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72" windowWidth="22116" windowHeight="9228" activeTab="13"/>
  </bookViews>
  <sheets>
    <sheet name="phases" sheetId="4" r:id="rId1"/>
    <sheet name="ref costs" sheetId="3" r:id="rId2"/>
    <sheet name="criteria" sheetId="2" r:id="rId3"/>
    <sheet name="1. ENTO" sheetId="1" r:id="rId4"/>
    <sheet name="2. MDA" sheetId="7" r:id="rId5"/>
    <sheet name="3. REACT" sheetId="12" r:id="rId6"/>
    <sheet name="4. EPI SURV" sheetId="13" r:id="rId7"/>
    <sheet name="5. LLIN" sheetId="17" r:id="rId8"/>
    <sheet name="6. IRS" sheetId="18" r:id="rId9"/>
    <sheet name="7. soc mob" sheetId="19" r:id="rId10"/>
    <sheet name="scenario definition" sheetId="6" r:id="rId11"/>
    <sheet name="demographic and outcomes" sheetId="8" state="hidden" r:id="rId12"/>
    <sheet name="1" sheetId="9" r:id="rId13"/>
    <sheet name="2" sheetId="20" r:id="rId14"/>
    <sheet name="Hoja2" sheetId="11" r:id="rId15"/>
    <sheet name="Datos demográficos" sheetId="16" r:id="rId16"/>
  </sheets>
  <externalReferences>
    <externalReference r:id="rId17"/>
    <externalReference r:id="rId18"/>
    <externalReference r:id="rId19"/>
  </externalReferences>
  <definedNames>
    <definedName name="Outcomes" localSheetId="5">#REF!</definedName>
    <definedName name="Outcomes" localSheetId="6">#REF!</definedName>
    <definedName name="Outcomes" localSheetId="7">#REF!</definedName>
    <definedName name="Outcomes" localSheetId="8">#REF!</definedName>
    <definedName name="Outcomes" localSheetId="9">#REF!</definedName>
    <definedName name="Outcomes">#REF!</definedName>
    <definedName name="PSA">'[1]5. Parameters Elimination'!$B$2</definedName>
    <definedName name="TC">[2]TC!$A$1:$E$85</definedName>
  </definedNames>
  <calcPr calcId="144525"/>
</workbook>
</file>

<file path=xl/calcChain.xml><?xml version="1.0" encoding="utf-8"?>
<calcChain xmlns="http://schemas.openxmlformats.org/spreadsheetml/2006/main">
  <c r="I23" i="20" l="1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" i="20"/>
  <c r="I10" i="9"/>
  <c r="I3" i="9"/>
  <c r="I4" i="9"/>
  <c r="I5" i="9"/>
  <c r="I6" i="9"/>
  <c r="I7" i="9"/>
  <c r="I8" i="9"/>
  <c r="I9" i="9"/>
  <c r="I2" i="9"/>
  <c r="C24" i="20"/>
  <c r="D24" i="20"/>
  <c r="E24" i="20"/>
  <c r="F24" i="20"/>
  <c r="G24" i="20"/>
  <c r="H24" i="20"/>
  <c r="B24" i="20"/>
  <c r="C10" i="9"/>
  <c r="D10" i="9"/>
  <c r="E10" i="9"/>
  <c r="F10" i="9"/>
  <c r="G10" i="9"/>
  <c r="H10" i="9"/>
  <c r="B10" i="9"/>
  <c r="D299" i="19"/>
  <c r="D292" i="19"/>
  <c r="D293" i="19"/>
  <c r="D294" i="19"/>
  <c r="D295" i="19"/>
  <c r="D296" i="19"/>
  <c r="D297" i="19"/>
  <c r="D298" i="19"/>
  <c r="D291" i="19"/>
  <c r="E292" i="19"/>
  <c r="E293" i="19"/>
  <c r="E294" i="19"/>
  <c r="E295" i="19"/>
  <c r="E296" i="19"/>
  <c r="E297" i="19"/>
  <c r="E298" i="19"/>
  <c r="E291" i="19"/>
  <c r="C297" i="19"/>
  <c r="C293" i="19"/>
  <c r="I24" i="20" l="1"/>
  <c r="J24" i="20"/>
  <c r="J2" i="20"/>
  <c r="J3" i="20" s="1"/>
  <c r="J4" i="20" s="1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C295" i="19" l="1"/>
  <c r="C291" i="17"/>
  <c r="E287" i="18"/>
  <c r="D291" i="18" s="1"/>
  <c r="C297" i="17"/>
  <c r="C293" i="17"/>
  <c r="E306" i="17"/>
  <c r="E307" i="17"/>
  <c r="E308" i="17"/>
  <c r="E309" i="17"/>
  <c r="E310" i="17"/>
  <c r="E311" i="17"/>
  <c r="E312" i="17"/>
  <c r="E313" i="17"/>
  <c r="E305" i="17"/>
  <c r="D299" i="13"/>
  <c r="D292" i="13"/>
  <c r="D293" i="13"/>
  <c r="D294" i="13"/>
  <c r="D295" i="13"/>
  <c r="D296" i="13"/>
  <c r="D297" i="13"/>
  <c r="D298" i="13"/>
  <c r="D291" i="13"/>
  <c r="E287" i="13"/>
  <c r="C293" i="13"/>
  <c r="C291" i="13"/>
  <c r="D297" i="18" l="1"/>
  <c r="D293" i="18"/>
  <c r="D296" i="18"/>
  <c r="D292" i="18"/>
  <c r="D295" i="18"/>
  <c r="D298" i="18"/>
  <c r="D294" i="18"/>
  <c r="C296" i="19"/>
  <c r="C292" i="19"/>
  <c r="C291" i="19"/>
  <c r="C295" i="18"/>
  <c r="C314" i="19"/>
  <c r="D299" i="18" l="1"/>
  <c r="DO243" i="19"/>
  <c r="DJ243" i="19"/>
  <c r="DE243" i="19"/>
  <c r="CZ243" i="19"/>
  <c r="CU243" i="19"/>
  <c r="CP243" i="19"/>
  <c r="CK243" i="19"/>
  <c r="CF243" i="19"/>
  <c r="CA243" i="19"/>
  <c r="BV243" i="19"/>
  <c r="BQ243" i="19"/>
  <c r="BL243" i="19"/>
  <c r="BG243" i="19"/>
  <c r="BB243" i="19"/>
  <c r="AW243" i="19"/>
  <c r="AR243" i="19"/>
  <c r="AM243" i="19"/>
  <c r="AH243" i="19"/>
  <c r="AC243" i="19"/>
  <c r="X243" i="19"/>
  <c r="S243" i="19"/>
  <c r="N243" i="19"/>
  <c r="DV239" i="19"/>
  <c r="DO239" i="19"/>
  <c r="DJ239" i="19"/>
  <c r="DE239" i="19"/>
  <c r="CZ239" i="19"/>
  <c r="CU239" i="19"/>
  <c r="CP239" i="19"/>
  <c r="CK239" i="19"/>
  <c r="CF239" i="19"/>
  <c r="CA239" i="19"/>
  <c r="BV239" i="19"/>
  <c r="BQ239" i="19"/>
  <c r="BL239" i="19"/>
  <c r="BG239" i="19"/>
  <c r="BB239" i="19"/>
  <c r="AW239" i="19"/>
  <c r="AR239" i="19"/>
  <c r="AM239" i="19"/>
  <c r="AH239" i="19"/>
  <c r="AC239" i="19"/>
  <c r="X239" i="19"/>
  <c r="S239" i="19"/>
  <c r="N239" i="19"/>
  <c r="C239" i="19"/>
  <c r="DZ238" i="19"/>
  <c r="DW238" i="19"/>
  <c r="T238" i="19"/>
  <c r="Y238" i="19" s="1"/>
  <c r="AD238" i="19" s="1"/>
  <c r="AI238" i="19" s="1"/>
  <c r="AN238" i="19" s="1"/>
  <c r="AS238" i="19" s="1"/>
  <c r="AX238" i="19" s="1"/>
  <c r="BC238" i="19" s="1"/>
  <c r="BH238" i="19" s="1"/>
  <c r="BM238" i="19" s="1"/>
  <c r="BR238" i="19" s="1"/>
  <c r="BW238" i="19" s="1"/>
  <c r="CB238" i="19" s="1"/>
  <c r="CG238" i="19" s="1"/>
  <c r="CL238" i="19" s="1"/>
  <c r="CQ238" i="19" s="1"/>
  <c r="CV238" i="19" s="1"/>
  <c r="DA238" i="19" s="1"/>
  <c r="DF238" i="19" s="1"/>
  <c r="DK238" i="19" s="1"/>
  <c r="DP238" i="19" s="1"/>
  <c r="S238" i="19"/>
  <c r="P238" i="19"/>
  <c r="Q238" i="19" s="1"/>
  <c r="DZ237" i="19"/>
  <c r="DW237" i="19"/>
  <c r="T237" i="19"/>
  <c r="Y237" i="19" s="1"/>
  <c r="AD237" i="19" s="1"/>
  <c r="AI237" i="19" s="1"/>
  <c r="AN237" i="19" s="1"/>
  <c r="AS237" i="19" s="1"/>
  <c r="AX237" i="19" s="1"/>
  <c r="BC237" i="19" s="1"/>
  <c r="BH237" i="19" s="1"/>
  <c r="BM237" i="19" s="1"/>
  <c r="BR237" i="19" s="1"/>
  <c r="BW237" i="19" s="1"/>
  <c r="CB237" i="19" s="1"/>
  <c r="CG237" i="19" s="1"/>
  <c r="CL237" i="19" s="1"/>
  <c r="CQ237" i="19" s="1"/>
  <c r="CV237" i="19" s="1"/>
  <c r="DA237" i="19" s="1"/>
  <c r="DF237" i="19" s="1"/>
  <c r="DK237" i="19" s="1"/>
  <c r="DP237" i="19" s="1"/>
  <c r="S237" i="19"/>
  <c r="X237" i="19" s="1"/>
  <c r="P237" i="19"/>
  <c r="Q237" i="19" s="1"/>
  <c r="DZ236" i="19"/>
  <c r="DW236" i="19"/>
  <c r="T236" i="19"/>
  <c r="Y236" i="19" s="1"/>
  <c r="AD236" i="19" s="1"/>
  <c r="AI236" i="19" s="1"/>
  <c r="AN236" i="19" s="1"/>
  <c r="AS236" i="19" s="1"/>
  <c r="AX236" i="19" s="1"/>
  <c r="BC236" i="19" s="1"/>
  <c r="BH236" i="19" s="1"/>
  <c r="BM236" i="19" s="1"/>
  <c r="BR236" i="19" s="1"/>
  <c r="BW236" i="19" s="1"/>
  <c r="CB236" i="19" s="1"/>
  <c r="CG236" i="19" s="1"/>
  <c r="CL236" i="19" s="1"/>
  <c r="CQ236" i="19" s="1"/>
  <c r="CV236" i="19" s="1"/>
  <c r="DA236" i="19" s="1"/>
  <c r="DF236" i="19" s="1"/>
  <c r="DK236" i="19" s="1"/>
  <c r="DP236" i="19" s="1"/>
  <c r="S236" i="19"/>
  <c r="X236" i="19" s="1"/>
  <c r="P236" i="19"/>
  <c r="Q236" i="19" s="1"/>
  <c r="DZ235" i="19"/>
  <c r="DW235" i="19"/>
  <c r="T235" i="19"/>
  <c r="Y235" i="19" s="1"/>
  <c r="AD235" i="19" s="1"/>
  <c r="AI235" i="19" s="1"/>
  <c r="AN235" i="19" s="1"/>
  <c r="AS235" i="19" s="1"/>
  <c r="AX235" i="19" s="1"/>
  <c r="BC235" i="19" s="1"/>
  <c r="BH235" i="19" s="1"/>
  <c r="BM235" i="19" s="1"/>
  <c r="BR235" i="19" s="1"/>
  <c r="BW235" i="19" s="1"/>
  <c r="CB235" i="19" s="1"/>
  <c r="CG235" i="19" s="1"/>
  <c r="CL235" i="19" s="1"/>
  <c r="CQ235" i="19" s="1"/>
  <c r="CV235" i="19" s="1"/>
  <c r="DA235" i="19" s="1"/>
  <c r="DF235" i="19" s="1"/>
  <c r="DK235" i="19" s="1"/>
  <c r="DP235" i="19" s="1"/>
  <c r="S235" i="19"/>
  <c r="X235" i="19" s="1"/>
  <c r="P235" i="19"/>
  <c r="Q235" i="19" s="1"/>
  <c r="DZ234" i="19"/>
  <c r="DW234" i="19"/>
  <c r="T234" i="19"/>
  <c r="Y234" i="19" s="1"/>
  <c r="AD234" i="19" s="1"/>
  <c r="AI234" i="19" s="1"/>
  <c r="AN234" i="19" s="1"/>
  <c r="AS234" i="19" s="1"/>
  <c r="AX234" i="19" s="1"/>
  <c r="BC234" i="19" s="1"/>
  <c r="BH234" i="19" s="1"/>
  <c r="BM234" i="19" s="1"/>
  <c r="BR234" i="19" s="1"/>
  <c r="BW234" i="19" s="1"/>
  <c r="CB234" i="19" s="1"/>
  <c r="CG234" i="19" s="1"/>
  <c r="CL234" i="19" s="1"/>
  <c r="CQ234" i="19" s="1"/>
  <c r="CV234" i="19" s="1"/>
  <c r="DA234" i="19" s="1"/>
  <c r="DF234" i="19" s="1"/>
  <c r="DK234" i="19" s="1"/>
  <c r="DP234" i="19" s="1"/>
  <c r="S234" i="19"/>
  <c r="P234" i="19"/>
  <c r="Q234" i="19" s="1"/>
  <c r="DZ233" i="19"/>
  <c r="DW233" i="19"/>
  <c r="T233" i="19"/>
  <c r="Y233" i="19" s="1"/>
  <c r="AD233" i="19" s="1"/>
  <c r="AI233" i="19" s="1"/>
  <c r="AN233" i="19" s="1"/>
  <c r="AS233" i="19" s="1"/>
  <c r="AX233" i="19" s="1"/>
  <c r="BC233" i="19" s="1"/>
  <c r="BH233" i="19" s="1"/>
  <c r="BM233" i="19" s="1"/>
  <c r="BR233" i="19" s="1"/>
  <c r="BW233" i="19" s="1"/>
  <c r="CB233" i="19" s="1"/>
  <c r="CG233" i="19" s="1"/>
  <c r="CL233" i="19" s="1"/>
  <c r="CQ233" i="19" s="1"/>
  <c r="CV233" i="19" s="1"/>
  <c r="DA233" i="19" s="1"/>
  <c r="DF233" i="19" s="1"/>
  <c r="DK233" i="19" s="1"/>
  <c r="DP233" i="19" s="1"/>
  <c r="S233" i="19"/>
  <c r="X233" i="19" s="1"/>
  <c r="P233" i="19"/>
  <c r="Q233" i="19" s="1"/>
  <c r="DZ232" i="19"/>
  <c r="DW232" i="19"/>
  <c r="T232" i="19"/>
  <c r="Y232" i="19" s="1"/>
  <c r="AD232" i="19" s="1"/>
  <c r="AI232" i="19" s="1"/>
  <c r="AN232" i="19" s="1"/>
  <c r="AS232" i="19" s="1"/>
  <c r="AX232" i="19" s="1"/>
  <c r="BC232" i="19" s="1"/>
  <c r="BH232" i="19" s="1"/>
  <c r="BM232" i="19" s="1"/>
  <c r="BR232" i="19" s="1"/>
  <c r="BW232" i="19" s="1"/>
  <c r="CB232" i="19" s="1"/>
  <c r="CG232" i="19" s="1"/>
  <c r="CL232" i="19" s="1"/>
  <c r="CQ232" i="19" s="1"/>
  <c r="CV232" i="19" s="1"/>
  <c r="DA232" i="19" s="1"/>
  <c r="DF232" i="19" s="1"/>
  <c r="DK232" i="19" s="1"/>
  <c r="DP232" i="19" s="1"/>
  <c r="S232" i="19"/>
  <c r="X232" i="19" s="1"/>
  <c r="P232" i="19"/>
  <c r="Q232" i="19" s="1"/>
  <c r="DZ231" i="19"/>
  <c r="DW231" i="19"/>
  <c r="T231" i="19"/>
  <c r="Y231" i="19" s="1"/>
  <c r="AD231" i="19" s="1"/>
  <c r="AI231" i="19" s="1"/>
  <c r="AN231" i="19" s="1"/>
  <c r="AS231" i="19" s="1"/>
  <c r="AX231" i="19" s="1"/>
  <c r="BC231" i="19" s="1"/>
  <c r="BH231" i="19" s="1"/>
  <c r="BM231" i="19" s="1"/>
  <c r="BR231" i="19" s="1"/>
  <c r="BW231" i="19" s="1"/>
  <c r="CB231" i="19" s="1"/>
  <c r="CG231" i="19" s="1"/>
  <c r="CL231" i="19" s="1"/>
  <c r="CQ231" i="19" s="1"/>
  <c r="CV231" i="19" s="1"/>
  <c r="DA231" i="19" s="1"/>
  <c r="DF231" i="19" s="1"/>
  <c r="DK231" i="19" s="1"/>
  <c r="DP231" i="19" s="1"/>
  <c r="S231" i="19"/>
  <c r="X231" i="19" s="1"/>
  <c r="P231" i="19"/>
  <c r="Q231" i="19" s="1"/>
  <c r="DZ230" i="19"/>
  <c r="DW230" i="19"/>
  <c r="T230" i="19"/>
  <c r="S230" i="19"/>
  <c r="X230" i="19" s="1"/>
  <c r="P230" i="19"/>
  <c r="Q230" i="19" s="1"/>
  <c r="DZ229" i="19"/>
  <c r="DW229" i="19"/>
  <c r="T229" i="19"/>
  <c r="S229" i="19"/>
  <c r="X229" i="19" s="1"/>
  <c r="P229" i="19"/>
  <c r="Q229" i="19" s="1"/>
  <c r="DZ228" i="19"/>
  <c r="DW228" i="19"/>
  <c r="T228" i="19"/>
  <c r="Y228" i="19" s="1"/>
  <c r="AD228" i="19" s="1"/>
  <c r="AI228" i="19" s="1"/>
  <c r="AN228" i="19" s="1"/>
  <c r="AS228" i="19" s="1"/>
  <c r="AX228" i="19" s="1"/>
  <c r="BC228" i="19" s="1"/>
  <c r="BH228" i="19" s="1"/>
  <c r="BM228" i="19" s="1"/>
  <c r="BR228" i="19" s="1"/>
  <c r="BW228" i="19" s="1"/>
  <c r="CB228" i="19" s="1"/>
  <c r="CG228" i="19" s="1"/>
  <c r="CL228" i="19" s="1"/>
  <c r="CQ228" i="19" s="1"/>
  <c r="CV228" i="19" s="1"/>
  <c r="DA228" i="19" s="1"/>
  <c r="DF228" i="19" s="1"/>
  <c r="DK228" i="19" s="1"/>
  <c r="DP228" i="19" s="1"/>
  <c r="S228" i="19"/>
  <c r="P228" i="19"/>
  <c r="Q228" i="19" s="1"/>
  <c r="DZ227" i="19"/>
  <c r="DW227" i="19"/>
  <c r="T227" i="19"/>
  <c r="Y227" i="19" s="1"/>
  <c r="AD227" i="19" s="1"/>
  <c r="AI227" i="19" s="1"/>
  <c r="AN227" i="19" s="1"/>
  <c r="AS227" i="19" s="1"/>
  <c r="AX227" i="19" s="1"/>
  <c r="BC227" i="19" s="1"/>
  <c r="BH227" i="19" s="1"/>
  <c r="BM227" i="19" s="1"/>
  <c r="BR227" i="19" s="1"/>
  <c r="BW227" i="19" s="1"/>
  <c r="CB227" i="19" s="1"/>
  <c r="CG227" i="19" s="1"/>
  <c r="CL227" i="19" s="1"/>
  <c r="CQ227" i="19" s="1"/>
  <c r="CV227" i="19" s="1"/>
  <c r="DA227" i="19" s="1"/>
  <c r="DF227" i="19" s="1"/>
  <c r="DK227" i="19" s="1"/>
  <c r="DP227" i="19" s="1"/>
  <c r="S227" i="19"/>
  <c r="P227" i="19"/>
  <c r="DZ226" i="19"/>
  <c r="DV220" i="19"/>
  <c r="DO220" i="19"/>
  <c r="DJ220" i="19"/>
  <c r="DE220" i="19"/>
  <c r="CZ220" i="19"/>
  <c r="CU220" i="19"/>
  <c r="CP220" i="19"/>
  <c r="CK220" i="19"/>
  <c r="CF220" i="19"/>
  <c r="CA220" i="19"/>
  <c r="BV220" i="19"/>
  <c r="BQ220" i="19"/>
  <c r="BL220" i="19"/>
  <c r="BG220" i="19"/>
  <c r="BB220" i="19"/>
  <c r="AW220" i="19"/>
  <c r="AR220" i="19"/>
  <c r="AM220" i="19"/>
  <c r="AH220" i="19"/>
  <c r="AC220" i="19"/>
  <c r="X220" i="19"/>
  <c r="S220" i="19"/>
  <c r="N220" i="19"/>
  <c r="C220" i="19"/>
  <c r="DZ219" i="19"/>
  <c r="DW219" i="19"/>
  <c r="X219" i="19"/>
  <c r="T219" i="19"/>
  <c r="S219" i="19"/>
  <c r="P219" i="19"/>
  <c r="Q219" i="19" s="1"/>
  <c r="DZ218" i="19"/>
  <c r="DW218" i="19"/>
  <c r="T218" i="19"/>
  <c r="Y218" i="19" s="1"/>
  <c r="AD218" i="19" s="1"/>
  <c r="AI218" i="19" s="1"/>
  <c r="AN218" i="19" s="1"/>
  <c r="AS218" i="19" s="1"/>
  <c r="AX218" i="19" s="1"/>
  <c r="BC218" i="19" s="1"/>
  <c r="BH218" i="19" s="1"/>
  <c r="BM218" i="19" s="1"/>
  <c r="BR218" i="19" s="1"/>
  <c r="BW218" i="19" s="1"/>
  <c r="CB218" i="19" s="1"/>
  <c r="CG218" i="19" s="1"/>
  <c r="CL218" i="19" s="1"/>
  <c r="CQ218" i="19" s="1"/>
  <c r="CV218" i="19" s="1"/>
  <c r="DA218" i="19" s="1"/>
  <c r="DF218" i="19" s="1"/>
  <c r="DK218" i="19" s="1"/>
  <c r="DP218" i="19" s="1"/>
  <c r="S218" i="19"/>
  <c r="P218" i="19"/>
  <c r="Q218" i="19" s="1"/>
  <c r="DZ217" i="19"/>
  <c r="DW217" i="19"/>
  <c r="T217" i="19"/>
  <c r="Y217" i="19" s="1"/>
  <c r="AD217" i="19" s="1"/>
  <c r="AI217" i="19" s="1"/>
  <c r="AN217" i="19" s="1"/>
  <c r="AS217" i="19" s="1"/>
  <c r="AX217" i="19" s="1"/>
  <c r="BC217" i="19" s="1"/>
  <c r="BH217" i="19" s="1"/>
  <c r="BM217" i="19" s="1"/>
  <c r="BR217" i="19" s="1"/>
  <c r="BW217" i="19" s="1"/>
  <c r="CB217" i="19" s="1"/>
  <c r="CG217" i="19" s="1"/>
  <c r="CL217" i="19" s="1"/>
  <c r="CQ217" i="19" s="1"/>
  <c r="CV217" i="19" s="1"/>
  <c r="DA217" i="19" s="1"/>
  <c r="DF217" i="19" s="1"/>
  <c r="DK217" i="19" s="1"/>
  <c r="DP217" i="19" s="1"/>
  <c r="S217" i="19"/>
  <c r="X217" i="19" s="1"/>
  <c r="P217" i="19"/>
  <c r="Q217" i="19" s="1"/>
  <c r="DZ216" i="19"/>
  <c r="DW216" i="19"/>
  <c r="T216" i="19"/>
  <c r="Y216" i="19" s="1"/>
  <c r="AD216" i="19" s="1"/>
  <c r="AI216" i="19" s="1"/>
  <c r="AN216" i="19" s="1"/>
  <c r="AS216" i="19" s="1"/>
  <c r="AX216" i="19" s="1"/>
  <c r="BC216" i="19" s="1"/>
  <c r="BH216" i="19" s="1"/>
  <c r="BM216" i="19" s="1"/>
  <c r="BR216" i="19" s="1"/>
  <c r="BW216" i="19" s="1"/>
  <c r="CB216" i="19" s="1"/>
  <c r="CG216" i="19" s="1"/>
  <c r="CL216" i="19" s="1"/>
  <c r="CQ216" i="19" s="1"/>
  <c r="CV216" i="19" s="1"/>
  <c r="DA216" i="19" s="1"/>
  <c r="DF216" i="19" s="1"/>
  <c r="DK216" i="19" s="1"/>
  <c r="DP216" i="19" s="1"/>
  <c r="S216" i="19"/>
  <c r="X216" i="19" s="1"/>
  <c r="P216" i="19"/>
  <c r="Q216" i="19" s="1"/>
  <c r="DZ215" i="19"/>
  <c r="DW215" i="19"/>
  <c r="T215" i="19"/>
  <c r="S215" i="19"/>
  <c r="X215" i="19" s="1"/>
  <c r="P215" i="19"/>
  <c r="Q215" i="19" s="1"/>
  <c r="DZ214" i="19"/>
  <c r="DW214" i="19"/>
  <c r="T214" i="19"/>
  <c r="Y214" i="19" s="1"/>
  <c r="AD214" i="19" s="1"/>
  <c r="AI214" i="19" s="1"/>
  <c r="AN214" i="19" s="1"/>
  <c r="AS214" i="19" s="1"/>
  <c r="AX214" i="19" s="1"/>
  <c r="BC214" i="19" s="1"/>
  <c r="BH214" i="19" s="1"/>
  <c r="BM214" i="19" s="1"/>
  <c r="BR214" i="19" s="1"/>
  <c r="BW214" i="19" s="1"/>
  <c r="CB214" i="19" s="1"/>
  <c r="CG214" i="19" s="1"/>
  <c r="CL214" i="19" s="1"/>
  <c r="CQ214" i="19" s="1"/>
  <c r="CV214" i="19" s="1"/>
  <c r="DA214" i="19" s="1"/>
  <c r="DF214" i="19" s="1"/>
  <c r="DK214" i="19" s="1"/>
  <c r="DP214" i="19" s="1"/>
  <c r="S214" i="19"/>
  <c r="P214" i="19"/>
  <c r="Q214" i="19" s="1"/>
  <c r="DZ213" i="19"/>
  <c r="DW213" i="19"/>
  <c r="T213" i="19"/>
  <c r="Y213" i="19" s="1"/>
  <c r="AD213" i="19" s="1"/>
  <c r="AI213" i="19" s="1"/>
  <c r="AN213" i="19" s="1"/>
  <c r="AS213" i="19" s="1"/>
  <c r="AX213" i="19" s="1"/>
  <c r="BC213" i="19" s="1"/>
  <c r="BH213" i="19" s="1"/>
  <c r="BM213" i="19" s="1"/>
  <c r="BR213" i="19" s="1"/>
  <c r="BW213" i="19" s="1"/>
  <c r="CB213" i="19" s="1"/>
  <c r="CG213" i="19" s="1"/>
  <c r="CL213" i="19" s="1"/>
  <c r="CQ213" i="19" s="1"/>
  <c r="CV213" i="19" s="1"/>
  <c r="DA213" i="19" s="1"/>
  <c r="DF213" i="19" s="1"/>
  <c r="DK213" i="19" s="1"/>
  <c r="DP213" i="19" s="1"/>
  <c r="S213" i="19"/>
  <c r="X213" i="19" s="1"/>
  <c r="P213" i="19"/>
  <c r="Q213" i="19" s="1"/>
  <c r="DZ212" i="19"/>
  <c r="DW212" i="19"/>
  <c r="T212" i="19"/>
  <c r="Y212" i="19" s="1"/>
  <c r="AD212" i="19" s="1"/>
  <c r="AI212" i="19" s="1"/>
  <c r="AN212" i="19" s="1"/>
  <c r="AS212" i="19" s="1"/>
  <c r="AX212" i="19" s="1"/>
  <c r="BC212" i="19" s="1"/>
  <c r="BH212" i="19" s="1"/>
  <c r="BM212" i="19" s="1"/>
  <c r="BR212" i="19" s="1"/>
  <c r="BW212" i="19" s="1"/>
  <c r="CB212" i="19" s="1"/>
  <c r="CG212" i="19" s="1"/>
  <c r="CL212" i="19" s="1"/>
  <c r="CQ212" i="19" s="1"/>
  <c r="CV212" i="19" s="1"/>
  <c r="DA212" i="19" s="1"/>
  <c r="DF212" i="19" s="1"/>
  <c r="DK212" i="19" s="1"/>
  <c r="DP212" i="19" s="1"/>
  <c r="S212" i="19"/>
  <c r="P212" i="19"/>
  <c r="Q212" i="19" s="1"/>
  <c r="DZ211" i="19"/>
  <c r="DW211" i="19"/>
  <c r="T211" i="19"/>
  <c r="Y211" i="19" s="1"/>
  <c r="AD211" i="19" s="1"/>
  <c r="AI211" i="19" s="1"/>
  <c r="AN211" i="19" s="1"/>
  <c r="AS211" i="19" s="1"/>
  <c r="AX211" i="19" s="1"/>
  <c r="BC211" i="19" s="1"/>
  <c r="BH211" i="19" s="1"/>
  <c r="BM211" i="19" s="1"/>
  <c r="BR211" i="19" s="1"/>
  <c r="BW211" i="19" s="1"/>
  <c r="CB211" i="19" s="1"/>
  <c r="CG211" i="19" s="1"/>
  <c r="CL211" i="19" s="1"/>
  <c r="CQ211" i="19" s="1"/>
  <c r="CV211" i="19" s="1"/>
  <c r="DA211" i="19" s="1"/>
  <c r="DF211" i="19" s="1"/>
  <c r="DK211" i="19" s="1"/>
  <c r="DP211" i="19" s="1"/>
  <c r="S211" i="19"/>
  <c r="X211" i="19" s="1"/>
  <c r="AC211" i="19" s="1"/>
  <c r="P211" i="19"/>
  <c r="Q211" i="19" s="1"/>
  <c r="DZ210" i="19"/>
  <c r="DW210" i="19"/>
  <c r="T210" i="19"/>
  <c r="Y210" i="19" s="1"/>
  <c r="AD210" i="19" s="1"/>
  <c r="AI210" i="19" s="1"/>
  <c r="AN210" i="19" s="1"/>
  <c r="AS210" i="19" s="1"/>
  <c r="AX210" i="19" s="1"/>
  <c r="BC210" i="19" s="1"/>
  <c r="BH210" i="19" s="1"/>
  <c r="BM210" i="19" s="1"/>
  <c r="BR210" i="19" s="1"/>
  <c r="BW210" i="19" s="1"/>
  <c r="CB210" i="19" s="1"/>
  <c r="CG210" i="19" s="1"/>
  <c r="CL210" i="19" s="1"/>
  <c r="CQ210" i="19" s="1"/>
  <c r="CV210" i="19" s="1"/>
  <c r="DA210" i="19" s="1"/>
  <c r="DF210" i="19" s="1"/>
  <c r="DK210" i="19" s="1"/>
  <c r="DP210" i="19" s="1"/>
  <c r="S210" i="19"/>
  <c r="P210" i="19"/>
  <c r="Q210" i="19" s="1"/>
  <c r="DZ209" i="19"/>
  <c r="DW209" i="19"/>
  <c r="T209" i="19"/>
  <c r="Y209" i="19" s="1"/>
  <c r="AD209" i="19" s="1"/>
  <c r="AI209" i="19" s="1"/>
  <c r="AN209" i="19" s="1"/>
  <c r="AS209" i="19" s="1"/>
  <c r="AX209" i="19" s="1"/>
  <c r="BC209" i="19" s="1"/>
  <c r="BH209" i="19" s="1"/>
  <c r="BM209" i="19" s="1"/>
  <c r="BR209" i="19" s="1"/>
  <c r="BW209" i="19" s="1"/>
  <c r="CB209" i="19" s="1"/>
  <c r="CG209" i="19" s="1"/>
  <c r="CL209" i="19" s="1"/>
  <c r="CQ209" i="19" s="1"/>
  <c r="CV209" i="19" s="1"/>
  <c r="DA209" i="19" s="1"/>
  <c r="DF209" i="19" s="1"/>
  <c r="DK209" i="19" s="1"/>
  <c r="DP209" i="19" s="1"/>
  <c r="S209" i="19"/>
  <c r="X209" i="19" s="1"/>
  <c r="P209" i="19"/>
  <c r="Q209" i="19" s="1"/>
  <c r="DZ208" i="19"/>
  <c r="DW208" i="19"/>
  <c r="T208" i="19"/>
  <c r="Y208" i="19" s="1"/>
  <c r="AD208" i="19" s="1"/>
  <c r="AI208" i="19" s="1"/>
  <c r="AN208" i="19" s="1"/>
  <c r="AS208" i="19" s="1"/>
  <c r="AX208" i="19" s="1"/>
  <c r="BC208" i="19" s="1"/>
  <c r="BH208" i="19" s="1"/>
  <c r="BM208" i="19" s="1"/>
  <c r="BR208" i="19" s="1"/>
  <c r="BW208" i="19" s="1"/>
  <c r="CB208" i="19" s="1"/>
  <c r="CG208" i="19" s="1"/>
  <c r="CL208" i="19" s="1"/>
  <c r="CQ208" i="19" s="1"/>
  <c r="CV208" i="19" s="1"/>
  <c r="DA208" i="19" s="1"/>
  <c r="DF208" i="19" s="1"/>
  <c r="DK208" i="19" s="1"/>
  <c r="DP208" i="19" s="1"/>
  <c r="S208" i="19"/>
  <c r="P208" i="19"/>
  <c r="DZ207" i="19"/>
  <c r="DV201" i="19"/>
  <c r="DO201" i="19"/>
  <c r="DJ201" i="19"/>
  <c r="DE201" i="19"/>
  <c r="CZ201" i="19"/>
  <c r="CU201" i="19"/>
  <c r="CP201" i="19"/>
  <c r="CK201" i="19"/>
  <c r="CF201" i="19"/>
  <c r="CA201" i="19"/>
  <c r="BV201" i="19"/>
  <c r="BQ201" i="19"/>
  <c r="BL201" i="19"/>
  <c r="BG201" i="19"/>
  <c r="BB201" i="19"/>
  <c r="AW201" i="19"/>
  <c r="AR201" i="19"/>
  <c r="AM201" i="19"/>
  <c r="AH201" i="19"/>
  <c r="AC201" i="19"/>
  <c r="X201" i="19"/>
  <c r="S201" i="19"/>
  <c r="N201" i="19"/>
  <c r="C201" i="19"/>
  <c r="DZ200" i="19"/>
  <c r="DW200" i="19"/>
  <c r="T200" i="19"/>
  <c r="Y200" i="19" s="1"/>
  <c r="AD200" i="19" s="1"/>
  <c r="S200" i="19"/>
  <c r="X200" i="19" s="1"/>
  <c r="AC200" i="19" s="1"/>
  <c r="AH200" i="19" s="1"/>
  <c r="AM200" i="19" s="1"/>
  <c r="AR200" i="19" s="1"/>
  <c r="AW200" i="19" s="1"/>
  <c r="BB200" i="19" s="1"/>
  <c r="BG200" i="19" s="1"/>
  <c r="BL200" i="19" s="1"/>
  <c r="BQ200" i="19" s="1"/>
  <c r="BV200" i="19" s="1"/>
  <c r="CA200" i="19" s="1"/>
  <c r="CF200" i="19" s="1"/>
  <c r="CK200" i="19" s="1"/>
  <c r="CP200" i="19" s="1"/>
  <c r="CU200" i="19" s="1"/>
  <c r="CZ200" i="19" s="1"/>
  <c r="DE200" i="19" s="1"/>
  <c r="DJ200" i="19" s="1"/>
  <c r="DO200" i="19" s="1"/>
  <c r="P200" i="19"/>
  <c r="Q200" i="19" s="1"/>
  <c r="DZ199" i="19"/>
  <c r="DW199" i="19"/>
  <c r="T199" i="19"/>
  <c r="Y199" i="19" s="1"/>
  <c r="AD199" i="19" s="1"/>
  <c r="AI199" i="19" s="1"/>
  <c r="AN199" i="19" s="1"/>
  <c r="AS199" i="19" s="1"/>
  <c r="AX199" i="19" s="1"/>
  <c r="BC199" i="19" s="1"/>
  <c r="BH199" i="19" s="1"/>
  <c r="BM199" i="19" s="1"/>
  <c r="BR199" i="19" s="1"/>
  <c r="BW199" i="19" s="1"/>
  <c r="CB199" i="19" s="1"/>
  <c r="CG199" i="19" s="1"/>
  <c r="CL199" i="19" s="1"/>
  <c r="CQ199" i="19" s="1"/>
  <c r="CV199" i="19" s="1"/>
  <c r="DA199" i="19" s="1"/>
  <c r="DF199" i="19" s="1"/>
  <c r="DK199" i="19" s="1"/>
  <c r="DP199" i="19" s="1"/>
  <c r="S199" i="19"/>
  <c r="P199" i="19"/>
  <c r="DZ198" i="19"/>
  <c r="DW198" i="19"/>
  <c r="T198" i="19"/>
  <c r="Y198" i="19" s="1"/>
  <c r="AD198" i="19" s="1"/>
  <c r="AI198" i="19" s="1"/>
  <c r="AN198" i="19" s="1"/>
  <c r="AS198" i="19" s="1"/>
  <c r="AX198" i="19" s="1"/>
  <c r="BC198" i="19" s="1"/>
  <c r="BH198" i="19" s="1"/>
  <c r="BM198" i="19" s="1"/>
  <c r="BR198" i="19" s="1"/>
  <c r="BW198" i="19" s="1"/>
  <c r="CB198" i="19" s="1"/>
  <c r="CG198" i="19" s="1"/>
  <c r="CL198" i="19" s="1"/>
  <c r="CQ198" i="19" s="1"/>
  <c r="CV198" i="19" s="1"/>
  <c r="DA198" i="19" s="1"/>
  <c r="DF198" i="19" s="1"/>
  <c r="DK198" i="19" s="1"/>
  <c r="DP198" i="19" s="1"/>
  <c r="S198" i="19"/>
  <c r="X198" i="19" s="1"/>
  <c r="AC198" i="19" s="1"/>
  <c r="AH198" i="19" s="1"/>
  <c r="AM198" i="19" s="1"/>
  <c r="AR198" i="19" s="1"/>
  <c r="AW198" i="19" s="1"/>
  <c r="BB198" i="19" s="1"/>
  <c r="BG198" i="19" s="1"/>
  <c r="BL198" i="19" s="1"/>
  <c r="BQ198" i="19" s="1"/>
  <c r="BV198" i="19" s="1"/>
  <c r="CA198" i="19" s="1"/>
  <c r="CF198" i="19" s="1"/>
  <c r="CK198" i="19" s="1"/>
  <c r="CP198" i="19" s="1"/>
  <c r="CU198" i="19" s="1"/>
  <c r="CZ198" i="19" s="1"/>
  <c r="DE198" i="19" s="1"/>
  <c r="DJ198" i="19" s="1"/>
  <c r="DO198" i="19" s="1"/>
  <c r="P198" i="19"/>
  <c r="Q198" i="19" s="1"/>
  <c r="DZ197" i="19"/>
  <c r="DW197" i="19"/>
  <c r="T197" i="19"/>
  <c r="Y197" i="19" s="1"/>
  <c r="AD197" i="19" s="1"/>
  <c r="AI197" i="19" s="1"/>
  <c r="AN197" i="19" s="1"/>
  <c r="AS197" i="19" s="1"/>
  <c r="AX197" i="19" s="1"/>
  <c r="BC197" i="19" s="1"/>
  <c r="BH197" i="19" s="1"/>
  <c r="BM197" i="19" s="1"/>
  <c r="BR197" i="19" s="1"/>
  <c r="BW197" i="19" s="1"/>
  <c r="CB197" i="19" s="1"/>
  <c r="CG197" i="19" s="1"/>
  <c r="CL197" i="19" s="1"/>
  <c r="CQ197" i="19" s="1"/>
  <c r="CV197" i="19" s="1"/>
  <c r="DA197" i="19" s="1"/>
  <c r="DF197" i="19" s="1"/>
  <c r="DK197" i="19" s="1"/>
  <c r="DP197" i="19" s="1"/>
  <c r="S197" i="19"/>
  <c r="X197" i="19" s="1"/>
  <c r="P197" i="19"/>
  <c r="DZ196" i="19"/>
  <c r="DW196" i="19"/>
  <c r="T196" i="19"/>
  <c r="Y196" i="19" s="1"/>
  <c r="AD196" i="19" s="1"/>
  <c r="AI196" i="19" s="1"/>
  <c r="AN196" i="19" s="1"/>
  <c r="AS196" i="19" s="1"/>
  <c r="AX196" i="19" s="1"/>
  <c r="BC196" i="19" s="1"/>
  <c r="BH196" i="19" s="1"/>
  <c r="BM196" i="19" s="1"/>
  <c r="BR196" i="19" s="1"/>
  <c r="BW196" i="19" s="1"/>
  <c r="CB196" i="19" s="1"/>
  <c r="CG196" i="19" s="1"/>
  <c r="CL196" i="19" s="1"/>
  <c r="CQ196" i="19" s="1"/>
  <c r="CV196" i="19" s="1"/>
  <c r="DA196" i="19" s="1"/>
  <c r="DF196" i="19" s="1"/>
  <c r="DK196" i="19" s="1"/>
  <c r="DP196" i="19" s="1"/>
  <c r="S196" i="19"/>
  <c r="X196" i="19" s="1"/>
  <c r="P196" i="19"/>
  <c r="Q196" i="19" s="1"/>
  <c r="DZ195" i="19"/>
  <c r="DW195" i="19"/>
  <c r="T195" i="19"/>
  <c r="Y195" i="19" s="1"/>
  <c r="AD195" i="19" s="1"/>
  <c r="AI195" i="19" s="1"/>
  <c r="AN195" i="19" s="1"/>
  <c r="AS195" i="19" s="1"/>
  <c r="AX195" i="19" s="1"/>
  <c r="BC195" i="19" s="1"/>
  <c r="BH195" i="19" s="1"/>
  <c r="BM195" i="19" s="1"/>
  <c r="BR195" i="19" s="1"/>
  <c r="BW195" i="19" s="1"/>
  <c r="CB195" i="19" s="1"/>
  <c r="CG195" i="19" s="1"/>
  <c r="CL195" i="19" s="1"/>
  <c r="CQ195" i="19" s="1"/>
  <c r="CV195" i="19" s="1"/>
  <c r="DA195" i="19" s="1"/>
  <c r="DF195" i="19" s="1"/>
  <c r="DK195" i="19" s="1"/>
  <c r="DP195" i="19" s="1"/>
  <c r="S195" i="19"/>
  <c r="X195" i="19" s="1"/>
  <c r="Q195" i="19"/>
  <c r="P195" i="19"/>
  <c r="DZ194" i="19"/>
  <c r="DW194" i="19"/>
  <c r="CV194" i="19"/>
  <c r="DA194" i="19" s="1"/>
  <c r="DF194" i="19" s="1"/>
  <c r="DK194" i="19" s="1"/>
  <c r="DP194" i="19" s="1"/>
  <c r="T194" i="19"/>
  <c r="Y194" i="19" s="1"/>
  <c r="AD194" i="19" s="1"/>
  <c r="AI194" i="19" s="1"/>
  <c r="AN194" i="19" s="1"/>
  <c r="AS194" i="19" s="1"/>
  <c r="AX194" i="19" s="1"/>
  <c r="BC194" i="19" s="1"/>
  <c r="BH194" i="19" s="1"/>
  <c r="BM194" i="19" s="1"/>
  <c r="BR194" i="19" s="1"/>
  <c r="BW194" i="19" s="1"/>
  <c r="CB194" i="19" s="1"/>
  <c r="CG194" i="19" s="1"/>
  <c r="CL194" i="19" s="1"/>
  <c r="CQ194" i="19" s="1"/>
  <c r="S194" i="19"/>
  <c r="X194" i="19" s="1"/>
  <c r="P194" i="19"/>
  <c r="Q194" i="19" s="1"/>
  <c r="DZ193" i="19"/>
  <c r="DW193" i="19"/>
  <c r="T193" i="19"/>
  <c r="Y193" i="19" s="1"/>
  <c r="AD193" i="19" s="1"/>
  <c r="AI193" i="19" s="1"/>
  <c r="AN193" i="19" s="1"/>
  <c r="AS193" i="19" s="1"/>
  <c r="AX193" i="19" s="1"/>
  <c r="BC193" i="19" s="1"/>
  <c r="BH193" i="19" s="1"/>
  <c r="BM193" i="19" s="1"/>
  <c r="BR193" i="19" s="1"/>
  <c r="BW193" i="19" s="1"/>
  <c r="CB193" i="19" s="1"/>
  <c r="CG193" i="19" s="1"/>
  <c r="CL193" i="19" s="1"/>
  <c r="CQ193" i="19" s="1"/>
  <c r="CV193" i="19" s="1"/>
  <c r="DA193" i="19" s="1"/>
  <c r="DF193" i="19" s="1"/>
  <c r="DK193" i="19" s="1"/>
  <c r="DP193" i="19" s="1"/>
  <c r="S193" i="19"/>
  <c r="X193" i="19" s="1"/>
  <c r="P193" i="19"/>
  <c r="Q193" i="19" s="1"/>
  <c r="DZ192" i="19"/>
  <c r="DW192" i="19"/>
  <c r="T192" i="19"/>
  <c r="Y192" i="19" s="1"/>
  <c r="AD192" i="19" s="1"/>
  <c r="AI192" i="19" s="1"/>
  <c r="AN192" i="19" s="1"/>
  <c r="AS192" i="19" s="1"/>
  <c r="AX192" i="19" s="1"/>
  <c r="BC192" i="19" s="1"/>
  <c r="BH192" i="19" s="1"/>
  <c r="BM192" i="19" s="1"/>
  <c r="BR192" i="19" s="1"/>
  <c r="BW192" i="19" s="1"/>
  <c r="CB192" i="19" s="1"/>
  <c r="CG192" i="19" s="1"/>
  <c r="CL192" i="19" s="1"/>
  <c r="CQ192" i="19" s="1"/>
  <c r="CV192" i="19" s="1"/>
  <c r="DA192" i="19" s="1"/>
  <c r="DF192" i="19" s="1"/>
  <c r="DK192" i="19" s="1"/>
  <c r="DP192" i="19" s="1"/>
  <c r="S192" i="19"/>
  <c r="X192" i="19" s="1"/>
  <c r="P192" i="19"/>
  <c r="Q192" i="19" s="1"/>
  <c r="DZ191" i="19"/>
  <c r="DW191" i="19"/>
  <c r="T191" i="19"/>
  <c r="Y191" i="19" s="1"/>
  <c r="AD191" i="19" s="1"/>
  <c r="AI191" i="19" s="1"/>
  <c r="AN191" i="19" s="1"/>
  <c r="AS191" i="19" s="1"/>
  <c r="AX191" i="19" s="1"/>
  <c r="BC191" i="19" s="1"/>
  <c r="BH191" i="19" s="1"/>
  <c r="BM191" i="19" s="1"/>
  <c r="BR191" i="19" s="1"/>
  <c r="BW191" i="19" s="1"/>
  <c r="CB191" i="19" s="1"/>
  <c r="CG191" i="19" s="1"/>
  <c r="CL191" i="19" s="1"/>
  <c r="CQ191" i="19" s="1"/>
  <c r="CV191" i="19" s="1"/>
  <c r="DA191" i="19" s="1"/>
  <c r="DF191" i="19" s="1"/>
  <c r="DK191" i="19" s="1"/>
  <c r="DP191" i="19" s="1"/>
  <c r="S191" i="19"/>
  <c r="X191" i="19" s="1"/>
  <c r="P191" i="19"/>
  <c r="Q191" i="19" s="1"/>
  <c r="F191" i="19"/>
  <c r="DZ190" i="19"/>
  <c r="DW190" i="19"/>
  <c r="T190" i="19"/>
  <c r="Y190" i="19" s="1"/>
  <c r="AD190" i="19" s="1"/>
  <c r="AI190" i="19" s="1"/>
  <c r="AN190" i="19" s="1"/>
  <c r="AS190" i="19" s="1"/>
  <c r="AX190" i="19" s="1"/>
  <c r="BC190" i="19" s="1"/>
  <c r="BH190" i="19" s="1"/>
  <c r="BM190" i="19" s="1"/>
  <c r="BR190" i="19" s="1"/>
  <c r="BW190" i="19" s="1"/>
  <c r="CB190" i="19" s="1"/>
  <c r="CG190" i="19" s="1"/>
  <c r="CL190" i="19" s="1"/>
  <c r="CQ190" i="19" s="1"/>
  <c r="CV190" i="19" s="1"/>
  <c r="DA190" i="19" s="1"/>
  <c r="DF190" i="19" s="1"/>
  <c r="DK190" i="19" s="1"/>
  <c r="DP190" i="19" s="1"/>
  <c r="S190" i="19"/>
  <c r="P190" i="19"/>
  <c r="Q190" i="19" s="1"/>
  <c r="F190" i="19"/>
  <c r="DZ189" i="19"/>
  <c r="DW189" i="19"/>
  <c r="T189" i="19"/>
  <c r="U189" i="19" s="1"/>
  <c r="V189" i="19" s="1"/>
  <c r="S189" i="19"/>
  <c r="X189" i="19" s="1"/>
  <c r="P189" i="19"/>
  <c r="Q189" i="19" s="1"/>
  <c r="F189" i="19"/>
  <c r="DZ188" i="19"/>
  <c r="DW188" i="19"/>
  <c r="T188" i="19"/>
  <c r="Y188" i="19" s="1"/>
  <c r="AD188" i="19" s="1"/>
  <c r="AI188" i="19" s="1"/>
  <c r="AN188" i="19" s="1"/>
  <c r="AS188" i="19" s="1"/>
  <c r="AX188" i="19" s="1"/>
  <c r="BC188" i="19" s="1"/>
  <c r="BH188" i="19" s="1"/>
  <c r="BM188" i="19" s="1"/>
  <c r="BR188" i="19" s="1"/>
  <c r="BW188" i="19" s="1"/>
  <c r="CB188" i="19" s="1"/>
  <c r="CG188" i="19" s="1"/>
  <c r="CL188" i="19" s="1"/>
  <c r="CQ188" i="19" s="1"/>
  <c r="CV188" i="19" s="1"/>
  <c r="DA188" i="19" s="1"/>
  <c r="DF188" i="19" s="1"/>
  <c r="DK188" i="19" s="1"/>
  <c r="DP188" i="19" s="1"/>
  <c r="S188" i="19"/>
  <c r="P188" i="19"/>
  <c r="Q188" i="19" s="1"/>
  <c r="F188" i="19"/>
  <c r="DZ187" i="19"/>
  <c r="DW187" i="19"/>
  <c r="T187" i="19"/>
  <c r="S187" i="19"/>
  <c r="X187" i="19" s="1"/>
  <c r="AC187" i="19" s="1"/>
  <c r="AH187" i="19" s="1"/>
  <c r="AM187" i="19" s="1"/>
  <c r="AR187" i="19" s="1"/>
  <c r="AW187" i="19" s="1"/>
  <c r="BB187" i="19" s="1"/>
  <c r="BG187" i="19" s="1"/>
  <c r="BL187" i="19" s="1"/>
  <c r="BQ187" i="19" s="1"/>
  <c r="BV187" i="19" s="1"/>
  <c r="CA187" i="19" s="1"/>
  <c r="CF187" i="19" s="1"/>
  <c r="CK187" i="19" s="1"/>
  <c r="CP187" i="19" s="1"/>
  <c r="CU187" i="19" s="1"/>
  <c r="CZ187" i="19" s="1"/>
  <c r="DE187" i="19" s="1"/>
  <c r="DJ187" i="19" s="1"/>
  <c r="DO187" i="19" s="1"/>
  <c r="P187" i="19"/>
  <c r="F187" i="19"/>
  <c r="DZ186" i="19"/>
  <c r="DW186" i="19"/>
  <c r="Y186" i="19"/>
  <c r="AD186" i="19" s="1"/>
  <c r="AI186" i="19" s="1"/>
  <c r="AN186" i="19" s="1"/>
  <c r="AS186" i="19" s="1"/>
  <c r="AX186" i="19" s="1"/>
  <c r="BC186" i="19" s="1"/>
  <c r="BH186" i="19" s="1"/>
  <c r="BM186" i="19" s="1"/>
  <c r="BR186" i="19" s="1"/>
  <c r="BW186" i="19" s="1"/>
  <c r="CB186" i="19" s="1"/>
  <c r="CG186" i="19" s="1"/>
  <c r="CL186" i="19" s="1"/>
  <c r="CQ186" i="19" s="1"/>
  <c r="CV186" i="19" s="1"/>
  <c r="DA186" i="19" s="1"/>
  <c r="DF186" i="19" s="1"/>
  <c r="DK186" i="19" s="1"/>
  <c r="DP186" i="19" s="1"/>
  <c r="S186" i="19"/>
  <c r="X186" i="19" s="1"/>
  <c r="AC186" i="19" s="1"/>
  <c r="AH186" i="19" s="1"/>
  <c r="AM186" i="19" s="1"/>
  <c r="AR186" i="19" s="1"/>
  <c r="AW186" i="19" s="1"/>
  <c r="BB186" i="19" s="1"/>
  <c r="BG186" i="19" s="1"/>
  <c r="BL186" i="19" s="1"/>
  <c r="BQ186" i="19" s="1"/>
  <c r="P186" i="19"/>
  <c r="F186" i="19"/>
  <c r="DZ185" i="19"/>
  <c r="DW185" i="19"/>
  <c r="T185" i="19"/>
  <c r="Y185" i="19" s="1"/>
  <c r="AD185" i="19" s="1"/>
  <c r="AI185" i="19" s="1"/>
  <c r="AN185" i="19" s="1"/>
  <c r="AS185" i="19" s="1"/>
  <c r="AX185" i="19" s="1"/>
  <c r="BC185" i="19" s="1"/>
  <c r="BH185" i="19" s="1"/>
  <c r="BM185" i="19" s="1"/>
  <c r="BR185" i="19" s="1"/>
  <c r="BW185" i="19" s="1"/>
  <c r="CB185" i="19" s="1"/>
  <c r="CG185" i="19" s="1"/>
  <c r="CL185" i="19" s="1"/>
  <c r="CQ185" i="19" s="1"/>
  <c r="CV185" i="19" s="1"/>
  <c r="DA185" i="19" s="1"/>
  <c r="DF185" i="19" s="1"/>
  <c r="DK185" i="19" s="1"/>
  <c r="DP185" i="19" s="1"/>
  <c r="S185" i="19"/>
  <c r="X185" i="19" s="1"/>
  <c r="AC185" i="19" s="1"/>
  <c r="E185" i="19"/>
  <c r="DZ184" i="19"/>
  <c r="DW184" i="19"/>
  <c r="T184" i="19"/>
  <c r="Y184" i="19" s="1"/>
  <c r="AD184" i="19" s="1"/>
  <c r="AI184" i="19" s="1"/>
  <c r="AN184" i="19" s="1"/>
  <c r="AS184" i="19" s="1"/>
  <c r="AX184" i="19" s="1"/>
  <c r="BC184" i="19" s="1"/>
  <c r="BH184" i="19" s="1"/>
  <c r="BM184" i="19" s="1"/>
  <c r="BR184" i="19" s="1"/>
  <c r="BW184" i="19" s="1"/>
  <c r="CB184" i="19" s="1"/>
  <c r="CG184" i="19" s="1"/>
  <c r="CL184" i="19" s="1"/>
  <c r="CQ184" i="19" s="1"/>
  <c r="CV184" i="19" s="1"/>
  <c r="DA184" i="19" s="1"/>
  <c r="DF184" i="19" s="1"/>
  <c r="DK184" i="19" s="1"/>
  <c r="DP184" i="19" s="1"/>
  <c r="S184" i="19"/>
  <c r="X184" i="19" s="1"/>
  <c r="E184" i="19"/>
  <c r="P184" i="19" s="1"/>
  <c r="Q184" i="19" s="1"/>
  <c r="DZ183" i="19"/>
  <c r="DW183" i="19"/>
  <c r="T183" i="19"/>
  <c r="Y183" i="19" s="1"/>
  <c r="AD183" i="19" s="1"/>
  <c r="AI183" i="19" s="1"/>
  <c r="AN183" i="19" s="1"/>
  <c r="AS183" i="19" s="1"/>
  <c r="AX183" i="19" s="1"/>
  <c r="BC183" i="19" s="1"/>
  <c r="BH183" i="19" s="1"/>
  <c r="BM183" i="19" s="1"/>
  <c r="BR183" i="19" s="1"/>
  <c r="BW183" i="19" s="1"/>
  <c r="CB183" i="19" s="1"/>
  <c r="CG183" i="19" s="1"/>
  <c r="CL183" i="19" s="1"/>
  <c r="CQ183" i="19" s="1"/>
  <c r="CV183" i="19" s="1"/>
  <c r="DA183" i="19" s="1"/>
  <c r="DF183" i="19" s="1"/>
  <c r="DK183" i="19" s="1"/>
  <c r="DP183" i="19" s="1"/>
  <c r="S183" i="19"/>
  <c r="P183" i="19"/>
  <c r="Q183" i="19" s="1"/>
  <c r="F183" i="19"/>
  <c r="DZ182" i="19"/>
  <c r="DW182" i="19"/>
  <c r="T182" i="19"/>
  <c r="Y182" i="19" s="1"/>
  <c r="AD182" i="19" s="1"/>
  <c r="S182" i="19"/>
  <c r="X182" i="19" s="1"/>
  <c r="AC182" i="19" s="1"/>
  <c r="AH182" i="19" s="1"/>
  <c r="AM182" i="19" s="1"/>
  <c r="AR182" i="19" s="1"/>
  <c r="AW182" i="19" s="1"/>
  <c r="BB182" i="19" s="1"/>
  <c r="BG182" i="19" s="1"/>
  <c r="BL182" i="19" s="1"/>
  <c r="BQ182" i="19" s="1"/>
  <c r="BV182" i="19" s="1"/>
  <c r="CA182" i="19" s="1"/>
  <c r="CF182" i="19" s="1"/>
  <c r="CK182" i="19" s="1"/>
  <c r="CP182" i="19" s="1"/>
  <c r="CU182" i="19" s="1"/>
  <c r="CZ182" i="19" s="1"/>
  <c r="DE182" i="19" s="1"/>
  <c r="DJ182" i="19" s="1"/>
  <c r="DO182" i="19" s="1"/>
  <c r="P182" i="19"/>
  <c r="F182" i="19"/>
  <c r="DZ181" i="19"/>
  <c r="DW181" i="19"/>
  <c r="T181" i="19"/>
  <c r="Y181" i="19" s="1"/>
  <c r="AD181" i="19" s="1"/>
  <c r="AI181" i="19" s="1"/>
  <c r="AN181" i="19" s="1"/>
  <c r="AS181" i="19" s="1"/>
  <c r="AX181" i="19" s="1"/>
  <c r="BC181" i="19" s="1"/>
  <c r="BH181" i="19" s="1"/>
  <c r="BM181" i="19" s="1"/>
  <c r="BR181" i="19" s="1"/>
  <c r="BW181" i="19" s="1"/>
  <c r="CB181" i="19" s="1"/>
  <c r="CG181" i="19" s="1"/>
  <c r="CL181" i="19" s="1"/>
  <c r="CQ181" i="19" s="1"/>
  <c r="CV181" i="19" s="1"/>
  <c r="DA181" i="19" s="1"/>
  <c r="DF181" i="19" s="1"/>
  <c r="DK181" i="19" s="1"/>
  <c r="DP181" i="19" s="1"/>
  <c r="S181" i="19"/>
  <c r="X181" i="19" s="1"/>
  <c r="AC181" i="19" s="1"/>
  <c r="AH181" i="19" s="1"/>
  <c r="AM181" i="19" s="1"/>
  <c r="AR181" i="19" s="1"/>
  <c r="AW181" i="19" s="1"/>
  <c r="BB181" i="19" s="1"/>
  <c r="BG181" i="19" s="1"/>
  <c r="BL181" i="19" s="1"/>
  <c r="BQ181" i="19" s="1"/>
  <c r="BV181" i="19" s="1"/>
  <c r="CA181" i="19" s="1"/>
  <c r="CF181" i="19" s="1"/>
  <c r="CK181" i="19" s="1"/>
  <c r="CP181" i="19" s="1"/>
  <c r="CU181" i="19" s="1"/>
  <c r="CZ181" i="19" s="1"/>
  <c r="DE181" i="19" s="1"/>
  <c r="DJ181" i="19" s="1"/>
  <c r="DO181" i="19" s="1"/>
  <c r="F181" i="19"/>
  <c r="E181" i="19" s="1"/>
  <c r="DZ180" i="19"/>
  <c r="DV174" i="19"/>
  <c r="DO174" i="19"/>
  <c r="DJ174" i="19"/>
  <c r="DE174" i="19"/>
  <c r="CZ174" i="19"/>
  <c r="CU174" i="19"/>
  <c r="CP174" i="19"/>
  <c r="CK174" i="19"/>
  <c r="CF174" i="19"/>
  <c r="CA174" i="19"/>
  <c r="BV174" i="19"/>
  <c r="BQ174" i="19"/>
  <c r="BL174" i="19"/>
  <c r="BG174" i="19"/>
  <c r="BB174" i="19"/>
  <c r="AW174" i="19"/>
  <c r="AR174" i="19"/>
  <c r="AM174" i="19"/>
  <c r="AH174" i="19"/>
  <c r="AC174" i="19"/>
  <c r="X174" i="19"/>
  <c r="S174" i="19"/>
  <c r="N174" i="19"/>
  <c r="C174" i="19"/>
  <c r="DZ173" i="19"/>
  <c r="DW173" i="19"/>
  <c r="Y173" i="19"/>
  <c r="AD173" i="19" s="1"/>
  <c r="AI173" i="19" s="1"/>
  <c r="AN173" i="19" s="1"/>
  <c r="AS173" i="19" s="1"/>
  <c r="AX173" i="19" s="1"/>
  <c r="BC173" i="19" s="1"/>
  <c r="BH173" i="19" s="1"/>
  <c r="BM173" i="19" s="1"/>
  <c r="BR173" i="19" s="1"/>
  <c r="BW173" i="19" s="1"/>
  <c r="CB173" i="19" s="1"/>
  <c r="CG173" i="19" s="1"/>
  <c r="CL173" i="19" s="1"/>
  <c r="CQ173" i="19" s="1"/>
  <c r="CV173" i="19" s="1"/>
  <c r="DA173" i="19" s="1"/>
  <c r="DF173" i="19" s="1"/>
  <c r="DK173" i="19" s="1"/>
  <c r="DP173" i="19" s="1"/>
  <c r="T173" i="19"/>
  <c r="S173" i="19"/>
  <c r="P173" i="19"/>
  <c r="Q173" i="19" s="1"/>
  <c r="DZ172" i="19"/>
  <c r="DW172" i="19"/>
  <c r="T172" i="19"/>
  <c r="Y172" i="19" s="1"/>
  <c r="AD172" i="19" s="1"/>
  <c r="AI172" i="19" s="1"/>
  <c r="AN172" i="19" s="1"/>
  <c r="S172" i="19"/>
  <c r="X172" i="19" s="1"/>
  <c r="AC172" i="19" s="1"/>
  <c r="AH172" i="19" s="1"/>
  <c r="AM172" i="19" s="1"/>
  <c r="AR172" i="19" s="1"/>
  <c r="AW172" i="19" s="1"/>
  <c r="BB172" i="19" s="1"/>
  <c r="BG172" i="19" s="1"/>
  <c r="BL172" i="19" s="1"/>
  <c r="BQ172" i="19" s="1"/>
  <c r="BV172" i="19" s="1"/>
  <c r="CA172" i="19" s="1"/>
  <c r="CF172" i="19" s="1"/>
  <c r="CK172" i="19" s="1"/>
  <c r="CP172" i="19" s="1"/>
  <c r="CU172" i="19" s="1"/>
  <c r="CZ172" i="19" s="1"/>
  <c r="DE172" i="19" s="1"/>
  <c r="DJ172" i="19" s="1"/>
  <c r="DO172" i="19" s="1"/>
  <c r="P172" i="19"/>
  <c r="DZ171" i="19"/>
  <c r="DW171" i="19"/>
  <c r="T171" i="19"/>
  <c r="Y171" i="19" s="1"/>
  <c r="AD171" i="19" s="1"/>
  <c r="AI171" i="19" s="1"/>
  <c r="AN171" i="19" s="1"/>
  <c r="AS171" i="19" s="1"/>
  <c r="AX171" i="19" s="1"/>
  <c r="BC171" i="19" s="1"/>
  <c r="BH171" i="19" s="1"/>
  <c r="BM171" i="19" s="1"/>
  <c r="BR171" i="19" s="1"/>
  <c r="BW171" i="19" s="1"/>
  <c r="CB171" i="19" s="1"/>
  <c r="CG171" i="19" s="1"/>
  <c r="CL171" i="19" s="1"/>
  <c r="CQ171" i="19" s="1"/>
  <c r="CV171" i="19" s="1"/>
  <c r="DA171" i="19" s="1"/>
  <c r="DF171" i="19" s="1"/>
  <c r="DK171" i="19" s="1"/>
  <c r="DP171" i="19" s="1"/>
  <c r="S171" i="19"/>
  <c r="P171" i="19"/>
  <c r="Q171" i="19" s="1"/>
  <c r="DZ170" i="19"/>
  <c r="DW170" i="19"/>
  <c r="T170" i="19"/>
  <c r="Y170" i="19" s="1"/>
  <c r="AD170" i="19" s="1"/>
  <c r="AI170" i="19" s="1"/>
  <c r="AN170" i="19" s="1"/>
  <c r="S170" i="19"/>
  <c r="X170" i="19" s="1"/>
  <c r="AC170" i="19" s="1"/>
  <c r="AH170" i="19" s="1"/>
  <c r="AM170" i="19" s="1"/>
  <c r="AR170" i="19" s="1"/>
  <c r="AW170" i="19" s="1"/>
  <c r="BB170" i="19" s="1"/>
  <c r="BG170" i="19" s="1"/>
  <c r="BL170" i="19" s="1"/>
  <c r="BQ170" i="19" s="1"/>
  <c r="BV170" i="19" s="1"/>
  <c r="CA170" i="19" s="1"/>
  <c r="CF170" i="19" s="1"/>
  <c r="CK170" i="19" s="1"/>
  <c r="CP170" i="19" s="1"/>
  <c r="CU170" i="19" s="1"/>
  <c r="CZ170" i="19" s="1"/>
  <c r="DE170" i="19" s="1"/>
  <c r="DJ170" i="19" s="1"/>
  <c r="DO170" i="19" s="1"/>
  <c r="P170" i="19"/>
  <c r="DZ169" i="19"/>
  <c r="DW169" i="19"/>
  <c r="T169" i="19"/>
  <c r="Y169" i="19" s="1"/>
  <c r="AD169" i="19" s="1"/>
  <c r="AI169" i="19" s="1"/>
  <c r="AN169" i="19" s="1"/>
  <c r="AS169" i="19" s="1"/>
  <c r="AX169" i="19" s="1"/>
  <c r="BC169" i="19" s="1"/>
  <c r="BH169" i="19" s="1"/>
  <c r="BM169" i="19" s="1"/>
  <c r="BR169" i="19" s="1"/>
  <c r="BW169" i="19" s="1"/>
  <c r="CB169" i="19" s="1"/>
  <c r="CG169" i="19" s="1"/>
  <c r="CL169" i="19" s="1"/>
  <c r="CQ169" i="19" s="1"/>
  <c r="CV169" i="19" s="1"/>
  <c r="DA169" i="19" s="1"/>
  <c r="DF169" i="19" s="1"/>
  <c r="DK169" i="19" s="1"/>
  <c r="DP169" i="19" s="1"/>
  <c r="S169" i="19"/>
  <c r="X169" i="19" s="1"/>
  <c r="AC169" i="19" s="1"/>
  <c r="E169" i="19"/>
  <c r="DZ168" i="19"/>
  <c r="DW168" i="19"/>
  <c r="T168" i="19"/>
  <c r="Y168" i="19" s="1"/>
  <c r="AD168" i="19" s="1"/>
  <c r="AI168" i="19" s="1"/>
  <c r="AN168" i="19" s="1"/>
  <c r="AS168" i="19" s="1"/>
  <c r="AX168" i="19" s="1"/>
  <c r="BC168" i="19" s="1"/>
  <c r="BH168" i="19" s="1"/>
  <c r="BM168" i="19" s="1"/>
  <c r="BR168" i="19" s="1"/>
  <c r="BW168" i="19" s="1"/>
  <c r="CB168" i="19" s="1"/>
  <c r="CG168" i="19" s="1"/>
  <c r="CL168" i="19" s="1"/>
  <c r="CQ168" i="19" s="1"/>
  <c r="CV168" i="19" s="1"/>
  <c r="DA168" i="19" s="1"/>
  <c r="DF168" i="19" s="1"/>
  <c r="DK168" i="19" s="1"/>
  <c r="DP168" i="19" s="1"/>
  <c r="S168" i="19"/>
  <c r="P168" i="19"/>
  <c r="Q168" i="19" s="1"/>
  <c r="DZ167" i="19"/>
  <c r="DW167" i="19"/>
  <c r="T167" i="19"/>
  <c r="Y167" i="19" s="1"/>
  <c r="AD167" i="19" s="1"/>
  <c r="AI167" i="19" s="1"/>
  <c r="AN167" i="19" s="1"/>
  <c r="AS167" i="19" s="1"/>
  <c r="AX167" i="19" s="1"/>
  <c r="BC167" i="19" s="1"/>
  <c r="BH167" i="19" s="1"/>
  <c r="BM167" i="19" s="1"/>
  <c r="BR167" i="19" s="1"/>
  <c r="BW167" i="19" s="1"/>
  <c r="CB167" i="19" s="1"/>
  <c r="CG167" i="19" s="1"/>
  <c r="CL167" i="19" s="1"/>
  <c r="CQ167" i="19" s="1"/>
  <c r="CV167" i="19" s="1"/>
  <c r="DA167" i="19" s="1"/>
  <c r="DF167" i="19" s="1"/>
  <c r="DK167" i="19" s="1"/>
  <c r="DP167" i="19" s="1"/>
  <c r="S167" i="19"/>
  <c r="P167" i="19"/>
  <c r="Q167" i="19" s="1"/>
  <c r="F167" i="19"/>
  <c r="DZ166" i="19"/>
  <c r="DW166" i="19"/>
  <c r="T166" i="19"/>
  <c r="Y166" i="19" s="1"/>
  <c r="AD166" i="19" s="1"/>
  <c r="AI166" i="19" s="1"/>
  <c r="AN166" i="19" s="1"/>
  <c r="AS166" i="19" s="1"/>
  <c r="AX166" i="19" s="1"/>
  <c r="BC166" i="19" s="1"/>
  <c r="BH166" i="19" s="1"/>
  <c r="BM166" i="19" s="1"/>
  <c r="BR166" i="19" s="1"/>
  <c r="BW166" i="19" s="1"/>
  <c r="CB166" i="19" s="1"/>
  <c r="CG166" i="19" s="1"/>
  <c r="CL166" i="19" s="1"/>
  <c r="CQ166" i="19" s="1"/>
  <c r="CV166" i="19" s="1"/>
  <c r="DA166" i="19" s="1"/>
  <c r="DF166" i="19" s="1"/>
  <c r="DK166" i="19" s="1"/>
  <c r="DP166" i="19" s="1"/>
  <c r="S166" i="19"/>
  <c r="X166" i="19" s="1"/>
  <c r="P166" i="19"/>
  <c r="Q166" i="19" s="1"/>
  <c r="F166" i="19"/>
  <c r="DZ165" i="19"/>
  <c r="DW165" i="19"/>
  <c r="T165" i="19"/>
  <c r="Y165" i="19" s="1"/>
  <c r="AD165" i="19" s="1"/>
  <c r="AI165" i="19" s="1"/>
  <c r="AN165" i="19" s="1"/>
  <c r="AS165" i="19" s="1"/>
  <c r="AX165" i="19" s="1"/>
  <c r="BC165" i="19" s="1"/>
  <c r="BH165" i="19" s="1"/>
  <c r="BM165" i="19" s="1"/>
  <c r="BR165" i="19" s="1"/>
  <c r="BW165" i="19" s="1"/>
  <c r="CB165" i="19" s="1"/>
  <c r="CG165" i="19" s="1"/>
  <c r="CL165" i="19" s="1"/>
  <c r="CQ165" i="19" s="1"/>
  <c r="CV165" i="19" s="1"/>
  <c r="DA165" i="19" s="1"/>
  <c r="DF165" i="19" s="1"/>
  <c r="DK165" i="19" s="1"/>
  <c r="DP165" i="19" s="1"/>
  <c r="S165" i="19"/>
  <c r="P165" i="19"/>
  <c r="F165" i="19"/>
  <c r="DZ164" i="19"/>
  <c r="DW164" i="19"/>
  <c r="T164" i="19"/>
  <c r="Y164" i="19" s="1"/>
  <c r="AD164" i="19" s="1"/>
  <c r="AI164" i="19" s="1"/>
  <c r="AN164" i="19" s="1"/>
  <c r="AS164" i="19" s="1"/>
  <c r="AX164" i="19" s="1"/>
  <c r="BC164" i="19" s="1"/>
  <c r="BH164" i="19" s="1"/>
  <c r="BM164" i="19" s="1"/>
  <c r="BR164" i="19" s="1"/>
  <c r="BW164" i="19" s="1"/>
  <c r="CB164" i="19" s="1"/>
  <c r="CG164" i="19" s="1"/>
  <c r="CL164" i="19" s="1"/>
  <c r="CQ164" i="19" s="1"/>
  <c r="CV164" i="19" s="1"/>
  <c r="DA164" i="19" s="1"/>
  <c r="DF164" i="19" s="1"/>
  <c r="DK164" i="19" s="1"/>
  <c r="DP164" i="19" s="1"/>
  <c r="S164" i="19"/>
  <c r="E164" i="19"/>
  <c r="P164" i="19" s="1"/>
  <c r="Q164" i="19" s="1"/>
  <c r="DZ163" i="19"/>
  <c r="DW163" i="19"/>
  <c r="DT163" i="19"/>
  <c r="DZ162" i="19"/>
  <c r="DV156" i="19"/>
  <c r="DO156" i="19"/>
  <c r="DJ156" i="19"/>
  <c r="DE156" i="19"/>
  <c r="CZ156" i="19"/>
  <c r="CU156" i="19"/>
  <c r="CP156" i="19"/>
  <c r="CK156" i="19"/>
  <c r="CF156" i="19"/>
  <c r="CA156" i="19"/>
  <c r="BV156" i="19"/>
  <c r="BQ156" i="19"/>
  <c r="BL156" i="19"/>
  <c r="BG156" i="19"/>
  <c r="BB156" i="19"/>
  <c r="AW156" i="19"/>
  <c r="AR156" i="19"/>
  <c r="AM156" i="19"/>
  <c r="AH156" i="19"/>
  <c r="AC156" i="19"/>
  <c r="X156" i="19"/>
  <c r="S156" i="19"/>
  <c r="N156" i="19"/>
  <c r="C156" i="19"/>
  <c r="AS155" i="19"/>
  <c r="AX155" i="19" s="1"/>
  <c r="BC155" i="19" s="1"/>
  <c r="BH155" i="19" s="1"/>
  <c r="BM155" i="19" s="1"/>
  <c r="BR155" i="19" s="1"/>
  <c r="BW155" i="19" s="1"/>
  <c r="CB155" i="19" s="1"/>
  <c r="CG155" i="19" s="1"/>
  <c r="CL155" i="19" s="1"/>
  <c r="CQ155" i="19" s="1"/>
  <c r="CV155" i="19" s="1"/>
  <c r="DA155" i="19" s="1"/>
  <c r="DF155" i="19" s="1"/>
  <c r="DK155" i="19" s="1"/>
  <c r="DP155" i="19" s="1"/>
  <c r="T155" i="19"/>
  <c r="Y155" i="19" s="1"/>
  <c r="S155" i="19"/>
  <c r="X155" i="19" s="1"/>
  <c r="AC155" i="19" s="1"/>
  <c r="P155" i="19"/>
  <c r="Q155" i="19" s="1"/>
  <c r="DZ154" i="19"/>
  <c r="DW154" i="19"/>
  <c r="AS154" i="19"/>
  <c r="AX154" i="19" s="1"/>
  <c r="BC154" i="19" s="1"/>
  <c r="BH154" i="19" s="1"/>
  <c r="BM154" i="19" s="1"/>
  <c r="BR154" i="19" s="1"/>
  <c r="BW154" i="19" s="1"/>
  <c r="CB154" i="19" s="1"/>
  <c r="CG154" i="19" s="1"/>
  <c r="CL154" i="19" s="1"/>
  <c r="CQ154" i="19" s="1"/>
  <c r="CV154" i="19" s="1"/>
  <c r="DA154" i="19" s="1"/>
  <c r="DF154" i="19" s="1"/>
  <c r="DK154" i="19" s="1"/>
  <c r="DP154" i="19" s="1"/>
  <c r="T154" i="19"/>
  <c r="Y154" i="19" s="1"/>
  <c r="S154" i="19"/>
  <c r="P154" i="19"/>
  <c r="Q154" i="19" s="1"/>
  <c r="DZ153" i="19"/>
  <c r="DW153" i="19"/>
  <c r="AS153" i="19"/>
  <c r="AX153" i="19" s="1"/>
  <c r="BC153" i="19" s="1"/>
  <c r="BH153" i="19" s="1"/>
  <c r="BM153" i="19" s="1"/>
  <c r="BR153" i="19" s="1"/>
  <c r="BW153" i="19" s="1"/>
  <c r="CB153" i="19" s="1"/>
  <c r="CG153" i="19" s="1"/>
  <c r="CL153" i="19" s="1"/>
  <c r="CQ153" i="19" s="1"/>
  <c r="CV153" i="19" s="1"/>
  <c r="DA153" i="19" s="1"/>
  <c r="DF153" i="19" s="1"/>
  <c r="DK153" i="19" s="1"/>
  <c r="DP153" i="19" s="1"/>
  <c r="T153" i="19"/>
  <c r="Y153" i="19" s="1"/>
  <c r="S153" i="19"/>
  <c r="P153" i="19"/>
  <c r="Q153" i="19" s="1"/>
  <c r="DZ152" i="19"/>
  <c r="DW152" i="19"/>
  <c r="AS152" i="19"/>
  <c r="AX152" i="19" s="1"/>
  <c r="BC152" i="19" s="1"/>
  <c r="BH152" i="19" s="1"/>
  <c r="BM152" i="19" s="1"/>
  <c r="BR152" i="19" s="1"/>
  <c r="BW152" i="19" s="1"/>
  <c r="CB152" i="19" s="1"/>
  <c r="CG152" i="19" s="1"/>
  <c r="CL152" i="19" s="1"/>
  <c r="CQ152" i="19" s="1"/>
  <c r="CV152" i="19" s="1"/>
  <c r="DA152" i="19" s="1"/>
  <c r="DF152" i="19" s="1"/>
  <c r="DK152" i="19" s="1"/>
  <c r="DP152" i="19" s="1"/>
  <c r="T152" i="19"/>
  <c r="S152" i="19"/>
  <c r="X152" i="19" s="1"/>
  <c r="P152" i="19"/>
  <c r="Q152" i="19" s="1"/>
  <c r="DZ151" i="19"/>
  <c r="DW151" i="19"/>
  <c r="AS151" i="19"/>
  <c r="AX151" i="19" s="1"/>
  <c r="BC151" i="19" s="1"/>
  <c r="BH151" i="19" s="1"/>
  <c r="BM151" i="19" s="1"/>
  <c r="BR151" i="19" s="1"/>
  <c r="BW151" i="19" s="1"/>
  <c r="CB151" i="19" s="1"/>
  <c r="CG151" i="19" s="1"/>
  <c r="CL151" i="19" s="1"/>
  <c r="CQ151" i="19" s="1"/>
  <c r="CV151" i="19" s="1"/>
  <c r="DA151" i="19" s="1"/>
  <c r="DF151" i="19" s="1"/>
  <c r="DK151" i="19" s="1"/>
  <c r="DP151" i="19" s="1"/>
  <c r="Y151" i="19"/>
  <c r="S151" i="19"/>
  <c r="X151" i="19" s="1"/>
  <c r="AC151" i="19" s="1"/>
  <c r="AE151" i="19" s="1"/>
  <c r="AF151" i="19" s="1"/>
  <c r="P151" i="19"/>
  <c r="F151" i="19"/>
  <c r="DZ150" i="19"/>
  <c r="DW150" i="19"/>
  <c r="AS150" i="19"/>
  <c r="AX150" i="19" s="1"/>
  <c r="BC150" i="19" s="1"/>
  <c r="BH150" i="19" s="1"/>
  <c r="BM150" i="19" s="1"/>
  <c r="BR150" i="19" s="1"/>
  <c r="BW150" i="19" s="1"/>
  <c r="CB150" i="19" s="1"/>
  <c r="CG150" i="19" s="1"/>
  <c r="CL150" i="19" s="1"/>
  <c r="CQ150" i="19" s="1"/>
  <c r="CV150" i="19" s="1"/>
  <c r="DA150" i="19" s="1"/>
  <c r="DF150" i="19" s="1"/>
  <c r="DK150" i="19" s="1"/>
  <c r="DP150" i="19" s="1"/>
  <c r="Y150" i="19"/>
  <c r="S150" i="19"/>
  <c r="U150" i="19" s="1"/>
  <c r="V150" i="19" s="1"/>
  <c r="P150" i="19"/>
  <c r="Q150" i="19" s="1"/>
  <c r="F150" i="19"/>
  <c r="DZ149" i="19"/>
  <c r="DW149" i="19"/>
  <c r="AS149" i="19"/>
  <c r="AX149" i="19" s="1"/>
  <c r="BC149" i="19" s="1"/>
  <c r="BH149" i="19" s="1"/>
  <c r="BM149" i="19" s="1"/>
  <c r="BR149" i="19" s="1"/>
  <c r="BW149" i="19" s="1"/>
  <c r="CB149" i="19" s="1"/>
  <c r="CG149" i="19" s="1"/>
  <c r="CL149" i="19" s="1"/>
  <c r="CQ149" i="19" s="1"/>
  <c r="CV149" i="19" s="1"/>
  <c r="DA149" i="19" s="1"/>
  <c r="DF149" i="19" s="1"/>
  <c r="DK149" i="19" s="1"/>
  <c r="DP149" i="19" s="1"/>
  <c r="Y149" i="19"/>
  <c r="S149" i="19"/>
  <c r="X149" i="19" s="1"/>
  <c r="AC149" i="19" s="1"/>
  <c r="AH149" i="19" s="1"/>
  <c r="AM149" i="19" s="1"/>
  <c r="AR149" i="19" s="1"/>
  <c r="AW149" i="19" s="1"/>
  <c r="BB149" i="19" s="1"/>
  <c r="BG149" i="19" s="1"/>
  <c r="BL149" i="19" s="1"/>
  <c r="BQ149" i="19" s="1"/>
  <c r="BV149" i="19" s="1"/>
  <c r="CA149" i="19" s="1"/>
  <c r="CF149" i="19" s="1"/>
  <c r="CK149" i="19" s="1"/>
  <c r="CP149" i="19" s="1"/>
  <c r="CU149" i="19" s="1"/>
  <c r="CZ149" i="19" s="1"/>
  <c r="DE149" i="19" s="1"/>
  <c r="DJ149" i="19" s="1"/>
  <c r="DO149" i="19" s="1"/>
  <c r="E149" i="19"/>
  <c r="AE149" i="19" s="1"/>
  <c r="DZ148" i="19"/>
  <c r="DW148" i="19"/>
  <c r="DT148" i="19"/>
  <c r="DU148" i="19" s="1"/>
  <c r="DZ147" i="19"/>
  <c r="DV141" i="19"/>
  <c r="DO141" i="19"/>
  <c r="DJ141" i="19"/>
  <c r="DE141" i="19"/>
  <c r="CZ141" i="19"/>
  <c r="CU141" i="19"/>
  <c r="CP141" i="19"/>
  <c r="CK141" i="19"/>
  <c r="CF141" i="19"/>
  <c r="CA141" i="19"/>
  <c r="BV141" i="19"/>
  <c r="BQ141" i="19"/>
  <c r="BL141" i="19"/>
  <c r="BG141" i="19"/>
  <c r="BB141" i="19"/>
  <c r="AW141" i="19"/>
  <c r="AR141" i="19"/>
  <c r="AM141" i="19"/>
  <c r="AH141" i="19"/>
  <c r="AC141" i="19"/>
  <c r="X141" i="19"/>
  <c r="S141" i="19"/>
  <c r="N141" i="19"/>
  <c r="C141" i="19"/>
  <c r="T140" i="19"/>
  <c r="Y140" i="19" s="1"/>
  <c r="AD140" i="19" s="1"/>
  <c r="AI140" i="19" s="1"/>
  <c r="AN140" i="19" s="1"/>
  <c r="AS140" i="19" s="1"/>
  <c r="AX140" i="19" s="1"/>
  <c r="BC140" i="19" s="1"/>
  <c r="BH140" i="19" s="1"/>
  <c r="BM140" i="19" s="1"/>
  <c r="BR140" i="19" s="1"/>
  <c r="BW140" i="19" s="1"/>
  <c r="CB140" i="19" s="1"/>
  <c r="CG140" i="19" s="1"/>
  <c r="CL140" i="19" s="1"/>
  <c r="CQ140" i="19" s="1"/>
  <c r="CV140" i="19" s="1"/>
  <c r="DA140" i="19" s="1"/>
  <c r="DF140" i="19" s="1"/>
  <c r="DK140" i="19" s="1"/>
  <c r="DP140" i="19" s="1"/>
  <c r="S140" i="19"/>
  <c r="P140" i="19"/>
  <c r="Q140" i="19" s="1"/>
  <c r="DZ139" i="19"/>
  <c r="DW139" i="19"/>
  <c r="T139" i="19"/>
  <c r="Y139" i="19" s="1"/>
  <c r="AD139" i="19" s="1"/>
  <c r="AI139" i="19" s="1"/>
  <c r="AN139" i="19" s="1"/>
  <c r="AS139" i="19" s="1"/>
  <c r="AX139" i="19" s="1"/>
  <c r="BC139" i="19" s="1"/>
  <c r="BH139" i="19" s="1"/>
  <c r="BM139" i="19" s="1"/>
  <c r="BR139" i="19" s="1"/>
  <c r="BW139" i="19" s="1"/>
  <c r="CB139" i="19" s="1"/>
  <c r="CG139" i="19" s="1"/>
  <c r="CL139" i="19" s="1"/>
  <c r="CQ139" i="19" s="1"/>
  <c r="CV139" i="19" s="1"/>
  <c r="DA139" i="19" s="1"/>
  <c r="DF139" i="19" s="1"/>
  <c r="DK139" i="19" s="1"/>
  <c r="DP139" i="19" s="1"/>
  <c r="S139" i="19"/>
  <c r="X139" i="19" s="1"/>
  <c r="P139" i="19"/>
  <c r="Q139" i="19" s="1"/>
  <c r="DZ138" i="19"/>
  <c r="DW138" i="19"/>
  <c r="T138" i="19"/>
  <c r="Y138" i="19" s="1"/>
  <c r="AD138" i="19" s="1"/>
  <c r="AI138" i="19" s="1"/>
  <c r="AN138" i="19" s="1"/>
  <c r="AS138" i="19" s="1"/>
  <c r="AX138" i="19" s="1"/>
  <c r="BC138" i="19" s="1"/>
  <c r="BH138" i="19" s="1"/>
  <c r="BM138" i="19" s="1"/>
  <c r="BR138" i="19" s="1"/>
  <c r="BW138" i="19" s="1"/>
  <c r="CB138" i="19" s="1"/>
  <c r="CG138" i="19" s="1"/>
  <c r="CL138" i="19" s="1"/>
  <c r="CQ138" i="19" s="1"/>
  <c r="CV138" i="19" s="1"/>
  <c r="DA138" i="19" s="1"/>
  <c r="DF138" i="19" s="1"/>
  <c r="DK138" i="19" s="1"/>
  <c r="DP138" i="19" s="1"/>
  <c r="S138" i="19"/>
  <c r="P138" i="19"/>
  <c r="DZ137" i="19"/>
  <c r="DW137" i="19"/>
  <c r="T137" i="19"/>
  <c r="Y137" i="19" s="1"/>
  <c r="AD137" i="19" s="1"/>
  <c r="AI137" i="19" s="1"/>
  <c r="AN137" i="19" s="1"/>
  <c r="AS137" i="19" s="1"/>
  <c r="AX137" i="19" s="1"/>
  <c r="BC137" i="19" s="1"/>
  <c r="BH137" i="19" s="1"/>
  <c r="BM137" i="19" s="1"/>
  <c r="BR137" i="19" s="1"/>
  <c r="BW137" i="19" s="1"/>
  <c r="CB137" i="19" s="1"/>
  <c r="CG137" i="19" s="1"/>
  <c r="CL137" i="19" s="1"/>
  <c r="CQ137" i="19" s="1"/>
  <c r="CV137" i="19" s="1"/>
  <c r="DA137" i="19" s="1"/>
  <c r="DF137" i="19" s="1"/>
  <c r="DK137" i="19" s="1"/>
  <c r="DP137" i="19" s="1"/>
  <c r="S137" i="19"/>
  <c r="P137" i="19"/>
  <c r="Q137" i="19" s="1"/>
  <c r="DZ136" i="19"/>
  <c r="DW136" i="19"/>
  <c r="T136" i="19"/>
  <c r="Y136" i="19" s="1"/>
  <c r="AD136" i="19" s="1"/>
  <c r="AI136" i="19" s="1"/>
  <c r="AN136" i="19" s="1"/>
  <c r="AS136" i="19" s="1"/>
  <c r="AX136" i="19" s="1"/>
  <c r="BC136" i="19" s="1"/>
  <c r="BH136" i="19" s="1"/>
  <c r="BM136" i="19" s="1"/>
  <c r="BR136" i="19" s="1"/>
  <c r="BW136" i="19" s="1"/>
  <c r="CB136" i="19" s="1"/>
  <c r="CG136" i="19" s="1"/>
  <c r="CL136" i="19" s="1"/>
  <c r="CQ136" i="19" s="1"/>
  <c r="CV136" i="19" s="1"/>
  <c r="DA136" i="19" s="1"/>
  <c r="DF136" i="19" s="1"/>
  <c r="DK136" i="19" s="1"/>
  <c r="DP136" i="19" s="1"/>
  <c r="S136" i="19"/>
  <c r="P136" i="19"/>
  <c r="Q136" i="19" s="1"/>
  <c r="DZ135" i="19"/>
  <c r="DW135" i="19"/>
  <c r="T135" i="19"/>
  <c r="Y135" i="19" s="1"/>
  <c r="AD135" i="19" s="1"/>
  <c r="AI135" i="19" s="1"/>
  <c r="AN135" i="19" s="1"/>
  <c r="AS135" i="19" s="1"/>
  <c r="AX135" i="19" s="1"/>
  <c r="BC135" i="19" s="1"/>
  <c r="BH135" i="19" s="1"/>
  <c r="BM135" i="19" s="1"/>
  <c r="BR135" i="19" s="1"/>
  <c r="BW135" i="19" s="1"/>
  <c r="CB135" i="19" s="1"/>
  <c r="CG135" i="19" s="1"/>
  <c r="CL135" i="19" s="1"/>
  <c r="CQ135" i="19" s="1"/>
  <c r="CV135" i="19" s="1"/>
  <c r="DA135" i="19" s="1"/>
  <c r="DF135" i="19" s="1"/>
  <c r="DK135" i="19" s="1"/>
  <c r="DP135" i="19" s="1"/>
  <c r="S135" i="19"/>
  <c r="X135" i="19" s="1"/>
  <c r="AC135" i="19" s="1"/>
  <c r="P135" i="19"/>
  <c r="DZ134" i="19"/>
  <c r="DW134" i="19"/>
  <c r="T134" i="19"/>
  <c r="Y134" i="19" s="1"/>
  <c r="AD134" i="19" s="1"/>
  <c r="AI134" i="19" s="1"/>
  <c r="AN134" i="19" s="1"/>
  <c r="AS134" i="19" s="1"/>
  <c r="AX134" i="19" s="1"/>
  <c r="BC134" i="19" s="1"/>
  <c r="BH134" i="19" s="1"/>
  <c r="BM134" i="19" s="1"/>
  <c r="BR134" i="19" s="1"/>
  <c r="BW134" i="19" s="1"/>
  <c r="CB134" i="19" s="1"/>
  <c r="CG134" i="19" s="1"/>
  <c r="CL134" i="19" s="1"/>
  <c r="CQ134" i="19" s="1"/>
  <c r="CV134" i="19" s="1"/>
  <c r="DA134" i="19" s="1"/>
  <c r="DF134" i="19" s="1"/>
  <c r="DK134" i="19" s="1"/>
  <c r="DP134" i="19" s="1"/>
  <c r="S134" i="19"/>
  <c r="P134" i="19"/>
  <c r="Q134" i="19" s="1"/>
  <c r="DZ133" i="19"/>
  <c r="DW133" i="19"/>
  <c r="T133" i="19"/>
  <c r="Y133" i="19" s="1"/>
  <c r="AD133" i="19" s="1"/>
  <c r="S133" i="19"/>
  <c r="P133" i="19"/>
  <c r="DZ132" i="19"/>
  <c r="DW132" i="19"/>
  <c r="T132" i="19"/>
  <c r="Y132" i="19" s="1"/>
  <c r="AD132" i="19" s="1"/>
  <c r="AI132" i="19" s="1"/>
  <c r="AN132" i="19" s="1"/>
  <c r="AS132" i="19" s="1"/>
  <c r="AX132" i="19" s="1"/>
  <c r="BC132" i="19" s="1"/>
  <c r="BH132" i="19" s="1"/>
  <c r="BM132" i="19" s="1"/>
  <c r="BR132" i="19" s="1"/>
  <c r="BW132" i="19" s="1"/>
  <c r="CB132" i="19" s="1"/>
  <c r="CG132" i="19" s="1"/>
  <c r="CL132" i="19" s="1"/>
  <c r="CQ132" i="19" s="1"/>
  <c r="CV132" i="19" s="1"/>
  <c r="DA132" i="19" s="1"/>
  <c r="DF132" i="19" s="1"/>
  <c r="DK132" i="19" s="1"/>
  <c r="DP132" i="19" s="1"/>
  <c r="S132" i="19"/>
  <c r="X132" i="19" s="1"/>
  <c r="AC132" i="19" s="1"/>
  <c r="AH132" i="19" s="1"/>
  <c r="AM132" i="19" s="1"/>
  <c r="AR132" i="19" s="1"/>
  <c r="AW132" i="19" s="1"/>
  <c r="BB132" i="19" s="1"/>
  <c r="BG132" i="19" s="1"/>
  <c r="BL132" i="19" s="1"/>
  <c r="BQ132" i="19" s="1"/>
  <c r="BV132" i="19" s="1"/>
  <c r="CA132" i="19" s="1"/>
  <c r="CF132" i="19" s="1"/>
  <c r="CK132" i="19" s="1"/>
  <c r="CP132" i="19" s="1"/>
  <c r="CU132" i="19" s="1"/>
  <c r="CZ132" i="19" s="1"/>
  <c r="DE132" i="19" s="1"/>
  <c r="DJ132" i="19" s="1"/>
  <c r="DO132" i="19" s="1"/>
  <c r="P132" i="19"/>
  <c r="Q132" i="19" s="1"/>
  <c r="DZ131" i="19"/>
  <c r="DW131" i="19"/>
  <c r="T131" i="19"/>
  <c r="Y131" i="19" s="1"/>
  <c r="AD131" i="19" s="1"/>
  <c r="AI131" i="19" s="1"/>
  <c r="AN131" i="19" s="1"/>
  <c r="AS131" i="19" s="1"/>
  <c r="AX131" i="19" s="1"/>
  <c r="BC131" i="19" s="1"/>
  <c r="BH131" i="19" s="1"/>
  <c r="BM131" i="19" s="1"/>
  <c r="BR131" i="19" s="1"/>
  <c r="BW131" i="19" s="1"/>
  <c r="CB131" i="19" s="1"/>
  <c r="CG131" i="19" s="1"/>
  <c r="CL131" i="19" s="1"/>
  <c r="CQ131" i="19" s="1"/>
  <c r="CV131" i="19" s="1"/>
  <c r="DA131" i="19" s="1"/>
  <c r="DF131" i="19" s="1"/>
  <c r="DK131" i="19" s="1"/>
  <c r="DP131" i="19" s="1"/>
  <c r="S131" i="19"/>
  <c r="X131" i="19" s="1"/>
  <c r="AC131" i="19" s="1"/>
  <c r="P131" i="19"/>
  <c r="Q131" i="19" s="1"/>
  <c r="DZ130" i="19"/>
  <c r="DW130" i="19"/>
  <c r="T130" i="19"/>
  <c r="Y130" i="19" s="1"/>
  <c r="AD130" i="19" s="1"/>
  <c r="AI130" i="19" s="1"/>
  <c r="AN130" i="19" s="1"/>
  <c r="AS130" i="19" s="1"/>
  <c r="AX130" i="19" s="1"/>
  <c r="BC130" i="19" s="1"/>
  <c r="BH130" i="19" s="1"/>
  <c r="BM130" i="19" s="1"/>
  <c r="BR130" i="19" s="1"/>
  <c r="BW130" i="19" s="1"/>
  <c r="CB130" i="19" s="1"/>
  <c r="CG130" i="19" s="1"/>
  <c r="CL130" i="19" s="1"/>
  <c r="CQ130" i="19" s="1"/>
  <c r="CV130" i="19" s="1"/>
  <c r="DA130" i="19" s="1"/>
  <c r="DF130" i="19" s="1"/>
  <c r="DK130" i="19" s="1"/>
  <c r="DP130" i="19" s="1"/>
  <c r="S130" i="19"/>
  <c r="X130" i="19" s="1"/>
  <c r="AC130" i="19" s="1"/>
  <c r="P130" i="19"/>
  <c r="Q130" i="19" s="1"/>
  <c r="DZ129" i="19"/>
  <c r="DW129" i="19"/>
  <c r="T129" i="19"/>
  <c r="Y129" i="19" s="1"/>
  <c r="AD129" i="19" s="1"/>
  <c r="S129" i="19"/>
  <c r="P129" i="19"/>
  <c r="DZ128" i="19"/>
  <c r="DW128" i="19"/>
  <c r="T128" i="19"/>
  <c r="Y128" i="19" s="1"/>
  <c r="AD128" i="19" s="1"/>
  <c r="AI128" i="19" s="1"/>
  <c r="AN128" i="19" s="1"/>
  <c r="AS128" i="19" s="1"/>
  <c r="AX128" i="19" s="1"/>
  <c r="BC128" i="19" s="1"/>
  <c r="BH128" i="19" s="1"/>
  <c r="BM128" i="19" s="1"/>
  <c r="BR128" i="19" s="1"/>
  <c r="BW128" i="19" s="1"/>
  <c r="CB128" i="19" s="1"/>
  <c r="CG128" i="19" s="1"/>
  <c r="CL128" i="19" s="1"/>
  <c r="CQ128" i="19" s="1"/>
  <c r="CV128" i="19" s="1"/>
  <c r="DA128" i="19" s="1"/>
  <c r="DF128" i="19" s="1"/>
  <c r="DK128" i="19" s="1"/>
  <c r="DP128" i="19" s="1"/>
  <c r="S128" i="19"/>
  <c r="X128" i="19" s="1"/>
  <c r="AC128" i="19" s="1"/>
  <c r="AH128" i="19" s="1"/>
  <c r="AM128" i="19" s="1"/>
  <c r="AR128" i="19" s="1"/>
  <c r="AW128" i="19" s="1"/>
  <c r="BB128" i="19" s="1"/>
  <c r="BG128" i="19" s="1"/>
  <c r="BL128" i="19" s="1"/>
  <c r="BQ128" i="19" s="1"/>
  <c r="BV128" i="19" s="1"/>
  <c r="CA128" i="19" s="1"/>
  <c r="CF128" i="19" s="1"/>
  <c r="CK128" i="19" s="1"/>
  <c r="CP128" i="19" s="1"/>
  <c r="CU128" i="19" s="1"/>
  <c r="CZ128" i="19" s="1"/>
  <c r="DE128" i="19" s="1"/>
  <c r="DJ128" i="19" s="1"/>
  <c r="DO128" i="19" s="1"/>
  <c r="P128" i="19"/>
  <c r="Q128" i="19" s="1"/>
  <c r="DZ127" i="19"/>
  <c r="DW127" i="19"/>
  <c r="T127" i="19"/>
  <c r="Y127" i="19" s="1"/>
  <c r="AD127" i="19" s="1"/>
  <c r="AI127" i="19" s="1"/>
  <c r="AN127" i="19" s="1"/>
  <c r="AS127" i="19" s="1"/>
  <c r="AX127" i="19" s="1"/>
  <c r="BC127" i="19" s="1"/>
  <c r="BH127" i="19" s="1"/>
  <c r="BM127" i="19" s="1"/>
  <c r="BR127" i="19" s="1"/>
  <c r="BW127" i="19" s="1"/>
  <c r="CB127" i="19" s="1"/>
  <c r="CG127" i="19" s="1"/>
  <c r="CL127" i="19" s="1"/>
  <c r="CQ127" i="19" s="1"/>
  <c r="CV127" i="19" s="1"/>
  <c r="DA127" i="19" s="1"/>
  <c r="DF127" i="19" s="1"/>
  <c r="DK127" i="19" s="1"/>
  <c r="DP127" i="19" s="1"/>
  <c r="S127" i="19"/>
  <c r="X127" i="19" s="1"/>
  <c r="AC127" i="19" s="1"/>
  <c r="E127" i="19"/>
  <c r="P127" i="19" s="1"/>
  <c r="Q127" i="19" s="1"/>
  <c r="DZ126" i="19"/>
  <c r="DW126" i="19"/>
  <c r="T126" i="19"/>
  <c r="Y126" i="19" s="1"/>
  <c r="AD126" i="19" s="1"/>
  <c r="AI126" i="19" s="1"/>
  <c r="AN126" i="19" s="1"/>
  <c r="AS126" i="19" s="1"/>
  <c r="AX126" i="19" s="1"/>
  <c r="BC126" i="19" s="1"/>
  <c r="BH126" i="19" s="1"/>
  <c r="BM126" i="19" s="1"/>
  <c r="BR126" i="19" s="1"/>
  <c r="BW126" i="19" s="1"/>
  <c r="CB126" i="19" s="1"/>
  <c r="CG126" i="19" s="1"/>
  <c r="CL126" i="19" s="1"/>
  <c r="CQ126" i="19" s="1"/>
  <c r="CV126" i="19" s="1"/>
  <c r="DA126" i="19" s="1"/>
  <c r="DF126" i="19" s="1"/>
  <c r="DK126" i="19" s="1"/>
  <c r="DP126" i="19" s="1"/>
  <c r="S126" i="19"/>
  <c r="X126" i="19" s="1"/>
  <c r="AC126" i="19" s="1"/>
  <c r="AH126" i="19" s="1"/>
  <c r="AM126" i="19" s="1"/>
  <c r="AR126" i="19" s="1"/>
  <c r="AW126" i="19" s="1"/>
  <c r="BB126" i="19" s="1"/>
  <c r="BG126" i="19" s="1"/>
  <c r="BL126" i="19" s="1"/>
  <c r="BQ126" i="19" s="1"/>
  <c r="BV126" i="19" s="1"/>
  <c r="CA126" i="19" s="1"/>
  <c r="CF126" i="19" s="1"/>
  <c r="CK126" i="19" s="1"/>
  <c r="CP126" i="19" s="1"/>
  <c r="CU126" i="19" s="1"/>
  <c r="CZ126" i="19" s="1"/>
  <c r="DE126" i="19" s="1"/>
  <c r="DJ126" i="19" s="1"/>
  <c r="DO126" i="19" s="1"/>
  <c r="E126" i="19"/>
  <c r="DZ125" i="19"/>
  <c r="DW125" i="19"/>
  <c r="T125" i="19"/>
  <c r="Y125" i="19" s="1"/>
  <c r="AD125" i="19" s="1"/>
  <c r="AI125" i="19" s="1"/>
  <c r="AN125" i="19" s="1"/>
  <c r="AS125" i="19" s="1"/>
  <c r="AX125" i="19" s="1"/>
  <c r="BC125" i="19" s="1"/>
  <c r="BH125" i="19" s="1"/>
  <c r="BM125" i="19" s="1"/>
  <c r="BR125" i="19" s="1"/>
  <c r="BW125" i="19" s="1"/>
  <c r="CB125" i="19" s="1"/>
  <c r="CG125" i="19" s="1"/>
  <c r="CL125" i="19" s="1"/>
  <c r="CQ125" i="19" s="1"/>
  <c r="CV125" i="19" s="1"/>
  <c r="DA125" i="19" s="1"/>
  <c r="DF125" i="19" s="1"/>
  <c r="DK125" i="19" s="1"/>
  <c r="DP125" i="19" s="1"/>
  <c r="S125" i="19"/>
  <c r="X125" i="19" s="1"/>
  <c r="AC125" i="19" s="1"/>
  <c r="E125" i="19"/>
  <c r="DZ124" i="19"/>
  <c r="DW124" i="19"/>
  <c r="T124" i="19"/>
  <c r="Y124" i="19" s="1"/>
  <c r="AD124" i="19" s="1"/>
  <c r="AI124" i="19" s="1"/>
  <c r="AN124" i="19" s="1"/>
  <c r="AS124" i="19" s="1"/>
  <c r="AX124" i="19" s="1"/>
  <c r="BC124" i="19" s="1"/>
  <c r="BH124" i="19" s="1"/>
  <c r="BM124" i="19" s="1"/>
  <c r="BR124" i="19" s="1"/>
  <c r="BW124" i="19" s="1"/>
  <c r="CB124" i="19" s="1"/>
  <c r="CG124" i="19" s="1"/>
  <c r="CL124" i="19" s="1"/>
  <c r="CQ124" i="19" s="1"/>
  <c r="CV124" i="19" s="1"/>
  <c r="DA124" i="19" s="1"/>
  <c r="DF124" i="19" s="1"/>
  <c r="DK124" i="19" s="1"/>
  <c r="DP124" i="19" s="1"/>
  <c r="S124" i="19"/>
  <c r="X124" i="19" s="1"/>
  <c r="AC124" i="19" s="1"/>
  <c r="AH124" i="19" s="1"/>
  <c r="AM124" i="19" s="1"/>
  <c r="AR124" i="19" s="1"/>
  <c r="AW124" i="19" s="1"/>
  <c r="BB124" i="19" s="1"/>
  <c r="BG124" i="19" s="1"/>
  <c r="BL124" i="19" s="1"/>
  <c r="BQ124" i="19" s="1"/>
  <c r="BV124" i="19" s="1"/>
  <c r="CA124" i="19" s="1"/>
  <c r="CF124" i="19" s="1"/>
  <c r="CK124" i="19" s="1"/>
  <c r="CP124" i="19" s="1"/>
  <c r="CU124" i="19" s="1"/>
  <c r="CZ124" i="19" s="1"/>
  <c r="DE124" i="19" s="1"/>
  <c r="DJ124" i="19" s="1"/>
  <c r="DO124" i="19" s="1"/>
  <c r="E124" i="19"/>
  <c r="DZ123" i="19"/>
  <c r="DW123" i="19"/>
  <c r="T123" i="19"/>
  <c r="Y123" i="19" s="1"/>
  <c r="AD123" i="19" s="1"/>
  <c r="AI123" i="19" s="1"/>
  <c r="AN123" i="19" s="1"/>
  <c r="AS123" i="19" s="1"/>
  <c r="AX123" i="19" s="1"/>
  <c r="S123" i="19"/>
  <c r="P123" i="19"/>
  <c r="F123" i="19"/>
  <c r="DZ122" i="19"/>
  <c r="DW122" i="19"/>
  <c r="T122" i="19"/>
  <c r="Y122" i="19" s="1"/>
  <c r="AD122" i="19" s="1"/>
  <c r="AI122" i="19" s="1"/>
  <c r="AN122" i="19" s="1"/>
  <c r="AS122" i="19" s="1"/>
  <c r="AX122" i="19" s="1"/>
  <c r="BC122" i="19" s="1"/>
  <c r="BH122" i="19" s="1"/>
  <c r="BM122" i="19" s="1"/>
  <c r="BR122" i="19" s="1"/>
  <c r="BW122" i="19" s="1"/>
  <c r="CB122" i="19" s="1"/>
  <c r="CG122" i="19" s="1"/>
  <c r="CL122" i="19" s="1"/>
  <c r="CQ122" i="19" s="1"/>
  <c r="CV122" i="19" s="1"/>
  <c r="DA122" i="19" s="1"/>
  <c r="DF122" i="19" s="1"/>
  <c r="DK122" i="19" s="1"/>
  <c r="DP122" i="19" s="1"/>
  <c r="S122" i="19"/>
  <c r="X122" i="19" s="1"/>
  <c r="AC122" i="19" s="1"/>
  <c r="AH122" i="19" s="1"/>
  <c r="AM122" i="19" s="1"/>
  <c r="AR122" i="19" s="1"/>
  <c r="AW122" i="19" s="1"/>
  <c r="BB122" i="19" s="1"/>
  <c r="BG122" i="19" s="1"/>
  <c r="BL122" i="19" s="1"/>
  <c r="BQ122" i="19" s="1"/>
  <c r="BV122" i="19" s="1"/>
  <c r="CA122" i="19" s="1"/>
  <c r="CF122" i="19" s="1"/>
  <c r="CK122" i="19" s="1"/>
  <c r="CP122" i="19" s="1"/>
  <c r="CU122" i="19" s="1"/>
  <c r="CZ122" i="19" s="1"/>
  <c r="DE122" i="19" s="1"/>
  <c r="DJ122" i="19" s="1"/>
  <c r="DO122" i="19" s="1"/>
  <c r="P122" i="19"/>
  <c r="F122" i="19"/>
  <c r="DZ121" i="19"/>
  <c r="DV115" i="19"/>
  <c r="DO115" i="19"/>
  <c r="DJ115" i="19"/>
  <c r="DE115" i="19"/>
  <c r="CZ115" i="19"/>
  <c r="CU115" i="19"/>
  <c r="CP115" i="19"/>
  <c r="CK115" i="19"/>
  <c r="CF115" i="19"/>
  <c r="CA115" i="19"/>
  <c r="BV115" i="19"/>
  <c r="BQ115" i="19"/>
  <c r="BL115" i="19"/>
  <c r="BG115" i="19"/>
  <c r="BB115" i="19"/>
  <c r="AW115" i="19"/>
  <c r="AR115" i="19"/>
  <c r="AM115" i="19"/>
  <c r="AH115" i="19"/>
  <c r="AC115" i="19"/>
  <c r="X115" i="19"/>
  <c r="S115" i="19"/>
  <c r="N115" i="19"/>
  <c r="C115" i="19"/>
  <c r="DZ114" i="19"/>
  <c r="DW114" i="19"/>
  <c r="T114" i="19"/>
  <c r="Y114" i="19" s="1"/>
  <c r="AD114" i="19" s="1"/>
  <c r="AI114" i="19" s="1"/>
  <c r="AN114" i="19" s="1"/>
  <c r="S114" i="19"/>
  <c r="X114" i="19" s="1"/>
  <c r="AC114" i="19" s="1"/>
  <c r="AH114" i="19" s="1"/>
  <c r="AM114" i="19" s="1"/>
  <c r="AR114" i="19" s="1"/>
  <c r="AW114" i="19" s="1"/>
  <c r="BB114" i="19" s="1"/>
  <c r="BG114" i="19" s="1"/>
  <c r="BL114" i="19" s="1"/>
  <c r="BQ114" i="19" s="1"/>
  <c r="BV114" i="19" s="1"/>
  <c r="CA114" i="19" s="1"/>
  <c r="CF114" i="19" s="1"/>
  <c r="CK114" i="19" s="1"/>
  <c r="CP114" i="19" s="1"/>
  <c r="CU114" i="19" s="1"/>
  <c r="CZ114" i="19" s="1"/>
  <c r="DE114" i="19" s="1"/>
  <c r="DJ114" i="19" s="1"/>
  <c r="DO114" i="19" s="1"/>
  <c r="P114" i="19"/>
  <c r="DZ113" i="19"/>
  <c r="DW113" i="19"/>
  <c r="T113" i="19"/>
  <c r="S113" i="19"/>
  <c r="X113" i="19" s="1"/>
  <c r="AC113" i="19" s="1"/>
  <c r="P113" i="19"/>
  <c r="DZ112" i="19"/>
  <c r="DW112" i="19"/>
  <c r="T112" i="19"/>
  <c r="Y112" i="19" s="1"/>
  <c r="AD112" i="19" s="1"/>
  <c r="AI112" i="19" s="1"/>
  <c r="AN112" i="19" s="1"/>
  <c r="AS112" i="19" s="1"/>
  <c r="AX112" i="19" s="1"/>
  <c r="BC112" i="19" s="1"/>
  <c r="BH112" i="19" s="1"/>
  <c r="BM112" i="19" s="1"/>
  <c r="BR112" i="19" s="1"/>
  <c r="BW112" i="19" s="1"/>
  <c r="CB112" i="19" s="1"/>
  <c r="CG112" i="19" s="1"/>
  <c r="CL112" i="19" s="1"/>
  <c r="CQ112" i="19" s="1"/>
  <c r="CV112" i="19" s="1"/>
  <c r="DA112" i="19" s="1"/>
  <c r="DF112" i="19" s="1"/>
  <c r="DK112" i="19" s="1"/>
  <c r="DP112" i="19" s="1"/>
  <c r="S112" i="19"/>
  <c r="P112" i="19"/>
  <c r="DZ111" i="19"/>
  <c r="DW111" i="19"/>
  <c r="T111" i="19"/>
  <c r="Y111" i="19" s="1"/>
  <c r="AD111" i="19" s="1"/>
  <c r="AI111" i="19" s="1"/>
  <c r="AN111" i="19" s="1"/>
  <c r="AS111" i="19" s="1"/>
  <c r="AX111" i="19" s="1"/>
  <c r="BC111" i="19" s="1"/>
  <c r="BH111" i="19" s="1"/>
  <c r="BM111" i="19" s="1"/>
  <c r="BR111" i="19" s="1"/>
  <c r="BW111" i="19" s="1"/>
  <c r="CB111" i="19" s="1"/>
  <c r="CG111" i="19" s="1"/>
  <c r="CL111" i="19" s="1"/>
  <c r="CQ111" i="19" s="1"/>
  <c r="CV111" i="19" s="1"/>
  <c r="DA111" i="19" s="1"/>
  <c r="DF111" i="19" s="1"/>
  <c r="DK111" i="19" s="1"/>
  <c r="DP111" i="19" s="1"/>
  <c r="S111" i="19"/>
  <c r="P111" i="19"/>
  <c r="Q111" i="19" s="1"/>
  <c r="DZ110" i="19"/>
  <c r="DW110" i="19"/>
  <c r="T110" i="19"/>
  <c r="Y110" i="19" s="1"/>
  <c r="AD110" i="19" s="1"/>
  <c r="AI110" i="19" s="1"/>
  <c r="AN110" i="19" s="1"/>
  <c r="AS110" i="19" s="1"/>
  <c r="AX110" i="19" s="1"/>
  <c r="BC110" i="19" s="1"/>
  <c r="BH110" i="19" s="1"/>
  <c r="BM110" i="19" s="1"/>
  <c r="BR110" i="19" s="1"/>
  <c r="BW110" i="19" s="1"/>
  <c r="CB110" i="19" s="1"/>
  <c r="CG110" i="19" s="1"/>
  <c r="CL110" i="19" s="1"/>
  <c r="CQ110" i="19" s="1"/>
  <c r="CV110" i="19" s="1"/>
  <c r="DA110" i="19" s="1"/>
  <c r="DF110" i="19" s="1"/>
  <c r="DK110" i="19" s="1"/>
  <c r="DP110" i="19" s="1"/>
  <c r="S110" i="19"/>
  <c r="X110" i="19" s="1"/>
  <c r="P110" i="19"/>
  <c r="Q110" i="19" s="1"/>
  <c r="DZ109" i="19"/>
  <c r="DW109" i="19"/>
  <c r="X109" i="19"/>
  <c r="T109" i="19"/>
  <c r="Y109" i="19" s="1"/>
  <c r="AD109" i="19" s="1"/>
  <c r="AI109" i="19" s="1"/>
  <c r="AN109" i="19" s="1"/>
  <c r="AS109" i="19" s="1"/>
  <c r="AX109" i="19" s="1"/>
  <c r="BC109" i="19" s="1"/>
  <c r="BH109" i="19" s="1"/>
  <c r="BM109" i="19" s="1"/>
  <c r="BR109" i="19" s="1"/>
  <c r="BW109" i="19" s="1"/>
  <c r="CB109" i="19" s="1"/>
  <c r="CG109" i="19" s="1"/>
  <c r="CL109" i="19" s="1"/>
  <c r="CQ109" i="19" s="1"/>
  <c r="CV109" i="19" s="1"/>
  <c r="DA109" i="19" s="1"/>
  <c r="DF109" i="19" s="1"/>
  <c r="DK109" i="19" s="1"/>
  <c r="DP109" i="19" s="1"/>
  <c r="P109" i="19"/>
  <c r="Q109" i="19" s="1"/>
  <c r="DZ108" i="19"/>
  <c r="DW108" i="19"/>
  <c r="Y108" i="19"/>
  <c r="AD108" i="19" s="1"/>
  <c r="AI108" i="19" s="1"/>
  <c r="AN108" i="19" s="1"/>
  <c r="AS108" i="19" s="1"/>
  <c r="AX108" i="19" s="1"/>
  <c r="BC108" i="19" s="1"/>
  <c r="BH108" i="19" s="1"/>
  <c r="BM108" i="19" s="1"/>
  <c r="BR108" i="19" s="1"/>
  <c r="BW108" i="19" s="1"/>
  <c r="CB108" i="19" s="1"/>
  <c r="CG108" i="19" s="1"/>
  <c r="CL108" i="19" s="1"/>
  <c r="CQ108" i="19" s="1"/>
  <c r="CV108" i="19" s="1"/>
  <c r="DA108" i="19" s="1"/>
  <c r="DF108" i="19" s="1"/>
  <c r="DK108" i="19" s="1"/>
  <c r="DP108" i="19" s="1"/>
  <c r="S108" i="19"/>
  <c r="P108" i="19"/>
  <c r="Q108" i="19" s="1"/>
  <c r="DZ107" i="19"/>
  <c r="DW107" i="19"/>
  <c r="Y107" i="19"/>
  <c r="AD107" i="19" s="1"/>
  <c r="AI107" i="19" s="1"/>
  <c r="AN107" i="19" s="1"/>
  <c r="AS107" i="19" s="1"/>
  <c r="AX107" i="19" s="1"/>
  <c r="BC107" i="19" s="1"/>
  <c r="BH107" i="19" s="1"/>
  <c r="BM107" i="19" s="1"/>
  <c r="BR107" i="19" s="1"/>
  <c r="BW107" i="19" s="1"/>
  <c r="CB107" i="19" s="1"/>
  <c r="CG107" i="19" s="1"/>
  <c r="CL107" i="19" s="1"/>
  <c r="CQ107" i="19" s="1"/>
  <c r="CV107" i="19" s="1"/>
  <c r="DA107" i="19" s="1"/>
  <c r="DF107" i="19" s="1"/>
  <c r="DK107" i="19" s="1"/>
  <c r="DP107" i="19" s="1"/>
  <c r="S107" i="19"/>
  <c r="P107" i="19"/>
  <c r="DZ106" i="19"/>
  <c r="DW106" i="19"/>
  <c r="AS106" i="19"/>
  <c r="AX106" i="19" s="1"/>
  <c r="BC106" i="19" s="1"/>
  <c r="BH106" i="19" s="1"/>
  <c r="BM106" i="19" s="1"/>
  <c r="BR106" i="19" s="1"/>
  <c r="BW106" i="19" s="1"/>
  <c r="CB106" i="19" s="1"/>
  <c r="CG106" i="19" s="1"/>
  <c r="CL106" i="19" s="1"/>
  <c r="CQ106" i="19" s="1"/>
  <c r="CV106" i="19" s="1"/>
  <c r="DA106" i="19" s="1"/>
  <c r="DF106" i="19" s="1"/>
  <c r="DK106" i="19" s="1"/>
  <c r="DP106" i="19" s="1"/>
  <c r="Y106" i="19"/>
  <c r="X106" i="19"/>
  <c r="U106" i="19"/>
  <c r="P106" i="19"/>
  <c r="Q106" i="19" s="1"/>
  <c r="DW105" i="19"/>
  <c r="Y105" i="19"/>
  <c r="AD105" i="19" s="1"/>
  <c r="AI105" i="19" s="1"/>
  <c r="AN105" i="19" s="1"/>
  <c r="AS105" i="19" s="1"/>
  <c r="AX105" i="19" s="1"/>
  <c r="BC105" i="19" s="1"/>
  <c r="BH105" i="19" s="1"/>
  <c r="BM105" i="19" s="1"/>
  <c r="BR105" i="19" s="1"/>
  <c r="BW105" i="19" s="1"/>
  <c r="CB105" i="19" s="1"/>
  <c r="CG105" i="19" s="1"/>
  <c r="CL105" i="19" s="1"/>
  <c r="CQ105" i="19" s="1"/>
  <c r="CV105" i="19" s="1"/>
  <c r="DA105" i="19" s="1"/>
  <c r="DF105" i="19" s="1"/>
  <c r="DK105" i="19" s="1"/>
  <c r="DP105" i="19" s="1"/>
  <c r="S105" i="19"/>
  <c r="U105" i="19" s="1"/>
  <c r="V105" i="19" s="1"/>
  <c r="P105" i="19"/>
  <c r="DZ104" i="19"/>
  <c r="DW104" i="19"/>
  <c r="Y104" i="19"/>
  <c r="AD104" i="19" s="1"/>
  <c r="AI104" i="19" s="1"/>
  <c r="AN104" i="19" s="1"/>
  <c r="AS104" i="19" s="1"/>
  <c r="AX104" i="19" s="1"/>
  <c r="BC104" i="19" s="1"/>
  <c r="BH104" i="19" s="1"/>
  <c r="BM104" i="19" s="1"/>
  <c r="BR104" i="19" s="1"/>
  <c r="BW104" i="19" s="1"/>
  <c r="CB104" i="19" s="1"/>
  <c r="CG104" i="19" s="1"/>
  <c r="CL104" i="19" s="1"/>
  <c r="CQ104" i="19" s="1"/>
  <c r="CV104" i="19" s="1"/>
  <c r="DA104" i="19" s="1"/>
  <c r="DF104" i="19" s="1"/>
  <c r="DK104" i="19" s="1"/>
  <c r="DP104" i="19" s="1"/>
  <c r="S104" i="19"/>
  <c r="X104" i="19" s="1"/>
  <c r="AC104" i="19" s="1"/>
  <c r="AH104" i="19" s="1"/>
  <c r="AM104" i="19" s="1"/>
  <c r="AR104" i="19" s="1"/>
  <c r="AW104" i="19" s="1"/>
  <c r="P104" i="19"/>
  <c r="DZ103" i="19"/>
  <c r="DW103" i="19"/>
  <c r="DT103" i="19"/>
  <c r="DX103" i="19" s="1"/>
  <c r="DZ102" i="19"/>
  <c r="DV97" i="19"/>
  <c r="DO97" i="19"/>
  <c r="DJ97" i="19"/>
  <c r="DE97" i="19"/>
  <c r="CZ97" i="19"/>
  <c r="CU97" i="19"/>
  <c r="CP97" i="19"/>
  <c r="CK97" i="19"/>
  <c r="CF97" i="19"/>
  <c r="CA97" i="19"/>
  <c r="BV97" i="19"/>
  <c r="BQ97" i="19"/>
  <c r="BL97" i="19"/>
  <c r="BG97" i="19"/>
  <c r="BB97" i="19"/>
  <c r="AW97" i="19"/>
  <c r="AR97" i="19"/>
  <c r="AM97" i="19"/>
  <c r="AH97" i="19"/>
  <c r="AC97" i="19"/>
  <c r="X97" i="19"/>
  <c r="S97" i="19"/>
  <c r="N97" i="19"/>
  <c r="C97" i="19"/>
  <c r="DZ96" i="19"/>
  <c r="DW96" i="19"/>
  <c r="T96" i="19"/>
  <c r="Y96" i="19" s="1"/>
  <c r="AD96" i="19" s="1"/>
  <c r="AI96" i="19" s="1"/>
  <c r="AN96" i="19" s="1"/>
  <c r="AS96" i="19" s="1"/>
  <c r="AX96" i="19" s="1"/>
  <c r="BC96" i="19" s="1"/>
  <c r="BH96" i="19" s="1"/>
  <c r="BM96" i="19" s="1"/>
  <c r="BR96" i="19" s="1"/>
  <c r="BW96" i="19" s="1"/>
  <c r="CB96" i="19" s="1"/>
  <c r="CG96" i="19" s="1"/>
  <c r="CL96" i="19" s="1"/>
  <c r="CQ96" i="19" s="1"/>
  <c r="CV96" i="19" s="1"/>
  <c r="DA96" i="19" s="1"/>
  <c r="DF96" i="19" s="1"/>
  <c r="DK96" i="19" s="1"/>
  <c r="DP96" i="19" s="1"/>
  <c r="S96" i="19"/>
  <c r="X96" i="19" s="1"/>
  <c r="AC96" i="19" s="1"/>
  <c r="AH96" i="19" s="1"/>
  <c r="AM96" i="19" s="1"/>
  <c r="AR96" i="19" s="1"/>
  <c r="AW96" i="19" s="1"/>
  <c r="BB96" i="19" s="1"/>
  <c r="BG96" i="19" s="1"/>
  <c r="BL96" i="19" s="1"/>
  <c r="BQ96" i="19" s="1"/>
  <c r="BV96" i="19" s="1"/>
  <c r="CA96" i="19" s="1"/>
  <c r="CF96" i="19" s="1"/>
  <c r="CK96" i="19" s="1"/>
  <c r="CP96" i="19" s="1"/>
  <c r="CU96" i="19" s="1"/>
  <c r="CZ96" i="19" s="1"/>
  <c r="DE96" i="19" s="1"/>
  <c r="DJ96" i="19" s="1"/>
  <c r="DO96" i="19" s="1"/>
  <c r="P96" i="19"/>
  <c r="DZ95" i="19"/>
  <c r="DW95" i="19"/>
  <c r="T95" i="19"/>
  <c r="Y95" i="19" s="1"/>
  <c r="AD95" i="19" s="1"/>
  <c r="AI95" i="19" s="1"/>
  <c r="AN95" i="19" s="1"/>
  <c r="AS95" i="19" s="1"/>
  <c r="AX95" i="19" s="1"/>
  <c r="BC95" i="19" s="1"/>
  <c r="BH95" i="19" s="1"/>
  <c r="BM95" i="19" s="1"/>
  <c r="BR95" i="19" s="1"/>
  <c r="BW95" i="19" s="1"/>
  <c r="CB95" i="19" s="1"/>
  <c r="CG95" i="19" s="1"/>
  <c r="CL95" i="19" s="1"/>
  <c r="CQ95" i="19" s="1"/>
  <c r="CV95" i="19" s="1"/>
  <c r="DA95" i="19" s="1"/>
  <c r="DF95" i="19" s="1"/>
  <c r="DK95" i="19" s="1"/>
  <c r="DP95" i="19" s="1"/>
  <c r="S95" i="19"/>
  <c r="X95" i="19" s="1"/>
  <c r="AC95" i="19" s="1"/>
  <c r="AH95" i="19" s="1"/>
  <c r="AM95" i="19" s="1"/>
  <c r="AR95" i="19" s="1"/>
  <c r="AW95" i="19" s="1"/>
  <c r="BB95" i="19" s="1"/>
  <c r="BG95" i="19" s="1"/>
  <c r="BL95" i="19" s="1"/>
  <c r="BQ95" i="19" s="1"/>
  <c r="BV95" i="19" s="1"/>
  <c r="CA95" i="19" s="1"/>
  <c r="CF95" i="19" s="1"/>
  <c r="CK95" i="19" s="1"/>
  <c r="CP95" i="19" s="1"/>
  <c r="CU95" i="19" s="1"/>
  <c r="CZ95" i="19" s="1"/>
  <c r="DE95" i="19" s="1"/>
  <c r="P95" i="19"/>
  <c r="DZ94" i="19"/>
  <c r="DW94" i="19"/>
  <c r="T94" i="19"/>
  <c r="S94" i="19"/>
  <c r="X94" i="19" s="1"/>
  <c r="AC94" i="19" s="1"/>
  <c r="AH94" i="19" s="1"/>
  <c r="AM94" i="19" s="1"/>
  <c r="AR94" i="19" s="1"/>
  <c r="AW94" i="19" s="1"/>
  <c r="BB94" i="19" s="1"/>
  <c r="BG94" i="19" s="1"/>
  <c r="BL94" i="19" s="1"/>
  <c r="BQ94" i="19" s="1"/>
  <c r="BV94" i="19" s="1"/>
  <c r="CA94" i="19" s="1"/>
  <c r="CF94" i="19" s="1"/>
  <c r="CK94" i="19" s="1"/>
  <c r="CP94" i="19" s="1"/>
  <c r="CU94" i="19" s="1"/>
  <c r="CZ94" i="19" s="1"/>
  <c r="DE94" i="19" s="1"/>
  <c r="DJ94" i="19" s="1"/>
  <c r="DO94" i="19" s="1"/>
  <c r="P94" i="19"/>
  <c r="DZ93" i="19"/>
  <c r="DW93" i="19"/>
  <c r="T93" i="19"/>
  <c r="Y93" i="19" s="1"/>
  <c r="AD93" i="19" s="1"/>
  <c r="AI93" i="19" s="1"/>
  <c r="AN93" i="19" s="1"/>
  <c r="AS93" i="19" s="1"/>
  <c r="AX93" i="19" s="1"/>
  <c r="BC93" i="19" s="1"/>
  <c r="BH93" i="19" s="1"/>
  <c r="BM93" i="19" s="1"/>
  <c r="BR93" i="19" s="1"/>
  <c r="BW93" i="19" s="1"/>
  <c r="CB93" i="19" s="1"/>
  <c r="CG93" i="19" s="1"/>
  <c r="CL93" i="19" s="1"/>
  <c r="CQ93" i="19" s="1"/>
  <c r="CV93" i="19" s="1"/>
  <c r="DA93" i="19" s="1"/>
  <c r="DF93" i="19" s="1"/>
  <c r="DK93" i="19" s="1"/>
  <c r="DP93" i="19" s="1"/>
  <c r="S93" i="19"/>
  <c r="X93" i="19" s="1"/>
  <c r="AC93" i="19" s="1"/>
  <c r="P93" i="19"/>
  <c r="DZ92" i="19"/>
  <c r="DW92" i="19"/>
  <c r="T92" i="19"/>
  <c r="Y92" i="19" s="1"/>
  <c r="AD92" i="19" s="1"/>
  <c r="AI92" i="19" s="1"/>
  <c r="AN92" i="19" s="1"/>
  <c r="AS92" i="19" s="1"/>
  <c r="AX92" i="19" s="1"/>
  <c r="BC92" i="19" s="1"/>
  <c r="BH92" i="19" s="1"/>
  <c r="BM92" i="19" s="1"/>
  <c r="BR92" i="19" s="1"/>
  <c r="BW92" i="19" s="1"/>
  <c r="CB92" i="19" s="1"/>
  <c r="CG92" i="19" s="1"/>
  <c r="CL92" i="19" s="1"/>
  <c r="CQ92" i="19" s="1"/>
  <c r="CV92" i="19" s="1"/>
  <c r="DA92" i="19" s="1"/>
  <c r="DF92" i="19" s="1"/>
  <c r="DK92" i="19" s="1"/>
  <c r="DP92" i="19" s="1"/>
  <c r="S92" i="19"/>
  <c r="X92" i="19" s="1"/>
  <c r="AC92" i="19" s="1"/>
  <c r="AH92" i="19" s="1"/>
  <c r="AM92" i="19" s="1"/>
  <c r="AR92" i="19" s="1"/>
  <c r="AW92" i="19" s="1"/>
  <c r="BB92" i="19" s="1"/>
  <c r="BG92" i="19" s="1"/>
  <c r="BL92" i="19" s="1"/>
  <c r="BQ92" i="19" s="1"/>
  <c r="BV92" i="19" s="1"/>
  <c r="CA92" i="19" s="1"/>
  <c r="CF92" i="19" s="1"/>
  <c r="CK92" i="19" s="1"/>
  <c r="CP92" i="19" s="1"/>
  <c r="CU92" i="19" s="1"/>
  <c r="CZ92" i="19" s="1"/>
  <c r="DE92" i="19" s="1"/>
  <c r="DJ92" i="19" s="1"/>
  <c r="DO92" i="19" s="1"/>
  <c r="P92" i="19"/>
  <c r="DZ91" i="19"/>
  <c r="DW91" i="19"/>
  <c r="T91" i="19"/>
  <c r="Y91" i="19" s="1"/>
  <c r="AD91" i="19" s="1"/>
  <c r="AI91" i="19" s="1"/>
  <c r="AN91" i="19" s="1"/>
  <c r="AS91" i="19" s="1"/>
  <c r="AX91" i="19" s="1"/>
  <c r="BC91" i="19" s="1"/>
  <c r="BH91" i="19" s="1"/>
  <c r="BM91" i="19" s="1"/>
  <c r="BR91" i="19" s="1"/>
  <c r="BW91" i="19" s="1"/>
  <c r="CB91" i="19" s="1"/>
  <c r="CG91" i="19" s="1"/>
  <c r="CL91" i="19" s="1"/>
  <c r="CQ91" i="19" s="1"/>
  <c r="CV91" i="19" s="1"/>
  <c r="DA91" i="19" s="1"/>
  <c r="DF91" i="19" s="1"/>
  <c r="DK91" i="19" s="1"/>
  <c r="DP91" i="19" s="1"/>
  <c r="S91" i="19"/>
  <c r="X91" i="19" s="1"/>
  <c r="AC91" i="19" s="1"/>
  <c r="AH91" i="19" s="1"/>
  <c r="AM91" i="19" s="1"/>
  <c r="AR91" i="19" s="1"/>
  <c r="AW91" i="19" s="1"/>
  <c r="BB91" i="19" s="1"/>
  <c r="BG91" i="19" s="1"/>
  <c r="BL91" i="19" s="1"/>
  <c r="BQ91" i="19" s="1"/>
  <c r="BV91" i="19" s="1"/>
  <c r="CA91" i="19" s="1"/>
  <c r="CF91" i="19" s="1"/>
  <c r="CK91" i="19" s="1"/>
  <c r="CP91" i="19" s="1"/>
  <c r="CU91" i="19" s="1"/>
  <c r="CZ91" i="19" s="1"/>
  <c r="DE91" i="19" s="1"/>
  <c r="DJ91" i="19" s="1"/>
  <c r="DO91" i="19" s="1"/>
  <c r="P91" i="19"/>
  <c r="DZ90" i="19"/>
  <c r="DW90" i="19"/>
  <c r="T90" i="19"/>
  <c r="S90" i="19"/>
  <c r="X90" i="19" s="1"/>
  <c r="AC90" i="19" s="1"/>
  <c r="AH90" i="19" s="1"/>
  <c r="AM90" i="19" s="1"/>
  <c r="AR90" i="19" s="1"/>
  <c r="AW90" i="19" s="1"/>
  <c r="BB90" i="19" s="1"/>
  <c r="BG90" i="19" s="1"/>
  <c r="BL90" i="19" s="1"/>
  <c r="BQ90" i="19" s="1"/>
  <c r="BV90" i="19" s="1"/>
  <c r="CA90" i="19" s="1"/>
  <c r="CF90" i="19" s="1"/>
  <c r="CK90" i="19" s="1"/>
  <c r="CP90" i="19" s="1"/>
  <c r="CU90" i="19" s="1"/>
  <c r="CZ90" i="19" s="1"/>
  <c r="DE90" i="19" s="1"/>
  <c r="DJ90" i="19" s="1"/>
  <c r="DO90" i="19" s="1"/>
  <c r="P90" i="19"/>
  <c r="DZ89" i="19"/>
  <c r="DW89" i="19"/>
  <c r="T89" i="19"/>
  <c r="Y89" i="19" s="1"/>
  <c r="AD89" i="19" s="1"/>
  <c r="AI89" i="19" s="1"/>
  <c r="AN89" i="19" s="1"/>
  <c r="AS89" i="19" s="1"/>
  <c r="AX89" i="19" s="1"/>
  <c r="BC89" i="19" s="1"/>
  <c r="BH89" i="19" s="1"/>
  <c r="BM89" i="19" s="1"/>
  <c r="BR89" i="19" s="1"/>
  <c r="BW89" i="19" s="1"/>
  <c r="CB89" i="19" s="1"/>
  <c r="CG89" i="19" s="1"/>
  <c r="CL89" i="19" s="1"/>
  <c r="CQ89" i="19" s="1"/>
  <c r="CV89" i="19" s="1"/>
  <c r="DA89" i="19" s="1"/>
  <c r="DF89" i="19" s="1"/>
  <c r="DK89" i="19" s="1"/>
  <c r="DP89" i="19" s="1"/>
  <c r="S89" i="19"/>
  <c r="X89" i="19" s="1"/>
  <c r="AC89" i="19" s="1"/>
  <c r="P89" i="19"/>
  <c r="DZ88" i="19"/>
  <c r="DW88" i="19"/>
  <c r="T88" i="19"/>
  <c r="Y88" i="19" s="1"/>
  <c r="AD88" i="19" s="1"/>
  <c r="AI88" i="19" s="1"/>
  <c r="AN88" i="19" s="1"/>
  <c r="AS88" i="19" s="1"/>
  <c r="AX88" i="19" s="1"/>
  <c r="BC88" i="19" s="1"/>
  <c r="BH88" i="19" s="1"/>
  <c r="BM88" i="19" s="1"/>
  <c r="BR88" i="19" s="1"/>
  <c r="BW88" i="19" s="1"/>
  <c r="CB88" i="19" s="1"/>
  <c r="CG88" i="19" s="1"/>
  <c r="CL88" i="19" s="1"/>
  <c r="CQ88" i="19" s="1"/>
  <c r="CV88" i="19" s="1"/>
  <c r="DA88" i="19" s="1"/>
  <c r="DF88" i="19" s="1"/>
  <c r="DK88" i="19" s="1"/>
  <c r="DP88" i="19" s="1"/>
  <c r="S88" i="19"/>
  <c r="X88" i="19" s="1"/>
  <c r="AC88" i="19" s="1"/>
  <c r="AH88" i="19" s="1"/>
  <c r="AM88" i="19" s="1"/>
  <c r="AR88" i="19" s="1"/>
  <c r="AW88" i="19" s="1"/>
  <c r="BB88" i="19" s="1"/>
  <c r="BG88" i="19" s="1"/>
  <c r="BL88" i="19" s="1"/>
  <c r="BQ88" i="19" s="1"/>
  <c r="BV88" i="19" s="1"/>
  <c r="CA88" i="19" s="1"/>
  <c r="CF88" i="19" s="1"/>
  <c r="CK88" i="19" s="1"/>
  <c r="CP88" i="19" s="1"/>
  <c r="CU88" i="19" s="1"/>
  <c r="CZ88" i="19" s="1"/>
  <c r="DE88" i="19" s="1"/>
  <c r="DJ88" i="19" s="1"/>
  <c r="DO88" i="19" s="1"/>
  <c r="P88" i="19"/>
  <c r="DZ87" i="19"/>
  <c r="DW87" i="19"/>
  <c r="T87" i="19"/>
  <c r="Y87" i="19" s="1"/>
  <c r="AD87" i="19" s="1"/>
  <c r="AI87" i="19" s="1"/>
  <c r="AN87" i="19" s="1"/>
  <c r="AS87" i="19" s="1"/>
  <c r="AX87" i="19" s="1"/>
  <c r="BC87" i="19" s="1"/>
  <c r="BH87" i="19" s="1"/>
  <c r="BM87" i="19" s="1"/>
  <c r="BR87" i="19" s="1"/>
  <c r="BW87" i="19" s="1"/>
  <c r="CB87" i="19" s="1"/>
  <c r="CG87" i="19" s="1"/>
  <c r="CL87" i="19" s="1"/>
  <c r="CQ87" i="19" s="1"/>
  <c r="CV87" i="19" s="1"/>
  <c r="DA87" i="19" s="1"/>
  <c r="DF87" i="19" s="1"/>
  <c r="DK87" i="19" s="1"/>
  <c r="DP87" i="19" s="1"/>
  <c r="S87" i="19"/>
  <c r="X87" i="19" s="1"/>
  <c r="AC87" i="19" s="1"/>
  <c r="AH87" i="19" s="1"/>
  <c r="AM87" i="19" s="1"/>
  <c r="AR87" i="19" s="1"/>
  <c r="AW87" i="19" s="1"/>
  <c r="BB87" i="19" s="1"/>
  <c r="BG87" i="19" s="1"/>
  <c r="BL87" i="19" s="1"/>
  <c r="BQ87" i="19" s="1"/>
  <c r="BV87" i="19" s="1"/>
  <c r="CA87" i="19" s="1"/>
  <c r="CF87" i="19" s="1"/>
  <c r="CK87" i="19" s="1"/>
  <c r="CP87" i="19" s="1"/>
  <c r="CU87" i="19" s="1"/>
  <c r="CZ87" i="19" s="1"/>
  <c r="DE87" i="19" s="1"/>
  <c r="DJ87" i="19" s="1"/>
  <c r="DO87" i="19" s="1"/>
  <c r="P87" i="19"/>
  <c r="DZ86" i="19"/>
  <c r="DW86" i="19"/>
  <c r="T86" i="19"/>
  <c r="S86" i="19"/>
  <c r="X86" i="19" s="1"/>
  <c r="AC86" i="19" s="1"/>
  <c r="AH86" i="19" s="1"/>
  <c r="AM86" i="19" s="1"/>
  <c r="AR86" i="19" s="1"/>
  <c r="AW86" i="19" s="1"/>
  <c r="BB86" i="19" s="1"/>
  <c r="BG86" i="19" s="1"/>
  <c r="BL86" i="19" s="1"/>
  <c r="BQ86" i="19" s="1"/>
  <c r="BV86" i="19" s="1"/>
  <c r="CA86" i="19" s="1"/>
  <c r="CF86" i="19" s="1"/>
  <c r="CK86" i="19" s="1"/>
  <c r="CP86" i="19" s="1"/>
  <c r="CU86" i="19" s="1"/>
  <c r="CZ86" i="19" s="1"/>
  <c r="DE86" i="19" s="1"/>
  <c r="DJ86" i="19" s="1"/>
  <c r="DO86" i="19" s="1"/>
  <c r="P86" i="19"/>
  <c r="DZ85" i="19"/>
  <c r="DW85" i="19"/>
  <c r="T85" i="19"/>
  <c r="Y85" i="19" s="1"/>
  <c r="AD85" i="19" s="1"/>
  <c r="AI85" i="19" s="1"/>
  <c r="AN85" i="19" s="1"/>
  <c r="AS85" i="19" s="1"/>
  <c r="AX85" i="19" s="1"/>
  <c r="BC85" i="19" s="1"/>
  <c r="BH85" i="19" s="1"/>
  <c r="BM85" i="19" s="1"/>
  <c r="BR85" i="19" s="1"/>
  <c r="BW85" i="19" s="1"/>
  <c r="CB85" i="19" s="1"/>
  <c r="CG85" i="19" s="1"/>
  <c r="CL85" i="19" s="1"/>
  <c r="CQ85" i="19" s="1"/>
  <c r="CV85" i="19" s="1"/>
  <c r="DA85" i="19" s="1"/>
  <c r="DF85" i="19" s="1"/>
  <c r="DK85" i="19" s="1"/>
  <c r="DP85" i="19" s="1"/>
  <c r="S85" i="19"/>
  <c r="X85" i="19" s="1"/>
  <c r="AC85" i="19" s="1"/>
  <c r="P85" i="19"/>
  <c r="DZ84" i="19"/>
  <c r="DW84" i="19"/>
  <c r="T84" i="19"/>
  <c r="Y84" i="19" s="1"/>
  <c r="AD84" i="19" s="1"/>
  <c r="AI84" i="19" s="1"/>
  <c r="AN84" i="19" s="1"/>
  <c r="AS84" i="19" s="1"/>
  <c r="AX84" i="19" s="1"/>
  <c r="BC84" i="19" s="1"/>
  <c r="BH84" i="19" s="1"/>
  <c r="BM84" i="19" s="1"/>
  <c r="BR84" i="19" s="1"/>
  <c r="BW84" i="19" s="1"/>
  <c r="CB84" i="19" s="1"/>
  <c r="CG84" i="19" s="1"/>
  <c r="CL84" i="19" s="1"/>
  <c r="CQ84" i="19" s="1"/>
  <c r="CV84" i="19" s="1"/>
  <c r="DA84" i="19" s="1"/>
  <c r="DF84" i="19" s="1"/>
  <c r="DK84" i="19" s="1"/>
  <c r="DP84" i="19" s="1"/>
  <c r="S84" i="19"/>
  <c r="X84" i="19" s="1"/>
  <c r="AC84" i="19" s="1"/>
  <c r="AH84" i="19" s="1"/>
  <c r="AM84" i="19" s="1"/>
  <c r="AR84" i="19" s="1"/>
  <c r="AW84" i="19" s="1"/>
  <c r="BB84" i="19" s="1"/>
  <c r="BG84" i="19" s="1"/>
  <c r="BL84" i="19" s="1"/>
  <c r="BQ84" i="19" s="1"/>
  <c r="BV84" i="19" s="1"/>
  <c r="CA84" i="19" s="1"/>
  <c r="CF84" i="19" s="1"/>
  <c r="CK84" i="19" s="1"/>
  <c r="CP84" i="19" s="1"/>
  <c r="CU84" i="19" s="1"/>
  <c r="CZ84" i="19" s="1"/>
  <c r="DE84" i="19" s="1"/>
  <c r="DJ84" i="19" s="1"/>
  <c r="DO84" i="19" s="1"/>
  <c r="P84" i="19"/>
  <c r="DZ83" i="19"/>
  <c r="DW83" i="19"/>
  <c r="T83" i="19"/>
  <c r="Y83" i="19" s="1"/>
  <c r="AD83" i="19" s="1"/>
  <c r="AI83" i="19" s="1"/>
  <c r="AN83" i="19" s="1"/>
  <c r="S83" i="19"/>
  <c r="X83" i="19" s="1"/>
  <c r="AC83" i="19" s="1"/>
  <c r="AH83" i="19" s="1"/>
  <c r="AM83" i="19" s="1"/>
  <c r="AR83" i="19" s="1"/>
  <c r="AW83" i="19" s="1"/>
  <c r="BB83" i="19" s="1"/>
  <c r="BG83" i="19" s="1"/>
  <c r="BL83" i="19" s="1"/>
  <c r="BQ83" i="19" s="1"/>
  <c r="BV83" i="19" s="1"/>
  <c r="CA83" i="19" s="1"/>
  <c r="CF83" i="19" s="1"/>
  <c r="CK83" i="19" s="1"/>
  <c r="CP83" i="19" s="1"/>
  <c r="CU83" i="19" s="1"/>
  <c r="CZ83" i="19" s="1"/>
  <c r="DE83" i="19" s="1"/>
  <c r="DJ83" i="19" s="1"/>
  <c r="DO83" i="19" s="1"/>
  <c r="P83" i="19"/>
  <c r="DZ82" i="19"/>
  <c r="DW82" i="19"/>
  <c r="T82" i="19"/>
  <c r="S82" i="19"/>
  <c r="X82" i="19" s="1"/>
  <c r="AC82" i="19" s="1"/>
  <c r="AH82" i="19" s="1"/>
  <c r="AM82" i="19" s="1"/>
  <c r="AR82" i="19" s="1"/>
  <c r="AW82" i="19" s="1"/>
  <c r="BB82" i="19" s="1"/>
  <c r="BG82" i="19" s="1"/>
  <c r="BL82" i="19" s="1"/>
  <c r="BQ82" i="19" s="1"/>
  <c r="BV82" i="19" s="1"/>
  <c r="CA82" i="19" s="1"/>
  <c r="CF82" i="19" s="1"/>
  <c r="CK82" i="19" s="1"/>
  <c r="CP82" i="19" s="1"/>
  <c r="CU82" i="19" s="1"/>
  <c r="CZ82" i="19" s="1"/>
  <c r="DE82" i="19" s="1"/>
  <c r="DJ82" i="19" s="1"/>
  <c r="DO82" i="19" s="1"/>
  <c r="P82" i="19"/>
  <c r="DZ81" i="19"/>
  <c r="DW81" i="19"/>
  <c r="T81" i="19"/>
  <c r="Y81" i="19" s="1"/>
  <c r="AD81" i="19" s="1"/>
  <c r="AI81" i="19" s="1"/>
  <c r="AN81" i="19" s="1"/>
  <c r="AS81" i="19" s="1"/>
  <c r="AX81" i="19" s="1"/>
  <c r="BC81" i="19" s="1"/>
  <c r="BH81" i="19" s="1"/>
  <c r="BM81" i="19" s="1"/>
  <c r="BR81" i="19" s="1"/>
  <c r="BW81" i="19" s="1"/>
  <c r="CB81" i="19" s="1"/>
  <c r="CG81" i="19" s="1"/>
  <c r="CL81" i="19" s="1"/>
  <c r="CQ81" i="19" s="1"/>
  <c r="CV81" i="19" s="1"/>
  <c r="DA81" i="19" s="1"/>
  <c r="DF81" i="19" s="1"/>
  <c r="DK81" i="19" s="1"/>
  <c r="DP81" i="19" s="1"/>
  <c r="S81" i="19"/>
  <c r="X81" i="19" s="1"/>
  <c r="AC81" i="19" s="1"/>
  <c r="P81" i="19"/>
  <c r="DZ80" i="19"/>
  <c r="DW80" i="19"/>
  <c r="T80" i="19"/>
  <c r="Y80" i="19" s="1"/>
  <c r="AD80" i="19" s="1"/>
  <c r="AI80" i="19" s="1"/>
  <c r="AN80" i="19" s="1"/>
  <c r="AS80" i="19" s="1"/>
  <c r="AX80" i="19" s="1"/>
  <c r="BC80" i="19" s="1"/>
  <c r="BH80" i="19" s="1"/>
  <c r="BM80" i="19" s="1"/>
  <c r="BR80" i="19" s="1"/>
  <c r="BW80" i="19" s="1"/>
  <c r="CB80" i="19" s="1"/>
  <c r="CG80" i="19" s="1"/>
  <c r="CL80" i="19" s="1"/>
  <c r="CQ80" i="19" s="1"/>
  <c r="CV80" i="19" s="1"/>
  <c r="DA80" i="19" s="1"/>
  <c r="DF80" i="19" s="1"/>
  <c r="DK80" i="19" s="1"/>
  <c r="DP80" i="19" s="1"/>
  <c r="S80" i="19"/>
  <c r="X80" i="19" s="1"/>
  <c r="AC80" i="19" s="1"/>
  <c r="AH80" i="19" s="1"/>
  <c r="AM80" i="19" s="1"/>
  <c r="AR80" i="19" s="1"/>
  <c r="AW80" i="19" s="1"/>
  <c r="BB80" i="19" s="1"/>
  <c r="BG80" i="19" s="1"/>
  <c r="BL80" i="19" s="1"/>
  <c r="BQ80" i="19" s="1"/>
  <c r="BV80" i="19" s="1"/>
  <c r="CA80" i="19" s="1"/>
  <c r="CF80" i="19" s="1"/>
  <c r="CK80" i="19" s="1"/>
  <c r="CP80" i="19" s="1"/>
  <c r="CU80" i="19" s="1"/>
  <c r="CZ80" i="19" s="1"/>
  <c r="DE80" i="19" s="1"/>
  <c r="DJ80" i="19" s="1"/>
  <c r="DO80" i="19" s="1"/>
  <c r="E80" i="19"/>
  <c r="P80" i="19" s="1"/>
  <c r="DZ79" i="19"/>
  <c r="DW79" i="19"/>
  <c r="T79" i="19"/>
  <c r="Y79" i="19" s="1"/>
  <c r="AD79" i="19" s="1"/>
  <c r="AI79" i="19" s="1"/>
  <c r="AN79" i="19" s="1"/>
  <c r="AS79" i="19" s="1"/>
  <c r="AX79" i="19" s="1"/>
  <c r="BC79" i="19" s="1"/>
  <c r="BH79" i="19" s="1"/>
  <c r="BM79" i="19" s="1"/>
  <c r="BR79" i="19" s="1"/>
  <c r="BW79" i="19" s="1"/>
  <c r="CB79" i="19" s="1"/>
  <c r="CG79" i="19" s="1"/>
  <c r="CL79" i="19" s="1"/>
  <c r="CQ79" i="19" s="1"/>
  <c r="CV79" i="19" s="1"/>
  <c r="DA79" i="19" s="1"/>
  <c r="DF79" i="19" s="1"/>
  <c r="DK79" i="19" s="1"/>
  <c r="DP79" i="19" s="1"/>
  <c r="S79" i="19"/>
  <c r="U79" i="19" s="1"/>
  <c r="V79" i="19" s="1"/>
  <c r="P79" i="19"/>
  <c r="Q79" i="19" s="1"/>
  <c r="F79" i="19"/>
  <c r="DZ78" i="19"/>
  <c r="DW78" i="19"/>
  <c r="T78" i="19"/>
  <c r="Y78" i="19" s="1"/>
  <c r="AD78" i="19" s="1"/>
  <c r="AI78" i="19" s="1"/>
  <c r="AN78" i="19" s="1"/>
  <c r="AS78" i="19" s="1"/>
  <c r="AX78" i="19" s="1"/>
  <c r="BC78" i="19" s="1"/>
  <c r="BH78" i="19" s="1"/>
  <c r="BM78" i="19" s="1"/>
  <c r="BR78" i="19" s="1"/>
  <c r="BW78" i="19" s="1"/>
  <c r="CB78" i="19" s="1"/>
  <c r="CG78" i="19" s="1"/>
  <c r="CL78" i="19" s="1"/>
  <c r="CQ78" i="19" s="1"/>
  <c r="CV78" i="19" s="1"/>
  <c r="DA78" i="19" s="1"/>
  <c r="DF78" i="19" s="1"/>
  <c r="DK78" i="19" s="1"/>
  <c r="DP78" i="19" s="1"/>
  <c r="S78" i="19"/>
  <c r="P78" i="19"/>
  <c r="Q78" i="19" s="1"/>
  <c r="F78" i="19"/>
  <c r="DZ77" i="19"/>
  <c r="DW77" i="19"/>
  <c r="T77" i="19"/>
  <c r="S77" i="19"/>
  <c r="X77" i="19" s="1"/>
  <c r="AC77" i="19" s="1"/>
  <c r="AH77" i="19" s="1"/>
  <c r="AM77" i="19" s="1"/>
  <c r="AR77" i="19" s="1"/>
  <c r="AW77" i="19" s="1"/>
  <c r="BB77" i="19" s="1"/>
  <c r="BG77" i="19" s="1"/>
  <c r="BL77" i="19" s="1"/>
  <c r="BQ77" i="19" s="1"/>
  <c r="BV77" i="19" s="1"/>
  <c r="CA77" i="19" s="1"/>
  <c r="CF77" i="19" s="1"/>
  <c r="CK77" i="19" s="1"/>
  <c r="CP77" i="19" s="1"/>
  <c r="CU77" i="19" s="1"/>
  <c r="CZ77" i="19" s="1"/>
  <c r="DE77" i="19" s="1"/>
  <c r="DJ77" i="19" s="1"/>
  <c r="DO77" i="19" s="1"/>
  <c r="P77" i="19"/>
  <c r="DZ76" i="19"/>
  <c r="DW76" i="19"/>
  <c r="T76" i="19"/>
  <c r="Y76" i="19" s="1"/>
  <c r="AD76" i="19" s="1"/>
  <c r="AI76" i="19" s="1"/>
  <c r="AN76" i="19" s="1"/>
  <c r="AS76" i="19" s="1"/>
  <c r="AX76" i="19" s="1"/>
  <c r="BC76" i="19" s="1"/>
  <c r="BH76" i="19" s="1"/>
  <c r="BM76" i="19" s="1"/>
  <c r="BR76" i="19" s="1"/>
  <c r="BW76" i="19" s="1"/>
  <c r="CB76" i="19" s="1"/>
  <c r="CG76" i="19" s="1"/>
  <c r="CL76" i="19" s="1"/>
  <c r="CQ76" i="19" s="1"/>
  <c r="CV76" i="19" s="1"/>
  <c r="DA76" i="19" s="1"/>
  <c r="DF76" i="19" s="1"/>
  <c r="DK76" i="19" s="1"/>
  <c r="DP76" i="19" s="1"/>
  <c r="S76" i="19"/>
  <c r="X76" i="19" s="1"/>
  <c r="AC76" i="19" s="1"/>
  <c r="P76" i="19"/>
  <c r="DZ75" i="19"/>
  <c r="DW75" i="19"/>
  <c r="T75" i="19"/>
  <c r="Y75" i="19" s="1"/>
  <c r="AD75" i="19" s="1"/>
  <c r="AI75" i="19" s="1"/>
  <c r="AN75" i="19" s="1"/>
  <c r="AS75" i="19" s="1"/>
  <c r="AX75" i="19" s="1"/>
  <c r="BC75" i="19" s="1"/>
  <c r="BH75" i="19" s="1"/>
  <c r="BM75" i="19" s="1"/>
  <c r="BR75" i="19" s="1"/>
  <c r="BW75" i="19" s="1"/>
  <c r="CB75" i="19" s="1"/>
  <c r="CG75" i="19" s="1"/>
  <c r="CL75" i="19" s="1"/>
  <c r="CQ75" i="19" s="1"/>
  <c r="CV75" i="19" s="1"/>
  <c r="DA75" i="19" s="1"/>
  <c r="DF75" i="19" s="1"/>
  <c r="DK75" i="19" s="1"/>
  <c r="DP75" i="19" s="1"/>
  <c r="S75" i="19"/>
  <c r="X75" i="19" s="1"/>
  <c r="AC75" i="19" s="1"/>
  <c r="AH75" i="19" s="1"/>
  <c r="AM75" i="19" s="1"/>
  <c r="AR75" i="19" s="1"/>
  <c r="AW75" i="19" s="1"/>
  <c r="BB75" i="19" s="1"/>
  <c r="BG75" i="19" s="1"/>
  <c r="BL75" i="19" s="1"/>
  <c r="BQ75" i="19" s="1"/>
  <c r="BV75" i="19" s="1"/>
  <c r="CA75" i="19" s="1"/>
  <c r="CF75" i="19" s="1"/>
  <c r="CK75" i="19" s="1"/>
  <c r="CP75" i="19" s="1"/>
  <c r="CU75" i="19" s="1"/>
  <c r="CZ75" i="19" s="1"/>
  <c r="DE75" i="19" s="1"/>
  <c r="DJ75" i="19" s="1"/>
  <c r="DO75" i="19" s="1"/>
  <c r="P75" i="19"/>
  <c r="DZ74" i="19"/>
  <c r="DW74" i="19"/>
  <c r="AW74" i="19"/>
  <c r="BB74" i="19" s="1"/>
  <c r="BG74" i="19" s="1"/>
  <c r="BL74" i="19" s="1"/>
  <c r="BQ74" i="19" s="1"/>
  <c r="BV74" i="19" s="1"/>
  <c r="CA74" i="19" s="1"/>
  <c r="CF74" i="19" s="1"/>
  <c r="CK74" i="19" s="1"/>
  <c r="CP74" i="19" s="1"/>
  <c r="CU74" i="19" s="1"/>
  <c r="CZ74" i="19" s="1"/>
  <c r="DE74" i="19" s="1"/>
  <c r="DJ74" i="19" s="1"/>
  <c r="DO74" i="19" s="1"/>
  <c r="T74" i="19"/>
  <c r="Y74" i="19" s="1"/>
  <c r="AD74" i="19" s="1"/>
  <c r="AI74" i="19" s="1"/>
  <c r="AN74" i="19" s="1"/>
  <c r="AO74" i="19" s="1"/>
  <c r="AP74" i="19" s="1"/>
  <c r="S74" i="19"/>
  <c r="X74" i="19" s="1"/>
  <c r="P74" i="19"/>
  <c r="Q74" i="19" s="1"/>
  <c r="DZ73" i="19"/>
  <c r="DW73" i="19"/>
  <c r="AW73" i="19"/>
  <c r="T73" i="19"/>
  <c r="Y73" i="19" s="1"/>
  <c r="AD73" i="19" s="1"/>
  <c r="AI73" i="19" s="1"/>
  <c r="AN73" i="19" s="1"/>
  <c r="S73" i="19"/>
  <c r="X73" i="19" s="1"/>
  <c r="AC73" i="19" s="1"/>
  <c r="AH73" i="19" s="1"/>
  <c r="P73" i="19"/>
  <c r="F73" i="19"/>
  <c r="DZ72" i="19"/>
  <c r="DW72" i="19"/>
  <c r="AW72" i="19"/>
  <c r="BB72" i="19" s="1"/>
  <c r="BG72" i="19" s="1"/>
  <c r="BL72" i="19" s="1"/>
  <c r="BQ72" i="19" s="1"/>
  <c r="BV72" i="19" s="1"/>
  <c r="CA72" i="19" s="1"/>
  <c r="CF72" i="19" s="1"/>
  <c r="CK72" i="19" s="1"/>
  <c r="CP72" i="19" s="1"/>
  <c r="CU72" i="19" s="1"/>
  <c r="CZ72" i="19" s="1"/>
  <c r="DE72" i="19" s="1"/>
  <c r="DJ72" i="19" s="1"/>
  <c r="DO72" i="19" s="1"/>
  <c r="T72" i="19"/>
  <c r="Y72" i="19" s="1"/>
  <c r="AD72" i="19" s="1"/>
  <c r="AI72" i="19" s="1"/>
  <c r="AN72" i="19" s="1"/>
  <c r="S72" i="19"/>
  <c r="U72" i="19" s="1"/>
  <c r="V72" i="19" s="1"/>
  <c r="P72" i="19"/>
  <c r="Q72" i="19" s="1"/>
  <c r="F72" i="19"/>
  <c r="DZ71" i="19"/>
  <c r="DW71" i="19"/>
  <c r="AW71" i="19"/>
  <c r="BB71" i="19" s="1"/>
  <c r="BG71" i="19" s="1"/>
  <c r="T71" i="19"/>
  <c r="Y71" i="19" s="1"/>
  <c r="AD71" i="19" s="1"/>
  <c r="AI71" i="19" s="1"/>
  <c r="AN71" i="19" s="1"/>
  <c r="S71" i="19"/>
  <c r="P71" i="19"/>
  <c r="Q71" i="19" s="1"/>
  <c r="F71" i="19"/>
  <c r="DZ70" i="19"/>
  <c r="DW70" i="19"/>
  <c r="DT70" i="19"/>
  <c r="DZ69" i="19"/>
  <c r="DV63" i="19"/>
  <c r="DO63" i="19"/>
  <c r="DJ63" i="19"/>
  <c r="DE63" i="19"/>
  <c r="CZ63" i="19"/>
  <c r="CU63" i="19"/>
  <c r="CP63" i="19"/>
  <c r="CK63" i="19"/>
  <c r="CF63" i="19"/>
  <c r="CA63" i="19"/>
  <c r="BV63" i="19"/>
  <c r="BQ63" i="19"/>
  <c r="BL63" i="19"/>
  <c r="BG63" i="19"/>
  <c r="BB63" i="19"/>
  <c r="AW63" i="19"/>
  <c r="AR63" i="19"/>
  <c r="AM63" i="19"/>
  <c r="AH63" i="19"/>
  <c r="AC63" i="19"/>
  <c r="X63" i="19"/>
  <c r="S63" i="19"/>
  <c r="N63" i="19"/>
  <c r="C63" i="19"/>
  <c r="DZ62" i="19"/>
  <c r="DZ61" i="19"/>
  <c r="DW61" i="19"/>
  <c r="T61" i="19"/>
  <c r="Y61" i="19" s="1"/>
  <c r="AD61" i="19" s="1"/>
  <c r="AI61" i="19" s="1"/>
  <c r="AN61" i="19" s="1"/>
  <c r="AS61" i="19" s="1"/>
  <c r="AX61" i="19" s="1"/>
  <c r="BC61" i="19" s="1"/>
  <c r="BH61" i="19" s="1"/>
  <c r="BM61" i="19" s="1"/>
  <c r="BR61" i="19" s="1"/>
  <c r="BW61" i="19" s="1"/>
  <c r="CB61" i="19" s="1"/>
  <c r="CG61" i="19" s="1"/>
  <c r="CL61" i="19" s="1"/>
  <c r="CQ61" i="19" s="1"/>
  <c r="CV61" i="19" s="1"/>
  <c r="DA61" i="19" s="1"/>
  <c r="DF61" i="19" s="1"/>
  <c r="DK61" i="19" s="1"/>
  <c r="DP61" i="19" s="1"/>
  <c r="S61" i="19"/>
  <c r="X61" i="19" s="1"/>
  <c r="AC61" i="19" s="1"/>
  <c r="AH61" i="19" s="1"/>
  <c r="AM61" i="19" s="1"/>
  <c r="AR61" i="19" s="1"/>
  <c r="AW61" i="19" s="1"/>
  <c r="BB61" i="19" s="1"/>
  <c r="BG61" i="19" s="1"/>
  <c r="BL61" i="19" s="1"/>
  <c r="BQ61" i="19" s="1"/>
  <c r="BV61" i="19" s="1"/>
  <c r="CA61" i="19" s="1"/>
  <c r="CF61" i="19" s="1"/>
  <c r="CK61" i="19" s="1"/>
  <c r="CP61" i="19" s="1"/>
  <c r="CU61" i="19" s="1"/>
  <c r="CZ61" i="19" s="1"/>
  <c r="DE61" i="19" s="1"/>
  <c r="DJ61" i="19" s="1"/>
  <c r="DO61" i="19" s="1"/>
  <c r="P61" i="19"/>
  <c r="DZ60" i="19"/>
  <c r="DW60" i="19"/>
  <c r="T60" i="19"/>
  <c r="S60" i="19"/>
  <c r="X60" i="19" s="1"/>
  <c r="AC60" i="19" s="1"/>
  <c r="AH60" i="19" s="1"/>
  <c r="AM60" i="19" s="1"/>
  <c r="AR60" i="19" s="1"/>
  <c r="AW60" i="19" s="1"/>
  <c r="BB60" i="19" s="1"/>
  <c r="BG60" i="19" s="1"/>
  <c r="BL60" i="19" s="1"/>
  <c r="BQ60" i="19" s="1"/>
  <c r="BV60" i="19" s="1"/>
  <c r="CA60" i="19" s="1"/>
  <c r="CF60" i="19" s="1"/>
  <c r="CK60" i="19" s="1"/>
  <c r="CP60" i="19" s="1"/>
  <c r="CU60" i="19" s="1"/>
  <c r="CZ60" i="19" s="1"/>
  <c r="DE60" i="19" s="1"/>
  <c r="DJ60" i="19" s="1"/>
  <c r="DO60" i="19" s="1"/>
  <c r="P60" i="19"/>
  <c r="DZ59" i="19"/>
  <c r="DW59" i="19"/>
  <c r="T59" i="19"/>
  <c r="Y59" i="19" s="1"/>
  <c r="AD59" i="19" s="1"/>
  <c r="AI59" i="19" s="1"/>
  <c r="AN59" i="19" s="1"/>
  <c r="AS59" i="19" s="1"/>
  <c r="AX59" i="19" s="1"/>
  <c r="BC59" i="19" s="1"/>
  <c r="BH59" i="19" s="1"/>
  <c r="BM59" i="19" s="1"/>
  <c r="BR59" i="19" s="1"/>
  <c r="BW59" i="19" s="1"/>
  <c r="CB59" i="19" s="1"/>
  <c r="CG59" i="19" s="1"/>
  <c r="CL59" i="19" s="1"/>
  <c r="CQ59" i="19" s="1"/>
  <c r="CV59" i="19" s="1"/>
  <c r="DA59" i="19" s="1"/>
  <c r="DF59" i="19" s="1"/>
  <c r="DK59" i="19" s="1"/>
  <c r="DP59" i="19" s="1"/>
  <c r="S59" i="19"/>
  <c r="X59" i="19" s="1"/>
  <c r="AC59" i="19" s="1"/>
  <c r="P59" i="19"/>
  <c r="DZ58" i="19"/>
  <c r="DW58" i="19"/>
  <c r="T58" i="19"/>
  <c r="Y58" i="19" s="1"/>
  <c r="AD58" i="19" s="1"/>
  <c r="AI58" i="19" s="1"/>
  <c r="AN58" i="19" s="1"/>
  <c r="AS58" i="19" s="1"/>
  <c r="AX58" i="19" s="1"/>
  <c r="BC58" i="19" s="1"/>
  <c r="BH58" i="19" s="1"/>
  <c r="BM58" i="19" s="1"/>
  <c r="BR58" i="19" s="1"/>
  <c r="BW58" i="19" s="1"/>
  <c r="CB58" i="19" s="1"/>
  <c r="CG58" i="19" s="1"/>
  <c r="CL58" i="19" s="1"/>
  <c r="CQ58" i="19" s="1"/>
  <c r="CV58" i="19" s="1"/>
  <c r="DA58" i="19" s="1"/>
  <c r="DF58" i="19" s="1"/>
  <c r="DK58" i="19" s="1"/>
  <c r="DP58" i="19" s="1"/>
  <c r="S58" i="19"/>
  <c r="X58" i="19" s="1"/>
  <c r="AC58" i="19" s="1"/>
  <c r="AH58" i="19" s="1"/>
  <c r="AM58" i="19" s="1"/>
  <c r="AR58" i="19" s="1"/>
  <c r="AW58" i="19" s="1"/>
  <c r="BB58" i="19" s="1"/>
  <c r="BG58" i="19" s="1"/>
  <c r="BL58" i="19" s="1"/>
  <c r="BQ58" i="19" s="1"/>
  <c r="BV58" i="19" s="1"/>
  <c r="CA58" i="19" s="1"/>
  <c r="CF58" i="19" s="1"/>
  <c r="CK58" i="19" s="1"/>
  <c r="CP58" i="19" s="1"/>
  <c r="CU58" i="19" s="1"/>
  <c r="CZ58" i="19" s="1"/>
  <c r="DE58" i="19" s="1"/>
  <c r="DJ58" i="19" s="1"/>
  <c r="DO58" i="19" s="1"/>
  <c r="P58" i="19"/>
  <c r="DZ57" i="19"/>
  <c r="DW57" i="19"/>
  <c r="T57" i="19"/>
  <c r="Y57" i="19" s="1"/>
  <c r="AD57" i="19" s="1"/>
  <c r="AI57" i="19" s="1"/>
  <c r="AN57" i="19" s="1"/>
  <c r="AS57" i="19" s="1"/>
  <c r="AX57" i="19" s="1"/>
  <c r="BC57" i="19" s="1"/>
  <c r="BH57" i="19" s="1"/>
  <c r="BM57" i="19" s="1"/>
  <c r="BR57" i="19" s="1"/>
  <c r="BW57" i="19" s="1"/>
  <c r="CB57" i="19" s="1"/>
  <c r="CG57" i="19" s="1"/>
  <c r="CL57" i="19" s="1"/>
  <c r="CQ57" i="19" s="1"/>
  <c r="CV57" i="19" s="1"/>
  <c r="DA57" i="19" s="1"/>
  <c r="DF57" i="19" s="1"/>
  <c r="DK57" i="19" s="1"/>
  <c r="DP57" i="19" s="1"/>
  <c r="S57" i="19"/>
  <c r="X57" i="19" s="1"/>
  <c r="AC57" i="19" s="1"/>
  <c r="AH57" i="19" s="1"/>
  <c r="AM57" i="19" s="1"/>
  <c r="AR57" i="19" s="1"/>
  <c r="AW57" i="19" s="1"/>
  <c r="BB57" i="19" s="1"/>
  <c r="BG57" i="19" s="1"/>
  <c r="BL57" i="19" s="1"/>
  <c r="BQ57" i="19" s="1"/>
  <c r="BV57" i="19" s="1"/>
  <c r="CA57" i="19" s="1"/>
  <c r="CF57" i="19" s="1"/>
  <c r="CK57" i="19" s="1"/>
  <c r="CP57" i="19" s="1"/>
  <c r="CU57" i="19" s="1"/>
  <c r="CZ57" i="19" s="1"/>
  <c r="DE57" i="19" s="1"/>
  <c r="DJ57" i="19" s="1"/>
  <c r="DO57" i="19" s="1"/>
  <c r="P57" i="19"/>
  <c r="DZ56" i="19"/>
  <c r="DW56" i="19"/>
  <c r="DF56" i="19"/>
  <c r="DK56" i="19" s="1"/>
  <c r="DP56" i="19" s="1"/>
  <c r="S56" i="19"/>
  <c r="U56" i="19" s="1"/>
  <c r="V56" i="19" s="1"/>
  <c r="P56" i="19"/>
  <c r="Q56" i="19" s="1"/>
  <c r="DZ55" i="19"/>
  <c r="DW55" i="19"/>
  <c r="DF55" i="19"/>
  <c r="DK55" i="19" s="1"/>
  <c r="DP55" i="19" s="1"/>
  <c r="S55" i="19"/>
  <c r="X55" i="19" s="1"/>
  <c r="Z55" i="19" s="1"/>
  <c r="AA55" i="19" s="1"/>
  <c r="P55" i="19"/>
  <c r="Q55" i="19" s="1"/>
  <c r="DZ54" i="19"/>
  <c r="DW54" i="19"/>
  <c r="T54" i="19"/>
  <c r="Y54" i="19" s="1"/>
  <c r="AD54" i="19" s="1"/>
  <c r="AI54" i="19" s="1"/>
  <c r="AN54" i="19" s="1"/>
  <c r="AS54" i="19" s="1"/>
  <c r="AX54" i="19" s="1"/>
  <c r="BC54" i="19" s="1"/>
  <c r="BH54" i="19" s="1"/>
  <c r="BM54" i="19" s="1"/>
  <c r="BR54" i="19" s="1"/>
  <c r="BW54" i="19" s="1"/>
  <c r="CB54" i="19" s="1"/>
  <c r="CG54" i="19" s="1"/>
  <c r="CL54" i="19" s="1"/>
  <c r="CQ54" i="19" s="1"/>
  <c r="CV54" i="19" s="1"/>
  <c r="DA54" i="19" s="1"/>
  <c r="DF54" i="19" s="1"/>
  <c r="DK54" i="19" s="1"/>
  <c r="DP54" i="19" s="1"/>
  <c r="S54" i="19"/>
  <c r="X54" i="19" s="1"/>
  <c r="P54" i="19"/>
  <c r="Q54" i="19" s="1"/>
  <c r="DZ53" i="19"/>
  <c r="DW53" i="19"/>
  <c r="T53" i="19"/>
  <c r="Y53" i="19" s="1"/>
  <c r="AD53" i="19" s="1"/>
  <c r="AI53" i="19" s="1"/>
  <c r="AN53" i="19" s="1"/>
  <c r="AS53" i="19" s="1"/>
  <c r="AX53" i="19" s="1"/>
  <c r="BC53" i="19" s="1"/>
  <c r="BH53" i="19" s="1"/>
  <c r="BM53" i="19" s="1"/>
  <c r="BR53" i="19" s="1"/>
  <c r="BW53" i="19" s="1"/>
  <c r="CB53" i="19" s="1"/>
  <c r="CG53" i="19" s="1"/>
  <c r="CL53" i="19" s="1"/>
  <c r="CQ53" i="19" s="1"/>
  <c r="CV53" i="19" s="1"/>
  <c r="DA53" i="19" s="1"/>
  <c r="DF53" i="19" s="1"/>
  <c r="DK53" i="19" s="1"/>
  <c r="DP53" i="19" s="1"/>
  <c r="S53" i="19"/>
  <c r="P53" i="19"/>
  <c r="Q53" i="19" s="1"/>
  <c r="DZ52" i="19"/>
  <c r="DW52" i="19"/>
  <c r="T52" i="19"/>
  <c r="Y52" i="19" s="1"/>
  <c r="AD52" i="19" s="1"/>
  <c r="AI52" i="19" s="1"/>
  <c r="AN52" i="19" s="1"/>
  <c r="AS52" i="19" s="1"/>
  <c r="AX52" i="19" s="1"/>
  <c r="BC52" i="19" s="1"/>
  <c r="BH52" i="19" s="1"/>
  <c r="BM52" i="19" s="1"/>
  <c r="BR52" i="19" s="1"/>
  <c r="BW52" i="19" s="1"/>
  <c r="CB52" i="19" s="1"/>
  <c r="CG52" i="19" s="1"/>
  <c r="CL52" i="19" s="1"/>
  <c r="CQ52" i="19" s="1"/>
  <c r="CV52" i="19" s="1"/>
  <c r="DA52" i="19" s="1"/>
  <c r="DF52" i="19" s="1"/>
  <c r="DK52" i="19" s="1"/>
  <c r="DP52" i="19" s="1"/>
  <c r="S52" i="19"/>
  <c r="P52" i="19"/>
  <c r="Q52" i="19" s="1"/>
  <c r="DZ51" i="19"/>
  <c r="DW51" i="19"/>
  <c r="DQ51" i="19"/>
  <c r="DL51" i="19"/>
  <c r="DM51" i="19" s="1"/>
  <c r="DG51" i="19"/>
  <c r="DH51" i="19" s="1"/>
  <c r="T51" i="19"/>
  <c r="Y51" i="19" s="1"/>
  <c r="AD51" i="19" s="1"/>
  <c r="AI51" i="19" s="1"/>
  <c r="AN51" i="19" s="1"/>
  <c r="AS51" i="19" s="1"/>
  <c r="AX51" i="19" s="1"/>
  <c r="BC51" i="19" s="1"/>
  <c r="BH51" i="19" s="1"/>
  <c r="BM51" i="19" s="1"/>
  <c r="BR51" i="19" s="1"/>
  <c r="BW51" i="19" s="1"/>
  <c r="CB51" i="19" s="1"/>
  <c r="CG51" i="19" s="1"/>
  <c r="CL51" i="19" s="1"/>
  <c r="CQ51" i="19" s="1"/>
  <c r="CV51" i="19" s="1"/>
  <c r="DA51" i="19" s="1"/>
  <c r="S51" i="19"/>
  <c r="X51" i="19" s="1"/>
  <c r="AC51" i="19" s="1"/>
  <c r="AH51" i="19" s="1"/>
  <c r="AM51" i="19" s="1"/>
  <c r="P51" i="19"/>
  <c r="DZ50" i="19"/>
  <c r="DW50" i="19"/>
  <c r="DT50" i="19"/>
  <c r="DZ49" i="19"/>
  <c r="DV42" i="19"/>
  <c r="DO42" i="19"/>
  <c r="DJ42" i="19"/>
  <c r="DE42" i="19"/>
  <c r="CZ42" i="19"/>
  <c r="CU42" i="19"/>
  <c r="CP42" i="19"/>
  <c r="CK42" i="19"/>
  <c r="CF42" i="19"/>
  <c r="CA42" i="19"/>
  <c r="BV42" i="19"/>
  <c r="BQ42" i="19"/>
  <c r="BL42" i="19"/>
  <c r="BG42" i="19"/>
  <c r="BB42" i="19"/>
  <c r="AW42" i="19"/>
  <c r="AR42" i="19"/>
  <c r="AM42" i="19"/>
  <c r="AH42" i="19"/>
  <c r="AC42" i="19"/>
  <c r="X42" i="19"/>
  <c r="S42" i="19"/>
  <c r="N42" i="19"/>
  <c r="C42" i="19"/>
  <c r="DZ40" i="19"/>
  <c r="DW40" i="19"/>
  <c r="T40" i="19"/>
  <c r="Y40" i="19" s="1"/>
  <c r="AD40" i="19" s="1"/>
  <c r="AI40" i="19" s="1"/>
  <c r="AN40" i="19" s="1"/>
  <c r="AS40" i="19" s="1"/>
  <c r="AX40" i="19" s="1"/>
  <c r="BC40" i="19" s="1"/>
  <c r="BH40" i="19" s="1"/>
  <c r="BM40" i="19" s="1"/>
  <c r="BR40" i="19" s="1"/>
  <c r="BW40" i="19" s="1"/>
  <c r="CB40" i="19" s="1"/>
  <c r="CG40" i="19" s="1"/>
  <c r="CL40" i="19" s="1"/>
  <c r="CQ40" i="19" s="1"/>
  <c r="CV40" i="19" s="1"/>
  <c r="DA40" i="19" s="1"/>
  <c r="DF40" i="19" s="1"/>
  <c r="DK40" i="19" s="1"/>
  <c r="DP40" i="19" s="1"/>
  <c r="S40" i="19"/>
  <c r="X40" i="19" s="1"/>
  <c r="P40" i="19"/>
  <c r="Q40" i="19" s="1"/>
  <c r="DZ39" i="19"/>
  <c r="DW39" i="19"/>
  <c r="T39" i="19"/>
  <c r="Y39" i="19" s="1"/>
  <c r="AD39" i="19" s="1"/>
  <c r="AI39" i="19" s="1"/>
  <c r="AN39" i="19" s="1"/>
  <c r="AS39" i="19" s="1"/>
  <c r="AX39" i="19" s="1"/>
  <c r="BC39" i="19" s="1"/>
  <c r="BH39" i="19" s="1"/>
  <c r="BM39" i="19" s="1"/>
  <c r="BR39" i="19" s="1"/>
  <c r="BW39" i="19" s="1"/>
  <c r="CB39" i="19" s="1"/>
  <c r="CG39" i="19" s="1"/>
  <c r="CL39" i="19" s="1"/>
  <c r="CQ39" i="19" s="1"/>
  <c r="CV39" i="19" s="1"/>
  <c r="DA39" i="19" s="1"/>
  <c r="DF39" i="19" s="1"/>
  <c r="DK39" i="19" s="1"/>
  <c r="DP39" i="19" s="1"/>
  <c r="S39" i="19"/>
  <c r="X39" i="19" s="1"/>
  <c r="P39" i="19"/>
  <c r="Q39" i="19" s="1"/>
  <c r="DZ38" i="19"/>
  <c r="DW38" i="19"/>
  <c r="T38" i="19"/>
  <c r="Y38" i="19" s="1"/>
  <c r="AD38" i="19" s="1"/>
  <c r="AI38" i="19" s="1"/>
  <c r="AN38" i="19" s="1"/>
  <c r="AS38" i="19" s="1"/>
  <c r="AX38" i="19" s="1"/>
  <c r="BC38" i="19" s="1"/>
  <c r="BH38" i="19" s="1"/>
  <c r="BM38" i="19" s="1"/>
  <c r="BR38" i="19" s="1"/>
  <c r="BW38" i="19" s="1"/>
  <c r="CB38" i="19" s="1"/>
  <c r="CG38" i="19" s="1"/>
  <c r="CL38" i="19" s="1"/>
  <c r="CQ38" i="19" s="1"/>
  <c r="CV38" i="19" s="1"/>
  <c r="DA38" i="19" s="1"/>
  <c r="DF38" i="19" s="1"/>
  <c r="DK38" i="19" s="1"/>
  <c r="DP38" i="19" s="1"/>
  <c r="S38" i="19"/>
  <c r="P38" i="19"/>
  <c r="Q38" i="19" s="1"/>
  <c r="DZ37" i="19"/>
  <c r="DW37" i="19"/>
  <c r="T37" i="19"/>
  <c r="Y37" i="19" s="1"/>
  <c r="AD37" i="19" s="1"/>
  <c r="AI37" i="19" s="1"/>
  <c r="AN37" i="19" s="1"/>
  <c r="AS37" i="19" s="1"/>
  <c r="AX37" i="19" s="1"/>
  <c r="BC37" i="19" s="1"/>
  <c r="BH37" i="19" s="1"/>
  <c r="BM37" i="19" s="1"/>
  <c r="BR37" i="19" s="1"/>
  <c r="BW37" i="19" s="1"/>
  <c r="CB37" i="19" s="1"/>
  <c r="CG37" i="19" s="1"/>
  <c r="CL37" i="19" s="1"/>
  <c r="CQ37" i="19" s="1"/>
  <c r="CV37" i="19" s="1"/>
  <c r="DA37" i="19" s="1"/>
  <c r="DF37" i="19" s="1"/>
  <c r="DK37" i="19" s="1"/>
  <c r="DP37" i="19" s="1"/>
  <c r="S37" i="19"/>
  <c r="P37" i="19"/>
  <c r="Q37" i="19" s="1"/>
  <c r="DZ36" i="19"/>
  <c r="DW36" i="19"/>
  <c r="T36" i="19"/>
  <c r="Y36" i="19" s="1"/>
  <c r="AD36" i="19" s="1"/>
  <c r="AI36" i="19" s="1"/>
  <c r="AN36" i="19" s="1"/>
  <c r="AS36" i="19" s="1"/>
  <c r="AX36" i="19" s="1"/>
  <c r="BC36" i="19" s="1"/>
  <c r="BH36" i="19" s="1"/>
  <c r="BM36" i="19" s="1"/>
  <c r="BR36" i="19" s="1"/>
  <c r="BW36" i="19" s="1"/>
  <c r="CB36" i="19" s="1"/>
  <c r="CG36" i="19" s="1"/>
  <c r="CL36" i="19" s="1"/>
  <c r="CQ36" i="19" s="1"/>
  <c r="CV36" i="19" s="1"/>
  <c r="DA36" i="19" s="1"/>
  <c r="DF36" i="19" s="1"/>
  <c r="DK36" i="19" s="1"/>
  <c r="DP36" i="19" s="1"/>
  <c r="S36" i="19"/>
  <c r="X36" i="19" s="1"/>
  <c r="P36" i="19"/>
  <c r="Q36" i="19" s="1"/>
  <c r="DZ35" i="19"/>
  <c r="DW35" i="19"/>
  <c r="Y35" i="19"/>
  <c r="AD35" i="19" s="1"/>
  <c r="AI35" i="19" s="1"/>
  <c r="AN35" i="19" s="1"/>
  <c r="AS35" i="19" s="1"/>
  <c r="AX35" i="19" s="1"/>
  <c r="BC35" i="19" s="1"/>
  <c r="BH35" i="19" s="1"/>
  <c r="BM35" i="19" s="1"/>
  <c r="BR35" i="19" s="1"/>
  <c r="BW35" i="19" s="1"/>
  <c r="CB35" i="19" s="1"/>
  <c r="CG35" i="19" s="1"/>
  <c r="CL35" i="19" s="1"/>
  <c r="CQ35" i="19" s="1"/>
  <c r="CV35" i="19" s="1"/>
  <c r="DA35" i="19" s="1"/>
  <c r="DF35" i="19" s="1"/>
  <c r="DK35" i="19" s="1"/>
  <c r="DP35" i="19" s="1"/>
  <c r="T35" i="19"/>
  <c r="S35" i="19"/>
  <c r="X35" i="19" s="1"/>
  <c r="P35" i="19"/>
  <c r="Q35" i="19" s="1"/>
  <c r="DZ34" i="19"/>
  <c r="DW34" i="19"/>
  <c r="T34" i="19"/>
  <c r="Y34" i="19" s="1"/>
  <c r="AD34" i="19" s="1"/>
  <c r="AI34" i="19" s="1"/>
  <c r="AN34" i="19" s="1"/>
  <c r="AS34" i="19" s="1"/>
  <c r="AX34" i="19" s="1"/>
  <c r="BC34" i="19" s="1"/>
  <c r="BH34" i="19" s="1"/>
  <c r="BM34" i="19" s="1"/>
  <c r="BR34" i="19" s="1"/>
  <c r="BW34" i="19" s="1"/>
  <c r="CB34" i="19" s="1"/>
  <c r="CG34" i="19" s="1"/>
  <c r="CL34" i="19" s="1"/>
  <c r="CQ34" i="19" s="1"/>
  <c r="CV34" i="19" s="1"/>
  <c r="DA34" i="19" s="1"/>
  <c r="DF34" i="19" s="1"/>
  <c r="DK34" i="19" s="1"/>
  <c r="DP34" i="19" s="1"/>
  <c r="S34" i="19"/>
  <c r="P34" i="19"/>
  <c r="Q34" i="19" s="1"/>
  <c r="DZ33" i="19"/>
  <c r="DW33" i="19"/>
  <c r="T33" i="19"/>
  <c r="Y33" i="19" s="1"/>
  <c r="AD33" i="19" s="1"/>
  <c r="AI33" i="19" s="1"/>
  <c r="AN33" i="19" s="1"/>
  <c r="AS33" i="19" s="1"/>
  <c r="AX33" i="19" s="1"/>
  <c r="BC33" i="19" s="1"/>
  <c r="BH33" i="19" s="1"/>
  <c r="BM33" i="19" s="1"/>
  <c r="BR33" i="19" s="1"/>
  <c r="BW33" i="19" s="1"/>
  <c r="CB33" i="19" s="1"/>
  <c r="CG33" i="19" s="1"/>
  <c r="CL33" i="19" s="1"/>
  <c r="CQ33" i="19" s="1"/>
  <c r="CV33" i="19" s="1"/>
  <c r="DA33" i="19" s="1"/>
  <c r="DF33" i="19" s="1"/>
  <c r="DK33" i="19" s="1"/>
  <c r="DP33" i="19" s="1"/>
  <c r="S33" i="19"/>
  <c r="P33" i="19"/>
  <c r="Q33" i="19" s="1"/>
  <c r="DZ32" i="19"/>
  <c r="DW32" i="19"/>
  <c r="T32" i="19"/>
  <c r="Y32" i="19" s="1"/>
  <c r="AD32" i="19" s="1"/>
  <c r="AI32" i="19" s="1"/>
  <c r="AN32" i="19" s="1"/>
  <c r="AS32" i="19" s="1"/>
  <c r="AX32" i="19" s="1"/>
  <c r="BC32" i="19" s="1"/>
  <c r="BH32" i="19" s="1"/>
  <c r="BM32" i="19" s="1"/>
  <c r="BR32" i="19" s="1"/>
  <c r="BW32" i="19" s="1"/>
  <c r="CB32" i="19" s="1"/>
  <c r="CG32" i="19" s="1"/>
  <c r="CL32" i="19" s="1"/>
  <c r="CQ32" i="19" s="1"/>
  <c r="CV32" i="19" s="1"/>
  <c r="DA32" i="19" s="1"/>
  <c r="DF32" i="19" s="1"/>
  <c r="DK32" i="19" s="1"/>
  <c r="DP32" i="19" s="1"/>
  <c r="S32" i="19"/>
  <c r="X32" i="19" s="1"/>
  <c r="P32" i="19"/>
  <c r="Q32" i="19" s="1"/>
  <c r="DZ31" i="19"/>
  <c r="DW31" i="19"/>
  <c r="T31" i="19"/>
  <c r="Y31" i="19" s="1"/>
  <c r="AD31" i="19" s="1"/>
  <c r="AI31" i="19" s="1"/>
  <c r="AN31" i="19" s="1"/>
  <c r="AS31" i="19" s="1"/>
  <c r="AX31" i="19" s="1"/>
  <c r="BC31" i="19" s="1"/>
  <c r="BH31" i="19" s="1"/>
  <c r="BM31" i="19" s="1"/>
  <c r="BR31" i="19" s="1"/>
  <c r="BW31" i="19" s="1"/>
  <c r="CB31" i="19" s="1"/>
  <c r="CG31" i="19" s="1"/>
  <c r="CL31" i="19" s="1"/>
  <c r="CQ31" i="19" s="1"/>
  <c r="CV31" i="19" s="1"/>
  <c r="DA31" i="19" s="1"/>
  <c r="DF31" i="19" s="1"/>
  <c r="DK31" i="19" s="1"/>
  <c r="DP31" i="19" s="1"/>
  <c r="S31" i="19"/>
  <c r="X31" i="19" s="1"/>
  <c r="P31" i="19"/>
  <c r="Q31" i="19" s="1"/>
  <c r="F31" i="19"/>
  <c r="DZ30" i="19"/>
  <c r="DW30" i="19"/>
  <c r="T30" i="19"/>
  <c r="Y30" i="19" s="1"/>
  <c r="AD30" i="19" s="1"/>
  <c r="S30" i="19"/>
  <c r="X30" i="19" s="1"/>
  <c r="AC30" i="19" s="1"/>
  <c r="AH30" i="19" s="1"/>
  <c r="AM30" i="19" s="1"/>
  <c r="AR30" i="19" s="1"/>
  <c r="AW30" i="19" s="1"/>
  <c r="BB30" i="19" s="1"/>
  <c r="BG30" i="19" s="1"/>
  <c r="BL30" i="19" s="1"/>
  <c r="BQ30" i="19" s="1"/>
  <c r="BV30" i="19" s="1"/>
  <c r="CA30" i="19" s="1"/>
  <c r="CF30" i="19" s="1"/>
  <c r="CK30" i="19" s="1"/>
  <c r="CP30" i="19" s="1"/>
  <c r="CU30" i="19" s="1"/>
  <c r="CZ30" i="19" s="1"/>
  <c r="DE30" i="19" s="1"/>
  <c r="DJ30" i="19" s="1"/>
  <c r="DO30" i="19" s="1"/>
  <c r="P30" i="19"/>
  <c r="F30" i="19"/>
  <c r="DZ29" i="19"/>
  <c r="DW29" i="19"/>
  <c r="T29" i="19"/>
  <c r="Y29" i="19" s="1"/>
  <c r="AD29" i="19" s="1"/>
  <c r="AI29" i="19" s="1"/>
  <c r="AN29" i="19" s="1"/>
  <c r="AS29" i="19" s="1"/>
  <c r="AX29" i="19" s="1"/>
  <c r="BC29" i="19" s="1"/>
  <c r="BH29" i="19" s="1"/>
  <c r="BM29" i="19" s="1"/>
  <c r="BR29" i="19" s="1"/>
  <c r="BW29" i="19" s="1"/>
  <c r="CB29" i="19" s="1"/>
  <c r="CG29" i="19" s="1"/>
  <c r="CL29" i="19" s="1"/>
  <c r="CQ29" i="19" s="1"/>
  <c r="CV29" i="19" s="1"/>
  <c r="DA29" i="19" s="1"/>
  <c r="DF29" i="19" s="1"/>
  <c r="DK29" i="19" s="1"/>
  <c r="DP29" i="19" s="1"/>
  <c r="S29" i="19"/>
  <c r="X29" i="19" s="1"/>
  <c r="AC29" i="19" s="1"/>
  <c r="AH29" i="19" s="1"/>
  <c r="AM29" i="19" s="1"/>
  <c r="AR29" i="19" s="1"/>
  <c r="AW29" i="19" s="1"/>
  <c r="BB29" i="19" s="1"/>
  <c r="BG29" i="19" s="1"/>
  <c r="BL29" i="19" s="1"/>
  <c r="BQ29" i="19" s="1"/>
  <c r="BV29" i="19" s="1"/>
  <c r="CA29" i="19" s="1"/>
  <c r="CF29" i="19" s="1"/>
  <c r="CK29" i="19" s="1"/>
  <c r="CP29" i="19" s="1"/>
  <c r="CU29" i="19" s="1"/>
  <c r="CZ29" i="19" s="1"/>
  <c r="DE29" i="19" s="1"/>
  <c r="DJ29" i="19" s="1"/>
  <c r="DO29" i="19" s="1"/>
  <c r="P29" i="19"/>
  <c r="Q29" i="19" s="1"/>
  <c r="F29" i="19"/>
  <c r="DZ28" i="19"/>
  <c r="DW28" i="19"/>
  <c r="AR28" i="19"/>
  <c r="T28" i="19"/>
  <c r="Y28" i="19" s="1"/>
  <c r="AD28" i="19" s="1"/>
  <c r="AI28" i="19" s="1"/>
  <c r="AN28" i="19" s="1"/>
  <c r="S28" i="19"/>
  <c r="X28" i="19" s="1"/>
  <c r="AC28" i="19" s="1"/>
  <c r="AH28" i="19" s="1"/>
  <c r="P28" i="19"/>
  <c r="F28" i="19"/>
  <c r="DZ27" i="19"/>
  <c r="DW27" i="19"/>
  <c r="T27" i="19"/>
  <c r="Y27" i="19" s="1"/>
  <c r="AD27" i="19" s="1"/>
  <c r="AI27" i="19" s="1"/>
  <c r="AN27" i="19" s="1"/>
  <c r="AS27" i="19" s="1"/>
  <c r="AX27" i="19" s="1"/>
  <c r="BC27" i="19" s="1"/>
  <c r="BH27" i="19" s="1"/>
  <c r="BM27" i="19" s="1"/>
  <c r="BR27" i="19" s="1"/>
  <c r="BW27" i="19" s="1"/>
  <c r="CB27" i="19" s="1"/>
  <c r="CG27" i="19" s="1"/>
  <c r="CL27" i="19" s="1"/>
  <c r="CQ27" i="19" s="1"/>
  <c r="CV27" i="19" s="1"/>
  <c r="DA27" i="19" s="1"/>
  <c r="DF27" i="19" s="1"/>
  <c r="DK27" i="19" s="1"/>
  <c r="DP27" i="19" s="1"/>
  <c r="S27" i="19"/>
  <c r="U27" i="19" s="1"/>
  <c r="V27" i="19" s="1"/>
  <c r="P27" i="19"/>
  <c r="Q27" i="19" s="1"/>
  <c r="F27" i="19"/>
  <c r="DZ26" i="19"/>
  <c r="DW26" i="19"/>
  <c r="T26" i="19"/>
  <c r="Y26" i="19" s="1"/>
  <c r="AD26" i="19" s="1"/>
  <c r="AI26" i="19" s="1"/>
  <c r="AN26" i="19" s="1"/>
  <c r="AS26" i="19" s="1"/>
  <c r="AX26" i="19" s="1"/>
  <c r="BC26" i="19" s="1"/>
  <c r="BH26" i="19" s="1"/>
  <c r="BM26" i="19" s="1"/>
  <c r="BR26" i="19" s="1"/>
  <c r="BW26" i="19" s="1"/>
  <c r="CB26" i="19" s="1"/>
  <c r="CG26" i="19" s="1"/>
  <c r="CL26" i="19" s="1"/>
  <c r="CQ26" i="19" s="1"/>
  <c r="CV26" i="19" s="1"/>
  <c r="DA26" i="19" s="1"/>
  <c r="DF26" i="19" s="1"/>
  <c r="DK26" i="19" s="1"/>
  <c r="DP26" i="19" s="1"/>
  <c r="S26" i="19"/>
  <c r="P26" i="19"/>
  <c r="Q26" i="19" s="1"/>
  <c r="F26" i="19"/>
  <c r="DZ25" i="19"/>
  <c r="DW25" i="19"/>
  <c r="AM25" i="19"/>
  <c r="AR25" i="19" s="1"/>
  <c r="AW25" i="19" s="1"/>
  <c r="BB25" i="19" s="1"/>
  <c r="BG25" i="19" s="1"/>
  <c r="BL25" i="19" s="1"/>
  <c r="BQ25" i="19" s="1"/>
  <c r="BV25" i="19" s="1"/>
  <c r="CA25" i="19" s="1"/>
  <c r="CF25" i="19" s="1"/>
  <c r="CK25" i="19" s="1"/>
  <c r="CP25" i="19" s="1"/>
  <c r="CU25" i="19" s="1"/>
  <c r="CZ25" i="19" s="1"/>
  <c r="DE25" i="19" s="1"/>
  <c r="DJ25" i="19" s="1"/>
  <c r="DO25" i="19" s="1"/>
  <c r="AH25" i="19"/>
  <c r="T25" i="19"/>
  <c r="Y25" i="19" s="1"/>
  <c r="AD25" i="19" s="1"/>
  <c r="S25" i="19"/>
  <c r="X25" i="19" s="1"/>
  <c r="AC25" i="19" s="1"/>
  <c r="P25" i="19"/>
  <c r="F25" i="19"/>
  <c r="DZ24" i="19"/>
  <c r="DW24" i="19"/>
  <c r="AM24" i="19"/>
  <c r="AR24" i="19" s="1"/>
  <c r="AW24" i="19" s="1"/>
  <c r="BB24" i="19" s="1"/>
  <c r="BG24" i="19" s="1"/>
  <c r="BL24" i="19" s="1"/>
  <c r="BQ24" i="19" s="1"/>
  <c r="BV24" i="19" s="1"/>
  <c r="CA24" i="19" s="1"/>
  <c r="CF24" i="19" s="1"/>
  <c r="CK24" i="19" s="1"/>
  <c r="CP24" i="19" s="1"/>
  <c r="CU24" i="19" s="1"/>
  <c r="CZ24" i="19" s="1"/>
  <c r="DE24" i="19" s="1"/>
  <c r="DJ24" i="19" s="1"/>
  <c r="DO24" i="19" s="1"/>
  <c r="AH24" i="19"/>
  <c r="T24" i="19"/>
  <c r="Y24" i="19" s="1"/>
  <c r="AD24" i="19" s="1"/>
  <c r="AI24" i="19" s="1"/>
  <c r="AN24" i="19" s="1"/>
  <c r="AS24" i="19" s="1"/>
  <c r="AX24" i="19" s="1"/>
  <c r="BC24" i="19" s="1"/>
  <c r="BH24" i="19" s="1"/>
  <c r="BM24" i="19" s="1"/>
  <c r="BR24" i="19" s="1"/>
  <c r="BW24" i="19" s="1"/>
  <c r="CB24" i="19" s="1"/>
  <c r="CG24" i="19" s="1"/>
  <c r="CL24" i="19" s="1"/>
  <c r="CQ24" i="19" s="1"/>
  <c r="CV24" i="19" s="1"/>
  <c r="DA24" i="19" s="1"/>
  <c r="DF24" i="19" s="1"/>
  <c r="DK24" i="19" s="1"/>
  <c r="DP24" i="19" s="1"/>
  <c r="S24" i="19"/>
  <c r="X24" i="19" s="1"/>
  <c r="AC24" i="19" s="1"/>
  <c r="P24" i="19"/>
  <c r="Q24" i="19" s="1"/>
  <c r="F24" i="19"/>
  <c r="DZ23" i="19"/>
  <c r="DW23" i="19"/>
  <c r="AM23" i="19"/>
  <c r="AR23" i="19" s="1"/>
  <c r="AH23" i="19"/>
  <c r="T23" i="19"/>
  <c r="Y23" i="19" s="1"/>
  <c r="AD23" i="19" s="1"/>
  <c r="AI23" i="19" s="1"/>
  <c r="AN23" i="19" s="1"/>
  <c r="AS23" i="19" s="1"/>
  <c r="AX23" i="19" s="1"/>
  <c r="BC23" i="19" s="1"/>
  <c r="BH23" i="19" s="1"/>
  <c r="BM23" i="19" s="1"/>
  <c r="BR23" i="19" s="1"/>
  <c r="BW23" i="19" s="1"/>
  <c r="CB23" i="19" s="1"/>
  <c r="CG23" i="19" s="1"/>
  <c r="CL23" i="19" s="1"/>
  <c r="CQ23" i="19" s="1"/>
  <c r="CV23" i="19" s="1"/>
  <c r="DA23" i="19" s="1"/>
  <c r="DF23" i="19" s="1"/>
  <c r="DK23" i="19" s="1"/>
  <c r="DP23" i="19" s="1"/>
  <c r="S23" i="19"/>
  <c r="X23" i="19" s="1"/>
  <c r="P23" i="19"/>
  <c r="Q23" i="19" s="1"/>
  <c r="F23" i="19"/>
  <c r="DZ22" i="19"/>
  <c r="DW22" i="19"/>
  <c r="T22" i="19"/>
  <c r="Y22" i="19" s="1"/>
  <c r="AD22" i="19" s="1"/>
  <c r="AI22" i="19" s="1"/>
  <c r="AN22" i="19" s="1"/>
  <c r="AS22" i="19" s="1"/>
  <c r="AX22" i="19" s="1"/>
  <c r="BC22" i="19" s="1"/>
  <c r="BH22" i="19" s="1"/>
  <c r="BM22" i="19" s="1"/>
  <c r="BR22" i="19" s="1"/>
  <c r="BW22" i="19" s="1"/>
  <c r="CB22" i="19" s="1"/>
  <c r="CG22" i="19" s="1"/>
  <c r="CL22" i="19" s="1"/>
  <c r="CQ22" i="19" s="1"/>
  <c r="CV22" i="19" s="1"/>
  <c r="DA22" i="19" s="1"/>
  <c r="DF22" i="19" s="1"/>
  <c r="DK22" i="19" s="1"/>
  <c r="DP22" i="19" s="1"/>
  <c r="S22" i="19"/>
  <c r="X22" i="19" s="1"/>
  <c r="P22" i="19"/>
  <c r="Q22" i="19" s="1"/>
  <c r="F22" i="19"/>
  <c r="DZ21" i="19"/>
  <c r="DW21" i="19"/>
  <c r="T21" i="19"/>
  <c r="S21" i="19"/>
  <c r="X21" i="19" s="1"/>
  <c r="AC21" i="19" s="1"/>
  <c r="AH21" i="19" s="1"/>
  <c r="AM21" i="19" s="1"/>
  <c r="AR21" i="19" s="1"/>
  <c r="AW21" i="19" s="1"/>
  <c r="BB21" i="19" s="1"/>
  <c r="BG21" i="19" s="1"/>
  <c r="BL21" i="19" s="1"/>
  <c r="BQ21" i="19" s="1"/>
  <c r="BV21" i="19" s="1"/>
  <c r="CA21" i="19" s="1"/>
  <c r="CF21" i="19" s="1"/>
  <c r="CK21" i="19" s="1"/>
  <c r="CP21" i="19" s="1"/>
  <c r="CU21" i="19" s="1"/>
  <c r="CZ21" i="19" s="1"/>
  <c r="DE21" i="19" s="1"/>
  <c r="DJ21" i="19" s="1"/>
  <c r="DO21" i="19" s="1"/>
  <c r="P21" i="19"/>
  <c r="F21" i="19"/>
  <c r="DZ20" i="19"/>
  <c r="J265" i="18"/>
  <c r="C294" i="18"/>
  <c r="C297" i="18"/>
  <c r="C292" i="18"/>
  <c r="C293" i="18"/>
  <c r="C291" i="18"/>
  <c r="C287" i="17"/>
  <c r="C309" i="18"/>
  <c r="C310" i="18"/>
  <c r="C311" i="18"/>
  <c r="C312" i="18"/>
  <c r="C313" i="18"/>
  <c r="C314" i="18"/>
  <c r="C315" i="18"/>
  <c r="C308" i="18"/>
  <c r="C316" i="18" s="1"/>
  <c r="C307" i="18"/>
  <c r="U130" i="19" l="1"/>
  <c r="V130" i="19" s="1"/>
  <c r="X150" i="19"/>
  <c r="AC150" i="19" s="1"/>
  <c r="U151" i="19"/>
  <c r="V151" i="19" s="1"/>
  <c r="DQ24" i="19"/>
  <c r="DR24" i="19" s="1"/>
  <c r="DQ91" i="19"/>
  <c r="DR91" i="19" s="1"/>
  <c r="DQ122" i="19"/>
  <c r="DR122" i="19" s="1"/>
  <c r="DQ132" i="19"/>
  <c r="DR132" i="19" s="1"/>
  <c r="DQ181" i="19"/>
  <c r="DR181" i="19" s="1"/>
  <c r="DW220" i="19"/>
  <c r="U29" i="19"/>
  <c r="V29" i="19" s="1"/>
  <c r="Z31" i="19"/>
  <c r="AA31" i="19" s="1"/>
  <c r="DQ87" i="19"/>
  <c r="DR87" i="19" s="1"/>
  <c r="AY128" i="19"/>
  <c r="AZ128" i="19" s="1"/>
  <c r="Z139" i="19"/>
  <c r="AA139" i="19" s="1"/>
  <c r="U168" i="19"/>
  <c r="V168" i="19" s="1"/>
  <c r="U169" i="19"/>
  <c r="V169" i="19" s="1"/>
  <c r="Z35" i="19"/>
  <c r="AA35" i="19" s="1"/>
  <c r="U26" i="19"/>
  <c r="V26" i="19" s="1"/>
  <c r="Z39" i="19"/>
  <c r="AA39" i="19" s="1"/>
  <c r="Z74" i="19"/>
  <c r="AA74" i="19" s="1"/>
  <c r="Z110" i="19"/>
  <c r="AA110" i="19" s="1"/>
  <c r="AO132" i="19"/>
  <c r="AP132" i="19" s="1"/>
  <c r="U137" i="19"/>
  <c r="V137" i="19" s="1"/>
  <c r="U182" i="19"/>
  <c r="V182" i="19" s="1"/>
  <c r="AO24" i="19"/>
  <c r="AP24" i="19" s="1"/>
  <c r="AY122" i="19"/>
  <c r="AZ122" i="19" s="1"/>
  <c r="F127" i="19"/>
  <c r="U127" i="19"/>
  <c r="V127" i="19" s="1"/>
  <c r="DQ128" i="19"/>
  <c r="DR128" i="19" s="1"/>
  <c r="BS128" i="19"/>
  <c r="BT128" i="19" s="1"/>
  <c r="BS132" i="19"/>
  <c r="BT132" i="19" s="1"/>
  <c r="AE135" i="19"/>
  <c r="AF135" i="19" s="1"/>
  <c r="U155" i="19"/>
  <c r="V155" i="19" s="1"/>
  <c r="U172" i="19"/>
  <c r="V172" i="19" s="1"/>
  <c r="DL181" i="19"/>
  <c r="U181" i="19"/>
  <c r="V181" i="19" s="1"/>
  <c r="CC181" i="19"/>
  <c r="CD181" i="19" s="1"/>
  <c r="U200" i="19"/>
  <c r="V200" i="19" s="1"/>
  <c r="BI181" i="19"/>
  <c r="BJ181" i="19" s="1"/>
  <c r="U24" i="19"/>
  <c r="V24" i="19" s="1"/>
  <c r="U75" i="19"/>
  <c r="V75" i="19" s="1"/>
  <c r="U95" i="19"/>
  <c r="V95" i="19" s="1"/>
  <c r="DU103" i="19"/>
  <c r="DY103" i="19" s="1"/>
  <c r="U109" i="19"/>
  <c r="U55" i="19"/>
  <c r="V55" i="19" s="1"/>
  <c r="DQ57" i="19"/>
  <c r="DR57" i="19" s="1"/>
  <c r="F80" i="19"/>
  <c r="Z109" i="19"/>
  <c r="AA109" i="19" s="1"/>
  <c r="BS122" i="19"/>
  <c r="BT122" i="19" s="1"/>
  <c r="CC128" i="19"/>
  <c r="CD128" i="19" s="1"/>
  <c r="CM132" i="19"/>
  <c r="CN132" i="19" s="1"/>
  <c r="X137" i="19"/>
  <c r="Z137" i="19" s="1"/>
  <c r="AA137" i="19" s="1"/>
  <c r="U139" i="19"/>
  <c r="V139" i="19" s="1"/>
  <c r="AH151" i="19"/>
  <c r="AJ151" i="19" s="1"/>
  <c r="AK151" i="19" s="1"/>
  <c r="P169" i="19"/>
  <c r="Q169" i="19" s="1"/>
  <c r="P181" i="19"/>
  <c r="Q181" i="19" s="1"/>
  <c r="AO181" i="19"/>
  <c r="AP181" i="19" s="1"/>
  <c r="Y189" i="19"/>
  <c r="AD189" i="19" s="1"/>
  <c r="AI189" i="19" s="1"/>
  <c r="AN189" i="19" s="1"/>
  <c r="AS189" i="19" s="1"/>
  <c r="AX189" i="19" s="1"/>
  <c r="BC189" i="19" s="1"/>
  <c r="BH189" i="19" s="1"/>
  <c r="BM189" i="19" s="1"/>
  <c r="BR189" i="19" s="1"/>
  <c r="BW189" i="19" s="1"/>
  <c r="CB189" i="19" s="1"/>
  <c r="CG189" i="19" s="1"/>
  <c r="CL189" i="19" s="1"/>
  <c r="CQ189" i="19" s="1"/>
  <c r="CV189" i="19" s="1"/>
  <c r="DA189" i="19" s="1"/>
  <c r="DF189" i="19" s="1"/>
  <c r="DK189" i="19" s="1"/>
  <c r="DP189" i="19" s="1"/>
  <c r="U198" i="19"/>
  <c r="V198" i="19" s="1"/>
  <c r="AY24" i="19"/>
  <c r="AZ24" i="19" s="1"/>
  <c r="CC24" i="19"/>
  <c r="CD24" i="19" s="1"/>
  <c r="CM24" i="19"/>
  <c r="CN24" i="19" s="1"/>
  <c r="AJ28" i="19"/>
  <c r="AK28" i="19" s="1"/>
  <c r="U30" i="19"/>
  <c r="V30" i="19" s="1"/>
  <c r="U33" i="19"/>
  <c r="V33" i="19" s="1"/>
  <c r="U37" i="19"/>
  <c r="V37" i="19" s="1"/>
  <c r="U53" i="19"/>
  <c r="V53" i="19" s="1"/>
  <c r="AC55" i="19"/>
  <c r="AH55" i="19" s="1"/>
  <c r="DQ61" i="19"/>
  <c r="DR61" i="19" s="1"/>
  <c r="U84" i="19"/>
  <c r="V84" i="19" s="1"/>
  <c r="AY95" i="19"/>
  <c r="AZ95" i="19" s="1"/>
  <c r="CW122" i="19"/>
  <c r="CX122" i="19" s="1"/>
  <c r="U128" i="19"/>
  <c r="V128" i="19" s="1"/>
  <c r="CW128" i="19"/>
  <c r="CX128" i="19" s="1"/>
  <c r="U132" i="19"/>
  <c r="V132" i="19" s="1"/>
  <c r="CW132" i="19"/>
  <c r="CX132" i="19" s="1"/>
  <c r="U135" i="19"/>
  <c r="V135" i="19" s="1"/>
  <c r="CW181" i="19"/>
  <c r="CX181" i="19" s="1"/>
  <c r="U234" i="19"/>
  <c r="V234" i="19" s="1"/>
  <c r="Z54" i="19"/>
  <c r="AA54" i="19" s="1"/>
  <c r="AC54" i="19"/>
  <c r="AE54" i="19" s="1"/>
  <c r="AF54" i="19" s="1"/>
  <c r="AS83" i="19"/>
  <c r="AX83" i="19" s="1"/>
  <c r="AO83" i="19"/>
  <c r="AP83" i="19" s="1"/>
  <c r="AT23" i="19"/>
  <c r="AU23" i="19" s="1"/>
  <c r="BS91" i="19"/>
  <c r="BT91" i="19" s="1"/>
  <c r="BB104" i="19"/>
  <c r="BG104" i="19" s="1"/>
  <c r="AY104" i="19"/>
  <c r="AZ104" i="19" s="1"/>
  <c r="X129" i="19"/>
  <c r="AC129" i="19" s="1"/>
  <c r="AH129" i="19" s="1"/>
  <c r="AM129" i="19" s="1"/>
  <c r="AR129" i="19" s="1"/>
  <c r="AW129" i="19" s="1"/>
  <c r="BB129" i="19" s="1"/>
  <c r="BG129" i="19" s="1"/>
  <c r="BL129" i="19" s="1"/>
  <c r="BQ129" i="19" s="1"/>
  <c r="BV129" i="19" s="1"/>
  <c r="CA129" i="19" s="1"/>
  <c r="CF129" i="19" s="1"/>
  <c r="CK129" i="19" s="1"/>
  <c r="CP129" i="19" s="1"/>
  <c r="CU129" i="19" s="1"/>
  <c r="CZ129" i="19" s="1"/>
  <c r="DE129" i="19" s="1"/>
  <c r="DJ129" i="19" s="1"/>
  <c r="DO129" i="19" s="1"/>
  <c r="U129" i="19"/>
  <c r="V129" i="19" s="1"/>
  <c r="X138" i="19"/>
  <c r="U138" i="19"/>
  <c r="V138" i="19" s="1"/>
  <c r="AY186" i="19"/>
  <c r="AZ186" i="19" s="1"/>
  <c r="DW42" i="19"/>
  <c r="DW63" i="19"/>
  <c r="U54" i="19"/>
  <c r="V54" i="19" s="1"/>
  <c r="U83" i="19"/>
  <c r="V83" i="19" s="1"/>
  <c r="AO87" i="19"/>
  <c r="AP87" i="19" s="1"/>
  <c r="CM87" i="19"/>
  <c r="CN87" i="19" s="1"/>
  <c r="U88" i="19"/>
  <c r="V88" i="19" s="1"/>
  <c r="AE91" i="19"/>
  <c r="AF91" i="19" s="1"/>
  <c r="CC91" i="19"/>
  <c r="CD91" i="19" s="1"/>
  <c r="BS95" i="19"/>
  <c r="BT95" i="19" s="1"/>
  <c r="X105" i="19"/>
  <c r="U131" i="19"/>
  <c r="V131" i="19" s="1"/>
  <c r="U185" i="19"/>
  <c r="V185" i="19" s="1"/>
  <c r="P185" i="19"/>
  <c r="Q185" i="19" s="1"/>
  <c r="P220" i="19"/>
  <c r="Q208" i="19"/>
  <c r="Q220" i="19" s="1"/>
  <c r="U210" i="19"/>
  <c r="V210" i="19" s="1"/>
  <c r="X210" i="19"/>
  <c r="Z210" i="19" s="1"/>
  <c r="AA210" i="19" s="1"/>
  <c r="U214" i="19"/>
  <c r="V214" i="19" s="1"/>
  <c r="X214" i="19"/>
  <c r="AC214" i="19" s="1"/>
  <c r="U21" i="19"/>
  <c r="V21" i="19" s="1"/>
  <c r="AJ23" i="19"/>
  <c r="AK23" i="19" s="1"/>
  <c r="AE24" i="19"/>
  <c r="AF24" i="19" s="1"/>
  <c r="BI24" i="19"/>
  <c r="BJ24" i="19" s="1"/>
  <c r="CW24" i="19"/>
  <c r="CX24" i="19" s="1"/>
  <c r="U28" i="19"/>
  <c r="V28" i="19" s="1"/>
  <c r="DQ29" i="19"/>
  <c r="DR29" i="19" s="1"/>
  <c r="DV243" i="19"/>
  <c r="U51" i="19"/>
  <c r="V51" i="19" s="1"/>
  <c r="U57" i="19"/>
  <c r="V57" i="19" s="1"/>
  <c r="U61" i="19"/>
  <c r="V61" i="19" s="1"/>
  <c r="U74" i="19"/>
  <c r="V74" i="19" s="1"/>
  <c r="U87" i="19"/>
  <c r="V87" i="19" s="1"/>
  <c r="AY87" i="19"/>
  <c r="AZ87" i="19" s="1"/>
  <c r="DG87" i="19"/>
  <c r="DH87" i="19" s="1"/>
  <c r="AO91" i="19"/>
  <c r="AP91" i="19" s="1"/>
  <c r="CM91" i="19"/>
  <c r="CN91" i="19" s="1"/>
  <c r="U92" i="19"/>
  <c r="V92" i="19" s="1"/>
  <c r="DJ95" i="19"/>
  <c r="DO95" i="19" s="1"/>
  <c r="DQ95" i="19" s="1"/>
  <c r="DR95" i="19" s="1"/>
  <c r="DG95" i="19"/>
  <c r="DH95" i="19" s="1"/>
  <c r="AE95" i="19"/>
  <c r="AF95" i="19" s="1"/>
  <c r="CC95" i="19"/>
  <c r="CD95" i="19" s="1"/>
  <c r="U96" i="19"/>
  <c r="V96" i="19" s="1"/>
  <c r="AC106" i="19"/>
  <c r="Z106" i="19"/>
  <c r="AA106" i="19" s="1"/>
  <c r="AE114" i="19"/>
  <c r="AF114" i="19" s="1"/>
  <c r="U122" i="19"/>
  <c r="V122" i="19" s="1"/>
  <c r="X123" i="19"/>
  <c r="AC123" i="19" s="1"/>
  <c r="AH123" i="19" s="1"/>
  <c r="AM123" i="19" s="1"/>
  <c r="AR123" i="19" s="1"/>
  <c r="AW123" i="19" s="1"/>
  <c r="BB123" i="19" s="1"/>
  <c r="BG123" i="19" s="1"/>
  <c r="BL123" i="19" s="1"/>
  <c r="BQ123" i="19" s="1"/>
  <c r="BV123" i="19" s="1"/>
  <c r="CA123" i="19" s="1"/>
  <c r="CF123" i="19" s="1"/>
  <c r="CK123" i="19" s="1"/>
  <c r="CP123" i="19" s="1"/>
  <c r="CU123" i="19" s="1"/>
  <c r="CZ123" i="19" s="1"/>
  <c r="DE123" i="19" s="1"/>
  <c r="DJ123" i="19" s="1"/>
  <c r="DO123" i="19" s="1"/>
  <c r="U123" i="19"/>
  <c r="V123" i="19" s="1"/>
  <c r="U125" i="19"/>
  <c r="V125" i="19" s="1"/>
  <c r="P125" i="19"/>
  <c r="Q125" i="19" s="1"/>
  <c r="F125" i="19"/>
  <c r="X165" i="19"/>
  <c r="AC165" i="19" s="1"/>
  <c r="AE165" i="19" s="1"/>
  <c r="AF165" i="19" s="1"/>
  <c r="U165" i="19"/>
  <c r="V165" i="19" s="1"/>
  <c r="X168" i="19"/>
  <c r="AC168" i="19" s="1"/>
  <c r="X190" i="19"/>
  <c r="Z190" i="19" s="1"/>
  <c r="AA190" i="19" s="1"/>
  <c r="U190" i="19"/>
  <c r="V190" i="19" s="1"/>
  <c r="U197" i="19"/>
  <c r="V197" i="19" s="1"/>
  <c r="X199" i="19"/>
  <c r="AC199" i="19" s="1"/>
  <c r="AH199" i="19" s="1"/>
  <c r="U199" i="19"/>
  <c r="V199" i="19" s="1"/>
  <c r="DW239" i="19"/>
  <c r="U233" i="19"/>
  <c r="AC237" i="19"/>
  <c r="AH237" i="19" s="1"/>
  <c r="Z237" i="19"/>
  <c r="AA237" i="19" s="1"/>
  <c r="AY57" i="19"/>
  <c r="AZ57" i="19" s="1"/>
  <c r="AY61" i="19"/>
  <c r="AZ61" i="19" s="1"/>
  <c r="AE87" i="19"/>
  <c r="AF87" i="19" s="1"/>
  <c r="CC87" i="19"/>
  <c r="CD87" i="19" s="1"/>
  <c r="AO104" i="19"/>
  <c r="X134" i="19"/>
  <c r="AC134" i="19" s="1"/>
  <c r="AH134" i="19" s="1"/>
  <c r="U134" i="19"/>
  <c r="V134" i="19" s="1"/>
  <c r="BV186" i="19"/>
  <c r="CA186" i="19" s="1"/>
  <c r="CF186" i="19" s="1"/>
  <c r="CK186" i="19" s="1"/>
  <c r="BS186" i="19"/>
  <c r="BT186" i="19" s="1"/>
  <c r="Z23" i="19"/>
  <c r="CM57" i="19"/>
  <c r="CN57" i="19" s="1"/>
  <c r="CM61" i="19"/>
  <c r="CN61" i="19" s="1"/>
  <c r="U104" i="19"/>
  <c r="V104" i="19" s="1"/>
  <c r="X107" i="19"/>
  <c r="AC107" i="19" s="1"/>
  <c r="U107" i="19"/>
  <c r="V107" i="19" s="1"/>
  <c r="U170" i="19"/>
  <c r="V170" i="19" s="1"/>
  <c r="X173" i="19"/>
  <c r="Z173" i="19" s="1"/>
  <c r="AA173" i="19" s="1"/>
  <c r="U173" i="19"/>
  <c r="V173" i="19" s="1"/>
  <c r="U186" i="19"/>
  <c r="V186" i="19" s="1"/>
  <c r="U23" i="19"/>
  <c r="V23" i="19" s="1"/>
  <c r="BS24" i="19"/>
  <c r="BT24" i="19" s="1"/>
  <c r="DG24" i="19"/>
  <c r="DH24" i="19" s="1"/>
  <c r="AE28" i="19"/>
  <c r="AF28" i="19" s="1"/>
  <c r="U34" i="19"/>
  <c r="V34" i="19" s="1"/>
  <c r="U38" i="19"/>
  <c r="V38" i="19" s="1"/>
  <c r="U58" i="19"/>
  <c r="V58" i="19" s="1"/>
  <c r="U73" i="19"/>
  <c r="V73" i="19" s="1"/>
  <c r="X79" i="19"/>
  <c r="Z79" i="19" s="1"/>
  <c r="AA79" i="19" s="1"/>
  <c r="U80" i="19"/>
  <c r="V80" i="19" s="1"/>
  <c r="AE83" i="19"/>
  <c r="AF83" i="19" s="1"/>
  <c r="BS87" i="19"/>
  <c r="BT87" i="19" s="1"/>
  <c r="U91" i="19"/>
  <c r="V91" i="19" s="1"/>
  <c r="AY91" i="19"/>
  <c r="AZ91" i="19" s="1"/>
  <c r="DG91" i="19"/>
  <c r="DH91" i="19" s="1"/>
  <c r="AO95" i="19"/>
  <c r="AP95" i="19" s="1"/>
  <c r="CM95" i="19"/>
  <c r="CN95" i="19" s="1"/>
  <c r="AE104" i="19"/>
  <c r="AF104" i="19" s="1"/>
  <c r="AO122" i="19"/>
  <c r="X133" i="19"/>
  <c r="AC133" i="19" s="1"/>
  <c r="AH133" i="19" s="1"/>
  <c r="AM133" i="19" s="1"/>
  <c r="AR133" i="19" s="1"/>
  <c r="AW133" i="19" s="1"/>
  <c r="BB133" i="19" s="1"/>
  <c r="BG133" i="19" s="1"/>
  <c r="BL133" i="19" s="1"/>
  <c r="BQ133" i="19" s="1"/>
  <c r="BV133" i="19" s="1"/>
  <c r="CA133" i="19" s="1"/>
  <c r="CF133" i="19" s="1"/>
  <c r="CK133" i="19" s="1"/>
  <c r="CP133" i="19" s="1"/>
  <c r="CU133" i="19" s="1"/>
  <c r="CZ133" i="19" s="1"/>
  <c r="DE133" i="19" s="1"/>
  <c r="DJ133" i="19" s="1"/>
  <c r="DO133" i="19" s="1"/>
  <c r="U133" i="19"/>
  <c r="V133" i="19" s="1"/>
  <c r="X164" i="19"/>
  <c r="AC164" i="19" s="1"/>
  <c r="AE164" i="19" s="1"/>
  <c r="U164" i="19"/>
  <c r="V164" i="19" s="1"/>
  <c r="X171" i="19"/>
  <c r="AC171" i="19" s="1"/>
  <c r="U171" i="19"/>
  <c r="V171" i="19" s="1"/>
  <c r="AE186" i="19"/>
  <c r="AF186" i="19" s="1"/>
  <c r="AE122" i="19"/>
  <c r="AF122" i="19" s="1"/>
  <c r="CC122" i="19"/>
  <c r="CD122" i="19" s="1"/>
  <c r="DG122" i="19"/>
  <c r="DH122" i="19" s="1"/>
  <c r="AE128" i="19"/>
  <c r="AF128" i="19" s="1"/>
  <c r="BI128" i="19"/>
  <c r="BJ128" i="19" s="1"/>
  <c r="DG128" i="19"/>
  <c r="DH128" i="19" s="1"/>
  <c r="AY132" i="19"/>
  <c r="AZ132" i="19" s="1"/>
  <c r="CC132" i="19"/>
  <c r="CD132" i="19" s="1"/>
  <c r="AC139" i="19"/>
  <c r="AE139" i="19" s="1"/>
  <c r="AF139" i="19" s="1"/>
  <c r="Z170" i="19"/>
  <c r="AA170" i="19" s="1"/>
  <c r="Z172" i="19"/>
  <c r="AA172" i="19" s="1"/>
  <c r="AE181" i="19"/>
  <c r="AF181" i="19" s="1"/>
  <c r="AY181" i="19"/>
  <c r="AZ181" i="19" s="1"/>
  <c r="BS181" i="19"/>
  <c r="BT181" i="19" s="1"/>
  <c r="CM181" i="19"/>
  <c r="CN181" i="19" s="1"/>
  <c r="DG181" i="19"/>
  <c r="DH181" i="19" s="1"/>
  <c r="U112" i="19"/>
  <c r="V112" i="19" s="1"/>
  <c r="BI122" i="19"/>
  <c r="BJ122" i="19" s="1"/>
  <c r="CM122" i="19"/>
  <c r="CN122" i="19" s="1"/>
  <c r="AO128" i="19"/>
  <c r="AP128" i="19" s="1"/>
  <c r="CM128" i="19"/>
  <c r="CN128" i="19" s="1"/>
  <c r="AE132" i="19"/>
  <c r="AF132" i="19" s="1"/>
  <c r="BI132" i="19"/>
  <c r="BJ132" i="19" s="1"/>
  <c r="DG132" i="19"/>
  <c r="DH132" i="19" s="1"/>
  <c r="Z135" i="19"/>
  <c r="AA135" i="19" s="1"/>
  <c r="U136" i="19"/>
  <c r="V136" i="19" s="1"/>
  <c r="U184" i="19"/>
  <c r="V184" i="19" s="1"/>
  <c r="U227" i="19"/>
  <c r="V227" i="19" s="1"/>
  <c r="AR51" i="19"/>
  <c r="AO51" i="19"/>
  <c r="AE30" i="19"/>
  <c r="AF30" i="19" s="1"/>
  <c r="AI30" i="19"/>
  <c r="AN30" i="19" s="1"/>
  <c r="AS73" i="19"/>
  <c r="AO73" i="19"/>
  <c r="AP73" i="19" s="1"/>
  <c r="AI25" i="19"/>
  <c r="AE25" i="19"/>
  <c r="AF25" i="19" s="1"/>
  <c r="X52" i="19"/>
  <c r="U52" i="19"/>
  <c r="V52" i="19" s="1"/>
  <c r="U71" i="19"/>
  <c r="X71" i="19"/>
  <c r="AS72" i="19"/>
  <c r="AO72" i="19"/>
  <c r="AP72" i="19" s="1"/>
  <c r="DQ80" i="19"/>
  <c r="DR80" i="19" s="1"/>
  <c r="DQ96" i="19"/>
  <c r="DR96" i="19" s="1"/>
  <c r="V109" i="19"/>
  <c r="Y113" i="19"/>
  <c r="U113" i="19"/>
  <c r="V113" i="19" s="1"/>
  <c r="AA23" i="19"/>
  <c r="U25" i="19"/>
  <c r="V25" i="19" s="1"/>
  <c r="Q28" i="19"/>
  <c r="Z29" i="19"/>
  <c r="AA29" i="19" s="1"/>
  <c r="AJ29" i="19"/>
  <c r="AK29" i="19" s="1"/>
  <c r="BD29" i="19"/>
  <c r="BE29" i="19" s="1"/>
  <c r="BX29" i="19"/>
  <c r="BY29" i="19" s="1"/>
  <c r="CR29" i="19"/>
  <c r="CS29" i="19" s="1"/>
  <c r="DB29" i="19"/>
  <c r="DC29" i="19" s="1"/>
  <c r="BI57" i="19"/>
  <c r="BJ57" i="19" s="1"/>
  <c r="CW57" i="19"/>
  <c r="CX57" i="19" s="1"/>
  <c r="CW61" i="19"/>
  <c r="CX61" i="19" s="1"/>
  <c r="Q73" i="19"/>
  <c r="Q75" i="19"/>
  <c r="Z76" i="19"/>
  <c r="AA76" i="19" s="1"/>
  <c r="U82" i="19"/>
  <c r="V82" i="19" s="1"/>
  <c r="Y82" i="19"/>
  <c r="AD82" i="19" s="1"/>
  <c r="AH89" i="19"/>
  <c r="AE89" i="19"/>
  <c r="AF89" i="19" s="1"/>
  <c r="AH93" i="19"/>
  <c r="AE93" i="19"/>
  <c r="AF93" i="19" s="1"/>
  <c r="Y94" i="19"/>
  <c r="AD94" i="19" s="1"/>
  <c r="U94" i="19"/>
  <c r="V94" i="19" s="1"/>
  <c r="AP104" i="19"/>
  <c r="BC123" i="19"/>
  <c r="BH123" i="19" s="1"/>
  <c r="AH127" i="19"/>
  <c r="AE127" i="19"/>
  <c r="AF127" i="19" s="1"/>
  <c r="Z127" i="19"/>
  <c r="AA127" i="19" s="1"/>
  <c r="AI129" i="19"/>
  <c r="AN129" i="19" s="1"/>
  <c r="Q151" i="19"/>
  <c r="Q21" i="19"/>
  <c r="Y21" i="19"/>
  <c r="AD21" i="19" s="1"/>
  <c r="AC23" i="19"/>
  <c r="AE23" i="19" s="1"/>
  <c r="AF23" i="19" s="1"/>
  <c r="AO23" i="19"/>
  <c r="AP23" i="19" s="1"/>
  <c r="AW23" i="19"/>
  <c r="AT24" i="19"/>
  <c r="AU24" i="19" s="1"/>
  <c r="BD24" i="19"/>
  <c r="BE24" i="19" s="1"/>
  <c r="BN24" i="19"/>
  <c r="BO24" i="19" s="1"/>
  <c r="BX24" i="19"/>
  <c r="BY24" i="19" s="1"/>
  <c r="CH24" i="19"/>
  <c r="CI24" i="19" s="1"/>
  <c r="CR24" i="19"/>
  <c r="CS24" i="19" s="1"/>
  <c r="DB24" i="19"/>
  <c r="DC24" i="19" s="1"/>
  <c r="DL24" i="19"/>
  <c r="DM24" i="19" s="1"/>
  <c r="Q25" i="19"/>
  <c r="X27" i="19"/>
  <c r="Z28" i="19"/>
  <c r="AA28" i="19" s="1"/>
  <c r="Z30" i="19"/>
  <c r="AA30" i="19" s="1"/>
  <c r="AJ30" i="19"/>
  <c r="AK30" i="19" s="1"/>
  <c r="U31" i="19"/>
  <c r="AC31" i="19"/>
  <c r="X33" i="19"/>
  <c r="U35" i="19"/>
  <c r="AC35" i="19"/>
  <c r="X37" i="19"/>
  <c r="U39" i="19"/>
  <c r="AC39" i="19"/>
  <c r="P63" i="19"/>
  <c r="Q51" i="19"/>
  <c r="Z51" i="19"/>
  <c r="X53" i="19"/>
  <c r="AE57" i="19"/>
  <c r="AF57" i="19" s="1"/>
  <c r="BS57" i="19"/>
  <c r="BT57" i="19" s="1"/>
  <c r="DG57" i="19"/>
  <c r="DH57" i="19" s="1"/>
  <c r="Q58" i="19"/>
  <c r="Z59" i="19"/>
  <c r="AA59" i="19" s="1"/>
  <c r="AE61" i="19"/>
  <c r="AF61" i="19" s="1"/>
  <c r="BS61" i="19"/>
  <c r="BT61" i="19" s="1"/>
  <c r="DG61" i="19"/>
  <c r="DH61" i="19" s="1"/>
  <c r="DX70" i="19"/>
  <c r="DU70" i="19"/>
  <c r="AJ73" i="19"/>
  <c r="AK73" i="19" s="1"/>
  <c r="DQ75" i="19"/>
  <c r="DR75" i="19" s="1"/>
  <c r="BI87" i="19"/>
  <c r="BJ87" i="19" s="1"/>
  <c r="CW87" i="19"/>
  <c r="CX87" i="19" s="1"/>
  <c r="BI91" i="19"/>
  <c r="BJ91" i="19" s="1"/>
  <c r="CW91" i="19"/>
  <c r="CX91" i="19" s="1"/>
  <c r="BI95" i="19"/>
  <c r="BJ95" i="19" s="1"/>
  <c r="CW95" i="19"/>
  <c r="CX95" i="19" s="1"/>
  <c r="AC110" i="19"/>
  <c r="Q112" i="19"/>
  <c r="AS114" i="19"/>
  <c r="AX114" i="19" s="1"/>
  <c r="AO114" i="19"/>
  <c r="AP114" i="19" s="1"/>
  <c r="AO123" i="19"/>
  <c r="AP123" i="19" s="1"/>
  <c r="AH131" i="19"/>
  <c r="AE131" i="19"/>
  <c r="AF131" i="19" s="1"/>
  <c r="Z131" i="19"/>
  <c r="AA131" i="19" s="1"/>
  <c r="AI133" i="19"/>
  <c r="AN133" i="19" s="1"/>
  <c r="Z24" i="19"/>
  <c r="AA24" i="19" s="1"/>
  <c r="P42" i="19"/>
  <c r="AH59" i="19"/>
  <c r="AE59" i="19"/>
  <c r="AF59" i="19" s="1"/>
  <c r="U60" i="19"/>
  <c r="V60" i="19" s="1"/>
  <c r="Y60" i="19"/>
  <c r="AD60" i="19" s="1"/>
  <c r="BL71" i="19"/>
  <c r="DQ84" i="19"/>
  <c r="DR84" i="19" s="1"/>
  <c r="DQ88" i="19"/>
  <c r="DR88" i="19" s="1"/>
  <c r="DQ92" i="19"/>
  <c r="DR92" i="19" s="1"/>
  <c r="Y152" i="19"/>
  <c r="Z152" i="19" s="1"/>
  <c r="AA152" i="19" s="1"/>
  <c r="U152" i="19"/>
  <c r="Z22" i="19"/>
  <c r="AA22" i="19" s="1"/>
  <c r="AJ24" i="19"/>
  <c r="AK24" i="19" s="1"/>
  <c r="AT29" i="19"/>
  <c r="AU29" i="19" s="1"/>
  <c r="BN29" i="19"/>
  <c r="BO29" i="19" s="1"/>
  <c r="CH29" i="19"/>
  <c r="CI29" i="19" s="1"/>
  <c r="DL29" i="19"/>
  <c r="DM29" i="19" s="1"/>
  <c r="Q30" i="19"/>
  <c r="Z32" i="19"/>
  <c r="AA32" i="19" s="1"/>
  <c r="Z36" i="19"/>
  <c r="AA36" i="19" s="1"/>
  <c r="Z40" i="19"/>
  <c r="AA40" i="19" s="1"/>
  <c r="AJ51" i="19"/>
  <c r="BI61" i="19"/>
  <c r="BJ61" i="19" s="1"/>
  <c r="AO71" i="19"/>
  <c r="AS71" i="19"/>
  <c r="AS74" i="19"/>
  <c r="AH81" i="19"/>
  <c r="AE81" i="19"/>
  <c r="AF81" i="19" s="1"/>
  <c r="AH85" i="19"/>
  <c r="AE85" i="19"/>
  <c r="AF85" i="19" s="1"/>
  <c r="Y86" i="19"/>
  <c r="AD86" i="19" s="1"/>
  <c r="U86" i="19"/>
  <c r="V86" i="19" s="1"/>
  <c r="Y90" i="19"/>
  <c r="AD90" i="19" s="1"/>
  <c r="U90" i="19"/>
  <c r="V90" i="19" s="1"/>
  <c r="AP122" i="19"/>
  <c r="DQ126" i="19"/>
  <c r="DR126" i="19" s="1"/>
  <c r="DL126" i="19"/>
  <c r="DM126" i="19" s="1"/>
  <c r="DG126" i="19"/>
  <c r="DH126" i="19" s="1"/>
  <c r="DB126" i="19"/>
  <c r="DC126" i="19" s="1"/>
  <c r="CW126" i="19"/>
  <c r="CX126" i="19" s="1"/>
  <c r="CR126" i="19"/>
  <c r="CS126" i="19" s="1"/>
  <c r="CM126" i="19"/>
  <c r="CN126" i="19" s="1"/>
  <c r="CH126" i="19"/>
  <c r="CI126" i="19" s="1"/>
  <c r="CC126" i="19"/>
  <c r="CD126" i="19" s="1"/>
  <c r="BX126" i="19"/>
  <c r="BY126" i="19" s="1"/>
  <c r="BS126" i="19"/>
  <c r="BT126" i="19" s="1"/>
  <c r="BN126" i="19"/>
  <c r="BO126" i="19" s="1"/>
  <c r="BI126" i="19"/>
  <c r="BJ126" i="19" s="1"/>
  <c r="BD126" i="19"/>
  <c r="BE126" i="19" s="1"/>
  <c r="AY126" i="19"/>
  <c r="AZ126" i="19" s="1"/>
  <c r="AT126" i="19"/>
  <c r="AU126" i="19" s="1"/>
  <c r="AO126" i="19"/>
  <c r="AP126" i="19" s="1"/>
  <c r="AJ126" i="19"/>
  <c r="AK126" i="19" s="1"/>
  <c r="AE126" i="19"/>
  <c r="AF126" i="19" s="1"/>
  <c r="Z126" i="19"/>
  <c r="AA126" i="19" s="1"/>
  <c r="U126" i="19"/>
  <c r="V126" i="19" s="1"/>
  <c r="P126" i="19"/>
  <c r="F126" i="19"/>
  <c r="Z21" i="19"/>
  <c r="U22" i="19"/>
  <c r="AC22" i="19"/>
  <c r="Z25" i="19"/>
  <c r="AA25" i="19" s="1"/>
  <c r="X26" i="19"/>
  <c r="AO28" i="19"/>
  <c r="AP28" i="19" s="1"/>
  <c r="AS28" i="19"/>
  <c r="AX28" i="19" s="1"/>
  <c r="BC28" i="19" s="1"/>
  <c r="BH28" i="19" s="1"/>
  <c r="BM28" i="19" s="1"/>
  <c r="BR28" i="19" s="1"/>
  <c r="BW28" i="19" s="1"/>
  <c r="CB28" i="19" s="1"/>
  <c r="CG28" i="19" s="1"/>
  <c r="CL28" i="19" s="1"/>
  <c r="CQ28" i="19" s="1"/>
  <c r="CV28" i="19" s="1"/>
  <c r="DA28" i="19" s="1"/>
  <c r="DF28" i="19" s="1"/>
  <c r="DK28" i="19" s="1"/>
  <c r="DP28" i="19" s="1"/>
  <c r="AW28" i="19"/>
  <c r="AE29" i="19"/>
  <c r="AF29" i="19" s="1"/>
  <c r="AO29" i="19"/>
  <c r="AP29" i="19" s="1"/>
  <c r="AY29" i="19"/>
  <c r="AZ29" i="19" s="1"/>
  <c r="BI29" i="19"/>
  <c r="BJ29" i="19" s="1"/>
  <c r="BS29" i="19"/>
  <c r="BT29" i="19" s="1"/>
  <c r="CC29" i="19"/>
  <c r="CD29" i="19" s="1"/>
  <c r="CM29" i="19"/>
  <c r="CN29" i="19" s="1"/>
  <c r="CW29" i="19"/>
  <c r="CX29" i="19" s="1"/>
  <c r="DG29" i="19"/>
  <c r="DH29" i="19" s="1"/>
  <c r="U32" i="19"/>
  <c r="AC32" i="19"/>
  <c r="X34" i="19"/>
  <c r="U36" i="19"/>
  <c r="AC36" i="19"/>
  <c r="X38" i="19"/>
  <c r="U40" i="19"/>
  <c r="AC40" i="19"/>
  <c r="DU50" i="19"/>
  <c r="DX50" i="19"/>
  <c r="AE51" i="19"/>
  <c r="DR51" i="19"/>
  <c r="AE55" i="19"/>
  <c r="AF55" i="19" s="1"/>
  <c r="AO57" i="19"/>
  <c r="AP57" i="19" s="1"/>
  <c r="CC57" i="19"/>
  <c r="CD57" i="19" s="1"/>
  <c r="DQ58" i="19"/>
  <c r="DR58" i="19" s="1"/>
  <c r="AO61" i="19"/>
  <c r="AP61" i="19" s="1"/>
  <c r="CC61" i="19"/>
  <c r="CD61" i="19" s="1"/>
  <c r="AH76" i="19"/>
  <c r="AE76" i="19"/>
  <c r="AF76" i="19" s="1"/>
  <c r="Y77" i="19"/>
  <c r="AD77" i="19" s="1"/>
  <c r="U77" i="19"/>
  <c r="V77" i="19" s="1"/>
  <c r="U78" i="19"/>
  <c r="X78" i="19"/>
  <c r="Q80" i="19"/>
  <c r="Z81" i="19"/>
  <c r="AA81" i="19" s="1"/>
  <c r="Q84" i="19"/>
  <c r="Z85" i="19"/>
  <c r="AA85" i="19" s="1"/>
  <c r="Q88" i="19"/>
  <c r="Z89" i="19"/>
  <c r="AA89" i="19" s="1"/>
  <c r="Q92" i="19"/>
  <c r="Z93" i="19"/>
  <c r="AA93" i="19" s="1"/>
  <c r="Q96" i="19"/>
  <c r="Q122" i="19"/>
  <c r="Q170" i="19"/>
  <c r="AS172" i="19"/>
  <c r="AO172" i="19"/>
  <c r="AP172" i="19" s="1"/>
  <c r="Q57" i="19"/>
  <c r="Z58" i="19"/>
  <c r="AA58" i="19" s="1"/>
  <c r="AT58" i="19"/>
  <c r="AU58" i="19" s="1"/>
  <c r="BN58" i="19"/>
  <c r="BO58" i="19" s="1"/>
  <c r="CH58" i="19"/>
  <c r="CI58" i="19" s="1"/>
  <c r="DB58" i="19"/>
  <c r="DC58" i="19" s="1"/>
  <c r="Q61" i="19"/>
  <c r="Z75" i="19"/>
  <c r="AA75" i="19" s="1"/>
  <c r="AT75" i="19"/>
  <c r="AU75" i="19" s="1"/>
  <c r="BN75" i="19"/>
  <c r="BO75" i="19" s="1"/>
  <c r="CH75" i="19"/>
  <c r="CI75" i="19" s="1"/>
  <c r="DB75" i="19"/>
  <c r="DC75" i="19" s="1"/>
  <c r="DL75" i="19"/>
  <c r="DM75" i="19" s="1"/>
  <c r="Z80" i="19"/>
  <c r="AA80" i="19" s="1"/>
  <c r="AT80" i="19"/>
  <c r="AU80" i="19" s="1"/>
  <c r="BN80" i="19"/>
  <c r="BO80" i="19" s="1"/>
  <c r="CH80" i="19"/>
  <c r="CI80" i="19" s="1"/>
  <c r="DB80" i="19"/>
  <c r="DC80" i="19" s="1"/>
  <c r="Z84" i="19"/>
  <c r="AA84" i="19" s="1"/>
  <c r="AT84" i="19"/>
  <c r="AU84" i="19" s="1"/>
  <c r="BN84" i="19"/>
  <c r="BO84" i="19" s="1"/>
  <c r="CH84" i="19"/>
  <c r="CI84" i="19" s="1"/>
  <c r="DB84" i="19"/>
  <c r="DC84" i="19" s="1"/>
  <c r="DL84" i="19"/>
  <c r="DM84" i="19" s="1"/>
  <c r="Q87" i="19"/>
  <c r="Z88" i="19"/>
  <c r="AA88" i="19" s="1"/>
  <c r="AT88" i="19"/>
  <c r="AU88" i="19" s="1"/>
  <c r="BN88" i="19"/>
  <c r="BO88" i="19" s="1"/>
  <c r="CH88" i="19"/>
  <c r="CI88" i="19" s="1"/>
  <c r="DB88" i="19"/>
  <c r="DC88" i="19" s="1"/>
  <c r="DL88" i="19"/>
  <c r="DM88" i="19" s="1"/>
  <c r="Q91" i="19"/>
  <c r="Z92" i="19"/>
  <c r="AA92" i="19" s="1"/>
  <c r="AT92" i="19"/>
  <c r="AU92" i="19" s="1"/>
  <c r="BN92" i="19"/>
  <c r="BO92" i="19" s="1"/>
  <c r="CH92" i="19"/>
  <c r="CI92" i="19" s="1"/>
  <c r="DB92" i="19"/>
  <c r="DC92" i="19" s="1"/>
  <c r="Q95" i="19"/>
  <c r="Z96" i="19"/>
  <c r="AA96" i="19" s="1"/>
  <c r="BD96" i="19"/>
  <c r="BE96" i="19" s="1"/>
  <c r="BX96" i="19"/>
  <c r="BY96" i="19" s="1"/>
  <c r="CR96" i="19"/>
  <c r="CS96" i="19" s="1"/>
  <c r="DL96" i="19"/>
  <c r="DM96" i="19" s="1"/>
  <c r="P115" i="19"/>
  <c r="Q104" i="19"/>
  <c r="X111" i="19"/>
  <c r="U111" i="19"/>
  <c r="V111" i="19" s="1"/>
  <c r="Q135" i="19"/>
  <c r="U154" i="19"/>
  <c r="V154" i="19" s="1"/>
  <c r="X154" i="19"/>
  <c r="X56" i="19"/>
  <c r="Z57" i="19"/>
  <c r="AA57" i="19" s="1"/>
  <c r="AJ57" i="19"/>
  <c r="AK57" i="19" s="1"/>
  <c r="AT57" i="19"/>
  <c r="AU57" i="19" s="1"/>
  <c r="BD57" i="19"/>
  <c r="BE57" i="19" s="1"/>
  <c r="BN57" i="19"/>
  <c r="BO57" i="19" s="1"/>
  <c r="BX57" i="19"/>
  <c r="BY57" i="19" s="1"/>
  <c r="CH57" i="19"/>
  <c r="CI57" i="19" s="1"/>
  <c r="CR57" i="19"/>
  <c r="CS57" i="19" s="1"/>
  <c r="DB57" i="19"/>
  <c r="DC57" i="19" s="1"/>
  <c r="DL57" i="19"/>
  <c r="DM57" i="19" s="1"/>
  <c r="U59" i="19"/>
  <c r="V59" i="19" s="1"/>
  <c r="Q60" i="19"/>
  <c r="Z61" i="19"/>
  <c r="AA61" i="19" s="1"/>
  <c r="AJ61" i="19"/>
  <c r="AK61" i="19" s="1"/>
  <c r="AT61" i="19"/>
  <c r="AU61" i="19" s="1"/>
  <c r="BD61" i="19"/>
  <c r="BE61" i="19" s="1"/>
  <c r="BN61" i="19"/>
  <c r="BO61" i="19" s="1"/>
  <c r="BX61" i="19"/>
  <c r="BY61" i="19" s="1"/>
  <c r="CH61" i="19"/>
  <c r="CI61" i="19" s="1"/>
  <c r="CR61" i="19"/>
  <c r="CS61" i="19" s="1"/>
  <c r="DB61" i="19"/>
  <c r="DC61" i="19" s="1"/>
  <c r="DL61" i="19"/>
  <c r="DM61" i="19" s="1"/>
  <c r="DW97" i="19"/>
  <c r="P97" i="19"/>
  <c r="U76" i="19"/>
  <c r="V76" i="19" s="1"/>
  <c r="Q77" i="19"/>
  <c r="U81" i="19"/>
  <c r="V81" i="19" s="1"/>
  <c r="Q82" i="19"/>
  <c r="Z83" i="19"/>
  <c r="AA83" i="19" s="1"/>
  <c r="AJ83" i="19"/>
  <c r="AK83" i="19" s="1"/>
  <c r="AT83" i="19"/>
  <c r="AU83" i="19" s="1"/>
  <c r="U85" i="19"/>
  <c r="V85" i="19" s="1"/>
  <c r="Q86" i="19"/>
  <c r="Z87" i="19"/>
  <c r="AA87" i="19" s="1"/>
  <c r="AJ87" i="19"/>
  <c r="AK87" i="19" s="1"/>
  <c r="AT87" i="19"/>
  <c r="AU87" i="19" s="1"/>
  <c r="BD87" i="19"/>
  <c r="BE87" i="19" s="1"/>
  <c r="BN87" i="19"/>
  <c r="BO87" i="19" s="1"/>
  <c r="BX87" i="19"/>
  <c r="BY87" i="19" s="1"/>
  <c r="CH87" i="19"/>
  <c r="CI87" i="19" s="1"/>
  <c r="CR87" i="19"/>
  <c r="CS87" i="19" s="1"/>
  <c r="DB87" i="19"/>
  <c r="DC87" i="19" s="1"/>
  <c r="DL87" i="19"/>
  <c r="DM87" i="19" s="1"/>
  <c r="U89" i="19"/>
  <c r="V89" i="19" s="1"/>
  <c r="Q90" i="19"/>
  <c r="Z91" i="19"/>
  <c r="AA91" i="19" s="1"/>
  <c r="AJ91" i="19"/>
  <c r="AK91" i="19" s="1"/>
  <c r="AT91" i="19"/>
  <c r="AU91" i="19" s="1"/>
  <c r="BD91" i="19"/>
  <c r="BE91" i="19" s="1"/>
  <c r="BN91" i="19"/>
  <c r="BO91" i="19" s="1"/>
  <c r="BX91" i="19"/>
  <c r="BY91" i="19" s="1"/>
  <c r="CH91" i="19"/>
  <c r="CI91" i="19" s="1"/>
  <c r="CR91" i="19"/>
  <c r="CS91" i="19" s="1"/>
  <c r="DB91" i="19"/>
  <c r="DC91" i="19" s="1"/>
  <c r="DL91" i="19"/>
  <c r="DM91" i="19" s="1"/>
  <c r="U93" i="19"/>
  <c r="V93" i="19" s="1"/>
  <c r="Q94" i="19"/>
  <c r="Z95" i="19"/>
  <c r="AA95" i="19" s="1"/>
  <c r="AJ95" i="19"/>
  <c r="AK95" i="19" s="1"/>
  <c r="AT95" i="19"/>
  <c r="AU95" i="19" s="1"/>
  <c r="BD95" i="19"/>
  <c r="BE95" i="19" s="1"/>
  <c r="BN95" i="19"/>
  <c r="BO95" i="19" s="1"/>
  <c r="BX95" i="19"/>
  <c r="BY95" i="19" s="1"/>
  <c r="CH95" i="19"/>
  <c r="CI95" i="19" s="1"/>
  <c r="CR95" i="19"/>
  <c r="CS95" i="19" s="1"/>
  <c r="DB95" i="19"/>
  <c r="DC95" i="19" s="1"/>
  <c r="Z104" i="19"/>
  <c r="AJ104" i="19"/>
  <c r="AT104" i="19"/>
  <c r="Q105" i="19"/>
  <c r="V106" i="19"/>
  <c r="Q107" i="19"/>
  <c r="AC109" i="19"/>
  <c r="U110" i="19"/>
  <c r="V110" i="19" s="1"/>
  <c r="U114" i="19"/>
  <c r="V114" i="19" s="1"/>
  <c r="AH125" i="19"/>
  <c r="AE125" i="19"/>
  <c r="AF125" i="19" s="1"/>
  <c r="Z125" i="19"/>
  <c r="AA125" i="19" s="1"/>
  <c r="Q129" i="19"/>
  <c r="Q133" i="19"/>
  <c r="AH135" i="19"/>
  <c r="Q138" i="19"/>
  <c r="AJ149" i="19"/>
  <c r="U153" i="19"/>
  <c r="X153" i="19"/>
  <c r="AH165" i="19"/>
  <c r="U188" i="19"/>
  <c r="X188" i="19"/>
  <c r="AE211" i="19"/>
  <c r="AF211" i="19" s="1"/>
  <c r="AH211" i="19"/>
  <c r="AJ58" i="19"/>
  <c r="AK58" i="19" s="1"/>
  <c r="BD58" i="19"/>
  <c r="BE58" i="19" s="1"/>
  <c r="BX58" i="19"/>
  <c r="BY58" i="19" s="1"/>
  <c r="CR58" i="19"/>
  <c r="CS58" i="19" s="1"/>
  <c r="DL58" i="19"/>
  <c r="DM58" i="19" s="1"/>
  <c r="Z73" i="19"/>
  <c r="AA73" i="19" s="1"/>
  <c r="AJ75" i="19"/>
  <c r="AK75" i="19" s="1"/>
  <c r="BD75" i="19"/>
  <c r="BE75" i="19" s="1"/>
  <c r="BX75" i="19"/>
  <c r="BY75" i="19" s="1"/>
  <c r="CR75" i="19"/>
  <c r="CS75" i="19" s="1"/>
  <c r="AJ80" i="19"/>
  <c r="AK80" i="19" s="1"/>
  <c r="BD80" i="19"/>
  <c r="BE80" i="19" s="1"/>
  <c r="BX80" i="19"/>
  <c r="BY80" i="19" s="1"/>
  <c r="CR80" i="19"/>
  <c r="CS80" i="19" s="1"/>
  <c r="DL80" i="19"/>
  <c r="DM80" i="19" s="1"/>
  <c r="Q83" i="19"/>
  <c r="AJ84" i="19"/>
  <c r="AK84" i="19" s="1"/>
  <c r="BD84" i="19"/>
  <c r="BE84" i="19" s="1"/>
  <c r="BX84" i="19"/>
  <c r="BY84" i="19" s="1"/>
  <c r="CR84" i="19"/>
  <c r="CS84" i="19" s="1"/>
  <c r="AJ88" i="19"/>
  <c r="AK88" i="19" s="1"/>
  <c r="BD88" i="19"/>
  <c r="BE88" i="19" s="1"/>
  <c r="BX88" i="19"/>
  <c r="BY88" i="19" s="1"/>
  <c r="CR88" i="19"/>
  <c r="CS88" i="19" s="1"/>
  <c r="AJ92" i="19"/>
  <c r="AK92" i="19" s="1"/>
  <c r="BD92" i="19"/>
  <c r="BE92" i="19" s="1"/>
  <c r="BX92" i="19"/>
  <c r="BY92" i="19" s="1"/>
  <c r="CR92" i="19"/>
  <c r="CS92" i="19" s="1"/>
  <c r="DL92" i="19"/>
  <c r="DM92" i="19" s="1"/>
  <c r="AJ96" i="19"/>
  <c r="AK96" i="19" s="1"/>
  <c r="AT96" i="19"/>
  <c r="AU96" i="19" s="1"/>
  <c r="BN96" i="19"/>
  <c r="BO96" i="19" s="1"/>
  <c r="CH96" i="19"/>
  <c r="CI96" i="19" s="1"/>
  <c r="DB96" i="19"/>
  <c r="DC96" i="19" s="1"/>
  <c r="AF149" i="19"/>
  <c r="Z150" i="19"/>
  <c r="AA150" i="19" s="1"/>
  <c r="Q165" i="19"/>
  <c r="AE58" i="19"/>
  <c r="AF58" i="19" s="1"/>
  <c r="AO58" i="19"/>
  <c r="AP58" i="19" s="1"/>
  <c r="AY58" i="19"/>
  <c r="AZ58" i="19" s="1"/>
  <c r="BI58" i="19"/>
  <c r="BJ58" i="19" s="1"/>
  <c r="BS58" i="19"/>
  <c r="BT58" i="19" s="1"/>
  <c r="CC58" i="19"/>
  <c r="CD58" i="19" s="1"/>
  <c r="CM58" i="19"/>
  <c r="CN58" i="19" s="1"/>
  <c r="CW58" i="19"/>
  <c r="CX58" i="19" s="1"/>
  <c r="DG58" i="19"/>
  <c r="DH58" i="19" s="1"/>
  <c r="Q59" i="19"/>
  <c r="X72" i="19"/>
  <c r="AE73" i="19"/>
  <c r="AF73" i="19" s="1"/>
  <c r="BB73" i="19"/>
  <c r="AC74" i="19"/>
  <c r="AE75" i="19"/>
  <c r="AF75" i="19" s="1"/>
  <c r="AO75" i="19"/>
  <c r="AP75" i="19" s="1"/>
  <c r="AY75" i="19"/>
  <c r="AZ75" i="19" s="1"/>
  <c r="BI75" i="19"/>
  <c r="BJ75" i="19" s="1"/>
  <c r="BS75" i="19"/>
  <c r="BT75" i="19" s="1"/>
  <c r="CC75" i="19"/>
  <c r="CD75" i="19" s="1"/>
  <c r="CM75" i="19"/>
  <c r="CN75" i="19" s="1"/>
  <c r="CW75" i="19"/>
  <c r="CX75" i="19" s="1"/>
  <c r="DG75" i="19"/>
  <c r="DH75" i="19" s="1"/>
  <c r="Q76" i="19"/>
  <c r="AE80" i="19"/>
  <c r="AF80" i="19" s="1"/>
  <c r="AO80" i="19"/>
  <c r="AP80" i="19" s="1"/>
  <c r="AY80" i="19"/>
  <c r="AZ80" i="19" s="1"/>
  <c r="BI80" i="19"/>
  <c r="BJ80" i="19" s="1"/>
  <c r="BS80" i="19"/>
  <c r="BT80" i="19" s="1"/>
  <c r="CC80" i="19"/>
  <c r="CD80" i="19" s="1"/>
  <c r="CM80" i="19"/>
  <c r="CN80" i="19" s="1"/>
  <c r="CW80" i="19"/>
  <c r="CX80" i="19" s="1"/>
  <c r="DG80" i="19"/>
  <c r="DH80" i="19" s="1"/>
  <c r="Q81" i="19"/>
  <c r="Z82" i="19"/>
  <c r="AA82" i="19" s="1"/>
  <c r="AE84" i="19"/>
  <c r="AF84" i="19" s="1"/>
  <c r="AO84" i="19"/>
  <c r="AP84" i="19" s="1"/>
  <c r="AY84" i="19"/>
  <c r="AZ84" i="19" s="1"/>
  <c r="BI84" i="19"/>
  <c r="BJ84" i="19" s="1"/>
  <c r="BS84" i="19"/>
  <c r="BT84" i="19" s="1"/>
  <c r="CC84" i="19"/>
  <c r="CD84" i="19" s="1"/>
  <c r="CM84" i="19"/>
  <c r="CN84" i="19" s="1"/>
  <c r="CW84" i="19"/>
  <c r="CX84" i="19" s="1"/>
  <c r="DG84" i="19"/>
  <c r="DH84" i="19" s="1"/>
  <c r="Q85" i="19"/>
  <c r="AE88" i="19"/>
  <c r="AF88" i="19" s="1"/>
  <c r="AO88" i="19"/>
  <c r="AP88" i="19" s="1"/>
  <c r="AY88" i="19"/>
  <c r="AZ88" i="19" s="1"/>
  <c r="BI88" i="19"/>
  <c r="BJ88" i="19" s="1"/>
  <c r="BS88" i="19"/>
  <c r="BT88" i="19" s="1"/>
  <c r="CC88" i="19"/>
  <c r="CD88" i="19" s="1"/>
  <c r="CM88" i="19"/>
  <c r="CN88" i="19" s="1"/>
  <c r="CW88" i="19"/>
  <c r="CX88" i="19" s="1"/>
  <c r="DG88" i="19"/>
  <c r="DH88" i="19" s="1"/>
  <c r="Q89" i="19"/>
  <c r="AE92" i="19"/>
  <c r="AF92" i="19" s="1"/>
  <c r="AO92" i="19"/>
  <c r="AP92" i="19" s="1"/>
  <c r="AY92" i="19"/>
  <c r="AZ92" i="19" s="1"/>
  <c r="BI92" i="19"/>
  <c r="BJ92" i="19" s="1"/>
  <c r="BS92" i="19"/>
  <c r="BT92" i="19" s="1"/>
  <c r="CC92" i="19"/>
  <c r="CD92" i="19" s="1"/>
  <c r="CM92" i="19"/>
  <c r="CN92" i="19" s="1"/>
  <c r="CW92" i="19"/>
  <c r="CX92" i="19" s="1"/>
  <c r="DG92" i="19"/>
  <c r="DH92" i="19" s="1"/>
  <c r="Q93" i="19"/>
  <c r="AE96" i="19"/>
  <c r="AF96" i="19" s="1"/>
  <c r="AO96" i="19"/>
  <c r="AP96" i="19" s="1"/>
  <c r="AY96" i="19"/>
  <c r="AZ96" i="19" s="1"/>
  <c r="BI96" i="19"/>
  <c r="BJ96" i="19" s="1"/>
  <c r="BS96" i="19"/>
  <c r="BT96" i="19" s="1"/>
  <c r="CC96" i="19"/>
  <c r="CD96" i="19" s="1"/>
  <c r="CM96" i="19"/>
  <c r="CN96" i="19" s="1"/>
  <c r="CW96" i="19"/>
  <c r="CX96" i="19" s="1"/>
  <c r="DG96" i="19"/>
  <c r="DH96" i="19" s="1"/>
  <c r="DW115" i="19"/>
  <c r="Z107" i="19"/>
  <c r="AA107" i="19" s="1"/>
  <c r="U108" i="19"/>
  <c r="V108" i="19" s="1"/>
  <c r="X108" i="19"/>
  <c r="X112" i="19"/>
  <c r="AH113" i="19"/>
  <c r="DQ124" i="19"/>
  <c r="DR124" i="19" s="1"/>
  <c r="DL124" i="19"/>
  <c r="DM124" i="19" s="1"/>
  <c r="DG124" i="19"/>
  <c r="DH124" i="19" s="1"/>
  <c r="DB124" i="19"/>
  <c r="DC124" i="19" s="1"/>
  <c r="CW124" i="19"/>
  <c r="CX124" i="19" s="1"/>
  <c r="CR124" i="19"/>
  <c r="CS124" i="19" s="1"/>
  <c r="CM124" i="19"/>
  <c r="CN124" i="19" s="1"/>
  <c r="CH124" i="19"/>
  <c r="CI124" i="19" s="1"/>
  <c r="CC124" i="19"/>
  <c r="CD124" i="19" s="1"/>
  <c r="BX124" i="19"/>
  <c r="BY124" i="19" s="1"/>
  <c r="BS124" i="19"/>
  <c r="BT124" i="19" s="1"/>
  <c r="BN124" i="19"/>
  <c r="BO124" i="19" s="1"/>
  <c r="BI124" i="19"/>
  <c r="BJ124" i="19" s="1"/>
  <c r="BD124" i="19"/>
  <c r="BE124" i="19" s="1"/>
  <c r="AY124" i="19"/>
  <c r="AZ124" i="19" s="1"/>
  <c r="AT124" i="19"/>
  <c r="AU124" i="19" s="1"/>
  <c r="AO124" i="19"/>
  <c r="AP124" i="19" s="1"/>
  <c r="AJ124" i="19"/>
  <c r="AK124" i="19" s="1"/>
  <c r="AE124" i="19"/>
  <c r="AF124" i="19" s="1"/>
  <c r="Z124" i="19"/>
  <c r="AA124" i="19" s="1"/>
  <c r="U124" i="19"/>
  <c r="V124" i="19" s="1"/>
  <c r="P124" i="19"/>
  <c r="AH130" i="19"/>
  <c r="AE130" i="19"/>
  <c r="AF130" i="19" s="1"/>
  <c r="Z130" i="19"/>
  <c r="AA130" i="19" s="1"/>
  <c r="AE134" i="19"/>
  <c r="AF134" i="19" s="1"/>
  <c r="Z134" i="19"/>
  <c r="AA134" i="19" s="1"/>
  <c r="U140" i="19"/>
  <c r="V140" i="19" s="1"/>
  <c r="X140" i="19"/>
  <c r="AC152" i="19"/>
  <c r="AE155" i="19"/>
  <c r="AF155" i="19" s="1"/>
  <c r="AH155" i="19"/>
  <c r="Z155" i="19"/>
  <c r="AA155" i="19" s="1"/>
  <c r="AH164" i="19"/>
  <c r="Z164" i="19"/>
  <c r="Z166" i="19"/>
  <c r="AA166" i="19" s="1"/>
  <c r="AC166" i="19"/>
  <c r="AH169" i="19"/>
  <c r="AE169" i="19"/>
  <c r="AF169" i="19" s="1"/>
  <c r="Z169" i="19"/>
  <c r="AA169" i="19" s="1"/>
  <c r="Y187" i="19"/>
  <c r="AD187" i="19" s="1"/>
  <c r="U187" i="19"/>
  <c r="V187" i="19" s="1"/>
  <c r="Q114" i="19"/>
  <c r="Z122" i="19"/>
  <c r="AJ122" i="19"/>
  <c r="AT122" i="19"/>
  <c r="BD122" i="19"/>
  <c r="BN122" i="19"/>
  <c r="BX122" i="19"/>
  <c r="CH122" i="19"/>
  <c r="CR122" i="19"/>
  <c r="DB122" i="19"/>
  <c r="DL122" i="19"/>
  <c r="DW141" i="19"/>
  <c r="Q123" i="19"/>
  <c r="Z128" i="19"/>
  <c r="AA128" i="19" s="1"/>
  <c r="AJ128" i="19"/>
  <c r="AK128" i="19" s="1"/>
  <c r="AT128" i="19"/>
  <c r="AU128" i="19" s="1"/>
  <c r="BD128" i="19"/>
  <c r="BE128" i="19" s="1"/>
  <c r="BN128" i="19"/>
  <c r="BO128" i="19" s="1"/>
  <c r="BX128" i="19"/>
  <c r="BY128" i="19" s="1"/>
  <c r="CH128" i="19"/>
  <c r="CI128" i="19" s="1"/>
  <c r="CR128" i="19"/>
  <c r="CS128" i="19" s="1"/>
  <c r="DB128" i="19"/>
  <c r="DC128" i="19" s="1"/>
  <c r="DL128" i="19"/>
  <c r="DM128" i="19" s="1"/>
  <c r="Z132" i="19"/>
  <c r="AA132" i="19" s="1"/>
  <c r="AJ132" i="19"/>
  <c r="AK132" i="19" s="1"/>
  <c r="AT132" i="19"/>
  <c r="AU132" i="19" s="1"/>
  <c r="BD132" i="19"/>
  <c r="BE132" i="19" s="1"/>
  <c r="BN132" i="19"/>
  <c r="BO132" i="19" s="1"/>
  <c r="BX132" i="19"/>
  <c r="BY132" i="19" s="1"/>
  <c r="CH132" i="19"/>
  <c r="CI132" i="19" s="1"/>
  <c r="CR132" i="19"/>
  <c r="CS132" i="19" s="1"/>
  <c r="DB132" i="19"/>
  <c r="DC132" i="19" s="1"/>
  <c r="DL132" i="19"/>
  <c r="DM132" i="19" s="1"/>
  <c r="X136" i="19"/>
  <c r="DW156" i="19"/>
  <c r="DU163" i="19"/>
  <c r="DX163" i="19"/>
  <c r="AC191" i="19"/>
  <c r="Z191" i="19"/>
  <c r="AA191" i="19" s="1"/>
  <c r="U212" i="19"/>
  <c r="X212" i="19"/>
  <c r="Q113" i="19"/>
  <c r="Z114" i="19"/>
  <c r="AA114" i="19" s="1"/>
  <c r="AJ114" i="19"/>
  <c r="AK114" i="19" s="1"/>
  <c r="AT123" i="19"/>
  <c r="AU123" i="19" s="1"/>
  <c r="AM151" i="19"/>
  <c r="U167" i="19"/>
  <c r="X167" i="19"/>
  <c r="AS170" i="19"/>
  <c r="AO170" i="19"/>
  <c r="AP170" i="19" s="1"/>
  <c r="Q172" i="19"/>
  <c r="AI182" i="19"/>
  <c r="AN182" i="19" s="1"/>
  <c r="AE182" i="19"/>
  <c r="AF182" i="19" s="1"/>
  <c r="Z184" i="19"/>
  <c r="AC184" i="19"/>
  <c r="AH185" i="19"/>
  <c r="AE185" i="19"/>
  <c r="AF185" i="19" s="1"/>
  <c r="Z185" i="19"/>
  <c r="AA185" i="19" s="1"/>
  <c r="DQ149" i="19"/>
  <c r="DL149" i="19"/>
  <c r="DG149" i="19"/>
  <c r="DB149" i="19"/>
  <c r="CW149" i="19"/>
  <c r="CR149" i="19"/>
  <c r="CM149" i="19"/>
  <c r="CH149" i="19"/>
  <c r="CC149" i="19"/>
  <c r="BX149" i="19"/>
  <c r="BS149" i="19"/>
  <c r="BN149" i="19"/>
  <c r="BI149" i="19"/>
  <c r="BD149" i="19"/>
  <c r="AY149" i="19"/>
  <c r="AT149" i="19"/>
  <c r="AO149" i="19"/>
  <c r="P149" i="19"/>
  <c r="Z149" i="19"/>
  <c r="U149" i="19"/>
  <c r="F149" i="19"/>
  <c r="Z151" i="19"/>
  <c r="AA151" i="19" s="1"/>
  <c r="U166" i="19"/>
  <c r="U183" i="19"/>
  <c r="X183" i="19"/>
  <c r="AO186" i="19"/>
  <c r="AP186" i="19" s="1"/>
  <c r="BI186" i="19"/>
  <c r="BJ186" i="19" s="1"/>
  <c r="DY148" i="19"/>
  <c r="DM181" i="19"/>
  <c r="Q186" i="19"/>
  <c r="AC194" i="19"/>
  <c r="Z194" i="19"/>
  <c r="AA194" i="19" s="1"/>
  <c r="DX148" i="19"/>
  <c r="AJ170" i="19"/>
  <c r="AK170" i="19" s="1"/>
  <c r="AJ172" i="19"/>
  <c r="AK172" i="19" s="1"/>
  <c r="Z181" i="19"/>
  <c r="AJ181" i="19"/>
  <c r="AT181" i="19"/>
  <c r="BD181" i="19"/>
  <c r="BN181" i="19"/>
  <c r="BX181" i="19"/>
  <c r="CH181" i="19"/>
  <c r="CR181" i="19"/>
  <c r="DB181" i="19"/>
  <c r="DW201" i="19"/>
  <c r="Q182" i="19"/>
  <c r="Z186" i="19"/>
  <c r="AA186" i="19" s="1"/>
  <c r="AJ186" i="19"/>
  <c r="AK186" i="19" s="1"/>
  <c r="AT186" i="19"/>
  <c r="AU186" i="19" s="1"/>
  <c r="BD186" i="19"/>
  <c r="BE186" i="19" s="1"/>
  <c r="BN186" i="19"/>
  <c r="BO186" i="19" s="1"/>
  <c r="CH186" i="19"/>
  <c r="CI186" i="19" s="1"/>
  <c r="Q187" i="19"/>
  <c r="AC197" i="19"/>
  <c r="Z197" i="19"/>
  <c r="AA197" i="19" s="1"/>
  <c r="AC210" i="19"/>
  <c r="AC219" i="19"/>
  <c r="DW174" i="19"/>
  <c r="AE170" i="19"/>
  <c r="AF170" i="19" s="1"/>
  <c r="AE172" i="19"/>
  <c r="AF172" i="19" s="1"/>
  <c r="Z182" i="19"/>
  <c r="AA182" i="19" s="1"/>
  <c r="AC195" i="19"/>
  <c r="Z195" i="19"/>
  <c r="AA195" i="19" s="1"/>
  <c r="U208" i="19"/>
  <c r="X208" i="19"/>
  <c r="AC216" i="19"/>
  <c r="Z216" i="19"/>
  <c r="AA216" i="19" s="1"/>
  <c r="U228" i="19"/>
  <c r="V228" i="19" s="1"/>
  <c r="X228" i="19"/>
  <c r="Z189" i="19"/>
  <c r="AA189" i="19" s="1"/>
  <c r="AC189" i="19"/>
  <c r="AC192" i="19"/>
  <c r="Z192" i="19"/>
  <c r="AA192" i="19" s="1"/>
  <c r="AC196" i="19"/>
  <c r="Z196" i="19"/>
  <c r="AA196" i="19" s="1"/>
  <c r="Q199" i="19"/>
  <c r="X218" i="19"/>
  <c r="U218" i="19"/>
  <c r="V218" i="19" s="1"/>
  <c r="P239" i="19"/>
  <c r="Q227" i="19"/>
  <c r="Q239" i="19" s="1"/>
  <c r="AC193" i="19"/>
  <c r="Z193" i="19"/>
  <c r="AA193" i="19" s="1"/>
  <c r="Q197" i="19"/>
  <c r="DQ198" i="19"/>
  <c r="DR198" i="19" s="1"/>
  <c r="AI200" i="19"/>
  <c r="AN200" i="19" s="1"/>
  <c r="AE200" i="19"/>
  <c r="AF200" i="19" s="1"/>
  <c r="Z209" i="19"/>
  <c r="AA209" i="19" s="1"/>
  <c r="AC209" i="19"/>
  <c r="Z213" i="19"/>
  <c r="AA213" i="19" s="1"/>
  <c r="AC213" i="19"/>
  <c r="U191" i="19"/>
  <c r="V191" i="19" s="1"/>
  <c r="U192" i="19"/>
  <c r="V192" i="19" s="1"/>
  <c r="U193" i="19"/>
  <c r="V193" i="19" s="1"/>
  <c r="U194" i="19"/>
  <c r="U195" i="19"/>
  <c r="U196" i="19"/>
  <c r="V196" i="19" s="1"/>
  <c r="AE198" i="19"/>
  <c r="AF198" i="19" s="1"/>
  <c r="AO198" i="19"/>
  <c r="AP198" i="19" s="1"/>
  <c r="AY198" i="19"/>
  <c r="AZ198" i="19" s="1"/>
  <c r="BI198" i="19"/>
  <c r="BJ198" i="19" s="1"/>
  <c r="BS198" i="19"/>
  <c r="BT198" i="19" s="1"/>
  <c r="CC198" i="19"/>
  <c r="CD198" i="19" s="1"/>
  <c r="CM198" i="19"/>
  <c r="CN198" i="19" s="1"/>
  <c r="CW198" i="19"/>
  <c r="CX198" i="19" s="1"/>
  <c r="DG198" i="19"/>
  <c r="DH198" i="19" s="1"/>
  <c r="Z200" i="19"/>
  <c r="AA200" i="19" s="1"/>
  <c r="U211" i="19"/>
  <c r="AC217" i="19"/>
  <c r="Z217" i="19"/>
  <c r="AA217" i="19" s="1"/>
  <c r="U219" i="19"/>
  <c r="Y219" i="19"/>
  <c r="AD219" i="19" s="1"/>
  <c r="AI219" i="19" s="1"/>
  <c r="AN219" i="19" s="1"/>
  <c r="AS219" i="19" s="1"/>
  <c r="AX219" i="19" s="1"/>
  <c r="BC219" i="19" s="1"/>
  <c r="BH219" i="19" s="1"/>
  <c r="BM219" i="19" s="1"/>
  <c r="BR219" i="19" s="1"/>
  <c r="BW219" i="19" s="1"/>
  <c r="CB219" i="19" s="1"/>
  <c r="CG219" i="19" s="1"/>
  <c r="CL219" i="19" s="1"/>
  <c r="CQ219" i="19" s="1"/>
  <c r="CV219" i="19" s="1"/>
  <c r="DA219" i="19" s="1"/>
  <c r="DF219" i="19" s="1"/>
  <c r="DK219" i="19" s="1"/>
  <c r="DP219" i="19" s="1"/>
  <c r="Z233" i="19"/>
  <c r="AA233" i="19" s="1"/>
  <c r="AC233" i="19"/>
  <c r="Z198" i="19"/>
  <c r="AA198" i="19" s="1"/>
  <c r="AJ198" i="19"/>
  <c r="AK198" i="19" s="1"/>
  <c r="AT198" i="19"/>
  <c r="AU198" i="19" s="1"/>
  <c r="BD198" i="19"/>
  <c r="BE198" i="19" s="1"/>
  <c r="BN198" i="19"/>
  <c r="BO198" i="19" s="1"/>
  <c r="BX198" i="19"/>
  <c r="BY198" i="19" s="1"/>
  <c r="CH198" i="19"/>
  <c r="CI198" i="19" s="1"/>
  <c r="CR198" i="19"/>
  <c r="CS198" i="19" s="1"/>
  <c r="DB198" i="19"/>
  <c r="DC198" i="19" s="1"/>
  <c r="DL198" i="19"/>
  <c r="DM198" i="19" s="1"/>
  <c r="U209" i="19"/>
  <c r="Z211" i="19"/>
  <c r="AA211" i="19" s="1"/>
  <c r="U213" i="19"/>
  <c r="U215" i="19"/>
  <c r="V215" i="19" s="1"/>
  <c r="Y215" i="19"/>
  <c r="AD215" i="19" s="1"/>
  <c r="AI215" i="19" s="1"/>
  <c r="AN215" i="19" s="1"/>
  <c r="AS215" i="19" s="1"/>
  <c r="AX215" i="19" s="1"/>
  <c r="BC215" i="19" s="1"/>
  <c r="BH215" i="19" s="1"/>
  <c r="BM215" i="19" s="1"/>
  <c r="BR215" i="19" s="1"/>
  <c r="BW215" i="19" s="1"/>
  <c r="CB215" i="19" s="1"/>
  <c r="CG215" i="19" s="1"/>
  <c r="CL215" i="19" s="1"/>
  <c r="CQ215" i="19" s="1"/>
  <c r="CV215" i="19" s="1"/>
  <c r="DA215" i="19" s="1"/>
  <c r="DF215" i="19" s="1"/>
  <c r="DK215" i="19" s="1"/>
  <c r="DP215" i="19" s="1"/>
  <c r="X227" i="19"/>
  <c r="AC230" i="19"/>
  <c r="AC215" i="19"/>
  <c r="V233" i="19"/>
  <c r="U216" i="19"/>
  <c r="V216" i="19" s="1"/>
  <c r="U217" i="19"/>
  <c r="U229" i="19"/>
  <c r="V229" i="19" s="1"/>
  <c r="Y229" i="19"/>
  <c r="AD229" i="19" s="1"/>
  <c r="AI229" i="19" s="1"/>
  <c r="AN229" i="19" s="1"/>
  <c r="AS229" i="19" s="1"/>
  <c r="AX229" i="19" s="1"/>
  <c r="BC229" i="19" s="1"/>
  <c r="BH229" i="19" s="1"/>
  <c r="BM229" i="19" s="1"/>
  <c r="BR229" i="19" s="1"/>
  <c r="BW229" i="19" s="1"/>
  <c r="CB229" i="19" s="1"/>
  <c r="CG229" i="19" s="1"/>
  <c r="CL229" i="19" s="1"/>
  <c r="CQ229" i="19" s="1"/>
  <c r="CV229" i="19" s="1"/>
  <c r="DA229" i="19" s="1"/>
  <c r="DF229" i="19" s="1"/>
  <c r="DK229" i="19" s="1"/>
  <c r="DP229" i="19" s="1"/>
  <c r="U230" i="19"/>
  <c r="V230" i="19" s="1"/>
  <c r="Y230" i="19"/>
  <c r="AD230" i="19" s="1"/>
  <c r="AI230" i="19" s="1"/>
  <c r="AN230" i="19" s="1"/>
  <c r="AS230" i="19" s="1"/>
  <c r="AX230" i="19" s="1"/>
  <c r="BC230" i="19" s="1"/>
  <c r="BH230" i="19" s="1"/>
  <c r="BM230" i="19" s="1"/>
  <c r="BR230" i="19" s="1"/>
  <c r="BW230" i="19" s="1"/>
  <c r="CB230" i="19" s="1"/>
  <c r="CG230" i="19" s="1"/>
  <c r="CL230" i="19" s="1"/>
  <c r="CQ230" i="19" s="1"/>
  <c r="CV230" i="19" s="1"/>
  <c r="DA230" i="19" s="1"/>
  <c r="DF230" i="19" s="1"/>
  <c r="DK230" i="19" s="1"/>
  <c r="DP230" i="19" s="1"/>
  <c r="AC231" i="19"/>
  <c r="Z231" i="19"/>
  <c r="AA231" i="19" s="1"/>
  <c r="AC232" i="19"/>
  <c r="Z232" i="19"/>
  <c r="AA232" i="19" s="1"/>
  <c r="AC229" i="19"/>
  <c r="U238" i="19"/>
  <c r="X238" i="19"/>
  <c r="U231" i="19"/>
  <c r="V231" i="19" s="1"/>
  <c r="U232" i="19"/>
  <c r="V232" i="19" s="1"/>
  <c r="X234" i="19"/>
  <c r="U235" i="19"/>
  <c r="V235" i="19" s="1"/>
  <c r="Z235" i="19"/>
  <c r="AA235" i="19" s="1"/>
  <c r="AC235" i="19"/>
  <c r="AC236" i="19"/>
  <c r="Z236" i="19"/>
  <c r="AA236" i="19" s="1"/>
  <c r="U236" i="19"/>
  <c r="U237" i="19"/>
  <c r="Z86" i="19" l="1"/>
  <c r="AA86" i="19" s="1"/>
  <c r="AY123" i="19"/>
  <c r="AZ123" i="19" s="1"/>
  <c r="AC79" i="19"/>
  <c r="BD104" i="19"/>
  <c r="BE104" i="19" s="1"/>
  <c r="AC190" i="19"/>
  <c r="AC137" i="19"/>
  <c r="AE137" i="19" s="1"/>
  <c r="P174" i="19"/>
  <c r="Z168" i="19"/>
  <c r="AA168" i="19" s="1"/>
  <c r="Z171" i="19"/>
  <c r="AA171" i="19" s="1"/>
  <c r="AH54" i="19"/>
  <c r="AM54" i="19" s="1"/>
  <c r="AC173" i="19"/>
  <c r="Z165" i="19"/>
  <c r="AA165" i="19" s="1"/>
  <c r="AH139" i="19"/>
  <c r="AJ123" i="19"/>
  <c r="AK123" i="19" s="1"/>
  <c r="DT122" i="19"/>
  <c r="DX122" i="19" s="1"/>
  <c r="AE199" i="19"/>
  <c r="AF199" i="19" s="1"/>
  <c r="Z214" i="19"/>
  <c r="AA214" i="19" s="1"/>
  <c r="CC186" i="19"/>
  <c r="CD186" i="19" s="1"/>
  <c r="Z133" i="19"/>
  <c r="AA133" i="19" s="1"/>
  <c r="Z123" i="19"/>
  <c r="AA123" i="19" s="1"/>
  <c r="AE123" i="19"/>
  <c r="AF123" i="19" s="1"/>
  <c r="U42" i="19"/>
  <c r="BX186" i="19"/>
  <c r="BY186" i="19" s="1"/>
  <c r="AE237" i="19"/>
  <c r="AF237" i="19" s="1"/>
  <c r="Z129" i="19"/>
  <c r="AA129" i="19" s="1"/>
  <c r="U115" i="19"/>
  <c r="Z60" i="19"/>
  <c r="AA60" i="19" s="1"/>
  <c r="AE133" i="19"/>
  <c r="AF133" i="19" s="1"/>
  <c r="AE129" i="19"/>
  <c r="AF129" i="19" s="1"/>
  <c r="AC138" i="19"/>
  <c r="Z138" i="19"/>
  <c r="AA138" i="19" s="1"/>
  <c r="BL104" i="19"/>
  <c r="BI104" i="19"/>
  <c r="BJ104" i="19" s="1"/>
  <c r="BC83" i="19"/>
  <c r="AY83" i="19"/>
  <c r="AZ83" i="19" s="1"/>
  <c r="Z230" i="19"/>
  <c r="AA230" i="19" s="1"/>
  <c r="AJ200" i="19"/>
  <c r="AK200" i="19" s="1"/>
  <c r="Z199" i="19"/>
  <c r="AA199" i="19" s="1"/>
  <c r="AJ129" i="19"/>
  <c r="AK129" i="19" s="1"/>
  <c r="V115" i="19"/>
  <c r="CP186" i="19"/>
  <c r="CM186" i="19"/>
  <c r="CN186" i="19" s="1"/>
  <c r="AE106" i="19"/>
  <c r="AF106" i="19" s="1"/>
  <c r="AH106" i="19"/>
  <c r="DW243" i="19"/>
  <c r="U63" i="19"/>
  <c r="Q174" i="19"/>
  <c r="AM199" i="19"/>
  <c r="AJ199" i="19"/>
  <c r="AK199" i="19" s="1"/>
  <c r="Q201" i="19"/>
  <c r="BD123" i="19"/>
  <c r="BE123" i="19" s="1"/>
  <c r="AT114" i="19"/>
  <c r="AU114" i="19" s="1"/>
  <c r="P201" i="19"/>
  <c r="Z94" i="19"/>
  <c r="AA94" i="19" s="1"/>
  <c r="DL95" i="19"/>
  <c r="DM95" i="19" s="1"/>
  <c r="AH107" i="19"/>
  <c r="AE107" i="19"/>
  <c r="AF107" i="19" s="1"/>
  <c r="Z105" i="19"/>
  <c r="AA105" i="19" s="1"/>
  <c r="AC105" i="19"/>
  <c r="DU122" i="19"/>
  <c r="U239" i="19"/>
  <c r="AH193" i="19"/>
  <c r="AE193" i="19"/>
  <c r="Z228" i="19"/>
  <c r="AA228" i="19" s="1"/>
  <c r="AC228" i="19"/>
  <c r="AE214" i="19"/>
  <c r="AH214" i="19"/>
  <c r="AU181" i="19"/>
  <c r="Z183" i="19"/>
  <c r="AA183" i="19" s="1"/>
  <c r="AC183" i="19"/>
  <c r="V166" i="19"/>
  <c r="U174" i="19"/>
  <c r="AP149" i="19"/>
  <c r="CD149" i="19"/>
  <c r="DR149" i="19"/>
  <c r="AS182" i="19"/>
  <c r="AO182" i="19"/>
  <c r="AR151" i="19"/>
  <c r="AO151" i="19"/>
  <c r="AH191" i="19"/>
  <c r="AE191" i="19"/>
  <c r="AF191" i="19" s="1"/>
  <c r="Z136" i="19"/>
  <c r="AC136" i="19"/>
  <c r="BE122" i="19"/>
  <c r="AH152" i="19"/>
  <c r="AE152" i="19"/>
  <c r="AF152" i="19" s="1"/>
  <c r="AH171" i="19"/>
  <c r="AE171" i="19"/>
  <c r="Z153" i="19"/>
  <c r="AA153" i="19" s="1"/>
  <c r="AC153" i="19"/>
  <c r="DT132" i="19"/>
  <c r="Z38" i="19"/>
  <c r="AC38" i="19"/>
  <c r="Z34" i="19"/>
  <c r="AC34" i="19"/>
  <c r="AE90" i="19"/>
  <c r="AF90" i="19" s="1"/>
  <c r="AI90" i="19"/>
  <c r="AT71" i="19"/>
  <c r="AX71" i="19"/>
  <c r="BQ71" i="19"/>
  <c r="AM59" i="19"/>
  <c r="AJ59" i="19"/>
  <c r="AK59" i="19" s="1"/>
  <c r="DT75" i="19"/>
  <c r="Z113" i="19"/>
  <c r="AD113" i="19"/>
  <c r="V209" i="19"/>
  <c r="AE233" i="19"/>
  <c r="AH233" i="19"/>
  <c r="V211" i="19"/>
  <c r="DT198" i="19"/>
  <c r="AE213" i="19"/>
  <c r="AF213" i="19" s="1"/>
  <c r="AH213" i="19"/>
  <c r="AJ182" i="19"/>
  <c r="AK181" i="19"/>
  <c r="V183" i="19"/>
  <c r="AU149" i="19"/>
  <c r="CI149" i="19"/>
  <c r="AH173" i="19"/>
  <c r="AE173" i="19"/>
  <c r="AF173" i="19" s="1"/>
  <c r="AX170" i="19"/>
  <c r="AT170" i="19"/>
  <c r="AU170" i="19" s="1"/>
  <c r="Z212" i="19"/>
  <c r="AA212" i="19" s="1"/>
  <c r="AC212" i="19"/>
  <c r="CI122" i="19"/>
  <c r="AA164" i="19"/>
  <c r="AC112" i="19"/>
  <c r="Z112" i="19"/>
  <c r="Z188" i="19"/>
  <c r="AA188" i="19" s="1"/>
  <c r="AC188" i="19"/>
  <c r="V153" i="19"/>
  <c r="AC56" i="19"/>
  <c r="Z56" i="19"/>
  <c r="DT96" i="19"/>
  <c r="AF51" i="19"/>
  <c r="AE36" i="19"/>
  <c r="AF36" i="19" s="1"/>
  <c r="AH36" i="19"/>
  <c r="AY28" i="19"/>
  <c r="AZ28" i="19" s="1"/>
  <c r="BB28" i="19"/>
  <c r="AI60" i="19"/>
  <c r="AE60" i="19"/>
  <c r="AF60" i="19" s="1"/>
  <c r="U141" i="19"/>
  <c r="AC53" i="19"/>
  <c r="Z53" i="19"/>
  <c r="Z37" i="19"/>
  <c r="AC37" i="19"/>
  <c r="Z33" i="19"/>
  <c r="AC33" i="19"/>
  <c r="AH190" i="19"/>
  <c r="AE190" i="19"/>
  <c r="AM127" i="19"/>
  <c r="AJ127" i="19"/>
  <c r="AK127" i="19" s="1"/>
  <c r="AM93" i="19"/>
  <c r="AJ93" i="19"/>
  <c r="AK93" i="19" s="1"/>
  <c r="U97" i="19"/>
  <c r="V71" i="19"/>
  <c r="AP51" i="19"/>
  <c r="AH236" i="19"/>
  <c r="AE236" i="19"/>
  <c r="AF236" i="19" s="1"/>
  <c r="Z238" i="19"/>
  <c r="AA238" i="19" s="1"/>
  <c r="AC238" i="19"/>
  <c r="AH229" i="19"/>
  <c r="AE229" i="19"/>
  <c r="AF229" i="19" s="1"/>
  <c r="V217" i="19"/>
  <c r="Z215" i="19"/>
  <c r="AA215" i="19" s="1"/>
  <c r="AH230" i="19"/>
  <c r="AE230" i="19"/>
  <c r="AF230" i="19" s="1"/>
  <c r="AM237" i="19"/>
  <c r="AJ237" i="19"/>
  <c r="AK237" i="19" s="1"/>
  <c r="V219" i="19"/>
  <c r="AS200" i="19"/>
  <c r="AO200" i="19"/>
  <c r="AP200" i="19" s="1"/>
  <c r="AH196" i="19"/>
  <c r="AE196" i="19"/>
  <c r="AF196" i="19" s="1"/>
  <c r="AE189" i="19"/>
  <c r="AF189" i="19" s="1"/>
  <c r="AH189" i="19"/>
  <c r="Z208" i="19"/>
  <c r="AC208" i="19"/>
  <c r="AE219" i="19"/>
  <c r="AF219" i="19" s="1"/>
  <c r="AH219" i="19"/>
  <c r="DC181" i="19"/>
  <c r="BO181" i="19"/>
  <c r="AA181" i="19"/>
  <c r="AA149" i="19"/>
  <c r="AZ149" i="19"/>
  <c r="BT149" i="19"/>
  <c r="CN149" i="19"/>
  <c r="DH149" i="19"/>
  <c r="AA184" i="19"/>
  <c r="Z167" i="19"/>
  <c r="AA167" i="19" s="1"/>
  <c r="AC167" i="19"/>
  <c r="AJ133" i="19"/>
  <c r="AK133" i="19" s="1"/>
  <c r="V212" i="19"/>
  <c r="U201" i="19"/>
  <c r="DY163" i="19"/>
  <c r="DM122" i="19"/>
  <c r="BY122" i="19"/>
  <c r="AK122" i="19"/>
  <c r="AF164" i="19"/>
  <c r="AJ134" i="19"/>
  <c r="AM134" i="19"/>
  <c r="AM130" i="19"/>
  <c r="AJ130" i="19"/>
  <c r="Z108" i="19"/>
  <c r="AA108" i="19" s="1"/>
  <c r="AC108" i="19"/>
  <c r="Z90" i="19"/>
  <c r="Z77" i="19"/>
  <c r="AA77" i="19" s="1"/>
  <c r="AE74" i="19"/>
  <c r="AH74" i="19"/>
  <c r="AJ74" i="19" s="1"/>
  <c r="AK74" i="19" s="1"/>
  <c r="V188" i="19"/>
  <c r="AK149" i="19"/>
  <c r="AM125" i="19"/>
  <c r="AJ125" i="19"/>
  <c r="AC111" i="19"/>
  <c r="Z111" i="19"/>
  <c r="AA111" i="19" s="1"/>
  <c r="DT61" i="19"/>
  <c r="DT84" i="19"/>
  <c r="Z78" i="19"/>
  <c r="AA78" i="19" s="1"/>
  <c r="AC78" i="19"/>
  <c r="V40" i="19"/>
  <c r="V36" i="19"/>
  <c r="V32" i="19"/>
  <c r="AE22" i="19"/>
  <c r="AF22" i="19" s="1"/>
  <c r="AH22" i="19"/>
  <c r="AE86" i="19"/>
  <c r="AI86" i="19"/>
  <c r="AM81" i="19"/>
  <c r="AJ81" i="19"/>
  <c r="AK81" i="19" s="1"/>
  <c r="AT28" i="19"/>
  <c r="AU28" i="19" s="1"/>
  <c r="V152" i="19"/>
  <c r="AE110" i="19"/>
  <c r="AH110" i="19"/>
  <c r="DY70" i="19"/>
  <c r="DT58" i="19"/>
  <c r="AA51" i="19"/>
  <c r="AE39" i="19"/>
  <c r="AF39" i="19" s="1"/>
  <c r="AH39" i="19"/>
  <c r="AE35" i="19"/>
  <c r="AF35" i="19" s="1"/>
  <c r="AH35" i="19"/>
  <c r="AE31" i="19"/>
  <c r="AF31" i="19" s="1"/>
  <c r="AH31" i="19"/>
  <c r="DT24" i="19"/>
  <c r="AI21" i="19"/>
  <c r="AE21" i="19"/>
  <c r="AS129" i="19"/>
  <c r="AO129" i="19"/>
  <c r="AP129" i="19" s="1"/>
  <c r="Q97" i="19"/>
  <c r="AJ25" i="19"/>
  <c r="AK25" i="19" s="1"/>
  <c r="AN25" i="19"/>
  <c r="AT73" i="19"/>
  <c r="AU73" i="19" s="1"/>
  <c r="AX73" i="19"/>
  <c r="AW51" i="19"/>
  <c r="AT51" i="19"/>
  <c r="V236" i="19"/>
  <c r="AE235" i="19"/>
  <c r="AF235" i="19" s="1"/>
  <c r="AH235" i="19"/>
  <c r="AH231" i="19"/>
  <c r="AE231" i="19"/>
  <c r="Z227" i="19"/>
  <c r="AC227" i="19"/>
  <c r="AH217" i="19"/>
  <c r="AE217" i="19"/>
  <c r="AF217" i="19" s="1"/>
  <c r="V195" i="19"/>
  <c r="AH192" i="19"/>
  <c r="AE192" i="19"/>
  <c r="AE210" i="19"/>
  <c r="AH210" i="19"/>
  <c r="CI181" i="19"/>
  <c r="AH194" i="19"/>
  <c r="AE194" i="19"/>
  <c r="AF194" i="19" s="1"/>
  <c r="BJ149" i="19"/>
  <c r="CX149" i="19"/>
  <c r="AM185" i="19"/>
  <c r="AJ185" i="19"/>
  <c r="CS122" i="19"/>
  <c r="AM169" i="19"/>
  <c r="AJ169" i="19"/>
  <c r="AM113" i="19"/>
  <c r="AE79" i="19"/>
  <c r="AH79" i="19"/>
  <c r="AE150" i="19"/>
  <c r="AH150" i="19"/>
  <c r="AK104" i="19"/>
  <c r="AX172" i="19"/>
  <c r="AT172" i="19"/>
  <c r="AU172" i="19" s="1"/>
  <c r="DT92" i="19"/>
  <c r="DY50" i="19"/>
  <c r="DT29" i="19"/>
  <c r="AM85" i="19"/>
  <c r="AJ85" i="19"/>
  <c r="AK85" i="19" s="1"/>
  <c r="AK51" i="19"/>
  <c r="AS133" i="19"/>
  <c r="AO133" i="19"/>
  <c r="AP133" i="19" s="1"/>
  <c r="V141" i="19"/>
  <c r="AI82" i="19"/>
  <c r="AE82" i="19"/>
  <c r="AF82" i="19" s="1"/>
  <c r="Z71" i="19"/>
  <c r="AC71" i="19"/>
  <c r="Z229" i="19"/>
  <c r="AA229" i="19" s="1"/>
  <c r="AH232" i="19"/>
  <c r="AE232" i="19"/>
  <c r="AF232" i="19" s="1"/>
  <c r="V194" i="19"/>
  <c r="AH195" i="19"/>
  <c r="AE195" i="19"/>
  <c r="AF195" i="19" s="1"/>
  <c r="Z219" i="19"/>
  <c r="AA219" i="19" s="1"/>
  <c r="BY181" i="19"/>
  <c r="V149" i="19"/>
  <c r="U156" i="19"/>
  <c r="BO149" i="19"/>
  <c r="DC149" i="19"/>
  <c r="AE184" i="19"/>
  <c r="AF184" i="19" s="1"/>
  <c r="AH184" i="19"/>
  <c r="AU122" i="19"/>
  <c r="AI187" i="19"/>
  <c r="AE187" i="19"/>
  <c r="AF187" i="19" s="1"/>
  <c r="AE168" i="19"/>
  <c r="AF168" i="19" s="1"/>
  <c r="AH168" i="19"/>
  <c r="AJ155" i="19"/>
  <c r="AK155" i="19" s="1"/>
  <c r="AM155" i="19"/>
  <c r="Z140" i="19"/>
  <c r="AA140" i="19" s="1"/>
  <c r="AC140" i="19"/>
  <c r="Z72" i="19"/>
  <c r="AC72" i="19"/>
  <c r="AM135" i="19"/>
  <c r="AJ135" i="19"/>
  <c r="AA104" i="19"/>
  <c r="Z154" i="19"/>
  <c r="AC154" i="19"/>
  <c r="Q115" i="19"/>
  <c r="DT91" i="19"/>
  <c r="DT87" i="19"/>
  <c r="DT57" i="19"/>
  <c r="DT80" i="19"/>
  <c r="AE77" i="19"/>
  <c r="AF77" i="19" s="1"/>
  <c r="AI77" i="19"/>
  <c r="AJ55" i="19"/>
  <c r="AM55" i="19"/>
  <c r="AE40" i="19"/>
  <c r="AF40" i="19" s="1"/>
  <c r="AH40" i="19"/>
  <c r="AE32" i="19"/>
  <c r="AF32" i="19" s="1"/>
  <c r="AH32" i="19"/>
  <c r="Z26" i="19"/>
  <c r="AC26" i="19"/>
  <c r="AA21" i="19"/>
  <c r="AP71" i="19"/>
  <c r="V237" i="19"/>
  <c r="AC234" i="19"/>
  <c r="Z234" i="19"/>
  <c r="V238" i="19"/>
  <c r="AH215" i="19"/>
  <c r="AE215" i="19"/>
  <c r="AF215" i="19" s="1"/>
  <c r="V213" i="19"/>
  <c r="AE209" i="19"/>
  <c r="AF209" i="19" s="1"/>
  <c r="AH209" i="19"/>
  <c r="Z218" i="19"/>
  <c r="AC218" i="19"/>
  <c r="AH216" i="19"/>
  <c r="AE216" i="19"/>
  <c r="U220" i="19"/>
  <c r="V208" i="19"/>
  <c r="Z187" i="19"/>
  <c r="AH197" i="19"/>
  <c r="AE197" i="19"/>
  <c r="CS181" i="19"/>
  <c r="BE181" i="19"/>
  <c r="Q149" i="19"/>
  <c r="Q156" i="19" s="1"/>
  <c r="P156" i="19"/>
  <c r="DT149" i="19"/>
  <c r="BE149" i="19"/>
  <c r="BY149" i="19"/>
  <c r="CS149" i="19"/>
  <c r="DM149" i="19"/>
  <c r="V167" i="19"/>
  <c r="DT181" i="19"/>
  <c r="DC122" i="19"/>
  <c r="BO122" i="19"/>
  <c r="AA122" i="19"/>
  <c r="AE166" i="19"/>
  <c r="AF166" i="19" s="1"/>
  <c r="AH166" i="19"/>
  <c r="AM164" i="19"/>
  <c r="AJ164" i="19"/>
  <c r="AM139" i="19"/>
  <c r="AJ139" i="19"/>
  <c r="AK139" i="19" s="1"/>
  <c r="Q124" i="19"/>
  <c r="DT124" i="19"/>
  <c r="BG73" i="19"/>
  <c r="AJ211" i="19"/>
  <c r="AK211" i="19" s="1"/>
  <c r="AM211" i="19"/>
  <c r="AM165" i="19"/>
  <c r="AJ165" i="19"/>
  <c r="AK165" i="19" s="1"/>
  <c r="DT128" i="19"/>
  <c r="AH109" i="19"/>
  <c r="AE109" i="19"/>
  <c r="AU104" i="19"/>
  <c r="P141" i="19"/>
  <c r="DT88" i="19"/>
  <c r="V78" i="19"/>
  <c r="AM76" i="19"/>
  <c r="AJ76" i="19"/>
  <c r="V22" i="19"/>
  <c r="Q126" i="19"/>
  <c r="DT126" i="19"/>
  <c r="AX74" i="19"/>
  <c r="AT74" i="19"/>
  <c r="AU74" i="19" s="1"/>
  <c r="AM131" i="19"/>
  <c r="AJ131" i="19"/>
  <c r="BC114" i="19"/>
  <c r="AY114" i="19"/>
  <c r="AZ114" i="19" s="1"/>
  <c r="Q63" i="19"/>
  <c r="V39" i="19"/>
  <c r="V35" i="19"/>
  <c r="V31" i="19"/>
  <c r="Z27" i="19"/>
  <c r="AC27" i="19"/>
  <c r="AY23" i="19"/>
  <c r="AZ23" i="19" s="1"/>
  <c r="BB23" i="19"/>
  <c r="Q42" i="19"/>
  <c r="BM123" i="19"/>
  <c r="BI123" i="19"/>
  <c r="AE94" i="19"/>
  <c r="AF94" i="19" s="1"/>
  <c r="AI94" i="19"/>
  <c r="AM89" i="19"/>
  <c r="AJ89" i="19"/>
  <c r="V63" i="19"/>
  <c r="AX72" i="19"/>
  <c r="AT72" i="19"/>
  <c r="AU72" i="19" s="1"/>
  <c r="AC52" i="19"/>
  <c r="Z52" i="19"/>
  <c r="AS30" i="19"/>
  <c r="AO30" i="19"/>
  <c r="AP30" i="19" s="1"/>
  <c r="AH137" i="19" l="1"/>
  <c r="Z174" i="19"/>
  <c r="AJ54" i="19"/>
  <c r="AK54" i="19" s="1"/>
  <c r="V42" i="19"/>
  <c r="AR199" i="19"/>
  <c r="AO199" i="19"/>
  <c r="AJ106" i="19"/>
  <c r="AK106" i="19" s="1"/>
  <c r="AM106" i="19"/>
  <c r="V239" i="19"/>
  <c r="AE105" i="19"/>
  <c r="AF105" i="19" s="1"/>
  <c r="AH105" i="19"/>
  <c r="BQ104" i="19"/>
  <c r="BN104" i="19"/>
  <c r="BO104" i="19" s="1"/>
  <c r="Q141" i="19"/>
  <c r="Q243" i="19" s="1"/>
  <c r="V220" i="19"/>
  <c r="DT95" i="19"/>
  <c r="DX95" i="19" s="1"/>
  <c r="AM107" i="19"/>
  <c r="AJ107" i="19"/>
  <c r="AK107" i="19" s="1"/>
  <c r="Z115" i="19"/>
  <c r="P243" i="19"/>
  <c r="U243" i="19"/>
  <c r="CU186" i="19"/>
  <c r="CR186" i="19"/>
  <c r="BH83" i="19"/>
  <c r="BD83" i="19"/>
  <c r="AH138" i="19"/>
  <c r="AE138" i="19"/>
  <c r="AF138" i="19" s="1"/>
  <c r="BC72" i="19"/>
  <c r="AY72" i="19"/>
  <c r="AZ72" i="19" s="1"/>
  <c r="AR131" i="19"/>
  <c r="AO131" i="19"/>
  <c r="AP131" i="19" s="1"/>
  <c r="AM197" i="19"/>
  <c r="AJ197" i="19"/>
  <c r="AK197" i="19" s="1"/>
  <c r="AE26" i="19"/>
  <c r="AF26" i="19" s="1"/>
  <c r="AH26" i="19"/>
  <c r="AJ40" i="19"/>
  <c r="AM40" i="19"/>
  <c r="AN77" i="19"/>
  <c r="AJ77" i="19"/>
  <c r="AK77" i="19" s="1"/>
  <c r="AA154" i="19"/>
  <c r="AA156" i="19" s="1"/>
  <c r="AK135" i="19"/>
  <c r="AM232" i="19"/>
  <c r="AJ232" i="19"/>
  <c r="AF79" i="19"/>
  <c r="AM194" i="19"/>
  <c r="AJ194" i="19"/>
  <c r="AK194" i="19" s="1"/>
  <c r="Z239" i="19"/>
  <c r="AA227" i="19"/>
  <c r="AY51" i="19"/>
  <c r="BB51" i="19"/>
  <c r="AN86" i="19"/>
  <c r="AJ86" i="19"/>
  <c r="AK86" i="19" s="1"/>
  <c r="DX61" i="19"/>
  <c r="DU61" i="19"/>
  <c r="DY61" i="19" s="1"/>
  <c r="AA208" i="19"/>
  <c r="Z220" i="19"/>
  <c r="AM196" i="19"/>
  <c r="AJ196" i="19"/>
  <c r="AE238" i="19"/>
  <c r="AF238" i="19" s="1"/>
  <c r="AH238" i="19"/>
  <c r="AA37" i="19"/>
  <c r="BD28" i="19"/>
  <c r="BG28" i="19"/>
  <c r="AA56" i="19"/>
  <c r="AE212" i="19"/>
  <c r="AF212" i="19" s="1"/>
  <c r="AH212" i="19"/>
  <c r="AF137" i="19"/>
  <c r="AE38" i="19"/>
  <c r="AF38" i="19" s="1"/>
  <c r="AH38" i="19"/>
  <c r="AA52" i="19"/>
  <c r="AK89" i="19"/>
  <c r="AR139" i="19"/>
  <c r="AO139" i="19"/>
  <c r="AP139" i="19" s="1"/>
  <c r="DX91" i="19"/>
  <c r="DU91" i="19"/>
  <c r="DY91" i="19" s="1"/>
  <c r="AR135" i="19"/>
  <c r="AO135" i="19"/>
  <c r="AP135" i="19" s="1"/>
  <c r="AN82" i="19"/>
  <c r="AJ82" i="19"/>
  <c r="AK82" i="19" s="1"/>
  <c r="AR85" i="19"/>
  <c r="AO85" i="19"/>
  <c r="AP85" i="19" s="1"/>
  <c r="AK185" i="19"/>
  <c r="AF192" i="19"/>
  <c r="DU24" i="19"/>
  <c r="DY24" i="19" s="1"/>
  <c r="DX24" i="19"/>
  <c r="Z63" i="19"/>
  <c r="AM110" i="19"/>
  <c r="AJ110" i="19"/>
  <c r="AK110" i="19" s="1"/>
  <c r="AF86" i="19"/>
  <c r="DU95" i="19"/>
  <c r="DY95" i="19" s="1"/>
  <c r="AK125" i="19"/>
  <c r="AE167" i="19"/>
  <c r="AH167" i="19"/>
  <c r="AM219" i="19"/>
  <c r="AJ219" i="19"/>
  <c r="AK219" i="19" s="1"/>
  <c r="AJ189" i="19"/>
  <c r="AM189" i="19"/>
  <c r="AR127" i="19"/>
  <c r="AO127" i="19"/>
  <c r="AP127" i="19" s="1"/>
  <c r="AE33" i="19"/>
  <c r="AF33" i="19" s="1"/>
  <c r="AH33" i="19"/>
  <c r="AA53" i="19"/>
  <c r="AN60" i="19"/>
  <c r="AJ60" i="19"/>
  <c r="AK60" i="19" s="1"/>
  <c r="AH56" i="19"/>
  <c r="AE56" i="19"/>
  <c r="AF56" i="19" s="1"/>
  <c r="AA112" i="19"/>
  <c r="AM173" i="19"/>
  <c r="AJ173" i="19"/>
  <c r="AK173" i="19" s="1"/>
  <c r="AM233" i="19"/>
  <c r="AJ233" i="19"/>
  <c r="AK233" i="19" s="1"/>
  <c r="AJ137" i="19"/>
  <c r="AK137" i="19" s="1"/>
  <c r="AM137" i="19"/>
  <c r="BV71" i="19"/>
  <c r="AA38" i="19"/>
  <c r="DU132" i="19"/>
  <c r="DY132" i="19" s="1"/>
  <c r="DX132" i="19"/>
  <c r="AM171" i="19"/>
  <c r="AJ171" i="19"/>
  <c r="AK171" i="19" s="1"/>
  <c r="AP182" i="19"/>
  <c r="AF214" i="19"/>
  <c r="AF193" i="19"/>
  <c r="DY122" i="19"/>
  <c r="AE52" i="19"/>
  <c r="AH52" i="19"/>
  <c r="AR89" i="19"/>
  <c r="AO89" i="19"/>
  <c r="AP89" i="19" s="1"/>
  <c r="BR123" i="19"/>
  <c r="BN123" i="19"/>
  <c r="AE27" i="19"/>
  <c r="AF27" i="19" s="1"/>
  <c r="AH27" i="19"/>
  <c r="BH114" i="19"/>
  <c r="BD114" i="19"/>
  <c r="BE114" i="19" s="1"/>
  <c r="AK76" i="19"/>
  <c r="DX88" i="19"/>
  <c r="DU88" i="19"/>
  <c r="DY88" i="19" s="1"/>
  <c r="AR165" i="19"/>
  <c r="AO165" i="19"/>
  <c r="AP165" i="19" s="1"/>
  <c r="DX124" i="19"/>
  <c r="DU124" i="19"/>
  <c r="DY124" i="19" s="1"/>
  <c r="AK164" i="19"/>
  <c r="AA187" i="19"/>
  <c r="AA201" i="19" s="1"/>
  <c r="AF216" i="19"/>
  <c r="AJ32" i="19"/>
  <c r="AM32" i="19"/>
  <c r="AR55" i="19"/>
  <c r="AO55" i="19"/>
  <c r="AP55" i="19" s="1"/>
  <c r="DX80" i="19"/>
  <c r="DU80" i="19"/>
  <c r="DY80" i="19" s="1"/>
  <c r="AE72" i="19"/>
  <c r="AF72" i="19" s="1"/>
  <c r="AH72" i="19"/>
  <c r="AJ72" i="19" s="1"/>
  <c r="AK72" i="19" s="1"/>
  <c r="AR155" i="19"/>
  <c r="AO155" i="19"/>
  <c r="AP155" i="19" s="1"/>
  <c r="AE71" i="19"/>
  <c r="AH71" i="19"/>
  <c r="AJ71" i="19" s="1"/>
  <c r="DX92" i="19"/>
  <c r="DU92" i="19"/>
  <c r="DY92" i="19" s="1"/>
  <c r="AF150" i="19"/>
  <c r="AR169" i="19"/>
  <c r="AO169" i="19"/>
  <c r="AP169" i="19" s="1"/>
  <c r="AR185" i="19"/>
  <c r="AO185" i="19"/>
  <c r="AP185" i="19" s="1"/>
  <c r="AM192" i="19"/>
  <c r="AJ192" i="19"/>
  <c r="AK192" i="19" s="1"/>
  <c r="AM217" i="19"/>
  <c r="AJ217" i="19"/>
  <c r="AK217" i="19" s="1"/>
  <c r="AM231" i="19"/>
  <c r="AJ231" i="19"/>
  <c r="AK231" i="19" s="1"/>
  <c r="AX129" i="19"/>
  <c r="AT129" i="19"/>
  <c r="AU129" i="19" s="1"/>
  <c r="AJ31" i="19"/>
  <c r="AM31" i="19"/>
  <c r="AJ39" i="19"/>
  <c r="AM39" i="19"/>
  <c r="DX58" i="19"/>
  <c r="DU58" i="19"/>
  <c r="DY58" i="19" s="1"/>
  <c r="AF110" i="19"/>
  <c r="AJ22" i="19"/>
  <c r="AM22" i="19"/>
  <c r="AR125" i="19"/>
  <c r="AO125" i="19"/>
  <c r="AA90" i="19"/>
  <c r="AR130" i="19"/>
  <c r="AO130" i="19"/>
  <c r="AP130" i="19" s="1"/>
  <c r="AE174" i="19"/>
  <c r="Z156" i="19"/>
  <c r="AX200" i="19"/>
  <c r="AT200" i="19"/>
  <c r="AU200" i="19" s="1"/>
  <c r="V97" i="19"/>
  <c r="AF190" i="19"/>
  <c r="AA33" i="19"/>
  <c r="AH53" i="19"/>
  <c r="AE53" i="19"/>
  <c r="AF53" i="19" s="1"/>
  <c r="AJ36" i="19"/>
  <c r="AM36" i="19"/>
  <c r="DX96" i="19"/>
  <c r="DU96" i="19"/>
  <c r="DY96" i="19" s="1"/>
  <c r="AE188" i="19"/>
  <c r="AH188" i="19"/>
  <c r="AH112" i="19"/>
  <c r="AE112" i="19"/>
  <c r="AF112" i="19" s="1"/>
  <c r="AK182" i="19"/>
  <c r="DU198" i="19"/>
  <c r="DY198" i="19" s="1"/>
  <c r="DX198" i="19"/>
  <c r="AF233" i="19"/>
  <c r="AI113" i="19"/>
  <c r="AE113" i="19"/>
  <c r="AF113" i="19" s="1"/>
  <c r="DX75" i="19"/>
  <c r="DU75" i="19"/>
  <c r="DY75" i="19" s="1"/>
  <c r="BC71" i="19"/>
  <c r="AY71" i="19"/>
  <c r="AE34" i="19"/>
  <c r="AF34" i="19" s="1"/>
  <c r="AH34" i="19"/>
  <c r="AH153" i="19"/>
  <c r="AE153" i="19"/>
  <c r="AM191" i="19"/>
  <c r="AJ191" i="19"/>
  <c r="AK191" i="19" s="1"/>
  <c r="AX182" i="19"/>
  <c r="AT182" i="19"/>
  <c r="AE228" i="19"/>
  <c r="AH228" i="19"/>
  <c r="AM193" i="19"/>
  <c r="AJ193" i="19"/>
  <c r="AK193" i="19" s="1"/>
  <c r="BD23" i="19"/>
  <c r="BG23" i="19"/>
  <c r="AM109" i="19"/>
  <c r="AJ109" i="19"/>
  <c r="AK109" i="19" s="1"/>
  <c r="AJ166" i="19"/>
  <c r="AK166" i="19" s="1"/>
  <c r="AM166" i="19"/>
  <c r="AH218" i="19"/>
  <c r="AE218" i="19"/>
  <c r="AF218" i="19" s="1"/>
  <c r="AH234" i="19"/>
  <c r="AE234" i="19"/>
  <c r="AF234" i="19" s="1"/>
  <c r="DX87" i="19"/>
  <c r="DU87" i="19"/>
  <c r="DY87" i="19" s="1"/>
  <c r="AE140" i="19"/>
  <c r="AF140" i="19" s="1"/>
  <c r="AH140" i="19"/>
  <c r="AJ168" i="19"/>
  <c r="AK168" i="19" s="1"/>
  <c r="AM168" i="19"/>
  <c r="AJ184" i="19"/>
  <c r="AK184" i="19" s="1"/>
  <c r="AM184" i="19"/>
  <c r="AM195" i="19"/>
  <c r="AJ195" i="19"/>
  <c r="BC172" i="19"/>
  <c r="AY172" i="19"/>
  <c r="AZ172" i="19" s="1"/>
  <c r="AR113" i="19"/>
  <c r="AF210" i="19"/>
  <c r="AN21" i="19"/>
  <c r="AJ21" i="19"/>
  <c r="AJ35" i="19"/>
  <c r="AK35" i="19" s="1"/>
  <c r="AM35" i="19"/>
  <c r="AK134" i="19"/>
  <c r="AJ213" i="19"/>
  <c r="AK213" i="19" s="1"/>
  <c r="AM213" i="19"/>
  <c r="AN90" i="19"/>
  <c r="AJ90" i="19"/>
  <c r="AK90" i="19" s="1"/>
  <c r="AF171" i="19"/>
  <c r="AA136" i="19"/>
  <c r="AA141" i="19" s="1"/>
  <c r="AW151" i="19"/>
  <c r="AT151" i="19"/>
  <c r="AU151" i="19" s="1"/>
  <c r="AE183" i="19"/>
  <c r="AH183" i="19"/>
  <c r="AJ214" i="19"/>
  <c r="AK214" i="19" s="1"/>
  <c r="AM214" i="19"/>
  <c r="BJ123" i="19"/>
  <c r="DX126" i="19"/>
  <c r="DU126" i="19"/>
  <c r="DY126" i="19" s="1"/>
  <c r="DU181" i="19"/>
  <c r="DX181" i="19"/>
  <c r="AA218" i="19"/>
  <c r="AA26" i="19"/>
  <c r="AX133" i="19"/>
  <c r="AT133" i="19"/>
  <c r="AM150" i="19"/>
  <c r="AJ150" i="19"/>
  <c r="AK169" i="19"/>
  <c r="AF231" i="19"/>
  <c r="BC73" i="19"/>
  <c r="AY73" i="19"/>
  <c r="DX84" i="19"/>
  <c r="DU84" i="19"/>
  <c r="DY84" i="19" s="1"/>
  <c r="AK130" i="19"/>
  <c r="AM230" i="19"/>
  <c r="AJ230" i="19"/>
  <c r="AK230" i="19" s="1"/>
  <c r="AX30" i="19"/>
  <c r="AT30" i="19"/>
  <c r="AU30" i="19" s="1"/>
  <c r="AN94" i="19"/>
  <c r="AJ94" i="19"/>
  <c r="AK94" i="19" s="1"/>
  <c r="AA27" i="19"/>
  <c r="AR54" i="19"/>
  <c r="AO54" i="19"/>
  <c r="AP54" i="19" s="1"/>
  <c r="AK131" i="19"/>
  <c r="BC74" i="19"/>
  <c r="AY74" i="19"/>
  <c r="AZ74" i="19" s="1"/>
  <c r="AR76" i="19"/>
  <c r="AO76" i="19"/>
  <c r="AF109" i="19"/>
  <c r="DU128" i="19"/>
  <c r="DY128" i="19" s="1"/>
  <c r="DX128" i="19"/>
  <c r="AO211" i="19"/>
  <c r="AP211" i="19" s="1"/>
  <c r="AR211" i="19"/>
  <c r="BL73" i="19"/>
  <c r="AR164" i="19"/>
  <c r="AO164" i="19"/>
  <c r="Z141" i="19"/>
  <c r="DU149" i="19"/>
  <c r="DX149" i="19"/>
  <c r="AF197" i="19"/>
  <c r="AM216" i="19"/>
  <c r="AJ216" i="19"/>
  <c r="AK216" i="19" s="1"/>
  <c r="AJ209" i="19"/>
  <c r="AK209" i="19" s="1"/>
  <c r="AM209" i="19"/>
  <c r="AM215" i="19"/>
  <c r="AJ215" i="19"/>
  <c r="AA234" i="19"/>
  <c r="Z42" i="19"/>
  <c r="AK55" i="19"/>
  <c r="DX57" i="19"/>
  <c r="DU57" i="19"/>
  <c r="DY57" i="19" s="1"/>
  <c r="AE154" i="19"/>
  <c r="AF154" i="19" s="1"/>
  <c r="AH154" i="19"/>
  <c r="AA72" i="19"/>
  <c r="AN187" i="19"/>
  <c r="AJ187" i="19"/>
  <c r="AK187" i="19" s="1"/>
  <c r="V156" i="19"/>
  <c r="Z97" i="19"/>
  <c r="AA71" i="19"/>
  <c r="DU29" i="19"/>
  <c r="DY29" i="19" s="1"/>
  <c r="DX29" i="19"/>
  <c r="AJ79" i="19"/>
  <c r="AK79" i="19" s="1"/>
  <c r="AM79" i="19"/>
  <c r="AJ210" i="19"/>
  <c r="AK210" i="19" s="1"/>
  <c r="AM210" i="19"/>
  <c r="AH227" i="19"/>
  <c r="AE227" i="19"/>
  <c r="AJ235" i="19"/>
  <c r="AK235" i="19" s="1"/>
  <c r="AM235" i="19"/>
  <c r="AU51" i="19"/>
  <c r="AO25" i="19"/>
  <c r="AP25" i="19" s="1"/>
  <c r="AS25" i="19"/>
  <c r="AF21" i="19"/>
  <c r="AR81" i="19"/>
  <c r="AO81" i="19"/>
  <c r="AE78" i="19"/>
  <c r="AH78" i="19"/>
  <c r="AE111" i="19"/>
  <c r="AH111" i="19"/>
  <c r="AF74" i="19"/>
  <c r="AE108" i="19"/>
  <c r="AH108" i="19"/>
  <c r="AR134" i="19"/>
  <c r="AO134" i="19"/>
  <c r="AP134" i="19" s="1"/>
  <c r="Z201" i="19"/>
  <c r="AE208" i="19"/>
  <c r="AH208" i="19"/>
  <c r="AR237" i="19"/>
  <c r="AO237" i="19"/>
  <c r="AM229" i="19"/>
  <c r="AJ229" i="19"/>
  <c r="AM236" i="19"/>
  <c r="AJ236" i="19"/>
  <c r="AR93" i="19"/>
  <c r="AO93" i="19"/>
  <c r="AJ190" i="19"/>
  <c r="AK190" i="19" s="1"/>
  <c r="AM190" i="19"/>
  <c r="AE37" i="19"/>
  <c r="AF37" i="19" s="1"/>
  <c r="AH37" i="19"/>
  <c r="AA174" i="19"/>
  <c r="BC170" i="19"/>
  <c r="AY170" i="19"/>
  <c r="V201" i="19"/>
  <c r="AA113" i="19"/>
  <c r="AR59" i="19"/>
  <c r="AO59" i="19"/>
  <c r="AU71" i="19"/>
  <c r="AA34" i="19"/>
  <c r="AJ152" i="19"/>
  <c r="AM152" i="19"/>
  <c r="AH136" i="19"/>
  <c r="AE136" i="19"/>
  <c r="AP151" i="19"/>
  <c r="V174" i="19"/>
  <c r="AA115" i="19" l="1"/>
  <c r="AA63" i="19"/>
  <c r="CS186" i="19"/>
  <c r="AR106" i="19"/>
  <c r="AO106" i="19"/>
  <c r="AP106" i="19" s="1"/>
  <c r="AJ138" i="19"/>
  <c r="AK138" i="19" s="1"/>
  <c r="AM138" i="19"/>
  <c r="CZ186" i="19"/>
  <c r="CW186" i="19"/>
  <c r="CX186" i="19" s="1"/>
  <c r="AM105" i="19"/>
  <c r="AJ105" i="19"/>
  <c r="AK105" i="19" s="1"/>
  <c r="BE83" i="19"/>
  <c r="AR107" i="19"/>
  <c r="AO107" i="19"/>
  <c r="AP107" i="19" s="1"/>
  <c r="AP199" i="19"/>
  <c r="AF42" i="19"/>
  <c r="AA42" i="19"/>
  <c r="BM83" i="19"/>
  <c r="BI83" i="19"/>
  <c r="BJ83" i="19" s="1"/>
  <c r="BV104" i="19"/>
  <c r="BS104" i="19"/>
  <c r="BT104" i="19" s="1"/>
  <c r="AW199" i="19"/>
  <c r="AT199" i="19"/>
  <c r="AU199" i="19" s="1"/>
  <c r="AF136" i="19"/>
  <c r="AF141" i="19" s="1"/>
  <c r="AE141" i="19"/>
  <c r="AR236" i="19"/>
  <c r="AO236" i="19"/>
  <c r="AP236" i="19" s="1"/>
  <c r="AF208" i="19"/>
  <c r="AF220" i="19" s="1"/>
  <c r="AE220" i="19"/>
  <c r="AW134" i="19"/>
  <c r="AT134" i="19"/>
  <c r="AU134" i="19" s="1"/>
  <c r="AF111" i="19"/>
  <c r="AM227" i="19"/>
  <c r="AJ227" i="19"/>
  <c r="AK215" i="19"/>
  <c r="AZ73" i="19"/>
  <c r="DY181" i="19"/>
  <c r="AF183" i="19"/>
  <c r="AE201" i="19"/>
  <c r="AS90" i="19"/>
  <c r="AO90" i="19"/>
  <c r="AK21" i="19"/>
  <c r="AM234" i="19"/>
  <c r="AJ234" i="19"/>
  <c r="AK234" i="19" s="1"/>
  <c r="V243" i="19"/>
  <c r="AR193" i="19"/>
  <c r="AO193" i="19"/>
  <c r="AP193" i="19" s="1"/>
  <c r="AF153" i="19"/>
  <c r="AF156" i="19" s="1"/>
  <c r="AZ71" i="19"/>
  <c r="AJ188" i="19"/>
  <c r="AK188" i="19" s="1"/>
  <c r="AM188" i="19"/>
  <c r="AM53" i="19"/>
  <c r="AJ53" i="19"/>
  <c r="AK53" i="19" s="1"/>
  <c r="AK71" i="19"/>
  <c r="BW123" i="19"/>
  <c r="BS123" i="19"/>
  <c r="AW127" i="19"/>
  <c r="AT127" i="19"/>
  <c r="BE28" i="19"/>
  <c r="BD51" i="19"/>
  <c r="BG51" i="19"/>
  <c r="AJ26" i="19"/>
  <c r="AM26" i="19"/>
  <c r="AR197" i="19"/>
  <c r="AO197" i="19"/>
  <c r="AW131" i="19"/>
  <c r="AT131" i="19"/>
  <c r="AM136" i="19"/>
  <c r="AJ136" i="19"/>
  <c r="AP59" i="19"/>
  <c r="AZ170" i="19"/>
  <c r="AJ37" i="19"/>
  <c r="AM37" i="19"/>
  <c r="AK229" i="19"/>
  <c r="AT237" i="19"/>
  <c r="AU237" i="19" s="1"/>
  <c r="AW237" i="19"/>
  <c r="AJ108" i="19"/>
  <c r="AM108" i="19"/>
  <c r="AJ78" i="19"/>
  <c r="AK78" i="19" s="1"/>
  <c r="AM78" i="19"/>
  <c r="AX25" i="19"/>
  <c r="AT25" i="19"/>
  <c r="AU25" i="19" s="1"/>
  <c r="AO210" i="19"/>
  <c r="AP210" i="19" s="1"/>
  <c r="AR210" i="19"/>
  <c r="Z243" i="19"/>
  <c r="AR215" i="19"/>
  <c r="AO215" i="19"/>
  <c r="AP215" i="19" s="1"/>
  <c r="AW164" i="19"/>
  <c r="AT164" i="19"/>
  <c r="AO214" i="19"/>
  <c r="AR214" i="19"/>
  <c r="AW113" i="19"/>
  <c r="AR195" i="19"/>
  <c r="AO195" i="19"/>
  <c r="AP195" i="19" s="1"/>
  <c r="AO168" i="19"/>
  <c r="AR168" i="19"/>
  <c r="AR109" i="19"/>
  <c r="AO109" i="19"/>
  <c r="BC182" i="19"/>
  <c r="AY182" i="19"/>
  <c r="AM153" i="19"/>
  <c r="AJ153" i="19"/>
  <c r="AK153" i="19" s="1"/>
  <c r="BH71" i="19"/>
  <c r="BD71" i="19"/>
  <c r="AN113" i="19"/>
  <c r="AJ113" i="19"/>
  <c r="AK113" i="19" s="1"/>
  <c r="AF188" i="19"/>
  <c r="AO36" i="19"/>
  <c r="AP36" i="19" s="1"/>
  <c r="AR36" i="19"/>
  <c r="AK22" i="19"/>
  <c r="AK31" i="19"/>
  <c r="AR217" i="19"/>
  <c r="AO217" i="19"/>
  <c r="AP217" i="19" s="1"/>
  <c r="AW185" i="19"/>
  <c r="AT185" i="19"/>
  <c r="AU185" i="19" s="1"/>
  <c r="AE97" i="19"/>
  <c r="AF71" i="19"/>
  <c r="AJ27" i="19"/>
  <c r="AM27" i="19"/>
  <c r="AJ52" i="19"/>
  <c r="AM52" i="19"/>
  <c r="CA71" i="19"/>
  <c r="AO233" i="19"/>
  <c r="AP233" i="19" s="1"/>
  <c r="AR233" i="19"/>
  <c r="AJ33" i="19"/>
  <c r="AM33" i="19"/>
  <c r="AR110" i="19"/>
  <c r="AO110" i="19"/>
  <c r="AP110" i="19" s="1"/>
  <c r="AT139" i="19"/>
  <c r="AW139" i="19"/>
  <c r="AA220" i="19"/>
  <c r="AZ51" i="19"/>
  <c r="AK232" i="19"/>
  <c r="AS77" i="19"/>
  <c r="AO77" i="19"/>
  <c r="AP77" i="19" s="1"/>
  <c r="AO152" i="19"/>
  <c r="AP152" i="19" s="1"/>
  <c r="AR152" i="19"/>
  <c r="AW59" i="19"/>
  <c r="AT59" i="19"/>
  <c r="AU59" i="19" s="1"/>
  <c r="BH170" i="19"/>
  <c r="BD170" i="19"/>
  <c r="BE170" i="19" s="1"/>
  <c r="AW93" i="19"/>
  <c r="AT93" i="19"/>
  <c r="AU93" i="19" s="1"/>
  <c r="AR229" i="19"/>
  <c r="AO229" i="19"/>
  <c r="AP229" i="19" s="1"/>
  <c r="AF108" i="19"/>
  <c r="AE115" i="19"/>
  <c r="AF78" i="19"/>
  <c r="AE42" i="19"/>
  <c r="AR216" i="19"/>
  <c r="AO216" i="19"/>
  <c r="BQ73" i="19"/>
  <c r="BH74" i="19"/>
  <c r="BD74" i="19"/>
  <c r="BE74" i="19" s="1"/>
  <c r="AT54" i="19"/>
  <c r="AU54" i="19" s="1"/>
  <c r="AW54" i="19"/>
  <c r="AR230" i="19"/>
  <c r="AO230" i="19"/>
  <c r="AP230" i="19" s="1"/>
  <c r="BC133" i="19"/>
  <c r="AY133" i="19"/>
  <c r="AZ133" i="19" s="1"/>
  <c r="BB151" i="19"/>
  <c r="AY151" i="19"/>
  <c r="AZ151" i="19" s="1"/>
  <c r="AO35" i="19"/>
  <c r="AR35" i="19"/>
  <c r="AJ218" i="19"/>
  <c r="AK218" i="19" s="1"/>
  <c r="AM218" i="19"/>
  <c r="AO166" i="19"/>
  <c r="AP166" i="19" s="1"/>
  <c r="AR166" i="19"/>
  <c r="BI23" i="19"/>
  <c r="BJ23" i="19" s="1"/>
  <c r="BL23" i="19"/>
  <c r="AF228" i="19"/>
  <c r="AJ34" i="19"/>
  <c r="AM34" i="19"/>
  <c r="AK36" i="19"/>
  <c r="AP125" i="19"/>
  <c r="AO39" i="19"/>
  <c r="AP39" i="19" s="1"/>
  <c r="AR39" i="19"/>
  <c r="AW155" i="19"/>
  <c r="AT155" i="19"/>
  <c r="AU155" i="19" s="1"/>
  <c r="AT55" i="19"/>
  <c r="AU55" i="19" s="1"/>
  <c r="AW55" i="19"/>
  <c r="AJ174" i="19"/>
  <c r="BM114" i="19"/>
  <c r="BI114" i="19"/>
  <c r="AW89" i="19"/>
  <c r="AT89" i="19"/>
  <c r="AU89" i="19" s="1"/>
  <c r="AF52" i="19"/>
  <c r="AF63" i="19" s="1"/>
  <c r="AE63" i="19"/>
  <c r="AO137" i="19"/>
  <c r="AR137" i="19"/>
  <c r="AO60" i="19"/>
  <c r="AS60" i="19"/>
  <c r="AO219" i="19"/>
  <c r="AP219" i="19" s="1"/>
  <c r="AR219" i="19"/>
  <c r="AJ167" i="19"/>
  <c r="AK167" i="19" s="1"/>
  <c r="AK174" i="19" s="1"/>
  <c r="AM167" i="19"/>
  <c r="AW85" i="19"/>
  <c r="AT85" i="19"/>
  <c r="AU85" i="19" s="1"/>
  <c r="AT135" i="19"/>
  <c r="AW135" i="19"/>
  <c r="AJ38" i="19"/>
  <c r="AK38" i="19" s="1"/>
  <c r="AM38" i="19"/>
  <c r="AK196" i="19"/>
  <c r="AS86" i="19"/>
  <c r="AO86" i="19"/>
  <c r="AP86" i="19" s="1"/>
  <c r="AR194" i="19"/>
  <c r="AO194" i="19"/>
  <c r="AP194" i="19" s="1"/>
  <c r="AR232" i="19"/>
  <c r="AO232" i="19"/>
  <c r="AP232" i="19" s="1"/>
  <c r="AO40" i="19"/>
  <c r="AP40" i="19" s="1"/>
  <c r="AR40" i="19"/>
  <c r="AP237" i="19"/>
  <c r="AW81" i="19"/>
  <c r="AT81" i="19"/>
  <c r="AU81" i="19" s="1"/>
  <c r="AO174" i="19"/>
  <c r="AP164" i="19"/>
  <c r="AT211" i="19"/>
  <c r="AU211" i="19" s="1"/>
  <c r="AW211" i="19"/>
  <c r="AW76" i="19"/>
  <c r="AT76" i="19"/>
  <c r="AS94" i="19"/>
  <c r="AO94" i="19"/>
  <c r="AY30" i="19"/>
  <c r="AZ30" i="19" s="1"/>
  <c r="BC30" i="19"/>
  <c r="AR150" i="19"/>
  <c r="AO150" i="19"/>
  <c r="AK195" i="19"/>
  <c r="AU182" i="19"/>
  <c r="AO22" i="19"/>
  <c r="AP22" i="19" s="1"/>
  <c r="AR22" i="19"/>
  <c r="AO31" i="19"/>
  <c r="AP31" i="19" s="1"/>
  <c r="AR31" i="19"/>
  <c r="AK32" i="19"/>
  <c r="AJ56" i="19"/>
  <c r="AM56" i="19"/>
  <c r="AK189" i="19"/>
  <c r="AO82" i="19"/>
  <c r="AS82" i="19"/>
  <c r="AJ238" i="19"/>
  <c r="AK238" i="19" s="1"/>
  <c r="AM238" i="19"/>
  <c r="BH72" i="19"/>
  <c r="BD72" i="19"/>
  <c r="AP93" i="19"/>
  <c r="AO235" i="19"/>
  <c r="AP235" i="19" s="1"/>
  <c r="AR235" i="19"/>
  <c r="AO79" i="19"/>
  <c r="AP79" i="19" s="1"/>
  <c r="AR79" i="19"/>
  <c r="DY149" i="19"/>
  <c r="BH73" i="19"/>
  <c r="BD73" i="19"/>
  <c r="BE73" i="19" s="1"/>
  <c r="AU133" i="19"/>
  <c r="AO21" i="19"/>
  <c r="AS21" i="19"/>
  <c r="AM228" i="19"/>
  <c r="AJ228" i="19"/>
  <c r="AK228" i="19" s="1"/>
  <c r="AK152" i="19"/>
  <c r="AR190" i="19"/>
  <c r="AO190" i="19"/>
  <c r="AP190" i="19" s="1"/>
  <c r="AK236" i="19"/>
  <c r="AJ208" i="19"/>
  <c r="AM208" i="19"/>
  <c r="AJ111" i="19"/>
  <c r="AK111" i="19" s="1"/>
  <c r="AM111" i="19"/>
  <c r="AP81" i="19"/>
  <c r="AE239" i="19"/>
  <c r="AF227" i="19"/>
  <c r="AA97" i="19"/>
  <c r="AS187" i="19"/>
  <c r="AO187" i="19"/>
  <c r="AP187" i="19" s="1"/>
  <c r="AM154" i="19"/>
  <c r="AJ154" i="19"/>
  <c r="AK154" i="19" s="1"/>
  <c r="AO209" i="19"/>
  <c r="AP209" i="19" s="1"/>
  <c r="AR209" i="19"/>
  <c r="AP76" i="19"/>
  <c r="AK150" i="19"/>
  <c r="AJ183" i="19"/>
  <c r="AM183" i="19"/>
  <c r="AO213" i="19"/>
  <c r="AP213" i="19" s="1"/>
  <c r="AR213" i="19"/>
  <c r="BH172" i="19"/>
  <c r="BD172" i="19"/>
  <c r="BE172" i="19" s="1"/>
  <c r="AO184" i="19"/>
  <c r="AR184" i="19"/>
  <c r="AJ140" i="19"/>
  <c r="AK140" i="19" s="1"/>
  <c r="AM140" i="19"/>
  <c r="BE23" i="19"/>
  <c r="AR191" i="19"/>
  <c r="AO191" i="19"/>
  <c r="AJ112" i="19"/>
  <c r="AM112" i="19"/>
  <c r="BC200" i="19"/>
  <c r="AY200" i="19"/>
  <c r="AZ200" i="19" s="1"/>
  <c r="AW130" i="19"/>
  <c r="AT130" i="19"/>
  <c r="AW125" i="19"/>
  <c r="AT125" i="19"/>
  <c r="AK39" i="19"/>
  <c r="BC129" i="19"/>
  <c r="AY129" i="19"/>
  <c r="AR231" i="19"/>
  <c r="AO231" i="19"/>
  <c r="AR192" i="19"/>
  <c r="AO192" i="19"/>
  <c r="AW169" i="19"/>
  <c r="AT169" i="19"/>
  <c r="AE156" i="19"/>
  <c r="AO32" i="19"/>
  <c r="AP32" i="19" s="1"/>
  <c r="AR32" i="19"/>
  <c r="AW165" i="19"/>
  <c r="AT165" i="19"/>
  <c r="BO123" i="19"/>
  <c r="AR171" i="19"/>
  <c r="AO171" i="19"/>
  <c r="AR173" i="19"/>
  <c r="AO173" i="19"/>
  <c r="AO189" i="19"/>
  <c r="AP189" i="19" s="1"/>
  <c r="AR189" i="19"/>
  <c r="AF167" i="19"/>
  <c r="AF174" i="19" s="1"/>
  <c r="AJ212" i="19"/>
  <c r="AK212" i="19" s="1"/>
  <c r="AM212" i="19"/>
  <c r="BI28" i="19"/>
  <c r="BJ28" i="19" s="1"/>
  <c r="BL28" i="19"/>
  <c r="AR196" i="19"/>
  <c r="AO196" i="19"/>
  <c r="AP196" i="19" s="1"/>
  <c r="AA239" i="19"/>
  <c r="AK40" i="19"/>
  <c r="AF239" i="19" l="1"/>
  <c r="AF115" i="19"/>
  <c r="AJ156" i="19"/>
  <c r="AF97" i="19"/>
  <c r="AF243" i="19" s="1"/>
  <c r="AJ97" i="19"/>
  <c r="AF201" i="19"/>
  <c r="BB199" i="19"/>
  <c r="AY199" i="19"/>
  <c r="AZ199" i="19" s="1"/>
  <c r="BR83" i="19"/>
  <c r="BN83" i="19"/>
  <c r="BO83" i="19" s="1"/>
  <c r="DE186" i="19"/>
  <c r="DB186" i="19"/>
  <c r="AT106" i="19"/>
  <c r="AU106" i="19" s="1"/>
  <c r="AW106" i="19"/>
  <c r="AR138" i="19"/>
  <c r="AO138" i="19"/>
  <c r="AP138" i="19" s="1"/>
  <c r="CA104" i="19"/>
  <c r="BX104" i="19"/>
  <c r="BY104" i="19" s="1"/>
  <c r="AW107" i="19"/>
  <c r="AT107" i="19"/>
  <c r="AU107" i="19" s="1"/>
  <c r="AO105" i="19"/>
  <c r="AP105" i="19" s="1"/>
  <c r="AR105" i="19"/>
  <c r="AK156" i="19"/>
  <c r="AA243" i="19"/>
  <c r="AK97" i="19"/>
  <c r="AT189" i="19"/>
  <c r="AU189" i="19" s="1"/>
  <c r="AW189" i="19"/>
  <c r="BB165" i="19"/>
  <c r="AY165" i="19"/>
  <c r="AZ165" i="19" s="1"/>
  <c r="AW192" i="19"/>
  <c r="AT192" i="19"/>
  <c r="AU192" i="19" s="1"/>
  <c r="BB125" i="19"/>
  <c r="AY125" i="19"/>
  <c r="AK112" i="19"/>
  <c r="AP184" i="19"/>
  <c r="AT213" i="19"/>
  <c r="AU213" i="19" s="1"/>
  <c r="AW213" i="19"/>
  <c r="AT209" i="19"/>
  <c r="AU209" i="19" s="1"/>
  <c r="AW209" i="19"/>
  <c r="AR154" i="19"/>
  <c r="AO154" i="19"/>
  <c r="AX82" i="19"/>
  <c r="AT82" i="19"/>
  <c r="AU82" i="19" s="1"/>
  <c r="BH30" i="19"/>
  <c r="BD30" i="19"/>
  <c r="BE30" i="19" s="1"/>
  <c r="AW137" i="19"/>
  <c r="AT137" i="19"/>
  <c r="AU137" i="19" s="1"/>
  <c r="AO34" i="19"/>
  <c r="AP34" i="19" s="1"/>
  <c r="AR34" i="19"/>
  <c r="AR218" i="19"/>
  <c r="AO218" i="19"/>
  <c r="AP218" i="19" s="1"/>
  <c r="AP35" i="19"/>
  <c r="BM74" i="19"/>
  <c r="BI74" i="19"/>
  <c r="AW216" i="19"/>
  <c r="AT216" i="19"/>
  <c r="AU216" i="19" s="1"/>
  <c r="AX77" i="19"/>
  <c r="AT77" i="19"/>
  <c r="AU139" i="19"/>
  <c r="AK52" i="19"/>
  <c r="AJ63" i="19"/>
  <c r="BB185" i="19"/>
  <c r="AY185" i="19"/>
  <c r="AZ185" i="19" s="1"/>
  <c r="AO153" i="19"/>
  <c r="AR153" i="19"/>
  <c r="AW195" i="19"/>
  <c r="AT195" i="19"/>
  <c r="AK136" i="19"/>
  <c r="AK141" i="19" s="1"/>
  <c r="AJ141" i="19"/>
  <c r="AJ239" i="19"/>
  <c r="AK227" i="19"/>
  <c r="AK239" i="19" s="1"/>
  <c r="AP171" i="19"/>
  <c r="AP191" i="19"/>
  <c r="BM72" i="19"/>
  <c r="BI72" i="19"/>
  <c r="BJ72" i="19" s="1"/>
  <c r="AO56" i="19"/>
  <c r="AP56" i="19" s="1"/>
  <c r="AR56" i="19"/>
  <c r="BB76" i="19"/>
  <c r="AY76" i="19"/>
  <c r="AW194" i="19"/>
  <c r="AT194" i="19"/>
  <c r="AU194" i="19" s="1"/>
  <c r="AY135" i="19"/>
  <c r="AZ135" i="19" s="1"/>
  <c r="BB135" i="19"/>
  <c r="AO167" i="19"/>
  <c r="AR167" i="19"/>
  <c r="AP137" i="19"/>
  <c r="BJ114" i="19"/>
  <c r="AK34" i="19"/>
  <c r="BG151" i="19"/>
  <c r="BD151" i="19"/>
  <c r="BE151" i="19" s="1"/>
  <c r="BB54" i="19"/>
  <c r="AY54" i="19"/>
  <c r="AZ54" i="19" s="1"/>
  <c r="BV73" i="19"/>
  <c r="BB93" i="19"/>
  <c r="AY93" i="19"/>
  <c r="AZ93" i="19" s="1"/>
  <c r="AK33" i="19"/>
  <c r="CF71" i="19"/>
  <c r="AO27" i="19"/>
  <c r="AP27" i="19" s="1"/>
  <c r="AR27" i="19"/>
  <c r="BE71" i="19"/>
  <c r="AZ182" i="19"/>
  <c r="AT168" i="19"/>
  <c r="AU168" i="19" s="1"/>
  <c r="AW168" i="19"/>
  <c r="AU164" i="19"/>
  <c r="BC25" i="19"/>
  <c r="AY25" i="19"/>
  <c r="AZ25" i="19" s="1"/>
  <c r="AK108" i="19"/>
  <c r="AJ115" i="19"/>
  <c r="AO136" i="19"/>
  <c r="AR136" i="19"/>
  <c r="AW197" i="19"/>
  <c r="AT197" i="19"/>
  <c r="AU197" i="19" s="1"/>
  <c r="BE51" i="19"/>
  <c r="BB127" i="19"/>
  <c r="AY127" i="19"/>
  <c r="AZ127" i="19" s="1"/>
  <c r="AP90" i="19"/>
  <c r="AR227" i="19"/>
  <c r="AO227" i="19"/>
  <c r="AY134" i="19"/>
  <c r="AZ134" i="19" s="1"/>
  <c r="BB134" i="19"/>
  <c r="AW236" i="19"/>
  <c r="AT236" i="19"/>
  <c r="AW171" i="19"/>
  <c r="AT171" i="19"/>
  <c r="AU171" i="19" s="1"/>
  <c r="AT32" i="19"/>
  <c r="AU32" i="19" s="1"/>
  <c r="AW32" i="19"/>
  <c r="BB169" i="19"/>
  <c r="AY169" i="19"/>
  <c r="AZ169" i="19" s="1"/>
  <c r="AW231" i="19"/>
  <c r="AT231" i="19"/>
  <c r="AU231" i="19" s="1"/>
  <c r="BB130" i="19"/>
  <c r="AY130" i="19"/>
  <c r="AZ130" i="19" s="1"/>
  <c r="AW191" i="19"/>
  <c r="AT191" i="19"/>
  <c r="AU191" i="19" s="1"/>
  <c r="BM172" i="19"/>
  <c r="BI172" i="19"/>
  <c r="AX187" i="19"/>
  <c r="AT187" i="19"/>
  <c r="AU187" i="19" s="1"/>
  <c r="AR111" i="19"/>
  <c r="AO111" i="19"/>
  <c r="AP111" i="19" s="1"/>
  <c r="AJ220" i="19"/>
  <c r="AK208" i="19"/>
  <c r="AK220" i="19" s="1"/>
  <c r="AX21" i="19"/>
  <c r="AT21" i="19"/>
  <c r="AW235" i="19"/>
  <c r="AT235" i="19"/>
  <c r="AO238" i="19"/>
  <c r="AR238" i="19"/>
  <c r="AK56" i="19"/>
  <c r="AT22" i="19"/>
  <c r="AW22" i="19"/>
  <c r="AP150" i="19"/>
  <c r="AP94" i="19"/>
  <c r="AY211" i="19"/>
  <c r="BB211" i="19"/>
  <c r="AO38" i="19"/>
  <c r="AP38" i="19" s="1"/>
  <c r="AR38" i="19"/>
  <c r="AU135" i="19"/>
  <c r="AX60" i="19"/>
  <c r="AT60" i="19"/>
  <c r="AU60" i="19" s="1"/>
  <c r="BR114" i="19"/>
  <c r="BN114" i="19"/>
  <c r="BO114" i="19" s="1"/>
  <c r="BB155" i="19"/>
  <c r="AY155" i="19"/>
  <c r="AZ155" i="19" s="1"/>
  <c r="AT166" i="19"/>
  <c r="AW166" i="19"/>
  <c r="AW230" i="19"/>
  <c r="AT230" i="19"/>
  <c r="AU230" i="19" s="1"/>
  <c r="BB59" i="19"/>
  <c r="AY59" i="19"/>
  <c r="AZ59" i="19" s="1"/>
  <c r="AW110" i="19"/>
  <c r="AT110" i="19"/>
  <c r="AU110" i="19" s="1"/>
  <c r="AT233" i="19"/>
  <c r="AW233" i="19"/>
  <c r="AK27" i="19"/>
  <c r="AW217" i="19"/>
  <c r="AT217" i="19"/>
  <c r="BM71" i="19"/>
  <c r="BI71" i="19"/>
  <c r="BH182" i="19"/>
  <c r="BD182" i="19"/>
  <c r="AP168" i="19"/>
  <c r="BB113" i="19"/>
  <c r="BB164" i="19"/>
  <c r="AY164" i="19"/>
  <c r="AT210" i="19"/>
  <c r="AU210" i="19" s="1"/>
  <c r="AW210" i="19"/>
  <c r="AO78" i="19"/>
  <c r="AR78" i="19"/>
  <c r="AY237" i="19"/>
  <c r="BB237" i="19"/>
  <c r="AO37" i="19"/>
  <c r="AP37" i="19" s="1"/>
  <c r="AR37" i="19"/>
  <c r="AU131" i="19"/>
  <c r="AO26" i="19"/>
  <c r="AP26" i="19" s="1"/>
  <c r="AR26" i="19"/>
  <c r="BT123" i="19"/>
  <c r="AO234" i="19"/>
  <c r="AP234" i="19" s="1"/>
  <c r="AR234" i="19"/>
  <c r="AX90" i="19"/>
  <c r="AT90" i="19"/>
  <c r="AU90" i="19" s="1"/>
  <c r="AW173" i="19"/>
  <c r="AT173" i="19"/>
  <c r="AU173" i="19" s="1"/>
  <c r="BH129" i="19"/>
  <c r="BD129" i="19"/>
  <c r="BE129" i="19" s="1"/>
  <c r="AK183" i="19"/>
  <c r="AK201" i="19" s="1"/>
  <c r="AJ201" i="19"/>
  <c r="AT79" i="19"/>
  <c r="AU79" i="19" s="1"/>
  <c r="AW79" i="19"/>
  <c r="BE72" i="19"/>
  <c r="AT31" i="19"/>
  <c r="AU31" i="19" s="1"/>
  <c r="AW31" i="19"/>
  <c r="AU76" i="19"/>
  <c r="BB85" i="19"/>
  <c r="AY85" i="19"/>
  <c r="BB89" i="19"/>
  <c r="AY89" i="19"/>
  <c r="AT39" i="19"/>
  <c r="AW39" i="19"/>
  <c r="BN23" i="19"/>
  <c r="BQ23" i="19"/>
  <c r="AE243" i="19"/>
  <c r="AO33" i="19"/>
  <c r="AP33" i="19" s="1"/>
  <c r="AR33" i="19"/>
  <c r="AS113" i="19"/>
  <c r="AO113" i="19"/>
  <c r="AT109" i="19"/>
  <c r="AU109" i="19" s="1"/>
  <c r="AW109" i="19"/>
  <c r="AP214" i="19"/>
  <c r="AW215" i="19"/>
  <c r="AT215" i="19"/>
  <c r="AU215" i="19" s="1"/>
  <c r="AO108" i="19"/>
  <c r="AR108" i="19"/>
  <c r="AP197" i="19"/>
  <c r="BL51" i="19"/>
  <c r="BI51" i="19"/>
  <c r="AU127" i="19"/>
  <c r="AO188" i="19"/>
  <c r="AR188" i="19"/>
  <c r="AW196" i="19"/>
  <c r="AT196" i="19"/>
  <c r="AU196" i="19" s="1"/>
  <c r="AO212" i="19"/>
  <c r="AR212" i="19"/>
  <c r="AU169" i="19"/>
  <c r="AP231" i="19"/>
  <c r="AU130" i="19"/>
  <c r="BH200" i="19"/>
  <c r="BD200" i="19"/>
  <c r="BE200" i="19" s="1"/>
  <c r="AO140" i="19"/>
  <c r="AP140" i="19" s="1"/>
  <c r="AR140" i="19"/>
  <c r="AO208" i="19"/>
  <c r="AR208" i="19"/>
  <c r="AR228" i="19"/>
  <c r="AO228" i="19"/>
  <c r="AP228" i="19" s="1"/>
  <c r="BM73" i="19"/>
  <c r="BI73" i="19"/>
  <c r="BJ73" i="19" s="1"/>
  <c r="AP82" i="19"/>
  <c r="BN28" i="19"/>
  <c r="BO28" i="19" s="1"/>
  <c r="BQ28" i="19"/>
  <c r="AP173" i="19"/>
  <c r="AU165" i="19"/>
  <c r="AP192" i="19"/>
  <c r="AZ129" i="19"/>
  <c r="AU125" i="19"/>
  <c r="AO112" i="19"/>
  <c r="AP112" i="19" s="1"/>
  <c r="AR112" i="19"/>
  <c r="AT184" i="19"/>
  <c r="AU184" i="19" s="1"/>
  <c r="AW184" i="19"/>
  <c r="AO183" i="19"/>
  <c r="AR183" i="19"/>
  <c r="AT190" i="19"/>
  <c r="AW190" i="19"/>
  <c r="AP21" i="19"/>
  <c r="AW150" i="19"/>
  <c r="AT150" i="19"/>
  <c r="AX94" i="19"/>
  <c r="AT94" i="19"/>
  <c r="AU94" i="19" s="1"/>
  <c r="BB81" i="19"/>
  <c r="AY81" i="19"/>
  <c r="AT40" i="19"/>
  <c r="AW40" i="19"/>
  <c r="AW232" i="19"/>
  <c r="AT232" i="19"/>
  <c r="AX86" i="19"/>
  <c r="AT86" i="19"/>
  <c r="AW219" i="19"/>
  <c r="AT219" i="19"/>
  <c r="AU219" i="19" s="1"/>
  <c r="AP60" i="19"/>
  <c r="AY55" i="19"/>
  <c r="AZ55" i="19" s="1"/>
  <c r="BB55" i="19"/>
  <c r="AT35" i="19"/>
  <c r="AU35" i="19" s="1"/>
  <c r="AW35" i="19"/>
  <c r="BH133" i="19"/>
  <c r="BD133" i="19"/>
  <c r="AP216" i="19"/>
  <c r="AW229" i="19"/>
  <c r="AT229" i="19"/>
  <c r="BM170" i="19"/>
  <c r="BI170" i="19"/>
  <c r="AT152" i="19"/>
  <c r="AU152" i="19" s="1"/>
  <c r="AW152" i="19"/>
  <c r="AY139" i="19"/>
  <c r="AZ139" i="19" s="1"/>
  <c r="BB139" i="19"/>
  <c r="AR52" i="19"/>
  <c r="AO52" i="19"/>
  <c r="AT36" i="19"/>
  <c r="AU36" i="19" s="1"/>
  <c r="AW36" i="19"/>
  <c r="AP109" i="19"/>
  <c r="AT214" i="19"/>
  <c r="AU214" i="19" s="1"/>
  <c r="AW214" i="19"/>
  <c r="AK37" i="19"/>
  <c r="BB131" i="19"/>
  <c r="AY131" i="19"/>
  <c r="AZ131" i="19" s="1"/>
  <c r="AK26" i="19"/>
  <c r="CB123" i="19"/>
  <c r="BX123" i="19"/>
  <c r="AO53" i="19"/>
  <c r="AR53" i="19"/>
  <c r="AW193" i="19"/>
  <c r="AT193" i="19"/>
  <c r="AJ42" i="19"/>
  <c r="AK42" i="19" l="1"/>
  <c r="AT105" i="19"/>
  <c r="AU105" i="19" s="1"/>
  <c r="AW105" i="19"/>
  <c r="AW138" i="19"/>
  <c r="AT138" i="19"/>
  <c r="AU138" i="19" s="1"/>
  <c r="DJ186" i="19"/>
  <c r="DG186" i="19"/>
  <c r="DH186" i="19" s="1"/>
  <c r="BG199" i="19"/>
  <c r="BD199" i="19"/>
  <c r="AJ243" i="19"/>
  <c r="CF104" i="19"/>
  <c r="CC104" i="19"/>
  <c r="CD104" i="19" s="1"/>
  <c r="BB106" i="19"/>
  <c r="AY106" i="19"/>
  <c r="AZ106" i="19" s="1"/>
  <c r="BW83" i="19"/>
  <c r="BS83" i="19"/>
  <c r="BB107" i="19"/>
  <c r="AY107" i="19"/>
  <c r="AZ107" i="19" s="1"/>
  <c r="DC186" i="19"/>
  <c r="BE133" i="19"/>
  <c r="AY86" i="19"/>
  <c r="AZ86" i="19" s="1"/>
  <c r="BC86" i="19"/>
  <c r="BB190" i="19"/>
  <c r="AY190" i="19"/>
  <c r="AZ190" i="19" s="1"/>
  <c r="AP188" i="19"/>
  <c r="AT78" i="19"/>
  <c r="AW78" i="19"/>
  <c r="BJ71" i="19"/>
  <c r="BB230" i="19"/>
  <c r="AY230" i="19"/>
  <c r="BW114" i="19"/>
  <c r="BS114" i="19"/>
  <c r="BT114" i="19" s="1"/>
  <c r="BB235" i="19"/>
  <c r="AY235" i="19"/>
  <c r="AZ235" i="19" s="1"/>
  <c r="AY168" i="19"/>
  <c r="BB168" i="19"/>
  <c r="AT167" i="19"/>
  <c r="AU167" i="19" s="1"/>
  <c r="AW167" i="19"/>
  <c r="BG135" i="19"/>
  <c r="BD135" i="19"/>
  <c r="BE135" i="19" s="1"/>
  <c r="BB216" i="19"/>
  <c r="AY216" i="19"/>
  <c r="AT218" i="19"/>
  <c r="AW218" i="19"/>
  <c r="AP53" i="19"/>
  <c r="BJ170" i="19"/>
  <c r="BM133" i="19"/>
  <c r="BI133" i="19"/>
  <c r="BJ133" i="19" s="1"/>
  <c r="BG55" i="19"/>
  <c r="BD55" i="19"/>
  <c r="AU232" i="19"/>
  <c r="AU150" i="19"/>
  <c r="AU190" i="19"/>
  <c r="BS28" i="19"/>
  <c r="BT28" i="19" s="1"/>
  <c r="BV28" i="19"/>
  <c r="AT33" i="19"/>
  <c r="AU33" i="19" s="1"/>
  <c r="AW33" i="19"/>
  <c r="AT234" i="19"/>
  <c r="AU234" i="19" s="1"/>
  <c r="AW234" i="19"/>
  <c r="AP78" i="19"/>
  <c r="AP97" i="19" s="1"/>
  <c r="AO97" i="19"/>
  <c r="BG59" i="19"/>
  <c r="BD59" i="19"/>
  <c r="BE59" i="19" s="1"/>
  <c r="BG155" i="19"/>
  <c r="BD155" i="19"/>
  <c r="BE155" i="19" s="1"/>
  <c r="AT38" i="19"/>
  <c r="AW38" i="19"/>
  <c r="AT238" i="19"/>
  <c r="AU238" i="19" s="1"/>
  <c r="AW238" i="19"/>
  <c r="BJ172" i="19"/>
  <c r="AU236" i="19"/>
  <c r="CA73" i="19"/>
  <c r="AP167" i="19"/>
  <c r="AP174" i="19" s="1"/>
  <c r="BG76" i="19"/>
  <c r="BD76" i="19"/>
  <c r="BR72" i="19"/>
  <c r="BN72" i="19"/>
  <c r="BO72" i="19" s="1"/>
  <c r="AP153" i="19"/>
  <c r="AU77" i="19"/>
  <c r="BJ74" i="19"/>
  <c r="AT34" i="19"/>
  <c r="AW34" i="19"/>
  <c r="BB137" i="19"/>
  <c r="AY137" i="19"/>
  <c r="AZ137" i="19" s="1"/>
  <c r="BM30" i="19"/>
  <c r="BI30" i="19"/>
  <c r="BJ30" i="19" s="1"/>
  <c r="AW154" i="19"/>
  <c r="AT154" i="19"/>
  <c r="AU154" i="19" s="1"/>
  <c r="BB192" i="19"/>
  <c r="AY192" i="19"/>
  <c r="AZ192" i="19" s="1"/>
  <c r="BB193" i="19"/>
  <c r="AY193" i="19"/>
  <c r="AZ193" i="19" s="1"/>
  <c r="BY123" i="19"/>
  <c r="AY214" i="19"/>
  <c r="AZ214" i="19" s="1"/>
  <c r="BB214" i="19"/>
  <c r="AY36" i="19"/>
  <c r="BB36" i="19"/>
  <c r="AW52" i="19"/>
  <c r="AT52" i="19"/>
  <c r="BR170" i="19"/>
  <c r="BN170" i="19"/>
  <c r="BO170" i="19" s="1"/>
  <c r="AY35" i="19"/>
  <c r="BB35" i="19"/>
  <c r="AY219" i="19"/>
  <c r="AZ219" i="19" s="1"/>
  <c r="BB219" i="19"/>
  <c r="BB232" i="19"/>
  <c r="AY232" i="19"/>
  <c r="AZ232" i="19" s="1"/>
  <c r="BG81" i="19"/>
  <c r="BD81" i="19"/>
  <c r="BE81" i="19" s="1"/>
  <c r="BB150" i="19"/>
  <c r="AY150" i="19"/>
  <c r="AP42" i="19"/>
  <c r="AT208" i="19"/>
  <c r="AW208" i="19"/>
  <c r="BB196" i="19"/>
  <c r="AY196" i="19"/>
  <c r="AZ196" i="19" s="1"/>
  <c r="BB215" i="19"/>
  <c r="AY215" i="19"/>
  <c r="AZ215" i="19" s="1"/>
  <c r="BO23" i="19"/>
  <c r="BG89" i="19"/>
  <c r="BD89" i="19"/>
  <c r="BE89" i="19" s="1"/>
  <c r="BB173" i="19"/>
  <c r="AY173" i="19"/>
  <c r="AZ173" i="19" s="1"/>
  <c r="BG237" i="19"/>
  <c r="BD237" i="19"/>
  <c r="BE237" i="19" s="1"/>
  <c r="AY210" i="19"/>
  <c r="AZ210" i="19" s="1"/>
  <c r="BB210" i="19"/>
  <c r="BE182" i="19"/>
  <c r="AU217" i="19"/>
  <c r="BB233" i="19"/>
  <c r="AY233" i="19"/>
  <c r="AZ233" i="19" s="1"/>
  <c r="AY22" i="19"/>
  <c r="AZ22" i="19" s="1"/>
  <c r="BB22" i="19"/>
  <c r="AP238" i="19"/>
  <c r="BC21" i="19"/>
  <c r="AY21" i="19"/>
  <c r="AW111" i="19"/>
  <c r="AT111" i="19"/>
  <c r="BR172" i="19"/>
  <c r="BN172" i="19"/>
  <c r="BO172" i="19" s="1"/>
  <c r="BG130" i="19"/>
  <c r="BD130" i="19"/>
  <c r="BG169" i="19"/>
  <c r="BD169" i="19"/>
  <c r="BB171" i="19"/>
  <c r="AY171" i="19"/>
  <c r="AZ171" i="19" s="1"/>
  <c r="BB236" i="19"/>
  <c r="AY236" i="19"/>
  <c r="AZ236" i="19" s="1"/>
  <c r="AT227" i="19"/>
  <c r="AW227" i="19"/>
  <c r="BG127" i="19"/>
  <c r="BD127" i="19"/>
  <c r="BB197" i="19"/>
  <c r="AY197" i="19"/>
  <c r="AT27" i="19"/>
  <c r="AW27" i="19"/>
  <c r="BG93" i="19"/>
  <c r="BD93" i="19"/>
  <c r="BE93" i="19" s="1"/>
  <c r="BL151" i="19"/>
  <c r="BI151" i="19"/>
  <c r="AW56" i="19"/>
  <c r="AT56" i="19"/>
  <c r="AU56" i="19" s="1"/>
  <c r="AU195" i="19"/>
  <c r="AK63" i="19"/>
  <c r="AY77" i="19"/>
  <c r="AZ77" i="19" s="1"/>
  <c r="BC77" i="19"/>
  <c r="BR74" i="19"/>
  <c r="BN74" i="19"/>
  <c r="BO74" i="19" s="1"/>
  <c r="AY209" i="19"/>
  <c r="BB209" i="19"/>
  <c r="AZ125" i="19"/>
  <c r="AW53" i="19"/>
  <c r="AT53" i="19"/>
  <c r="AU53" i="19" s="1"/>
  <c r="BG139" i="19"/>
  <c r="BD139" i="19"/>
  <c r="BE139" i="19" s="1"/>
  <c r="BB229" i="19"/>
  <c r="AY229" i="19"/>
  <c r="AZ229" i="19" s="1"/>
  <c r="AU40" i="19"/>
  <c r="AY94" i="19"/>
  <c r="BC94" i="19"/>
  <c r="AT183" i="19"/>
  <c r="AW183" i="19"/>
  <c r="AT140" i="19"/>
  <c r="AU140" i="19" s="1"/>
  <c r="AW140" i="19"/>
  <c r="AP212" i="19"/>
  <c r="BQ51" i="19"/>
  <c r="BN51" i="19"/>
  <c r="AP108" i="19"/>
  <c r="AO115" i="19"/>
  <c r="AX113" i="19"/>
  <c r="AT113" i="19"/>
  <c r="AU113" i="19" s="1"/>
  <c r="AU39" i="19"/>
  <c r="BG85" i="19"/>
  <c r="BD85" i="19"/>
  <c r="BE85" i="19" s="1"/>
  <c r="BM129" i="19"/>
  <c r="BI129" i="19"/>
  <c r="BC90" i="19"/>
  <c r="AY90" i="19"/>
  <c r="AZ90" i="19" s="1"/>
  <c r="AT37" i="19"/>
  <c r="AW37" i="19"/>
  <c r="AZ164" i="19"/>
  <c r="AY166" i="19"/>
  <c r="AZ166" i="19" s="1"/>
  <c r="BB166" i="19"/>
  <c r="AZ211" i="19"/>
  <c r="BC187" i="19"/>
  <c r="AY187" i="19"/>
  <c r="AZ187" i="19" s="1"/>
  <c r="BB191" i="19"/>
  <c r="AY191" i="19"/>
  <c r="BB231" i="19"/>
  <c r="AY231" i="19"/>
  <c r="AZ231" i="19" s="1"/>
  <c r="AP136" i="19"/>
  <c r="AP141" i="19" s="1"/>
  <c r="AO141" i="19"/>
  <c r="BD54" i="19"/>
  <c r="BG54" i="19"/>
  <c r="AZ76" i="19"/>
  <c r="AT153" i="19"/>
  <c r="AU153" i="19" s="1"/>
  <c r="AW153" i="19"/>
  <c r="AP154" i="19"/>
  <c r="AY213" i="19"/>
  <c r="BB213" i="19"/>
  <c r="AY189" i="19"/>
  <c r="BB189" i="19"/>
  <c r="AU193" i="19"/>
  <c r="AP52" i="19"/>
  <c r="AO63" i="19"/>
  <c r="AZ81" i="19"/>
  <c r="AP183" i="19"/>
  <c r="AP201" i="19" s="1"/>
  <c r="AO201" i="19"/>
  <c r="AW112" i="19"/>
  <c r="AT112" i="19"/>
  <c r="AW228" i="19"/>
  <c r="AT228" i="19"/>
  <c r="AU228" i="19" s="1"/>
  <c r="BB109" i="19"/>
  <c r="AY109" i="19"/>
  <c r="BS23" i="19"/>
  <c r="BT23" i="19" s="1"/>
  <c r="BV23" i="19"/>
  <c r="AZ89" i="19"/>
  <c r="BG164" i="19"/>
  <c r="BD164" i="19"/>
  <c r="BR71" i="19"/>
  <c r="BN71" i="19"/>
  <c r="AY110" i="19"/>
  <c r="AZ110" i="19" s="1"/>
  <c r="BB110" i="19"/>
  <c r="AU166" i="19"/>
  <c r="AU174" i="19" s="1"/>
  <c r="AU21" i="19"/>
  <c r="AO239" i="19"/>
  <c r="AP227" i="19"/>
  <c r="BH25" i="19"/>
  <c r="BD25" i="19"/>
  <c r="BE25" i="19" s="1"/>
  <c r="CK71" i="19"/>
  <c r="CG123" i="19"/>
  <c r="CC123" i="19"/>
  <c r="BG131" i="19"/>
  <c r="BD131" i="19"/>
  <c r="AY152" i="19"/>
  <c r="AZ152" i="19" s="1"/>
  <c r="BB152" i="19"/>
  <c r="AU229" i="19"/>
  <c r="AU86" i="19"/>
  <c r="AY40" i="19"/>
  <c r="AZ40" i="19" s="1"/>
  <c r="BB40" i="19"/>
  <c r="AO42" i="19"/>
  <c r="AY184" i="19"/>
  <c r="AZ184" i="19" s="1"/>
  <c r="BB184" i="19"/>
  <c r="BR73" i="19"/>
  <c r="BN73" i="19"/>
  <c r="AO220" i="19"/>
  <c r="AP208" i="19"/>
  <c r="AP220" i="19" s="1"/>
  <c r="BM200" i="19"/>
  <c r="BI200" i="19"/>
  <c r="BJ200" i="19" s="1"/>
  <c r="AT212" i="19"/>
  <c r="AU212" i="19" s="1"/>
  <c r="AW212" i="19"/>
  <c r="AT188" i="19"/>
  <c r="AU188" i="19" s="1"/>
  <c r="AW188" i="19"/>
  <c r="BJ51" i="19"/>
  <c r="AT108" i="19"/>
  <c r="AW108" i="19"/>
  <c r="AP113" i="19"/>
  <c r="AY39" i="19"/>
  <c r="AZ39" i="19" s="1"/>
  <c r="BB39" i="19"/>
  <c r="AZ85" i="19"/>
  <c r="AY31" i="19"/>
  <c r="BB31" i="19"/>
  <c r="AY79" i="19"/>
  <c r="AZ79" i="19" s="1"/>
  <c r="BB79" i="19"/>
  <c r="AT26" i="19"/>
  <c r="AW26" i="19"/>
  <c r="AZ237" i="19"/>
  <c r="BG113" i="19"/>
  <c r="BM182" i="19"/>
  <c r="BI182" i="19"/>
  <c r="BB217" i="19"/>
  <c r="AY217" i="19"/>
  <c r="AZ217" i="19" s="1"/>
  <c r="AU233" i="19"/>
  <c r="BC60" i="19"/>
  <c r="AY60" i="19"/>
  <c r="BD211" i="19"/>
  <c r="BE211" i="19" s="1"/>
  <c r="BG211" i="19"/>
  <c r="AO156" i="19"/>
  <c r="AU22" i="19"/>
  <c r="AU235" i="19"/>
  <c r="AY32" i="19"/>
  <c r="AZ32" i="19" s="1"/>
  <c r="BB32" i="19"/>
  <c r="BD134" i="19"/>
  <c r="BE134" i="19" s="1"/>
  <c r="BG134" i="19"/>
  <c r="AT136" i="19"/>
  <c r="AW136" i="19"/>
  <c r="AK115" i="19"/>
  <c r="AT174" i="19"/>
  <c r="BB194" i="19"/>
  <c r="AY194" i="19"/>
  <c r="BB195" i="19"/>
  <c r="AY195" i="19"/>
  <c r="AZ195" i="19" s="1"/>
  <c r="BG185" i="19"/>
  <c r="BD185" i="19"/>
  <c r="BC82" i="19"/>
  <c r="AY82" i="19"/>
  <c r="BG125" i="19"/>
  <c r="BD125" i="19"/>
  <c r="BG165" i="19"/>
  <c r="BD165" i="19"/>
  <c r="AP156" i="19" l="1"/>
  <c r="AT42" i="19"/>
  <c r="BT83" i="19"/>
  <c r="BG106" i="19"/>
  <c r="BD106" i="19"/>
  <c r="BE106" i="19" s="1"/>
  <c r="BE199" i="19"/>
  <c r="AP63" i="19"/>
  <c r="AU156" i="19"/>
  <c r="CB83" i="19"/>
  <c r="BX83" i="19"/>
  <c r="BY83" i="19" s="1"/>
  <c r="BL199" i="19"/>
  <c r="BI199" i="19"/>
  <c r="BJ199" i="19" s="1"/>
  <c r="AY138" i="19"/>
  <c r="AZ138" i="19" s="1"/>
  <c r="BB138" i="19"/>
  <c r="CK104" i="19"/>
  <c r="CH104" i="19"/>
  <c r="AY105" i="19"/>
  <c r="AZ105" i="19" s="1"/>
  <c r="BB105" i="19"/>
  <c r="AP115" i="19"/>
  <c r="BG107" i="19"/>
  <c r="BD107" i="19"/>
  <c r="BE107" i="19" s="1"/>
  <c r="DO186" i="19"/>
  <c r="DQ186" i="19" s="1"/>
  <c r="DR186" i="19" s="1"/>
  <c r="DL186" i="19"/>
  <c r="AU97" i="19"/>
  <c r="BE185" i="19"/>
  <c r="BD31" i="19"/>
  <c r="BE31" i="19" s="1"/>
  <c r="BG31" i="19"/>
  <c r="BD39" i="19"/>
  <c r="BG39" i="19"/>
  <c r="AO243" i="19"/>
  <c r="CD123" i="19"/>
  <c r="BL164" i="19"/>
  <c r="BI164" i="19"/>
  <c r="BB112" i="19"/>
  <c r="AY112" i="19"/>
  <c r="AZ112" i="19" s="1"/>
  <c r="BJ129" i="19"/>
  <c r="BG229" i="19"/>
  <c r="BD229" i="19"/>
  <c r="BE229" i="19" s="1"/>
  <c r="BE127" i="19"/>
  <c r="BL81" i="19"/>
  <c r="BI81" i="19"/>
  <c r="BW170" i="19"/>
  <c r="BS170" i="19"/>
  <c r="BT170" i="19" s="1"/>
  <c r="AZ36" i="19"/>
  <c r="BG192" i="19"/>
  <c r="BD192" i="19"/>
  <c r="AU34" i="19"/>
  <c r="AU38" i="19"/>
  <c r="AY33" i="19"/>
  <c r="AZ33" i="19" s="1"/>
  <c r="BB33" i="19"/>
  <c r="AZ168" i="19"/>
  <c r="AZ230" i="19"/>
  <c r="BE125" i="19"/>
  <c r="BL185" i="19"/>
  <c r="BI185" i="19"/>
  <c r="BJ185" i="19" s="1"/>
  <c r="BI211" i="19"/>
  <c r="BJ211" i="19" s="1"/>
  <c r="BL211" i="19"/>
  <c r="BR182" i="19"/>
  <c r="BN182" i="19"/>
  <c r="AZ31" i="19"/>
  <c r="AY108" i="19"/>
  <c r="BB108" i="19"/>
  <c r="BM25" i="19"/>
  <c r="BI25" i="19"/>
  <c r="BJ25" i="19" s="1"/>
  <c r="BX23" i="19"/>
  <c r="BY23" i="19" s="1"/>
  <c r="CA23" i="19"/>
  <c r="BH187" i="19"/>
  <c r="BD187" i="19"/>
  <c r="BE187" i="19" s="1"/>
  <c r="AU37" i="19"/>
  <c r="AY183" i="19"/>
  <c r="BB183" i="19"/>
  <c r="BL93" i="19"/>
  <c r="BI93" i="19"/>
  <c r="BG236" i="19"/>
  <c r="BD236" i="19"/>
  <c r="BE236" i="19" s="1"/>
  <c r="BL169" i="19"/>
  <c r="BI169" i="19"/>
  <c r="BJ169" i="19" s="1"/>
  <c r="BW172" i="19"/>
  <c r="BS172" i="19"/>
  <c r="BT172" i="19" s="1"/>
  <c r="BH21" i="19"/>
  <c r="BD21" i="19"/>
  <c r="BD22" i="19"/>
  <c r="BG22" i="19"/>
  <c r="BL89" i="19"/>
  <c r="BI89" i="19"/>
  <c r="BJ89" i="19" s="1"/>
  <c r="BG215" i="19"/>
  <c r="BD215" i="19"/>
  <c r="AY208" i="19"/>
  <c r="BB208" i="19"/>
  <c r="AZ150" i="19"/>
  <c r="BD35" i="19"/>
  <c r="BE35" i="19" s="1"/>
  <c r="BG35" i="19"/>
  <c r="AU52" i="19"/>
  <c r="AU63" i="19" s="1"/>
  <c r="AT63" i="19"/>
  <c r="BD214" i="19"/>
  <c r="BG214" i="19"/>
  <c r="BW72" i="19"/>
  <c r="BS72" i="19"/>
  <c r="BT72" i="19" s="1"/>
  <c r="AY238" i="19"/>
  <c r="BB238" i="19"/>
  <c r="AZ216" i="19"/>
  <c r="AY167" i="19"/>
  <c r="BB167" i="19"/>
  <c r="BG230" i="19"/>
  <c r="BD230" i="19"/>
  <c r="BE230" i="19" s="1"/>
  <c r="AU78" i="19"/>
  <c r="AT97" i="19"/>
  <c r="BD190" i="19"/>
  <c r="BG190" i="19"/>
  <c r="BL125" i="19"/>
  <c r="BI125" i="19"/>
  <c r="BG194" i="19"/>
  <c r="BD194" i="19"/>
  <c r="BE194" i="19" s="1"/>
  <c r="BD32" i="19"/>
  <c r="BG32" i="19"/>
  <c r="BD79" i="19"/>
  <c r="BE79" i="19" s="1"/>
  <c r="BG79" i="19"/>
  <c r="AU108" i="19"/>
  <c r="AT115" i="19"/>
  <c r="BR200" i="19"/>
  <c r="BN200" i="19"/>
  <c r="BO73" i="19"/>
  <c r="BD184" i="19"/>
  <c r="BG184" i="19"/>
  <c r="BD40" i="19"/>
  <c r="BG40" i="19"/>
  <c r="BE131" i="19"/>
  <c r="AP239" i="19"/>
  <c r="AP243" i="19" s="1"/>
  <c r="BW71" i="19"/>
  <c r="BS71" i="19"/>
  <c r="BB228" i="19"/>
  <c r="AY228" i="19"/>
  <c r="AZ228" i="19" s="1"/>
  <c r="BD189" i="19"/>
  <c r="BE189" i="19" s="1"/>
  <c r="BG189" i="19"/>
  <c r="AY153" i="19"/>
  <c r="BB153" i="19"/>
  <c r="BL54" i="19"/>
  <c r="BI54" i="19"/>
  <c r="BJ54" i="19" s="1"/>
  <c r="AZ191" i="19"/>
  <c r="AY174" i="19"/>
  <c r="BO51" i="19"/>
  <c r="AY140" i="19"/>
  <c r="AZ140" i="19" s="1"/>
  <c r="BB140" i="19"/>
  <c r="AU183" i="19"/>
  <c r="AU201" i="19" s="1"/>
  <c r="AT201" i="19"/>
  <c r="BL139" i="19"/>
  <c r="BI139" i="19"/>
  <c r="BJ139" i="19" s="1"/>
  <c r="AZ209" i="19"/>
  <c r="BH77" i="19"/>
  <c r="BD77" i="19"/>
  <c r="BE77" i="19" s="1"/>
  <c r="BB56" i="19"/>
  <c r="AY56" i="19"/>
  <c r="BJ151" i="19"/>
  <c r="AZ197" i="19"/>
  <c r="AY227" i="19"/>
  <c r="BB227" i="19"/>
  <c r="BE130" i="19"/>
  <c r="AU111" i="19"/>
  <c r="BG233" i="19"/>
  <c r="BD233" i="19"/>
  <c r="BL237" i="19"/>
  <c r="BI237" i="19"/>
  <c r="BG173" i="19"/>
  <c r="BD173" i="19"/>
  <c r="AU208" i="19"/>
  <c r="AT220" i="19"/>
  <c r="BG150" i="19"/>
  <c r="BD150" i="19"/>
  <c r="BG232" i="19"/>
  <c r="BD232" i="19"/>
  <c r="BE232" i="19" s="1"/>
  <c r="AZ35" i="19"/>
  <c r="BB52" i="19"/>
  <c r="AY52" i="19"/>
  <c r="BG193" i="19"/>
  <c r="BD193" i="19"/>
  <c r="BB154" i="19"/>
  <c r="AY154" i="19"/>
  <c r="AZ154" i="19" s="1"/>
  <c r="BD137" i="19"/>
  <c r="BE137" i="19" s="1"/>
  <c r="BG137" i="19"/>
  <c r="BE76" i="19"/>
  <c r="BL155" i="19"/>
  <c r="BI155" i="19"/>
  <c r="BJ155" i="19" s="1"/>
  <c r="BL59" i="19"/>
  <c r="BI59" i="19"/>
  <c r="BJ59" i="19" s="1"/>
  <c r="BB234" i="19"/>
  <c r="AY234" i="19"/>
  <c r="BX28" i="19"/>
  <c r="CA28" i="19"/>
  <c r="BR133" i="19"/>
  <c r="BN133" i="19"/>
  <c r="BG216" i="19"/>
  <c r="BD216" i="19"/>
  <c r="BE216" i="19" s="1"/>
  <c r="BG235" i="19"/>
  <c r="BD235" i="19"/>
  <c r="BH86" i="19"/>
  <c r="BD86" i="19"/>
  <c r="BL165" i="19"/>
  <c r="BI165" i="19"/>
  <c r="BJ165" i="19" s="1"/>
  <c r="BH82" i="19"/>
  <c r="BD82" i="19"/>
  <c r="BE82" i="19" s="1"/>
  <c r="AU136" i="19"/>
  <c r="AU141" i="19" s="1"/>
  <c r="AT141" i="19"/>
  <c r="AZ60" i="19"/>
  <c r="BJ182" i="19"/>
  <c r="AU26" i="19"/>
  <c r="BD152" i="19"/>
  <c r="BG152" i="19"/>
  <c r="BG109" i="19"/>
  <c r="BD109" i="19"/>
  <c r="BE109" i="19" s="1"/>
  <c r="BD213" i="19"/>
  <c r="BE213" i="19" s="1"/>
  <c r="BG213" i="19"/>
  <c r="BD166" i="19"/>
  <c r="BD174" i="19" s="1"/>
  <c r="BG166" i="19"/>
  <c r="AY37" i="19"/>
  <c r="AZ37" i="19" s="1"/>
  <c r="BB37" i="19"/>
  <c r="AZ94" i="19"/>
  <c r="BB53" i="19"/>
  <c r="AY53" i="19"/>
  <c r="AU27" i="19"/>
  <c r="BE169" i="19"/>
  <c r="AZ21" i="19"/>
  <c r="BR30" i="19"/>
  <c r="BN30" i="19"/>
  <c r="BL55" i="19"/>
  <c r="BI55" i="19"/>
  <c r="BJ55" i="19" s="1"/>
  <c r="AU218" i="19"/>
  <c r="BL135" i="19"/>
  <c r="BI135" i="19"/>
  <c r="AY78" i="19"/>
  <c r="BB78" i="19"/>
  <c r="AK243" i="19"/>
  <c r="AZ194" i="19"/>
  <c r="BH60" i="19"/>
  <c r="BD60" i="19"/>
  <c r="BE60" i="19" s="1"/>
  <c r="AY188" i="19"/>
  <c r="AZ188" i="19" s="1"/>
  <c r="BB188" i="19"/>
  <c r="CL123" i="19"/>
  <c r="CH123" i="19"/>
  <c r="BO71" i="19"/>
  <c r="AZ213" i="19"/>
  <c r="BG231" i="19"/>
  <c r="BD231" i="19"/>
  <c r="BE231" i="19" s="1"/>
  <c r="BR129" i="19"/>
  <c r="BN129" i="19"/>
  <c r="BO129" i="19" s="1"/>
  <c r="BD209" i="19"/>
  <c r="BE209" i="19" s="1"/>
  <c r="BG209" i="19"/>
  <c r="BW74" i="19"/>
  <c r="BS74" i="19"/>
  <c r="BT74" i="19" s="1"/>
  <c r="BL127" i="19"/>
  <c r="BI127" i="19"/>
  <c r="BJ127" i="19" s="1"/>
  <c r="BE165" i="19"/>
  <c r="AZ82" i="19"/>
  <c r="BG195" i="19"/>
  <c r="BD195" i="19"/>
  <c r="BB136" i="19"/>
  <c r="AY136" i="19"/>
  <c r="BL134" i="19"/>
  <c r="BI134" i="19"/>
  <c r="BJ134" i="19" s="1"/>
  <c r="BG217" i="19"/>
  <c r="BD217" i="19"/>
  <c r="BE217" i="19" s="1"/>
  <c r="BL113" i="19"/>
  <c r="AY26" i="19"/>
  <c r="AZ26" i="19" s="1"/>
  <c r="BB26" i="19"/>
  <c r="AY212" i="19"/>
  <c r="AZ212" i="19" s="1"/>
  <c r="BB212" i="19"/>
  <c r="BW73" i="19"/>
  <c r="BS73" i="19"/>
  <c r="BT73" i="19" s="1"/>
  <c r="BL131" i="19"/>
  <c r="BI131" i="19"/>
  <c r="BJ131" i="19" s="1"/>
  <c r="CP71" i="19"/>
  <c r="BG110" i="19"/>
  <c r="BD110" i="19"/>
  <c r="BE110" i="19" s="1"/>
  <c r="BE164" i="19"/>
  <c r="AZ109" i="19"/>
  <c r="AU112" i="19"/>
  <c r="AZ189" i="19"/>
  <c r="BE54" i="19"/>
  <c r="BG191" i="19"/>
  <c r="BD191" i="19"/>
  <c r="BE191" i="19" s="1"/>
  <c r="BH90" i="19"/>
  <c r="BD90" i="19"/>
  <c r="BL85" i="19"/>
  <c r="BI85" i="19"/>
  <c r="BC113" i="19"/>
  <c r="AY113" i="19"/>
  <c r="BS51" i="19"/>
  <c r="BV51" i="19"/>
  <c r="BH94" i="19"/>
  <c r="BD94" i="19"/>
  <c r="BE94" i="19" s="1"/>
  <c r="BQ151" i="19"/>
  <c r="BN151" i="19"/>
  <c r="BO151" i="19" s="1"/>
  <c r="AY27" i="19"/>
  <c r="AZ27" i="19" s="1"/>
  <c r="BB27" i="19"/>
  <c r="BG197" i="19"/>
  <c r="BD197" i="19"/>
  <c r="BE197" i="19" s="1"/>
  <c r="AT239" i="19"/>
  <c r="AU227" i="19"/>
  <c r="AU239" i="19" s="1"/>
  <c r="BG171" i="19"/>
  <c r="BD171" i="19"/>
  <c r="BL130" i="19"/>
  <c r="BI130" i="19"/>
  <c r="BJ130" i="19" s="1"/>
  <c r="AY111" i="19"/>
  <c r="AZ111" i="19" s="1"/>
  <c r="BB111" i="19"/>
  <c r="BD210" i="19"/>
  <c r="BE210" i="19" s="1"/>
  <c r="BG210" i="19"/>
  <c r="BG196" i="19"/>
  <c r="BD196" i="19"/>
  <c r="BG219" i="19"/>
  <c r="BD219" i="19"/>
  <c r="BE219" i="19" s="1"/>
  <c r="BD36" i="19"/>
  <c r="BE36" i="19" s="1"/>
  <c r="BG36" i="19"/>
  <c r="AY34" i="19"/>
  <c r="AZ34" i="19" s="1"/>
  <c r="BB34" i="19"/>
  <c r="BL76" i="19"/>
  <c r="BI76" i="19"/>
  <c r="CF73" i="19"/>
  <c r="AY38" i="19"/>
  <c r="AZ38" i="19" s="1"/>
  <c r="BB38" i="19"/>
  <c r="AT156" i="19"/>
  <c r="BE55" i="19"/>
  <c r="BB218" i="19"/>
  <c r="AY218" i="19"/>
  <c r="AZ218" i="19" s="1"/>
  <c r="BD168" i="19"/>
  <c r="BE168" i="19" s="1"/>
  <c r="BG168" i="19"/>
  <c r="CB114" i="19"/>
  <c r="BX114" i="19"/>
  <c r="AU42" i="19" l="1"/>
  <c r="AU220" i="19"/>
  <c r="AT243" i="19"/>
  <c r="BL107" i="19"/>
  <c r="BI107" i="19"/>
  <c r="BJ107" i="19" s="1"/>
  <c r="CI104" i="19"/>
  <c r="DM186" i="19"/>
  <c r="DT186" i="19"/>
  <c r="CP104" i="19"/>
  <c r="CM104" i="19"/>
  <c r="CN104" i="19" s="1"/>
  <c r="BQ199" i="19"/>
  <c r="BN199" i="19"/>
  <c r="BL106" i="19"/>
  <c r="BI106" i="19"/>
  <c r="BJ106" i="19" s="1"/>
  <c r="BG105" i="19"/>
  <c r="BD105" i="19"/>
  <c r="BE105" i="19" s="1"/>
  <c r="BD138" i="19"/>
  <c r="BE138" i="19" s="1"/>
  <c r="BG138" i="19"/>
  <c r="CG83" i="19"/>
  <c r="CC83" i="19"/>
  <c r="CD83" i="19" s="1"/>
  <c r="CG114" i="19"/>
  <c r="CC114" i="19"/>
  <c r="CD114" i="19" s="1"/>
  <c r="BJ76" i="19"/>
  <c r="BI219" i="19"/>
  <c r="BL219" i="19"/>
  <c r="BI210" i="19"/>
  <c r="BJ210" i="19" s="1"/>
  <c r="BL210" i="19"/>
  <c r="BL171" i="19"/>
  <c r="BI171" i="19"/>
  <c r="BJ171" i="19" s="1"/>
  <c r="BT51" i="19"/>
  <c r="BQ85" i="19"/>
  <c r="BN85" i="19"/>
  <c r="BO85" i="19" s="1"/>
  <c r="CB74" i="19"/>
  <c r="BX74" i="19"/>
  <c r="BY74" i="19" s="1"/>
  <c r="BD188" i="19"/>
  <c r="BG188" i="19"/>
  <c r="BN135" i="19"/>
  <c r="BO135" i="19" s="1"/>
  <c r="BQ135" i="19"/>
  <c r="BQ55" i="19"/>
  <c r="BN55" i="19"/>
  <c r="BG53" i="19"/>
  <c r="BD53" i="19"/>
  <c r="BE53" i="19" s="1"/>
  <c r="BG234" i="19"/>
  <c r="BD234" i="19"/>
  <c r="BE234" i="19" s="1"/>
  <c r="BI137" i="19"/>
  <c r="BL137" i="19"/>
  <c r="BN237" i="19"/>
  <c r="BO237" i="19" s="1"/>
  <c r="BQ237" i="19"/>
  <c r="AZ56" i="19"/>
  <c r="BD153" i="19"/>
  <c r="BE153" i="19" s="1"/>
  <c r="BG153" i="19"/>
  <c r="BE40" i="19"/>
  <c r="BL190" i="19"/>
  <c r="BI190" i="19"/>
  <c r="BJ190" i="19" s="1"/>
  <c r="AZ167" i="19"/>
  <c r="AZ174" i="19" s="1"/>
  <c r="BL215" i="19"/>
  <c r="BI215" i="19"/>
  <c r="BJ215" i="19" s="1"/>
  <c r="BR25" i="19"/>
  <c r="BN25" i="19"/>
  <c r="BQ81" i="19"/>
  <c r="BN81" i="19"/>
  <c r="BO81" i="19" s="1"/>
  <c r="BI31" i="19"/>
  <c r="BJ31" i="19" s="1"/>
  <c r="BL31" i="19"/>
  <c r="BE90" i="19"/>
  <c r="CU71" i="19"/>
  <c r="BE195" i="19"/>
  <c r="BQ127" i="19"/>
  <c r="BN127" i="19"/>
  <c r="BO127" i="19" s="1"/>
  <c r="BI209" i="19"/>
  <c r="BL209" i="19"/>
  <c r="AY42" i="19"/>
  <c r="BE152" i="19"/>
  <c r="BL216" i="19"/>
  <c r="BI216" i="19"/>
  <c r="BJ216" i="19" s="1"/>
  <c r="BL193" i="19"/>
  <c r="BI193" i="19"/>
  <c r="BJ193" i="19" s="1"/>
  <c r="BL150" i="19"/>
  <c r="BI150" i="19"/>
  <c r="BE173" i="19"/>
  <c r="BG227" i="19"/>
  <c r="BD227" i="19"/>
  <c r="BD56" i="19"/>
  <c r="BE56" i="19" s="1"/>
  <c r="BG56" i="19"/>
  <c r="AZ153" i="19"/>
  <c r="AZ156" i="19" s="1"/>
  <c r="BT71" i="19"/>
  <c r="BI184" i="19"/>
  <c r="BJ184" i="19" s="1"/>
  <c r="BL184" i="19"/>
  <c r="BO200" i="19"/>
  <c r="BI79" i="19"/>
  <c r="BL79" i="19"/>
  <c r="BI32" i="19"/>
  <c r="BJ32" i="19" s="1"/>
  <c r="BL32" i="19"/>
  <c r="BL194" i="19"/>
  <c r="BI194" i="19"/>
  <c r="BJ194" i="19" s="1"/>
  <c r="BE190" i="19"/>
  <c r="BL230" i="19"/>
  <c r="BI230" i="19"/>
  <c r="BJ230" i="19" s="1"/>
  <c r="BD238" i="19"/>
  <c r="BE238" i="19" s="1"/>
  <c r="BG238" i="19"/>
  <c r="BE214" i="19"/>
  <c r="BI35" i="19"/>
  <c r="BL35" i="19"/>
  <c r="BD208" i="19"/>
  <c r="BG208" i="19"/>
  <c r="BE22" i="19"/>
  <c r="CB172" i="19"/>
  <c r="BX172" i="19"/>
  <c r="BY172" i="19" s="1"/>
  <c r="BL236" i="19"/>
  <c r="BI236" i="19"/>
  <c r="BJ236" i="19" s="1"/>
  <c r="BD183" i="19"/>
  <c r="BG183" i="19"/>
  <c r="CC23" i="19"/>
  <c r="CF23" i="19"/>
  <c r="BD108" i="19"/>
  <c r="BG108" i="19"/>
  <c r="BO182" i="19"/>
  <c r="BD33" i="19"/>
  <c r="BG33" i="19"/>
  <c r="BE192" i="19"/>
  <c r="BL229" i="19"/>
  <c r="BI229" i="19"/>
  <c r="BJ229" i="19" s="1"/>
  <c r="BG112" i="19"/>
  <c r="BD112" i="19"/>
  <c r="BE112" i="19" s="1"/>
  <c r="BI168" i="19"/>
  <c r="BJ168" i="19" s="1"/>
  <c r="BL168" i="19"/>
  <c r="CK73" i="19"/>
  <c r="BE196" i="19"/>
  <c r="BQ130" i="19"/>
  <c r="BN130" i="19"/>
  <c r="BO130" i="19" s="1"/>
  <c r="BD27" i="19"/>
  <c r="BG27" i="19"/>
  <c r="BM94" i="19"/>
  <c r="BI94" i="19"/>
  <c r="BJ94" i="19" s="1"/>
  <c r="BH113" i="19"/>
  <c r="BD113" i="19"/>
  <c r="BE113" i="19" s="1"/>
  <c r="BI90" i="19"/>
  <c r="BJ90" i="19" s="1"/>
  <c r="BM90" i="19"/>
  <c r="BD212" i="19"/>
  <c r="BE212" i="19" s="1"/>
  <c r="BG212" i="19"/>
  <c r="BL217" i="19"/>
  <c r="BI217" i="19"/>
  <c r="BJ217" i="19" s="1"/>
  <c r="AZ136" i="19"/>
  <c r="AZ141" i="19" s="1"/>
  <c r="AY141" i="19"/>
  <c r="BL195" i="19"/>
  <c r="BI195" i="19"/>
  <c r="BJ195" i="19" s="1"/>
  <c r="BL231" i="19"/>
  <c r="BI231" i="19"/>
  <c r="CI123" i="19"/>
  <c r="AZ78" i="19"/>
  <c r="AZ97" i="19" s="1"/>
  <c r="AY97" i="19"/>
  <c r="BS30" i="19"/>
  <c r="BT30" i="19" s="1"/>
  <c r="BW30" i="19"/>
  <c r="AZ42" i="19"/>
  <c r="BI166" i="19"/>
  <c r="BJ166" i="19" s="1"/>
  <c r="BL166" i="19"/>
  <c r="BI82" i="19"/>
  <c r="BM82" i="19"/>
  <c r="BE86" i="19"/>
  <c r="BE235" i="19"/>
  <c r="BO133" i="19"/>
  <c r="BY28" i="19"/>
  <c r="BQ59" i="19"/>
  <c r="BN59" i="19"/>
  <c r="BO59" i="19" s="1"/>
  <c r="AZ52" i="19"/>
  <c r="AY63" i="19"/>
  <c r="BL173" i="19"/>
  <c r="BI173" i="19"/>
  <c r="BJ173" i="19" s="1"/>
  <c r="BE233" i="19"/>
  <c r="AY239" i="19"/>
  <c r="AZ227" i="19"/>
  <c r="BD140" i="19"/>
  <c r="BE140" i="19" s="1"/>
  <c r="BG140" i="19"/>
  <c r="CB71" i="19"/>
  <c r="BX71" i="19"/>
  <c r="BE184" i="19"/>
  <c r="BW200" i="19"/>
  <c r="BS200" i="19"/>
  <c r="BT200" i="19" s="1"/>
  <c r="BE32" i="19"/>
  <c r="BJ125" i="19"/>
  <c r="AZ238" i="19"/>
  <c r="CB72" i="19"/>
  <c r="BX72" i="19"/>
  <c r="AZ208" i="19"/>
  <c r="AZ220" i="19" s="1"/>
  <c r="AY220" i="19"/>
  <c r="BQ89" i="19"/>
  <c r="BN89" i="19"/>
  <c r="BO89" i="19" s="1"/>
  <c r="BE21" i="19"/>
  <c r="BJ93" i="19"/>
  <c r="AZ183" i="19"/>
  <c r="AZ201" i="19" s="1"/>
  <c r="AY201" i="19"/>
  <c r="BM187" i="19"/>
  <c r="BI187" i="19"/>
  <c r="BJ187" i="19" s="1"/>
  <c r="AZ108" i="19"/>
  <c r="AY115" i="19"/>
  <c r="BW182" i="19"/>
  <c r="BS182" i="19"/>
  <c r="BQ185" i="19"/>
  <c r="BN185" i="19"/>
  <c r="BO185" i="19" s="1"/>
  <c r="BL192" i="19"/>
  <c r="BI192" i="19"/>
  <c r="BJ192" i="19" s="1"/>
  <c r="CB170" i="19"/>
  <c r="BX170" i="19"/>
  <c r="BY170" i="19" s="1"/>
  <c r="BJ164" i="19"/>
  <c r="BI39" i="19"/>
  <c r="BJ39" i="19" s="1"/>
  <c r="BL39" i="19"/>
  <c r="BQ113" i="19"/>
  <c r="BW129" i="19"/>
  <c r="BS129" i="19"/>
  <c r="BT129" i="19" s="1"/>
  <c r="BD37" i="19"/>
  <c r="BE37" i="19" s="1"/>
  <c r="BG37" i="19"/>
  <c r="BI213" i="19"/>
  <c r="BL213" i="19"/>
  <c r="BI152" i="19"/>
  <c r="BJ152" i="19" s="1"/>
  <c r="BL152" i="19"/>
  <c r="BQ165" i="19"/>
  <c r="BN165" i="19"/>
  <c r="BO165" i="19" s="1"/>
  <c r="BQ155" i="19"/>
  <c r="BN155" i="19"/>
  <c r="BO155" i="19" s="1"/>
  <c r="BE193" i="19"/>
  <c r="BE150" i="19"/>
  <c r="AU115" i="19"/>
  <c r="AU243" i="19" s="1"/>
  <c r="BI214" i="19"/>
  <c r="BJ214" i="19" s="1"/>
  <c r="BL214" i="19"/>
  <c r="BI22" i="19"/>
  <c r="BJ22" i="19" s="1"/>
  <c r="BL22" i="19"/>
  <c r="BD218" i="19"/>
  <c r="BE218" i="19" s="1"/>
  <c r="BG218" i="19"/>
  <c r="BQ76" i="19"/>
  <c r="BN76" i="19"/>
  <c r="BI36" i="19"/>
  <c r="BJ36" i="19" s="1"/>
  <c r="BL36" i="19"/>
  <c r="BL197" i="19"/>
  <c r="BI197" i="19"/>
  <c r="BJ197" i="19" s="1"/>
  <c r="BV151" i="19"/>
  <c r="BS151" i="19"/>
  <c r="BT151" i="19" s="1"/>
  <c r="AZ113" i="19"/>
  <c r="BL191" i="19"/>
  <c r="BI191" i="19"/>
  <c r="BJ191" i="19" s="1"/>
  <c r="CB73" i="19"/>
  <c r="BX73" i="19"/>
  <c r="BY73" i="19" s="1"/>
  <c r="BD26" i="19"/>
  <c r="BE26" i="19" s="1"/>
  <c r="BG26" i="19"/>
  <c r="BQ134" i="19"/>
  <c r="BN134" i="19"/>
  <c r="BO134" i="19" s="1"/>
  <c r="BD78" i="19"/>
  <c r="BG78" i="19"/>
  <c r="BO30" i="19"/>
  <c r="CC28" i="19"/>
  <c r="CD28" i="19" s="1"/>
  <c r="CF28" i="19"/>
  <c r="BY114" i="19"/>
  <c r="BD38" i="19"/>
  <c r="BE38" i="19" s="1"/>
  <c r="BG38" i="19"/>
  <c r="BD34" i="19"/>
  <c r="BE34" i="19" s="1"/>
  <c r="BG34" i="19"/>
  <c r="BL196" i="19"/>
  <c r="BI196" i="19"/>
  <c r="BJ196" i="19" s="1"/>
  <c r="BD111" i="19"/>
  <c r="BE111" i="19" s="1"/>
  <c r="BG111" i="19"/>
  <c r="BE171" i="19"/>
  <c r="BX51" i="19"/>
  <c r="CA51" i="19"/>
  <c r="BJ85" i="19"/>
  <c r="BL110" i="19"/>
  <c r="BI110" i="19"/>
  <c r="BQ131" i="19"/>
  <c r="BN131" i="19"/>
  <c r="BG136" i="19"/>
  <c r="BD136" i="19"/>
  <c r="CQ123" i="19"/>
  <c r="CM123" i="19"/>
  <c r="BI60" i="19"/>
  <c r="BM60" i="19"/>
  <c r="BJ135" i="19"/>
  <c r="AZ53" i="19"/>
  <c r="BE166" i="19"/>
  <c r="BL109" i="19"/>
  <c r="BI109" i="19"/>
  <c r="BM86" i="19"/>
  <c r="BI86" i="19"/>
  <c r="BJ86" i="19" s="1"/>
  <c r="BL235" i="19"/>
  <c r="BI235" i="19"/>
  <c r="BJ235" i="19" s="1"/>
  <c r="BW133" i="19"/>
  <c r="BS133" i="19"/>
  <c r="BT133" i="19" s="1"/>
  <c r="AZ234" i="19"/>
  <c r="BG154" i="19"/>
  <c r="BD154" i="19"/>
  <c r="BE154" i="19" s="1"/>
  <c r="BD52" i="19"/>
  <c r="BG52" i="19"/>
  <c r="BL232" i="19"/>
  <c r="BI232" i="19"/>
  <c r="BJ237" i="19"/>
  <c r="BL233" i="19"/>
  <c r="BI233" i="19"/>
  <c r="BJ233" i="19" s="1"/>
  <c r="BM77" i="19"/>
  <c r="BI77" i="19"/>
  <c r="BN139" i="19"/>
  <c r="BQ139" i="19"/>
  <c r="BN54" i="19"/>
  <c r="BQ54" i="19"/>
  <c r="BI189" i="19"/>
  <c r="BJ189" i="19" s="1"/>
  <c r="BL189" i="19"/>
  <c r="BG228" i="19"/>
  <c r="BD228" i="19"/>
  <c r="BI40" i="19"/>
  <c r="BJ40" i="19" s="1"/>
  <c r="BL40" i="19"/>
  <c r="BQ125" i="19"/>
  <c r="BN125" i="19"/>
  <c r="BD167" i="19"/>
  <c r="BE167" i="19" s="1"/>
  <c r="BG167" i="19"/>
  <c r="AY156" i="19"/>
  <c r="BE215" i="19"/>
  <c r="BI21" i="19"/>
  <c r="BM21" i="19"/>
  <c r="BQ169" i="19"/>
  <c r="BN169" i="19"/>
  <c r="BQ93" i="19"/>
  <c r="BN93" i="19"/>
  <c r="BO93" i="19" s="1"/>
  <c r="BN211" i="19"/>
  <c r="BO211" i="19" s="1"/>
  <c r="BQ211" i="19"/>
  <c r="BJ81" i="19"/>
  <c r="BQ164" i="19"/>
  <c r="BN164" i="19"/>
  <c r="BE39" i="19"/>
  <c r="BI174" i="19" l="1"/>
  <c r="BE174" i="19"/>
  <c r="CL83" i="19"/>
  <c r="CH83" i="19"/>
  <c r="CI83" i="19" s="1"/>
  <c r="BO199" i="19"/>
  <c r="DU186" i="19"/>
  <c r="DY186" i="19" s="1"/>
  <c r="DX186" i="19"/>
  <c r="BI105" i="19"/>
  <c r="BJ105" i="19" s="1"/>
  <c r="BL105" i="19"/>
  <c r="BV199" i="19"/>
  <c r="BS199" i="19"/>
  <c r="BT199" i="19" s="1"/>
  <c r="BN107" i="19"/>
  <c r="BO107" i="19" s="1"/>
  <c r="BQ107" i="19"/>
  <c r="BL138" i="19"/>
  <c r="BI138" i="19"/>
  <c r="BJ138" i="19" s="1"/>
  <c r="BD42" i="19"/>
  <c r="BN106" i="19"/>
  <c r="BO106" i="19" s="1"/>
  <c r="BQ106" i="19"/>
  <c r="CU104" i="19"/>
  <c r="CR104" i="19"/>
  <c r="CS104" i="19" s="1"/>
  <c r="BO164" i="19"/>
  <c r="BN40" i="19"/>
  <c r="BO40" i="19" s="1"/>
  <c r="BQ40" i="19"/>
  <c r="BO54" i="19"/>
  <c r="BJ77" i="19"/>
  <c r="BJ232" i="19"/>
  <c r="CV123" i="19"/>
  <c r="CR123" i="19"/>
  <c r="BO131" i="19"/>
  <c r="CF51" i="19"/>
  <c r="CC51" i="19"/>
  <c r="CH28" i="19"/>
  <c r="CI28" i="19" s="1"/>
  <c r="CK28" i="19"/>
  <c r="BT182" i="19"/>
  <c r="BY72" i="19"/>
  <c r="BQ173" i="19"/>
  <c r="BN173" i="19"/>
  <c r="BO173" i="19" s="1"/>
  <c r="CB30" i="19"/>
  <c r="BX30" i="19"/>
  <c r="BY30" i="19" s="1"/>
  <c r="BQ231" i="19"/>
  <c r="BN231" i="19"/>
  <c r="BO231" i="19" s="1"/>
  <c r="BE27" i="19"/>
  <c r="BI112" i="19"/>
  <c r="BL112" i="19"/>
  <c r="BE108" i="19"/>
  <c r="BE115" i="19" s="1"/>
  <c r="BD115" i="19"/>
  <c r="BD220" i="19"/>
  <c r="BE208" i="19"/>
  <c r="BE220" i="19" s="1"/>
  <c r="BQ137" i="19"/>
  <c r="BN137" i="19"/>
  <c r="BO137" i="19" s="1"/>
  <c r="BS135" i="19"/>
  <c r="BV135" i="19"/>
  <c r="BV85" i="19"/>
  <c r="BS85" i="19"/>
  <c r="BQ171" i="19"/>
  <c r="BN171" i="19"/>
  <c r="BJ219" i="19"/>
  <c r="BN189" i="19"/>
  <c r="BQ189" i="19"/>
  <c r="BR77" i="19"/>
  <c r="BN77" i="19"/>
  <c r="BO77" i="19" s="1"/>
  <c r="BQ232" i="19"/>
  <c r="BN232" i="19"/>
  <c r="BO232" i="19" s="1"/>
  <c r="BL154" i="19"/>
  <c r="BI154" i="19"/>
  <c r="BJ154" i="19" s="1"/>
  <c r="BI78" i="19"/>
  <c r="BJ78" i="19" s="1"/>
  <c r="BL78" i="19"/>
  <c r="CG73" i="19"/>
  <c r="CC73" i="19"/>
  <c r="CD73" i="19" s="1"/>
  <c r="BQ197" i="19"/>
  <c r="BN197" i="19"/>
  <c r="BO197" i="19" s="1"/>
  <c r="BV165" i="19"/>
  <c r="BS165" i="19"/>
  <c r="BT165" i="19" s="1"/>
  <c r="BJ213" i="19"/>
  <c r="CB129" i="19"/>
  <c r="BX129" i="19"/>
  <c r="BY129" i="19" s="1"/>
  <c r="BQ192" i="19"/>
  <c r="BN192" i="19"/>
  <c r="BO192" i="19" s="1"/>
  <c r="CB182" i="19"/>
  <c r="BX182" i="19"/>
  <c r="BR187" i="19"/>
  <c r="BN187" i="19"/>
  <c r="BO187" i="19" s="1"/>
  <c r="CG72" i="19"/>
  <c r="CC72" i="19"/>
  <c r="CD72" i="19" s="1"/>
  <c r="CB200" i="19"/>
  <c r="BX200" i="19"/>
  <c r="BY200" i="19" s="1"/>
  <c r="BY71" i="19"/>
  <c r="BR82" i="19"/>
  <c r="BN82" i="19"/>
  <c r="BO82" i="19" s="1"/>
  <c r="BN166" i="19"/>
  <c r="BQ166" i="19"/>
  <c r="BI212" i="19"/>
  <c r="BL212" i="19"/>
  <c r="BN168" i="19"/>
  <c r="BQ168" i="19"/>
  <c r="CH23" i="19"/>
  <c r="CI23" i="19" s="1"/>
  <c r="CK23" i="19"/>
  <c r="BN35" i="19"/>
  <c r="BO35" i="19" s="1"/>
  <c r="BQ35" i="19"/>
  <c r="BI238" i="19"/>
  <c r="BL238" i="19"/>
  <c r="BQ230" i="19"/>
  <c r="BN230" i="19"/>
  <c r="BQ194" i="19"/>
  <c r="BN194" i="19"/>
  <c r="BO194" i="19" s="1"/>
  <c r="BJ79" i="19"/>
  <c r="BI227" i="19"/>
  <c r="BL227" i="19"/>
  <c r="BJ150" i="19"/>
  <c r="BJ209" i="19"/>
  <c r="BO25" i="19"/>
  <c r="BI153" i="19"/>
  <c r="BL153" i="19"/>
  <c r="BJ137" i="19"/>
  <c r="BI53" i="19"/>
  <c r="BL53" i="19"/>
  <c r="BN210" i="19"/>
  <c r="BQ210" i="19"/>
  <c r="CL114" i="19"/>
  <c r="CH114" i="19"/>
  <c r="CI114" i="19" s="1"/>
  <c r="BV169" i="19"/>
  <c r="BS169" i="19"/>
  <c r="BT169" i="19" s="1"/>
  <c r="BI167" i="19"/>
  <c r="BJ167" i="19" s="1"/>
  <c r="BJ174" i="19" s="1"/>
  <c r="BL167" i="19"/>
  <c r="BS139" i="19"/>
  <c r="BT139" i="19" s="1"/>
  <c r="BV139" i="19"/>
  <c r="BL52" i="19"/>
  <c r="BI52" i="19"/>
  <c r="CB133" i="19"/>
  <c r="BX133" i="19"/>
  <c r="BY133" i="19" s="1"/>
  <c r="BR86" i="19"/>
  <c r="BN86" i="19"/>
  <c r="BO86" i="19" s="1"/>
  <c r="BJ60" i="19"/>
  <c r="BI136" i="19"/>
  <c r="BL136" i="19"/>
  <c r="BJ110" i="19"/>
  <c r="BL111" i="19"/>
  <c r="BI111" i="19"/>
  <c r="BJ111" i="19" s="1"/>
  <c r="BI34" i="19"/>
  <c r="BL34" i="19"/>
  <c r="BE78" i="19"/>
  <c r="BE97" i="19" s="1"/>
  <c r="BD97" i="19"/>
  <c r="BI26" i="19"/>
  <c r="BL26" i="19"/>
  <c r="BN36" i="19"/>
  <c r="BQ36" i="19"/>
  <c r="BQ214" i="19"/>
  <c r="BN214" i="19"/>
  <c r="BO214" i="19" s="1"/>
  <c r="BD156" i="19"/>
  <c r="BN152" i="19"/>
  <c r="BO152" i="19" s="1"/>
  <c r="BQ152" i="19"/>
  <c r="BI37" i="19"/>
  <c r="BJ37" i="19" s="1"/>
  <c r="BL37" i="19"/>
  <c r="BN39" i="19"/>
  <c r="BO39" i="19" s="1"/>
  <c r="BQ39" i="19"/>
  <c r="CG71" i="19"/>
  <c r="CC71" i="19"/>
  <c r="AZ63" i="19"/>
  <c r="BJ82" i="19"/>
  <c r="BM113" i="19"/>
  <c r="BI113" i="19"/>
  <c r="BV130" i="19"/>
  <c r="BS130" i="19"/>
  <c r="CP73" i="19"/>
  <c r="BQ229" i="19"/>
  <c r="BN229" i="19"/>
  <c r="BI33" i="19"/>
  <c r="BJ33" i="19" s="1"/>
  <c r="BL33" i="19"/>
  <c r="CD23" i="19"/>
  <c r="BQ236" i="19"/>
  <c r="BN236" i="19"/>
  <c r="BJ35" i="19"/>
  <c r="BN32" i="19"/>
  <c r="BO32" i="19" s="1"/>
  <c r="BQ32" i="19"/>
  <c r="BI56" i="19"/>
  <c r="BL56" i="19"/>
  <c r="BQ150" i="19"/>
  <c r="BN150" i="19"/>
  <c r="BQ216" i="19"/>
  <c r="BN216" i="19"/>
  <c r="BO216" i="19" s="1"/>
  <c r="AY243" i="19"/>
  <c r="BV81" i="19"/>
  <c r="BS81" i="19"/>
  <c r="BT81" i="19" s="1"/>
  <c r="BW25" i="19"/>
  <c r="BS25" i="19"/>
  <c r="BT25" i="19" s="1"/>
  <c r="BQ215" i="19"/>
  <c r="BN215" i="19"/>
  <c r="BN190" i="19"/>
  <c r="BO190" i="19" s="1"/>
  <c r="BQ190" i="19"/>
  <c r="BS237" i="19"/>
  <c r="BV237" i="19"/>
  <c r="BO55" i="19"/>
  <c r="BI188" i="19"/>
  <c r="BJ188" i="19" s="1"/>
  <c r="BL188" i="19"/>
  <c r="CG74" i="19"/>
  <c r="CC74" i="19"/>
  <c r="BV93" i="19"/>
  <c r="BS93" i="19"/>
  <c r="BJ21" i="19"/>
  <c r="BO125" i="19"/>
  <c r="BL228" i="19"/>
  <c r="BI228" i="19"/>
  <c r="BJ228" i="19" s="1"/>
  <c r="BQ235" i="19"/>
  <c r="BN235" i="19"/>
  <c r="BN109" i="19"/>
  <c r="BO109" i="19" s="1"/>
  <c r="BQ109" i="19"/>
  <c r="BI38" i="19"/>
  <c r="BJ38" i="19" s="1"/>
  <c r="BL38" i="19"/>
  <c r="BO76" i="19"/>
  <c r="BN213" i="19"/>
  <c r="BO213" i="19" s="1"/>
  <c r="BQ213" i="19"/>
  <c r="BI140" i="19"/>
  <c r="BJ140" i="19" s="1"/>
  <c r="BL140" i="19"/>
  <c r="BV59" i="19"/>
  <c r="BS59" i="19"/>
  <c r="BT59" i="19" s="1"/>
  <c r="BQ195" i="19"/>
  <c r="BN195" i="19"/>
  <c r="BQ217" i="19"/>
  <c r="BN217" i="19"/>
  <c r="BO217" i="19" s="1"/>
  <c r="BR94" i="19"/>
  <c r="BN94" i="19"/>
  <c r="BO94" i="19" s="1"/>
  <c r="BE183" i="19"/>
  <c r="BD201" i="19"/>
  <c r="CG172" i="19"/>
  <c r="CC172" i="19"/>
  <c r="CD172" i="19" s="1"/>
  <c r="BN79" i="19"/>
  <c r="BO79" i="19" s="1"/>
  <c r="BQ79" i="19"/>
  <c r="BN184" i="19"/>
  <c r="BO184" i="19" s="1"/>
  <c r="BQ184" i="19"/>
  <c r="BD239" i="19"/>
  <c r="BE227" i="19"/>
  <c r="BE239" i="19" s="1"/>
  <c r="BQ193" i="19"/>
  <c r="BN193" i="19"/>
  <c r="BN209" i="19"/>
  <c r="BO209" i="19" s="1"/>
  <c r="BQ209" i="19"/>
  <c r="BN31" i="19"/>
  <c r="BQ31" i="19"/>
  <c r="BV164" i="19"/>
  <c r="BS164" i="19"/>
  <c r="BO169" i="19"/>
  <c r="BV125" i="19"/>
  <c r="BS125" i="19"/>
  <c r="BN233" i="19"/>
  <c r="BO233" i="19" s="1"/>
  <c r="BQ233" i="19"/>
  <c r="BR60" i="19"/>
  <c r="BN60" i="19"/>
  <c r="BO60" i="19" s="1"/>
  <c r="BE136" i="19"/>
  <c r="BE141" i="19" s="1"/>
  <c r="BD141" i="19"/>
  <c r="BV131" i="19"/>
  <c r="BS131" i="19"/>
  <c r="BT131" i="19" s="1"/>
  <c r="BY51" i="19"/>
  <c r="BQ196" i="19"/>
  <c r="BN196" i="19"/>
  <c r="BO196" i="19" s="1"/>
  <c r="BS134" i="19"/>
  <c r="BT134" i="19" s="1"/>
  <c r="BV134" i="19"/>
  <c r="BV76" i="19"/>
  <c r="BS76" i="19"/>
  <c r="BS211" i="19"/>
  <c r="BT211" i="19" s="1"/>
  <c r="BV211" i="19"/>
  <c r="BR21" i="19"/>
  <c r="BN21" i="19"/>
  <c r="BE228" i="19"/>
  <c r="BV54" i="19"/>
  <c r="BS54" i="19"/>
  <c r="BT54" i="19" s="1"/>
  <c r="BO139" i="19"/>
  <c r="BE52" i="19"/>
  <c r="BE63" i="19" s="1"/>
  <c r="BD63" i="19"/>
  <c r="BJ109" i="19"/>
  <c r="CN123" i="19"/>
  <c r="BN110" i="19"/>
  <c r="BO110" i="19" s="1"/>
  <c r="BQ110" i="19"/>
  <c r="BQ191" i="19"/>
  <c r="BN191" i="19"/>
  <c r="BO191" i="19" s="1"/>
  <c r="CA151" i="19"/>
  <c r="BX151" i="19"/>
  <c r="BY151" i="19" s="1"/>
  <c r="BL218" i="19"/>
  <c r="BI218" i="19"/>
  <c r="BJ218" i="19" s="1"/>
  <c r="BN22" i="19"/>
  <c r="BO22" i="19" s="1"/>
  <c r="BQ22" i="19"/>
  <c r="BE156" i="19"/>
  <c r="BV155" i="19"/>
  <c r="BS155" i="19"/>
  <c r="BT155" i="19" s="1"/>
  <c r="BV113" i="19"/>
  <c r="CG170" i="19"/>
  <c r="CC170" i="19"/>
  <c r="BV185" i="19"/>
  <c r="BS185" i="19"/>
  <c r="AZ115" i="19"/>
  <c r="BV89" i="19"/>
  <c r="BS89" i="19"/>
  <c r="AZ239" i="19"/>
  <c r="BJ231" i="19"/>
  <c r="BR90" i="19"/>
  <c r="BN90" i="19"/>
  <c r="BO90" i="19" s="1"/>
  <c r="BI27" i="19"/>
  <c r="BJ27" i="19" s="1"/>
  <c r="BL27" i="19"/>
  <c r="BE33" i="19"/>
  <c r="BI108" i="19"/>
  <c r="BL108" i="19"/>
  <c r="BI183" i="19"/>
  <c r="BL183" i="19"/>
  <c r="BI208" i="19"/>
  <c r="BL208" i="19"/>
  <c r="BV127" i="19"/>
  <c r="BS127" i="19"/>
  <c r="CZ71" i="19"/>
  <c r="BI234" i="19"/>
  <c r="BL234" i="19"/>
  <c r="BS55" i="19"/>
  <c r="BT55" i="19" s="1"/>
  <c r="BV55" i="19"/>
  <c r="BE188" i="19"/>
  <c r="BQ219" i="19"/>
  <c r="BN219" i="19"/>
  <c r="BO219" i="19" s="1"/>
  <c r="BD243" i="19" l="1"/>
  <c r="BI156" i="19"/>
  <c r="CZ104" i="19"/>
  <c r="CW104" i="19"/>
  <c r="BE42" i="19"/>
  <c r="BV106" i="19"/>
  <c r="BS106" i="19"/>
  <c r="BT106" i="19" s="1"/>
  <c r="BJ97" i="19"/>
  <c r="BN138" i="19"/>
  <c r="BO138" i="19" s="1"/>
  <c r="BQ138" i="19"/>
  <c r="CA199" i="19"/>
  <c r="BX199" i="19"/>
  <c r="BI97" i="19"/>
  <c r="BV107" i="19"/>
  <c r="BS107" i="19"/>
  <c r="BT107" i="19" s="1"/>
  <c r="BN105" i="19"/>
  <c r="BO105" i="19" s="1"/>
  <c r="BQ105" i="19"/>
  <c r="CQ83" i="19"/>
  <c r="CM83" i="19"/>
  <c r="BQ234" i="19"/>
  <c r="BN234" i="19"/>
  <c r="BO234" i="19" s="1"/>
  <c r="BN27" i="19"/>
  <c r="BO27" i="19" s="1"/>
  <c r="BQ27" i="19"/>
  <c r="CL170" i="19"/>
  <c r="CH170" i="19"/>
  <c r="CI170" i="19" s="1"/>
  <c r="CF151" i="19"/>
  <c r="CC151" i="19"/>
  <c r="CD151" i="19" s="1"/>
  <c r="CA76" i="19"/>
  <c r="BX76" i="19"/>
  <c r="CA131" i="19"/>
  <c r="BX131" i="19"/>
  <c r="BV109" i="19"/>
  <c r="BS109" i="19"/>
  <c r="BT109" i="19" s="1"/>
  <c r="BN188" i="19"/>
  <c r="BQ188" i="19"/>
  <c r="CA130" i="19"/>
  <c r="BX130" i="19"/>
  <c r="BY130" i="19" s="1"/>
  <c r="BJ26" i="19"/>
  <c r="BN136" i="19"/>
  <c r="BQ136" i="19"/>
  <c r="BJ52" i="19"/>
  <c r="BI63" i="19"/>
  <c r="BY182" i="19"/>
  <c r="BT85" i="19"/>
  <c r="CG30" i="19"/>
  <c r="CC30" i="19"/>
  <c r="CK51" i="19"/>
  <c r="CH51" i="19"/>
  <c r="DA123" i="19"/>
  <c r="CW123" i="19"/>
  <c r="DE71" i="19"/>
  <c r="BT89" i="19"/>
  <c r="CA155" i="19"/>
  <c r="BX155" i="19"/>
  <c r="BY155" i="19" s="1"/>
  <c r="CA54" i="19"/>
  <c r="BX54" i="19"/>
  <c r="BY54" i="19" s="1"/>
  <c r="BO21" i="19"/>
  <c r="BX134" i="19"/>
  <c r="CA134" i="19"/>
  <c r="BW60" i="19"/>
  <c r="BS60" i="19"/>
  <c r="BT60" i="19" s="1"/>
  <c r="BT125" i="19"/>
  <c r="BT164" i="19"/>
  <c r="BS31" i="19"/>
  <c r="BT31" i="19" s="1"/>
  <c r="BV31" i="19"/>
  <c r="BO193" i="19"/>
  <c r="BV217" i="19"/>
  <c r="BS217" i="19"/>
  <c r="BT217" i="19" s="1"/>
  <c r="BQ228" i="19"/>
  <c r="BN228" i="19"/>
  <c r="BO228" i="19" s="1"/>
  <c r="BT237" i="19"/>
  <c r="BO150" i="19"/>
  <c r="BN33" i="19"/>
  <c r="BQ33" i="19"/>
  <c r="CU73" i="19"/>
  <c r="BS36" i="19"/>
  <c r="BT36" i="19" s="1"/>
  <c r="BV36" i="19"/>
  <c r="BQ111" i="19"/>
  <c r="BN111" i="19"/>
  <c r="BO111" i="19" s="1"/>
  <c r="BJ136" i="19"/>
  <c r="BJ141" i="19" s="1"/>
  <c r="BI141" i="19"/>
  <c r="BW86" i="19"/>
  <c r="BS86" i="19"/>
  <c r="BQ52" i="19"/>
  <c r="BN52" i="19"/>
  <c r="CA169" i="19"/>
  <c r="BX169" i="19"/>
  <c r="BY169" i="19" s="1"/>
  <c r="BI239" i="19"/>
  <c r="BJ227" i="19"/>
  <c r="BV194" i="19"/>
  <c r="BS194" i="19"/>
  <c r="BT194" i="19" s="1"/>
  <c r="BJ238" i="19"/>
  <c r="CM23" i="19"/>
  <c r="CP23" i="19"/>
  <c r="BO168" i="19"/>
  <c r="BJ212" i="19"/>
  <c r="BO166" i="19"/>
  <c r="CG200" i="19"/>
  <c r="CC200" i="19"/>
  <c r="CD200" i="19" s="1"/>
  <c r="CG182" i="19"/>
  <c r="CC182" i="19"/>
  <c r="CG129" i="19"/>
  <c r="CC129" i="19"/>
  <c r="CD129" i="19" s="1"/>
  <c r="CA165" i="19"/>
  <c r="BX165" i="19"/>
  <c r="BY165" i="19" s="1"/>
  <c r="CL73" i="19"/>
  <c r="CH73" i="19"/>
  <c r="BQ154" i="19"/>
  <c r="BN154" i="19"/>
  <c r="BO154" i="19" s="1"/>
  <c r="BS77" i="19"/>
  <c r="BT77" i="19" s="1"/>
  <c r="BW77" i="19"/>
  <c r="CA85" i="19"/>
  <c r="BX85" i="19"/>
  <c r="BY85" i="19" s="1"/>
  <c r="BV137" i="19"/>
  <c r="BS137" i="19"/>
  <c r="BJ112" i="19"/>
  <c r="CM28" i="19"/>
  <c r="CP28" i="19"/>
  <c r="CA55" i="19"/>
  <c r="BX55" i="19"/>
  <c r="BY55" i="19" s="1"/>
  <c r="BT127" i="19"/>
  <c r="BN208" i="19"/>
  <c r="BQ208" i="19"/>
  <c r="BN108" i="19"/>
  <c r="BQ108" i="19"/>
  <c r="CA89" i="19"/>
  <c r="BX89" i="19"/>
  <c r="BY89" i="19" s="1"/>
  <c r="CA185" i="19"/>
  <c r="BX185" i="19"/>
  <c r="BY185" i="19" s="1"/>
  <c r="BN218" i="19"/>
  <c r="BQ218" i="19"/>
  <c r="BV191" i="19"/>
  <c r="BS191" i="19"/>
  <c r="BT191" i="19" s="1"/>
  <c r="BS110" i="19"/>
  <c r="BT110" i="19" s="1"/>
  <c r="BV110" i="19"/>
  <c r="BS21" i="19"/>
  <c r="BW21" i="19"/>
  <c r="BS233" i="19"/>
  <c r="BV233" i="19"/>
  <c r="CA125" i="19"/>
  <c r="BX125" i="19"/>
  <c r="CA164" i="19"/>
  <c r="BX164" i="19"/>
  <c r="BO31" i="19"/>
  <c r="BV193" i="19"/>
  <c r="BS193" i="19"/>
  <c r="BT193" i="19" s="1"/>
  <c r="BS184" i="19"/>
  <c r="BV184" i="19"/>
  <c r="BO195" i="19"/>
  <c r="BN140" i="19"/>
  <c r="BO140" i="19" s="1"/>
  <c r="BQ140" i="19"/>
  <c r="BN38" i="19"/>
  <c r="BO38" i="19" s="1"/>
  <c r="BQ38" i="19"/>
  <c r="BO235" i="19"/>
  <c r="BI42" i="19"/>
  <c r="CD74" i="19"/>
  <c r="BV190" i="19"/>
  <c r="BS190" i="19"/>
  <c r="BV150" i="19"/>
  <c r="BS150" i="19"/>
  <c r="BO36" i="19"/>
  <c r="BN34" i="19"/>
  <c r="BO34" i="19" s="1"/>
  <c r="BQ34" i="19"/>
  <c r="BN167" i="19"/>
  <c r="BQ167" i="19"/>
  <c r="CQ114" i="19"/>
  <c r="CM114" i="19"/>
  <c r="BQ53" i="19"/>
  <c r="BN53" i="19"/>
  <c r="BO53" i="19" s="1"/>
  <c r="BN153" i="19"/>
  <c r="BO153" i="19" s="1"/>
  <c r="BQ153" i="19"/>
  <c r="BO230" i="19"/>
  <c r="BS35" i="19"/>
  <c r="BT35" i="19" s="1"/>
  <c r="BV35" i="19"/>
  <c r="BN78" i="19"/>
  <c r="BQ78" i="19"/>
  <c r="BS189" i="19"/>
  <c r="BT189" i="19" s="1"/>
  <c r="BV189" i="19"/>
  <c r="BO171" i="19"/>
  <c r="CA135" i="19"/>
  <c r="BX135" i="19"/>
  <c r="BY135" i="19" s="1"/>
  <c r="BV231" i="19"/>
  <c r="BS231" i="19"/>
  <c r="BV173" i="19"/>
  <c r="BS173" i="19"/>
  <c r="BT173" i="19" s="1"/>
  <c r="BN174" i="19"/>
  <c r="BN183" i="19"/>
  <c r="BQ183" i="19"/>
  <c r="BV196" i="19"/>
  <c r="BS196" i="19"/>
  <c r="BT196" i="19" s="1"/>
  <c r="BS79" i="19"/>
  <c r="BT79" i="19" s="1"/>
  <c r="BV79" i="19"/>
  <c r="CA93" i="19"/>
  <c r="BX93" i="19"/>
  <c r="BY93" i="19" s="1"/>
  <c r="BX237" i="19"/>
  <c r="BY237" i="19" s="1"/>
  <c r="CA237" i="19"/>
  <c r="BO215" i="19"/>
  <c r="BV216" i="19"/>
  <c r="BS216" i="19"/>
  <c r="BQ56" i="19"/>
  <c r="BN56" i="19"/>
  <c r="BO56" i="19" s="1"/>
  <c r="BO236" i="19"/>
  <c r="BV229" i="19"/>
  <c r="BS229" i="19"/>
  <c r="BT229" i="19" s="1"/>
  <c r="BR113" i="19"/>
  <c r="BN113" i="19"/>
  <c r="BO113" i="19" s="1"/>
  <c r="CL71" i="19"/>
  <c r="CH71" i="19"/>
  <c r="BO210" i="19"/>
  <c r="BN227" i="19"/>
  <c r="BQ227" i="19"/>
  <c r="BN238" i="19"/>
  <c r="BO238" i="19" s="1"/>
  <c r="BQ238" i="19"/>
  <c r="BS168" i="19"/>
  <c r="BT168" i="19" s="1"/>
  <c r="BV168" i="19"/>
  <c r="BN212" i="19"/>
  <c r="BO212" i="19" s="1"/>
  <c r="BQ212" i="19"/>
  <c r="BS166" i="19"/>
  <c r="BT166" i="19" s="1"/>
  <c r="BV166" i="19"/>
  <c r="CL72" i="19"/>
  <c r="CH72" i="19"/>
  <c r="CI72" i="19" s="1"/>
  <c r="BQ112" i="19"/>
  <c r="BN112" i="19"/>
  <c r="BO112" i="19" s="1"/>
  <c r="BJ234" i="19"/>
  <c r="BJ183" i="19"/>
  <c r="BJ201" i="19" s="1"/>
  <c r="BI201" i="19"/>
  <c r="BT185" i="19"/>
  <c r="BE201" i="19"/>
  <c r="CA59" i="19"/>
  <c r="BX59" i="19"/>
  <c r="BY59" i="19" s="1"/>
  <c r="BS213" i="19"/>
  <c r="BT213" i="19" s="1"/>
  <c r="BV213" i="19"/>
  <c r="BV215" i="19"/>
  <c r="BS215" i="19"/>
  <c r="BT215" i="19" s="1"/>
  <c r="CA81" i="19"/>
  <c r="BX81" i="19"/>
  <c r="BY81" i="19" s="1"/>
  <c r="BJ56" i="19"/>
  <c r="BV236" i="19"/>
  <c r="BS236" i="19"/>
  <c r="BT236" i="19" s="1"/>
  <c r="BN37" i="19"/>
  <c r="BO37" i="19" s="1"/>
  <c r="BQ37" i="19"/>
  <c r="BS219" i="19"/>
  <c r="BV219" i="19"/>
  <c r="CA127" i="19"/>
  <c r="BX127" i="19"/>
  <c r="BY127" i="19" s="1"/>
  <c r="BI220" i="19"/>
  <c r="BJ208" i="19"/>
  <c r="BJ108" i="19"/>
  <c r="BJ115" i="19" s="1"/>
  <c r="BI115" i="19"/>
  <c r="BW90" i="19"/>
  <c r="BS90" i="19"/>
  <c r="BT90" i="19" s="1"/>
  <c r="AZ243" i="19"/>
  <c r="CD170" i="19"/>
  <c r="CA113" i="19"/>
  <c r="BS22" i="19"/>
  <c r="BT22" i="19" s="1"/>
  <c r="BV22" i="19"/>
  <c r="BX211" i="19"/>
  <c r="BY211" i="19" s="1"/>
  <c r="CA211" i="19"/>
  <c r="BT76" i="19"/>
  <c r="BS209" i="19"/>
  <c r="BT209" i="19" s="1"/>
  <c r="BV209" i="19"/>
  <c r="CL172" i="19"/>
  <c r="CH172" i="19"/>
  <c r="BW94" i="19"/>
  <c r="BS94" i="19"/>
  <c r="BV195" i="19"/>
  <c r="BS195" i="19"/>
  <c r="BT195" i="19" s="1"/>
  <c r="BV235" i="19"/>
  <c r="BS235" i="19"/>
  <c r="BT235" i="19" s="1"/>
  <c r="BT93" i="19"/>
  <c r="CL74" i="19"/>
  <c r="CH74" i="19"/>
  <c r="CI74" i="19" s="1"/>
  <c r="CB25" i="19"/>
  <c r="BX25" i="19"/>
  <c r="BS32" i="19"/>
  <c r="BT32" i="19" s="1"/>
  <c r="BV32" i="19"/>
  <c r="BO229" i="19"/>
  <c r="BT130" i="19"/>
  <c r="BJ113" i="19"/>
  <c r="CD71" i="19"/>
  <c r="BS39" i="19"/>
  <c r="BT39" i="19" s="1"/>
  <c r="BV39" i="19"/>
  <c r="BS152" i="19"/>
  <c r="BT152" i="19" s="1"/>
  <c r="BV152" i="19"/>
  <c r="BV214" i="19"/>
  <c r="BS214" i="19"/>
  <c r="BN26" i="19"/>
  <c r="BO26" i="19" s="1"/>
  <c r="BQ26" i="19"/>
  <c r="BJ34" i="19"/>
  <c r="CG133" i="19"/>
  <c r="CC133" i="19"/>
  <c r="CA139" i="19"/>
  <c r="BX139" i="19"/>
  <c r="BY139" i="19" s="1"/>
  <c r="BS210" i="19"/>
  <c r="BT210" i="19" s="1"/>
  <c r="BV210" i="19"/>
  <c r="BJ53" i="19"/>
  <c r="BJ153" i="19"/>
  <c r="BJ156" i="19" s="1"/>
  <c r="BV230" i="19"/>
  <c r="BS230" i="19"/>
  <c r="BT230" i="19" s="1"/>
  <c r="BW82" i="19"/>
  <c r="BS82" i="19"/>
  <c r="BW187" i="19"/>
  <c r="BS187" i="19"/>
  <c r="BV192" i="19"/>
  <c r="BS192" i="19"/>
  <c r="BV197" i="19"/>
  <c r="BS197" i="19"/>
  <c r="BV232" i="19"/>
  <c r="BS232" i="19"/>
  <c r="BO189" i="19"/>
  <c r="BV171" i="19"/>
  <c r="BS171" i="19"/>
  <c r="BT171" i="19" s="1"/>
  <c r="BT135" i="19"/>
  <c r="CD51" i="19"/>
  <c r="CS123" i="19"/>
  <c r="BS40" i="19"/>
  <c r="BT40" i="19" s="1"/>
  <c r="BV40" i="19"/>
  <c r="BJ239" i="19" l="1"/>
  <c r="BE243" i="19"/>
  <c r="BJ220" i="19"/>
  <c r="CV83" i="19"/>
  <c r="CR83" i="19"/>
  <c r="CS83" i="19" s="1"/>
  <c r="BX107" i="19"/>
  <c r="BY107" i="19" s="1"/>
  <c r="CA107" i="19"/>
  <c r="CA106" i="19"/>
  <c r="BX106" i="19"/>
  <c r="BY106" i="19" s="1"/>
  <c r="BJ42" i="19"/>
  <c r="BS105" i="19"/>
  <c r="BT105" i="19" s="1"/>
  <c r="BV105" i="19"/>
  <c r="BY199" i="19"/>
  <c r="CX104" i="19"/>
  <c r="BS174" i="19"/>
  <c r="BV138" i="19"/>
  <c r="BS138" i="19"/>
  <c r="BT138" i="19" s="1"/>
  <c r="CN83" i="19"/>
  <c r="CF199" i="19"/>
  <c r="CC199" i="19"/>
  <c r="CD199" i="19" s="1"/>
  <c r="DE104" i="19"/>
  <c r="DB104" i="19"/>
  <c r="DC104" i="19" s="1"/>
  <c r="BX40" i="19"/>
  <c r="BY40" i="19" s="1"/>
  <c r="CA40" i="19"/>
  <c r="CB187" i="19"/>
  <c r="BX187" i="19"/>
  <c r="BY187" i="19" s="1"/>
  <c r="CA230" i="19"/>
  <c r="BX230" i="19"/>
  <c r="BY230" i="19" s="1"/>
  <c r="BS26" i="19"/>
  <c r="BV26" i="19"/>
  <c r="BX32" i="19"/>
  <c r="BY32" i="19" s="1"/>
  <c r="CA32" i="19"/>
  <c r="BX22" i="19"/>
  <c r="BY22" i="19" s="1"/>
  <c r="CA22" i="19"/>
  <c r="BX166" i="19"/>
  <c r="CA166" i="19"/>
  <c r="BS227" i="19"/>
  <c r="BV227" i="19"/>
  <c r="CI71" i="19"/>
  <c r="BX189" i="19"/>
  <c r="BY189" i="19" s="1"/>
  <c r="CA189" i="19"/>
  <c r="BT184" i="19"/>
  <c r="BT21" i="19"/>
  <c r="CF169" i="19"/>
  <c r="CC169" i="19"/>
  <c r="CB60" i="19"/>
  <c r="BX60" i="19"/>
  <c r="CD30" i="19"/>
  <c r="BV188" i="19"/>
  <c r="BS188" i="19"/>
  <c r="BT188" i="19" s="1"/>
  <c r="BY76" i="19"/>
  <c r="BT232" i="19"/>
  <c r="CL133" i="19"/>
  <c r="CH133" i="19"/>
  <c r="CI133" i="19" s="1"/>
  <c r="BT94" i="19"/>
  <c r="CC211" i="19"/>
  <c r="CF211" i="19"/>
  <c r="CA215" i="19"/>
  <c r="BX215" i="19"/>
  <c r="BY215" i="19" s="1"/>
  <c r="BV112" i="19"/>
  <c r="BS112" i="19"/>
  <c r="BT112" i="19" s="1"/>
  <c r="CQ71" i="19"/>
  <c r="CM71" i="19"/>
  <c r="BV56" i="19"/>
  <c r="BS56" i="19"/>
  <c r="BO183" i="19"/>
  <c r="BN201" i="19"/>
  <c r="BT231" i="19"/>
  <c r="CF135" i="19"/>
  <c r="CC135" i="19"/>
  <c r="CD135" i="19" s="1"/>
  <c r="BV53" i="19"/>
  <c r="BS53" i="19"/>
  <c r="BT53" i="19" s="1"/>
  <c r="BS167" i="19"/>
  <c r="BT167" i="19" s="1"/>
  <c r="BT174" i="19" s="1"/>
  <c r="BV167" i="19"/>
  <c r="BS34" i="19"/>
  <c r="BV34" i="19"/>
  <c r="BX190" i="19"/>
  <c r="BY190" i="19" s="1"/>
  <c r="CA190" i="19"/>
  <c r="BI243" i="19"/>
  <c r="BS38" i="19"/>
  <c r="BV38" i="19"/>
  <c r="BY164" i="19"/>
  <c r="CA233" i="19"/>
  <c r="BX233" i="19"/>
  <c r="BY233" i="19" s="1"/>
  <c r="BO218" i="19"/>
  <c r="CF89" i="19"/>
  <c r="CC89" i="19"/>
  <c r="CD89" i="19" s="1"/>
  <c r="BS208" i="19"/>
  <c r="BV208" i="19"/>
  <c r="CR28" i="19"/>
  <c r="CS28" i="19" s="1"/>
  <c r="CU28" i="19"/>
  <c r="CF85" i="19"/>
  <c r="CC85" i="19"/>
  <c r="CD85" i="19" s="1"/>
  <c r="BV154" i="19"/>
  <c r="BS154" i="19"/>
  <c r="BT154" i="19" s="1"/>
  <c r="CF165" i="19"/>
  <c r="CC165" i="19"/>
  <c r="CD165" i="19" s="1"/>
  <c r="CL182" i="19"/>
  <c r="CH182" i="19"/>
  <c r="CB86" i="19"/>
  <c r="BX86" i="19"/>
  <c r="BY86" i="19" s="1"/>
  <c r="BV111" i="19"/>
  <c r="BS111" i="19"/>
  <c r="BT111" i="19" s="1"/>
  <c r="BO33" i="19"/>
  <c r="BX31" i="19"/>
  <c r="CA31" i="19"/>
  <c r="BN42" i="19"/>
  <c r="CI51" i="19"/>
  <c r="CL30" i="19"/>
  <c r="CH30" i="19"/>
  <c r="CI30" i="19" s="1"/>
  <c r="BJ63" i="19"/>
  <c r="BO188" i="19"/>
  <c r="CF76" i="19"/>
  <c r="CC76" i="19"/>
  <c r="CQ170" i="19"/>
  <c r="CM170" i="19"/>
  <c r="BV234" i="19"/>
  <c r="BS234" i="19"/>
  <c r="BT234" i="19" s="1"/>
  <c r="CA171" i="19"/>
  <c r="BX171" i="19"/>
  <c r="BY171" i="19" s="1"/>
  <c r="CA232" i="19"/>
  <c r="BX232" i="19"/>
  <c r="BY232" i="19" s="1"/>
  <c r="CA192" i="19"/>
  <c r="BX192" i="19"/>
  <c r="BY192" i="19" s="1"/>
  <c r="CB82" i="19"/>
  <c r="BX82" i="19"/>
  <c r="BY82" i="19" s="1"/>
  <c r="BT214" i="19"/>
  <c r="BX39" i="19"/>
  <c r="BY39" i="19" s="1"/>
  <c r="CA39" i="19"/>
  <c r="CQ74" i="19"/>
  <c r="CM74" i="19"/>
  <c r="CN74" i="19" s="1"/>
  <c r="CA235" i="19"/>
  <c r="BX235" i="19"/>
  <c r="BY235" i="19" s="1"/>
  <c r="CB94" i="19"/>
  <c r="BX94" i="19"/>
  <c r="BY94" i="19" s="1"/>
  <c r="BX209" i="19"/>
  <c r="BY209" i="19" s="1"/>
  <c r="CA209" i="19"/>
  <c r="CB90" i="19"/>
  <c r="BX90" i="19"/>
  <c r="BY90" i="19" s="1"/>
  <c r="CF127" i="19"/>
  <c r="CC127" i="19"/>
  <c r="CA219" i="19"/>
  <c r="BX219" i="19"/>
  <c r="BY219" i="19" s="1"/>
  <c r="CF59" i="19"/>
  <c r="CC59" i="19"/>
  <c r="CD59" i="19" s="1"/>
  <c r="BS212" i="19"/>
  <c r="BT212" i="19" s="1"/>
  <c r="BV212" i="19"/>
  <c r="BS238" i="19"/>
  <c r="BV238" i="19"/>
  <c r="BT216" i="19"/>
  <c r="CF237" i="19"/>
  <c r="CC237" i="19"/>
  <c r="CA231" i="19"/>
  <c r="BX231" i="19"/>
  <c r="BY231" i="19" s="1"/>
  <c r="BS78" i="19"/>
  <c r="BV78" i="19"/>
  <c r="BS153" i="19"/>
  <c r="BV153" i="19"/>
  <c r="CN114" i="19"/>
  <c r="BO167" i="19"/>
  <c r="BO174" i="19" s="1"/>
  <c r="BT150" i="19"/>
  <c r="CA193" i="19"/>
  <c r="BX193" i="19"/>
  <c r="BY193" i="19" s="1"/>
  <c r="CF164" i="19"/>
  <c r="CC164" i="19"/>
  <c r="BT233" i="19"/>
  <c r="BO208" i="19"/>
  <c r="BN220" i="19"/>
  <c r="CF55" i="19"/>
  <c r="CC55" i="19"/>
  <c r="CD55" i="19" s="1"/>
  <c r="CN28" i="19"/>
  <c r="BT137" i="19"/>
  <c r="CB77" i="19"/>
  <c r="BX77" i="19"/>
  <c r="CI73" i="19"/>
  <c r="CR23" i="19"/>
  <c r="CS23" i="19" s="1"/>
  <c r="CU23" i="19"/>
  <c r="BO52" i="19"/>
  <c r="BO63" i="19" s="1"/>
  <c r="BN63" i="19"/>
  <c r="BX36" i="19"/>
  <c r="CA36" i="19"/>
  <c r="CZ73" i="19"/>
  <c r="BN156" i="19"/>
  <c r="CA217" i="19"/>
  <c r="BX217" i="19"/>
  <c r="BY217" i="19" s="1"/>
  <c r="CF134" i="19"/>
  <c r="CC134" i="19"/>
  <c r="CD134" i="19" s="1"/>
  <c r="CF155" i="19"/>
  <c r="CC155" i="19"/>
  <c r="CD155" i="19" s="1"/>
  <c r="DJ71" i="19"/>
  <c r="CM51" i="19"/>
  <c r="CP51" i="19"/>
  <c r="BV136" i="19"/>
  <c r="BS136" i="19"/>
  <c r="BY131" i="19"/>
  <c r="BS27" i="19"/>
  <c r="BV27" i="19"/>
  <c r="CA197" i="19"/>
  <c r="BX197" i="19"/>
  <c r="BY197" i="19" s="1"/>
  <c r="CD133" i="19"/>
  <c r="BX152" i="19"/>
  <c r="BY152" i="19" s="1"/>
  <c r="CA152" i="19"/>
  <c r="CG25" i="19"/>
  <c r="CC25" i="19"/>
  <c r="CD25" i="19" s="1"/>
  <c r="CA195" i="19"/>
  <c r="BX195" i="19"/>
  <c r="CQ172" i="19"/>
  <c r="CM172" i="19"/>
  <c r="CN172" i="19" s="1"/>
  <c r="BS37" i="19"/>
  <c r="BV37" i="19"/>
  <c r="BX168" i="19"/>
  <c r="CA168" i="19"/>
  <c r="BS183" i="19"/>
  <c r="BV183" i="19"/>
  <c r="CA173" i="19"/>
  <c r="BX173" i="19"/>
  <c r="BY173" i="19" s="1"/>
  <c r="BX35" i="19"/>
  <c r="CA35" i="19"/>
  <c r="BT190" i="19"/>
  <c r="CF125" i="19"/>
  <c r="CC125" i="19"/>
  <c r="CA110" i="19"/>
  <c r="BX110" i="19"/>
  <c r="BV218" i="19"/>
  <c r="BS218" i="19"/>
  <c r="BT218" i="19" s="1"/>
  <c r="BO108" i="19"/>
  <c r="BO115" i="19" s="1"/>
  <c r="BN115" i="19"/>
  <c r="CD182" i="19"/>
  <c r="BT86" i="19"/>
  <c r="BS33" i="19"/>
  <c r="BT33" i="19" s="1"/>
  <c r="BV33" i="19"/>
  <c r="BO42" i="19"/>
  <c r="DF123" i="19"/>
  <c r="DB123" i="19"/>
  <c r="BT192" i="19"/>
  <c r="BT82" i="19"/>
  <c r="BN239" i="19"/>
  <c r="BO227" i="19"/>
  <c r="BO239" i="19" s="1"/>
  <c r="CA229" i="19"/>
  <c r="BX229" i="19"/>
  <c r="BY229" i="19" s="1"/>
  <c r="CF93" i="19"/>
  <c r="CC93" i="19"/>
  <c r="CD93" i="19" s="1"/>
  <c r="BT197" i="19"/>
  <c r="BT187" i="19"/>
  <c r="BX210" i="19"/>
  <c r="BY210" i="19" s="1"/>
  <c r="CA210" i="19"/>
  <c r="CF139" i="19"/>
  <c r="CC139" i="19"/>
  <c r="CD139" i="19" s="1"/>
  <c r="CA214" i="19"/>
  <c r="BX214" i="19"/>
  <c r="BY214" i="19" s="1"/>
  <c r="BY25" i="19"/>
  <c r="CI172" i="19"/>
  <c r="CF113" i="19"/>
  <c r="BT219" i="19"/>
  <c r="CA236" i="19"/>
  <c r="BX236" i="19"/>
  <c r="BY236" i="19" s="1"/>
  <c r="CF81" i="19"/>
  <c r="CC81" i="19"/>
  <c r="BX213" i="19"/>
  <c r="BY213" i="19" s="1"/>
  <c r="CA213" i="19"/>
  <c r="CQ72" i="19"/>
  <c r="CM72" i="19"/>
  <c r="BW113" i="19"/>
  <c r="BS113" i="19"/>
  <c r="CA216" i="19"/>
  <c r="BX216" i="19"/>
  <c r="BY216" i="19" s="1"/>
  <c r="BX79" i="19"/>
  <c r="BY79" i="19" s="1"/>
  <c r="CA79" i="19"/>
  <c r="CA196" i="19"/>
  <c r="BX196" i="19"/>
  <c r="BO78" i="19"/>
  <c r="BO97" i="19" s="1"/>
  <c r="BN97" i="19"/>
  <c r="CV114" i="19"/>
  <c r="CR114" i="19"/>
  <c r="CS114" i="19" s="1"/>
  <c r="CA150" i="19"/>
  <c r="BX150" i="19"/>
  <c r="BS140" i="19"/>
  <c r="BT140" i="19" s="1"/>
  <c r="BV140" i="19"/>
  <c r="BX184" i="19"/>
  <c r="BY184" i="19" s="1"/>
  <c r="CA184" i="19"/>
  <c r="BY125" i="19"/>
  <c r="CB21" i="19"/>
  <c r="BX21" i="19"/>
  <c r="CA191" i="19"/>
  <c r="BX191" i="19"/>
  <c r="CF185" i="19"/>
  <c r="CC185" i="19"/>
  <c r="BS108" i="19"/>
  <c r="BV108" i="19"/>
  <c r="BX137" i="19"/>
  <c r="BY137" i="19" s="1"/>
  <c r="CA137" i="19"/>
  <c r="CQ73" i="19"/>
  <c r="CM73" i="19"/>
  <c r="CN73" i="19" s="1"/>
  <c r="CL129" i="19"/>
  <c r="CH129" i="19"/>
  <c r="CL200" i="19"/>
  <c r="CH200" i="19"/>
  <c r="CN23" i="19"/>
  <c r="CA194" i="19"/>
  <c r="BX194" i="19"/>
  <c r="BV52" i="19"/>
  <c r="BS52" i="19"/>
  <c r="BO156" i="19"/>
  <c r="BV228" i="19"/>
  <c r="BS228" i="19"/>
  <c r="BY134" i="19"/>
  <c r="CF54" i="19"/>
  <c r="CC54" i="19"/>
  <c r="CX123" i="19"/>
  <c r="BO136" i="19"/>
  <c r="BO141" i="19" s="1"/>
  <c r="BN141" i="19"/>
  <c r="CF130" i="19"/>
  <c r="CC130" i="19"/>
  <c r="CA109" i="19"/>
  <c r="BX109" i="19"/>
  <c r="CF131" i="19"/>
  <c r="CC131" i="19"/>
  <c r="CD131" i="19" s="1"/>
  <c r="CK151" i="19"/>
  <c r="CH151" i="19"/>
  <c r="BS156" i="19" l="1"/>
  <c r="BO220" i="19"/>
  <c r="CF107" i="19"/>
  <c r="CC107" i="19"/>
  <c r="CD107" i="19" s="1"/>
  <c r="CK199" i="19"/>
  <c r="CH199" i="19"/>
  <c r="BX138" i="19"/>
  <c r="BY138" i="19" s="1"/>
  <c r="CA138" i="19"/>
  <c r="DJ104" i="19"/>
  <c r="DG104" i="19"/>
  <c r="DH104" i="19" s="1"/>
  <c r="BX105" i="19"/>
  <c r="BY105" i="19" s="1"/>
  <c r="CA105" i="19"/>
  <c r="CC106" i="19"/>
  <c r="CD106" i="19" s="1"/>
  <c r="CF106" i="19"/>
  <c r="DA83" i="19"/>
  <c r="CW83" i="19"/>
  <c r="CX83" i="19" s="1"/>
  <c r="BX52" i="19"/>
  <c r="CA52" i="19"/>
  <c r="CQ129" i="19"/>
  <c r="CM129" i="19"/>
  <c r="CN129" i="19" s="1"/>
  <c r="CG21" i="19"/>
  <c r="CC21" i="19"/>
  <c r="DA114" i="19"/>
  <c r="CW114" i="19"/>
  <c r="CF214" i="19"/>
  <c r="CC214" i="19"/>
  <c r="BX33" i="19"/>
  <c r="BY33" i="19" s="1"/>
  <c r="CA33" i="19"/>
  <c r="CF110" i="19"/>
  <c r="CC110" i="19"/>
  <c r="CD110" i="19" s="1"/>
  <c r="CC168" i="19"/>
  <c r="CD168" i="19" s="1"/>
  <c r="CF168" i="19"/>
  <c r="BY195" i="19"/>
  <c r="CC152" i="19"/>
  <c r="CD152" i="19" s="1"/>
  <c r="CF152" i="19"/>
  <c r="CF217" i="19"/>
  <c r="CC217" i="19"/>
  <c r="CD217" i="19" s="1"/>
  <c r="CD164" i="19"/>
  <c r="BX78" i="19"/>
  <c r="CA78" i="19"/>
  <c r="BT238" i="19"/>
  <c r="CK76" i="19"/>
  <c r="CH76" i="19"/>
  <c r="CQ30" i="19"/>
  <c r="CM30" i="19"/>
  <c r="CN30" i="19" s="1"/>
  <c r="CC31" i="19"/>
  <c r="CD31" i="19" s="1"/>
  <c r="CF31" i="19"/>
  <c r="CC86" i="19"/>
  <c r="CG86" i="19"/>
  <c r="BT38" i="19"/>
  <c r="BY60" i="19"/>
  <c r="CC166" i="19"/>
  <c r="CD166" i="19" s="1"/>
  <c r="CF166" i="19"/>
  <c r="CC32" i="19"/>
  <c r="CF32" i="19"/>
  <c r="BT26" i="19"/>
  <c r="CG187" i="19"/>
  <c r="CC187" i="19"/>
  <c r="CI200" i="19"/>
  <c r="BX108" i="19"/>
  <c r="CA108" i="19"/>
  <c r="BY191" i="19"/>
  <c r="BX140" i="19"/>
  <c r="BY140" i="19" s="1"/>
  <c r="CA140" i="19"/>
  <c r="BY150" i="19"/>
  <c r="CC213" i="19"/>
  <c r="CF213" i="19"/>
  <c r="CK113" i="19"/>
  <c r="CC35" i="19"/>
  <c r="CD35" i="19" s="1"/>
  <c r="CF35" i="19"/>
  <c r="CF197" i="19"/>
  <c r="CC197" i="19"/>
  <c r="CD197" i="19" s="1"/>
  <c r="DO71" i="19"/>
  <c r="BY36" i="19"/>
  <c r="BT78" i="19"/>
  <c r="BT97" i="19" s="1"/>
  <c r="BS97" i="19"/>
  <c r="BX212" i="19"/>
  <c r="CA212" i="19"/>
  <c r="CK59" i="19"/>
  <c r="CH59" i="19"/>
  <c r="CI59" i="19" s="1"/>
  <c r="CK127" i="19"/>
  <c r="CH127" i="19"/>
  <c r="CI127" i="19" s="1"/>
  <c r="CC209" i="19"/>
  <c r="CF209" i="19"/>
  <c r="CG82" i="19"/>
  <c r="CC82" i="19"/>
  <c r="CF232" i="19"/>
  <c r="CC232" i="19"/>
  <c r="CD232" i="19" s="1"/>
  <c r="CN170" i="19"/>
  <c r="BY31" i="19"/>
  <c r="CK165" i="19"/>
  <c r="CH165" i="19"/>
  <c r="CK85" i="19"/>
  <c r="CH85" i="19"/>
  <c r="CI85" i="19" s="1"/>
  <c r="BT208" i="19"/>
  <c r="BT220" i="19" s="1"/>
  <c r="BS220" i="19"/>
  <c r="BX34" i="19"/>
  <c r="BY34" i="19" s="1"/>
  <c r="CA34" i="19"/>
  <c r="CH135" i="19"/>
  <c r="CI135" i="19" s="1"/>
  <c r="CK135" i="19"/>
  <c r="BO201" i="19"/>
  <c r="CV71" i="19"/>
  <c r="CR71" i="19"/>
  <c r="CF215" i="19"/>
  <c r="CC215" i="19"/>
  <c r="CD215" i="19" s="1"/>
  <c r="CA188" i="19"/>
  <c r="BX188" i="19"/>
  <c r="BY188" i="19" s="1"/>
  <c r="CC60" i="19"/>
  <c r="CD60" i="19" s="1"/>
  <c r="CG60" i="19"/>
  <c r="BS42" i="19"/>
  <c r="CC189" i="19"/>
  <c r="CF189" i="19"/>
  <c r="BY166" i="19"/>
  <c r="CC40" i="19"/>
  <c r="CF40" i="19"/>
  <c r="BJ243" i="19"/>
  <c r="CK131" i="19"/>
  <c r="CH131" i="19"/>
  <c r="CK130" i="19"/>
  <c r="CH130" i="19"/>
  <c r="CI130" i="19" s="1"/>
  <c r="CD54" i="19"/>
  <c r="CF194" i="19"/>
  <c r="CC194" i="19"/>
  <c r="CD194" i="19" s="1"/>
  <c r="CQ200" i="19"/>
  <c r="CM200" i="19"/>
  <c r="CN200" i="19" s="1"/>
  <c r="CV73" i="19"/>
  <c r="CR73" i="19"/>
  <c r="CS73" i="19" s="1"/>
  <c r="BT108" i="19"/>
  <c r="BS115" i="19"/>
  <c r="CF191" i="19"/>
  <c r="CC191" i="19"/>
  <c r="CD191" i="19" s="1"/>
  <c r="CF150" i="19"/>
  <c r="CC150" i="19"/>
  <c r="BY196" i="19"/>
  <c r="CN72" i="19"/>
  <c r="CF236" i="19"/>
  <c r="CC236" i="19"/>
  <c r="CD236" i="19" s="1"/>
  <c r="CH139" i="19"/>
  <c r="CI139" i="19" s="1"/>
  <c r="CK139" i="19"/>
  <c r="DK123" i="19"/>
  <c r="DG123" i="19"/>
  <c r="BX218" i="19"/>
  <c r="CA218" i="19"/>
  <c r="CK125" i="19"/>
  <c r="CH125" i="19"/>
  <c r="BY35" i="19"/>
  <c r="BX183" i="19"/>
  <c r="CA183" i="19"/>
  <c r="BX27" i="19"/>
  <c r="BY27" i="19" s="1"/>
  <c r="CA27" i="19"/>
  <c r="BT136" i="19"/>
  <c r="BT141" i="19" s="1"/>
  <c r="BS141" i="19"/>
  <c r="CR51" i="19"/>
  <c r="CU51" i="19"/>
  <c r="DE73" i="19"/>
  <c r="CW23" i="19"/>
  <c r="CZ23" i="19"/>
  <c r="CH55" i="19"/>
  <c r="CK55" i="19"/>
  <c r="CH237" i="19"/>
  <c r="CI237" i="19" s="1"/>
  <c r="CK237" i="19"/>
  <c r="CF235" i="19"/>
  <c r="CC235" i="19"/>
  <c r="CD235" i="19" s="1"/>
  <c r="CV170" i="19"/>
  <c r="CR170" i="19"/>
  <c r="CS170" i="19" s="1"/>
  <c r="BX111" i="19"/>
  <c r="CA111" i="19"/>
  <c r="CI182" i="19"/>
  <c r="CW28" i="19"/>
  <c r="CZ28" i="19"/>
  <c r="BX174" i="19"/>
  <c r="CF190" i="19"/>
  <c r="CC190" i="19"/>
  <c r="BT34" i="19"/>
  <c r="CA53" i="19"/>
  <c r="BX53" i="19"/>
  <c r="BT56" i="19"/>
  <c r="CH211" i="19"/>
  <c r="CI211" i="19" s="1"/>
  <c r="CK211" i="19"/>
  <c r="CD169" i="19"/>
  <c r="BX227" i="19"/>
  <c r="CA227" i="19"/>
  <c r="CC22" i="19"/>
  <c r="CF22" i="19"/>
  <c r="CF230" i="19"/>
  <c r="CC230" i="19"/>
  <c r="CP151" i="19"/>
  <c r="CM151" i="19"/>
  <c r="CN151" i="19" s="1"/>
  <c r="CF109" i="19"/>
  <c r="CC109" i="19"/>
  <c r="CD109" i="19" s="1"/>
  <c r="BT228" i="19"/>
  <c r="CK185" i="19"/>
  <c r="CH185" i="19"/>
  <c r="CI185" i="19" s="1"/>
  <c r="CC79" i="19"/>
  <c r="CF79" i="19"/>
  <c r="BT113" i="19"/>
  <c r="CK81" i="19"/>
  <c r="CH81" i="19"/>
  <c r="CI81" i="19" s="1"/>
  <c r="BT37" i="19"/>
  <c r="CC36" i="19"/>
  <c r="CD36" i="19" s="1"/>
  <c r="CF36" i="19"/>
  <c r="CG77" i="19"/>
  <c r="CC77" i="19"/>
  <c r="CD77" i="19" s="1"/>
  <c r="BT153" i="19"/>
  <c r="BT156" i="19" s="1"/>
  <c r="CF231" i="19"/>
  <c r="CC231" i="19"/>
  <c r="CD231" i="19" s="1"/>
  <c r="CD127" i="19"/>
  <c r="CC94" i="19"/>
  <c r="CG94" i="19"/>
  <c r="CV74" i="19"/>
  <c r="CR74" i="19"/>
  <c r="CA234" i="19"/>
  <c r="BX234" i="19"/>
  <c r="BX208" i="19"/>
  <c r="CA208" i="19"/>
  <c r="CN71" i="19"/>
  <c r="CD130" i="19"/>
  <c r="CA228" i="19"/>
  <c r="BX228" i="19"/>
  <c r="BY228" i="19" s="1"/>
  <c r="BY194" i="19"/>
  <c r="CB113" i="19"/>
  <c r="BX113" i="19"/>
  <c r="BY113" i="19" s="1"/>
  <c r="CK93" i="19"/>
  <c r="CH93" i="19"/>
  <c r="DC123" i="19"/>
  <c r="CD125" i="19"/>
  <c r="CF173" i="19"/>
  <c r="CC173" i="19"/>
  <c r="BY168" i="19"/>
  <c r="CF195" i="19"/>
  <c r="CC195" i="19"/>
  <c r="CD195" i="19" s="1"/>
  <c r="CK134" i="19"/>
  <c r="CH134" i="19"/>
  <c r="CK164" i="19"/>
  <c r="CH164" i="19"/>
  <c r="CD237" i="19"/>
  <c r="CI151" i="19"/>
  <c r="BY109" i="19"/>
  <c r="CH54" i="19"/>
  <c r="CI54" i="19" s="1"/>
  <c r="CK54" i="19"/>
  <c r="BT52" i="19"/>
  <c r="BT63" i="19" s="1"/>
  <c r="BS63" i="19"/>
  <c r="CI129" i="19"/>
  <c r="CC137" i="19"/>
  <c r="CD137" i="19" s="1"/>
  <c r="CF137" i="19"/>
  <c r="CD185" i="19"/>
  <c r="BY21" i="19"/>
  <c r="CC184" i="19"/>
  <c r="CD184" i="19" s="1"/>
  <c r="CF184" i="19"/>
  <c r="CF196" i="19"/>
  <c r="CC196" i="19"/>
  <c r="CD196" i="19" s="1"/>
  <c r="CF216" i="19"/>
  <c r="CC216" i="19"/>
  <c r="CD216" i="19" s="1"/>
  <c r="CV72" i="19"/>
  <c r="CR72" i="19"/>
  <c r="CS72" i="19" s="1"/>
  <c r="CD81" i="19"/>
  <c r="CC210" i="19"/>
  <c r="CD210" i="19" s="1"/>
  <c r="CF210" i="19"/>
  <c r="CF229" i="19"/>
  <c r="CC229" i="19"/>
  <c r="CD229" i="19" s="1"/>
  <c r="BO243" i="19"/>
  <c r="BY110" i="19"/>
  <c r="BT183" i="19"/>
  <c r="BT201" i="19" s="1"/>
  <c r="BS201" i="19"/>
  <c r="BX37" i="19"/>
  <c r="BY37" i="19" s="1"/>
  <c r="CA37" i="19"/>
  <c r="CV172" i="19"/>
  <c r="CR172" i="19"/>
  <c r="CL25" i="19"/>
  <c r="CH25" i="19"/>
  <c r="BT27" i="19"/>
  <c r="CA136" i="19"/>
  <c r="BX136" i="19"/>
  <c r="CN51" i="19"/>
  <c r="CK155" i="19"/>
  <c r="CH155" i="19"/>
  <c r="CI155" i="19" s="1"/>
  <c r="BY77" i="19"/>
  <c r="CF193" i="19"/>
  <c r="CC193" i="19"/>
  <c r="BX153" i="19"/>
  <c r="BY153" i="19" s="1"/>
  <c r="CA153" i="19"/>
  <c r="BX238" i="19"/>
  <c r="BY238" i="19" s="1"/>
  <c r="CA238" i="19"/>
  <c r="CC219" i="19"/>
  <c r="CF219" i="19"/>
  <c r="CC90" i="19"/>
  <c r="CG90" i="19"/>
  <c r="CC39" i="19"/>
  <c r="CD39" i="19" s="1"/>
  <c r="CF39" i="19"/>
  <c r="CF192" i="19"/>
  <c r="CC192" i="19"/>
  <c r="CF171" i="19"/>
  <c r="CC171" i="19"/>
  <c r="CD76" i="19"/>
  <c r="BN243" i="19"/>
  <c r="CQ182" i="19"/>
  <c r="CM182" i="19"/>
  <c r="CA154" i="19"/>
  <c r="BX154" i="19"/>
  <c r="CK89" i="19"/>
  <c r="CH89" i="19"/>
  <c r="CC233" i="19"/>
  <c r="CF233" i="19"/>
  <c r="BX38" i="19"/>
  <c r="BY38" i="19" s="1"/>
  <c r="CA38" i="19"/>
  <c r="BX167" i="19"/>
  <c r="BY167" i="19" s="1"/>
  <c r="CA167" i="19"/>
  <c r="BX56" i="19"/>
  <c r="BY56" i="19" s="1"/>
  <c r="CA56" i="19"/>
  <c r="BX112" i="19"/>
  <c r="CA112" i="19"/>
  <c r="CD211" i="19"/>
  <c r="CQ133" i="19"/>
  <c r="CM133" i="19"/>
  <c r="CK169" i="19"/>
  <c r="CH169" i="19"/>
  <c r="CI169" i="19" s="1"/>
  <c r="BS239" i="19"/>
  <c r="BT227" i="19"/>
  <c r="BX26" i="19"/>
  <c r="BY26" i="19" s="1"/>
  <c r="CA26" i="19"/>
  <c r="BT115" i="19" l="1"/>
  <c r="CH106" i="19"/>
  <c r="CI106" i="19" s="1"/>
  <c r="CK106" i="19"/>
  <c r="CH107" i="19"/>
  <c r="CK107" i="19"/>
  <c r="BY174" i="19"/>
  <c r="CI199" i="19"/>
  <c r="BT42" i="19"/>
  <c r="CF105" i="19"/>
  <c r="CC105" i="19"/>
  <c r="CD105" i="19" s="1"/>
  <c r="DO104" i="19"/>
  <c r="DQ104" i="19" s="1"/>
  <c r="DR104" i="19" s="1"/>
  <c r="DL104" i="19"/>
  <c r="CP199" i="19"/>
  <c r="CM199" i="19"/>
  <c r="CN199" i="19" s="1"/>
  <c r="DF83" i="19"/>
  <c r="DB83" i="19"/>
  <c r="DC83" i="19" s="1"/>
  <c r="CF138" i="19"/>
  <c r="CC138" i="19"/>
  <c r="CD138" i="19" s="1"/>
  <c r="BY112" i="19"/>
  <c r="CD219" i="19"/>
  <c r="CS172" i="19"/>
  <c r="CH210" i="19"/>
  <c r="CK210" i="19"/>
  <c r="CH184" i="19"/>
  <c r="CK184" i="19"/>
  <c r="CK137" i="19"/>
  <c r="CH137" i="19"/>
  <c r="CI137" i="19" s="1"/>
  <c r="BX220" i="19"/>
  <c r="BY208" i="19"/>
  <c r="CP81" i="19"/>
  <c r="CM81" i="19"/>
  <c r="CN81" i="19" s="1"/>
  <c r="CH190" i="19"/>
  <c r="CI190" i="19" s="1"/>
  <c r="CK190" i="19"/>
  <c r="DB23" i="19"/>
  <c r="DC23" i="19" s="1"/>
  <c r="DE23" i="19"/>
  <c r="CZ51" i="19"/>
  <c r="DB51" i="19" s="1"/>
  <c r="DT51" i="19" s="1"/>
  <c r="CW51" i="19"/>
  <c r="CC27" i="19"/>
  <c r="CF27" i="19"/>
  <c r="CC183" i="19"/>
  <c r="CF183" i="19"/>
  <c r="DH123" i="19"/>
  <c r="CM139" i="19"/>
  <c r="CN139" i="19" s="1"/>
  <c r="CP139" i="19"/>
  <c r="CK236" i="19"/>
  <c r="CH236" i="19"/>
  <c r="CI236" i="19" s="1"/>
  <c r="CK194" i="19"/>
  <c r="CH194" i="19"/>
  <c r="CI194" i="19" s="1"/>
  <c r="CC188" i="19"/>
  <c r="CF188" i="19"/>
  <c r="CK197" i="19"/>
  <c r="CH197" i="19"/>
  <c r="CP113" i="19"/>
  <c r="CI76" i="19"/>
  <c r="CC78" i="19"/>
  <c r="CF78" i="19"/>
  <c r="CD214" i="19"/>
  <c r="CD21" i="19"/>
  <c r="CF52" i="19"/>
  <c r="CC52" i="19"/>
  <c r="CC38" i="19"/>
  <c r="CF38" i="19"/>
  <c r="CL90" i="19"/>
  <c r="CH90" i="19"/>
  <c r="CI90" i="19" s="1"/>
  <c r="CK196" i="19"/>
  <c r="CH196" i="19"/>
  <c r="CI196" i="19" s="1"/>
  <c r="CD173" i="19"/>
  <c r="CF228" i="19"/>
  <c r="CC228" i="19"/>
  <c r="CD228" i="19" s="1"/>
  <c r="BY234" i="19"/>
  <c r="CU151" i="19"/>
  <c r="CR151" i="19"/>
  <c r="CS151" i="19" s="1"/>
  <c r="CM237" i="19"/>
  <c r="CP237" i="19"/>
  <c r="CX23" i="19"/>
  <c r="CS51" i="19"/>
  <c r="BY183" i="19"/>
  <c r="BY201" i="19" s="1"/>
  <c r="BX201" i="19"/>
  <c r="CP125" i="19"/>
  <c r="CM125" i="19"/>
  <c r="DP123" i="19"/>
  <c r="DQ123" i="19" s="1"/>
  <c r="DL123" i="19"/>
  <c r="CP130" i="19"/>
  <c r="CM130" i="19"/>
  <c r="CN130" i="19" s="1"/>
  <c r="CH40" i="19"/>
  <c r="CI40" i="19" s="1"/>
  <c r="CK40" i="19"/>
  <c r="CL60" i="19"/>
  <c r="CH60" i="19"/>
  <c r="CI60" i="19" s="1"/>
  <c r="DA71" i="19"/>
  <c r="CW71" i="19"/>
  <c r="CC34" i="19"/>
  <c r="CF34" i="19"/>
  <c r="CI165" i="19"/>
  <c r="CL82" i="19"/>
  <c r="CH82" i="19"/>
  <c r="CI82" i="19" s="1"/>
  <c r="CP127" i="19"/>
  <c r="CM127" i="19"/>
  <c r="CN127" i="19" s="1"/>
  <c r="BY212" i="19"/>
  <c r="CH35" i="19"/>
  <c r="CK35" i="19"/>
  <c r="CH213" i="19"/>
  <c r="CI213" i="19" s="1"/>
  <c r="CK213" i="19"/>
  <c r="CC140" i="19"/>
  <c r="CD140" i="19" s="1"/>
  <c r="CF140" i="19"/>
  <c r="CC108" i="19"/>
  <c r="CF108" i="19"/>
  <c r="CD187" i="19"/>
  <c r="CH32" i="19"/>
  <c r="CI32" i="19" s="1"/>
  <c r="CK32" i="19"/>
  <c r="CP76" i="19"/>
  <c r="CM76" i="19"/>
  <c r="BY78" i="19"/>
  <c r="BY97" i="19" s="1"/>
  <c r="BX97" i="19"/>
  <c r="CK217" i="19"/>
  <c r="CH217" i="19"/>
  <c r="CI217" i="19" s="1"/>
  <c r="CK110" i="19"/>
  <c r="CH110" i="19"/>
  <c r="CI110" i="19" s="1"/>
  <c r="CK214" i="19"/>
  <c r="CH214" i="19"/>
  <c r="CI214" i="19" s="1"/>
  <c r="CL21" i="19"/>
  <c r="CH21" i="19"/>
  <c r="BY52" i="19"/>
  <c r="BX63" i="19"/>
  <c r="BT239" i="19"/>
  <c r="BT243" i="19" s="1"/>
  <c r="CP169" i="19"/>
  <c r="CM169" i="19"/>
  <c r="CN169" i="19" s="1"/>
  <c r="CP89" i="19"/>
  <c r="CM89" i="19"/>
  <c r="CN89" i="19" s="1"/>
  <c r="CV182" i="19"/>
  <c r="CR182" i="19"/>
  <c r="CK192" i="19"/>
  <c r="CH192" i="19"/>
  <c r="CI192" i="19" s="1"/>
  <c r="CD90" i="19"/>
  <c r="CD193" i="19"/>
  <c r="BY136" i="19"/>
  <c r="BY141" i="19" s="1"/>
  <c r="BX141" i="19"/>
  <c r="CI25" i="19"/>
  <c r="CC37" i="19"/>
  <c r="CF37" i="19"/>
  <c r="CK229" i="19"/>
  <c r="CH229" i="19"/>
  <c r="CI229" i="19" s="1"/>
  <c r="BY42" i="19"/>
  <c r="CP54" i="19"/>
  <c r="CM54" i="19"/>
  <c r="CI164" i="19"/>
  <c r="CI134" i="19"/>
  <c r="CK195" i="19"/>
  <c r="CH195" i="19"/>
  <c r="CK173" i="19"/>
  <c r="CH173" i="19"/>
  <c r="CI173" i="19" s="1"/>
  <c r="CP93" i="19"/>
  <c r="CM93" i="19"/>
  <c r="CN93" i="19" s="1"/>
  <c r="CC234" i="19"/>
  <c r="CD234" i="19" s="1"/>
  <c r="CF234" i="19"/>
  <c r="CD94" i="19"/>
  <c r="CK231" i="19"/>
  <c r="CH231" i="19"/>
  <c r="CI231" i="19" s="1"/>
  <c r="CL77" i="19"/>
  <c r="CH77" i="19"/>
  <c r="CP185" i="19"/>
  <c r="CM185" i="19"/>
  <c r="CD230" i="19"/>
  <c r="CC227" i="19"/>
  <c r="CF227" i="19"/>
  <c r="CM211" i="19"/>
  <c r="CP211" i="19"/>
  <c r="DB28" i="19"/>
  <c r="DC28" i="19" s="1"/>
  <c r="DE28" i="19"/>
  <c r="CF111" i="19"/>
  <c r="CC111" i="19"/>
  <c r="CD111" i="19" s="1"/>
  <c r="CM55" i="19"/>
  <c r="CN55" i="19" s="1"/>
  <c r="CP55" i="19"/>
  <c r="DJ73" i="19"/>
  <c r="CF218" i="19"/>
  <c r="CC218" i="19"/>
  <c r="CD218" i="19" s="1"/>
  <c r="CD150" i="19"/>
  <c r="CK191" i="19"/>
  <c r="CH191" i="19"/>
  <c r="CI191" i="19" s="1"/>
  <c r="CV200" i="19"/>
  <c r="CR200" i="19"/>
  <c r="CS200" i="19" s="1"/>
  <c r="CI131" i="19"/>
  <c r="CD40" i="19"/>
  <c r="CH189" i="19"/>
  <c r="CI189" i="19" s="1"/>
  <c r="CK189" i="19"/>
  <c r="CP165" i="19"/>
  <c r="CM165" i="19"/>
  <c r="CN165" i="19" s="1"/>
  <c r="CH209" i="19"/>
  <c r="CI209" i="19" s="1"/>
  <c r="CK209" i="19"/>
  <c r="CD213" i="19"/>
  <c r="BY108" i="19"/>
  <c r="BX115" i="19"/>
  <c r="CL187" i="19"/>
  <c r="CH187" i="19"/>
  <c r="CI187" i="19" s="1"/>
  <c r="CD32" i="19"/>
  <c r="CL86" i="19"/>
  <c r="CH86" i="19"/>
  <c r="CI86" i="19" s="1"/>
  <c r="CH152" i="19"/>
  <c r="CK152" i="19"/>
  <c r="CH168" i="19"/>
  <c r="CK168" i="19"/>
  <c r="CC33" i="19"/>
  <c r="CF33" i="19"/>
  <c r="CX114" i="19"/>
  <c r="CV133" i="19"/>
  <c r="CR133" i="19"/>
  <c r="CS133" i="19" s="1"/>
  <c r="CD233" i="19"/>
  <c r="CF154" i="19"/>
  <c r="CC154" i="19"/>
  <c r="CD154" i="19" s="1"/>
  <c r="CK171" i="19"/>
  <c r="CH171" i="19"/>
  <c r="CI171" i="19" s="1"/>
  <c r="CG113" i="19"/>
  <c r="CC113" i="19"/>
  <c r="DA74" i="19"/>
  <c r="CW74" i="19"/>
  <c r="CX74" i="19" s="1"/>
  <c r="CD79" i="19"/>
  <c r="CH22" i="19"/>
  <c r="CI22" i="19" s="1"/>
  <c r="CK22" i="19"/>
  <c r="CC53" i="19"/>
  <c r="CD53" i="19" s="1"/>
  <c r="CF53" i="19"/>
  <c r="DA170" i="19"/>
  <c r="CW170" i="19"/>
  <c r="CI125" i="19"/>
  <c r="DA73" i="19"/>
  <c r="CW73" i="19"/>
  <c r="BS243" i="19"/>
  <c r="CS71" i="19"/>
  <c r="CP85" i="19"/>
  <c r="CM85" i="19"/>
  <c r="CD82" i="19"/>
  <c r="CC212" i="19"/>
  <c r="CD212" i="19" s="1"/>
  <c r="CF212" i="19"/>
  <c r="CH31" i="19"/>
  <c r="CK31" i="19"/>
  <c r="CC56" i="19"/>
  <c r="CF56" i="19"/>
  <c r="CI89" i="19"/>
  <c r="CN182" i="19"/>
  <c r="CD192" i="19"/>
  <c r="CC238" i="19"/>
  <c r="CD238" i="19" s="1"/>
  <c r="CF238" i="19"/>
  <c r="DA172" i="19"/>
  <c r="CW172" i="19"/>
  <c r="CX172" i="19" s="1"/>
  <c r="DA72" i="19"/>
  <c r="CW72" i="19"/>
  <c r="CX72" i="19" s="1"/>
  <c r="CI93" i="19"/>
  <c r="CL94" i="19"/>
  <c r="CH94" i="19"/>
  <c r="CI94" i="19" s="1"/>
  <c r="CD22" i="19"/>
  <c r="CC26" i="19"/>
  <c r="CD26" i="19" s="1"/>
  <c r="CF26" i="19"/>
  <c r="CN133" i="19"/>
  <c r="CC112" i="19"/>
  <c r="CD112" i="19" s="1"/>
  <c r="CF112" i="19"/>
  <c r="CC167" i="19"/>
  <c r="CD167" i="19" s="1"/>
  <c r="CF167" i="19"/>
  <c r="CH233" i="19"/>
  <c r="CI233" i="19" s="1"/>
  <c r="CK233" i="19"/>
  <c r="BY154" i="19"/>
  <c r="BY156" i="19" s="1"/>
  <c r="CD171" i="19"/>
  <c r="CH39" i="19"/>
  <c r="CI39" i="19" s="1"/>
  <c r="CK39" i="19"/>
  <c r="CK219" i="19"/>
  <c r="CH219" i="19"/>
  <c r="CI219" i="19" s="1"/>
  <c r="CC153" i="19"/>
  <c r="CD153" i="19" s="1"/>
  <c r="CF153" i="19"/>
  <c r="CK193" i="19"/>
  <c r="CH193" i="19"/>
  <c r="CI193" i="19" s="1"/>
  <c r="CP155" i="19"/>
  <c r="CM155" i="19"/>
  <c r="CN155" i="19" s="1"/>
  <c r="CC136" i="19"/>
  <c r="CF136" i="19"/>
  <c r="CQ25" i="19"/>
  <c r="CM25" i="19"/>
  <c r="CN25" i="19" s="1"/>
  <c r="CK216" i="19"/>
  <c r="CH216" i="19"/>
  <c r="BX42" i="19"/>
  <c r="CP164" i="19"/>
  <c r="CM164" i="19"/>
  <c r="CM134" i="19"/>
  <c r="CN134" i="19" s="1"/>
  <c r="CP134" i="19"/>
  <c r="CC208" i="19"/>
  <c r="CF208" i="19"/>
  <c r="CS74" i="19"/>
  <c r="CH36" i="19"/>
  <c r="CI36" i="19" s="1"/>
  <c r="CK36" i="19"/>
  <c r="CH79" i="19"/>
  <c r="CI79" i="19" s="1"/>
  <c r="CK79" i="19"/>
  <c r="CH109" i="19"/>
  <c r="CK109" i="19"/>
  <c r="CK230" i="19"/>
  <c r="CH230" i="19"/>
  <c r="CI230" i="19" s="1"/>
  <c r="BX239" i="19"/>
  <c r="BY227" i="19"/>
  <c r="BY53" i="19"/>
  <c r="CD190" i="19"/>
  <c r="CX28" i="19"/>
  <c r="BY111" i="19"/>
  <c r="CK235" i="19"/>
  <c r="CH235" i="19"/>
  <c r="CI55" i="19"/>
  <c r="BY218" i="19"/>
  <c r="CK150" i="19"/>
  <c r="CH150" i="19"/>
  <c r="CP131" i="19"/>
  <c r="CM131" i="19"/>
  <c r="CN131" i="19" s="1"/>
  <c r="CD189" i="19"/>
  <c r="CK215" i="19"/>
  <c r="CH215" i="19"/>
  <c r="CM135" i="19"/>
  <c r="CN135" i="19" s="1"/>
  <c r="CP135" i="19"/>
  <c r="CK232" i="19"/>
  <c r="CH232" i="19"/>
  <c r="CD209" i="19"/>
  <c r="CP59" i="19"/>
  <c r="CM59" i="19"/>
  <c r="BX156" i="19"/>
  <c r="CH166" i="19"/>
  <c r="CI166" i="19" s="1"/>
  <c r="CK166" i="19"/>
  <c r="CD86" i="19"/>
  <c r="CV30" i="19"/>
  <c r="CR30" i="19"/>
  <c r="CC174" i="19"/>
  <c r="DF114" i="19"/>
  <c r="DB114" i="19"/>
  <c r="DC114" i="19" s="1"/>
  <c r="CV129" i="19"/>
  <c r="CR129" i="19"/>
  <c r="DO243" i="18"/>
  <c r="DJ243" i="18"/>
  <c r="DE243" i="18"/>
  <c r="CZ243" i="18"/>
  <c r="CU243" i="18"/>
  <c r="CP243" i="18"/>
  <c r="CK243" i="18"/>
  <c r="CF243" i="18"/>
  <c r="CA243" i="18"/>
  <c r="BV243" i="18"/>
  <c r="BQ243" i="18"/>
  <c r="BL243" i="18"/>
  <c r="BG243" i="18"/>
  <c r="BB243" i="18"/>
  <c r="AW243" i="18"/>
  <c r="AR243" i="18"/>
  <c r="AM243" i="18"/>
  <c r="AH243" i="18"/>
  <c r="AC243" i="18"/>
  <c r="X243" i="18"/>
  <c r="S243" i="18"/>
  <c r="N243" i="18"/>
  <c r="DV239" i="18"/>
  <c r="DO239" i="18"/>
  <c r="DJ239" i="18"/>
  <c r="DE239" i="18"/>
  <c r="CZ239" i="18"/>
  <c r="CU239" i="18"/>
  <c r="CP239" i="18"/>
  <c r="CK239" i="18"/>
  <c r="CF239" i="18"/>
  <c r="CA239" i="18"/>
  <c r="BV239" i="18"/>
  <c r="BQ239" i="18"/>
  <c r="BL239" i="18"/>
  <c r="BG239" i="18"/>
  <c r="BB239" i="18"/>
  <c r="AW239" i="18"/>
  <c r="AR239" i="18"/>
  <c r="AM239" i="18"/>
  <c r="AH239" i="18"/>
  <c r="AC239" i="18"/>
  <c r="X239" i="18"/>
  <c r="S239" i="18"/>
  <c r="N239" i="18"/>
  <c r="C239" i="18"/>
  <c r="DZ238" i="18"/>
  <c r="DW238" i="18"/>
  <c r="T238" i="18"/>
  <c r="Y238" i="18" s="1"/>
  <c r="AD238" i="18" s="1"/>
  <c r="AI238" i="18" s="1"/>
  <c r="AN238" i="18" s="1"/>
  <c r="AS238" i="18" s="1"/>
  <c r="AX238" i="18" s="1"/>
  <c r="BC238" i="18" s="1"/>
  <c r="BH238" i="18" s="1"/>
  <c r="BM238" i="18" s="1"/>
  <c r="BR238" i="18" s="1"/>
  <c r="BW238" i="18" s="1"/>
  <c r="CB238" i="18" s="1"/>
  <c r="CG238" i="18" s="1"/>
  <c r="CL238" i="18" s="1"/>
  <c r="CQ238" i="18" s="1"/>
  <c r="CV238" i="18" s="1"/>
  <c r="DA238" i="18" s="1"/>
  <c r="DF238" i="18" s="1"/>
  <c r="DK238" i="18" s="1"/>
  <c r="DP238" i="18" s="1"/>
  <c r="S238" i="18"/>
  <c r="P238" i="18"/>
  <c r="Q238" i="18" s="1"/>
  <c r="DZ237" i="18"/>
  <c r="DW237" i="18"/>
  <c r="T237" i="18"/>
  <c r="Y237" i="18" s="1"/>
  <c r="AD237" i="18" s="1"/>
  <c r="AI237" i="18" s="1"/>
  <c r="AN237" i="18" s="1"/>
  <c r="AS237" i="18" s="1"/>
  <c r="AX237" i="18" s="1"/>
  <c r="BC237" i="18" s="1"/>
  <c r="BH237" i="18" s="1"/>
  <c r="BM237" i="18" s="1"/>
  <c r="BR237" i="18" s="1"/>
  <c r="BW237" i="18" s="1"/>
  <c r="CB237" i="18" s="1"/>
  <c r="CG237" i="18" s="1"/>
  <c r="CL237" i="18" s="1"/>
  <c r="CQ237" i="18" s="1"/>
  <c r="CV237" i="18" s="1"/>
  <c r="DA237" i="18" s="1"/>
  <c r="DF237" i="18" s="1"/>
  <c r="DK237" i="18" s="1"/>
  <c r="DP237" i="18" s="1"/>
  <c r="S237" i="18"/>
  <c r="U237" i="18" s="1"/>
  <c r="V237" i="18" s="1"/>
  <c r="P237" i="18"/>
  <c r="Q237" i="18" s="1"/>
  <c r="DZ236" i="18"/>
  <c r="DW236" i="18"/>
  <c r="T236" i="18"/>
  <c r="S236" i="18"/>
  <c r="X236" i="18" s="1"/>
  <c r="AC236" i="18" s="1"/>
  <c r="AH236" i="18" s="1"/>
  <c r="AM236" i="18" s="1"/>
  <c r="P236" i="18"/>
  <c r="Q236" i="18" s="1"/>
  <c r="DZ235" i="18"/>
  <c r="DW235" i="18"/>
  <c r="T235" i="18"/>
  <c r="S235" i="18"/>
  <c r="X235" i="18" s="1"/>
  <c r="AC235" i="18" s="1"/>
  <c r="AH235" i="18" s="1"/>
  <c r="AM235" i="18" s="1"/>
  <c r="AR235" i="18" s="1"/>
  <c r="AW235" i="18" s="1"/>
  <c r="BB235" i="18" s="1"/>
  <c r="BG235" i="18" s="1"/>
  <c r="BL235" i="18" s="1"/>
  <c r="BQ235" i="18" s="1"/>
  <c r="BV235" i="18" s="1"/>
  <c r="CA235" i="18" s="1"/>
  <c r="CF235" i="18" s="1"/>
  <c r="CK235" i="18" s="1"/>
  <c r="CP235" i="18" s="1"/>
  <c r="CU235" i="18" s="1"/>
  <c r="CZ235" i="18" s="1"/>
  <c r="DE235" i="18" s="1"/>
  <c r="DJ235" i="18" s="1"/>
  <c r="DO235" i="18" s="1"/>
  <c r="Q235" i="18"/>
  <c r="P235" i="18"/>
  <c r="DZ234" i="18"/>
  <c r="DW234" i="18"/>
  <c r="T234" i="18"/>
  <c r="S234" i="18"/>
  <c r="X234" i="18" s="1"/>
  <c r="AC234" i="18" s="1"/>
  <c r="AH234" i="18" s="1"/>
  <c r="AM234" i="18" s="1"/>
  <c r="P234" i="18"/>
  <c r="Q234" i="18" s="1"/>
  <c r="DZ233" i="18"/>
  <c r="DW233" i="18"/>
  <c r="T233" i="18"/>
  <c r="Y233" i="18" s="1"/>
  <c r="AD233" i="18" s="1"/>
  <c r="AI233" i="18" s="1"/>
  <c r="S233" i="18"/>
  <c r="X233" i="18" s="1"/>
  <c r="AC233" i="18" s="1"/>
  <c r="AH233" i="18" s="1"/>
  <c r="AM233" i="18" s="1"/>
  <c r="AR233" i="18" s="1"/>
  <c r="AW233" i="18" s="1"/>
  <c r="BB233" i="18" s="1"/>
  <c r="BG233" i="18" s="1"/>
  <c r="BL233" i="18" s="1"/>
  <c r="BQ233" i="18" s="1"/>
  <c r="BV233" i="18" s="1"/>
  <c r="CA233" i="18" s="1"/>
  <c r="CF233" i="18" s="1"/>
  <c r="CK233" i="18" s="1"/>
  <c r="CP233" i="18" s="1"/>
  <c r="CU233" i="18" s="1"/>
  <c r="CZ233" i="18" s="1"/>
  <c r="DE233" i="18" s="1"/>
  <c r="DJ233" i="18" s="1"/>
  <c r="DO233" i="18" s="1"/>
  <c r="P233" i="18"/>
  <c r="Q233" i="18" s="1"/>
  <c r="DZ232" i="18"/>
  <c r="DW232" i="18"/>
  <c r="Y232" i="18"/>
  <c r="AD232" i="18" s="1"/>
  <c r="AI232" i="18" s="1"/>
  <c r="AN232" i="18" s="1"/>
  <c r="AS232" i="18" s="1"/>
  <c r="AX232" i="18" s="1"/>
  <c r="BC232" i="18" s="1"/>
  <c r="BH232" i="18" s="1"/>
  <c r="BM232" i="18" s="1"/>
  <c r="BR232" i="18" s="1"/>
  <c r="BW232" i="18" s="1"/>
  <c r="CB232" i="18" s="1"/>
  <c r="CG232" i="18" s="1"/>
  <c r="CL232" i="18" s="1"/>
  <c r="CQ232" i="18" s="1"/>
  <c r="CV232" i="18" s="1"/>
  <c r="DA232" i="18" s="1"/>
  <c r="DF232" i="18" s="1"/>
  <c r="DK232" i="18" s="1"/>
  <c r="DP232" i="18" s="1"/>
  <c r="T232" i="18"/>
  <c r="S232" i="18"/>
  <c r="X232" i="18" s="1"/>
  <c r="P232" i="18"/>
  <c r="Q232" i="18" s="1"/>
  <c r="DZ231" i="18"/>
  <c r="DW231" i="18"/>
  <c r="T231" i="18"/>
  <c r="Y231" i="18" s="1"/>
  <c r="AD231" i="18" s="1"/>
  <c r="AI231" i="18" s="1"/>
  <c r="AN231" i="18" s="1"/>
  <c r="AS231" i="18" s="1"/>
  <c r="AX231" i="18" s="1"/>
  <c r="BC231" i="18" s="1"/>
  <c r="BH231" i="18" s="1"/>
  <c r="BM231" i="18" s="1"/>
  <c r="BR231" i="18" s="1"/>
  <c r="BW231" i="18" s="1"/>
  <c r="CB231" i="18" s="1"/>
  <c r="CG231" i="18" s="1"/>
  <c r="CL231" i="18" s="1"/>
  <c r="CQ231" i="18" s="1"/>
  <c r="CV231" i="18" s="1"/>
  <c r="DA231" i="18" s="1"/>
  <c r="DF231" i="18" s="1"/>
  <c r="DK231" i="18" s="1"/>
  <c r="DP231" i="18" s="1"/>
  <c r="S231" i="18"/>
  <c r="X231" i="18" s="1"/>
  <c r="P231" i="18"/>
  <c r="Q231" i="18" s="1"/>
  <c r="DZ230" i="18"/>
  <c r="DW230" i="18"/>
  <c r="X230" i="18"/>
  <c r="T230" i="18"/>
  <c r="Y230" i="18" s="1"/>
  <c r="AD230" i="18" s="1"/>
  <c r="AI230" i="18" s="1"/>
  <c r="AN230" i="18" s="1"/>
  <c r="AS230" i="18" s="1"/>
  <c r="AX230" i="18" s="1"/>
  <c r="BC230" i="18" s="1"/>
  <c r="BH230" i="18" s="1"/>
  <c r="BM230" i="18" s="1"/>
  <c r="BR230" i="18" s="1"/>
  <c r="BW230" i="18" s="1"/>
  <c r="CB230" i="18" s="1"/>
  <c r="CG230" i="18" s="1"/>
  <c r="CL230" i="18" s="1"/>
  <c r="CQ230" i="18" s="1"/>
  <c r="CV230" i="18" s="1"/>
  <c r="DA230" i="18" s="1"/>
  <c r="DF230" i="18" s="1"/>
  <c r="DK230" i="18" s="1"/>
  <c r="DP230" i="18" s="1"/>
  <c r="S230" i="18"/>
  <c r="P230" i="18"/>
  <c r="Q230" i="18" s="1"/>
  <c r="DZ229" i="18"/>
  <c r="DW229" i="18"/>
  <c r="X229" i="18"/>
  <c r="AC229" i="18" s="1"/>
  <c r="AH229" i="18" s="1"/>
  <c r="T229" i="18"/>
  <c r="Y229" i="18" s="1"/>
  <c r="AD229" i="18" s="1"/>
  <c r="AI229" i="18" s="1"/>
  <c r="AN229" i="18" s="1"/>
  <c r="AS229" i="18" s="1"/>
  <c r="AX229" i="18" s="1"/>
  <c r="BC229" i="18" s="1"/>
  <c r="BH229" i="18" s="1"/>
  <c r="BM229" i="18" s="1"/>
  <c r="BR229" i="18" s="1"/>
  <c r="BW229" i="18" s="1"/>
  <c r="CB229" i="18" s="1"/>
  <c r="CG229" i="18" s="1"/>
  <c r="CL229" i="18" s="1"/>
  <c r="CQ229" i="18" s="1"/>
  <c r="CV229" i="18" s="1"/>
  <c r="DA229" i="18" s="1"/>
  <c r="DF229" i="18" s="1"/>
  <c r="DK229" i="18" s="1"/>
  <c r="DP229" i="18" s="1"/>
  <c r="S229" i="18"/>
  <c r="P229" i="18"/>
  <c r="Q229" i="18" s="1"/>
  <c r="DZ228" i="18"/>
  <c r="DW228" i="18"/>
  <c r="Y228" i="18"/>
  <c r="AD228" i="18" s="1"/>
  <c r="AI228" i="18" s="1"/>
  <c r="AN228" i="18" s="1"/>
  <c r="AS228" i="18" s="1"/>
  <c r="AX228" i="18" s="1"/>
  <c r="BC228" i="18" s="1"/>
  <c r="BH228" i="18" s="1"/>
  <c r="BM228" i="18" s="1"/>
  <c r="BR228" i="18" s="1"/>
  <c r="BW228" i="18" s="1"/>
  <c r="CB228" i="18" s="1"/>
  <c r="CG228" i="18" s="1"/>
  <c r="CL228" i="18" s="1"/>
  <c r="CQ228" i="18" s="1"/>
  <c r="CV228" i="18" s="1"/>
  <c r="DA228" i="18" s="1"/>
  <c r="DF228" i="18" s="1"/>
  <c r="DK228" i="18" s="1"/>
  <c r="DP228" i="18" s="1"/>
  <c r="T228" i="18"/>
  <c r="S228" i="18"/>
  <c r="P228" i="18"/>
  <c r="Q228" i="18" s="1"/>
  <c r="DZ227" i="18"/>
  <c r="DW227" i="18"/>
  <c r="X227" i="18"/>
  <c r="T227" i="18"/>
  <c r="Y227" i="18" s="1"/>
  <c r="AD227" i="18" s="1"/>
  <c r="AI227" i="18" s="1"/>
  <c r="AN227" i="18" s="1"/>
  <c r="AS227" i="18" s="1"/>
  <c r="AX227" i="18" s="1"/>
  <c r="BC227" i="18" s="1"/>
  <c r="BH227" i="18" s="1"/>
  <c r="BM227" i="18" s="1"/>
  <c r="BR227" i="18" s="1"/>
  <c r="BW227" i="18" s="1"/>
  <c r="CB227" i="18" s="1"/>
  <c r="CG227" i="18" s="1"/>
  <c r="CL227" i="18" s="1"/>
  <c r="CQ227" i="18" s="1"/>
  <c r="CV227" i="18" s="1"/>
  <c r="DA227" i="18" s="1"/>
  <c r="DF227" i="18" s="1"/>
  <c r="DK227" i="18" s="1"/>
  <c r="DP227" i="18" s="1"/>
  <c r="S227" i="18"/>
  <c r="P227" i="18"/>
  <c r="Q227" i="18" s="1"/>
  <c r="DZ226" i="18"/>
  <c r="DV220" i="18"/>
  <c r="DO220" i="18"/>
  <c r="DJ220" i="18"/>
  <c r="DE220" i="18"/>
  <c r="CZ220" i="18"/>
  <c r="CU220" i="18"/>
  <c r="CP220" i="18"/>
  <c r="CK220" i="18"/>
  <c r="CF220" i="18"/>
  <c r="CA220" i="18"/>
  <c r="BV220" i="18"/>
  <c r="BQ220" i="18"/>
  <c r="BL220" i="18"/>
  <c r="BG220" i="18"/>
  <c r="BB220" i="18"/>
  <c r="AW220" i="18"/>
  <c r="AR220" i="18"/>
  <c r="AM220" i="18"/>
  <c r="AH220" i="18"/>
  <c r="AC220" i="18"/>
  <c r="X220" i="18"/>
  <c r="S220" i="18"/>
  <c r="N220" i="18"/>
  <c r="C220" i="18"/>
  <c r="DZ219" i="18"/>
  <c r="DW219" i="18"/>
  <c r="T219" i="18"/>
  <c r="Y219" i="18" s="1"/>
  <c r="AD219" i="18" s="1"/>
  <c r="AI219" i="18" s="1"/>
  <c r="AN219" i="18" s="1"/>
  <c r="AS219" i="18" s="1"/>
  <c r="AX219" i="18" s="1"/>
  <c r="BC219" i="18" s="1"/>
  <c r="BH219" i="18" s="1"/>
  <c r="BM219" i="18" s="1"/>
  <c r="BR219" i="18" s="1"/>
  <c r="BW219" i="18" s="1"/>
  <c r="CB219" i="18" s="1"/>
  <c r="CG219" i="18" s="1"/>
  <c r="CL219" i="18" s="1"/>
  <c r="CQ219" i="18" s="1"/>
  <c r="CV219" i="18" s="1"/>
  <c r="DA219" i="18" s="1"/>
  <c r="DF219" i="18" s="1"/>
  <c r="DK219" i="18" s="1"/>
  <c r="DP219" i="18" s="1"/>
  <c r="S219" i="18"/>
  <c r="X219" i="18" s="1"/>
  <c r="Q219" i="18"/>
  <c r="P219" i="18"/>
  <c r="DZ218" i="18"/>
  <c r="DW218" i="18"/>
  <c r="T218" i="18"/>
  <c r="Y218" i="18" s="1"/>
  <c r="AD218" i="18" s="1"/>
  <c r="AI218" i="18" s="1"/>
  <c r="AN218" i="18" s="1"/>
  <c r="AS218" i="18" s="1"/>
  <c r="AX218" i="18" s="1"/>
  <c r="BC218" i="18" s="1"/>
  <c r="BH218" i="18" s="1"/>
  <c r="BM218" i="18" s="1"/>
  <c r="BR218" i="18" s="1"/>
  <c r="BW218" i="18" s="1"/>
  <c r="CB218" i="18" s="1"/>
  <c r="CG218" i="18" s="1"/>
  <c r="CL218" i="18" s="1"/>
  <c r="CQ218" i="18" s="1"/>
  <c r="CV218" i="18" s="1"/>
  <c r="DA218" i="18" s="1"/>
  <c r="DF218" i="18" s="1"/>
  <c r="DK218" i="18" s="1"/>
  <c r="DP218" i="18" s="1"/>
  <c r="S218" i="18"/>
  <c r="X218" i="18" s="1"/>
  <c r="AC218" i="18" s="1"/>
  <c r="AH218" i="18" s="1"/>
  <c r="P218" i="18"/>
  <c r="DZ217" i="18"/>
  <c r="DW217" i="18"/>
  <c r="T217" i="18"/>
  <c r="S217" i="18"/>
  <c r="X217" i="18" s="1"/>
  <c r="P217" i="18"/>
  <c r="Q217" i="18" s="1"/>
  <c r="DZ216" i="18"/>
  <c r="DW216" i="18"/>
  <c r="T216" i="18"/>
  <c r="S216" i="18"/>
  <c r="X216" i="18" s="1"/>
  <c r="P216" i="18"/>
  <c r="DZ215" i="18"/>
  <c r="DW215" i="18"/>
  <c r="Y215" i="18"/>
  <c r="AD215" i="18" s="1"/>
  <c r="AI215" i="18" s="1"/>
  <c r="AN215" i="18" s="1"/>
  <c r="AS215" i="18" s="1"/>
  <c r="AX215" i="18" s="1"/>
  <c r="BC215" i="18" s="1"/>
  <c r="BH215" i="18" s="1"/>
  <c r="BM215" i="18" s="1"/>
  <c r="BR215" i="18" s="1"/>
  <c r="BW215" i="18" s="1"/>
  <c r="CB215" i="18" s="1"/>
  <c r="CG215" i="18" s="1"/>
  <c r="CL215" i="18" s="1"/>
  <c r="CQ215" i="18" s="1"/>
  <c r="CV215" i="18" s="1"/>
  <c r="DA215" i="18" s="1"/>
  <c r="DF215" i="18" s="1"/>
  <c r="DK215" i="18" s="1"/>
  <c r="DP215" i="18" s="1"/>
  <c r="T215" i="18"/>
  <c r="S215" i="18"/>
  <c r="P215" i="18"/>
  <c r="DZ214" i="18"/>
  <c r="DW214" i="18"/>
  <c r="T214" i="18"/>
  <c r="Y214" i="18" s="1"/>
  <c r="AD214" i="18" s="1"/>
  <c r="AI214" i="18" s="1"/>
  <c r="AN214" i="18" s="1"/>
  <c r="AS214" i="18" s="1"/>
  <c r="AX214" i="18" s="1"/>
  <c r="BC214" i="18" s="1"/>
  <c r="BH214" i="18" s="1"/>
  <c r="BM214" i="18" s="1"/>
  <c r="BR214" i="18" s="1"/>
  <c r="BW214" i="18" s="1"/>
  <c r="CB214" i="18" s="1"/>
  <c r="CG214" i="18" s="1"/>
  <c r="CL214" i="18" s="1"/>
  <c r="CQ214" i="18" s="1"/>
  <c r="CV214" i="18" s="1"/>
  <c r="DA214" i="18" s="1"/>
  <c r="DF214" i="18" s="1"/>
  <c r="DK214" i="18" s="1"/>
  <c r="DP214" i="18" s="1"/>
  <c r="S214" i="18"/>
  <c r="P214" i="18"/>
  <c r="Q214" i="18" s="1"/>
  <c r="DZ213" i="18"/>
  <c r="DW213" i="18"/>
  <c r="T213" i="18"/>
  <c r="S213" i="18"/>
  <c r="X213" i="18" s="1"/>
  <c r="AC213" i="18" s="1"/>
  <c r="P213" i="18"/>
  <c r="Q213" i="18" s="1"/>
  <c r="DZ212" i="18"/>
  <c r="DW212" i="18"/>
  <c r="T212" i="18"/>
  <c r="Y212" i="18" s="1"/>
  <c r="AD212" i="18" s="1"/>
  <c r="AI212" i="18" s="1"/>
  <c r="AN212" i="18" s="1"/>
  <c r="AS212" i="18" s="1"/>
  <c r="AX212" i="18" s="1"/>
  <c r="BC212" i="18" s="1"/>
  <c r="BH212" i="18" s="1"/>
  <c r="BM212" i="18" s="1"/>
  <c r="BR212" i="18" s="1"/>
  <c r="BW212" i="18" s="1"/>
  <c r="CB212" i="18" s="1"/>
  <c r="CG212" i="18" s="1"/>
  <c r="CL212" i="18" s="1"/>
  <c r="CQ212" i="18" s="1"/>
  <c r="CV212" i="18" s="1"/>
  <c r="DA212" i="18" s="1"/>
  <c r="DF212" i="18" s="1"/>
  <c r="DK212" i="18" s="1"/>
  <c r="DP212" i="18" s="1"/>
  <c r="S212" i="18"/>
  <c r="X212" i="18" s="1"/>
  <c r="P212" i="18"/>
  <c r="Q212" i="18" s="1"/>
  <c r="DZ211" i="18"/>
  <c r="DW211" i="18"/>
  <c r="T211" i="18"/>
  <c r="Y211" i="18" s="1"/>
  <c r="AD211" i="18" s="1"/>
  <c r="AI211" i="18" s="1"/>
  <c r="AN211" i="18" s="1"/>
  <c r="AS211" i="18" s="1"/>
  <c r="AX211" i="18" s="1"/>
  <c r="BC211" i="18" s="1"/>
  <c r="BH211" i="18" s="1"/>
  <c r="BM211" i="18" s="1"/>
  <c r="BR211" i="18" s="1"/>
  <c r="BW211" i="18" s="1"/>
  <c r="CB211" i="18" s="1"/>
  <c r="CG211" i="18" s="1"/>
  <c r="CL211" i="18" s="1"/>
  <c r="CQ211" i="18" s="1"/>
  <c r="CV211" i="18" s="1"/>
  <c r="DA211" i="18" s="1"/>
  <c r="DF211" i="18" s="1"/>
  <c r="DK211" i="18" s="1"/>
  <c r="DP211" i="18" s="1"/>
  <c r="S211" i="18"/>
  <c r="U211" i="18" s="1"/>
  <c r="V211" i="18" s="1"/>
  <c r="P211" i="18"/>
  <c r="Q211" i="18" s="1"/>
  <c r="DZ210" i="18"/>
  <c r="DW210" i="18"/>
  <c r="T210" i="18"/>
  <c r="S210" i="18"/>
  <c r="X210" i="18" s="1"/>
  <c r="AC210" i="18" s="1"/>
  <c r="AH210" i="18" s="1"/>
  <c r="AM210" i="18" s="1"/>
  <c r="P210" i="18"/>
  <c r="Q210" i="18" s="1"/>
  <c r="DZ209" i="18"/>
  <c r="DW209" i="18"/>
  <c r="T209" i="18"/>
  <c r="Y209" i="18" s="1"/>
  <c r="AD209" i="18" s="1"/>
  <c r="AI209" i="18" s="1"/>
  <c r="AN209" i="18" s="1"/>
  <c r="AS209" i="18" s="1"/>
  <c r="AX209" i="18" s="1"/>
  <c r="BC209" i="18" s="1"/>
  <c r="BH209" i="18" s="1"/>
  <c r="BM209" i="18" s="1"/>
  <c r="BR209" i="18" s="1"/>
  <c r="BW209" i="18" s="1"/>
  <c r="CB209" i="18" s="1"/>
  <c r="CG209" i="18" s="1"/>
  <c r="CL209" i="18" s="1"/>
  <c r="CQ209" i="18" s="1"/>
  <c r="CV209" i="18" s="1"/>
  <c r="DA209" i="18" s="1"/>
  <c r="DF209" i="18" s="1"/>
  <c r="DK209" i="18" s="1"/>
  <c r="DP209" i="18" s="1"/>
  <c r="S209" i="18"/>
  <c r="X209" i="18" s="1"/>
  <c r="P209" i="18"/>
  <c r="DZ208" i="18"/>
  <c r="DW208" i="18"/>
  <c r="T208" i="18"/>
  <c r="Y208" i="18" s="1"/>
  <c r="AD208" i="18" s="1"/>
  <c r="AI208" i="18" s="1"/>
  <c r="AN208" i="18" s="1"/>
  <c r="AS208" i="18" s="1"/>
  <c r="AX208" i="18" s="1"/>
  <c r="BC208" i="18" s="1"/>
  <c r="BH208" i="18" s="1"/>
  <c r="BM208" i="18" s="1"/>
  <c r="BR208" i="18" s="1"/>
  <c r="BW208" i="18" s="1"/>
  <c r="CB208" i="18" s="1"/>
  <c r="CG208" i="18" s="1"/>
  <c r="CL208" i="18" s="1"/>
  <c r="CQ208" i="18" s="1"/>
  <c r="CV208" i="18" s="1"/>
  <c r="DA208" i="18" s="1"/>
  <c r="DF208" i="18" s="1"/>
  <c r="DK208" i="18" s="1"/>
  <c r="DP208" i="18" s="1"/>
  <c r="S208" i="18"/>
  <c r="P208" i="18"/>
  <c r="DZ207" i="18"/>
  <c r="DV201" i="18"/>
  <c r="DO201" i="18"/>
  <c r="DJ201" i="18"/>
  <c r="DE201" i="18"/>
  <c r="CZ201" i="18"/>
  <c r="CU201" i="18"/>
  <c r="CP201" i="18"/>
  <c r="CK201" i="18"/>
  <c r="CF201" i="18"/>
  <c r="CA201" i="18"/>
  <c r="BV201" i="18"/>
  <c r="BQ201" i="18"/>
  <c r="BL201" i="18"/>
  <c r="BG201" i="18"/>
  <c r="BB201" i="18"/>
  <c r="AW201" i="18"/>
  <c r="AR201" i="18"/>
  <c r="AM201" i="18"/>
  <c r="AH201" i="18"/>
  <c r="AC201" i="18"/>
  <c r="X201" i="18"/>
  <c r="S201" i="18"/>
  <c r="N201" i="18"/>
  <c r="C201" i="18"/>
  <c r="DZ200" i="18"/>
  <c r="DW200" i="18"/>
  <c r="T200" i="18"/>
  <c r="Y200" i="18" s="1"/>
  <c r="AD200" i="18" s="1"/>
  <c r="AI200" i="18" s="1"/>
  <c r="AN200" i="18" s="1"/>
  <c r="AS200" i="18" s="1"/>
  <c r="AX200" i="18" s="1"/>
  <c r="BC200" i="18" s="1"/>
  <c r="BH200" i="18" s="1"/>
  <c r="BM200" i="18" s="1"/>
  <c r="BR200" i="18" s="1"/>
  <c r="BW200" i="18" s="1"/>
  <c r="CB200" i="18" s="1"/>
  <c r="CG200" i="18" s="1"/>
  <c r="CL200" i="18" s="1"/>
  <c r="CQ200" i="18" s="1"/>
  <c r="CV200" i="18" s="1"/>
  <c r="DA200" i="18" s="1"/>
  <c r="DF200" i="18" s="1"/>
  <c r="DK200" i="18" s="1"/>
  <c r="DP200" i="18" s="1"/>
  <c r="S200" i="18"/>
  <c r="X200" i="18" s="1"/>
  <c r="AC200" i="18" s="1"/>
  <c r="P200" i="18"/>
  <c r="DZ199" i="18"/>
  <c r="DW199" i="18"/>
  <c r="T199" i="18"/>
  <c r="Y199" i="18" s="1"/>
  <c r="AD199" i="18" s="1"/>
  <c r="AI199" i="18" s="1"/>
  <c r="AN199" i="18" s="1"/>
  <c r="AS199" i="18" s="1"/>
  <c r="AX199" i="18" s="1"/>
  <c r="BC199" i="18" s="1"/>
  <c r="BH199" i="18" s="1"/>
  <c r="BM199" i="18" s="1"/>
  <c r="BR199" i="18" s="1"/>
  <c r="BW199" i="18" s="1"/>
  <c r="CB199" i="18" s="1"/>
  <c r="CG199" i="18" s="1"/>
  <c r="CL199" i="18" s="1"/>
  <c r="CQ199" i="18" s="1"/>
  <c r="CV199" i="18" s="1"/>
  <c r="DA199" i="18" s="1"/>
  <c r="DF199" i="18" s="1"/>
  <c r="DK199" i="18" s="1"/>
  <c r="DP199" i="18" s="1"/>
  <c r="S199" i="18"/>
  <c r="X199" i="18" s="1"/>
  <c r="P199" i="18"/>
  <c r="DZ198" i="18"/>
  <c r="DW198" i="18"/>
  <c r="T198" i="18"/>
  <c r="Y198" i="18" s="1"/>
  <c r="AD198" i="18" s="1"/>
  <c r="AI198" i="18" s="1"/>
  <c r="AN198" i="18" s="1"/>
  <c r="AS198" i="18" s="1"/>
  <c r="AX198" i="18" s="1"/>
  <c r="BC198" i="18" s="1"/>
  <c r="BH198" i="18" s="1"/>
  <c r="BM198" i="18" s="1"/>
  <c r="BR198" i="18" s="1"/>
  <c r="BW198" i="18" s="1"/>
  <c r="CB198" i="18" s="1"/>
  <c r="CG198" i="18" s="1"/>
  <c r="CL198" i="18" s="1"/>
  <c r="CQ198" i="18" s="1"/>
  <c r="CV198" i="18" s="1"/>
  <c r="DA198" i="18" s="1"/>
  <c r="DF198" i="18" s="1"/>
  <c r="DK198" i="18" s="1"/>
  <c r="DP198" i="18" s="1"/>
  <c r="S198" i="18"/>
  <c r="P198" i="18"/>
  <c r="Q198" i="18" s="1"/>
  <c r="DZ197" i="18"/>
  <c r="DW197" i="18"/>
  <c r="T197" i="18"/>
  <c r="Y197" i="18" s="1"/>
  <c r="AD197" i="18" s="1"/>
  <c r="AI197" i="18" s="1"/>
  <c r="AN197" i="18" s="1"/>
  <c r="AS197" i="18" s="1"/>
  <c r="AX197" i="18" s="1"/>
  <c r="BC197" i="18" s="1"/>
  <c r="BH197" i="18" s="1"/>
  <c r="BM197" i="18" s="1"/>
  <c r="BR197" i="18" s="1"/>
  <c r="BW197" i="18" s="1"/>
  <c r="CB197" i="18" s="1"/>
  <c r="CG197" i="18" s="1"/>
  <c r="CL197" i="18" s="1"/>
  <c r="CQ197" i="18" s="1"/>
  <c r="CV197" i="18" s="1"/>
  <c r="DA197" i="18" s="1"/>
  <c r="DF197" i="18" s="1"/>
  <c r="DK197" i="18" s="1"/>
  <c r="DP197" i="18" s="1"/>
  <c r="S197" i="18"/>
  <c r="X197" i="18" s="1"/>
  <c r="Z197" i="18" s="1"/>
  <c r="AA197" i="18" s="1"/>
  <c r="P197" i="18"/>
  <c r="Q197" i="18" s="1"/>
  <c r="DZ196" i="18"/>
  <c r="DW196" i="18"/>
  <c r="T196" i="18"/>
  <c r="S196" i="18"/>
  <c r="X196" i="18" s="1"/>
  <c r="AC196" i="18" s="1"/>
  <c r="AH196" i="18" s="1"/>
  <c r="P196" i="18"/>
  <c r="DZ195" i="18"/>
  <c r="DW195" i="18"/>
  <c r="T195" i="18"/>
  <c r="Y195" i="18" s="1"/>
  <c r="AD195" i="18" s="1"/>
  <c r="AI195" i="18" s="1"/>
  <c r="AN195" i="18" s="1"/>
  <c r="AS195" i="18" s="1"/>
  <c r="AX195" i="18" s="1"/>
  <c r="BC195" i="18" s="1"/>
  <c r="BH195" i="18" s="1"/>
  <c r="BM195" i="18" s="1"/>
  <c r="BR195" i="18" s="1"/>
  <c r="BW195" i="18" s="1"/>
  <c r="CB195" i="18" s="1"/>
  <c r="CG195" i="18" s="1"/>
  <c r="CL195" i="18" s="1"/>
  <c r="CQ195" i="18" s="1"/>
  <c r="CV195" i="18" s="1"/>
  <c r="DA195" i="18" s="1"/>
  <c r="DF195" i="18" s="1"/>
  <c r="DK195" i="18" s="1"/>
  <c r="DP195" i="18" s="1"/>
  <c r="S195" i="18"/>
  <c r="X195" i="18" s="1"/>
  <c r="P195" i="18"/>
  <c r="Q195" i="18" s="1"/>
  <c r="DZ194" i="18"/>
  <c r="DW194" i="18"/>
  <c r="T194" i="18"/>
  <c r="Y194" i="18" s="1"/>
  <c r="AD194" i="18" s="1"/>
  <c r="AI194" i="18" s="1"/>
  <c r="AN194" i="18" s="1"/>
  <c r="AS194" i="18" s="1"/>
  <c r="AX194" i="18" s="1"/>
  <c r="BC194" i="18" s="1"/>
  <c r="BH194" i="18" s="1"/>
  <c r="BM194" i="18" s="1"/>
  <c r="BR194" i="18" s="1"/>
  <c r="BW194" i="18" s="1"/>
  <c r="CB194" i="18" s="1"/>
  <c r="CG194" i="18" s="1"/>
  <c r="CL194" i="18" s="1"/>
  <c r="CQ194" i="18" s="1"/>
  <c r="CV194" i="18" s="1"/>
  <c r="DA194" i="18" s="1"/>
  <c r="DF194" i="18" s="1"/>
  <c r="DK194" i="18" s="1"/>
  <c r="DP194" i="18" s="1"/>
  <c r="S194" i="18"/>
  <c r="P194" i="18"/>
  <c r="Q194" i="18" s="1"/>
  <c r="DZ193" i="18"/>
  <c r="DW193" i="18"/>
  <c r="T193" i="18"/>
  <c r="Y193" i="18" s="1"/>
  <c r="AD193" i="18" s="1"/>
  <c r="AI193" i="18" s="1"/>
  <c r="AN193" i="18" s="1"/>
  <c r="AS193" i="18" s="1"/>
  <c r="AX193" i="18" s="1"/>
  <c r="BC193" i="18" s="1"/>
  <c r="BH193" i="18" s="1"/>
  <c r="BM193" i="18" s="1"/>
  <c r="BR193" i="18" s="1"/>
  <c r="BW193" i="18" s="1"/>
  <c r="CB193" i="18" s="1"/>
  <c r="CG193" i="18" s="1"/>
  <c r="CL193" i="18" s="1"/>
  <c r="CQ193" i="18" s="1"/>
  <c r="CV193" i="18" s="1"/>
  <c r="DA193" i="18" s="1"/>
  <c r="DF193" i="18" s="1"/>
  <c r="DK193" i="18" s="1"/>
  <c r="DP193" i="18" s="1"/>
  <c r="S193" i="18"/>
  <c r="X193" i="18" s="1"/>
  <c r="P193" i="18"/>
  <c r="Q193" i="18" s="1"/>
  <c r="DZ192" i="18"/>
  <c r="DW192" i="18"/>
  <c r="T192" i="18"/>
  <c r="Y192" i="18" s="1"/>
  <c r="AD192" i="18" s="1"/>
  <c r="AI192" i="18" s="1"/>
  <c r="AN192" i="18" s="1"/>
  <c r="AS192" i="18" s="1"/>
  <c r="AX192" i="18" s="1"/>
  <c r="BC192" i="18" s="1"/>
  <c r="BH192" i="18" s="1"/>
  <c r="BM192" i="18" s="1"/>
  <c r="BR192" i="18" s="1"/>
  <c r="BW192" i="18" s="1"/>
  <c r="CB192" i="18" s="1"/>
  <c r="CG192" i="18" s="1"/>
  <c r="CL192" i="18" s="1"/>
  <c r="CQ192" i="18" s="1"/>
  <c r="CV192" i="18" s="1"/>
  <c r="DA192" i="18" s="1"/>
  <c r="DF192" i="18" s="1"/>
  <c r="DK192" i="18" s="1"/>
  <c r="DP192" i="18" s="1"/>
  <c r="S192" i="18"/>
  <c r="X192" i="18" s="1"/>
  <c r="P192" i="18"/>
  <c r="DZ191" i="18"/>
  <c r="DW191" i="18"/>
  <c r="X191" i="18"/>
  <c r="AC191" i="18" s="1"/>
  <c r="T191" i="18"/>
  <c r="Y191" i="18" s="1"/>
  <c r="AD191" i="18" s="1"/>
  <c r="AI191" i="18" s="1"/>
  <c r="AN191" i="18" s="1"/>
  <c r="AS191" i="18" s="1"/>
  <c r="AX191" i="18" s="1"/>
  <c r="BC191" i="18" s="1"/>
  <c r="BH191" i="18" s="1"/>
  <c r="BM191" i="18" s="1"/>
  <c r="BR191" i="18" s="1"/>
  <c r="BW191" i="18" s="1"/>
  <c r="CB191" i="18" s="1"/>
  <c r="CG191" i="18" s="1"/>
  <c r="CL191" i="18" s="1"/>
  <c r="CQ191" i="18" s="1"/>
  <c r="CV191" i="18" s="1"/>
  <c r="DA191" i="18" s="1"/>
  <c r="DF191" i="18" s="1"/>
  <c r="DK191" i="18" s="1"/>
  <c r="DP191" i="18" s="1"/>
  <c r="S191" i="18"/>
  <c r="P191" i="18"/>
  <c r="Q191" i="18" s="1"/>
  <c r="F191" i="18"/>
  <c r="DZ190" i="18"/>
  <c r="DW190" i="18"/>
  <c r="T190" i="18"/>
  <c r="Y190" i="18" s="1"/>
  <c r="AD190" i="18" s="1"/>
  <c r="AI190" i="18" s="1"/>
  <c r="AN190" i="18" s="1"/>
  <c r="AS190" i="18" s="1"/>
  <c r="AX190" i="18" s="1"/>
  <c r="BC190" i="18" s="1"/>
  <c r="BH190" i="18" s="1"/>
  <c r="BM190" i="18" s="1"/>
  <c r="BR190" i="18" s="1"/>
  <c r="BW190" i="18" s="1"/>
  <c r="CB190" i="18" s="1"/>
  <c r="CG190" i="18" s="1"/>
  <c r="CL190" i="18" s="1"/>
  <c r="CQ190" i="18" s="1"/>
  <c r="CV190" i="18" s="1"/>
  <c r="DA190" i="18" s="1"/>
  <c r="DF190" i="18" s="1"/>
  <c r="DK190" i="18" s="1"/>
  <c r="DP190" i="18" s="1"/>
  <c r="S190" i="18"/>
  <c r="P190" i="18"/>
  <c r="Q190" i="18" s="1"/>
  <c r="F190" i="18"/>
  <c r="DZ189" i="18"/>
  <c r="DW189" i="18"/>
  <c r="T189" i="18"/>
  <c r="Y189" i="18" s="1"/>
  <c r="AD189" i="18" s="1"/>
  <c r="AI189" i="18" s="1"/>
  <c r="AN189" i="18" s="1"/>
  <c r="AS189" i="18" s="1"/>
  <c r="AX189" i="18" s="1"/>
  <c r="BC189" i="18" s="1"/>
  <c r="BH189" i="18" s="1"/>
  <c r="BM189" i="18" s="1"/>
  <c r="BR189" i="18" s="1"/>
  <c r="BW189" i="18" s="1"/>
  <c r="CB189" i="18" s="1"/>
  <c r="CG189" i="18" s="1"/>
  <c r="CL189" i="18" s="1"/>
  <c r="CQ189" i="18" s="1"/>
  <c r="CV189" i="18" s="1"/>
  <c r="DA189" i="18" s="1"/>
  <c r="DF189" i="18" s="1"/>
  <c r="DK189" i="18" s="1"/>
  <c r="DP189" i="18" s="1"/>
  <c r="S189" i="18"/>
  <c r="X189" i="18" s="1"/>
  <c r="P189" i="18"/>
  <c r="Q189" i="18" s="1"/>
  <c r="F189" i="18"/>
  <c r="DZ188" i="18"/>
  <c r="DW188" i="18"/>
  <c r="T188" i="18"/>
  <c r="S188" i="18"/>
  <c r="X188" i="18" s="1"/>
  <c r="P188" i="18"/>
  <c r="Q188" i="18" s="1"/>
  <c r="F188" i="18"/>
  <c r="DZ187" i="18"/>
  <c r="DW187" i="18"/>
  <c r="X187" i="18"/>
  <c r="T187" i="18"/>
  <c r="Y187" i="18" s="1"/>
  <c r="AD187" i="18" s="1"/>
  <c r="AI187" i="18" s="1"/>
  <c r="AN187" i="18" s="1"/>
  <c r="AS187" i="18" s="1"/>
  <c r="AX187" i="18" s="1"/>
  <c r="BC187" i="18" s="1"/>
  <c r="BH187" i="18" s="1"/>
  <c r="BM187" i="18" s="1"/>
  <c r="BR187" i="18" s="1"/>
  <c r="BW187" i="18" s="1"/>
  <c r="CB187" i="18" s="1"/>
  <c r="CG187" i="18" s="1"/>
  <c r="CL187" i="18" s="1"/>
  <c r="CQ187" i="18" s="1"/>
  <c r="CV187" i="18" s="1"/>
  <c r="DA187" i="18" s="1"/>
  <c r="DF187" i="18" s="1"/>
  <c r="DK187" i="18" s="1"/>
  <c r="DP187" i="18" s="1"/>
  <c r="S187" i="18"/>
  <c r="U187" i="18" s="1"/>
  <c r="V187" i="18" s="1"/>
  <c r="P187" i="18"/>
  <c r="Q187" i="18" s="1"/>
  <c r="F187" i="18"/>
  <c r="DZ186" i="18"/>
  <c r="DW186" i="18"/>
  <c r="Y186" i="18"/>
  <c r="AD186" i="18" s="1"/>
  <c r="AI186" i="18" s="1"/>
  <c r="AN186" i="18" s="1"/>
  <c r="AS186" i="18" s="1"/>
  <c r="AX186" i="18" s="1"/>
  <c r="BC186" i="18" s="1"/>
  <c r="BH186" i="18" s="1"/>
  <c r="BM186" i="18" s="1"/>
  <c r="BR186" i="18" s="1"/>
  <c r="BW186" i="18" s="1"/>
  <c r="CB186" i="18" s="1"/>
  <c r="CG186" i="18" s="1"/>
  <c r="CL186" i="18" s="1"/>
  <c r="CQ186" i="18" s="1"/>
  <c r="CV186" i="18" s="1"/>
  <c r="DA186" i="18" s="1"/>
  <c r="DF186" i="18" s="1"/>
  <c r="DK186" i="18" s="1"/>
  <c r="DP186" i="18" s="1"/>
  <c r="S186" i="18"/>
  <c r="P186" i="18"/>
  <c r="Q186" i="18" s="1"/>
  <c r="F186" i="18"/>
  <c r="DZ185" i="18"/>
  <c r="DW185" i="18"/>
  <c r="T185" i="18"/>
  <c r="Y185" i="18" s="1"/>
  <c r="AD185" i="18" s="1"/>
  <c r="AI185" i="18" s="1"/>
  <c r="AN185" i="18" s="1"/>
  <c r="AS185" i="18" s="1"/>
  <c r="AX185" i="18" s="1"/>
  <c r="BC185" i="18" s="1"/>
  <c r="BH185" i="18" s="1"/>
  <c r="BM185" i="18" s="1"/>
  <c r="BR185" i="18" s="1"/>
  <c r="BW185" i="18" s="1"/>
  <c r="CB185" i="18" s="1"/>
  <c r="CG185" i="18" s="1"/>
  <c r="CL185" i="18" s="1"/>
  <c r="CQ185" i="18" s="1"/>
  <c r="CV185" i="18" s="1"/>
  <c r="DA185" i="18" s="1"/>
  <c r="DF185" i="18" s="1"/>
  <c r="DK185" i="18" s="1"/>
  <c r="DP185" i="18" s="1"/>
  <c r="S185" i="18"/>
  <c r="X185" i="18" s="1"/>
  <c r="AC185" i="18" s="1"/>
  <c r="AH185" i="18" s="1"/>
  <c r="AM185" i="18" s="1"/>
  <c r="AR185" i="18" s="1"/>
  <c r="AW185" i="18" s="1"/>
  <c r="BB185" i="18" s="1"/>
  <c r="BG185" i="18" s="1"/>
  <c r="BL185" i="18" s="1"/>
  <c r="BQ185" i="18" s="1"/>
  <c r="BV185" i="18" s="1"/>
  <c r="CA185" i="18" s="1"/>
  <c r="CF185" i="18" s="1"/>
  <c r="CK185" i="18" s="1"/>
  <c r="CP185" i="18" s="1"/>
  <c r="CU185" i="18" s="1"/>
  <c r="CZ185" i="18" s="1"/>
  <c r="DE185" i="18" s="1"/>
  <c r="DJ185" i="18" s="1"/>
  <c r="DO185" i="18" s="1"/>
  <c r="E185" i="18"/>
  <c r="DZ184" i="18"/>
  <c r="DW184" i="18"/>
  <c r="T184" i="18"/>
  <c r="Y184" i="18" s="1"/>
  <c r="AD184" i="18" s="1"/>
  <c r="AI184" i="18" s="1"/>
  <c r="AN184" i="18" s="1"/>
  <c r="AS184" i="18" s="1"/>
  <c r="AX184" i="18" s="1"/>
  <c r="BC184" i="18" s="1"/>
  <c r="BH184" i="18" s="1"/>
  <c r="BM184" i="18" s="1"/>
  <c r="BR184" i="18" s="1"/>
  <c r="BW184" i="18" s="1"/>
  <c r="CB184" i="18" s="1"/>
  <c r="CG184" i="18" s="1"/>
  <c r="CL184" i="18" s="1"/>
  <c r="CQ184" i="18" s="1"/>
  <c r="CV184" i="18" s="1"/>
  <c r="DA184" i="18" s="1"/>
  <c r="DF184" i="18" s="1"/>
  <c r="DK184" i="18" s="1"/>
  <c r="DP184" i="18" s="1"/>
  <c r="S184" i="18"/>
  <c r="X184" i="18" s="1"/>
  <c r="AC184" i="18" s="1"/>
  <c r="AH184" i="18" s="1"/>
  <c r="AM184" i="18" s="1"/>
  <c r="E184" i="18"/>
  <c r="DZ183" i="18"/>
  <c r="DW183" i="18"/>
  <c r="T183" i="18"/>
  <c r="Y183" i="18" s="1"/>
  <c r="AD183" i="18" s="1"/>
  <c r="AI183" i="18" s="1"/>
  <c r="AN183" i="18" s="1"/>
  <c r="AS183" i="18" s="1"/>
  <c r="AX183" i="18" s="1"/>
  <c r="BC183" i="18" s="1"/>
  <c r="BH183" i="18" s="1"/>
  <c r="BM183" i="18" s="1"/>
  <c r="BR183" i="18" s="1"/>
  <c r="BW183" i="18" s="1"/>
  <c r="CB183" i="18" s="1"/>
  <c r="CG183" i="18" s="1"/>
  <c r="CL183" i="18" s="1"/>
  <c r="CQ183" i="18" s="1"/>
  <c r="CV183" i="18" s="1"/>
  <c r="DA183" i="18" s="1"/>
  <c r="DF183" i="18" s="1"/>
  <c r="DK183" i="18" s="1"/>
  <c r="DP183" i="18" s="1"/>
  <c r="S183" i="18"/>
  <c r="P183" i="18"/>
  <c r="Q183" i="18" s="1"/>
  <c r="F183" i="18"/>
  <c r="DZ182" i="18"/>
  <c r="DW182" i="18"/>
  <c r="T182" i="18"/>
  <c r="Y182" i="18" s="1"/>
  <c r="AD182" i="18" s="1"/>
  <c r="AI182" i="18" s="1"/>
  <c r="AN182" i="18" s="1"/>
  <c r="AS182" i="18" s="1"/>
  <c r="AX182" i="18" s="1"/>
  <c r="BC182" i="18" s="1"/>
  <c r="BH182" i="18" s="1"/>
  <c r="BM182" i="18" s="1"/>
  <c r="BR182" i="18" s="1"/>
  <c r="BW182" i="18" s="1"/>
  <c r="CB182" i="18" s="1"/>
  <c r="CG182" i="18" s="1"/>
  <c r="CL182" i="18" s="1"/>
  <c r="CQ182" i="18" s="1"/>
  <c r="CV182" i="18" s="1"/>
  <c r="DA182" i="18" s="1"/>
  <c r="DF182" i="18" s="1"/>
  <c r="DK182" i="18" s="1"/>
  <c r="DP182" i="18" s="1"/>
  <c r="S182" i="18"/>
  <c r="X182" i="18" s="1"/>
  <c r="AC182" i="18" s="1"/>
  <c r="P182" i="18"/>
  <c r="F182" i="18"/>
  <c r="DZ181" i="18"/>
  <c r="DW181" i="18"/>
  <c r="DW201" i="18" s="1"/>
  <c r="T181" i="18"/>
  <c r="Y181" i="18" s="1"/>
  <c r="AD181" i="18" s="1"/>
  <c r="AI181" i="18" s="1"/>
  <c r="AN181" i="18" s="1"/>
  <c r="AS181" i="18" s="1"/>
  <c r="AX181" i="18" s="1"/>
  <c r="BC181" i="18" s="1"/>
  <c r="BH181" i="18" s="1"/>
  <c r="BM181" i="18" s="1"/>
  <c r="BR181" i="18" s="1"/>
  <c r="BW181" i="18" s="1"/>
  <c r="CB181" i="18" s="1"/>
  <c r="CG181" i="18" s="1"/>
  <c r="CL181" i="18" s="1"/>
  <c r="CQ181" i="18" s="1"/>
  <c r="CV181" i="18" s="1"/>
  <c r="DA181" i="18" s="1"/>
  <c r="DF181" i="18" s="1"/>
  <c r="DK181" i="18" s="1"/>
  <c r="DP181" i="18" s="1"/>
  <c r="S181" i="18"/>
  <c r="X181" i="18" s="1"/>
  <c r="AC181" i="18" s="1"/>
  <c r="F181" i="18"/>
  <c r="E181" i="18" s="1"/>
  <c r="P181" i="18" s="1"/>
  <c r="DZ180" i="18"/>
  <c r="DV174" i="18"/>
  <c r="DO174" i="18"/>
  <c r="DJ174" i="18"/>
  <c r="DE174" i="18"/>
  <c r="CZ174" i="18"/>
  <c r="CU174" i="18"/>
  <c r="CP174" i="18"/>
  <c r="CK174" i="18"/>
  <c r="CF174" i="18"/>
  <c r="CA174" i="18"/>
  <c r="BV174" i="18"/>
  <c r="BQ174" i="18"/>
  <c r="BL174" i="18"/>
  <c r="BG174" i="18"/>
  <c r="BB174" i="18"/>
  <c r="AW174" i="18"/>
  <c r="AR174" i="18"/>
  <c r="AM174" i="18"/>
  <c r="AH174" i="18"/>
  <c r="AC174" i="18"/>
  <c r="X174" i="18"/>
  <c r="S174" i="18"/>
  <c r="N174" i="18"/>
  <c r="C174" i="18"/>
  <c r="DZ173" i="18"/>
  <c r="DW173" i="18"/>
  <c r="T173" i="18"/>
  <c r="Y173" i="18" s="1"/>
  <c r="AD173" i="18" s="1"/>
  <c r="AI173" i="18" s="1"/>
  <c r="AN173" i="18" s="1"/>
  <c r="AS173" i="18" s="1"/>
  <c r="AX173" i="18" s="1"/>
  <c r="BC173" i="18" s="1"/>
  <c r="BH173" i="18" s="1"/>
  <c r="BM173" i="18" s="1"/>
  <c r="BR173" i="18" s="1"/>
  <c r="BW173" i="18" s="1"/>
  <c r="CB173" i="18" s="1"/>
  <c r="CG173" i="18" s="1"/>
  <c r="CL173" i="18" s="1"/>
  <c r="CQ173" i="18" s="1"/>
  <c r="CV173" i="18" s="1"/>
  <c r="DA173" i="18" s="1"/>
  <c r="DF173" i="18" s="1"/>
  <c r="DK173" i="18" s="1"/>
  <c r="DP173" i="18" s="1"/>
  <c r="S173" i="18"/>
  <c r="X173" i="18" s="1"/>
  <c r="AC173" i="18" s="1"/>
  <c r="P173" i="18"/>
  <c r="Q173" i="18" s="1"/>
  <c r="DZ172" i="18"/>
  <c r="DW172" i="18"/>
  <c r="T172" i="18"/>
  <c r="Y172" i="18" s="1"/>
  <c r="S172" i="18"/>
  <c r="X172" i="18" s="1"/>
  <c r="AC172" i="18" s="1"/>
  <c r="P172" i="18"/>
  <c r="DZ171" i="18"/>
  <c r="DW171" i="18"/>
  <c r="T171" i="18"/>
  <c r="Y171" i="18" s="1"/>
  <c r="AD171" i="18" s="1"/>
  <c r="AI171" i="18" s="1"/>
  <c r="AN171" i="18" s="1"/>
  <c r="AS171" i="18" s="1"/>
  <c r="AX171" i="18" s="1"/>
  <c r="BC171" i="18" s="1"/>
  <c r="BH171" i="18" s="1"/>
  <c r="BM171" i="18" s="1"/>
  <c r="BR171" i="18" s="1"/>
  <c r="BW171" i="18" s="1"/>
  <c r="CB171" i="18" s="1"/>
  <c r="CG171" i="18" s="1"/>
  <c r="CL171" i="18" s="1"/>
  <c r="CQ171" i="18" s="1"/>
  <c r="CV171" i="18" s="1"/>
  <c r="DA171" i="18" s="1"/>
  <c r="DF171" i="18" s="1"/>
  <c r="DK171" i="18" s="1"/>
  <c r="DP171" i="18" s="1"/>
  <c r="S171" i="18"/>
  <c r="P171" i="18"/>
  <c r="Q171" i="18" s="1"/>
  <c r="DZ170" i="18"/>
  <c r="DW170" i="18"/>
  <c r="T170" i="18"/>
  <c r="Y170" i="18" s="1"/>
  <c r="AD170" i="18" s="1"/>
  <c r="AI170" i="18" s="1"/>
  <c r="AN170" i="18" s="1"/>
  <c r="AS170" i="18" s="1"/>
  <c r="AX170" i="18" s="1"/>
  <c r="BC170" i="18" s="1"/>
  <c r="BH170" i="18" s="1"/>
  <c r="BM170" i="18" s="1"/>
  <c r="BR170" i="18" s="1"/>
  <c r="BW170" i="18" s="1"/>
  <c r="CB170" i="18" s="1"/>
  <c r="CG170" i="18" s="1"/>
  <c r="CL170" i="18" s="1"/>
  <c r="CQ170" i="18" s="1"/>
  <c r="CV170" i="18" s="1"/>
  <c r="DA170" i="18" s="1"/>
  <c r="DF170" i="18" s="1"/>
  <c r="DK170" i="18" s="1"/>
  <c r="DP170" i="18" s="1"/>
  <c r="S170" i="18"/>
  <c r="X170" i="18" s="1"/>
  <c r="P170" i="18"/>
  <c r="DZ169" i="18"/>
  <c r="DW169" i="18"/>
  <c r="T169" i="18"/>
  <c r="Y169" i="18" s="1"/>
  <c r="AD169" i="18" s="1"/>
  <c r="AI169" i="18" s="1"/>
  <c r="AN169" i="18" s="1"/>
  <c r="AS169" i="18" s="1"/>
  <c r="AX169" i="18" s="1"/>
  <c r="BC169" i="18" s="1"/>
  <c r="BH169" i="18" s="1"/>
  <c r="BM169" i="18" s="1"/>
  <c r="BR169" i="18" s="1"/>
  <c r="BW169" i="18" s="1"/>
  <c r="CB169" i="18" s="1"/>
  <c r="CG169" i="18" s="1"/>
  <c r="CL169" i="18" s="1"/>
  <c r="CQ169" i="18" s="1"/>
  <c r="CV169" i="18" s="1"/>
  <c r="DA169" i="18" s="1"/>
  <c r="DF169" i="18" s="1"/>
  <c r="DK169" i="18" s="1"/>
  <c r="DP169" i="18" s="1"/>
  <c r="S169" i="18"/>
  <c r="X169" i="18" s="1"/>
  <c r="AC169" i="18" s="1"/>
  <c r="E169" i="18"/>
  <c r="P169" i="18" s="1"/>
  <c r="DZ168" i="18"/>
  <c r="DW168" i="18"/>
  <c r="T168" i="18"/>
  <c r="Y168" i="18" s="1"/>
  <c r="AD168" i="18" s="1"/>
  <c r="AI168" i="18" s="1"/>
  <c r="AN168" i="18" s="1"/>
  <c r="AS168" i="18" s="1"/>
  <c r="AX168" i="18" s="1"/>
  <c r="BC168" i="18" s="1"/>
  <c r="BH168" i="18" s="1"/>
  <c r="BM168" i="18" s="1"/>
  <c r="BR168" i="18" s="1"/>
  <c r="BW168" i="18" s="1"/>
  <c r="CB168" i="18" s="1"/>
  <c r="CG168" i="18" s="1"/>
  <c r="CL168" i="18" s="1"/>
  <c r="CQ168" i="18" s="1"/>
  <c r="CV168" i="18" s="1"/>
  <c r="DA168" i="18" s="1"/>
  <c r="DF168" i="18" s="1"/>
  <c r="DK168" i="18" s="1"/>
  <c r="DP168" i="18" s="1"/>
  <c r="S168" i="18"/>
  <c r="X168" i="18" s="1"/>
  <c r="AC168" i="18" s="1"/>
  <c r="AH168" i="18" s="1"/>
  <c r="P168" i="18"/>
  <c r="Q168" i="18" s="1"/>
  <c r="DZ167" i="18"/>
  <c r="DW167" i="18"/>
  <c r="T167" i="18"/>
  <c r="Y167" i="18" s="1"/>
  <c r="AD167" i="18" s="1"/>
  <c r="AI167" i="18" s="1"/>
  <c r="AN167" i="18" s="1"/>
  <c r="AS167" i="18" s="1"/>
  <c r="AX167" i="18" s="1"/>
  <c r="S167" i="18"/>
  <c r="X167" i="18" s="1"/>
  <c r="AC167" i="18" s="1"/>
  <c r="AH167" i="18" s="1"/>
  <c r="AM167" i="18" s="1"/>
  <c r="AR167" i="18" s="1"/>
  <c r="AW167" i="18" s="1"/>
  <c r="BB167" i="18" s="1"/>
  <c r="BG167" i="18" s="1"/>
  <c r="BL167" i="18" s="1"/>
  <c r="BQ167" i="18" s="1"/>
  <c r="BV167" i="18" s="1"/>
  <c r="CA167" i="18" s="1"/>
  <c r="CF167" i="18" s="1"/>
  <c r="CK167" i="18" s="1"/>
  <c r="CP167" i="18" s="1"/>
  <c r="CU167" i="18" s="1"/>
  <c r="CZ167" i="18" s="1"/>
  <c r="DE167" i="18" s="1"/>
  <c r="DJ167" i="18" s="1"/>
  <c r="DO167" i="18" s="1"/>
  <c r="P167" i="18"/>
  <c r="F167" i="18"/>
  <c r="DZ166" i="18"/>
  <c r="DW166" i="18"/>
  <c r="T166" i="18"/>
  <c r="Y166" i="18" s="1"/>
  <c r="AD166" i="18" s="1"/>
  <c r="AI166" i="18" s="1"/>
  <c r="AN166" i="18" s="1"/>
  <c r="AS166" i="18" s="1"/>
  <c r="AX166" i="18" s="1"/>
  <c r="BC166" i="18" s="1"/>
  <c r="BH166" i="18" s="1"/>
  <c r="BM166" i="18" s="1"/>
  <c r="BR166" i="18" s="1"/>
  <c r="BW166" i="18" s="1"/>
  <c r="CB166" i="18" s="1"/>
  <c r="CG166" i="18" s="1"/>
  <c r="CL166" i="18" s="1"/>
  <c r="CQ166" i="18" s="1"/>
  <c r="CV166" i="18" s="1"/>
  <c r="DA166" i="18" s="1"/>
  <c r="DF166" i="18" s="1"/>
  <c r="DK166" i="18" s="1"/>
  <c r="DP166" i="18" s="1"/>
  <c r="S166" i="18"/>
  <c r="X166" i="18" s="1"/>
  <c r="AC166" i="18" s="1"/>
  <c r="P166" i="18"/>
  <c r="Q166" i="18" s="1"/>
  <c r="F166" i="18"/>
  <c r="DZ165" i="18"/>
  <c r="DW165" i="18"/>
  <c r="X165" i="18"/>
  <c r="T165" i="18"/>
  <c r="Y165" i="18" s="1"/>
  <c r="AD165" i="18" s="1"/>
  <c r="AI165" i="18" s="1"/>
  <c r="AN165" i="18" s="1"/>
  <c r="AS165" i="18" s="1"/>
  <c r="AX165" i="18" s="1"/>
  <c r="BC165" i="18" s="1"/>
  <c r="BH165" i="18" s="1"/>
  <c r="BM165" i="18" s="1"/>
  <c r="BR165" i="18" s="1"/>
  <c r="BW165" i="18" s="1"/>
  <c r="CB165" i="18" s="1"/>
  <c r="CG165" i="18" s="1"/>
  <c r="CL165" i="18" s="1"/>
  <c r="CQ165" i="18" s="1"/>
  <c r="CV165" i="18" s="1"/>
  <c r="DA165" i="18" s="1"/>
  <c r="DF165" i="18" s="1"/>
  <c r="DK165" i="18" s="1"/>
  <c r="DP165" i="18" s="1"/>
  <c r="S165" i="18"/>
  <c r="P165" i="18"/>
  <c r="Q165" i="18" s="1"/>
  <c r="F165" i="18"/>
  <c r="DZ164" i="18"/>
  <c r="DW164" i="18"/>
  <c r="AD164" i="18"/>
  <c r="AI164" i="18" s="1"/>
  <c r="AN164" i="18" s="1"/>
  <c r="AS164" i="18" s="1"/>
  <c r="AX164" i="18" s="1"/>
  <c r="BC164" i="18" s="1"/>
  <c r="BH164" i="18" s="1"/>
  <c r="BM164" i="18" s="1"/>
  <c r="BR164" i="18" s="1"/>
  <c r="BW164" i="18" s="1"/>
  <c r="CB164" i="18" s="1"/>
  <c r="CG164" i="18" s="1"/>
  <c r="CL164" i="18" s="1"/>
  <c r="CQ164" i="18" s="1"/>
  <c r="CV164" i="18" s="1"/>
  <c r="DA164" i="18" s="1"/>
  <c r="DF164" i="18" s="1"/>
  <c r="DK164" i="18" s="1"/>
  <c r="DP164" i="18" s="1"/>
  <c r="T164" i="18"/>
  <c r="Y164" i="18" s="1"/>
  <c r="S164" i="18"/>
  <c r="X164" i="18" s="1"/>
  <c r="AC164" i="18" s="1"/>
  <c r="AH164" i="18" s="1"/>
  <c r="AM164" i="18" s="1"/>
  <c r="AR164" i="18" s="1"/>
  <c r="AW164" i="18" s="1"/>
  <c r="BB164" i="18" s="1"/>
  <c r="BG164" i="18" s="1"/>
  <c r="BL164" i="18" s="1"/>
  <c r="BQ164" i="18" s="1"/>
  <c r="BV164" i="18" s="1"/>
  <c r="CA164" i="18" s="1"/>
  <c r="CF164" i="18" s="1"/>
  <c r="CK164" i="18" s="1"/>
  <c r="CP164" i="18" s="1"/>
  <c r="CU164" i="18" s="1"/>
  <c r="CZ164" i="18" s="1"/>
  <c r="DE164" i="18" s="1"/>
  <c r="DJ164" i="18" s="1"/>
  <c r="DO164" i="18" s="1"/>
  <c r="E164" i="18"/>
  <c r="DZ163" i="18"/>
  <c r="DW163" i="18"/>
  <c r="DT163" i="18"/>
  <c r="DZ162" i="18"/>
  <c r="DV156" i="18"/>
  <c r="DO156" i="18"/>
  <c r="DJ156" i="18"/>
  <c r="DE156" i="18"/>
  <c r="CZ156" i="18"/>
  <c r="CU156" i="18"/>
  <c r="CP156" i="18"/>
  <c r="CK156" i="18"/>
  <c r="CF156" i="18"/>
  <c r="CA156" i="18"/>
  <c r="BV156" i="18"/>
  <c r="BQ156" i="18"/>
  <c r="BL156" i="18"/>
  <c r="BG156" i="18"/>
  <c r="BB156" i="18"/>
  <c r="AW156" i="18"/>
  <c r="AR156" i="18"/>
  <c r="AM156" i="18"/>
  <c r="AH156" i="18"/>
  <c r="AC156" i="18"/>
  <c r="X156" i="18"/>
  <c r="S156" i="18"/>
  <c r="N156" i="18"/>
  <c r="C156" i="18"/>
  <c r="AS155" i="18"/>
  <c r="AX155" i="18" s="1"/>
  <c r="BC155" i="18" s="1"/>
  <c r="BH155" i="18" s="1"/>
  <c r="BM155" i="18" s="1"/>
  <c r="BR155" i="18" s="1"/>
  <c r="BW155" i="18" s="1"/>
  <c r="CB155" i="18" s="1"/>
  <c r="CG155" i="18" s="1"/>
  <c r="CL155" i="18" s="1"/>
  <c r="CQ155" i="18" s="1"/>
  <c r="CV155" i="18" s="1"/>
  <c r="DA155" i="18" s="1"/>
  <c r="DF155" i="18" s="1"/>
  <c r="DK155" i="18" s="1"/>
  <c r="DP155" i="18" s="1"/>
  <c r="T155" i="18"/>
  <c r="Y155" i="18" s="1"/>
  <c r="S155" i="18"/>
  <c r="U155" i="18" s="1"/>
  <c r="V155" i="18" s="1"/>
  <c r="P155" i="18"/>
  <c r="Q155" i="18" s="1"/>
  <c r="DZ154" i="18"/>
  <c r="DW154" i="18"/>
  <c r="AS154" i="18"/>
  <c r="AX154" i="18" s="1"/>
  <c r="BC154" i="18" s="1"/>
  <c r="BH154" i="18" s="1"/>
  <c r="BM154" i="18" s="1"/>
  <c r="BR154" i="18" s="1"/>
  <c r="BW154" i="18" s="1"/>
  <c r="CB154" i="18" s="1"/>
  <c r="CG154" i="18" s="1"/>
  <c r="CL154" i="18" s="1"/>
  <c r="CQ154" i="18" s="1"/>
  <c r="CV154" i="18" s="1"/>
  <c r="DA154" i="18" s="1"/>
  <c r="DF154" i="18" s="1"/>
  <c r="DK154" i="18" s="1"/>
  <c r="DP154" i="18" s="1"/>
  <c r="T154" i="18"/>
  <c r="S154" i="18"/>
  <c r="X154" i="18" s="1"/>
  <c r="AC154" i="18" s="1"/>
  <c r="AH154" i="18" s="1"/>
  <c r="AJ154" i="18" s="1"/>
  <c r="AK154" i="18" s="1"/>
  <c r="P154" i="18"/>
  <c r="Q154" i="18" s="1"/>
  <c r="DZ153" i="18"/>
  <c r="DW153" i="18"/>
  <c r="AS153" i="18"/>
  <c r="AX153" i="18" s="1"/>
  <c r="BC153" i="18" s="1"/>
  <c r="BH153" i="18" s="1"/>
  <c r="BM153" i="18" s="1"/>
  <c r="BR153" i="18" s="1"/>
  <c r="BW153" i="18" s="1"/>
  <c r="CB153" i="18" s="1"/>
  <c r="CG153" i="18" s="1"/>
  <c r="CL153" i="18" s="1"/>
  <c r="CQ153" i="18" s="1"/>
  <c r="CV153" i="18" s="1"/>
  <c r="DA153" i="18" s="1"/>
  <c r="DF153" i="18" s="1"/>
  <c r="DK153" i="18" s="1"/>
  <c r="DP153" i="18" s="1"/>
  <c r="T153" i="18"/>
  <c r="S153" i="18"/>
  <c r="X153" i="18" s="1"/>
  <c r="AC153" i="18" s="1"/>
  <c r="P153" i="18"/>
  <c r="Q153" i="18" s="1"/>
  <c r="DZ152" i="18"/>
  <c r="DW152" i="18"/>
  <c r="AS152" i="18"/>
  <c r="AX152" i="18" s="1"/>
  <c r="BC152" i="18" s="1"/>
  <c r="BH152" i="18" s="1"/>
  <c r="BM152" i="18" s="1"/>
  <c r="BR152" i="18" s="1"/>
  <c r="BW152" i="18" s="1"/>
  <c r="CB152" i="18" s="1"/>
  <c r="CG152" i="18" s="1"/>
  <c r="CL152" i="18" s="1"/>
  <c r="CQ152" i="18" s="1"/>
  <c r="CV152" i="18" s="1"/>
  <c r="DA152" i="18" s="1"/>
  <c r="DF152" i="18" s="1"/>
  <c r="DK152" i="18" s="1"/>
  <c r="DP152" i="18" s="1"/>
  <c r="T152" i="18"/>
  <c r="Y152" i="18" s="1"/>
  <c r="S152" i="18"/>
  <c r="P152" i="18"/>
  <c r="Q152" i="18" s="1"/>
  <c r="DZ151" i="18"/>
  <c r="DW151" i="18"/>
  <c r="AS151" i="18"/>
  <c r="AX151" i="18" s="1"/>
  <c r="BC151" i="18" s="1"/>
  <c r="BH151" i="18" s="1"/>
  <c r="BM151" i="18" s="1"/>
  <c r="BR151" i="18" s="1"/>
  <c r="BW151" i="18" s="1"/>
  <c r="CB151" i="18" s="1"/>
  <c r="CG151" i="18" s="1"/>
  <c r="CL151" i="18" s="1"/>
  <c r="CQ151" i="18" s="1"/>
  <c r="CV151" i="18" s="1"/>
  <c r="DA151" i="18" s="1"/>
  <c r="DF151" i="18" s="1"/>
  <c r="DK151" i="18" s="1"/>
  <c r="DP151" i="18" s="1"/>
  <c r="Y151" i="18"/>
  <c r="S151" i="18"/>
  <c r="P151" i="18"/>
  <c r="Q151" i="18" s="1"/>
  <c r="F151" i="18"/>
  <c r="DZ150" i="18"/>
  <c r="DW150" i="18"/>
  <c r="BH150" i="18"/>
  <c r="BM150" i="18" s="1"/>
  <c r="BR150" i="18" s="1"/>
  <c r="BW150" i="18" s="1"/>
  <c r="CB150" i="18" s="1"/>
  <c r="CG150" i="18" s="1"/>
  <c r="CL150" i="18" s="1"/>
  <c r="CQ150" i="18" s="1"/>
  <c r="CV150" i="18" s="1"/>
  <c r="DA150" i="18" s="1"/>
  <c r="DF150" i="18" s="1"/>
  <c r="DK150" i="18" s="1"/>
  <c r="DP150" i="18" s="1"/>
  <c r="AS150" i="18"/>
  <c r="AX150" i="18" s="1"/>
  <c r="BC150" i="18" s="1"/>
  <c r="Y150" i="18"/>
  <c r="S150" i="18"/>
  <c r="P150" i="18"/>
  <c r="Q150" i="18" s="1"/>
  <c r="F150" i="18"/>
  <c r="DZ149" i="18"/>
  <c r="DW149" i="18"/>
  <c r="BC149" i="18"/>
  <c r="BH149" i="18" s="1"/>
  <c r="BM149" i="18" s="1"/>
  <c r="BR149" i="18" s="1"/>
  <c r="BW149" i="18" s="1"/>
  <c r="CB149" i="18" s="1"/>
  <c r="CG149" i="18" s="1"/>
  <c r="CL149" i="18" s="1"/>
  <c r="CQ149" i="18" s="1"/>
  <c r="CV149" i="18" s="1"/>
  <c r="DA149" i="18" s="1"/>
  <c r="DF149" i="18" s="1"/>
  <c r="DK149" i="18" s="1"/>
  <c r="DP149" i="18" s="1"/>
  <c r="AS149" i="18"/>
  <c r="AX149" i="18" s="1"/>
  <c r="Y149" i="18"/>
  <c r="S149" i="18"/>
  <c r="X149" i="18" s="1"/>
  <c r="AC149" i="18" s="1"/>
  <c r="AH149" i="18" s="1"/>
  <c r="E149" i="18"/>
  <c r="F149" i="18" s="1"/>
  <c r="DZ148" i="18"/>
  <c r="DW148" i="18"/>
  <c r="DT148" i="18"/>
  <c r="DZ147" i="18"/>
  <c r="DV141" i="18"/>
  <c r="DO141" i="18"/>
  <c r="DJ141" i="18"/>
  <c r="DE141" i="18"/>
  <c r="CZ141" i="18"/>
  <c r="CU141" i="18"/>
  <c r="CP141" i="18"/>
  <c r="CK141" i="18"/>
  <c r="CF141" i="18"/>
  <c r="CA141" i="18"/>
  <c r="BV141" i="18"/>
  <c r="BQ141" i="18"/>
  <c r="BL141" i="18"/>
  <c r="BG141" i="18"/>
  <c r="BB141" i="18"/>
  <c r="AW141" i="18"/>
  <c r="AR141" i="18"/>
  <c r="AM141" i="18"/>
  <c r="AH141" i="18"/>
  <c r="AC141" i="18"/>
  <c r="X141" i="18"/>
  <c r="S141" i="18"/>
  <c r="N141" i="18"/>
  <c r="C141" i="18"/>
  <c r="T140" i="18"/>
  <c r="Y140" i="18" s="1"/>
  <c r="AD140" i="18" s="1"/>
  <c r="AI140" i="18" s="1"/>
  <c r="AN140" i="18" s="1"/>
  <c r="AS140" i="18" s="1"/>
  <c r="AX140" i="18" s="1"/>
  <c r="BC140" i="18" s="1"/>
  <c r="BH140" i="18" s="1"/>
  <c r="BM140" i="18" s="1"/>
  <c r="BR140" i="18" s="1"/>
  <c r="BW140" i="18" s="1"/>
  <c r="CB140" i="18" s="1"/>
  <c r="CG140" i="18" s="1"/>
  <c r="CL140" i="18" s="1"/>
  <c r="CQ140" i="18" s="1"/>
  <c r="CV140" i="18" s="1"/>
  <c r="DA140" i="18" s="1"/>
  <c r="DF140" i="18" s="1"/>
  <c r="DK140" i="18" s="1"/>
  <c r="DP140" i="18" s="1"/>
  <c r="S140" i="18"/>
  <c r="X140" i="18" s="1"/>
  <c r="P140" i="18"/>
  <c r="Q140" i="18" s="1"/>
  <c r="DZ139" i="18"/>
  <c r="DW139" i="18"/>
  <c r="Y139" i="18"/>
  <c r="AD139" i="18" s="1"/>
  <c r="AI139" i="18" s="1"/>
  <c r="AN139" i="18" s="1"/>
  <c r="U139" i="18"/>
  <c r="V139" i="18" s="1"/>
  <c r="T139" i="18"/>
  <c r="S139" i="18"/>
  <c r="X139" i="18" s="1"/>
  <c r="AC139" i="18" s="1"/>
  <c r="AH139" i="18" s="1"/>
  <c r="AM139" i="18" s="1"/>
  <c r="AR139" i="18" s="1"/>
  <c r="AW139" i="18" s="1"/>
  <c r="BB139" i="18" s="1"/>
  <c r="BG139" i="18" s="1"/>
  <c r="BL139" i="18" s="1"/>
  <c r="BQ139" i="18" s="1"/>
  <c r="BV139" i="18" s="1"/>
  <c r="CA139" i="18" s="1"/>
  <c r="CF139" i="18" s="1"/>
  <c r="CK139" i="18" s="1"/>
  <c r="CP139" i="18" s="1"/>
  <c r="CU139" i="18" s="1"/>
  <c r="CZ139" i="18" s="1"/>
  <c r="DE139" i="18" s="1"/>
  <c r="DJ139" i="18" s="1"/>
  <c r="DO139" i="18" s="1"/>
  <c r="P139" i="18"/>
  <c r="Q139" i="18" s="1"/>
  <c r="DZ138" i="18"/>
  <c r="DW138" i="18"/>
  <c r="T138" i="18"/>
  <c r="S138" i="18"/>
  <c r="X138" i="18" s="1"/>
  <c r="P138" i="18"/>
  <c r="DZ137" i="18"/>
  <c r="DW137" i="18"/>
  <c r="Y137" i="18"/>
  <c r="AD137" i="18" s="1"/>
  <c r="AI137" i="18" s="1"/>
  <c r="T137" i="18"/>
  <c r="S137" i="18"/>
  <c r="X137" i="18" s="1"/>
  <c r="AC137" i="18" s="1"/>
  <c r="AH137" i="18" s="1"/>
  <c r="AM137" i="18" s="1"/>
  <c r="AR137" i="18" s="1"/>
  <c r="AW137" i="18" s="1"/>
  <c r="BB137" i="18" s="1"/>
  <c r="BG137" i="18" s="1"/>
  <c r="BL137" i="18" s="1"/>
  <c r="BQ137" i="18" s="1"/>
  <c r="BV137" i="18" s="1"/>
  <c r="CA137" i="18" s="1"/>
  <c r="CF137" i="18" s="1"/>
  <c r="CK137" i="18" s="1"/>
  <c r="CP137" i="18" s="1"/>
  <c r="CU137" i="18" s="1"/>
  <c r="CZ137" i="18" s="1"/>
  <c r="DE137" i="18" s="1"/>
  <c r="DJ137" i="18" s="1"/>
  <c r="DO137" i="18" s="1"/>
  <c r="P137" i="18"/>
  <c r="Q137" i="18" s="1"/>
  <c r="DZ136" i="18"/>
  <c r="DW136" i="18"/>
  <c r="T136" i="18"/>
  <c r="S136" i="18"/>
  <c r="X136" i="18" s="1"/>
  <c r="P136" i="18"/>
  <c r="DZ135" i="18"/>
  <c r="DW135" i="18"/>
  <c r="AD135" i="18"/>
  <c r="AI135" i="18" s="1"/>
  <c r="AN135" i="18" s="1"/>
  <c r="T135" i="18"/>
  <c r="Y135" i="18" s="1"/>
  <c r="S135" i="18"/>
  <c r="X135" i="18" s="1"/>
  <c r="AC135" i="18" s="1"/>
  <c r="AH135" i="18" s="1"/>
  <c r="AM135" i="18" s="1"/>
  <c r="AR135" i="18" s="1"/>
  <c r="AW135" i="18" s="1"/>
  <c r="BB135" i="18" s="1"/>
  <c r="BG135" i="18" s="1"/>
  <c r="BL135" i="18" s="1"/>
  <c r="BQ135" i="18" s="1"/>
  <c r="BV135" i="18" s="1"/>
  <c r="CA135" i="18" s="1"/>
  <c r="CF135" i="18" s="1"/>
  <c r="CK135" i="18" s="1"/>
  <c r="CP135" i="18" s="1"/>
  <c r="CU135" i="18" s="1"/>
  <c r="CZ135" i="18" s="1"/>
  <c r="DE135" i="18" s="1"/>
  <c r="DJ135" i="18" s="1"/>
  <c r="DO135" i="18" s="1"/>
  <c r="P135" i="18"/>
  <c r="Q135" i="18" s="1"/>
  <c r="DZ134" i="18"/>
  <c r="DW134" i="18"/>
  <c r="T134" i="18"/>
  <c r="S134" i="18"/>
  <c r="X134" i="18" s="1"/>
  <c r="P134" i="18"/>
  <c r="DZ133" i="18"/>
  <c r="DW133" i="18"/>
  <c r="Y133" i="18"/>
  <c r="AD133" i="18" s="1"/>
  <c r="AI133" i="18" s="1"/>
  <c r="AN133" i="18" s="1"/>
  <c r="T133" i="18"/>
  <c r="S133" i="18"/>
  <c r="X133" i="18" s="1"/>
  <c r="AC133" i="18" s="1"/>
  <c r="AH133" i="18" s="1"/>
  <c r="P133" i="18"/>
  <c r="Q133" i="18" s="1"/>
  <c r="DZ132" i="18"/>
  <c r="DW132" i="18"/>
  <c r="T132" i="18"/>
  <c r="S132" i="18"/>
  <c r="X132" i="18" s="1"/>
  <c r="P132" i="18"/>
  <c r="DZ131" i="18"/>
  <c r="DW131" i="18"/>
  <c r="AX131" i="18"/>
  <c r="BC131" i="18" s="1"/>
  <c r="BH131" i="18" s="1"/>
  <c r="BM131" i="18" s="1"/>
  <c r="BR131" i="18" s="1"/>
  <c r="BW131" i="18" s="1"/>
  <c r="CB131" i="18" s="1"/>
  <c r="CG131" i="18" s="1"/>
  <c r="CL131" i="18" s="1"/>
  <c r="CQ131" i="18" s="1"/>
  <c r="CV131" i="18" s="1"/>
  <c r="DA131" i="18" s="1"/>
  <c r="DF131" i="18" s="1"/>
  <c r="DK131" i="18" s="1"/>
  <c r="DP131" i="18" s="1"/>
  <c r="T131" i="18"/>
  <c r="Y131" i="18" s="1"/>
  <c r="AD131" i="18" s="1"/>
  <c r="AI131" i="18" s="1"/>
  <c r="AN131" i="18" s="1"/>
  <c r="AS131" i="18" s="1"/>
  <c r="S131" i="18"/>
  <c r="P131" i="18"/>
  <c r="Q131" i="18" s="1"/>
  <c r="DZ130" i="18"/>
  <c r="DW130" i="18"/>
  <c r="T130" i="18"/>
  <c r="Y130" i="18" s="1"/>
  <c r="AD130" i="18" s="1"/>
  <c r="AI130" i="18" s="1"/>
  <c r="AN130" i="18" s="1"/>
  <c r="AS130" i="18" s="1"/>
  <c r="AX130" i="18" s="1"/>
  <c r="BC130" i="18" s="1"/>
  <c r="BH130" i="18" s="1"/>
  <c r="BM130" i="18" s="1"/>
  <c r="BR130" i="18" s="1"/>
  <c r="BW130" i="18" s="1"/>
  <c r="CB130" i="18" s="1"/>
  <c r="CG130" i="18" s="1"/>
  <c r="CL130" i="18" s="1"/>
  <c r="CQ130" i="18" s="1"/>
  <c r="CV130" i="18" s="1"/>
  <c r="DA130" i="18" s="1"/>
  <c r="DF130" i="18" s="1"/>
  <c r="DK130" i="18" s="1"/>
  <c r="DP130" i="18" s="1"/>
  <c r="S130" i="18"/>
  <c r="P130" i="18"/>
  <c r="Q130" i="18" s="1"/>
  <c r="DZ129" i="18"/>
  <c r="DW129" i="18"/>
  <c r="T129" i="18"/>
  <c r="Y129" i="18" s="1"/>
  <c r="AD129" i="18" s="1"/>
  <c r="AI129" i="18" s="1"/>
  <c r="AN129" i="18" s="1"/>
  <c r="AS129" i="18" s="1"/>
  <c r="AX129" i="18" s="1"/>
  <c r="BC129" i="18" s="1"/>
  <c r="BH129" i="18" s="1"/>
  <c r="BM129" i="18" s="1"/>
  <c r="BR129" i="18" s="1"/>
  <c r="BW129" i="18" s="1"/>
  <c r="CB129" i="18" s="1"/>
  <c r="CG129" i="18" s="1"/>
  <c r="CL129" i="18" s="1"/>
  <c r="CQ129" i="18" s="1"/>
  <c r="CV129" i="18" s="1"/>
  <c r="DA129" i="18" s="1"/>
  <c r="DF129" i="18" s="1"/>
  <c r="DK129" i="18" s="1"/>
  <c r="DP129" i="18" s="1"/>
  <c r="S129" i="18"/>
  <c r="P129" i="18"/>
  <c r="Q129" i="18" s="1"/>
  <c r="DZ128" i="18"/>
  <c r="DW128" i="18"/>
  <c r="T128" i="18"/>
  <c r="Y128" i="18" s="1"/>
  <c r="AD128" i="18" s="1"/>
  <c r="AI128" i="18" s="1"/>
  <c r="AN128" i="18" s="1"/>
  <c r="AS128" i="18" s="1"/>
  <c r="AX128" i="18" s="1"/>
  <c r="BC128" i="18" s="1"/>
  <c r="BH128" i="18" s="1"/>
  <c r="BM128" i="18" s="1"/>
  <c r="BR128" i="18" s="1"/>
  <c r="BW128" i="18" s="1"/>
  <c r="CB128" i="18" s="1"/>
  <c r="CG128" i="18" s="1"/>
  <c r="CL128" i="18" s="1"/>
  <c r="CQ128" i="18" s="1"/>
  <c r="CV128" i="18" s="1"/>
  <c r="DA128" i="18" s="1"/>
  <c r="DF128" i="18" s="1"/>
  <c r="DK128" i="18" s="1"/>
  <c r="DP128" i="18" s="1"/>
  <c r="S128" i="18"/>
  <c r="P128" i="18"/>
  <c r="Q128" i="18" s="1"/>
  <c r="DZ127" i="18"/>
  <c r="DW127" i="18"/>
  <c r="T127" i="18"/>
  <c r="Y127" i="18" s="1"/>
  <c r="AD127" i="18" s="1"/>
  <c r="AI127" i="18" s="1"/>
  <c r="AN127" i="18" s="1"/>
  <c r="AS127" i="18" s="1"/>
  <c r="AX127" i="18" s="1"/>
  <c r="BC127" i="18" s="1"/>
  <c r="BH127" i="18" s="1"/>
  <c r="BM127" i="18" s="1"/>
  <c r="BR127" i="18" s="1"/>
  <c r="BW127" i="18" s="1"/>
  <c r="CB127" i="18" s="1"/>
  <c r="CG127" i="18" s="1"/>
  <c r="CL127" i="18" s="1"/>
  <c r="CQ127" i="18" s="1"/>
  <c r="CV127" i="18" s="1"/>
  <c r="DA127" i="18" s="1"/>
  <c r="DF127" i="18" s="1"/>
  <c r="DK127" i="18" s="1"/>
  <c r="DP127" i="18" s="1"/>
  <c r="S127" i="18"/>
  <c r="X127" i="18" s="1"/>
  <c r="AC127" i="18" s="1"/>
  <c r="AH127" i="18" s="1"/>
  <c r="AM127" i="18" s="1"/>
  <c r="AR127" i="18" s="1"/>
  <c r="AW127" i="18" s="1"/>
  <c r="BB127" i="18" s="1"/>
  <c r="BG127" i="18" s="1"/>
  <c r="BL127" i="18" s="1"/>
  <c r="BQ127" i="18" s="1"/>
  <c r="BV127" i="18" s="1"/>
  <c r="CA127" i="18" s="1"/>
  <c r="CF127" i="18" s="1"/>
  <c r="CK127" i="18" s="1"/>
  <c r="CP127" i="18" s="1"/>
  <c r="CU127" i="18" s="1"/>
  <c r="CZ127" i="18" s="1"/>
  <c r="DE127" i="18" s="1"/>
  <c r="DJ127" i="18" s="1"/>
  <c r="DO127" i="18" s="1"/>
  <c r="E127" i="18"/>
  <c r="DZ126" i="18"/>
  <c r="DW126" i="18"/>
  <c r="T126" i="18"/>
  <c r="S126" i="18"/>
  <c r="X126" i="18" s="1"/>
  <c r="F126" i="18"/>
  <c r="E126" i="18"/>
  <c r="P126" i="18" s="1"/>
  <c r="DZ125" i="18"/>
  <c r="DW125" i="18"/>
  <c r="T125" i="18"/>
  <c r="Y125" i="18" s="1"/>
  <c r="AD125" i="18" s="1"/>
  <c r="AI125" i="18" s="1"/>
  <c r="AN125" i="18" s="1"/>
  <c r="AS125" i="18" s="1"/>
  <c r="AX125" i="18" s="1"/>
  <c r="BC125" i="18" s="1"/>
  <c r="BH125" i="18" s="1"/>
  <c r="BM125" i="18" s="1"/>
  <c r="BR125" i="18" s="1"/>
  <c r="BW125" i="18" s="1"/>
  <c r="CB125" i="18" s="1"/>
  <c r="CG125" i="18" s="1"/>
  <c r="CL125" i="18" s="1"/>
  <c r="CQ125" i="18" s="1"/>
  <c r="CV125" i="18" s="1"/>
  <c r="DA125" i="18" s="1"/>
  <c r="DF125" i="18" s="1"/>
  <c r="DK125" i="18" s="1"/>
  <c r="DP125" i="18" s="1"/>
  <c r="S125" i="18"/>
  <c r="X125" i="18" s="1"/>
  <c r="AC125" i="18" s="1"/>
  <c r="AH125" i="18" s="1"/>
  <c r="AM125" i="18" s="1"/>
  <c r="AR125" i="18" s="1"/>
  <c r="AW125" i="18" s="1"/>
  <c r="BB125" i="18" s="1"/>
  <c r="BG125" i="18" s="1"/>
  <c r="BL125" i="18" s="1"/>
  <c r="BQ125" i="18" s="1"/>
  <c r="BV125" i="18" s="1"/>
  <c r="CA125" i="18" s="1"/>
  <c r="CF125" i="18" s="1"/>
  <c r="CK125" i="18" s="1"/>
  <c r="CP125" i="18" s="1"/>
  <c r="CU125" i="18" s="1"/>
  <c r="CZ125" i="18" s="1"/>
  <c r="DE125" i="18" s="1"/>
  <c r="DJ125" i="18" s="1"/>
  <c r="DO125" i="18" s="1"/>
  <c r="E125" i="18"/>
  <c r="DZ124" i="18"/>
  <c r="DW124" i="18"/>
  <c r="T124" i="18"/>
  <c r="Y124" i="18" s="1"/>
  <c r="AD124" i="18" s="1"/>
  <c r="AI124" i="18" s="1"/>
  <c r="AN124" i="18" s="1"/>
  <c r="AS124" i="18" s="1"/>
  <c r="AX124" i="18" s="1"/>
  <c r="BC124" i="18" s="1"/>
  <c r="BH124" i="18" s="1"/>
  <c r="BM124" i="18" s="1"/>
  <c r="BR124" i="18" s="1"/>
  <c r="BW124" i="18" s="1"/>
  <c r="CB124" i="18" s="1"/>
  <c r="CG124" i="18" s="1"/>
  <c r="CL124" i="18" s="1"/>
  <c r="CQ124" i="18" s="1"/>
  <c r="CV124" i="18" s="1"/>
  <c r="DA124" i="18" s="1"/>
  <c r="DF124" i="18" s="1"/>
  <c r="DK124" i="18" s="1"/>
  <c r="DP124" i="18" s="1"/>
  <c r="S124" i="18"/>
  <c r="X124" i="18" s="1"/>
  <c r="AC124" i="18" s="1"/>
  <c r="AH124" i="18" s="1"/>
  <c r="AM124" i="18" s="1"/>
  <c r="AR124" i="18" s="1"/>
  <c r="AW124" i="18" s="1"/>
  <c r="BB124" i="18" s="1"/>
  <c r="BG124" i="18" s="1"/>
  <c r="BL124" i="18" s="1"/>
  <c r="BQ124" i="18" s="1"/>
  <c r="BV124" i="18" s="1"/>
  <c r="CA124" i="18" s="1"/>
  <c r="CF124" i="18" s="1"/>
  <c r="CK124" i="18" s="1"/>
  <c r="CP124" i="18" s="1"/>
  <c r="CU124" i="18" s="1"/>
  <c r="CZ124" i="18" s="1"/>
  <c r="DE124" i="18" s="1"/>
  <c r="DJ124" i="18" s="1"/>
  <c r="DO124" i="18" s="1"/>
  <c r="P124" i="18"/>
  <c r="E124" i="18"/>
  <c r="AT124" i="18" s="1"/>
  <c r="AU124" i="18" s="1"/>
  <c r="DZ123" i="18"/>
  <c r="DW123" i="18"/>
  <c r="T123" i="18"/>
  <c r="Y123" i="18" s="1"/>
  <c r="AD123" i="18" s="1"/>
  <c r="AI123" i="18" s="1"/>
  <c r="AN123" i="18" s="1"/>
  <c r="AS123" i="18" s="1"/>
  <c r="AX123" i="18" s="1"/>
  <c r="BC123" i="18" s="1"/>
  <c r="BH123" i="18" s="1"/>
  <c r="BM123" i="18" s="1"/>
  <c r="BR123" i="18" s="1"/>
  <c r="BW123" i="18" s="1"/>
  <c r="CB123" i="18" s="1"/>
  <c r="CG123" i="18" s="1"/>
  <c r="CL123" i="18" s="1"/>
  <c r="CQ123" i="18" s="1"/>
  <c r="CV123" i="18" s="1"/>
  <c r="DA123" i="18" s="1"/>
  <c r="DF123" i="18" s="1"/>
  <c r="DK123" i="18" s="1"/>
  <c r="DP123" i="18" s="1"/>
  <c r="S123" i="18"/>
  <c r="X123" i="18" s="1"/>
  <c r="AC123" i="18" s="1"/>
  <c r="P123" i="18"/>
  <c r="Q123" i="18" s="1"/>
  <c r="F123" i="18"/>
  <c r="DZ122" i="18"/>
  <c r="DW122" i="18"/>
  <c r="T122" i="18"/>
  <c r="Y122" i="18" s="1"/>
  <c r="AD122" i="18" s="1"/>
  <c r="AI122" i="18" s="1"/>
  <c r="AN122" i="18" s="1"/>
  <c r="AS122" i="18" s="1"/>
  <c r="AX122" i="18" s="1"/>
  <c r="BC122" i="18" s="1"/>
  <c r="BH122" i="18" s="1"/>
  <c r="BM122" i="18" s="1"/>
  <c r="BR122" i="18" s="1"/>
  <c r="BW122" i="18" s="1"/>
  <c r="CB122" i="18" s="1"/>
  <c r="CG122" i="18" s="1"/>
  <c r="CL122" i="18" s="1"/>
  <c r="CQ122" i="18" s="1"/>
  <c r="CV122" i="18" s="1"/>
  <c r="DA122" i="18" s="1"/>
  <c r="DF122" i="18" s="1"/>
  <c r="DK122" i="18" s="1"/>
  <c r="DP122" i="18" s="1"/>
  <c r="S122" i="18"/>
  <c r="P122" i="18"/>
  <c r="Q122" i="18" s="1"/>
  <c r="F122" i="18"/>
  <c r="DZ121" i="18"/>
  <c r="DV115" i="18"/>
  <c r="DO115" i="18"/>
  <c r="DJ115" i="18"/>
  <c r="DE115" i="18"/>
  <c r="CZ115" i="18"/>
  <c r="CU115" i="18"/>
  <c r="CP115" i="18"/>
  <c r="CK115" i="18"/>
  <c r="CF115" i="18"/>
  <c r="CA115" i="18"/>
  <c r="BV115" i="18"/>
  <c r="BQ115" i="18"/>
  <c r="BL115" i="18"/>
  <c r="BG115" i="18"/>
  <c r="BB115" i="18"/>
  <c r="AW115" i="18"/>
  <c r="AR115" i="18"/>
  <c r="AM115" i="18"/>
  <c r="AH115" i="18"/>
  <c r="AC115" i="18"/>
  <c r="X115" i="18"/>
  <c r="S115" i="18"/>
  <c r="N115" i="18"/>
  <c r="C115" i="18"/>
  <c r="DZ114" i="18"/>
  <c r="DW114" i="18"/>
  <c r="T114" i="18"/>
  <c r="Y114" i="18" s="1"/>
  <c r="AD114" i="18" s="1"/>
  <c r="AI114" i="18" s="1"/>
  <c r="AN114" i="18" s="1"/>
  <c r="AS114" i="18" s="1"/>
  <c r="AX114" i="18" s="1"/>
  <c r="BC114" i="18" s="1"/>
  <c r="BH114" i="18" s="1"/>
  <c r="BM114" i="18" s="1"/>
  <c r="BR114" i="18" s="1"/>
  <c r="BW114" i="18" s="1"/>
  <c r="CB114" i="18" s="1"/>
  <c r="CG114" i="18" s="1"/>
  <c r="CL114" i="18" s="1"/>
  <c r="CQ114" i="18" s="1"/>
  <c r="CV114" i="18" s="1"/>
  <c r="DA114" i="18" s="1"/>
  <c r="DF114" i="18" s="1"/>
  <c r="DK114" i="18" s="1"/>
  <c r="DP114" i="18" s="1"/>
  <c r="S114" i="18"/>
  <c r="X114" i="18" s="1"/>
  <c r="AC114" i="18" s="1"/>
  <c r="AH114" i="18" s="1"/>
  <c r="AM114" i="18" s="1"/>
  <c r="P114" i="18"/>
  <c r="DZ113" i="18"/>
  <c r="DW113" i="18"/>
  <c r="T113" i="18"/>
  <c r="S113" i="18"/>
  <c r="X113" i="18" s="1"/>
  <c r="AC113" i="18" s="1"/>
  <c r="AH113" i="18" s="1"/>
  <c r="AM113" i="18" s="1"/>
  <c r="AR113" i="18" s="1"/>
  <c r="AW113" i="18" s="1"/>
  <c r="BB113" i="18" s="1"/>
  <c r="BG113" i="18" s="1"/>
  <c r="BL113" i="18" s="1"/>
  <c r="BQ113" i="18" s="1"/>
  <c r="BV113" i="18" s="1"/>
  <c r="CA113" i="18" s="1"/>
  <c r="CF113" i="18" s="1"/>
  <c r="CK113" i="18" s="1"/>
  <c r="CP113" i="18" s="1"/>
  <c r="CU113" i="18" s="1"/>
  <c r="CZ113" i="18" s="1"/>
  <c r="DE113" i="18" s="1"/>
  <c r="DJ113" i="18" s="1"/>
  <c r="DO113" i="18" s="1"/>
  <c r="P113" i="18"/>
  <c r="Q113" i="18" s="1"/>
  <c r="DZ112" i="18"/>
  <c r="DW112" i="18"/>
  <c r="U112" i="18"/>
  <c r="V112" i="18" s="1"/>
  <c r="T112" i="18"/>
  <c r="Y112" i="18" s="1"/>
  <c r="AD112" i="18" s="1"/>
  <c r="AI112" i="18" s="1"/>
  <c r="AN112" i="18" s="1"/>
  <c r="AS112" i="18" s="1"/>
  <c r="AX112" i="18" s="1"/>
  <c r="BC112" i="18" s="1"/>
  <c r="BH112" i="18" s="1"/>
  <c r="BM112" i="18" s="1"/>
  <c r="BR112" i="18" s="1"/>
  <c r="BW112" i="18" s="1"/>
  <c r="CB112" i="18" s="1"/>
  <c r="CG112" i="18" s="1"/>
  <c r="CL112" i="18" s="1"/>
  <c r="CQ112" i="18" s="1"/>
  <c r="CV112" i="18" s="1"/>
  <c r="DA112" i="18" s="1"/>
  <c r="DF112" i="18" s="1"/>
  <c r="DK112" i="18" s="1"/>
  <c r="DP112" i="18" s="1"/>
  <c r="S112" i="18"/>
  <c r="X112" i="18" s="1"/>
  <c r="AC112" i="18" s="1"/>
  <c r="P112" i="18"/>
  <c r="Q112" i="18" s="1"/>
  <c r="DZ111" i="18"/>
  <c r="DW111" i="18"/>
  <c r="T111" i="18"/>
  <c r="Y111" i="18" s="1"/>
  <c r="AD111" i="18" s="1"/>
  <c r="AI111" i="18" s="1"/>
  <c r="AN111" i="18" s="1"/>
  <c r="AS111" i="18" s="1"/>
  <c r="AX111" i="18" s="1"/>
  <c r="BC111" i="18" s="1"/>
  <c r="BH111" i="18" s="1"/>
  <c r="BM111" i="18" s="1"/>
  <c r="BR111" i="18" s="1"/>
  <c r="BW111" i="18" s="1"/>
  <c r="CB111" i="18" s="1"/>
  <c r="CG111" i="18" s="1"/>
  <c r="CL111" i="18" s="1"/>
  <c r="CQ111" i="18" s="1"/>
  <c r="CV111" i="18" s="1"/>
  <c r="DA111" i="18" s="1"/>
  <c r="DF111" i="18" s="1"/>
  <c r="DK111" i="18" s="1"/>
  <c r="DP111" i="18" s="1"/>
  <c r="S111" i="18"/>
  <c r="P111" i="18"/>
  <c r="Q111" i="18" s="1"/>
  <c r="DZ110" i="18"/>
  <c r="DW110" i="18"/>
  <c r="X110" i="18"/>
  <c r="T110" i="18"/>
  <c r="Y110" i="18" s="1"/>
  <c r="AD110" i="18" s="1"/>
  <c r="AI110" i="18" s="1"/>
  <c r="AN110" i="18" s="1"/>
  <c r="AS110" i="18" s="1"/>
  <c r="AX110" i="18" s="1"/>
  <c r="BC110" i="18" s="1"/>
  <c r="BH110" i="18" s="1"/>
  <c r="BM110" i="18" s="1"/>
  <c r="BR110" i="18" s="1"/>
  <c r="BW110" i="18" s="1"/>
  <c r="CB110" i="18" s="1"/>
  <c r="CG110" i="18" s="1"/>
  <c r="CL110" i="18" s="1"/>
  <c r="CQ110" i="18" s="1"/>
  <c r="CV110" i="18" s="1"/>
  <c r="DA110" i="18" s="1"/>
  <c r="DF110" i="18" s="1"/>
  <c r="DK110" i="18" s="1"/>
  <c r="DP110" i="18" s="1"/>
  <c r="S110" i="18"/>
  <c r="P110" i="18"/>
  <c r="Q110" i="18" s="1"/>
  <c r="DZ109" i="18"/>
  <c r="DW109" i="18"/>
  <c r="X109" i="18"/>
  <c r="AC109" i="18" s="1"/>
  <c r="T109" i="18"/>
  <c r="P109" i="18"/>
  <c r="DZ108" i="18"/>
  <c r="DW108" i="18"/>
  <c r="AD108" i="18"/>
  <c r="Y108" i="18"/>
  <c r="S108" i="18"/>
  <c r="P108" i="18"/>
  <c r="DZ107" i="18"/>
  <c r="DW107" i="18"/>
  <c r="Y107" i="18"/>
  <c r="AD107" i="18" s="1"/>
  <c r="AI107" i="18" s="1"/>
  <c r="AN107" i="18" s="1"/>
  <c r="AS107" i="18" s="1"/>
  <c r="AX107" i="18" s="1"/>
  <c r="BC107" i="18" s="1"/>
  <c r="BH107" i="18" s="1"/>
  <c r="BM107" i="18" s="1"/>
  <c r="BR107" i="18" s="1"/>
  <c r="BW107" i="18" s="1"/>
  <c r="CB107" i="18" s="1"/>
  <c r="CG107" i="18" s="1"/>
  <c r="CL107" i="18" s="1"/>
  <c r="CQ107" i="18" s="1"/>
  <c r="CV107" i="18" s="1"/>
  <c r="DA107" i="18" s="1"/>
  <c r="DF107" i="18" s="1"/>
  <c r="DK107" i="18" s="1"/>
  <c r="DP107" i="18" s="1"/>
  <c r="U107" i="18"/>
  <c r="V107" i="18" s="1"/>
  <c r="S107" i="18"/>
  <c r="X107" i="18" s="1"/>
  <c r="P107" i="18"/>
  <c r="Q107" i="18" s="1"/>
  <c r="DZ106" i="18"/>
  <c r="DW106" i="18"/>
  <c r="AS106" i="18"/>
  <c r="AX106" i="18" s="1"/>
  <c r="BC106" i="18" s="1"/>
  <c r="BH106" i="18" s="1"/>
  <c r="BM106" i="18" s="1"/>
  <c r="BR106" i="18" s="1"/>
  <c r="BW106" i="18" s="1"/>
  <c r="CB106" i="18" s="1"/>
  <c r="CG106" i="18" s="1"/>
  <c r="CL106" i="18" s="1"/>
  <c r="CQ106" i="18" s="1"/>
  <c r="CV106" i="18" s="1"/>
  <c r="DA106" i="18" s="1"/>
  <c r="DF106" i="18" s="1"/>
  <c r="DK106" i="18" s="1"/>
  <c r="DP106" i="18" s="1"/>
  <c r="AC106" i="18"/>
  <c r="AH106" i="18" s="1"/>
  <c r="AM106" i="18" s="1"/>
  <c r="AO106" i="18" s="1"/>
  <c r="AP106" i="18" s="1"/>
  <c r="Y106" i="18"/>
  <c r="X106" i="18"/>
  <c r="U106" i="18"/>
  <c r="V106" i="18" s="1"/>
  <c r="Q106" i="18"/>
  <c r="P106" i="18"/>
  <c r="DW105" i="18"/>
  <c r="Y105" i="18"/>
  <c r="AD105" i="18" s="1"/>
  <c r="AI105" i="18" s="1"/>
  <c r="AN105" i="18" s="1"/>
  <c r="AS105" i="18" s="1"/>
  <c r="AX105" i="18" s="1"/>
  <c r="BC105" i="18" s="1"/>
  <c r="BH105" i="18" s="1"/>
  <c r="BM105" i="18" s="1"/>
  <c r="BR105" i="18" s="1"/>
  <c r="BW105" i="18" s="1"/>
  <c r="CB105" i="18" s="1"/>
  <c r="CG105" i="18" s="1"/>
  <c r="CL105" i="18" s="1"/>
  <c r="CQ105" i="18" s="1"/>
  <c r="CV105" i="18" s="1"/>
  <c r="DA105" i="18" s="1"/>
  <c r="DF105" i="18" s="1"/>
  <c r="DK105" i="18" s="1"/>
  <c r="DP105" i="18" s="1"/>
  <c r="DQ105" i="18" s="1"/>
  <c r="DR105" i="18" s="1"/>
  <c r="U105" i="18"/>
  <c r="S105" i="18"/>
  <c r="X105" i="18" s="1"/>
  <c r="AC105" i="18" s="1"/>
  <c r="AH105" i="18" s="1"/>
  <c r="AM105" i="18" s="1"/>
  <c r="AR105" i="18" s="1"/>
  <c r="AW105" i="18" s="1"/>
  <c r="BB105" i="18" s="1"/>
  <c r="BG105" i="18" s="1"/>
  <c r="BL105" i="18" s="1"/>
  <c r="BQ105" i="18" s="1"/>
  <c r="BV105" i="18" s="1"/>
  <c r="CA105" i="18" s="1"/>
  <c r="CF105" i="18" s="1"/>
  <c r="CK105" i="18" s="1"/>
  <c r="CP105" i="18" s="1"/>
  <c r="CU105" i="18" s="1"/>
  <c r="CZ105" i="18" s="1"/>
  <c r="DE105" i="18" s="1"/>
  <c r="DJ105" i="18" s="1"/>
  <c r="DO105" i="18" s="1"/>
  <c r="P105" i="18"/>
  <c r="Q105" i="18" s="1"/>
  <c r="DZ104" i="18"/>
  <c r="DW104" i="18"/>
  <c r="Y104" i="18"/>
  <c r="AD104" i="18" s="1"/>
  <c r="AI104" i="18" s="1"/>
  <c r="AN104" i="18" s="1"/>
  <c r="AS104" i="18" s="1"/>
  <c r="AX104" i="18" s="1"/>
  <c r="BC104" i="18" s="1"/>
  <c r="BH104" i="18" s="1"/>
  <c r="BM104" i="18" s="1"/>
  <c r="BR104" i="18" s="1"/>
  <c r="BW104" i="18" s="1"/>
  <c r="CB104" i="18" s="1"/>
  <c r="CG104" i="18" s="1"/>
  <c r="CL104" i="18" s="1"/>
  <c r="CQ104" i="18" s="1"/>
  <c r="CV104" i="18" s="1"/>
  <c r="DA104" i="18" s="1"/>
  <c r="DF104" i="18" s="1"/>
  <c r="DK104" i="18" s="1"/>
  <c r="DP104" i="18" s="1"/>
  <c r="S104" i="18"/>
  <c r="P104" i="18"/>
  <c r="Q104" i="18" s="1"/>
  <c r="DZ103" i="18"/>
  <c r="DW103" i="18"/>
  <c r="DT103" i="18"/>
  <c r="DZ102" i="18"/>
  <c r="DV97" i="18"/>
  <c r="DO97" i="18"/>
  <c r="DJ97" i="18"/>
  <c r="DE97" i="18"/>
  <c r="CZ97" i="18"/>
  <c r="CU97" i="18"/>
  <c r="CP97" i="18"/>
  <c r="CK97" i="18"/>
  <c r="CF97" i="18"/>
  <c r="CA97" i="18"/>
  <c r="BV97" i="18"/>
  <c r="BQ97" i="18"/>
  <c r="BL97" i="18"/>
  <c r="BG97" i="18"/>
  <c r="BB97" i="18"/>
  <c r="AW97" i="18"/>
  <c r="AR97" i="18"/>
  <c r="AM97" i="18"/>
  <c r="AH97" i="18"/>
  <c r="AC97" i="18"/>
  <c r="X97" i="18"/>
  <c r="S97" i="18"/>
  <c r="N97" i="18"/>
  <c r="C97" i="18"/>
  <c r="DZ96" i="18"/>
  <c r="DW96" i="18"/>
  <c r="T96" i="18"/>
  <c r="Y96" i="18" s="1"/>
  <c r="AD96" i="18" s="1"/>
  <c r="AI96" i="18" s="1"/>
  <c r="AN96" i="18" s="1"/>
  <c r="AS96" i="18" s="1"/>
  <c r="AX96" i="18" s="1"/>
  <c r="BC96" i="18" s="1"/>
  <c r="BH96" i="18" s="1"/>
  <c r="BM96" i="18" s="1"/>
  <c r="BR96" i="18" s="1"/>
  <c r="BW96" i="18" s="1"/>
  <c r="CB96" i="18" s="1"/>
  <c r="CG96" i="18" s="1"/>
  <c r="CL96" i="18" s="1"/>
  <c r="CQ96" i="18" s="1"/>
  <c r="CV96" i="18" s="1"/>
  <c r="DA96" i="18" s="1"/>
  <c r="DF96" i="18" s="1"/>
  <c r="DK96" i="18" s="1"/>
  <c r="DP96" i="18" s="1"/>
  <c r="S96" i="18"/>
  <c r="P96" i="18"/>
  <c r="Q96" i="18" s="1"/>
  <c r="DZ95" i="18"/>
  <c r="DW95" i="18"/>
  <c r="T95" i="18"/>
  <c r="Y95" i="18" s="1"/>
  <c r="AD95" i="18" s="1"/>
  <c r="AI95" i="18" s="1"/>
  <c r="AN95" i="18" s="1"/>
  <c r="AS95" i="18" s="1"/>
  <c r="AX95" i="18" s="1"/>
  <c r="BC95" i="18" s="1"/>
  <c r="BH95" i="18" s="1"/>
  <c r="BM95" i="18" s="1"/>
  <c r="BR95" i="18" s="1"/>
  <c r="BW95" i="18" s="1"/>
  <c r="CB95" i="18" s="1"/>
  <c r="CG95" i="18" s="1"/>
  <c r="CL95" i="18" s="1"/>
  <c r="CQ95" i="18" s="1"/>
  <c r="CV95" i="18" s="1"/>
  <c r="DA95" i="18" s="1"/>
  <c r="DF95" i="18" s="1"/>
  <c r="DK95" i="18" s="1"/>
  <c r="DP95" i="18" s="1"/>
  <c r="S95" i="18"/>
  <c r="U95" i="18" s="1"/>
  <c r="V95" i="18" s="1"/>
  <c r="P95" i="18"/>
  <c r="Q95" i="18" s="1"/>
  <c r="DZ94" i="18"/>
  <c r="DW94" i="18"/>
  <c r="T94" i="18"/>
  <c r="Y94" i="18" s="1"/>
  <c r="AD94" i="18" s="1"/>
  <c r="AI94" i="18" s="1"/>
  <c r="AN94" i="18" s="1"/>
  <c r="AS94" i="18" s="1"/>
  <c r="AX94" i="18" s="1"/>
  <c r="BC94" i="18" s="1"/>
  <c r="BH94" i="18" s="1"/>
  <c r="BM94" i="18" s="1"/>
  <c r="BR94" i="18" s="1"/>
  <c r="BW94" i="18" s="1"/>
  <c r="CB94" i="18" s="1"/>
  <c r="CG94" i="18" s="1"/>
  <c r="CL94" i="18" s="1"/>
  <c r="CQ94" i="18" s="1"/>
  <c r="CV94" i="18" s="1"/>
  <c r="DA94" i="18" s="1"/>
  <c r="DF94" i="18" s="1"/>
  <c r="DK94" i="18" s="1"/>
  <c r="DP94" i="18" s="1"/>
  <c r="S94" i="18"/>
  <c r="P94" i="18"/>
  <c r="Q94" i="18" s="1"/>
  <c r="DZ93" i="18"/>
  <c r="DW93" i="18"/>
  <c r="T93" i="18"/>
  <c r="Y93" i="18" s="1"/>
  <c r="AD93" i="18" s="1"/>
  <c r="AI93" i="18" s="1"/>
  <c r="AN93" i="18" s="1"/>
  <c r="AS93" i="18" s="1"/>
  <c r="AX93" i="18" s="1"/>
  <c r="BC93" i="18" s="1"/>
  <c r="BH93" i="18" s="1"/>
  <c r="BM93" i="18" s="1"/>
  <c r="BR93" i="18" s="1"/>
  <c r="BW93" i="18" s="1"/>
  <c r="CB93" i="18" s="1"/>
  <c r="CG93" i="18" s="1"/>
  <c r="CL93" i="18" s="1"/>
  <c r="CQ93" i="18" s="1"/>
  <c r="CV93" i="18" s="1"/>
  <c r="DA93" i="18" s="1"/>
  <c r="DF93" i="18" s="1"/>
  <c r="DK93" i="18" s="1"/>
  <c r="DP93" i="18" s="1"/>
  <c r="S93" i="18"/>
  <c r="X93" i="18" s="1"/>
  <c r="Q93" i="18"/>
  <c r="P93" i="18"/>
  <c r="DZ92" i="18"/>
  <c r="DW92" i="18"/>
  <c r="T92" i="18"/>
  <c r="Y92" i="18" s="1"/>
  <c r="AD92" i="18" s="1"/>
  <c r="AI92" i="18" s="1"/>
  <c r="AN92" i="18" s="1"/>
  <c r="AS92" i="18" s="1"/>
  <c r="AX92" i="18" s="1"/>
  <c r="BC92" i="18" s="1"/>
  <c r="BH92" i="18" s="1"/>
  <c r="BM92" i="18" s="1"/>
  <c r="BR92" i="18" s="1"/>
  <c r="BW92" i="18" s="1"/>
  <c r="CB92" i="18" s="1"/>
  <c r="CG92" i="18" s="1"/>
  <c r="CL92" i="18" s="1"/>
  <c r="CQ92" i="18" s="1"/>
  <c r="CV92" i="18" s="1"/>
  <c r="DA92" i="18" s="1"/>
  <c r="DF92" i="18" s="1"/>
  <c r="DK92" i="18" s="1"/>
  <c r="DP92" i="18" s="1"/>
  <c r="S92" i="18"/>
  <c r="P92" i="18"/>
  <c r="Q92" i="18" s="1"/>
  <c r="DZ91" i="18"/>
  <c r="DW91" i="18"/>
  <c r="T91" i="18"/>
  <c r="Y91" i="18" s="1"/>
  <c r="AD91" i="18" s="1"/>
  <c r="AI91" i="18" s="1"/>
  <c r="AN91" i="18" s="1"/>
  <c r="AS91" i="18" s="1"/>
  <c r="AX91" i="18" s="1"/>
  <c r="BC91" i="18" s="1"/>
  <c r="BH91" i="18" s="1"/>
  <c r="BM91" i="18" s="1"/>
  <c r="BR91" i="18" s="1"/>
  <c r="BW91" i="18" s="1"/>
  <c r="CB91" i="18" s="1"/>
  <c r="CG91" i="18" s="1"/>
  <c r="CL91" i="18" s="1"/>
  <c r="CQ91" i="18" s="1"/>
  <c r="CV91" i="18" s="1"/>
  <c r="DA91" i="18" s="1"/>
  <c r="DF91" i="18" s="1"/>
  <c r="DK91" i="18" s="1"/>
  <c r="DP91" i="18" s="1"/>
  <c r="S91" i="18"/>
  <c r="X91" i="18" s="1"/>
  <c r="P91" i="18"/>
  <c r="Q91" i="18" s="1"/>
  <c r="DZ90" i="18"/>
  <c r="DW90" i="18"/>
  <c r="T90" i="18"/>
  <c r="Y90" i="18" s="1"/>
  <c r="AD90" i="18" s="1"/>
  <c r="AI90" i="18" s="1"/>
  <c r="AN90" i="18" s="1"/>
  <c r="AS90" i="18" s="1"/>
  <c r="AX90" i="18" s="1"/>
  <c r="BC90" i="18" s="1"/>
  <c r="BH90" i="18" s="1"/>
  <c r="BM90" i="18" s="1"/>
  <c r="BR90" i="18" s="1"/>
  <c r="BW90" i="18" s="1"/>
  <c r="CB90" i="18" s="1"/>
  <c r="CG90" i="18" s="1"/>
  <c r="CL90" i="18" s="1"/>
  <c r="CQ90" i="18" s="1"/>
  <c r="CV90" i="18" s="1"/>
  <c r="DA90" i="18" s="1"/>
  <c r="DF90" i="18" s="1"/>
  <c r="DK90" i="18" s="1"/>
  <c r="DP90" i="18" s="1"/>
  <c r="S90" i="18"/>
  <c r="P90" i="18"/>
  <c r="Q90" i="18" s="1"/>
  <c r="DZ89" i="18"/>
  <c r="DW89" i="18"/>
  <c r="T89" i="18"/>
  <c r="Y89" i="18" s="1"/>
  <c r="AD89" i="18" s="1"/>
  <c r="AI89" i="18" s="1"/>
  <c r="AN89" i="18" s="1"/>
  <c r="AS89" i="18" s="1"/>
  <c r="AX89" i="18" s="1"/>
  <c r="BC89" i="18" s="1"/>
  <c r="BH89" i="18" s="1"/>
  <c r="BM89" i="18" s="1"/>
  <c r="BR89" i="18" s="1"/>
  <c r="BW89" i="18" s="1"/>
  <c r="CB89" i="18" s="1"/>
  <c r="CG89" i="18" s="1"/>
  <c r="CL89" i="18" s="1"/>
  <c r="CQ89" i="18" s="1"/>
  <c r="CV89" i="18" s="1"/>
  <c r="DA89" i="18" s="1"/>
  <c r="DF89" i="18" s="1"/>
  <c r="DK89" i="18" s="1"/>
  <c r="DP89" i="18" s="1"/>
  <c r="S89" i="18"/>
  <c r="X89" i="18" s="1"/>
  <c r="Q89" i="18"/>
  <c r="P89" i="18"/>
  <c r="DZ88" i="18"/>
  <c r="DW88" i="18"/>
  <c r="T88" i="18"/>
  <c r="Y88" i="18" s="1"/>
  <c r="AD88" i="18" s="1"/>
  <c r="AI88" i="18" s="1"/>
  <c r="AN88" i="18" s="1"/>
  <c r="AS88" i="18" s="1"/>
  <c r="AX88" i="18" s="1"/>
  <c r="BC88" i="18" s="1"/>
  <c r="BH88" i="18" s="1"/>
  <c r="BM88" i="18" s="1"/>
  <c r="BR88" i="18" s="1"/>
  <c r="BW88" i="18" s="1"/>
  <c r="CB88" i="18" s="1"/>
  <c r="CG88" i="18" s="1"/>
  <c r="CL88" i="18" s="1"/>
  <c r="CQ88" i="18" s="1"/>
  <c r="CV88" i="18" s="1"/>
  <c r="DA88" i="18" s="1"/>
  <c r="DF88" i="18" s="1"/>
  <c r="DK88" i="18" s="1"/>
  <c r="DP88" i="18" s="1"/>
  <c r="S88" i="18"/>
  <c r="P88" i="18"/>
  <c r="Q88" i="18" s="1"/>
  <c r="DZ87" i="18"/>
  <c r="DW87" i="18"/>
  <c r="T87" i="18"/>
  <c r="Y87" i="18" s="1"/>
  <c r="AD87" i="18" s="1"/>
  <c r="AI87" i="18" s="1"/>
  <c r="AN87" i="18" s="1"/>
  <c r="AS87" i="18" s="1"/>
  <c r="AX87" i="18" s="1"/>
  <c r="BC87" i="18" s="1"/>
  <c r="BH87" i="18" s="1"/>
  <c r="BM87" i="18" s="1"/>
  <c r="BR87" i="18" s="1"/>
  <c r="BW87" i="18" s="1"/>
  <c r="CB87" i="18" s="1"/>
  <c r="CG87" i="18" s="1"/>
  <c r="CL87" i="18" s="1"/>
  <c r="CQ87" i="18" s="1"/>
  <c r="CV87" i="18" s="1"/>
  <c r="DA87" i="18" s="1"/>
  <c r="DF87" i="18" s="1"/>
  <c r="DK87" i="18" s="1"/>
  <c r="DP87" i="18" s="1"/>
  <c r="S87" i="18"/>
  <c r="X87" i="18" s="1"/>
  <c r="P87" i="18"/>
  <c r="Q87" i="18" s="1"/>
  <c r="DZ86" i="18"/>
  <c r="DW86" i="18"/>
  <c r="T86" i="18"/>
  <c r="Y86" i="18" s="1"/>
  <c r="AD86" i="18" s="1"/>
  <c r="AI86" i="18" s="1"/>
  <c r="AN86" i="18" s="1"/>
  <c r="AS86" i="18" s="1"/>
  <c r="AX86" i="18" s="1"/>
  <c r="BC86" i="18" s="1"/>
  <c r="BH86" i="18" s="1"/>
  <c r="BM86" i="18" s="1"/>
  <c r="BR86" i="18" s="1"/>
  <c r="BW86" i="18" s="1"/>
  <c r="CB86" i="18" s="1"/>
  <c r="CG86" i="18" s="1"/>
  <c r="CL86" i="18" s="1"/>
  <c r="CQ86" i="18" s="1"/>
  <c r="CV86" i="18" s="1"/>
  <c r="DA86" i="18" s="1"/>
  <c r="DF86" i="18" s="1"/>
  <c r="DK86" i="18" s="1"/>
  <c r="DP86" i="18" s="1"/>
  <c r="S86" i="18"/>
  <c r="P86" i="18"/>
  <c r="Q86" i="18" s="1"/>
  <c r="DZ85" i="18"/>
  <c r="DW85" i="18"/>
  <c r="T85" i="18"/>
  <c r="Y85" i="18" s="1"/>
  <c r="AD85" i="18" s="1"/>
  <c r="AI85" i="18" s="1"/>
  <c r="AN85" i="18" s="1"/>
  <c r="AS85" i="18" s="1"/>
  <c r="AX85" i="18" s="1"/>
  <c r="BC85" i="18" s="1"/>
  <c r="BH85" i="18" s="1"/>
  <c r="BM85" i="18" s="1"/>
  <c r="BR85" i="18" s="1"/>
  <c r="BW85" i="18" s="1"/>
  <c r="CB85" i="18" s="1"/>
  <c r="CG85" i="18" s="1"/>
  <c r="CL85" i="18" s="1"/>
  <c r="CQ85" i="18" s="1"/>
  <c r="CV85" i="18" s="1"/>
  <c r="DA85" i="18" s="1"/>
  <c r="DF85" i="18" s="1"/>
  <c r="DK85" i="18" s="1"/>
  <c r="DP85" i="18" s="1"/>
  <c r="S85" i="18"/>
  <c r="X85" i="18" s="1"/>
  <c r="Q85" i="18"/>
  <c r="P85" i="18"/>
  <c r="DZ84" i="18"/>
  <c r="DW84" i="18"/>
  <c r="T84" i="18"/>
  <c r="Y84" i="18" s="1"/>
  <c r="AD84" i="18" s="1"/>
  <c r="AI84" i="18" s="1"/>
  <c r="AN84" i="18" s="1"/>
  <c r="AS84" i="18" s="1"/>
  <c r="AX84" i="18" s="1"/>
  <c r="BC84" i="18" s="1"/>
  <c r="BH84" i="18" s="1"/>
  <c r="BM84" i="18" s="1"/>
  <c r="BR84" i="18" s="1"/>
  <c r="BW84" i="18" s="1"/>
  <c r="CB84" i="18" s="1"/>
  <c r="CG84" i="18" s="1"/>
  <c r="CL84" i="18" s="1"/>
  <c r="CQ84" i="18" s="1"/>
  <c r="CV84" i="18" s="1"/>
  <c r="DA84" i="18" s="1"/>
  <c r="DF84" i="18" s="1"/>
  <c r="DK84" i="18" s="1"/>
  <c r="DP84" i="18" s="1"/>
  <c r="S84" i="18"/>
  <c r="P84" i="18"/>
  <c r="Q84" i="18" s="1"/>
  <c r="DZ83" i="18"/>
  <c r="DW83" i="18"/>
  <c r="T83" i="18"/>
  <c r="Y83" i="18" s="1"/>
  <c r="AD83" i="18" s="1"/>
  <c r="AI83" i="18" s="1"/>
  <c r="AN83" i="18" s="1"/>
  <c r="AS83" i="18" s="1"/>
  <c r="AX83" i="18" s="1"/>
  <c r="BC83" i="18" s="1"/>
  <c r="BH83" i="18" s="1"/>
  <c r="BM83" i="18" s="1"/>
  <c r="BR83" i="18" s="1"/>
  <c r="BW83" i="18" s="1"/>
  <c r="CB83" i="18" s="1"/>
  <c r="CG83" i="18" s="1"/>
  <c r="CL83" i="18" s="1"/>
  <c r="CQ83" i="18" s="1"/>
  <c r="CV83" i="18" s="1"/>
  <c r="DA83" i="18" s="1"/>
  <c r="DF83" i="18" s="1"/>
  <c r="DK83" i="18" s="1"/>
  <c r="DP83" i="18" s="1"/>
  <c r="S83" i="18"/>
  <c r="X83" i="18" s="1"/>
  <c r="P83" i="18"/>
  <c r="Q83" i="18" s="1"/>
  <c r="DZ82" i="18"/>
  <c r="DW82" i="18"/>
  <c r="T82" i="18"/>
  <c r="Y82" i="18" s="1"/>
  <c r="AD82" i="18" s="1"/>
  <c r="AI82" i="18" s="1"/>
  <c r="AN82" i="18" s="1"/>
  <c r="AS82" i="18" s="1"/>
  <c r="AX82" i="18" s="1"/>
  <c r="BC82" i="18" s="1"/>
  <c r="BH82" i="18" s="1"/>
  <c r="BM82" i="18" s="1"/>
  <c r="BR82" i="18" s="1"/>
  <c r="BW82" i="18" s="1"/>
  <c r="CB82" i="18" s="1"/>
  <c r="CG82" i="18" s="1"/>
  <c r="CL82" i="18" s="1"/>
  <c r="CQ82" i="18" s="1"/>
  <c r="CV82" i="18" s="1"/>
  <c r="DA82" i="18" s="1"/>
  <c r="DF82" i="18" s="1"/>
  <c r="DK82" i="18" s="1"/>
  <c r="DP82" i="18" s="1"/>
  <c r="S82" i="18"/>
  <c r="P82" i="18"/>
  <c r="Q82" i="18" s="1"/>
  <c r="DZ81" i="18"/>
  <c r="DW81" i="18"/>
  <c r="T81" i="18"/>
  <c r="Y81" i="18" s="1"/>
  <c r="AD81" i="18" s="1"/>
  <c r="AI81" i="18" s="1"/>
  <c r="AN81" i="18" s="1"/>
  <c r="AS81" i="18" s="1"/>
  <c r="AX81" i="18" s="1"/>
  <c r="BC81" i="18" s="1"/>
  <c r="BH81" i="18" s="1"/>
  <c r="BM81" i="18" s="1"/>
  <c r="BR81" i="18" s="1"/>
  <c r="BW81" i="18" s="1"/>
  <c r="CB81" i="18" s="1"/>
  <c r="CG81" i="18" s="1"/>
  <c r="CL81" i="18" s="1"/>
  <c r="CQ81" i="18" s="1"/>
  <c r="CV81" i="18" s="1"/>
  <c r="DA81" i="18" s="1"/>
  <c r="DF81" i="18" s="1"/>
  <c r="DK81" i="18" s="1"/>
  <c r="DP81" i="18" s="1"/>
  <c r="S81" i="18"/>
  <c r="X81" i="18" s="1"/>
  <c r="Q81" i="18"/>
  <c r="P81" i="18"/>
  <c r="DZ80" i="18"/>
  <c r="DW80" i="18"/>
  <c r="T80" i="18"/>
  <c r="Y80" i="18" s="1"/>
  <c r="AD80" i="18" s="1"/>
  <c r="AI80" i="18" s="1"/>
  <c r="AN80" i="18" s="1"/>
  <c r="AS80" i="18" s="1"/>
  <c r="AX80" i="18" s="1"/>
  <c r="BC80" i="18" s="1"/>
  <c r="BH80" i="18" s="1"/>
  <c r="BM80" i="18" s="1"/>
  <c r="BR80" i="18" s="1"/>
  <c r="BW80" i="18" s="1"/>
  <c r="CB80" i="18" s="1"/>
  <c r="CG80" i="18" s="1"/>
  <c r="CL80" i="18" s="1"/>
  <c r="CQ80" i="18" s="1"/>
  <c r="CV80" i="18" s="1"/>
  <c r="DA80" i="18" s="1"/>
  <c r="DF80" i="18" s="1"/>
  <c r="DK80" i="18" s="1"/>
  <c r="DP80" i="18" s="1"/>
  <c r="S80" i="18"/>
  <c r="X80" i="18" s="1"/>
  <c r="AC80" i="18" s="1"/>
  <c r="AH80" i="18" s="1"/>
  <c r="AM80" i="18" s="1"/>
  <c r="AR80" i="18" s="1"/>
  <c r="AW80" i="18" s="1"/>
  <c r="BB80" i="18" s="1"/>
  <c r="BG80" i="18" s="1"/>
  <c r="BL80" i="18" s="1"/>
  <c r="BQ80" i="18" s="1"/>
  <c r="BV80" i="18" s="1"/>
  <c r="CA80" i="18" s="1"/>
  <c r="CF80" i="18" s="1"/>
  <c r="CK80" i="18" s="1"/>
  <c r="CP80" i="18" s="1"/>
  <c r="CU80" i="18" s="1"/>
  <c r="CZ80" i="18" s="1"/>
  <c r="DE80" i="18" s="1"/>
  <c r="DJ80" i="18" s="1"/>
  <c r="DO80" i="18" s="1"/>
  <c r="E80" i="18"/>
  <c r="DZ79" i="18"/>
  <c r="DW79" i="18"/>
  <c r="T79" i="18"/>
  <c r="S79" i="18"/>
  <c r="X79" i="18" s="1"/>
  <c r="AC79" i="18" s="1"/>
  <c r="AH79" i="18" s="1"/>
  <c r="AM79" i="18" s="1"/>
  <c r="AR79" i="18" s="1"/>
  <c r="AW79" i="18" s="1"/>
  <c r="BB79" i="18" s="1"/>
  <c r="BG79" i="18" s="1"/>
  <c r="BL79" i="18" s="1"/>
  <c r="BQ79" i="18" s="1"/>
  <c r="BV79" i="18" s="1"/>
  <c r="CA79" i="18" s="1"/>
  <c r="CF79" i="18" s="1"/>
  <c r="CK79" i="18" s="1"/>
  <c r="CP79" i="18" s="1"/>
  <c r="CU79" i="18" s="1"/>
  <c r="CZ79" i="18" s="1"/>
  <c r="DE79" i="18" s="1"/>
  <c r="DJ79" i="18" s="1"/>
  <c r="DO79" i="18" s="1"/>
  <c r="P79" i="18"/>
  <c r="F79" i="18"/>
  <c r="DZ78" i="18"/>
  <c r="DW78" i="18"/>
  <c r="BI78" i="18"/>
  <c r="BJ78" i="18" s="1"/>
  <c r="T78" i="18"/>
  <c r="Y78" i="18" s="1"/>
  <c r="AD78" i="18" s="1"/>
  <c r="AI78" i="18" s="1"/>
  <c r="AN78" i="18" s="1"/>
  <c r="AS78" i="18" s="1"/>
  <c r="AX78" i="18" s="1"/>
  <c r="BC78" i="18" s="1"/>
  <c r="BH78" i="18" s="1"/>
  <c r="BM78" i="18" s="1"/>
  <c r="BR78" i="18" s="1"/>
  <c r="BW78" i="18" s="1"/>
  <c r="CB78" i="18" s="1"/>
  <c r="CG78" i="18" s="1"/>
  <c r="CL78" i="18" s="1"/>
  <c r="CQ78" i="18" s="1"/>
  <c r="CV78" i="18" s="1"/>
  <c r="DA78" i="18" s="1"/>
  <c r="DF78" i="18" s="1"/>
  <c r="DK78" i="18" s="1"/>
  <c r="DP78" i="18" s="1"/>
  <c r="S78" i="18"/>
  <c r="X78" i="18" s="1"/>
  <c r="AC78" i="18" s="1"/>
  <c r="AH78" i="18" s="1"/>
  <c r="AM78" i="18" s="1"/>
  <c r="AR78" i="18" s="1"/>
  <c r="AW78" i="18" s="1"/>
  <c r="BB78" i="18" s="1"/>
  <c r="BG78" i="18" s="1"/>
  <c r="BL78" i="18" s="1"/>
  <c r="BQ78" i="18" s="1"/>
  <c r="BV78" i="18" s="1"/>
  <c r="CA78" i="18" s="1"/>
  <c r="CF78" i="18" s="1"/>
  <c r="CK78" i="18" s="1"/>
  <c r="CP78" i="18" s="1"/>
  <c r="CU78" i="18" s="1"/>
  <c r="CZ78" i="18" s="1"/>
  <c r="DE78" i="18" s="1"/>
  <c r="DJ78" i="18" s="1"/>
  <c r="DO78" i="18" s="1"/>
  <c r="DQ78" i="18" s="1"/>
  <c r="DR78" i="18" s="1"/>
  <c r="P78" i="18"/>
  <c r="F78" i="18"/>
  <c r="DZ77" i="18"/>
  <c r="DW77" i="18"/>
  <c r="T77" i="18"/>
  <c r="Y77" i="18" s="1"/>
  <c r="AD77" i="18" s="1"/>
  <c r="AI77" i="18" s="1"/>
  <c r="AN77" i="18" s="1"/>
  <c r="AS77" i="18" s="1"/>
  <c r="AX77" i="18" s="1"/>
  <c r="BC77" i="18" s="1"/>
  <c r="BH77" i="18" s="1"/>
  <c r="BM77" i="18" s="1"/>
  <c r="BR77" i="18" s="1"/>
  <c r="BW77" i="18" s="1"/>
  <c r="CB77" i="18" s="1"/>
  <c r="CG77" i="18" s="1"/>
  <c r="CL77" i="18" s="1"/>
  <c r="CQ77" i="18" s="1"/>
  <c r="CV77" i="18" s="1"/>
  <c r="DA77" i="18" s="1"/>
  <c r="DF77" i="18" s="1"/>
  <c r="DK77" i="18" s="1"/>
  <c r="DP77" i="18" s="1"/>
  <c r="S77" i="18"/>
  <c r="P77" i="18"/>
  <c r="Q77" i="18" s="1"/>
  <c r="DZ76" i="18"/>
  <c r="DW76" i="18"/>
  <c r="T76" i="18"/>
  <c r="Y76" i="18" s="1"/>
  <c r="AD76" i="18" s="1"/>
  <c r="AI76" i="18" s="1"/>
  <c r="AN76" i="18" s="1"/>
  <c r="AS76" i="18" s="1"/>
  <c r="AX76" i="18" s="1"/>
  <c r="BC76" i="18" s="1"/>
  <c r="BH76" i="18" s="1"/>
  <c r="BM76" i="18" s="1"/>
  <c r="BR76" i="18" s="1"/>
  <c r="BW76" i="18" s="1"/>
  <c r="CB76" i="18" s="1"/>
  <c r="CG76" i="18" s="1"/>
  <c r="CL76" i="18" s="1"/>
  <c r="CQ76" i="18" s="1"/>
  <c r="CV76" i="18" s="1"/>
  <c r="DA76" i="18" s="1"/>
  <c r="DF76" i="18" s="1"/>
  <c r="DK76" i="18" s="1"/>
  <c r="DP76" i="18" s="1"/>
  <c r="S76" i="18"/>
  <c r="U76" i="18" s="1"/>
  <c r="V76" i="18" s="1"/>
  <c r="P76" i="18"/>
  <c r="Q76" i="18" s="1"/>
  <c r="DZ75" i="18"/>
  <c r="DW75" i="18"/>
  <c r="T75" i="18"/>
  <c r="Y75" i="18" s="1"/>
  <c r="AD75" i="18" s="1"/>
  <c r="AI75" i="18" s="1"/>
  <c r="AN75" i="18" s="1"/>
  <c r="AS75" i="18" s="1"/>
  <c r="AX75" i="18" s="1"/>
  <c r="BC75" i="18" s="1"/>
  <c r="BH75" i="18" s="1"/>
  <c r="BM75" i="18" s="1"/>
  <c r="BR75" i="18" s="1"/>
  <c r="BW75" i="18" s="1"/>
  <c r="CB75" i="18" s="1"/>
  <c r="CG75" i="18" s="1"/>
  <c r="CL75" i="18" s="1"/>
  <c r="CQ75" i="18" s="1"/>
  <c r="CV75" i="18" s="1"/>
  <c r="DA75" i="18" s="1"/>
  <c r="DF75" i="18" s="1"/>
  <c r="DK75" i="18" s="1"/>
  <c r="DP75" i="18" s="1"/>
  <c r="S75" i="18"/>
  <c r="P75" i="18"/>
  <c r="Q75" i="18" s="1"/>
  <c r="DZ74" i="18"/>
  <c r="DW74" i="18"/>
  <c r="AW74" i="18"/>
  <c r="BB74" i="18" s="1"/>
  <c r="T74" i="18"/>
  <c r="S74" i="18"/>
  <c r="X74" i="18" s="1"/>
  <c r="AC74" i="18" s="1"/>
  <c r="AH74" i="18" s="1"/>
  <c r="P74" i="18"/>
  <c r="Q74" i="18" s="1"/>
  <c r="DZ73" i="18"/>
  <c r="DW73" i="18"/>
  <c r="AW73" i="18"/>
  <c r="BB73" i="18" s="1"/>
  <c r="BG73" i="18" s="1"/>
  <c r="BL73" i="18" s="1"/>
  <c r="BQ73" i="18" s="1"/>
  <c r="BV73" i="18" s="1"/>
  <c r="CA73" i="18" s="1"/>
  <c r="CF73" i="18" s="1"/>
  <c r="CK73" i="18" s="1"/>
  <c r="CP73" i="18" s="1"/>
  <c r="CU73" i="18" s="1"/>
  <c r="CZ73" i="18" s="1"/>
  <c r="DE73" i="18" s="1"/>
  <c r="DJ73" i="18" s="1"/>
  <c r="DO73" i="18" s="1"/>
  <c r="T73" i="18"/>
  <c r="Y73" i="18" s="1"/>
  <c r="AD73" i="18" s="1"/>
  <c r="AI73" i="18" s="1"/>
  <c r="AN73" i="18" s="1"/>
  <c r="S73" i="18"/>
  <c r="P73" i="18"/>
  <c r="Q73" i="18" s="1"/>
  <c r="F73" i="18"/>
  <c r="DZ72" i="18"/>
  <c r="DW72" i="18"/>
  <c r="AW72" i="18"/>
  <c r="T72" i="18"/>
  <c r="Y72" i="18" s="1"/>
  <c r="AD72" i="18" s="1"/>
  <c r="AI72" i="18" s="1"/>
  <c r="AN72" i="18" s="1"/>
  <c r="AO72" i="18" s="1"/>
  <c r="AP72" i="18" s="1"/>
  <c r="S72" i="18"/>
  <c r="X72" i="18" s="1"/>
  <c r="AC72" i="18" s="1"/>
  <c r="AH72" i="18" s="1"/>
  <c r="P72" i="18"/>
  <c r="Q72" i="18" s="1"/>
  <c r="F72" i="18"/>
  <c r="DZ71" i="18"/>
  <c r="DW71" i="18"/>
  <c r="AW71" i="18"/>
  <c r="BB71" i="18" s="1"/>
  <c r="T71" i="18"/>
  <c r="S71" i="18"/>
  <c r="X71" i="18" s="1"/>
  <c r="AC71" i="18" s="1"/>
  <c r="AH71" i="18" s="1"/>
  <c r="P71" i="18"/>
  <c r="Q71" i="18" s="1"/>
  <c r="F71" i="18"/>
  <c r="DZ70" i="18"/>
  <c r="DW70" i="18"/>
  <c r="DU70" i="18"/>
  <c r="DT70" i="18"/>
  <c r="DX70" i="18" s="1"/>
  <c r="DZ69" i="18"/>
  <c r="DV63" i="18"/>
  <c r="DO63" i="18"/>
  <c r="DJ63" i="18"/>
  <c r="DE63" i="18"/>
  <c r="CZ63" i="18"/>
  <c r="CU63" i="18"/>
  <c r="CP63" i="18"/>
  <c r="CK63" i="18"/>
  <c r="CF63" i="18"/>
  <c r="CA63" i="18"/>
  <c r="BV63" i="18"/>
  <c r="BQ63" i="18"/>
  <c r="BL63" i="18"/>
  <c r="BG63" i="18"/>
  <c r="BB63" i="18"/>
  <c r="AW63" i="18"/>
  <c r="AR63" i="18"/>
  <c r="AM63" i="18"/>
  <c r="AH63" i="18"/>
  <c r="AC63" i="18"/>
  <c r="X63" i="18"/>
  <c r="S63" i="18"/>
  <c r="N63" i="18"/>
  <c r="C63" i="18"/>
  <c r="DZ62" i="18"/>
  <c r="DZ61" i="18"/>
  <c r="DW61" i="18"/>
  <c r="T61" i="18"/>
  <c r="Y61" i="18" s="1"/>
  <c r="AD61" i="18" s="1"/>
  <c r="AI61" i="18" s="1"/>
  <c r="AN61" i="18" s="1"/>
  <c r="AS61" i="18" s="1"/>
  <c r="AX61" i="18" s="1"/>
  <c r="BC61" i="18" s="1"/>
  <c r="BH61" i="18" s="1"/>
  <c r="BM61" i="18" s="1"/>
  <c r="BR61" i="18" s="1"/>
  <c r="BW61" i="18" s="1"/>
  <c r="CB61" i="18" s="1"/>
  <c r="CG61" i="18" s="1"/>
  <c r="CL61" i="18" s="1"/>
  <c r="CQ61" i="18" s="1"/>
  <c r="CV61" i="18" s="1"/>
  <c r="DA61" i="18" s="1"/>
  <c r="DF61" i="18" s="1"/>
  <c r="DK61" i="18" s="1"/>
  <c r="DP61" i="18" s="1"/>
  <c r="S61" i="18"/>
  <c r="U61" i="18" s="1"/>
  <c r="V61" i="18" s="1"/>
  <c r="P61" i="18"/>
  <c r="Q61" i="18" s="1"/>
  <c r="DZ60" i="18"/>
  <c r="DW60" i="18"/>
  <c r="T60" i="18"/>
  <c r="Y60" i="18" s="1"/>
  <c r="AD60" i="18" s="1"/>
  <c r="AI60" i="18" s="1"/>
  <c r="AN60" i="18" s="1"/>
  <c r="AS60" i="18" s="1"/>
  <c r="AX60" i="18" s="1"/>
  <c r="BC60" i="18" s="1"/>
  <c r="BH60" i="18" s="1"/>
  <c r="BM60" i="18" s="1"/>
  <c r="BR60" i="18" s="1"/>
  <c r="BW60" i="18" s="1"/>
  <c r="CB60" i="18" s="1"/>
  <c r="CG60" i="18" s="1"/>
  <c r="CL60" i="18" s="1"/>
  <c r="CQ60" i="18" s="1"/>
  <c r="CV60" i="18" s="1"/>
  <c r="DA60" i="18" s="1"/>
  <c r="DF60" i="18" s="1"/>
  <c r="DK60" i="18" s="1"/>
  <c r="DP60" i="18" s="1"/>
  <c r="S60" i="18"/>
  <c r="X60" i="18" s="1"/>
  <c r="P60" i="18"/>
  <c r="Q60" i="18" s="1"/>
  <c r="DZ59" i="18"/>
  <c r="DW59" i="18"/>
  <c r="T59" i="18"/>
  <c r="Y59" i="18" s="1"/>
  <c r="AD59" i="18" s="1"/>
  <c r="AI59" i="18" s="1"/>
  <c r="AN59" i="18" s="1"/>
  <c r="AS59" i="18" s="1"/>
  <c r="AX59" i="18" s="1"/>
  <c r="BC59" i="18" s="1"/>
  <c r="BH59" i="18" s="1"/>
  <c r="BM59" i="18" s="1"/>
  <c r="BR59" i="18" s="1"/>
  <c r="BW59" i="18" s="1"/>
  <c r="CB59" i="18" s="1"/>
  <c r="CG59" i="18" s="1"/>
  <c r="CL59" i="18" s="1"/>
  <c r="CQ59" i="18" s="1"/>
  <c r="CV59" i="18" s="1"/>
  <c r="DA59" i="18" s="1"/>
  <c r="DF59" i="18" s="1"/>
  <c r="DK59" i="18" s="1"/>
  <c r="DP59" i="18" s="1"/>
  <c r="S59" i="18"/>
  <c r="U59" i="18" s="1"/>
  <c r="V59" i="18" s="1"/>
  <c r="P59" i="18"/>
  <c r="Q59" i="18" s="1"/>
  <c r="DZ58" i="18"/>
  <c r="DW58" i="18"/>
  <c r="T58" i="18"/>
  <c r="Y58" i="18" s="1"/>
  <c r="AD58" i="18" s="1"/>
  <c r="AI58" i="18" s="1"/>
  <c r="AN58" i="18" s="1"/>
  <c r="AS58" i="18" s="1"/>
  <c r="AX58" i="18" s="1"/>
  <c r="BC58" i="18" s="1"/>
  <c r="BH58" i="18" s="1"/>
  <c r="BM58" i="18" s="1"/>
  <c r="BR58" i="18" s="1"/>
  <c r="BW58" i="18" s="1"/>
  <c r="CB58" i="18" s="1"/>
  <c r="CG58" i="18" s="1"/>
  <c r="CL58" i="18" s="1"/>
  <c r="CQ58" i="18" s="1"/>
  <c r="CV58" i="18" s="1"/>
  <c r="DA58" i="18" s="1"/>
  <c r="DF58" i="18" s="1"/>
  <c r="DK58" i="18" s="1"/>
  <c r="DP58" i="18" s="1"/>
  <c r="S58" i="18"/>
  <c r="X58" i="18" s="1"/>
  <c r="P58" i="18"/>
  <c r="Q58" i="18" s="1"/>
  <c r="DZ57" i="18"/>
  <c r="DW57" i="18"/>
  <c r="T57" i="18"/>
  <c r="Y57" i="18" s="1"/>
  <c r="AD57" i="18" s="1"/>
  <c r="AI57" i="18" s="1"/>
  <c r="AN57" i="18" s="1"/>
  <c r="AS57" i="18" s="1"/>
  <c r="AX57" i="18" s="1"/>
  <c r="BC57" i="18" s="1"/>
  <c r="BH57" i="18" s="1"/>
  <c r="BM57" i="18" s="1"/>
  <c r="BR57" i="18" s="1"/>
  <c r="BW57" i="18" s="1"/>
  <c r="CB57" i="18" s="1"/>
  <c r="CG57" i="18" s="1"/>
  <c r="CL57" i="18" s="1"/>
  <c r="CQ57" i="18" s="1"/>
  <c r="CV57" i="18" s="1"/>
  <c r="DA57" i="18" s="1"/>
  <c r="DF57" i="18" s="1"/>
  <c r="DK57" i="18" s="1"/>
  <c r="DP57" i="18" s="1"/>
  <c r="S57" i="18"/>
  <c r="U57" i="18" s="1"/>
  <c r="V57" i="18" s="1"/>
  <c r="P57" i="18"/>
  <c r="Q57" i="18" s="1"/>
  <c r="DZ56" i="18"/>
  <c r="DW56" i="18"/>
  <c r="DF56" i="18"/>
  <c r="DK56" i="18" s="1"/>
  <c r="DP56" i="18" s="1"/>
  <c r="AA56" i="18"/>
  <c r="U56" i="18"/>
  <c r="V56" i="18" s="1"/>
  <c r="S56" i="18"/>
  <c r="X56" i="18" s="1"/>
  <c r="Z56" i="18" s="1"/>
  <c r="P56" i="18"/>
  <c r="Q56" i="18" s="1"/>
  <c r="DZ55" i="18"/>
  <c r="DW55" i="18"/>
  <c r="DF55" i="18"/>
  <c r="DK55" i="18" s="1"/>
  <c r="DP55" i="18" s="1"/>
  <c r="S55" i="18"/>
  <c r="P55" i="18"/>
  <c r="Q55" i="18" s="1"/>
  <c r="DZ54" i="18"/>
  <c r="DW54" i="18"/>
  <c r="X54" i="18"/>
  <c r="T54" i="18"/>
  <c r="Y54" i="18" s="1"/>
  <c r="AD54" i="18" s="1"/>
  <c r="AI54" i="18" s="1"/>
  <c r="AN54" i="18" s="1"/>
  <c r="AS54" i="18" s="1"/>
  <c r="AX54" i="18" s="1"/>
  <c r="BC54" i="18" s="1"/>
  <c r="BH54" i="18" s="1"/>
  <c r="BM54" i="18" s="1"/>
  <c r="BR54" i="18" s="1"/>
  <c r="BW54" i="18" s="1"/>
  <c r="CB54" i="18" s="1"/>
  <c r="CG54" i="18" s="1"/>
  <c r="CL54" i="18" s="1"/>
  <c r="CQ54" i="18" s="1"/>
  <c r="CV54" i="18" s="1"/>
  <c r="DA54" i="18" s="1"/>
  <c r="DF54" i="18" s="1"/>
  <c r="DK54" i="18" s="1"/>
  <c r="DP54" i="18" s="1"/>
  <c r="S54" i="18"/>
  <c r="P54" i="18"/>
  <c r="Q54" i="18" s="1"/>
  <c r="DZ53" i="18"/>
  <c r="DW53" i="18"/>
  <c r="T53" i="18"/>
  <c r="Y53" i="18" s="1"/>
  <c r="AD53" i="18" s="1"/>
  <c r="AI53" i="18" s="1"/>
  <c r="AN53" i="18" s="1"/>
  <c r="AS53" i="18" s="1"/>
  <c r="AX53" i="18" s="1"/>
  <c r="BC53" i="18" s="1"/>
  <c r="BH53" i="18" s="1"/>
  <c r="BM53" i="18" s="1"/>
  <c r="BR53" i="18" s="1"/>
  <c r="BW53" i="18" s="1"/>
  <c r="CB53" i="18" s="1"/>
  <c r="CG53" i="18" s="1"/>
  <c r="CL53" i="18" s="1"/>
  <c r="CQ53" i="18" s="1"/>
  <c r="CV53" i="18" s="1"/>
  <c r="DA53" i="18" s="1"/>
  <c r="DF53" i="18" s="1"/>
  <c r="DK53" i="18" s="1"/>
  <c r="DP53" i="18" s="1"/>
  <c r="S53" i="18"/>
  <c r="Q53" i="18"/>
  <c r="P53" i="18"/>
  <c r="DZ52" i="18"/>
  <c r="DW52" i="18"/>
  <c r="T52" i="18"/>
  <c r="Y52" i="18" s="1"/>
  <c r="AD52" i="18" s="1"/>
  <c r="AI52" i="18" s="1"/>
  <c r="AN52" i="18" s="1"/>
  <c r="AS52" i="18" s="1"/>
  <c r="AX52" i="18" s="1"/>
  <c r="BC52" i="18" s="1"/>
  <c r="BH52" i="18" s="1"/>
  <c r="BM52" i="18" s="1"/>
  <c r="BR52" i="18" s="1"/>
  <c r="BW52" i="18" s="1"/>
  <c r="CB52" i="18" s="1"/>
  <c r="CG52" i="18" s="1"/>
  <c r="CL52" i="18" s="1"/>
  <c r="CQ52" i="18" s="1"/>
  <c r="CV52" i="18" s="1"/>
  <c r="DA52" i="18" s="1"/>
  <c r="DF52" i="18" s="1"/>
  <c r="DK52" i="18" s="1"/>
  <c r="DP52" i="18" s="1"/>
  <c r="S52" i="18"/>
  <c r="X52" i="18" s="1"/>
  <c r="P52" i="18"/>
  <c r="DZ51" i="18"/>
  <c r="DW51" i="18"/>
  <c r="DQ51" i="18"/>
  <c r="DL51" i="18"/>
  <c r="DG51" i="18"/>
  <c r="DH51" i="18" s="1"/>
  <c r="T51" i="18"/>
  <c r="Y51" i="18" s="1"/>
  <c r="AD51" i="18" s="1"/>
  <c r="AI51" i="18" s="1"/>
  <c r="AN51" i="18" s="1"/>
  <c r="AS51" i="18" s="1"/>
  <c r="AX51" i="18" s="1"/>
  <c r="BC51" i="18" s="1"/>
  <c r="BH51" i="18" s="1"/>
  <c r="BM51" i="18" s="1"/>
  <c r="BR51" i="18" s="1"/>
  <c r="BW51" i="18" s="1"/>
  <c r="CB51" i="18" s="1"/>
  <c r="CG51" i="18" s="1"/>
  <c r="CL51" i="18" s="1"/>
  <c r="CQ51" i="18" s="1"/>
  <c r="CV51" i="18" s="1"/>
  <c r="DA51" i="18" s="1"/>
  <c r="S51" i="18"/>
  <c r="P51" i="18"/>
  <c r="DZ50" i="18"/>
  <c r="DW50" i="18"/>
  <c r="DT50" i="18"/>
  <c r="DU50" i="18" s="1"/>
  <c r="DY50" i="18" s="1"/>
  <c r="DZ49" i="18"/>
  <c r="DV42" i="18"/>
  <c r="DO42" i="18"/>
  <c r="DJ42" i="18"/>
  <c r="DE42" i="18"/>
  <c r="CZ42" i="18"/>
  <c r="CU42" i="18"/>
  <c r="CP42" i="18"/>
  <c r="CK42" i="18"/>
  <c r="CF42" i="18"/>
  <c r="CA42" i="18"/>
  <c r="BV42" i="18"/>
  <c r="BQ42" i="18"/>
  <c r="BL42" i="18"/>
  <c r="BG42" i="18"/>
  <c r="BB42" i="18"/>
  <c r="AW42" i="18"/>
  <c r="AR42" i="18"/>
  <c r="AM42" i="18"/>
  <c r="AH42" i="18"/>
  <c r="AC42" i="18"/>
  <c r="X42" i="18"/>
  <c r="S42" i="18"/>
  <c r="N42" i="18"/>
  <c r="C42" i="18"/>
  <c r="DZ40" i="18"/>
  <c r="DW40" i="18"/>
  <c r="AI40" i="18"/>
  <c r="AN40" i="18" s="1"/>
  <c r="AS40" i="18" s="1"/>
  <c r="AX40" i="18" s="1"/>
  <c r="BC40" i="18" s="1"/>
  <c r="BH40" i="18" s="1"/>
  <c r="BM40" i="18" s="1"/>
  <c r="BR40" i="18" s="1"/>
  <c r="BW40" i="18" s="1"/>
  <c r="CB40" i="18" s="1"/>
  <c r="CG40" i="18" s="1"/>
  <c r="CL40" i="18" s="1"/>
  <c r="CQ40" i="18" s="1"/>
  <c r="CV40" i="18" s="1"/>
  <c r="DA40" i="18" s="1"/>
  <c r="DF40" i="18" s="1"/>
  <c r="DK40" i="18" s="1"/>
  <c r="DP40" i="18" s="1"/>
  <c r="T40" i="18"/>
  <c r="Y40" i="18" s="1"/>
  <c r="AD40" i="18" s="1"/>
  <c r="S40" i="18"/>
  <c r="X40" i="18" s="1"/>
  <c r="AC40" i="18" s="1"/>
  <c r="P40" i="18"/>
  <c r="Q40" i="18" s="1"/>
  <c r="DZ39" i="18"/>
  <c r="DW39" i="18"/>
  <c r="T39" i="18"/>
  <c r="Y39" i="18" s="1"/>
  <c r="AD39" i="18" s="1"/>
  <c r="AI39" i="18" s="1"/>
  <c r="AN39" i="18" s="1"/>
  <c r="AS39" i="18" s="1"/>
  <c r="AX39" i="18" s="1"/>
  <c r="BC39" i="18" s="1"/>
  <c r="BH39" i="18" s="1"/>
  <c r="BM39" i="18" s="1"/>
  <c r="BR39" i="18" s="1"/>
  <c r="BW39" i="18" s="1"/>
  <c r="CB39" i="18" s="1"/>
  <c r="CG39" i="18" s="1"/>
  <c r="CL39" i="18" s="1"/>
  <c r="CQ39" i="18" s="1"/>
  <c r="CV39" i="18" s="1"/>
  <c r="DA39" i="18" s="1"/>
  <c r="DF39" i="18" s="1"/>
  <c r="DK39" i="18" s="1"/>
  <c r="DP39" i="18" s="1"/>
  <c r="S39" i="18"/>
  <c r="X39" i="18" s="1"/>
  <c r="AC39" i="18" s="1"/>
  <c r="P39" i="18"/>
  <c r="Q39" i="18" s="1"/>
  <c r="DZ38" i="18"/>
  <c r="DW38" i="18"/>
  <c r="T38" i="18"/>
  <c r="Y38" i="18" s="1"/>
  <c r="AD38" i="18" s="1"/>
  <c r="AI38" i="18" s="1"/>
  <c r="AN38" i="18" s="1"/>
  <c r="AS38" i="18" s="1"/>
  <c r="AX38" i="18" s="1"/>
  <c r="BC38" i="18" s="1"/>
  <c r="BH38" i="18" s="1"/>
  <c r="BM38" i="18" s="1"/>
  <c r="BR38" i="18" s="1"/>
  <c r="BW38" i="18" s="1"/>
  <c r="CB38" i="18" s="1"/>
  <c r="CG38" i="18" s="1"/>
  <c r="CL38" i="18" s="1"/>
  <c r="CQ38" i="18" s="1"/>
  <c r="CV38" i="18" s="1"/>
  <c r="DA38" i="18" s="1"/>
  <c r="DF38" i="18" s="1"/>
  <c r="DK38" i="18" s="1"/>
  <c r="DP38" i="18" s="1"/>
  <c r="S38" i="18"/>
  <c r="X38" i="18" s="1"/>
  <c r="P38" i="18"/>
  <c r="Q38" i="18" s="1"/>
  <c r="DZ37" i="18"/>
  <c r="DW37" i="18"/>
  <c r="T37" i="18"/>
  <c r="Y37" i="18" s="1"/>
  <c r="AD37" i="18" s="1"/>
  <c r="AI37" i="18" s="1"/>
  <c r="AN37" i="18" s="1"/>
  <c r="AS37" i="18" s="1"/>
  <c r="AX37" i="18" s="1"/>
  <c r="BC37" i="18" s="1"/>
  <c r="BH37" i="18" s="1"/>
  <c r="BM37" i="18" s="1"/>
  <c r="BR37" i="18" s="1"/>
  <c r="BW37" i="18" s="1"/>
  <c r="CB37" i="18" s="1"/>
  <c r="CG37" i="18" s="1"/>
  <c r="CL37" i="18" s="1"/>
  <c r="CQ37" i="18" s="1"/>
  <c r="CV37" i="18" s="1"/>
  <c r="DA37" i="18" s="1"/>
  <c r="DF37" i="18" s="1"/>
  <c r="DK37" i="18" s="1"/>
  <c r="DP37" i="18" s="1"/>
  <c r="S37" i="18"/>
  <c r="U37" i="18" s="1"/>
  <c r="V37" i="18" s="1"/>
  <c r="P37" i="18"/>
  <c r="Q37" i="18" s="1"/>
  <c r="DZ36" i="18"/>
  <c r="DW36" i="18"/>
  <c r="T36" i="18"/>
  <c r="Y36" i="18" s="1"/>
  <c r="AD36" i="18" s="1"/>
  <c r="AI36" i="18" s="1"/>
  <c r="AN36" i="18" s="1"/>
  <c r="AS36" i="18" s="1"/>
  <c r="AX36" i="18" s="1"/>
  <c r="BC36" i="18" s="1"/>
  <c r="BH36" i="18" s="1"/>
  <c r="BM36" i="18" s="1"/>
  <c r="BR36" i="18" s="1"/>
  <c r="BW36" i="18" s="1"/>
  <c r="CB36" i="18" s="1"/>
  <c r="CG36" i="18" s="1"/>
  <c r="CL36" i="18" s="1"/>
  <c r="CQ36" i="18" s="1"/>
  <c r="CV36" i="18" s="1"/>
  <c r="DA36" i="18" s="1"/>
  <c r="DF36" i="18" s="1"/>
  <c r="DK36" i="18" s="1"/>
  <c r="DP36" i="18" s="1"/>
  <c r="S36" i="18"/>
  <c r="U36" i="18" s="1"/>
  <c r="V36" i="18" s="1"/>
  <c r="P36" i="18"/>
  <c r="Q36" i="18" s="1"/>
  <c r="DZ35" i="18"/>
  <c r="DW35" i="18"/>
  <c r="T35" i="18"/>
  <c r="Y35" i="18" s="1"/>
  <c r="AD35" i="18" s="1"/>
  <c r="AI35" i="18" s="1"/>
  <c r="AN35" i="18" s="1"/>
  <c r="AS35" i="18" s="1"/>
  <c r="AX35" i="18" s="1"/>
  <c r="BC35" i="18" s="1"/>
  <c r="BH35" i="18" s="1"/>
  <c r="BM35" i="18" s="1"/>
  <c r="BR35" i="18" s="1"/>
  <c r="BW35" i="18" s="1"/>
  <c r="CB35" i="18" s="1"/>
  <c r="CG35" i="18" s="1"/>
  <c r="CL35" i="18" s="1"/>
  <c r="CQ35" i="18" s="1"/>
  <c r="CV35" i="18" s="1"/>
  <c r="DA35" i="18" s="1"/>
  <c r="DF35" i="18" s="1"/>
  <c r="DK35" i="18" s="1"/>
  <c r="DP35" i="18" s="1"/>
  <c r="S35" i="18"/>
  <c r="U35" i="18" s="1"/>
  <c r="P35" i="18"/>
  <c r="Q35" i="18" s="1"/>
  <c r="DZ34" i="18"/>
  <c r="DW34" i="18"/>
  <c r="V34" i="18"/>
  <c r="T34" i="18"/>
  <c r="Y34" i="18" s="1"/>
  <c r="AD34" i="18" s="1"/>
  <c r="AI34" i="18" s="1"/>
  <c r="AN34" i="18" s="1"/>
  <c r="AS34" i="18" s="1"/>
  <c r="AX34" i="18" s="1"/>
  <c r="BC34" i="18" s="1"/>
  <c r="BH34" i="18" s="1"/>
  <c r="BM34" i="18" s="1"/>
  <c r="BR34" i="18" s="1"/>
  <c r="BW34" i="18" s="1"/>
  <c r="CB34" i="18" s="1"/>
  <c r="CG34" i="18" s="1"/>
  <c r="CL34" i="18" s="1"/>
  <c r="CQ34" i="18" s="1"/>
  <c r="CV34" i="18" s="1"/>
  <c r="DA34" i="18" s="1"/>
  <c r="DF34" i="18" s="1"/>
  <c r="DK34" i="18" s="1"/>
  <c r="DP34" i="18" s="1"/>
  <c r="S34" i="18"/>
  <c r="U34" i="18" s="1"/>
  <c r="P34" i="18"/>
  <c r="Q34" i="18" s="1"/>
  <c r="DZ33" i="18"/>
  <c r="DW33" i="18"/>
  <c r="T33" i="18"/>
  <c r="Y33" i="18" s="1"/>
  <c r="AD33" i="18" s="1"/>
  <c r="AI33" i="18" s="1"/>
  <c r="AN33" i="18" s="1"/>
  <c r="AS33" i="18" s="1"/>
  <c r="AX33" i="18" s="1"/>
  <c r="BC33" i="18" s="1"/>
  <c r="BH33" i="18" s="1"/>
  <c r="BM33" i="18" s="1"/>
  <c r="BR33" i="18" s="1"/>
  <c r="BW33" i="18" s="1"/>
  <c r="CB33" i="18" s="1"/>
  <c r="CG33" i="18" s="1"/>
  <c r="CL33" i="18" s="1"/>
  <c r="CQ33" i="18" s="1"/>
  <c r="CV33" i="18" s="1"/>
  <c r="DA33" i="18" s="1"/>
  <c r="DF33" i="18" s="1"/>
  <c r="DK33" i="18" s="1"/>
  <c r="DP33" i="18" s="1"/>
  <c r="S33" i="18"/>
  <c r="U33" i="18" s="1"/>
  <c r="P33" i="18"/>
  <c r="Q33" i="18" s="1"/>
  <c r="DZ32" i="18"/>
  <c r="DW32" i="18"/>
  <c r="T32" i="18"/>
  <c r="Y32" i="18" s="1"/>
  <c r="AD32" i="18" s="1"/>
  <c r="AI32" i="18" s="1"/>
  <c r="AN32" i="18" s="1"/>
  <c r="AS32" i="18" s="1"/>
  <c r="AX32" i="18" s="1"/>
  <c r="BC32" i="18" s="1"/>
  <c r="BH32" i="18" s="1"/>
  <c r="BM32" i="18" s="1"/>
  <c r="BR32" i="18" s="1"/>
  <c r="BW32" i="18" s="1"/>
  <c r="CB32" i="18" s="1"/>
  <c r="CG32" i="18" s="1"/>
  <c r="CL32" i="18" s="1"/>
  <c r="CQ32" i="18" s="1"/>
  <c r="CV32" i="18" s="1"/>
  <c r="DA32" i="18" s="1"/>
  <c r="DF32" i="18" s="1"/>
  <c r="DK32" i="18" s="1"/>
  <c r="DP32" i="18" s="1"/>
  <c r="S32" i="18"/>
  <c r="U32" i="18" s="1"/>
  <c r="V32" i="18" s="1"/>
  <c r="P32" i="18"/>
  <c r="Q32" i="18" s="1"/>
  <c r="DZ31" i="18"/>
  <c r="DW31" i="18"/>
  <c r="T31" i="18"/>
  <c r="Y31" i="18" s="1"/>
  <c r="AD31" i="18" s="1"/>
  <c r="AI31" i="18" s="1"/>
  <c r="AN31" i="18" s="1"/>
  <c r="AS31" i="18" s="1"/>
  <c r="AX31" i="18" s="1"/>
  <c r="BC31" i="18" s="1"/>
  <c r="BH31" i="18" s="1"/>
  <c r="BM31" i="18" s="1"/>
  <c r="BR31" i="18" s="1"/>
  <c r="BW31" i="18" s="1"/>
  <c r="CB31" i="18" s="1"/>
  <c r="CG31" i="18" s="1"/>
  <c r="CL31" i="18" s="1"/>
  <c r="CQ31" i="18" s="1"/>
  <c r="CV31" i="18" s="1"/>
  <c r="DA31" i="18" s="1"/>
  <c r="DF31" i="18" s="1"/>
  <c r="DK31" i="18" s="1"/>
  <c r="DP31" i="18" s="1"/>
  <c r="S31" i="18"/>
  <c r="P31" i="18"/>
  <c r="Q31" i="18" s="1"/>
  <c r="F31" i="18"/>
  <c r="DZ30" i="18"/>
  <c r="DW30" i="18"/>
  <c r="T30" i="18"/>
  <c r="Y30" i="18" s="1"/>
  <c r="AD30" i="18" s="1"/>
  <c r="AI30" i="18" s="1"/>
  <c r="AN30" i="18" s="1"/>
  <c r="AS30" i="18" s="1"/>
  <c r="AX30" i="18" s="1"/>
  <c r="BC30" i="18" s="1"/>
  <c r="BH30" i="18" s="1"/>
  <c r="BM30" i="18" s="1"/>
  <c r="BR30" i="18" s="1"/>
  <c r="BW30" i="18" s="1"/>
  <c r="CB30" i="18" s="1"/>
  <c r="CG30" i="18" s="1"/>
  <c r="CL30" i="18" s="1"/>
  <c r="CQ30" i="18" s="1"/>
  <c r="CV30" i="18" s="1"/>
  <c r="DA30" i="18" s="1"/>
  <c r="DF30" i="18" s="1"/>
  <c r="DK30" i="18" s="1"/>
  <c r="DP30" i="18" s="1"/>
  <c r="S30" i="18"/>
  <c r="X30" i="18" s="1"/>
  <c r="P30" i="18"/>
  <c r="Q30" i="18" s="1"/>
  <c r="F30" i="18"/>
  <c r="DZ29" i="18"/>
  <c r="DW29" i="18"/>
  <c r="T29" i="18"/>
  <c r="Y29" i="18" s="1"/>
  <c r="AD29" i="18" s="1"/>
  <c r="AI29" i="18" s="1"/>
  <c r="AN29" i="18" s="1"/>
  <c r="AS29" i="18" s="1"/>
  <c r="AX29" i="18" s="1"/>
  <c r="BC29" i="18" s="1"/>
  <c r="BH29" i="18" s="1"/>
  <c r="BM29" i="18" s="1"/>
  <c r="BR29" i="18" s="1"/>
  <c r="BW29" i="18" s="1"/>
  <c r="CB29" i="18" s="1"/>
  <c r="CG29" i="18" s="1"/>
  <c r="CL29" i="18" s="1"/>
  <c r="CQ29" i="18" s="1"/>
  <c r="CV29" i="18" s="1"/>
  <c r="DA29" i="18" s="1"/>
  <c r="DF29" i="18" s="1"/>
  <c r="DK29" i="18" s="1"/>
  <c r="DP29" i="18" s="1"/>
  <c r="S29" i="18"/>
  <c r="X29" i="18" s="1"/>
  <c r="AC29" i="18" s="1"/>
  <c r="AH29" i="18" s="1"/>
  <c r="AM29" i="18" s="1"/>
  <c r="AR29" i="18" s="1"/>
  <c r="AW29" i="18" s="1"/>
  <c r="BB29" i="18" s="1"/>
  <c r="BG29" i="18" s="1"/>
  <c r="BL29" i="18" s="1"/>
  <c r="BQ29" i="18" s="1"/>
  <c r="BV29" i="18" s="1"/>
  <c r="CA29" i="18" s="1"/>
  <c r="CF29" i="18" s="1"/>
  <c r="CK29" i="18" s="1"/>
  <c r="CP29" i="18" s="1"/>
  <c r="CU29" i="18" s="1"/>
  <c r="CZ29" i="18" s="1"/>
  <c r="DE29" i="18" s="1"/>
  <c r="DJ29" i="18" s="1"/>
  <c r="DO29" i="18" s="1"/>
  <c r="P29" i="18"/>
  <c r="F29" i="18"/>
  <c r="DZ28" i="18"/>
  <c r="DW28" i="18"/>
  <c r="AR28" i="18"/>
  <c r="AW28" i="18" s="1"/>
  <c r="BB28" i="18" s="1"/>
  <c r="BG28" i="18" s="1"/>
  <c r="BL28" i="18" s="1"/>
  <c r="BQ28" i="18" s="1"/>
  <c r="BV28" i="18" s="1"/>
  <c r="CA28" i="18" s="1"/>
  <c r="CF28" i="18" s="1"/>
  <c r="CK28" i="18" s="1"/>
  <c r="CP28" i="18" s="1"/>
  <c r="CU28" i="18" s="1"/>
  <c r="CZ28" i="18" s="1"/>
  <c r="DE28" i="18" s="1"/>
  <c r="DJ28" i="18" s="1"/>
  <c r="DO28" i="18" s="1"/>
  <c r="T28" i="18"/>
  <c r="Y28" i="18" s="1"/>
  <c r="AD28" i="18" s="1"/>
  <c r="AI28" i="18" s="1"/>
  <c r="AN28" i="18" s="1"/>
  <c r="S28" i="18"/>
  <c r="X28" i="18" s="1"/>
  <c r="AC28" i="18" s="1"/>
  <c r="AH28" i="18" s="1"/>
  <c r="P28" i="18"/>
  <c r="F28" i="18"/>
  <c r="DZ27" i="18"/>
  <c r="DW27" i="18"/>
  <c r="T27" i="18"/>
  <c r="Y27" i="18" s="1"/>
  <c r="AD27" i="18" s="1"/>
  <c r="AI27" i="18" s="1"/>
  <c r="AN27" i="18" s="1"/>
  <c r="AS27" i="18" s="1"/>
  <c r="AX27" i="18" s="1"/>
  <c r="BC27" i="18" s="1"/>
  <c r="BH27" i="18" s="1"/>
  <c r="BM27" i="18" s="1"/>
  <c r="BR27" i="18" s="1"/>
  <c r="BW27" i="18" s="1"/>
  <c r="CB27" i="18" s="1"/>
  <c r="CG27" i="18" s="1"/>
  <c r="CL27" i="18" s="1"/>
  <c r="CQ27" i="18" s="1"/>
  <c r="CV27" i="18" s="1"/>
  <c r="DA27" i="18" s="1"/>
  <c r="DF27" i="18" s="1"/>
  <c r="DK27" i="18" s="1"/>
  <c r="DP27" i="18" s="1"/>
  <c r="S27" i="18"/>
  <c r="X27" i="18" s="1"/>
  <c r="AC27" i="18" s="1"/>
  <c r="AH27" i="18" s="1"/>
  <c r="AM27" i="18" s="1"/>
  <c r="AR27" i="18" s="1"/>
  <c r="AW27" i="18" s="1"/>
  <c r="BB27" i="18" s="1"/>
  <c r="BG27" i="18" s="1"/>
  <c r="BL27" i="18" s="1"/>
  <c r="BQ27" i="18" s="1"/>
  <c r="BV27" i="18" s="1"/>
  <c r="CA27" i="18" s="1"/>
  <c r="CF27" i="18" s="1"/>
  <c r="CK27" i="18" s="1"/>
  <c r="CP27" i="18" s="1"/>
  <c r="CU27" i="18" s="1"/>
  <c r="CZ27" i="18" s="1"/>
  <c r="DE27" i="18" s="1"/>
  <c r="DJ27" i="18" s="1"/>
  <c r="DO27" i="18" s="1"/>
  <c r="P27" i="18"/>
  <c r="Q27" i="18" s="1"/>
  <c r="F27" i="18"/>
  <c r="DZ26" i="18"/>
  <c r="DW26" i="18"/>
  <c r="T26" i="18"/>
  <c r="Y26" i="18" s="1"/>
  <c r="AD26" i="18" s="1"/>
  <c r="AI26" i="18" s="1"/>
  <c r="AN26" i="18" s="1"/>
  <c r="AS26" i="18" s="1"/>
  <c r="AX26" i="18" s="1"/>
  <c r="BC26" i="18" s="1"/>
  <c r="BH26" i="18" s="1"/>
  <c r="BM26" i="18" s="1"/>
  <c r="BR26" i="18" s="1"/>
  <c r="BW26" i="18" s="1"/>
  <c r="CB26" i="18" s="1"/>
  <c r="CG26" i="18" s="1"/>
  <c r="CL26" i="18" s="1"/>
  <c r="CQ26" i="18" s="1"/>
  <c r="CV26" i="18" s="1"/>
  <c r="DA26" i="18" s="1"/>
  <c r="DF26" i="18" s="1"/>
  <c r="DK26" i="18" s="1"/>
  <c r="DP26" i="18" s="1"/>
  <c r="S26" i="18"/>
  <c r="U26" i="18" s="1"/>
  <c r="P26" i="18"/>
  <c r="Q26" i="18" s="1"/>
  <c r="F26" i="18"/>
  <c r="DZ25" i="18"/>
  <c r="DW25" i="18"/>
  <c r="AR25" i="18"/>
  <c r="AW25" i="18" s="1"/>
  <c r="AM25" i="18"/>
  <c r="AH25" i="18"/>
  <c r="T25" i="18"/>
  <c r="Y25" i="18" s="1"/>
  <c r="AD25" i="18" s="1"/>
  <c r="AI25" i="18" s="1"/>
  <c r="AN25" i="18" s="1"/>
  <c r="AS25" i="18" s="1"/>
  <c r="AX25" i="18" s="1"/>
  <c r="BC25" i="18" s="1"/>
  <c r="BH25" i="18" s="1"/>
  <c r="BM25" i="18" s="1"/>
  <c r="BR25" i="18" s="1"/>
  <c r="BW25" i="18" s="1"/>
  <c r="CB25" i="18" s="1"/>
  <c r="CG25" i="18" s="1"/>
  <c r="CL25" i="18" s="1"/>
  <c r="CQ25" i="18" s="1"/>
  <c r="CV25" i="18" s="1"/>
  <c r="DA25" i="18" s="1"/>
  <c r="DF25" i="18" s="1"/>
  <c r="DK25" i="18" s="1"/>
  <c r="DP25" i="18" s="1"/>
  <c r="S25" i="18"/>
  <c r="X25" i="18" s="1"/>
  <c r="Z25" i="18" s="1"/>
  <c r="AA25" i="18" s="1"/>
  <c r="P25" i="18"/>
  <c r="Q25" i="18" s="1"/>
  <c r="F25" i="18"/>
  <c r="DZ24" i="18"/>
  <c r="DW24" i="18"/>
  <c r="AM24" i="18"/>
  <c r="AR24" i="18" s="1"/>
  <c r="AW24" i="18" s="1"/>
  <c r="BB24" i="18" s="1"/>
  <c r="BG24" i="18" s="1"/>
  <c r="BL24" i="18" s="1"/>
  <c r="BQ24" i="18" s="1"/>
  <c r="BV24" i="18" s="1"/>
  <c r="CA24" i="18" s="1"/>
  <c r="CF24" i="18" s="1"/>
  <c r="CK24" i="18" s="1"/>
  <c r="CP24" i="18" s="1"/>
  <c r="CU24" i="18" s="1"/>
  <c r="CZ24" i="18" s="1"/>
  <c r="DE24" i="18" s="1"/>
  <c r="DJ24" i="18" s="1"/>
  <c r="DO24" i="18" s="1"/>
  <c r="AH24" i="18"/>
  <c r="T24" i="18"/>
  <c r="S24" i="18"/>
  <c r="X24" i="18" s="1"/>
  <c r="AC24" i="18" s="1"/>
  <c r="P24" i="18"/>
  <c r="F24" i="18"/>
  <c r="DZ23" i="18"/>
  <c r="DW23" i="18"/>
  <c r="AM23" i="18"/>
  <c r="AR23" i="18" s="1"/>
  <c r="AW23" i="18" s="1"/>
  <c r="BB23" i="18" s="1"/>
  <c r="BG23" i="18" s="1"/>
  <c r="BL23" i="18" s="1"/>
  <c r="BQ23" i="18" s="1"/>
  <c r="BV23" i="18" s="1"/>
  <c r="CA23" i="18" s="1"/>
  <c r="CF23" i="18" s="1"/>
  <c r="CK23" i="18" s="1"/>
  <c r="CP23" i="18" s="1"/>
  <c r="CU23" i="18" s="1"/>
  <c r="CZ23" i="18" s="1"/>
  <c r="DE23" i="18" s="1"/>
  <c r="DJ23" i="18" s="1"/>
  <c r="DO23" i="18" s="1"/>
  <c r="DQ23" i="18" s="1"/>
  <c r="DR23" i="18" s="1"/>
  <c r="AH23" i="18"/>
  <c r="T23" i="18"/>
  <c r="Y23" i="18" s="1"/>
  <c r="AD23" i="18" s="1"/>
  <c r="AI23" i="18" s="1"/>
  <c r="AN23" i="18" s="1"/>
  <c r="AS23" i="18" s="1"/>
  <c r="AX23" i="18" s="1"/>
  <c r="BC23" i="18" s="1"/>
  <c r="BH23" i="18" s="1"/>
  <c r="BM23" i="18" s="1"/>
  <c r="BR23" i="18" s="1"/>
  <c r="BW23" i="18" s="1"/>
  <c r="CB23" i="18" s="1"/>
  <c r="CG23" i="18" s="1"/>
  <c r="CL23" i="18" s="1"/>
  <c r="CQ23" i="18" s="1"/>
  <c r="CV23" i="18" s="1"/>
  <c r="DA23" i="18" s="1"/>
  <c r="DF23" i="18" s="1"/>
  <c r="DK23" i="18" s="1"/>
  <c r="DP23" i="18" s="1"/>
  <c r="S23" i="18"/>
  <c r="X23" i="18" s="1"/>
  <c r="AC23" i="18" s="1"/>
  <c r="P23" i="18"/>
  <c r="Q23" i="18" s="1"/>
  <c r="F23" i="18"/>
  <c r="DZ22" i="18"/>
  <c r="DW22" i="18"/>
  <c r="T22" i="18"/>
  <c r="Y22" i="18" s="1"/>
  <c r="AD22" i="18" s="1"/>
  <c r="AI22" i="18" s="1"/>
  <c r="AN22" i="18" s="1"/>
  <c r="AS22" i="18" s="1"/>
  <c r="AX22" i="18" s="1"/>
  <c r="BC22" i="18" s="1"/>
  <c r="BH22" i="18" s="1"/>
  <c r="BM22" i="18" s="1"/>
  <c r="BR22" i="18" s="1"/>
  <c r="BW22" i="18" s="1"/>
  <c r="CB22" i="18" s="1"/>
  <c r="CG22" i="18" s="1"/>
  <c r="CL22" i="18" s="1"/>
  <c r="CQ22" i="18" s="1"/>
  <c r="CV22" i="18" s="1"/>
  <c r="DA22" i="18" s="1"/>
  <c r="DF22" i="18" s="1"/>
  <c r="DK22" i="18" s="1"/>
  <c r="DP22" i="18" s="1"/>
  <c r="S22" i="18"/>
  <c r="U22" i="18" s="1"/>
  <c r="V22" i="18" s="1"/>
  <c r="P22" i="18"/>
  <c r="Q22" i="18" s="1"/>
  <c r="F22" i="18"/>
  <c r="DZ21" i="18"/>
  <c r="DW21" i="18"/>
  <c r="T21" i="18"/>
  <c r="Y21" i="18" s="1"/>
  <c r="AD21" i="18" s="1"/>
  <c r="AI21" i="18" s="1"/>
  <c r="AN21" i="18" s="1"/>
  <c r="AS21" i="18" s="1"/>
  <c r="AX21" i="18" s="1"/>
  <c r="BC21" i="18" s="1"/>
  <c r="BH21" i="18" s="1"/>
  <c r="BM21" i="18" s="1"/>
  <c r="BR21" i="18" s="1"/>
  <c r="BW21" i="18" s="1"/>
  <c r="CB21" i="18" s="1"/>
  <c r="CG21" i="18" s="1"/>
  <c r="CL21" i="18" s="1"/>
  <c r="CQ21" i="18" s="1"/>
  <c r="CV21" i="18" s="1"/>
  <c r="DA21" i="18" s="1"/>
  <c r="DF21" i="18" s="1"/>
  <c r="DK21" i="18" s="1"/>
  <c r="DP21" i="18" s="1"/>
  <c r="S21" i="18"/>
  <c r="X21" i="18" s="1"/>
  <c r="P21" i="18"/>
  <c r="Q21" i="18" s="1"/>
  <c r="F21" i="18"/>
  <c r="DZ20" i="18"/>
  <c r="C285" i="17"/>
  <c r="C282" i="17"/>
  <c r="C279" i="17"/>
  <c r="C276" i="17"/>
  <c r="C273" i="17"/>
  <c r="C270" i="17"/>
  <c r="C267" i="17"/>
  <c r="C269" i="17"/>
  <c r="C268" i="17"/>
  <c r="C271" i="17"/>
  <c r="C272" i="17"/>
  <c r="C274" i="17"/>
  <c r="C275" i="17"/>
  <c r="C277" i="17"/>
  <c r="C278" i="17"/>
  <c r="C280" i="17"/>
  <c r="C281" i="17"/>
  <c r="C283" i="17"/>
  <c r="C284" i="17"/>
  <c r="C286" i="17"/>
  <c r="C266" i="17"/>
  <c r="C265" i="17"/>
  <c r="C313" i="17"/>
  <c r="C307" i="17"/>
  <c r="C308" i="17"/>
  <c r="C309" i="17"/>
  <c r="C310" i="17"/>
  <c r="C311" i="17"/>
  <c r="C312" i="17"/>
  <c r="C306" i="17"/>
  <c r="C314" i="17"/>
  <c r="DA61" i="17"/>
  <c r="CZ61" i="17"/>
  <c r="DA60" i="17"/>
  <c r="CZ60" i="17"/>
  <c r="DA59" i="17"/>
  <c r="CZ59" i="17"/>
  <c r="DA58" i="17"/>
  <c r="CZ58" i="17"/>
  <c r="DA57" i="17"/>
  <c r="CZ57" i="17"/>
  <c r="CZ56" i="17"/>
  <c r="CZ55" i="17"/>
  <c r="DA54" i="17"/>
  <c r="CZ54" i="17"/>
  <c r="DA53" i="17"/>
  <c r="CZ53" i="17"/>
  <c r="DA52" i="17"/>
  <c r="CZ52" i="17"/>
  <c r="DA51" i="17"/>
  <c r="CZ51" i="17"/>
  <c r="DB51" i="17" s="1"/>
  <c r="DC51" i="17" s="1"/>
  <c r="CV61" i="17"/>
  <c r="CU61" i="17"/>
  <c r="CV60" i="17"/>
  <c r="CU60" i="17"/>
  <c r="CV59" i="17"/>
  <c r="CU59" i="17"/>
  <c r="CV58" i="17"/>
  <c r="CU58" i="17"/>
  <c r="CV57" i="17"/>
  <c r="CU57" i="17"/>
  <c r="CU56" i="17"/>
  <c r="CU55" i="17"/>
  <c r="CV54" i="17"/>
  <c r="CU54" i="17"/>
  <c r="CV53" i="17"/>
  <c r="CU53" i="17"/>
  <c r="CV52" i="17"/>
  <c r="CU52" i="17"/>
  <c r="CV51" i="17"/>
  <c r="CU51" i="17"/>
  <c r="CW51" i="17" s="1"/>
  <c r="CX51" i="17" s="1"/>
  <c r="CQ61" i="17"/>
  <c r="CP61" i="17"/>
  <c r="CQ60" i="17"/>
  <c r="CP60" i="17"/>
  <c r="CQ59" i="17"/>
  <c r="CP59" i="17"/>
  <c r="CQ58" i="17"/>
  <c r="CP58" i="17"/>
  <c r="CQ57" i="17"/>
  <c r="CP57" i="17"/>
  <c r="CP56" i="17"/>
  <c r="CP55" i="17"/>
  <c r="CQ54" i="17"/>
  <c r="CP54" i="17"/>
  <c r="CQ53" i="17"/>
  <c r="CP53" i="17"/>
  <c r="CQ52" i="17"/>
  <c r="CP52" i="17"/>
  <c r="CQ51" i="17"/>
  <c r="CP51" i="17"/>
  <c r="CL61" i="17"/>
  <c r="CK61" i="17"/>
  <c r="CL60" i="17"/>
  <c r="CK60" i="17"/>
  <c r="CL59" i="17"/>
  <c r="CK59" i="17"/>
  <c r="CL58" i="17"/>
  <c r="CK58" i="17"/>
  <c r="CL57" i="17"/>
  <c r="CK57" i="17"/>
  <c r="CK56" i="17"/>
  <c r="CK55" i="17"/>
  <c r="CL54" i="17"/>
  <c r="CK54" i="17"/>
  <c r="CL53" i="17"/>
  <c r="CK53" i="17"/>
  <c r="CL52" i="17"/>
  <c r="CK52" i="17"/>
  <c r="CL51" i="17"/>
  <c r="CK51" i="17"/>
  <c r="CG61" i="17"/>
  <c r="CF61" i="17"/>
  <c r="CG60" i="17"/>
  <c r="CF60" i="17"/>
  <c r="CG59" i="17"/>
  <c r="CF59" i="17"/>
  <c r="CG58" i="17"/>
  <c r="CF58" i="17"/>
  <c r="CG57" i="17"/>
  <c r="CF57" i="17"/>
  <c r="CF56" i="17"/>
  <c r="CF55" i="17"/>
  <c r="CG54" i="17"/>
  <c r="CF54" i="17"/>
  <c r="CG53" i="17"/>
  <c r="CF53" i="17"/>
  <c r="CG52" i="17"/>
  <c r="CF52" i="17"/>
  <c r="CG51" i="17"/>
  <c r="CF51" i="17"/>
  <c r="CH51" i="17" s="1"/>
  <c r="CI51" i="17" s="1"/>
  <c r="CB61" i="17"/>
  <c r="CA61" i="17"/>
  <c r="CB60" i="17"/>
  <c r="CA60" i="17"/>
  <c r="CB59" i="17"/>
  <c r="CA59" i="17"/>
  <c r="CB58" i="17"/>
  <c r="CA58" i="17"/>
  <c r="CB57" i="17"/>
  <c r="CA57" i="17"/>
  <c r="CA56" i="17"/>
  <c r="CA55" i="17"/>
  <c r="CB54" i="17"/>
  <c r="CA54" i="17"/>
  <c r="CB53" i="17"/>
  <c r="CA53" i="17"/>
  <c r="CB52" i="17"/>
  <c r="CA52" i="17"/>
  <c r="CB51" i="17"/>
  <c r="CA51" i="17"/>
  <c r="CC51" i="17" s="1"/>
  <c r="CD51" i="17" s="1"/>
  <c r="BW61" i="17"/>
  <c r="BV61" i="17"/>
  <c r="BW60" i="17"/>
  <c r="BV60" i="17"/>
  <c r="BW59" i="17"/>
  <c r="BV59" i="17"/>
  <c r="BW58" i="17"/>
  <c r="BV58" i="17"/>
  <c r="BW57" i="17"/>
  <c r="BV57" i="17"/>
  <c r="BV56" i="17"/>
  <c r="BV55" i="17"/>
  <c r="BW54" i="17"/>
  <c r="BV54" i="17"/>
  <c r="BW53" i="17"/>
  <c r="BV53" i="17"/>
  <c r="BW52" i="17"/>
  <c r="BV52" i="17"/>
  <c r="BW51" i="17"/>
  <c r="BV51" i="17"/>
  <c r="BR61" i="17"/>
  <c r="BQ61" i="17"/>
  <c r="BR60" i="17"/>
  <c r="BQ60" i="17"/>
  <c r="BR59" i="17"/>
  <c r="BQ59" i="17"/>
  <c r="BR58" i="17"/>
  <c r="BQ58" i="17"/>
  <c r="BR57" i="17"/>
  <c r="BQ57" i="17"/>
  <c r="BQ56" i="17"/>
  <c r="BQ55" i="17"/>
  <c r="BR54" i="17"/>
  <c r="BQ54" i="17"/>
  <c r="BR53" i="17"/>
  <c r="BQ53" i="17"/>
  <c r="BR52" i="17"/>
  <c r="BQ52" i="17"/>
  <c r="BR51" i="17"/>
  <c r="BQ51" i="17"/>
  <c r="BM61" i="17"/>
  <c r="BL61" i="17"/>
  <c r="BM60" i="17"/>
  <c r="BL60" i="17"/>
  <c r="BM59" i="17"/>
  <c r="BL59" i="17"/>
  <c r="BM58" i="17"/>
  <c r="BL58" i="17"/>
  <c r="BM57" i="17"/>
  <c r="BL57" i="17"/>
  <c r="BL56" i="17"/>
  <c r="BL55" i="17"/>
  <c r="BM54" i="17"/>
  <c r="BL54" i="17"/>
  <c r="BM53" i="17"/>
  <c r="BL53" i="17"/>
  <c r="BM52" i="17"/>
  <c r="BL52" i="17"/>
  <c r="BM51" i="17"/>
  <c r="BL51" i="17"/>
  <c r="BN51" i="17" s="1"/>
  <c r="BO51" i="17" s="1"/>
  <c r="BH61" i="17"/>
  <c r="BG61" i="17"/>
  <c r="BH60" i="17"/>
  <c r="BG60" i="17"/>
  <c r="BH59" i="17"/>
  <c r="BG59" i="17"/>
  <c r="BH58" i="17"/>
  <c r="BG58" i="17"/>
  <c r="BH57" i="17"/>
  <c r="BG57" i="17"/>
  <c r="BG56" i="17"/>
  <c r="BG55" i="17"/>
  <c r="BH54" i="17"/>
  <c r="BG54" i="17"/>
  <c r="BH53" i="17"/>
  <c r="BG53" i="17"/>
  <c r="BH52" i="17"/>
  <c r="BG52" i="17"/>
  <c r="BH51" i="17"/>
  <c r="BG51" i="17"/>
  <c r="BI51" i="17" s="1"/>
  <c r="BJ51" i="17" s="1"/>
  <c r="BC61" i="17"/>
  <c r="BB61" i="17"/>
  <c r="BC60" i="17"/>
  <c r="BB60" i="17"/>
  <c r="BC59" i="17"/>
  <c r="BB59" i="17"/>
  <c r="BC58" i="17"/>
  <c r="BB58" i="17"/>
  <c r="BC57" i="17"/>
  <c r="BB57" i="17"/>
  <c r="BB56" i="17"/>
  <c r="DE56" i="17" s="1"/>
  <c r="DJ56" i="17" s="1"/>
  <c r="DO56" i="17" s="1"/>
  <c r="BB55" i="17"/>
  <c r="BC54" i="17"/>
  <c r="BB54" i="17"/>
  <c r="BC53" i="17"/>
  <c r="BB53" i="17"/>
  <c r="BC52" i="17"/>
  <c r="BB52" i="17"/>
  <c r="BC51" i="17"/>
  <c r="BB51" i="17"/>
  <c r="BD51" i="17" s="1"/>
  <c r="AX61" i="17"/>
  <c r="AW61" i="17"/>
  <c r="AX60" i="17"/>
  <c r="AW60" i="17"/>
  <c r="AX59" i="17"/>
  <c r="AW59" i="17"/>
  <c r="AX58" i="17"/>
  <c r="AW58" i="17"/>
  <c r="AX57" i="17"/>
  <c r="AW57" i="17"/>
  <c r="AW56" i="17"/>
  <c r="AW55" i="17"/>
  <c r="AX54" i="17"/>
  <c r="AW54" i="17"/>
  <c r="AX53" i="17"/>
  <c r="AW53" i="17"/>
  <c r="AX52" i="17"/>
  <c r="AW52" i="17"/>
  <c r="AX51" i="17"/>
  <c r="AW51" i="17"/>
  <c r="AY51" i="17" s="1"/>
  <c r="AZ51" i="17" s="1"/>
  <c r="AS61" i="17"/>
  <c r="AR61" i="17"/>
  <c r="AS60" i="17"/>
  <c r="AR60" i="17"/>
  <c r="AS59" i="17"/>
  <c r="AR59" i="17"/>
  <c r="AS58" i="17"/>
  <c r="AR58" i="17"/>
  <c r="AS57" i="17"/>
  <c r="AR57" i="17"/>
  <c r="AR56" i="17"/>
  <c r="AR55" i="17"/>
  <c r="AS54" i="17"/>
  <c r="AR54" i="17"/>
  <c r="AS53" i="17"/>
  <c r="AR53" i="17"/>
  <c r="DE53" i="17" s="1"/>
  <c r="DJ53" i="17" s="1"/>
  <c r="DO53" i="17" s="1"/>
  <c r="AS52" i="17"/>
  <c r="AR52" i="17"/>
  <c r="DE52" i="17" s="1"/>
  <c r="DJ52" i="17" s="1"/>
  <c r="DO52" i="17" s="1"/>
  <c r="AS51" i="17"/>
  <c r="AR51" i="17"/>
  <c r="AN61" i="17"/>
  <c r="AM61" i="17"/>
  <c r="AN60" i="17"/>
  <c r="AM60" i="17"/>
  <c r="AN59" i="17"/>
  <c r="AM59" i="17"/>
  <c r="AN58" i="17"/>
  <c r="AM58" i="17"/>
  <c r="AN57" i="17"/>
  <c r="AM57" i="17"/>
  <c r="AM56" i="17"/>
  <c r="AM55" i="17"/>
  <c r="DE55" i="17" s="1"/>
  <c r="DJ55" i="17" s="1"/>
  <c r="DO55" i="17" s="1"/>
  <c r="AN54" i="17"/>
  <c r="AM54" i="17"/>
  <c r="AN53" i="17"/>
  <c r="AM53" i="17"/>
  <c r="AN52" i="17"/>
  <c r="AM52" i="17"/>
  <c r="AN51" i="17"/>
  <c r="AM51" i="17"/>
  <c r="AO51" i="17" s="1"/>
  <c r="AP51" i="17" s="1"/>
  <c r="AI61" i="17"/>
  <c r="AH61" i="17"/>
  <c r="AI60" i="17"/>
  <c r="AH60" i="17"/>
  <c r="AI59" i="17"/>
  <c r="AH59" i="17"/>
  <c r="AI58" i="17"/>
  <c r="AH58" i="17"/>
  <c r="AI57" i="17"/>
  <c r="AH57" i="17"/>
  <c r="AH56" i="17"/>
  <c r="AH55" i="17"/>
  <c r="AI54" i="17"/>
  <c r="AH54" i="17"/>
  <c r="AI53" i="17"/>
  <c r="AH53" i="17"/>
  <c r="AI52" i="17"/>
  <c r="AH52" i="17"/>
  <c r="AI51" i="17"/>
  <c r="AH51" i="17"/>
  <c r="AD61" i="17"/>
  <c r="AC61" i="17"/>
  <c r="AD60" i="17"/>
  <c r="AC60" i="17"/>
  <c r="AD59" i="17"/>
  <c r="AC59" i="17"/>
  <c r="AD58" i="17"/>
  <c r="AC58" i="17"/>
  <c r="AD57" i="17"/>
  <c r="AC57" i="17"/>
  <c r="AC56" i="17"/>
  <c r="AC55" i="17"/>
  <c r="AD54" i="17"/>
  <c r="AC54" i="17"/>
  <c r="AD53" i="17"/>
  <c r="AC53" i="17"/>
  <c r="AD52" i="17"/>
  <c r="AC52" i="17"/>
  <c r="AD51" i="17"/>
  <c r="AC51" i="17"/>
  <c r="Y61" i="17"/>
  <c r="X61" i="17"/>
  <c r="Y60" i="17"/>
  <c r="X60" i="17"/>
  <c r="Y59" i="17"/>
  <c r="X59" i="17"/>
  <c r="Y58" i="17"/>
  <c r="X58" i="17"/>
  <c r="Y57" i="17"/>
  <c r="X57" i="17"/>
  <c r="X56" i="17"/>
  <c r="X55" i="17"/>
  <c r="Y54" i="17"/>
  <c r="X54" i="17"/>
  <c r="Y53" i="17"/>
  <c r="X53" i="17"/>
  <c r="Y52" i="17"/>
  <c r="X52" i="17"/>
  <c r="Y51" i="17"/>
  <c r="X51" i="17"/>
  <c r="Z51" i="17" s="1"/>
  <c r="AA51" i="17" s="1"/>
  <c r="T51" i="17"/>
  <c r="S51" i="17"/>
  <c r="AD40" i="17"/>
  <c r="AC40" i="17"/>
  <c r="AD39" i="17"/>
  <c r="AC39" i="17"/>
  <c r="AD38" i="17"/>
  <c r="AC38" i="17"/>
  <c r="AH38" i="17" s="1"/>
  <c r="AM38" i="17" s="1"/>
  <c r="AR38" i="17" s="1"/>
  <c r="AW38" i="17" s="1"/>
  <c r="BB38" i="17" s="1"/>
  <c r="BG38" i="17" s="1"/>
  <c r="BL38" i="17" s="1"/>
  <c r="BQ38" i="17" s="1"/>
  <c r="BV38" i="17" s="1"/>
  <c r="CA38" i="17" s="1"/>
  <c r="CF38" i="17" s="1"/>
  <c r="CK38" i="17" s="1"/>
  <c r="CP38" i="17" s="1"/>
  <c r="CU38" i="17" s="1"/>
  <c r="CZ38" i="17" s="1"/>
  <c r="DE38" i="17" s="1"/>
  <c r="DJ38" i="17" s="1"/>
  <c r="DO38" i="17" s="1"/>
  <c r="AD37" i="17"/>
  <c r="AC37" i="17"/>
  <c r="AD36" i="17"/>
  <c r="AC36" i="17"/>
  <c r="AH36" i="17" s="1"/>
  <c r="AM36" i="17" s="1"/>
  <c r="AR36" i="17" s="1"/>
  <c r="AW36" i="17" s="1"/>
  <c r="BB36" i="17" s="1"/>
  <c r="BG36" i="17" s="1"/>
  <c r="BL36" i="17" s="1"/>
  <c r="BQ36" i="17" s="1"/>
  <c r="BV36" i="17" s="1"/>
  <c r="CA36" i="17" s="1"/>
  <c r="CF36" i="17" s="1"/>
  <c r="CK36" i="17" s="1"/>
  <c r="CP36" i="17" s="1"/>
  <c r="CU36" i="17" s="1"/>
  <c r="CZ36" i="17" s="1"/>
  <c r="DE36" i="17" s="1"/>
  <c r="DJ36" i="17" s="1"/>
  <c r="DO36" i="17" s="1"/>
  <c r="AD35" i="17"/>
  <c r="AC35" i="17"/>
  <c r="AD34" i="17"/>
  <c r="AC34" i="17"/>
  <c r="AD33" i="17"/>
  <c r="AC33" i="17"/>
  <c r="AD32" i="17"/>
  <c r="AC32" i="17"/>
  <c r="AD31" i="17"/>
  <c r="AC31" i="17"/>
  <c r="AD30" i="17"/>
  <c r="AC30" i="17"/>
  <c r="AD29" i="17"/>
  <c r="AC29" i="17"/>
  <c r="AD28" i="17"/>
  <c r="AC28" i="17"/>
  <c r="AD27" i="17"/>
  <c r="AC27" i="17"/>
  <c r="AH27" i="17" s="1"/>
  <c r="AM27" i="17" s="1"/>
  <c r="AR27" i="17" s="1"/>
  <c r="AW27" i="17" s="1"/>
  <c r="BB27" i="17" s="1"/>
  <c r="BG27" i="17" s="1"/>
  <c r="BL27" i="17" s="1"/>
  <c r="BQ27" i="17" s="1"/>
  <c r="BV27" i="17" s="1"/>
  <c r="CA27" i="17" s="1"/>
  <c r="CF27" i="17" s="1"/>
  <c r="CK27" i="17" s="1"/>
  <c r="CP27" i="17" s="1"/>
  <c r="CU27" i="17" s="1"/>
  <c r="CZ27" i="17" s="1"/>
  <c r="DE27" i="17" s="1"/>
  <c r="DJ27" i="17" s="1"/>
  <c r="DO27" i="17" s="1"/>
  <c r="DQ27" i="17" s="1"/>
  <c r="DR27" i="17" s="1"/>
  <c r="AD26" i="17"/>
  <c r="AC26" i="17"/>
  <c r="AD25" i="17"/>
  <c r="AC25" i="17"/>
  <c r="AD24" i="17"/>
  <c r="AC24" i="17"/>
  <c r="AD23" i="17"/>
  <c r="AC23" i="17"/>
  <c r="AD22" i="17"/>
  <c r="AC22" i="17"/>
  <c r="AD21" i="17"/>
  <c r="AC21" i="17"/>
  <c r="Y40" i="17"/>
  <c r="X40" i="17"/>
  <c r="Y39" i="17"/>
  <c r="X39" i="17"/>
  <c r="AH39" i="17" s="1"/>
  <c r="AM39" i="17" s="1"/>
  <c r="AR39" i="17" s="1"/>
  <c r="AW39" i="17" s="1"/>
  <c r="BB39" i="17" s="1"/>
  <c r="BG39" i="17" s="1"/>
  <c r="BL39" i="17" s="1"/>
  <c r="BQ39" i="17" s="1"/>
  <c r="BV39" i="17" s="1"/>
  <c r="CA39" i="17" s="1"/>
  <c r="CF39" i="17" s="1"/>
  <c r="CK39" i="17" s="1"/>
  <c r="CP39" i="17" s="1"/>
  <c r="CU39" i="17" s="1"/>
  <c r="CZ39" i="17" s="1"/>
  <c r="DE39" i="17" s="1"/>
  <c r="DJ39" i="17" s="1"/>
  <c r="DO39" i="17" s="1"/>
  <c r="Y38" i="17"/>
  <c r="X38" i="17"/>
  <c r="Y37" i="17"/>
  <c r="X37" i="17"/>
  <c r="Y36" i="17"/>
  <c r="X36" i="17"/>
  <c r="Y35" i="17"/>
  <c r="X35" i="17"/>
  <c r="AH35" i="17" s="1"/>
  <c r="AM35" i="17" s="1"/>
  <c r="AR35" i="17" s="1"/>
  <c r="AW35" i="17" s="1"/>
  <c r="BB35" i="17" s="1"/>
  <c r="BG35" i="17" s="1"/>
  <c r="BL35" i="17" s="1"/>
  <c r="BQ35" i="17" s="1"/>
  <c r="BV35" i="17" s="1"/>
  <c r="CA35" i="17" s="1"/>
  <c r="CF35" i="17" s="1"/>
  <c r="CK35" i="17" s="1"/>
  <c r="CP35" i="17" s="1"/>
  <c r="CU35" i="17" s="1"/>
  <c r="CZ35" i="17" s="1"/>
  <c r="DE35" i="17" s="1"/>
  <c r="DJ35" i="17" s="1"/>
  <c r="DO35" i="17" s="1"/>
  <c r="Y34" i="17"/>
  <c r="X34" i="17"/>
  <c r="Y33" i="17"/>
  <c r="X33" i="17"/>
  <c r="Y32" i="17"/>
  <c r="X32" i="17"/>
  <c r="Y31" i="17"/>
  <c r="X31" i="17"/>
  <c r="Y30" i="17"/>
  <c r="X30" i="17"/>
  <c r="AE30" i="17" s="1"/>
  <c r="AF30" i="17" s="1"/>
  <c r="Y29" i="17"/>
  <c r="X29" i="17"/>
  <c r="Y28" i="17"/>
  <c r="X28" i="17"/>
  <c r="AH28" i="17" s="1"/>
  <c r="Y27" i="17"/>
  <c r="X27" i="17"/>
  <c r="Y26" i="17"/>
  <c r="X26" i="17"/>
  <c r="Z26" i="17" s="1"/>
  <c r="AA26" i="17" s="1"/>
  <c r="Y25" i="17"/>
  <c r="X25" i="17"/>
  <c r="Z25" i="17" s="1"/>
  <c r="AA25" i="17" s="1"/>
  <c r="Y24" i="17"/>
  <c r="X24" i="17"/>
  <c r="Y23" i="17"/>
  <c r="X23" i="17"/>
  <c r="Z23" i="17" s="1"/>
  <c r="AA23" i="17" s="1"/>
  <c r="Y22" i="17"/>
  <c r="X22" i="17"/>
  <c r="Y21" i="17"/>
  <c r="X21" i="17"/>
  <c r="Z21" i="17" s="1"/>
  <c r="AA21" i="17" s="1"/>
  <c r="T22" i="17"/>
  <c r="T23" i="17"/>
  <c r="T24" i="17"/>
  <c r="T25" i="17"/>
  <c r="T26" i="17"/>
  <c r="T27" i="17"/>
  <c r="T28" i="17"/>
  <c r="T29" i="17"/>
  <c r="T30" i="17"/>
  <c r="T31" i="17"/>
  <c r="T32" i="17"/>
  <c r="T33" i="17"/>
  <c r="AI33" i="17" s="1"/>
  <c r="AN33" i="17" s="1"/>
  <c r="AS33" i="17" s="1"/>
  <c r="AX33" i="17" s="1"/>
  <c r="BC33" i="17" s="1"/>
  <c r="BH33" i="17" s="1"/>
  <c r="BM33" i="17" s="1"/>
  <c r="BR33" i="17" s="1"/>
  <c r="BW33" i="17" s="1"/>
  <c r="CB33" i="17" s="1"/>
  <c r="CG33" i="17" s="1"/>
  <c r="CL33" i="17" s="1"/>
  <c r="CQ33" i="17" s="1"/>
  <c r="CV33" i="17" s="1"/>
  <c r="DA33" i="17" s="1"/>
  <c r="DF33" i="17" s="1"/>
  <c r="DK33" i="17" s="1"/>
  <c r="DP33" i="17" s="1"/>
  <c r="T34" i="17"/>
  <c r="T35" i="17"/>
  <c r="U35" i="17" s="1"/>
  <c r="V35" i="17" s="1"/>
  <c r="T36" i="17"/>
  <c r="T37" i="17"/>
  <c r="AI37" i="17" s="1"/>
  <c r="AN37" i="17" s="1"/>
  <c r="AS37" i="17" s="1"/>
  <c r="AX37" i="17" s="1"/>
  <c r="BC37" i="17" s="1"/>
  <c r="BH37" i="17" s="1"/>
  <c r="BM37" i="17" s="1"/>
  <c r="BR37" i="17" s="1"/>
  <c r="BW37" i="17" s="1"/>
  <c r="CB37" i="17" s="1"/>
  <c r="CG37" i="17" s="1"/>
  <c r="CL37" i="17" s="1"/>
  <c r="CQ37" i="17" s="1"/>
  <c r="CV37" i="17" s="1"/>
  <c r="DA37" i="17" s="1"/>
  <c r="DF37" i="17" s="1"/>
  <c r="DK37" i="17" s="1"/>
  <c r="DP37" i="17" s="1"/>
  <c r="T38" i="17"/>
  <c r="T39" i="17"/>
  <c r="U39" i="17" s="1"/>
  <c r="V39" i="17" s="1"/>
  <c r="T40" i="17"/>
  <c r="T21" i="17"/>
  <c r="S22" i="17"/>
  <c r="S23" i="17"/>
  <c r="S24" i="17"/>
  <c r="S25" i="17"/>
  <c r="U25" i="17" s="1"/>
  <c r="V25" i="17" s="1"/>
  <c r="S26" i="17"/>
  <c r="S27" i="17"/>
  <c r="S28" i="17"/>
  <c r="U28" i="17" s="1"/>
  <c r="V28" i="17" s="1"/>
  <c r="S29" i="17"/>
  <c r="S30" i="17"/>
  <c r="S31" i="17"/>
  <c r="S32" i="17"/>
  <c r="S33" i="17"/>
  <c r="AH33" i="17" s="1"/>
  <c r="AM33" i="17" s="1"/>
  <c r="AR33" i="17" s="1"/>
  <c r="AW33" i="17" s="1"/>
  <c r="BB33" i="17" s="1"/>
  <c r="BG33" i="17" s="1"/>
  <c r="BL33" i="17" s="1"/>
  <c r="BQ33" i="17" s="1"/>
  <c r="BV33" i="17" s="1"/>
  <c r="CA33" i="17" s="1"/>
  <c r="CF33" i="17" s="1"/>
  <c r="CK33" i="17" s="1"/>
  <c r="CP33" i="17" s="1"/>
  <c r="CU33" i="17" s="1"/>
  <c r="CZ33" i="17" s="1"/>
  <c r="DE33" i="17" s="1"/>
  <c r="DJ33" i="17" s="1"/>
  <c r="DO33" i="17" s="1"/>
  <c r="S34" i="17"/>
  <c r="S35" i="17"/>
  <c r="S36" i="17"/>
  <c r="S37" i="17"/>
  <c r="AH37" i="17" s="1"/>
  <c r="AM37" i="17" s="1"/>
  <c r="AR37" i="17" s="1"/>
  <c r="AW37" i="17" s="1"/>
  <c r="BB37" i="17" s="1"/>
  <c r="BG37" i="17" s="1"/>
  <c r="BL37" i="17" s="1"/>
  <c r="BQ37" i="17" s="1"/>
  <c r="BV37" i="17" s="1"/>
  <c r="CA37" i="17" s="1"/>
  <c r="CF37" i="17" s="1"/>
  <c r="CK37" i="17" s="1"/>
  <c r="CP37" i="17" s="1"/>
  <c r="CU37" i="17" s="1"/>
  <c r="CZ37" i="17" s="1"/>
  <c r="DE37" i="17" s="1"/>
  <c r="DJ37" i="17" s="1"/>
  <c r="DO37" i="17" s="1"/>
  <c r="S38" i="17"/>
  <c r="S39" i="17"/>
  <c r="S40" i="17"/>
  <c r="DO243" i="17"/>
  <c r="DJ243" i="17"/>
  <c r="DE243" i="17"/>
  <c r="CZ243" i="17"/>
  <c r="CU243" i="17"/>
  <c r="CP243" i="17"/>
  <c r="CK243" i="17"/>
  <c r="CF243" i="17"/>
  <c r="CA243" i="17"/>
  <c r="BV243" i="17"/>
  <c r="BQ243" i="17"/>
  <c r="BL243" i="17"/>
  <c r="BG243" i="17"/>
  <c r="BB243" i="17"/>
  <c r="AW243" i="17"/>
  <c r="AR243" i="17"/>
  <c r="AM243" i="17"/>
  <c r="AH243" i="17"/>
  <c r="AC243" i="17"/>
  <c r="X243" i="17"/>
  <c r="S243" i="17"/>
  <c r="N243" i="17"/>
  <c r="DV239" i="17"/>
  <c r="DO239" i="17"/>
  <c r="DJ239" i="17"/>
  <c r="DE239" i="17"/>
  <c r="CZ239" i="17"/>
  <c r="CU239" i="17"/>
  <c r="CP239" i="17"/>
  <c r="CK239" i="17"/>
  <c r="CF239" i="17"/>
  <c r="CA239" i="17"/>
  <c r="BV239" i="17"/>
  <c r="BQ239" i="17"/>
  <c r="BL239" i="17"/>
  <c r="BG239" i="17"/>
  <c r="BB239" i="17"/>
  <c r="AW239" i="17"/>
  <c r="AR239" i="17"/>
  <c r="AM239" i="17"/>
  <c r="AH239" i="17"/>
  <c r="AC239" i="17"/>
  <c r="X239" i="17"/>
  <c r="S239" i="17"/>
  <c r="N239" i="17"/>
  <c r="C239" i="17"/>
  <c r="DZ238" i="17"/>
  <c r="DW238" i="17"/>
  <c r="X238" i="17"/>
  <c r="U238" i="17"/>
  <c r="V238" i="17" s="1"/>
  <c r="T238" i="17"/>
  <c r="Y238" i="17" s="1"/>
  <c r="AD238" i="17" s="1"/>
  <c r="AI238" i="17" s="1"/>
  <c r="AN238" i="17" s="1"/>
  <c r="AS238" i="17" s="1"/>
  <c r="AX238" i="17" s="1"/>
  <c r="BC238" i="17" s="1"/>
  <c r="BH238" i="17" s="1"/>
  <c r="BM238" i="17" s="1"/>
  <c r="BR238" i="17" s="1"/>
  <c r="BW238" i="17" s="1"/>
  <c r="CB238" i="17" s="1"/>
  <c r="CG238" i="17" s="1"/>
  <c r="CL238" i="17" s="1"/>
  <c r="CQ238" i="17" s="1"/>
  <c r="CV238" i="17" s="1"/>
  <c r="DA238" i="17" s="1"/>
  <c r="DF238" i="17" s="1"/>
  <c r="DK238" i="17" s="1"/>
  <c r="DP238" i="17" s="1"/>
  <c r="S238" i="17"/>
  <c r="P238" i="17"/>
  <c r="DZ237" i="17"/>
  <c r="DW237" i="17"/>
  <c r="X237" i="17"/>
  <c r="U237" i="17"/>
  <c r="V237" i="17" s="1"/>
  <c r="T237" i="17"/>
  <c r="Y237" i="17" s="1"/>
  <c r="AD237" i="17" s="1"/>
  <c r="AI237" i="17" s="1"/>
  <c r="AN237" i="17" s="1"/>
  <c r="AS237" i="17" s="1"/>
  <c r="AX237" i="17" s="1"/>
  <c r="BC237" i="17" s="1"/>
  <c r="BH237" i="17" s="1"/>
  <c r="BM237" i="17" s="1"/>
  <c r="BR237" i="17" s="1"/>
  <c r="BW237" i="17" s="1"/>
  <c r="CB237" i="17" s="1"/>
  <c r="CG237" i="17" s="1"/>
  <c r="CL237" i="17" s="1"/>
  <c r="CQ237" i="17" s="1"/>
  <c r="CV237" i="17" s="1"/>
  <c r="DA237" i="17" s="1"/>
  <c r="DF237" i="17" s="1"/>
  <c r="DK237" i="17" s="1"/>
  <c r="DP237" i="17" s="1"/>
  <c r="S237" i="17"/>
  <c r="P237" i="17"/>
  <c r="Q237" i="17" s="1"/>
  <c r="DZ236" i="17"/>
  <c r="DW236" i="17"/>
  <c r="AI236" i="17"/>
  <c r="AN236" i="17" s="1"/>
  <c r="AS236" i="17" s="1"/>
  <c r="AX236" i="17" s="1"/>
  <c r="BC236" i="17" s="1"/>
  <c r="BH236" i="17" s="1"/>
  <c r="BM236" i="17" s="1"/>
  <c r="BR236" i="17" s="1"/>
  <c r="BW236" i="17" s="1"/>
  <c r="CB236" i="17" s="1"/>
  <c r="CG236" i="17" s="1"/>
  <c r="CL236" i="17" s="1"/>
  <c r="CQ236" i="17" s="1"/>
  <c r="CV236" i="17" s="1"/>
  <c r="DA236" i="17" s="1"/>
  <c r="DF236" i="17" s="1"/>
  <c r="DK236" i="17" s="1"/>
  <c r="DP236" i="17" s="1"/>
  <c r="Z236" i="17"/>
  <c r="AA236" i="17" s="1"/>
  <c r="U236" i="17"/>
  <c r="V236" i="17" s="1"/>
  <c r="T236" i="17"/>
  <c r="Y236" i="17" s="1"/>
  <c r="AD236" i="17" s="1"/>
  <c r="S236" i="17"/>
  <c r="X236" i="17" s="1"/>
  <c r="AC236" i="17" s="1"/>
  <c r="P236" i="17"/>
  <c r="Q236" i="17" s="1"/>
  <c r="DZ235" i="17"/>
  <c r="DW235" i="17"/>
  <c r="AC235" i="17"/>
  <c r="X235" i="17"/>
  <c r="U235" i="17"/>
  <c r="V235" i="17" s="1"/>
  <c r="T235" i="17"/>
  <c r="Y235" i="17" s="1"/>
  <c r="AD235" i="17" s="1"/>
  <c r="AI235" i="17" s="1"/>
  <c r="AN235" i="17" s="1"/>
  <c r="AS235" i="17" s="1"/>
  <c r="AX235" i="17" s="1"/>
  <c r="BC235" i="17" s="1"/>
  <c r="BH235" i="17" s="1"/>
  <c r="BM235" i="17" s="1"/>
  <c r="BR235" i="17" s="1"/>
  <c r="BW235" i="17" s="1"/>
  <c r="CB235" i="17" s="1"/>
  <c r="CG235" i="17" s="1"/>
  <c r="CL235" i="17" s="1"/>
  <c r="CQ235" i="17" s="1"/>
  <c r="CV235" i="17" s="1"/>
  <c r="DA235" i="17" s="1"/>
  <c r="DF235" i="17" s="1"/>
  <c r="DK235" i="17" s="1"/>
  <c r="DP235" i="17" s="1"/>
  <c r="S235" i="17"/>
  <c r="P235" i="17"/>
  <c r="Q235" i="17" s="1"/>
  <c r="DZ234" i="17"/>
  <c r="DW234" i="17"/>
  <c r="AI234" i="17"/>
  <c r="AN234" i="17" s="1"/>
  <c r="Y234" i="17"/>
  <c r="AD234" i="17" s="1"/>
  <c r="AE234" i="17" s="1"/>
  <c r="AF234" i="17" s="1"/>
  <c r="U234" i="17"/>
  <c r="V234" i="17" s="1"/>
  <c r="T234" i="17"/>
  <c r="S234" i="17"/>
  <c r="X234" i="17" s="1"/>
  <c r="AC234" i="17" s="1"/>
  <c r="AH234" i="17" s="1"/>
  <c r="AM234" i="17" s="1"/>
  <c r="AR234" i="17" s="1"/>
  <c r="AW234" i="17" s="1"/>
  <c r="BB234" i="17" s="1"/>
  <c r="BG234" i="17" s="1"/>
  <c r="BL234" i="17" s="1"/>
  <c r="BQ234" i="17" s="1"/>
  <c r="BV234" i="17" s="1"/>
  <c r="CA234" i="17" s="1"/>
  <c r="P234" i="17"/>
  <c r="DZ233" i="17"/>
  <c r="DW233" i="17"/>
  <c r="DF233" i="17"/>
  <c r="DK233" i="17" s="1"/>
  <c r="DP233" i="17" s="1"/>
  <c r="AN233" i="17"/>
  <c r="AS233" i="17" s="1"/>
  <c r="AX233" i="17" s="1"/>
  <c r="BC233" i="17" s="1"/>
  <c r="BH233" i="17" s="1"/>
  <c r="BM233" i="17" s="1"/>
  <c r="BR233" i="17" s="1"/>
  <c r="BW233" i="17" s="1"/>
  <c r="CB233" i="17" s="1"/>
  <c r="CG233" i="17" s="1"/>
  <c r="CL233" i="17" s="1"/>
  <c r="CQ233" i="17" s="1"/>
  <c r="CV233" i="17" s="1"/>
  <c r="DA233" i="17" s="1"/>
  <c r="Y233" i="17"/>
  <c r="AD233" i="17" s="1"/>
  <c r="AI233" i="17" s="1"/>
  <c r="T233" i="17"/>
  <c r="S233" i="17"/>
  <c r="P233" i="17"/>
  <c r="DZ232" i="17"/>
  <c r="DW232" i="17"/>
  <c r="Y232" i="17"/>
  <c r="AD232" i="17" s="1"/>
  <c r="AI232" i="17" s="1"/>
  <c r="AN232" i="17" s="1"/>
  <c r="AS232" i="17" s="1"/>
  <c r="AX232" i="17" s="1"/>
  <c r="BC232" i="17" s="1"/>
  <c r="BH232" i="17" s="1"/>
  <c r="BM232" i="17" s="1"/>
  <c r="BR232" i="17" s="1"/>
  <c r="BW232" i="17" s="1"/>
  <c r="CB232" i="17" s="1"/>
  <c r="CG232" i="17" s="1"/>
  <c r="CL232" i="17" s="1"/>
  <c r="CQ232" i="17" s="1"/>
  <c r="CV232" i="17" s="1"/>
  <c r="DA232" i="17" s="1"/>
  <c r="DF232" i="17" s="1"/>
  <c r="DK232" i="17" s="1"/>
  <c r="DP232" i="17" s="1"/>
  <c r="X232" i="17"/>
  <c r="T232" i="17"/>
  <c r="S232" i="17"/>
  <c r="Q232" i="17"/>
  <c r="P232" i="17"/>
  <c r="DZ231" i="17"/>
  <c r="DW231" i="17"/>
  <c r="AS231" i="17"/>
  <c r="AX231" i="17" s="1"/>
  <c r="BC231" i="17" s="1"/>
  <c r="BH231" i="17" s="1"/>
  <c r="BM231" i="17" s="1"/>
  <c r="BR231" i="17" s="1"/>
  <c r="BW231" i="17" s="1"/>
  <c r="CB231" i="17" s="1"/>
  <c r="CG231" i="17" s="1"/>
  <c r="CL231" i="17" s="1"/>
  <c r="CQ231" i="17" s="1"/>
  <c r="CV231" i="17" s="1"/>
  <c r="DA231" i="17" s="1"/>
  <c r="DF231" i="17" s="1"/>
  <c r="DK231" i="17" s="1"/>
  <c r="DP231" i="17" s="1"/>
  <c r="Y231" i="17"/>
  <c r="AD231" i="17" s="1"/>
  <c r="AI231" i="17" s="1"/>
  <c r="AN231" i="17" s="1"/>
  <c r="T231" i="17"/>
  <c r="S231" i="17"/>
  <c r="Q231" i="17"/>
  <c r="P231" i="17"/>
  <c r="DZ230" i="17"/>
  <c r="DW230" i="17"/>
  <c r="CB230" i="17"/>
  <c r="CG230" i="17" s="1"/>
  <c r="CL230" i="17" s="1"/>
  <c r="CQ230" i="17" s="1"/>
  <c r="CV230" i="17" s="1"/>
  <c r="DA230" i="17" s="1"/>
  <c r="DF230" i="17" s="1"/>
  <c r="DK230" i="17" s="1"/>
  <c r="DP230" i="17" s="1"/>
  <c r="AN230" i="17"/>
  <c r="AS230" i="17" s="1"/>
  <c r="AX230" i="17" s="1"/>
  <c r="BC230" i="17" s="1"/>
  <c r="BH230" i="17" s="1"/>
  <c r="BM230" i="17" s="1"/>
  <c r="BR230" i="17" s="1"/>
  <c r="BW230" i="17" s="1"/>
  <c r="T230" i="17"/>
  <c r="Y230" i="17" s="1"/>
  <c r="AD230" i="17" s="1"/>
  <c r="AI230" i="17" s="1"/>
  <c r="S230" i="17"/>
  <c r="Q230" i="17"/>
  <c r="P230" i="17"/>
  <c r="DZ229" i="17"/>
  <c r="DW229" i="17"/>
  <c r="CV229" i="17"/>
  <c r="DA229" i="17" s="1"/>
  <c r="DF229" i="17" s="1"/>
  <c r="DK229" i="17" s="1"/>
  <c r="DP229" i="17" s="1"/>
  <c r="BH229" i="17"/>
  <c r="BM229" i="17" s="1"/>
  <c r="BR229" i="17" s="1"/>
  <c r="BW229" i="17" s="1"/>
  <c r="CB229" i="17" s="1"/>
  <c r="CG229" i="17" s="1"/>
  <c r="CL229" i="17" s="1"/>
  <c r="CQ229" i="17" s="1"/>
  <c r="X229" i="17"/>
  <c r="T229" i="17"/>
  <c r="Y229" i="17" s="1"/>
  <c r="AD229" i="17" s="1"/>
  <c r="AI229" i="17" s="1"/>
  <c r="AN229" i="17" s="1"/>
  <c r="AS229" i="17" s="1"/>
  <c r="AX229" i="17" s="1"/>
  <c r="BC229" i="17" s="1"/>
  <c r="S229" i="17"/>
  <c r="P229" i="17"/>
  <c r="Q229" i="17" s="1"/>
  <c r="DZ228" i="17"/>
  <c r="DW228" i="17"/>
  <c r="X228" i="17"/>
  <c r="T228" i="17"/>
  <c r="Y228" i="17" s="1"/>
  <c r="AD228" i="17" s="1"/>
  <c r="AI228" i="17" s="1"/>
  <c r="AN228" i="17" s="1"/>
  <c r="AS228" i="17" s="1"/>
  <c r="AX228" i="17" s="1"/>
  <c r="BC228" i="17" s="1"/>
  <c r="BH228" i="17" s="1"/>
  <c r="BM228" i="17" s="1"/>
  <c r="BR228" i="17" s="1"/>
  <c r="BW228" i="17" s="1"/>
  <c r="CB228" i="17" s="1"/>
  <c r="CG228" i="17" s="1"/>
  <c r="CL228" i="17" s="1"/>
  <c r="CQ228" i="17" s="1"/>
  <c r="CV228" i="17" s="1"/>
  <c r="DA228" i="17" s="1"/>
  <c r="DF228" i="17" s="1"/>
  <c r="DK228" i="17" s="1"/>
  <c r="DP228" i="17" s="1"/>
  <c r="S228" i="17"/>
  <c r="P228" i="17"/>
  <c r="Q228" i="17" s="1"/>
  <c r="DZ227" i="17"/>
  <c r="DW227" i="17"/>
  <c r="BR227" i="17"/>
  <c r="BW227" i="17" s="1"/>
  <c r="CB227" i="17" s="1"/>
  <c r="CG227" i="17" s="1"/>
  <c r="CL227" i="17" s="1"/>
  <c r="CQ227" i="17" s="1"/>
  <c r="CV227" i="17" s="1"/>
  <c r="DA227" i="17" s="1"/>
  <c r="DF227" i="17" s="1"/>
  <c r="DK227" i="17" s="1"/>
  <c r="DP227" i="17" s="1"/>
  <c r="AI227" i="17"/>
  <c r="AN227" i="17" s="1"/>
  <c r="AS227" i="17" s="1"/>
  <c r="AX227" i="17" s="1"/>
  <c r="BC227" i="17" s="1"/>
  <c r="BH227" i="17" s="1"/>
  <c r="BM227" i="17" s="1"/>
  <c r="Y227" i="17"/>
  <c r="AD227" i="17" s="1"/>
  <c r="X227" i="17"/>
  <c r="T227" i="17"/>
  <c r="S227" i="17"/>
  <c r="Q227" i="17"/>
  <c r="P227" i="17"/>
  <c r="P239" i="17" s="1"/>
  <c r="DZ226" i="17"/>
  <c r="DV220" i="17"/>
  <c r="DO220" i="17"/>
  <c r="DJ220" i="17"/>
  <c r="DE220" i="17"/>
  <c r="CZ220" i="17"/>
  <c r="CU220" i="17"/>
  <c r="CP220" i="17"/>
  <c r="CK220" i="17"/>
  <c r="CF220" i="17"/>
  <c r="CA220" i="17"/>
  <c r="BV220" i="17"/>
  <c r="BQ220" i="17"/>
  <c r="BL220" i="17"/>
  <c r="BG220" i="17"/>
  <c r="BB220" i="17"/>
  <c r="AW220" i="17"/>
  <c r="AR220" i="17"/>
  <c r="AM220" i="17"/>
  <c r="AH220" i="17"/>
  <c r="AC220" i="17"/>
  <c r="X220" i="17"/>
  <c r="S220" i="17"/>
  <c r="N220" i="17"/>
  <c r="C220" i="17"/>
  <c r="DZ219" i="17"/>
  <c r="DW219" i="17"/>
  <c r="V219" i="17"/>
  <c r="U219" i="17"/>
  <c r="T219" i="17"/>
  <c r="Y219" i="17" s="1"/>
  <c r="AD219" i="17" s="1"/>
  <c r="AI219" i="17" s="1"/>
  <c r="AN219" i="17" s="1"/>
  <c r="AS219" i="17" s="1"/>
  <c r="AX219" i="17" s="1"/>
  <c r="BC219" i="17" s="1"/>
  <c r="BH219" i="17" s="1"/>
  <c r="BM219" i="17" s="1"/>
  <c r="BR219" i="17" s="1"/>
  <c r="BW219" i="17" s="1"/>
  <c r="CB219" i="17" s="1"/>
  <c r="CG219" i="17" s="1"/>
  <c r="CL219" i="17" s="1"/>
  <c r="CQ219" i="17" s="1"/>
  <c r="CV219" i="17" s="1"/>
  <c r="DA219" i="17" s="1"/>
  <c r="DF219" i="17" s="1"/>
  <c r="DK219" i="17" s="1"/>
  <c r="DP219" i="17" s="1"/>
  <c r="S219" i="17"/>
  <c r="X219" i="17" s="1"/>
  <c r="AC219" i="17" s="1"/>
  <c r="Q219" i="17"/>
  <c r="P219" i="17"/>
  <c r="DZ218" i="17"/>
  <c r="DW218" i="17"/>
  <c r="V218" i="17"/>
  <c r="U218" i="17"/>
  <c r="T218" i="17"/>
  <c r="Y218" i="17" s="1"/>
  <c r="AD218" i="17" s="1"/>
  <c r="AI218" i="17" s="1"/>
  <c r="AN218" i="17" s="1"/>
  <c r="AS218" i="17" s="1"/>
  <c r="AX218" i="17" s="1"/>
  <c r="BC218" i="17" s="1"/>
  <c r="BH218" i="17" s="1"/>
  <c r="BM218" i="17" s="1"/>
  <c r="BR218" i="17" s="1"/>
  <c r="BW218" i="17" s="1"/>
  <c r="CB218" i="17" s="1"/>
  <c r="CG218" i="17" s="1"/>
  <c r="CL218" i="17" s="1"/>
  <c r="CQ218" i="17" s="1"/>
  <c r="CV218" i="17" s="1"/>
  <c r="DA218" i="17" s="1"/>
  <c r="DF218" i="17" s="1"/>
  <c r="DK218" i="17" s="1"/>
  <c r="DP218" i="17" s="1"/>
  <c r="S218" i="17"/>
  <c r="X218" i="17" s="1"/>
  <c r="AC218" i="17" s="1"/>
  <c r="Q218" i="17"/>
  <c r="P218" i="17"/>
  <c r="DZ217" i="17"/>
  <c r="DW217" i="17"/>
  <c r="AI217" i="17"/>
  <c r="AN217" i="17" s="1"/>
  <c r="Z217" i="17"/>
  <c r="AA217" i="17" s="1"/>
  <c r="U217" i="17"/>
  <c r="V217" i="17" s="1"/>
  <c r="T217" i="17"/>
  <c r="Y217" i="17" s="1"/>
  <c r="AD217" i="17" s="1"/>
  <c r="S217" i="17"/>
  <c r="X217" i="17" s="1"/>
  <c r="AC217" i="17" s="1"/>
  <c r="AH217" i="17" s="1"/>
  <c r="AM217" i="17" s="1"/>
  <c r="AR217" i="17" s="1"/>
  <c r="AW217" i="17" s="1"/>
  <c r="BB217" i="17" s="1"/>
  <c r="BG217" i="17" s="1"/>
  <c r="BL217" i="17" s="1"/>
  <c r="BQ217" i="17" s="1"/>
  <c r="BV217" i="17" s="1"/>
  <c r="CA217" i="17" s="1"/>
  <c r="CF217" i="17" s="1"/>
  <c r="CK217" i="17" s="1"/>
  <c r="CP217" i="17" s="1"/>
  <c r="CU217" i="17" s="1"/>
  <c r="CZ217" i="17" s="1"/>
  <c r="DE217" i="17" s="1"/>
  <c r="DJ217" i="17" s="1"/>
  <c r="DO217" i="17" s="1"/>
  <c r="P217" i="17"/>
  <c r="DZ216" i="17"/>
  <c r="DW216" i="17"/>
  <c r="DG216" i="17"/>
  <c r="DH216" i="17" s="1"/>
  <c r="CM216" i="17"/>
  <c r="CN216" i="17" s="1"/>
  <c r="BS216" i="17"/>
  <c r="BT216" i="17" s="1"/>
  <c r="AY216" i="17"/>
  <c r="AZ216" i="17" s="1"/>
  <c r="AE216" i="17"/>
  <c r="AF216" i="17" s="1"/>
  <c r="AD216" i="17"/>
  <c r="AI216" i="17" s="1"/>
  <c r="AN216" i="17" s="1"/>
  <c r="AS216" i="17" s="1"/>
  <c r="AX216" i="17" s="1"/>
  <c r="BC216" i="17" s="1"/>
  <c r="BH216" i="17" s="1"/>
  <c r="BM216" i="17" s="1"/>
  <c r="BR216" i="17" s="1"/>
  <c r="BW216" i="17" s="1"/>
  <c r="CB216" i="17" s="1"/>
  <c r="CG216" i="17" s="1"/>
  <c r="CL216" i="17" s="1"/>
  <c r="CQ216" i="17" s="1"/>
  <c r="CV216" i="17" s="1"/>
  <c r="DA216" i="17" s="1"/>
  <c r="DF216" i="17" s="1"/>
  <c r="DK216" i="17" s="1"/>
  <c r="DP216" i="17" s="1"/>
  <c r="DQ216" i="17" s="1"/>
  <c r="DR216" i="17" s="1"/>
  <c r="U216" i="17"/>
  <c r="V216" i="17" s="1"/>
  <c r="T216" i="17"/>
  <c r="Y216" i="17" s="1"/>
  <c r="S216" i="17"/>
  <c r="X216" i="17" s="1"/>
  <c r="AC216" i="17" s="1"/>
  <c r="AH216" i="17" s="1"/>
  <c r="AM216" i="17" s="1"/>
  <c r="AR216" i="17" s="1"/>
  <c r="AW216" i="17" s="1"/>
  <c r="BB216" i="17" s="1"/>
  <c r="BG216" i="17" s="1"/>
  <c r="BL216" i="17" s="1"/>
  <c r="BQ216" i="17" s="1"/>
  <c r="BV216" i="17" s="1"/>
  <c r="CA216" i="17" s="1"/>
  <c r="CF216" i="17" s="1"/>
  <c r="CK216" i="17" s="1"/>
  <c r="CP216" i="17" s="1"/>
  <c r="CU216" i="17" s="1"/>
  <c r="CZ216" i="17" s="1"/>
  <c r="DE216" i="17" s="1"/>
  <c r="DJ216" i="17" s="1"/>
  <c r="DO216" i="17" s="1"/>
  <c r="P216" i="17"/>
  <c r="DZ215" i="17"/>
  <c r="DW215" i="17"/>
  <c r="T215" i="17"/>
  <c r="S215" i="17"/>
  <c r="X215" i="17" s="1"/>
  <c r="AC215" i="17" s="1"/>
  <c r="P215" i="17"/>
  <c r="DZ214" i="17"/>
  <c r="DW214" i="17"/>
  <c r="Y214" i="17"/>
  <c r="AD214" i="17" s="1"/>
  <c r="AI214" i="17" s="1"/>
  <c r="AN214" i="17" s="1"/>
  <c r="AS214" i="17" s="1"/>
  <c r="AX214" i="17" s="1"/>
  <c r="BC214" i="17" s="1"/>
  <c r="BH214" i="17" s="1"/>
  <c r="BM214" i="17" s="1"/>
  <c r="BR214" i="17" s="1"/>
  <c r="BW214" i="17" s="1"/>
  <c r="CB214" i="17" s="1"/>
  <c r="CG214" i="17" s="1"/>
  <c r="CL214" i="17" s="1"/>
  <c r="CQ214" i="17" s="1"/>
  <c r="CV214" i="17" s="1"/>
  <c r="DA214" i="17" s="1"/>
  <c r="DF214" i="17" s="1"/>
  <c r="DK214" i="17" s="1"/>
  <c r="DP214" i="17" s="1"/>
  <c r="U214" i="17"/>
  <c r="V214" i="17" s="1"/>
  <c r="T214" i="17"/>
  <c r="S214" i="17"/>
  <c r="X214" i="17" s="1"/>
  <c r="AC214" i="17" s="1"/>
  <c r="P214" i="17"/>
  <c r="DZ213" i="17"/>
  <c r="DW213" i="17"/>
  <c r="Y213" i="17"/>
  <c r="AD213" i="17" s="1"/>
  <c r="U213" i="17"/>
  <c r="V213" i="17" s="1"/>
  <c r="T213" i="17"/>
  <c r="S213" i="17"/>
  <c r="X213" i="17" s="1"/>
  <c r="AC213" i="17" s="1"/>
  <c r="AH213" i="17" s="1"/>
  <c r="AM213" i="17" s="1"/>
  <c r="AR213" i="17" s="1"/>
  <c r="AW213" i="17" s="1"/>
  <c r="BB213" i="17" s="1"/>
  <c r="BG213" i="17" s="1"/>
  <c r="BL213" i="17" s="1"/>
  <c r="BQ213" i="17" s="1"/>
  <c r="BV213" i="17" s="1"/>
  <c r="CA213" i="17" s="1"/>
  <c r="CF213" i="17" s="1"/>
  <c r="CK213" i="17" s="1"/>
  <c r="CP213" i="17" s="1"/>
  <c r="CU213" i="17" s="1"/>
  <c r="CZ213" i="17" s="1"/>
  <c r="DE213" i="17" s="1"/>
  <c r="DJ213" i="17" s="1"/>
  <c r="DO213" i="17" s="1"/>
  <c r="P213" i="17"/>
  <c r="DZ212" i="17"/>
  <c r="DW212" i="17"/>
  <c r="T212" i="17"/>
  <c r="S212" i="17"/>
  <c r="X212" i="17" s="1"/>
  <c r="AC212" i="17" s="1"/>
  <c r="AH212" i="17" s="1"/>
  <c r="AM212" i="17" s="1"/>
  <c r="AR212" i="17" s="1"/>
  <c r="AW212" i="17" s="1"/>
  <c r="BB212" i="17" s="1"/>
  <c r="BG212" i="17" s="1"/>
  <c r="BL212" i="17" s="1"/>
  <c r="BQ212" i="17" s="1"/>
  <c r="BV212" i="17" s="1"/>
  <c r="CA212" i="17" s="1"/>
  <c r="CF212" i="17" s="1"/>
  <c r="CK212" i="17" s="1"/>
  <c r="CP212" i="17" s="1"/>
  <c r="CU212" i="17" s="1"/>
  <c r="CZ212" i="17" s="1"/>
  <c r="DE212" i="17" s="1"/>
  <c r="DJ212" i="17" s="1"/>
  <c r="DO212" i="17" s="1"/>
  <c r="P212" i="17"/>
  <c r="DZ211" i="17"/>
  <c r="DW211" i="17"/>
  <c r="T211" i="17"/>
  <c r="S211" i="17"/>
  <c r="X211" i="17" s="1"/>
  <c r="AC211" i="17" s="1"/>
  <c r="P211" i="17"/>
  <c r="DZ210" i="17"/>
  <c r="DW210" i="17"/>
  <c r="BW210" i="17"/>
  <c r="CB210" i="17" s="1"/>
  <c r="CG210" i="17" s="1"/>
  <c r="CL210" i="17" s="1"/>
  <c r="CQ210" i="17" s="1"/>
  <c r="CV210" i="17" s="1"/>
  <c r="DA210" i="17" s="1"/>
  <c r="DF210" i="17" s="1"/>
  <c r="DK210" i="17" s="1"/>
  <c r="DP210" i="17" s="1"/>
  <c r="BC210" i="17"/>
  <c r="BH210" i="17" s="1"/>
  <c r="BM210" i="17" s="1"/>
  <c r="BR210" i="17" s="1"/>
  <c r="AI210" i="17"/>
  <c r="AN210" i="17" s="1"/>
  <c r="AS210" i="17" s="1"/>
  <c r="AX210" i="17" s="1"/>
  <c r="Y210" i="17"/>
  <c r="AD210" i="17" s="1"/>
  <c r="U210" i="17"/>
  <c r="V210" i="17" s="1"/>
  <c r="T210" i="17"/>
  <c r="S210" i="17"/>
  <c r="X210" i="17" s="1"/>
  <c r="AC210" i="17" s="1"/>
  <c r="P210" i="17"/>
  <c r="DZ209" i="17"/>
  <c r="DW209" i="17"/>
  <c r="AE209" i="17"/>
  <c r="AF209" i="17" s="1"/>
  <c r="Y209" i="17"/>
  <c r="AD209" i="17" s="1"/>
  <c r="AI209" i="17" s="1"/>
  <c r="AN209" i="17" s="1"/>
  <c r="U209" i="17"/>
  <c r="V209" i="17" s="1"/>
  <c r="T209" i="17"/>
  <c r="S209" i="17"/>
  <c r="X209" i="17" s="1"/>
  <c r="AC209" i="17" s="1"/>
  <c r="AH209" i="17" s="1"/>
  <c r="AM209" i="17" s="1"/>
  <c r="AR209" i="17" s="1"/>
  <c r="AW209" i="17" s="1"/>
  <c r="BB209" i="17" s="1"/>
  <c r="BG209" i="17" s="1"/>
  <c r="BL209" i="17" s="1"/>
  <c r="BQ209" i="17" s="1"/>
  <c r="BV209" i="17" s="1"/>
  <c r="CA209" i="17" s="1"/>
  <c r="CF209" i="17" s="1"/>
  <c r="CK209" i="17" s="1"/>
  <c r="CP209" i="17" s="1"/>
  <c r="CU209" i="17" s="1"/>
  <c r="CZ209" i="17" s="1"/>
  <c r="DE209" i="17" s="1"/>
  <c r="DJ209" i="17" s="1"/>
  <c r="DO209" i="17" s="1"/>
  <c r="P209" i="17"/>
  <c r="DZ208" i="17"/>
  <c r="DW208" i="17"/>
  <c r="AE208" i="17"/>
  <c r="U208" i="17"/>
  <c r="T208" i="17"/>
  <c r="Y208" i="17" s="1"/>
  <c r="AD208" i="17" s="1"/>
  <c r="AI208" i="17" s="1"/>
  <c r="AN208" i="17" s="1"/>
  <c r="S208" i="17"/>
  <c r="X208" i="17" s="1"/>
  <c r="AC208" i="17" s="1"/>
  <c r="AH208" i="17" s="1"/>
  <c r="AM208" i="17" s="1"/>
  <c r="AR208" i="17" s="1"/>
  <c r="AW208" i="17" s="1"/>
  <c r="BB208" i="17" s="1"/>
  <c r="BG208" i="17" s="1"/>
  <c r="BL208" i="17" s="1"/>
  <c r="BQ208" i="17" s="1"/>
  <c r="BV208" i="17" s="1"/>
  <c r="CA208" i="17" s="1"/>
  <c r="CF208" i="17" s="1"/>
  <c r="CK208" i="17" s="1"/>
  <c r="CP208" i="17" s="1"/>
  <c r="CU208" i="17" s="1"/>
  <c r="CZ208" i="17" s="1"/>
  <c r="DE208" i="17" s="1"/>
  <c r="DJ208" i="17" s="1"/>
  <c r="DO208" i="17" s="1"/>
  <c r="P208" i="17"/>
  <c r="DZ207" i="17"/>
  <c r="DV201" i="17"/>
  <c r="DO201" i="17"/>
  <c r="DJ201" i="17"/>
  <c r="DE201" i="17"/>
  <c r="CZ201" i="17"/>
  <c r="CU201" i="17"/>
  <c r="CP201" i="17"/>
  <c r="CK201" i="17"/>
  <c r="CF201" i="17"/>
  <c r="CA201" i="17"/>
  <c r="BV201" i="17"/>
  <c r="BQ201" i="17"/>
  <c r="BL201" i="17"/>
  <c r="BG201" i="17"/>
  <c r="BB201" i="17"/>
  <c r="AW201" i="17"/>
  <c r="AR201" i="17"/>
  <c r="AM201" i="17"/>
  <c r="AH201" i="17"/>
  <c r="AC201" i="17"/>
  <c r="X201" i="17"/>
  <c r="S201" i="17"/>
  <c r="N201" i="17"/>
  <c r="C201" i="17"/>
  <c r="DZ200" i="17"/>
  <c r="DW200" i="17"/>
  <c r="T200" i="17"/>
  <c r="Y200" i="17" s="1"/>
  <c r="S200" i="17"/>
  <c r="Q200" i="17"/>
  <c r="P200" i="17"/>
  <c r="DZ199" i="17"/>
  <c r="DW199" i="17"/>
  <c r="T199" i="17"/>
  <c r="Y199" i="17" s="1"/>
  <c r="AD199" i="17" s="1"/>
  <c r="AI199" i="17" s="1"/>
  <c r="AN199" i="17" s="1"/>
  <c r="AS199" i="17" s="1"/>
  <c r="AX199" i="17" s="1"/>
  <c r="BC199" i="17" s="1"/>
  <c r="BH199" i="17" s="1"/>
  <c r="BM199" i="17" s="1"/>
  <c r="BR199" i="17" s="1"/>
  <c r="BW199" i="17" s="1"/>
  <c r="CB199" i="17" s="1"/>
  <c r="CG199" i="17" s="1"/>
  <c r="CL199" i="17" s="1"/>
  <c r="CQ199" i="17" s="1"/>
  <c r="CV199" i="17" s="1"/>
  <c r="DA199" i="17" s="1"/>
  <c r="DF199" i="17" s="1"/>
  <c r="DK199" i="17" s="1"/>
  <c r="DP199" i="17" s="1"/>
  <c r="S199" i="17"/>
  <c r="X199" i="17" s="1"/>
  <c r="AC199" i="17" s="1"/>
  <c r="AH199" i="17" s="1"/>
  <c r="AM199" i="17" s="1"/>
  <c r="AR199" i="17" s="1"/>
  <c r="AW199" i="17" s="1"/>
  <c r="BB199" i="17" s="1"/>
  <c r="BG199" i="17" s="1"/>
  <c r="P199" i="17"/>
  <c r="DZ198" i="17"/>
  <c r="DW198" i="17"/>
  <c r="T198" i="17"/>
  <c r="Y198" i="17" s="1"/>
  <c r="AD198" i="17" s="1"/>
  <c r="AI198" i="17" s="1"/>
  <c r="AN198" i="17" s="1"/>
  <c r="S198" i="17"/>
  <c r="X198" i="17" s="1"/>
  <c r="AC198" i="17" s="1"/>
  <c r="AH198" i="17" s="1"/>
  <c r="AM198" i="17" s="1"/>
  <c r="AR198" i="17" s="1"/>
  <c r="AW198" i="17" s="1"/>
  <c r="BB198" i="17" s="1"/>
  <c r="BG198" i="17" s="1"/>
  <c r="BL198" i="17" s="1"/>
  <c r="BQ198" i="17" s="1"/>
  <c r="BV198" i="17" s="1"/>
  <c r="CA198" i="17" s="1"/>
  <c r="CF198" i="17" s="1"/>
  <c r="CK198" i="17" s="1"/>
  <c r="CP198" i="17" s="1"/>
  <c r="CU198" i="17" s="1"/>
  <c r="CZ198" i="17" s="1"/>
  <c r="DE198" i="17" s="1"/>
  <c r="DJ198" i="17" s="1"/>
  <c r="DO198" i="17" s="1"/>
  <c r="Q198" i="17"/>
  <c r="P198" i="17"/>
  <c r="DZ197" i="17"/>
  <c r="DW197" i="17"/>
  <c r="AT197" i="17"/>
  <c r="AU197" i="17" s="1"/>
  <c r="U197" i="17"/>
  <c r="V197" i="17" s="1"/>
  <c r="T197" i="17"/>
  <c r="Y197" i="17" s="1"/>
  <c r="AD197" i="17" s="1"/>
  <c r="AI197" i="17" s="1"/>
  <c r="AN197" i="17" s="1"/>
  <c r="AS197" i="17" s="1"/>
  <c r="AX197" i="17" s="1"/>
  <c r="BC197" i="17" s="1"/>
  <c r="BH197" i="17" s="1"/>
  <c r="BM197" i="17" s="1"/>
  <c r="BR197" i="17" s="1"/>
  <c r="BW197" i="17" s="1"/>
  <c r="CB197" i="17" s="1"/>
  <c r="CG197" i="17" s="1"/>
  <c r="CL197" i="17" s="1"/>
  <c r="CQ197" i="17" s="1"/>
  <c r="CV197" i="17" s="1"/>
  <c r="DA197" i="17" s="1"/>
  <c r="DF197" i="17" s="1"/>
  <c r="DK197" i="17" s="1"/>
  <c r="DP197" i="17" s="1"/>
  <c r="S197" i="17"/>
  <c r="X197" i="17" s="1"/>
  <c r="AC197" i="17" s="1"/>
  <c r="AH197" i="17" s="1"/>
  <c r="AM197" i="17" s="1"/>
  <c r="AR197" i="17" s="1"/>
  <c r="AW197" i="17" s="1"/>
  <c r="BB197" i="17" s="1"/>
  <c r="BG197" i="17" s="1"/>
  <c r="BL197" i="17" s="1"/>
  <c r="BQ197" i="17" s="1"/>
  <c r="BV197" i="17" s="1"/>
  <c r="CA197" i="17" s="1"/>
  <c r="CF197" i="17" s="1"/>
  <c r="CK197" i="17" s="1"/>
  <c r="CP197" i="17" s="1"/>
  <c r="CU197" i="17" s="1"/>
  <c r="CZ197" i="17" s="1"/>
  <c r="DE197" i="17" s="1"/>
  <c r="DJ197" i="17" s="1"/>
  <c r="DO197" i="17" s="1"/>
  <c r="DQ197" i="17" s="1"/>
  <c r="DR197" i="17" s="1"/>
  <c r="P197" i="17"/>
  <c r="Q197" i="17" s="1"/>
  <c r="DZ196" i="17"/>
  <c r="DW196" i="17"/>
  <c r="U196" i="17"/>
  <c r="V196" i="17" s="1"/>
  <c r="T196" i="17"/>
  <c r="Y196" i="17" s="1"/>
  <c r="AD196" i="17" s="1"/>
  <c r="AI196" i="17" s="1"/>
  <c r="AN196" i="17" s="1"/>
  <c r="AS196" i="17" s="1"/>
  <c r="AX196" i="17" s="1"/>
  <c r="BC196" i="17" s="1"/>
  <c r="BH196" i="17" s="1"/>
  <c r="BM196" i="17" s="1"/>
  <c r="BR196" i="17" s="1"/>
  <c r="BW196" i="17" s="1"/>
  <c r="CB196" i="17" s="1"/>
  <c r="CG196" i="17" s="1"/>
  <c r="CL196" i="17" s="1"/>
  <c r="CQ196" i="17" s="1"/>
  <c r="CV196" i="17" s="1"/>
  <c r="DA196" i="17" s="1"/>
  <c r="DF196" i="17" s="1"/>
  <c r="DK196" i="17" s="1"/>
  <c r="DP196" i="17" s="1"/>
  <c r="S196" i="17"/>
  <c r="X196" i="17" s="1"/>
  <c r="AC196" i="17" s="1"/>
  <c r="P196" i="17"/>
  <c r="Q196" i="17" s="1"/>
  <c r="DZ195" i="17"/>
  <c r="DW195" i="17"/>
  <c r="T195" i="17"/>
  <c r="Y195" i="17" s="1"/>
  <c r="AD195" i="17" s="1"/>
  <c r="AI195" i="17" s="1"/>
  <c r="AN195" i="17" s="1"/>
  <c r="AS195" i="17" s="1"/>
  <c r="AX195" i="17" s="1"/>
  <c r="BC195" i="17" s="1"/>
  <c r="BH195" i="17" s="1"/>
  <c r="BM195" i="17" s="1"/>
  <c r="BR195" i="17" s="1"/>
  <c r="BW195" i="17" s="1"/>
  <c r="CB195" i="17" s="1"/>
  <c r="CG195" i="17" s="1"/>
  <c r="CL195" i="17" s="1"/>
  <c r="CQ195" i="17" s="1"/>
  <c r="CV195" i="17" s="1"/>
  <c r="DA195" i="17" s="1"/>
  <c r="DF195" i="17" s="1"/>
  <c r="DK195" i="17" s="1"/>
  <c r="DP195" i="17" s="1"/>
  <c r="S195" i="17"/>
  <c r="X195" i="17" s="1"/>
  <c r="P195" i="17"/>
  <c r="DZ194" i="17"/>
  <c r="DW194" i="17"/>
  <c r="T194" i="17"/>
  <c r="Y194" i="17" s="1"/>
  <c r="AD194" i="17" s="1"/>
  <c r="AI194" i="17" s="1"/>
  <c r="AN194" i="17" s="1"/>
  <c r="AS194" i="17" s="1"/>
  <c r="AX194" i="17" s="1"/>
  <c r="BC194" i="17" s="1"/>
  <c r="BH194" i="17" s="1"/>
  <c r="BM194" i="17" s="1"/>
  <c r="BR194" i="17" s="1"/>
  <c r="BW194" i="17" s="1"/>
  <c r="CB194" i="17" s="1"/>
  <c r="CG194" i="17" s="1"/>
  <c r="CL194" i="17" s="1"/>
  <c r="CQ194" i="17" s="1"/>
  <c r="CV194" i="17" s="1"/>
  <c r="DA194" i="17" s="1"/>
  <c r="DF194" i="17" s="1"/>
  <c r="DK194" i="17" s="1"/>
  <c r="DP194" i="17" s="1"/>
  <c r="S194" i="17"/>
  <c r="X194" i="17" s="1"/>
  <c r="AC194" i="17" s="1"/>
  <c r="AH194" i="17" s="1"/>
  <c r="AM194" i="17" s="1"/>
  <c r="AR194" i="17" s="1"/>
  <c r="AW194" i="17" s="1"/>
  <c r="BB194" i="17" s="1"/>
  <c r="BG194" i="17" s="1"/>
  <c r="BL194" i="17" s="1"/>
  <c r="BQ194" i="17" s="1"/>
  <c r="BV194" i="17" s="1"/>
  <c r="CA194" i="17" s="1"/>
  <c r="CF194" i="17" s="1"/>
  <c r="CK194" i="17" s="1"/>
  <c r="CP194" i="17" s="1"/>
  <c r="CU194" i="17" s="1"/>
  <c r="CZ194" i="17" s="1"/>
  <c r="DE194" i="17" s="1"/>
  <c r="DJ194" i="17" s="1"/>
  <c r="DO194" i="17" s="1"/>
  <c r="DQ194" i="17" s="1"/>
  <c r="DR194" i="17" s="1"/>
  <c r="P194" i="17"/>
  <c r="DZ193" i="17"/>
  <c r="DW193" i="17"/>
  <c r="Z193" i="17"/>
  <c r="AA193" i="17" s="1"/>
  <c r="T193" i="17"/>
  <c r="Y193" i="17" s="1"/>
  <c r="AD193" i="17" s="1"/>
  <c r="AI193" i="17" s="1"/>
  <c r="AN193" i="17" s="1"/>
  <c r="AS193" i="17" s="1"/>
  <c r="AX193" i="17" s="1"/>
  <c r="BC193" i="17" s="1"/>
  <c r="BH193" i="17" s="1"/>
  <c r="BM193" i="17" s="1"/>
  <c r="BR193" i="17" s="1"/>
  <c r="BW193" i="17" s="1"/>
  <c r="CB193" i="17" s="1"/>
  <c r="CG193" i="17" s="1"/>
  <c r="CL193" i="17" s="1"/>
  <c r="CQ193" i="17" s="1"/>
  <c r="CV193" i="17" s="1"/>
  <c r="DA193" i="17" s="1"/>
  <c r="DF193" i="17" s="1"/>
  <c r="DK193" i="17" s="1"/>
  <c r="DP193" i="17" s="1"/>
  <c r="S193" i="17"/>
  <c r="X193" i="17" s="1"/>
  <c r="AC193" i="17" s="1"/>
  <c r="P193" i="17"/>
  <c r="DZ192" i="17"/>
  <c r="DW192" i="17"/>
  <c r="U192" i="17"/>
  <c r="V192" i="17" s="1"/>
  <c r="T192" i="17"/>
  <c r="Y192" i="17" s="1"/>
  <c r="AD192" i="17" s="1"/>
  <c r="AI192" i="17" s="1"/>
  <c r="AN192" i="17" s="1"/>
  <c r="AS192" i="17" s="1"/>
  <c r="AX192" i="17" s="1"/>
  <c r="BC192" i="17" s="1"/>
  <c r="BH192" i="17" s="1"/>
  <c r="BM192" i="17" s="1"/>
  <c r="BR192" i="17" s="1"/>
  <c r="BW192" i="17" s="1"/>
  <c r="CB192" i="17" s="1"/>
  <c r="CG192" i="17" s="1"/>
  <c r="CL192" i="17" s="1"/>
  <c r="CQ192" i="17" s="1"/>
  <c r="CV192" i="17" s="1"/>
  <c r="DA192" i="17" s="1"/>
  <c r="DF192" i="17" s="1"/>
  <c r="DK192" i="17" s="1"/>
  <c r="DP192" i="17" s="1"/>
  <c r="S192" i="17"/>
  <c r="X192" i="17" s="1"/>
  <c r="AC192" i="17" s="1"/>
  <c r="P192" i="17"/>
  <c r="Q192" i="17" s="1"/>
  <c r="DZ191" i="17"/>
  <c r="DW191" i="17"/>
  <c r="U191" i="17"/>
  <c r="V191" i="17" s="1"/>
  <c r="T191" i="17"/>
  <c r="Y191" i="17" s="1"/>
  <c r="AD191" i="17" s="1"/>
  <c r="AI191" i="17" s="1"/>
  <c r="AN191" i="17" s="1"/>
  <c r="AS191" i="17" s="1"/>
  <c r="AX191" i="17" s="1"/>
  <c r="BC191" i="17" s="1"/>
  <c r="BH191" i="17" s="1"/>
  <c r="BM191" i="17" s="1"/>
  <c r="BR191" i="17" s="1"/>
  <c r="BW191" i="17" s="1"/>
  <c r="CB191" i="17" s="1"/>
  <c r="CG191" i="17" s="1"/>
  <c r="CL191" i="17" s="1"/>
  <c r="CQ191" i="17" s="1"/>
  <c r="CV191" i="17" s="1"/>
  <c r="DA191" i="17" s="1"/>
  <c r="DF191" i="17" s="1"/>
  <c r="DK191" i="17" s="1"/>
  <c r="DP191" i="17" s="1"/>
  <c r="S191" i="17"/>
  <c r="X191" i="17" s="1"/>
  <c r="P191" i="17"/>
  <c r="F191" i="17"/>
  <c r="DZ190" i="17"/>
  <c r="DW190" i="17"/>
  <c r="T190" i="17"/>
  <c r="Y190" i="17" s="1"/>
  <c r="AD190" i="17" s="1"/>
  <c r="AI190" i="17" s="1"/>
  <c r="AN190" i="17" s="1"/>
  <c r="AS190" i="17" s="1"/>
  <c r="AX190" i="17" s="1"/>
  <c r="BC190" i="17" s="1"/>
  <c r="BH190" i="17" s="1"/>
  <c r="BM190" i="17" s="1"/>
  <c r="BR190" i="17" s="1"/>
  <c r="BW190" i="17" s="1"/>
  <c r="CB190" i="17" s="1"/>
  <c r="CG190" i="17" s="1"/>
  <c r="CL190" i="17" s="1"/>
  <c r="CQ190" i="17" s="1"/>
  <c r="CV190" i="17" s="1"/>
  <c r="DA190" i="17" s="1"/>
  <c r="DF190" i="17" s="1"/>
  <c r="DK190" i="17" s="1"/>
  <c r="DP190" i="17" s="1"/>
  <c r="S190" i="17"/>
  <c r="P190" i="17"/>
  <c r="F190" i="17"/>
  <c r="DZ189" i="17"/>
  <c r="DW189" i="17"/>
  <c r="Y189" i="17"/>
  <c r="AD189" i="17" s="1"/>
  <c r="AI189" i="17" s="1"/>
  <c r="AN189" i="17" s="1"/>
  <c r="AS189" i="17" s="1"/>
  <c r="AX189" i="17" s="1"/>
  <c r="BC189" i="17" s="1"/>
  <c r="BH189" i="17" s="1"/>
  <c r="BM189" i="17" s="1"/>
  <c r="BR189" i="17" s="1"/>
  <c r="BW189" i="17" s="1"/>
  <c r="CB189" i="17" s="1"/>
  <c r="CG189" i="17" s="1"/>
  <c r="CL189" i="17" s="1"/>
  <c r="CQ189" i="17" s="1"/>
  <c r="CV189" i="17" s="1"/>
  <c r="DA189" i="17" s="1"/>
  <c r="DF189" i="17" s="1"/>
  <c r="DK189" i="17" s="1"/>
  <c r="DP189" i="17" s="1"/>
  <c r="T189" i="17"/>
  <c r="S189" i="17"/>
  <c r="P189" i="17"/>
  <c r="Q189" i="17" s="1"/>
  <c r="F189" i="17"/>
  <c r="DZ188" i="17"/>
  <c r="DW188" i="17"/>
  <c r="T188" i="17"/>
  <c r="S188" i="17"/>
  <c r="X188" i="17" s="1"/>
  <c r="AC188" i="17" s="1"/>
  <c r="AH188" i="17" s="1"/>
  <c r="P188" i="17"/>
  <c r="Q188" i="17" s="1"/>
  <c r="F188" i="17"/>
  <c r="DZ187" i="17"/>
  <c r="DW187" i="17"/>
  <c r="S187" i="17"/>
  <c r="X187" i="17" s="1"/>
  <c r="AC187" i="17" s="1"/>
  <c r="AH187" i="17" s="1"/>
  <c r="AM187" i="17" s="1"/>
  <c r="AR187" i="17" s="1"/>
  <c r="AW187" i="17" s="1"/>
  <c r="BB187" i="17" s="1"/>
  <c r="BG187" i="17" s="1"/>
  <c r="BL187" i="17" s="1"/>
  <c r="BQ187" i="17" s="1"/>
  <c r="BV187" i="17" s="1"/>
  <c r="CA187" i="17" s="1"/>
  <c r="CF187" i="17" s="1"/>
  <c r="CK187" i="17" s="1"/>
  <c r="CP187" i="17" s="1"/>
  <c r="CU187" i="17" s="1"/>
  <c r="CZ187" i="17" s="1"/>
  <c r="DE187" i="17" s="1"/>
  <c r="DJ187" i="17" s="1"/>
  <c r="DO187" i="17" s="1"/>
  <c r="F187" i="17"/>
  <c r="DZ186" i="17"/>
  <c r="DW186" i="17"/>
  <c r="AS186" i="17"/>
  <c r="AX186" i="17" s="1"/>
  <c r="BC186" i="17" s="1"/>
  <c r="BH186" i="17" s="1"/>
  <c r="BM186" i="17" s="1"/>
  <c r="BR186" i="17" s="1"/>
  <c r="BW186" i="17" s="1"/>
  <c r="CB186" i="17" s="1"/>
  <c r="CG186" i="17" s="1"/>
  <c r="CL186" i="17" s="1"/>
  <c r="CQ186" i="17" s="1"/>
  <c r="CV186" i="17" s="1"/>
  <c r="DA186" i="17" s="1"/>
  <c r="DF186" i="17" s="1"/>
  <c r="DK186" i="17" s="1"/>
  <c r="DP186" i="17" s="1"/>
  <c r="AI186" i="17"/>
  <c r="AN186" i="17" s="1"/>
  <c r="Y186" i="17"/>
  <c r="AD186" i="17" s="1"/>
  <c r="S186" i="17"/>
  <c r="U186" i="17" s="1"/>
  <c r="V186" i="17" s="1"/>
  <c r="P186" i="17"/>
  <c r="Q186" i="17" s="1"/>
  <c r="F186" i="17"/>
  <c r="DZ185" i="17"/>
  <c r="DW185" i="17"/>
  <c r="AD185" i="17"/>
  <c r="AI185" i="17" s="1"/>
  <c r="AN185" i="17" s="1"/>
  <c r="AS185" i="17" s="1"/>
  <c r="AX185" i="17" s="1"/>
  <c r="BC185" i="17" s="1"/>
  <c r="BH185" i="17" s="1"/>
  <c r="BM185" i="17" s="1"/>
  <c r="BR185" i="17" s="1"/>
  <c r="BW185" i="17" s="1"/>
  <c r="CB185" i="17" s="1"/>
  <c r="CG185" i="17" s="1"/>
  <c r="CL185" i="17" s="1"/>
  <c r="CQ185" i="17" s="1"/>
  <c r="CV185" i="17" s="1"/>
  <c r="DA185" i="17" s="1"/>
  <c r="DF185" i="17" s="1"/>
  <c r="DK185" i="17" s="1"/>
  <c r="DP185" i="17" s="1"/>
  <c r="T185" i="17"/>
  <c r="Y185" i="17" s="1"/>
  <c r="S185" i="17"/>
  <c r="X185" i="17" s="1"/>
  <c r="AC185" i="17" s="1"/>
  <c r="AH185" i="17" s="1"/>
  <c r="AM185" i="17" s="1"/>
  <c r="AR185" i="17" s="1"/>
  <c r="AW185" i="17" s="1"/>
  <c r="BB185" i="17" s="1"/>
  <c r="BG185" i="17" s="1"/>
  <c r="BL185" i="17" s="1"/>
  <c r="BQ185" i="17" s="1"/>
  <c r="BV185" i="17" s="1"/>
  <c r="CA185" i="17" s="1"/>
  <c r="CF185" i="17" s="1"/>
  <c r="CK185" i="17" s="1"/>
  <c r="CP185" i="17" s="1"/>
  <c r="CU185" i="17" s="1"/>
  <c r="CZ185" i="17" s="1"/>
  <c r="DE185" i="17" s="1"/>
  <c r="DJ185" i="17" s="1"/>
  <c r="DO185" i="17" s="1"/>
  <c r="E185" i="17"/>
  <c r="DZ184" i="17"/>
  <c r="DW184" i="17"/>
  <c r="AD184" i="17"/>
  <c r="AI184" i="17" s="1"/>
  <c r="AN184" i="17" s="1"/>
  <c r="AS184" i="17" s="1"/>
  <c r="AX184" i="17" s="1"/>
  <c r="BC184" i="17" s="1"/>
  <c r="X184" i="17"/>
  <c r="AC184" i="17" s="1"/>
  <c r="AH184" i="17" s="1"/>
  <c r="AM184" i="17" s="1"/>
  <c r="AR184" i="17" s="1"/>
  <c r="AW184" i="17" s="1"/>
  <c r="BB184" i="17" s="1"/>
  <c r="BG184" i="17" s="1"/>
  <c r="BL184" i="17" s="1"/>
  <c r="BQ184" i="17" s="1"/>
  <c r="BV184" i="17" s="1"/>
  <c r="CA184" i="17" s="1"/>
  <c r="CF184" i="17" s="1"/>
  <c r="CK184" i="17" s="1"/>
  <c r="CP184" i="17" s="1"/>
  <c r="CU184" i="17" s="1"/>
  <c r="CZ184" i="17" s="1"/>
  <c r="DE184" i="17" s="1"/>
  <c r="DJ184" i="17" s="1"/>
  <c r="DO184" i="17" s="1"/>
  <c r="T184" i="17"/>
  <c r="Y184" i="17" s="1"/>
  <c r="S184" i="17"/>
  <c r="E184" i="17"/>
  <c r="DZ183" i="17"/>
  <c r="DW183" i="17"/>
  <c r="U183" i="17"/>
  <c r="V183" i="17" s="1"/>
  <c r="T183" i="17"/>
  <c r="Y183" i="17" s="1"/>
  <c r="AD183" i="17" s="1"/>
  <c r="AI183" i="17" s="1"/>
  <c r="AN183" i="17" s="1"/>
  <c r="AS183" i="17" s="1"/>
  <c r="AX183" i="17" s="1"/>
  <c r="BC183" i="17" s="1"/>
  <c r="BH183" i="17" s="1"/>
  <c r="BM183" i="17" s="1"/>
  <c r="BR183" i="17" s="1"/>
  <c r="BW183" i="17" s="1"/>
  <c r="CB183" i="17" s="1"/>
  <c r="CG183" i="17" s="1"/>
  <c r="CL183" i="17" s="1"/>
  <c r="CQ183" i="17" s="1"/>
  <c r="CV183" i="17" s="1"/>
  <c r="DA183" i="17" s="1"/>
  <c r="DF183" i="17" s="1"/>
  <c r="DK183" i="17" s="1"/>
  <c r="DP183" i="17" s="1"/>
  <c r="S183" i="17"/>
  <c r="X183" i="17" s="1"/>
  <c r="Z183" i="17" s="1"/>
  <c r="AA183" i="17" s="1"/>
  <c r="P183" i="17"/>
  <c r="Q183" i="17" s="1"/>
  <c r="F183" i="17"/>
  <c r="DZ182" i="17"/>
  <c r="DW182" i="17"/>
  <c r="X182" i="17"/>
  <c r="AC182" i="17" s="1"/>
  <c r="AH182" i="17" s="1"/>
  <c r="T182" i="17"/>
  <c r="S182" i="17"/>
  <c r="P182" i="17"/>
  <c r="F182" i="17"/>
  <c r="DZ181" i="17"/>
  <c r="DW181" i="17"/>
  <c r="S181" i="17"/>
  <c r="X181" i="17" s="1"/>
  <c r="AC181" i="17" s="1"/>
  <c r="AH181" i="17" s="1"/>
  <c r="AM181" i="17" s="1"/>
  <c r="AR181" i="17" s="1"/>
  <c r="AW181" i="17" s="1"/>
  <c r="BB181" i="17" s="1"/>
  <c r="BG181" i="17" s="1"/>
  <c r="BL181" i="17" s="1"/>
  <c r="BQ181" i="17" s="1"/>
  <c r="BV181" i="17" s="1"/>
  <c r="CA181" i="17" s="1"/>
  <c r="CF181" i="17" s="1"/>
  <c r="CK181" i="17" s="1"/>
  <c r="CP181" i="17" s="1"/>
  <c r="CU181" i="17" s="1"/>
  <c r="CZ181" i="17" s="1"/>
  <c r="DE181" i="17" s="1"/>
  <c r="DJ181" i="17" s="1"/>
  <c r="DO181" i="17" s="1"/>
  <c r="T181" i="17"/>
  <c r="Y181" i="17" s="1"/>
  <c r="AD181" i="17" s="1"/>
  <c r="AI181" i="17" s="1"/>
  <c r="AN181" i="17" s="1"/>
  <c r="AS181" i="17" s="1"/>
  <c r="AX181" i="17" s="1"/>
  <c r="BC181" i="17" s="1"/>
  <c r="BH181" i="17" s="1"/>
  <c r="BM181" i="17" s="1"/>
  <c r="BR181" i="17" s="1"/>
  <c r="BW181" i="17" s="1"/>
  <c r="CB181" i="17" s="1"/>
  <c r="CG181" i="17" s="1"/>
  <c r="CL181" i="17" s="1"/>
  <c r="CQ181" i="17" s="1"/>
  <c r="CV181" i="17" s="1"/>
  <c r="DA181" i="17" s="1"/>
  <c r="DF181" i="17" s="1"/>
  <c r="DK181" i="17" s="1"/>
  <c r="DP181" i="17" s="1"/>
  <c r="F181" i="17"/>
  <c r="E181" i="17" s="1"/>
  <c r="DZ180" i="17"/>
  <c r="DV174" i="17"/>
  <c r="DO174" i="17"/>
  <c r="DJ174" i="17"/>
  <c r="DE174" i="17"/>
  <c r="CZ174" i="17"/>
  <c r="CU174" i="17"/>
  <c r="CP174" i="17"/>
  <c r="CK174" i="17"/>
  <c r="CF174" i="17"/>
  <c r="CA174" i="17"/>
  <c r="BV174" i="17"/>
  <c r="BQ174" i="17"/>
  <c r="BL174" i="17"/>
  <c r="BG174" i="17"/>
  <c r="BB174" i="17"/>
  <c r="AW174" i="17"/>
  <c r="AR174" i="17"/>
  <c r="AM174" i="17"/>
  <c r="AH174" i="17"/>
  <c r="AC174" i="17"/>
  <c r="X174" i="17"/>
  <c r="S174" i="17"/>
  <c r="N174" i="17"/>
  <c r="C174" i="17"/>
  <c r="DZ173" i="17"/>
  <c r="DW173" i="17"/>
  <c r="Y173" i="17"/>
  <c r="AD173" i="17" s="1"/>
  <c r="AI173" i="17" s="1"/>
  <c r="AN173" i="17" s="1"/>
  <c r="AS173" i="17" s="1"/>
  <c r="AX173" i="17" s="1"/>
  <c r="BC173" i="17" s="1"/>
  <c r="BH173" i="17" s="1"/>
  <c r="BM173" i="17" s="1"/>
  <c r="BR173" i="17" s="1"/>
  <c r="BW173" i="17" s="1"/>
  <c r="CB173" i="17" s="1"/>
  <c r="CG173" i="17" s="1"/>
  <c r="CL173" i="17" s="1"/>
  <c r="CQ173" i="17" s="1"/>
  <c r="CV173" i="17" s="1"/>
  <c r="DA173" i="17" s="1"/>
  <c r="DF173" i="17" s="1"/>
  <c r="DK173" i="17" s="1"/>
  <c r="DP173" i="17" s="1"/>
  <c r="T173" i="17"/>
  <c r="S173" i="17"/>
  <c r="P173" i="17"/>
  <c r="Q173" i="17" s="1"/>
  <c r="DZ172" i="17"/>
  <c r="DW172" i="17"/>
  <c r="T172" i="17"/>
  <c r="Y172" i="17" s="1"/>
  <c r="AD172" i="17" s="1"/>
  <c r="AI172" i="17" s="1"/>
  <c r="AN172" i="17" s="1"/>
  <c r="AS172" i="17" s="1"/>
  <c r="AX172" i="17" s="1"/>
  <c r="BC172" i="17" s="1"/>
  <c r="BH172" i="17" s="1"/>
  <c r="BM172" i="17" s="1"/>
  <c r="BR172" i="17" s="1"/>
  <c r="BW172" i="17" s="1"/>
  <c r="CB172" i="17" s="1"/>
  <c r="CG172" i="17" s="1"/>
  <c r="CL172" i="17" s="1"/>
  <c r="CQ172" i="17" s="1"/>
  <c r="CV172" i="17" s="1"/>
  <c r="DA172" i="17" s="1"/>
  <c r="DF172" i="17" s="1"/>
  <c r="DK172" i="17" s="1"/>
  <c r="DP172" i="17" s="1"/>
  <c r="S172" i="17"/>
  <c r="X172" i="17" s="1"/>
  <c r="AC172" i="17" s="1"/>
  <c r="P172" i="17"/>
  <c r="Q172" i="17" s="1"/>
  <c r="DZ171" i="17"/>
  <c r="DW171" i="17"/>
  <c r="T171" i="17"/>
  <c r="Y171" i="17" s="1"/>
  <c r="AD171" i="17" s="1"/>
  <c r="AI171" i="17" s="1"/>
  <c r="AN171" i="17" s="1"/>
  <c r="AS171" i="17" s="1"/>
  <c r="AX171" i="17" s="1"/>
  <c r="BC171" i="17" s="1"/>
  <c r="BH171" i="17" s="1"/>
  <c r="BM171" i="17" s="1"/>
  <c r="BR171" i="17" s="1"/>
  <c r="BW171" i="17" s="1"/>
  <c r="CB171" i="17" s="1"/>
  <c r="CG171" i="17" s="1"/>
  <c r="CL171" i="17" s="1"/>
  <c r="CQ171" i="17" s="1"/>
  <c r="CV171" i="17" s="1"/>
  <c r="DA171" i="17" s="1"/>
  <c r="DF171" i="17" s="1"/>
  <c r="DK171" i="17" s="1"/>
  <c r="DP171" i="17" s="1"/>
  <c r="S171" i="17"/>
  <c r="X171" i="17" s="1"/>
  <c r="P171" i="17"/>
  <c r="Q171" i="17" s="1"/>
  <c r="DZ170" i="17"/>
  <c r="DW170" i="17"/>
  <c r="T170" i="17"/>
  <c r="Y170" i="17" s="1"/>
  <c r="AD170" i="17" s="1"/>
  <c r="AI170" i="17" s="1"/>
  <c r="AN170" i="17" s="1"/>
  <c r="AS170" i="17" s="1"/>
  <c r="AX170" i="17" s="1"/>
  <c r="BC170" i="17" s="1"/>
  <c r="BH170" i="17" s="1"/>
  <c r="BM170" i="17" s="1"/>
  <c r="BR170" i="17" s="1"/>
  <c r="BW170" i="17" s="1"/>
  <c r="CB170" i="17" s="1"/>
  <c r="CG170" i="17" s="1"/>
  <c r="CL170" i="17" s="1"/>
  <c r="CQ170" i="17" s="1"/>
  <c r="CV170" i="17" s="1"/>
  <c r="DA170" i="17" s="1"/>
  <c r="DF170" i="17" s="1"/>
  <c r="DK170" i="17" s="1"/>
  <c r="DP170" i="17" s="1"/>
  <c r="S170" i="17"/>
  <c r="P170" i="17"/>
  <c r="Q170" i="17" s="1"/>
  <c r="DZ169" i="17"/>
  <c r="DW169" i="17"/>
  <c r="T169" i="17"/>
  <c r="Y169" i="17" s="1"/>
  <c r="AD169" i="17" s="1"/>
  <c r="AI169" i="17" s="1"/>
  <c r="AN169" i="17" s="1"/>
  <c r="AS169" i="17" s="1"/>
  <c r="AX169" i="17" s="1"/>
  <c r="BC169" i="17" s="1"/>
  <c r="BH169" i="17" s="1"/>
  <c r="BM169" i="17" s="1"/>
  <c r="BR169" i="17" s="1"/>
  <c r="BW169" i="17" s="1"/>
  <c r="CB169" i="17" s="1"/>
  <c r="CG169" i="17" s="1"/>
  <c r="CL169" i="17" s="1"/>
  <c r="CQ169" i="17" s="1"/>
  <c r="CV169" i="17" s="1"/>
  <c r="DA169" i="17" s="1"/>
  <c r="DF169" i="17" s="1"/>
  <c r="DK169" i="17" s="1"/>
  <c r="DP169" i="17" s="1"/>
  <c r="S169" i="17"/>
  <c r="X169" i="17" s="1"/>
  <c r="AC169" i="17" s="1"/>
  <c r="AH169" i="17" s="1"/>
  <c r="AM169" i="17" s="1"/>
  <c r="E169" i="17"/>
  <c r="DZ168" i="17"/>
  <c r="DW168" i="17"/>
  <c r="T168" i="17"/>
  <c r="Y168" i="17" s="1"/>
  <c r="AD168" i="17" s="1"/>
  <c r="AI168" i="17" s="1"/>
  <c r="AN168" i="17" s="1"/>
  <c r="AS168" i="17" s="1"/>
  <c r="AX168" i="17" s="1"/>
  <c r="BC168" i="17" s="1"/>
  <c r="BH168" i="17" s="1"/>
  <c r="BM168" i="17" s="1"/>
  <c r="BR168" i="17" s="1"/>
  <c r="BW168" i="17" s="1"/>
  <c r="CB168" i="17" s="1"/>
  <c r="CG168" i="17" s="1"/>
  <c r="CL168" i="17" s="1"/>
  <c r="CQ168" i="17" s="1"/>
  <c r="CV168" i="17" s="1"/>
  <c r="DA168" i="17" s="1"/>
  <c r="DF168" i="17" s="1"/>
  <c r="DK168" i="17" s="1"/>
  <c r="DP168" i="17" s="1"/>
  <c r="S168" i="17"/>
  <c r="X168" i="17" s="1"/>
  <c r="AC168" i="17" s="1"/>
  <c r="AH168" i="17" s="1"/>
  <c r="P168" i="17"/>
  <c r="DZ167" i="17"/>
  <c r="DW167" i="17"/>
  <c r="X167" i="17"/>
  <c r="AC167" i="17" s="1"/>
  <c r="S167" i="17"/>
  <c r="Q167" i="17"/>
  <c r="P167" i="17"/>
  <c r="T167" i="17"/>
  <c r="Y167" i="17" s="1"/>
  <c r="AD167" i="17" s="1"/>
  <c r="AI167" i="17" s="1"/>
  <c r="AN167" i="17" s="1"/>
  <c r="AS167" i="17" s="1"/>
  <c r="AX167" i="17" s="1"/>
  <c r="BC167" i="17" s="1"/>
  <c r="BH167" i="17" s="1"/>
  <c r="BM167" i="17" s="1"/>
  <c r="BR167" i="17" s="1"/>
  <c r="BW167" i="17" s="1"/>
  <c r="CB167" i="17" s="1"/>
  <c r="CG167" i="17" s="1"/>
  <c r="CL167" i="17" s="1"/>
  <c r="CQ167" i="17" s="1"/>
  <c r="CV167" i="17" s="1"/>
  <c r="DA167" i="17" s="1"/>
  <c r="DF167" i="17" s="1"/>
  <c r="DK167" i="17" s="1"/>
  <c r="DP167" i="17" s="1"/>
  <c r="F167" i="17"/>
  <c r="DZ166" i="17"/>
  <c r="DW166" i="17"/>
  <c r="S166" i="17"/>
  <c r="X166" i="17" s="1"/>
  <c r="P166" i="17"/>
  <c r="Q166" i="17" s="1"/>
  <c r="T166" i="17"/>
  <c r="Y166" i="17" s="1"/>
  <c r="AD166" i="17" s="1"/>
  <c r="AI166" i="17" s="1"/>
  <c r="AN166" i="17" s="1"/>
  <c r="AS166" i="17" s="1"/>
  <c r="AX166" i="17" s="1"/>
  <c r="BC166" i="17" s="1"/>
  <c r="BH166" i="17" s="1"/>
  <c r="BM166" i="17" s="1"/>
  <c r="BR166" i="17" s="1"/>
  <c r="BW166" i="17" s="1"/>
  <c r="CB166" i="17" s="1"/>
  <c r="CG166" i="17" s="1"/>
  <c r="CL166" i="17" s="1"/>
  <c r="CQ166" i="17" s="1"/>
  <c r="CV166" i="17" s="1"/>
  <c r="DA166" i="17" s="1"/>
  <c r="DF166" i="17" s="1"/>
  <c r="DK166" i="17" s="1"/>
  <c r="DP166" i="17" s="1"/>
  <c r="F166" i="17"/>
  <c r="DZ165" i="17"/>
  <c r="DW165" i="17"/>
  <c r="S165" i="17"/>
  <c r="F165" i="17"/>
  <c r="DZ164" i="17"/>
  <c r="DW164" i="17"/>
  <c r="T164" i="17"/>
  <c r="Y164" i="17" s="1"/>
  <c r="AD164" i="17" s="1"/>
  <c r="AI164" i="17" s="1"/>
  <c r="AN164" i="17" s="1"/>
  <c r="AS164" i="17" s="1"/>
  <c r="AX164" i="17" s="1"/>
  <c r="BC164" i="17" s="1"/>
  <c r="BH164" i="17" s="1"/>
  <c r="BM164" i="17" s="1"/>
  <c r="BR164" i="17" s="1"/>
  <c r="BW164" i="17" s="1"/>
  <c r="CB164" i="17" s="1"/>
  <c r="CG164" i="17" s="1"/>
  <c r="CL164" i="17" s="1"/>
  <c r="CQ164" i="17" s="1"/>
  <c r="CV164" i="17" s="1"/>
  <c r="DA164" i="17" s="1"/>
  <c r="DF164" i="17" s="1"/>
  <c r="DK164" i="17" s="1"/>
  <c r="DP164" i="17" s="1"/>
  <c r="Q164" i="17"/>
  <c r="P164" i="17"/>
  <c r="S164" i="17"/>
  <c r="X164" i="17" s="1"/>
  <c r="AC164" i="17" s="1"/>
  <c r="AH164" i="17" s="1"/>
  <c r="AM164" i="17" s="1"/>
  <c r="AR164" i="17" s="1"/>
  <c r="AW164" i="17" s="1"/>
  <c r="BB164" i="17" s="1"/>
  <c r="BG164" i="17" s="1"/>
  <c r="BL164" i="17" s="1"/>
  <c r="BQ164" i="17" s="1"/>
  <c r="BV164" i="17" s="1"/>
  <c r="CA164" i="17" s="1"/>
  <c r="CF164" i="17" s="1"/>
  <c r="CK164" i="17" s="1"/>
  <c r="CP164" i="17" s="1"/>
  <c r="CU164" i="17" s="1"/>
  <c r="CZ164" i="17" s="1"/>
  <c r="DE164" i="17" s="1"/>
  <c r="DJ164" i="17" s="1"/>
  <c r="DO164" i="17" s="1"/>
  <c r="DQ164" i="17" s="1"/>
  <c r="E164" i="17"/>
  <c r="DZ163" i="17"/>
  <c r="DW163" i="17"/>
  <c r="DU163" i="17"/>
  <c r="DT163" i="17"/>
  <c r="DX163" i="17" s="1"/>
  <c r="DZ162" i="17"/>
  <c r="DV156" i="17"/>
  <c r="DO156" i="17"/>
  <c r="DJ156" i="17"/>
  <c r="DE156" i="17"/>
  <c r="CZ156" i="17"/>
  <c r="CU156" i="17"/>
  <c r="CP156" i="17"/>
  <c r="CK156" i="17"/>
  <c r="CF156" i="17"/>
  <c r="CA156" i="17"/>
  <c r="BV156" i="17"/>
  <c r="BQ156" i="17"/>
  <c r="BL156" i="17"/>
  <c r="BG156" i="17"/>
  <c r="BB156" i="17"/>
  <c r="AW156" i="17"/>
  <c r="AR156" i="17"/>
  <c r="AM156" i="17"/>
  <c r="AH156" i="17"/>
  <c r="AC156" i="17"/>
  <c r="X156" i="17"/>
  <c r="S156" i="17"/>
  <c r="N156" i="17"/>
  <c r="C156" i="17"/>
  <c r="AS155" i="17"/>
  <c r="AX155" i="17" s="1"/>
  <c r="BC155" i="17" s="1"/>
  <c r="BH155" i="17" s="1"/>
  <c r="BM155" i="17" s="1"/>
  <c r="BR155" i="17" s="1"/>
  <c r="BW155" i="17" s="1"/>
  <c r="CB155" i="17" s="1"/>
  <c r="CG155" i="17" s="1"/>
  <c r="CL155" i="17" s="1"/>
  <c r="CQ155" i="17" s="1"/>
  <c r="CV155" i="17" s="1"/>
  <c r="DA155" i="17" s="1"/>
  <c r="DF155" i="17" s="1"/>
  <c r="DK155" i="17" s="1"/>
  <c r="DP155" i="17" s="1"/>
  <c r="X155" i="17"/>
  <c r="V155" i="17"/>
  <c r="T155" i="17"/>
  <c r="Y155" i="17" s="1"/>
  <c r="S155" i="17"/>
  <c r="U155" i="17" s="1"/>
  <c r="Q155" i="17"/>
  <c r="P155" i="17"/>
  <c r="DZ154" i="17"/>
  <c r="DW154" i="17"/>
  <c r="AS154" i="17"/>
  <c r="AX154" i="17" s="1"/>
  <c r="BC154" i="17" s="1"/>
  <c r="BH154" i="17" s="1"/>
  <c r="BM154" i="17" s="1"/>
  <c r="BR154" i="17" s="1"/>
  <c r="BW154" i="17" s="1"/>
  <c r="CB154" i="17" s="1"/>
  <c r="CG154" i="17" s="1"/>
  <c r="CL154" i="17" s="1"/>
  <c r="CQ154" i="17" s="1"/>
  <c r="CV154" i="17" s="1"/>
  <c r="DA154" i="17" s="1"/>
  <c r="DF154" i="17" s="1"/>
  <c r="DK154" i="17" s="1"/>
  <c r="DP154" i="17" s="1"/>
  <c r="Y154" i="17"/>
  <c r="T154" i="17"/>
  <c r="S154" i="17"/>
  <c r="Q154" i="17"/>
  <c r="P154" i="17"/>
  <c r="DZ153" i="17"/>
  <c r="DW153" i="17"/>
  <c r="BH153" i="17"/>
  <c r="BM153" i="17" s="1"/>
  <c r="BR153" i="17" s="1"/>
  <c r="BW153" i="17" s="1"/>
  <c r="CB153" i="17" s="1"/>
  <c r="CG153" i="17" s="1"/>
  <c r="CL153" i="17" s="1"/>
  <c r="CQ153" i="17" s="1"/>
  <c r="CV153" i="17" s="1"/>
  <c r="DA153" i="17" s="1"/>
  <c r="DF153" i="17" s="1"/>
  <c r="DK153" i="17" s="1"/>
  <c r="DP153" i="17" s="1"/>
  <c r="AX153" i="17"/>
  <c r="BC153" i="17" s="1"/>
  <c r="AS153" i="17"/>
  <c r="Y153" i="17"/>
  <c r="T153" i="17"/>
  <c r="S153" i="17"/>
  <c r="X153" i="17" s="1"/>
  <c r="AC153" i="17" s="1"/>
  <c r="P153" i="17"/>
  <c r="DZ152" i="17"/>
  <c r="DW152" i="17"/>
  <c r="BM152" i="17"/>
  <c r="BR152" i="17" s="1"/>
  <c r="BW152" i="17" s="1"/>
  <c r="CB152" i="17" s="1"/>
  <c r="CG152" i="17" s="1"/>
  <c r="CL152" i="17" s="1"/>
  <c r="CQ152" i="17" s="1"/>
  <c r="CV152" i="17" s="1"/>
  <c r="DA152" i="17" s="1"/>
  <c r="DF152" i="17" s="1"/>
  <c r="DK152" i="17" s="1"/>
  <c r="DP152" i="17" s="1"/>
  <c r="BC152" i="17"/>
  <c r="BH152" i="17" s="1"/>
  <c r="AS152" i="17"/>
  <c r="AX152" i="17" s="1"/>
  <c r="AF152" i="17"/>
  <c r="T152" i="17"/>
  <c r="Y152" i="17" s="1"/>
  <c r="S152" i="17"/>
  <c r="X152" i="17" s="1"/>
  <c r="AC152" i="17" s="1"/>
  <c r="AE152" i="17" s="1"/>
  <c r="P152" i="17"/>
  <c r="DZ151" i="17"/>
  <c r="DW151" i="17"/>
  <c r="AS151" i="17"/>
  <c r="AX151" i="17" s="1"/>
  <c r="BC151" i="17" s="1"/>
  <c r="BH151" i="17" s="1"/>
  <c r="BM151" i="17" s="1"/>
  <c r="BR151" i="17" s="1"/>
  <c r="BW151" i="17" s="1"/>
  <c r="CB151" i="17" s="1"/>
  <c r="CG151" i="17" s="1"/>
  <c r="CL151" i="17" s="1"/>
  <c r="CQ151" i="17" s="1"/>
  <c r="CV151" i="17" s="1"/>
  <c r="DA151" i="17" s="1"/>
  <c r="DF151" i="17" s="1"/>
  <c r="DK151" i="17" s="1"/>
  <c r="DP151" i="17" s="1"/>
  <c r="Y151" i="17"/>
  <c r="S151" i="17"/>
  <c r="X151" i="17" s="1"/>
  <c r="P151" i="17"/>
  <c r="F151" i="17"/>
  <c r="DZ150" i="17"/>
  <c r="DW150" i="17"/>
  <c r="AS150" i="17"/>
  <c r="AX150" i="17" s="1"/>
  <c r="BC150" i="17" s="1"/>
  <c r="BH150" i="17" s="1"/>
  <c r="BM150" i="17" s="1"/>
  <c r="BR150" i="17" s="1"/>
  <c r="BW150" i="17" s="1"/>
  <c r="CB150" i="17" s="1"/>
  <c r="CG150" i="17" s="1"/>
  <c r="CL150" i="17" s="1"/>
  <c r="CQ150" i="17" s="1"/>
  <c r="CV150" i="17" s="1"/>
  <c r="DA150" i="17" s="1"/>
  <c r="DF150" i="17" s="1"/>
  <c r="DK150" i="17" s="1"/>
  <c r="DP150" i="17" s="1"/>
  <c r="Y150" i="17"/>
  <c r="S150" i="17"/>
  <c r="Q150" i="17"/>
  <c r="P150" i="17"/>
  <c r="F150" i="17"/>
  <c r="DZ149" i="17"/>
  <c r="DW149" i="17"/>
  <c r="AX149" i="17"/>
  <c r="BC149" i="17" s="1"/>
  <c r="BH149" i="17" s="1"/>
  <c r="BM149" i="17" s="1"/>
  <c r="BR149" i="17" s="1"/>
  <c r="BW149" i="17" s="1"/>
  <c r="CB149" i="17" s="1"/>
  <c r="CG149" i="17" s="1"/>
  <c r="CL149" i="17" s="1"/>
  <c r="CQ149" i="17" s="1"/>
  <c r="CV149" i="17" s="1"/>
  <c r="DA149" i="17" s="1"/>
  <c r="DF149" i="17" s="1"/>
  <c r="DK149" i="17" s="1"/>
  <c r="DP149" i="17" s="1"/>
  <c r="AS149" i="17"/>
  <c r="Y149" i="17"/>
  <c r="S149" i="17"/>
  <c r="X149" i="17" s="1"/>
  <c r="AC149" i="17" s="1"/>
  <c r="AH149" i="17" s="1"/>
  <c r="AM149" i="17" s="1"/>
  <c r="AR149" i="17" s="1"/>
  <c r="AW149" i="17" s="1"/>
  <c r="BB149" i="17" s="1"/>
  <c r="BG149" i="17" s="1"/>
  <c r="BL149" i="17" s="1"/>
  <c r="BQ149" i="17" s="1"/>
  <c r="BV149" i="17" s="1"/>
  <c r="CA149" i="17" s="1"/>
  <c r="CF149" i="17" s="1"/>
  <c r="CK149" i="17" s="1"/>
  <c r="CP149" i="17" s="1"/>
  <c r="CU149" i="17" s="1"/>
  <c r="CZ149" i="17" s="1"/>
  <c r="DE149" i="17" s="1"/>
  <c r="DJ149" i="17" s="1"/>
  <c r="DO149" i="17" s="1"/>
  <c r="F149" i="17"/>
  <c r="E149" i="17"/>
  <c r="DZ148" i="17"/>
  <c r="DX148" i="17"/>
  <c r="DW148" i="17"/>
  <c r="DW156" i="17" s="1"/>
  <c r="DU148" i="17"/>
  <c r="DT148" i="17"/>
  <c r="DZ147" i="17"/>
  <c r="DV141" i="17"/>
  <c r="DO141" i="17"/>
  <c r="DJ141" i="17"/>
  <c r="DE141" i="17"/>
  <c r="CZ141" i="17"/>
  <c r="CU141" i="17"/>
  <c r="CP141" i="17"/>
  <c r="CK141" i="17"/>
  <c r="CF141" i="17"/>
  <c r="CA141" i="17"/>
  <c r="BV141" i="17"/>
  <c r="BQ141" i="17"/>
  <c r="BL141" i="17"/>
  <c r="BG141" i="17"/>
  <c r="BB141" i="17"/>
  <c r="AW141" i="17"/>
  <c r="AR141" i="17"/>
  <c r="AM141" i="17"/>
  <c r="AH141" i="17"/>
  <c r="AC141" i="17"/>
  <c r="X141" i="17"/>
  <c r="S141" i="17"/>
  <c r="N141" i="17"/>
  <c r="C141" i="17"/>
  <c r="AX140" i="17"/>
  <c r="BC140" i="17" s="1"/>
  <c r="BH140" i="17" s="1"/>
  <c r="BM140" i="17" s="1"/>
  <c r="BR140" i="17" s="1"/>
  <c r="BW140" i="17" s="1"/>
  <c r="CB140" i="17" s="1"/>
  <c r="CG140" i="17" s="1"/>
  <c r="CL140" i="17" s="1"/>
  <c r="CQ140" i="17" s="1"/>
  <c r="CV140" i="17" s="1"/>
  <c r="DA140" i="17" s="1"/>
  <c r="DF140" i="17" s="1"/>
  <c r="DK140" i="17" s="1"/>
  <c r="DP140" i="17" s="1"/>
  <c r="T140" i="17"/>
  <c r="Y140" i="17" s="1"/>
  <c r="AD140" i="17" s="1"/>
  <c r="AI140" i="17" s="1"/>
  <c r="AN140" i="17" s="1"/>
  <c r="AS140" i="17" s="1"/>
  <c r="S140" i="17"/>
  <c r="P140" i="17"/>
  <c r="Q140" i="17" s="1"/>
  <c r="DZ139" i="17"/>
  <c r="DW139" i="17"/>
  <c r="X139" i="17"/>
  <c r="T139" i="17"/>
  <c r="Y139" i="17" s="1"/>
  <c r="AD139" i="17" s="1"/>
  <c r="AI139" i="17" s="1"/>
  <c r="AN139" i="17" s="1"/>
  <c r="AS139" i="17" s="1"/>
  <c r="AX139" i="17" s="1"/>
  <c r="BC139" i="17" s="1"/>
  <c r="BH139" i="17" s="1"/>
  <c r="BM139" i="17" s="1"/>
  <c r="BR139" i="17" s="1"/>
  <c r="BW139" i="17" s="1"/>
  <c r="CB139" i="17" s="1"/>
  <c r="CG139" i="17" s="1"/>
  <c r="CL139" i="17" s="1"/>
  <c r="CQ139" i="17" s="1"/>
  <c r="CV139" i="17" s="1"/>
  <c r="DA139" i="17" s="1"/>
  <c r="DF139" i="17" s="1"/>
  <c r="DK139" i="17" s="1"/>
  <c r="DP139" i="17" s="1"/>
  <c r="S139" i="17"/>
  <c r="P139" i="17"/>
  <c r="Q139" i="17" s="1"/>
  <c r="DZ138" i="17"/>
  <c r="DW138" i="17"/>
  <c r="Y138" i="17"/>
  <c r="AD138" i="17" s="1"/>
  <c r="AI138" i="17" s="1"/>
  <c r="AN138" i="17" s="1"/>
  <c r="AS138" i="17" s="1"/>
  <c r="AX138" i="17" s="1"/>
  <c r="BC138" i="17" s="1"/>
  <c r="BH138" i="17" s="1"/>
  <c r="BM138" i="17" s="1"/>
  <c r="BR138" i="17" s="1"/>
  <c r="BW138" i="17" s="1"/>
  <c r="CB138" i="17" s="1"/>
  <c r="CG138" i="17" s="1"/>
  <c r="CL138" i="17" s="1"/>
  <c r="CQ138" i="17" s="1"/>
  <c r="CV138" i="17" s="1"/>
  <c r="DA138" i="17" s="1"/>
  <c r="DF138" i="17" s="1"/>
  <c r="DK138" i="17" s="1"/>
  <c r="DP138" i="17" s="1"/>
  <c r="T138" i="17"/>
  <c r="S138" i="17"/>
  <c r="X138" i="17" s="1"/>
  <c r="Q138" i="17"/>
  <c r="P138" i="17"/>
  <c r="DZ137" i="17"/>
  <c r="DW137" i="17"/>
  <c r="T137" i="17"/>
  <c r="Y137" i="17" s="1"/>
  <c r="AD137" i="17" s="1"/>
  <c r="AI137" i="17" s="1"/>
  <c r="AN137" i="17" s="1"/>
  <c r="AS137" i="17" s="1"/>
  <c r="AX137" i="17" s="1"/>
  <c r="BC137" i="17" s="1"/>
  <c r="BH137" i="17" s="1"/>
  <c r="BM137" i="17" s="1"/>
  <c r="BR137" i="17" s="1"/>
  <c r="BW137" i="17" s="1"/>
  <c r="CB137" i="17" s="1"/>
  <c r="CG137" i="17" s="1"/>
  <c r="CL137" i="17" s="1"/>
  <c r="CQ137" i="17" s="1"/>
  <c r="CV137" i="17" s="1"/>
  <c r="DA137" i="17" s="1"/>
  <c r="DF137" i="17" s="1"/>
  <c r="DK137" i="17" s="1"/>
  <c r="DP137" i="17" s="1"/>
  <c r="S137" i="17"/>
  <c r="Q137" i="17"/>
  <c r="P137" i="17"/>
  <c r="DZ136" i="17"/>
  <c r="DW136" i="17"/>
  <c r="T136" i="17"/>
  <c r="Y136" i="17" s="1"/>
  <c r="AD136" i="17" s="1"/>
  <c r="AI136" i="17" s="1"/>
  <c r="AN136" i="17" s="1"/>
  <c r="AS136" i="17" s="1"/>
  <c r="AX136" i="17" s="1"/>
  <c r="BC136" i="17" s="1"/>
  <c r="BH136" i="17" s="1"/>
  <c r="BM136" i="17" s="1"/>
  <c r="BR136" i="17" s="1"/>
  <c r="BW136" i="17" s="1"/>
  <c r="CB136" i="17" s="1"/>
  <c r="CG136" i="17" s="1"/>
  <c r="CL136" i="17" s="1"/>
  <c r="CQ136" i="17" s="1"/>
  <c r="CV136" i="17" s="1"/>
  <c r="DA136" i="17" s="1"/>
  <c r="DF136" i="17" s="1"/>
  <c r="DK136" i="17" s="1"/>
  <c r="DP136" i="17" s="1"/>
  <c r="S136" i="17"/>
  <c r="Q136" i="17"/>
  <c r="P136" i="17"/>
  <c r="DZ135" i="17"/>
  <c r="DW135" i="17"/>
  <c r="AD135" i="17"/>
  <c r="AI135" i="17" s="1"/>
  <c r="AN135" i="17" s="1"/>
  <c r="AS135" i="17" s="1"/>
  <c r="AX135" i="17" s="1"/>
  <c r="BC135" i="17" s="1"/>
  <c r="BH135" i="17" s="1"/>
  <c r="BM135" i="17" s="1"/>
  <c r="BR135" i="17" s="1"/>
  <c r="BW135" i="17" s="1"/>
  <c r="CB135" i="17" s="1"/>
  <c r="CG135" i="17" s="1"/>
  <c r="CL135" i="17" s="1"/>
  <c r="CQ135" i="17" s="1"/>
  <c r="CV135" i="17" s="1"/>
  <c r="DA135" i="17" s="1"/>
  <c r="DF135" i="17" s="1"/>
  <c r="DK135" i="17" s="1"/>
  <c r="DP135" i="17" s="1"/>
  <c r="T135" i="17"/>
  <c r="Y135" i="17" s="1"/>
  <c r="S135" i="17"/>
  <c r="X135" i="17" s="1"/>
  <c r="Q135" i="17"/>
  <c r="P135" i="17"/>
  <c r="DZ134" i="17"/>
  <c r="DW134" i="17"/>
  <c r="T134" i="17"/>
  <c r="Y134" i="17" s="1"/>
  <c r="AD134" i="17" s="1"/>
  <c r="AI134" i="17" s="1"/>
  <c r="AN134" i="17" s="1"/>
  <c r="AS134" i="17" s="1"/>
  <c r="AX134" i="17" s="1"/>
  <c r="BC134" i="17" s="1"/>
  <c r="BH134" i="17" s="1"/>
  <c r="BM134" i="17" s="1"/>
  <c r="BR134" i="17" s="1"/>
  <c r="BW134" i="17" s="1"/>
  <c r="CB134" i="17" s="1"/>
  <c r="CG134" i="17" s="1"/>
  <c r="CL134" i="17" s="1"/>
  <c r="CQ134" i="17" s="1"/>
  <c r="CV134" i="17" s="1"/>
  <c r="DA134" i="17" s="1"/>
  <c r="DF134" i="17" s="1"/>
  <c r="DK134" i="17" s="1"/>
  <c r="DP134" i="17" s="1"/>
  <c r="S134" i="17"/>
  <c r="X134" i="17" s="1"/>
  <c r="Q134" i="17"/>
  <c r="P134" i="17"/>
  <c r="DZ133" i="17"/>
  <c r="DW133" i="17"/>
  <c r="Y133" i="17"/>
  <c r="AD133" i="17" s="1"/>
  <c r="AI133" i="17" s="1"/>
  <c r="AN133" i="17" s="1"/>
  <c r="AS133" i="17" s="1"/>
  <c r="AX133" i="17" s="1"/>
  <c r="BC133" i="17" s="1"/>
  <c r="BH133" i="17" s="1"/>
  <c r="BM133" i="17" s="1"/>
  <c r="BR133" i="17" s="1"/>
  <c r="BW133" i="17" s="1"/>
  <c r="CB133" i="17" s="1"/>
  <c r="CG133" i="17" s="1"/>
  <c r="CL133" i="17" s="1"/>
  <c r="CQ133" i="17" s="1"/>
  <c r="CV133" i="17" s="1"/>
  <c r="DA133" i="17" s="1"/>
  <c r="DF133" i="17" s="1"/>
  <c r="DK133" i="17" s="1"/>
  <c r="DP133" i="17" s="1"/>
  <c r="T133" i="17"/>
  <c r="S133" i="17"/>
  <c r="P133" i="17"/>
  <c r="Q133" i="17" s="1"/>
  <c r="DZ132" i="17"/>
  <c r="DW132" i="17"/>
  <c r="T132" i="17"/>
  <c r="Y132" i="17" s="1"/>
  <c r="AD132" i="17" s="1"/>
  <c r="AI132" i="17" s="1"/>
  <c r="AN132" i="17" s="1"/>
  <c r="AS132" i="17" s="1"/>
  <c r="AX132" i="17" s="1"/>
  <c r="BC132" i="17" s="1"/>
  <c r="BH132" i="17" s="1"/>
  <c r="BM132" i="17" s="1"/>
  <c r="BR132" i="17" s="1"/>
  <c r="BW132" i="17" s="1"/>
  <c r="CB132" i="17" s="1"/>
  <c r="CG132" i="17" s="1"/>
  <c r="CL132" i="17" s="1"/>
  <c r="CQ132" i="17" s="1"/>
  <c r="CV132" i="17" s="1"/>
  <c r="DA132" i="17" s="1"/>
  <c r="DF132" i="17" s="1"/>
  <c r="DK132" i="17" s="1"/>
  <c r="DP132" i="17" s="1"/>
  <c r="S132" i="17"/>
  <c r="Q132" i="17"/>
  <c r="P132" i="17"/>
  <c r="DZ131" i="17"/>
  <c r="DW131" i="17"/>
  <c r="AD131" i="17"/>
  <c r="AI131" i="17" s="1"/>
  <c r="AN131" i="17" s="1"/>
  <c r="AS131" i="17" s="1"/>
  <c r="AX131" i="17" s="1"/>
  <c r="BC131" i="17" s="1"/>
  <c r="BH131" i="17" s="1"/>
  <c r="BM131" i="17" s="1"/>
  <c r="BR131" i="17" s="1"/>
  <c r="BW131" i="17" s="1"/>
  <c r="CB131" i="17" s="1"/>
  <c r="CG131" i="17" s="1"/>
  <c r="CL131" i="17" s="1"/>
  <c r="CQ131" i="17" s="1"/>
  <c r="CV131" i="17" s="1"/>
  <c r="DA131" i="17" s="1"/>
  <c r="DF131" i="17" s="1"/>
  <c r="DK131" i="17" s="1"/>
  <c r="DP131" i="17" s="1"/>
  <c r="T131" i="17"/>
  <c r="Y131" i="17" s="1"/>
  <c r="S131" i="17"/>
  <c r="X131" i="17" s="1"/>
  <c r="Q131" i="17"/>
  <c r="P131" i="17"/>
  <c r="DZ130" i="17"/>
  <c r="DW130" i="17"/>
  <c r="Y130" i="17"/>
  <c r="AD130" i="17" s="1"/>
  <c r="T130" i="17"/>
  <c r="S130" i="17"/>
  <c r="X130" i="17" s="1"/>
  <c r="AC130" i="17" s="1"/>
  <c r="AH130" i="17" s="1"/>
  <c r="AM130" i="17" s="1"/>
  <c r="AR130" i="17" s="1"/>
  <c r="P130" i="17"/>
  <c r="DZ129" i="17"/>
  <c r="DW129" i="17"/>
  <c r="T129" i="17"/>
  <c r="Y129" i="17" s="1"/>
  <c r="AD129" i="17" s="1"/>
  <c r="AI129" i="17" s="1"/>
  <c r="AN129" i="17" s="1"/>
  <c r="AS129" i="17" s="1"/>
  <c r="AX129" i="17" s="1"/>
  <c r="BC129" i="17" s="1"/>
  <c r="BH129" i="17" s="1"/>
  <c r="BM129" i="17" s="1"/>
  <c r="BR129" i="17" s="1"/>
  <c r="BW129" i="17" s="1"/>
  <c r="CB129" i="17" s="1"/>
  <c r="CG129" i="17" s="1"/>
  <c r="CL129" i="17" s="1"/>
  <c r="CQ129" i="17" s="1"/>
  <c r="CV129" i="17" s="1"/>
  <c r="DA129" i="17" s="1"/>
  <c r="DF129" i="17" s="1"/>
  <c r="DK129" i="17" s="1"/>
  <c r="DP129" i="17" s="1"/>
  <c r="S129" i="17"/>
  <c r="X129" i="17" s="1"/>
  <c r="P129" i="17"/>
  <c r="DZ128" i="17"/>
  <c r="DW128" i="17"/>
  <c r="Y128" i="17"/>
  <c r="AD128" i="17" s="1"/>
  <c r="AI128" i="17" s="1"/>
  <c r="AN128" i="17" s="1"/>
  <c r="AS128" i="17" s="1"/>
  <c r="AX128" i="17" s="1"/>
  <c r="BC128" i="17" s="1"/>
  <c r="BH128" i="17" s="1"/>
  <c r="BM128" i="17" s="1"/>
  <c r="BR128" i="17" s="1"/>
  <c r="BW128" i="17" s="1"/>
  <c r="CB128" i="17" s="1"/>
  <c r="CG128" i="17" s="1"/>
  <c r="CL128" i="17" s="1"/>
  <c r="CQ128" i="17" s="1"/>
  <c r="CV128" i="17" s="1"/>
  <c r="DA128" i="17" s="1"/>
  <c r="DF128" i="17" s="1"/>
  <c r="DK128" i="17" s="1"/>
  <c r="DP128" i="17" s="1"/>
  <c r="T128" i="17"/>
  <c r="S128" i="17"/>
  <c r="X128" i="17" s="1"/>
  <c r="AC128" i="17" s="1"/>
  <c r="AH128" i="17" s="1"/>
  <c r="AM128" i="17" s="1"/>
  <c r="AR128" i="17" s="1"/>
  <c r="AW128" i="17" s="1"/>
  <c r="BB128" i="17" s="1"/>
  <c r="BG128" i="17" s="1"/>
  <c r="BL128" i="17" s="1"/>
  <c r="BQ128" i="17" s="1"/>
  <c r="BV128" i="17" s="1"/>
  <c r="CA128" i="17" s="1"/>
  <c r="CF128" i="17" s="1"/>
  <c r="CK128" i="17" s="1"/>
  <c r="CP128" i="17" s="1"/>
  <c r="CU128" i="17" s="1"/>
  <c r="CZ128" i="17" s="1"/>
  <c r="DE128" i="17" s="1"/>
  <c r="DJ128" i="17" s="1"/>
  <c r="DO128" i="17" s="1"/>
  <c r="P128" i="17"/>
  <c r="DZ127" i="17"/>
  <c r="DW127" i="17"/>
  <c r="Y127" i="17"/>
  <c r="AD127" i="17" s="1"/>
  <c r="AI127" i="17" s="1"/>
  <c r="AN127" i="17" s="1"/>
  <c r="AS127" i="17" s="1"/>
  <c r="AX127" i="17" s="1"/>
  <c r="BC127" i="17" s="1"/>
  <c r="BH127" i="17" s="1"/>
  <c r="BM127" i="17" s="1"/>
  <c r="BR127" i="17" s="1"/>
  <c r="BW127" i="17" s="1"/>
  <c r="CB127" i="17" s="1"/>
  <c r="CG127" i="17" s="1"/>
  <c r="CL127" i="17" s="1"/>
  <c r="CQ127" i="17" s="1"/>
  <c r="CV127" i="17" s="1"/>
  <c r="DA127" i="17" s="1"/>
  <c r="DF127" i="17" s="1"/>
  <c r="DK127" i="17" s="1"/>
  <c r="DP127" i="17" s="1"/>
  <c r="T127" i="17"/>
  <c r="S127" i="17"/>
  <c r="X127" i="17" s="1"/>
  <c r="AC127" i="17" s="1"/>
  <c r="AH127" i="17" s="1"/>
  <c r="AM127" i="17" s="1"/>
  <c r="AR127" i="17" s="1"/>
  <c r="AW127" i="17" s="1"/>
  <c r="BB127" i="17" s="1"/>
  <c r="BG127" i="17" s="1"/>
  <c r="BL127" i="17" s="1"/>
  <c r="BQ127" i="17" s="1"/>
  <c r="BV127" i="17" s="1"/>
  <c r="CA127" i="17" s="1"/>
  <c r="CF127" i="17" s="1"/>
  <c r="CK127" i="17" s="1"/>
  <c r="CP127" i="17" s="1"/>
  <c r="CU127" i="17" s="1"/>
  <c r="CZ127" i="17" s="1"/>
  <c r="DE127" i="17" s="1"/>
  <c r="DJ127" i="17" s="1"/>
  <c r="DO127" i="17" s="1"/>
  <c r="P127" i="17"/>
  <c r="F127" i="17"/>
  <c r="E127" i="17"/>
  <c r="DZ126" i="17"/>
  <c r="DW126" i="17"/>
  <c r="T126" i="17"/>
  <c r="Y126" i="17" s="1"/>
  <c r="AD126" i="17" s="1"/>
  <c r="AI126" i="17" s="1"/>
  <c r="AN126" i="17" s="1"/>
  <c r="AS126" i="17" s="1"/>
  <c r="AX126" i="17" s="1"/>
  <c r="BC126" i="17" s="1"/>
  <c r="BH126" i="17" s="1"/>
  <c r="BM126" i="17" s="1"/>
  <c r="BR126" i="17" s="1"/>
  <c r="BW126" i="17" s="1"/>
  <c r="CB126" i="17" s="1"/>
  <c r="CG126" i="17" s="1"/>
  <c r="CL126" i="17" s="1"/>
  <c r="CQ126" i="17" s="1"/>
  <c r="CV126" i="17" s="1"/>
  <c r="DA126" i="17" s="1"/>
  <c r="DF126" i="17" s="1"/>
  <c r="DK126" i="17" s="1"/>
  <c r="DP126" i="17" s="1"/>
  <c r="S126" i="17"/>
  <c r="X126" i="17" s="1"/>
  <c r="AC126" i="17" s="1"/>
  <c r="AH126" i="17" s="1"/>
  <c r="AM126" i="17" s="1"/>
  <c r="AR126" i="17" s="1"/>
  <c r="AW126" i="17" s="1"/>
  <c r="BB126" i="17" s="1"/>
  <c r="BG126" i="17" s="1"/>
  <c r="BL126" i="17" s="1"/>
  <c r="BQ126" i="17" s="1"/>
  <c r="BV126" i="17" s="1"/>
  <c r="CA126" i="17" s="1"/>
  <c r="CF126" i="17" s="1"/>
  <c r="CK126" i="17" s="1"/>
  <c r="CP126" i="17" s="1"/>
  <c r="CU126" i="17" s="1"/>
  <c r="CZ126" i="17" s="1"/>
  <c r="DE126" i="17" s="1"/>
  <c r="DJ126" i="17" s="1"/>
  <c r="DO126" i="17" s="1"/>
  <c r="E126" i="17"/>
  <c r="DZ125" i="17"/>
  <c r="DW125" i="17"/>
  <c r="Y125" i="17"/>
  <c r="AD125" i="17" s="1"/>
  <c r="T125" i="17"/>
  <c r="S125" i="17"/>
  <c r="X125" i="17" s="1"/>
  <c r="AC125" i="17" s="1"/>
  <c r="AH125" i="17" s="1"/>
  <c r="AM125" i="17" s="1"/>
  <c r="AR125" i="17" s="1"/>
  <c r="AW125" i="17" s="1"/>
  <c r="BB125" i="17" s="1"/>
  <c r="BG125" i="17" s="1"/>
  <c r="BL125" i="17" s="1"/>
  <c r="BQ125" i="17" s="1"/>
  <c r="BV125" i="17" s="1"/>
  <c r="CA125" i="17" s="1"/>
  <c r="CF125" i="17" s="1"/>
  <c r="CK125" i="17" s="1"/>
  <c r="CP125" i="17" s="1"/>
  <c r="CU125" i="17" s="1"/>
  <c r="CZ125" i="17" s="1"/>
  <c r="DE125" i="17" s="1"/>
  <c r="DJ125" i="17" s="1"/>
  <c r="DO125" i="17" s="1"/>
  <c r="P125" i="17"/>
  <c r="F125" i="17"/>
  <c r="E125" i="17"/>
  <c r="DZ124" i="17"/>
  <c r="DW124" i="17"/>
  <c r="T124" i="17"/>
  <c r="Y124" i="17" s="1"/>
  <c r="AD124" i="17" s="1"/>
  <c r="AI124" i="17" s="1"/>
  <c r="AN124" i="17" s="1"/>
  <c r="AS124" i="17" s="1"/>
  <c r="AX124" i="17" s="1"/>
  <c r="BC124" i="17" s="1"/>
  <c r="BH124" i="17" s="1"/>
  <c r="BM124" i="17" s="1"/>
  <c r="BR124" i="17" s="1"/>
  <c r="BW124" i="17" s="1"/>
  <c r="CB124" i="17" s="1"/>
  <c r="CG124" i="17" s="1"/>
  <c r="CL124" i="17" s="1"/>
  <c r="CQ124" i="17" s="1"/>
  <c r="CV124" i="17" s="1"/>
  <c r="DA124" i="17" s="1"/>
  <c r="DF124" i="17" s="1"/>
  <c r="DK124" i="17" s="1"/>
  <c r="DP124" i="17" s="1"/>
  <c r="S124" i="17"/>
  <c r="Q124" i="17"/>
  <c r="P124" i="17"/>
  <c r="E124" i="17"/>
  <c r="DZ123" i="17"/>
  <c r="DW123" i="17"/>
  <c r="T123" i="17"/>
  <c r="Y123" i="17" s="1"/>
  <c r="AD123" i="17" s="1"/>
  <c r="AI123" i="17" s="1"/>
  <c r="AN123" i="17" s="1"/>
  <c r="AS123" i="17" s="1"/>
  <c r="AX123" i="17" s="1"/>
  <c r="BC123" i="17" s="1"/>
  <c r="BH123" i="17" s="1"/>
  <c r="BM123" i="17" s="1"/>
  <c r="BR123" i="17" s="1"/>
  <c r="BW123" i="17" s="1"/>
  <c r="CB123" i="17" s="1"/>
  <c r="CG123" i="17" s="1"/>
  <c r="CL123" i="17" s="1"/>
  <c r="CQ123" i="17" s="1"/>
  <c r="CV123" i="17" s="1"/>
  <c r="DA123" i="17" s="1"/>
  <c r="DF123" i="17" s="1"/>
  <c r="DK123" i="17" s="1"/>
  <c r="DP123" i="17" s="1"/>
  <c r="S123" i="17"/>
  <c r="Q123" i="17"/>
  <c r="P123" i="17"/>
  <c r="F123" i="17"/>
  <c r="DZ122" i="17"/>
  <c r="DW122" i="17"/>
  <c r="T122" i="17"/>
  <c r="U122" i="17" s="1"/>
  <c r="V122" i="17" s="1"/>
  <c r="S122" i="17"/>
  <c r="X122" i="17" s="1"/>
  <c r="AC122" i="17" s="1"/>
  <c r="AH122" i="17" s="1"/>
  <c r="AM122" i="17" s="1"/>
  <c r="AR122" i="17" s="1"/>
  <c r="AW122" i="17" s="1"/>
  <c r="BB122" i="17" s="1"/>
  <c r="BG122" i="17" s="1"/>
  <c r="BL122" i="17" s="1"/>
  <c r="BQ122" i="17" s="1"/>
  <c r="BV122" i="17" s="1"/>
  <c r="CA122" i="17" s="1"/>
  <c r="CF122" i="17" s="1"/>
  <c r="CK122" i="17" s="1"/>
  <c r="CP122" i="17" s="1"/>
  <c r="CU122" i="17" s="1"/>
  <c r="CZ122" i="17" s="1"/>
  <c r="DE122" i="17" s="1"/>
  <c r="DJ122" i="17" s="1"/>
  <c r="DO122" i="17" s="1"/>
  <c r="P122" i="17"/>
  <c r="F122" i="17"/>
  <c r="DZ121" i="17"/>
  <c r="DW115" i="17"/>
  <c r="DV115" i="17"/>
  <c r="DO115" i="17"/>
  <c r="DJ115" i="17"/>
  <c r="DE115" i="17"/>
  <c r="CZ115" i="17"/>
  <c r="CU115" i="17"/>
  <c r="CP115" i="17"/>
  <c r="CK115" i="17"/>
  <c r="CF115" i="17"/>
  <c r="CA115" i="17"/>
  <c r="BV115" i="17"/>
  <c r="BQ115" i="17"/>
  <c r="BL115" i="17"/>
  <c r="BG115" i="17"/>
  <c r="BB115" i="17"/>
  <c r="AW115" i="17"/>
  <c r="AR115" i="17"/>
  <c r="AM115" i="17"/>
  <c r="AH115" i="17"/>
  <c r="AC115" i="17"/>
  <c r="X115" i="17"/>
  <c r="S115" i="17"/>
  <c r="N115" i="17"/>
  <c r="C115" i="17"/>
  <c r="DZ114" i="17"/>
  <c r="DW114" i="17"/>
  <c r="Y114" i="17"/>
  <c r="AD114" i="17" s="1"/>
  <c r="AI114" i="17" s="1"/>
  <c r="AN114" i="17" s="1"/>
  <c r="AS114" i="17" s="1"/>
  <c r="AX114" i="17" s="1"/>
  <c r="BC114" i="17" s="1"/>
  <c r="BH114" i="17" s="1"/>
  <c r="BM114" i="17" s="1"/>
  <c r="BR114" i="17" s="1"/>
  <c r="BW114" i="17" s="1"/>
  <c r="CB114" i="17" s="1"/>
  <c r="CG114" i="17" s="1"/>
  <c r="CL114" i="17" s="1"/>
  <c r="CQ114" i="17" s="1"/>
  <c r="CV114" i="17" s="1"/>
  <c r="DA114" i="17" s="1"/>
  <c r="DF114" i="17" s="1"/>
  <c r="DK114" i="17" s="1"/>
  <c r="DP114" i="17" s="1"/>
  <c r="T114" i="17"/>
  <c r="S114" i="17"/>
  <c r="X114" i="17" s="1"/>
  <c r="P114" i="17"/>
  <c r="Q114" i="17" s="1"/>
  <c r="DZ113" i="17"/>
  <c r="DW113" i="17"/>
  <c r="T113" i="17"/>
  <c r="Y113" i="17" s="1"/>
  <c r="AD113" i="17" s="1"/>
  <c r="AI113" i="17" s="1"/>
  <c r="AN113" i="17" s="1"/>
  <c r="AS113" i="17" s="1"/>
  <c r="AX113" i="17" s="1"/>
  <c r="BC113" i="17" s="1"/>
  <c r="BH113" i="17" s="1"/>
  <c r="BM113" i="17" s="1"/>
  <c r="BR113" i="17" s="1"/>
  <c r="BW113" i="17" s="1"/>
  <c r="CB113" i="17" s="1"/>
  <c r="CG113" i="17" s="1"/>
  <c r="CL113" i="17" s="1"/>
  <c r="CQ113" i="17" s="1"/>
  <c r="CV113" i="17" s="1"/>
  <c r="DA113" i="17" s="1"/>
  <c r="DF113" i="17" s="1"/>
  <c r="DK113" i="17" s="1"/>
  <c r="DP113" i="17" s="1"/>
  <c r="S113" i="17"/>
  <c r="P113" i="17"/>
  <c r="Q113" i="17" s="1"/>
  <c r="DZ112" i="17"/>
  <c r="DW112" i="17"/>
  <c r="X112" i="17"/>
  <c r="AC112" i="17" s="1"/>
  <c r="T112" i="17"/>
  <c r="Y112" i="17" s="1"/>
  <c r="AD112" i="17" s="1"/>
  <c r="AI112" i="17" s="1"/>
  <c r="AN112" i="17" s="1"/>
  <c r="AS112" i="17" s="1"/>
  <c r="AX112" i="17" s="1"/>
  <c r="BC112" i="17" s="1"/>
  <c r="BH112" i="17" s="1"/>
  <c r="BM112" i="17" s="1"/>
  <c r="BR112" i="17" s="1"/>
  <c r="BW112" i="17" s="1"/>
  <c r="CB112" i="17" s="1"/>
  <c r="CG112" i="17" s="1"/>
  <c r="CL112" i="17" s="1"/>
  <c r="CQ112" i="17" s="1"/>
  <c r="CV112" i="17" s="1"/>
  <c r="DA112" i="17" s="1"/>
  <c r="DF112" i="17" s="1"/>
  <c r="DK112" i="17" s="1"/>
  <c r="DP112" i="17" s="1"/>
  <c r="S112" i="17"/>
  <c r="Q112" i="17"/>
  <c r="P112" i="17"/>
  <c r="DZ111" i="17"/>
  <c r="DW111" i="17"/>
  <c r="Y111" i="17"/>
  <c r="AD111" i="17" s="1"/>
  <c r="AI111" i="17" s="1"/>
  <c r="AN111" i="17" s="1"/>
  <c r="AS111" i="17" s="1"/>
  <c r="AX111" i="17" s="1"/>
  <c r="BC111" i="17" s="1"/>
  <c r="BH111" i="17" s="1"/>
  <c r="BM111" i="17" s="1"/>
  <c r="BR111" i="17" s="1"/>
  <c r="BW111" i="17" s="1"/>
  <c r="CB111" i="17" s="1"/>
  <c r="CG111" i="17" s="1"/>
  <c r="CL111" i="17" s="1"/>
  <c r="CQ111" i="17" s="1"/>
  <c r="CV111" i="17" s="1"/>
  <c r="DA111" i="17" s="1"/>
  <c r="DF111" i="17" s="1"/>
  <c r="DK111" i="17" s="1"/>
  <c r="DP111" i="17" s="1"/>
  <c r="X111" i="17"/>
  <c r="T111" i="17"/>
  <c r="S111" i="17"/>
  <c r="Q111" i="17"/>
  <c r="P111" i="17"/>
  <c r="DZ110" i="17"/>
  <c r="DW110" i="17"/>
  <c r="T110" i="17"/>
  <c r="Y110" i="17" s="1"/>
  <c r="AD110" i="17" s="1"/>
  <c r="AI110" i="17" s="1"/>
  <c r="AN110" i="17" s="1"/>
  <c r="AS110" i="17" s="1"/>
  <c r="AX110" i="17" s="1"/>
  <c r="BC110" i="17" s="1"/>
  <c r="BH110" i="17" s="1"/>
  <c r="BM110" i="17" s="1"/>
  <c r="BR110" i="17" s="1"/>
  <c r="BW110" i="17" s="1"/>
  <c r="CB110" i="17" s="1"/>
  <c r="CG110" i="17" s="1"/>
  <c r="CL110" i="17" s="1"/>
  <c r="CQ110" i="17" s="1"/>
  <c r="CV110" i="17" s="1"/>
  <c r="DA110" i="17" s="1"/>
  <c r="DF110" i="17" s="1"/>
  <c r="DK110" i="17" s="1"/>
  <c r="DP110" i="17" s="1"/>
  <c r="S110" i="17"/>
  <c r="X110" i="17" s="1"/>
  <c r="Q110" i="17"/>
  <c r="P110" i="17"/>
  <c r="DZ109" i="17"/>
  <c r="DW109" i="17"/>
  <c r="AM109" i="17"/>
  <c r="AH109" i="17"/>
  <c r="AC109" i="17"/>
  <c r="X109" i="17"/>
  <c r="T109" i="17"/>
  <c r="U109" i="17" s="1"/>
  <c r="V109" i="17" s="1"/>
  <c r="P109" i="17"/>
  <c r="Q109" i="17" s="1"/>
  <c r="DZ108" i="17"/>
  <c r="DW108" i="17"/>
  <c r="Y108" i="17"/>
  <c r="AD108" i="17" s="1"/>
  <c r="AI108" i="17" s="1"/>
  <c r="AN108" i="17" s="1"/>
  <c r="AS108" i="17" s="1"/>
  <c r="AX108" i="17" s="1"/>
  <c r="BC108" i="17" s="1"/>
  <c r="BH108" i="17" s="1"/>
  <c r="BM108" i="17" s="1"/>
  <c r="BR108" i="17" s="1"/>
  <c r="BW108" i="17" s="1"/>
  <c r="CB108" i="17" s="1"/>
  <c r="CG108" i="17" s="1"/>
  <c r="CL108" i="17" s="1"/>
  <c r="CQ108" i="17" s="1"/>
  <c r="CV108" i="17" s="1"/>
  <c r="DA108" i="17" s="1"/>
  <c r="DF108" i="17" s="1"/>
  <c r="DK108" i="17" s="1"/>
  <c r="DP108" i="17" s="1"/>
  <c r="X108" i="17"/>
  <c r="AC108" i="17" s="1"/>
  <c r="U108" i="17"/>
  <c r="V108" i="17" s="1"/>
  <c r="S108" i="17"/>
  <c r="P108" i="17"/>
  <c r="DZ107" i="17"/>
  <c r="DW107" i="17"/>
  <c r="AS107" i="17"/>
  <c r="AX107" i="17" s="1"/>
  <c r="AI107" i="17"/>
  <c r="AN107" i="17" s="1"/>
  <c r="Y107" i="17"/>
  <c r="AD107" i="17" s="1"/>
  <c r="S107" i="17"/>
  <c r="X107" i="17" s="1"/>
  <c r="AC107" i="17" s="1"/>
  <c r="AH107" i="17" s="1"/>
  <c r="AM107" i="17" s="1"/>
  <c r="AR107" i="17" s="1"/>
  <c r="AW107" i="17" s="1"/>
  <c r="BB107" i="17" s="1"/>
  <c r="BG107" i="17" s="1"/>
  <c r="BL107" i="17" s="1"/>
  <c r="BQ107" i="17" s="1"/>
  <c r="BV107" i="17" s="1"/>
  <c r="CA107" i="17" s="1"/>
  <c r="CF107" i="17" s="1"/>
  <c r="CK107" i="17" s="1"/>
  <c r="CP107" i="17" s="1"/>
  <c r="CU107" i="17" s="1"/>
  <c r="CZ107" i="17" s="1"/>
  <c r="DE107" i="17" s="1"/>
  <c r="DJ107" i="17" s="1"/>
  <c r="DO107" i="17" s="1"/>
  <c r="P107" i="17"/>
  <c r="DZ106" i="17"/>
  <c r="DW106" i="17"/>
  <c r="AS106" i="17"/>
  <c r="AX106" i="17" s="1"/>
  <c r="BC106" i="17" s="1"/>
  <c r="BH106" i="17" s="1"/>
  <c r="BM106" i="17" s="1"/>
  <c r="BR106" i="17" s="1"/>
  <c r="BW106" i="17" s="1"/>
  <c r="CB106" i="17" s="1"/>
  <c r="CG106" i="17" s="1"/>
  <c r="CL106" i="17" s="1"/>
  <c r="CQ106" i="17" s="1"/>
  <c r="CV106" i="17" s="1"/>
  <c r="DA106" i="17" s="1"/>
  <c r="DF106" i="17" s="1"/>
  <c r="DK106" i="17" s="1"/>
  <c r="DP106" i="17" s="1"/>
  <c r="AF106" i="17"/>
  <c r="AA106" i="17"/>
  <c r="Y106" i="17"/>
  <c r="Z106" i="17" s="1"/>
  <c r="X106" i="17"/>
  <c r="AC106" i="17" s="1"/>
  <c r="AE106" i="17" s="1"/>
  <c r="V106" i="17"/>
  <c r="U106" i="17"/>
  <c r="P106" i="17"/>
  <c r="Q106" i="17" s="1"/>
  <c r="DW105" i="17"/>
  <c r="Y105" i="17"/>
  <c r="AD105" i="17" s="1"/>
  <c r="AI105" i="17" s="1"/>
  <c r="AN105" i="17" s="1"/>
  <c r="AS105" i="17" s="1"/>
  <c r="AX105" i="17" s="1"/>
  <c r="BC105" i="17" s="1"/>
  <c r="BH105" i="17" s="1"/>
  <c r="BM105" i="17" s="1"/>
  <c r="BR105" i="17" s="1"/>
  <c r="BW105" i="17" s="1"/>
  <c r="CB105" i="17" s="1"/>
  <c r="CG105" i="17" s="1"/>
  <c r="CL105" i="17" s="1"/>
  <c r="CQ105" i="17" s="1"/>
  <c r="CV105" i="17" s="1"/>
  <c r="DA105" i="17" s="1"/>
  <c r="DF105" i="17" s="1"/>
  <c r="DK105" i="17" s="1"/>
  <c r="DP105" i="17" s="1"/>
  <c r="X105" i="17"/>
  <c r="AC105" i="17" s="1"/>
  <c r="S105" i="17"/>
  <c r="U105" i="17" s="1"/>
  <c r="P105" i="17"/>
  <c r="Q105" i="17" s="1"/>
  <c r="DZ104" i="17"/>
  <c r="DW104" i="17"/>
  <c r="BH104" i="17"/>
  <c r="BM104" i="17" s="1"/>
  <c r="BR104" i="17" s="1"/>
  <c r="BW104" i="17" s="1"/>
  <c r="CB104" i="17" s="1"/>
  <c r="CG104" i="17" s="1"/>
  <c r="CL104" i="17" s="1"/>
  <c r="CQ104" i="17" s="1"/>
  <c r="CV104" i="17" s="1"/>
  <c r="DA104" i="17" s="1"/>
  <c r="DF104" i="17" s="1"/>
  <c r="DK104" i="17" s="1"/>
  <c r="DP104" i="17" s="1"/>
  <c r="AD104" i="17"/>
  <c r="AI104" i="17" s="1"/>
  <c r="AN104" i="17" s="1"/>
  <c r="AS104" i="17" s="1"/>
  <c r="AX104" i="17" s="1"/>
  <c r="BC104" i="17" s="1"/>
  <c r="Y104" i="17"/>
  <c r="S104" i="17"/>
  <c r="P104" i="17"/>
  <c r="DZ103" i="17"/>
  <c r="DW103" i="17"/>
  <c r="DT103" i="17"/>
  <c r="DZ102" i="17"/>
  <c r="DV97" i="17"/>
  <c r="DO97" i="17"/>
  <c r="DJ97" i="17"/>
  <c r="DE97" i="17"/>
  <c r="CZ97" i="17"/>
  <c r="CU97" i="17"/>
  <c r="CP97" i="17"/>
  <c r="CK97" i="17"/>
  <c r="CF97" i="17"/>
  <c r="CA97" i="17"/>
  <c r="BV97" i="17"/>
  <c r="BQ97" i="17"/>
  <c r="BL97" i="17"/>
  <c r="BG97" i="17"/>
  <c r="BB97" i="17"/>
  <c r="AW97" i="17"/>
  <c r="AR97" i="17"/>
  <c r="AM97" i="17"/>
  <c r="AH97" i="17"/>
  <c r="AC97" i="17"/>
  <c r="X97" i="17"/>
  <c r="S97" i="17"/>
  <c r="N97" i="17"/>
  <c r="C97" i="17"/>
  <c r="DZ96" i="17"/>
  <c r="DW96" i="17"/>
  <c r="T96" i="17"/>
  <c r="S96" i="17"/>
  <c r="X96" i="17" s="1"/>
  <c r="Q96" i="17"/>
  <c r="P96" i="17"/>
  <c r="DZ95" i="17"/>
  <c r="DW95" i="17"/>
  <c r="Y95" i="17"/>
  <c r="AD95" i="17" s="1"/>
  <c r="AI95" i="17" s="1"/>
  <c r="AN95" i="17" s="1"/>
  <c r="AS95" i="17" s="1"/>
  <c r="AX95" i="17" s="1"/>
  <c r="BC95" i="17" s="1"/>
  <c r="BH95" i="17" s="1"/>
  <c r="BM95" i="17" s="1"/>
  <c r="BR95" i="17" s="1"/>
  <c r="BW95" i="17" s="1"/>
  <c r="CB95" i="17" s="1"/>
  <c r="CG95" i="17" s="1"/>
  <c r="CL95" i="17" s="1"/>
  <c r="CQ95" i="17" s="1"/>
  <c r="CV95" i="17" s="1"/>
  <c r="DA95" i="17" s="1"/>
  <c r="DF95" i="17" s="1"/>
  <c r="DK95" i="17" s="1"/>
  <c r="DP95" i="17" s="1"/>
  <c r="T95" i="17"/>
  <c r="U95" i="17" s="1"/>
  <c r="V95" i="17" s="1"/>
  <c r="S95" i="17"/>
  <c r="X95" i="17" s="1"/>
  <c r="Q95" i="17"/>
  <c r="P95" i="17"/>
  <c r="DZ94" i="17"/>
  <c r="DW94" i="17"/>
  <c r="Y94" i="17"/>
  <c r="AD94" i="17" s="1"/>
  <c r="AI94" i="17" s="1"/>
  <c r="AN94" i="17" s="1"/>
  <c r="AS94" i="17" s="1"/>
  <c r="AX94" i="17" s="1"/>
  <c r="BC94" i="17" s="1"/>
  <c r="BH94" i="17" s="1"/>
  <c r="BM94" i="17" s="1"/>
  <c r="BR94" i="17" s="1"/>
  <c r="BW94" i="17" s="1"/>
  <c r="CB94" i="17" s="1"/>
  <c r="CG94" i="17" s="1"/>
  <c r="CL94" i="17" s="1"/>
  <c r="CQ94" i="17" s="1"/>
  <c r="CV94" i="17" s="1"/>
  <c r="DA94" i="17" s="1"/>
  <c r="DF94" i="17" s="1"/>
  <c r="DK94" i="17" s="1"/>
  <c r="DP94" i="17" s="1"/>
  <c r="T94" i="17"/>
  <c r="U94" i="17" s="1"/>
  <c r="V94" i="17" s="1"/>
  <c r="S94" i="17"/>
  <c r="X94" i="17" s="1"/>
  <c r="Q94" i="17"/>
  <c r="P94" i="17"/>
  <c r="DZ93" i="17"/>
  <c r="DW93" i="17"/>
  <c r="T93" i="17"/>
  <c r="S93" i="17"/>
  <c r="X93" i="17" s="1"/>
  <c r="Q93" i="17"/>
  <c r="P93" i="17"/>
  <c r="DZ92" i="17"/>
  <c r="DW92" i="17"/>
  <c r="T92" i="17"/>
  <c r="S92" i="17"/>
  <c r="X92" i="17" s="1"/>
  <c r="Q92" i="17"/>
  <c r="P92" i="17"/>
  <c r="DZ91" i="17"/>
  <c r="DW91" i="17"/>
  <c r="Y91" i="17"/>
  <c r="AD91" i="17" s="1"/>
  <c r="AI91" i="17" s="1"/>
  <c r="AN91" i="17" s="1"/>
  <c r="AS91" i="17" s="1"/>
  <c r="AX91" i="17" s="1"/>
  <c r="BC91" i="17" s="1"/>
  <c r="BH91" i="17" s="1"/>
  <c r="BM91" i="17" s="1"/>
  <c r="BR91" i="17" s="1"/>
  <c r="BW91" i="17" s="1"/>
  <c r="CB91" i="17" s="1"/>
  <c r="CG91" i="17" s="1"/>
  <c r="CL91" i="17" s="1"/>
  <c r="CQ91" i="17" s="1"/>
  <c r="CV91" i="17" s="1"/>
  <c r="DA91" i="17" s="1"/>
  <c r="DF91" i="17" s="1"/>
  <c r="DK91" i="17" s="1"/>
  <c r="DP91" i="17" s="1"/>
  <c r="T91" i="17"/>
  <c r="U91" i="17" s="1"/>
  <c r="V91" i="17" s="1"/>
  <c r="S91" i="17"/>
  <c r="X91" i="17" s="1"/>
  <c r="Q91" i="17"/>
  <c r="P91" i="17"/>
  <c r="DZ90" i="17"/>
  <c r="DW90" i="17"/>
  <c r="T90" i="17"/>
  <c r="Y90" i="17" s="1"/>
  <c r="AD90" i="17" s="1"/>
  <c r="AI90" i="17" s="1"/>
  <c r="AN90" i="17" s="1"/>
  <c r="S90" i="17"/>
  <c r="X90" i="17" s="1"/>
  <c r="AC90" i="17" s="1"/>
  <c r="AH90" i="17" s="1"/>
  <c r="AM90" i="17" s="1"/>
  <c r="AR90" i="17" s="1"/>
  <c r="AW90" i="17" s="1"/>
  <c r="BB90" i="17" s="1"/>
  <c r="BG90" i="17" s="1"/>
  <c r="BL90" i="17" s="1"/>
  <c r="BQ90" i="17" s="1"/>
  <c r="BV90" i="17" s="1"/>
  <c r="CA90" i="17" s="1"/>
  <c r="CF90" i="17" s="1"/>
  <c r="CK90" i="17" s="1"/>
  <c r="CP90" i="17" s="1"/>
  <c r="CU90" i="17" s="1"/>
  <c r="CZ90" i="17" s="1"/>
  <c r="DE90" i="17" s="1"/>
  <c r="P90" i="17"/>
  <c r="DZ89" i="17"/>
  <c r="DW89" i="17"/>
  <c r="T89" i="17"/>
  <c r="Y89" i="17" s="1"/>
  <c r="AD89" i="17" s="1"/>
  <c r="AI89" i="17" s="1"/>
  <c r="AN89" i="17" s="1"/>
  <c r="AS89" i="17" s="1"/>
  <c r="AX89" i="17" s="1"/>
  <c r="BC89" i="17" s="1"/>
  <c r="BH89" i="17" s="1"/>
  <c r="BM89" i="17" s="1"/>
  <c r="BR89" i="17" s="1"/>
  <c r="BW89" i="17" s="1"/>
  <c r="CB89" i="17" s="1"/>
  <c r="CG89" i="17" s="1"/>
  <c r="CL89" i="17" s="1"/>
  <c r="CQ89" i="17" s="1"/>
  <c r="CV89" i="17" s="1"/>
  <c r="DA89" i="17" s="1"/>
  <c r="DF89" i="17" s="1"/>
  <c r="DK89" i="17" s="1"/>
  <c r="DP89" i="17" s="1"/>
  <c r="S89" i="17"/>
  <c r="X89" i="17" s="1"/>
  <c r="Q89" i="17"/>
  <c r="P89" i="17"/>
  <c r="DZ88" i="17"/>
  <c r="DW88" i="17"/>
  <c r="Z88" i="17"/>
  <c r="AA88" i="17" s="1"/>
  <c r="T88" i="17"/>
  <c r="Y88" i="17" s="1"/>
  <c r="AD88" i="17" s="1"/>
  <c r="AI88" i="17" s="1"/>
  <c r="AN88" i="17" s="1"/>
  <c r="S88" i="17"/>
  <c r="X88" i="17" s="1"/>
  <c r="AC88" i="17" s="1"/>
  <c r="AH88" i="17" s="1"/>
  <c r="AM88" i="17" s="1"/>
  <c r="AR88" i="17" s="1"/>
  <c r="AW88" i="17" s="1"/>
  <c r="BB88" i="17" s="1"/>
  <c r="BG88" i="17" s="1"/>
  <c r="BL88" i="17" s="1"/>
  <c r="BQ88" i="17" s="1"/>
  <c r="BV88" i="17" s="1"/>
  <c r="CA88" i="17" s="1"/>
  <c r="CF88" i="17" s="1"/>
  <c r="CK88" i="17" s="1"/>
  <c r="CP88" i="17" s="1"/>
  <c r="CU88" i="17" s="1"/>
  <c r="CZ88" i="17" s="1"/>
  <c r="DE88" i="17" s="1"/>
  <c r="DJ88" i="17" s="1"/>
  <c r="DO88" i="17" s="1"/>
  <c r="P88" i="17"/>
  <c r="DZ87" i="17"/>
  <c r="DW87" i="17"/>
  <c r="T87" i="17"/>
  <c r="Y87" i="17" s="1"/>
  <c r="AD87" i="17" s="1"/>
  <c r="AI87" i="17" s="1"/>
  <c r="AN87" i="17" s="1"/>
  <c r="AS87" i="17" s="1"/>
  <c r="AX87" i="17" s="1"/>
  <c r="BC87" i="17" s="1"/>
  <c r="BH87" i="17" s="1"/>
  <c r="BM87" i="17" s="1"/>
  <c r="BR87" i="17" s="1"/>
  <c r="BW87" i="17" s="1"/>
  <c r="CB87" i="17" s="1"/>
  <c r="CG87" i="17" s="1"/>
  <c r="CL87" i="17" s="1"/>
  <c r="CQ87" i="17" s="1"/>
  <c r="CV87" i="17" s="1"/>
  <c r="DA87" i="17" s="1"/>
  <c r="DF87" i="17" s="1"/>
  <c r="DK87" i="17" s="1"/>
  <c r="DP87" i="17" s="1"/>
  <c r="S87" i="17"/>
  <c r="X87" i="17" s="1"/>
  <c r="Q87" i="17"/>
  <c r="P87" i="17"/>
  <c r="DZ86" i="17"/>
  <c r="DW86" i="17"/>
  <c r="T86" i="17"/>
  <c r="Y86" i="17" s="1"/>
  <c r="AD86" i="17" s="1"/>
  <c r="AI86" i="17" s="1"/>
  <c r="AN86" i="17" s="1"/>
  <c r="S86" i="17"/>
  <c r="X86" i="17" s="1"/>
  <c r="AC86" i="17" s="1"/>
  <c r="AH86" i="17" s="1"/>
  <c r="AM86" i="17" s="1"/>
  <c r="AR86" i="17" s="1"/>
  <c r="AW86" i="17" s="1"/>
  <c r="BB86" i="17" s="1"/>
  <c r="BG86" i="17" s="1"/>
  <c r="BL86" i="17" s="1"/>
  <c r="BQ86" i="17" s="1"/>
  <c r="BV86" i="17" s="1"/>
  <c r="CA86" i="17" s="1"/>
  <c r="CF86" i="17" s="1"/>
  <c r="CK86" i="17" s="1"/>
  <c r="CP86" i="17" s="1"/>
  <c r="CU86" i="17" s="1"/>
  <c r="CZ86" i="17" s="1"/>
  <c r="DE86" i="17" s="1"/>
  <c r="DJ86" i="17" s="1"/>
  <c r="DO86" i="17" s="1"/>
  <c r="P86" i="17"/>
  <c r="DZ85" i="17"/>
  <c r="DW85" i="17"/>
  <c r="T85" i="17"/>
  <c r="Y85" i="17" s="1"/>
  <c r="AD85" i="17" s="1"/>
  <c r="AI85" i="17" s="1"/>
  <c r="AN85" i="17" s="1"/>
  <c r="AS85" i="17" s="1"/>
  <c r="AX85" i="17" s="1"/>
  <c r="BC85" i="17" s="1"/>
  <c r="BH85" i="17" s="1"/>
  <c r="BM85" i="17" s="1"/>
  <c r="BR85" i="17" s="1"/>
  <c r="BW85" i="17" s="1"/>
  <c r="CB85" i="17" s="1"/>
  <c r="CG85" i="17" s="1"/>
  <c r="CL85" i="17" s="1"/>
  <c r="CQ85" i="17" s="1"/>
  <c r="CV85" i="17" s="1"/>
  <c r="DA85" i="17" s="1"/>
  <c r="DF85" i="17" s="1"/>
  <c r="DK85" i="17" s="1"/>
  <c r="DP85" i="17" s="1"/>
  <c r="S85" i="17"/>
  <c r="Q85" i="17"/>
  <c r="P85" i="17"/>
  <c r="DZ84" i="17"/>
  <c r="DW84" i="17"/>
  <c r="T84" i="17"/>
  <c r="Y84" i="17" s="1"/>
  <c r="AD84" i="17" s="1"/>
  <c r="AI84" i="17" s="1"/>
  <c r="AN84" i="17" s="1"/>
  <c r="AS84" i="17" s="1"/>
  <c r="AX84" i="17" s="1"/>
  <c r="BC84" i="17" s="1"/>
  <c r="BH84" i="17" s="1"/>
  <c r="BM84" i="17" s="1"/>
  <c r="BR84" i="17" s="1"/>
  <c r="BW84" i="17" s="1"/>
  <c r="CB84" i="17" s="1"/>
  <c r="CG84" i="17" s="1"/>
  <c r="CL84" i="17" s="1"/>
  <c r="CQ84" i="17" s="1"/>
  <c r="CV84" i="17" s="1"/>
  <c r="DA84" i="17" s="1"/>
  <c r="DF84" i="17" s="1"/>
  <c r="DK84" i="17" s="1"/>
  <c r="DP84" i="17" s="1"/>
  <c r="S84" i="17"/>
  <c r="U84" i="17" s="1"/>
  <c r="V84" i="17" s="1"/>
  <c r="P84" i="17"/>
  <c r="Q84" i="17" s="1"/>
  <c r="DZ83" i="17"/>
  <c r="DW83" i="17"/>
  <c r="T83" i="17"/>
  <c r="Y83" i="17" s="1"/>
  <c r="AD83" i="17" s="1"/>
  <c r="AI83" i="17" s="1"/>
  <c r="AN83" i="17" s="1"/>
  <c r="AS83" i="17" s="1"/>
  <c r="AX83" i="17" s="1"/>
  <c r="BC83" i="17" s="1"/>
  <c r="BH83" i="17" s="1"/>
  <c r="BM83" i="17" s="1"/>
  <c r="BR83" i="17" s="1"/>
  <c r="BW83" i="17" s="1"/>
  <c r="CB83" i="17" s="1"/>
  <c r="CG83" i="17" s="1"/>
  <c r="CL83" i="17" s="1"/>
  <c r="CQ83" i="17" s="1"/>
  <c r="CV83" i="17" s="1"/>
  <c r="DA83" i="17" s="1"/>
  <c r="DF83" i="17" s="1"/>
  <c r="DK83" i="17" s="1"/>
  <c r="DP83" i="17" s="1"/>
  <c r="S83" i="17"/>
  <c r="X83" i="17" s="1"/>
  <c r="Z83" i="17" s="1"/>
  <c r="AA83" i="17" s="1"/>
  <c r="Q83" i="17"/>
  <c r="P83" i="17"/>
  <c r="DZ82" i="17"/>
  <c r="DW82" i="17"/>
  <c r="T82" i="17"/>
  <c r="Y82" i="17" s="1"/>
  <c r="AD82" i="17" s="1"/>
  <c r="AI82" i="17" s="1"/>
  <c r="AN82" i="17" s="1"/>
  <c r="AS82" i="17" s="1"/>
  <c r="AX82" i="17" s="1"/>
  <c r="BC82" i="17" s="1"/>
  <c r="BH82" i="17" s="1"/>
  <c r="BM82" i="17" s="1"/>
  <c r="BR82" i="17" s="1"/>
  <c r="BW82" i="17" s="1"/>
  <c r="CB82" i="17" s="1"/>
  <c r="CG82" i="17" s="1"/>
  <c r="CL82" i="17" s="1"/>
  <c r="CQ82" i="17" s="1"/>
  <c r="CV82" i="17" s="1"/>
  <c r="DA82" i="17" s="1"/>
  <c r="DF82" i="17" s="1"/>
  <c r="DK82" i="17" s="1"/>
  <c r="DP82" i="17" s="1"/>
  <c r="S82" i="17"/>
  <c r="U82" i="17" s="1"/>
  <c r="V82" i="17" s="1"/>
  <c r="P82" i="17"/>
  <c r="Q82" i="17" s="1"/>
  <c r="DZ81" i="17"/>
  <c r="DW81" i="17"/>
  <c r="T81" i="17"/>
  <c r="Y81" i="17" s="1"/>
  <c r="AD81" i="17" s="1"/>
  <c r="AI81" i="17" s="1"/>
  <c r="AN81" i="17" s="1"/>
  <c r="AS81" i="17" s="1"/>
  <c r="AX81" i="17" s="1"/>
  <c r="BC81" i="17" s="1"/>
  <c r="BH81" i="17" s="1"/>
  <c r="BM81" i="17" s="1"/>
  <c r="BR81" i="17" s="1"/>
  <c r="BW81" i="17" s="1"/>
  <c r="CB81" i="17" s="1"/>
  <c r="CG81" i="17" s="1"/>
  <c r="CL81" i="17" s="1"/>
  <c r="CQ81" i="17" s="1"/>
  <c r="CV81" i="17" s="1"/>
  <c r="DA81" i="17" s="1"/>
  <c r="DF81" i="17" s="1"/>
  <c r="DK81" i="17" s="1"/>
  <c r="DP81" i="17" s="1"/>
  <c r="S81" i="17"/>
  <c r="X81" i="17" s="1"/>
  <c r="Z81" i="17" s="1"/>
  <c r="AA81" i="17" s="1"/>
  <c r="Q81" i="17"/>
  <c r="P81" i="17"/>
  <c r="DZ80" i="17"/>
  <c r="DW80" i="17"/>
  <c r="T80" i="17"/>
  <c r="Y80" i="17" s="1"/>
  <c r="AD80" i="17" s="1"/>
  <c r="AI80" i="17" s="1"/>
  <c r="AN80" i="17" s="1"/>
  <c r="AS80" i="17" s="1"/>
  <c r="AX80" i="17" s="1"/>
  <c r="BC80" i="17" s="1"/>
  <c r="BH80" i="17" s="1"/>
  <c r="BM80" i="17" s="1"/>
  <c r="BR80" i="17" s="1"/>
  <c r="BW80" i="17" s="1"/>
  <c r="CB80" i="17" s="1"/>
  <c r="CG80" i="17" s="1"/>
  <c r="CL80" i="17" s="1"/>
  <c r="CQ80" i="17" s="1"/>
  <c r="CV80" i="17" s="1"/>
  <c r="DA80" i="17" s="1"/>
  <c r="DF80" i="17" s="1"/>
  <c r="DK80" i="17" s="1"/>
  <c r="DP80" i="17" s="1"/>
  <c r="S80" i="17"/>
  <c r="X80" i="17" s="1"/>
  <c r="AC80" i="17" s="1"/>
  <c r="AH80" i="17" s="1"/>
  <c r="AM80" i="17" s="1"/>
  <c r="AR80" i="17" s="1"/>
  <c r="AW80" i="17" s="1"/>
  <c r="BB80" i="17" s="1"/>
  <c r="BG80" i="17" s="1"/>
  <c r="BL80" i="17" s="1"/>
  <c r="BQ80" i="17" s="1"/>
  <c r="BV80" i="17" s="1"/>
  <c r="CA80" i="17" s="1"/>
  <c r="CF80" i="17" s="1"/>
  <c r="CK80" i="17" s="1"/>
  <c r="CP80" i="17" s="1"/>
  <c r="CU80" i="17" s="1"/>
  <c r="CZ80" i="17" s="1"/>
  <c r="DE80" i="17" s="1"/>
  <c r="DJ80" i="17" s="1"/>
  <c r="DO80" i="17" s="1"/>
  <c r="E80" i="17"/>
  <c r="DZ79" i="17"/>
  <c r="DW79" i="17"/>
  <c r="T79" i="17"/>
  <c r="Y79" i="17" s="1"/>
  <c r="AD79" i="17" s="1"/>
  <c r="S79" i="17"/>
  <c r="X79" i="17" s="1"/>
  <c r="AC79" i="17" s="1"/>
  <c r="AH79" i="17" s="1"/>
  <c r="AM79" i="17" s="1"/>
  <c r="AR79" i="17" s="1"/>
  <c r="AW79" i="17" s="1"/>
  <c r="BB79" i="17" s="1"/>
  <c r="BG79" i="17" s="1"/>
  <c r="BL79" i="17" s="1"/>
  <c r="BQ79" i="17" s="1"/>
  <c r="BV79" i="17" s="1"/>
  <c r="CA79" i="17" s="1"/>
  <c r="CF79" i="17" s="1"/>
  <c r="CK79" i="17" s="1"/>
  <c r="CP79" i="17" s="1"/>
  <c r="CU79" i="17" s="1"/>
  <c r="CZ79" i="17" s="1"/>
  <c r="DE79" i="17" s="1"/>
  <c r="DJ79" i="17" s="1"/>
  <c r="DO79" i="17" s="1"/>
  <c r="P79" i="17"/>
  <c r="F79" i="17"/>
  <c r="DZ78" i="17"/>
  <c r="DW78" i="17"/>
  <c r="T78" i="17"/>
  <c r="Y78" i="17" s="1"/>
  <c r="AD78" i="17" s="1"/>
  <c r="AI78" i="17" s="1"/>
  <c r="AN78" i="17" s="1"/>
  <c r="AS78" i="17" s="1"/>
  <c r="AX78" i="17" s="1"/>
  <c r="BC78" i="17" s="1"/>
  <c r="BH78" i="17" s="1"/>
  <c r="BM78" i="17" s="1"/>
  <c r="BR78" i="17" s="1"/>
  <c r="BW78" i="17" s="1"/>
  <c r="CB78" i="17" s="1"/>
  <c r="CG78" i="17" s="1"/>
  <c r="CL78" i="17" s="1"/>
  <c r="CQ78" i="17" s="1"/>
  <c r="CV78" i="17" s="1"/>
  <c r="DA78" i="17" s="1"/>
  <c r="DF78" i="17" s="1"/>
  <c r="DK78" i="17" s="1"/>
  <c r="DP78" i="17" s="1"/>
  <c r="S78" i="17"/>
  <c r="X78" i="17" s="1"/>
  <c r="AC78" i="17" s="1"/>
  <c r="AH78" i="17" s="1"/>
  <c r="AM78" i="17" s="1"/>
  <c r="AR78" i="17" s="1"/>
  <c r="AW78" i="17" s="1"/>
  <c r="BB78" i="17" s="1"/>
  <c r="BG78" i="17" s="1"/>
  <c r="BL78" i="17" s="1"/>
  <c r="BQ78" i="17" s="1"/>
  <c r="BV78" i="17" s="1"/>
  <c r="CA78" i="17" s="1"/>
  <c r="CF78" i="17" s="1"/>
  <c r="CK78" i="17" s="1"/>
  <c r="CP78" i="17" s="1"/>
  <c r="CU78" i="17" s="1"/>
  <c r="CZ78" i="17" s="1"/>
  <c r="DE78" i="17" s="1"/>
  <c r="DJ78" i="17" s="1"/>
  <c r="DO78" i="17" s="1"/>
  <c r="DQ78" i="17" s="1"/>
  <c r="DR78" i="17" s="1"/>
  <c r="P78" i="17"/>
  <c r="F78" i="17"/>
  <c r="DZ77" i="17"/>
  <c r="DW77" i="17"/>
  <c r="V77" i="17"/>
  <c r="T77" i="17"/>
  <c r="Y77" i="17" s="1"/>
  <c r="AD77" i="17" s="1"/>
  <c r="AI77" i="17" s="1"/>
  <c r="AN77" i="17" s="1"/>
  <c r="AS77" i="17" s="1"/>
  <c r="AX77" i="17" s="1"/>
  <c r="BC77" i="17" s="1"/>
  <c r="BH77" i="17" s="1"/>
  <c r="BM77" i="17" s="1"/>
  <c r="BR77" i="17" s="1"/>
  <c r="BW77" i="17" s="1"/>
  <c r="CB77" i="17" s="1"/>
  <c r="CG77" i="17" s="1"/>
  <c r="CL77" i="17" s="1"/>
  <c r="CQ77" i="17" s="1"/>
  <c r="CV77" i="17" s="1"/>
  <c r="DA77" i="17" s="1"/>
  <c r="DF77" i="17" s="1"/>
  <c r="DK77" i="17" s="1"/>
  <c r="DP77" i="17" s="1"/>
  <c r="S77" i="17"/>
  <c r="U77" i="17" s="1"/>
  <c r="P77" i="17"/>
  <c r="Q77" i="17" s="1"/>
  <c r="DZ76" i="17"/>
  <c r="DW76" i="17"/>
  <c r="T76" i="17"/>
  <c r="Y76" i="17" s="1"/>
  <c r="AD76" i="17" s="1"/>
  <c r="AI76" i="17" s="1"/>
  <c r="AN76" i="17" s="1"/>
  <c r="AS76" i="17" s="1"/>
  <c r="AX76" i="17" s="1"/>
  <c r="BC76" i="17" s="1"/>
  <c r="BH76" i="17" s="1"/>
  <c r="BM76" i="17" s="1"/>
  <c r="BR76" i="17" s="1"/>
  <c r="BW76" i="17" s="1"/>
  <c r="CB76" i="17" s="1"/>
  <c r="CG76" i="17" s="1"/>
  <c r="CL76" i="17" s="1"/>
  <c r="CQ76" i="17" s="1"/>
  <c r="CV76" i="17" s="1"/>
  <c r="DA76" i="17" s="1"/>
  <c r="DF76" i="17" s="1"/>
  <c r="DK76" i="17" s="1"/>
  <c r="DP76" i="17" s="1"/>
  <c r="S76" i="17"/>
  <c r="Q76" i="17"/>
  <c r="P76" i="17"/>
  <c r="DZ75" i="17"/>
  <c r="DW75" i="17"/>
  <c r="V75" i="17"/>
  <c r="T75" i="17"/>
  <c r="Y75" i="17" s="1"/>
  <c r="AD75" i="17" s="1"/>
  <c r="AI75" i="17" s="1"/>
  <c r="AN75" i="17" s="1"/>
  <c r="AS75" i="17" s="1"/>
  <c r="AX75" i="17" s="1"/>
  <c r="BC75" i="17" s="1"/>
  <c r="BH75" i="17" s="1"/>
  <c r="BM75" i="17" s="1"/>
  <c r="BR75" i="17" s="1"/>
  <c r="BW75" i="17" s="1"/>
  <c r="CB75" i="17" s="1"/>
  <c r="CG75" i="17" s="1"/>
  <c r="CL75" i="17" s="1"/>
  <c r="CQ75" i="17" s="1"/>
  <c r="CV75" i="17" s="1"/>
  <c r="DA75" i="17" s="1"/>
  <c r="DF75" i="17" s="1"/>
  <c r="DK75" i="17" s="1"/>
  <c r="DP75" i="17" s="1"/>
  <c r="S75" i="17"/>
  <c r="U75" i="17" s="1"/>
  <c r="P75" i="17"/>
  <c r="Q75" i="17" s="1"/>
  <c r="DZ74" i="17"/>
  <c r="DW74" i="17"/>
  <c r="BB74" i="17"/>
  <c r="AW74" i="17"/>
  <c r="Y74" i="17"/>
  <c r="AD74" i="17" s="1"/>
  <c r="T74" i="17"/>
  <c r="S74" i="17"/>
  <c r="X74" i="17" s="1"/>
  <c r="AC74" i="17" s="1"/>
  <c r="AH74" i="17" s="1"/>
  <c r="P74" i="17"/>
  <c r="Q74" i="17" s="1"/>
  <c r="DZ73" i="17"/>
  <c r="DW73" i="17"/>
  <c r="AW73" i="17"/>
  <c r="BB73" i="17" s="1"/>
  <c r="BG73" i="17" s="1"/>
  <c r="BL73" i="17" s="1"/>
  <c r="BQ73" i="17" s="1"/>
  <c r="BV73" i="17" s="1"/>
  <c r="CA73" i="17" s="1"/>
  <c r="CF73" i="17" s="1"/>
  <c r="CK73" i="17" s="1"/>
  <c r="CP73" i="17" s="1"/>
  <c r="CU73" i="17" s="1"/>
  <c r="CZ73" i="17" s="1"/>
  <c r="DE73" i="17" s="1"/>
  <c r="DJ73" i="17" s="1"/>
  <c r="DO73" i="17" s="1"/>
  <c r="S73" i="17"/>
  <c r="U73" i="17" s="1"/>
  <c r="V73" i="17" s="1"/>
  <c r="P73" i="17"/>
  <c r="Q73" i="17" s="1"/>
  <c r="T73" i="17"/>
  <c r="Y73" i="17" s="1"/>
  <c r="AD73" i="17" s="1"/>
  <c r="AI73" i="17" s="1"/>
  <c r="AN73" i="17" s="1"/>
  <c r="AO73" i="17" s="1"/>
  <c r="AP73" i="17" s="1"/>
  <c r="F73" i="17"/>
  <c r="DZ72" i="17"/>
  <c r="DW72" i="17"/>
  <c r="AW72" i="17"/>
  <c r="BB72" i="17" s="1"/>
  <c r="BG72" i="17" s="1"/>
  <c r="BL72" i="17" s="1"/>
  <c r="BQ72" i="17" s="1"/>
  <c r="BV72" i="17" s="1"/>
  <c r="CA72" i="17" s="1"/>
  <c r="CF72" i="17" s="1"/>
  <c r="CK72" i="17" s="1"/>
  <c r="CP72" i="17" s="1"/>
  <c r="CU72" i="17" s="1"/>
  <c r="CZ72" i="17" s="1"/>
  <c r="DE72" i="17" s="1"/>
  <c r="DJ72" i="17" s="1"/>
  <c r="DO72" i="17" s="1"/>
  <c r="X72" i="17"/>
  <c r="S72" i="17"/>
  <c r="Q72" i="17"/>
  <c r="P72" i="17"/>
  <c r="T72" i="17"/>
  <c r="Y72" i="17" s="1"/>
  <c r="AD72" i="17" s="1"/>
  <c r="AI72" i="17" s="1"/>
  <c r="AN72" i="17" s="1"/>
  <c r="F72" i="17"/>
  <c r="DZ71" i="17"/>
  <c r="DW71" i="17"/>
  <c r="AW71" i="17"/>
  <c r="BB71" i="17" s="1"/>
  <c r="BG71" i="17" s="1"/>
  <c r="BL71" i="17" s="1"/>
  <c r="BQ71" i="17" s="1"/>
  <c r="BV71" i="17" s="1"/>
  <c r="CA71" i="17" s="1"/>
  <c r="CF71" i="17" s="1"/>
  <c r="CK71" i="17" s="1"/>
  <c r="CP71" i="17" s="1"/>
  <c r="CU71" i="17" s="1"/>
  <c r="CZ71" i="17" s="1"/>
  <c r="DE71" i="17" s="1"/>
  <c r="DJ71" i="17" s="1"/>
  <c r="DO71" i="17" s="1"/>
  <c r="X71" i="17"/>
  <c r="S71" i="17"/>
  <c r="Q71" i="17"/>
  <c r="P71" i="17"/>
  <c r="T71" i="17"/>
  <c r="Y71" i="17" s="1"/>
  <c r="AD71" i="17" s="1"/>
  <c r="AI71" i="17" s="1"/>
  <c r="AN71" i="17" s="1"/>
  <c r="AO71" i="17" s="1"/>
  <c r="F71" i="17"/>
  <c r="DZ70" i="17"/>
  <c r="DW70" i="17"/>
  <c r="DW97" i="17" s="1"/>
  <c r="DU70" i="17"/>
  <c r="DT70" i="17"/>
  <c r="DX70" i="17" s="1"/>
  <c r="DZ69" i="17"/>
  <c r="DV63" i="17"/>
  <c r="DO63" i="17"/>
  <c r="DJ63" i="17"/>
  <c r="DE63" i="17"/>
  <c r="CZ63" i="17"/>
  <c r="CU63" i="17"/>
  <c r="CP63" i="17"/>
  <c r="CK63" i="17"/>
  <c r="CF63" i="17"/>
  <c r="CA63" i="17"/>
  <c r="BV63" i="17"/>
  <c r="BQ63" i="17"/>
  <c r="BL63" i="17"/>
  <c r="BG63" i="17"/>
  <c r="BB63" i="17"/>
  <c r="AW63" i="17"/>
  <c r="AR63" i="17"/>
  <c r="AM63" i="17"/>
  <c r="AH63" i="17"/>
  <c r="AC63" i="17"/>
  <c r="X63" i="17"/>
  <c r="S63" i="17"/>
  <c r="N63" i="17"/>
  <c r="C63" i="17"/>
  <c r="DZ62" i="17"/>
  <c r="DZ61" i="17"/>
  <c r="DW61" i="17"/>
  <c r="U61" i="17"/>
  <c r="V61" i="17" s="1"/>
  <c r="T61" i="17"/>
  <c r="DF61" i="17" s="1"/>
  <c r="DK61" i="17" s="1"/>
  <c r="DP61" i="17" s="1"/>
  <c r="S61" i="17"/>
  <c r="DE61" i="17" s="1"/>
  <c r="DJ61" i="17" s="1"/>
  <c r="DO61" i="17" s="1"/>
  <c r="DQ61" i="17" s="1"/>
  <c r="DR61" i="17" s="1"/>
  <c r="P61" i="17"/>
  <c r="DZ60" i="17"/>
  <c r="DW60" i="17"/>
  <c r="T60" i="17"/>
  <c r="S60" i="17"/>
  <c r="Q60" i="17"/>
  <c r="P60" i="17"/>
  <c r="DZ59" i="17"/>
  <c r="DW59" i="17"/>
  <c r="U59" i="17"/>
  <c r="V59" i="17" s="1"/>
  <c r="T59" i="17"/>
  <c r="DF59" i="17" s="1"/>
  <c r="DK59" i="17" s="1"/>
  <c r="DP59" i="17" s="1"/>
  <c r="S59" i="17"/>
  <c r="DE59" i="17" s="1"/>
  <c r="DJ59" i="17" s="1"/>
  <c r="DO59" i="17" s="1"/>
  <c r="DQ59" i="17" s="1"/>
  <c r="DR59" i="17" s="1"/>
  <c r="P59" i="17"/>
  <c r="DZ58" i="17"/>
  <c r="DW58" i="17"/>
  <c r="T58" i="17"/>
  <c r="S58" i="17"/>
  <c r="Q58" i="17"/>
  <c r="P58" i="17"/>
  <c r="DZ57" i="17"/>
  <c r="DW57" i="17"/>
  <c r="T57" i="17"/>
  <c r="DF57" i="17" s="1"/>
  <c r="DK57" i="17" s="1"/>
  <c r="DP57" i="17" s="1"/>
  <c r="S57" i="17"/>
  <c r="P57" i="17"/>
  <c r="DZ56" i="17"/>
  <c r="DW56" i="17"/>
  <c r="S56" i="17"/>
  <c r="DZ55" i="17"/>
  <c r="DW55" i="17"/>
  <c r="U55" i="17"/>
  <c r="V55" i="17" s="1"/>
  <c r="S55" i="17"/>
  <c r="P55" i="17"/>
  <c r="Q55" i="17" s="1"/>
  <c r="DZ54" i="17"/>
  <c r="DW54" i="17"/>
  <c r="DF54" i="17"/>
  <c r="DK54" i="17" s="1"/>
  <c r="DP54" i="17" s="1"/>
  <c r="T54" i="17"/>
  <c r="S54" i="17"/>
  <c r="U54" i="17" s="1"/>
  <c r="V54" i="17" s="1"/>
  <c r="P54" i="17"/>
  <c r="Q54" i="17" s="1"/>
  <c r="DZ53" i="17"/>
  <c r="DW53" i="17"/>
  <c r="DF53" i="17"/>
  <c r="DK53" i="17" s="1"/>
  <c r="DP53" i="17" s="1"/>
  <c r="T53" i="17"/>
  <c r="U53" i="17" s="1"/>
  <c r="V53" i="17" s="1"/>
  <c r="S53" i="17"/>
  <c r="DZ52" i="17"/>
  <c r="DW52" i="17"/>
  <c r="DF52" i="17"/>
  <c r="DK52" i="17" s="1"/>
  <c r="DP52" i="17" s="1"/>
  <c r="T52" i="17"/>
  <c r="U52" i="17" s="1"/>
  <c r="V52" i="17" s="1"/>
  <c r="S52" i="17"/>
  <c r="P52" i="17"/>
  <c r="Q52" i="17" s="1"/>
  <c r="DZ51" i="17"/>
  <c r="DW51" i="17"/>
  <c r="DR51" i="17"/>
  <c r="DQ51" i="17"/>
  <c r="DL51" i="17"/>
  <c r="DH51" i="17"/>
  <c r="DG51" i="17"/>
  <c r="CR51" i="17"/>
  <c r="CM51" i="17"/>
  <c r="CN51" i="17" s="1"/>
  <c r="BX51" i="17"/>
  <c r="BS51" i="17"/>
  <c r="BT51" i="17" s="1"/>
  <c r="AT51" i="17"/>
  <c r="AU51" i="17" s="1"/>
  <c r="AJ51" i="17"/>
  <c r="AE51" i="17"/>
  <c r="AF51" i="17" s="1"/>
  <c r="U51" i="17"/>
  <c r="V51" i="17" s="1"/>
  <c r="P51" i="17"/>
  <c r="DZ50" i="17"/>
  <c r="DW50" i="17"/>
  <c r="DU50" i="17"/>
  <c r="DY50" i="17" s="1"/>
  <c r="DT50" i="17"/>
  <c r="DX50" i="17" s="1"/>
  <c r="DZ49" i="17"/>
  <c r="DV42" i="17"/>
  <c r="DV243" i="17" s="1"/>
  <c r="DO42" i="17"/>
  <c r="DJ42" i="17"/>
  <c r="DE42" i="17"/>
  <c r="CZ42" i="17"/>
  <c r="CU42" i="17"/>
  <c r="CP42" i="17"/>
  <c r="CK42" i="17"/>
  <c r="CF42" i="17"/>
  <c r="CA42" i="17"/>
  <c r="BV42" i="17"/>
  <c r="BQ42" i="17"/>
  <c r="BL42" i="17"/>
  <c r="BG42" i="17"/>
  <c r="BB42" i="17"/>
  <c r="AW42" i="17"/>
  <c r="AR42" i="17"/>
  <c r="AM42" i="17"/>
  <c r="AH42" i="17"/>
  <c r="AC42" i="17"/>
  <c r="X42" i="17"/>
  <c r="S42" i="17"/>
  <c r="N42" i="17"/>
  <c r="C42" i="17"/>
  <c r="DZ40" i="17"/>
  <c r="DW40" i="17"/>
  <c r="AI40" i="17"/>
  <c r="AN40" i="17" s="1"/>
  <c r="AS40" i="17" s="1"/>
  <c r="AX40" i="17" s="1"/>
  <c r="BC40" i="17" s="1"/>
  <c r="BH40" i="17" s="1"/>
  <c r="BM40" i="17" s="1"/>
  <c r="BR40" i="17" s="1"/>
  <c r="BW40" i="17" s="1"/>
  <c r="CB40" i="17" s="1"/>
  <c r="CG40" i="17" s="1"/>
  <c r="CL40" i="17" s="1"/>
  <c r="CQ40" i="17" s="1"/>
  <c r="CV40" i="17" s="1"/>
  <c r="DA40" i="17" s="1"/>
  <c r="DF40" i="17" s="1"/>
  <c r="DK40" i="17" s="1"/>
  <c r="DP40" i="17" s="1"/>
  <c r="AH40" i="17"/>
  <c r="AM40" i="17" s="1"/>
  <c r="AR40" i="17" s="1"/>
  <c r="AW40" i="17" s="1"/>
  <c r="BB40" i="17" s="1"/>
  <c r="BG40" i="17" s="1"/>
  <c r="BL40" i="17" s="1"/>
  <c r="BQ40" i="17" s="1"/>
  <c r="BV40" i="17" s="1"/>
  <c r="CA40" i="17" s="1"/>
  <c r="CF40" i="17" s="1"/>
  <c r="CK40" i="17" s="1"/>
  <c r="CP40" i="17" s="1"/>
  <c r="CU40" i="17" s="1"/>
  <c r="CZ40" i="17" s="1"/>
  <c r="DE40" i="17" s="1"/>
  <c r="DJ40" i="17" s="1"/>
  <c r="DO40" i="17" s="1"/>
  <c r="P40" i="17"/>
  <c r="DZ39" i="17"/>
  <c r="DW39" i="17"/>
  <c r="P39" i="17"/>
  <c r="DZ38" i="17"/>
  <c r="DW38" i="17"/>
  <c r="P38" i="17"/>
  <c r="DZ37" i="17"/>
  <c r="DW37" i="17"/>
  <c r="P37" i="17"/>
  <c r="DZ36" i="17"/>
  <c r="DW36" i="17"/>
  <c r="AI36" i="17"/>
  <c r="AN36" i="17" s="1"/>
  <c r="AS36" i="17" s="1"/>
  <c r="AX36" i="17" s="1"/>
  <c r="BC36" i="17" s="1"/>
  <c r="BH36" i="17" s="1"/>
  <c r="BM36" i="17" s="1"/>
  <c r="BR36" i="17" s="1"/>
  <c r="BW36" i="17" s="1"/>
  <c r="CB36" i="17" s="1"/>
  <c r="CG36" i="17" s="1"/>
  <c r="CL36" i="17" s="1"/>
  <c r="CQ36" i="17" s="1"/>
  <c r="CV36" i="17" s="1"/>
  <c r="DA36" i="17" s="1"/>
  <c r="DF36" i="17" s="1"/>
  <c r="DK36" i="17" s="1"/>
  <c r="DP36" i="17" s="1"/>
  <c r="P36" i="17"/>
  <c r="DZ35" i="17"/>
  <c r="DW35" i="17"/>
  <c r="P35" i="17"/>
  <c r="DZ34" i="17"/>
  <c r="DW34" i="17"/>
  <c r="AH34" i="17"/>
  <c r="AM34" i="17" s="1"/>
  <c r="AR34" i="17" s="1"/>
  <c r="AW34" i="17" s="1"/>
  <c r="BB34" i="17" s="1"/>
  <c r="BG34" i="17" s="1"/>
  <c r="BL34" i="17" s="1"/>
  <c r="BQ34" i="17" s="1"/>
  <c r="BV34" i="17" s="1"/>
  <c r="CA34" i="17" s="1"/>
  <c r="CF34" i="17" s="1"/>
  <c r="CK34" i="17" s="1"/>
  <c r="CP34" i="17" s="1"/>
  <c r="CU34" i="17" s="1"/>
  <c r="CZ34" i="17" s="1"/>
  <c r="DE34" i="17" s="1"/>
  <c r="DJ34" i="17" s="1"/>
  <c r="DO34" i="17" s="1"/>
  <c r="P34" i="17"/>
  <c r="DZ33" i="17"/>
  <c r="DW33" i="17"/>
  <c r="P33" i="17"/>
  <c r="DZ32" i="17"/>
  <c r="DW32" i="17"/>
  <c r="AI32" i="17"/>
  <c r="AN32" i="17" s="1"/>
  <c r="AS32" i="17" s="1"/>
  <c r="AX32" i="17" s="1"/>
  <c r="BC32" i="17" s="1"/>
  <c r="BH32" i="17" s="1"/>
  <c r="BM32" i="17" s="1"/>
  <c r="BR32" i="17" s="1"/>
  <c r="BW32" i="17" s="1"/>
  <c r="CB32" i="17" s="1"/>
  <c r="CG32" i="17" s="1"/>
  <c r="CL32" i="17" s="1"/>
  <c r="CQ32" i="17" s="1"/>
  <c r="CV32" i="17" s="1"/>
  <c r="DA32" i="17" s="1"/>
  <c r="DF32" i="17" s="1"/>
  <c r="DK32" i="17" s="1"/>
  <c r="DP32" i="17" s="1"/>
  <c r="AH32" i="17"/>
  <c r="AM32" i="17" s="1"/>
  <c r="AR32" i="17" s="1"/>
  <c r="AW32" i="17" s="1"/>
  <c r="BB32" i="17" s="1"/>
  <c r="BG32" i="17" s="1"/>
  <c r="BL32" i="17" s="1"/>
  <c r="BQ32" i="17" s="1"/>
  <c r="BV32" i="17" s="1"/>
  <c r="CA32" i="17" s="1"/>
  <c r="CF32" i="17" s="1"/>
  <c r="CK32" i="17" s="1"/>
  <c r="CP32" i="17" s="1"/>
  <c r="CU32" i="17" s="1"/>
  <c r="CZ32" i="17" s="1"/>
  <c r="DE32" i="17" s="1"/>
  <c r="DJ32" i="17" s="1"/>
  <c r="DO32" i="17" s="1"/>
  <c r="P32" i="17"/>
  <c r="DZ31" i="17"/>
  <c r="DW31" i="17"/>
  <c r="AI31" i="17"/>
  <c r="AN31" i="17" s="1"/>
  <c r="Z31" i="17"/>
  <c r="AA31" i="17" s="1"/>
  <c r="Q31" i="17"/>
  <c r="P31" i="17"/>
  <c r="F31" i="17"/>
  <c r="DZ30" i="17"/>
  <c r="DW30" i="17"/>
  <c r="AI30" i="17"/>
  <c r="AN30" i="17" s="1"/>
  <c r="AS30" i="17" s="1"/>
  <c r="AX30" i="17" s="1"/>
  <c r="BC30" i="17" s="1"/>
  <c r="BH30" i="17" s="1"/>
  <c r="BM30" i="17" s="1"/>
  <c r="BR30" i="17" s="1"/>
  <c r="BW30" i="17" s="1"/>
  <c r="CB30" i="17" s="1"/>
  <c r="CG30" i="17" s="1"/>
  <c r="CL30" i="17" s="1"/>
  <c r="CQ30" i="17" s="1"/>
  <c r="CV30" i="17" s="1"/>
  <c r="DA30" i="17" s="1"/>
  <c r="DF30" i="17" s="1"/>
  <c r="DK30" i="17" s="1"/>
  <c r="DP30" i="17" s="1"/>
  <c r="U30" i="17"/>
  <c r="V30" i="17" s="1"/>
  <c r="P30" i="17"/>
  <c r="F30" i="17"/>
  <c r="DZ29" i="17"/>
  <c r="DW29" i="17"/>
  <c r="AI29" i="17"/>
  <c r="AN29" i="17" s="1"/>
  <c r="AS29" i="17" s="1"/>
  <c r="AX29" i="17" s="1"/>
  <c r="BC29" i="17" s="1"/>
  <c r="BH29" i="17" s="1"/>
  <c r="BM29" i="17" s="1"/>
  <c r="BR29" i="17" s="1"/>
  <c r="BW29" i="17" s="1"/>
  <c r="CB29" i="17" s="1"/>
  <c r="CG29" i="17" s="1"/>
  <c r="CL29" i="17" s="1"/>
  <c r="CQ29" i="17" s="1"/>
  <c r="CV29" i="17" s="1"/>
  <c r="DA29" i="17" s="1"/>
  <c r="DF29" i="17" s="1"/>
  <c r="DK29" i="17" s="1"/>
  <c r="DP29" i="17" s="1"/>
  <c r="P29" i="17"/>
  <c r="Q29" i="17" s="1"/>
  <c r="F29" i="17"/>
  <c r="DZ28" i="17"/>
  <c r="DW28" i="17"/>
  <c r="AR28" i="17"/>
  <c r="AW28" i="17" s="1"/>
  <c r="BB28" i="17" s="1"/>
  <c r="BG28" i="17" s="1"/>
  <c r="BL28" i="17" s="1"/>
  <c r="BQ28" i="17" s="1"/>
  <c r="BV28" i="17" s="1"/>
  <c r="CA28" i="17" s="1"/>
  <c r="CF28" i="17" s="1"/>
  <c r="CK28" i="17" s="1"/>
  <c r="CP28" i="17" s="1"/>
  <c r="CU28" i="17" s="1"/>
  <c r="CZ28" i="17" s="1"/>
  <c r="DE28" i="17" s="1"/>
  <c r="DJ28" i="17" s="1"/>
  <c r="DO28" i="17" s="1"/>
  <c r="Z28" i="17"/>
  <c r="AA28" i="17" s="1"/>
  <c r="P28" i="17"/>
  <c r="F28" i="17"/>
  <c r="DZ27" i="17"/>
  <c r="DW27" i="17"/>
  <c r="AI27" i="17"/>
  <c r="AN27" i="17" s="1"/>
  <c r="AS27" i="17" s="1"/>
  <c r="AX27" i="17" s="1"/>
  <c r="BC27" i="17" s="1"/>
  <c r="BH27" i="17" s="1"/>
  <c r="BM27" i="17" s="1"/>
  <c r="BR27" i="17" s="1"/>
  <c r="BW27" i="17" s="1"/>
  <c r="CB27" i="17" s="1"/>
  <c r="CG27" i="17" s="1"/>
  <c r="CL27" i="17" s="1"/>
  <c r="CQ27" i="17" s="1"/>
  <c r="CV27" i="17" s="1"/>
  <c r="DA27" i="17" s="1"/>
  <c r="DF27" i="17" s="1"/>
  <c r="DK27" i="17" s="1"/>
  <c r="DP27" i="17" s="1"/>
  <c r="Z27" i="17"/>
  <c r="AA27" i="17" s="1"/>
  <c r="P27" i="17"/>
  <c r="Q27" i="17" s="1"/>
  <c r="F27" i="17"/>
  <c r="DZ26" i="17"/>
  <c r="DW26" i="17"/>
  <c r="AI26" i="17"/>
  <c r="AN26" i="17" s="1"/>
  <c r="AS26" i="17" s="1"/>
  <c r="AX26" i="17" s="1"/>
  <c r="BC26" i="17" s="1"/>
  <c r="BH26" i="17" s="1"/>
  <c r="BM26" i="17" s="1"/>
  <c r="BR26" i="17" s="1"/>
  <c r="BW26" i="17" s="1"/>
  <c r="CB26" i="17" s="1"/>
  <c r="CG26" i="17" s="1"/>
  <c r="CL26" i="17" s="1"/>
  <c r="CQ26" i="17" s="1"/>
  <c r="CV26" i="17" s="1"/>
  <c r="DA26" i="17" s="1"/>
  <c r="DF26" i="17" s="1"/>
  <c r="DK26" i="17" s="1"/>
  <c r="DP26" i="17" s="1"/>
  <c r="AH26" i="17"/>
  <c r="AM26" i="17" s="1"/>
  <c r="AR26" i="17" s="1"/>
  <c r="AW26" i="17" s="1"/>
  <c r="BB26" i="17" s="1"/>
  <c r="BG26" i="17" s="1"/>
  <c r="BL26" i="17" s="1"/>
  <c r="BQ26" i="17" s="1"/>
  <c r="BV26" i="17" s="1"/>
  <c r="CA26" i="17" s="1"/>
  <c r="CF26" i="17" s="1"/>
  <c r="CK26" i="17" s="1"/>
  <c r="CP26" i="17" s="1"/>
  <c r="CU26" i="17" s="1"/>
  <c r="CZ26" i="17" s="1"/>
  <c r="DE26" i="17" s="1"/>
  <c r="DJ26" i="17" s="1"/>
  <c r="DO26" i="17" s="1"/>
  <c r="DQ26" i="17" s="1"/>
  <c r="DR26" i="17" s="1"/>
  <c r="Q26" i="17"/>
  <c r="P26" i="17"/>
  <c r="F26" i="17"/>
  <c r="DZ25" i="17"/>
  <c r="DW25" i="17"/>
  <c r="AR25" i="17"/>
  <c r="AM25" i="17"/>
  <c r="AH25" i="17"/>
  <c r="AI25" i="17"/>
  <c r="AN25" i="17" s="1"/>
  <c r="AS25" i="17" s="1"/>
  <c r="AX25" i="17" s="1"/>
  <c r="BC25" i="17" s="1"/>
  <c r="BH25" i="17" s="1"/>
  <c r="BM25" i="17" s="1"/>
  <c r="BR25" i="17" s="1"/>
  <c r="BW25" i="17" s="1"/>
  <c r="CB25" i="17" s="1"/>
  <c r="CG25" i="17" s="1"/>
  <c r="CL25" i="17" s="1"/>
  <c r="CQ25" i="17" s="1"/>
  <c r="CV25" i="17" s="1"/>
  <c r="DA25" i="17" s="1"/>
  <c r="DF25" i="17" s="1"/>
  <c r="DK25" i="17" s="1"/>
  <c r="DP25" i="17" s="1"/>
  <c r="AE25" i="17"/>
  <c r="AF25" i="17" s="1"/>
  <c r="P25" i="17"/>
  <c r="Q25" i="17" s="1"/>
  <c r="F25" i="17"/>
  <c r="DZ24" i="17"/>
  <c r="DW24" i="17"/>
  <c r="AM24" i="17"/>
  <c r="AR24" i="17" s="1"/>
  <c r="AH24" i="17"/>
  <c r="AI24" i="17"/>
  <c r="AN24" i="17" s="1"/>
  <c r="AS24" i="17" s="1"/>
  <c r="AX24" i="17" s="1"/>
  <c r="BC24" i="17" s="1"/>
  <c r="BH24" i="17" s="1"/>
  <c r="BM24" i="17" s="1"/>
  <c r="BR24" i="17" s="1"/>
  <c r="BW24" i="17" s="1"/>
  <c r="CB24" i="17" s="1"/>
  <c r="CG24" i="17" s="1"/>
  <c r="CL24" i="17" s="1"/>
  <c r="CQ24" i="17" s="1"/>
  <c r="CV24" i="17" s="1"/>
  <c r="DA24" i="17" s="1"/>
  <c r="DF24" i="17" s="1"/>
  <c r="DK24" i="17" s="1"/>
  <c r="DP24" i="17" s="1"/>
  <c r="Z24" i="17"/>
  <c r="AA24" i="17" s="1"/>
  <c r="U24" i="17"/>
  <c r="V24" i="17" s="1"/>
  <c r="Q24" i="17"/>
  <c r="P24" i="17"/>
  <c r="F24" i="17"/>
  <c r="DZ23" i="17"/>
  <c r="DW23" i="17"/>
  <c r="AM23" i="17"/>
  <c r="AH23" i="17"/>
  <c r="AI23" i="17"/>
  <c r="AN23" i="17" s="1"/>
  <c r="AS23" i="17" s="1"/>
  <c r="AX23" i="17" s="1"/>
  <c r="BC23" i="17" s="1"/>
  <c r="BH23" i="17" s="1"/>
  <c r="BM23" i="17" s="1"/>
  <c r="BR23" i="17" s="1"/>
  <c r="BW23" i="17" s="1"/>
  <c r="CB23" i="17" s="1"/>
  <c r="CG23" i="17" s="1"/>
  <c r="CL23" i="17" s="1"/>
  <c r="CQ23" i="17" s="1"/>
  <c r="CV23" i="17" s="1"/>
  <c r="DA23" i="17" s="1"/>
  <c r="DF23" i="17" s="1"/>
  <c r="DK23" i="17" s="1"/>
  <c r="DP23" i="17" s="1"/>
  <c r="AE23" i="17"/>
  <c r="AF23" i="17" s="1"/>
  <c r="U23" i="17"/>
  <c r="V23" i="17" s="1"/>
  <c r="P23" i="17"/>
  <c r="Q23" i="17" s="1"/>
  <c r="F23" i="17"/>
  <c r="DZ22" i="17"/>
  <c r="DW22" i="17"/>
  <c r="AI22" i="17"/>
  <c r="AN22" i="17" s="1"/>
  <c r="AS22" i="17" s="1"/>
  <c r="AX22" i="17" s="1"/>
  <c r="BC22" i="17" s="1"/>
  <c r="BH22" i="17" s="1"/>
  <c r="BM22" i="17" s="1"/>
  <c r="BR22" i="17" s="1"/>
  <c r="BW22" i="17" s="1"/>
  <c r="CB22" i="17" s="1"/>
  <c r="CG22" i="17" s="1"/>
  <c r="CL22" i="17" s="1"/>
  <c r="CQ22" i="17" s="1"/>
  <c r="CV22" i="17" s="1"/>
  <c r="DA22" i="17" s="1"/>
  <c r="DF22" i="17" s="1"/>
  <c r="DK22" i="17" s="1"/>
  <c r="DP22" i="17" s="1"/>
  <c r="U22" i="17"/>
  <c r="V22" i="17" s="1"/>
  <c r="Q22" i="17"/>
  <c r="P22" i="17"/>
  <c r="F22" i="17"/>
  <c r="DZ21" i="17"/>
  <c r="DW21" i="17"/>
  <c r="DW42" i="17" s="1"/>
  <c r="AI21" i="17"/>
  <c r="AN21" i="17" s="1"/>
  <c r="AS21" i="17" s="1"/>
  <c r="AX21" i="17" s="1"/>
  <c r="BC21" i="17" s="1"/>
  <c r="BH21" i="17" s="1"/>
  <c r="BM21" i="17" s="1"/>
  <c r="BR21" i="17" s="1"/>
  <c r="BW21" i="17" s="1"/>
  <c r="CB21" i="17" s="1"/>
  <c r="CG21" i="17" s="1"/>
  <c r="CL21" i="17" s="1"/>
  <c r="CQ21" i="17" s="1"/>
  <c r="CV21" i="17" s="1"/>
  <c r="DA21" i="17" s="1"/>
  <c r="DF21" i="17" s="1"/>
  <c r="DK21" i="17" s="1"/>
  <c r="DP21" i="17" s="1"/>
  <c r="S21" i="17"/>
  <c r="P21" i="17"/>
  <c r="F21" i="17"/>
  <c r="DZ20" i="17"/>
  <c r="D287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70" i="13"/>
  <c r="D269" i="13"/>
  <c r="D267" i="13"/>
  <c r="D268" i="13"/>
  <c r="D266" i="13"/>
  <c r="D265" i="13"/>
  <c r="AG25" i="12"/>
  <c r="AG26" i="12"/>
  <c r="AG27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24" i="12"/>
  <c r="AG23" i="12"/>
  <c r="AB23" i="12"/>
  <c r="R24" i="12"/>
  <c r="O23" i="12"/>
  <c r="O24" i="12"/>
  <c r="O22" i="12"/>
  <c r="O21" i="12"/>
  <c r="D24" i="16"/>
  <c r="I22" i="16"/>
  <c r="I21" i="16"/>
  <c r="I20" i="16"/>
  <c r="H15" i="16"/>
  <c r="E15" i="16"/>
  <c r="K14" i="16"/>
  <c r="L14" i="16" s="1"/>
  <c r="J14" i="16"/>
  <c r="L13" i="16"/>
  <c r="K12" i="16"/>
  <c r="L12" i="16" s="1"/>
  <c r="J12" i="16"/>
  <c r="L11" i="16"/>
  <c r="K11" i="16"/>
  <c r="J11" i="16"/>
  <c r="K10" i="16"/>
  <c r="L10" i="16" s="1"/>
  <c r="J10" i="16"/>
  <c r="K9" i="16"/>
  <c r="L9" i="16" s="1"/>
  <c r="J9" i="16"/>
  <c r="K8" i="16"/>
  <c r="L8" i="16" s="1"/>
  <c r="J8" i="16"/>
  <c r="L7" i="16"/>
  <c r="J7" i="16"/>
  <c r="K6" i="16"/>
  <c r="L6" i="16" s="1"/>
  <c r="J6" i="16"/>
  <c r="CD174" i="19" l="1"/>
  <c r="DT123" i="19"/>
  <c r="DU123" i="19" s="1"/>
  <c r="DK83" i="19"/>
  <c r="DG83" i="19"/>
  <c r="CI107" i="19"/>
  <c r="CP106" i="19"/>
  <c r="CM106" i="19"/>
  <c r="CN106" i="19" s="1"/>
  <c r="CK138" i="19"/>
  <c r="CH138" i="19"/>
  <c r="CI138" i="19" s="1"/>
  <c r="CU199" i="19"/>
  <c r="CR199" i="19"/>
  <c r="CH105" i="19"/>
  <c r="CI105" i="19" s="1"/>
  <c r="CK105" i="19"/>
  <c r="BY239" i="19"/>
  <c r="BY115" i="19"/>
  <c r="DM104" i="19"/>
  <c r="DT104" i="19"/>
  <c r="CM107" i="19"/>
  <c r="CN107" i="19" s="1"/>
  <c r="CP107" i="19"/>
  <c r="DX123" i="19"/>
  <c r="CI232" i="19"/>
  <c r="CI215" i="19"/>
  <c r="CM31" i="19"/>
  <c r="CN31" i="19" s="1"/>
  <c r="CP31" i="19"/>
  <c r="CU85" i="19"/>
  <c r="CR85" i="19"/>
  <c r="CS85" i="19" s="1"/>
  <c r="CI152" i="19"/>
  <c r="CQ86" i="19"/>
  <c r="CM86" i="19"/>
  <c r="CU185" i="19"/>
  <c r="CR185" i="19"/>
  <c r="CS185" i="19" s="1"/>
  <c r="CP231" i="19"/>
  <c r="CM231" i="19"/>
  <c r="CN54" i="19"/>
  <c r="DA182" i="19"/>
  <c r="CW182" i="19"/>
  <c r="CI21" i="19"/>
  <c r="CM32" i="19"/>
  <c r="CN32" i="19" s="1"/>
  <c r="CP32" i="19"/>
  <c r="CM213" i="19"/>
  <c r="CP213" i="19"/>
  <c r="CU127" i="19"/>
  <c r="CR127" i="19"/>
  <c r="DX51" i="19"/>
  <c r="DU51" i="19"/>
  <c r="CP194" i="19"/>
  <c r="CM194" i="19"/>
  <c r="DC51" i="19"/>
  <c r="CS30" i="19"/>
  <c r="CM166" i="19"/>
  <c r="CM174" i="19" s="1"/>
  <c r="CP166" i="19"/>
  <c r="CU59" i="19"/>
  <c r="CR59" i="19"/>
  <c r="CS59" i="19" s="1"/>
  <c r="CI109" i="19"/>
  <c r="CR134" i="19"/>
  <c r="CU134" i="19"/>
  <c r="CV25" i="19"/>
  <c r="CR25" i="19"/>
  <c r="CS25" i="19" s="1"/>
  <c r="CU155" i="19"/>
  <c r="CR155" i="19"/>
  <c r="CS155" i="19" s="1"/>
  <c r="CI31" i="19"/>
  <c r="CM168" i="19"/>
  <c r="CN168" i="19" s="1"/>
  <c r="CP168" i="19"/>
  <c r="CQ187" i="19"/>
  <c r="CM187" i="19"/>
  <c r="CN187" i="19" s="1"/>
  <c r="CU165" i="19"/>
  <c r="CR165" i="19"/>
  <c r="CS165" i="19" s="1"/>
  <c r="CH218" i="19"/>
  <c r="CK218" i="19"/>
  <c r="CU93" i="19"/>
  <c r="CR93" i="19"/>
  <c r="CS93" i="19" s="1"/>
  <c r="CD37" i="19"/>
  <c r="CP192" i="19"/>
  <c r="CM192" i="19"/>
  <c r="CN192" i="19" s="1"/>
  <c r="CM21" i="19"/>
  <c r="CQ21" i="19"/>
  <c r="CD108" i="19"/>
  <c r="CC115" i="19"/>
  <c r="CH34" i="19"/>
  <c r="CI34" i="19" s="1"/>
  <c r="CK34" i="19"/>
  <c r="DA30" i="19"/>
  <c r="CW30" i="19"/>
  <c r="CX30" i="19" s="1"/>
  <c r="CU135" i="19"/>
  <c r="CR135" i="19"/>
  <c r="CS135" i="19" s="1"/>
  <c r="CU131" i="19"/>
  <c r="CR131" i="19"/>
  <c r="CS131" i="19" s="1"/>
  <c r="CI235" i="19"/>
  <c r="CI216" i="19"/>
  <c r="CH136" i="19"/>
  <c r="CK136" i="19"/>
  <c r="CP233" i="19"/>
  <c r="CM233" i="19"/>
  <c r="CN233" i="19" s="1"/>
  <c r="CK112" i="19"/>
  <c r="CH112" i="19"/>
  <c r="CH26" i="19"/>
  <c r="CK26" i="19"/>
  <c r="DF172" i="19"/>
  <c r="DB172" i="19"/>
  <c r="CD56" i="19"/>
  <c r="CX170" i="19"/>
  <c r="CM22" i="19"/>
  <c r="CP22" i="19"/>
  <c r="CK154" i="19"/>
  <c r="CH154" i="19"/>
  <c r="DA133" i="19"/>
  <c r="CW133" i="19"/>
  <c r="CI168" i="19"/>
  <c r="CM209" i="19"/>
  <c r="CN209" i="19" s="1"/>
  <c r="CP209" i="19"/>
  <c r="DA200" i="19"/>
  <c r="CW200" i="19"/>
  <c r="CD156" i="19"/>
  <c r="DO73" i="19"/>
  <c r="DG28" i="19"/>
  <c r="DH28" i="19" s="1"/>
  <c r="DJ28" i="19"/>
  <c r="CN211" i="19"/>
  <c r="CM77" i="19"/>
  <c r="CN77" i="19" s="1"/>
  <c r="CQ77" i="19"/>
  <c r="CP195" i="19"/>
  <c r="CM195" i="19"/>
  <c r="CN195" i="19" s="1"/>
  <c r="CH174" i="19"/>
  <c r="CP229" i="19"/>
  <c r="CM229" i="19"/>
  <c r="CN229" i="19" s="1"/>
  <c r="CU89" i="19"/>
  <c r="CR89" i="19"/>
  <c r="CS89" i="19" s="1"/>
  <c r="CN76" i="19"/>
  <c r="CH140" i="19"/>
  <c r="CI140" i="19" s="1"/>
  <c r="CK140" i="19"/>
  <c r="CM35" i="19"/>
  <c r="CN35" i="19" s="1"/>
  <c r="CP35" i="19"/>
  <c r="CM82" i="19"/>
  <c r="CQ82" i="19"/>
  <c r="CD34" i="19"/>
  <c r="CM60" i="19"/>
  <c r="CQ60" i="19"/>
  <c r="CU130" i="19"/>
  <c r="CR130" i="19"/>
  <c r="CS130" i="19" s="1"/>
  <c r="DM123" i="19"/>
  <c r="CN237" i="19"/>
  <c r="CH38" i="19"/>
  <c r="CI38" i="19" s="1"/>
  <c r="CK38" i="19"/>
  <c r="CI197" i="19"/>
  <c r="CD188" i="19"/>
  <c r="CP236" i="19"/>
  <c r="CM236" i="19"/>
  <c r="CD27" i="19"/>
  <c r="CU81" i="19"/>
  <c r="CR81" i="19"/>
  <c r="CM210" i="19"/>
  <c r="CN210" i="19" s="1"/>
  <c r="CP210" i="19"/>
  <c r="CS129" i="19"/>
  <c r="CN59" i="19"/>
  <c r="CI150" i="19"/>
  <c r="CP109" i="19"/>
  <c r="CM109" i="19"/>
  <c r="CN109" i="19" s="1"/>
  <c r="CC220" i="19"/>
  <c r="CD208" i="19"/>
  <c r="CD220" i="19" s="1"/>
  <c r="CU164" i="19"/>
  <c r="CR164" i="19"/>
  <c r="CH153" i="19"/>
  <c r="CI153" i="19" s="1"/>
  <c r="CK153" i="19"/>
  <c r="CM39" i="19"/>
  <c r="CN39" i="19" s="1"/>
  <c r="CP39" i="19"/>
  <c r="CH167" i="19"/>
  <c r="CI167" i="19" s="1"/>
  <c r="CK167" i="19"/>
  <c r="DF72" i="19"/>
  <c r="DB72" i="19"/>
  <c r="CH238" i="19"/>
  <c r="CI238" i="19" s="1"/>
  <c r="CK238" i="19"/>
  <c r="CX73" i="19"/>
  <c r="CK53" i="19"/>
  <c r="CH53" i="19"/>
  <c r="CI53" i="19" s="1"/>
  <c r="CD113" i="19"/>
  <c r="CP171" i="19"/>
  <c r="CM171" i="19"/>
  <c r="CN171" i="19" s="1"/>
  <c r="CD33" i="19"/>
  <c r="CP191" i="19"/>
  <c r="CM191" i="19"/>
  <c r="CU55" i="19"/>
  <c r="CR55" i="19"/>
  <c r="CS55" i="19" s="1"/>
  <c r="CC239" i="19"/>
  <c r="CD227" i="19"/>
  <c r="CD239" i="19" s="1"/>
  <c r="CP173" i="19"/>
  <c r="CM173" i="19"/>
  <c r="CH37" i="19"/>
  <c r="CI37" i="19" s="1"/>
  <c r="CK37" i="19"/>
  <c r="CU169" i="19"/>
  <c r="CR169" i="19"/>
  <c r="CH108" i="19"/>
  <c r="CK108" i="19"/>
  <c r="DF71" i="19"/>
  <c r="DB71" i="19"/>
  <c r="CN125" i="19"/>
  <c r="CD52" i="19"/>
  <c r="CC63" i="19"/>
  <c r="CD78" i="19"/>
  <c r="CD97" i="19" s="1"/>
  <c r="CC97" i="19"/>
  <c r="CD183" i="19"/>
  <c r="CC201" i="19"/>
  <c r="CM184" i="19"/>
  <c r="CN184" i="19" s="1"/>
  <c r="CP184" i="19"/>
  <c r="DA129" i="19"/>
  <c r="CW129" i="19"/>
  <c r="CX129" i="19" s="1"/>
  <c r="CP232" i="19"/>
  <c r="CM232" i="19"/>
  <c r="CN232" i="19" s="1"/>
  <c r="CP215" i="19"/>
  <c r="CM215" i="19"/>
  <c r="CN215" i="19" s="1"/>
  <c r="CP150" i="19"/>
  <c r="CM150" i="19"/>
  <c r="CM36" i="19"/>
  <c r="CP36" i="19"/>
  <c r="BX243" i="19"/>
  <c r="CK56" i="19"/>
  <c r="CH56" i="19"/>
  <c r="CI56" i="19" s="1"/>
  <c r="DF73" i="19"/>
  <c r="DB73" i="19"/>
  <c r="DC73" i="19" s="1"/>
  <c r="CL113" i="19"/>
  <c r="CH113" i="19"/>
  <c r="CI113" i="19" s="1"/>
  <c r="CC156" i="19"/>
  <c r="CK111" i="19"/>
  <c r="CH111" i="19"/>
  <c r="CR211" i="19"/>
  <c r="CS211" i="19" s="1"/>
  <c r="CU211" i="19"/>
  <c r="CI77" i="19"/>
  <c r="CI195" i="19"/>
  <c r="CR54" i="19"/>
  <c r="CS54" i="19" s="1"/>
  <c r="CU54" i="19"/>
  <c r="CM110" i="19"/>
  <c r="CN110" i="19" s="1"/>
  <c r="CP110" i="19"/>
  <c r="CU125" i="19"/>
  <c r="CR125" i="19"/>
  <c r="CU237" i="19"/>
  <c r="CR237" i="19"/>
  <c r="CS237" i="19" s="1"/>
  <c r="CQ90" i="19"/>
  <c r="CM90" i="19"/>
  <c r="CN90" i="19" s="1"/>
  <c r="CK52" i="19"/>
  <c r="CH52" i="19"/>
  <c r="CU113" i="19"/>
  <c r="CH188" i="19"/>
  <c r="CI188" i="19" s="1"/>
  <c r="CK188" i="19"/>
  <c r="CH27" i="19"/>
  <c r="CI27" i="19" s="1"/>
  <c r="CK27" i="19"/>
  <c r="DG23" i="19"/>
  <c r="DJ23" i="19"/>
  <c r="CI184" i="19"/>
  <c r="DK114" i="19"/>
  <c r="DG114" i="19"/>
  <c r="CP235" i="19"/>
  <c r="CM235" i="19"/>
  <c r="CN235" i="19" s="1"/>
  <c r="CP230" i="19"/>
  <c r="CM230" i="19"/>
  <c r="CM79" i="19"/>
  <c r="CN79" i="19" s="1"/>
  <c r="CP79" i="19"/>
  <c r="CH208" i="19"/>
  <c r="CK208" i="19"/>
  <c r="CN164" i="19"/>
  <c r="CP216" i="19"/>
  <c r="CM216" i="19"/>
  <c r="CN216" i="19" s="1"/>
  <c r="CD136" i="19"/>
  <c r="CD141" i="19" s="1"/>
  <c r="CC141" i="19"/>
  <c r="CP193" i="19"/>
  <c r="CM193" i="19"/>
  <c r="CN193" i="19" s="1"/>
  <c r="CM219" i="19"/>
  <c r="CN219" i="19" s="1"/>
  <c r="CP219" i="19"/>
  <c r="CQ94" i="19"/>
  <c r="CM94" i="19"/>
  <c r="CH212" i="19"/>
  <c r="CI212" i="19" s="1"/>
  <c r="CK212" i="19"/>
  <c r="CN85" i="19"/>
  <c r="DF170" i="19"/>
  <c r="DB170" i="19"/>
  <c r="DC170" i="19" s="1"/>
  <c r="DF74" i="19"/>
  <c r="DB74" i="19"/>
  <c r="CH33" i="19"/>
  <c r="CI33" i="19" s="1"/>
  <c r="CK33" i="19"/>
  <c r="CM152" i="19"/>
  <c r="CN152" i="19" s="1"/>
  <c r="CP152" i="19"/>
  <c r="CM189" i="19"/>
  <c r="CN189" i="19" s="1"/>
  <c r="CP189" i="19"/>
  <c r="CH227" i="19"/>
  <c r="CK227" i="19"/>
  <c r="CN185" i="19"/>
  <c r="CH234" i="19"/>
  <c r="CI234" i="19" s="1"/>
  <c r="CK234" i="19"/>
  <c r="CS182" i="19"/>
  <c r="BY63" i="19"/>
  <c r="CP214" i="19"/>
  <c r="CM214" i="19"/>
  <c r="CP217" i="19"/>
  <c r="CM217" i="19"/>
  <c r="CU76" i="19"/>
  <c r="CR76" i="19"/>
  <c r="CI35" i="19"/>
  <c r="CX71" i="19"/>
  <c r="CM40" i="19"/>
  <c r="CN40" i="19" s="1"/>
  <c r="CP40" i="19"/>
  <c r="DR123" i="19"/>
  <c r="CZ151" i="19"/>
  <c r="CW151" i="19"/>
  <c r="CK228" i="19"/>
  <c r="CH228" i="19"/>
  <c r="CP196" i="19"/>
  <c r="CM196" i="19"/>
  <c r="CD38" i="19"/>
  <c r="CC42" i="19"/>
  <c r="CH78" i="19"/>
  <c r="CI78" i="19" s="1"/>
  <c r="CK78" i="19"/>
  <c r="CP197" i="19"/>
  <c r="CM197" i="19"/>
  <c r="CN197" i="19" s="1"/>
  <c r="CU139" i="19"/>
  <c r="CR139" i="19"/>
  <c r="CH183" i="19"/>
  <c r="CK183" i="19"/>
  <c r="CX51" i="19"/>
  <c r="CP190" i="19"/>
  <c r="CM190" i="19"/>
  <c r="BY220" i="19"/>
  <c r="CP137" i="19"/>
  <c r="CM137" i="19"/>
  <c r="CI210" i="19"/>
  <c r="Z54" i="18"/>
  <c r="U74" i="18"/>
  <c r="V74" i="18" s="1"/>
  <c r="CW78" i="18"/>
  <c r="CX78" i="18" s="1"/>
  <c r="U173" i="18"/>
  <c r="V173" i="18" s="1"/>
  <c r="U193" i="18"/>
  <c r="V193" i="18" s="1"/>
  <c r="CW23" i="18"/>
  <c r="CX23" i="18" s="1"/>
  <c r="AE167" i="18"/>
  <c r="AF167" i="18" s="1"/>
  <c r="AC197" i="18"/>
  <c r="AH197" i="18" s="1"/>
  <c r="X211" i="18"/>
  <c r="U212" i="18"/>
  <c r="V212" i="18" s="1"/>
  <c r="U233" i="18"/>
  <c r="V233" i="18" s="1"/>
  <c r="X237" i="18"/>
  <c r="Z237" i="18" s="1"/>
  <c r="BI23" i="18"/>
  <c r="BJ23" i="18" s="1"/>
  <c r="Z30" i="18"/>
  <c r="AA30" i="18" s="1"/>
  <c r="CC23" i="18"/>
  <c r="CD23" i="18" s="1"/>
  <c r="U24" i="18"/>
  <c r="V24" i="18" s="1"/>
  <c r="U27" i="18"/>
  <c r="V27" i="18" s="1"/>
  <c r="U149" i="18"/>
  <c r="V149" i="18" s="1"/>
  <c r="AY167" i="18"/>
  <c r="AZ167" i="18" s="1"/>
  <c r="Z230" i="18"/>
  <c r="AA230" i="18" s="1"/>
  <c r="AE23" i="18"/>
  <c r="AF23" i="18" s="1"/>
  <c r="AO23" i="18"/>
  <c r="AP23" i="18" s="1"/>
  <c r="U31" i="18"/>
  <c r="U78" i="18"/>
  <c r="V78" i="18" s="1"/>
  <c r="U82" i="18"/>
  <c r="V82" i="18" s="1"/>
  <c r="U84" i="18"/>
  <c r="V84" i="18" s="1"/>
  <c r="U86" i="18"/>
  <c r="V86" i="18" s="1"/>
  <c r="U88" i="18"/>
  <c r="V88" i="18" s="1"/>
  <c r="U90" i="18"/>
  <c r="V90" i="18" s="1"/>
  <c r="U92" i="18"/>
  <c r="V92" i="18" s="1"/>
  <c r="U94" i="18"/>
  <c r="V94" i="18" s="1"/>
  <c r="U133" i="18"/>
  <c r="V133" i="18" s="1"/>
  <c r="U137" i="18"/>
  <c r="V137" i="18" s="1"/>
  <c r="P149" i="18"/>
  <c r="P156" i="18" s="1"/>
  <c r="U166" i="18"/>
  <c r="V166" i="18" s="1"/>
  <c r="U192" i="18"/>
  <c r="V192" i="18" s="1"/>
  <c r="Z233" i="18"/>
  <c r="AA233" i="18" s="1"/>
  <c r="X22" i="18"/>
  <c r="Z22" i="18" s="1"/>
  <c r="U23" i="18"/>
  <c r="V23" i="18" s="1"/>
  <c r="U29" i="18"/>
  <c r="V29" i="18" s="1"/>
  <c r="U39" i="18"/>
  <c r="V39" i="18" s="1"/>
  <c r="U40" i="18"/>
  <c r="V40" i="18" s="1"/>
  <c r="U52" i="18"/>
  <c r="V52" i="18" s="1"/>
  <c r="Y74" i="18"/>
  <c r="AD74" i="18" s="1"/>
  <c r="AI74" i="18" s="1"/>
  <c r="AN74" i="18" s="1"/>
  <c r="AO74" i="18" s="1"/>
  <c r="AP74" i="18" s="1"/>
  <c r="X76" i="18"/>
  <c r="AC76" i="18" s="1"/>
  <c r="AO78" i="18"/>
  <c r="AP78" i="18" s="1"/>
  <c r="CC78" i="18"/>
  <c r="CD78" i="18" s="1"/>
  <c r="X108" i="18"/>
  <c r="AC108" i="18" s="1"/>
  <c r="AH108" i="18" s="1"/>
  <c r="AM108" i="18" s="1"/>
  <c r="AR108" i="18" s="1"/>
  <c r="AW108" i="18" s="1"/>
  <c r="BB108" i="18" s="1"/>
  <c r="BG108" i="18" s="1"/>
  <c r="BL108" i="18" s="1"/>
  <c r="BQ108" i="18" s="1"/>
  <c r="BV108" i="18" s="1"/>
  <c r="CA108" i="18" s="1"/>
  <c r="CF108" i="18" s="1"/>
  <c r="CK108" i="18" s="1"/>
  <c r="CP108" i="18" s="1"/>
  <c r="CU108" i="18" s="1"/>
  <c r="CZ108" i="18" s="1"/>
  <c r="DE108" i="18" s="1"/>
  <c r="DJ108" i="18" s="1"/>
  <c r="DO108" i="18" s="1"/>
  <c r="U108" i="18"/>
  <c r="V108" i="18" s="1"/>
  <c r="U130" i="18"/>
  <c r="V130" i="18" s="1"/>
  <c r="X130" i="18"/>
  <c r="Z149" i="18"/>
  <c r="AA149" i="18" s="1"/>
  <c r="AE154" i="18"/>
  <c r="AF154" i="18" s="1"/>
  <c r="DX163" i="18"/>
  <c r="DU163" i="18"/>
  <c r="U182" i="18"/>
  <c r="V182" i="18" s="1"/>
  <c r="Z191" i="18"/>
  <c r="AA191" i="18" s="1"/>
  <c r="AC192" i="18"/>
  <c r="AH192" i="18" s="1"/>
  <c r="Z192" i="18"/>
  <c r="AA192" i="18" s="1"/>
  <c r="Y196" i="18"/>
  <c r="U196" i="18"/>
  <c r="V196" i="18" s="1"/>
  <c r="U199" i="18"/>
  <c r="V199" i="18" s="1"/>
  <c r="U209" i="18"/>
  <c r="V209" i="18" s="1"/>
  <c r="U218" i="18"/>
  <c r="V218" i="18" s="1"/>
  <c r="U236" i="18"/>
  <c r="V236" i="18" s="1"/>
  <c r="Y236" i="18"/>
  <c r="AD236" i="18" s="1"/>
  <c r="AI236" i="18" s="1"/>
  <c r="AY23" i="18"/>
  <c r="AZ23" i="18" s="1"/>
  <c r="CM23" i="18"/>
  <c r="CN23" i="18" s="1"/>
  <c r="DQ27" i="18"/>
  <c r="DR27" i="18" s="1"/>
  <c r="X32" i="18"/>
  <c r="Z32" i="18" s="1"/>
  <c r="AA32" i="18" s="1"/>
  <c r="X36" i="18"/>
  <c r="Z36" i="18" s="1"/>
  <c r="AA36" i="18" s="1"/>
  <c r="Z40" i="18"/>
  <c r="AA40" i="18" s="1"/>
  <c r="DW63" i="18"/>
  <c r="U58" i="18"/>
  <c r="V58" i="18" s="1"/>
  <c r="AJ72" i="18"/>
  <c r="AK72" i="18" s="1"/>
  <c r="U73" i="18"/>
  <c r="V73" i="18" s="1"/>
  <c r="U77" i="18"/>
  <c r="V77" i="18" s="1"/>
  <c r="AY78" i="18"/>
  <c r="AZ78" i="18" s="1"/>
  <c r="CM78" i="18"/>
  <c r="CN78" i="18" s="1"/>
  <c r="U81" i="18"/>
  <c r="V81" i="18" s="1"/>
  <c r="U85" i="18"/>
  <c r="V85" i="18" s="1"/>
  <c r="U89" i="18"/>
  <c r="V89" i="18" s="1"/>
  <c r="U93" i="18"/>
  <c r="V93" i="18" s="1"/>
  <c r="X95" i="18"/>
  <c r="Z95" i="18" s="1"/>
  <c r="U114" i="18"/>
  <c r="V114" i="18" s="1"/>
  <c r="BN124" i="18"/>
  <c r="BO124" i="18" s="1"/>
  <c r="Z124" i="18"/>
  <c r="AA124" i="18" s="1"/>
  <c r="U128" i="18"/>
  <c r="V128" i="18" s="1"/>
  <c r="X128" i="18"/>
  <c r="Z128" i="18" s="1"/>
  <c r="AM133" i="18"/>
  <c r="AR133" i="18" s="1"/>
  <c r="AW133" i="18" s="1"/>
  <c r="BB133" i="18" s="1"/>
  <c r="BG133" i="18" s="1"/>
  <c r="BL133" i="18" s="1"/>
  <c r="BQ133" i="18" s="1"/>
  <c r="BV133" i="18" s="1"/>
  <c r="CA133" i="18" s="1"/>
  <c r="CF133" i="18" s="1"/>
  <c r="CK133" i="18" s="1"/>
  <c r="CP133" i="18" s="1"/>
  <c r="CU133" i="18" s="1"/>
  <c r="CZ133" i="18" s="1"/>
  <c r="DE133" i="18" s="1"/>
  <c r="DJ133" i="18" s="1"/>
  <c r="DO133" i="18" s="1"/>
  <c r="AJ133" i="18"/>
  <c r="AK133" i="18" s="1"/>
  <c r="AC140" i="18"/>
  <c r="AH140" i="18" s="1"/>
  <c r="Z140" i="18"/>
  <c r="AA140" i="18" s="1"/>
  <c r="X155" i="18"/>
  <c r="AC155" i="18" s="1"/>
  <c r="DW174" i="18"/>
  <c r="U167" i="18"/>
  <c r="V167" i="18" s="1"/>
  <c r="U170" i="18"/>
  <c r="V170" i="18" s="1"/>
  <c r="U171" i="18"/>
  <c r="V171" i="18" s="1"/>
  <c r="X171" i="18"/>
  <c r="Z171" i="18" s="1"/>
  <c r="AA171" i="18" s="1"/>
  <c r="U181" i="18"/>
  <c r="V181" i="18" s="1"/>
  <c r="Z212" i="18"/>
  <c r="AA212" i="18" s="1"/>
  <c r="AC212" i="18"/>
  <c r="AH212" i="18" s="1"/>
  <c r="DQ29" i="18"/>
  <c r="DR29" i="18" s="1"/>
  <c r="AS72" i="18"/>
  <c r="AX72" i="18" s="1"/>
  <c r="AH109" i="18"/>
  <c r="Y153" i="18"/>
  <c r="U153" i="18"/>
  <c r="V153" i="18" s="1"/>
  <c r="AC187" i="18"/>
  <c r="AH187" i="18" s="1"/>
  <c r="Z187" i="18"/>
  <c r="AA187" i="18" s="1"/>
  <c r="AC199" i="18"/>
  <c r="Z199" i="18"/>
  <c r="AA199" i="18" s="1"/>
  <c r="AE200" i="18"/>
  <c r="AF200" i="18" s="1"/>
  <c r="AH200" i="18"/>
  <c r="AM200" i="18" s="1"/>
  <c r="AE218" i="18"/>
  <c r="AF218" i="18" s="1"/>
  <c r="BS23" i="18"/>
  <c r="BT23" i="18" s="1"/>
  <c r="DG23" i="18"/>
  <c r="DH23" i="18" s="1"/>
  <c r="AJ28" i="18"/>
  <c r="AK28" i="18" s="1"/>
  <c r="X34" i="18"/>
  <c r="Z34" i="18" s="1"/>
  <c r="AA34" i="18" s="1"/>
  <c r="U38" i="18"/>
  <c r="V38" i="18" s="1"/>
  <c r="U54" i="18"/>
  <c r="V54" i="18" s="1"/>
  <c r="U60" i="18"/>
  <c r="V60" i="18" s="1"/>
  <c r="DW97" i="18"/>
  <c r="U72" i="18"/>
  <c r="V72" i="18" s="1"/>
  <c r="U75" i="18"/>
  <c r="V75" i="18" s="1"/>
  <c r="AE78" i="18"/>
  <c r="AF78" i="18" s="1"/>
  <c r="BS78" i="18"/>
  <c r="BT78" i="18" s="1"/>
  <c r="DG78" i="18"/>
  <c r="DH78" i="18" s="1"/>
  <c r="U83" i="18"/>
  <c r="V83" i="18" s="1"/>
  <c r="U87" i="18"/>
  <c r="V87" i="18" s="1"/>
  <c r="U91" i="18"/>
  <c r="V91" i="18" s="1"/>
  <c r="U104" i="18"/>
  <c r="V104" i="18" s="1"/>
  <c r="X104" i="18"/>
  <c r="Z104" i="18" s="1"/>
  <c r="Y109" i="18"/>
  <c r="AD109" i="18" s="1"/>
  <c r="AI109" i="18" s="1"/>
  <c r="AN109" i="18" s="1"/>
  <c r="AS109" i="18" s="1"/>
  <c r="AX109" i="18" s="1"/>
  <c r="BC109" i="18" s="1"/>
  <c r="BH109" i="18" s="1"/>
  <c r="BM109" i="18" s="1"/>
  <c r="BR109" i="18" s="1"/>
  <c r="BW109" i="18" s="1"/>
  <c r="CB109" i="18" s="1"/>
  <c r="CG109" i="18" s="1"/>
  <c r="CL109" i="18" s="1"/>
  <c r="CQ109" i="18" s="1"/>
  <c r="CV109" i="18" s="1"/>
  <c r="DA109" i="18" s="1"/>
  <c r="DF109" i="18" s="1"/>
  <c r="DK109" i="18" s="1"/>
  <c r="DP109" i="18" s="1"/>
  <c r="U109" i="18"/>
  <c r="V109" i="18" s="1"/>
  <c r="Y113" i="18"/>
  <c r="AD113" i="18" s="1"/>
  <c r="U113" i="18"/>
  <c r="V113" i="18" s="1"/>
  <c r="AR114" i="18"/>
  <c r="AW114" i="18" s="1"/>
  <c r="BB114" i="18" s="1"/>
  <c r="BG114" i="18" s="1"/>
  <c r="AO114" i="18"/>
  <c r="AP114" i="18" s="1"/>
  <c r="CH124" i="18"/>
  <c r="CI124" i="18" s="1"/>
  <c r="AJ135" i="18"/>
  <c r="AK135" i="18" s="1"/>
  <c r="U169" i="18"/>
  <c r="V169" i="18" s="1"/>
  <c r="Z170" i="18"/>
  <c r="AA170" i="18" s="1"/>
  <c r="AC170" i="18"/>
  <c r="AE170" i="18" s="1"/>
  <c r="AF170" i="18" s="1"/>
  <c r="U197" i="18"/>
  <c r="V197" i="18" s="1"/>
  <c r="U217" i="18"/>
  <c r="V217" i="18" s="1"/>
  <c r="Y217" i="18"/>
  <c r="AD217" i="18" s="1"/>
  <c r="AI217" i="18" s="1"/>
  <c r="AN217" i="18" s="1"/>
  <c r="AS217" i="18" s="1"/>
  <c r="AX217" i="18" s="1"/>
  <c r="BC217" i="18" s="1"/>
  <c r="BH217" i="18" s="1"/>
  <c r="BM217" i="18" s="1"/>
  <c r="BR217" i="18" s="1"/>
  <c r="BW217" i="18" s="1"/>
  <c r="CB217" i="18" s="1"/>
  <c r="CG217" i="18" s="1"/>
  <c r="CL217" i="18" s="1"/>
  <c r="CQ217" i="18" s="1"/>
  <c r="CV217" i="18" s="1"/>
  <c r="DA217" i="18" s="1"/>
  <c r="DF217" i="18" s="1"/>
  <c r="DK217" i="18" s="1"/>
  <c r="DP217" i="18" s="1"/>
  <c r="AC230" i="18"/>
  <c r="AE230" i="18" s="1"/>
  <c r="AF230" i="18" s="1"/>
  <c r="U96" i="18"/>
  <c r="V96" i="18" s="1"/>
  <c r="U110" i="18"/>
  <c r="V110" i="18" s="1"/>
  <c r="U123" i="18"/>
  <c r="V123" i="18" s="1"/>
  <c r="U135" i="18"/>
  <c r="V135" i="18" s="1"/>
  <c r="U165" i="18"/>
  <c r="V165" i="18" s="1"/>
  <c r="U172" i="18"/>
  <c r="V172" i="18" s="1"/>
  <c r="U191" i="18"/>
  <c r="V191" i="18" s="1"/>
  <c r="U200" i="18"/>
  <c r="V200" i="18" s="1"/>
  <c r="U219" i="18"/>
  <c r="V219" i="18" s="1"/>
  <c r="U234" i="18"/>
  <c r="V234" i="18" s="1"/>
  <c r="U140" i="18"/>
  <c r="V140" i="18" s="1"/>
  <c r="U195" i="18"/>
  <c r="V195" i="18" s="1"/>
  <c r="Z200" i="18"/>
  <c r="AA200" i="18" s="1"/>
  <c r="U230" i="18"/>
  <c r="V230" i="18" s="1"/>
  <c r="U232" i="18"/>
  <c r="V232" i="18" s="1"/>
  <c r="U238" i="18"/>
  <c r="V238" i="18" s="1"/>
  <c r="AY25" i="18"/>
  <c r="AZ25" i="18" s="1"/>
  <c r="BB25" i="18"/>
  <c r="AS28" i="18"/>
  <c r="AO28" i="18"/>
  <c r="AP28" i="18" s="1"/>
  <c r="AE40" i="18"/>
  <c r="AF40" i="18" s="1"/>
  <c r="AH40" i="18"/>
  <c r="AJ25" i="18"/>
  <c r="AK25" i="18" s="1"/>
  <c r="Z28" i="18"/>
  <c r="AA28" i="18" s="1"/>
  <c r="AC38" i="18"/>
  <c r="Z38" i="18"/>
  <c r="AA38" i="18" s="1"/>
  <c r="Z83" i="18"/>
  <c r="AC83" i="18"/>
  <c r="Z91" i="18"/>
  <c r="AC91" i="18"/>
  <c r="DU103" i="18"/>
  <c r="DX103" i="18"/>
  <c r="BI105" i="18"/>
  <c r="BJ105" i="18" s="1"/>
  <c r="Z153" i="18"/>
  <c r="AA153" i="18" s="1"/>
  <c r="Z21" i="18"/>
  <c r="AA22" i="18"/>
  <c r="AO27" i="18"/>
  <c r="AP27" i="18" s="1"/>
  <c r="BI27" i="18"/>
  <c r="BJ27" i="18" s="1"/>
  <c r="CC27" i="18"/>
  <c r="CD27" i="18" s="1"/>
  <c r="DG27" i="18"/>
  <c r="DH27" i="18" s="1"/>
  <c r="AJ29" i="18"/>
  <c r="AK29" i="18" s="1"/>
  <c r="BD29" i="18"/>
  <c r="BE29" i="18" s="1"/>
  <c r="BX29" i="18"/>
  <c r="BY29" i="18" s="1"/>
  <c r="CH29" i="18"/>
  <c r="CI29" i="18" s="1"/>
  <c r="DB29" i="18"/>
  <c r="DC29" i="18" s="1"/>
  <c r="DL29" i="18"/>
  <c r="DM29" i="18" s="1"/>
  <c r="Q52" i="18"/>
  <c r="AS74" i="18"/>
  <c r="Q78" i="18"/>
  <c r="Z81" i="18"/>
  <c r="AC81" i="18"/>
  <c r="AE105" i="18"/>
  <c r="AF105" i="18" s="1"/>
  <c r="BS105" i="18"/>
  <c r="BT105" i="18" s="1"/>
  <c r="DG105" i="18"/>
  <c r="DH105" i="18" s="1"/>
  <c r="AI108" i="18"/>
  <c r="Z110" i="18"/>
  <c r="AA110" i="18" s="1"/>
  <c r="AC110" i="18"/>
  <c r="U122" i="18"/>
  <c r="X122" i="18"/>
  <c r="AH123" i="18"/>
  <c r="AE123" i="18"/>
  <c r="AF123" i="18" s="1"/>
  <c r="Z123" i="18"/>
  <c r="AA123" i="18" s="1"/>
  <c r="Q124" i="18"/>
  <c r="U132" i="18"/>
  <c r="V132" i="18" s="1"/>
  <c r="Y132" i="18"/>
  <c r="AD132" i="18" s="1"/>
  <c r="AI132" i="18" s="1"/>
  <c r="AN132" i="18" s="1"/>
  <c r="AS132" i="18" s="1"/>
  <c r="AX132" i="18" s="1"/>
  <c r="BC132" i="18" s="1"/>
  <c r="BH132" i="18" s="1"/>
  <c r="BM132" i="18" s="1"/>
  <c r="BR132" i="18" s="1"/>
  <c r="BW132" i="18" s="1"/>
  <c r="CB132" i="18" s="1"/>
  <c r="CG132" i="18" s="1"/>
  <c r="CL132" i="18" s="1"/>
  <c r="CQ132" i="18" s="1"/>
  <c r="CV132" i="18" s="1"/>
  <c r="DA132" i="18" s="1"/>
  <c r="DF132" i="18" s="1"/>
  <c r="DK132" i="18" s="1"/>
  <c r="DP132" i="18" s="1"/>
  <c r="AC22" i="18"/>
  <c r="AT23" i="18"/>
  <c r="AU23" i="18" s="1"/>
  <c r="BD23" i="18"/>
  <c r="BE23" i="18" s="1"/>
  <c r="BN23" i="18"/>
  <c r="BO23" i="18" s="1"/>
  <c r="BX23" i="18"/>
  <c r="BY23" i="18" s="1"/>
  <c r="CH23" i="18"/>
  <c r="CI23" i="18" s="1"/>
  <c r="CR23" i="18"/>
  <c r="CS23" i="18" s="1"/>
  <c r="DB23" i="18"/>
  <c r="DC23" i="18" s="1"/>
  <c r="DL23" i="18"/>
  <c r="DM23" i="18" s="1"/>
  <c r="Q24" i="18"/>
  <c r="Y24" i="18"/>
  <c r="AD24" i="18" s="1"/>
  <c r="U25" i="18"/>
  <c r="AC25" i="18"/>
  <c r="AE25" i="18" s="1"/>
  <c r="AF25" i="18" s="1"/>
  <c r="AO25" i="18"/>
  <c r="AP25" i="18" s="1"/>
  <c r="V26" i="18"/>
  <c r="U28" i="18"/>
  <c r="V28" i="18" s="1"/>
  <c r="AE28" i="18"/>
  <c r="AF28" i="18" s="1"/>
  <c r="U30" i="18"/>
  <c r="AC30" i="18"/>
  <c r="V31" i="18"/>
  <c r="V33" i="18"/>
  <c r="V35" i="18"/>
  <c r="Z39" i="18"/>
  <c r="DR51" i="18"/>
  <c r="Z52" i="18"/>
  <c r="AA52" i="18" s="1"/>
  <c r="AC52" i="18"/>
  <c r="Z60" i="18"/>
  <c r="AC60" i="18"/>
  <c r="AT72" i="18"/>
  <c r="AU72" i="18" s="1"/>
  <c r="Z87" i="18"/>
  <c r="AC87" i="18"/>
  <c r="AC104" i="18"/>
  <c r="AO105" i="18"/>
  <c r="AP105" i="18" s="1"/>
  <c r="CC105" i="18"/>
  <c r="CD105" i="18" s="1"/>
  <c r="U111" i="18"/>
  <c r="V111" i="18" s="1"/>
  <c r="X111" i="18"/>
  <c r="DB124" i="18"/>
  <c r="DC124" i="18" s="1"/>
  <c r="AC126" i="18"/>
  <c r="AJ149" i="18"/>
  <c r="AM149" i="18"/>
  <c r="AJ168" i="18"/>
  <c r="AK168" i="18" s="1"/>
  <c r="AM168" i="18"/>
  <c r="Z23" i="18"/>
  <c r="AA23" i="18" s="1"/>
  <c r="AT25" i="18"/>
  <c r="AU25" i="18" s="1"/>
  <c r="Q29" i="18"/>
  <c r="U55" i="18"/>
  <c r="V55" i="18" s="1"/>
  <c r="X55" i="18"/>
  <c r="Y79" i="18"/>
  <c r="AD79" i="18" s="1"/>
  <c r="U79" i="18"/>
  <c r="V79" i="18" s="1"/>
  <c r="CW105" i="18"/>
  <c r="CX105" i="18" s="1"/>
  <c r="AE153" i="18"/>
  <c r="AF153" i="18" s="1"/>
  <c r="AH153" i="18"/>
  <c r="AJ23" i="18"/>
  <c r="AK23" i="18" s="1"/>
  <c r="AE27" i="18"/>
  <c r="AF27" i="18" s="1"/>
  <c r="AY27" i="18"/>
  <c r="AZ27" i="18" s="1"/>
  <c r="BS27" i="18"/>
  <c r="BT27" i="18" s="1"/>
  <c r="CM27" i="18"/>
  <c r="CN27" i="18" s="1"/>
  <c r="CW27" i="18"/>
  <c r="CX27" i="18" s="1"/>
  <c r="Z29" i="18"/>
  <c r="AA29" i="18" s="1"/>
  <c r="AT29" i="18"/>
  <c r="AU29" i="18" s="1"/>
  <c r="BN29" i="18"/>
  <c r="BO29" i="18" s="1"/>
  <c r="CR29" i="18"/>
  <c r="CS29" i="18" s="1"/>
  <c r="DM51" i="18"/>
  <c r="U53" i="18"/>
  <c r="X53" i="18"/>
  <c r="U71" i="18"/>
  <c r="Y71" i="18"/>
  <c r="AD71" i="18" s="1"/>
  <c r="AO73" i="18"/>
  <c r="AP73" i="18" s="1"/>
  <c r="AS73" i="18"/>
  <c r="BG74" i="18"/>
  <c r="Z76" i="18"/>
  <c r="Z89" i="18"/>
  <c r="AC89" i="18"/>
  <c r="U21" i="18"/>
  <c r="AC21" i="18"/>
  <c r="DW42" i="18"/>
  <c r="Z24" i="18"/>
  <c r="AA24" i="18" s="1"/>
  <c r="X26" i="18"/>
  <c r="Z27" i="18"/>
  <c r="AA27" i="18" s="1"/>
  <c r="AJ27" i="18"/>
  <c r="AK27" i="18" s="1"/>
  <c r="AT27" i="18"/>
  <c r="AU27" i="18" s="1"/>
  <c r="BD27" i="18"/>
  <c r="BE27" i="18" s="1"/>
  <c r="BN27" i="18"/>
  <c r="BO27" i="18" s="1"/>
  <c r="BX27" i="18"/>
  <c r="BY27" i="18" s="1"/>
  <c r="CH27" i="18"/>
  <c r="CI27" i="18" s="1"/>
  <c r="CR27" i="18"/>
  <c r="CS27" i="18" s="1"/>
  <c r="DB27" i="18"/>
  <c r="DC27" i="18" s="1"/>
  <c r="DL27" i="18"/>
  <c r="DM27" i="18" s="1"/>
  <c r="Q28" i="18"/>
  <c r="AE29" i="18"/>
  <c r="AF29" i="18" s="1"/>
  <c r="AO29" i="18"/>
  <c r="AP29" i="18" s="1"/>
  <c r="AY29" i="18"/>
  <c r="AZ29" i="18" s="1"/>
  <c r="BI29" i="18"/>
  <c r="BJ29" i="18" s="1"/>
  <c r="BS29" i="18"/>
  <c r="BT29" i="18" s="1"/>
  <c r="CC29" i="18"/>
  <c r="CD29" i="18" s="1"/>
  <c r="CM29" i="18"/>
  <c r="CN29" i="18" s="1"/>
  <c r="CW29" i="18"/>
  <c r="CX29" i="18" s="1"/>
  <c r="DG29" i="18"/>
  <c r="DH29" i="18" s="1"/>
  <c r="X31" i="18"/>
  <c r="X33" i="18"/>
  <c r="AC34" i="18"/>
  <c r="X35" i="18"/>
  <c r="AC36" i="18"/>
  <c r="X37" i="18"/>
  <c r="AH39" i="18"/>
  <c r="AE39" i="18"/>
  <c r="AF39" i="18" s="1"/>
  <c r="P42" i="18"/>
  <c r="X51" i="18"/>
  <c r="U51" i="18"/>
  <c r="Z58" i="18"/>
  <c r="AC58" i="18"/>
  <c r="Z85" i="18"/>
  <c r="AC85" i="18"/>
  <c r="Z93" i="18"/>
  <c r="AC93" i="18"/>
  <c r="V105" i="18"/>
  <c r="AY105" i="18"/>
  <c r="AZ105" i="18" s="1"/>
  <c r="CM105" i="18"/>
  <c r="CN105" i="18" s="1"/>
  <c r="Q109" i="18"/>
  <c r="AC134" i="18"/>
  <c r="AN137" i="18"/>
  <c r="AJ137" i="18"/>
  <c r="AK137" i="18" s="1"/>
  <c r="AC56" i="18"/>
  <c r="Q114" i="18"/>
  <c r="Y126" i="18"/>
  <c r="AD126" i="18" s="1"/>
  <c r="AI126" i="18" s="1"/>
  <c r="AN126" i="18" s="1"/>
  <c r="AS126" i="18" s="1"/>
  <c r="AX126" i="18" s="1"/>
  <c r="BC126" i="18" s="1"/>
  <c r="BH126" i="18" s="1"/>
  <c r="BM126" i="18" s="1"/>
  <c r="BR126" i="18" s="1"/>
  <c r="BW126" i="18" s="1"/>
  <c r="CB126" i="18" s="1"/>
  <c r="CG126" i="18" s="1"/>
  <c r="CL126" i="18" s="1"/>
  <c r="CQ126" i="18" s="1"/>
  <c r="CV126" i="18" s="1"/>
  <c r="DA126" i="18" s="1"/>
  <c r="DF126" i="18" s="1"/>
  <c r="DK126" i="18" s="1"/>
  <c r="DP126" i="18" s="1"/>
  <c r="U126" i="18"/>
  <c r="V126" i="18" s="1"/>
  <c r="U131" i="18"/>
  <c r="V131" i="18" s="1"/>
  <c r="X131" i="18"/>
  <c r="AC136" i="18"/>
  <c r="AS139" i="18"/>
  <c r="AX139" i="18" s="1"/>
  <c r="BC139" i="18" s="1"/>
  <c r="AO139" i="18"/>
  <c r="AP139" i="18" s="1"/>
  <c r="Z155" i="18"/>
  <c r="AA155" i="18" s="1"/>
  <c r="Q170" i="18"/>
  <c r="DX50" i="18"/>
  <c r="AA54" i="18"/>
  <c r="X57" i="18"/>
  <c r="X59" i="18"/>
  <c r="X61" i="18"/>
  <c r="X73" i="18"/>
  <c r="X75" i="18"/>
  <c r="X77" i="18"/>
  <c r="Z78" i="18"/>
  <c r="AA78" i="18" s="1"/>
  <c r="AJ78" i="18"/>
  <c r="AK78" i="18" s="1"/>
  <c r="AT78" i="18"/>
  <c r="AU78" i="18" s="1"/>
  <c r="BD78" i="18"/>
  <c r="BE78" i="18" s="1"/>
  <c r="BN78" i="18"/>
  <c r="BO78" i="18" s="1"/>
  <c r="BX78" i="18"/>
  <c r="BY78" i="18" s="1"/>
  <c r="CH78" i="18"/>
  <c r="CI78" i="18" s="1"/>
  <c r="CR78" i="18"/>
  <c r="CS78" i="18" s="1"/>
  <c r="DB78" i="18"/>
  <c r="DC78" i="18" s="1"/>
  <c r="DL78" i="18"/>
  <c r="DM78" i="18" s="1"/>
  <c r="Q79" i="18"/>
  <c r="X82" i="18"/>
  <c r="X84" i="18"/>
  <c r="X86" i="18"/>
  <c r="X88" i="18"/>
  <c r="X90" i="18"/>
  <c r="X92" i="18"/>
  <c r="X94" i="18"/>
  <c r="X96" i="18"/>
  <c r="Z105" i="18"/>
  <c r="AA105" i="18" s="1"/>
  <c r="AJ105" i="18"/>
  <c r="AK105" i="18" s="1"/>
  <c r="AT105" i="18"/>
  <c r="AU105" i="18" s="1"/>
  <c r="BD105" i="18"/>
  <c r="BE105" i="18" s="1"/>
  <c r="BN105" i="18"/>
  <c r="BO105" i="18" s="1"/>
  <c r="BX105" i="18"/>
  <c r="BY105" i="18" s="1"/>
  <c r="CH105" i="18"/>
  <c r="CI105" i="18" s="1"/>
  <c r="CR105" i="18"/>
  <c r="CS105" i="18" s="1"/>
  <c r="DB105" i="18"/>
  <c r="DC105" i="18" s="1"/>
  <c r="DL105" i="18"/>
  <c r="DM105" i="18" s="1"/>
  <c r="AE106" i="18"/>
  <c r="AF106" i="18" s="1"/>
  <c r="AR106" i="18"/>
  <c r="AE114" i="18"/>
  <c r="AF114" i="18" s="1"/>
  <c r="AJ124" i="18"/>
  <c r="AK124" i="18" s="1"/>
  <c r="BD124" i="18"/>
  <c r="BE124" i="18" s="1"/>
  <c r="BX124" i="18"/>
  <c r="BY124" i="18" s="1"/>
  <c r="CR124" i="18"/>
  <c r="CS124" i="18" s="1"/>
  <c r="DL124" i="18"/>
  <c r="DM124" i="18" s="1"/>
  <c r="AS133" i="18"/>
  <c r="AX133" i="18" s="1"/>
  <c r="BC133" i="18" s="1"/>
  <c r="AO133" i="18"/>
  <c r="AP133" i="18" s="1"/>
  <c r="U136" i="18"/>
  <c r="V136" i="18" s="1"/>
  <c r="Y136" i="18"/>
  <c r="AD136" i="18" s="1"/>
  <c r="AI136" i="18" s="1"/>
  <c r="AN136" i="18" s="1"/>
  <c r="AS136" i="18" s="1"/>
  <c r="AX136" i="18" s="1"/>
  <c r="BC136" i="18" s="1"/>
  <c r="BH136" i="18" s="1"/>
  <c r="BM136" i="18" s="1"/>
  <c r="BR136" i="18" s="1"/>
  <c r="BW136" i="18" s="1"/>
  <c r="CB136" i="18" s="1"/>
  <c r="CG136" i="18" s="1"/>
  <c r="CL136" i="18" s="1"/>
  <c r="CQ136" i="18" s="1"/>
  <c r="CV136" i="18" s="1"/>
  <c r="DA136" i="18" s="1"/>
  <c r="DF136" i="18" s="1"/>
  <c r="DK136" i="18" s="1"/>
  <c r="DP136" i="18" s="1"/>
  <c r="AC138" i="18"/>
  <c r="Z138" i="18"/>
  <c r="AA138" i="18" s="1"/>
  <c r="AJ139" i="18"/>
  <c r="AK139" i="18" s="1"/>
  <c r="AE140" i="18"/>
  <c r="AF140" i="18" s="1"/>
  <c r="DU148" i="18"/>
  <c r="DX148" i="18"/>
  <c r="U152" i="18"/>
  <c r="X152" i="18"/>
  <c r="Z165" i="18"/>
  <c r="AC165" i="18"/>
  <c r="AO167" i="18"/>
  <c r="AP167" i="18" s="1"/>
  <c r="AH170" i="18"/>
  <c r="Q182" i="18"/>
  <c r="Z72" i="18"/>
  <c r="AA72" i="18" s="1"/>
  <c r="DQ80" i="18"/>
  <c r="DR80" i="18" s="1"/>
  <c r="DL80" i="18"/>
  <c r="DM80" i="18" s="1"/>
  <c r="DG80" i="18"/>
  <c r="DH80" i="18" s="1"/>
  <c r="DB80" i="18"/>
  <c r="DC80" i="18" s="1"/>
  <c r="CW80" i="18"/>
  <c r="CX80" i="18" s="1"/>
  <c r="CR80" i="18"/>
  <c r="CS80" i="18" s="1"/>
  <c r="CM80" i="18"/>
  <c r="CN80" i="18" s="1"/>
  <c r="CH80" i="18"/>
  <c r="CI80" i="18" s="1"/>
  <c r="CC80" i="18"/>
  <c r="CD80" i="18" s="1"/>
  <c r="BX80" i="18"/>
  <c r="BY80" i="18" s="1"/>
  <c r="BS80" i="18"/>
  <c r="BT80" i="18" s="1"/>
  <c r="BN80" i="18"/>
  <c r="BO80" i="18" s="1"/>
  <c r="BI80" i="18"/>
  <c r="BJ80" i="18" s="1"/>
  <c r="BD80" i="18"/>
  <c r="BE80" i="18" s="1"/>
  <c r="AY80" i="18"/>
  <c r="AZ80" i="18" s="1"/>
  <c r="AT80" i="18"/>
  <c r="AU80" i="18" s="1"/>
  <c r="AO80" i="18"/>
  <c r="AP80" i="18" s="1"/>
  <c r="AJ80" i="18"/>
  <c r="AK80" i="18" s="1"/>
  <c r="AE80" i="18"/>
  <c r="AF80" i="18" s="1"/>
  <c r="Z80" i="18"/>
  <c r="AA80" i="18" s="1"/>
  <c r="U80" i="18"/>
  <c r="V80" i="18" s="1"/>
  <c r="P80" i="18"/>
  <c r="P97" i="18" s="1"/>
  <c r="F80" i="18"/>
  <c r="AC107" i="18"/>
  <c r="Z107" i="18"/>
  <c r="U129" i="18"/>
  <c r="X129" i="18"/>
  <c r="U134" i="18"/>
  <c r="V134" i="18" s="1"/>
  <c r="Y134" i="18"/>
  <c r="AD134" i="18" s="1"/>
  <c r="AI134" i="18" s="1"/>
  <c r="AN134" i="18" s="1"/>
  <c r="AS134" i="18" s="1"/>
  <c r="AX134" i="18" s="1"/>
  <c r="BC134" i="18" s="1"/>
  <c r="BH134" i="18" s="1"/>
  <c r="BM134" i="18" s="1"/>
  <c r="BR134" i="18" s="1"/>
  <c r="BW134" i="18" s="1"/>
  <c r="CB134" i="18" s="1"/>
  <c r="CG134" i="18" s="1"/>
  <c r="CL134" i="18" s="1"/>
  <c r="CQ134" i="18" s="1"/>
  <c r="CV134" i="18" s="1"/>
  <c r="DA134" i="18" s="1"/>
  <c r="DF134" i="18" s="1"/>
  <c r="DK134" i="18" s="1"/>
  <c r="DP134" i="18" s="1"/>
  <c r="AM196" i="18"/>
  <c r="P63" i="18"/>
  <c r="Q51" i="18"/>
  <c r="AC54" i="18"/>
  <c r="BG71" i="18"/>
  <c r="AE72" i="18"/>
  <c r="AF72" i="18" s="1"/>
  <c r="BB72" i="18"/>
  <c r="Z106" i="18"/>
  <c r="AA106" i="18" s="1"/>
  <c r="AJ106" i="18"/>
  <c r="AK106" i="18" s="1"/>
  <c r="Q108" i="18"/>
  <c r="AH112" i="18"/>
  <c r="AE112" i="18"/>
  <c r="AF112" i="18" s="1"/>
  <c r="Z112" i="18"/>
  <c r="AA112" i="18" s="1"/>
  <c r="DW141" i="18"/>
  <c r="DQ124" i="18"/>
  <c r="DR124" i="18" s="1"/>
  <c r="Z130" i="18"/>
  <c r="AC130" i="18"/>
  <c r="AC132" i="18"/>
  <c r="AS135" i="18"/>
  <c r="AX135" i="18" s="1"/>
  <c r="BC135" i="18" s="1"/>
  <c r="AO135" i="18"/>
  <c r="AP135" i="18" s="1"/>
  <c r="U138" i="18"/>
  <c r="V138" i="18" s="1"/>
  <c r="Y138" i="18"/>
  <c r="AD138" i="18" s="1"/>
  <c r="AI138" i="18" s="1"/>
  <c r="AN138" i="18" s="1"/>
  <c r="AS138" i="18" s="1"/>
  <c r="AX138" i="18" s="1"/>
  <c r="BC138" i="18" s="1"/>
  <c r="BH138" i="18" s="1"/>
  <c r="BM138" i="18" s="1"/>
  <c r="BR138" i="18" s="1"/>
  <c r="BW138" i="18" s="1"/>
  <c r="CB138" i="18" s="1"/>
  <c r="CG138" i="18" s="1"/>
  <c r="CL138" i="18" s="1"/>
  <c r="CQ138" i="18" s="1"/>
  <c r="CV138" i="18" s="1"/>
  <c r="DA138" i="18" s="1"/>
  <c r="DF138" i="18" s="1"/>
  <c r="DK138" i="18" s="1"/>
  <c r="DP138" i="18" s="1"/>
  <c r="U151" i="18"/>
  <c r="X151" i="18"/>
  <c r="Y154" i="18"/>
  <c r="U154" i="18"/>
  <c r="BC167" i="18"/>
  <c r="BH167" i="18" s="1"/>
  <c r="U183" i="18"/>
  <c r="X183" i="18"/>
  <c r="AC188" i="18"/>
  <c r="Q192" i="18"/>
  <c r="AE197" i="18"/>
  <c r="Q199" i="18"/>
  <c r="DV243" i="18"/>
  <c r="DY70" i="18"/>
  <c r="DQ127" i="18"/>
  <c r="DR127" i="18" s="1"/>
  <c r="DL127" i="18"/>
  <c r="DM127" i="18" s="1"/>
  <c r="DG127" i="18"/>
  <c r="DH127" i="18" s="1"/>
  <c r="DB127" i="18"/>
  <c r="DC127" i="18" s="1"/>
  <c r="CW127" i="18"/>
  <c r="CX127" i="18" s="1"/>
  <c r="CR127" i="18"/>
  <c r="CS127" i="18" s="1"/>
  <c r="CM127" i="18"/>
  <c r="CN127" i="18" s="1"/>
  <c r="CH127" i="18"/>
  <c r="CI127" i="18" s="1"/>
  <c r="CC127" i="18"/>
  <c r="CD127" i="18" s="1"/>
  <c r="BX127" i="18"/>
  <c r="BY127" i="18" s="1"/>
  <c r="BS127" i="18"/>
  <c r="BT127" i="18" s="1"/>
  <c r="BN127" i="18"/>
  <c r="BO127" i="18" s="1"/>
  <c r="BI127" i="18"/>
  <c r="BJ127" i="18" s="1"/>
  <c r="BD127" i="18"/>
  <c r="BE127" i="18" s="1"/>
  <c r="AY127" i="18"/>
  <c r="AZ127" i="18" s="1"/>
  <c r="AT127" i="18"/>
  <c r="AU127" i="18" s="1"/>
  <c r="AO127" i="18"/>
  <c r="AP127" i="18" s="1"/>
  <c r="AJ127" i="18"/>
  <c r="AK127" i="18" s="1"/>
  <c r="AE127" i="18"/>
  <c r="AF127" i="18" s="1"/>
  <c r="Z127" i="18"/>
  <c r="AA127" i="18" s="1"/>
  <c r="U127" i="18"/>
  <c r="V127" i="18" s="1"/>
  <c r="P127" i="18"/>
  <c r="F127" i="18"/>
  <c r="Q149" i="18"/>
  <c r="Q156" i="18" s="1"/>
  <c r="Q167" i="18"/>
  <c r="Q169" i="18"/>
  <c r="Z169" i="18"/>
  <c r="AA169" i="18" s="1"/>
  <c r="AD172" i="18"/>
  <c r="AI172" i="18" s="1"/>
  <c r="AN172" i="18" s="1"/>
  <c r="AS172" i="18" s="1"/>
  <c r="AX172" i="18" s="1"/>
  <c r="BC172" i="18" s="1"/>
  <c r="BH172" i="18" s="1"/>
  <c r="BM172" i="18" s="1"/>
  <c r="BR172" i="18" s="1"/>
  <c r="BW172" i="18" s="1"/>
  <c r="CB172" i="18" s="1"/>
  <c r="CG172" i="18" s="1"/>
  <c r="CL172" i="18" s="1"/>
  <c r="CQ172" i="18" s="1"/>
  <c r="CV172" i="18" s="1"/>
  <c r="DA172" i="18" s="1"/>
  <c r="DF172" i="18" s="1"/>
  <c r="DK172" i="18" s="1"/>
  <c r="DP172" i="18" s="1"/>
  <c r="Z172" i="18"/>
  <c r="AA172" i="18" s="1"/>
  <c r="AH182" i="18"/>
  <c r="AE182" i="18"/>
  <c r="AF182" i="18" s="1"/>
  <c r="Z182" i="18"/>
  <c r="AA182" i="18" s="1"/>
  <c r="AC195" i="18"/>
  <c r="Z195" i="18"/>
  <c r="AA195" i="18" s="1"/>
  <c r="DW115" i="18"/>
  <c r="P115" i="18"/>
  <c r="Z114" i="18"/>
  <c r="AA114" i="18" s="1"/>
  <c r="AJ114" i="18"/>
  <c r="AK114" i="18" s="1"/>
  <c r="AT114" i="18"/>
  <c r="AU114" i="18" s="1"/>
  <c r="U124" i="18"/>
  <c r="V124" i="18" s="1"/>
  <c r="AE124" i="18"/>
  <c r="AF124" i="18" s="1"/>
  <c r="AO124" i="18"/>
  <c r="AP124" i="18" s="1"/>
  <c r="AY124" i="18"/>
  <c r="AZ124" i="18" s="1"/>
  <c r="BI124" i="18"/>
  <c r="BJ124" i="18" s="1"/>
  <c r="BS124" i="18"/>
  <c r="BT124" i="18" s="1"/>
  <c r="CC124" i="18"/>
  <c r="CD124" i="18" s="1"/>
  <c r="CM124" i="18"/>
  <c r="CN124" i="18" s="1"/>
  <c r="CW124" i="18"/>
  <c r="CX124" i="18" s="1"/>
  <c r="DG124" i="18"/>
  <c r="DH124" i="18" s="1"/>
  <c r="DQ125" i="18"/>
  <c r="DR125" i="18" s="1"/>
  <c r="DL125" i="18"/>
  <c r="DM125" i="18" s="1"/>
  <c r="DG125" i="18"/>
  <c r="DH125" i="18" s="1"/>
  <c r="DB125" i="18"/>
  <c r="DC125" i="18" s="1"/>
  <c r="CW125" i="18"/>
  <c r="CX125" i="18" s="1"/>
  <c r="CR125" i="18"/>
  <c r="CS125" i="18" s="1"/>
  <c r="CM125" i="18"/>
  <c r="CN125" i="18" s="1"/>
  <c r="CH125" i="18"/>
  <c r="CI125" i="18" s="1"/>
  <c r="CC125" i="18"/>
  <c r="CD125" i="18" s="1"/>
  <c r="BX125" i="18"/>
  <c r="BY125" i="18" s="1"/>
  <c r="BS125" i="18"/>
  <c r="BT125" i="18" s="1"/>
  <c r="BN125" i="18"/>
  <c r="BO125" i="18" s="1"/>
  <c r="BI125" i="18"/>
  <c r="BJ125" i="18" s="1"/>
  <c r="BD125" i="18"/>
  <c r="BE125" i="18" s="1"/>
  <c r="AY125" i="18"/>
  <c r="AZ125" i="18" s="1"/>
  <c r="AT125" i="18"/>
  <c r="AU125" i="18" s="1"/>
  <c r="AO125" i="18"/>
  <c r="AP125" i="18" s="1"/>
  <c r="AJ125" i="18"/>
  <c r="AK125" i="18" s="1"/>
  <c r="AE125" i="18"/>
  <c r="AF125" i="18" s="1"/>
  <c r="Z125" i="18"/>
  <c r="AA125" i="18" s="1"/>
  <c r="U125" i="18"/>
  <c r="V125" i="18" s="1"/>
  <c r="P125" i="18"/>
  <c r="F125" i="18"/>
  <c r="Q126" i="18"/>
  <c r="X150" i="18"/>
  <c r="U150" i="18"/>
  <c r="AH166" i="18"/>
  <c r="AE166" i="18"/>
  <c r="AF166" i="18" s="1"/>
  <c r="Z166" i="18"/>
  <c r="AA166" i="18" s="1"/>
  <c r="AE169" i="18"/>
  <c r="AF169" i="18" s="1"/>
  <c r="AH169" i="18"/>
  <c r="AH181" i="18"/>
  <c r="AE181" i="18"/>
  <c r="Z181" i="18"/>
  <c r="AR184" i="18"/>
  <c r="AO184" i="18"/>
  <c r="AP184" i="18" s="1"/>
  <c r="AE187" i="18"/>
  <c r="AF187" i="18" s="1"/>
  <c r="AC211" i="18"/>
  <c r="Z211" i="18"/>
  <c r="AA211" i="18" s="1"/>
  <c r="AE133" i="18"/>
  <c r="AF133" i="18" s="1"/>
  <c r="AY133" i="18"/>
  <c r="AZ133" i="18" s="1"/>
  <c r="AE135" i="18"/>
  <c r="AF135" i="18" s="1"/>
  <c r="AE137" i="18"/>
  <c r="AF137" i="18" s="1"/>
  <c r="AE139" i="18"/>
  <c r="AF139" i="18" s="1"/>
  <c r="DW156" i="18"/>
  <c r="AE149" i="18"/>
  <c r="Z167" i="18"/>
  <c r="AA167" i="18" s="1"/>
  <c r="AJ167" i="18"/>
  <c r="AK167" i="18" s="1"/>
  <c r="AT167" i="18"/>
  <c r="AU167" i="18" s="1"/>
  <c r="U188" i="18"/>
  <c r="V188" i="18" s="1"/>
  <c r="Y188" i="18"/>
  <c r="AD188" i="18" s="1"/>
  <c r="AI188" i="18" s="1"/>
  <c r="AN188" i="18" s="1"/>
  <c r="AS188" i="18" s="1"/>
  <c r="AX188" i="18" s="1"/>
  <c r="BC188" i="18" s="1"/>
  <c r="BH188" i="18" s="1"/>
  <c r="BM188" i="18" s="1"/>
  <c r="BR188" i="18" s="1"/>
  <c r="BW188" i="18" s="1"/>
  <c r="CB188" i="18" s="1"/>
  <c r="CG188" i="18" s="1"/>
  <c r="CL188" i="18" s="1"/>
  <c r="CQ188" i="18" s="1"/>
  <c r="CV188" i="18" s="1"/>
  <c r="DA188" i="18" s="1"/>
  <c r="DF188" i="18" s="1"/>
  <c r="DK188" i="18" s="1"/>
  <c r="DP188" i="18" s="1"/>
  <c r="Z193" i="18"/>
  <c r="AA193" i="18" s="1"/>
  <c r="AC193" i="18"/>
  <c r="Y210" i="18"/>
  <c r="AD210" i="18" s="1"/>
  <c r="U210" i="18"/>
  <c r="V210" i="18" s="1"/>
  <c r="Q132" i="18"/>
  <c r="Z133" i="18"/>
  <c r="AA133" i="18" s="1"/>
  <c r="Q134" i="18"/>
  <c r="Z135" i="18"/>
  <c r="AA135" i="18" s="1"/>
  <c r="Q136" i="18"/>
  <c r="Z137" i="18"/>
  <c r="AA137" i="18" s="1"/>
  <c r="Q138" i="18"/>
  <c r="Z139" i="18"/>
  <c r="AA139" i="18" s="1"/>
  <c r="AT139" i="18"/>
  <c r="AU139" i="18" s="1"/>
  <c r="Z154" i="18"/>
  <c r="AA154" i="18" s="1"/>
  <c r="AM154" i="18"/>
  <c r="DY163" i="18"/>
  <c r="DQ164" i="18"/>
  <c r="DL164" i="18"/>
  <c r="DG164" i="18"/>
  <c r="DB164" i="18"/>
  <c r="CW164" i="18"/>
  <c r="CR164" i="18"/>
  <c r="CM164" i="18"/>
  <c r="CH164" i="18"/>
  <c r="CC164" i="18"/>
  <c r="BX164" i="18"/>
  <c r="BS164" i="18"/>
  <c r="BN164" i="18"/>
  <c r="BI164" i="18"/>
  <c r="BD164" i="18"/>
  <c r="AY164" i="18"/>
  <c r="AT164" i="18"/>
  <c r="AO164" i="18"/>
  <c r="AJ164" i="18"/>
  <c r="AE164" i="18"/>
  <c r="Z164" i="18"/>
  <c r="U164" i="18"/>
  <c r="P164" i="18"/>
  <c r="AE168" i="18"/>
  <c r="AF168" i="18" s="1"/>
  <c r="AC171" i="18"/>
  <c r="AH172" i="18"/>
  <c r="AH173" i="18"/>
  <c r="AE173" i="18"/>
  <c r="AF173" i="18" s="1"/>
  <c r="Z173" i="18"/>
  <c r="AA173" i="18" s="1"/>
  <c r="U186" i="18"/>
  <c r="V186" i="18" s="1"/>
  <c r="X186" i="18"/>
  <c r="Z168" i="18"/>
  <c r="AA168" i="18" s="1"/>
  <c r="U190" i="18"/>
  <c r="X190" i="18"/>
  <c r="U194" i="18"/>
  <c r="X194" i="18"/>
  <c r="Q209" i="18"/>
  <c r="AC209" i="18"/>
  <c r="Z209" i="18"/>
  <c r="AA209" i="18" s="1"/>
  <c r="U168" i="18"/>
  <c r="Q172" i="18"/>
  <c r="Q181" i="18"/>
  <c r="Z189" i="18"/>
  <c r="AA189" i="18" s="1"/>
  <c r="AC189" i="18"/>
  <c r="AH191" i="18"/>
  <c r="AE191" i="18"/>
  <c r="AF191" i="18" s="1"/>
  <c r="Q196" i="18"/>
  <c r="AJ200" i="18"/>
  <c r="AK200" i="18" s="1"/>
  <c r="AR210" i="18"/>
  <c r="Z227" i="18"/>
  <c r="AC227" i="18"/>
  <c r="AJ184" i="18"/>
  <c r="AK184" i="18" s="1"/>
  <c r="U189" i="18"/>
  <c r="AE192" i="18"/>
  <c r="AF192" i="18" s="1"/>
  <c r="AE199" i="18"/>
  <c r="AF199" i="18" s="1"/>
  <c r="AH199" i="18"/>
  <c r="AH213" i="18"/>
  <c r="X214" i="18"/>
  <c r="U214" i="18"/>
  <c r="V214" i="18" s="1"/>
  <c r="P184" i="18"/>
  <c r="U184" i="18"/>
  <c r="V184" i="18" s="1"/>
  <c r="Z184" i="18"/>
  <c r="AA184" i="18" s="1"/>
  <c r="AE184" i="18"/>
  <c r="AF184" i="18" s="1"/>
  <c r="DQ185" i="18"/>
  <c r="DR185" i="18" s="1"/>
  <c r="DL185" i="18"/>
  <c r="DM185" i="18" s="1"/>
  <c r="DG185" i="18"/>
  <c r="DH185" i="18" s="1"/>
  <c r="DB185" i="18"/>
  <c r="DC185" i="18" s="1"/>
  <c r="CW185" i="18"/>
  <c r="CX185" i="18" s="1"/>
  <c r="CR185" i="18"/>
  <c r="CS185" i="18" s="1"/>
  <c r="CM185" i="18"/>
  <c r="CN185" i="18" s="1"/>
  <c r="CH185" i="18"/>
  <c r="CI185" i="18" s="1"/>
  <c r="CC185" i="18"/>
  <c r="CD185" i="18" s="1"/>
  <c r="BX185" i="18"/>
  <c r="BY185" i="18" s="1"/>
  <c r="BS185" i="18"/>
  <c r="BT185" i="18" s="1"/>
  <c r="BN185" i="18"/>
  <c r="BO185" i="18" s="1"/>
  <c r="BI185" i="18"/>
  <c r="BJ185" i="18" s="1"/>
  <c r="BD185" i="18"/>
  <c r="BE185" i="18" s="1"/>
  <c r="AY185" i="18"/>
  <c r="AZ185" i="18" s="1"/>
  <c r="AT185" i="18"/>
  <c r="AU185" i="18" s="1"/>
  <c r="AO185" i="18"/>
  <c r="AP185" i="18" s="1"/>
  <c r="AJ185" i="18"/>
  <c r="AK185" i="18" s="1"/>
  <c r="AE185" i="18"/>
  <c r="AF185" i="18" s="1"/>
  <c r="Z185" i="18"/>
  <c r="AA185" i="18" s="1"/>
  <c r="U185" i="18"/>
  <c r="V185" i="18" s="1"/>
  <c r="P185" i="18"/>
  <c r="U198" i="18"/>
  <c r="X198" i="18"/>
  <c r="Q200" i="18"/>
  <c r="U208" i="18"/>
  <c r="X208" i="18"/>
  <c r="Y213" i="18"/>
  <c r="AD213" i="18" s="1"/>
  <c r="AI213" i="18" s="1"/>
  <c r="AN213" i="18" s="1"/>
  <c r="AS213" i="18" s="1"/>
  <c r="AX213" i="18" s="1"/>
  <c r="BC213" i="18" s="1"/>
  <c r="BH213" i="18" s="1"/>
  <c r="BM213" i="18" s="1"/>
  <c r="BR213" i="18" s="1"/>
  <c r="BW213" i="18" s="1"/>
  <c r="CB213" i="18" s="1"/>
  <c r="CG213" i="18" s="1"/>
  <c r="CL213" i="18" s="1"/>
  <c r="CQ213" i="18" s="1"/>
  <c r="CV213" i="18" s="1"/>
  <c r="DA213" i="18" s="1"/>
  <c r="DF213" i="18" s="1"/>
  <c r="DK213" i="18" s="1"/>
  <c r="DP213" i="18" s="1"/>
  <c r="U213" i="18"/>
  <c r="V213" i="18" s="1"/>
  <c r="U215" i="18"/>
  <c r="V215" i="18" s="1"/>
  <c r="X215" i="18"/>
  <c r="AC216" i="18"/>
  <c r="P220" i="18"/>
  <c r="Q208" i="18"/>
  <c r="Z210" i="18"/>
  <c r="AA210" i="18" s="1"/>
  <c r="AE212" i="18"/>
  <c r="AF212" i="18" s="1"/>
  <c r="Y216" i="18"/>
  <c r="AD216" i="18" s="1"/>
  <c r="AI216" i="18" s="1"/>
  <c r="AN216" i="18" s="1"/>
  <c r="AS216" i="18" s="1"/>
  <c r="AX216" i="18" s="1"/>
  <c r="BC216" i="18" s="1"/>
  <c r="BH216" i="18" s="1"/>
  <c r="BM216" i="18" s="1"/>
  <c r="BR216" i="18" s="1"/>
  <c r="BW216" i="18" s="1"/>
  <c r="CB216" i="18" s="1"/>
  <c r="CG216" i="18" s="1"/>
  <c r="CL216" i="18" s="1"/>
  <c r="CQ216" i="18" s="1"/>
  <c r="CV216" i="18" s="1"/>
  <c r="DA216" i="18" s="1"/>
  <c r="DF216" i="18" s="1"/>
  <c r="DK216" i="18" s="1"/>
  <c r="DP216" i="18" s="1"/>
  <c r="U216" i="18"/>
  <c r="V216" i="18" s="1"/>
  <c r="DW220" i="18"/>
  <c r="Z213" i="18"/>
  <c r="AA213" i="18" s="1"/>
  <c r="AJ229" i="18"/>
  <c r="AK229" i="18" s="1"/>
  <c r="AM229" i="18"/>
  <c r="AE236" i="18"/>
  <c r="AF236" i="18" s="1"/>
  <c r="Q215" i="18"/>
  <c r="Q218" i="18"/>
  <c r="AJ233" i="18"/>
  <c r="AK233" i="18" s="1"/>
  <c r="AN233" i="18"/>
  <c r="AC217" i="18"/>
  <c r="Z217" i="18"/>
  <c r="AA217" i="18" s="1"/>
  <c r="AC219" i="18"/>
  <c r="Z219" i="18"/>
  <c r="AA219" i="18" s="1"/>
  <c r="U228" i="18"/>
  <c r="X228" i="18"/>
  <c r="Q216" i="18"/>
  <c r="DW239" i="18"/>
  <c r="U227" i="18"/>
  <c r="AC232" i="18"/>
  <c r="Z232" i="18"/>
  <c r="AA232" i="18" s="1"/>
  <c r="Y235" i="18"/>
  <c r="U235" i="18"/>
  <c r="V235" i="18" s="1"/>
  <c r="AC237" i="18"/>
  <c r="AM218" i="18"/>
  <c r="AJ218" i="18"/>
  <c r="AK218" i="18" s="1"/>
  <c r="Z218" i="18"/>
  <c r="AA218" i="18" s="1"/>
  <c r="Q239" i="18"/>
  <c r="Z229" i="18"/>
  <c r="AA229" i="18" s="1"/>
  <c r="U231" i="18"/>
  <c r="V231" i="18" s="1"/>
  <c r="AE229" i="18"/>
  <c r="AF229" i="18" s="1"/>
  <c r="Z231" i="18"/>
  <c r="AA231" i="18" s="1"/>
  <c r="AC231" i="18"/>
  <c r="AR234" i="18"/>
  <c r="P239" i="18"/>
  <c r="U229" i="18"/>
  <c r="Y234" i="18"/>
  <c r="AR236" i="18"/>
  <c r="Z236" i="18"/>
  <c r="AA236" i="18" s="1"/>
  <c r="X238" i="18"/>
  <c r="AE233" i="18"/>
  <c r="AF233" i="18" s="1"/>
  <c r="U194" i="17"/>
  <c r="V194" i="17" s="1"/>
  <c r="CW194" i="17"/>
  <c r="CX194" i="17" s="1"/>
  <c r="AE197" i="17"/>
  <c r="AF197" i="17" s="1"/>
  <c r="BD197" i="17"/>
  <c r="BE197" i="17" s="1"/>
  <c r="BX197" i="17"/>
  <c r="BY197" i="17" s="1"/>
  <c r="CW197" i="17"/>
  <c r="CX197" i="17" s="1"/>
  <c r="Z199" i="17"/>
  <c r="AA199" i="17" s="1"/>
  <c r="BD199" i="17"/>
  <c r="BE199" i="17" s="1"/>
  <c r="AJ181" i="17"/>
  <c r="U193" i="17"/>
  <c r="V193" i="17" s="1"/>
  <c r="AO194" i="17"/>
  <c r="AP194" i="17" s="1"/>
  <c r="AJ197" i="17"/>
  <c r="AK197" i="17" s="1"/>
  <c r="BI197" i="17"/>
  <c r="BJ197" i="17" s="1"/>
  <c r="CH197" i="17"/>
  <c r="CI197" i="17" s="1"/>
  <c r="AE198" i="17"/>
  <c r="AF198" i="17" s="1"/>
  <c r="AJ199" i="17"/>
  <c r="AK199" i="17" s="1"/>
  <c r="U200" i="17"/>
  <c r="V200" i="17" s="1"/>
  <c r="AC183" i="17"/>
  <c r="BI194" i="17"/>
  <c r="BJ194" i="17" s="1"/>
  <c r="CM197" i="17"/>
  <c r="CN197" i="17" s="1"/>
  <c r="DG197" i="17"/>
  <c r="DH197" i="17" s="1"/>
  <c r="AO199" i="17"/>
  <c r="AP199" i="17" s="1"/>
  <c r="CC194" i="17"/>
  <c r="CD194" i="17" s="1"/>
  <c r="U195" i="17"/>
  <c r="V195" i="17" s="1"/>
  <c r="AY197" i="17"/>
  <c r="AZ197" i="17" s="1"/>
  <c r="BS197" i="17"/>
  <c r="BT197" i="17" s="1"/>
  <c r="CR197" i="17"/>
  <c r="CS197" i="17" s="1"/>
  <c r="DL197" i="17"/>
  <c r="DM197" i="17" s="1"/>
  <c r="U198" i="17"/>
  <c r="V198" i="17" s="1"/>
  <c r="U199" i="17"/>
  <c r="V199" i="17" s="1"/>
  <c r="AT199" i="17"/>
  <c r="AU199" i="17" s="1"/>
  <c r="X200" i="17"/>
  <c r="AC200" i="17" s="1"/>
  <c r="AH200" i="17" s="1"/>
  <c r="AM200" i="17" s="1"/>
  <c r="AR200" i="17" s="1"/>
  <c r="Z164" i="17"/>
  <c r="BN164" i="17"/>
  <c r="DB164" i="17"/>
  <c r="DC164" i="17" s="1"/>
  <c r="Z168" i="17"/>
  <c r="AA168" i="17" s="1"/>
  <c r="AJ164" i="17"/>
  <c r="BX164" i="17"/>
  <c r="DL164" i="17"/>
  <c r="DM164" i="17" s="1"/>
  <c r="Z167" i="17"/>
  <c r="AA167" i="17" s="1"/>
  <c r="U172" i="17"/>
  <c r="V172" i="17" s="1"/>
  <c r="AT164" i="17"/>
  <c r="CH164" i="17"/>
  <c r="CI164" i="17" s="1"/>
  <c r="BD164" i="17"/>
  <c r="CR164" i="17"/>
  <c r="U167" i="17"/>
  <c r="V167" i="17" s="1"/>
  <c r="U168" i="17"/>
  <c r="V168" i="17" s="1"/>
  <c r="U169" i="17"/>
  <c r="V169" i="17" s="1"/>
  <c r="U171" i="17"/>
  <c r="V171" i="17" s="1"/>
  <c r="Z151" i="17"/>
  <c r="AA151" i="17" s="1"/>
  <c r="AC151" i="17"/>
  <c r="AE149" i="17"/>
  <c r="AF149" i="17" s="1"/>
  <c r="U151" i="17"/>
  <c r="V151" i="17" s="1"/>
  <c r="U152" i="17"/>
  <c r="V152" i="17" s="1"/>
  <c r="U153" i="17"/>
  <c r="V153" i="17" s="1"/>
  <c r="AJ127" i="17"/>
  <c r="AK127" i="17" s="1"/>
  <c r="BX127" i="17"/>
  <c r="BY127" i="17" s="1"/>
  <c r="DL127" i="17"/>
  <c r="DM127" i="17" s="1"/>
  <c r="U129" i="17"/>
  <c r="V129" i="17" s="1"/>
  <c r="Y122" i="17"/>
  <c r="AD122" i="17" s="1"/>
  <c r="AI122" i="17" s="1"/>
  <c r="AN122" i="17" s="1"/>
  <c r="AS122" i="17" s="1"/>
  <c r="AX122" i="17" s="1"/>
  <c r="BC122" i="17" s="1"/>
  <c r="BH122" i="17" s="1"/>
  <c r="BM122" i="17" s="1"/>
  <c r="BR122" i="17" s="1"/>
  <c r="BW122" i="17" s="1"/>
  <c r="CB122" i="17" s="1"/>
  <c r="CG122" i="17" s="1"/>
  <c r="CL122" i="17" s="1"/>
  <c r="CQ122" i="17" s="1"/>
  <c r="CV122" i="17" s="1"/>
  <c r="DA122" i="17" s="1"/>
  <c r="DF122" i="17" s="1"/>
  <c r="DK122" i="17" s="1"/>
  <c r="DP122" i="17" s="1"/>
  <c r="U125" i="17"/>
  <c r="V125" i="17" s="1"/>
  <c r="U127" i="17"/>
  <c r="V127" i="17" s="1"/>
  <c r="AY127" i="17"/>
  <c r="AZ127" i="17" s="1"/>
  <c r="CM127" i="17"/>
  <c r="CN127" i="17" s="1"/>
  <c r="U128" i="17"/>
  <c r="V128" i="17" s="1"/>
  <c r="U130" i="17"/>
  <c r="V130" i="17" s="1"/>
  <c r="BD127" i="17"/>
  <c r="BE127" i="17" s="1"/>
  <c r="CR127" i="17"/>
  <c r="CS127" i="17" s="1"/>
  <c r="DQ127" i="17"/>
  <c r="DR127" i="17" s="1"/>
  <c r="AE127" i="17"/>
  <c r="AF127" i="17" s="1"/>
  <c r="BS127" i="17"/>
  <c r="BT127" i="17" s="1"/>
  <c r="DG127" i="17"/>
  <c r="DH127" i="17" s="1"/>
  <c r="Z105" i="17"/>
  <c r="AA105" i="17" s="1"/>
  <c r="AE107" i="17"/>
  <c r="AF107" i="17" s="1"/>
  <c r="AO107" i="17"/>
  <c r="AP107" i="17" s="1"/>
  <c r="U107" i="17"/>
  <c r="V107" i="17" s="1"/>
  <c r="U111" i="17"/>
  <c r="V111" i="17" s="1"/>
  <c r="U74" i="17"/>
  <c r="V74" i="17" s="1"/>
  <c r="AE78" i="17"/>
  <c r="AF78" i="17" s="1"/>
  <c r="BS78" i="17"/>
  <c r="BT78" i="17" s="1"/>
  <c r="DG78" i="17"/>
  <c r="DH78" i="17" s="1"/>
  <c r="Z86" i="17"/>
  <c r="AA86" i="17" s="1"/>
  <c r="Z90" i="17"/>
  <c r="AA90" i="17" s="1"/>
  <c r="U71" i="17"/>
  <c r="U76" i="17"/>
  <c r="V76" i="17" s="1"/>
  <c r="AO78" i="17"/>
  <c r="AP78" i="17" s="1"/>
  <c r="CC78" i="17"/>
  <c r="CD78" i="17" s="1"/>
  <c r="X82" i="17"/>
  <c r="AC82" i="17" s="1"/>
  <c r="X84" i="17"/>
  <c r="AC84" i="17" s="1"/>
  <c r="AH84" i="17" s="1"/>
  <c r="U87" i="17"/>
  <c r="V87" i="17" s="1"/>
  <c r="U88" i="17"/>
  <c r="V88" i="17" s="1"/>
  <c r="Z71" i="17"/>
  <c r="AY78" i="17"/>
  <c r="AZ78" i="17" s="1"/>
  <c r="CM78" i="17"/>
  <c r="CN78" i="17" s="1"/>
  <c r="X75" i="17"/>
  <c r="AC75" i="17" s="1"/>
  <c r="AE75" i="17" s="1"/>
  <c r="AF75" i="17" s="1"/>
  <c r="X76" i="17"/>
  <c r="Z76" i="17" s="1"/>
  <c r="AA76" i="17" s="1"/>
  <c r="X77" i="17"/>
  <c r="AC77" i="17" s="1"/>
  <c r="U78" i="17"/>
  <c r="V78" i="17" s="1"/>
  <c r="BI78" i="17"/>
  <c r="BJ78" i="17" s="1"/>
  <c r="CW78" i="17"/>
  <c r="CX78" i="17" s="1"/>
  <c r="U81" i="17"/>
  <c r="V81" i="17" s="1"/>
  <c r="U83" i="17"/>
  <c r="V83" i="17" s="1"/>
  <c r="U86" i="17"/>
  <c r="V86" i="17" s="1"/>
  <c r="U89" i="17"/>
  <c r="V89" i="17" s="1"/>
  <c r="U90" i="17"/>
  <c r="V90" i="17" s="1"/>
  <c r="DF58" i="17"/>
  <c r="DK58" i="17" s="1"/>
  <c r="DP58" i="17" s="1"/>
  <c r="DF60" i="17"/>
  <c r="DK60" i="17" s="1"/>
  <c r="DP60" i="17" s="1"/>
  <c r="CW59" i="17"/>
  <c r="CX59" i="17" s="1"/>
  <c r="DE57" i="17"/>
  <c r="DJ57" i="17" s="1"/>
  <c r="DO57" i="17" s="1"/>
  <c r="DQ57" i="17" s="1"/>
  <c r="DR57" i="17" s="1"/>
  <c r="DE60" i="17"/>
  <c r="DJ60" i="17" s="1"/>
  <c r="DO60" i="17" s="1"/>
  <c r="DE58" i="17"/>
  <c r="DJ58" i="17" s="1"/>
  <c r="DO58" i="17" s="1"/>
  <c r="BI59" i="17"/>
  <c r="BJ59" i="17" s="1"/>
  <c r="U57" i="17"/>
  <c r="V57" i="17" s="1"/>
  <c r="AO59" i="17"/>
  <c r="AP59" i="17" s="1"/>
  <c r="CC59" i="17"/>
  <c r="CD59" i="17" s="1"/>
  <c r="AY59" i="17"/>
  <c r="AZ59" i="17" s="1"/>
  <c r="CM59" i="17"/>
  <c r="CN59" i="17" s="1"/>
  <c r="U58" i="17"/>
  <c r="V58" i="17" s="1"/>
  <c r="AE59" i="17"/>
  <c r="AF59" i="17" s="1"/>
  <c r="BS59" i="17"/>
  <c r="BT59" i="17" s="1"/>
  <c r="DG59" i="17"/>
  <c r="DH59" i="17" s="1"/>
  <c r="U60" i="17"/>
  <c r="V60" i="17" s="1"/>
  <c r="AE29" i="17"/>
  <c r="AF29" i="17" s="1"/>
  <c r="AH29" i="17"/>
  <c r="AM29" i="17" s="1"/>
  <c r="AH31" i="17"/>
  <c r="AM31" i="17" s="1"/>
  <c r="AR31" i="17" s="1"/>
  <c r="AW31" i="17" s="1"/>
  <c r="BB31" i="17" s="1"/>
  <c r="BG31" i="17" s="1"/>
  <c r="BL31" i="17" s="1"/>
  <c r="BQ31" i="17" s="1"/>
  <c r="BV31" i="17" s="1"/>
  <c r="CA31" i="17" s="1"/>
  <c r="CF31" i="17" s="1"/>
  <c r="CK31" i="17" s="1"/>
  <c r="CP31" i="17" s="1"/>
  <c r="CU31" i="17" s="1"/>
  <c r="CZ31" i="17" s="1"/>
  <c r="DE31" i="17" s="1"/>
  <c r="DJ31" i="17" s="1"/>
  <c r="DO31" i="17" s="1"/>
  <c r="AE31" i="17"/>
  <c r="AF31" i="17" s="1"/>
  <c r="AE21" i="17"/>
  <c r="AF21" i="17" s="1"/>
  <c r="Z22" i="17"/>
  <c r="AA22" i="17" s="1"/>
  <c r="Z29" i="17"/>
  <c r="AA29" i="17" s="1"/>
  <c r="Z30" i="17"/>
  <c r="AA30" i="17" s="1"/>
  <c r="AJ25" i="17"/>
  <c r="AK25" i="17" s="1"/>
  <c r="AE27" i="17"/>
  <c r="AF27" i="17" s="1"/>
  <c r="AE28" i="17"/>
  <c r="AF28" i="17" s="1"/>
  <c r="AI28" i="17"/>
  <c r="AN28" i="17" s="1"/>
  <c r="AS28" i="17" s="1"/>
  <c r="AX28" i="17" s="1"/>
  <c r="BC28" i="17" s="1"/>
  <c r="BH28" i="17" s="1"/>
  <c r="BM28" i="17" s="1"/>
  <c r="BR28" i="17" s="1"/>
  <c r="BW28" i="17" s="1"/>
  <c r="CB28" i="17" s="1"/>
  <c r="CG28" i="17" s="1"/>
  <c r="CL28" i="17" s="1"/>
  <c r="CQ28" i="17" s="1"/>
  <c r="CV28" i="17" s="1"/>
  <c r="DA28" i="17" s="1"/>
  <c r="DF28" i="17" s="1"/>
  <c r="DK28" i="17" s="1"/>
  <c r="DP28" i="17" s="1"/>
  <c r="DQ28" i="17" s="1"/>
  <c r="DR28" i="17" s="1"/>
  <c r="DQ37" i="17"/>
  <c r="DR37" i="17" s="1"/>
  <c r="DQ33" i="17"/>
  <c r="DR33" i="17" s="1"/>
  <c r="U33" i="17"/>
  <c r="V33" i="17" s="1"/>
  <c r="U37" i="17"/>
  <c r="V37" i="17" s="1"/>
  <c r="U32" i="17"/>
  <c r="V32" i="17" s="1"/>
  <c r="U36" i="17"/>
  <c r="V36" i="17" s="1"/>
  <c r="U40" i="17"/>
  <c r="V40" i="17" s="1"/>
  <c r="U29" i="17"/>
  <c r="V29" i="17" s="1"/>
  <c r="U21" i="17"/>
  <c r="U26" i="17"/>
  <c r="V26" i="17" s="1"/>
  <c r="U31" i="17"/>
  <c r="V31" i="17" s="1"/>
  <c r="AE26" i="17"/>
  <c r="AF26" i="17" s="1"/>
  <c r="V21" i="17"/>
  <c r="AS31" i="17"/>
  <c r="AX31" i="17" s="1"/>
  <c r="DQ32" i="17"/>
  <c r="DR32" i="17" s="1"/>
  <c r="AI35" i="17"/>
  <c r="AN35" i="17" s="1"/>
  <c r="AE35" i="17"/>
  <c r="AF35" i="17" s="1"/>
  <c r="DQ36" i="17"/>
  <c r="DR36" i="17" s="1"/>
  <c r="AI39" i="17"/>
  <c r="AN39" i="17" s="1"/>
  <c r="AE39" i="17"/>
  <c r="AF39" i="17" s="1"/>
  <c r="DQ40" i="17"/>
  <c r="DR40" i="17" s="1"/>
  <c r="DF56" i="17"/>
  <c r="DK56" i="17" s="1"/>
  <c r="DP56" i="17" s="1"/>
  <c r="DQ56" i="17" s="1"/>
  <c r="DR56" i="17" s="1"/>
  <c r="AO56" i="17"/>
  <c r="AP56" i="17" s="1"/>
  <c r="AI79" i="17"/>
  <c r="AN79" i="17" s="1"/>
  <c r="AE79" i="17"/>
  <c r="AF79" i="17" s="1"/>
  <c r="AI34" i="17"/>
  <c r="AN34" i="17" s="1"/>
  <c r="AE34" i="17"/>
  <c r="AF34" i="17" s="1"/>
  <c r="AI38" i="17"/>
  <c r="AN38" i="17" s="1"/>
  <c r="AE38" i="17"/>
  <c r="AF38" i="17" s="1"/>
  <c r="AO55" i="17"/>
  <c r="AP55" i="17" s="1"/>
  <c r="AO72" i="17"/>
  <c r="AP72" i="17" s="1"/>
  <c r="AS72" i="17"/>
  <c r="AS88" i="17"/>
  <c r="AO88" i="17"/>
  <c r="AP88" i="17" s="1"/>
  <c r="AI74" i="17"/>
  <c r="AN74" i="17" s="1"/>
  <c r="AE74" i="17"/>
  <c r="AF74" i="17" s="1"/>
  <c r="AS86" i="17"/>
  <c r="AO86" i="17"/>
  <c r="AP86" i="17" s="1"/>
  <c r="AS90" i="17"/>
  <c r="AO90" i="17"/>
  <c r="AP90" i="17" s="1"/>
  <c r="AE130" i="17"/>
  <c r="AF130" i="17" s="1"/>
  <c r="AI130" i="17"/>
  <c r="AN130" i="17" s="1"/>
  <c r="AO23" i="17"/>
  <c r="AP23" i="17" s="1"/>
  <c r="AJ26" i="17"/>
  <c r="AK26" i="17" s="1"/>
  <c r="BD26" i="17"/>
  <c r="BE26" i="17" s="1"/>
  <c r="BX26" i="17"/>
  <c r="BY26" i="17" s="1"/>
  <c r="DB26" i="17"/>
  <c r="DC26" i="17" s="1"/>
  <c r="AO29" i="17"/>
  <c r="AP29" i="17" s="1"/>
  <c r="Q32" i="17"/>
  <c r="Z33" i="17"/>
  <c r="AA33" i="17" s="1"/>
  <c r="AJ33" i="17"/>
  <c r="AK33" i="17" s="1"/>
  <c r="AT33" i="17"/>
  <c r="AU33" i="17" s="1"/>
  <c r="BD33" i="17"/>
  <c r="BE33" i="17" s="1"/>
  <c r="BN33" i="17"/>
  <c r="BO33" i="17" s="1"/>
  <c r="BX33" i="17"/>
  <c r="BY33" i="17" s="1"/>
  <c r="CH33" i="17"/>
  <c r="CI33" i="17" s="1"/>
  <c r="CR33" i="17"/>
  <c r="CS33" i="17" s="1"/>
  <c r="DB33" i="17"/>
  <c r="DC33" i="17" s="1"/>
  <c r="DL33" i="17"/>
  <c r="DM33" i="17" s="1"/>
  <c r="Q36" i="17"/>
  <c r="Z37" i="17"/>
  <c r="AA37" i="17" s="1"/>
  <c r="AJ37" i="17"/>
  <c r="AK37" i="17" s="1"/>
  <c r="AT37" i="17"/>
  <c r="AU37" i="17" s="1"/>
  <c r="BD37" i="17"/>
  <c r="BE37" i="17" s="1"/>
  <c r="BN37" i="17"/>
  <c r="BO37" i="17" s="1"/>
  <c r="BX37" i="17"/>
  <c r="BY37" i="17" s="1"/>
  <c r="CH37" i="17"/>
  <c r="CI37" i="17" s="1"/>
  <c r="CR37" i="17"/>
  <c r="CS37" i="17" s="1"/>
  <c r="DB37" i="17"/>
  <c r="DC37" i="17" s="1"/>
  <c r="DL37" i="17"/>
  <c r="DM37" i="17" s="1"/>
  <c r="Q40" i="17"/>
  <c r="Z57" i="17"/>
  <c r="AA57" i="17" s="1"/>
  <c r="AT57" i="17"/>
  <c r="AU57" i="17" s="1"/>
  <c r="Z61" i="17"/>
  <c r="AA61" i="17" s="1"/>
  <c r="AJ61" i="17"/>
  <c r="AK61" i="17" s="1"/>
  <c r="AT61" i="17"/>
  <c r="AU61" i="17" s="1"/>
  <c r="BD61" i="17"/>
  <c r="BE61" i="17" s="1"/>
  <c r="BN61" i="17"/>
  <c r="BO61" i="17" s="1"/>
  <c r="BX61" i="17"/>
  <c r="BY61" i="17" s="1"/>
  <c r="CH61" i="17"/>
  <c r="CI61" i="17" s="1"/>
  <c r="CR61" i="17"/>
  <c r="CS61" i="17" s="1"/>
  <c r="DB61" i="17"/>
  <c r="DC61" i="17" s="1"/>
  <c r="DL61" i="17"/>
  <c r="DM61" i="17" s="1"/>
  <c r="AE77" i="17"/>
  <c r="AF77" i="17" s="1"/>
  <c r="AE82" i="17"/>
  <c r="AF82" i="17" s="1"/>
  <c r="AE84" i="17"/>
  <c r="AF84" i="17" s="1"/>
  <c r="AC87" i="17"/>
  <c r="Z87" i="17"/>
  <c r="AA87" i="17" s="1"/>
  <c r="AC89" i="17"/>
  <c r="Z89" i="17"/>
  <c r="AA89" i="17" s="1"/>
  <c r="DX103" i="17"/>
  <c r="DU103" i="17"/>
  <c r="X104" i="17"/>
  <c r="U104" i="17"/>
  <c r="AE105" i="17"/>
  <c r="AF105" i="17" s="1"/>
  <c r="AH105" i="17"/>
  <c r="AE112" i="17"/>
  <c r="AF112" i="17" s="1"/>
  <c r="AH112" i="17"/>
  <c r="U113" i="17"/>
  <c r="X113" i="17"/>
  <c r="DQ122" i="17"/>
  <c r="AE125" i="17"/>
  <c r="AF125" i="17" s="1"/>
  <c r="AI125" i="17"/>
  <c r="AN125" i="17" s="1"/>
  <c r="AE22" i="17"/>
  <c r="AF22" i="17" s="1"/>
  <c r="AJ24" i="17"/>
  <c r="AK24" i="17" s="1"/>
  <c r="AT24" i="17"/>
  <c r="AU24" i="17" s="1"/>
  <c r="U27" i="17"/>
  <c r="V27" i="17" s="1"/>
  <c r="AJ27" i="17"/>
  <c r="AK27" i="17" s="1"/>
  <c r="AT27" i="17"/>
  <c r="AU27" i="17" s="1"/>
  <c r="BD27" i="17"/>
  <c r="BE27" i="17" s="1"/>
  <c r="BN27" i="17"/>
  <c r="BO27" i="17" s="1"/>
  <c r="BX27" i="17"/>
  <c r="BY27" i="17" s="1"/>
  <c r="CH27" i="17"/>
  <c r="CI27" i="17" s="1"/>
  <c r="CR27" i="17"/>
  <c r="CS27" i="17" s="1"/>
  <c r="DB27" i="17"/>
  <c r="DC27" i="17" s="1"/>
  <c r="DL27" i="17"/>
  <c r="DM27" i="17" s="1"/>
  <c r="Q28" i="17"/>
  <c r="AT28" i="17"/>
  <c r="AU28" i="17" s="1"/>
  <c r="BD28" i="17"/>
  <c r="BE28" i="17" s="1"/>
  <c r="BN28" i="17"/>
  <c r="BO28" i="17" s="1"/>
  <c r="BX28" i="17"/>
  <c r="BY28" i="17" s="1"/>
  <c r="CH28" i="17"/>
  <c r="CI28" i="17" s="1"/>
  <c r="CR28" i="17"/>
  <c r="CS28" i="17" s="1"/>
  <c r="DB28" i="17"/>
  <c r="DC28" i="17" s="1"/>
  <c r="DL28" i="17"/>
  <c r="DM28" i="17" s="1"/>
  <c r="Q30" i="17"/>
  <c r="Z32" i="17"/>
  <c r="AA32" i="17" s="1"/>
  <c r="AJ32" i="17"/>
  <c r="AK32" i="17" s="1"/>
  <c r="AT32" i="17"/>
  <c r="AU32" i="17" s="1"/>
  <c r="BD32" i="17"/>
  <c r="BE32" i="17" s="1"/>
  <c r="BN32" i="17"/>
  <c r="BO32" i="17" s="1"/>
  <c r="BX32" i="17"/>
  <c r="BY32" i="17" s="1"/>
  <c r="CH32" i="17"/>
  <c r="CI32" i="17" s="1"/>
  <c r="CR32" i="17"/>
  <c r="CS32" i="17" s="1"/>
  <c r="DB32" i="17"/>
  <c r="DC32" i="17" s="1"/>
  <c r="DL32" i="17"/>
  <c r="DM32" i="17" s="1"/>
  <c r="U34" i="17"/>
  <c r="V34" i="17" s="1"/>
  <c r="Q35" i="17"/>
  <c r="Z36" i="17"/>
  <c r="AA36" i="17" s="1"/>
  <c r="AJ36" i="17"/>
  <c r="AK36" i="17" s="1"/>
  <c r="AT36" i="17"/>
  <c r="AU36" i="17" s="1"/>
  <c r="BD36" i="17"/>
  <c r="BE36" i="17" s="1"/>
  <c r="BN36" i="17"/>
  <c r="BO36" i="17" s="1"/>
  <c r="BX36" i="17"/>
  <c r="BY36" i="17" s="1"/>
  <c r="CH36" i="17"/>
  <c r="CI36" i="17" s="1"/>
  <c r="CR36" i="17"/>
  <c r="CS36" i="17" s="1"/>
  <c r="DB36" i="17"/>
  <c r="DC36" i="17" s="1"/>
  <c r="DL36" i="17"/>
  <c r="DM36" i="17" s="1"/>
  <c r="U38" i="17"/>
  <c r="V38" i="17" s="1"/>
  <c r="Q39" i="17"/>
  <c r="Z40" i="17"/>
  <c r="AA40" i="17" s="1"/>
  <c r="AJ40" i="17"/>
  <c r="AK40" i="17" s="1"/>
  <c r="AT40" i="17"/>
  <c r="AU40" i="17" s="1"/>
  <c r="BD40" i="17"/>
  <c r="BE40" i="17" s="1"/>
  <c r="BN40" i="17"/>
  <c r="BO40" i="17" s="1"/>
  <c r="BX40" i="17"/>
  <c r="BY40" i="17" s="1"/>
  <c r="CH40" i="17"/>
  <c r="CI40" i="17" s="1"/>
  <c r="CR40" i="17"/>
  <c r="CS40" i="17" s="1"/>
  <c r="DB40" i="17"/>
  <c r="DC40" i="17" s="1"/>
  <c r="DL40" i="17"/>
  <c r="DM40" i="17" s="1"/>
  <c r="Q51" i="17"/>
  <c r="BE51" i="17"/>
  <c r="CS51" i="17"/>
  <c r="AJ55" i="17"/>
  <c r="AK55" i="17" s="1"/>
  <c r="AE56" i="17"/>
  <c r="AF56" i="17" s="1"/>
  <c r="Z58" i="17"/>
  <c r="AA58" i="17" s="1"/>
  <c r="AJ58" i="17"/>
  <c r="AK58" i="17" s="1"/>
  <c r="AT58" i="17"/>
  <c r="AU58" i="17" s="1"/>
  <c r="BD58" i="17"/>
  <c r="BE58" i="17" s="1"/>
  <c r="CH58" i="17"/>
  <c r="CI58" i="17" s="1"/>
  <c r="Q59" i="17"/>
  <c r="AE60" i="17"/>
  <c r="AF60" i="17" s="1"/>
  <c r="AA71" i="17"/>
  <c r="Z72" i="17"/>
  <c r="AA72" i="17" s="1"/>
  <c r="AS73" i="17"/>
  <c r="Q78" i="17"/>
  <c r="U79" i="17"/>
  <c r="V79" i="17" s="1"/>
  <c r="DQ80" i="17"/>
  <c r="DR80" i="17" s="1"/>
  <c r="DL80" i="17"/>
  <c r="DM80" i="17" s="1"/>
  <c r="DG80" i="17"/>
  <c r="DH80" i="17" s="1"/>
  <c r="DB80" i="17"/>
  <c r="DC80" i="17" s="1"/>
  <c r="CW80" i="17"/>
  <c r="CX80" i="17" s="1"/>
  <c r="CR80" i="17"/>
  <c r="CS80" i="17" s="1"/>
  <c r="CM80" i="17"/>
  <c r="CN80" i="17" s="1"/>
  <c r="CH80" i="17"/>
  <c r="CI80" i="17" s="1"/>
  <c r="CC80" i="17"/>
  <c r="CD80" i="17" s="1"/>
  <c r="BX80" i="17"/>
  <c r="BY80" i="17" s="1"/>
  <c r="BS80" i="17"/>
  <c r="BT80" i="17" s="1"/>
  <c r="BN80" i="17"/>
  <c r="BO80" i="17" s="1"/>
  <c r="BI80" i="17"/>
  <c r="BJ80" i="17" s="1"/>
  <c r="BD80" i="17"/>
  <c r="BE80" i="17" s="1"/>
  <c r="AY80" i="17"/>
  <c r="AZ80" i="17" s="1"/>
  <c r="AT80" i="17"/>
  <c r="AU80" i="17" s="1"/>
  <c r="AO80" i="17"/>
  <c r="AP80" i="17" s="1"/>
  <c r="AJ80" i="17"/>
  <c r="AK80" i="17" s="1"/>
  <c r="AE80" i="17"/>
  <c r="AF80" i="17" s="1"/>
  <c r="Z80" i="17"/>
  <c r="AA80" i="17" s="1"/>
  <c r="U80" i="17"/>
  <c r="V80" i="17" s="1"/>
  <c r="P80" i="17"/>
  <c r="P97" i="17" s="1"/>
  <c r="F80" i="17"/>
  <c r="X85" i="17"/>
  <c r="U85" i="17"/>
  <c r="V85" i="17" s="1"/>
  <c r="Q86" i="17"/>
  <c r="Q88" i="17"/>
  <c r="Q90" i="17"/>
  <c r="Z94" i="17"/>
  <c r="AA94" i="17" s="1"/>
  <c r="AC94" i="17"/>
  <c r="Q108" i="17"/>
  <c r="AE108" i="17"/>
  <c r="AF108" i="17" s="1"/>
  <c r="Q128" i="17"/>
  <c r="Q130" i="17"/>
  <c r="Z155" i="17"/>
  <c r="AA155" i="17" s="1"/>
  <c r="AC155" i="17"/>
  <c r="BE164" i="17"/>
  <c r="CS164" i="17"/>
  <c r="AR169" i="17"/>
  <c r="AO169" i="17"/>
  <c r="AP169" i="17" s="1"/>
  <c r="AT25" i="17"/>
  <c r="AU25" i="17" s="1"/>
  <c r="AT26" i="17"/>
  <c r="AU26" i="17" s="1"/>
  <c r="BN26" i="17"/>
  <c r="BO26" i="17" s="1"/>
  <c r="CH26" i="17"/>
  <c r="CI26" i="17" s="1"/>
  <c r="CR26" i="17"/>
  <c r="CS26" i="17" s="1"/>
  <c r="DL26" i="17"/>
  <c r="DM26" i="17" s="1"/>
  <c r="P42" i="17"/>
  <c r="Q21" i="17"/>
  <c r="AJ23" i="17"/>
  <c r="AK23" i="17" s="1"/>
  <c r="AR23" i="17"/>
  <c r="AO25" i="17"/>
  <c r="AP25" i="17" s="1"/>
  <c r="AW25" i="17"/>
  <c r="AO26" i="17"/>
  <c r="AP26" i="17" s="1"/>
  <c r="AY26" i="17"/>
  <c r="AZ26" i="17" s="1"/>
  <c r="BI26" i="17"/>
  <c r="BJ26" i="17" s="1"/>
  <c r="BS26" i="17"/>
  <c r="BT26" i="17" s="1"/>
  <c r="CC26" i="17"/>
  <c r="CD26" i="17" s="1"/>
  <c r="CM26" i="17"/>
  <c r="CN26" i="17" s="1"/>
  <c r="CW26" i="17"/>
  <c r="CX26" i="17" s="1"/>
  <c r="DG26" i="17"/>
  <c r="DH26" i="17" s="1"/>
  <c r="AO28" i="17"/>
  <c r="AP28" i="17" s="1"/>
  <c r="AR29" i="17"/>
  <c r="AH30" i="17"/>
  <c r="AJ31" i="17"/>
  <c r="AK31" i="17" s="1"/>
  <c r="AE33" i="17"/>
  <c r="AF33" i="17" s="1"/>
  <c r="AO33" i="17"/>
  <c r="AP33" i="17" s="1"/>
  <c r="AY33" i="17"/>
  <c r="AZ33" i="17" s="1"/>
  <c r="BI33" i="17"/>
  <c r="BJ33" i="17" s="1"/>
  <c r="BS33" i="17"/>
  <c r="BT33" i="17" s="1"/>
  <c r="CC33" i="17"/>
  <c r="CD33" i="17" s="1"/>
  <c r="CM33" i="17"/>
  <c r="CN33" i="17" s="1"/>
  <c r="CW33" i="17"/>
  <c r="CX33" i="17" s="1"/>
  <c r="DG33" i="17"/>
  <c r="DH33" i="17" s="1"/>
  <c r="Q34" i="17"/>
  <c r="Z35" i="17"/>
  <c r="AA35" i="17" s="1"/>
  <c r="AJ35" i="17"/>
  <c r="AK35" i="17" s="1"/>
  <c r="AE37" i="17"/>
  <c r="AF37" i="17" s="1"/>
  <c r="AO37" i="17"/>
  <c r="AP37" i="17" s="1"/>
  <c r="AY37" i="17"/>
  <c r="AZ37" i="17" s="1"/>
  <c r="BI37" i="17"/>
  <c r="BJ37" i="17" s="1"/>
  <c r="BS37" i="17"/>
  <c r="BT37" i="17" s="1"/>
  <c r="CC37" i="17"/>
  <c r="CD37" i="17" s="1"/>
  <c r="CM37" i="17"/>
  <c r="CN37" i="17" s="1"/>
  <c r="CW37" i="17"/>
  <c r="CX37" i="17" s="1"/>
  <c r="DG37" i="17"/>
  <c r="DH37" i="17" s="1"/>
  <c r="Q38" i="17"/>
  <c r="Z39" i="17"/>
  <c r="AA39" i="17" s="1"/>
  <c r="DT51" i="17"/>
  <c r="AE57" i="17"/>
  <c r="AF57" i="17" s="1"/>
  <c r="AY57" i="17"/>
  <c r="AZ57" i="17" s="1"/>
  <c r="Z59" i="17"/>
  <c r="AA59" i="17" s="1"/>
  <c r="AJ59" i="17"/>
  <c r="AK59" i="17" s="1"/>
  <c r="AT59" i="17"/>
  <c r="AU59" i="17" s="1"/>
  <c r="BD59" i="17"/>
  <c r="BE59" i="17" s="1"/>
  <c r="BN59" i="17"/>
  <c r="BO59" i="17" s="1"/>
  <c r="BX59" i="17"/>
  <c r="BY59" i="17" s="1"/>
  <c r="CH59" i="17"/>
  <c r="CI59" i="17" s="1"/>
  <c r="CR59" i="17"/>
  <c r="CS59" i="17" s="1"/>
  <c r="DB59" i="17"/>
  <c r="DC59" i="17" s="1"/>
  <c r="DL59" i="17"/>
  <c r="DM59" i="17" s="1"/>
  <c r="AE61" i="17"/>
  <c r="AF61" i="17" s="1"/>
  <c r="AO61" i="17"/>
  <c r="AP61" i="17" s="1"/>
  <c r="AY61" i="17"/>
  <c r="AZ61" i="17" s="1"/>
  <c r="BI61" i="17"/>
  <c r="BJ61" i="17" s="1"/>
  <c r="BS61" i="17"/>
  <c r="BT61" i="17" s="1"/>
  <c r="CC61" i="17"/>
  <c r="CD61" i="17" s="1"/>
  <c r="CM61" i="17"/>
  <c r="CN61" i="17" s="1"/>
  <c r="CW61" i="17"/>
  <c r="CX61" i="17" s="1"/>
  <c r="DG61" i="17"/>
  <c r="DH61" i="17" s="1"/>
  <c r="AC71" i="17"/>
  <c r="AP71" i="17"/>
  <c r="X73" i="17"/>
  <c r="Z74" i="17"/>
  <c r="AA74" i="17" s="1"/>
  <c r="BG74" i="17"/>
  <c r="Z75" i="17"/>
  <c r="AC76" i="17"/>
  <c r="AH77" i="17"/>
  <c r="Z78" i="17"/>
  <c r="AA78" i="17" s="1"/>
  <c r="AJ78" i="17"/>
  <c r="AK78" i="17" s="1"/>
  <c r="AT78" i="17"/>
  <c r="AU78" i="17" s="1"/>
  <c r="BD78" i="17"/>
  <c r="BE78" i="17" s="1"/>
  <c r="BN78" i="17"/>
  <c r="BO78" i="17" s="1"/>
  <c r="BX78" i="17"/>
  <c r="BY78" i="17" s="1"/>
  <c r="CH78" i="17"/>
  <c r="CI78" i="17" s="1"/>
  <c r="CR78" i="17"/>
  <c r="CS78" i="17" s="1"/>
  <c r="DB78" i="17"/>
  <c r="DC78" i="17" s="1"/>
  <c r="DL78" i="17"/>
  <c r="DM78" i="17" s="1"/>
  <c r="Q79" i="17"/>
  <c r="AC81" i="17"/>
  <c r="Z82" i="17"/>
  <c r="AH82" i="17"/>
  <c r="AC83" i="17"/>
  <c r="Z84" i="17"/>
  <c r="AC93" i="17"/>
  <c r="U96" i="17"/>
  <c r="V96" i="17" s="1"/>
  <c r="Y96" i="17"/>
  <c r="AD96" i="17" s="1"/>
  <c r="AI96" i="17" s="1"/>
  <c r="AN96" i="17" s="1"/>
  <c r="AS96" i="17" s="1"/>
  <c r="AX96" i="17" s="1"/>
  <c r="BC96" i="17" s="1"/>
  <c r="BH96" i="17" s="1"/>
  <c r="BM96" i="17" s="1"/>
  <c r="BR96" i="17" s="1"/>
  <c r="BW96" i="17" s="1"/>
  <c r="CB96" i="17" s="1"/>
  <c r="CG96" i="17" s="1"/>
  <c r="CL96" i="17" s="1"/>
  <c r="CQ96" i="17" s="1"/>
  <c r="CV96" i="17" s="1"/>
  <c r="DA96" i="17" s="1"/>
  <c r="DF96" i="17" s="1"/>
  <c r="DK96" i="17" s="1"/>
  <c r="DP96" i="17" s="1"/>
  <c r="BC107" i="17"/>
  <c r="BH107" i="17" s="1"/>
  <c r="AY107" i="17"/>
  <c r="AZ107" i="17" s="1"/>
  <c r="AR109" i="17"/>
  <c r="Z111" i="17"/>
  <c r="AA111" i="17" s="1"/>
  <c r="AC111" i="17"/>
  <c r="U123" i="17"/>
  <c r="X123" i="17"/>
  <c r="AC129" i="17"/>
  <c r="Z129" i="17"/>
  <c r="AA129" i="17" s="1"/>
  <c r="DY163" i="17"/>
  <c r="DR164" i="17"/>
  <c r="AA164" i="17"/>
  <c r="BO164" i="17"/>
  <c r="AK181" i="17"/>
  <c r="BH184" i="17"/>
  <c r="BM184" i="17" s="1"/>
  <c r="BR184" i="17" s="1"/>
  <c r="BW184" i="17" s="1"/>
  <c r="CB184" i="17" s="1"/>
  <c r="CG184" i="17" s="1"/>
  <c r="CL184" i="17" s="1"/>
  <c r="CQ184" i="17" s="1"/>
  <c r="CV184" i="17" s="1"/>
  <c r="DA184" i="17" s="1"/>
  <c r="DF184" i="17" s="1"/>
  <c r="DK184" i="17" s="1"/>
  <c r="DP184" i="17" s="1"/>
  <c r="BD184" i="17"/>
  <c r="BE184" i="17" s="1"/>
  <c r="AH22" i="17"/>
  <c r="AE24" i="17"/>
  <c r="AF24" i="17" s="1"/>
  <c r="AO24" i="17"/>
  <c r="AP24" i="17" s="1"/>
  <c r="AW24" i="17"/>
  <c r="AO27" i="17"/>
  <c r="AP27" i="17" s="1"/>
  <c r="AY27" i="17"/>
  <c r="AZ27" i="17" s="1"/>
  <c r="BI27" i="17"/>
  <c r="BJ27" i="17" s="1"/>
  <c r="BS27" i="17"/>
  <c r="BT27" i="17" s="1"/>
  <c r="CC27" i="17"/>
  <c r="CD27" i="17" s="1"/>
  <c r="CM27" i="17"/>
  <c r="CN27" i="17" s="1"/>
  <c r="CW27" i="17"/>
  <c r="CX27" i="17" s="1"/>
  <c r="DG27" i="17"/>
  <c r="DH27" i="17" s="1"/>
  <c r="AY28" i="17"/>
  <c r="AZ28" i="17" s="1"/>
  <c r="BI28" i="17"/>
  <c r="BJ28" i="17" s="1"/>
  <c r="BS28" i="17"/>
  <c r="BT28" i="17" s="1"/>
  <c r="CC28" i="17"/>
  <c r="CD28" i="17" s="1"/>
  <c r="CM28" i="17"/>
  <c r="CN28" i="17" s="1"/>
  <c r="CW28" i="17"/>
  <c r="CX28" i="17" s="1"/>
  <c r="DG28" i="17"/>
  <c r="DH28" i="17" s="1"/>
  <c r="AE32" i="17"/>
  <c r="AF32" i="17" s="1"/>
  <c r="AO32" i="17"/>
  <c r="AP32" i="17" s="1"/>
  <c r="AY32" i="17"/>
  <c r="AZ32" i="17" s="1"/>
  <c r="BI32" i="17"/>
  <c r="BJ32" i="17" s="1"/>
  <c r="BS32" i="17"/>
  <c r="BT32" i="17" s="1"/>
  <c r="CC32" i="17"/>
  <c r="CD32" i="17" s="1"/>
  <c r="CM32" i="17"/>
  <c r="CN32" i="17" s="1"/>
  <c r="CW32" i="17"/>
  <c r="CX32" i="17" s="1"/>
  <c r="DG32" i="17"/>
  <c r="DH32" i="17" s="1"/>
  <c r="Q33" i="17"/>
  <c r="Z34" i="17"/>
  <c r="AA34" i="17" s="1"/>
  <c r="AJ34" i="17"/>
  <c r="AK34" i="17" s="1"/>
  <c r="AE36" i="17"/>
  <c r="AF36" i="17" s="1"/>
  <c r="AO36" i="17"/>
  <c r="AP36" i="17" s="1"/>
  <c r="AY36" i="17"/>
  <c r="AZ36" i="17" s="1"/>
  <c r="BI36" i="17"/>
  <c r="BJ36" i="17" s="1"/>
  <c r="BS36" i="17"/>
  <c r="BT36" i="17" s="1"/>
  <c r="CC36" i="17"/>
  <c r="CD36" i="17" s="1"/>
  <c r="CM36" i="17"/>
  <c r="CN36" i="17" s="1"/>
  <c r="CW36" i="17"/>
  <c r="CX36" i="17" s="1"/>
  <c r="DG36" i="17"/>
  <c r="DH36" i="17" s="1"/>
  <c r="Q37" i="17"/>
  <c r="Z38" i="17"/>
  <c r="AA38" i="17" s="1"/>
  <c r="AJ38" i="17"/>
  <c r="AK38" i="17" s="1"/>
  <c r="AE40" i="17"/>
  <c r="AF40" i="17" s="1"/>
  <c r="AO40" i="17"/>
  <c r="AP40" i="17" s="1"/>
  <c r="AY40" i="17"/>
  <c r="AZ40" i="17" s="1"/>
  <c r="BI40" i="17"/>
  <c r="BJ40" i="17" s="1"/>
  <c r="BS40" i="17"/>
  <c r="BT40" i="17" s="1"/>
  <c r="CC40" i="17"/>
  <c r="CD40" i="17" s="1"/>
  <c r="CM40" i="17"/>
  <c r="CN40" i="17" s="1"/>
  <c r="CW40" i="17"/>
  <c r="CX40" i="17" s="1"/>
  <c r="DG40" i="17"/>
  <c r="DH40" i="17" s="1"/>
  <c r="DW63" i="17"/>
  <c r="DW243" i="17" s="1"/>
  <c r="AK51" i="17"/>
  <c r="BY51" i="17"/>
  <c r="DM51" i="17"/>
  <c r="DQ53" i="17"/>
  <c r="DR53" i="17" s="1"/>
  <c r="DL53" i="17"/>
  <c r="DM53" i="17" s="1"/>
  <c r="DG53" i="17"/>
  <c r="DH53" i="17" s="1"/>
  <c r="DB53" i="17"/>
  <c r="DC53" i="17" s="1"/>
  <c r="CW53" i="17"/>
  <c r="CX53" i="17" s="1"/>
  <c r="CR53" i="17"/>
  <c r="CS53" i="17" s="1"/>
  <c r="CM53" i="17"/>
  <c r="CN53" i="17" s="1"/>
  <c r="CH53" i="17"/>
  <c r="CI53" i="17" s="1"/>
  <c r="CC53" i="17"/>
  <c r="CD53" i="17" s="1"/>
  <c r="BX53" i="17"/>
  <c r="BY53" i="17" s="1"/>
  <c r="BS53" i="17"/>
  <c r="BT53" i="17" s="1"/>
  <c r="BN53" i="17"/>
  <c r="BO53" i="17" s="1"/>
  <c r="BI53" i="17"/>
  <c r="BJ53" i="17" s="1"/>
  <c r="BD53" i="17"/>
  <c r="BE53" i="17" s="1"/>
  <c r="AY53" i="17"/>
  <c r="AZ53" i="17" s="1"/>
  <c r="AT53" i="17"/>
  <c r="AU53" i="17" s="1"/>
  <c r="AO53" i="17"/>
  <c r="AP53" i="17" s="1"/>
  <c r="AJ53" i="17"/>
  <c r="AK53" i="17" s="1"/>
  <c r="AE53" i="17"/>
  <c r="AF53" i="17" s="1"/>
  <c r="Z53" i="17"/>
  <c r="AA53" i="17" s="1"/>
  <c r="P53" i="17"/>
  <c r="P56" i="17"/>
  <c r="U56" i="17"/>
  <c r="V56" i="17" s="1"/>
  <c r="Z56" i="17"/>
  <c r="AA56" i="17" s="1"/>
  <c r="AJ56" i="17"/>
  <c r="AK56" i="17" s="1"/>
  <c r="Q57" i="17"/>
  <c r="AE58" i="17"/>
  <c r="AF58" i="17" s="1"/>
  <c r="AO58" i="17"/>
  <c r="AP58" i="17" s="1"/>
  <c r="AY58" i="17"/>
  <c r="AZ58" i="17" s="1"/>
  <c r="BI58" i="17"/>
  <c r="BJ58" i="17" s="1"/>
  <c r="Z60" i="17"/>
  <c r="AA60" i="17" s="1"/>
  <c r="AJ60" i="17"/>
  <c r="AK60" i="17" s="1"/>
  <c r="DB60" i="17"/>
  <c r="DC60" i="17" s="1"/>
  <c r="Q61" i="17"/>
  <c r="DY70" i="17"/>
  <c r="V71" i="17"/>
  <c r="AS71" i="17"/>
  <c r="U72" i="17"/>
  <c r="V72" i="17" s="1"/>
  <c r="AC72" i="17"/>
  <c r="Z79" i="17"/>
  <c r="AA79" i="17" s="1"/>
  <c r="AJ79" i="17"/>
  <c r="AK79" i="17" s="1"/>
  <c r="U92" i="17"/>
  <c r="V92" i="17" s="1"/>
  <c r="Y92" i="17"/>
  <c r="AD92" i="17" s="1"/>
  <c r="AI92" i="17" s="1"/>
  <c r="AN92" i="17" s="1"/>
  <c r="AS92" i="17" s="1"/>
  <c r="AX92" i="17" s="1"/>
  <c r="BC92" i="17" s="1"/>
  <c r="BH92" i="17" s="1"/>
  <c r="BM92" i="17" s="1"/>
  <c r="BR92" i="17" s="1"/>
  <c r="BW92" i="17" s="1"/>
  <c r="CB92" i="17" s="1"/>
  <c r="CG92" i="17" s="1"/>
  <c r="CL92" i="17" s="1"/>
  <c r="CQ92" i="17" s="1"/>
  <c r="CV92" i="17" s="1"/>
  <c r="DA92" i="17" s="1"/>
  <c r="DF92" i="17" s="1"/>
  <c r="DK92" i="17" s="1"/>
  <c r="DP92" i="17" s="1"/>
  <c r="U93" i="17"/>
  <c r="V93" i="17" s="1"/>
  <c r="Y93" i="17"/>
  <c r="AD93" i="17" s="1"/>
  <c r="AI93" i="17" s="1"/>
  <c r="AN93" i="17" s="1"/>
  <c r="AS93" i="17" s="1"/>
  <c r="AX93" i="17" s="1"/>
  <c r="BC93" i="17" s="1"/>
  <c r="BH93" i="17" s="1"/>
  <c r="BM93" i="17" s="1"/>
  <c r="BR93" i="17" s="1"/>
  <c r="BW93" i="17" s="1"/>
  <c r="CB93" i="17" s="1"/>
  <c r="CG93" i="17" s="1"/>
  <c r="CL93" i="17" s="1"/>
  <c r="CQ93" i="17" s="1"/>
  <c r="CV93" i="17" s="1"/>
  <c r="DA93" i="17" s="1"/>
  <c r="DF93" i="17" s="1"/>
  <c r="DK93" i="17" s="1"/>
  <c r="DP93" i="17" s="1"/>
  <c r="AH108" i="17"/>
  <c r="P141" i="17"/>
  <c r="Q122" i="17"/>
  <c r="U137" i="17"/>
  <c r="X137" i="17"/>
  <c r="DL181" i="17"/>
  <c r="Z55" i="17"/>
  <c r="AA55" i="17" s="1"/>
  <c r="AE55" i="17"/>
  <c r="AF55" i="17" s="1"/>
  <c r="AJ86" i="17"/>
  <c r="AK86" i="17" s="1"/>
  <c r="AJ88" i="17"/>
  <c r="AK88" i="17" s="1"/>
  <c r="AJ90" i="17"/>
  <c r="AK90" i="17" s="1"/>
  <c r="Z91" i="17"/>
  <c r="AA91" i="17" s="1"/>
  <c r="AC91" i="17"/>
  <c r="Z95" i="17"/>
  <c r="AA95" i="17" s="1"/>
  <c r="AC95" i="17"/>
  <c r="V105" i="17"/>
  <c r="U124" i="17"/>
  <c r="X124" i="17"/>
  <c r="Q125" i="17"/>
  <c r="AO127" i="17"/>
  <c r="AP127" i="17" s="1"/>
  <c r="BI127" i="17"/>
  <c r="BJ127" i="17" s="1"/>
  <c r="CC127" i="17"/>
  <c r="CD127" i="17" s="1"/>
  <c r="CW127" i="17"/>
  <c r="CX127" i="17" s="1"/>
  <c r="DQ128" i="17"/>
  <c r="DR128" i="17" s="1"/>
  <c r="U150" i="17"/>
  <c r="X150" i="17"/>
  <c r="AK164" i="17"/>
  <c r="BY164" i="17"/>
  <c r="P165" i="17"/>
  <c r="T165" i="17"/>
  <c r="Y165" i="17" s="1"/>
  <c r="AD165" i="17" s="1"/>
  <c r="AI165" i="17" s="1"/>
  <c r="AN165" i="17" s="1"/>
  <c r="AS165" i="17" s="1"/>
  <c r="AX165" i="17" s="1"/>
  <c r="BC165" i="17" s="1"/>
  <c r="BH165" i="17" s="1"/>
  <c r="BM165" i="17" s="1"/>
  <c r="BR165" i="17" s="1"/>
  <c r="BW165" i="17" s="1"/>
  <c r="CB165" i="17" s="1"/>
  <c r="CG165" i="17" s="1"/>
  <c r="CL165" i="17" s="1"/>
  <c r="CQ165" i="17" s="1"/>
  <c r="CV165" i="17" s="1"/>
  <c r="DA165" i="17" s="1"/>
  <c r="DF165" i="17" s="1"/>
  <c r="DK165" i="17" s="1"/>
  <c r="DP165" i="17" s="1"/>
  <c r="U166" i="17"/>
  <c r="DG181" i="17"/>
  <c r="CM181" i="17"/>
  <c r="BS181" i="17"/>
  <c r="AY181" i="17"/>
  <c r="AE181" i="17"/>
  <c r="DQ181" i="17"/>
  <c r="CW181" i="17"/>
  <c r="CC181" i="17"/>
  <c r="BI181" i="17"/>
  <c r="AO181" i="17"/>
  <c r="U181" i="17"/>
  <c r="CH181" i="17"/>
  <c r="AT181" i="17"/>
  <c r="CR181" i="17"/>
  <c r="BD181" i="17"/>
  <c r="P181" i="17"/>
  <c r="BX181" i="17"/>
  <c r="BN181" i="17"/>
  <c r="Z181" i="17"/>
  <c r="DB181" i="17"/>
  <c r="Q182" i="17"/>
  <c r="P187" i="17"/>
  <c r="T187" i="17"/>
  <c r="Q193" i="17"/>
  <c r="Z52" i="17"/>
  <c r="AA52" i="17" s="1"/>
  <c r="AE52" i="17"/>
  <c r="AJ52" i="17"/>
  <c r="AK52" i="17" s="1"/>
  <c r="AO52" i="17"/>
  <c r="AP52" i="17" s="1"/>
  <c r="AT52" i="17"/>
  <c r="AU52" i="17" s="1"/>
  <c r="AY52" i="17"/>
  <c r="BD52" i="17"/>
  <c r="BE52" i="17" s="1"/>
  <c r="BI52" i="17"/>
  <c r="BJ52" i="17" s="1"/>
  <c r="BN52" i="17"/>
  <c r="BO52" i="17" s="1"/>
  <c r="BS52" i="17"/>
  <c r="BX52" i="17"/>
  <c r="BY52" i="17" s="1"/>
  <c r="CC52" i="17"/>
  <c r="CD52" i="17" s="1"/>
  <c r="CH52" i="17"/>
  <c r="CI52" i="17" s="1"/>
  <c r="CM52" i="17"/>
  <c r="CR52" i="17"/>
  <c r="CS52" i="17" s="1"/>
  <c r="CW52" i="17"/>
  <c r="CX52" i="17" s="1"/>
  <c r="DB52" i="17"/>
  <c r="DC52" i="17" s="1"/>
  <c r="DG52" i="17"/>
  <c r="DL52" i="17"/>
  <c r="DM52" i="17" s="1"/>
  <c r="DQ52" i="17"/>
  <c r="DR52" i="17" s="1"/>
  <c r="AE86" i="17"/>
  <c r="AF86" i="17" s="1"/>
  <c r="AE88" i="17"/>
  <c r="AF88" i="17" s="1"/>
  <c r="DJ90" i="17"/>
  <c r="AE90" i="17"/>
  <c r="AF90" i="17" s="1"/>
  <c r="AC92" i="17"/>
  <c r="AC96" i="17"/>
  <c r="Q107" i="17"/>
  <c r="Z110" i="17"/>
  <c r="AA110" i="17" s="1"/>
  <c r="AC110" i="17"/>
  <c r="Z114" i="17"/>
  <c r="AA114" i="17" s="1"/>
  <c r="AC114" i="17"/>
  <c r="P115" i="17"/>
  <c r="Z127" i="17"/>
  <c r="AA127" i="17" s="1"/>
  <c r="AT127" i="17"/>
  <c r="AU127" i="17" s="1"/>
  <c r="BN127" i="17"/>
  <c r="BO127" i="17" s="1"/>
  <c r="CH127" i="17"/>
  <c r="CI127" i="17" s="1"/>
  <c r="DB127" i="17"/>
  <c r="DC127" i="17" s="1"/>
  <c r="U133" i="17"/>
  <c r="X133" i="17"/>
  <c r="Q151" i="17"/>
  <c r="AH153" i="17"/>
  <c r="AE153" i="17"/>
  <c r="AF153" i="17" s="1"/>
  <c r="Z153" i="17"/>
  <c r="AA153" i="17" s="1"/>
  <c r="AU164" i="17"/>
  <c r="AJ168" i="17"/>
  <c r="AK168" i="17" s="1"/>
  <c r="AM168" i="17"/>
  <c r="AH172" i="17"/>
  <c r="AE172" i="17"/>
  <c r="AF172" i="17" s="1"/>
  <c r="Q190" i="17"/>
  <c r="AC191" i="17"/>
  <c r="Z191" i="17"/>
  <c r="AA191" i="17" s="1"/>
  <c r="AC195" i="17"/>
  <c r="Z195" i="17"/>
  <c r="AA195" i="17" s="1"/>
  <c r="AD200" i="17"/>
  <c r="AI200" i="17" s="1"/>
  <c r="AN200" i="17" s="1"/>
  <c r="AS200" i="17" s="1"/>
  <c r="AX200" i="17" s="1"/>
  <c r="BC200" i="17" s="1"/>
  <c r="BH200" i="17" s="1"/>
  <c r="BM200" i="17" s="1"/>
  <c r="BR200" i="17" s="1"/>
  <c r="BW200" i="17" s="1"/>
  <c r="CB200" i="17" s="1"/>
  <c r="CG200" i="17" s="1"/>
  <c r="CL200" i="17" s="1"/>
  <c r="CQ200" i="17" s="1"/>
  <c r="CV200" i="17" s="1"/>
  <c r="DA200" i="17" s="1"/>
  <c r="DF200" i="17" s="1"/>
  <c r="DK200" i="17" s="1"/>
  <c r="DP200" i="17" s="1"/>
  <c r="Q104" i="17"/>
  <c r="Q115" i="17" s="1"/>
  <c r="AH106" i="17"/>
  <c r="AJ107" i="17"/>
  <c r="AK107" i="17" s="1"/>
  <c r="BD107" i="17"/>
  <c r="BE107" i="17" s="1"/>
  <c r="Z108" i="17"/>
  <c r="AA108" i="17" s="1"/>
  <c r="Y109" i="17"/>
  <c r="AD109" i="17" s="1"/>
  <c r="AI109" i="17" s="1"/>
  <c r="AN109" i="17" s="1"/>
  <c r="AS109" i="17" s="1"/>
  <c r="AX109" i="17" s="1"/>
  <c r="BC109" i="17" s="1"/>
  <c r="BH109" i="17" s="1"/>
  <c r="BM109" i="17" s="1"/>
  <c r="BR109" i="17" s="1"/>
  <c r="BW109" i="17" s="1"/>
  <c r="CB109" i="17" s="1"/>
  <c r="CG109" i="17" s="1"/>
  <c r="CL109" i="17" s="1"/>
  <c r="CQ109" i="17" s="1"/>
  <c r="CV109" i="17" s="1"/>
  <c r="DA109" i="17" s="1"/>
  <c r="DF109" i="17" s="1"/>
  <c r="DK109" i="17" s="1"/>
  <c r="DP109" i="17" s="1"/>
  <c r="U112" i="17"/>
  <c r="AE122" i="17"/>
  <c r="AO122" i="17"/>
  <c r="AY122" i="17"/>
  <c r="BI122" i="17"/>
  <c r="BS122" i="17"/>
  <c r="CC122" i="17"/>
  <c r="CM122" i="17"/>
  <c r="CW122" i="17"/>
  <c r="DG122" i="17"/>
  <c r="Z125" i="17"/>
  <c r="AA125" i="17" s="1"/>
  <c r="AJ125" i="17"/>
  <c r="AK125" i="17" s="1"/>
  <c r="AE128" i="17"/>
  <c r="AF128" i="17" s="1"/>
  <c r="AO128" i="17"/>
  <c r="AP128" i="17" s="1"/>
  <c r="AY128" i="17"/>
  <c r="AZ128" i="17" s="1"/>
  <c r="BI128" i="17"/>
  <c r="BJ128" i="17" s="1"/>
  <c r="BS128" i="17"/>
  <c r="BT128" i="17" s="1"/>
  <c r="CC128" i="17"/>
  <c r="CD128" i="17" s="1"/>
  <c r="CM128" i="17"/>
  <c r="CN128" i="17" s="1"/>
  <c r="CW128" i="17"/>
  <c r="CX128" i="17" s="1"/>
  <c r="DG128" i="17"/>
  <c r="DH128" i="17" s="1"/>
  <c r="Q129" i="17"/>
  <c r="AW130" i="17"/>
  <c r="Z130" i="17"/>
  <c r="AA130" i="17" s="1"/>
  <c r="U132" i="17"/>
  <c r="X132" i="17"/>
  <c r="Z134" i="17"/>
  <c r="AA134" i="17" s="1"/>
  <c r="AC134" i="17"/>
  <c r="Z135" i="17"/>
  <c r="AA135" i="17" s="1"/>
  <c r="AC135" i="17"/>
  <c r="U140" i="17"/>
  <c r="V140" i="17" s="1"/>
  <c r="X140" i="17"/>
  <c r="U149" i="17"/>
  <c r="Z149" i="17"/>
  <c r="Q152" i="17"/>
  <c r="U154" i="17"/>
  <c r="X154" i="17"/>
  <c r="Q168" i="17"/>
  <c r="X170" i="17"/>
  <c r="U170" i="17"/>
  <c r="V170" i="17" s="1"/>
  <c r="Z171" i="17"/>
  <c r="AA171" i="17" s="1"/>
  <c r="AC171" i="17"/>
  <c r="DG184" i="17"/>
  <c r="DH184" i="17" s="1"/>
  <c r="CM184" i="17"/>
  <c r="CN184" i="17" s="1"/>
  <c r="BS184" i="17"/>
  <c r="BT184" i="17" s="1"/>
  <c r="AY184" i="17"/>
  <c r="AZ184" i="17" s="1"/>
  <c r="AE184" i="17"/>
  <c r="AF184" i="17" s="1"/>
  <c r="DQ184" i="17"/>
  <c r="DR184" i="17" s="1"/>
  <c r="CW184" i="17"/>
  <c r="CX184" i="17" s="1"/>
  <c r="CC184" i="17"/>
  <c r="CD184" i="17" s="1"/>
  <c r="BI184" i="17"/>
  <c r="BJ184" i="17" s="1"/>
  <c r="AO184" i="17"/>
  <c r="AP184" i="17" s="1"/>
  <c r="U184" i="17"/>
  <c r="V184" i="17" s="1"/>
  <c r="DB184" i="17"/>
  <c r="DC184" i="17" s="1"/>
  <c r="BN184" i="17"/>
  <c r="BO184" i="17" s="1"/>
  <c r="Z184" i="17"/>
  <c r="AA184" i="17" s="1"/>
  <c r="P184" i="17"/>
  <c r="DL184" i="17"/>
  <c r="DM184" i="17" s="1"/>
  <c r="BX184" i="17"/>
  <c r="BY184" i="17" s="1"/>
  <c r="AJ184" i="17"/>
  <c r="AK184" i="17" s="1"/>
  <c r="CR184" i="17"/>
  <c r="CS184" i="17" s="1"/>
  <c r="CH184" i="17"/>
  <c r="CI184" i="17" s="1"/>
  <c r="AT184" i="17"/>
  <c r="AU184" i="17" s="1"/>
  <c r="U190" i="17"/>
  <c r="V190" i="17" s="1"/>
  <c r="X190" i="17"/>
  <c r="Z107" i="17"/>
  <c r="AA107" i="17" s="1"/>
  <c r="AT107" i="17"/>
  <c r="AU107" i="17" s="1"/>
  <c r="U110" i="17"/>
  <c r="Z112" i="17"/>
  <c r="AA112" i="17" s="1"/>
  <c r="U114" i="17"/>
  <c r="Z122" i="17"/>
  <c r="AJ122" i="17"/>
  <c r="AT122" i="17"/>
  <c r="BD122" i="17"/>
  <c r="BN122" i="17"/>
  <c r="BX122" i="17"/>
  <c r="CH122" i="17"/>
  <c r="CR122" i="17"/>
  <c r="DB122" i="17"/>
  <c r="DL122" i="17"/>
  <c r="DW141" i="17"/>
  <c r="DQ126" i="17"/>
  <c r="DR126" i="17" s="1"/>
  <c r="DL126" i="17"/>
  <c r="DM126" i="17" s="1"/>
  <c r="DG126" i="17"/>
  <c r="DH126" i="17" s="1"/>
  <c r="DB126" i="17"/>
  <c r="DC126" i="17" s="1"/>
  <c r="CW126" i="17"/>
  <c r="CX126" i="17" s="1"/>
  <c r="CR126" i="17"/>
  <c r="CS126" i="17" s="1"/>
  <c r="CM126" i="17"/>
  <c r="CN126" i="17" s="1"/>
  <c r="CH126" i="17"/>
  <c r="CI126" i="17" s="1"/>
  <c r="CC126" i="17"/>
  <c r="CD126" i="17" s="1"/>
  <c r="BX126" i="17"/>
  <c r="BY126" i="17" s="1"/>
  <c r="BS126" i="17"/>
  <c r="BT126" i="17" s="1"/>
  <c r="BN126" i="17"/>
  <c r="BO126" i="17" s="1"/>
  <c r="BI126" i="17"/>
  <c r="BJ126" i="17" s="1"/>
  <c r="BD126" i="17"/>
  <c r="BE126" i="17" s="1"/>
  <c r="AY126" i="17"/>
  <c r="AZ126" i="17" s="1"/>
  <c r="AT126" i="17"/>
  <c r="AU126" i="17" s="1"/>
  <c r="AO126" i="17"/>
  <c r="AP126" i="17" s="1"/>
  <c r="AJ126" i="17"/>
  <c r="AK126" i="17" s="1"/>
  <c r="AE126" i="17"/>
  <c r="AF126" i="17" s="1"/>
  <c r="Z126" i="17"/>
  <c r="AA126" i="17" s="1"/>
  <c r="U126" i="17"/>
  <c r="V126" i="17" s="1"/>
  <c r="P126" i="17"/>
  <c r="F126" i="17"/>
  <c r="Q127" i="17"/>
  <c r="Z128" i="17"/>
  <c r="AA128" i="17" s="1"/>
  <c r="AJ128" i="17"/>
  <c r="AK128" i="17" s="1"/>
  <c r="AT128" i="17"/>
  <c r="AU128" i="17" s="1"/>
  <c r="BD128" i="17"/>
  <c r="BE128" i="17" s="1"/>
  <c r="BN128" i="17"/>
  <c r="BO128" i="17" s="1"/>
  <c r="BX128" i="17"/>
  <c r="BY128" i="17" s="1"/>
  <c r="CH128" i="17"/>
  <c r="CI128" i="17" s="1"/>
  <c r="CR128" i="17"/>
  <c r="CS128" i="17" s="1"/>
  <c r="DB128" i="17"/>
  <c r="DC128" i="17" s="1"/>
  <c r="DL128" i="17"/>
  <c r="DM128" i="17" s="1"/>
  <c r="Z131" i="17"/>
  <c r="AA131" i="17" s="1"/>
  <c r="AC131" i="17"/>
  <c r="U136" i="17"/>
  <c r="X136" i="17"/>
  <c r="Z138" i="17"/>
  <c r="AA138" i="17" s="1"/>
  <c r="AC138" i="17"/>
  <c r="Z139" i="17"/>
  <c r="AA139" i="17" s="1"/>
  <c r="AC139" i="17"/>
  <c r="Q153" i="17"/>
  <c r="U165" i="17"/>
  <c r="V165" i="17" s="1"/>
  <c r="X165" i="17"/>
  <c r="AC166" i="17"/>
  <c r="Z166" i="17"/>
  <c r="AA166" i="17" s="1"/>
  <c r="AH167" i="17"/>
  <c r="AE167" i="17"/>
  <c r="AF167" i="17" s="1"/>
  <c r="Y188" i="17"/>
  <c r="U188" i="17"/>
  <c r="Q199" i="17"/>
  <c r="U134" i="17"/>
  <c r="U138" i="17"/>
  <c r="AH152" i="17"/>
  <c r="DW174" i="17"/>
  <c r="U164" i="17"/>
  <c r="AE164" i="17"/>
  <c r="AO164" i="17"/>
  <c r="AY164" i="17"/>
  <c r="BI164" i="17"/>
  <c r="BS164" i="17"/>
  <c r="CC164" i="17"/>
  <c r="CM164" i="17"/>
  <c r="CW164" i="17"/>
  <c r="DG164" i="17"/>
  <c r="AE168" i="17"/>
  <c r="AF168" i="17" s="1"/>
  <c r="AE169" i="17"/>
  <c r="AF169" i="17" s="1"/>
  <c r="AJ169" i="17"/>
  <c r="AK169" i="17" s="1"/>
  <c r="P169" i="17"/>
  <c r="Z169" i="17"/>
  <c r="AA169" i="17" s="1"/>
  <c r="AF208" i="17"/>
  <c r="U131" i="17"/>
  <c r="U135" i="17"/>
  <c r="U139" i="17"/>
  <c r="AJ149" i="17"/>
  <c r="DQ149" i="17"/>
  <c r="DL149" i="17"/>
  <c r="DG149" i="17"/>
  <c r="DB149" i="17"/>
  <c r="CW149" i="17"/>
  <c r="CR149" i="17"/>
  <c r="CM149" i="17"/>
  <c r="CH149" i="17"/>
  <c r="CC149" i="17"/>
  <c r="BX149" i="17"/>
  <c r="BS149" i="17"/>
  <c r="BN149" i="17"/>
  <c r="BI149" i="17"/>
  <c r="BD149" i="17"/>
  <c r="AY149" i="17"/>
  <c r="AT149" i="17"/>
  <c r="AO149" i="17"/>
  <c r="P149" i="17"/>
  <c r="Z152" i="17"/>
  <c r="AA152" i="17" s="1"/>
  <c r="P174" i="17"/>
  <c r="Z172" i="17"/>
  <c r="AA172" i="17" s="1"/>
  <c r="U173" i="17"/>
  <c r="X173" i="17"/>
  <c r="AM182" i="17"/>
  <c r="AE183" i="17"/>
  <c r="AF183" i="17" s="1"/>
  <c r="AH183" i="17"/>
  <c r="AM188" i="17"/>
  <c r="AS209" i="17"/>
  <c r="AX209" i="17" s="1"/>
  <c r="AO209" i="17"/>
  <c r="AP209" i="17" s="1"/>
  <c r="Q213" i="17"/>
  <c r="AE213" i="17"/>
  <c r="AF213" i="17" s="1"/>
  <c r="AI213" i="17"/>
  <c r="AN213" i="17" s="1"/>
  <c r="DY148" i="17"/>
  <c r="Y182" i="17"/>
  <c r="U182" i="17"/>
  <c r="V182" i="17" s="1"/>
  <c r="U189" i="17"/>
  <c r="X189" i="17"/>
  <c r="AH193" i="17"/>
  <c r="AE193" i="17"/>
  <c r="AF193" i="17" s="1"/>
  <c r="Q194" i="17"/>
  <c r="AS198" i="17"/>
  <c r="AX198" i="17" s="1"/>
  <c r="AO198" i="17"/>
  <c r="AP198" i="17" s="1"/>
  <c r="AH214" i="17"/>
  <c r="AE214" i="17"/>
  <c r="AF214" i="17" s="1"/>
  <c r="Z214" i="17"/>
  <c r="AA214" i="17" s="1"/>
  <c r="DW201" i="17"/>
  <c r="Q191" i="17"/>
  <c r="AH196" i="17"/>
  <c r="AE196" i="17"/>
  <c r="AF196" i="17" s="1"/>
  <c r="Z196" i="17"/>
  <c r="AA196" i="17" s="1"/>
  <c r="AO200" i="17"/>
  <c r="AP200" i="17" s="1"/>
  <c r="AS208" i="17"/>
  <c r="AX208" i="17" s="1"/>
  <c r="AO208" i="17"/>
  <c r="Y215" i="17"/>
  <c r="AD215" i="17" s="1"/>
  <c r="AI215" i="17" s="1"/>
  <c r="AN215" i="17" s="1"/>
  <c r="AS215" i="17" s="1"/>
  <c r="AX215" i="17" s="1"/>
  <c r="BC215" i="17" s="1"/>
  <c r="BH215" i="17" s="1"/>
  <c r="BM215" i="17" s="1"/>
  <c r="BR215" i="17" s="1"/>
  <c r="BW215" i="17" s="1"/>
  <c r="CB215" i="17" s="1"/>
  <c r="CG215" i="17" s="1"/>
  <c r="CL215" i="17" s="1"/>
  <c r="CQ215" i="17" s="1"/>
  <c r="CV215" i="17" s="1"/>
  <c r="DA215" i="17" s="1"/>
  <c r="DF215" i="17" s="1"/>
  <c r="DK215" i="17" s="1"/>
  <c r="DP215" i="17" s="1"/>
  <c r="U215" i="17"/>
  <c r="V215" i="17" s="1"/>
  <c r="AE194" i="17"/>
  <c r="AF194" i="17" s="1"/>
  <c r="BS194" i="17"/>
  <c r="BT194" i="17" s="1"/>
  <c r="DG194" i="17"/>
  <c r="DH194" i="17" s="1"/>
  <c r="Q195" i="17"/>
  <c r="Q210" i="17"/>
  <c r="BI216" i="17"/>
  <c r="BJ216" i="17" s="1"/>
  <c r="CW216" i="17"/>
  <c r="CX216" i="17" s="1"/>
  <c r="DQ185" i="17"/>
  <c r="DR185" i="17" s="1"/>
  <c r="DL185" i="17"/>
  <c r="DM185" i="17" s="1"/>
  <c r="DG185" i="17"/>
  <c r="DH185" i="17" s="1"/>
  <c r="DB185" i="17"/>
  <c r="DC185" i="17" s="1"/>
  <c r="CW185" i="17"/>
  <c r="CX185" i="17" s="1"/>
  <c r="CR185" i="17"/>
  <c r="CS185" i="17" s="1"/>
  <c r="CM185" i="17"/>
  <c r="CN185" i="17" s="1"/>
  <c r="CH185" i="17"/>
  <c r="CI185" i="17" s="1"/>
  <c r="CC185" i="17"/>
  <c r="CD185" i="17" s="1"/>
  <c r="BX185" i="17"/>
  <c r="BY185" i="17" s="1"/>
  <c r="BS185" i="17"/>
  <c r="BT185" i="17" s="1"/>
  <c r="BN185" i="17"/>
  <c r="BO185" i="17" s="1"/>
  <c r="BI185" i="17"/>
  <c r="BJ185" i="17" s="1"/>
  <c r="BD185" i="17"/>
  <c r="BE185" i="17" s="1"/>
  <c r="AY185" i="17"/>
  <c r="AZ185" i="17" s="1"/>
  <c r="AT185" i="17"/>
  <c r="AU185" i="17" s="1"/>
  <c r="AO185" i="17"/>
  <c r="AP185" i="17" s="1"/>
  <c r="AJ185" i="17"/>
  <c r="AK185" i="17" s="1"/>
  <c r="AE185" i="17"/>
  <c r="AF185" i="17" s="1"/>
  <c r="Z185" i="17"/>
  <c r="AA185" i="17" s="1"/>
  <c r="U185" i="17"/>
  <c r="V185" i="17" s="1"/>
  <c r="P185" i="17"/>
  <c r="X186" i="17"/>
  <c r="AH192" i="17"/>
  <c r="AE192" i="17"/>
  <c r="AF192" i="17" s="1"/>
  <c r="Z192" i="17"/>
  <c r="AA192" i="17" s="1"/>
  <c r="AY194" i="17"/>
  <c r="AZ194" i="17" s="1"/>
  <c r="CM194" i="17"/>
  <c r="CN194" i="17" s="1"/>
  <c r="Z197" i="17"/>
  <c r="AA197" i="17" s="1"/>
  <c r="AO197" i="17"/>
  <c r="AP197" i="17" s="1"/>
  <c r="BN197" i="17"/>
  <c r="BO197" i="17" s="1"/>
  <c r="CC197" i="17"/>
  <c r="CD197" i="17" s="1"/>
  <c r="DB197" i="17"/>
  <c r="DC197" i="17" s="1"/>
  <c r="BI199" i="17"/>
  <c r="BJ199" i="17" s="1"/>
  <c r="BL199" i="17"/>
  <c r="AE199" i="17"/>
  <c r="AF199" i="17" s="1"/>
  <c r="AY199" i="17"/>
  <c r="AZ199" i="17" s="1"/>
  <c r="V208" i="17"/>
  <c r="AH211" i="17"/>
  <c r="Y212" i="17"/>
  <c r="AD212" i="17" s="1"/>
  <c r="U212" i="17"/>
  <c r="V212" i="17" s="1"/>
  <c r="AO216" i="17"/>
  <c r="AP216" i="17" s="1"/>
  <c r="CC216" i="17"/>
  <c r="CD216" i="17" s="1"/>
  <c r="AS217" i="17"/>
  <c r="AO217" i="17"/>
  <c r="AP217" i="17" s="1"/>
  <c r="Z194" i="17"/>
  <c r="AA194" i="17" s="1"/>
  <c r="AJ194" i="17"/>
  <c r="AK194" i="17" s="1"/>
  <c r="AT194" i="17"/>
  <c r="AU194" i="17" s="1"/>
  <c r="BD194" i="17"/>
  <c r="BE194" i="17" s="1"/>
  <c r="BN194" i="17"/>
  <c r="BO194" i="17" s="1"/>
  <c r="BX194" i="17"/>
  <c r="BY194" i="17" s="1"/>
  <c r="CH194" i="17"/>
  <c r="CI194" i="17" s="1"/>
  <c r="CR194" i="17"/>
  <c r="CS194" i="17" s="1"/>
  <c r="DB194" i="17"/>
  <c r="DC194" i="17" s="1"/>
  <c r="DL194" i="17"/>
  <c r="DM194" i="17" s="1"/>
  <c r="Z198" i="17"/>
  <c r="AA198" i="17" s="1"/>
  <c r="AJ198" i="17"/>
  <c r="AK198" i="17" s="1"/>
  <c r="AT198" i="17"/>
  <c r="AU198" i="17" s="1"/>
  <c r="Q217" i="17"/>
  <c r="Z227" i="17"/>
  <c r="AC227" i="17"/>
  <c r="AS234" i="17"/>
  <c r="AX234" i="17" s="1"/>
  <c r="AO234" i="17"/>
  <c r="AP234" i="17" s="1"/>
  <c r="Q209" i="17"/>
  <c r="AH210" i="17"/>
  <c r="AE210" i="17"/>
  <c r="AF210" i="17" s="1"/>
  <c r="Z210" i="17"/>
  <c r="AA210" i="17" s="1"/>
  <c r="Y211" i="17"/>
  <c r="U211" i="17"/>
  <c r="V211" i="17" s="1"/>
  <c r="Q214" i="17"/>
  <c r="AH215" i="17"/>
  <c r="AE215" i="17"/>
  <c r="AF215" i="17" s="1"/>
  <c r="P220" i="17"/>
  <c r="Q208" i="17"/>
  <c r="Z209" i="17"/>
  <c r="AA209" i="17" s="1"/>
  <c r="AJ209" i="17"/>
  <c r="AK209" i="17" s="1"/>
  <c r="Q212" i="17"/>
  <c r="Z213" i="17"/>
  <c r="AA213" i="17" s="1"/>
  <c r="Q216" i="17"/>
  <c r="AH218" i="17"/>
  <c r="AE218" i="17"/>
  <c r="AF218" i="17" s="1"/>
  <c r="Z218" i="17"/>
  <c r="AA218" i="17" s="1"/>
  <c r="Z229" i="17"/>
  <c r="AA229" i="17" s="1"/>
  <c r="AC229" i="17"/>
  <c r="Z208" i="17"/>
  <c r="AJ208" i="17"/>
  <c r="AT208" i="17"/>
  <c r="DW220" i="17"/>
  <c r="Q211" i="17"/>
  <c r="Q215" i="17"/>
  <c r="Z216" i="17"/>
  <c r="AA216" i="17" s="1"/>
  <c r="AJ216" i="17"/>
  <c r="AK216" i="17" s="1"/>
  <c r="AT216" i="17"/>
  <c r="AU216" i="17" s="1"/>
  <c r="BD216" i="17"/>
  <c r="BE216" i="17" s="1"/>
  <c r="BN216" i="17"/>
  <c r="BO216" i="17" s="1"/>
  <c r="BX216" i="17"/>
  <c r="BY216" i="17" s="1"/>
  <c r="CH216" i="17"/>
  <c r="CI216" i="17" s="1"/>
  <c r="CR216" i="17"/>
  <c r="CS216" i="17" s="1"/>
  <c r="DB216" i="17"/>
  <c r="DC216" i="17" s="1"/>
  <c r="DL216" i="17"/>
  <c r="DM216" i="17" s="1"/>
  <c r="AH219" i="17"/>
  <c r="AE219" i="17"/>
  <c r="AF219" i="17" s="1"/>
  <c r="Z219" i="17"/>
  <c r="AA219" i="17" s="1"/>
  <c r="AJ217" i="17"/>
  <c r="AK217" i="17" s="1"/>
  <c r="U227" i="17"/>
  <c r="Z228" i="17"/>
  <c r="AA228" i="17" s="1"/>
  <c r="AC228" i="17"/>
  <c r="U231" i="17"/>
  <c r="X231" i="17"/>
  <c r="AE217" i="17"/>
  <c r="AF217" i="17" s="1"/>
  <c r="U230" i="17"/>
  <c r="X230" i="17"/>
  <c r="Z232" i="17"/>
  <c r="AA232" i="17" s="1"/>
  <c r="AC232" i="17"/>
  <c r="U232" i="17"/>
  <c r="V232" i="17" s="1"/>
  <c r="X233" i="17"/>
  <c r="U233" i="17"/>
  <c r="V233" i="17" s="1"/>
  <c r="Q234" i="17"/>
  <c r="AE236" i="17"/>
  <c r="AF236" i="17" s="1"/>
  <c r="AH236" i="17"/>
  <c r="Q238" i="17"/>
  <c r="AC238" i="17"/>
  <c r="Z238" i="17"/>
  <c r="AA238" i="17" s="1"/>
  <c r="Q239" i="17"/>
  <c r="U228" i="17"/>
  <c r="U229" i="17"/>
  <c r="CF234" i="17"/>
  <c r="AH235" i="17"/>
  <c r="AE235" i="17"/>
  <c r="AF235" i="17" s="1"/>
  <c r="DW239" i="17"/>
  <c r="Z234" i="17"/>
  <c r="AA234" i="17" s="1"/>
  <c r="AJ234" i="17"/>
  <c r="AK234" i="17" s="1"/>
  <c r="Q233" i="17"/>
  <c r="Z235" i="17"/>
  <c r="AC237" i="17"/>
  <c r="Z237" i="17"/>
  <c r="AA237" i="17" s="1"/>
  <c r="CI97" i="19" l="1"/>
  <c r="CI174" i="19"/>
  <c r="CD201" i="19"/>
  <c r="CD63" i="19"/>
  <c r="CC243" i="19"/>
  <c r="DX104" i="19"/>
  <c r="DU104" i="19"/>
  <c r="DY104" i="19" s="1"/>
  <c r="CP105" i="19"/>
  <c r="CM105" i="19"/>
  <c r="CN105" i="19" s="1"/>
  <c r="CM138" i="19"/>
  <c r="CN138" i="19" s="1"/>
  <c r="CP138" i="19"/>
  <c r="BY243" i="19"/>
  <c r="CD42" i="19"/>
  <c r="CU107" i="19"/>
  <c r="CR107" i="19"/>
  <c r="CS199" i="19"/>
  <c r="DH83" i="19"/>
  <c r="CZ199" i="19"/>
  <c r="CW199" i="19"/>
  <c r="CX199" i="19" s="1"/>
  <c r="CR106" i="19"/>
  <c r="CS106" i="19" s="1"/>
  <c r="CU106" i="19"/>
  <c r="DP83" i="19"/>
  <c r="DQ83" i="19" s="1"/>
  <c r="DR83" i="19" s="1"/>
  <c r="DL83" i="19"/>
  <c r="DM83" i="19" s="1"/>
  <c r="DE151" i="19"/>
  <c r="DB151" i="19"/>
  <c r="DC151" i="19" s="1"/>
  <c r="DK74" i="19"/>
  <c r="DG74" i="19"/>
  <c r="DH74" i="19" s="1"/>
  <c r="CU219" i="19"/>
  <c r="CR219" i="19"/>
  <c r="CM27" i="19"/>
  <c r="CP27" i="19"/>
  <c r="CP52" i="19"/>
  <c r="CM52" i="19"/>
  <c r="CM111" i="19"/>
  <c r="CN111" i="19" s="1"/>
  <c r="CP111" i="19"/>
  <c r="CP56" i="19"/>
  <c r="CM56" i="19"/>
  <c r="CN56" i="19" s="1"/>
  <c r="CU215" i="19"/>
  <c r="CR215" i="19"/>
  <c r="CS215" i="19" s="1"/>
  <c r="CM108" i="19"/>
  <c r="CP108" i="19"/>
  <c r="CM37" i="19"/>
  <c r="CN37" i="19" s="1"/>
  <c r="CP37" i="19"/>
  <c r="CZ55" i="19"/>
  <c r="CW55" i="19"/>
  <c r="CX55" i="19" s="1"/>
  <c r="DK72" i="19"/>
  <c r="DG72" i="19"/>
  <c r="DH72" i="19" s="1"/>
  <c r="CZ164" i="19"/>
  <c r="CW164" i="19"/>
  <c r="CR210" i="19"/>
  <c r="CS210" i="19" s="1"/>
  <c r="CU210" i="19"/>
  <c r="CU236" i="19"/>
  <c r="CR236" i="19"/>
  <c r="CS236" i="19" s="1"/>
  <c r="CN60" i="19"/>
  <c r="CI154" i="19"/>
  <c r="CI136" i="19"/>
  <c r="CI141" i="19" s="1"/>
  <c r="CH141" i="19"/>
  <c r="CD115" i="19"/>
  <c r="CU192" i="19"/>
  <c r="CR192" i="19"/>
  <c r="CR168" i="19"/>
  <c r="CU168" i="19"/>
  <c r="CR137" i="19"/>
  <c r="CS137" i="19" s="1"/>
  <c r="CU137" i="19"/>
  <c r="CS139" i="19"/>
  <c r="CI228" i="19"/>
  <c r="CM227" i="19"/>
  <c r="CP227" i="19"/>
  <c r="CR79" i="19"/>
  <c r="CS79" i="19" s="1"/>
  <c r="CU79" i="19"/>
  <c r="DH114" i="19"/>
  <c r="CZ113" i="19"/>
  <c r="CW211" i="19"/>
  <c r="CZ211" i="19"/>
  <c r="CR184" i="19"/>
  <c r="CU184" i="19"/>
  <c r="CN191" i="19"/>
  <c r="CM167" i="19"/>
  <c r="CP167" i="19"/>
  <c r="CR35" i="19"/>
  <c r="CU35" i="19"/>
  <c r="CZ89" i="19"/>
  <c r="CW89" i="19"/>
  <c r="CU195" i="19"/>
  <c r="CR195" i="19"/>
  <c r="CS195" i="19" s="1"/>
  <c r="CP154" i="19"/>
  <c r="CM154" i="19"/>
  <c r="CN154" i="19" s="1"/>
  <c r="CI26" i="19"/>
  <c r="CI42" i="19" s="1"/>
  <c r="CU233" i="19"/>
  <c r="CR233" i="19"/>
  <c r="CS233" i="19" s="1"/>
  <c r="CZ131" i="19"/>
  <c r="CW131" i="19"/>
  <c r="CX131" i="19" s="1"/>
  <c r="DA25" i="19"/>
  <c r="CW25" i="19"/>
  <c r="CX25" i="19" s="1"/>
  <c r="CN194" i="19"/>
  <c r="CZ139" i="19"/>
  <c r="CW139" i="19"/>
  <c r="CX139" i="19" s="1"/>
  <c r="CM78" i="19"/>
  <c r="CP78" i="19"/>
  <c r="CP228" i="19"/>
  <c r="CM228" i="19"/>
  <c r="CN228" i="19" s="1"/>
  <c r="CR40" i="19"/>
  <c r="CS40" i="19" s="1"/>
  <c r="CU40" i="19"/>
  <c r="CZ76" i="19"/>
  <c r="CW76" i="19"/>
  <c r="CU214" i="19"/>
  <c r="CR214" i="19"/>
  <c r="CS214" i="19" s="1"/>
  <c r="CH239" i="19"/>
  <c r="CI227" i="19"/>
  <c r="CR189" i="19"/>
  <c r="CS189" i="19" s="1"/>
  <c r="CU189" i="19"/>
  <c r="DK170" i="19"/>
  <c r="DG170" i="19"/>
  <c r="CM212" i="19"/>
  <c r="CN212" i="19" s="1"/>
  <c r="CP212" i="19"/>
  <c r="CN94" i="19"/>
  <c r="CM208" i="19"/>
  <c r="CP208" i="19"/>
  <c r="CU235" i="19"/>
  <c r="CR235" i="19"/>
  <c r="CS235" i="19" s="1"/>
  <c r="DP114" i="19"/>
  <c r="DQ114" i="19" s="1"/>
  <c r="DR114" i="19" s="1"/>
  <c r="DL114" i="19"/>
  <c r="DM114" i="19" s="1"/>
  <c r="DL23" i="19"/>
  <c r="DM23" i="19" s="1"/>
  <c r="DO23" i="19"/>
  <c r="DQ23" i="19" s="1"/>
  <c r="DR23" i="19" s="1"/>
  <c r="CP188" i="19"/>
  <c r="CM188" i="19"/>
  <c r="CH97" i="19"/>
  <c r="CV90" i="19"/>
  <c r="CR90" i="19"/>
  <c r="CS90" i="19" s="1"/>
  <c r="CS125" i="19"/>
  <c r="DK73" i="19"/>
  <c r="DG73" i="19"/>
  <c r="DH73" i="19" s="1"/>
  <c r="CU150" i="19"/>
  <c r="CR150" i="19"/>
  <c r="CU232" i="19"/>
  <c r="CR232" i="19"/>
  <c r="DC71" i="19"/>
  <c r="CS169" i="19"/>
  <c r="CN173" i="19"/>
  <c r="CU191" i="19"/>
  <c r="CR191" i="19"/>
  <c r="CS191" i="19" s="1"/>
  <c r="CU171" i="19"/>
  <c r="CR171" i="19"/>
  <c r="CS171" i="19" s="1"/>
  <c r="CP53" i="19"/>
  <c r="CM53" i="19"/>
  <c r="CN53" i="19" s="1"/>
  <c r="CH156" i="19"/>
  <c r="CS81" i="19"/>
  <c r="CZ130" i="19"/>
  <c r="CW130" i="19"/>
  <c r="CX130" i="19" s="1"/>
  <c r="CM97" i="19"/>
  <c r="CX200" i="19"/>
  <c r="CX133" i="19"/>
  <c r="CR22" i="19"/>
  <c r="CS22" i="19" s="1"/>
  <c r="CU22" i="19"/>
  <c r="DC172" i="19"/>
  <c r="CI112" i="19"/>
  <c r="CN21" i="19"/>
  <c r="CP218" i="19"/>
  <c r="CM218" i="19"/>
  <c r="CN218" i="19" s="1"/>
  <c r="CZ134" i="19"/>
  <c r="CW134" i="19"/>
  <c r="CX134" i="19" s="1"/>
  <c r="CZ59" i="19"/>
  <c r="CW59" i="19"/>
  <c r="CU194" i="19"/>
  <c r="CR194" i="19"/>
  <c r="CS194" i="19" s="1"/>
  <c r="CN213" i="19"/>
  <c r="CZ185" i="19"/>
  <c r="CW185" i="19"/>
  <c r="CX185" i="19" s="1"/>
  <c r="CR31" i="19"/>
  <c r="CU31" i="19"/>
  <c r="DY123" i="19"/>
  <c r="CN137" i="19"/>
  <c r="CR190" i="19"/>
  <c r="CS190" i="19" s="1"/>
  <c r="CU190" i="19"/>
  <c r="CI183" i="19"/>
  <c r="CI201" i="19" s="1"/>
  <c r="CH201" i="19"/>
  <c r="CU197" i="19"/>
  <c r="CR197" i="19"/>
  <c r="CS197" i="19" s="1"/>
  <c r="CU196" i="19"/>
  <c r="CR196" i="19"/>
  <c r="CS196" i="19" s="1"/>
  <c r="CU217" i="19"/>
  <c r="CR217" i="19"/>
  <c r="CS217" i="19" s="1"/>
  <c r="CU230" i="19"/>
  <c r="CR230" i="19"/>
  <c r="CS230" i="19" s="1"/>
  <c r="CZ237" i="19"/>
  <c r="CW237" i="19"/>
  <c r="CU110" i="19"/>
  <c r="CR110" i="19"/>
  <c r="CS110" i="19" s="1"/>
  <c r="CQ113" i="19"/>
  <c r="CM113" i="19"/>
  <c r="CN113" i="19" s="1"/>
  <c r="CN36" i="19"/>
  <c r="DF129" i="19"/>
  <c r="DB129" i="19"/>
  <c r="DC129" i="19" s="1"/>
  <c r="CU109" i="19"/>
  <c r="CR109" i="19"/>
  <c r="CN82" i="19"/>
  <c r="CR209" i="19"/>
  <c r="CS209" i="19" s="1"/>
  <c r="CU209" i="19"/>
  <c r="CM26" i="19"/>
  <c r="CN26" i="19" s="1"/>
  <c r="CP26" i="19"/>
  <c r="CZ135" i="19"/>
  <c r="CW135" i="19"/>
  <c r="CM34" i="19"/>
  <c r="CP34" i="19"/>
  <c r="CN166" i="19"/>
  <c r="CZ127" i="19"/>
  <c r="CW127" i="19"/>
  <c r="CX127" i="19" s="1"/>
  <c r="DF182" i="19"/>
  <c r="DB182" i="19"/>
  <c r="CU231" i="19"/>
  <c r="CR231" i="19"/>
  <c r="CS231" i="19" s="1"/>
  <c r="CV86" i="19"/>
  <c r="CR86" i="19"/>
  <c r="CS86" i="19" s="1"/>
  <c r="CS76" i="19"/>
  <c r="CN214" i="19"/>
  <c r="CP234" i="19"/>
  <c r="CM234" i="19"/>
  <c r="CR152" i="19"/>
  <c r="CU152" i="19"/>
  <c r="CN150" i="19"/>
  <c r="CI108" i="19"/>
  <c r="CH115" i="19"/>
  <c r="CM238" i="19"/>
  <c r="CN238" i="19" s="1"/>
  <c r="CP238" i="19"/>
  <c r="CM153" i="19"/>
  <c r="CP153" i="19"/>
  <c r="CU229" i="19"/>
  <c r="CR229" i="19"/>
  <c r="CS229" i="19" s="1"/>
  <c r="CV21" i="19"/>
  <c r="CR21" i="19"/>
  <c r="CZ93" i="19"/>
  <c r="CW93" i="19"/>
  <c r="CX93" i="19" s="1"/>
  <c r="CZ165" i="19"/>
  <c r="CW165" i="19"/>
  <c r="CX165" i="19" s="1"/>
  <c r="DY51" i="19"/>
  <c r="CR213" i="19"/>
  <c r="CS213" i="19" s="1"/>
  <c r="CU213" i="19"/>
  <c r="CH42" i="19"/>
  <c r="CZ85" i="19"/>
  <c r="CW85" i="19"/>
  <c r="CN190" i="19"/>
  <c r="CM183" i="19"/>
  <c r="CP183" i="19"/>
  <c r="CN196" i="19"/>
  <c r="CX151" i="19"/>
  <c r="CN217" i="19"/>
  <c r="CM33" i="19"/>
  <c r="CN33" i="19" s="1"/>
  <c r="CP33" i="19"/>
  <c r="DC74" i="19"/>
  <c r="CV94" i="19"/>
  <c r="CR94" i="19"/>
  <c r="CS94" i="19" s="1"/>
  <c r="CU193" i="19"/>
  <c r="CR193" i="19"/>
  <c r="CU216" i="19"/>
  <c r="CR216" i="19"/>
  <c r="CI208" i="19"/>
  <c r="CH220" i="19"/>
  <c r="CN230" i="19"/>
  <c r="DH23" i="19"/>
  <c r="CI52" i="19"/>
  <c r="CI63" i="19" s="1"/>
  <c r="CH63" i="19"/>
  <c r="CZ125" i="19"/>
  <c r="CW125" i="19"/>
  <c r="CZ54" i="19"/>
  <c r="CW54" i="19"/>
  <c r="CX54" i="19" s="1"/>
  <c r="CI111" i="19"/>
  <c r="CR36" i="19"/>
  <c r="CS36" i="19" s="1"/>
  <c r="CU36" i="19"/>
  <c r="DK71" i="19"/>
  <c r="DG71" i="19"/>
  <c r="CZ169" i="19"/>
  <c r="CW169" i="19"/>
  <c r="CX169" i="19" s="1"/>
  <c r="CU173" i="19"/>
  <c r="CR173" i="19"/>
  <c r="CS173" i="19" s="1"/>
  <c r="DC72" i="19"/>
  <c r="CR39" i="19"/>
  <c r="CU39" i="19"/>
  <c r="CR174" i="19"/>
  <c r="CS164" i="19"/>
  <c r="CI156" i="19"/>
  <c r="CZ81" i="19"/>
  <c r="CW81" i="19"/>
  <c r="CX81" i="19" s="1"/>
  <c r="CN236" i="19"/>
  <c r="CM38" i="19"/>
  <c r="CN38" i="19" s="1"/>
  <c r="CP38" i="19"/>
  <c r="CV60" i="19"/>
  <c r="CR60" i="19"/>
  <c r="CS60" i="19" s="1"/>
  <c r="CV82" i="19"/>
  <c r="CR82" i="19"/>
  <c r="CS82" i="19" s="1"/>
  <c r="CM140" i="19"/>
  <c r="CN140" i="19" s="1"/>
  <c r="CP140" i="19"/>
  <c r="CV77" i="19"/>
  <c r="CR77" i="19"/>
  <c r="CS77" i="19" s="1"/>
  <c r="DL28" i="19"/>
  <c r="DM28" i="19" s="1"/>
  <c r="DO28" i="19"/>
  <c r="DQ28" i="19" s="1"/>
  <c r="DR28" i="19" s="1"/>
  <c r="DF200" i="19"/>
  <c r="DB200" i="19"/>
  <c r="DC200" i="19" s="1"/>
  <c r="DF133" i="19"/>
  <c r="DB133" i="19"/>
  <c r="DC133" i="19" s="1"/>
  <c r="CN22" i="19"/>
  <c r="DK172" i="19"/>
  <c r="DG172" i="19"/>
  <c r="DH172" i="19" s="1"/>
  <c r="CP112" i="19"/>
  <c r="CM112" i="19"/>
  <c r="CN112" i="19" s="1"/>
  <c r="CP136" i="19"/>
  <c r="CM136" i="19"/>
  <c r="DF30" i="19"/>
  <c r="DB30" i="19"/>
  <c r="CI218" i="19"/>
  <c r="CV187" i="19"/>
  <c r="CR187" i="19"/>
  <c r="CZ155" i="19"/>
  <c r="CW155" i="19"/>
  <c r="CX155" i="19" s="1"/>
  <c r="CS134" i="19"/>
  <c r="CR166" i="19"/>
  <c r="CS166" i="19" s="1"/>
  <c r="CU166" i="19"/>
  <c r="CS127" i="19"/>
  <c r="CR32" i="19"/>
  <c r="CS32" i="19" s="1"/>
  <c r="CU32" i="19"/>
  <c r="CX182" i="19"/>
  <c r="CN231" i="19"/>
  <c r="CN86" i="19"/>
  <c r="BC72" i="18"/>
  <c r="BH72" i="18" s="1"/>
  <c r="BM72" i="18" s="1"/>
  <c r="BR72" i="18" s="1"/>
  <c r="BW72" i="18" s="1"/>
  <c r="CB72" i="18" s="1"/>
  <c r="CG72" i="18" s="1"/>
  <c r="CL72" i="18" s="1"/>
  <c r="CQ72" i="18" s="1"/>
  <c r="CV72" i="18" s="1"/>
  <c r="DA72" i="18" s="1"/>
  <c r="DF72" i="18" s="1"/>
  <c r="DK72" i="18" s="1"/>
  <c r="DP72" i="18" s="1"/>
  <c r="AY72" i="18"/>
  <c r="AZ72" i="18" s="1"/>
  <c r="AN236" i="18"/>
  <c r="AJ236" i="18"/>
  <c r="AK236" i="18" s="1"/>
  <c r="V115" i="18"/>
  <c r="BD114" i="18"/>
  <c r="BE114" i="18" s="1"/>
  <c r="Z109" i="18"/>
  <c r="AA109" i="18" s="1"/>
  <c r="AY114" i="18"/>
  <c r="AZ114" i="18" s="1"/>
  <c r="Z134" i="18"/>
  <c r="AA134" i="18" s="1"/>
  <c r="Z126" i="18"/>
  <c r="AA126" i="18" s="1"/>
  <c r="Z188" i="18"/>
  <c r="AA188" i="18" s="1"/>
  <c r="AH230" i="18"/>
  <c r="AJ230" i="18" s="1"/>
  <c r="AK230" i="18" s="1"/>
  <c r="AT135" i="18"/>
  <c r="AU135" i="18" s="1"/>
  <c r="Z113" i="18"/>
  <c r="AA113" i="18" s="1"/>
  <c r="Q115" i="18"/>
  <c r="AC32" i="18"/>
  <c r="AE32" i="18" s="1"/>
  <c r="Q42" i="18"/>
  <c r="AE108" i="18"/>
  <c r="AF108" i="18" s="1"/>
  <c r="AE109" i="18"/>
  <c r="AF109" i="18" s="1"/>
  <c r="AC128" i="18"/>
  <c r="AH128" i="18" s="1"/>
  <c r="Z108" i="18"/>
  <c r="AA108" i="18" s="1"/>
  <c r="Z74" i="18"/>
  <c r="AA74" i="18" s="1"/>
  <c r="AC95" i="18"/>
  <c r="AH95" i="18" s="1"/>
  <c r="AE74" i="18"/>
  <c r="AF74" i="18" s="1"/>
  <c r="AI113" i="18"/>
  <c r="AE113" i="18"/>
  <c r="AF113" i="18" s="1"/>
  <c r="AD196" i="18"/>
  <c r="Z196" i="18"/>
  <c r="AA196" i="18" s="1"/>
  <c r="Z71" i="18"/>
  <c r="AJ74" i="18"/>
  <c r="AK74" i="18" s="1"/>
  <c r="BL114" i="18"/>
  <c r="BI114" i="18"/>
  <c r="BJ114" i="18" s="1"/>
  <c r="AM109" i="18"/>
  <c r="AJ109" i="18"/>
  <c r="AK109" i="18" s="1"/>
  <c r="AJ192" i="18"/>
  <c r="AK192" i="18" s="1"/>
  <c r="AM192" i="18"/>
  <c r="V229" i="18"/>
  <c r="Q185" i="18"/>
  <c r="DT185" i="18"/>
  <c r="Q184" i="18"/>
  <c r="AM213" i="18"/>
  <c r="AJ213" i="18"/>
  <c r="AK213" i="18" s="1"/>
  <c r="AE227" i="18"/>
  <c r="AH227" i="18"/>
  <c r="AE189" i="18"/>
  <c r="AF189" i="18" s="1"/>
  <c r="AH189" i="18"/>
  <c r="V168" i="18"/>
  <c r="AH171" i="18"/>
  <c r="AE171" i="18"/>
  <c r="U174" i="18"/>
  <c r="V164" i="18"/>
  <c r="V174" i="18" s="1"/>
  <c r="BJ164" i="18"/>
  <c r="CX164" i="18"/>
  <c r="AE193" i="18"/>
  <c r="AF193" i="18" s="1"/>
  <c r="AH193" i="18"/>
  <c r="AF149" i="18"/>
  <c r="AH211" i="18"/>
  <c r="AE211" i="18"/>
  <c r="AJ169" i="18"/>
  <c r="AK169" i="18" s="1"/>
  <c r="AM169" i="18"/>
  <c r="AM166" i="18"/>
  <c r="AJ166" i="18"/>
  <c r="AK166" i="18" s="1"/>
  <c r="BL71" i="18"/>
  <c r="AR196" i="18"/>
  <c r="AH107" i="18"/>
  <c r="AE107" i="18"/>
  <c r="AF107" i="18" s="1"/>
  <c r="AH138" i="18"/>
  <c r="AE138" i="18"/>
  <c r="AT106" i="18"/>
  <c r="AU106" i="18" s="1"/>
  <c r="AW106" i="18"/>
  <c r="Z82" i="18"/>
  <c r="AC82" i="18"/>
  <c r="Z59" i="18"/>
  <c r="AC59" i="18"/>
  <c r="AH134" i="18"/>
  <c r="AE134" i="18"/>
  <c r="AA93" i="18"/>
  <c r="V51" i="18"/>
  <c r="U63" i="18"/>
  <c r="AE34" i="18"/>
  <c r="AH34" i="18"/>
  <c r="U42" i="18"/>
  <c r="V21" i="18"/>
  <c r="V71" i="18"/>
  <c r="V97" i="18" s="1"/>
  <c r="U97" i="18"/>
  <c r="AJ153" i="18"/>
  <c r="AM153" i="18"/>
  <c r="AK149" i="18"/>
  <c r="AE104" i="18"/>
  <c r="AH104" i="18"/>
  <c r="V122" i="18"/>
  <c r="U141" i="18"/>
  <c r="AH38" i="18"/>
  <c r="AE38" i="18"/>
  <c r="AF38" i="18" s="1"/>
  <c r="AM40" i="18"/>
  <c r="AJ40" i="18"/>
  <c r="AK40" i="18" s="1"/>
  <c r="AC238" i="18"/>
  <c r="Z238" i="18"/>
  <c r="AE231" i="18"/>
  <c r="AF231" i="18" s="1"/>
  <c r="AH231" i="18"/>
  <c r="AH232" i="18"/>
  <c r="AE232" i="18"/>
  <c r="AF232" i="18" s="1"/>
  <c r="AH219" i="18"/>
  <c r="AE219" i="18"/>
  <c r="AS233" i="18"/>
  <c r="AO233" i="18"/>
  <c r="AE213" i="18"/>
  <c r="V189" i="18"/>
  <c r="AA227" i="18"/>
  <c r="P201" i="18"/>
  <c r="AM173" i="18"/>
  <c r="AJ173" i="18"/>
  <c r="AK173" i="18" s="1"/>
  <c r="AA164" i="18"/>
  <c r="Z174" i="18"/>
  <c r="BO164" i="18"/>
  <c r="DC164" i="18"/>
  <c r="V150" i="18"/>
  <c r="V151" i="18"/>
  <c r="Z88" i="18"/>
  <c r="AC88" i="18"/>
  <c r="Z73" i="18"/>
  <c r="AC73" i="18"/>
  <c r="Z57" i="18"/>
  <c r="AC57" i="18"/>
  <c r="BH139" i="18"/>
  <c r="BD139" i="18"/>
  <c r="BE139" i="18" s="1"/>
  <c r="AE58" i="18"/>
  <c r="AF58" i="18" s="1"/>
  <c r="AH58" i="18"/>
  <c r="Z37" i="18"/>
  <c r="AC37" i="18"/>
  <c r="Z26" i="18"/>
  <c r="AC26" i="18"/>
  <c r="AE89" i="18"/>
  <c r="AF89" i="18" s="1"/>
  <c r="AH89" i="18"/>
  <c r="AA104" i="18"/>
  <c r="AE87" i="18"/>
  <c r="AF87" i="18" s="1"/>
  <c r="AH87" i="18"/>
  <c r="AE52" i="18"/>
  <c r="AH52" i="18"/>
  <c r="V25" i="18"/>
  <c r="AH110" i="18"/>
  <c r="AE110" i="18"/>
  <c r="U239" i="18"/>
  <c r="V227" i="18"/>
  <c r="Z228" i="18"/>
  <c r="AA228" i="18" s="1"/>
  <c r="AC228" i="18"/>
  <c r="AC215" i="18"/>
  <c r="Z215" i="18"/>
  <c r="AC208" i="18"/>
  <c r="Z208" i="18"/>
  <c r="AC198" i="18"/>
  <c r="Z198" i="18"/>
  <c r="AA198" i="18" s="1"/>
  <c r="AJ199" i="18"/>
  <c r="AM199" i="18"/>
  <c r="Z194" i="18"/>
  <c r="AA194" i="18" s="1"/>
  <c r="AC194" i="18"/>
  <c r="AE172" i="18"/>
  <c r="AF164" i="18"/>
  <c r="AZ164" i="18"/>
  <c r="BT164" i="18"/>
  <c r="CN164" i="18"/>
  <c r="DH164" i="18"/>
  <c r="AO154" i="18"/>
  <c r="AP154" i="18" s="1"/>
  <c r="AR154" i="18"/>
  <c r="AT133" i="18"/>
  <c r="AU133" i="18" s="1"/>
  <c r="AY139" i="18"/>
  <c r="AZ139" i="18" s="1"/>
  <c r="AY135" i="18"/>
  <c r="AZ135" i="18" s="1"/>
  <c r="AJ187" i="18"/>
  <c r="AK187" i="18" s="1"/>
  <c r="AM187" i="18"/>
  <c r="AF181" i="18"/>
  <c r="AC150" i="18"/>
  <c r="Z150" i="18"/>
  <c r="AM182" i="18"/>
  <c r="AJ182" i="18"/>
  <c r="AK182" i="18" s="1"/>
  <c r="DT127" i="18"/>
  <c r="Q127" i="18"/>
  <c r="AF197" i="18"/>
  <c r="AH188" i="18"/>
  <c r="AE188" i="18"/>
  <c r="AF188" i="18" s="1"/>
  <c r="V154" i="18"/>
  <c r="Z132" i="18"/>
  <c r="AA132" i="18" s="1"/>
  <c r="AE128" i="18"/>
  <c r="AF128" i="18" s="1"/>
  <c r="AM112" i="18"/>
  <c r="AJ112" i="18"/>
  <c r="AK112" i="18" s="1"/>
  <c r="Z79" i="18"/>
  <c r="BD72" i="18"/>
  <c r="BG72" i="18"/>
  <c r="AA71" i="18"/>
  <c r="Q63" i="18"/>
  <c r="AA165" i="18"/>
  <c r="Z94" i="18"/>
  <c r="AC94" i="18"/>
  <c r="Z86" i="18"/>
  <c r="AC86" i="18"/>
  <c r="Z75" i="18"/>
  <c r="AC75" i="18"/>
  <c r="AH155" i="18"/>
  <c r="AE155" i="18"/>
  <c r="AF155" i="18" s="1"/>
  <c r="Z136" i="18"/>
  <c r="AS137" i="18"/>
  <c r="AO137" i="18"/>
  <c r="AP137" i="18" s="1"/>
  <c r="DT105" i="18"/>
  <c r="AE85" i="18"/>
  <c r="AF85" i="18" s="1"/>
  <c r="AH85" i="18"/>
  <c r="AA58" i="18"/>
  <c r="AE36" i="18"/>
  <c r="AH36" i="18"/>
  <c r="AH32" i="18"/>
  <c r="DW243" i="18"/>
  <c r="AA89" i="18"/>
  <c r="Z53" i="18"/>
  <c r="AA53" i="18" s="1"/>
  <c r="AC53" i="18"/>
  <c r="AC55" i="18"/>
  <c r="Z55" i="18"/>
  <c r="AA55" i="18" s="1"/>
  <c r="DT29" i="18"/>
  <c r="AH126" i="18"/>
  <c r="AE126" i="18"/>
  <c r="AE95" i="18"/>
  <c r="AF95" i="18" s="1"/>
  <c r="AA87" i="18"/>
  <c r="AA60" i="18"/>
  <c r="AI24" i="18"/>
  <c r="AE24" i="18"/>
  <c r="AE22" i="18"/>
  <c r="AH22" i="18"/>
  <c r="AM123" i="18"/>
  <c r="AJ123" i="18"/>
  <c r="AA81" i="18"/>
  <c r="AT74" i="18"/>
  <c r="AU74" i="18" s="1"/>
  <c r="AX74" i="18"/>
  <c r="AE83" i="18"/>
  <c r="AF83" i="18" s="1"/>
  <c r="AH83" i="18"/>
  <c r="BD25" i="18"/>
  <c r="BE25" i="18" s="1"/>
  <c r="BG25" i="18"/>
  <c r="AW234" i="18"/>
  <c r="AH237" i="18"/>
  <c r="AE237" i="18"/>
  <c r="AF237" i="18" s="1"/>
  <c r="AH216" i="18"/>
  <c r="AE216" i="18"/>
  <c r="AF216" i="18" s="1"/>
  <c r="Z190" i="18"/>
  <c r="AA190" i="18" s="1"/>
  <c r="AC190" i="18"/>
  <c r="AP164" i="18"/>
  <c r="CD164" i="18"/>
  <c r="DR164" i="18"/>
  <c r="AW184" i="18"/>
  <c r="AT184" i="18"/>
  <c r="AU184" i="18" s="1"/>
  <c r="V183" i="18"/>
  <c r="Z151" i="18"/>
  <c r="AA151" i="18" s="1"/>
  <c r="AC151" i="18"/>
  <c r="AE130" i="18"/>
  <c r="AF130" i="18" s="1"/>
  <c r="AH130" i="18"/>
  <c r="AE54" i="18"/>
  <c r="AH54" i="18"/>
  <c r="Z129" i="18"/>
  <c r="AA129" i="18" s="1"/>
  <c r="AC129" i="18"/>
  <c r="V152" i="18"/>
  <c r="BH133" i="18"/>
  <c r="BD133" i="18"/>
  <c r="BE133" i="18" s="1"/>
  <c r="Z90" i="18"/>
  <c r="AC90" i="18"/>
  <c r="Z131" i="18"/>
  <c r="AC131" i="18"/>
  <c r="AM39" i="18"/>
  <c r="AJ39" i="18"/>
  <c r="AK39" i="18" s="1"/>
  <c r="AE76" i="18"/>
  <c r="AF76" i="18" s="1"/>
  <c r="AH76" i="18"/>
  <c r="AE79" i="18"/>
  <c r="AF79" i="18" s="1"/>
  <c r="AI79" i="18"/>
  <c r="AC111" i="18"/>
  <c r="Z111" i="18"/>
  <c r="AA111" i="18" s="1"/>
  <c r="V30" i="18"/>
  <c r="AN108" i="18"/>
  <c r="AJ108" i="18"/>
  <c r="AK108" i="18" s="1"/>
  <c r="DT78" i="18"/>
  <c r="AA91" i="18"/>
  <c r="AW236" i="18"/>
  <c r="AA237" i="18"/>
  <c r="Q220" i="18"/>
  <c r="AR200" i="18"/>
  <c r="AO200" i="18"/>
  <c r="AP200" i="18" s="1"/>
  <c r="V190" i="18"/>
  <c r="Z186" i="18"/>
  <c r="AC186" i="18"/>
  <c r="AU164" i="18"/>
  <c r="CI164" i="18"/>
  <c r="AA181" i="18"/>
  <c r="AM197" i="18"/>
  <c r="AJ197" i="18"/>
  <c r="AK197" i="18" s="1"/>
  <c r="BM167" i="18"/>
  <c r="BI167" i="18"/>
  <c r="BJ167" i="18" s="1"/>
  <c r="BH135" i="18"/>
  <c r="BD135" i="18"/>
  <c r="BE135" i="18" s="1"/>
  <c r="AA130" i="18"/>
  <c r="V129" i="18"/>
  <c r="AE165" i="18"/>
  <c r="AF165" i="18" s="1"/>
  <c r="AH165" i="18"/>
  <c r="AM140" i="18"/>
  <c r="AJ140" i="18"/>
  <c r="AK140" i="18" s="1"/>
  <c r="Z96" i="18"/>
  <c r="AC96" i="18"/>
  <c r="Z77" i="18"/>
  <c r="AC77" i="18"/>
  <c r="AC51" i="18"/>
  <c r="Z51" i="18"/>
  <c r="Z33" i="18"/>
  <c r="AC33" i="18"/>
  <c r="AA76" i="18"/>
  <c r="AT73" i="18"/>
  <c r="AU73" i="18" s="1"/>
  <c r="AX73" i="18"/>
  <c r="AO168" i="18"/>
  <c r="AP168" i="18" s="1"/>
  <c r="AR168" i="18"/>
  <c r="AE60" i="18"/>
  <c r="AF60" i="18" s="1"/>
  <c r="AH60" i="18"/>
  <c r="AA39" i="18"/>
  <c r="DT23" i="18"/>
  <c r="AE81" i="18"/>
  <c r="AF81" i="18" s="1"/>
  <c r="AH81" i="18"/>
  <c r="DY103" i="18"/>
  <c r="AX28" i="18"/>
  <c r="AT28" i="18"/>
  <c r="AU28" i="18" s="1"/>
  <c r="AD234" i="18"/>
  <c r="Z234" i="18"/>
  <c r="AR218" i="18"/>
  <c r="AO218" i="18"/>
  <c r="Z235" i="18"/>
  <c r="AD235" i="18"/>
  <c r="V228" i="18"/>
  <c r="AH217" i="18"/>
  <c r="AE217" i="18"/>
  <c r="AO229" i="18"/>
  <c r="AP229" i="18" s="1"/>
  <c r="AR229" i="18"/>
  <c r="AM212" i="18"/>
  <c r="AJ212" i="18"/>
  <c r="Z216" i="18"/>
  <c r="AA216" i="18" s="1"/>
  <c r="V208" i="18"/>
  <c r="V220" i="18" s="1"/>
  <c r="U220" i="18"/>
  <c r="V198" i="18"/>
  <c r="AC214" i="18"/>
  <c r="Z214" i="18"/>
  <c r="AW210" i="18"/>
  <c r="AJ191" i="18"/>
  <c r="AM191" i="18"/>
  <c r="AE209" i="18"/>
  <c r="AH209" i="18"/>
  <c r="V194" i="18"/>
  <c r="U201" i="18"/>
  <c r="AM172" i="18"/>
  <c r="AJ172" i="18"/>
  <c r="AK172" i="18" s="1"/>
  <c r="P174" i="18"/>
  <c r="Q164" i="18"/>
  <c r="Q174" i="18" s="1"/>
  <c r="DT164" i="18"/>
  <c r="AK164" i="18"/>
  <c r="BE164" i="18"/>
  <c r="BY164" i="18"/>
  <c r="CS164" i="18"/>
  <c r="DM164" i="18"/>
  <c r="AI210" i="18"/>
  <c r="AE210" i="18"/>
  <c r="AF210" i="18" s="1"/>
  <c r="BD167" i="18"/>
  <c r="BE167" i="18" s="1"/>
  <c r="U156" i="18"/>
  <c r="AM181" i="18"/>
  <c r="AJ181" i="18"/>
  <c r="Q125" i="18"/>
  <c r="DT125" i="18"/>
  <c r="P141" i="18"/>
  <c r="AH195" i="18"/>
  <c r="AE195" i="18"/>
  <c r="Z183" i="18"/>
  <c r="AA183" i="18" s="1"/>
  <c r="AC183" i="18"/>
  <c r="AH132" i="18"/>
  <c r="AE132" i="18"/>
  <c r="AF132" i="18" s="1"/>
  <c r="AA128" i="18"/>
  <c r="U115" i="18"/>
  <c r="AA107" i="18"/>
  <c r="DT80" i="18"/>
  <c r="Q80" i="18"/>
  <c r="Q97" i="18" s="1"/>
  <c r="AM170" i="18"/>
  <c r="AJ170" i="18"/>
  <c r="Z152" i="18"/>
  <c r="AA152" i="18" s="1"/>
  <c r="AC152" i="18"/>
  <c r="DY148" i="18"/>
  <c r="Z92" i="18"/>
  <c r="AC92" i="18"/>
  <c r="Z84" i="18"/>
  <c r="AC84" i="18"/>
  <c r="Z61" i="18"/>
  <c r="AC61" i="18"/>
  <c r="AH136" i="18"/>
  <c r="AE136" i="18"/>
  <c r="AF136" i="18" s="1"/>
  <c r="AE56" i="18"/>
  <c r="AH56" i="18"/>
  <c r="AE93" i="18"/>
  <c r="AF93" i="18" s="1"/>
  <c r="AH93" i="18"/>
  <c r="AA85" i="18"/>
  <c r="Z35" i="18"/>
  <c r="AC35" i="18"/>
  <c r="Z31" i="18"/>
  <c r="AC31" i="18"/>
  <c r="AE21" i="18"/>
  <c r="AH21" i="18"/>
  <c r="BL74" i="18"/>
  <c r="AI71" i="18"/>
  <c r="AE71" i="18"/>
  <c r="V53" i="18"/>
  <c r="DT27" i="18"/>
  <c r="AR149" i="18"/>
  <c r="AO149" i="18"/>
  <c r="AA95" i="18"/>
  <c r="AE30" i="18"/>
  <c r="AF30" i="18" s="1"/>
  <c r="AH30" i="18"/>
  <c r="DT124" i="18"/>
  <c r="Z122" i="18"/>
  <c r="AC122" i="18"/>
  <c r="AA21" i="18"/>
  <c r="Z42" i="18"/>
  <c r="AE91" i="18"/>
  <c r="AF91" i="18" s="1"/>
  <c r="AH91" i="18"/>
  <c r="AA83" i="18"/>
  <c r="Z200" i="17"/>
  <c r="AA200" i="17" s="1"/>
  <c r="AE200" i="17"/>
  <c r="AF200" i="17" s="1"/>
  <c r="AJ200" i="17"/>
  <c r="AK200" i="17" s="1"/>
  <c r="AE151" i="17"/>
  <c r="AF151" i="17" s="1"/>
  <c r="AH151" i="17"/>
  <c r="Z92" i="17"/>
  <c r="AA92" i="17" s="1"/>
  <c r="AH75" i="17"/>
  <c r="AM75" i="17" s="1"/>
  <c r="Z96" i="17"/>
  <c r="AA96" i="17" s="1"/>
  <c r="Z77" i="17"/>
  <c r="CC58" i="17"/>
  <c r="CD58" i="17" s="1"/>
  <c r="CM60" i="17"/>
  <c r="CN60" i="17" s="1"/>
  <c r="CM58" i="17"/>
  <c r="CN58" i="17" s="1"/>
  <c r="DL58" i="17"/>
  <c r="DM58" i="17" s="1"/>
  <c r="CH57" i="17"/>
  <c r="CI57" i="17" s="1"/>
  <c r="BX58" i="17"/>
  <c r="BY58" i="17" s="1"/>
  <c r="DQ60" i="17"/>
  <c r="DR60" i="17" s="1"/>
  <c r="DG58" i="17"/>
  <c r="DH58" i="17" s="1"/>
  <c r="BS58" i="17"/>
  <c r="BT58" i="17" s="1"/>
  <c r="DB58" i="17"/>
  <c r="DC58" i="17" s="1"/>
  <c r="BN58" i="17"/>
  <c r="BO58" i="17" s="1"/>
  <c r="CW58" i="17"/>
  <c r="CX58" i="17" s="1"/>
  <c r="CR58" i="17"/>
  <c r="CS58" i="17" s="1"/>
  <c r="DL60" i="17"/>
  <c r="DM60" i="17" s="1"/>
  <c r="CW60" i="17"/>
  <c r="CX60" i="17" s="1"/>
  <c r="DQ58" i="17"/>
  <c r="DR58" i="17" s="1"/>
  <c r="DL56" i="17"/>
  <c r="DM56" i="17" s="1"/>
  <c r="CM57" i="17"/>
  <c r="CN57" i="17" s="1"/>
  <c r="BX60" i="17"/>
  <c r="BY60" i="17" s="1"/>
  <c r="BI60" i="17"/>
  <c r="BJ60" i="17" s="1"/>
  <c r="BN60" i="17"/>
  <c r="BO60" i="17" s="1"/>
  <c r="AY60" i="17"/>
  <c r="AZ60" i="17" s="1"/>
  <c r="BS57" i="17"/>
  <c r="BT57" i="17" s="1"/>
  <c r="AY56" i="17"/>
  <c r="AZ56" i="17" s="1"/>
  <c r="BN57" i="17"/>
  <c r="BO57" i="17" s="1"/>
  <c r="BX56" i="17"/>
  <c r="BY56" i="17" s="1"/>
  <c r="DG57" i="17"/>
  <c r="DH57" i="17" s="1"/>
  <c r="DB57" i="17"/>
  <c r="DC57" i="17" s="1"/>
  <c r="CR60" i="17"/>
  <c r="CS60" i="17" s="1"/>
  <c r="BD60" i="17"/>
  <c r="BE60" i="17" s="1"/>
  <c r="CC60" i="17"/>
  <c r="CD60" i="17" s="1"/>
  <c r="AO60" i="17"/>
  <c r="AP60" i="17" s="1"/>
  <c r="CH60" i="17"/>
  <c r="CI60" i="17" s="1"/>
  <c r="AT60" i="17"/>
  <c r="AU60" i="17" s="1"/>
  <c r="DG60" i="17"/>
  <c r="DH60" i="17" s="1"/>
  <c r="BS60" i="17"/>
  <c r="BT60" i="17" s="1"/>
  <c r="CM56" i="17"/>
  <c r="CN56" i="17" s="1"/>
  <c r="CW57" i="17"/>
  <c r="CX57" i="17" s="1"/>
  <c r="BI57" i="17"/>
  <c r="BJ57" i="17" s="1"/>
  <c r="DL57" i="17"/>
  <c r="DM57" i="17" s="1"/>
  <c r="BX57" i="17"/>
  <c r="BY57" i="17" s="1"/>
  <c r="AJ57" i="17"/>
  <c r="AK57" i="17" s="1"/>
  <c r="CC57" i="17"/>
  <c r="CD57" i="17" s="1"/>
  <c r="AO57" i="17"/>
  <c r="AP57" i="17" s="1"/>
  <c r="CR57" i="17"/>
  <c r="CS57" i="17" s="1"/>
  <c r="BD57" i="17"/>
  <c r="BE57" i="17" s="1"/>
  <c r="P63" i="17"/>
  <c r="U63" i="17"/>
  <c r="V63" i="17"/>
  <c r="AJ29" i="17"/>
  <c r="AK29" i="17" s="1"/>
  <c r="AJ28" i="17"/>
  <c r="AK28" i="17" s="1"/>
  <c r="AH21" i="17"/>
  <c r="AJ21" i="17" s="1"/>
  <c r="AO31" i="17"/>
  <c r="AP31" i="17" s="1"/>
  <c r="AJ39" i="17"/>
  <c r="AK39" i="17" s="1"/>
  <c r="AA42" i="17"/>
  <c r="DT37" i="17"/>
  <c r="DU37" i="17" s="1"/>
  <c r="DY37" i="17" s="1"/>
  <c r="CK234" i="17"/>
  <c r="V230" i="17"/>
  <c r="AE228" i="17"/>
  <c r="AF228" i="17" s="1"/>
  <c r="AH228" i="17"/>
  <c r="AM219" i="17"/>
  <c r="AJ219" i="17"/>
  <c r="AM218" i="17"/>
  <c r="AJ218" i="17"/>
  <c r="AI212" i="17"/>
  <c r="AE212" i="17"/>
  <c r="AF212" i="17" s="1"/>
  <c r="AP208" i="17"/>
  <c r="BC198" i="17"/>
  <c r="AY198" i="17"/>
  <c r="AZ198" i="17" s="1"/>
  <c r="Z173" i="17"/>
  <c r="AA173" i="17" s="1"/>
  <c r="AC173" i="17"/>
  <c r="AU149" i="17"/>
  <c r="CI149" i="17"/>
  <c r="AK149" i="17"/>
  <c r="BJ164" i="17"/>
  <c r="U174" i="17"/>
  <c r="V164" i="17"/>
  <c r="Z188" i="17"/>
  <c r="AA188" i="17" s="1"/>
  <c r="AD188" i="17"/>
  <c r="AE131" i="17"/>
  <c r="AF131" i="17" s="1"/>
  <c r="AH131" i="17"/>
  <c r="BE122" i="17"/>
  <c r="Z190" i="17"/>
  <c r="AC190" i="17"/>
  <c r="Q184" i="17"/>
  <c r="DT184" i="17"/>
  <c r="AH171" i="17"/>
  <c r="AE171" i="17"/>
  <c r="V154" i="17"/>
  <c r="U156" i="17"/>
  <c r="V149" i="17"/>
  <c r="V132" i="17"/>
  <c r="CN122" i="17"/>
  <c r="AZ122" i="17"/>
  <c r="U141" i="17"/>
  <c r="CS181" i="17"/>
  <c r="DR181" i="17"/>
  <c r="Q165" i="17"/>
  <c r="Z124" i="17"/>
  <c r="AA124" i="17" s="1"/>
  <c r="AC124" i="17"/>
  <c r="Z109" i="17"/>
  <c r="DM181" i="17"/>
  <c r="Q56" i="17"/>
  <c r="DX37" i="17"/>
  <c r="AM21" i="17"/>
  <c r="AE111" i="17"/>
  <c r="AF111" i="17" s="1"/>
  <c r="AH111" i="17"/>
  <c r="AE93" i="17"/>
  <c r="AF93" i="17" s="1"/>
  <c r="AH93" i="17"/>
  <c r="AJ77" i="17"/>
  <c r="AK77" i="17" s="1"/>
  <c r="AM77" i="17"/>
  <c r="Z73" i="17"/>
  <c r="AC73" i="17"/>
  <c r="U97" i="17"/>
  <c r="AF42" i="17"/>
  <c r="Z42" i="17"/>
  <c r="AO130" i="17"/>
  <c r="AP130" i="17" s="1"/>
  <c r="AS130" i="17"/>
  <c r="AA235" i="17"/>
  <c r="AM236" i="17"/>
  <c r="AJ236" i="17"/>
  <c r="Q220" i="17"/>
  <c r="AD211" i="17"/>
  <c r="Z211" i="17"/>
  <c r="AY234" i="17"/>
  <c r="AZ234" i="17" s="1"/>
  <c r="BC234" i="17"/>
  <c r="Q185" i="17"/>
  <c r="DT185" i="17"/>
  <c r="BC208" i="17"/>
  <c r="AY208" i="17"/>
  <c r="V173" i="17"/>
  <c r="AZ149" i="17"/>
  <c r="CN149" i="17"/>
  <c r="CN164" i="17"/>
  <c r="Z165" i="17"/>
  <c r="AC165" i="17"/>
  <c r="AU122" i="17"/>
  <c r="AJ130" i="17"/>
  <c r="AK130" i="17" s="1"/>
  <c r="AP122" i="17"/>
  <c r="AE109" i="17"/>
  <c r="AF109" i="17" s="1"/>
  <c r="AU181" i="17"/>
  <c r="AF181" i="17"/>
  <c r="V124" i="17"/>
  <c r="BN56" i="17"/>
  <c r="BO56" i="17" s="1"/>
  <c r="AH129" i="17"/>
  <c r="AE129" i="17"/>
  <c r="AF129" i="17" s="1"/>
  <c r="Z93" i="17"/>
  <c r="AJ82" i="17"/>
  <c r="AK82" i="17" s="1"/>
  <c r="AM82" i="17"/>
  <c r="AA77" i="17"/>
  <c r="AJ30" i="17"/>
  <c r="AM30" i="17"/>
  <c r="AJ109" i="17"/>
  <c r="AK109" i="17" s="1"/>
  <c r="AE94" i="17"/>
  <c r="AH94" i="17"/>
  <c r="CC56" i="17"/>
  <c r="CD56" i="17" s="1"/>
  <c r="AJ105" i="17"/>
  <c r="AM105" i="17"/>
  <c r="AH87" i="17"/>
  <c r="AE87" i="17"/>
  <c r="AF87" i="17" s="1"/>
  <c r="AX86" i="17"/>
  <c r="AT86" i="17"/>
  <c r="AS38" i="17"/>
  <c r="AO38" i="17"/>
  <c r="AP38" i="17" s="1"/>
  <c r="AT234" i="17"/>
  <c r="AU234" i="17" s="1"/>
  <c r="V229" i="17"/>
  <c r="AH238" i="17"/>
  <c r="AE238" i="17"/>
  <c r="AF238" i="17" s="1"/>
  <c r="AC233" i="17"/>
  <c r="Z233" i="17"/>
  <c r="AA233" i="17" s="1"/>
  <c r="Z231" i="17"/>
  <c r="AA231" i="17" s="1"/>
  <c r="AC231" i="17"/>
  <c r="U239" i="17"/>
  <c r="V227" i="17"/>
  <c r="Z212" i="17"/>
  <c r="AA212" i="17" s="1"/>
  <c r="AK208" i="17"/>
  <c r="DT216" i="17"/>
  <c r="AT209" i="17"/>
  <c r="AU209" i="17" s="1"/>
  <c r="AE227" i="17"/>
  <c r="AH227" i="17"/>
  <c r="Z215" i="17"/>
  <c r="AM211" i="17"/>
  <c r="AW200" i="17"/>
  <c r="AT200" i="17"/>
  <c r="AU200" i="17" s="1"/>
  <c r="AM196" i="17"/>
  <c r="AJ196" i="17"/>
  <c r="AK196" i="17" s="1"/>
  <c r="AM214" i="17"/>
  <c r="AJ214" i="17"/>
  <c r="AK214" i="17" s="1"/>
  <c r="DT194" i="17"/>
  <c r="V189" i="17"/>
  <c r="Q149" i="17"/>
  <c r="Q156" i="17" s="1"/>
  <c r="P156" i="17"/>
  <c r="DT149" i="17"/>
  <c r="BE149" i="17"/>
  <c r="BY149" i="17"/>
  <c r="CS149" i="17"/>
  <c r="DM149" i="17"/>
  <c r="V139" i="17"/>
  <c r="Q169" i="17"/>
  <c r="CD164" i="17"/>
  <c r="AP164" i="17"/>
  <c r="AJ152" i="17"/>
  <c r="AK152" i="17" s="1"/>
  <c r="AM152" i="17"/>
  <c r="AJ167" i="17"/>
  <c r="AK167" i="17" s="1"/>
  <c r="AM167" i="17"/>
  <c r="AE139" i="17"/>
  <c r="AF139" i="17" s="1"/>
  <c r="AH139" i="17"/>
  <c r="Z136" i="17"/>
  <c r="AA136" i="17" s="1"/>
  <c r="AC136" i="17"/>
  <c r="DM122" i="17"/>
  <c r="BY122" i="17"/>
  <c r="AK122" i="17"/>
  <c r="V110" i="17"/>
  <c r="DH122" i="17"/>
  <c r="BT122" i="17"/>
  <c r="AF122" i="17"/>
  <c r="V133" i="17"/>
  <c r="DO90" i="17"/>
  <c r="DH52" i="17"/>
  <c r="CN52" i="17"/>
  <c r="BT52" i="17"/>
  <c r="AZ52" i="17"/>
  <c r="AF52" i="17"/>
  <c r="U187" i="17"/>
  <c r="V187" i="17" s="1"/>
  <c r="Y187" i="17"/>
  <c r="DC181" i="17"/>
  <c r="P201" i="17"/>
  <c r="P243" i="17" s="1"/>
  <c r="DT181" i="17"/>
  <c r="Q181" i="17"/>
  <c r="CI181" i="17"/>
  <c r="CD181" i="17"/>
  <c r="AZ181" i="17"/>
  <c r="V166" i="17"/>
  <c r="Z150" i="17"/>
  <c r="AA150" i="17" s="1"/>
  <c r="AC150" i="17"/>
  <c r="AE91" i="17"/>
  <c r="AH91" i="17"/>
  <c r="V137" i="17"/>
  <c r="AJ108" i="17"/>
  <c r="AK108" i="17" s="1"/>
  <c r="AM108" i="17"/>
  <c r="AE72" i="17"/>
  <c r="AF72" i="17" s="1"/>
  <c r="AH72" i="17"/>
  <c r="AJ72" i="17" s="1"/>
  <c r="AK72" i="17" s="1"/>
  <c r="AX71" i="17"/>
  <c r="AT71" i="17"/>
  <c r="CR56" i="17"/>
  <c r="CS56" i="17" s="1"/>
  <c r="BD56" i="17"/>
  <c r="BE56" i="17" s="1"/>
  <c r="DT27" i="17"/>
  <c r="AJ22" i="17"/>
  <c r="AK22" i="17" s="1"/>
  <c r="AM22" i="17"/>
  <c r="Z123" i="17"/>
  <c r="AA123" i="17" s="1"/>
  <c r="AC123" i="17"/>
  <c r="AT109" i="17"/>
  <c r="AU109" i="17" s="1"/>
  <c r="AW109" i="17"/>
  <c r="AJ84" i="17"/>
  <c r="AK84" i="17" s="1"/>
  <c r="AM84" i="17"/>
  <c r="AA82" i="17"/>
  <c r="AE76" i="17"/>
  <c r="AH76" i="17"/>
  <c r="DT26" i="17"/>
  <c r="AT23" i="17"/>
  <c r="AW23" i="17"/>
  <c r="AT169" i="17"/>
  <c r="AU169" i="17" s="1"/>
  <c r="AW169" i="17"/>
  <c r="AC85" i="17"/>
  <c r="Z85" i="17"/>
  <c r="DG56" i="17"/>
  <c r="DH56" i="17" s="1"/>
  <c r="BS56" i="17"/>
  <c r="BT56" i="17" s="1"/>
  <c r="AO125" i="17"/>
  <c r="AP125" i="17" s="1"/>
  <c r="AS125" i="17"/>
  <c r="V113" i="17"/>
  <c r="DY103" i="17"/>
  <c r="DT78" i="17"/>
  <c r="DT40" i="17"/>
  <c r="DT36" i="17"/>
  <c r="DT32" i="17"/>
  <c r="AJ74" i="17"/>
  <c r="AK74" i="17" s="1"/>
  <c r="AX88" i="17"/>
  <c r="AT88" i="17"/>
  <c r="AU88" i="17" s="1"/>
  <c r="AS79" i="17"/>
  <c r="AO79" i="17"/>
  <c r="AP79" i="17" s="1"/>
  <c r="AS35" i="17"/>
  <c r="AO35" i="17"/>
  <c r="AP35" i="17" s="1"/>
  <c r="V42" i="17"/>
  <c r="AE237" i="17"/>
  <c r="AF237" i="17" s="1"/>
  <c r="AH237" i="17"/>
  <c r="AE232" i="17"/>
  <c r="AF232" i="17" s="1"/>
  <c r="AH232" i="17"/>
  <c r="AE229" i="17"/>
  <c r="AF229" i="17" s="1"/>
  <c r="AH229" i="17"/>
  <c r="AM210" i="17"/>
  <c r="AJ210" i="17"/>
  <c r="AK210" i="17" s="1"/>
  <c r="AX217" i="17"/>
  <c r="AT217" i="17"/>
  <c r="AU217" i="17" s="1"/>
  <c r="U220" i="17"/>
  <c r="Z186" i="17"/>
  <c r="AC186" i="17"/>
  <c r="AM193" i="17"/>
  <c r="AJ193" i="17"/>
  <c r="AO213" i="17"/>
  <c r="AP213" i="17" s="1"/>
  <c r="AS213" i="17"/>
  <c r="AJ183" i="17"/>
  <c r="AM183" i="17"/>
  <c r="BO149" i="17"/>
  <c r="DC149" i="17"/>
  <c r="V131" i="17"/>
  <c r="CX164" i="17"/>
  <c r="V134" i="17"/>
  <c r="AH166" i="17"/>
  <c r="AE166" i="17"/>
  <c r="AF166" i="17" s="1"/>
  <c r="AE138" i="17"/>
  <c r="AF138" i="17" s="1"/>
  <c r="AH138" i="17"/>
  <c r="CS122" i="17"/>
  <c r="V114" i="17"/>
  <c r="AR168" i="17"/>
  <c r="AO168" i="17"/>
  <c r="AP168" i="17" s="1"/>
  <c r="AE92" i="17"/>
  <c r="AF92" i="17" s="1"/>
  <c r="AH92" i="17"/>
  <c r="BO181" i="17"/>
  <c r="AP181" i="17"/>
  <c r="CN181" i="17"/>
  <c r="DT122" i="17"/>
  <c r="AE83" i="17"/>
  <c r="AH83" i="17"/>
  <c r="AA75" i="17"/>
  <c r="DU51" i="17"/>
  <c r="DX51" i="17"/>
  <c r="DT128" i="17"/>
  <c r="DT80" i="17"/>
  <c r="Q80" i="17"/>
  <c r="Q97" i="17" s="1"/>
  <c r="AT73" i="17"/>
  <c r="AU73" i="17" s="1"/>
  <c r="AX73" i="17"/>
  <c r="DT52" i="17"/>
  <c r="DT28" i="17"/>
  <c r="DR122" i="17"/>
  <c r="AC104" i="17"/>
  <c r="Z104" i="17"/>
  <c r="AT55" i="17"/>
  <c r="AE42" i="17"/>
  <c r="AU208" i="17"/>
  <c r="AM215" i="17"/>
  <c r="AJ215" i="17"/>
  <c r="AK215" i="17" s="1"/>
  <c r="Z189" i="17"/>
  <c r="AA189" i="17" s="1"/>
  <c r="AC189" i="17"/>
  <c r="BC209" i="17"/>
  <c r="AY209" i="17"/>
  <c r="AZ209" i="17" s="1"/>
  <c r="BT149" i="17"/>
  <c r="DH149" i="17"/>
  <c r="AZ164" i="17"/>
  <c r="DT127" i="17"/>
  <c r="CI122" i="17"/>
  <c r="Z140" i="17"/>
  <c r="AA140" i="17" s="1"/>
  <c r="AC140" i="17"/>
  <c r="AE134" i="17"/>
  <c r="AF134" i="17" s="1"/>
  <c r="AH134" i="17"/>
  <c r="CD122" i="17"/>
  <c r="AH195" i="17"/>
  <c r="AE195" i="17"/>
  <c r="AF195" i="17" s="1"/>
  <c r="AJ153" i="17"/>
  <c r="AK153" i="17" s="1"/>
  <c r="AM153" i="17"/>
  <c r="Z133" i="17"/>
  <c r="AA133" i="17" s="1"/>
  <c r="AC133" i="17"/>
  <c r="AE114" i="17"/>
  <c r="AF114" i="17" s="1"/>
  <c r="AH114" i="17"/>
  <c r="AE96" i="17"/>
  <c r="AF96" i="17" s="1"/>
  <c r="AH96" i="17"/>
  <c r="BY181" i="17"/>
  <c r="BJ181" i="17"/>
  <c r="DH181" i="17"/>
  <c r="Z137" i="17"/>
  <c r="AA137" i="17" s="1"/>
  <c r="AC137" i="17"/>
  <c r="DB56" i="17"/>
  <c r="DC56" i="17" s="1"/>
  <c r="Q53" i="17"/>
  <c r="Q63" i="17" s="1"/>
  <c r="DT53" i="17"/>
  <c r="DT33" i="17"/>
  <c r="BM107" i="17"/>
  <c r="BI107" i="17"/>
  <c r="BJ107" i="17" s="1"/>
  <c r="BL74" i="17"/>
  <c r="Q42" i="17"/>
  <c r="Z113" i="17"/>
  <c r="AA113" i="17" s="1"/>
  <c r="AC113" i="17"/>
  <c r="BC31" i="17"/>
  <c r="AY31" i="17"/>
  <c r="AZ31" i="17" s="1"/>
  <c r="AM235" i="17"/>
  <c r="AJ235" i="17"/>
  <c r="AK235" i="17" s="1"/>
  <c r="V228" i="17"/>
  <c r="Z230" i="17"/>
  <c r="AA230" i="17" s="1"/>
  <c r="AC230" i="17"/>
  <c r="V231" i="17"/>
  <c r="AA208" i="17"/>
  <c r="AJ213" i="17"/>
  <c r="AK213" i="17" s="1"/>
  <c r="Z239" i="17"/>
  <c r="AA227" i="17"/>
  <c r="V220" i="17"/>
  <c r="BN199" i="17"/>
  <c r="BO199" i="17" s="1"/>
  <c r="BQ199" i="17"/>
  <c r="AM192" i="17"/>
  <c r="AJ192" i="17"/>
  <c r="AK192" i="17" s="1"/>
  <c r="DT197" i="17"/>
  <c r="AD182" i="17"/>
  <c r="Z182" i="17"/>
  <c r="AR188" i="17"/>
  <c r="AR182" i="17"/>
  <c r="DT164" i="17"/>
  <c r="AP149" i="17"/>
  <c r="BJ149" i="17"/>
  <c r="CD149" i="17"/>
  <c r="CX149" i="17"/>
  <c r="DR149" i="17"/>
  <c r="V135" i="17"/>
  <c r="DH164" i="17"/>
  <c r="BT164" i="17"/>
  <c r="AF164" i="17"/>
  <c r="V138" i="17"/>
  <c r="V188" i="17"/>
  <c r="V136" i="17"/>
  <c r="DT126" i="17"/>
  <c r="Q126" i="17"/>
  <c r="Q141" i="17" s="1"/>
  <c r="DC122" i="17"/>
  <c r="BO122" i="17"/>
  <c r="AA122" i="17"/>
  <c r="AC170" i="17"/>
  <c r="Z170" i="17"/>
  <c r="Z154" i="17"/>
  <c r="AA154" i="17" s="1"/>
  <c r="AC154" i="17"/>
  <c r="Z156" i="17"/>
  <c r="AA149" i="17"/>
  <c r="AE135" i="17"/>
  <c r="AF135" i="17" s="1"/>
  <c r="AH135" i="17"/>
  <c r="Z132" i="17"/>
  <c r="AA132" i="17" s="1"/>
  <c r="AC132" i="17"/>
  <c r="BB130" i="17"/>
  <c r="CX122" i="17"/>
  <c r="BJ122" i="17"/>
  <c r="V112" i="17"/>
  <c r="AJ106" i="17"/>
  <c r="AM106" i="17"/>
  <c r="AH191" i="17"/>
  <c r="AE191" i="17"/>
  <c r="AJ172" i="17"/>
  <c r="AM172" i="17"/>
  <c r="AE110" i="17"/>
  <c r="AF110" i="17" s="1"/>
  <c r="AH110" i="17"/>
  <c r="Q187" i="17"/>
  <c r="AA181" i="17"/>
  <c r="BE181" i="17"/>
  <c r="U201" i="17"/>
  <c r="V181" i="17"/>
  <c r="CX181" i="17"/>
  <c r="BT181" i="17"/>
  <c r="V150" i="17"/>
  <c r="AE95" i="17"/>
  <c r="AF95" i="17" s="1"/>
  <c r="AH95" i="17"/>
  <c r="V97" i="17"/>
  <c r="CH56" i="17"/>
  <c r="CI56" i="17" s="1"/>
  <c r="AT56" i="17"/>
  <c r="AU56" i="17" s="1"/>
  <c r="AY24" i="17"/>
  <c r="AZ24" i="17" s="1"/>
  <c r="BB24" i="17"/>
  <c r="V123" i="17"/>
  <c r="AO109" i="17"/>
  <c r="AP109" i="17" s="1"/>
  <c r="AA84" i="17"/>
  <c r="AE81" i="17"/>
  <c r="AH81" i="17"/>
  <c r="AJ75" i="17"/>
  <c r="AK75" i="17" s="1"/>
  <c r="AE71" i="17"/>
  <c r="AH71" i="17"/>
  <c r="AJ71" i="17" s="1"/>
  <c r="DT61" i="17"/>
  <c r="AT31" i="17"/>
  <c r="AU31" i="17" s="1"/>
  <c r="AT29" i="17"/>
  <c r="AU29" i="17" s="1"/>
  <c r="AW29" i="17"/>
  <c r="AY25" i="17"/>
  <c r="AZ25" i="17" s="1"/>
  <c r="BB25" i="17"/>
  <c r="AE155" i="17"/>
  <c r="AF155" i="17" s="1"/>
  <c r="AH155" i="17"/>
  <c r="CW56" i="17"/>
  <c r="CX56" i="17" s="1"/>
  <c r="BI56" i="17"/>
  <c r="BJ56" i="17" s="1"/>
  <c r="Z54" i="17"/>
  <c r="AJ112" i="17"/>
  <c r="AK112" i="17" s="1"/>
  <c r="AM112" i="17"/>
  <c r="U115" i="17"/>
  <c r="V104" i="17"/>
  <c r="AH89" i="17"/>
  <c r="AE89" i="17"/>
  <c r="DT59" i="17"/>
  <c r="AX90" i="17"/>
  <c r="AT90" i="17"/>
  <c r="AS74" i="17"/>
  <c r="AO74" i="17"/>
  <c r="AP74" i="17" s="1"/>
  <c r="AX72" i="17"/>
  <c r="AT72" i="17"/>
  <c r="AU72" i="17" s="1"/>
  <c r="AS34" i="17"/>
  <c r="AO34" i="17"/>
  <c r="AP34" i="17" s="1"/>
  <c r="AS39" i="17"/>
  <c r="AO39" i="17"/>
  <c r="U42" i="17"/>
  <c r="CI239" i="19" l="1"/>
  <c r="DE199" i="19"/>
  <c r="DB199" i="19"/>
  <c r="DC199" i="19" s="1"/>
  <c r="CR105" i="19"/>
  <c r="CS105" i="19" s="1"/>
  <c r="CU105" i="19"/>
  <c r="DT28" i="19"/>
  <c r="DX28" i="19" s="1"/>
  <c r="CZ106" i="19"/>
  <c r="CW106" i="19"/>
  <c r="CX106" i="19" s="1"/>
  <c r="DT83" i="19"/>
  <c r="CS107" i="19"/>
  <c r="CR138" i="19"/>
  <c r="CS138" i="19" s="1"/>
  <c r="CU138" i="19"/>
  <c r="DT23" i="19"/>
  <c r="DX23" i="19" s="1"/>
  <c r="CI115" i="19"/>
  <c r="CW107" i="19"/>
  <c r="CX107" i="19" s="1"/>
  <c r="CZ107" i="19"/>
  <c r="DK30" i="19"/>
  <c r="DG30" i="19"/>
  <c r="DH30" i="19" s="1"/>
  <c r="DP172" i="19"/>
  <c r="DQ172" i="19" s="1"/>
  <c r="DR172" i="19" s="1"/>
  <c r="DL172" i="19"/>
  <c r="DA77" i="19"/>
  <c r="CW77" i="19"/>
  <c r="CX77" i="19" s="1"/>
  <c r="DA60" i="19"/>
  <c r="CW60" i="19"/>
  <c r="CX60" i="19" s="1"/>
  <c r="CW39" i="19"/>
  <c r="CX39" i="19" s="1"/>
  <c r="CZ39" i="19"/>
  <c r="DB54" i="19"/>
  <c r="DE54" i="19"/>
  <c r="CN183" i="19"/>
  <c r="CM201" i="19"/>
  <c r="CN153" i="19"/>
  <c r="DU28" i="19"/>
  <c r="DY28" i="19" s="1"/>
  <c r="CZ196" i="19"/>
  <c r="CW196" i="19"/>
  <c r="DE185" i="19"/>
  <c r="DB185" i="19"/>
  <c r="DE59" i="19"/>
  <c r="DB59" i="19"/>
  <c r="DC59" i="19" s="1"/>
  <c r="CU53" i="19"/>
  <c r="CR53" i="19"/>
  <c r="DE76" i="19"/>
  <c r="DB76" i="19"/>
  <c r="CZ195" i="19"/>
  <c r="CW195" i="19"/>
  <c r="CR108" i="19"/>
  <c r="CU108" i="19"/>
  <c r="CN52" i="19"/>
  <c r="CN63" i="19" s="1"/>
  <c r="CM63" i="19"/>
  <c r="CR38" i="19"/>
  <c r="CS38" i="19" s="1"/>
  <c r="CU38" i="19"/>
  <c r="CS193" i="19"/>
  <c r="CR238" i="19"/>
  <c r="CU238" i="19"/>
  <c r="CS152" i="19"/>
  <c r="CZ231" i="19"/>
  <c r="CW231" i="19"/>
  <c r="CX231" i="19" s="1"/>
  <c r="CZ110" i="19"/>
  <c r="CW110" i="19"/>
  <c r="CX110" i="19" s="1"/>
  <c r="CW31" i="19"/>
  <c r="CX31" i="19" s="1"/>
  <c r="CZ31" i="19"/>
  <c r="CZ232" i="19"/>
  <c r="CW232" i="19"/>
  <c r="CX232" i="19" s="1"/>
  <c r="CW189" i="19"/>
  <c r="CZ189" i="19"/>
  <c r="CU228" i="19"/>
  <c r="CR228" i="19"/>
  <c r="CS228" i="19" s="1"/>
  <c r="CX89" i="19"/>
  <c r="CR167" i="19"/>
  <c r="CS167" i="19" s="1"/>
  <c r="CS174" i="19" s="1"/>
  <c r="CU167" i="19"/>
  <c r="CS168" i="19"/>
  <c r="DE155" i="19"/>
  <c r="DB155" i="19"/>
  <c r="DC155" i="19" s="1"/>
  <c r="CR112" i="19"/>
  <c r="CS112" i="19" s="1"/>
  <c r="CU112" i="19"/>
  <c r="DA82" i="19"/>
  <c r="CW82" i="19"/>
  <c r="CX82" i="19" s="1"/>
  <c r="DE169" i="19"/>
  <c r="DB169" i="19"/>
  <c r="DC169" i="19" s="1"/>
  <c r="CW36" i="19"/>
  <c r="CZ36" i="19"/>
  <c r="DE125" i="19"/>
  <c r="DB125" i="19"/>
  <c r="CI220" i="19"/>
  <c r="CZ193" i="19"/>
  <c r="CW193" i="19"/>
  <c r="CX193" i="19" s="1"/>
  <c r="DE85" i="19"/>
  <c r="DB85" i="19"/>
  <c r="DC85" i="19" s="1"/>
  <c r="CN156" i="19"/>
  <c r="DC182" i="19"/>
  <c r="CX135" i="19"/>
  <c r="CX237" i="19"/>
  <c r="CW217" i="19"/>
  <c r="CZ217" i="19"/>
  <c r="CZ197" i="19"/>
  <c r="CW197" i="19"/>
  <c r="CX197" i="19" s="1"/>
  <c r="CZ190" i="19"/>
  <c r="CW190" i="19"/>
  <c r="CS31" i="19"/>
  <c r="CZ194" i="19"/>
  <c r="CW194" i="19"/>
  <c r="CX194" i="19" s="1"/>
  <c r="DE134" i="19"/>
  <c r="DB134" i="19"/>
  <c r="DC134" i="19" s="1"/>
  <c r="CM42" i="19"/>
  <c r="DE130" i="19"/>
  <c r="DB130" i="19"/>
  <c r="DC130" i="19" s="1"/>
  <c r="CZ171" i="19"/>
  <c r="CW171" i="19"/>
  <c r="CS150" i="19"/>
  <c r="DA90" i="19"/>
  <c r="CW90" i="19"/>
  <c r="CX90" i="19" s="1"/>
  <c r="DH170" i="19"/>
  <c r="CZ214" i="19"/>
  <c r="CW214" i="19"/>
  <c r="CW40" i="19"/>
  <c r="CX40" i="19" s="1"/>
  <c r="CZ40" i="19"/>
  <c r="CR78" i="19"/>
  <c r="CS78" i="19" s="1"/>
  <c r="CS97" i="19" s="1"/>
  <c r="CU78" i="19"/>
  <c r="CZ233" i="19"/>
  <c r="CW233" i="19"/>
  <c r="CU154" i="19"/>
  <c r="CR154" i="19"/>
  <c r="DE89" i="19"/>
  <c r="DB89" i="19"/>
  <c r="DC89" i="19" s="1"/>
  <c r="CN167" i="19"/>
  <c r="CN174" i="19" s="1"/>
  <c r="DB211" i="19"/>
  <c r="DC211" i="19" s="1"/>
  <c r="DE211" i="19"/>
  <c r="DT114" i="19"/>
  <c r="CR227" i="19"/>
  <c r="CU227" i="19"/>
  <c r="CS192" i="19"/>
  <c r="CW210" i="19"/>
  <c r="CZ210" i="19"/>
  <c r="CR37" i="19"/>
  <c r="CU37" i="19"/>
  <c r="CR111" i="19"/>
  <c r="CU111" i="19"/>
  <c r="CR27" i="19"/>
  <c r="CS27" i="19" s="1"/>
  <c r="CU27" i="19"/>
  <c r="DJ151" i="19"/>
  <c r="DG151" i="19"/>
  <c r="DH151" i="19" s="1"/>
  <c r="CD243" i="19"/>
  <c r="CW32" i="19"/>
  <c r="CX32" i="19" s="1"/>
  <c r="CZ32" i="19"/>
  <c r="DA187" i="19"/>
  <c r="CW187" i="19"/>
  <c r="CX187" i="19" s="1"/>
  <c r="CU136" i="19"/>
  <c r="CR136" i="19"/>
  <c r="DK133" i="19"/>
  <c r="DG133" i="19"/>
  <c r="CZ173" i="19"/>
  <c r="CW173" i="19"/>
  <c r="DP71" i="19"/>
  <c r="DQ71" i="19" s="1"/>
  <c r="DL71" i="19"/>
  <c r="CZ216" i="19"/>
  <c r="CW216" i="19"/>
  <c r="CX216" i="19" s="1"/>
  <c r="DA94" i="19"/>
  <c r="CW94" i="19"/>
  <c r="CX94" i="19" s="1"/>
  <c r="CW213" i="19"/>
  <c r="CX213" i="19" s="1"/>
  <c r="CZ213" i="19"/>
  <c r="CS21" i="19"/>
  <c r="CZ229" i="19"/>
  <c r="CW229" i="19"/>
  <c r="CW152" i="19"/>
  <c r="CX152" i="19" s="1"/>
  <c r="CZ152" i="19"/>
  <c r="CU234" i="19"/>
  <c r="CR234" i="19"/>
  <c r="CS234" i="19" s="1"/>
  <c r="CR34" i="19"/>
  <c r="CS34" i="19" s="1"/>
  <c r="CU34" i="19"/>
  <c r="CS109" i="19"/>
  <c r="CR218" i="19"/>
  <c r="CU218" i="19"/>
  <c r="CZ191" i="19"/>
  <c r="CW191" i="19"/>
  <c r="CX191" i="19" s="1"/>
  <c r="CS232" i="19"/>
  <c r="CN188" i="19"/>
  <c r="CR208" i="19"/>
  <c r="CU208" i="19"/>
  <c r="CR212" i="19"/>
  <c r="CS212" i="19" s="1"/>
  <c r="CU212" i="19"/>
  <c r="DF25" i="19"/>
  <c r="DB25" i="19"/>
  <c r="CS35" i="19"/>
  <c r="CS184" i="19"/>
  <c r="CW79" i="19"/>
  <c r="CZ79" i="19"/>
  <c r="CW168" i="19"/>
  <c r="CX168" i="19" s="1"/>
  <c r="CZ168" i="19"/>
  <c r="CX164" i="19"/>
  <c r="CS219" i="19"/>
  <c r="CW166" i="19"/>
  <c r="CX166" i="19" s="1"/>
  <c r="CZ166" i="19"/>
  <c r="CS39" i="19"/>
  <c r="CX125" i="19"/>
  <c r="CX85" i="19"/>
  <c r="DE165" i="19"/>
  <c r="DB165" i="19"/>
  <c r="DC165" i="19" s="1"/>
  <c r="DA21" i="19"/>
  <c r="CW21" i="19"/>
  <c r="CM156" i="19"/>
  <c r="DE127" i="19"/>
  <c r="DB127" i="19"/>
  <c r="DC127" i="19" s="1"/>
  <c r="CN34" i="19"/>
  <c r="CR26" i="19"/>
  <c r="CS26" i="19" s="1"/>
  <c r="CU26" i="19"/>
  <c r="CZ109" i="19"/>
  <c r="CW109" i="19"/>
  <c r="CX109" i="19" s="1"/>
  <c r="CZ230" i="19"/>
  <c r="CW230" i="19"/>
  <c r="CX230" i="19" s="1"/>
  <c r="DP73" i="19"/>
  <c r="DQ73" i="19" s="1"/>
  <c r="DR73" i="19" s="1"/>
  <c r="DL73" i="19"/>
  <c r="CU188" i="19"/>
  <c r="CR188" i="19"/>
  <c r="CS188" i="19" s="1"/>
  <c r="CN208" i="19"/>
  <c r="CN220" i="19" s="1"/>
  <c r="CM220" i="19"/>
  <c r="DB139" i="19"/>
  <c r="DC139" i="19" s="1"/>
  <c r="DE139" i="19"/>
  <c r="DE113" i="19"/>
  <c r="CW137" i="19"/>
  <c r="CZ137" i="19"/>
  <c r="CZ236" i="19"/>
  <c r="CW236" i="19"/>
  <c r="DE164" i="19"/>
  <c r="DB164" i="19"/>
  <c r="DB55" i="19"/>
  <c r="DC55" i="19" s="1"/>
  <c r="DE55" i="19"/>
  <c r="CN108" i="19"/>
  <c r="CN115" i="19" s="1"/>
  <c r="CM115" i="19"/>
  <c r="CR56" i="19"/>
  <c r="CS56" i="19" s="1"/>
  <c r="CU56" i="19"/>
  <c r="CR52" i="19"/>
  <c r="CU52" i="19"/>
  <c r="CW219" i="19"/>
  <c r="CX219" i="19" s="1"/>
  <c r="CZ219" i="19"/>
  <c r="CS187" i="19"/>
  <c r="DC30" i="19"/>
  <c r="CN136" i="19"/>
  <c r="CN141" i="19" s="1"/>
  <c r="CM141" i="19"/>
  <c r="DK200" i="19"/>
  <c r="DG200" i="19"/>
  <c r="CR140" i="19"/>
  <c r="CS140" i="19" s="1"/>
  <c r="CU140" i="19"/>
  <c r="DE81" i="19"/>
  <c r="DB81" i="19"/>
  <c r="DC81" i="19" s="1"/>
  <c r="DH71" i="19"/>
  <c r="CS216" i="19"/>
  <c r="CR33" i="19"/>
  <c r="CS33" i="19" s="1"/>
  <c r="CU33" i="19"/>
  <c r="CR183" i="19"/>
  <c r="CU183" i="19"/>
  <c r="CH243" i="19"/>
  <c r="DE93" i="19"/>
  <c r="DB93" i="19"/>
  <c r="CR153" i="19"/>
  <c r="CS153" i="19" s="1"/>
  <c r="CU153" i="19"/>
  <c r="CN234" i="19"/>
  <c r="DA86" i="19"/>
  <c r="CW86" i="19"/>
  <c r="DK182" i="19"/>
  <c r="DG182" i="19"/>
  <c r="DB135" i="19"/>
  <c r="DC135" i="19" s="1"/>
  <c r="DE135" i="19"/>
  <c r="CW209" i="19"/>
  <c r="CX209" i="19" s="1"/>
  <c r="CZ209" i="19"/>
  <c r="DK129" i="19"/>
  <c r="DG129" i="19"/>
  <c r="CV113" i="19"/>
  <c r="CR113" i="19"/>
  <c r="DE237" i="19"/>
  <c r="DB237" i="19"/>
  <c r="DC237" i="19" s="1"/>
  <c r="CX59" i="19"/>
  <c r="CW22" i="19"/>
  <c r="CX22" i="19" s="1"/>
  <c r="CZ22" i="19"/>
  <c r="CZ150" i="19"/>
  <c r="CW150" i="19"/>
  <c r="CZ235" i="19"/>
  <c r="CW235" i="19"/>
  <c r="DP170" i="19"/>
  <c r="DQ170" i="19" s="1"/>
  <c r="DR170" i="19" s="1"/>
  <c r="DL170" i="19"/>
  <c r="DM170" i="19" s="1"/>
  <c r="CX76" i="19"/>
  <c r="CN78" i="19"/>
  <c r="CN97" i="19" s="1"/>
  <c r="DE131" i="19"/>
  <c r="DB131" i="19"/>
  <c r="CW35" i="19"/>
  <c r="CX35" i="19" s="1"/>
  <c r="CZ35" i="19"/>
  <c r="CW184" i="19"/>
  <c r="CX184" i="19" s="1"/>
  <c r="CZ184" i="19"/>
  <c r="CX211" i="19"/>
  <c r="CM239" i="19"/>
  <c r="CN227" i="19"/>
  <c r="CZ192" i="19"/>
  <c r="CW192" i="19"/>
  <c r="CX192" i="19" s="1"/>
  <c r="DP72" i="19"/>
  <c r="DQ72" i="19" s="1"/>
  <c r="DR72" i="19" s="1"/>
  <c r="DL72" i="19"/>
  <c r="CZ215" i="19"/>
  <c r="CW215" i="19"/>
  <c r="CN27" i="19"/>
  <c r="CN42" i="19" s="1"/>
  <c r="DP74" i="19"/>
  <c r="DQ74" i="19" s="1"/>
  <c r="DR74" i="19" s="1"/>
  <c r="DL74" i="19"/>
  <c r="Q141" i="18"/>
  <c r="AM230" i="18"/>
  <c r="AR230" i="18" s="1"/>
  <c r="AS236" i="18"/>
  <c r="AO236" i="18"/>
  <c r="AP236" i="18" s="1"/>
  <c r="Q201" i="18"/>
  <c r="BQ114" i="18"/>
  <c r="BN114" i="18"/>
  <c r="AI196" i="18"/>
  <c r="AE196" i="18"/>
  <c r="AF196" i="18" s="1"/>
  <c r="V156" i="18"/>
  <c r="AR109" i="18"/>
  <c r="AO109" i="18"/>
  <c r="AP109" i="18" s="1"/>
  <c r="AN113" i="18"/>
  <c r="AJ113" i="18"/>
  <c r="AK113" i="18" s="1"/>
  <c r="Z201" i="18"/>
  <c r="V63" i="18"/>
  <c r="P243" i="18"/>
  <c r="Z115" i="18"/>
  <c r="AR192" i="18"/>
  <c r="AO192" i="18"/>
  <c r="AP192" i="18" s="1"/>
  <c r="AJ21" i="18"/>
  <c r="AM21" i="18"/>
  <c r="AE35" i="18"/>
  <c r="AF35" i="18" s="1"/>
  <c r="AH35" i="18"/>
  <c r="AA61" i="18"/>
  <c r="AA92" i="18"/>
  <c r="AM132" i="18"/>
  <c r="AJ132" i="18"/>
  <c r="AK132" i="18" s="1"/>
  <c r="AR172" i="18"/>
  <c r="AO172" i="18"/>
  <c r="AP172" i="18" s="1"/>
  <c r="AE214" i="18"/>
  <c r="AF214" i="18" s="1"/>
  <c r="AH214" i="18"/>
  <c r="AR212" i="18"/>
  <c r="AO212" i="18"/>
  <c r="AP212" i="18" s="1"/>
  <c r="AM217" i="18"/>
  <c r="AJ217" i="18"/>
  <c r="AK217" i="18" s="1"/>
  <c r="AA33" i="18"/>
  <c r="DU78" i="18"/>
  <c r="DY78" i="18" s="1"/>
  <c r="DX78" i="18"/>
  <c r="AE90" i="18"/>
  <c r="AF90" i="18" s="1"/>
  <c r="AH90" i="18"/>
  <c r="AJ54" i="18"/>
  <c r="AK54" i="18" s="1"/>
  <c r="AM54" i="18"/>
  <c r="AJ83" i="18"/>
  <c r="AM83" i="18"/>
  <c r="AJ22" i="18"/>
  <c r="AK22" i="18" s="1"/>
  <c r="AM22" i="18"/>
  <c r="AM126" i="18"/>
  <c r="AJ126" i="18"/>
  <c r="AK126" i="18" s="1"/>
  <c r="AE53" i="18"/>
  <c r="AF53" i="18" s="1"/>
  <c r="AH53" i="18"/>
  <c r="AJ36" i="18"/>
  <c r="AK36" i="18" s="1"/>
  <c r="AM36" i="18"/>
  <c r="AA75" i="18"/>
  <c r="Z97" i="18"/>
  <c r="DU127" i="18"/>
  <c r="DY127" i="18" s="1"/>
  <c r="DX127" i="18"/>
  <c r="AT154" i="18"/>
  <c r="AW154" i="18"/>
  <c r="AJ87" i="18"/>
  <c r="AK87" i="18" s="1"/>
  <c r="AM87" i="18"/>
  <c r="AE26" i="18"/>
  <c r="AF26" i="18" s="1"/>
  <c r="AH26" i="18"/>
  <c r="BM139" i="18"/>
  <c r="BI139" i="18"/>
  <c r="AR173" i="18"/>
  <c r="AO173" i="18"/>
  <c r="AT233" i="18"/>
  <c r="AU233" i="18" s="1"/>
  <c r="AX233" i="18"/>
  <c r="AA238" i="18"/>
  <c r="V42" i="18"/>
  <c r="AF134" i="18"/>
  <c r="AE82" i="18"/>
  <c r="AF82" i="18" s="1"/>
  <c r="AH82" i="18"/>
  <c r="AM107" i="18"/>
  <c r="AJ107" i="18"/>
  <c r="AR166" i="18"/>
  <c r="AO166" i="18"/>
  <c r="AM211" i="18"/>
  <c r="AJ211" i="18"/>
  <c r="AK211" i="18" s="1"/>
  <c r="AR213" i="18"/>
  <c r="AO213" i="18"/>
  <c r="AP213" i="18" s="1"/>
  <c r="DU27" i="18"/>
  <c r="DY27" i="18" s="1"/>
  <c r="DX27" i="18"/>
  <c r="AF21" i="18"/>
  <c r="AE84" i="18"/>
  <c r="AF84" i="18" s="1"/>
  <c r="AH84" i="18"/>
  <c r="AE183" i="18"/>
  <c r="AH183" i="18"/>
  <c r="AR181" i="18"/>
  <c r="AO181" i="18"/>
  <c r="AF209" i="18"/>
  <c r="AA235" i="18"/>
  <c r="BC28" i="18"/>
  <c r="AY28" i="18"/>
  <c r="AZ28" i="18" s="1"/>
  <c r="AA77" i="18"/>
  <c r="AR140" i="18"/>
  <c r="AO140" i="18"/>
  <c r="AP140" i="18" s="1"/>
  <c r="BM135" i="18"/>
  <c r="BI135" i="18"/>
  <c r="BJ135" i="18" s="1"/>
  <c r="AA90" i="18"/>
  <c r="AF54" i="18"/>
  <c r="DX29" i="18"/>
  <c r="DU29" i="18"/>
  <c r="DY29" i="18" s="1"/>
  <c r="AF36" i="18"/>
  <c r="AM155" i="18"/>
  <c r="AJ155" i="18"/>
  <c r="AK155" i="18" s="1"/>
  <c r="AE86" i="18"/>
  <c r="AF86" i="18" s="1"/>
  <c r="AH86" i="18"/>
  <c r="BI72" i="18"/>
  <c r="BJ72" i="18" s="1"/>
  <c r="BL72" i="18"/>
  <c r="AF172" i="18"/>
  <c r="AA215" i="18"/>
  <c r="AA26" i="18"/>
  <c r="AE57" i="18"/>
  <c r="AF57" i="18" s="1"/>
  <c r="AH57" i="18"/>
  <c r="AE88" i="18"/>
  <c r="AF88" i="18" s="1"/>
  <c r="AH88" i="18"/>
  <c r="AF219" i="18"/>
  <c r="AM232" i="18"/>
  <c r="AJ232" i="18"/>
  <c r="AH238" i="18"/>
  <c r="AE238" i="18"/>
  <c r="AF238" i="18" s="1"/>
  <c r="V141" i="18"/>
  <c r="U243" i="18"/>
  <c r="AM134" i="18"/>
  <c r="AJ134" i="18"/>
  <c r="AK134" i="18" s="1"/>
  <c r="AA82" i="18"/>
  <c r="AF138" i="18"/>
  <c r="AR169" i="18"/>
  <c r="AO169" i="18"/>
  <c r="AJ227" i="18"/>
  <c r="AM227" i="18"/>
  <c r="AO230" i="18"/>
  <c r="AJ91" i="18"/>
  <c r="AK91" i="18" s="1"/>
  <c r="AM91" i="18"/>
  <c r="AE122" i="18"/>
  <c r="AH122" i="18"/>
  <c r="AP149" i="18"/>
  <c r="BQ74" i="18"/>
  <c r="AE31" i="18"/>
  <c r="AF31" i="18" s="1"/>
  <c r="AH31" i="18"/>
  <c r="AM56" i="18"/>
  <c r="AJ56" i="18"/>
  <c r="AK56" i="18" s="1"/>
  <c r="AA84" i="18"/>
  <c r="AR170" i="18"/>
  <c r="AO170" i="18"/>
  <c r="AP170" i="18" s="1"/>
  <c r="AF195" i="18"/>
  <c r="AO191" i="18"/>
  <c r="AP191" i="18" s="1"/>
  <c r="AR191" i="18"/>
  <c r="BB210" i="18"/>
  <c r="AP218" i="18"/>
  <c r="AI234" i="18"/>
  <c r="AE234" i="18"/>
  <c r="AF234" i="18" s="1"/>
  <c r="AJ81" i="18"/>
  <c r="AM81" i="18"/>
  <c r="AE51" i="18"/>
  <c r="AH51" i="18"/>
  <c r="AE96" i="18"/>
  <c r="AF96" i="18" s="1"/>
  <c r="AH96" i="18"/>
  <c r="AJ165" i="18"/>
  <c r="AM165" i="18"/>
  <c r="AE186" i="18"/>
  <c r="AF186" i="18" s="1"/>
  <c r="AH186" i="18"/>
  <c r="AT200" i="18"/>
  <c r="AW200" i="18"/>
  <c r="AO108" i="18"/>
  <c r="AP108" i="18" s="1"/>
  <c r="AS108" i="18"/>
  <c r="AH111" i="18"/>
  <c r="AE111" i="18"/>
  <c r="AF111" i="18" s="1"/>
  <c r="AJ76" i="18"/>
  <c r="AM76" i="18"/>
  <c r="AE131" i="18"/>
  <c r="AF131" i="18" s="1"/>
  <c r="AH131" i="18"/>
  <c r="AE129" i="18"/>
  <c r="AH129" i="18"/>
  <c r="AJ130" i="18"/>
  <c r="AK130" i="18" s="1"/>
  <c r="AM130" i="18"/>
  <c r="BB184" i="18"/>
  <c r="AY184" i="18"/>
  <c r="AZ184" i="18" s="1"/>
  <c r="BI25" i="18"/>
  <c r="BL25" i="18"/>
  <c r="BC74" i="18"/>
  <c r="AY74" i="18"/>
  <c r="AK123" i="18"/>
  <c r="AF24" i="18"/>
  <c r="AJ32" i="18"/>
  <c r="AK32" i="18" s="1"/>
  <c r="AM32" i="18"/>
  <c r="AX137" i="18"/>
  <c r="AT137" i="18"/>
  <c r="AU137" i="18" s="1"/>
  <c r="AA86" i="18"/>
  <c r="BE72" i="18"/>
  <c r="AJ128" i="18"/>
  <c r="AM128" i="18"/>
  <c r="AA150" i="18"/>
  <c r="AA156" i="18" s="1"/>
  <c r="Z156" i="18"/>
  <c r="AO187" i="18"/>
  <c r="AP187" i="18" s="1"/>
  <c r="AR187" i="18"/>
  <c r="AH198" i="18"/>
  <c r="AE198" i="18"/>
  <c r="AH215" i="18"/>
  <c r="AE215" i="18"/>
  <c r="AF215" i="18" s="1"/>
  <c r="V239" i="18"/>
  <c r="AF110" i="18"/>
  <c r="AM52" i="18"/>
  <c r="AJ52" i="18"/>
  <c r="AK52" i="18" s="1"/>
  <c r="AJ89" i="18"/>
  <c r="AK89" i="18" s="1"/>
  <c r="AM89" i="18"/>
  <c r="AE37" i="18"/>
  <c r="AF37" i="18" s="1"/>
  <c r="AH37" i="18"/>
  <c r="AA57" i="18"/>
  <c r="AA88" i="18"/>
  <c r="AA174" i="18"/>
  <c r="AF213" i="18"/>
  <c r="AM219" i="18"/>
  <c r="AJ219" i="18"/>
  <c r="AK219" i="18" s="1"/>
  <c r="AJ231" i="18"/>
  <c r="AM231" i="18"/>
  <c r="AJ104" i="18"/>
  <c r="AM104" i="18"/>
  <c r="AR153" i="18"/>
  <c r="AO153" i="18"/>
  <c r="AP153" i="18" s="1"/>
  <c r="AJ34" i="18"/>
  <c r="AK34" i="18" s="1"/>
  <c r="AM34" i="18"/>
  <c r="AE59" i="18"/>
  <c r="AF59" i="18" s="1"/>
  <c r="AH59" i="18"/>
  <c r="AM138" i="18"/>
  <c r="AJ138" i="18"/>
  <c r="AK138" i="18" s="1"/>
  <c r="AW196" i="18"/>
  <c r="AF227" i="18"/>
  <c r="DX124" i="18"/>
  <c r="DU124" i="18"/>
  <c r="DY124" i="18" s="1"/>
  <c r="AF71" i="18"/>
  <c r="AJ93" i="18"/>
  <c r="AK93" i="18" s="1"/>
  <c r="AM93" i="18"/>
  <c r="DU80" i="18"/>
  <c r="DY80" i="18" s="1"/>
  <c r="DX80" i="18"/>
  <c r="AK181" i="18"/>
  <c r="DX164" i="18"/>
  <c r="DU164" i="18"/>
  <c r="AM209" i="18"/>
  <c r="AJ209" i="18"/>
  <c r="AK209" i="18" s="1"/>
  <c r="AI235" i="18"/>
  <c r="AE235" i="18"/>
  <c r="AF235" i="18" s="1"/>
  <c r="DU23" i="18"/>
  <c r="DY23" i="18" s="1"/>
  <c r="DX23" i="18"/>
  <c r="AE77" i="18"/>
  <c r="AF77" i="18" s="1"/>
  <c r="AH77" i="18"/>
  <c r="AH151" i="18"/>
  <c r="AE151" i="18"/>
  <c r="AA94" i="18"/>
  <c r="AM188" i="18"/>
  <c r="AJ188" i="18"/>
  <c r="AK199" i="18"/>
  <c r="AH208" i="18"/>
  <c r="AE208" i="18"/>
  <c r="AJ58" i="18"/>
  <c r="AK58" i="18" s="1"/>
  <c r="AM58" i="18"/>
  <c r="AA73" i="18"/>
  <c r="AM171" i="18"/>
  <c r="AJ171" i="18"/>
  <c r="AK171" i="18" s="1"/>
  <c r="AJ30" i="18"/>
  <c r="AM30" i="18"/>
  <c r="AN71" i="18"/>
  <c r="AJ71" i="18"/>
  <c r="AA35" i="18"/>
  <c r="AM136" i="18"/>
  <c r="AJ136" i="18"/>
  <c r="AK136" i="18" s="1"/>
  <c r="AK170" i="18"/>
  <c r="DU125" i="18"/>
  <c r="DY125" i="18" s="1"/>
  <c r="DX125" i="18"/>
  <c r="AN210" i="18"/>
  <c r="AJ210" i="18"/>
  <c r="AK210" i="18" s="1"/>
  <c r="AT229" i="18"/>
  <c r="AW229" i="18"/>
  <c r="AA234" i="18"/>
  <c r="AT168" i="18"/>
  <c r="AU168" i="18" s="1"/>
  <c r="AW168" i="18"/>
  <c r="AA51" i="18"/>
  <c r="Z63" i="18"/>
  <c r="AR197" i="18"/>
  <c r="AO197" i="18"/>
  <c r="AP197" i="18" s="1"/>
  <c r="BB236" i="18"/>
  <c r="AO39" i="18"/>
  <c r="AP39" i="18" s="1"/>
  <c r="AR39" i="18"/>
  <c r="AE190" i="18"/>
  <c r="AH190" i="18"/>
  <c r="AM216" i="18"/>
  <c r="AJ216" i="18"/>
  <c r="AK216" i="18" s="1"/>
  <c r="BB234" i="18"/>
  <c r="AF22" i="18"/>
  <c r="AJ95" i="18"/>
  <c r="AM95" i="18"/>
  <c r="AJ85" i="18"/>
  <c r="AM85" i="18"/>
  <c r="AR112" i="18"/>
  <c r="AO112" i="18"/>
  <c r="AP112" i="18" s="1"/>
  <c r="AM38" i="18"/>
  <c r="AJ38" i="18"/>
  <c r="Z141" i="18"/>
  <c r="AA122" i="18"/>
  <c r="AW149" i="18"/>
  <c r="AT149" i="18"/>
  <c r="AA31" i="18"/>
  <c r="AF56" i="18"/>
  <c r="AE61" i="18"/>
  <c r="AF61" i="18" s="1"/>
  <c r="AH61" i="18"/>
  <c r="AE92" i="18"/>
  <c r="AF92" i="18" s="1"/>
  <c r="AH92" i="18"/>
  <c r="AE152" i="18"/>
  <c r="AF152" i="18" s="1"/>
  <c r="AH152" i="18"/>
  <c r="AJ195" i="18"/>
  <c r="AK195" i="18" s="1"/>
  <c r="AM195" i="18"/>
  <c r="AK191" i="18"/>
  <c r="AA214" i="18"/>
  <c r="AK212" i="18"/>
  <c r="AF217" i="18"/>
  <c r="AW218" i="18"/>
  <c r="AT218" i="18"/>
  <c r="AU218" i="18" s="1"/>
  <c r="AJ60" i="18"/>
  <c r="AK60" i="18" s="1"/>
  <c r="AM60" i="18"/>
  <c r="AY73" i="18"/>
  <c r="AZ73" i="18" s="1"/>
  <c r="BC73" i="18"/>
  <c r="AE33" i="18"/>
  <c r="AF33" i="18" s="1"/>
  <c r="AH33" i="18"/>
  <c r="AA96" i="18"/>
  <c r="BR167" i="18"/>
  <c r="BN167" i="18"/>
  <c r="BO167" i="18" s="1"/>
  <c r="AA186" i="18"/>
  <c r="AA201" i="18" s="1"/>
  <c r="AN79" i="18"/>
  <c r="AJ79" i="18"/>
  <c r="AK79" i="18" s="1"/>
  <c r="AA131" i="18"/>
  <c r="BM133" i="18"/>
  <c r="BI133" i="18"/>
  <c r="V201" i="18"/>
  <c r="AM237" i="18"/>
  <c r="AJ237" i="18"/>
  <c r="AR123" i="18"/>
  <c r="AO123" i="18"/>
  <c r="AP123" i="18" s="1"/>
  <c r="AN24" i="18"/>
  <c r="AJ24" i="18"/>
  <c r="AK24" i="18" s="1"/>
  <c r="AF126" i="18"/>
  <c r="AH55" i="18"/>
  <c r="AE55" i="18"/>
  <c r="AF55" i="18" s="1"/>
  <c r="AF32" i="18"/>
  <c r="DX105" i="18"/>
  <c r="DU105" i="18"/>
  <c r="DY105" i="18" s="1"/>
  <c r="AA136" i="18"/>
  <c r="AE75" i="18"/>
  <c r="AF75" i="18" s="1"/>
  <c r="AH75" i="18"/>
  <c r="AE94" i="18"/>
  <c r="AF94" i="18" s="1"/>
  <c r="AH94" i="18"/>
  <c r="AA79" i="18"/>
  <c r="AR182" i="18"/>
  <c r="AO182" i="18"/>
  <c r="AH150" i="18"/>
  <c r="AE150" i="18"/>
  <c r="AE174" i="18"/>
  <c r="AH194" i="18"/>
  <c r="AE194" i="18"/>
  <c r="AF194" i="18" s="1"/>
  <c r="AR199" i="18"/>
  <c r="AO199" i="18"/>
  <c r="AP199" i="18" s="1"/>
  <c r="AA208" i="18"/>
  <c r="Z220" i="18"/>
  <c r="AE228" i="18"/>
  <c r="AF228" i="18" s="1"/>
  <c r="AH228" i="18"/>
  <c r="AM110" i="18"/>
  <c r="AJ110" i="18"/>
  <c r="AK110" i="18" s="1"/>
  <c r="AF52" i="18"/>
  <c r="AA115" i="18"/>
  <c r="AA37" i="18"/>
  <c r="AE73" i="18"/>
  <c r="AF73" i="18" s="1"/>
  <c r="AH73" i="18"/>
  <c r="AJ73" i="18" s="1"/>
  <c r="AK73" i="18" s="1"/>
  <c r="Z239" i="18"/>
  <c r="AP233" i="18"/>
  <c r="AR40" i="18"/>
  <c r="AO40" i="18"/>
  <c r="AF104" i="18"/>
  <c r="AK153" i="18"/>
  <c r="AF34" i="18"/>
  <c r="AA59" i="18"/>
  <c r="AY106" i="18"/>
  <c r="AZ106" i="18" s="1"/>
  <c r="BB106" i="18"/>
  <c r="BQ71" i="18"/>
  <c r="AF211" i="18"/>
  <c r="AM193" i="18"/>
  <c r="AJ193" i="18"/>
  <c r="AK193" i="18" s="1"/>
  <c r="AF171" i="18"/>
  <c r="AF174" i="18" s="1"/>
  <c r="AJ189" i="18"/>
  <c r="AM189" i="18"/>
  <c r="DX185" i="18"/>
  <c r="DU185" i="18"/>
  <c r="DY185" i="18" s="1"/>
  <c r="Q243" i="18"/>
  <c r="AA156" i="17"/>
  <c r="AM151" i="17"/>
  <c r="AJ151" i="17"/>
  <c r="AK151" i="17" s="1"/>
  <c r="DT58" i="17"/>
  <c r="DT60" i="17"/>
  <c r="DU60" i="17" s="1"/>
  <c r="DY60" i="17" s="1"/>
  <c r="DT57" i="17"/>
  <c r="DX57" i="17" s="1"/>
  <c r="BC72" i="17"/>
  <c r="AY72" i="17"/>
  <c r="AZ72" i="17" s="1"/>
  <c r="AM89" i="17"/>
  <c r="AJ89" i="17"/>
  <c r="AK89" i="17" s="1"/>
  <c r="AA54" i="17"/>
  <c r="AA63" i="17" s="1"/>
  <c r="Z63" i="17"/>
  <c r="AA170" i="17"/>
  <c r="AM195" i="17"/>
  <c r="AJ195" i="17"/>
  <c r="AK195" i="17" s="1"/>
  <c r="AE189" i="17"/>
  <c r="AF189" i="17" s="1"/>
  <c r="AH189" i="17"/>
  <c r="DU28" i="17"/>
  <c r="DY28" i="17" s="1"/>
  <c r="DX28" i="17"/>
  <c r="AJ83" i="17"/>
  <c r="AK83" i="17" s="1"/>
  <c r="AM83" i="17"/>
  <c r="AA186" i="17"/>
  <c r="AJ232" i="17"/>
  <c r="AK232" i="17" s="1"/>
  <c r="AM232" i="17"/>
  <c r="AX125" i="17"/>
  <c r="AT125" i="17"/>
  <c r="AU125" i="17" s="1"/>
  <c r="DX26" i="17"/>
  <c r="DU26" i="17"/>
  <c r="DY26" i="17" s="1"/>
  <c r="AO84" i="17"/>
  <c r="AP84" i="17" s="1"/>
  <c r="AR84" i="17"/>
  <c r="AO22" i="17"/>
  <c r="AP22" i="17" s="1"/>
  <c r="AR22" i="17"/>
  <c r="AR108" i="17"/>
  <c r="AO108" i="17"/>
  <c r="AR211" i="17"/>
  <c r="AF227" i="17"/>
  <c r="AO82" i="17"/>
  <c r="AP82" i="17" s="1"/>
  <c r="AR82" i="17"/>
  <c r="DX185" i="17"/>
  <c r="DU185" i="17"/>
  <c r="DY185" i="17" s="1"/>
  <c r="AK236" i="17"/>
  <c r="AR218" i="17"/>
  <c r="AO218" i="17"/>
  <c r="AP218" i="17" s="1"/>
  <c r="CP234" i="17"/>
  <c r="AM155" i="17"/>
  <c r="AJ155" i="17"/>
  <c r="AK155" i="17" s="1"/>
  <c r="AF81" i="17"/>
  <c r="AM191" i="17"/>
  <c r="AJ191" i="17"/>
  <c r="AK191" i="17" s="1"/>
  <c r="AE170" i="17"/>
  <c r="AF170" i="17" s="1"/>
  <c r="AH170" i="17"/>
  <c r="BH31" i="17"/>
  <c r="BD31" i="17"/>
  <c r="BE31" i="17" s="1"/>
  <c r="DU53" i="17"/>
  <c r="DY53" i="17" s="1"/>
  <c r="DX53" i="17"/>
  <c r="AO153" i="17"/>
  <c r="AR153" i="17"/>
  <c r="AE140" i="17"/>
  <c r="AF140" i="17" s="1"/>
  <c r="AH140" i="17"/>
  <c r="AU55" i="17"/>
  <c r="AH104" i="17"/>
  <c r="AE104" i="17"/>
  <c r="DU80" i="17"/>
  <c r="DY80" i="17" s="1"/>
  <c r="DX80" i="17"/>
  <c r="AF83" i="17"/>
  <c r="AR183" i="17"/>
  <c r="AO183" i="17"/>
  <c r="AP183" i="17" s="1"/>
  <c r="AK193" i="17"/>
  <c r="AR210" i="17"/>
  <c r="AO210" i="17"/>
  <c r="DX32" i="17"/>
  <c r="DU32" i="17"/>
  <c r="DY32" i="17" s="1"/>
  <c r="AF76" i="17"/>
  <c r="AY71" i="17"/>
  <c r="BC71" i="17"/>
  <c r="AF91" i="17"/>
  <c r="DU181" i="17"/>
  <c r="DX181" i="17"/>
  <c r="AD187" i="17"/>
  <c r="Z187" i="17"/>
  <c r="AJ139" i="17"/>
  <c r="AM139" i="17"/>
  <c r="AR214" i="17"/>
  <c r="AO214" i="17"/>
  <c r="AP214" i="17" s="1"/>
  <c r="BB200" i="17"/>
  <c r="AY200" i="17"/>
  <c r="AZ200" i="17" s="1"/>
  <c r="V239" i="17"/>
  <c r="AM238" i="17"/>
  <c r="AJ238" i="17"/>
  <c r="AK238" i="17" s="1"/>
  <c r="AU86" i="17"/>
  <c r="AM87" i="17"/>
  <c r="AJ87" i="17"/>
  <c r="AK87" i="17" s="1"/>
  <c r="AJ94" i="17"/>
  <c r="AK94" i="17" s="1"/>
  <c r="AM94" i="17"/>
  <c r="AO30" i="17"/>
  <c r="AP30" i="17" s="1"/>
  <c r="AR30" i="17"/>
  <c r="AA165" i="17"/>
  <c r="Z174" i="17"/>
  <c r="AA211" i="17"/>
  <c r="AA220" i="17" s="1"/>
  <c r="AR236" i="17"/>
  <c r="AO236" i="17"/>
  <c r="AP236" i="17" s="1"/>
  <c r="AX130" i="17"/>
  <c r="AT130" i="17"/>
  <c r="AU130" i="17" s="1"/>
  <c r="AA73" i="17"/>
  <c r="Z97" i="17"/>
  <c r="AO21" i="17"/>
  <c r="AR21" i="17"/>
  <c r="V156" i="17"/>
  <c r="AF171" i="17"/>
  <c r="AH190" i="17"/>
  <c r="AE190" i="17"/>
  <c r="AF190" i="17" s="1"/>
  <c r="AJ131" i="17"/>
  <c r="AM131" i="17"/>
  <c r="V174" i="17"/>
  <c r="AK219" i="17"/>
  <c r="U243" i="17"/>
  <c r="AX34" i="17"/>
  <c r="AT34" i="17"/>
  <c r="AU34" i="17" s="1"/>
  <c r="AT74" i="17"/>
  <c r="AU74" i="17" s="1"/>
  <c r="AX74" i="17"/>
  <c r="DU59" i="17"/>
  <c r="DY59" i="17" s="1"/>
  <c r="DX59" i="17"/>
  <c r="V115" i="17"/>
  <c r="AY29" i="17"/>
  <c r="BB29" i="17"/>
  <c r="DU57" i="17"/>
  <c r="DY57" i="17" s="1"/>
  <c r="AO75" i="17"/>
  <c r="AP75" i="17" s="1"/>
  <c r="AR75" i="17"/>
  <c r="V141" i="17"/>
  <c r="V201" i="17"/>
  <c r="AR172" i="17"/>
  <c r="AO172" i="17"/>
  <c r="AP172" i="17" s="1"/>
  <c r="AR106" i="17"/>
  <c r="AO106" i="17"/>
  <c r="AP106" i="17" s="1"/>
  <c r="BG130" i="17"/>
  <c r="AJ135" i="17"/>
  <c r="AK135" i="17" s="1"/>
  <c r="AM135" i="17"/>
  <c r="AH154" i="17"/>
  <c r="AE154" i="17"/>
  <c r="AF154" i="17" s="1"/>
  <c r="AA141" i="17"/>
  <c r="AW188" i="17"/>
  <c r="AI182" i="17"/>
  <c r="AE182" i="17"/>
  <c r="BV199" i="17"/>
  <c r="BS199" i="17"/>
  <c r="AR235" i="17"/>
  <c r="AO235" i="17"/>
  <c r="AP235" i="17" s="1"/>
  <c r="AE113" i="17"/>
  <c r="AF113" i="17" s="1"/>
  <c r="AH113" i="17"/>
  <c r="BQ74" i="17"/>
  <c r="BR107" i="17"/>
  <c r="BN107" i="17"/>
  <c r="BO107" i="17" s="1"/>
  <c r="DX127" i="17"/>
  <c r="DU127" i="17"/>
  <c r="DY127" i="17" s="1"/>
  <c r="AY55" i="17"/>
  <c r="AZ55" i="17" s="1"/>
  <c r="BC73" i="17"/>
  <c r="AY73" i="17"/>
  <c r="AZ73" i="17" s="1"/>
  <c r="DX128" i="17"/>
  <c r="DU128" i="17"/>
  <c r="DY128" i="17" s="1"/>
  <c r="AW168" i="17"/>
  <c r="AT168" i="17"/>
  <c r="AU168" i="17" s="1"/>
  <c r="AM166" i="17"/>
  <c r="AJ166" i="17"/>
  <c r="AK166" i="17" s="1"/>
  <c r="AK183" i="17"/>
  <c r="AR193" i="17"/>
  <c r="AO193" i="17"/>
  <c r="AP193" i="17" s="1"/>
  <c r="AJ229" i="17"/>
  <c r="AK229" i="17" s="1"/>
  <c r="AM229" i="17"/>
  <c r="DX36" i="17"/>
  <c r="DU36" i="17"/>
  <c r="DY36" i="17" s="1"/>
  <c r="AY23" i="17"/>
  <c r="AZ23" i="17" s="1"/>
  <c r="BB23" i="17"/>
  <c r="AY109" i="17"/>
  <c r="AZ109" i="17" s="1"/>
  <c r="BB109" i="17"/>
  <c r="DU27" i="17"/>
  <c r="DY27" i="17" s="1"/>
  <c r="DX27" i="17"/>
  <c r="AH150" i="17"/>
  <c r="AE150" i="17"/>
  <c r="AR152" i="17"/>
  <c r="AO152" i="17"/>
  <c r="AP152" i="17" s="1"/>
  <c r="DX149" i="17"/>
  <c r="DU149" i="17"/>
  <c r="AA215" i="17"/>
  <c r="BC86" i="17"/>
  <c r="AY86" i="17"/>
  <c r="AZ86" i="17" s="1"/>
  <c r="AR105" i="17"/>
  <c r="AO105" i="17"/>
  <c r="AP105" i="17" s="1"/>
  <c r="AF94" i="17"/>
  <c r="AK30" i="17"/>
  <c r="AA93" i="17"/>
  <c r="AZ208" i="17"/>
  <c r="AI211" i="17"/>
  <c r="AE211" i="17"/>
  <c r="AO77" i="17"/>
  <c r="AP77" i="17" s="1"/>
  <c r="AR77" i="17"/>
  <c r="AJ111" i="17"/>
  <c r="AM111" i="17"/>
  <c r="AJ42" i="17"/>
  <c r="AK21" i="17"/>
  <c r="AK42" i="17" s="1"/>
  <c r="AJ171" i="17"/>
  <c r="AK171" i="17" s="1"/>
  <c r="AM171" i="17"/>
  <c r="AA190" i="17"/>
  <c r="BH198" i="17"/>
  <c r="BD198" i="17"/>
  <c r="BE198" i="17" s="1"/>
  <c r="AN212" i="17"/>
  <c r="AJ212" i="17"/>
  <c r="AK212" i="17" s="1"/>
  <c r="AR219" i="17"/>
  <c r="AO219" i="17"/>
  <c r="AP219" i="17" s="1"/>
  <c r="AX39" i="17"/>
  <c r="AT39" i="17"/>
  <c r="AU39" i="17" s="1"/>
  <c r="BC90" i="17"/>
  <c r="AY90" i="17"/>
  <c r="AZ90" i="17" s="1"/>
  <c r="AO112" i="17"/>
  <c r="AR112" i="17"/>
  <c r="BD25" i="17"/>
  <c r="BE25" i="17" s="1"/>
  <c r="BG25" i="17"/>
  <c r="AK71" i="17"/>
  <c r="AJ81" i="17"/>
  <c r="AK81" i="17" s="1"/>
  <c r="AM81" i="17"/>
  <c r="AF191" i="17"/>
  <c r="AE132" i="17"/>
  <c r="AF132" i="17" s="1"/>
  <c r="AH132" i="17"/>
  <c r="AW182" i="17"/>
  <c r="AE137" i="17"/>
  <c r="AF137" i="17" s="1"/>
  <c r="AH137" i="17"/>
  <c r="Z115" i="17"/>
  <c r="AA104" i="17"/>
  <c r="DX122" i="17"/>
  <c r="DU122" i="17"/>
  <c r="AH85" i="17"/>
  <c r="AE85" i="17"/>
  <c r="AF85" i="17" s="1"/>
  <c r="AJ76" i="17"/>
  <c r="AK76" i="17" s="1"/>
  <c r="AM76" i="17"/>
  <c r="AE123" i="17"/>
  <c r="AH123" i="17"/>
  <c r="AU71" i="17"/>
  <c r="AJ91" i="17"/>
  <c r="AK91" i="17" s="1"/>
  <c r="AM91" i="17"/>
  <c r="Q201" i="17"/>
  <c r="DX216" i="17"/>
  <c r="DU216" i="17"/>
  <c r="DY216" i="17" s="1"/>
  <c r="AX38" i="17"/>
  <c r="AT38" i="17"/>
  <c r="AU38" i="17" s="1"/>
  <c r="AM129" i="17"/>
  <c r="AJ129" i="17"/>
  <c r="AE165" i="17"/>
  <c r="AH165" i="17"/>
  <c r="AE73" i="17"/>
  <c r="AF73" i="17" s="1"/>
  <c r="AH73" i="17"/>
  <c r="AJ73" i="17" s="1"/>
  <c r="AK73" i="17" s="1"/>
  <c r="AJ93" i="17"/>
  <c r="AK93" i="17" s="1"/>
  <c r="AM93" i="17"/>
  <c r="AE124" i="17"/>
  <c r="AH124" i="17"/>
  <c r="AF71" i="17"/>
  <c r="DU126" i="17"/>
  <c r="DY126" i="17" s="1"/>
  <c r="DX126" i="17"/>
  <c r="AA182" i="17"/>
  <c r="AR192" i="17"/>
  <c r="AO192" i="17"/>
  <c r="AP192" i="17" s="1"/>
  <c r="AJ114" i="17"/>
  <c r="AM114" i="17"/>
  <c r="AR215" i="17"/>
  <c r="AO215" i="17"/>
  <c r="AP215" i="17" s="1"/>
  <c r="DU52" i="17"/>
  <c r="DY52" i="17" s="1"/>
  <c r="DX52" i="17"/>
  <c r="DY51" i="17"/>
  <c r="AX79" i="17"/>
  <c r="AT79" i="17"/>
  <c r="AP39" i="17"/>
  <c r="AU90" i="17"/>
  <c r="AF89" i="17"/>
  <c r="AE54" i="17"/>
  <c r="DU61" i="17"/>
  <c r="DY61" i="17" s="1"/>
  <c r="DX61" i="17"/>
  <c r="BD24" i="17"/>
  <c r="BE24" i="17" s="1"/>
  <c r="BG24" i="17"/>
  <c r="AJ95" i="17"/>
  <c r="AK95" i="17" s="1"/>
  <c r="AM95" i="17"/>
  <c r="AJ110" i="17"/>
  <c r="AK110" i="17" s="1"/>
  <c r="AM110" i="17"/>
  <c r="AK172" i="17"/>
  <c r="AK106" i="17"/>
  <c r="Z141" i="17"/>
  <c r="DU164" i="17"/>
  <c r="DX164" i="17"/>
  <c r="DU197" i="17"/>
  <c r="DY197" i="17" s="1"/>
  <c r="DX197" i="17"/>
  <c r="AA239" i="17"/>
  <c r="Z220" i="17"/>
  <c r="AE230" i="17"/>
  <c r="AF230" i="17" s="1"/>
  <c r="AH230" i="17"/>
  <c r="DX33" i="17"/>
  <c r="DU33" i="17"/>
  <c r="DY33" i="17" s="1"/>
  <c r="AJ96" i="17"/>
  <c r="AK96" i="17" s="1"/>
  <c r="AM96" i="17"/>
  <c r="AE133" i="17"/>
  <c r="AF133" i="17" s="1"/>
  <c r="AH133" i="17"/>
  <c r="AJ134" i="17"/>
  <c r="AK134" i="17" s="1"/>
  <c r="AM134" i="17"/>
  <c r="BH209" i="17"/>
  <c r="BD209" i="17"/>
  <c r="AJ92" i="17"/>
  <c r="AK92" i="17" s="1"/>
  <c r="AM92" i="17"/>
  <c r="AJ138" i="17"/>
  <c r="AK138" i="17" s="1"/>
  <c r="AM138" i="17"/>
  <c r="AX213" i="17"/>
  <c r="AT213" i="17"/>
  <c r="AE186" i="17"/>
  <c r="AF186" i="17" s="1"/>
  <c r="AH186" i="17"/>
  <c r="BC217" i="17"/>
  <c r="AY217" i="17"/>
  <c r="AM237" i="17"/>
  <c r="AJ237" i="17"/>
  <c r="AK237" i="17" s="1"/>
  <c r="AX35" i="17"/>
  <c r="AT35" i="17"/>
  <c r="AU35" i="17" s="1"/>
  <c r="BC88" i="17"/>
  <c r="AY88" i="17"/>
  <c r="DX40" i="17"/>
  <c r="DU40" i="17"/>
  <c r="DY40" i="17" s="1"/>
  <c r="DU78" i="17"/>
  <c r="DY78" i="17" s="1"/>
  <c r="DX78" i="17"/>
  <c r="AA85" i="17"/>
  <c r="BB169" i="17"/>
  <c r="AY169" i="17"/>
  <c r="AZ169" i="17" s="1"/>
  <c r="AU23" i="17"/>
  <c r="DU58" i="17"/>
  <c r="DY58" i="17" s="1"/>
  <c r="DX58" i="17"/>
  <c r="AE136" i="17"/>
  <c r="AF136" i="17" s="1"/>
  <c r="AH136" i="17"/>
  <c r="AO167" i="17"/>
  <c r="AP167" i="17" s="1"/>
  <c r="AR167" i="17"/>
  <c r="DU194" i="17"/>
  <c r="DY194" i="17" s="1"/>
  <c r="DX194" i="17"/>
  <c r="AR196" i="17"/>
  <c r="AO196" i="17"/>
  <c r="AJ227" i="17"/>
  <c r="AM227" i="17"/>
  <c r="AE231" i="17"/>
  <c r="AF231" i="17" s="1"/>
  <c r="AH231" i="17"/>
  <c r="AH233" i="17"/>
  <c r="AE233" i="17"/>
  <c r="AK105" i="17"/>
  <c r="BH208" i="17"/>
  <c r="BD208" i="17"/>
  <c r="BH234" i="17"/>
  <c r="BD234" i="17"/>
  <c r="BE234" i="17" s="1"/>
  <c r="DT56" i="17"/>
  <c r="AA109" i="17"/>
  <c r="Q174" i="17"/>
  <c r="DX184" i="17"/>
  <c r="DU184" i="17"/>
  <c r="DY184" i="17" s="1"/>
  <c r="AI188" i="17"/>
  <c r="AE188" i="17"/>
  <c r="AF188" i="17" s="1"/>
  <c r="AE173" i="17"/>
  <c r="AF173" i="17" s="1"/>
  <c r="AH173" i="17"/>
  <c r="AK218" i="17"/>
  <c r="AJ228" i="17"/>
  <c r="AK228" i="17" s="1"/>
  <c r="AM228" i="17"/>
  <c r="DU23" i="19" l="1"/>
  <c r="DY23" i="19" s="1"/>
  <c r="CI243" i="19"/>
  <c r="CN201" i="19"/>
  <c r="CR97" i="19"/>
  <c r="DE106" i="19"/>
  <c r="DB106" i="19"/>
  <c r="DC106" i="19" s="1"/>
  <c r="DJ199" i="19"/>
  <c r="DG199" i="19"/>
  <c r="DB107" i="19"/>
  <c r="DC107" i="19" s="1"/>
  <c r="DE107" i="19"/>
  <c r="CZ138" i="19"/>
  <c r="CW138" i="19"/>
  <c r="DU83" i="19"/>
  <c r="DY83" i="19" s="1"/>
  <c r="DX83" i="19"/>
  <c r="CZ105" i="19"/>
  <c r="CW105" i="19"/>
  <c r="CX105" i="19" s="1"/>
  <c r="DP182" i="19"/>
  <c r="DQ182" i="19" s="1"/>
  <c r="DL182" i="19"/>
  <c r="DT182" i="19" s="1"/>
  <c r="DC93" i="19"/>
  <c r="CW140" i="19"/>
  <c r="CX140" i="19" s="1"/>
  <c r="CZ140" i="19"/>
  <c r="CS52" i="19"/>
  <c r="CR63" i="19"/>
  <c r="DC164" i="19"/>
  <c r="CZ188" i="19"/>
  <c r="CW188" i="19"/>
  <c r="DE230" i="19"/>
  <c r="DB230" i="19"/>
  <c r="DC230" i="19" s="1"/>
  <c r="DJ127" i="19"/>
  <c r="DG127" i="19"/>
  <c r="DH127" i="19" s="1"/>
  <c r="CX21" i="19"/>
  <c r="CW34" i="19"/>
  <c r="CZ34" i="19"/>
  <c r="CX229" i="19"/>
  <c r="DX114" i="19"/>
  <c r="DU114" i="19"/>
  <c r="DY114" i="19" s="1"/>
  <c r="DJ89" i="19"/>
  <c r="DG89" i="19"/>
  <c r="DH89" i="19" s="1"/>
  <c r="DG134" i="19"/>
  <c r="DJ134" i="19"/>
  <c r="DC125" i="19"/>
  <c r="CX189" i="19"/>
  <c r="DB31" i="19"/>
  <c r="DE31" i="19"/>
  <c r="CX195" i="19"/>
  <c r="DC185" i="19"/>
  <c r="DJ131" i="19"/>
  <c r="DG131" i="19"/>
  <c r="DH131" i="19" s="1"/>
  <c r="DB22" i="19"/>
  <c r="DE22" i="19"/>
  <c r="DH129" i="19"/>
  <c r="DG135" i="19"/>
  <c r="DH135" i="19" s="1"/>
  <c r="DJ135" i="19"/>
  <c r="CX86" i="19"/>
  <c r="DJ93" i="19"/>
  <c r="DG93" i="19"/>
  <c r="DH93" i="19" s="1"/>
  <c r="DJ164" i="19"/>
  <c r="DG164" i="19"/>
  <c r="DG139" i="19"/>
  <c r="DJ139" i="19"/>
  <c r="DM73" i="19"/>
  <c r="DT73" i="19"/>
  <c r="DF21" i="19"/>
  <c r="DB21" i="19"/>
  <c r="DB166" i="19"/>
  <c r="DE166" i="19"/>
  <c r="DB79" i="19"/>
  <c r="DC79" i="19" s="1"/>
  <c r="DE79" i="19"/>
  <c r="CS218" i="19"/>
  <c r="CW234" i="19"/>
  <c r="CZ234" i="19"/>
  <c r="DR71" i="19"/>
  <c r="DB210" i="19"/>
  <c r="DC210" i="19" s="1"/>
  <c r="DE210" i="19"/>
  <c r="DG211" i="19"/>
  <c r="DJ211" i="19"/>
  <c r="CS154" i="19"/>
  <c r="CS156" i="19" s="1"/>
  <c r="DJ125" i="19"/>
  <c r="DG125" i="19"/>
  <c r="CW238" i="19"/>
  <c r="CX238" i="19" s="1"/>
  <c r="CZ238" i="19"/>
  <c r="DE195" i="19"/>
  <c r="DB195" i="19"/>
  <c r="DC195" i="19" s="1"/>
  <c r="DM172" i="19"/>
  <c r="DT172" i="19"/>
  <c r="DM74" i="19"/>
  <c r="DT74" i="19"/>
  <c r="CX215" i="19"/>
  <c r="CN239" i="19"/>
  <c r="DB184" i="19"/>
  <c r="DC184" i="19" s="1"/>
  <c r="DE184" i="19"/>
  <c r="CX150" i="19"/>
  <c r="DG237" i="19"/>
  <c r="DJ237" i="19"/>
  <c r="DP129" i="19"/>
  <c r="DQ129" i="19" s="1"/>
  <c r="DR129" i="19" s="1"/>
  <c r="DL129" i="19"/>
  <c r="DM129" i="19" s="1"/>
  <c r="DF86" i="19"/>
  <c r="DB86" i="19"/>
  <c r="DC86" i="19" s="1"/>
  <c r="CW153" i="19"/>
  <c r="CZ153" i="19"/>
  <c r="CW33" i="19"/>
  <c r="CX33" i="19" s="1"/>
  <c r="CZ33" i="19"/>
  <c r="DJ81" i="19"/>
  <c r="DG81" i="19"/>
  <c r="DH81" i="19" s="1"/>
  <c r="DH200" i="19"/>
  <c r="DG55" i="19"/>
  <c r="DJ55" i="19"/>
  <c r="CX236" i="19"/>
  <c r="DB109" i="19"/>
  <c r="DC109" i="19" s="1"/>
  <c r="DE109" i="19"/>
  <c r="CW174" i="19"/>
  <c r="CX79" i="19"/>
  <c r="DB152" i="19"/>
  <c r="DC152" i="19" s="1"/>
  <c r="DE152" i="19"/>
  <c r="CX173" i="19"/>
  <c r="CS136" i="19"/>
  <c r="CS141" i="19" s="1"/>
  <c r="CR141" i="19"/>
  <c r="DB32" i="19"/>
  <c r="DE32" i="19"/>
  <c r="DO151" i="19"/>
  <c r="DQ151" i="19" s="1"/>
  <c r="DR151" i="19" s="1"/>
  <c r="DL151" i="19"/>
  <c r="CS111" i="19"/>
  <c r="CX210" i="19"/>
  <c r="CW227" i="19"/>
  <c r="CZ227" i="19"/>
  <c r="CZ154" i="19"/>
  <c r="CW154" i="19"/>
  <c r="CX154" i="19" s="1"/>
  <c r="DE214" i="19"/>
  <c r="DB214" i="19"/>
  <c r="DC214" i="19" s="1"/>
  <c r="DJ130" i="19"/>
  <c r="DG130" i="19"/>
  <c r="DH130" i="19" s="1"/>
  <c r="CM243" i="19"/>
  <c r="DE194" i="19"/>
  <c r="DB194" i="19"/>
  <c r="CX190" i="19"/>
  <c r="DE217" i="19"/>
  <c r="DB217" i="19"/>
  <c r="DC217" i="19" s="1"/>
  <c r="DE193" i="19"/>
  <c r="DB193" i="19"/>
  <c r="DC193" i="19" s="1"/>
  <c r="DJ169" i="19"/>
  <c r="DG169" i="19"/>
  <c r="DF82" i="19"/>
  <c r="DB82" i="19"/>
  <c r="DJ155" i="19"/>
  <c r="DG155" i="19"/>
  <c r="DH155" i="19" s="1"/>
  <c r="CZ228" i="19"/>
  <c r="CW228" i="19"/>
  <c r="CX228" i="19" s="1"/>
  <c r="DE232" i="19"/>
  <c r="DB232" i="19"/>
  <c r="DE231" i="19"/>
  <c r="DB231" i="19"/>
  <c r="CS238" i="19"/>
  <c r="CS108" i="19"/>
  <c r="CR115" i="19"/>
  <c r="DC76" i="19"/>
  <c r="CX196" i="19"/>
  <c r="DC54" i="19"/>
  <c r="DF60" i="19"/>
  <c r="DB60" i="19"/>
  <c r="DC60" i="19" s="1"/>
  <c r="DM72" i="19"/>
  <c r="DT72" i="19"/>
  <c r="DC131" i="19"/>
  <c r="CX235" i="19"/>
  <c r="DA113" i="19"/>
  <c r="CW113" i="19"/>
  <c r="CX113" i="19" s="1"/>
  <c r="CS183" i="19"/>
  <c r="CS201" i="19" s="1"/>
  <c r="CR201" i="19"/>
  <c r="DE137" i="19"/>
  <c r="DB137" i="19"/>
  <c r="DC137" i="19" s="1"/>
  <c r="DJ113" i="19"/>
  <c r="DK25" i="19"/>
  <c r="DG25" i="19"/>
  <c r="DH25" i="19" s="1"/>
  <c r="CR220" i="19"/>
  <c r="CS208" i="19"/>
  <c r="CS220" i="19" s="1"/>
  <c r="CZ218" i="19"/>
  <c r="CW218" i="19"/>
  <c r="CX218" i="19" s="1"/>
  <c r="DM71" i="19"/>
  <c r="DT71" i="19"/>
  <c r="DH133" i="19"/>
  <c r="CS37" i="19"/>
  <c r="CS42" i="19" s="1"/>
  <c r="DB233" i="19"/>
  <c r="DC233" i="19" s="1"/>
  <c r="DE233" i="19"/>
  <c r="DE171" i="19"/>
  <c r="DB171" i="19"/>
  <c r="DC171" i="19" s="1"/>
  <c r="CX36" i="19"/>
  <c r="CW167" i="19"/>
  <c r="CZ167" i="19"/>
  <c r="CS53" i="19"/>
  <c r="DF77" i="19"/>
  <c r="DB77" i="19"/>
  <c r="DC77" i="19" s="1"/>
  <c r="DP30" i="19"/>
  <c r="DQ30" i="19" s="1"/>
  <c r="DR30" i="19" s="1"/>
  <c r="DL30" i="19"/>
  <c r="DB35" i="19"/>
  <c r="DE35" i="19"/>
  <c r="DE235" i="19"/>
  <c r="DB235" i="19"/>
  <c r="DC235" i="19" s="1"/>
  <c r="DE219" i="19"/>
  <c r="DB219" i="19"/>
  <c r="CW56" i="19"/>
  <c r="CZ56" i="19"/>
  <c r="CX137" i="19"/>
  <c r="CW212" i="19"/>
  <c r="CZ212" i="19"/>
  <c r="DE229" i="19"/>
  <c r="DB229" i="19"/>
  <c r="DC229" i="19" s="1"/>
  <c r="DB213" i="19"/>
  <c r="DE213" i="19"/>
  <c r="DF94" i="19"/>
  <c r="DB94" i="19"/>
  <c r="DC94" i="19" s="1"/>
  <c r="DP133" i="19"/>
  <c r="DQ133" i="19" s="1"/>
  <c r="DR133" i="19" s="1"/>
  <c r="DL133" i="19"/>
  <c r="DM133" i="19" s="1"/>
  <c r="DF187" i="19"/>
  <c r="DB187" i="19"/>
  <c r="CZ111" i="19"/>
  <c r="CW111" i="19"/>
  <c r="CX111" i="19" s="1"/>
  <c r="CW78" i="19"/>
  <c r="CZ78" i="19"/>
  <c r="CX214" i="19"/>
  <c r="CR156" i="19"/>
  <c r="DE197" i="19"/>
  <c r="DB197" i="19"/>
  <c r="DC197" i="19" s="1"/>
  <c r="CW108" i="19"/>
  <c r="CZ108" i="19"/>
  <c r="CW53" i="19"/>
  <c r="CX53" i="19" s="1"/>
  <c r="CZ53" i="19"/>
  <c r="DJ185" i="19"/>
  <c r="DG185" i="19"/>
  <c r="DH185" i="19" s="1"/>
  <c r="DJ54" i="19"/>
  <c r="DG54" i="19"/>
  <c r="DH54" i="19" s="1"/>
  <c r="DE215" i="19"/>
  <c r="DB215" i="19"/>
  <c r="DC215" i="19" s="1"/>
  <c r="DE192" i="19"/>
  <c r="DB192" i="19"/>
  <c r="DE150" i="19"/>
  <c r="DB150" i="19"/>
  <c r="CS113" i="19"/>
  <c r="DB209" i="19"/>
  <c r="DC209" i="19" s="1"/>
  <c r="DE209" i="19"/>
  <c r="DH182" i="19"/>
  <c r="CW183" i="19"/>
  <c r="CZ183" i="19"/>
  <c r="DP200" i="19"/>
  <c r="DQ200" i="19" s="1"/>
  <c r="DR200" i="19" s="1"/>
  <c r="DL200" i="19"/>
  <c r="DM200" i="19" s="1"/>
  <c r="CZ52" i="19"/>
  <c r="CW52" i="19"/>
  <c r="DE236" i="19"/>
  <c r="DB236" i="19"/>
  <c r="DC236" i="19" s="1"/>
  <c r="CW26" i="19"/>
  <c r="CX26" i="19" s="1"/>
  <c r="CZ26" i="19"/>
  <c r="DJ165" i="19"/>
  <c r="DG165" i="19"/>
  <c r="DB168" i="19"/>
  <c r="DC168" i="19" s="1"/>
  <c r="DE168" i="19"/>
  <c r="DC25" i="19"/>
  <c r="CW208" i="19"/>
  <c r="CZ208" i="19"/>
  <c r="DE191" i="19"/>
  <c r="DB191" i="19"/>
  <c r="CR42" i="19"/>
  <c r="DE216" i="19"/>
  <c r="DB216" i="19"/>
  <c r="DE173" i="19"/>
  <c r="DB173" i="19"/>
  <c r="DC173" i="19" s="1"/>
  <c r="CW136" i="19"/>
  <c r="CZ136" i="19"/>
  <c r="CW27" i="19"/>
  <c r="CZ27" i="19"/>
  <c r="CW37" i="19"/>
  <c r="CX37" i="19" s="1"/>
  <c r="CZ37" i="19"/>
  <c r="CR239" i="19"/>
  <c r="CS227" i="19"/>
  <c r="CX233" i="19"/>
  <c r="DB40" i="19"/>
  <c r="DE40" i="19"/>
  <c r="DT170" i="19"/>
  <c r="DF90" i="19"/>
  <c r="DB90" i="19"/>
  <c r="CX171" i="19"/>
  <c r="DB190" i="19"/>
  <c r="DC190" i="19" s="1"/>
  <c r="DE190" i="19"/>
  <c r="CX217" i="19"/>
  <c r="DJ85" i="19"/>
  <c r="DG85" i="19"/>
  <c r="DB36" i="19"/>
  <c r="DC36" i="19" s="1"/>
  <c r="DE36" i="19"/>
  <c r="CZ112" i="19"/>
  <c r="CW112" i="19"/>
  <c r="CX112" i="19" s="1"/>
  <c r="DB189" i="19"/>
  <c r="DC189" i="19" s="1"/>
  <c r="DE189" i="19"/>
  <c r="DB110" i="19"/>
  <c r="DE110" i="19"/>
  <c r="CW38" i="19"/>
  <c r="CX38" i="19" s="1"/>
  <c r="CZ38" i="19"/>
  <c r="DJ76" i="19"/>
  <c r="DG76" i="19"/>
  <c r="DJ59" i="19"/>
  <c r="DG59" i="19"/>
  <c r="DE196" i="19"/>
  <c r="DB196" i="19"/>
  <c r="DC196" i="19" s="1"/>
  <c r="DB39" i="19"/>
  <c r="DC39" i="19" s="1"/>
  <c r="DE39" i="19"/>
  <c r="AX236" i="18"/>
  <c r="AT236" i="18"/>
  <c r="AU236" i="18" s="1"/>
  <c r="Z243" i="18"/>
  <c r="AA239" i="18"/>
  <c r="AF115" i="18"/>
  <c r="AA42" i="18"/>
  <c r="AN196" i="18"/>
  <c r="AJ196" i="18"/>
  <c r="AK196" i="18" s="1"/>
  <c r="BO114" i="18"/>
  <c r="AA97" i="18"/>
  <c r="AT192" i="18"/>
  <c r="AU192" i="18" s="1"/>
  <c r="AW192" i="18"/>
  <c r="AT109" i="18"/>
  <c r="AU109" i="18" s="1"/>
  <c r="AW109" i="18"/>
  <c r="AA63" i="18"/>
  <c r="AS113" i="18"/>
  <c r="AO113" i="18"/>
  <c r="BV114" i="18"/>
  <c r="BS114" i="18"/>
  <c r="BT114" i="18" s="1"/>
  <c r="BD106" i="18"/>
  <c r="BE106" i="18" s="1"/>
  <c r="BG106" i="18"/>
  <c r="AW182" i="18"/>
  <c r="AT182" i="18"/>
  <c r="AU182" i="18" s="1"/>
  <c r="AJ55" i="18"/>
  <c r="AM55" i="18"/>
  <c r="BS167" i="18"/>
  <c r="BT167" i="18" s="1"/>
  <c r="BW167" i="18"/>
  <c r="AM152" i="18"/>
  <c r="AJ152" i="18"/>
  <c r="AK152" i="18" s="1"/>
  <c r="AJ61" i="18"/>
  <c r="AK61" i="18" s="1"/>
  <c r="AM61" i="18"/>
  <c r="BB149" i="18"/>
  <c r="AY149" i="18"/>
  <c r="AO95" i="18"/>
  <c r="AP95" i="18" s="1"/>
  <c r="AR95" i="18"/>
  <c r="AR216" i="18"/>
  <c r="AO216" i="18"/>
  <c r="AP216" i="18" s="1"/>
  <c r="AT39" i="18"/>
  <c r="AU39" i="18" s="1"/>
  <c r="AW39" i="18"/>
  <c r="AU229" i="18"/>
  <c r="AR136" i="18"/>
  <c r="AO136" i="18"/>
  <c r="AS71" i="18"/>
  <c r="AO71" i="18"/>
  <c r="AR138" i="18"/>
  <c r="AO138" i="18"/>
  <c r="AP138" i="18" s="1"/>
  <c r="AO128" i="18"/>
  <c r="AP128" i="18" s="1"/>
  <c r="AR128" i="18"/>
  <c r="AK76" i="18"/>
  <c r="AJ186" i="18"/>
  <c r="AK186" i="18" s="1"/>
  <c r="AM186" i="18"/>
  <c r="BV74" i="18"/>
  <c r="AJ122" i="18"/>
  <c r="AM122" i="18"/>
  <c r="AK227" i="18"/>
  <c r="AW169" i="18"/>
  <c r="AT169" i="18"/>
  <c r="AU169" i="18" s="1"/>
  <c r="AK232" i="18"/>
  <c r="AJ88" i="18"/>
  <c r="AM88" i="18"/>
  <c r="BN72" i="18"/>
  <c r="BO72" i="18" s="1"/>
  <c r="BQ72" i="18"/>
  <c r="AW140" i="18"/>
  <c r="AT140" i="18"/>
  <c r="AU140" i="18" s="1"/>
  <c r="AO211" i="18"/>
  <c r="AR211" i="18"/>
  <c r="AW173" i="18"/>
  <c r="AT173" i="18"/>
  <c r="AU173" i="18" s="1"/>
  <c r="AJ26" i="18"/>
  <c r="AM26" i="18"/>
  <c r="AJ53" i="18"/>
  <c r="AK53" i="18" s="1"/>
  <c r="AM53" i="18"/>
  <c r="AO54" i="18"/>
  <c r="AR54" i="18"/>
  <c r="AJ214" i="18"/>
  <c r="AM214" i="18"/>
  <c r="AJ35" i="18"/>
  <c r="AM35" i="18"/>
  <c r="AW40" i="18"/>
  <c r="AT40" i="18"/>
  <c r="AU40" i="18" s="1"/>
  <c r="AF150" i="18"/>
  <c r="AE156" i="18"/>
  <c r="AO237" i="18"/>
  <c r="AP237" i="18" s="1"/>
  <c r="AR237" i="18"/>
  <c r="BH73" i="18"/>
  <c r="BD73" i="18"/>
  <c r="BE73" i="18" s="1"/>
  <c r="AA141" i="18"/>
  <c r="AY168" i="18"/>
  <c r="BB168" i="18"/>
  <c r="AR171" i="18"/>
  <c r="AO171" i="18"/>
  <c r="AP171" i="18" s="1"/>
  <c r="AO58" i="18"/>
  <c r="AR58" i="18"/>
  <c r="AR209" i="18"/>
  <c r="AO209" i="18"/>
  <c r="AP209" i="18" s="1"/>
  <c r="AF239" i="18"/>
  <c r="AJ59" i="18"/>
  <c r="AM59" i="18"/>
  <c r="AK104" i="18"/>
  <c r="AR219" i="18"/>
  <c r="AO219" i="18"/>
  <c r="AP219" i="18" s="1"/>
  <c r="BJ25" i="18"/>
  <c r="AO130" i="18"/>
  <c r="AR130" i="18"/>
  <c r="AJ131" i="18"/>
  <c r="AM131" i="18"/>
  <c r="AK165" i="18"/>
  <c r="AK174" i="18" s="1"/>
  <c r="AJ174" i="18"/>
  <c r="AE63" i="18"/>
  <c r="AF51" i="18"/>
  <c r="AF63" i="18" s="1"/>
  <c r="AN234" i="18"/>
  <c r="AJ234" i="18"/>
  <c r="AK234" i="18" s="1"/>
  <c r="AT170" i="18"/>
  <c r="AU170" i="18" s="1"/>
  <c r="AW170" i="18"/>
  <c r="AR56" i="18"/>
  <c r="AO56" i="18"/>
  <c r="AP56" i="18" s="1"/>
  <c r="AE141" i="18"/>
  <c r="AF122" i="18"/>
  <c r="AT230" i="18"/>
  <c r="AU230" i="18" s="1"/>
  <c r="AW230" i="18"/>
  <c r="AR232" i="18"/>
  <c r="AO232" i="18"/>
  <c r="AP232" i="18" s="1"/>
  <c r="AO155" i="18"/>
  <c r="AP155" i="18" s="1"/>
  <c r="AR155" i="18"/>
  <c r="BH28" i="18"/>
  <c r="BD28" i="18"/>
  <c r="AJ183" i="18"/>
  <c r="AM183" i="18"/>
  <c r="AE42" i="18"/>
  <c r="AP166" i="18"/>
  <c r="AJ82" i="18"/>
  <c r="AM82" i="18"/>
  <c r="V243" i="18"/>
  <c r="BC233" i="18"/>
  <c r="AY233" i="18"/>
  <c r="AY154" i="18"/>
  <c r="AZ154" i="18" s="1"/>
  <c r="BB154" i="18"/>
  <c r="AR217" i="18"/>
  <c r="AO217" i="18"/>
  <c r="AK189" i="18"/>
  <c r="BV71" i="18"/>
  <c r="AE115" i="18"/>
  <c r="AJ150" i="18"/>
  <c r="AM150" i="18"/>
  <c r="AJ75" i="18"/>
  <c r="AK75" i="18" s="1"/>
  <c r="AM75" i="18"/>
  <c r="BR133" i="18"/>
  <c r="BN133" i="18"/>
  <c r="BO133" i="18" s="1"/>
  <c r="AS79" i="18"/>
  <c r="AO79" i="18"/>
  <c r="BB218" i="18"/>
  <c r="AY218" i="18"/>
  <c r="AZ218" i="18" s="1"/>
  <c r="AJ92" i="18"/>
  <c r="AM92" i="18"/>
  <c r="AO85" i="18"/>
  <c r="AP85" i="18" s="1"/>
  <c r="AR85" i="18"/>
  <c r="BG234" i="18"/>
  <c r="AF190" i="18"/>
  <c r="AT197" i="18"/>
  <c r="AW197" i="18"/>
  <c r="AS210" i="18"/>
  <c r="AO210" i="18"/>
  <c r="AP210" i="18" s="1"/>
  <c r="AK30" i="18"/>
  <c r="AK188" i="18"/>
  <c r="AF151" i="18"/>
  <c r="AJ77" i="18"/>
  <c r="AM77" i="18"/>
  <c r="AO93" i="18"/>
  <c r="AP93" i="18" s="1"/>
  <c r="AR93" i="18"/>
  <c r="AE239" i="18"/>
  <c r="BB196" i="18"/>
  <c r="AO231" i="18"/>
  <c r="AP231" i="18" s="1"/>
  <c r="AR231" i="18"/>
  <c r="AJ37" i="18"/>
  <c r="AM37" i="18"/>
  <c r="AM198" i="18"/>
  <c r="AJ198" i="18"/>
  <c r="AK198" i="18" s="1"/>
  <c r="BC137" i="18"/>
  <c r="AY137" i="18"/>
  <c r="AZ137" i="18" s="1"/>
  <c r="AZ74" i="18"/>
  <c r="AJ111" i="18"/>
  <c r="AK111" i="18" s="1"/>
  <c r="AM111" i="18"/>
  <c r="AY200" i="18"/>
  <c r="AZ200" i="18" s="1"/>
  <c r="BB200" i="18"/>
  <c r="AJ96" i="18"/>
  <c r="AM96" i="18"/>
  <c r="AO81" i="18"/>
  <c r="AP81" i="18" s="1"/>
  <c r="AR81" i="18"/>
  <c r="BG210" i="18"/>
  <c r="AJ31" i="18"/>
  <c r="AM31" i="18"/>
  <c r="AO91" i="18"/>
  <c r="AR91" i="18"/>
  <c r="AP230" i="18"/>
  <c r="AJ57" i="18"/>
  <c r="AK57" i="18" s="1"/>
  <c r="AM57" i="18"/>
  <c r="AJ86" i="18"/>
  <c r="AK86" i="18" s="1"/>
  <c r="AM86" i="18"/>
  <c r="BR135" i="18"/>
  <c r="BN135" i="18"/>
  <c r="BO135" i="18" s="1"/>
  <c r="AF183" i="18"/>
  <c r="AE201" i="18"/>
  <c r="AF42" i="18"/>
  <c r="AW213" i="18"/>
  <c r="AT213" i="18"/>
  <c r="AU213" i="18" s="1"/>
  <c r="AW166" i="18"/>
  <c r="AT166" i="18"/>
  <c r="AU166" i="18" s="1"/>
  <c r="BJ139" i="18"/>
  <c r="AO87" i="18"/>
  <c r="AR87" i="18"/>
  <c r="AU154" i="18"/>
  <c r="AO36" i="18"/>
  <c r="AP36" i="18" s="1"/>
  <c r="AR36" i="18"/>
  <c r="AO83" i="18"/>
  <c r="AP83" i="18" s="1"/>
  <c r="AR83" i="18"/>
  <c r="AJ90" i="18"/>
  <c r="AK90" i="18" s="1"/>
  <c r="AM90" i="18"/>
  <c r="AO21" i="18"/>
  <c r="AR21" i="18"/>
  <c r="AP40" i="18"/>
  <c r="AJ228" i="18"/>
  <c r="AM228" i="18"/>
  <c r="AJ94" i="18"/>
  <c r="AM94" i="18"/>
  <c r="AK237" i="18"/>
  <c r="AO195" i="18"/>
  <c r="AP195" i="18" s="1"/>
  <c r="AR195" i="18"/>
  <c r="AO38" i="18"/>
  <c r="AP38" i="18" s="1"/>
  <c r="AR38" i="18"/>
  <c r="AM208" i="18"/>
  <c r="AJ208" i="18"/>
  <c r="AF97" i="18"/>
  <c r="AO34" i="18"/>
  <c r="AR34" i="18"/>
  <c r="AO104" i="18"/>
  <c r="AR104" i="18"/>
  <c r="AO89" i="18"/>
  <c r="AP89" i="18" s="1"/>
  <c r="AR89" i="18"/>
  <c r="AM215" i="18"/>
  <c r="AJ215" i="18"/>
  <c r="AK215" i="18" s="1"/>
  <c r="AW187" i="18"/>
  <c r="AT187" i="18"/>
  <c r="BN25" i="18"/>
  <c r="BO25" i="18" s="1"/>
  <c r="BQ25" i="18"/>
  <c r="AF129" i="18"/>
  <c r="AO165" i="18"/>
  <c r="AR165" i="18"/>
  <c r="AJ51" i="18"/>
  <c r="AM51" i="18"/>
  <c r="AW181" i="18"/>
  <c r="AT181" i="18"/>
  <c r="AO107" i="18"/>
  <c r="AP107" i="18" s="1"/>
  <c r="AR107" i="18"/>
  <c r="AO22" i="18"/>
  <c r="AP22" i="18" s="1"/>
  <c r="AR22" i="18"/>
  <c r="AO189" i="18"/>
  <c r="AP189" i="18" s="1"/>
  <c r="AR189" i="18"/>
  <c r="AW199" i="18"/>
  <c r="AT199" i="18"/>
  <c r="AU199" i="18" s="1"/>
  <c r="AO24" i="18"/>
  <c r="AP24" i="18" s="1"/>
  <c r="AS24" i="18"/>
  <c r="BJ133" i="18"/>
  <c r="AK95" i="18"/>
  <c r="AJ190" i="18"/>
  <c r="AK190" i="18" s="1"/>
  <c r="AM190" i="18"/>
  <c r="AO30" i="18"/>
  <c r="AP30" i="18" s="1"/>
  <c r="AR30" i="18"/>
  <c r="AE97" i="18"/>
  <c r="AF198" i="18"/>
  <c r="AK128" i="18"/>
  <c r="AR193" i="18"/>
  <c r="AO193" i="18"/>
  <c r="AP193" i="18" s="1"/>
  <c r="AO110" i="18"/>
  <c r="AR110" i="18"/>
  <c r="AA220" i="18"/>
  <c r="AM194" i="18"/>
  <c r="AJ194" i="18"/>
  <c r="AP182" i="18"/>
  <c r="AW123" i="18"/>
  <c r="AT123" i="18"/>
  <c r="AJ33" i="18"/>
  <c r="AK33" i="18" s="1"/>
  <c r="AM33" i="18"/>
  <c r="AO60" i="18"/>
  <c r="AP60" i="18" s="1"/>
  <c r="AR60" i="18"/>
  <c r="AU149" i="18"/>
  <c r="AK38" i="18"/>
  <c r="AW112" i="18"/>
  <c r="AT112" i="18"/>
  <c r="AK85" i="18"/>
  <c r="BG236" i="18"/>
  <c r="AY229" i="18"/>
  <c r="AZ229" i="18" s="1"/>
  <c r="BB229" i="18"/>
  <c r="AK71" i="18"/>
  <c r="AE220" i="18"/>
  <c r="AF208" i="18"/>
  <c r="AF220" i="18" s="1"/>
  <c r="AR188" i="18"/>
  <c r="AO188" i="18"/>
  <c r="AP188" i="18" s="1"/>
  <c r="AM151" i="18"/>
  <c r="AJ151" i="18"/>
  <c r="AK151" i="18" s="1"/>
  <c r="AN235" i="18"/>
  <c r="AJ235" i="18"/>
  <c r="AK235" i="18" s="1"/>
  <c r="DY164" i="18"/>
  <c r="AW153" i="18"/>
  <c r="AT153" i="18"/>
  <c r="AK231" i="18"/>
  <c r="AO52" i="18"/>
  <c r="AR52" i="18"/>
  <c r="AO32" i="18"/>
  <c r="AP32" i="18" s="1"/>
  <c r="AR32" i="18"/>
  <c r="BH74" i="18"/>
  <c r="BD74" i="18"/>
  <c r="BE74" i="18" s="1"/>
  <c r="BG184" i="18"/>
  <c r="BD184" i="18"/>
  <c r="AJ129" i="18"/>
  <c r="AK129" i="18" s="1"/>
  <c r="AM129" i="18"/>
  <c r="AO76" i="18"/>
  <c r="AP76" i="18" s="1"/>
  <c r="AR76" i="18"/>
  <c r="AX108" i="18"/>
  <c r="AT108" i="18"/>
  <c r="AU108" i="18" s="1"/>
  <c r="AU200" i="18"/>
  <c r="AK81" i="18"/>
  <c r="AW191" i="18"/>
  <c r="AT191" i="18"/>
  <c r="AU191" i="18" s="1"/>
  <c r="AO227" i="18"/>
  <c r="AR227" i="18"/>
  <c r="AP169" i="18"/>
  <c r="AR134" i="18"/>
  <c r="AO134" i="18"/>
  <c r="AM238" i="18"/>
  <c r="AJ238" i="18"/>
  <c r="AP181" i="18"/>
  <c r="AJ84" i="18"/>
  <c r="AK84" i="18" s="1"/>
  <c r="AM84" i="18"/>
  <c r="AK107" i="18"/>
  <c r="AP173" i="18"/>
  <c r="BR139" i="18"/>
  <c r="BN139" i="18"/>
  <c r="BO139" i="18" s="1"/>
  <c r="AR126" i="18"/>
  <c r="AO126" i="18"/>
  <c r="AK83" i="18"/>
  <c r="AT212" i="18"/>
  <c r="AW212" i="18"/>
  <c r="AW172" i="18"/>
  <c r="AT172" i="18"/>
  <c r="AR132" i="18"/>
  <c r="AO132" i="18"/>
  <c r="AK21" i="18"/>
  <c r="V243" i="17"/>
  <c r="AO151" i="17"/>
  <c r="AP151" i="17" s="1"/>
  <c r="AR151" i="17"/>
  <c r="DX60" i="17"/>
  <c r="DU56" i="17"/>
  <c r="DY56" i="17" s="1"/>
  <c r="DX56" i="17"/>
  <c r="BM234" i="17"/>
  <c r="BI234" i="17"/>
  <c r="AO95" i="17"/>
  <c r="AP95" i="17" s="1"/>
  <c r="AR95" i="17"/>
  <c r="AJ124" i="17"/>
  <c r="AK124" i="17" s="1"/>
  <c r="AM124" i="17"/>
  <c r="AF165" i="17"/>
  <c r="AF174" i="17" s="1"/>
  <c r="AE174" i="17"/>
  <c r="AO81" i="17"/>
  <c r="AR81" i="17"/>
  <c r="BI25" i="17"/>
  <c r="BJ25" i="17" s="1"/>
  <c r="BL25" i="17"/>
  <c r="AO111" i="17"/>
  <c r="AP111" i="17" s="1"/>
  <c r="AR111" i="17"/>
  <c r="BH86" i="17"/>
  <c r="BD86" i="17"/>
  <c r="AT106" i="17"/>
  <c r="AW106" i="17"/>
  <c r="AJ170" i="17"/>
  <c r="AK170" i="17" s="1"/>
  <c r="AM170" i="17"/>
  <c r="AT108" i="17"/>
  <c r="AU108" i="17" s="1"/>
  <c r="AW108" i="17"/>
  <c r="AY125" i="17"/>
  <c r="BC125" i="17"/>
  <c r="AO227" i="17"/>
  <c r="AR227" i="17"/>
  <c r="AW167" i="17"/>
  <c r="AT167" i="17"/>
  <c r="AZ217" i="17"/>
  <c r="BM209" i="17"/>
  <c r="BI209" i="17"/>
  <c r="BJ209" i="17" s="1"/>
  <c r="AF97" i="17"/>
  <c r="BC38" i="17"/>
  <c r="AY38" i="17"/>
  <c r="AM85" i="17"/>
  <c r="AJ85" i="17"/>
  <c r="AK85" i="17" s="1"/>
  <c r="AK97" i="17" s="1"/>
  <c r="BB182" i="17"/>
  <c r="BH90" i="17"/>
  <c r="BD90" i="17"/>
  <c r="BE90" i="17" s="1"/>
  <c r="AW219" i="17"/>
  <c r="AT219" i="17"/>
  <c r="AU219" i="17" s="1"/>
  <c r="BM198" i="17"/>
  <c r="BI198" i="17"/>
  <c r="BJ198" i="17" s="1"/>
  <c r="AR171" i="17"/>
  <c r="AO171" i="17"/>
  <c r="AK111" i="17"/>
  <c r="AW152" i="17"/>
  <c r="AT152" i="17"/>
  <c r="AU152" i="17" s="1"/>
  <c r="BD55" i="17"/>
  <c r="BE55" i="17" s="1"/>
  <c r="AT235" i="17"/>
  <c r="AU235" i="17" s="1"/>
  <c r="AW235" i="17"/>
  <c r="CA199" i="17"/>
  <c r="BX199" i="17"/>
  <c r="BY199" i="17" s="1"/>
  <c r="BB188" i="17"/>
  <c r="BL130" i="17"/>
  <c r="AO131" i="17"/>
  <c r="AP131" i="17" s="1"/>
  <c r="AR131" i="17"/>
  <c r="BC130" i="17"/>
  <c r="AY130" i="17"/>
  <c r="AZ130" i="17" s="1"/>
  <c r="AA174" i="17"/>
  <c r="AO94" i="17"/>
  <c r="AR94" i="17"/>
  <c r="AR238" i="17"/>
  <c r="AO238" i="17"/>
  <c r="AP238" i="17" s="1"/>
  <c r="AW214" i="17"/>
  <c r="AT214" i="17"/>
  <c r="AO139" i="17"/>
  <c r="AP139" i="17" s="1"/>
  <c r="AR139" i="17"/>
  <c r="AI187" i="17"/>
  <c r="AE187" i="17"/>
  <c r="AF187" i="17" s="1"/>
  <c r="AZ71" i="17"/>
  <c r="AT153" i="17"/>
  <c r="AU153" i="17" s="1"/>
  <c r="AW153" i="17"/>
  <c r="AE239" i="17"/>
  <c r="AT22" i="17"/>
  <c r="AW22" i="17"/>
  <c r="AO232" i="17"/>
  <c r="AR232" i="17"/>
  <c r="AO83" i="17"/>
  <c r="AR83" i="17"/>
  <c r="AJ189" i="17"/>
  <c r="AM189" i="17"/>
  <c r="AR195" i="17"/>
  <c r="AO195" i="17"/>
  <c r="AP195" i="17" s="1"/>
  <c r="AO228" i="17"/>
  <c r="AR228" i="17"/>
  <c r="AN188" i="17"/>
  <c r="AJ188" i="17"/>
  <c r="AK188" i="17" s="1"/>
  <c r="BM208" i="17"/>
  <c r="BI208" i="17"/>
  <c r="AJ231" i="17"/>
  <c r="AK231" i="17" s="1"/>
  <c r="AM231" i="17"/>
  <c r="AJ239" i="17"/>
  <c r="AK227" i="17"/>
  <c r="BG169" i="17"/>
  <c r="BD169" i="17"/>
  <c r="BC35" i="17"/>
  <c r="AY35" i="17"/>
  <c r="AZ35" i="17" s="1"/>
  <c r="BH217" i="17"/>
  <c r="BD217" i="17"/>
  <c r="BE217" i="17" s="1"/>
  <c r="AY213" i="17"/>
  <c r="AZ213" i="17" s="1"/>
  <c r="BC213" i="17"/>
  <c r="AO92" i="17"/>
  <c r="AR92" i="17"/>
  <c r="BI24" i="17"/>
  <c r="BJ24" i="17" s="1"/>
  <c r="BL24" i="17"/>
  <c r="AJ54" i="17"/>
  <c r="AO114" i="17"/>
  <c r="AP114" i="17" s="1"/>
  <c r="AR114" i="17"/>
  <c r="Q243" i="17"/>
  <c r="AW192" i="17"/>
  <c r="AT192" i="17"/>
  <c r="AU192" i="17" s="1"/>
  <c r="AE97" i="17"/>
  <c r="AO93" i="17"/>
  <c r="AP93" i="17" s="1"/>
  <c r="AR93" i="17"/>
  <c r="AK129" i="17"/>
  <c r="AO76" i="17"/>
  <c r="AP76" i="17" s="1"/>
  <c r="AR76" i="17"/>
  <c r="AJ137" i="17"/>
  <c r="AM137" i="17"/>
  <c r="AT112" i="17"/>
  <c r="AU112" i="17" s="1"/>
  <c r="AW112" i="17"/>
  <c r="AT77" i="17"/>
  <c r="AW77" i="17"/>
  <c r="AF211" i="17"/>
  <c r="AF220" i="17" s="1"/>
  <c r="AE220" i="17"/>
  <c r="AT105" i="17"/>
  <c r="AW105" i="17"/>
  <c r="AF150" i="17"/>
  <c r="AF156" i="17" s="1"/>
  <c r="AE156" i="17"/>
  <c r="AY168" i="17"/>
  <c r="BB168" i="17"/>
  <c r="AJ113" i="17"/>
  <c r="AM113" i="17"/>
  <c r="AF182" i="17"/>
  <c r="AM154" i="17"/>
  <c r="AJ154" i="17"/>
  <c r="AK154" i="17" s="1"/>
  <c r="AT172" i="17"/>
  <c r="AU172" i="17" s="1"/>
  <c r="AW172" i="17"/>
  <c r="AT75" i="17"/>
  <c r="AW75" i="17"/>
  <c r="BD29" i="17"/>
  <c r="BE29" i="17" s="1"/>
  <c r="BG29" i="17"/>
  <c r="BC34" i="17"/>
  <c r="AY34" i="17"/>
  <c r="AZ34" i="17" s="1"/>
  <c r="AK131" i="17"/>
  <c r="AT21" i="17"/>
  <c r="AW21" i="17"/>
  <c r="AA97" i="17"/>
  <c r="AK139" i="17"/>
  <c r="AP210" i="17"/>
  <c r="AP153" i="17"/>
  <c r="CU234" i="17"/>
  <c r="AT82" i="17"/>
  <c r="AW82" i="17"/>
  <c r="AR89" i="17"/>
  <c r="AO89" i="17"/>
  <c r="AF233" i="17"/>
  <c r="AW196" i="17"/>
  <c r="AT196" i="17"/>
  <c r="AU196" i="17" s="1"/>
  <c r="BH88" i="17"/>
  <c r="BD88" i="17"/>
  <c r="BE88" i="17" s="1"/>
  <c r="AR237" i="17"/>
  <c r="AO237" i="17"/>
  <c r="AP237" i="17" s="1"/>
  <c r="AO138" i="17"/>
  <c r="AP138" i="17" s="1"/>
  <c r="AR138" i="17"/>
  <c r="BE209" i="17"/>
  <c r="BC79" i="17"/>
  <c r="AY79" i="17"/>
  <c r="AZ79" i="17" s="1"/>
  <c r="AW215" i="17"/>
  <c r="AT215" i="17"/>
  <c r="AO91" i="17"/>
  <c r="AP91" i="17" s="1"/>
  <c r="AR91" i="17"/>
  <c r="AJ123" i="17"/>
  <c r="AM123" i="17"/>
  <c r="DY149" i="17"/>
  <c r="AO229" i="17"/>
  <c r="AP229" i="17" s="1"/>
  <c r="AR229" i="17"/>
  <c r="AR166" i="17"/>
  <c r="AO166" i="17"/>
  <c r="BV74" i="17"/>
  <c r="BT199" i="17"/>
  <c r="AM190" i="17"/>
  <c r="AJ190" i="17"/>
  <c r="AR87" i="17"/>
  <c r="AO87" i="17"/>
  <c r="AP87" i="17" s="1"/>
  <c r="AA187" i="17"/>
  <c r="AA201" i="17" s="1"/>
  <c r="BH71" i="17"/>
  <c r="BD71" i="17"/>
  <c r="AM104" i="17"/>
  <c r="AJ104" i="17"/>
  <c r="AW218" i="17"/>
  <c r="AT218" i="17"/>
  <c r="AF239" i="17"/>
  <c r="BH72" i="17"/>
  <c r="BD72" i="17"/>
  <c r="BE208" i="17"/>
  <c r="AJ233" i="17"/>
  <c r="AK233" i="17" s="1"/>
  <c r="AM233" i="17"/>
  <c r="AU213" i="17"/>
  <c r="AO134" i="17"/>
  <c r="AR134" i="17"/>
  <c r="AO96" i="17"/>
  <c r="AR96" i="17"/>
  <c r="AJ230" i="17"/>
  <c r="AM230" i="17"/>
  <c r="DY164" i="17"/>
  <c r="AO110" i="17"/>
  <c r="AR110" i="17"/>
  <c r="AF124" i="17"/>
  <c r="AF123" i="17"/>
  <c r="AE141" i="17"/>
  <c r="AJ173" i="17"/>
  <c r="AK173" i="17" s="1"/>
  <c r="AM173" i="17"/>
  <c r="AP196" i="17"/>
  <c r="AJ136" i="17"/>
  <c r="AK136" i="17" s="1"/>
  <c r="AM136" i="17"/>
  <c r="AZ88" i="17"/>
  <c r="AJ186" i="17"/>
  <c r="AK186" i="17" s="1"/>
  <c r="AM186" i="17"/>
  <c r="AJ133" i="17"/>
  <c r="AK133" i="17" s="1"/>
  <c r="AM133" i="17"/>
  <c r="Z201" i="17"/>
  <c r="Z243" i="17" s="1"/>
  <c r="AF54" i="17"/>
  <c r="AF63" i="17" s="1"/>
  <c r="AE63" i="17"/>
  <c r="AU79" i="17"/>
  <c r="AK114" i="17"/>
  <c r="AJ165" i="17"/>
  <c r="AM165" i="17"/>
  <c r="AR129" i="17"/>
  <c r="AO129" i="17"/>
  <c r="AP129" i="17" s="1"/>
  <c r="DY122" i="17"/>
  <c r="AA115" i="17"/>
  <c r="AJ132" i="17"/>
  <c r="AK132" i="17" s="1"/>
  <c r="AM132" i="17"/>
  <c r="AJ97" i="17"/>
  <c r="AP112" i="17"/>
  <c r="BC39" i="17"/>
  <c r="AY39" i="17"/>
  <c r="AS212" i="17"/>
  <c r="AO212" i="17"/>
  <c r="AN211" i="17"/>
  <c r="AJ211" i="17"/>
  <c r="AM150" i="17"/>
  <c r="AJ150" i="17"/>
  <c r="BD109" i="17"/>
  <c r="BE109" i="17" s="1"/>
  <c r="BG109" i="17"/>
  <c r="BD23" i="17"/>
  <c r="BE23" i="17" s="1"/>
  <c r="BG23" i="17"/>
  <c r="AW193" i="17"/>
  <c r="AT193" i="17"/>
  <c r="BH73" i="17"/>
  <c r="BD73" i="17"/>
  <c r="BE73" i="17" s="1"/>
  <c r="BW107" i="17"/>
  <c r="BS107" i="17"/>
  <c r="AN182" i="17"/>
  <c r="AJ182" i="17"/>
  <c r="AO135" i="17"/>
  <c r="AR135" i="17"/>
  <c r="AZ29" i="17"/>
  <c r="BC74" i="17"/>
  <c r="AY74" i="17"/>
  <c r="AZ74" i="17" s="1"/>
  <c r="AO42" i="17"/>
  <c r="AP21" i="17"/>
  <c r="AP42" i="17" s="1"/>
  <c r="AT236" i="17"/>
  <c r="AW236" i="17"/>
  <c r="AT30" i="17"/>
  <c r="AU30" i="17" s="1"/>
  <c r="AW30" i="17"/>
  <c r="BD200" i="17"/>
  <c r="BG200" i="17"/>
  <c r="DY181" i="17"/>
  <c r="AW210" i="17"/>
  <c r="AT210" i="17"/>
  <c r="AW183" i="17"/>
  <c r="AT183" i="17"/>
  <c r="AE115" i="17"/>
  <c r="AF104" i="17"/>
  <c r="AF115" i="17" s="1"/>
  <c r="AJ140" i="17"/>
  <c r="AK140" i="17" s="1"/>
  <c r="AM140" i="17"/>
  <c r="BM31" i="17"/>
  <c r="BI31" i="17"/>
  <c r="AR191" i="17"/>
  <c r="AO191" i="17"/>
  <c r="AR155" i="17"/>
  <c r="AO155" i="17"/>
  <c r="AP155" i="17" s="1"/>
  <c r="AW211" i="17"/>
  <c r="AP108" i="17"/>
  <c r="AT84" i="17"/>
  <c r="AU84" i="17" s="1"/>
  <c r="AW84" i="17"/>
  <c r="DG107" i="19" l="1"/>
  <c r="DH107" i="19" s="1"/>
  <c r="DJ107" i="19"/>
  <c r="DG106" i="19"/>
  <c r="DJ106" i="19"/>
  <c r="CS115" i="19"/>
  <c r="CX138" i="19"/>
  <c r="DH199" i="19"/>
  <c r="DB105" i="19"/>
  <c r="DC105" i="19" s="1"/>
  <c r="DE105" i="19"/>
  <c r="DE138" i="19"/>
  <c r="DB138" i="19"/>
  <c r="DC138" i="19" s="1"/>
  <c r="DO199" i="19"/>
  <c r="DQ199" i="19" s="1"/>
  <c r="DR199" i="19" s="1"/>
  <c r="DL199" i="19"/>
  <c r="DM199" i="19" s="1"/>
  <c r="DG39" i="19"/>
  <c r="DJ39" i="19"/>
  <c r="DH59" i="19"/>
  <c r="DB38" i="19"/>
  <c r="DC38" i="19" s="1"/>
  <c r="DE38" i="19"/>
  <c r="DG110" i="19"/>
  <c r="DH110" i="19" s="1"/>
  <c r="DJ110" i="19"/>
  <c r="DG36" i="19"/>
  <c r="DJ36" i="19"/>
  <c r="DO85" i="19"/>
  <c r="DQ85" i="19" s="1"/>
  <c r="DR85" i="19" s="1"/>
  <c r="DL85" i="19"/>
  <c r="DM85" i="19" s="1"/>
  <c r="DG40" i="19"/>
  <c r="DH40" i="19" s="1"/>
  <c r="DJ40" i="19"/>
  <c r="CX27" i="19"/>
  <c r="DB208" i="19"/>
  <c r="DE208" i="19"/>
  <c r="DB212" i="19"/>
  <c r="DC212" i="19" s="1"/>
  <c r="DE212" i="19"/>
  <c r="DG219" i="19"/>
  <c r="DH219" i="19" s="1"/>
  <c r="DJ219" i="19"/>
  <c r="DG233" i="19"/>
  <c r="DH233" i="19" s="1"/>
  <c r="DJ233" i="19"/>
  <c r="DF113" i="19"/>
  <c r="DB113" i="19"/>
  <c r="DC113" i="19" s="1"/>
  <c r="DG60" i="19"/>
  <c r="DK60" i="19"/>
  <c r="DG232" i="19"/>
  <c r="DH232" i="19" s="1"/>
  <c r="DJ232" i="19"/>
  <c r="DH169" i="19"/>
  <c r="DG217" i="19"/>
  <c r="DJ217" i="19"/>
  <c r="DJ194" i="19"/>
  <c r="DG194" i="19"/>
  <c r="DH194" i="19" s="1"/>
  <c r="DE154" i="19"/>
  <c r="DB154" i="19"/>
  <c r="DO81" i="19"/>
  <c r="DQ81" i="19" s="1"/>
  <c r="DR81" i="19" s="1"/>
  <c r="DL81" i="19"/>
  <c r="DO164" i="19"/>
  <c r="DQ164" i="19" s="1"/>
  <c r="DL164" i="19"/>
  <c r="DH134" i="19"/>
  <c r="DC90" i="19"/>
  <c r="DC97" i="19" s="1"/>
  <c r="DC40" i="19"/>
  <c r="DB37" i="19"/>
  <c r="DC37" i="19" s="1"/>
  <c r="DE37" i="19"/>
  <c r="DB136" i="19"/>
  <c r="DE136" i="19"/>
  <c r="DC216" i="19"/>
  <c r="CW220" i="19"/>
  <c r="CX208" i="19"/>
  <c r="DG168" i="19"/>
  <c r="DJ168" i="19"/>
  <c r="DO165" i="19"/>
  <c r="DQ165" i="19" s="1"/>
  <c r="DR165" i="19" s="1"/>
  <c r="DL165" i="19"/>
  <c r="DM165" i="19" s="1"/>
  <c r="DJ236" i="19"/>
  <c r="DG236" i="19"/>
  <c r="DH236" i="19" s="1"/>
  <c r="DC192" i="19"/>
  <c r="DJ197" i="19"/>
  <c r="DG197" i="19"/>
  <c r="DH197" i="19" s="1"/>
  <c r="DE111" i="19"/>
  <c r="DB111" i="19"/>
  <c r="DC111" i="19" s="1"/>
  <c r="DC213" i="19"/>
  <c r="DG35" i="19"/>
  <c r="DH35" i="19" s="1"/>
  <c r="DJ35" i="19"/>
  <c r="DB167" i="19"/>
  <c r="DC167" i="19" s="1"/>
  <c r="DE167" i="19"/>
  <c r="DO113" i="19"/>
  <c r="DC231" i="19"/>
  <c r="DO155" i="19"/>
  <c r="DQ155" i="19" s="1"/>
  <c r="DR155" i="19" s="1"/>
  <c r="DL155" i="19"/>
  <c r="DM155" i="19" s="1"/>
  <c r="DO169" i="19"/>
  <c r="DQ169" i="19" s="1"/>
  <c r="DR169" i="19" s="1"/>
  <c r="DL169" i="19"/>
  <c r="DM169" i="19" s="1"/>
  <c r="DB227" i="19"/>
  <c r="DE227" i="19"/>
  <c r="CX153" i="19"/>
  <c r="CX234" i="19"/>
  <c r="DO139" i="19"/>
  <c r="DQ139" i="19" s="1"/>
  <c r="DR139" i="19" s="1"/>
  <c r="DL139" i="19"/>
  <c r="DM139" i="19" s="1"/>
  <c r="DG31" i="19"/>
  <c r="DH31" i="19" s="1"/>
  <c r="DJ31" i="19"/>
  <c r="DO127" i="19"/>
  <c r="DQ127" i="19" s="1"/>
  <c r="DR127" i="19" s="1"/>
  <c r="DL127" i="19"/>
  <c r="DE188" i="19"/>
  <c r="DB188" i="19"/>
  <c r="DC188" i="19" s="1"/>
  <c r="CS63" i="19"/>
  <c r="DH76" i="19"/>
  <c r="DG189" i="19"/>
  <c r="DH189" i="19" s="1"/>
  <c r="DJ189" i="19"/>
  <c r="DE112" i="19"/>
  <c r="DB112" i="19"/>
  <c r="DC112" i="19" s="1"/>
  <c r="DK90" i="19"/>
  <c r="DG90" i="19"/>
  <c r="DH90" i="19" s="1"/>
  <c r="CS239" i="19"/>
  <c r="CX136" i="19"/>
  <c r="CX141" i="19" s="1"/>
  <c r="CW141" i="19"/>
  <c r="DJ216" i="19"/>
  <c r="DG216" i="19"/>
  <c r="DH216" i="19" s="1"/>
  <c r="DC191" i="19"/>
  <c r="DB26" i="19"/>
  <c r="DE26" i="19"/>
  <c r="CX52" i="19"/>
  <c r="CW63" i="19"/>
  <c r="DJ150" i="19"/>
  <c r="DG150" i="19"/>
  <c r="DJ192" i="19"/>
  <c r="DG192" i="19"/>
  <c r="DH192" i="19" s="1"/>
  <c r="DL54" i="19"/>
  <c r="DM54" i="19" s="1"/>
  <c r="DO54" i="19"/>
  <c r="DQ54" i="19" s="1"/>
  <c r="DR54" i="19" s="1"/>
  <c r="DO185" i="19"/>
  <c r="DQ185" i="19" s="1"/>
  <c r="DR185" i="19" s="1"/>
  <c r="DL185" i="19"/>
  <c r="DM185" i="19" s="1"/>
  <c r="CX108" i="19"/>
  <c r="CX115" i="19" s="1"/>
  <c r="CW115" i="19"/>
  <c r="DB78" i="19"/>
  <c r="DC78" i="19" s="1"/>
  <c r="DE78" i="19"/>
  <c r="DC187" i="19"/>
  <c r="CX56" i="19"/>
  <c r="DC35" i="19"/>
  <c r="DG77" i="19"/>
  <c r="DH77" i="19" s="1"/>
  <c r="DK77" i="19"/>
  <c r="CX167" i="19"/>
  <c r="CX174" i="19" s="1"/>
  <c r="DX71" i="19"/>
  <c r="DU71" i="19"/>
  <c r="DJ231" i="19"/>
  <c r="DG231" i="19"/>
  <c r="DH231" i="19" s="1"/>
  <c r="DE228" i="19"/>
  <c r="DB228" i="19"/>
  <c r="DC82" i="19"/>
  <c r="DJ214" i="19"/>
  <c r="DG214" i="19"/>
  <c r="CW239" i="19"/>
  <c r="CX227" i="19"/>
  <c r="DC32" i="19"/>
  <c r="DJ109" i="19"/>
  <c r="DG109" i="19"/>
  <c r="DB33" i="19"/>
  <c r="DE33" i="19"/>
  <c r="DO237" i="19"/>
  <c r="DQ237" i="19" s="1"/>
  <c r="DR237" i="19" s="1"/>
  <c r="DL237" i="19"/>
  <c r="DM237" i="19" s="1"/>
  <c r="CW156" i="19"/>
  <c r="DJ195" i="19"/>
  <c r="DG195" i="19"/>
  <c r="DH195" i="19" s="1"/>
  <c r="DO125" i="19"/>
  <c r="DQ125" i="19" s="1"/>
  <c r="DL125" i="19"/>
  <c r="DL211" i="19"/>
  <c r="DM211" i="19" s="1"/>
  <c r="DO211" i="19"/>
  <c r="DQ211" i="19" s="1"/>
  <c r="DR211" i="19" s="1"/>
  <c r="DG166" i="19"/>
  <c r="DH166" i="19" s="1"/>
  <c r="DJ166" i="19"/>
  <c r="DG21" i="19"/>
  <c r="DK21" i="19"/>
  <c r="DH139" i="19"/>
  <c r="DO93" i="19"/>
  <c r="DQ93" i="19" s="1"/>
  <c r="DR93" i="19" s="1"/>
  <c r="DL93" i="19"/>
  <c r="DC22" i="19"/>
  <c r="DC31" i="19"/>
  <c r="DO89" i="19"/>
  <c r="DQ89" i="19" s="1"/>
  <c r="DR89" i="19" s="1"/>
  <c r="DL89" i="19"/>
  <c r="DM89" i="19" s="1"/>
  <c r="DB140" i="19"/>
  <c r="DC140" i="19" s="1"/>
  <c r="DE140" i="19"/>
  <c r="DM182" i="19"/>
  <c r="DJ190" i="19"/>
  <c r="DG190" i="19"/>
  <c r="DH190" i="19" s="1"/>
  <c r="DJ173" i="19"/>
  <c r="DG173" i="19"/>
  <c r="DH165" i="19"/>
  <c r="CX183" i="19"/>
  <c r="CW201" i="19"/>
  <c r="DG209" i="19"/>
  <c r="DH209" i="19" s="1"/>
  <c r="DJ209" i="19"/>
  <c r="DJ215" i="19"/>
  <c r="DG215" i="19"/>
  <c r="DH215" i="19" s="1"/>
  <c r="DG213" i="19"/>
  <c r="DH213" i="19" s="1"/>
  <c r="DJ213" i="19"/>
  <c r="DT133" i="19"/>
  <c r="DJ193" i="19"/>
  <c r="DG193" i="19"/>
  <c r="DG152" i="19"/>
  <c r="DH152" i="19" s="1"/>
  <c r="DJ152" i="19"/>
  <c r="DH55" i="19"/>
  <c r="DB153" i="19"/>
  <c r="DC153" i="19" s="1"/>
  <c r="DE153" i="19"/>
  <c r="DG184" i="19"/>
  <c r="DJ184" i="19"/>
  <c r="DG210" i="19"/>
  <c r="DH210" i="19" s="1"/>
  <c r="DJ210" i="19"/>
  <c r="DB234" i="19"/>
  <c r="DC234" i="19" s="1"/>
  <c r="DE234" i="19"/>
  <c r="DG79" i="19"/>
  <c r="DJ79" i="19"/>
  <c r="DO131" i="19"/>
  <c r="DQ131" i="19" s="1"/>
  <c r="DR131" i="19" s="1"/>
  <c r="DL131" i="19"/>
  <c r="CX34" i="19"/>
  <c r="CX188" i="19"/>
  <c r="DO59" i="19"/>
  <c r="DQ59" i="19" s="1"/>
  <c r="DR59" i="19" s="1"/>
  <c r="DL59" i="19"/>
  <c r="DM59" i="19" s="1"/>
  <c r="DC110" i="19"/>
  <c r="DX182" i="19"/>
  <c r="DU182" i="19"/>
  <c r="DC150" i="19"/>
  <c r="DB108" i="19"/>
  <c r="DE108" i="19"/>
  <c r="CX212" i="19"/>
  <c r="DE56" i="19"/>
  <c r="DB56" i="19"/>
  <c r="DC56" i="19" s="1"/>
  <c r="CS243" i="19"/>
  <c r="DU72" i="19"/>
  <c r="DY72" i="19" s="1"/>
  <c r="DX72" i="19"/>
  <c r="DG32" i="19"/>
  <c r="DH32" i="19" s="1"/>
  <c r="DJ32" i="19"/>
  <c r="DT200" i="19"/>
  <c r="DX74" i="19"/>
  <c r="DU74" i="19"/>
  <c r="DY74" i="19" s="1"/>
  <c r="DH125" i="19"/>
  <c r="DC21" i="19"/>
  <c r="DO135" i="19"/>
  <c r="DQ135" i="19" s="1"/>
  <c r="DR135" i="19" s="1"/>
  <c r="DL135" i="19"/>
  <c r="DG22" i="19"/>
  <c r="DH22" i="19" s="1"/>
  <c r="DJ22" i="19"/>
  <c r="DJ196" i="19"/>
  <c r="DG196" i="19"/>
  <c r="DO76" i="19"/>
  <c r="DQ76" i="19" s="1"/>
  <c r="DL76" i="19"/>
  <c r="DH85" i="19"/>
  <c r="DU170" i="19"/>
  <c r="DY170" i="19" s="1"/>
  <c r="DX170" i="19"/>
  <c r="DB27" i="19"/>
  <c r="DC27" i="19" s="1"/>
  <c r="DE27" i="19"/>
  <c r="CR243" i="19"/>
  <c r="DJ191" i="19"/>
  <c r="DG191" i="19"/>
  <c r="DH191" i="19" s="1"/>
  <c r="DE52" i="19"/>
  <c r="DB52" i="19"/>
  <c r="DB183" i="19"/>
  <c r="DE183" i="19"/>
  <c r="DE53" i="19"/>
  <c r="DB53" i="19"/>
  <c r="DC53" i="19" s="1"/>
  <c r="CX78" i="19"/>
  <c r="CX97" i="19" s="1"/>
  <c r="CW97" i="19"/>
  <c r="DK187" i="19"/>
  <c r="DG187" i="19"/>
  <c r="DH187" i="19" s="1"/>
  <c r="DK94" i="19"/>
  <c r="DG94" i="19"/>
  <c r="DH94" i="19" s="1"/>
  <c r="DJ229" i="19"/>
  <c r="DG229" i="19"/>
  <c r="DC219" i="19"/>
  <c r="DJ235" i="19"/>
  <c r="DG235" i="19"/>
  <c r="DM30" i="19"/>
  <c r="DT30" i="19"/>
  <c r="DJ171" i="19"/>
  <c r="DG171" i="19"/>
  <c r="DB218" i="19"/>
  <c r="DC218" i="19" s="1"/>
  <c r="DE218" i="19"/>
  <c r="DP25" i="19"/>
  <c r="DQ25" i="19" s="1"/>
  <c r="DR25" i="19" s="1"/>
  <c r="DL25" i="19"/>
  <c r="DJ137" i="19"/>
  <c r="DG137" i="19"/>
  <c r="DC232" i="19"/>
  <c r="DK82" i="19"/>
  <c r="DG82" i="19"/>
  <c r="DH82" i="19" s="1"/>
  <c r="DC194" i="19"/>
  <c r="DO130" i="19"/>
  <c r="DQ130" i="19" s="1"/>
  <c r="DR130" i="19" s="1"/>
  <c r="DL130" i="19"/>
  <c r="DM151" i="19"/>
  <c r="DT151" i="19"/>
  <c r="DL55" i="19"/>
  <c r="DM55" i="19" s="1"/>
  <c r="DO55" i="19"/>
  <c r="DQ55" i="19" s="1"/>
  <c r="DR55" i="19" s="1"/>
  <c r="DK86" i="19"/>
  <c r="DG86" i="19"/>
  <c r="DH237" i="19"/>
  <c r="CX156" i="19"/>
  <c r="DU172" i="19"/>
  <c r="DY172" i="19" s="1"/>
  <c r="DX172" i="19"/>
  <c r="DB238" i="19"/>
  <c r="DC238" i="19" s="1"/>
  <c r="DE238" i="19"/>
  <c r="DH211" i="19"/>
  <c r="DC166" i="19"/>
  <c r="DC174" i="19" s="1"/>
  <c r="DU73" i="19"/>
  <c r="DY73" i="19" s="1"/>
  <c r="DX73" i="19"/>
  <c r="DH164" i="19"/>
  <c r="DT129" i="19"/>
  <c r="DL134" i="19"/>
  <c r="DM134" i="19" s="1"/>
  <c r="DO134" i="19"/>
  <c r="DQ134" i="19" s="1"/>
  <c r="DR134" i="19" s="1"/>
  <c r="DB34" i="19"/>
  <c r="DC34" i="19" s="1"/>
  <c r="DE34" i="19"/>
  <c r="CW42" i="19"/>
  <c r="DJ230" i="19"/>
  <c r="DG230" i="19"/>
  <c r="DB174" i="19"/>
  <c r="DR182" i="19"/>
  <c r="CN243" i="19"/>
  <c r="BC236" i="18"/>
  <c r="AY236" i="18"/>
  <c r="AZ236" i="18" s="1"/>
  <c r="AS196" i="18"/>
  <c r="AO196" i="18"/>
  <c r="AP196" i="18" s="1"/>
  <c r="AA243" i="18"/>
  <c r="AP113" i="18"/>
  <c r="CA114" i="18"/>
  <c r="BX114" i="18"/>
  <c r="BY114" i="18" s="1"/>
  <c r="BB109" i="18"/>
  <c r="AY109" i="18"/>
  <c r="AZ109" i="18" s="1"/>
  <c r="AF141" i="18"/>
  <c r="AX113" i="18"/>
  <c r="AT113" i="18"/>
  <c r="AU113" i="18" s="1"/>
  <c r="AY192" i="18"/>
  <c r="AZ192" i="18" s="1"/>
  <c r="BB192" i="18"/>
  <c r="AP126" i="18"/>
  <c r="AK238" i="18"/>
  <c r="BE184" i="18"/>
  <c r="AP52" i="18"/>
  <c r="AO151" i="18"/>
  <c r="AP151" i="18" s="1"/>
  <c r="AR151" i="18"/>
  <c r="BB123" i="18"/>
  <c r="AY123" i="18"/>
  <c r="AZ123" i="18" s="1"/>
  <c r="AW107" i="18"/>
  <c r="AT107" i="18"/>
  <c r="AU107" i="18" s="1"/>
  <c r="AT89" i="18"/>
  <c r="AU89" i="18" s="1"/>
  <c r="AW89" i="18"/>
  <c r="AK228" i="18"/>
  <c r="AK31" i="18"/>
  <c r="AU197" i="18"/>
  <c r="AE243" i="18"/>
  <c r="AY170" i="18"/>
  <c r="AZ170" i="18" s="1"/>
  <c r="BB170" i="18"/>
  <c r="AK59" i="18"/>
  <c r="BD168" i="18"/>
  <c r="BE168" i="18" s="1"/>
  <c r="BG168" i="18"/>
  <c r="BI73" i="18"/>
  <c r="BM73" i="18"/>
  <c r="AO35" i="18"/>
  <c r="AP35" i="18" s="1"/>
  <c r="AR35" i="18"/>
  <c r="AO26" i="18"/>
  <c r="AP26" i="18" s="1"/>
  <c r="AR26" i="18"/>
  <c r="AK88" i="18"/>
  <c r="AO122" i="18"/>
  <c r="AR122" i="18"/>
  <c r="AW136" i="18"/>
  <c r="AT136" i="18"/>
  <c r="AU136" i="18" s="1"/>
  <c r="AW216" i="18"/>
  <c r="AT216" i="18"/>
  <c r="AR152" i="18"/>
  <c r="AO152" i="18"/>
  <c r="AK55" i="18"/>
  <c r="AU212" i="18"/>
  <c r="AW126" i="18"/>
  <c r="AT126" i="18"/>
  <c r="AU126" i="18" s="1"/>
  <c r="AO84" i="18"/>
  <c r="AR84" i="18"/>
  <c r="AO238" i="18"/>
  <c r="AP238" i="18" s="1"/>
  <c r="AR238" i="18"/>
  <c r="BB191" i="18"/>
  <c r="AY191" i="18"/>
  <c r="AZ191" i="18" s="1"/>
  <c r="BL184" i="18"/>
  <c r="BI184" i="18"/>
  <c r="BJ184" i="18" s="1"/>
  <c r="BB153" i="18"/>
  <c r="AY153" i="18"/>
  <c r="AZ153" i="18" s="1"/>
  <c r="AT30" i="18"/>
  <c r="AW30" i="18"/>
  <c r="AO190" i="18"/>
  <c r="AR190" i="18"/>
  <c r="AJ220" i="18"/>
  <c r="AK208" i="18"/>
  <c r="AO94" i="18"/>
  <c r="AP94" i="18" s="1"/>
  <c r="AR94" i="18"/>
  <c r="AF201" i="18"/>
  <c r="AK96" i="18"/>
  <c r="AO111" i="18"/>
  <c r="AR111" i="18"/>
  <c r="AR37" i="18"/>
  <c r="AO37" i="18"/>
  <c r="AP37" i="18" s="1"/>
  <c r="AT231" i="18"/>
  <c r="AW231" i="18"/>
  <c r="AO77" i="18"/>
  <c r="AP77" i="18" s="1"/>
  <c r="AR77" i="18"/>
  <c r="AX79" i="18"/>
  <c r="AT79" i="18"/>
  <c r="AU79" i="18" s="1"/>
  <c r="AW217" i="18"/>
  <c r="AT217" i="18"/>
  <c r="AU217" i="18" s="1"/>
  <c r="BD233" i="18"/>
  <c r="BE233" i="18" s="1"/>
  <c r="BH233" i="18"/>
  <c r="AK82" i="18"/>
  <c r="AO183" i="18"/>
  <c r="AR183" i="18"/>
  <c r="AT155" i="18"/>
  <c r="AU155" i="18" s="1"/>
  <c r="AW155" i="18"/>
  <c r="AK115" i="18"/>
  <c r="AP58" i="18"/>
  <c r="AZ168" i="18"/>
  <c r="AT237" i="18"/>
  <c r="AW237" i="18"/>
  <c r="AF156" i="18"/>
  <c r="AK35" i="18"/>
  <c r="AP54" i="18"/>
  <c r="AK26" i="18"/>
  <c r="AP211" i="18"/>
  <c r="BS72" i="18"/>
  <c r="BV72" i="18"/>
  <c r="AJ141" i="18"/>
  <c r="AK122" i="18"/>
  <c r="AP71" i="18"/>
  <c r="BB39" i="18"/>
  <c r="AY39" i="18"/>
  <c r="AT95" i="18"/>
  <c r="AW95" i="18"/>
  <c r="AO61" i="18"/>
  <c r="AR61" i="18"/>
  <c r="CB167" i="18"/>
  <c r="BX167" i="18"/>
  <c r="AU172" i="18"/>
  <c r="AP134" i="18"/>
  <c r="AT227" i="18"/>
  <c r="AW227" i="18"/>
  <c r="AO129" i="18"/>
  <c r="AR129" i="18"/>
  <c r="AS235" i="18"/>
  <c r="AO235" i="18"/>
  <c r="AP235" i="18" s="1"/>
  <c r="AW188" i="18"/>
  <c r="AT188" i="18"/>
  <c r="AU188" i="18" s="1"/>
  <c r="BB112" i="18"/>
  <c r="AY112" i="18"/>
  <c r="AZ112" i="18" s="1"/>
  <c r="AT60" i="18"/>
  <c r="AW60" i="18"/>
  <c r="AT110" i="18"/>
  <c r="AU110" i="18" s="1"/>
  <c r="AW110" i="18"/>
  <c r="AT22" i="18"/>
  <c r="AU22" i="18" s="1"/>
  <c r="AW22" i="18"/>
  <c r="AU181" i="18"/>
  <c r="AT165" i="18"/>
  <c r="AW165" i="18"/>
  <c r="BS25" i="18"/>
  <c r="BV25" i="18"/>
  <c r="AT104" i="18"/>
  <c r="AW104" i="18"/>
  <c r="AO208" i="18"/>
  <c r="AR208" i="18"/>
  <c r="AK94" i="18"/>
  <c r="AY213" i="18"/>
  <c r="BB213" i="18"/>
  <c r="AO57" i="18"/>
  <c r="AP57" i="18" s="1"/>
  <c r="AR57" i="18"/>
  <c r="AT81" i="18"/>
  <c r="AU81" i="18" s="1"/>
  <c r="AW81" i="18"/>
  <c r="AK37" i="18"/>
  <c r="AT93" i="18"/>
  <c r="AW93" i="18"/>
  <c r="AK77" i="18"/>
  <c r="AX210" i="18"/>
  <c r="AT210" i="18"/>
  <c r="AT85" i="18"/>
  <c r="AW85" i="18"/>
  <c r="AO92" i="18"/>
  <c r="AP92" i="18" s="1"/>
  <c r="AR92" i="18"/>
  <c r="AO150" i="18"/>
  <c r="AR150" i="18"/>
  <c r="BD154" i="18"/>
  <c r="BG154" i="18"/>
  <c r="AK183" i="18"/>
  <c r="AJ201" i="18"/>
  <c r="AY230" i="18"/>
  <c r="AZ230" i="18" s="1"/>
  <c r="BB230" i="18"/>
  <c r="AT130" i="18"/>
  <c r="AU130" i="18" s="1"/>
  <c r="AW130" i="18"/>
  <c r="AJ115" i="18"/>
  <c r="AR214" i="18"/>
  <c r="AO214" i="18"/>
  <c r="AP214" i="18" s="1"/>
  <c r="AO53" i="18"/>
  <c r="AR53" i="18"/>
  <c r="AK239" i="18"/>
  <c r="CA74" i="18"/>
  <c r="AT71" i="18"/>
  <c r="AX71" i="18"/>
  <c r="BB182" i="18"/>
  <c r="AY182" i="18"/>
  <c r="AP132" i="18"/>
  <c r="BB212" i="18"/>
  <c r="AY212" i="18"/>
  <c r="AZ212" i="18" s="1"/>
  <c r="BW139" i="18"/>
  <c r="BS139" i="18"/>
  <c r="AT76" i="18"/>
  <c r="AU76" i="18" s="1"/>
  <c r="AW76" i="18"/>
  <c r="AT32" i="18"/>
  <c r="AU32" i="18" s="1"/>
  <c r="AW32" i="18"/>
  <c r="AU153" i="18"/>
  <c r="BL236" i="18"/>
  <c r="AO33" i="18"/>
  <c r="AP33" i="18" s="1"/>
  <c r="AR33" i="18"/>
  <c r="AO194" i="18"/>
  <c r="AP194" i="18" s="1"/>
  <c r="AR194" i="18"/>
  <c r="AT189" i="18"/>
  <c r="AU189" i="18" s="1"/>
  <c r="AW189" i="18"/>
  <c r="AR51" i="18"/>
  <c r="AO51" i="18"/>
  <c r="AU187" i="18"/>
  <c r="AT34" i="18"/>
  <c r="AU34" i="18" s="1"/>
  <c r="AW34" i="18"/>
  <c r="AP21" i="18"/>
  <c r="AP87" i="18"/>
  <c r="BB166" i="18"/>
  <c r="AY166" i="18"/>
  <c r="AZ166" i="18" s="1"/>
  <c r="BW135" i="18"/>
  <c r="BS135" i="18"/>
  <c r="BT135" i="18" s="1"/>
  <c r="AT91" i="18"/>
  <c r="AU91" i="18" s="1"/>
  <c r="AW91" i="18"/>
  <c r="AO96" i="18"/>
  <c r="AP96" i="18" s="1"/>
  <c r="AR96" i="18"/>
  <c r="BL234" i="18"/>
  <c r="AP79" i="18"/>
  <c r="AO75" i="18"/>
  <c r="AP75" i="18" s="1"/>
  <c r="AR75" i="18"/>
  <c r="AP217" i="18"/>
  <c r="AZ233" i="18"/>
  <c r="AO82" i="18"/>
  <c r="AP82" i="18" s="1"/>
  <c r="AR82" i="18"/>
  <c r="BM28" i="18"/>
  <c r="BI28" i="18"/>
  <c r="BJ28" i="18" s="1"/>
  <c r="AW232" i="18"/>
  <c r="AT232" i="18"/>
  <c r="AO131" i="18"/>
  <c r="AP131" i="18" s="1"/>
  <c r="AR131" i="18"/>
  <c r="AW219" i="18"/>
  <c r="AT219" i="18"/>
  <c r="AT58" i="18"/>
  <c r="AU58" i="18" s="1"/>
  <c r="AW58" i="18"/>
  <c r="AT54" i="18"/>
  <c r="AU54" i="18" s="1"/>
  <c r="AW54" i="18"/>
  <c r="AW211" i="18"/>
  <c r="AT211" i="18"/>
  <c r="AU211" i="18" s="1"/>
  <c r="BB140" i="18"/>
  <c r="AY140" i="18"/>
  <c r="AZ140" i="18" s="1"/>
  <c r="AY169" i="18"/>
  <c r="BB169" i="18"/>
  <c r="AO186" i="18"/>
  <c r="AP186" i="18" s="1"/>
  <c r="AR186" i="18"/>
  <c r="AT128" i="18"/>
  <c r="AW128" i="18"/>
  <c r="BG149" i="18"/>
  <c r="BD149" i="18"/>
  <c r="AW132" i="18"/>
  <c r="AT132" i="18"/>
  <c r="AU132" i="18" s="1"/>
  <c r="BD229" i="18"/>
  <c r="BG229" i="18"/>
  <c r="AU112" i="18"/>
  <c r="AJ63" i="18"/>
  <c r="AK51" i="18"/>
  <c r="BB187" i="18"/>
  <c r="AY187" i="18"/>
  <c r="AZ187" i="18" s="1"/>
  <c r="AP34" i="18"/>
  <c r="AW195" i="18"/>
  <c r="AT195" i="18"/>
  <c r="AU195" i="18" s="1"/>
  <c r="AT83" i="18"/>
  <c r="AW83" i="18"/>
  <c r="AP91" i="18"/>
  <c r="AK131" i="18"/>
  <c r="AJ42" i="18"/>
  <c r="BB172" i="18"/>
  <c r="AY172" i="18"/>
  <c r="AZ172" i="18" s="1"/>
  <c r="AW134" i="18"/>
  <c r="AT134" i="18"/>
  <c r="AU134" i="18" s="1"/>
  <c r="AP227" i="18"/>
  <c r="BC108" i="18"/>
  <c r="AY108" i="18"/>
  <c r="BM74" i="18"/>
  <c r="BI74" i="18"/>
  <c r="AT52" i="18"/>
  <c r="AU52" i="18" s="1"/>
  <c r="AW52" i="18"/>
  <c r="AJ97" i="18"/>
  <c r="AU123" i="18"/>
  <c r="AK194" i="18"/>
  <c r="AP110" i="18"/>
  <c r="AT193" i="18"/>
  <c r="AW193" i="18"/>
  <c r="AX24" i="18"/>
  <c r="AT24" i="18"/>
  <c r="AU24" i="18" s="1"/>
  <c r="AY199" i="18"/>
  <c r="BB199" i="18"/>
  <c r="BB181" i="18"/>
  <c r="AY181" i="18"/>
  <c r="AP165" i="18"/>
  <c r="AP174" i="18" s="1"/>
  <c r="AO174" i="18"/>
  <c r="AO215" i="18"/>
  <c r="AR215" i="18"/>
  <c r="AP104" i="18"/>
  <c r="AW38" i="18"/>
  <c r="AT38" i="18"/>
  <c r="AU38" i="18" s="1"/>
  <c r="AO228" i="18"/>
  <c r="AP228" i="18" s="1"/>
  <c r="AR228" i="18"/>
  <c r="AT21" i="18"/>
  <c r="AW21" i="18"/>
  <c r="AO90" i="18"/>
  <c r="AP90" i="18" s="1"/>
  <c r="AR90" i="18"/>
  <c r="AT36" i="18"/>
  <c r="AU36" i="18" s="1"/>
  <c r="AW36" i="18"/>
  <c r="AT87" i="18"/>
  <c r="AU87" i="18" s="1"/>
  <c r="AW87" i="18"/>
  <c r="AO86" i="18"/>
  <c r="AP86" i="18" s="1"/>
  <c r="AR86" i="18"/>
  <c r="AO31" i="18"/>
  <c r="AP31" i="18" s="1"/>
  <c r="AR31" i="18"/>
  <c r="BL210" i="18"/>
  <c r="BG200" i="18"/>
  <c r="BD200" i="18"/>
  <c r="BH137" i="18"/>
  <c r="BD137" i="18"/>
  <c r="AO198" i="18"/>
  <c r="AR198" i="18"/>
  <c r="BG196" i="18"/>
  <c r="AY197" i="18"/>
  <c r="AZ197" i="18" s="1"/>
  <c r="BB197" i="18"/>
  <c r="AK92" i="18"/>
  <c r="BG218" i="18"/>
  <c r="BD218" i="18"/>
  <c r="BW133" i="18"/>
  <c r="BS133" i="18"/>
  <c r="AK150" i="18"/>
  <c r="AK156" i="18" s="1"/>
  <c r="AJ156" i="18"/>
  <c r="CA71" i="18"/>
  <c r="BE28" i="18"/>
  <c r="AT56" i="18"/>
  <c r="AW56" i="18"/>
  <c r="AS234" i="18"/>
  <c r="AO234" i="18"/>
  <c r="AP130" i="18"/>
  <c r="AO59" i="18"/>
  <c r="AP59" i="18" s="1"/>
  <c r="AR59" i="18"/>
  <c r="AT209" i="18"/>
  <c r="AU209" i="18" s="1"/>
  <c r="AW209" i="18"/>
  <c r="AW171" i="18"/>
  <c r="AT171" i="18"/>
  <c r="AY40" i="18"/>
  <c r="BB40" i="18"/>
  <c r="AK214" i="18"/>
  <c r="BB173" i="18"/>
  <c r="AY173" i="18"/>
  <c r="AO88" i="18"/>
  <c r="AP88" i="18" s="1"/>
  <c r="AR88" i="18"/>
  <c r="AJ239" i="18"/>
  <c r="AW138" i="18"/>
  <c r="AT138" i="18"/>
  <c r="AP136" i="18"/>
  <c r="AZ149" i="18"/>
  <c r="AO55" i="18"/>
  <c r="AP55" i="18" s="1"/>
  <c r="AR55" i="18"/>
  <c r="BI106" i="18"/>
  <c r="BL106" i="18"/>
  <c r="AE201" i="17"/>
  <c r="AW151" i="17"/>
  <c r="AT151" i="17"/>
  <c r="AU151" i="17" s="1"/>
  <c r="AY183" i="17"/>
  <c r="AZ183" i="17" s="1"/>
  <c r="BB183" i="17"/>
  <c r="AU236" i="17"/>
  <c r="AT135" i="17"/>
  <c r="AU135" i="17" s="1"/>
  <c r="AW135" i="17"/>
  <c r="AP212" i="17"/>
  <c r="AR104" i="17"/>
  <c r="AO104" i="17"/>
  <c r="AR190" i="17"/>
  <c r="AO190" i="17"/>
  <c r="AP190" i="17" s="1"/>
  <c r="AT229" i="17"/>
  <c r="AU229" i="17" s="1"/>
  <c r="AW229" i="17"/>
  <c r="AU105" i="17"/>
  <c r="AT76" i="17"/>
  <c r="AW76" i="17"/>
  <c r="AO54" i="17"/>
  <c r="BH35" i="17"/>
  <c r="BD35" i="17"/>
  <c r="BR208" i="17"/>
  <c r="BN208" i="17"/>
  <c r="AW195" i="17"/>
  <c r="AT195" i="17"/>
  <c r="AU22" i="17"/>
  <c r="AU214" i="17"/>
  <c r="CC199" i="17"/>
  <c r="CF199" i="17"/>
  <c r="BB152" i="17"/>
  <c r="AY152" i="17"/>
  <c r="BR198" i="17"/>
  <c r="BN198" i="17"/>
  <c r="BO198" i="17" s="1"/>
  <c r="BM90" i="17"/>
  <c r="BI90" i="17"/>
  <c r="AW227" i="17"/>
  <c r="AT227" i="17"/>
  <c r="BH125" i="17"/>
  <c r="BD125" i="17"/>
  <c r="BE125" i="17" s="1"/>
  <c r="AR170" i="17"/>
  <c r="AO170" i="17"/>
  <c r="BE86" i="17"/>
  <c r="AP81" i="17"/>
  <c r="AY84" i="17"/>
  <c r="AZ84" i="17" s="1"/>
  <c r="BB84" i="17"/>
  <c r="BJ31" i="17"/>
  <c r="AU210" i="17"/>
  <c r="AP135" i="17"/>
  <c r="BB193" i="17"/>
  <c r="AY193" i="17"/>
  <c r="AZ193" i="17" s="1"/>
  <c r="BI109" i="17"/>
  <c r="BL109" i="17"/>
  <c r="AX212" i="17"/>
  <c r="AT212" i="17"/>
  <c r="AU212" i="17" s="1"/>
  <c r="AO230" i="17"/>
  <c r="AP230" i="17" s="1"/>
  <c r="AR230" i="17"/>
  <c r="AR233" i="17"/>
  <c r="AO233" i="17"/>
  <c r="AU218" i="17"/>
  <c r="BM88" i="17"/>
  <c r="BI88" i="17"/>
  <c r="BJ88" i="17" s="1"/>
  <c r="AU82" i="17"/>
  <c r="AY21" i="17"/>
  <c r="BB21" i="17"/>
  <c r="AY75" i="17"/>
  <c r="AZ75" i="17" s="1"/>
  <c r="BB75" i="17"/>
  <c r="AF201" i="17"/>
  <c r="AF243" i="17" s="1"/>
  <c r="AU77" i="17"/>
  <c r="AT114" i="17"/>
  <c r="AW114" i="17"/>
  <c r="AK54" i="17"/>
  <c r="AK63" i="17" s="1"/>
  <c r="AJ63" i="17"/>
  <c r="AT92" i="17"/>
  <c r="AU92" i="17" s="1"/>
  <c r="AW92" i="17"/>
  <c r="BE169" i="17"/>
  <c r="AO231" i="17"/>
  <c r="AR231" i="17"/>
  <c r="AT228" i="17"/>
  <c r="AU228" i="17" s="1"/>
  <c r="AW228" i="17"/>
  <c r="AO189" i="17"/>
  <c r="AP189" i="17" s="1"/>
  <c r="AR189" i="17"/>
  <c r="AT232" i="17"/>
  <c r="AU232" i="17" s="1"/>
  <c r="AW232" i="17"/>
  <c r="AN187" i="17"/>
  <c r="AJ187" i="17"/>
  <c r="AK187" i="17" s="1"/>
  <c r="BB214" i="17"/>
  <c r="AY214" i="17"/>
  <c r="AZ214" i="17" s="1"/>
  <c r="AT94" i="17"/>
  <c r="AU94" i="17" s="1"/>
  <c r="AW94" i="17"/>
  <c r="BH130" i="17"/>
  <c r="BD130" i="17"/>
  <c r="BE130" i="17" s="1"/>
  <c r="BG188" i="17"/>
  <c r="BB235" i="17"/>
  <c r="AY235" i="17"/>
  <c r="AP171" i="17"/>
  <c r="BG182" i="17"/>
  <c r="AZ38" i="17"/>
  <c r="AO239" i="17"/>
  <c r="AP227" i="17"/>
  <c r="AZ125" i="17"/>
  <c r="BM86" i="17"/>
  <c r="BI86" i="17"/>
  <c r="BJ86" i="17" s="1"/>
  <c r="BN25" i="17"/>
  <c r="BQ25" i="17"/>
  <c r="AT95" i="17"/>
  <c r="AW95" i="17"/>
  <c r="BB211" i="17"/>
  <c r="AP191" i="17"/>
  <c r="BR31" i="17"/>
  <c r="BN31" i="17"/>
  <c r="BO31" i="17" s="1"/>
  <c r="BB210" i="17"/>
  <c r="AY210" i="17"/>
  <c r="BE200" i="17"/>
  <c r="AK182" i="17"/>
  <c r="AS211" i="17"/>
  <c r="AO211" i="17"/>
  <c r="AZ39" i="17"/>
  <c r="AF141" i="17"/>
  <c r="AP110" i="17"/>
  <c r="AK230" i="17"/>
  <c r="AK239" i="17" s="1"/>
  <c r="AP134" i="17"/>
  <c r="BE72" i="17"/>
  <c r="BB218" i="17"/>
  <c r="AY218" i="17"/>
  <c r="AZ218" i="17" s="1"/>
  <c r="BM71" i="17"/>
  <c r="BI71" i="17"/>
  <c r="AW87" i="17"/>
  <c r="AT87" i="17"/>
  <c r="AU87" i="17" s="1"/>
  <c r="AP166" i="17"/>
  <c r="AO123" i="17"/>
  <c r="AR123" i="17"/>
  <c r="AU215" i="17"/>
  <c r="AP89" i="17"/>
  <c r="CZ234" i="17"/>
  <c r="AT42" i="17"/>
  <c r="AU21" i="17"/>
  <c r="AU42" i="17" s="1"/>
  <c r="BH34" i="17"/>
  <c r="BD34" i="17"/>
  <c r="AU75" i="17"/>
  <c r="AO154" i="17"/>
  <c r="AP154" i="17" s="1"/>
  <c r="AR154" i="17"/>
  <c r="BD168" i="17"/>
  <c r="BE168" i="17" s="1"/>
  <c r="BG168" i="17"/>
  <c r="AO137" i="17"/>
  <c r="AP137" i="17" s="1"/>
  <c r="AR137" i="17"/>
  <c r="BN24" i="17"/>
  <c r="BO24" i="17" s="1"/>
  <c r="BQ24" i="17"/>
  <c r="AP92" i="17"/>
  <c r="BM217" i="17"/>
  <c r="BI217" i="17"/>
  <c r="BL169" i="17"/>
  <c r="BI169" i="17"/>
  <c r="BJ169" i="17" s="1"/>
  <c r="AP228" i="17"/>
  <c r="AK189" i="17"/>
  <c r="AP232" i="17"/>
  <c r="AT139" i="17"/>
  <c r="AW139" i="17"/>
  <c r="AP94" i="17"/>
  <c r="AT171" i="17"/>
  <c r="AU171" i="17" s="1"/>
  <c r="AW171" i="17"/>
  <c r="BB219" i="17"/>
  <c r="AY219" i="17"/>
  <c r="BH38" i="17"/>
  <c r="BD38" i="17"/>
  <c r="BE38" i="17" s="1"/>
  <c r="AU167" i="17"/>
  <c r="AY108" i="17"/>
  <c r="BB108" i="17"/>
  <c r="BB106" i="17"/>
  <c r="AY106" i="17"/>
  <c r="AZ106" i="17" s="1"/>
  <c r="BJ234" i="17"/>
  <c r="BT107" i="17"/>
  <c r="AU193" i="17"/>
  <c r="AO150" i="17"/>
  <c r="AR150" i="17"/>
  <c r="AO165" i="17"/>
  <c r="AR165" i="17"/>
  <c r="AP96" i="17"/>
  <c r="CA74" i="17"/>
  <c r="AT91" i="17"/>
  <c r="AU91" i="17" s="1"/>
  <c r="AW91" i="17"/>
  <c r="AT138" i="17"/>
  <c r="AW138" i="17"/>
  <c r="AY82" i="17"/>
  <c r="AZ82" i="17" s="1"/>
  <c r="BB82" i="17"/>
  <c r="AK113" i="17"/>
  <c r="AY77" i="17"/>
  <c r="AZ77" i="17" s="1"/>
  <c r="BB77" i="17"/>
  <c r="AS188" i="17"/>
  <c r="AO188" i="17"/>
  <c r="AP83" i="17"/>
  <c r="AW238" i="17"/>
  <c r="AT238" i="17"/>
  <c r="AU238" i="17" s="1"/>
  <c r="BI55" i="17"/>
  <c r="AR85" i="17"/>
  <c r="AO85" i="17"/>
  <c r="AO97" i="17" s="1"/>
  <c r="AW155" i="17"/>
  <c r="AT155" i="17"/>
  <c r="AU155" i="17" s="1"/>
  <c r="BI200" i="17"/>
  <c r="BJ200" i="17" s="1"/>
  <c r="BL200" i="17"/>
  <c r="AY30" i="17"/>
  <c r="BB30" i="17"/>
  <c r="BH74" i="17"/>
  <c r="BD74" i="17"/>
  <c r="BE74" i="17" s="1"/>
  <c r="CB107" i="17"/>
  <c r="BX107" i="17"/>
  <c r="BY107" i="17" s="1"/>
  <c r="AK211" i="17"/>
  <c r="AK220" i="17" s="1"/>
  <c r="AJ220" i="17"/>
  <c r="AK165" i="17"/>
  <c r="AK174" i="17" s="1"/>
  <c r="AJ174" i="17"/>
  <c r="AO186" i="17"/>
  <c r="AR186" i="17"/>
  <c r="AO173" i="17"/>
  <c r="AR173" i="17"/>
  <c r="AT110" i="17"/>
  <c r="AU110" i="17" s="1"/>
  <c r="AW110" i="17"/>
  <c r="AT134" i="17"/>
  <c r="AU134" i="17" s="1"/>
  <c r="AW134" i="17"/>
  <c r="BE71" i="17"/>
  <c r="BH79" i="17"/>
  <c r="BD79" i="17"/>
  <c r="BE79" i="17" s="1"/>
  <c r="AW191" i="17"/>
  <c r="AT191" i="17"/>
  <c r="AU191" i="17" s="1"/>
  <c r="AO140" i="17"/>
  <c r="AP140" i="17" s="1"/>
  <c r="AR140" i="17"/>
  <c r="AU183" i="17"/>
  <c r="AY236" i="17"/>
  <c r="AZ236" i="17" s="1"/>
  <c r="BB236" i="17"/>
  <c r="AS182" i="17"/>
  <c r="AO182" i="17"/>
  <c r="BM73" i="17"/>
  <c r="BI73" i="17"/>
  <c r="BJ73" i="17" s="1"/>
  <c r="BI23" i="17"/>
  <c r="BJ23" i="17" s="1"/>
  <c r="BL23" i="17"/>
  <c r="AK150" i="17"/>
  <c r="AK156" i="17" s="1"/>
  <c r="AJ156" i="17"/>
  <c r="BH39" i="17"/>
  <c r="BD39" i="17"/>
  <c r="BE39" i="17" s="1"/>
  <c r="AO132" i="17"/>
  <c r="AP132" i="17" s="1"/>
  <c r="AR132" i="17"/>
  <c r="AW129" i="17"/>
  <c r="AT129" i="17"/>
  <c r="AE243" i="17"/>
  <c r="AO133" i="17"/>
  <c r="AP133" i="17" s="1"/>
  <c r="AR133" i="17"/>
  <c r="AO136" i="17"/>
  <c r="AP136" i="17" s="1"/>
  <c r="AR136" i="17"/>
  <c r="AT96" i="17"/>
  <c r="AU96" i="17" s="1"/>
  <c r="AW96" i="17"/>
  <c r="BM72" i="17"/>
  <c r="BI72" i="17"/>
  <c r="BJ72" i="17" s="1"/>
  <c r="AK104" i="17"/>
  <c r="AK115" i="17" s="1"/>
  <c r="AJ115" i="17"/>
  <c r="AK190" i="17"/>
  <c r="AW166" i="17"/>
  <c r="AT166" i="17"/>
  <c r="AU166" i="17" s="1"/>
  <c r="AK123" i="17"/>
  <c r="AJ141" i="17"/>
  <c r="BB215" i="17"/>
  <c r="AY215" i="17"/>
  <c r="AZ215" i="17" s="1"/>
  <c r="AW237" i="17"/>
  <c r="AT237" i="17"/>
  <c r="BB196" i="17"/>
  <c r="AY196" i="17"/>
  <c r="AW89" i="17"/>
  <c r="AT89" i="17"/>
  <c r="AU89" i="17" s="1"/>
  <c r="BI29" i="17"/>
  <c r="BJ29" i="17" s="1"/>
  <c r="BL29" i="17"/>
  <c r="BB172" i="17"/>
  <c r="AY172" i="17"/>
  <c r="AZ172" i="17" s="1"/>
  <c r="AO113" i="17"/>
  <c r="AP113" i="17" s="1"/>
  <c r="AR113" i="17"/>
  <c r="AZ168" i="17"/>
  <c r="AY105" i="17"/>
  <c r="AZ105" i="17" s="1"/>
  <c r="BB105" i="17"/>
  <c r="AY112" i="17"/>
  <c r="BB112" i="17"/>
  <c r="AK137" i="17"/>
  <c r="AT93" i="17"/>
  <c r="AU93" i="17" s="1"/>
  <c r="AW93" i="17"/>
  <c r="BB192" i="17"/>
  <c r="AY192" i="17"/>
  <c r="AZ192" i="17" s="1"/>
  <c r="BH213" i="17"/>
  <c r="BD213" i="17"/>
  <c r="BE213" i="17" s="1"/>
  <c r="BJ208" i="17"/>
  <c r="AT83" i="17"/>
  <c r="AU83" i="17" s="1"/>
  <c r="AW83" i="17"/>
  <c r="AY22" i="17"/>
  <c r="AZ22" i="17" s="1"/>
  <c r="BB22" i="17"/>
  <c r="AY153" i="17"/>
  <c r="BB153" i="17"/>
  <c r="AT131" i="17"/>
  <c r="AU131" i="17" s="1"/>
  <c r="AW131" i="17"/>
  <c r="BQ130" i="17"/>
  <c r="BR209" i="17"/>
  <c r="BN209" i="17"/>
  <c r="BB167" i="17"/>
  <c r="AY167" i="17"/>
  <c r="AZ167" i="17" s="1"/>
  <c r="AA243" i="17"/>
  <c r="AU106" i="17"/>
  <c r="AT111" i="17"/>
  <c r="AU111" i="17" s="1"/>
  <c r="AW111" i="17"/>
  <c r="AT81" i="17"/>
  <c r="AU81" i="17" s="1"/>
  <c r="AW81" i="17"/>
  <c r="AO124" i="17"/>
  <c r="AP124" i="17" s="1"/>
  <c r="AR124" i="17"/>
  <c r="BR234" i="17"/>
  <c r="BN234" i="17"/>
  <c r="BO234" i="17" s="1"/>
  <c r="CW243" i="19" l="1"/>
  <c r="CX239" i="19"/>
  <c r="CX42" i="19"/>
  <c r="DT211" i="19"/>
  <c r="DX211" i="19" s="1"/>
  <c r="DL106" i="19"/>
  <c r="DM106" i="19" s="1"/>
  <c r="DO106" i="19"/>
  <c r="DQ106" i="19" s="1"/>
  <c r="DR106" i="19" s="1"/>
  <c r="DH106" i="19"/>
  <c r="DT106" i="19"/>
  <c r="DT89" i="19"/>
  <c r="DX89" i="19" s="1"/>
  <c r="DO107" i="19"/>
  <c r="DQ107" i="19" s="1"/>
  <c r="DR107" i="19" s="1"/>
  <c r="DL107" i="19"/>
  <c r="DM107" i="19" s="1"/>
  <c r="DG105" i="19"/>
  <c r="DH105" i="19" s="1"/>
  <c r="DJ105" i="19"/>
  <c r="DT165" i="19"/>
  <c r="DX165" i="19" s="1"/>
  <c r="DB97" i="19"/>
  <c r="DB42" i="19"/>
  <c r="DG138" i="19"/>
  <c r="DJ138" i="19"/>
  <c r="DT199" i="19"/>
  <c r="DH230" i="19"/>
  <c r="DP86" i="19"/>
  <c r="DQ86" i="19" s="1"/>
  <c r="DR86" i="19" s="1"/>
  <c r="DL86" i="19"/>
  <c r="DM86" i="19" s="1"/>
  <c r="DU89" i="19"/>
  <c r="DY89" i="19" s="1"/>
  <c r="DH171" i="19"/>
  <c r="DP94" i="19"/>
  <c r="DQ94" i="19" s="1"/>
  <c r="DR94" i="19" s="1"/>
  <c r="DL94" i="19"/>
  <c r="DG53" i="19"/>
  <c r="DJ53" i="19"/>
  <c r="DC52" i="19"/>
  <c r="DC63" i="19" s="1"/>
  <c r="DB63" i="19"/>
  <c r="DM76" i="19"/>
  <c r="DT76" i="19"/>
  <c r="DL22" i="19"/>
  <c r="DM22" i="19" s="1"/>
  <c r="DO22" i="19"/>
  <c r="DQ22" i="19" s="1"/>
  <c r="DR22" i="19" s="1"/>
  <c r="DH79" i="19"/>
  <c r="DL213" i="19"/>
  <c r="DM213" i="19" s="1"/>
  <c r="DO213" i="19"/>
  <c r="DQ213" i="19" s="1"/>
  <c r="DR213" i="19" s="1"/>
  <c r="DL209" i="19"/>
  <c r="DO209" i="19"/>
  <c r="DQ209" i="19" s="1"/>
  <c r="DR209" i="19" s="1"/>
  <c r="DG140" i="19"/>
  <c r="DH140" i="19" s="1"/>
  <c r="DJ140" i="19"/>
  <c r="DH21" i="19"/>
  <c r="DR125" i="19"/>
  <c r="DC33" i="19"/>
  <c r="DJ228" i="19"/>
  <c r="DG228" i="19"/>
  <c r="DH228" i="19" s="1"/>
  <c r="DO150" i="19"/>
  <c r="DQ150" i="19" s="1"/>
  <c r="DL150" i="19"/>
  <c r="CX63" i="19"/>
  <c r="DL189" i="19"/>
  <c r="DO189" i="19"/>
  <c r="DQ189" i="19" s="1"/>
  <c r="DR189" i="19" s="1"/>
  <c r="DB239" i="19"/>
  <c r="DC227" i="19"/>
  <c r="DT54" i="19"/>
  <c r="DO197" i="19"/>
  <c r="DQ197" i="19" s="1"/>
  <c r="DR197" i="19" s="1"/>
  <c r="DL197" i="19"/>
  <c r="DL236" i="19"/>
  <c r="DO236" i="19"/>
  <c r="DQ236" i="19" s="1"/>
  <c r="DR236" i="19" s="1"/>
  <c r="DH168" i="19"/>
  <c r="DG37" i="19"/>
  <c r="DJ37" i="19"/>
  <c r="DO194" i="19"/>
  <c r="DQ194" i="19" s="1"/>
  <c r="DR194" i="19" s="1"/>
  <c r="DL194" i="19"/>
  <c r="DH60" i="19"/>
  <c r="DC208" i="19"/>
  <c r="DC220" i="19" s="1"/>
  <c r="DB220" i="19"/>
  <c r="DH36" i="19"/>
  <c r="DH39" i="19"/>
  <c r="DO230" i="19"/>
  <c r="DQ230" i="19" s="1"/>
  <c r="DR230" i="19" s="1"/>
  <c r="DL230" i="19"/>
  <c r="DM230" i="19" s="1"/>
  <c r="DU129" i="19"/>
  <c r="DY129" i="19" s="1"/>
  <c r="DX129" i="19"/>
  <c r="DT237" i="19"/>
  <c r="DH137" i="19"/>
  <c r="DJ218" i="19"/>
  <c r="DG218" i="19"/>
  <c r="DH218" i="19" s="1"/>
  <c r="DO171" i="19"/>
  <c r="DQ171" i="19" s="1"/>
  <c r="DR171" i="19" s="1"/>
  <c r="DL171" i="19"/>
  <c r="DM171" i="19" s="1"/>
  <c r="DH235" i="19"/>
  <c r="DH229" i="19"/>
  <c r="DG52" i="19"/>
  <c r="DJ52" i="19"/>
  <c r="DG27" i="19"/>
  <c r="DH27" i="19" s="1"/>
  <c r="DJ27" i="19"/>
  <c r="DT85" i="19"/>
  <c r="DR76" i="19"/>
  <c r="DG108" i="19"/>
  <c r="DJ108" i="19"/>
  <c r="DM131" i="19"/>
  <c r="DT131" i="19"/>
  <c r="DG234" i="19"/>
  <c r="DH234" i="19" s="1"/>
  <c r="DJ234" i="19"/>
  <c r="DL184" i="19"/>
  <c r="DM184" i="19" s="1"/>
  <c r="DO184" i="19"/>
  <c r="DQ184" i="19" s="1"/>
  <c r="DR184" i="19" s="1"/>
  <c r="DT55" i="19"/>
  <c r="DH193" i="19"/>
  <c r="DL190" i="19"/>
  <c r="DM190" i="19" s="1"/>
  <c r="DO190" i="19"/>
  <c r="DQ190" i="19" s="1"/>
  <c r="DR190" i="19" s="1"/>
  <c r="DT139" i="19"/>
  <c r="DL166" i="19"/>
  <c r="DL174" i="19" s="1"/>
  <c r="DO166" i="19"/>
  <c r="DQ166" i="19" s="1"/>
  <c r="DR166" i="19" s="1"/>
  <c r="DH109" i="19"/>
  <c r="DG26" i="19"/>
  <c r="DH26" i="19" s="1"/>
  <c r="DJ26" i="19"/>
  <c r="DP90" i="19"/>
  <c r="DQ90" i="19" s="1"/>
  <c r="DR90" i="19" s="1"/>
  <c r="DL90" i="19"/>
  <c r="DM90" i="19" s="1"/>
  <c r="DL31" i="19"/>
  <c r="DM31" i="19" s="1"/>
  <c r="DO31" i="19"/>
  <c r="DQ31" i="19" s="1"/>
  <c r="DR31" i="19" s="1"/>
  <c r="DL35" i="19"/>
  <c r="DM35" i="19" s="1"/>
  <c r="DO35" i="19"/>
  <c r="DQ35" i="19" s="1"/>
  <c r="DR35" i="19" s="1"/>
  <c r="DM164" i="19"/>
  <c r="DT164" i="19"/>
  <c r="DC154" i="19"/>
  <c r="DC156" i="19" s="1"/>
  <c r="DO217" i="19"/>
  <c r="DQ217" i="19" s="1"/>
  <c r="DR217" i="19" s="1"/>
  <c r="DL217" i="19"/>
  <c r="DM217" i="19" s="1"/>
  <c r="DO232" i="19"/>
  <c r="DQ232" i="19" s="1"/>
  <c r="DR232" i="19" s="1"/>
  <c r="DL232" i="19"/>
  <c r="DM232" i="19" s="1"/>
  <c r="DO219" i="19"/>
  <c r="DQ219" i="19" s="1"/>
  <c r="DR219" i="19" s="1"/>
  <c r="DL219" i="19"/>
  <c r="DM219" i="19" s="1"/>
  <c r="DO110" i="19"/>
  <c r="DQ110" i="19" s="1"/>
  <c r="DR110" i="19" s="1"/>
  <c r="DL110" i="19"/>
  <c r="DM110" i="19" s="1"/>
  <c r="DT59" i="19"/>
  <c r="DM130" i="19"/>
  <c r="DT130" i="19"/>
  <c r="DL137" i="19"/>
  <c r="DM137" i="19" s="1"/>
  <c r="DO137" i="19"/>
  <c r="DQ137" i="19" s="1"/>
  <c r="DR137" i="19" s="1"/>
  <c r="DO235" i="19"/>
  <c r="DQ235" i="19" s="1"/>
  <c r="DR235" i="19" s="1"/>
  <c r="DL235" i="19"/>
  <c r="DM235" i="19" s="1"/>
  <c r="DO229" i="19"/>
  <c r="DQ229" i="19" s="1"/>
  <c r="DR229" i="19" s="1"/>
  <c r="DL229" i="19"/>
  <c r="DM229" i="19" s="1"/>
  <c r="DP187" i="19"/>
  <c r="DQ187" i="19" s="1"/>
  <c r="DR187" i="19" s="1"/>
  <c r="DL187" i="19"/>
  <c r="DM187" i="19" s="1"/>
  <c r="DG183" i="19"/>
  <c r="DJ183" i="19"/>
  <c r="DH196" i="19"/>
  <c r="DM135" i="19"/>
  <c r="DT135" i="19"/>
  <c r="DU200" i="19"/>
  <c r="DY200" i="19" s="1"/>
  <c r="DX200" i="19"/>
  <c r="DJ56" i="19"/>
  <c r="DG56" i="19"/>
  <c r="DH56" i="19" s="1"/>
  <c r="DC108" i="19"/>
  <c r="DC115" i="19" s="1"/>
  <c r="DB115" i="19"/>
  <c r="DY182" i="19"/>
  <c r="DH184" i="19"/>
  <c r="DO193" i="19"/>
  <c r="DQ193" i="19" s="1"/>
  <c r="DR193" i="19" s="1"/>
  <c r="DL193" i="19"/>
  <c r="DM193" i="19" s="1"/>
  <c r="DH173" i="19"/>
  <c r="DO195" i="19"/>
  <c r="DQ195" i="19" s="1"/>
  <c r="DR195" i="19" s="1"/>
  <c r="DL195" i="19"/>
  <c r="DO109" i="19"/>
  <c r="DQ109" i="19" s="1"/>
  <c r="DR109" i="19" s="1"/>
  <c r="DL109" i="19"/>
  <c r="DM109" i="19" s="1"/>
  <c r="DH214" i="19"/>
  <c r="DO231" i="19"/>
  <c r="DQ231" i="19" s="1"/>
  <c r="DR231" i="19" s="1"/>
  <c r="DL231" i="19"/>
  <c r="DY71" i="19"/>
  <c r="DO192" i="19"/>
  <c r="DQ192" i="19" s="1"/>
  <c r="DR192" i="19" s="1"/>
  <c r="DL192" i="19"/>
  <c r="DM192" i="19" s="1"/>
  <c r="DC26" i="19"/>
  <c r="DO216" i="19"/>
  <c r="DQ216" i="19" s="1"/>
  <c r="DR216" i="19" s="1"/>
  <c r="DL216" i="19"/>
  <c r="DJ188" i="19"/>
  <c r="DG188" i="19"/>
  <c r="DJ111" i="19"/>
  <c r="DG111" i="19"/>
  <c r="CX220" i="19"/>
  <c r="DJ136" i="19"/>
  <c r="DG136" i="19"/>
  <c r="DR164" i="19"/>
  <c r="DJ154" i="19"/>
  <c r="DG154" i="19"/>
  <c r="DH154" i="19" s="1"/>
  <c r="DH217" i="19"/>
  <c r="DK113" i="19"/>
  <c r="DG113" i="19"/>
  <c r="DG34" i="19"/>
  <c r="DH34" i="19" s="1"/>
  <c r="DJ34" i="19"/>
  <c r="DG174" i="19"/>
  <c r="DG238" i="19"/>
  <c r="DH238" i="19" s="1"/>
  <c r="DJ238" i="19"/>
  <c r="DH86" i="19"/>
  <c r="DX151" i="19"/>
  <c r="DU151" i="19"/>
  <c r="DY151" i="19" s="1"/>
  <c r="DP82" i="19"/>
  <c r="DQ82" i="19" s="1"/>
  <c r="DR82" i="19" s="1"/>
  <c r="DL82" i="19"/>
  <c r="DM82" i="19" s="1"/>
  <c r="DM25" i="19"/>
  <c r="DT25" i="19"/>
  <c r="DX30" i="19"/>
  <c r="DU30" i="19"/>
  <c r="DY30" i="19" s="1"/>
  <c r="DC183" i="19"/>
  <c r="DC201" i="19" s="1"/>
  <c r="DB201" i="19"/>
  <c r="DO191" i="19"/>
  <c r="DQ191" i="19" s="1"/>
  <c r="DR191" i="19" s="1"/>
  <c r="DL191" i="19"/>
  <c r="DM191" i="19" s="1"/>
  <c r="DO196" i="19"/>
  <c r="DQ196" i="19" s="1"/>
  <c r="DR196" i="19" s="1"/>
  <c r="DL196" i="19"/>
  <c r="DM196" i="19" s="1"/>
  <c r="DL32" i="19"/>
  <c r="DM32" i="19" s="1"/>
  <c r="DO32" i="19"/>
  <c r="DQ32" i="19" s="1"/>
  <c r="DR32" i="19" s="1"/>
  <c r="DB156" i="19"/>
  <c r="DL79" i="19"/>
  <c r="DM79" i="19" s="1"/>
  <c r="DO79" i="19"/>
  <c r="DQ79" i="19" s="1"/>
  <c r="DR79" i="19" s="1"/>
  <c r="DL210" i="19"/>
  <c r="DM210" i="19" s="1"/>
  <c r="DO210" i="19"/>
  <c r="DQ210" i="19" s="1"/>
  <c r="DR210" i="19" s="1"/>
  <c r="DG153" i="19"/>
  <c r="DH153" i="19" s="1"/>
  <c r="DJ153" i="19"/>
  <c r="DL152" i="19"/>
  <c r="DM152" i="19" s="1"/>
  <c r="DO152" i="19"/>
  <c r="DQ152" i="19" s="1"/>
  <c r="DR152" i="19" s="1"/>
  <c r="DU133" i="19"/>
  <c r="DY133" i="19" s="1"/>
  <c r="DX133" i="19"/>
  <c r="DO215" i="19"/>
  <c r="DQ215" i="19" s="1"/>
  <c r="DR215" i="19" s="1"/>
  <c r="DL215" i="19"/>
  <c r="DM215" i="19" s="1"/>
  <c r="CX201" i="19"/>
  <c r="DO173" i="19"/>
  <c r="DQ173" i="19" s="1"/>
  <c r="DR173" i="19" s="1"/>
  <c r="DL173" i="19"/>
  <c r="DM173" i="19" s="1"/>
  <c r="DM93" i="19"/>
  <c r="DT93" i="19"/>
  <c r="DP21" i="19"/>
  <c r="DQ21" i="19" s="1"/>
  <c r="DL21" i="19"/>
  <c r="DM125" i="19"/>
  <c r="DT125" i="19"/>
  <c r="DG33" i="19"/>
  <c r="DH33" i="19" s="1"/>
  <c r="DJ33" i="19"/>
  <c r="DO214" i="19"/>
  <c r="DQ214" i="19" s="1"/>
  <c r="DR214" i="19" s="1"/>
  <c r="DL214" i="19"/>
  <c r="DM214" i="19" s="1"/>
  <c r="DC228" i="19"/>
  <c r="DP77" i="19"/>
  <c r="DQ77" i="19" s="1"/>
  <c r="DR77" i="19" s="1"/>
  <c r="DL77" i="19"/>
  <c r="DG78" i="19"/>
  <c r="DG97" i="19" s="1"/>
  <c r="DJ78" i="19"/>
  <c r="DH150" i="19"/>
  <c r="DJ112" i="19"/>
  <c r="DG112" i="19"/>
  <c r="DH112" i="19" s="1"/>
  <c r="DM127" i="19"/>
  <c r="DT127" i="19"/>
  <c r="DT185" i="19"/>
  <c r="DG227" i="19"/>
  <c r="DJ227" i="19"/>
  <c r="DG167" i="19"/>
  <c r="DH167" i="19" s="1"/>
  <c r="DJ167" i="19"/>
  <c r="DL168" i="19"/>
  <c r="DM168" i="19" s="1"/>
  <c r="DO168" i="19"/>
  <c r="DQ168" i="19" s="1"/>
  <c r="DR168" i="19" s="1"/>
  <c r="DC136" i="19"/>
  <c r="DC141" i="19" s="1"/>
  <c r="DB141" i="19"/>
  <c r="DT134" i="19"/>
  <c r="DM81" i="19"/>
  <c r="DT81" i="19"/>
  <c r="DT169" i="19"/>
  <c r="DP60" i="19"/>
  <c r="DQ60" i="19" s="1"/>
  <c r="DR60" i="19" s="1"/>
  <c r="DL60" i="19"/>
  <c r="DM60" i="19" s="1"/>
  <c r="DO233" i="19"/>
  <c r="DQ233" i="19" s="1"/>
  <c r="DR233" i="19" s="1"/>
  <c r="DL233" i="19"/>
  <c r="DM233" i="19" s="1"/>
  <c r="DG212" i="19"/>
  <c r="DH212" i="19" s="1"/>
  <c r="DJ212" i="19"/>
  <c r="DG208" i="19"/>
  <c r="DJ208" i="19"/>
  <c r="DL40" i="19"/>
  <c r="DO40" i="19"/>
  <c r="DQ40" i="19" s="1"/>
  <c r="DR40" i="19" s="1"/>
  <c r="DL36" i="19"/>
  <c r="DM36" i="19" s="1"/>
  <c r="DO36" i="19"/>
  <c r="DQ36" i="19" s="1"/>
  <c r="DR36" i="19" s="1"/>
  <c r="DG38" i="19"/>
  <c r="DJ38" i="19"/>
  <c r="DL39" i="19"/>
  <c r="DM39" i="19" s="1"/>
  <c r="DO39" i="19"/>
  <c r="DQ39" i="19" s="1"/>
  <c r="DR39" i="19" s="1"/>
  <c r="AK201" i="18"/>
  <c r="BH236" i="18"/>
  <c r="BD236" i="18"/>
  <c r="BE236" i="18" s="1"/>
  <c r="AK63" i="18"/>
  <c r="BC113" i="18"/>
  <c r="AY113" i="18"/>
  <c r="AZ113" i="18" s="1"/>
  <c r="BD109" i="18"/>
  <c r="BE109" i="18" s="1"/>
  <c r="BG109" i="18"/>
  <c r="AK97" i="18"/>
  <c r="AK42" i="18"/>
  <c r="BG192" i="18"/>
  <c r="BD192" i="18"/>
  <c r="BE192" i="18" s="1"/>
  <c r="CF114" i="18"/>
  <c r="CC114" i="18"/>
  <c r="CD114" i="18" s="1"/>
  <c r="AX196" i="18"/>
  <c r="AT196" i="18"/>
  <c r="AU196" i="18" s="1"/>
  <c r="AT88" i="18"/>
  <c r="AU88" i="18" s="1"/>
  <c r="AW88" i="18"/>
  <c r="AU171" i="18"/>
  <c r="CB133" i="18"/>
  <c r="BX133" i="18"/>
  <c r="BY133" i="18" s="1"/>
  <c r="BL196" i="18"/>
  <c r="AT90" i="18"/>
  <c r="AU90" i="18" s="1"/>
  <c r="AW90" i="18"/>
  <c r="AW215" i="18"/>
  <c r="AT215" i="18"/>
  <c r="AU215" i="18" s="1"/>
  <c r="AZ199" i="18"/>
  <c r="AY193" i="18"/>
  <c r="AZ193" i="18" s="1"/>
  <c r="BB193" i="18"/>
  <c r="AZ108" i="18"/>
  <c r="AY83" i="18"/>
  <c r="AZ83" i="18" s="1"/>
  <c r="BB83" i="18"/>
  <c r="AY54" i="18"/>
  <c r="AZ54" i="18" s="1"/>
  <c r="BB54" i="18"/>
  <c r="AU232" i="18"/>
  <c r="AT82" i="18"/>
  <c r="AU82" i="18" s="1"/>
  <c r="AW82" i="18"/>
  <c r="BG166" i="18"/>
  <c r="BD166" i="18"/>
  <c r="AP51" i="18"/>
  <c r="AO63" i="18"/>
  <c r="BT139" i="18"/>
  <c r="BD230" i="18"/>
  <c r="BE230" i="18" s="1"/>
  <c r="BG230" i="18"/>
  <c r="AT150" i="18"/>
  <c r="AW150" i="18"/>
  <c r="AY85" i="18"/>
  <c r="AZ85" i="18" s="1"/>
  <c r="BB85" i="18"/>
  <c r="AP208" i="18"/>
  <c r="AO220" i="18"/>
  <c r="AT129" i="18"/>
  <c r="AU129" i="18" s="1"/>
  <c r="AW129" i="18"/>
  <c r="BY167" i="18"/>
  <c r="AY95" i="18"/>
  <c r="AZ95" i="18" s="1"/>
  <c r="BB95" i="18"/>
  <c r="AU237" i="18"/>
  <c r="AT183" i="18"/>
  <c r="AW183" i="18"/>
  <c r="AP111" i="18"/>
  <c r="AP115" i="18" s="1"/>
  <c r="AY30" i="18"/>
  <c r="AZ30" i="18" s="1"/>
  <c r="BB30" i="18"/>
  <c r="AU216" i="18"/>
  <c r="BG123" i="18"/>
  <c r="BD123" i="18"/>
  <c r="AU138" i="18"/>
  <c r="BE218" i="18"/>
  <c r="BG197" i="18"/>
  <c r="BD197" i="18"/>
  <c r="BE137" i="18"/>
  <c r="AZ181" i="18"/>
  <c r="AU193" i="18"/>
  <c r="BB134" i="18"/>
  <c r="AY134" i="18"/>
  <c r="AZ134" i="18" s="1"/>
  <c r="BG140" i="18"/>
  <c r="BD140" i="18"/>
  <c r="BE140" i="18" s="1"/>
  <c r="BB219" i="18"/>
  <c r="AY219" i="18"/>
  <c r="AZ219" i="18" s="1"/>
  <c r="AT96" i="18"/>
  <c r="AW96" i="18"/>
  <c r="AW51" i="18"/>
  <c r="AT51" i="18"/>
  <c r="BQ236" i="18"/>
  <c r="CB139" i="18"/>
  <c r="BX139" i="18"/>
  <c r="BY139" i="18" s="1"/>
  <c r="AP150" i="18"/>
  <c r="AO156" i="18"/>
  <c r="AY104" i="18"/>
  <c r="BB104" i="18"/>
  <c r="AY165" i="18"/>
  <c r="BB165" i="18"/>
  <c r="BB188" i="18"/>
  <c r="AY188" i="18"/>
  <c r="AZ188" i="18" s="1"/>
  <c r="AP129" i="18"/>
  <c r="CG167" i="18"/>
  <c r="CC167" i="18"/>
  <c r="CD167" i="18" s="1"/>
  <c r="AU95" i="18"/>
  <c r="AO97" i="18"/>
  <c r="BT72" i="18"/>
  <c r="AP183" i="18"/>
  <c r="AO201" i="18"/>
  <c r="AW37" i="18"/>
  <c r="AT37" i="18"/>
  <c r="AT94" i="18"/>
  <c r="AW94" i="18"/>
  <c r="AU30" i="18"/>
  <c r="BQ184" i="18"/>
  <c r="BN184" i="18"/>
  <c r="BO184" i="18" s="1"/>
  <c r="BB126" i="18"/>
  <c r="AY126" i="18"/>
  <c r="AZ126" i="18" s="1"/>
  <c r="BB216" i="18"/>
  <c r="AY216" i="18"/>
  <c r="AZ216" i="18" s="1"/>
  <c r="AP122" i="18"/>
  <c r="AO141" i="18"/>
  <c r="BJ73" i="18"/>
  <c r="BB138" i="18"/>
  <c r="AY138" i="18"/>
  <c r="AZ138" i="18" s="1"/>
  <c r="AZ173" i="18"/>
  <c r="BG40" i="18"/>
  <c r="BD40" i="18"/>
  <c r="BE40" i="18" s="1"/>
  <c r="AY209" i="18"/>
  <c r="AZ209" i="18" s="1"/>
  <c r="BB209" i="18"/>
  <c r="AY56" i="18"/>
  <c r="AZ56" i="18" s="1"/>
  <c r="BB56" i="18"/>
  <c r="BL218" i="18"/>
  <c r="BI218" i="18"/>
  <c r="BJ218" i="18" s="1"/>
  <c r="BM137" i="18"/>
  <c r="BI137" i="18"/>
  <c r="BJ137" i="18" s="1"/>
  <c r="BQ210" i="18"/>
  <c r="AY36" i="18"/>
  <c r="BB36" i="18"/>
  <c r="AY21" i="18"/>
  <c r="BB21" i="18"/>
  <c r="AO115" i="18"/>
  <c r="BG181" i="18"/>
  <c r="BD181" i="18"/>
  <c r="BC24" i="18"/>
  <c r="AY24" i="18"/>
  <c r="AZ24" i="18" s="1"/>
  <c r="BJ74" i="18"/>
  <c r="AJ243" i="18"/>
  <c r="BI229" i="18"/>
  <c r="BJ229" i="18" s="1"/>
  <c r="BL229" i="18"/>
  <c r="BE149" i="18"/>
  <c r="AY128" i="18"/>
  <c r="AZ128" i="18" s="1"/>
  <c r="BB128" i="18"/>
  <c r="BD169" i="18"/>
  <c r="BE169" i="18" s="1"/>
  <c r="BG169" i="18"/>
  <c r="AY58" i="18"/>
  <c r="AZ58" i="18" s="1"/>
  <c r="BB58" i="18"/>
  <c r="AW131" i="18"/>
  <c r="AT131" i="18"/>
  <c r="AT75" i="18"/>
  <c r="AW75" i="18"/>
  <c r="CB135" i="18"/>
  <c r="BX135" i="18"/>
  <c r="BY135" i="18" s="1"/>
  <c r="AY189" i="18"/>
  <c r="BB189" i="18"/>
  <c r="AT33" i="18"/>
  <c r="AW33" i="18"/>
  <c r="AY76" i="18"/>
  <c r="AZ76" i="18" s="1"/>
  <c r="BB76" i="18"/>
  <c r="AZ182" i="18"/>
  <c r="AW214" i="18"/>
  <c r="AT214" i="18"/>
  <c r="AY130" i="18"/>
  <c r="AZ130" i="18" s="1"/>
  <c r="BB130" i="18"/>
  <c r="BI154" i="18"/>
  <c r="BJ154" i="18" s="1"/>
  <c r="BL154" i="18"/>
  <c r="AT92" i="18"/>
  <c r="AW92" i="18"/>
  <c r="AU210" i="18"/>
  <c r="AY93" i="18"/>
  <c r="AZ93" i="18" s="1"/>
  <c r="BB93" i="18"/>
  <c r="AY81" i="18"/>
  <c r="AZ81" i="18" s="1"/>
  <c r="BB81" i="18"/>
  <c r="AT57" i="18"/>
  <c r="AU57" i="18" s="1"/>
  <c r="AW57" i="18"/>
  <c r="BG213" i="18"/>
  <c r="BD213" i="18"/>
  <c r="BE213" i="18" s="1"/>
  <c r="AU104" i="18"/>
  <c r="AU165" i="18"/>
  <c r="AT174" i="18"/>
  <c r="AY22" i="18"/>
  <c r="AZ22" i="18" s="1"/>
  <c r="BB22" i="18"/>
  <c r="BG112" i="18"/>
  <c r="BD112" i="18"/>
  <c r="AT61" i="18"/>
  <c r="AU61" i="18" s="1"/>
  <c r="AW61" i="18"/>
  <c r="AZ39" i="18"/>
  <c r="AK141" i="18"/>
  <c r="AY155" i="18"/>
  <c r="AZ155" i="18" s="1"/>
  <c r="BB155" i="18"/>
  <c r="AY79" i="18"/>
  <c r="BC79" i="18"/>
  <c r="AY231" i="18"/>
  <c r="AZ231" i="18" s="1"/>
  <c r="BB231" i="18"/>
  <c r="AT190" i="18"/>
  <c r="AU190" i="18" s="1"/>
  <c r="AW190" i="18"/>
  <c r="AT84" i="18"/>
  <c r="AU84" i="18" s="1"/>
  <c r="AW84" i="18"/>
  <c r="AP152" i="18"/>
  <c r="AT35" i="18"/>
  <c r="AT42" i="18" s="1"/>
  <c r="AW35" i="18"/>
  <c r="BI168" i="18"/>
  <c r="BL168" i="18"/>
  <c r="BG170" i="18"/>
  <c r="BD170" i="18"/>
  <c r="BB107" i="18"/>
  <c r="AY107" i="18"/>
  <c r="AZ107" i="18" s="1"/>
  <c r="AT151" i="18"/>
  <c r="AW151" i="18"/>
  <c r="BJ106" i="18"/>
  <c r="AT59" i="18"/>
  <c r="AW59" i="18"/>
  <c r="AP234" i="18"/>
  <c r="AP239" i="18" s="1"/>
  <c r="AP198" i="18"/>
  <c r="BL200" i="18"/>
  <c r="BI200" i="18"/>
  <c r="BJ200" i="18" s="1"/>
  <c r="AY87" i="18"/>
  <c r="AZ87" i="18" s="1"/>
  <c r="BB87" i="18"/>
  <c r="AT228" i="18"/>
  <c r="AU228" i="18" s="1"/>
  <c r="AW228" i="18"/>
  <c r="AY52" i="18"/>
  <c r="BB52" i="18"/>
  <c r="AT186" i="18"/>
  <c r="AU186" i="18" s="1"/>
  <c r="AW186" i="18"/>
  <c r="AU219" i="18"/>
  <c r="AP42" i="18"/>
  <c r="AY34" i="18"/>
  <c r="BB34" i="18"/>
  <c r="AT194" i="18"/>
  <c r="AW194" i="18"/>
  <c r="AY32" i="18"/>
  <c r="AZ32" i="18" s="1"/>
  <c r="BB32" i="18"/>
  <c r="BC71" i="18"/>
  <c r="AY71" i="18"/>
  <c r="AP53" i="18"/>
  <c r="BT25" i="18"/>
  <c r="BB110" i="18"/>
  <c r="AY110" i="18"/>
  <c r="AZ110" i="18" s="1"/>
  <c r="AU60" i="18"/>
  <c r="AU227" i="18"/>
  <c r="BX72" i="18"/>
  <c r="BY72" i="18" s="1"/>
  <c r="CA72" i="18"/>
  <c r="BM233" i="18"/>
  <c r="BI233" i="18"/>
  <c r="BJ233" i="18" s="1"/>
  <c r="AT77" i="18"/>
  <c r="AW77" i="18"/>
  <c r="AW238" i="18"/>
  <c r="AT238" i="18"/>
  <c r="AT122" i="18"/>
  <c r="AW122" i="18"/>
  <c r="AT26" i="18"/>
  <c r="AW26" i="18"/>
  <c r="BR73" i="18"/>
  <c r="BN73" i="18"/>
  <c r="BO73" i="18" s="1"/>
  <c r="AW55" i="18"/>
  <c r="AT55" i="18"/>
  <c r="BB171" i="18"/>
  <c r="AY171" i="18"/>
  <c r="AZ171" i="18" s="1"/>
  <c r="AX234" i="18"/>
  <c r="AT234" i="18"/>
  <c r="AU234" i="18" s="1"/>
  <c r="AT86" i="18"/>
  <c r="AW86" i="18"/>
  <c r="AP215" i="18"/>
  <c r="BH108" i="18"/>
  <c r="BD108" i="18"/>
  <c r="BE108" i="18" s="1"/>
  <c r="BG172" i="18"/>
  <c r="BD172" i="18"/>
  <c r="BE172" i="18" s="1"/>
  <c r="AU83" i="18"/>
  <c r="BB132" i="18"/>
  <c r="AY132" i="18"/>
  <c r="AZ132" i="18" s="1"/>
  <c r="BB232" i="18"/>
  <c r="AY232" i="18"/>
  <c r="AZ232" i="18" s="1"/>
  <c r="AO42" i="18"/>
  <c r="AU71" i="18"/>
  <c r="AU85" i="18"/>
  <c r="BN106" i="18"/>
  <c r="BO106" i="18" s="1"/>
  <c r="BQ106" i="18"/>
  <c r="BG173" i="18"/>
  <c r="BD173" i="18"/>
  <c r="BE173" i="18" s="1"/>
  <c r="AZ40" i="18"/>
  <c r="AU56" i="18"/>
  <c r="CF71" i="18"/>
  <c r="BT133" i="18"/>
  <c r="AW198" i="18"/>
  <c r="AT198" i="18"/>
  <c r="AU198" i="18" s="1"/>
  <c r="BE200" i="18"/>
  <c r="AT31" i="18"/>
  <c r="AU31" i="18" s="1"/>
  <c r="AW31" i="18"/>
  <c r="AF243" i="18"/>
  <c r="AU21" i="18"/>
  <c r="BB38" i="18"/>
  <c r="AY38" i="18"/>
  <c r="BD199" i="18"/>
  <c r="BE199" i="18" s="1"/>
  <c r="BG199" i="18"/>
  <c r="BR74" i="18"/>
  <c r="BN74" i="18"/>
  <c r="BO74" i="18" s="1"/>
  <c r="AO239" i="18"/>
  <c r="BB195" i="18"/>
  <c r="AY195" i="18"/>
  <c r="BD187" i="18"/>
  <c r="BE187" i="18" s="1"/>
  <c r="BG187" i="18"/>
  <c r="BE229" i="18"/>
  <c r="BL149" i="18"/>
  <c r="BI149" i="18"/>
  <c r="AU128" i="18"/>
  <c r="AZ169" i="18"/>
  <c r="BB211" i="18"/>
  <c r="AY211" i="18"/>
  <c r="AZ211" i="18" s="1"/>
  <c r="BR28" i="18"/>
  <c r="BN28" i="18"/>
  <c r="BQ234" i="18"/>
  <c r="AY91" i="18"/>
  <c r="AZ91" i="18" s="1"/>
  <c r="BB91" i="18"/>
  <c r="BG212" i="18"/>
  <c r="BD212" i="18"/>
  <c r="BE212" i="18" s="1"/>
  <c r="BG182" i="18"/>
  <c r="BD182" i="18"/>
  <c r="BE182" i="18" s="1"/>
  <c r="CF74" i="18"/>
  <c r="AT53" i="18"/>
  <c r="AU53" i="18" s="1"/>
  <c r="AW53" i="18"/>
  <c r="BE154" i="18"/>
  <c r="BC210" i="18"/>
  <c r="AY210" i="18"/>
  <c r="AZ210" i="18" s="1"/>
  <c r="AU93" i="18"/>
  <c r="AZ213" i="18"/>
  <c r="AW208" i="18"/>
  <c r="AT208" i="18"/>
  <c r="BX25" i="18"/>
  <c r="BY25" i="18" s="1"/>
  <c r="CA25" i="18"/>
  <c r="AY60" i="18"/>
  <c r="AZ60" i="18" s="1"/>
  <c r="BB60" i="18"/>
  <c r="AX235" i="18"/>
  <c r="AT235" i="18"/>
  <c r="AY227" i="18"/>
  <c r="BB227" i="18"/>
  <c r="AP61" i="18"/>
  <c r="BG39" i="18"/>
  <c r="BD39" i="18"/>
  <c r="BE39" i="18" s="1"/>
  <c r="AY237" i="18"/>
  <c r="AZ237" i="18" s="1"/>
  <c r="BB237" i="18"/>
  <c r="BB217" i="18"/>
  <c r="AY217" i="18"/>
  <c r="AU231" i="18"/>
  <c r="AW111" i="18"/>
  <c r="AT111" i="18"/>
  <c r="AU111" i="18" s="1"/>
  <c r="AK220" i="18"/>
  <c r="AP190" i="18"/>
  <c r="BG153" i="18"/>
  <c r="BD153" i="18"/>
  <c r="BD191" i="18"/>
  <c r="BG191" i="18"/>
  <c r="AP84" i="18"/>
  <c r="AP97" i="18" s="1"/>
  <c r="AW152" i="18"/>
  <c r="AT152" i="18"/>
  <c r="AU152" i="18" s="1"/>
  <c r="BB136" i="18"/>
  <c r="AY136" i="18"/>
  <c r="AY89" i="18"/>
  <c r="AZ89" i="18" s="1"/>
  <c r="BB89" i="18"/>
  <c r="AK201" i="17"/>
  <c r="BB151" i="17"/>
  <c r="AY151" i="17"/>
  <c r="AZ151" i="17" s="1"/>
  <c r="AY131" i="17"/>
  <c r="AZ131" i="17" s="1"/>
  <c r="BB131" i="17"/>
  <c r="BD172" i="17"/>
  <c r="BE172" i="17" s="1"/>
  <c r="BG172" i="17"/>
  <c r="AZ196" i="17"/>
  <c r="AU129" i="17"/>
  <c r="BN23" i="17"/>
  <c r="BQ23" i="17"/>
  <c r="BM79" i="17"/>
  <c r="BI79" i="17"/>
  <c r="BJ79" i="17" s="1"/>
  <c r="BB238" i="17"/>
  <c r="AY238" i="17"/>
  <c r="AX188" i="17"/>
  <c r="AT188" i="17"/>
  <c r="AU188" i="17" s="1"/>
  <c r="BD82" i="17"/>
  <c r="BG82" i="17"/>
  <c r="AP165" i="17"/>
  <c r="AO174" i="17"/>
  <c r="BB171" i="17"/>
  <c r="AY171" i="17"/>
  <c r="AZ171" i="17" s="1"/>
  <c r="AY139" i="17"/>
  <c r="AZ139" i="17" s="1"/>
  <c r="BB139" i="17"/>
  <c r="BJ217" i="17"/>
  <c r="AU95" i="17"/>
  <c r="BR86" i="17"/>
  <c r="BN86" i="17"/>
  <c r="BO86" i="17" s="1"/>
  <c r="AY94" i="17"/>
  <c r="BB94" i="17"/>
  <c r="AT230" i="17"/>
  <c r="AU230" i="17" s="1"/>
  <c r="AW230" i="17"/>
  <c r="BG193" i="17"/>
  <c r="BD193" i="17"/>
  <c r="AP170" i="17"/>
  <c r="CH199" i="17"/>
  <c r="CI199" i="17" s="1"/>
  <c r="CK199" i="17"/>
  <c r="BO208" i="17"/>
  <c r="AT54" i="17"/>
  <c r="AY135" i="17"/>
  <c r="BB135" i="17"/>
  <c r="BI213" i="17"/>
  <c r="BJ213" i="17" s="1"/>
  <c r="BM213" i="17"/>
  <c r="BD112" i="17"/>
  <c r="BE112" i="17" s="1"/>
  <c r="BG112" i="17"/>
  <c r="BN29" i="17"/>
  <c r="BQ29" i="17"/>
  <c r="BG196" i="17"/>
  <c r="BD196" i="17"/>
  <c r="BE196" i="17" s="1"/>
  <c r="BB166" i="17"/>
  <c r="AY166" i="17"/>
  <c r="AZ166" i="17" s="1"/>
  <c r="BR72" i="17"/>
  <c r="BN72" i="17"/>
  <c r="BO72" i="17" s="1"/>
  <c r="AT133" i="17"/>
  <c r="AU133" i="17" s="1"/>
  <c r="AW133" i="17"/>
  <c r="AX182" i="17"/>
  <c r="AT182" i="17"/>
  <c r="BD30" i="17"/>
  <c r="BE30" i="17" s="1"/>
  <c r="BG30" i="17"/>
  <c r="BJ55" i="17"/>
  <c r="AT150" i="17"/>
  <c r="AW150" i="17"/>
  <c r="AZ108" i="17"/>
  <c r="BM38" i="17"/>
  <c r="BI38" i="17"/>
  <c r="BJ38" i="17" s="1"/>
  <c r="BR217" i="17"/>
  <c r="BN217" i="17"/>
  <c r="BO217" i="17" s="1"/>
  <c r="AT154" i="17"/>
  <c r="AW154" i="17"/>
  <c r="BE34" i="17"/>
  <c r="AT123" i="17"/>
  <c r="AW123" i="17"/>
  <c r="AX211" i="17"/>
  <c r="AT211" i="17"/>
  <c r="BW31" i="17"/>
  <c r="BS31" i="17"/>
  <c r="BT31" i="17" s="1"/>
  <c r="BG211" i="17"/>
  <c r="BS25" i="17"/>
  <c r="BT25" i="17" s="1"/>
  <c r="BV25" i="17"/>
  <c r="BL188" i="17"/>
  <c r="AS187" i="17"/>
  <c r="AO187" i="17"/>
  <c r="AT189" i="17"/>
  <c r="AW189" i="17"/>
  <c r="AT231" i="17"/>
  <c r="AU231" i="17" s="1"/>
  <c r="AW231" i="17"/>
  <c r="AY92" i="17"/>
  <c r="BB92" i="17"/>
  <c r="AY114" i="17"/>
  <c r="AZ114" i="17" s="1"/>
  <c r="BB114" i="17"/>
  <c r="BD21" i="17"/>
  <c r="BG21" i="17"/>
  <c r="BN109" i="17"/>
  <c r="BO109" i="17" s="1"/>
  <c r="BQ109" i="17"/>
  <c r="BD84" i="17"/>
  <c r="BG84" i="17"/>
  <c r="AW170" i="17"/>
  <c r="AT170" i="17"/>
  <c r="AU170" i="17" s="1"/>
  <c r="BB227" i="17"/>
  <c r="AY227" i="17"/>
  <c r="BW198" i="17"/>
  <c r="BS198" i="17"/>
  <c r="BT198" i="17" s="1"/>
  <c r="CD199" i="17"/>
  <c r="BW208" i="17"/>
  <c r="BS208" i="17"/>
  <c r="AP54" i="17"/>
  <c r="AP63" i="17" s="1"/>
  <c r="AO63" i="17"/>
  <c r="AT190" i="17"/>
  <c r="AU190" i="17" s="1"/>
  <c r="AW190" i="17"/>
  <c r="AY81" i="17"/>
  <c r="BB81" i="17"/>
  <c r="BD167" i="17"/>
  <c r="BE167" i="17" s="1"/>
  <c r="BG167" i="17"/>
  <c r="BV130" i="17"/>
  <c r="AZ112" i="17"/>
  <c r="AU237" i="17"/>
  <c r="AT136" i="17"/>
  <c r="AU136" i="17" s="1"/>
  <c r="AW136" i="17"/>
  <c r="AT132" i="17"/>
  <c r="AW132" i="17"/>
  <c r="BB191" i="17"/>
  <c r="AY191" i="17"/>
  <c r="AZ191" i="17" s="1"/>
  <c r="AY110" i="17"/>
  <c r="BB110" i="17"/>
  <c r="AT186" i="17"/>
  <c r="AU186" i="17" s="1"/>
  <c r="AW186" i="17"/>
  <c r="CC107" i="17"/>
  <c r="CD107" i="17" s="1"/>
  <c r="CG107" i="17"/>
  <c r="AZ30" i="17"/>
  <c r="BB155" i="17"/>
  <c r="AY155" i="17"/>
  <c r="AZ155" i="17" s="1"/>
  <c r="BN55" i="17"/>
  <c r="BO55" i="17" s="1"/>
  <c r="AY138" i="17"/>
  <c r="AZ138" i="17" s="1"/>
  <c r="BB138" i="17"/>
  <c r="CF74" i="17"/>
  <c r="AP150" i="17"/>
  <c r="AP156" i="17" s="1"/>
  <c r="AO156" i="17"/>
  <c r="AZ219" i="17"/>
  <c r="BL168" i="17"/>
  <c r="BI168" i="17"/>
  <c r="BJ168" i="17" s="1"/>
  <c r="BM34" i="17"/>
  <c r="BI34" i="17"/>
  <c r="BJ34" i="17" s="1"/>
  <c r="AP123" i="17"/>
  <c r="AP141" i="17" s="1"/>
  <c r="AO141" i="17"/>
  <c r="BB87" i="17"/>
  <c r="AY87" i="17"/>
  <c r="BG218" i="17"/>
  <c r="BD218" i="17"/>
  <c r="AZ210" i="17"/>
  <c r="BO25" i="17"/>
  <c r="BL182" i="17"/>
  <c r="AZ235" i="17"/>
  <c r="AP231" i="17"/>
  <c r="AU114" i="17"/>
  <c r="AY42" i="17"/>
  <c r="AZ21" i="17"/>
  <c r="AP233" i="17"/>
  <c r="BJ109" i="17"/>
  <c r="BJ90" i="17"/>
  <c r="AZ152" i="17"/>
  <c r="AU195" i="17"/>
  <c r="BE35" i="17"/>
  <c r="AY76" i="17"/>
  <c r="AZ76" i="17" s="1"/>
  <c r="BB76" i="17"/>
  <c r="AY229" i="17"/>
  <c r="BB229" i="17"/>
  <c r="AO115" i="17"/>
  <c r="AP104" i="17"/>
  <c r="AP115" i="17" s="1"/>
  <c r="AT124" i="17"/>
  <c r="AU124" i="17" s="1"/>
  <c r="AW124" i="17"/>
  <c r="AY111" i="17"/>
  <c r="AZ111" i="17" s="1"/>
  <c r="BB111" i="17"/>
  <c r="BW209" i="17"/>
  <c r="BS209" i="17"/>
  <c r="BT209" i="17" s="1"/>
  <c r="AZ153" i="17"/>
  <c r="AY93" i="17"/>
  <c r="AZ93" i="17" s="1"/>
  <c r="BB93" i="17"/>
  <c r="AT113" i="17"/>
  <c r="AU113" i="17" s="1"/>
  <c r="AW113" i="17"/>
  <c r="AP182" i="17"/>
  <c r="AY134" i="17"/>
  <c r="AZ134" i="17" s="1"/>
  <c r="BB134" i="17"/>
  <c r="AT173" i="17"/>
  <c r="AU173" i="17" s="1"/>
  <c r="AW173" i="17"/>
  <c r="BM74" i="17"/>
  <c r="BI74" i="17"/>
  <c r="AW85" i="17"/>
  <c r="AT85" i="17"/>
  <c r="AU85" i="17" s="1"/>
  <c r="AY91" i="17"/>
  <c r="AZ91" i="17" s="1"/>
  <c r="BB91" i="17"/>
  <c r="BD108" i="17"/>
  <c r="BE108" i="17" s="1"/>
  <c r="BG108" i="17"/>
  <c r="BS24" i="17"/>
  <c r="BT24" i="17" s="1"/>
  <c r="BV24" i="17"/>
  <c r="BR71" i="17"/>
  <c r="BN71" i="17"/>
  <c r="AP211" i="17"/>
  <c r="AP220" i="17" s="1"/>
  <c r="AO220" i="17"/>
  <c r="BC212" i="17"/>
  <c r="AY212" i="17"/>
  <c r="AZ212" i="17" s="1"/>
  <c r="AU227" i="17"/>
  <c r="BG183" i="17"/>
  <c r="BD183" i="17"/>
  <c r="BD22" i="17"/>
  <c r="BG22" i="17"/>
  <c r="BG215" i="17"/>
  <c r="BD215" i="17"/>
  <c r="BE215" i="17" s="1"/>
  <c r="BB129" i="17"/>
  <c r="AY129" i="17"/>
  <c r="AZ129" i="17" s="1"/>
  <c r="BM39" i="17"/>
  <c r="BI39" i="17"/>
  <c r="BJ39" i="17" s="1"/>
  <c r="AP173" i="17"/>
  <c r="AU139" i="17"/>
  <c r="BW234" i="17"/>
  <c r="BS234" i="17"/>
  <c r="BO209" i="17"/>
  <c r="BD153" i="17"/>
  <c r="BE153" i="17" s="1"/>
  <c r="BG153" i="17"/>
  <c r="AY83" i="17"/>
  <c r="AZ83" i="17" s="1"/>
  <c r="BB83" i="17"/>
  <c r="BG192" i="17"/>
  <c r="BD192" i="17"/>
  <c r="BG105" i="17"/>
  <c r="BD105" i="17"/>
  <c r="BE105" i="17" s="1"/>
  <c r="BB89" i="17"/>
  <c r="AY89" i="17"/>
  <c r="AY237" i="17"/>
  <c r="AZ237" i="17" s="1"/>
  <c r="BB237" i="17"/>
  <c r="AK141" i="17"/>
  <c r="AK243" i="17" s="1"/>
  <c r="AY96" i="17"/>
  <c r="AZ96" i="17" s="1"/>
  <c r="BB96" i="17"/>
  <c r="BR73" i="17"/>
  <c r="BN73" i="17"/>
  <c r="BG236" i="17"/>
  <c r="BD236" i="17"/>
  <c r="BE236" i="17" s="1"/>
  <c r="AT140" i="17"/>
  <c r="AU140" i="17" s="1"/>
  <c r="AW140" i="17"/>
  <c r="AP186" i="17"/>
  <c r="BQ200" i="17"/>
  <c r="BN200" i="17"/>
  <c r="BO200" i="17" s="1"/>
  <c r="AP85" i="17"/>
  <c r="AP97" i="17" s="1"/>
  <c r="AP188" i="17"/>
  <c r="BD77" i="17"/>
  <c r="BE77" i="17" s="1"/>
  <c r="BG77" i="17"/>
  <c r="AU138" i="17"/>
  <c r="AT165" i="17"/>
  <c r="AW165" i="17"/>
  <c r="BD106" i="17"/>
  <c r="BG106" i="17"/>
  <c r="BG219" i="17"/>
  <c r="BD219" i="17"/>
  <c r="BE219" i="17" s="1"/>
  <c r="BQ169" i="17"/>
  <c r="BN169" i="17"/>
  <c r="AT137" i="17"/>
  <c r="AU137" i="17" s="1"/>
  <c r="AW137" i="17"/>
  <c r="DE234" i="17"/>
  <c r="BJ71" i="17"/>
  <c r="AJ201" i="17"/>
  <c r="AJ243" i="17" s="1"/>
  <c r="BG210" i="17"/>
  <c r="BD210" i="17"/>
  <c r="AY95" i="17"/>
  <c r="AZ95" i="17" s="1"/>
  <c r="BB95" i="17"/>
  <c r="AP239" i="17"/>
  <c r="BG235" i="17"/>
  <c r="BD235" i="17"/>
  <c r="BE235" i="17" s="1"/>
  <c r="BM130" i="17"/>
  <c r="BI130" i="17"/>
  <c r="BG214" i="17"/>
  <c r="BD214" i="17"/>
  <c r="BE214" i="17" s="1"/>
  <c r="AY232" i="17"/>
  <c r="AZ232" i="17" s="1"/>
  <c r="BB232" i="17"/>
  <c r="AY228" i="17"/>
  <c r="AZ228" i="17" s="1"/>
  <c r="BB228" i="17"/>
  <c r="BD75" i="17"/>
  <c r="BG75" i="17"/>
  <c r="BR88" i="17"/>
  <c r="BN88" i="17"/>
  <c r="AW233" i="17"/>
  <c r="AT233" i="17"/>
  <c r="AU233" i="17" s="1"/>
  <c r="BI125" i="17"/>
  <c r="BM125" i="17"/>
  <c r="BR90" i="17"/>
  <c r="BN90" i="17"/>
  <c r="BO90" i="17" s="1"/>
  <c r="BG152" i="17"/>
  <c r="BD152" i="17"/>
  <c r="BE152" i="17" s="1"/>
  <c r="BB195" i="17"/>
  <c r="AY195" i="17"/>
  <c r="AZ195" i="17" s="1"/>
  <c r="BM35" i="17"/>
  <c r="BI35" i="17"/>
  <c r="BJ35" i="17" s="1"/>
  <c r="AU76" i="17"/>
  <c r="AU97" i="17" s="1"/>
  <c r="AT97" i="17"/>
  <c r="AW104" i="17"/>
  <c r="AT104" i="17"/>
  <c r="DH156" i="19" l="1"/>
  <c r="DU211" i="19"/>
  <c r="DY211" i="19" s="1"/>
  <c r="DT213" i="19"/>
  <c r="CX243" i="19"/>
  <c r="DC42" i="19"/>
  <c r="DU165" i="19"/>
  <c r="DY165" i="19" s="1"/>
  <c r="DT86" i="19"/>
  <c r="DH174" i="19"/>
  <c r="DT233" i="19"/>
  <c r="DT184" i="19"/>
  <c r="DU184" i="19" s="1"/>
  <c r="DY184" i="19" s="1"/>
  <c r="DT39" i="19"/>
  <c r="DX39" i="19" s="1"/>
  <c r="DC239" i="19"/>
  <c r="DH138" i="19"/>
  <c r="DO105" i="19"/>
  <c r="DQ105" i="19" s="1"/>
  <c r="DR105" i="19" s="1"/>
  <c r="DL105" i="19"/>
  <c r="DT107" i="19"/>
  <c r="DX199" i="19"/>
  <c r="DU199" i="19"/>
  <c r="DY199" i="19" s="1"/>
  <c r="DX106" i="19"/>
  <c r="DU106" i="19"/>
  <c r="DY106" i="19" s="1"/>
  <c r="DB243" i="19"/>
  <c r="DL138" i="19"/>
  <c r="DM138" i="19" s="1"/>
  <c r="DO138" i="19"/>
  <c r="DQ138" i="19" s="1"/>
  <c r="DR138" i="19" s="1"/>
  <c r="DT22" i="19"/>
  <c r="DX22" i="19" s="1"/>
  <c r="DT79" i="19"/>
  <c r="DX79" i="19" s="1"/>
  <c r="DC243" i="19"/>
  <c r="DL212" i="19"/>
  <c r="DM212" i="19" s="1"/>
  <c r="DO212" i="19"/>
  <c r="DQ212" i="19" s="1"/>
  <c r="DR212" i="19" s="1"/>
  <c r="DL33" i="19"/>
  <c r="DM33" i="19" s="1"/>
  <c r="DO33" i="19"/>
  <c r="DQ33" i="19" s="1"/>
  <c r="DR33" i="19" s="1"/>
  <c r="DT152" i="19"/>
  <c r="DX86" i="19"/>
  <c r="DU86" i="19"/>
  <c r="DY86" i="19" s="1"/>
  <c r="DH113" i="19"/>
  <c r="DH136" i="19"/>
  <c r="DG141" i="19"/>
  <c r="DO188" i="19"/>
  <c r="DQ188" i="19" s="1"/>
  <c r="DR188" i="19" s="1"/>
  <c r="DL188" i="19"/>
  <c r="DM188" i="19" s="1"/>
  <c r="DT110" i="19"/>
  <c r="DL52" i="19"/>
  <c r="DO52" i="19"/>
  <c r="DQ52" i="19" s="1"/>
  <c r="DL37" i="19"/>
  <c r="DM37" i="19" s="1"/>
  <c r="DO37" i="19"/>
  <c r="DQ37" i="19" s="1"/>
  <c r="DR37" i="19" s="1"/>
  <c r="DU79" i="19"/>
  <c r="DY79" i="19" s="1"/>
  <c r="DH38" i="19"/>
  <c r="DU134" i="19"/>
  <c r="DY134" i="19" s="1"/>
  <c r="DX134" i="19"/>
  <c r="DU233" i="19"/>
  <c r="DY233" i="19" s="1"/>
  <c r="DX233" i="19"/>
  <c r="DM77" i="19"/>
  <c r="DT77" i="19"/>
  <c r="DL153" i="19"/>
  <c r="DM153" i="19" s="1"/>
  <c r="DO153" i="19"/>
  <c r="DQ153" i="19" s="1"/>
  <c r="DR153" i="19" s="1"/>
  <c r="DT219" i="19"/>
  <c r="DM195" i="19"/>
  <c r="DT195" i="19"/>
  <c r="DU135" i="19"/>
  <c r="DY135" i="19" s="1"/>
  <c r="DX135" i="19"/>
  <c r="DT82" i="19"/>
  <c r="DU55" i="19"/>
  <c r="DY55" i="19" s="1"/>
  <c r="DX55" i="19"/>
  <c r="DL108" i="19"/>
  <c r="DO108" i="19"/>
  <c r="DQ108" i="19" s="1"/>
  <c r="DT235" i="19"/>
  <c r="DT232" i="19"/>
  <c r="DH37" i="19"/>
  <c r="DR150" i="19"/>
  <c r="DM209" i="19"/>
  <c r="DT209" i="19"/>
  <c r="DL208" i="19"/>
  <c r="DO208" i="19"/>
  <c r="DQ208" i="19" s="1"/>
  <c r="DX169" i="19"/>
  <c r="DU169" i="19"/>
  <c r="DY169" i="19" s="1"/>
  <c r="DX213" i="19"/>
  <c r="DU213" i="19"/>
  <c r="DY213" i="19" s="1"/>
  <c r="DG239" i="19"/>
  <c r="DH227" i="19"/>
  <c r="DH239" i="19" s="1"/>
  <c r="DT191" i="19"/>
  <c r="DL78" i="19"/>
  <c r="DM78" i="19" s="1"/>
  <c r="DO78" i="19"/>
  <c r="DQ78" i="19" s="1"/>
  <c r="DR78" i="19" s="1"/>
  <c r="DR97" i="19" s="1"/>
  <c r="DU125" i="19"/>
  <c r="DX125" i="19"/>
  <c r="DM21" i="19"/>
  <c r="DT21" i="19"/>
  <c r="DT31" i="19"/>
  <c r="DT215" i="19"/>
  <c r="DL34" i="19"/>
  <c r="DO34" i="19"/>
  <c r="DQ34" i="19" s="1"/>
  <c r="DR34" i="19" s="1"/>
  <c r="DT217" i="19"/>
  <c r="DM216" i="19"/>
  <c r="DT216" i="19"/>
  <c r="DO56" i="19"/>
  <c r="DQ56" i="19" s="1"/>
  <c r="DR56" i="19" s="1"/>
  <c r="DL56" i="19"/>
  <c r="DH183" i="19"/>
  <c r="DG201" i="19"/>
  <c r="DT190" i="19"/>
  <c r="DT187" i="19"/>
  <c r="DT32" i="19"/>
  <c r="DM166" i="19"/>
  <c r="DT166" i="19"/>
  <c r="DU131" i="19"/>
  <c r="DY131" i="19" s="1"/>
  <c r="DX131" i="19"/>
  <c r="DH108" i="19"/>
  <c r="DG115" i="19"/>
  <c r="DL27" i="19"/>
  <c r="DM27" i="19" s="1"/>
  <c r="DO27" i="19"/>
  <c r="DQ27" i="19" s="1"/>
  <c r="DR27" i="19" s="1"/>
  <c r="DL218" i="19"/>
  <c r="DO218" i="19"/>
  <c r="DQ218" i="19" s="1"/>
  <c r="DR218" i="19" s="1"/>
  <c r="DT210" i="19"/>
  <c r="DT168" i="19"/>
  <c r="DM197" i="19"/>
  <c r="DT197" i="19"/>
  <c r="DM189" i="19"/>
  <c r="DT189" i="19"/>
  <c r="DL97" i="19"/>
  <c r="DL38" i="19"/>
  <c r="DM38" i="19" s="1"/>
  <c r="DO38" i="19"/>
  <c r="DQ38" i="19" s="1"/>
  <c r="DR38" i="19" s="1"/>
  <c r="DU127" i="19"/>
  <c r="DY127" i="19" s="1"/>
  <c r="DX127" i="19"/>
  <c r="DO112" i="19"/>
  <c r="DQ112" i="19" s="1"/>
  <c r="DR112" i="19" s="1"/>
  <c r="DL112" i="19"/>
  <c r="DX93" i="19"/>
  <c r="DU93" i="19"/>
  <c r="DY93" i="19" s="1"/>
  <c r="DX25" i="19"/>
  <c r="DU25" i="19"/>
  <c r="DY25" i="19" s="1"/>
  <c r="DL111" i="19"/>
  <c r="DM111" i="19" s="1"/>
  <c r="DO111" i="19"/>
  <c r="DQ111" i="19" s="1"/>
  <c r="DR111" i="19" s="1"/>
  <c r="DL234" i="19"/>
  <c r="DM234" i="19" s="1"/>
  <c r="DO234" i="19"/>
  <c r="DQ234" i="19" s="1"/>
  <c r="DR234" i="19" s="1"/>
  <c r="DU237" i="19"/>
  <c r="DY237" i="19" s="1"/>
  <c r="DX237" i="19"/>
  <c r="DX54" i="19"/>
  <c r="DU54" i="19"/>
  <c r="DY54" i="19" s="1"/>
  <c r="DM150" i="19"/>
  <c r="DL140" i="19"/>
  <c r="DM140" i="19" s="1"/>
  <c r="DO140" i="19"/>
  <c r="DQ140" i="19" s="1"/>
  <c r="DR140" i="19" s="1"/>
  <c r="DH53" i="19"/>
  <c r="DT150" i="19"/>
  <c r="DM40" i="19"/>
  <c r="DT40" i="19"/>
  <c r="DL227" i="19"/>
  <c r="DO227" i="19"/>
  <c r="DQ227" i="19" s="1"/>
  <c r="DP113" i="19"/>
  <c r="DQ113" i="19" s="1"/>
  <c r="DR113" i="19" s="1"/>
  <c r="DL113" i="19"/>
  <c r="DM113" i="19" s="1"/>
  <c r="DO154" i="19"/>
  <c r="DQ154" i="19" s="1"/>
  <c r="DR154" i="19" s="1"/>
  <c r="DL154" i="19"/>
  <c r="DM154" i="19" s="1"/>
  <c r="DO136" i="19"/>
  <c r="DQ136" i="19" s="1"/>
  <c r="DL136" i="19"/>
  <c r="DT214" i="19"/>
  <c r="DL183" i="19"/>
  <c r="DO183" i="19"/>
  <c r="DQ183" i="19" s="1"/>
  <c r="DX85" i="19"/>
  <c r="DU85" i="19"/>
  <c r="DY85" i="19" s="1"/>
  <c r="DH52" i="19"/>
  <c r="DG63" i="19"/>
  <c r="DM194" i="19"/>
  <c r="DT194" i="19"/>
  <c r="DM236" i="19"/>
  <c r="DT236" i="19"/>
  <c r="DM94" i="19"/>
  <c r="DT94" i="19"/>
  <c r="DH208" i="19"/>
  <c r="DH220" i="19" s="1"/>
  <c r="DG220" i="19"/>
  <c r="DX81" i="19"/>
  <c r="DU81" i="19"/>
  <c r="DY81" i="19" s="1"/>
  <c r="DL167" i="19"/>
  <c r="DM167" i="19" s="1"/>
  <c r="DO167" i="19"/>
  <c r="DQ167" i="19" s="1"/>
  <c r="DR167" i="19" s="1"/>
  <c r="DR174" i="19" s="1"/>
  <c r="DU185" i="19"/>
  <c r="DY185" i="19" s="1"/>
  <c r="DX185" i="19"/>
  <c r="DG156" i="19"/>
  <c r="DH78" i="19"/>
  <c r="DH97" i="19" s="1"/>
  <c r="DR21" i="19"/>
  <c r="DL238" i="19"/>
  <c r="DM238" i="19" s="1"/>
  <c r="DO238" i="19"/>
  <c r="DQ238" i="19" s="1"/>
  <c r="DR238" i="19" s="1"/>
  <c r="DQ174" i="19"/>
  <c r="DH111" i="19"/>
  <c r="DH188" i="19"/>
  <c r="DM231" i="19"/>
  <c r="DT231" i="19"/>
  <c r="DT173" i="19"/>
  <c r="DT196" i="19"/>
  <c r="DU130" i="19"/>
  <c r="DY130" i="19" s="1"/>
  <c r="DX130" i="19"/>
  <c r="DX59" i="19"/>
  <c r="DU59" i="19"/>
  <c r="DY59" i="19" s="1"/>
  <c r="DU164" i="19"/>
  <c r="DX164" i="19"/>
  <c r="DT192" i="19"/>
  <c r="DL26" i="19"/>
  <c r="DO26" i="19"/>
  <c r="DQ26" i="19" s="1"/>
  <c r="DR26" i="19" s="1"/>
  <c r="DT35" i="19"/>
  <c r="DT109" i="19"/>
  <c r="DU139" i="19"/>
  <c r="DY139" i="19" s="1"/>
  <c r="DX139" i="19"/>
  <c r="DT193" i="19"/>
  <c r="DT229" i="19"/>
  <c r="DT137" i="19"/>
  <c r="DT36" i="19"/>
  <c r="DT60" i="19"/>
  <c r="DT90" i="19"/>
  <c r="DO228" i="19"/>
  <c r="DQ228" i="19" s="1"/>
  <c r="DR228" i="19" s="1"/>
  <c r="DL228" i="19"/>
  <c r="DG42" i="19"/>
  <c r="DX76" i="19"/>
  <c r="DU76" i="19"/>
  <c r="DO53" i="19"/>
  <c r="DQ53" i="19" s="1"/>
  <c r="DR53" i="19" s="1"/>
  <c r="DL53" i="19"/>
  <c r="DM53" i="19" s="1"/>
  <c r="DT171" i="19"/>
  <c r="DT230" i="19"/>
  <c r="BM236" i="18"/>
  <c r="BI236" i="18"/>
  <c r="BJ236" i="18" s="1"/>
  <c r="AT115" i="18"/>
  <c r="CK114" i="18"/>
  <c r="CH114" i="18"/>
  <c r="AK243" i="18"/>
  <c r="AU174" i="18"/>
  <c r="AP156" i="18"/>
  <c r="BL192" i="18"/>
  <c r="BI192" i="18"/>
  <c r="BJ192" i="18" s="1"/>
  <c r="BL109" i="18"/>
  <c r="BI109" i="18"/>
  <c r="BJ109" i="18" s="1"/>
  <c r="BH113" i="18"/>
  <c r="BD113" i="18"/>
  <c r="BE113" i="18" s="1"/>
  <c r="BC196" i="18"/>
  <c r="AY196" i="18"/>
  <c r="AZ196" i="18" s="1"/>
  <c r="BD89" i="18"/>
  <c r="BE89" i="18" s="1"/>
  <c r="BG89" i="18"/>
  <c r="BL153" i="18"/>
  <c r="BI153" i="18"/>
  <c r="BJ153" i="18" s="1"/>
  <c r="BG237" i="18"/>
  <c r="BD237" i="18"/>
  <c r="BE237" i="18" s="1"/>
  <c r="AZ227" i="18"/>
  <c r="BH210" i="18"/>
  <c r="BD210" i="18"/>
  <c r="BE210" i="18" s="1"/>
  <c r="BL182" i="18"/>
  <c r="BI182" i="18"/>
  <c r="BD91" i="18"/>
  <c r="BE91" i="18" s="1"/>
  <c r="BG91" i="18"/>
  <c r="BO28" i="18"/>
  <c r="BJ149" i="18"/>
  <c r="BI187" i="18"/>
  <c r="BL187" i="18"/>
  <c r="AZ38" i="18"/>
  <c r="BL173" i="18"/>
  <c r="BI173" i="18"/>
  <c r="AY86" i="18"/>
  <c r="AZ86" i="18" s="1"/>
  <c r="BB86" i="18"/>
  <c r="AU55" i="18"/>
  <c r="AY26" i="18"/>
  <c r="AZ26" i="18" s="1"/>
  <c r="BB26" i="18"/>
  <c r="AU238" i="18"/>
  <c r="AU77" i="18"/>
  <c r="AT239" i="18"/>
  <c r="BG110" i="18"/>
  <c r="BD110" i="18"/>
  <c r="BD32" i="18"/>
  <c r="BG32" i="18"/>
  <c r="BD34" i="18"/>
  <c r="BE34" i="18" s="1"/>
  <c r="BG34" i="18"/>
  <c r="AZ52" i="18"/>
  <c r="AU59" i="18"/>
  <c r="BD107" i="18"/>
  <c r="BG107" i="18"/>
  <c r="BJ168" i="18"/>
  <c r="BD231" i="18"/>
  <c r="BG231" i="18"/>
  <c r="BE112" i="18"/>
  <c r="AU92" i="18"/>
  <c r="BD130" i="18"/>
  <c r="BG130" i="18"/>
  <c r="BD76" i="18"/>
  <c r="BG76" i="18"/>
  <c r="BD189" i="18"/>
  <c r="BE189" i="18" s="1"/>
  <c r="BG189" i="18"/>
  <c r="BN229" i="18"/>
  <c r="BQ229" i="18"/>
  <c r="BL181" i="18"/>
  <c r="BI181" i="18"/>
  <c r="BD36" i="18"/>
  <c r="BE36" i="18" s="1"/>
  <c r="BG36" i="18"/>
  <c r="BQ218" i="18"/>
  <c r="BN218" i="18"/>
  <c r="BO218" i="18" s="1"/>
  <c r="BG209" i="18"/>
  <c r="BD209" i="18"/>
  <c r="AU94" i="18"/>
  <c r="AP201" i="18"/>
  <c r="CL167" i="18"/>
  <c r="CH167" i="18"/>
  <c r="CI167" i="18" s="1"/>
  <c r="AZ165" i="18"/>
  <c r="AZ174" i="18" s="1"/>
  <c r="AY174" i="18"/>
  <c r="BV236" i="18"/>
  <c r="AY96" i="18"/>
  <c r="AZ96" i="18" s="1"/>
  <c r="BB96" i="18"/>
  <c r="BG134" i="18"/>
  <c r="BD134" i="18"/>
  <c r="BL123" i="18"/>
  <c r="BI123" i="18"/>
  <c r="BJ123" i="18" s="1"/>
  <c r="AU183" i="18"/>
  <c r="AT201" i="18"/>
  <c r="BD85" i="18"/>
  <c r="BG85" i="18"/>
  <c r="BI230" i="18"/>
  <c r="BL230" i="18"/>
  <c r="AP63" i="18"/>
  <c r="CG133" i="18"/>
  <c r="CC133" i="18"/>
  <c r="BI191" i="18"/>
  <c r="BJ191" i="18" s="1"/>
  <c r="BL191" i="18"/>
  <c r="AZ217" i="18"/>
  <c r="AU235" i="18"/>
  <c r="AU208" i="18"/>
  <c r="AT220" i="18"/>
  <c r="CK74" i="18"/>
  <c r="BW28" i="18"/>
  <c r="BS28" i="18"/>
  <c r="BT28" i="18" s="1"/>
  <c r="BQ149" i="18"/>
  <c r="BN149" i="18"/>
  <c r="BL199" i="18"/>
  <c r="BI199" i="18"/>
  <c r="BJ199" i="18" s="1"/>
  <c r="BG38" i="18"/>
  <c r="BD38" i="18"/>
  <c r="BE38" i="18" s="1"/>
  <c r="AY31" i="18"/>
  <c r="BB31" i="18"/>
  <c r="CK71" i="18"/>
  <c r="BS106" i="18"/>
  <c r="BT106" i="18" s="1"/>
  <c r="BV106" i="18"/>
  <c r="BG232" i="18"/>
  <c r="BD232" i="18"/>
  <c r="BE232" i="18" s="1"/>
  <c r="BI108" i="18"/>
  <c r="BJ108" i="18" s="1"/>
  <c r="BM108" i="18"/>
  <c r="AU86" i="18"/>
  <c r="BG171" i="18"/>
  <c r="BD171" i="18"/>
  <c r="BE171" i="18" s="1"/>
  <c r="BB55" i="18"/>
  <c r="AY55" i="18"/>
  <c r="AZ55" i="18" s="1"/>
  <c r="AU26" i="18"/>
  <c r="BB238" i="18"/>
  <c r="AY238" i="18"/>
  <c r="AZ238" i="18" s="1"/>
  <c r="AZ71" i="18"/>
  <c r="AZ34" i="18"/>
  <c r="AY186" i="18"/>
  <c r="AZ186" i="18" s="1"/>
  <c r="BB186" i="18"/>
  <c r="AY228" i="18"/>
  <c r="AZ228" i="18" s="1"/>
  <c r="BB228" i="18"/>
  <c r="AY151" i="18"/>
  <c r="AZ151" i="18" s="1"/>
  <c r="BB151" i="18"/>
  <c r="BE170" i="18"/>
  <c r="AY35" i="18"/>
  <c r="AZ35" i="18" s="1"/>
  <c r="BB35" i="18"/>
  <c r="AY190" i="18"/>
  <c r="AZ190" i="18" s="1"/>
  <c r="BB190" i="18"/>
  <c r="BD155" i="18"/>
  <c r="BE155" i="18" s="1"/>
  <c r="BG155" i="18"/>
  <c r="AY61" i="18"/>
  <c r="BB61" i="18"/>
  <c r="BL112" i="18"/>
  <c r="BI112" i="18"/>
  <c r="BJ112" i="18" s="1"/>
  <c r="BD81" i="18"/>
  <c r="BE81" i="18" s="1"/>
  <c r="BG81" i="18"/>
  <c r="BN154" i="18"/>
  <c r="BO154" i="18" s="1"/>
  <c r="BQ154" i="18"/>
  <c r="AZ189" i="18"/>
  <c r="CG135" i="18"/>
  <c r="CC135" i="18"/>
  <c r="AU131" i="18"/>
  <c r="BL169" i="18"/>
  <c r="BI169" i="18"/>
  <c r="AZ36" i="18"/>
  <c r="BR137" i="18"/>
  <c r="BN137" i="18"/>
  <c r="BO137" i="18" s="1"/>
  <c r="BG56" i="18"/>
  <c r="BD56" i="18"/>
  <c r="BE56" i="18" s="1"/>
  <c r="AP141" i="18"/>
  <c r="BG126" i="18"/>
  <c r="BD126" i="18"/>
  <c r="BE126" i="18" s="1"/>
  <c r="AU37" i="18"/>
  <c r="BD104" i="18"/>
  <c r="BG104" i="18"/>
  <c r="AU51" i="18"/>
  <c r="AT63" i="18"/>
  <c r="AT243" i="18" s="1"/>
  <c r="AU96" i="18"/>
  <c r="BL140" i="18"/>
  <c r="BI140" i="18"/>
  <c r="BJ140" i="18" s="1"/>
  <c r="BE197" i="18"/>
  <c r="BE166" i="18"/>
  <c r="BD83" i="18"/>
  <c r="BG83" i="18"/>
  <c r="BG193" i="18"/>
  <c r="BD193" i="18"/>
  <c r="BE193" i="18" s="1"/>
  <c r="BG136" i="18"/>
  <c r="BD136" i="18"/>
  <c r="BE136" i="18" s="1"/>
  <c r="BD60" i="18"/>
  <c r="BE60" i="18" s="1"/>
  <c r="BG60" i="18"/>
  <c r="BB152" i="18"/>
  <c r="AY152" i="18"/>
  <c r="BE191" i="18"/>
  <c r="BB111" i="18"/>
  <c r="AY111" i="18"/>
  <c r="AZ111" i="18" s="1"/>
  <c r="BG217" i="18"/>
  <c r="BD217" i="18"/>
  <c r="BE217" i="18" s="1"/>
  <c r="BC235" i="18"/>
  <c r="AY235" i="18"/>
  <c r="AZ235" i="18" s="1"/>
  <c r="BB208" i="18"/>
  <c r="AY208" i="18"/>
  <c r="BI212" i="18"/>
  <c r="BL212" i="18"/>
  <c r="AZ195" i="18"/>
  <c r="BB198" i="18"/>
  <c r="AY198" i="18"/>
  <c r="AZ198" i="18" s="1"/>
  <c r="AT97" i="18"/>
  <c r="AY122" i="18"/>
  <c r="BB122" i="18"/>
  <c r="BR233" i="18"/>
  <c r="BN233" i="18"/>
  <c r="BH71" i="18"/>
  <c r="BD71" i="18"/>
  <c r="BB194" i="18"/>
  <c r="AY194" i="18"/>
  <c r="AZ194" i="18" s="1"/>
  <c r="BN200" i="18"/>
  <c r="BQ200" i="18"/>
  <c r="AU151" i="18"/>
  <c r="BL170" i="18"/>
  <c r="BI170" i="18"/>
  <c r="BJ170" i="18" s="1"/>
  <c r="AU35" i="18"/>
  <c r="BH79" i="18"/>
  <c r="BD79" i="18"/>
  <c r="BE79" i="18" s="1"/>
  <c r="BL213" i="18"/>
  <c r="BI213" i="18"/>
  <c r="AU214" i="18"/>
  <c r="AY33" i="18"/>
  <c r="AZ33" i="18" s="1"/>
  <c r="BB33" i="18"/>
  <c r="AY75" i="18"/>
  <c r="AZ75" i="18" s="1"/>
  <c r="BB75" i="18"/>
  <c r="BB131" i="18"/>
  <c r="AY131" i="18"/>
  <c r="AZ131" i="18" s="1"/>
  <c r="BH24" i="18"/>
  <c r="BD24" i="18"/>
  <c r="BD21" i="18"/>
  <c r="BG21" i="18"/>
  <c r="BB37" i="18"/>
  <c r="AY37" i="18"/>
  <c r="AZ37" i="18" s="1"/>
  <c r="BG188" i="18"/>
  <c r="BD188" i="18"/>
  <c r="AY115" i="18"/>
  <c r="AZ104" i="18"/>
  <c r="CG139" i="18"/>
  <c r="CC139" i="18"/>
  <c r="BB51" i="18"/>
  <c r="AY51" i="18"/>
  <c r="BL197" i="18"/>
  <c r="BI197" i="18"/>
  <c r="BJ197" i="18" s="1"/>
  <c r="AY150" i="18"/>
  <c r="BB150" i="18"/>
  <c r="BL166" i="18"/>
  <c r="BI166" i="18"/>
  <c r="BJ166" i="18" s="1"/>
  <c r="BB215" i="18"/>
  <c r="AY215" i="18"/>
  <c r="BQ196" i="18"/>
  <c r="AZ136" i="18"/>
  <c r="BE153" i="18"/>
  <c r="BL39" i="18"/>
  <c r="BI39" i="18"/>
  <c r="BJ39" i="18" s="1"/>
  <c r="BD227" i="18"/>
  <c r="BG227" i="18"/>
  <c r="CC25" i="18"/>
  <c r="CD25" i="18" s="1"/>
  <c r="CF25" i="18"/>
  <c r="AY53" i="18"/>
  <c r="AZ53" i="18" s="1"/>
  <c r="BB53" i="18"/>
  <c r="BV234" i="18"/>
  <c r="BD211" i="18"/>
  <c r="BE211" i="18" s="1"/>
  <c r="BG211" i="18"/>
  <c r="BD195" i="18"/>
  <c r="BE195" i="18" s="1"/>
  <c r="BG195" i="18"/>
  <c r="BW74" i="18"/>
  <c r="BS74" i="18"/>
  <c r="BT74" i="18" s="1"/>
  <c r="AO243" i="18"/>
  <c r="BG132" i="18"/>
  <c r="BD132" i="18"/>
  <c r="BE132" i="18" s="1"/>
  <c r="BL172" i="18"/>
  <c r="BI172" i="18"/>
  <c r="BJ172" i="18" s="1"/>
  <c r="BC234" i="18"/>
  <c r="AY234" i="18"/>
  <c r="AZ234" i="18" s="1"/>
  <c r="BW73" i="18"/>
  <c r="BS73" i="18"/>
  <c r="BT73" i="18" s="1"/>
  <c r="AT141" i="18"/>
  <c r="AU122" i="18"/>
  <c r="AY77" i="18"/>
  <c r="AZ77" i="18" s="1"/>
  <c r="BB77" i="18"/>
  <c r="CC72" i="18"/>
  <c r="CD72" i="18" s="1"/>
  <c r="CF72" i="18"/>
  <c r="AU239" i="18"/>
  <c r="AU194" i="18"/>
  <c r="BD52" i="18"/>
  <c r="BE52" i="18" s="1"/>
  <c r="BG52" i="18"/>
  <c r="BD87" i="18"/>
  <c r="BE87" i="18" s="1"/>
  <c r="BG87" i="18"/>
  <c r="AY59" i="18"/>
  <c r="AZ59" i="18" s="1"/>
  <c r="BB59" i="18"/>
  <c r="BN168" i="18"/>
  <c r="BO168" i="18" s="1"/>
  <c r="BQ168" i="18"/>
  <c r="AY84" i="18"/>
  <c r="AZ84" i="18" s="1"/>
  <c r="BB84" i="18"/>
  <c r="AZ79" i="18"/>
  <c r="BD22" i="18"/>
  <c r="BE22" i="18" s="1"/>
  <c r="BG22" i="18"/>
  <c r="AU115" i="18"/>
  <c r="AY57" i="18"/>
  <c r="AZ57" i="18" s="1"/>
  <c r="BB57" i="18"/>
  <c r="BD93" i="18"/>
  <c r="BE93" i="18" s="1"/>
  <c r="BG93" i="18"/>
  <c r="AY92" i="18"/>
  <c r="AZ92" i="18" s="1"/>
  <c r="BB92" i="18"/>
  <c r="BB214" i="18"/>
  <c r="AY214" i="18"/>
  <c r="AZ214" i="18" s="1"/>
  <c r="AU33" i="18"/>
  <c r="AU75" i="18"/>
  <c r="AU97" i="18" s="1"/>
  <c r="BD58" i="18"/>
  <c r="BE58" i="18" s="1"/>
  <c r="BG58" i="18"/>
  <c r="BD128" i="18"/>
  <c r="BG128" i="18"/>
  <c r="BE181" i="18"/>
  <c r="AZ21" i="18"/>
  <c r="BV210" i="18"/>
  <c r="BL40" i="18"/>
  <c r="BI40" i="18"/>
  <c r="BJ40" i="18" s="1"/>
  <c r="BG138" i="18"/>
  <c r="BD138" i="18"/>
  <c r="BE138" i="18" s="1"/>
  <c r="BG216" i="18"/>
  <c r="BD216" i="18"/>
  <c r="BE216" i="18" s="1"/>
  <c r="BV184" i="18"/>
  <c r="BS184" i="18"/>
  <c r="AY94" i="18"/>
  <c r="AZ94" i="18" s="1"/>
  <c r="BB94" i="18"/>
  <c r="BD165" i="18"/>
  <c r="BG165" i="18"/>
  <c r="BG219" i="18"/>
  <c r="BD219" i="18"/>
  <c r="BE219" i="18" s="1"/>
  <c r="BE123" i="18"/>
  <c r="BD30" i="18"/>
  <c r="BG30" i="18"/>
  <c r="AY183" i="18"/>
  <c r="BB183" i="18"/>
  <c r="BD95" i="18"/>
  <c r="BE95" i="18" s="1"/>
  <c r="BG95" i="18"/>
  <c r="AY129" i="18"/>
  <c r="AZ129" i="18" s="1"/>
  <c r="BB129" i="18"/>
  <c r="AP220" i="18"/>
  <c r="AU150" i="18"/>
  <c r="AU156" i="18" s="1"/>
  <c r="AT156" i="18"/>
  <c r="AY82" i="18"/>
  <c r="BB82" i="18"/>
  <c r="BD54" i="18"/>
  <c r="BG54" i="18"/>
  <c r="AY90" i="18"/>
  <c r="BB90" i="18"/>
  <c r="AY88" i="18"/>
  <c r="AZ88" i="18" s="1"/>
  <c r="BB88" i="18"/>
  <c r="BG151" i="17"/>
  <c r="BD151" i="17"/>
  <c r="BE151" i="17" s="1"/>
  <c r="AZ42" i="17"/>
  <c r="BI75" i="17"/>
  <c r="BJ75" i="17" s="1"/>
  <c r="BL75" i="17"/>
  <c r="BD228" i="17"/>
  <c r="BG228" i="17"/>
  <c r="BL210" i="17"/>
  <c r="BI210" i="17"/>
  <c r="BL106" i="17"/>
  <c r="BI106" i="17"/>
  <c r="BJ106" i="17" s="1"/>
  <c r="AY140" i="17"/>
  <c r="AZ140" i="17" s="1"/>
  <c r="BB140" i="17"/>
  <c r="BO73" i="17"/>
  <c r="BB85" i="17"/>
  <c r="AY85" i="17"/>
  <c r="AZ85" i="17" s="1"/>
  <c r="AZ87" i="17"/>
  <c r="BD110" i="17"/>
  <c r="BE110" i="17" s="1"/>
  <c r="BG110" i="17"/>
  <c r="BG191" i="17"/>
  <c r="BD191" i="17"/>
  <c r="BT208" i="17"/>
  <c r="AU189" i="17"/>
  <c r="BL211" i="17"/>
  <c r="BC211" i="17"/>
  <c r="AY211" i="17"/>
  <c r="AY154" i="17"/>
  <c r="AZ154" i="17" s="1"/>
  <c r="BB154" i="17"/>
  <c r="BO29" i="17"/>
  <c r="AY230" i="17"/>
  <c r="BB230" i="17"/>
  <c r="BL172" i="17"/>
  <c r="BI172" i="17"/>
  <c r="AT115" i="17"/>
  <c r="AU104" i="17"/>
  <c r="AU115" i="17" s="1"/>
  <c r="BL235" i="17"/>
  <c r="BI235" i="17"/>
  <c r="BJ235" i="17" s="1"/>
  <c r="BD95" i="17"/>
  <c r="BE95" i="17" s="1"/>
  <c r="BG95" i="17"/>
  <c r="BV200" i="17"/>
  <c r="BS200" i="17"/>
  <c r="BT200" i="17" s="1"/>
  <c r="BG129" i="17"/>
  <c r="BD129" i="17"/>
  <c r="BE129" i="17" s="1"/>
  <c r="BL183" i="17"/>
  <c r="BI183" i="17"/>
  <c r="BJ183" i="17" s="1"/>
  <c r="BH212" i="17"/>
  <c r="BD212" i="17"/>
  <c r="BE212" i="17" s="1"/>
  <c r="BX24" i="17"/>
  <c r="CA24" i="17"/>
  <c r="BJ74" i="17"/>
  <c r="AY113" i="17"/>
  <c r="BB113" i="17"/>
  <c r="BD111" i="17"/>
  <c r="BG111" i="17"/>
  <c r="BG87" i="17"/>
  <c r="BD87" i="17"/>
  <c r="BE87" i="17" s="1"/>
  <c r="CK74" i="17"/>
  <c r="BG155" i="17"/>
  <c r="BD155" i="17"/>
  <c r="BE155" i="17" s="1"/>
  <c r="AZ110" i="17"/>
  <c r="AY132" i="17"/>
  <c r="AZ132" i="17" s="1"/>
  <c r="BB132" i="17"/>
  <c r="AY97" i="17"/>
  <c r="CB208" i="17"/>
  <c r="BX208" i="17"/>
  <c r="CB198" i="17"/>
  <c r="BX198" i="17"/>
  <c r="BY198" i="17" s="1"/>
  <c r="BB170" i="17"/>
  <c r="AY170" i="17"/>
  <c r="AZ170" i="17" s="1"/>
  <c r="BD114" i="17"/>
  <c r="BG114" i="17"/>
  <c r="AY231" i="17"/>
  <c r="BB231" i="17"/>
  <c r="AP187" i="17"/>
  <c r="AP201" i="17" s="1"/>
  <c r="BX25" i="17"/>
  <c r="CA25" i="17"/>
  <c r="AU154" i="17"/>
  <c r="BR38" i="17"/>
  <c r="BN38" i="17"/>
  <c r="BO38" i="17" s="1"/>
  <c r="AY150" i="17"/>
  <c r="BB150" i="17"/>
  <c r="AU182" i="17"/>
  <c r="BI112" i="17"/>
  <c r="BL112" i="17"/>
  <c r="AY54" i="17"/>
  <c r="BW86" i="17"/>
  <c r="BS86" i="17"/>
  <c r="BT86" i="17" s="1"/>
  <c r="AP174" i="17"/>
  <c r="BC188" i="17"/>
  <c r="AY188" i="17"/>
  <c r="BR79" i="17"/>
  <c r="BN79" i="17"/>
  <c r="BO79" i="17" s="1"/>
  <c r="BB104" i="17"/>
  <c r="AY104" i="17"/>
  <c r="BR125" i="17"/>
  <c r="BN125" i="17"/>
  <c r="BO125" i="17" s="1"/>
  <c r="BW88" i="17"/>
  <c r="BS88" i="17"/>
  <c r="BT88" i="17" s="1"/>
  <c r="BG232" i="17"/>
  <c r="BD232" i="17"/>
  <c r="BJ130" i="17"/>
  <c r="DJ234" i="17"/>
  <c r="BO169" i="17"/>
  <c r="AY165" i="17"/>
  <c r="BB165" i="17"/>
  <c r="BI77" i="17"/>
  <c r="BJ77" i="17" s="1"/>
  <c r="BL77" i="17"/>
  <c r="BD96" i="17"/>
  <c r="BE96" i="17" s="1"/>
  <c r="BG96" i="17"/>
  <c r="BL192" i="17"/>
  <c r="BI192" i="17"/>
  <c r="BJ192" i="17" s="1"/>
  <c r="CB234" i="17"/>
  <c r="BX234" i="17"/>
  <c r="BY234" i="17" s="1"/>
  <c r="BE22" i="17"/>
  <c r="AU239" i="17"/>
  <c r="BO71" i="17"/>
  <c r="BR74" i="17"/>
  <c r="BN74" i="17"/>
  <c r="BO74" i="17" s="1"/>
  <c r="AZ229" i="17"/>
  <c r="BQ182" i="17"/>
  <c r="BE218" i="17"/>
  <c r="BR34" i="17"/>
  <c r="BN34" i="17"/>
  <c r="BO34" i="17" s="1"/>
  <c r="AY186" i="17"/>
  <c r="BB186" i="17"/>
  <c r="AU132" i="17"/>
  <c r="CA130" i="17"/>
  <c r="BD81" i="17"/>
  <c r="BE81" i="17" s="1"/>
  <c r="BG81" i="17"/>
  <c r="AY239" i="17"/>
  <c r="AZ227" i="17"/>
  <c r="BI84" i="17"/>
  <c r="BJ84" i="17" s="1"/>
  <c r="BL84" i="17"/>
  <c r="BI21" i="17"/>
  <c r="BL21" i="17"/>
  <c r="AT187" i="17"/>
  <c r="AU187" i="17" s="1"/>
  <c r="AX187" i="17"/>
  <c r="CB31" i="17"/>
  <c r="BX31" i="17"/>
  <c r="AU150" i="17"/>
  <c r="AT156" i="17"/>
  <c r="BC182" i="17"/>
  <c r="AY182" i="17"/>
  <c r="BW72" i="17"/>
  <c r="BS72" i="17"/>
  <c r="BL196" i="17"/>
  <c r="BI196" i="17"/>
  <c r="BJ196" i="17" s="1"/>
  <c r="BD135" i="17"/>
  <c r="BE135" i="17" s="1"/>
  <c r="BG135" i="17"/>
  <c r="AU54" i="17"/>
  <c r="AU63" i="17" s="1"/>
  <c r="AT63" i="17"/>
  <c r="CP199" i="17"/>
  <c r="CM199" i="17"/>
  <c r="CN199" i="17" s="1"/>
  <c r="BE193" i="17"/>
  <c r="BD94" i="17"/>
  <c r="BE94" i="17" s="1"/>
  <c r="BG94" i="17"/>
  <c r="BD171" i="17"/>
  <c r="BE171" i="17" s="1"/>
  <c r="BG171" i="17"/>
  <c r="BI82" i="17"/>
  <c r="BJ82" i="17" s="1"/>
  <c r="BL82" i="17"/>
  <c r="AZ238" i="17"/>
  <c r="BS23" i="17"/>
  <c r="BT23" i="17" s="1"/>
  <c r="BV23" i="17"/>
  <c r="BD131" i="17"/>
  <c r="BG131" i="17"/>
  <c r="BB233" i="17"/>
  <c r="AY233" i="17"/>
  <c r="AZ233" i="17" s="1"/>
  <c r="AY137" i="17"/>
  <c r="BB137" i="17"/>
  <c r="BG89" i="17"/>
  <c r="BD89" i="17"/>
  <c r="BE89" i="17" s="1"/>
  <c r="BL215" i="17"/>
  <c r="BI215" i="17"/>
  <c r="BE183" i="17"/>
  <c r="CB209" i="17"/>
  <c r="BX209" i="17"/>
  <c r="BQ168" i="17"/>
  <c r="BN168" i="17"/>
  <c r="BO168" i="17" s="1"/>
  <c r="CL107" i="17"/>
  <c r="CH107" i="17"/>
  <c r="BI167" i="17"/>
  <c r="BL167" i="17"/>
  <c r="AY190" i="17"/>
  <c r="AZ190" i="17" s="1"/>
  <c r="BB190" i="17"/>
  <c r="BS109" i="17"/>
  <c r="BV109" i="17"/>
  <c r="AZ92" i="17"/>
  <c r="AU123" i="17"/>
  <c r="AT141" i="17"/>
  <c r="BG166" i="17"/>
  <c r="BD166" i="17"/>
  <c r="BG195" i="17"/>
  <c r="BD195" i="17"/>
  <c r="BE195" i="17" s="1"/>
  <c r="BW90" i="17"/>
  <c r="BS90" i="17"/>
  <c r="BT90" i="17" s="1"/>
  <c r="BO88" i="17"/>
  <c r="BE75" i="17"/>
  <c r="BL214" i="17"/>
  <c r="BI214" i="17"/>
  <c r="BJ214" i="17" s="1"/>
  <c r="BE106" i="17"/>
  <c r="BW73" i="17"/>
  <c r="BS73" i="17"/>
  <c r="BT73" i="17" s="1"/>
  <c r="BG237" i="17"/>
  <c r="BD237" i="17"/>
  <c r="BE237" i="17" s="1"/>
  <c r="BE192" i="17"/>
  <c r="BI153" i="17"/>
  <c r="BL153" i="17"/>
  <c r="BT234" i="17"/>
  <c r="BI22" i="17"/>
  <c r="BJ22" i="17" s="1"/>
  <c r="BL22" i="17"/>
  <c r="BD91" i="17"/>
  <c r="BG91" i="17"/>
  <c r="BD134" i="17"/>
  <c r="BE134" i="17" s="1"/>
  <c r="BG134" i="17"/>
  <c r="BD229" i="17"/>
  <c r="BE229" i="17" s="1"/>
  <c r="BG229" i="17"/>
  <c r="BR35" i="17"/>
  <c r="BN35" i="17"/>
  <c r="BL152" i="17"/>
  <c r="BI152" i="17"/>
  <c r="BJ152" i="17" s="1"/>
  <c r="BJ125" i="17"/>
  <c r="BR130" i="17"/>
  <c r="BN130" i="17"/>
  <c r="BO130" i="17" s="1"/>
  <c r="BE210" i="17"/>
  <c r="BV169" i="17"/>
  <c r="BS169" i="17"/>
  <c r="BT169" i="17" s="1"/>
  <c r="BL219" i="17"/>
  <c r="BI219" i="17"/>
  <c r="BJ219" i="17" s="1"/>
  <c r="AU165" i="17"/>
  <c r="AU174" i="17" s="1"/>
  <c r="AT174" i="17"/>
  <c r="BL236" i="17"/>
  <c r="BI236" i="17"/>
  <c r="AZ89" i="17"/>
  <c r="BL105" i="17"/>
  <c r="BI105" i="17"/>
  <c r="BD83" i="17"/>
  <c r="BE83" i="17" s="1"/>
  <c r="BG83" i="17"/>
  <c r="BR39" i="17"/>
  <c r="BN39" i="17"/>
  <c r="AT239" i="17"/>
  <c r="BW71" i="17"/>
  <c r="BS71" i="17"/>
  <c r="BI108" i="17"/>
  <c r="BJ108" i="17" s="1"/>
  <c r="BL108" i="17"/>
  <c r="AY173" i="17"/>
  <c r="BB173" i="17"/>
  <c r="AO201" i="17"/>
  <c r="AO243" i="17" s="1"/>
  <c r="BD93" i="17"/>
  <c r="BE93" i="17" s="1"/>
  <c r="BG93" i="17"/>
  <c r="AY124" i="17"/>
  <c r="AZ124" i="17" s="1"/>
  <c r="BB124" i="17"/>
  <c r="BD76" i="17"/>
  <c r="BE76" i="17" s="1"/>
  <c r="BG76" i="17"/>
  <c r="BL218" i="17"/>
  <c r="BI218" i="17"/>
  <c r="BJ218" i="17" s="1"/>
  <c r="BD138" i="17"/>
  <c r="BG138" i="17"/>
  <c r="BS55" i="17"/>
  <c r="AY136" i="17"/>
  <c r="AZ136" i="17" s="1"/>
  <c r="BB136" i="17"/>
  <c r="AZ81" i="17"/>
  <c r="BD227" i="17"/>
  <c r="BG227" i="17"/>
  <c r="BE84" i="17"/>
  <c r="BD42" i="17"/>
  <c r="BE21" i="17"/>
  <c r="BD92" i="17"/>
  <c r="BE92" i="17" s="1"/>
  <c r="BG92" i="17"/>
  <c r="AY189" i="17"/>
  <c r="AZ189" i="17" s="1"/>
  <c r="BB189" i="17"/>
  <c r="BQ188" i="17"/>
  <c r="AU211" i="17"/>
  <c r="AU220" i="17" s="1"/>
  <c r="AT220" i="17"/>
  <c r="AY123" i="17"/>
  <c r="BB123" i="17"/>
  <c r="BW217" i="17"/>
  <c r="BS217" i="17"/>
  <c r="BI30" i="17"/>
  <c r="BJ30" i="17" s="1"/>
  <c r="BL30" i="17"/>
  <c r="AY133" i="17"/>
  <c r="AZ133" i="17" s="1"/>
  <c r="BB133" i="17"/>
  <c r="BS29" i="17"/>
  <c r="BT29" i="17" s="1"/>
  <c r="BV29" i="17"/>
  <c r="BR213" i="17"/>
  <c r="BN213" i="17"/>
  <c r="BO213" i="17" s="1"/>
  <c r="AZ135" i="17"/>
  <c r="BL193" i="17"/>
  <c r="BI193" i="17"/>
  <c r="BJ193" i="17" s="1"/>
  <c r="AZ94" i="17"/>
  <c r="BD139" i="17"/>
  <c r="BE139" i="17" s="1"/>
  <c r="BG139" i="17"/>
  <c r="BE82" i="17"/>
  <c r="BG238" i="17"/>
  <c r="BD238" i="17"/>
  <c r="BE238" i="17" s="1"/>
  <c r="BO23" i="17"/>
  <c r="DT111" i="19" l="1"/>
  <c r="DH42" i="19"/>
  <c r="DU22" i="19"/>
  <c r="DY22" i="19" s="1"/>
  <c r="DH141" i="19"/>
  <c r="DQ156" i="19"/>
  <c r="DH63" i="19"/>
  <c r="DM97" i="19"/>
  <c r="DY97" i="19" s="1"/>
  <c r="DQ42" i="19"/>
  <c r="DR42" i="19"/>
  <c r="DQ97" i="19"/>
  <c r="DX184" i="19"/>
  <c r="DU39" i="19"/>
  <c r="DY39" i="19" s="1"/>
  <c r="DH201" i="19"/>
  <c r="DU107" i="19"/>
  <c r="DY107" i="19" s="1"/>
  <c r="DX107" i="19"/>
  <c r="DT38" i="19"/>
  <c r="DX38" i="19" s="1"/>
  <c r="DT138" i="19"/>
  <c r="DT188" i="19"/>
  <c r="DX188" i="19" s="1"/>
  <c r="DM174" i="19"/>
  <c r="DT37" i="19"/>
  <c r="DX37" i="19" s="1"/>
  <c r="DM105" i="19"/>
  <c r="DT105" i="19"/>
  <c r="DY174" i="19"/>
  <c r="DX60" i="19"/>
  <c r="DU60" i="19"/>
  <c r="DY60" i="19" s="1"/>
  <c r="DX192" i="19"/>
  <c r="DU192" i="19"/>
  <c r="DY192" i="19" s="1"/>
  <c r="DX231" i="19"/>
  <c r="DU231" i="19"/>
  <c r="DY231" i="19" s="1"/>
  <c r="DR136" i="19"/>
  <c r="DR141" i="19" s="1"/>
  <c r="DQ141" i="19"/>
  <c r="DX210" i="19"/>
  <c r="DU210" i="19"/>
  <c r="DY210" i="19" s="1"/>
  <c r="DX187" i="19"/>
  <c r="DU187" i="19"/>
  <c r="DY187" i="19" s="1"/>
  <c r="DX31" i="19"/>
  <c r="DU31" i="19"/>
  <c r="DY31" i="19" s="1"/>
  <c r="DM108" i="19"/>
  <c r="DT108" i="19"/>
  <c r="DL115" i="19"/>
  <c r="DR52" i="19"/>
  <c r="DR63" i="19" s="1"/>
  <c r="DQ63" i="19"/>
  <c r="DX36" i="19"/>
  <c r="DU36" i="19"/>
  <c r="DY36" i="19" s="1"/>
  <c r="DU193" i="19"/>
  <c r="DY193" i="19" s="1"/>
  <c r="DX193" i="19"/>
  <c r="DM183" i="19"/>
  <c r="DM201" i="19" s="1"/>
  <c r="DL201" i="19"/>
  <c r="DQ239" i="19"/>
  <c r="DR227" i="19"/>
  <c r="DR239" i="19" s="1"/>
  <c r="DU190" i="19"/>
  <c r="DY190" i="19" s="1"/>
  <c r="DX190" i="19"/>
  <c r="DX217" i="19"/>
  <c r="DU217" i="19"/>
  <c r="DY217" i="19" s="1"/>
  <c r="DT238" i="19"/>
  <c r="DX191" i="19"/>
  <c r="DU191" i="19"/>
  <c r="DY191" i="19" s="1"/>
  <c r="DL220" i="19"/>
  <c r="DM208" i="19"/>
  <c r="DT208" i="19"/>
  <c r="DT153" i="19"/>
  <c r="DU137" i="19"/>
  <c r="DY137" i="19" s="1"/>
  <c r="DX137" i="19"/>
  <c r="DX94" i="19"/>
  <c r="DU94" i="19"/>
  <c r="DY94" i="19" s="1"/>
  <c r="DX214" i="19"/>
  <c r="DU214" i="19"/>
  <c r="DY214" i="19" s="1"/>
  <c r="DL239" i="19"/>
  <c r="DM227" i="19"/>
  <c r="DT227" i="19"/>
  <c r="DT53" i="19"/>
  <c r="DL156" i="19"/>
  <c r="DM112" i="19"/>
  <c r="DT112" i="19"/>
  <c r="DT33" i="19"/>
  <c r="DM218" i="19"/>
  <c r="DT218" i="19"/>
  <c r="DH115" i="19"/>
  <c r="DT27" i="19"/>
  <c r="DM56" i="19"/>
  <c r="DT56" i="19"/>
  <c r="DT234" i="19"/>
  <c r="DT212" i="19"/>
  <c r="DY125" i="19"/>
  <c r="DX209" i="19"/>
  <c r="DU209" i="19"/>
  <c r="DY209" i="19" s="1"/>
  <c r="DR156" i="19"/>
  <c r="DX235" i="19"/>
  <c r="DU235" i="19"/>
  <c r="DY235" i="19" s="1"/>
  <c r="DX195" i="19"/>
  <c r="DU195" i="19"/>
  <c r="DY195" i="19" s="1"/>
  <c r="DX110" i="19"/>
  <c r="DU110" i="19"/>
  <c r="DY110" i="19" s="1"/>
  <c r="DU230" i="19"/>
  <c r="DY230" i="19" s="1"/>
  <c r="DX230" i="19"/>
  <c r="DM228" i="19"/>
  <c r="DT228" i="19"/>
  <c r="DX109" i="19"/>
  <c r="DU109" i="19"/>
  <c r="DY109" i="19" s="1"/>
  <c r="DU196" i="19"/>
  <c r="DY196" i="19" s="1"/>
  <c r="DX196" i="19"/>
  <c r="DX111" i="19"/>
  <c r="DU111" i="19"/>
  <c r="DY111" i="19" s="1"/>
  <c r="DR183" i="19"/>
  <c r="DR201" i="19" s="1"/>
  <c r="DQ201" i="19"/>
  <c r="DU216" i="19"/>
  <c r="DY216" i="19" s="1"/>
  <c r="DX216" i="19"/>
  <c r="DU215" i="19"/>
  <c r="DY215" i="19" s="1"/>
  <c r="DX215" i="19"/>
  <c r="DQ220" i="19"/>
  <c r="DR208" i="19"/>
  <c r="DR220" i="19" s="1"/>
  <c r="DX219" i="19"/>
  <c r="DU219" i="19"/>
  <c r="DY219" i="19" s="1"/>
  <c r="DX171" i="19"/>
  <c r="DU171" i="19"/>
  <c r="DY171" i="19" s="1"/>
  <c r="DY76" i="19"/>
  <c r="DX35" i="19"/>
  <c r="DU35" i="19"/>
  <c r="DY35" i="19" s="1"/>
  <c r="DU236" i="19"/>
  <c r="DY236" i="19" s="1"/>
  <c r="DX236" i="19"/>
  <c r="DU150" i="19"/>
  <c r="DX150" i="19"/>
  <c r="DU197" i="19"/>
  <c r="DY197" i="19" s="1"/>
  <c r="DX197" i="19"/>
  <c r="DX166" i="19"/>
  <c r="DU166" i="19"/>
  <c r="DY166" i="19" s="1"/>
  <c r="DX21" i="19"/>
  <c r="DU21" i="19"/>
  <c r="DU232" i="19"/>
  <c r="DY232" i="19" s="1"/>
  <c r="DX232" i="19"/>
  <c r="DM52" i="19"/>
  <c r="DL63" i="19"/>
  <c r="DT52" i="19"/>
  <c r="DT136" i="19"/>
  <c r="DG243" i="19"/>
  <c r="DX90" i="19"/>
  <c r="DU90" i="19"/>
  <c r="DY90" i="19" s="1"/>
  <c r="DU229" i="19"/>
  <c r="DY229" i="19" s="1"/>
  <c r="DX229" i="19"/>
  <c r="DM26" i="19"/>
  <c r="DT26" i="19"/>
  <c r="DY164" i="19"/>
  <c r="DX173" i="19"/>
  <c r="DU173" i="19"/>
  <c r="DY173" i="19" s="1"/>
  <c r="DT78" i="19"/>
  <c r="DU194" i="19"/>
  <c r="DY194" i="19" s="1"/>
  <c r="DX194" i="19"/>
  <c r="DT154" i="19"/>
  <c r="DM136" i="19"/>
  <c r="DM141" i="19" s="1"/>
  <c r="DL141" i="19"/>
  <c r="DX40" i="19"/>
  <c r="DU40" i="19"/>
  <c r="DY40" i="19" s="1"/>
  <c r="DM156" i="19"/>
  <c r="DT167" i="19"/>
  <c r="DX189" i="19"/>
  <c r="DU189" i="19"/>
  <c r="DY189" i="19" s="1"/>
  <c r="DU168" i="19"/>
  <c r="DY168" i="19" s="1"/>
  <c r="DX168" i="19"/>
  <c r="DX32" i="19"/>
  <c r="DU32" i="19"/>
  <c r="DY32" i="19" s="1"/>
  <c r="DT183" i="19"/>
  <c r="DM34" i="19"/>
  <c r="DT34" i="19"/>
  <c r="DL42" i="19"/>
  <c r="DR108" i="19"/>
  <c r="DR115" i="19" s="1"/>
  <c r="DQ115" i="19"/>
  <c r="DX82" i="19"/>
  <c r="DU82" i="19"/>
  <c r="DY82" i="19" s="1"/>
  <c r="DX77" i="19"/>
  <c r="DU77" i="19"/>
  <c r="DY77" i="19" s="1"/>
  <c r="DT113" i="19"/>
  <c r="DX152" i="19"/>
  <c r="DU152" i="19"/>
  <c r="DY152" i="19" s="1"/>
  <c r="AU201" i="18"/>
  <c r="AU63" i="18"/>
  <c r="BR236" i="18"/>
  <c r="BN236" i="18"/>
  <c r="BO236" i="18" s="1"/>
  <c r="AU42" i="18"/>
  <c r="AP243" i="18"/>
  <c r="CI114" i="18"/>
  <c r="BM113" i="18"/>
  <c r="BI113" i="18"/>
  <c r="BJ113" i="18" s="1"/>
  <c r="BN192" i="18"/>
  <c r="BO192" i="18" s="1"/>
  <c r="BQ192" i="18"/>
  <c r="BH196" i="18"/>
  <c r="BD196" i="18"/>
  <c r="BE196" i="18" s="1"/>
  <c r="BN109" i="18"/>
  <c r="BO109" i="18" s="1"/>
  <c r="BQ109" i="18"/>
  <c r="CP114" i="18"/>
  <c r="CM114" i="18"/>
  <c r="CN114" i="18" s="1"/>
  <c r="AZ90" i="18"/>
  <c r="BI95" i="18"/>
  <c r="BL95" i="18"/>
  <c r="BI30" i="18"/>
  <c r="BJ30" i="18" s="1"/>
  <c r="BL30" i="18"/>
  <c r="BL219" i="18"/>
  <c r="BI219" i="18"/>
  <c r="BT184" i="18"/>
  <c r="BI128" i="18"/>
  <c r="BJ128" i="18" s="1"/>
  <c r="BL128" i="18"/>
  <c r="BQ172" i="18"/>
  <c r="BN172" i="18"/>
  <c r="BO172" i="18" s="1"/>
  <c r="BI195" i="18"/>
  <c r="BJ195" i="18" s="1"/>
  <c r="BL195" i="18"/>
  <c r="CH25" i="18"/>
  <c r="CK25" i="18"/>
  <c r="AZ215" i="18"/>
  <c r="CD139" i="18"/>
  <c r="AY141" i="18"/>
  <c r="AZ122" i="18"/>
  <c r="AZ141" i="18" s="1"/>
  <c r="BL217" i="18"/>
  <c r="BI217" i="18"/>
  <c r="BL126" i="18"/>
  <c r="BI126" i="18"/>
  <c r="BI155" i="18"/>
  <c r="BJ155" i="18" s="1"/>
  <c r="BL155" i="18"/>
  <c r="BD35" i="18"/>
  <c r="BE35" i="18" s="1"/>
  <c r="BG35" i="18"/>
  <c r="BD228" i="18"/>
  <c r="BE228" i="18" s="1"/>
  <c r="BG228" i="18"/>
  <c r="BR108" i="18"/>
  <c r="BN108" i="18"/>
  <c r="BO108" i="18" s="1"/>
  <c r="CP71" i="18"/>
  <c r="CP74" i="18"/>
  <c r="BL209" i="18"/>
  <c r="BI209" i="18"/>
  <c r="BJ209" i="18" s="1"/>
  <c r="BO229" i="18"/>
  <c r="BE107" i="18"/>
  <c r="BD86" i="18"/>
  <c r="BE86" i="18" s="1"/>
  <c r="BG86" i="18"/>
  <c r="BI91" i="18"/>
  <c r="BJ91" i="18" s="1"/>
  <c r="BL91" i="18"/>
  <c r="BI89" i="18"/>
  <c r="BJ89" i="18" s="1"/>
  <c r="BL89" i="18"/>
  <c r="BE30" i="18"/>
  <c r="CA184" i="18"/>
  <c r="BX184" i="18"/>
  <c r="BY184" i="18" s="1"/>
  <c r="BI93" i="18"/>
  <c r="BJ93" i="18" s="1"/>
  <c r="BL93" i="18"/>
  <c r="BI87" i="18"/>
  <c r="BL87" i="18"/>
  <c r="CA234" i="18"/>
  <c r="AZ150" i="18"/>
  <c r="AY156" i="18"/>
  <c r="BE188" i="18"/>
  <c r="BE24" i="18"/>
  <c r="BD33" i="18"/>
  <c r="BG33" i="18"/>
  <c r="BS200" i="18"/>
  <c r="BT200" i="18" s="1"/>
  <c r="BV200" i="18"/>
  <c r="BN212" i="18"/>
  <c r="BO212" i="18" s="1"/>
  <c r="BQ212" i="18"/>
  <c r="AZ152" i="18"/>
  <c r="BL193" i="18"/>
  <c r="BI193" i="18"/>
  <c r="BJ193" i="18" s="1"/>
  <c r="BI104" i="18"/>
  <c r="BL104" i="18"/>
  <c r="BI81" i="18"/>
  <c r="BL81" i="18"/>
  <c r="BL171" i="18"/>
  <c r="BI171" i="18"/>
  <c r="BJ171" i="18" s="1"/>
  <c r="BX106" i="18"/>
  <c r="CA106" i="18"/>
  <c r="BI38" i="18"/>
  <c r="BJ38" i="18" s="1"/>
  <c r="BL38" i="18"/>
  <c r="BV149" i="18"/>
  <c r="BS149" i="18"/>
  <c r="AU220" i="18"/>
  <c r="CD133" i="18"/>
  <c r="BJ230" i="18"/>
  <c r="CA236" i="18"/>
  <c r="BJ181" i="18"/>
  <c r="BI189" i="18"/>
  <c r="BL189" i="18"/>
  <c r="BI130" i="18"/>
  <c r="BJ130" i="18" s="1"/>
  <c r="BL130" i="18"/>
  <c r="BI34" i="18"/>
  <c r="BL34" i="18"/>
  <c r="BE110" i="18"/>
  <c r="BM210" i="18"/>
  <c r="BI210" i="18"/>
  <c r="BL237" i="18"/>
  <c r="BI237" i="18"/>
  <c r="AZ82" i="18"/>
  <c r="AZ97" i="18" s="1"/>
  <c r="BD129" i="18"/>
  <c r="BG129" i="18"/>
  <c r="BD183" i="18"/>
  <c r="BG183" i="18"/>
  <c r="BD94" i="18"/>
  <c r="BG94" i="18"/>
  <c r="BL138" i="18"/>
  <c r="BI138" i="18"/>
  <c r="BJ138" i="18" s="1"/>
  <c r="BI58" i="18"/>
  <c r="BJ58" i="18" s="1"/>
  <c r="BL58" i="18"/>
  <c r="BI22" i="18"/>
  <c r="BJ22" i="18" s="1"/>
  <c r="BL22" i="18"/>
  <c r="BD59" i="18"/>
  <c r="BG59" i="18"/>
  <c r="CB73" i="18"/>
  <c r="BX73" i="18"/>
  <c r="BY73" i="18" s="1"/>
  <c r="BH234" i="18"/>
  <c r="BD234" i="18"/>
  <c r="BE234" i="18" s="1"/>
  <c r="BL132" i="18"/>
  <c r="BI132" i="18"/>
  <c r="BI211" i="18"/>
  <c r="BJ211" i="18" s="1"/>
  <c r="BL211" i="18"/>
  <c r="BD53" i="18"/>
  <c r="BG53" i="18"/>
  <c r="BN39" i="18"/>
  <c r="BQ39" i="18"/>
  <c r="AY63" i="18"/>
  <c r="AZ51" i="18"/>
  <c r="BL188" i="18"/>
  <c r="BI188" i="18"/>
  <c r="BJ188" i="18" s="1"/>
  <c r="BM24" i="18"/>
  <c r="BI24" i="18"/>
  <c r="BJ24" i="18" s="1"/>
  <c r="BG131" i="18"/>
  <c r="BD131" i="18"/>
  <c r="BQ213" i="18"/>
  <c r="BN213" i="18"/>
  <c r="BO213" i="18" s="1"/>
  <c r="BM79" i="18"/>
  <c r="BI79" i="18"/>
  <c r="BJ79" i="18" s="1"/>
  <c r="BN170" i="18"/>
  <c r="BO170" i="18" s="1"/>
  <c r="BQ170" i="18"/>
  <c r="BO200" i="18"/>
  <c r="BE71" i="18"/>
  <c r="BW233" i="18"/>
  <c r="BS233" i="18"/>
  <c r="BT233" i="18" s="1"/>
  <c r="BJ212" i="18"/>
  <c r="BD235" i="18"/>
  <c r="BE235" i="18" s="1"/>
  <c r="BH235" i="18"/>
  <c r="BD111" i="18"/>
  <c r="BE111" i="18" s="1"/>
  <c r="BG111" i="18"/>
  <c r="BG152" i="18"/>
  <c r="BD152" i="18"/>
  <c r="BE152" i="18" s="1"/>
  <c r="BL136" i="18"/>
  <c r="BI136" i="18"/>
  <c r="BI83" i="18"/>
  <c r="BJ83" i="18" s="1"/>
  <c r="BL83" i="18"/>
  <c r="BE104" i="18"/>
  <c r="BW137" i="18"/>
  <c r="BS137" i="18"/>
  <c r="BJ169" i="18"/>
  <c r="CD135" i="18"/>
  <c r="BS154" i="18"/>
  <c r="BT154" i="18" s="1"/>
  <c r="BV154" i="18"/>
  <c r="AZ61" i="18"/>
  <c r="BD190" i="18"/>
  <c r="BE190" i="18" s="1"/>
  <c r="BG190" i="18"/>
  <c r="BD186" i="18"/>
  <c r="BG186" i="18"/>
  <c r="BD31" i="18"/>
  <c r="BE31" i="18" s="1"/>
  <c r="BG31" i="18"/>
  <c r="CL133" i="18"/>
  <c r="CH133" i="18"/>
  <c r="CI133" i="18" s="1"/>
  <c r="BI85" i="18"/>
  <c r="BJ85" i="18" s="1"/>
  <c r="BL85" i="18"/>
  <c r="BD96" i="18"/>
  <c r="BG96" i="18"/>
  <c r="CM167" i="18"/>
  <c r="CN167" i="18" s="1"/>
  <c r="CQ167" i="18"/>
  <c r="BV218" i="18"/>
  <c r="BS218" i="18"/>
  <c r="BQ181" i="18"/>
  <c r="BN181" i="18"/>
  <c r="BE130" i="18"/>
  <c r="BI110" i="18"/>
  <c r="BJ110" i="18" s="1"/>
  <c r="BL110" i="18"/>
  <c r="BJ173" i="18"/>
  <c r="BQ187" i="18"/>
  <c r="BN187" i="18"/>
  <c r="BO187" i="18" s="1"/>
  <c r="BJ182" i="18"/>
  <c r="AZ239" i="18"/>
  <c r="BE54" i="18"/>
  <c r="BE165" i="18"/>
  <c r="BE174" i="18" s="1"/>
  <c r="BD174" i="18"/>
  <c r="BN40" i="18"/>
  <c r="BO40" i="18" s="1"/>
  <c r="BQ40" i="18"/>
  <c r="BD84" i="18"/>
  <c r="BE84" i="18" s="1"/>
  <c r="BG84" i="18"/>
  <c r="BE227" i="18"/>
  <c r="BD150" i="18"/>
  <c r="BG150" i="18"/>
  <c r="BE21" i="18"/>
  <c r="BG208" i="18"/>
  <c r="BD208" i="18"/>
  <c r="BQ140" i="18"/>
  <c r="BN140" i="18"/>
  <c r="BO140" i="18" s="1"/>
  <c r="BL56" i="18"/>
  <c r="BI56" i="18"/>
  <c r="BQ112" i="18"/>
  <c r="BN112" i="18"/>
  <c r="BD151" i="18"/>
  <c r="BE151" i="18" s="1"/>
  <c r="BG151" i="18"/>
  <c r="BO149" i="18"/>
  <c r="BN230" i="18"/>
  <c r="BO230" i="18" s="1"/>
  <c r="BQ230" i="18"/>
  <c r="BE134" i="18"/>
  <c r="BE76" i="18"/>
  <c r="BE231" i="18"/>
  <c r="BE32" i="18"/>
  <c r="BD26" i="18"/>
  <c r="BG26" i="18"/>
  <c r="BD88" i="18"/>
  <c r="BE88" i="18" s="1"/>
  <c r="BG88" i="18"/>
  <c r="BD82" i="18"/>
  <c r="BE82" i="18" s="1"/>
  <c r="BG82" i="18"/>
  <c r="CA210" i="18"/>
  <c r="BE128" i="18"/>
  <c r="BD214" i="18"/>
  <c r="BE214" i="18" s="1"/>
  <c r="BG214" i="18"/>
  <c r="BD77" i="18"/>
  <c r="BG77" i="18"/>
  <c r="BG215" i="18"/>
  <c r="BD215" i="18"/>
  <c r="BE215" i="18" s="1"/>
  <c r="CL139" i="18"/>
  <c r="CH139" i="18"/>
  <c r="CI139" i="18" s="1"/>
  <c r="BD37" i="18"/>
  <c r="BE37" i="18" s="1"/>
  <c r="BG37" i="18"/>
  <c r="BJ213" i="18"/>
  <c r="BG194" i="18"/>
  <c r="BD194" i="18"/>
  <c r="BE194" i="18" s="1"/>
  <c r="BO233" i="18"/>
  <c r="BG198" i="18"/>
  <c r="BD198" i="18"/>
  <c r="BD61" i="18"/>
  <c r="BE61" i="18" s="1"/>
  <c r="BG61" i="18"/>
  <c r="BL134" i="18"/>
  <c r="BI134" i="18"/>
  <c r="BJ134" i="18" s="1"/>
  <c r="BD90" i="18"/>
  <c r="BE90" i="18" s="1"/>
  <c r="BG90" i="18"/>
  <c r="BI54" i="18"/>
  <c r="BJ54" i="18" s="1"/>
  <c r="BL54" i="18"/>
  <c r="AZ183" i="18"/>
  <c r="AZ201" i="18" s="1"/>
  <c r="AY201" i="18"/>
  <c r="BI165" i="18"/>
  <c r="BL165" i="18"/>
  <c r="BL216" i="18"/>
  <c r="BI216" i="18"/>
  <c r="BJ216" i="18" s="1"/>
  <c r="AY42" i="18"/>
  <c r="BD92" i="18"/>
  <c r="BE92" i="18" s="1"/>
  <c r="BG92" i="18"/>
  <c r="BD57" i="18"/>
  <c r="BE57" i="18" s="1"/>
  <c r="BG57" i="18"/>
  <c r="BS168" i="18"/>
  <c r="BT168" i="18" s="1"/>
  <c r="BV168" i="18"/>
  <c r="BI52" i="18"/>
  <c r="BJ52" i="18" s="1"/>
  <c r="BL52" i="18"/>
  <c r="CH72" i="18"/>
  <c r="CI72" i="18" s="1"/>
  <c r="CK72" i="18"/>
  <c r="AU141" i="18"/>
  <c r="CB74" i="18"/>
  <c r="BX74" i="18"/>
  <c r="BI227" i="18"/>
  <c r="BL227" i="18"/>
  <c r="BV196" i="18"/>
  <c r="BQ166" i="18"/>
  <c r="BN166" i="18"/>
  <c r="BN197" i="18"/>
  <c r="BQ197" i="18"/>
  <c r="BD51" i="18"/>
  <c r="BG51" i="18"/>
  <c r="AZ115" i="18"/>
  <c r="BI21" i="18"/>
  <c r="BL21" i="18"/>
  <c r="BD75" i="18"/>
  <c r="BG75" i="18"/>
  <c r="BM71" i="18"/>
  <c r="BI71" i="18"/>
  <c r="BD122" i="18"/>
  <c r="BG122" i="18"/>
  <c r="AZ208" i="18"/>
  <c r="AZ220" i="18" s="1"/>
  <c r="AY220" i="18"/>
  <c r="BI60" i="18"/>
  <c r="BJ60" i="18" s="1"/>
  <c r="BL60" i="18"/>
  <c r="BE83" i="18"/>
  <c r="BQ169" i="18"/>
  <c r="BN169" i="18"/>
  <c r="BO169" i="18" s="1"/>
  <c r="CL135" i="18"/>
  <c r="CH135" i="18"/>
  <c r="CI135" i="18" s="1"/>
  <c r="AY97" i="18"/>
  <c r="BG238" i="18"/>
  <c r="BD238" i="18"/>
  <c r="BE238" i="18" s="1"/>
  <c r="BD55" i="18"/>
  <c r="BE55" i="18" s="1"/>
  <c r="BG55" i="18"/>
  <c r="BL232" i="18"/>
  <c r="BI232" i="18"/>
  <c r="AZ31" i="18"/>
  <c r="AZ42" i="18" s="1"/>
  <c r="BQ199" i="18"/>
  <c r="BN199" i="18"/>
  <c r="CB28" i="18"/>
  <c r="BX28" i="18"/>
  <c r="BY28" i="18" s="1"/>
  <c r="BQ191" i="18"/>
  <c r="BN191" i="18"/>
  <c r="BO191" i="18" s="1"/>
  <c r="BE85" i="18"/>
  <c r="BQ123" i="18"/>
  <c r="BN123" i="18"/>
  <c r="BE209" i="18"/>
  <c r="BI36" i="18"/>
  <c r="BJ36" i="18" s="1"/>
  <c r="BL36" i="18"/>
  <c r="BS229" i="18"/>
  <c r="BT229" i="18" s="1"/>
  <c r="BV229" i="18"/>
  <c r="BI76" i="18"/>
  <c r="BJ76" i="18" s="1"/>
  <c r="BL76" i="18"/>
  <c r="BI231" i="18"/>
  <c r="BJ231" i="18" s="1"/>
  <c r="BL231" i="18"/>
  <c r="BI107" i="18"/>
  <c r="BJ107" i="18" s="1"/>
  <c r="BL107" i="18"/>
  <c r="BI32" i="18"/>
  <c r="BJ32" i="18" s="1"/>
  <c r="BL32" i="18"/>
  <c r="BQ173" i="18"/>
  <c r="BN173" i="18"/>
  <c r="BO173" i="18" s="1"/>
  <c r="BJ187" i="18"/>
  <c r="BQ182" i="18"/>
  <c r="BN182" i="18"/>
  <c r="BO182" i="18" s="1"/>
  <c r="AY239" i="18"/>
  <c r="BQ153" i="18"/>
  <c r="BN153" i="18"/>
  <c r="BI151" i="17"/>
  <c r="BJ151" i="17" s="1"/>
  <c r="BL151" i="17"/>
  <c r="AU141" i="17"/>
  <c r="AZ97" i="17"/>
  <c r="BE42" i="17"/>
  <c r="AP243" i="17"/>
  <c r="BS213" i="17"/>
  <c r="BT213" i="17" s="1"/>
  <c r="BW213" i="17"/>
  <c r="BD189" i="17"/>
  <c r="BE189" i="17" s="1"/>
  <c r="BG189" i="17"/>
  <c r="BI76" i="17"/>
  <c r="BJ76" i="17" s="1"/>
  <c r="BL76" i="17"/>
  <c r="BI93" i="17"/>
  <c r="BL93" i="17"/>
  <c r="CB71" i="17"/>
  <c r="BX71" i="17"/>
  <c r="BW39" i="17"/>
  <c r="BS39" i="17"/>
  <c r="BT39" i="17" s="1"/>
  <c r="BJ236" i="17"/>
  <c r="BQ214" i="17"/>
  <c r="BN214" i="17"/>
  <c r="BO214" i="17" s="1"/>
  <c r="BL195" i="17"/>
  <c r="BI195" i="17"/>
  <c r="BX109" i="17"/>
  <c r="BY109" i="17" s="1"/>
  <c r="CA109" i="17"/>
  <c r="BQ167" i="17"/>
  <c r="BN167" i="17"/>
  <c r="BO167" i="17" s="1"/>
  <c r="BY209" i="17"/>
  <c r="BX23" i="17"/>
  <c r="BY23" i="17" s="1"/>
  <c r="CA23" i="17"/>
  <c r="BN82" i="17"/>
  <c r="BO82" i="17" s="1"/>
  <c r="BQ82" i="17"/>
  <c r="CF130" i="17"/>
  <c r="BW74" i="17"/>
  <c r="BS74" i="17"/>
  <c r="BT74" i="17" s="1"/>
  <c r="BI96" i="17"/>
  <c r="BL96" i="17"/>
  <c r="BE232" i="17"/>
  <c r="BG104" i="17"/>
  <c r="BD104" i="17"/>
  <c r="AZ150" i="17"/>
  <c r="AZ156" i="17" s="1"/>
  <c r="AY156" i="17"/>
  <c r="BE114" i="17"/>
  <c r="BL129" i="17"/>
  <c r="BI129" i="17"/>
  <c r="BI95" i="17"/>
  <c r="BL95" i="17"/>
  <c r="BL191" i="17"/>
  <c r="BI191" i="17"/>
  <c r="BJ191" i="17" s="1"/>
  <c r="BG85" i="17"/>
  <c r="BD85" i="17"/>
  <c r="BE85" i="17" s="1"/>
  <c r="BQ210" i="17"/>
  <c r="BN210" i="17"/>
  <c r="BN30" i="17"/>
  <c r="BQ30" i="17"/>
  <c r="CB217" i="17"/>
  <c r="BX217" i="17"/>
  <c r="BY217" i="17" s="1"/>
  <c r="BN22" i="17"/>
  <c r="BQ22" i="17"/>
  <c r="BD97" i="17"/>
  <c r="BT109" i="17"/>
  <c r="BJ167" i="17"/>
  <c r="BS168" i="17"/>
  <c r="BT168" i="17" s="1"/>
  <c r="BV168" i="17"/>
  <c r="BQ215" i="17"/>
  <c r="BN215" i="17"/>
  <c r="BO215" i="17" s="1"/>
  <c r="AZ137" i="17"/>
  <c r="BI131" i="17"/>
  <c r="BJ131" i="17" s="1"/>
  <c r="BL131" i="17"/>
  <c r="BI94" i="17"/>
  <c r="BL94" i="17"/>
  <c r="BI135" i="17"/>
  <c r="BL135" i="17"/>
  <c r="BT72" i="17"/>
  <c r="CG234" i="17"/>
  <c r="CC234" i="17"/>
  <c r="CD234" i="17" s="1"/>
  <c r="BD165" i="17"/>
  <c r="BG165" i="17"/>
  <c r="BL232" i="17"/>
  <c r="BI232" i="17"/>
  <c r="BJ232" i="17" s="1"/>
  <c r="BD54" i="17"/>
  <c r="AT201" i="17"/>
  <c r="CC25" i="17"/>
  <c r="CD25" i="17" s="1"/>
  <c r="CF25" i="17"/>
  <c r="BD231" i="17"/>
  <c r="BE231" i="17" s="1"/>
  <c r="BG231" i="17"/>
  <c r="BY208" i="17"/>
  <c r="BD113" i="17"/>
  <c r="BE113" i="17" s="1"/>
  <c r="BG113" i="17"/>
  <c r="CC24" i="17"/>
  <c r="CD24" i="17" s="1"/>
  <c r="CF24" i="17"/>
  <c r="BQ211" i="17"/>
  <c r="BI110" i="17"/>
  <c r="BL110" i="17"/>
  <c r="BI228" i="17"/>
  <c r="BJ228" i="17" s="1"/>
  <c r="BL228" i="17"/>
  <c r="BI238" i="17"/>
  <c r="BJ238" i="17" s="1"/>
  <c r="BL238" i="17"/>
  <c r="BI139" i="17"/>
  <c r="BL139" i="17"/>
  <c r="BD123" i="17"/>
  <c r="BG123" i="17"/>
  <c r="BI92" i="17"/>
  <c r="BJ92" i="17" s="1"/>
  <c r="BL92" i="17"/>
  <c r="BE227" i="17"/>
  <c r="BX55" i="17"/>
  <c r="BY55" i="17" s="1"/>
  <c r="BD124" i="17"/>
  <c r="BE124" i="17" s="1"/>
  <c r="BG124" i="17"/>
  <c r="BI83" i="17"/>
  <c r="BJ83" i="17" s="1"/>
  <c r="BL83" i="17"/>
  <c r="BW130" i="17"/>
  <c r="BS130" i="17"/>
  <c r="BT130" i="17" s="1"/>
  <c r="BQ152" i="17"/>
  <c r="BN152" i="17"/>
  <c r="BO152" i="17" s="1"/>
  <c r="BJ153" i="17"/>
  <c r="BL237" i="17"/>
  <c r="BI237" i="17"/>
  <c r="BJ237" i="17" s="1"/>
  <c r="CB90" i="17"/>
  <c r="BX90" i="17"/>
  <c r="BY90" i="17" s="1"/>
  <c r="BL166" i="17"/>
  <c r="BI166" i="17"/>
  <c r="BJ166" i="17" s="1"/>
  <c r="BG190" i="17"/>
  <c r="BD190" i="17"/>
  <c r="BE190" i="17" s="1"/>
  <c r="CI107" i="17"/>
  <c r="BE131" i="17"/>
  <c r="BL171" i="17"/>
  <c r="BI171" i="17"/>
  <c r="CU199" i="17"/>
  <c r="CR199" i="17"/>
  <c r="CB72" i="17"/>
  <c r="BX72" i="17"/>
  <c r="BY72" i="17" s="1"/>
  <c r="AU156" i="17"/>
  <c r="BY31" i="17"/>
  <c r="BN21" i="17"/>
  <c r="BQ21" i="17"/>
  <c r="BI81" i="17"/>
  <c r="BL81" i="17"/>
  <c r="BD186" i="17"/>
  <c r="BE186" i="17" s="1"/>
  <c r="BG186" i="17"/>
  <c r="AZ165" i="17"/>
  <c r="AY174" i="17"/>
  <c r="DO234" i="17"/>
  <c r="BS125" i="17"/>
  <c r="BT125" i="17" s="1"/>
  <c r="BW125" i="17"/>
  <c r="BW79" i="17"/>
  <c r="BS79" i="17"/>
  <c r="AZ54" i="17"/>
  <c r="AZ63" i="17" s="1"/>
  <c r="AY63" i="17"/>
  <c r="AU201" i="17"/>
  <c r="BW38" i="17"/>
  <c r="BS38" i="17"/>
  <c r="BY25" i="17"/>
  <c r="AZ231" i="17"/>
  <c r="AZ239" i="17" s="1"/>
  <c r="BD170" i="17"/>
  <c r="BG170" i="17"/>
  <c r="CG208" i="17"/>
  <c r="CC208" i="17"/>
  <c r="BD132" i="17"/>
  <c r="BG132" i="17"/>
  <c r="AZ113" i="17"/>
  <c r="BY24" i="17"/>
  <c r="BN183" i="17"/>
  <c r="BO183" i="17" s="1"/>
  <c r="BQ183" i="17"/>
  <c r="BX200" i="17"/>
  <c r="CA200" i="17"/>
  <c r="BD230" i="17"/>
  <c r="BE230" i="17" s="1"/>
  <c r="BG230" i="17"/>
  <c r="AZ211" i="17"/>
  <c r="AZ220" i="17" s="1"/>
  <c r="AY220" i="17"/>
  <c r="BN106" i="17"/>
  <c r="BQ106" i="17"/>
  <c r="BE228" i="17"/>
  <c r="BT217" i="17"/>
  <c r="BE138" i="17"/>
  <c r="AZ173" i="17"/>
  <c r="BJ105" i="17"/>
  <c r="BW35" i="17"/>
  <c r="BS35" i="17"/>
  <c r="BT35" i="17" s="1"/>
  <c r="BE91" i="17"/>
  <c r="BE97" i="17" s="1"/>
  <c r="CB73" i="17"/>
  <c r="BX73" i="17"/>
  <c r="BY73" i="17" s="1"/>
  <c r="BJ215" i="17"/>
  <c r="BD137" i="17"/>
  <c r="BE137" i="17" s="1"/>
  <c r="BG137" i="17"/>
  <c r="AU243" i="17"/>
  <c r="BQ196" i="17"/>
  <c r="BN196" i="17"/>
  <c r="BH182" i="17"/>
  <c r="BD182" i="17"/>
  <c r="BC187" i="17"/>
  <c r="AY187" i="17"/>
  <c r="AZ187" i="17" s="1"/>
  <c r="BN84" i="17"/>
  <c r="BO84" i="17" s="1"/>
  <c r="BQ84" i="17"/>
  <c r="CB88" i="17"/>
  <c r="BX88" i="17"/>
  <c r="BH188" i="17"/>
  <c r="BD188" i="17"/>
  <c r="BE188" i="17" s="1"/>
  <c r="BJ112" i="17"/>
  <c r="CG198" i="17"/>
  <c r="CC198" i="17"/>
  <c r="CD198" i="17" s="1"/>
  <c r="CP74" i="17"/>
  <c r="BE111" i="17"/>
  <c r="BM212" i="17"/>
  <c r="BI212" i="17"/>
  <c r="BJ212" i="17" s="1"/>
  <c r="BN172" i="17"/>
  <c r="BO172" i="17" s="1"/>
  <c r="BQ172" i="17"/>
  <c r="BD154" i="17"/>
  <c r="BE154" i="17" s="1"/>
  <c r="BG154" i="17"/>
  <c r="BX29" i="17"/>
  <c r="CA29" i="17"/>
  <c r="BI227" i="17"/>
  <c r="BL227" i="17"/>
  <c r="BT55" i="17"/>
  <c r="BN108" i="17"/>
  <c r="BQ108" i="17"/>
  <c r="BQ105" i="17"/>
  <c r="BN105" i="17"/>
  <c r="BO105" i="17" s="1"/>
  <c r="BQ236" i="17"/>
  <c r="BN236" i="17"/>
  <c r="BO236" i="17" s="1"/>
  <c r="BQ219" i="17"/>
  <c r="BN219" i="17"/>
  <c r="BO219" i="17" s="1"/>
  <c r="BI134" i="17"/>
  <c r="BL134" i="17"/>
  <c r="BN153" i="17"/>
  <c r="BO153" i="17" s="1"/>
  <c r="BQ153" i="17"/>
  <c r="BE166" i="17"/>
  <c r="CG209" i="17"/>
  <c r="CC209" i="17"/>
  <c r="CD209" i="17" s="1"/>
  <c r="BQ193" i="17"/>
  <c r="BN193" i="17"/>
  <c r="BD133" i="17"/>
  <c r="BE133" i="17" s="1"/>
  <c r="BG133" i="17"/>
  <c r="AZ123" i="17"/>
  <c r="AZ141" i="17" s="1"/>
  <c r="AY141" i="17"/>
  <c r="BV188" i="17"/>
  <c r="BD136" i="17"/>
  <c r="BE136" i="17" s="1"/>
  <c r="BG136" i="17"/>
  <c r="BI138" i="17"/>
  <c r="BJ138" i="17" s="1"/>
  <c r="BL138" i="17"/>
  <c r="BQ218" i="17"/>
  <c r="BN218" i="17"/>
  <c r="BD173" i="17"/>
  <c r="BE173" i="17" s="1"/>
  <c r="BG173" i="17"/>
  <c r="BT71" i="17"/>
  <c r="BO39" i="17"/>
  <c r="CA169" i="17"/>
  <c r="BX169" i="17"/>
  <c r="BO35" i="17"/>
  <c r="BI229" i="17"/>
  <c r="BJ229" i="17" s="1"/>
  <c r="BL229" i="17"/>
  <c r="BI91" i="17"/>
  <c r="BJ91" i="17" s="1"/>
  <c r="BL91" i="17"/>
  <c r="CQ107" i="17"/>
  <c r="CM107" i="17"/>
  <c r="CN107" i="17" s="1"/>
  <c r="BL89" i="17"/>
  <c r="BI89" i="17"/>
  <c r="BG233" i="17"/>
  <c r="BD233" i="17"/>
  <c r="AT243" i="17"/>
  <c r="AZ182" i="17"/>
  <c r="AZ201" i="17" s="1"/>
  <c r="CG31" i="17"/>
  <c r="CC31" i="17"/>
  <c r="CD31" i="17" s="1"/>
  <c r="BI42" i="17"/>
  <c r="BJ21" i="17"/>
  <c r="BJ42" i="17" s="1"/>
  <c r="AZ186" i="17"/>
  <c r="BW34" i="17"/>
  <c r="BS34" i="17"/>
  <c r="BV182" i="17"/>
  <c r="BQ192" i="17"/>
  <c r="BN192" i="17"/>
  <c r="BN77" i="17"/>
  <c r="BO77" i="17" s="1"/>
  <c r="BQ77" i="17"/>
  <c r="AZ104" i="17"/>
  <c r="AY115" i="17"/>
  <c r="AZ188" i="17"/>
  <c r="CB86" i="17"/>
  <c r="BX86" i="17"/>
  <c r="BN112" i="17"/>
  <c r="BO112" i="17" s="1"/>
  <c r="BQ112" i="17"/>
  <c r="BD150" i="17"/>
  <c r="BG150" i="17"/>
  <c r="BI114" i="17"/>
  <c r="BJ114" i="17" s="1"/>
  <c r="BL114" i="17"/>
  <c r="BL155" i="17"/>
  <c r="BI155" i="17"/>
  <c r="BJ155" i="17" s="1"/>
  <c r="BL87" i="17"/>
  <c r="BI87" i="17"/>
  <c r="BI111" i="17"/>
  <c r="BJ111" i="17" s="1"/>
  <c r="BL111" i="17"/>
  <c r="BN235" i="17"/>
  <c r="BQ235" i="17"/>
  <c r="BJ172" i="17"/>
  <c r="AZ230" i="17"/>
  <c r="BH211" i="17"/>
  <c r="BD211" i="17"/>
  <c r="BE191" i="17"/>
  <c r="BD140" i="17"/>
  <c r="BE140" i="17" s="1"/>
  <c r="BG140" i="17"/>
  <c r="BJ210" i="17"/>
  <c r="BN75" i="17"/>
  <c r="BQ75" i="17"/>
  <c r="DM42" i="19" l="1"/>
  <c r="DU188" i="19"/>
  <c r="DY188" i="19" s="1"/>
  <c r="DR243" i="19"/>
  <c r="DU37" i="19"/>
  <c r="DY37" i="19" s="1"/>
  <c r="DU38" i="19"/>
  <c r="DY38" i="19" s="1"/>
  <c r="DQ243" i="19"/>
  <c r="DT42" i="19"/>
  <c r="DY141" i="19"/>
  <c r="DU138" i="19"/>
  <c r="DY138" i="19" s="1"/>
  <c r="DX138" i="19"/>
  <c r="DM63" i="19"/>
  <c r="DY63" i="19" s="1"/>
  <c r="DU105" i="19"/>
  <c r="DY105" i="19" s="1"/>
  <c r="DX105" i="19"/>
  <c r="DL243" i="19"/>
  <c r="DM239" i="19"/>
  <c r="DY239" i="19" s="1"/>
  <c r="DM220" i="19"/>
  <c r="DY220" i="19" s="1"/>
  <c r="DY201" i="19"/>
  <c r="DY42" i="19"/>
  <c r="DU154" i="19"/>
  <c r="DY154" i="19" s="1"/>
  <c r="DX154" i="19"/>
  <c r="DT239" i="19"/>
  <c r="DU227" i="19"/>
  <c r="DX227" i="19"/>
  <c r="DX108" i="19"/>
  <c r="DU108" i="19"/>
  <c r="DT115" i="19"/>
  <c r="DT156" i="19"/>
  <c r="DX56" i="19"/>
  <c r="DU56" i="19"/>
  <c r="DY56" i="19" s="1"/>
  <c r="DU153" i="19"/>
  <c r="DY153" i="19" s="1"/>
  <c r="DX153" i="19"/>
  <c r="DU167" i="19"/>
  <c r="DX167" i="19"/>
  <c r="DX174" i="19" s="1"/>
  <c r="DT174" i="19"/>
  <c r="DX26" i="19"/>
  <c r="DU26" i="19"/>
  <c r="DY26" i="19" s="1"/>
  <c r="DX52" i="19"/>
  <c r="DU52" i="19"/>
  <c r="DT63" i="19"/>
  <c r="DY21" i="19"/>
  <c r="DX228" i="19"/>
  <c r="DU228" i="19"/>
  <c r="DY228" i="19" s="1"/>
  <c r="DX234" i="19"/>
  <c r="DU234" i="19"/>
  <c r="DY234" i="19" s="1"/>
  <c r="DX112" i="19"/>
  <c r="DU112" i="19"/>
  <c r="DY112" i="19" s="1"/>
  <c r="DU238" i="19"/>
  <c r="DY238" i="19" s="1"/>
  <c r="DX238" i="19"/>
  <c r="DX34" i="19"/>
  <c r="DU34" i="19"/>
  <c r="DY34" i="19" s="1"/>
  <c r="DU136" i="19"/>
  <c r="DX136" i="19"/>
  <c r="DT141" i="19"/>
  <c r="DX218" i="19"/>
  <c r="DU218" i="19"/>
  <c r="DY218" i="19" s="1"/>
  <c r="DM115" i="19"/>
  <c r="DY115" i="19" s="1"/>
  <c r="DX113" i="19"/>
  <c r="DU113" i="19"/>
  <c r="DY113" i="19" s="1"/>
  <c r="DX183" i="19"/>
  <c r="DX201" i="19" s="1"/>
  <c r="DU183" i="19"/>
  <c r="DT201" i="19"/>
  <c r="DY156" i="19"/>
  <c r="DX78" i="19"/>
  <c r="DX97" i="19" s="1"/>
  <c r="DU78" i="19"/>
  <c r="DY78" i="19" s="1"/>
  <c r="DT97" i="19"/>
  <c r="DY150" i="19"/>
  <c r="DX212" i="19"/>
  <c r="DU212" i="19"/>
  <c r="DY212" i="19" s="1"/>
  <c r="DU27" i="19"/>
  <c r="DY27" i="19" s="1"/>
  <c r="DX27" i="19"/>
  <c r="DX33" i="19"/>
  <c r="DU33" i="19"/>
  <c r="DY33" i="19" s="1"/>
  <c r="DX53" i="19"/>
  <c r="DU53" i="19"/>
  <c r="DY53" i="19" s="1"/>
  <c r="DT220" i="19"/>
  <c r="DX208" i="19"/>
  <c r="DU208" i="19"/>
  <c r="DH243" i="19"/>
  <c r="BW236" i="18"/>
  <c r="BS236" i="18"/>
  <c r="BT236" i="18" s="1"/>
  <c r="BD97" i="18"/>
  <c r="CU114" i="18"/>
  <c r="CR114" i="18"/>
  <c r="BM196" i="18"/>
  <c r="BI196" i="18"/>
  <c r="BJ196" i="18" s="1"/>
  <c r="BR113" i="18"/>
  <c r="BN113" i="18"/>
  <c r="BO113" i="18" s="1"/>
  <c r="BS109" i="18"/>
  <c r="BT109" i="18" s="1"/>
  <c r="BV109" i="18"/>
  <c r="BV192" i="18"/>
  <c r="BS192" i="18"/>
  <c r="BT192" i="18" s="1"/>
  <c r="AU243" i="18"/>
  <c r="BO123" i="18"/>
  <c r="BJ71" i="18"/>
  <c r="BJ21" i="18"/>
  <c r="BN52" i="18"/>
  <c r="BQ52" i="18"/>
  <c r="BI57" i="18"/>
  <c r="BJ57" i="18" s="1"/>
  <c r="BL57" i="18"/>
  <c r="BN165" i="18"/>
  <c r="BQ165" i="18"/>
  <c r="BL214" i="18"/>
  <c r="BI214" i="18"/>
  <c r="BE26" i="18"/>
  <c r="BD42" i="18"/>
  <c r="BI84" i="18"/>
  <c r="BJ84" i="18" s="1"/>
  <c r="BL84" i="18"/>
  <c r="BT218" i="18"/>
  <c r="BL111" i="18"/>
  <c r="BI111" i="18"/>
  <c r="BI115" i="18" s="1"/>
  <c r="BS170" i="18"/>
  <c r="BV170" i="18"/>
  <c r="BQ188" i="18"/>
  <c r="BN188" i="18"/>
  <c r="BM234" i="18"/>
  <c r="BI234" i="18"/>
  <c r="BN22" i="18"/>
  <c r="BQ22" i="18"/>
  <c r="BJ237" i="18"/>
  <c r="BN87" i="18"/>
  <c r="BO87" i="18" s="1"/>
  <c r="BQ87" i="18"/>
  <c r="CU74" i="18"/>
  <c r="BI35" i="18"/>
  <c r="BJ35" i="18" s="1"/>
  <c r="BL35" i="18"/>
  <c r="BJ126" i="18"/>
  <c r="BQ195" i="18"/>
  <c r="BN195" i="18"/>
  <c r="BQ219" i="18"/>
  <c r="BN219" i="18"/>
  <c r="BO219" i="18" s="1"/>
  <c r="BJ95" i="18"/>
  <c r="BX229" i="18"/>
  <c r="BY229" i="18" s="1"/>
  <c r="CA229" i="18"/>
  <c r="BV123" i="18"/>
  <c r="BS123" i="18"/>
  <c r="BT123" i="18" s="1"/>
  <c r="CG28" i="18"/>
  <c r="CC28" i="18"/>
  <c r="CD28" i="18" s="1"/>
  <c r="CQ135" i="18"/>
  <c r="CM135" i="18"/>
  <c r="CN135" i="18" s="1"/>
  <c r="BR71" i="18"/>
  <c r="BN71" i="18"/>
  <c r="BV197" i="18"/>
  <c r="BS197" i="18"/>
  <c r="BT197" i="18" s="1"/>
  <c r="CA196" i="18"/>
  <c r="BN227" i="18"/>
  <c r="BQ227" i="18"/>
  <c r="BJ165" i="18"/>
  <c r="BJ174" i="18" s="1"/>
  <c r="BI174" i="18"/>
  <c r="BI151" i="18"/>
  <c r="BL151" i="18"/>
  <c r="BV187" i="18"/>
  <c r="BS187" i="18"/>
  <c r="BT187" i="18" s="1"/>
  <c r="BI190" i="18"/>
  <c r="BL190" i="18"/>
  <c r="BX154" i="18"/>
  <c r="CA154" i="18"/>
  <c r="BQ136" i="18"/>
  <c r="BN136" i="18"/>
  <c r="BO136" i="18" s="1"/>
  <c r="BS213" i="18"/>
  <c r="BV213" i="18"/>
  <c r="BR24" i="18"/>
  <c r="BN24" i="18"/>
  <c r="BO24" i="18" s="1"/>
  <c r="BI53" i="18"/>
  <c r="BJ53" i="18" s="1"/>
  <c r="BL53" i="18"/>
  <c r="BJ132" i="18"/>
  <c r="BE59" i="18"/>
  <c r="BQ138" i="18"/>
  <c r="BN138" i="18"/>
  <c r="BO138" i="18" s="1"/>
  <c r="BI183" i="18"/>
  <c r="BL183" i="18"/>
  <c r="BN237" i="18"/>
  <c r="BO237" i="18" s="1"/>
  <c r="BQ237" i="18"/>
  <c r="BN130" i="18"/>
  <c r="BQ130" i="18"/>
  <c r="CF236" i="18"/>
  <c r="BQ38" i="18"/>
  <c r="BN38" i="18"/>
  <c r="BJ81" i="18"/>
  <c r="BV212" i="18"/>
  <c r="BS212" i="18"/>
  <c r="BI33" i="18"/>
  <c r="BJ33" i="18" s="1"/>
  <c r="BL33" i="18"/>
  <c r="AZ156" i="18"/>
  <c r="BJ87" i="18"/>
  <c r="BN89" i="18"/>
  <c r="BQ89" i="18"/>
  <c r="BQ209" i="18"/>
  <c r="BN209" i="18"/>
  <c r="BO209" i="18" s="1"/>
  <c r="BW108" i="18"/>
  <c r="BS108" i="18"/>
  <c r="BT108" i="18" s="1"/>
  <c r="BQ126" i="18"/>
  <c r="BN126" i="18"/>
  <c r="BO126" i="18" s="1"/>
  <c r="BN30" i="18"/>
  <c r="BQ30" i="18"/>
  <c r="BO153" i="18"/>
  <c r="BV182" i="18"/>
  <c r="BS182" i="18"/>
  <c r="BT182" i="18" s="1"/>
  <c r="BV173" i="18"/>
  <c r="BS173" i="18"/>
  <c r="BT173" i="18" s="1"/>
  <c r="BQ107" i="18"/>
  <c r="BN107" i="18"/>
  <c r="BV191" i="18"/>
  <c r="BS191" i="18"/>
  <c r="BT191" i="18" s="1"/>
  <c r="BO199" i="18"/>
  <c r="BI122" i="18"/>
  <c r="BL122" i="18"/>
  <c r="BE75" i="18"/>
  <c r="BO197" i="18"/>
  <c r="BJ227" i="18"/>
  <c r="CM72" i="18"/>
  <c r="CP72" i="18"/>
  <c r="BX168" i="18"/>
  <c r="CA168" i="18"/>
  <c r="BI92" i="18"/>
  <c r="BJ92" i="18" s="1"/>
  <c r="BL92" i="18"/>
  <c r="BI90" i="18"/>
  <c r="BL90" i="18"/>
  <c r="BI61" i="18"/>
  <c r="BJ61" i="18" s="1"/>
  <c r="BL61" i="18"/>
  <c r="BE198" i="18"/>
  <c r="BL37" i="18"/>
  <c r="BI37" i="18"/>
  <c r="BI77" i="18"/>
  <c r="BJ77" i="18" s="1"/>
  <c r="BL77" i="18"/>
  <c r="BI82" i="18"/>
  <c r="BL82" i="18"/>
  <c r="BN56" i="18"/>
  <c r="BO56" i="18" s="1"/>
  <c r="BQ56" i="18"/>
  <c r="BI208" i="18"/>
  <c r="BL208" i="18"/>
  <c r="BE239" i="18"/>
  <c r="BS40" i="18"/>
  <c r="BT40" i="18" s="1"/>
  <c r="BV40" i="18"/>
  <c r="BN110" i="18"/>
  <c r="BQ110" i="18"/>
  <c r="BO181" i="18"/>
  <c r="BE96" i="18"/>
  <c r="CQ133" i="18"/>
  <c r="CM133" i="18"/>
  <c r="BI31" i="18"/>
  <c r="BL31" i="18"/>
  <c r="BI186" i="18"/>
  <c r="BJ186" i="18" s="1"/>
  <c r="BL186" i="18"/>
  <c r="BE115" i="18"/>
  <c r="BN83" i="18"/>
  <c r="BQ83" i="18"/>
  <c r="BM235" i="18"/>
  <c r="BI235" i="18"/>
  <c r="BE131" i="18"/>
  <c r="AZ63" i="18"/>
  <c r="AZ243" i="18" s="1"/>
  <c r="BV39" i="18"/>
  <c r="BS39" i="18"/>
  <c r="BT39" i="18" s="1"/>
  <c r="BE53" i="18"/>
  <c r="BQ132" i="18"/>
  <c r="BN132" i="18"/>
  <c r="BO132" i="18" s="1"/>
  <c r="CC73" i="18"/>
  <c r="CG73" i="18"/>
  <c r="BN58" i="18"/>
  <c r="BQ58" i="18"/>
  <c r="BI94" i="18"/>
  <c r="BJ94" i="18" s="1"/>
  <c r="BL94" i="18"/>
  <c r="BE183" i="18"/>
  <c r="BE201" i="18" s="1"/>
  <c r="BD201" i="18"/>
  <c r="BJ210" i="18"/>
  <c r="BN34" i="18"/>
  <c r="BO34" i="18" s="1"/>
  <c r="BQ34" i="18"/>
  <c r="BQ171" i="18"/>
  <c r="BN171" i="18"/>
  <c r="BO171" i="18" s="1"/>
  <c r="BN104" i="18"/>
  <c r="BQ104" i="18"/>
  <c r="BN193" i="18"/>
  <c r="BQ193" i="18"/>
  <c r="BE33" i="18"/>
  <c r="BN93" i="18"/>
  <c r="BQ93" i="18"/>
  <c r="CF184" i="18"/>
  <c r="CC184" i="18"/>
  <c r="CD184" i="18" s="1"/>
  <c r="BI86" i="18"/>
  <c r="BL86" i="18"/>
  <c r="CU71" i="18"/>
  <c r="BI228" i="18"/>
  <c r="BL228" i="18"/>
  <c r="BN155" i="18"/>
  <c r="BO155" i="18" s="1"/>
  <c r="BQ155" i="18"/>
  <c r="BJ217" i="18"/>
  <c r="CM25" i="18"/>
  <c r="CN25" i="18" s="1"/>
  <c r="CP25" i="18"/>
  <c r="BN128" i="18"/>
  <c r="BQ128" i="18"/>
  <c r="BN231" i="18"/>
  <c r="BO231" i="18" s="1"/>
  <c r="BQ231" i="18"/>
  <c r="BQ232" i="18"/>
  <c r="BN232" i="18"/>
  <c r="BO232" i="18" s="1"/>
  <c r="BI238" i="18"/>
  <c r="BL238" i="18"/>
  <c r="BD63" i="18"/>
  <c r="BE51" i="18"/>
  <c r="BV166" i="18"/>
  <c r="BS166" i="18"/>
  <c r="BT166" i="18" s="1"/>
  <c r="CG74" i="18"/>
  <c r="CC74" i="18"/>
  <c r="CD74" i="18" s="1"/>
  <c r="BN54" i="18"/>
  <c r="BO54" i="18" s="1"/>
  <c r="BQ54" i="18"/>
  <c r="CF210" i="18"/>
  <c r="BI88" i="18"/>
  <c r="BJ88" i="18" s="1"/>
  <c r="BL88" i="18"/>
  <c r="BV112" i="18"/>
  <c r="BS112" i="18"/>
  <c r="BT112" i="18" s="1"/>
  <c r="BV140" i="18"/>
  <c r="BS140" i="18"/>
  <c r="BT140" i="18" s="1"/>
  <c r="BI150" i="18"/>
  <c r="BL150" i="18"/>
  <c r="CB137" i="18"/>
  <c r="BX137" i="18"/>
  <c r="BY137" i="18" s="1"/>
  <c r="BJ136" i="18"/>
  <c r="BI59" i="18"/>
  <c r="BJ59" i="18" s="1"/>
  <c r="BL59" i="18"/>
  <c r="BE129" i="18"/>
  <c r="BJ189" i="18"/>
  <c r="CA149" i="18"/>
  <c r="BX149" i="18"/>
  <c r="BY106" i="18"/>
  <c r="BN81" i="18"/>
  <c r="BO81" i="18" s="1"/>
  <c r="BQ81" i="18"/>
  <c r="BI55" i="18"/>
  <c r="BL55" i="18"/>
  <c r="BI75" i="18"/>
  <c r="BJ75" i="18" s="1"/>
  <c r="BL75" i="18"/>
  <c r="AY243" i="18"/>
  <c r="BQ134" i="18"/>
  <c r="BN134" i="18"/>
  <c r="BO134" i="18" s="1"/>
  <c r="CQ139" i="18"/>
  <c r="CM139" i="18"/>
  <c r="CN139" i="18" s="1"/>
  <c r="BI215" i="18"/>
  <c r="BJ215" i="18" s="1"/>
  <c r="BL215" i="18"/>
  <c r="BS230" i="18"/>
  <c r="BT230" i="18" s="1"/>
  <c r="BV230" i="18"/>
  <c r="BJ56" i="18"/>
  <c r="BD220" i="18"/>
  <c r="BE208" i="18"/>
  <c r="BE220" i="18" s="1"/>
  <c r="BE150" i="18"/>
  <c r="BE156" i="18" s="1"/>
  <c r="BD156" i="18"/>
  <c r="CA218" i="18"/>
  <c r="BX218" i="18"/>
  <c r="BY218" i="18" s="1"/>
  <c r="BI96" i="18"/>
  <c r="BJ96" i="18" s="1"/>
  <c r="BL96" i="18"/>
  <c r="BV153" i="18"/>
  <c r="BS153" i="18"/>
  <c r="BT153" i="18" s="1"/>
  <c r="BN32" i="18"/>
  <c r="BO32" i="18" s="1"/>
  <c r="BQ32" i="18"/>
  <c r="BN76" i="18"/>
  <c r="BO76" i="18" s="1"/>
  <c r="BQ76" i="18"/>
  <c r="BN36" i="18"/>
  <c r="BO36" i="18" s="1"/>
  <c r="BQ36" i="18"/>
  <c r="BS199" i="18"/>
  <c r="BT199" i="18" s="1"/>
  <c r="BV199" i="18"/>
  <c r="BJ232" i="18"/>
  <c r="BS169" i="18"/>
  <c r="BV169" i="18"/>
  <c r="BN60" i="18"/>
  <c r="BO60" i="18" s="1"/>
  <c r="BQ60" i="18"/>
  <c r="BD141" i="18"/>
  <c r="BE122" i="18"/>
  <c r="BN21" i="18"/>
  <c r="BQ21" i="18"/>
  <c r="BL51" i="18"/>
  <c r="BI51" i="18"/>
  <c r="BO166" i="18"/>
  <c r="BY74" i="18"/>
  <c r="BQ216" i="18"/>
  <c r="BN216" i="18"/>
  <c r="BI198" i="18"/>
  <c r="BJ198" i="18" s="1"/>
  <c r="BL198" i="18"/>
  <c r="BI194" i="18"/>
  <c r="BL194" i="18"/>
  <c r="BE77" i="18"/>
  <c r="BI26" i="18"/>
  <c r="BJ26" i="18" s="1"/>
  <c r="BL26" i="18"/>
  <c r="BO112" i="18"/>
  <c r="BD239" i="18"/>
  <c r="BV181" i="18"/>
  <c r="BS181" i="18"/>
  <c r="CV167" i="18"/>
  <c r="CR167" i="18"/>
  <c r="CS167" i="18" s="1"/>
  <c r="BN85" i="18"/>
  <c r="BO85" i="18" s="1"/>
  <c r="BQ85" i="18"/>
  <c r="BE186" i="18"/>
  <c r="BT137" i="18"/>
  <c r="BD115" i="18"/>
  <c r="BL152" i="18"/>
  <c r="BI152" i="18"/>
  <c r="CB233" i="18"/>
  <c r="BX233" i="18"/>
  <c r="BR79" i="18"/>
  <c r="BN79" i="18"/>
  <c r="BL131" i="18"/>
  <c r="BI131" i="18"/>
  <c r="BJ131" i="18" s="1"/>
  <c r="BO39" i="18"/>
  <c r="BQ211" i="18"/>
  <c r="BN211" i="18"/>
  <c r="BO211" i="18" s="1"/>
  <c r="BE94" i="18"/>
  <c r="BI129" i="18"/>
  <c r="BJ129" i="18" s="1"/>
  <c r="BL129" i="18"/>
  <c r="BR210" i="18"/>
  <c r="BN210" i="18"/>
  <c r="BO210" i="18" s="1"/>
  <c r="BJ34" i="18"/>
  <c r="BQ189" i="18"/>
  <c r="BN189" i="18"/>
  <c r="BO189" i="18" s="1"/>
  <c r="BT149" i="18"/>
  <c r="CC106" i="18"/>
  <c r="CD106" i="18" s="1"/>
  <c r="CF106" i="18"/>
  <c r="BJ104" i="18"/>
  <c r="CA200" i="18"/>
  <c r="BX200" i="18"/>
  <c r="BY200" i="18" s="1"/>
  <c r="CF234" i="18"/>
  <c r="BN91" i="18"/>
  <c r="BQ91" i="18"/>
  <c r="BQ217" i="18"/>
  <c r="BN217" i="18"/>
  <c r="BO217" i="18" s="1"/>
  <c r="CI25" i="18"/>
  <c r="BV172" i="18"/>
  <c r="BS172" i="18"/>
  <c r="BJ219" i="18"/>
  <c r="BN95" i="18"/>
  <c r="BO95" i="18" s="1"/>
  <c r="BQ95" i="18"/>
  <c r="BN151" i="17"/>
  <c r="BO151" i="17" s="1"/>
  <c r="BQ151" i="17"/>
  <c r="BS112" i="17"/>
  <c r="BT112" i="17" s="1"/>
  <c r="BV112" i="17"/>
  <c r="BV218" i="17"/>
  <c r="BS218" i="17"/>
  <c r="BT218" i="17" s="1"/>
  <c r="BS153" i="17"/>
  <c r="BT153" i="17" s="1"/>
  <c r="BV153" i="17"/>
  <c r="BS236" i="17"/>
  <c r="BT236" i="17" s="1"/>
  <c r="BV236" i="17"/>
  <c r="BO108" i="17"/>
  <c r="BQ227" i="17"/>
  <c r="BN227" i="17"/>
  <c r="CU74" i="17"/>
  <c r="CL198" i="17"/>
  <c r="CH198" i="17"/>
  <c r="BM188" i="17"/>
  <c r="BI188" i="17"/>
  <c r="BM182" i="17"/>
  <c r="BI182" i="17"/>
  <c r="BS21" i="17"/>
  <c r="BV21" i="17"/>
  <c r="BI124" i="17"/>
  <c r="BL124" i="17"/>
  <c r="BE123" i="17"/>
  <c r="BD141" i="17"/>
  <c r="BN110" i="17"/>
  <c r="BO110" i="17" s="1"/>
  <c r="BQ110" i="17"/>
  <c r="BV211" i="17"/>
  <c r="BE54" i="17"/>
  <c r="BE63" i="17" s="1"/>
  <c r="BD63" i="17"/>
  <c r="BI165" i="17"/>
  <c r="BL165" i="17"/>
  <c r="BJ135" i="17"/>
  <c r="BJ129" i="17"/>
  <c r="CB74" i="17"/>
  <c r="BX74" i="17"/>
  <c r="BS82" i="17"/>
  <c r="BT82" i="17" s="1"/>
  <c r="BV82" i="17"/>
  <c r="CC109" i="17"/>
  <c r="CF109" i="17"/>
  <c r="BN93" i="17"/>
  <c r="BO93" i="17" s="1"/>
  <c r="BQ93" i="17"/>
  <c r="BI189" i="17"/>
  <c r="BJ189" i="17" s="1"/>
  <c r="BL189" i="17"/>
  <c r="BS77" i="17"/>
  <c r="BV77" i="17"/>
  <c r="BN229" i="17"/>
  <c r="BQ229" i="17"/>
  <c r="BI173" i="17"/>
  <c r="BL173" i="17"/>
  <c r="BN138" i="17"/>
  <c r="BQ138" i="17"/>
  <c r="BV193" i="17"/>
  <c r="BS193" i="17"/>
  <c r="BT193" i="17" s="1"/>
  <c r="BR212" i="17"/>
  <c r="BN212" i="17"/>
  <c r="BO212" i="17" s="1"/>
  <c r="BY88" i="17"/>
  <c r="BO196" i="17"/>
  <c r="BI137" i="17"/>
  <c r="BL137" i="17"/>
  <c r="BV106" i="17"/>
  <c r="BS106" i="17"/>
  <c r="BT106" i="17" s="1"/>
  <c r="CC200" i="17"/>
  <c r="CD200" i="17" s="1"/>
  <c r="CF200" i="17"/>
  <c r="BI132" i="17"/>
  <c r="BJ132" i="17" s="1"/>
  <c r="BL132" i="17"/>
  <c r="BL170" i="17"/>
  <c r="BI170" i="17"/>
  <c r="BJ170" i="17" s="1"/>
  <c r="BT79" i="17"/>
  <c r="BN81" i="17"/>
  <c r="BO81" i="17" s="1"/>
  <c r="BQ81" i="17"/>
  <c r="BO21" i="17"/>
  <c r="BN42" i="17"/>
  <c r="BJ171" i="17"/>
  <c r="BQ166" i="17"/>
  <c r="BN166" i="17"/>
  <c r="BO166" i="17" s="1"/>
  <c r="CB130" i="17"/>
  <c r="BX130" i="17"/>
  <c r="BY130" i="17" s="1"/>
  <c r="BN92" i="17"/>
  <c r="BQ92" i="17"/>
  <c r="BN139" i="17"/>
  <c r="BO139" i="17" s="1"/>
  <c r="BQ139" i="17"/>
  <c r="BN228" i="17"/>
  <c r="BQ228" i="17"/>
  <c r="BJ110" i="17"/>
  <c r="CH24" i="17"/>
  <c r="CK24" i="17"/>
  <c r="BE165" i="17"/>
  <c r="BD174" i="17"/>
  <c r="BN94" i="17"/>
  <c r="BO94" i="17" s="1"/>
  <c r="BQ94" i="17"/>
  <c r="BX168" i="17"/>
  <c r="CA168" i="17"/>
  <c r="BO22" i="17"/>
  <c r="CG217" i="17"/>
  <c r="CC217" i="17"/>
  <c r="CD217" i="17" s="1"/>
  <c r="BV210" i="17"/>
  <c r="BS210" i="17"/>
  <c r="BQ191" i="17"/>
  <c r="BN191" i="17"/>
  <c r="BQ129" i="17"/>
  <c r="BN129" i="17"/>
  <c r="BO129" i="17" s="1"/>
  <c r="BE104" i="17"/>
  <c r="BE115" i="17" s="1"/>
  <c r="BD115" i="17"/>
  <c r="BN96" i="17"/>
  <c r="BO96" i="17" s="1"/>
  <c r="BQ96" i="17"/>
  <c r="BV214" i="17"/>
  <c r="BS214" i="17"/>
  <c r="BT214" i="17" s="1"/>
  <c r="CB39" i="17"/>
  <c r="BX39" i="17"/>
  <c r="BY39" i="17" s="1"/>
  <c r="BJ93" i="17"/>
  <c r="BS75" i="17"/>
  <c r="BV75" i="17"/>
  <c r="BI140" i="17"/>
  <c r="BJ140" i="17" s="1"/>
  <c r="BL140" i="17"/>
  <c r="BE211" i="17"/>
  <c r="BE220" i="17" s="1"/>
  <c r="BD220" i="17"/>
  <c r="BO235" i="17"/>
  <c r="BJ87" i="17"/>
  <c r="BN114" i="17"/>
  <c r="BQ114" i="17"/>
  <c r="BI150" i="17"/>
  <c r="BL150" i="17"/>
  <c r="BY86" i="17"/>
  <c r="BT34" i="17"/>
  <c r="CL31" i="17"/>
  <c r="CH31" i="17"/>
  <c r="CI31" i="17" s="1"/>
  <c r="BE233" i="17"/>
  <c r="BE239" i="17" s="1"/>
  <c r="CA188" i="17"/>
  <c r="BI133" i="17"/>
  <c r="BL133" i="17"/>
  <c r="BN134" i="17"/>
  <c r="BO134" i="17" s="1"/>
  <c r="BQ134" i="17"/>
  <c r="BV219" i="17"/>
  <c r="BS219" i="17"/>
  <c r="BS105" i="17"/>
  <c r="BT105" i="17" s="1"/>
  <c r="BV105" i="17"/>
  <c r="CC29" i="17"/>
  <c r="CD29" i="17" s="1"/>
  <c r="CF29" i="17"/>
  <c r="BV172" i="17"/>
  <c r="BS172" i="17"/>
  <c r="CG88" i="17"/>
  <c r="CC88" i="17"/>
  <c r="CD88" i="17" s="1"/>
  <c r="BD187" i="17"/>
  <c r="BH187" i="17"/>
  <c r="BV196" i="17"/>
  <c r="BS196" i="17"/>
  <c r="BT196" i="17" s="1"/>
  <c r="CG73" i="17"/>
  <c r="CC73" i="17"/>
  <c r="CD73" i="17" s="1"/>
  <c r="CB35" i="17"/>
  <c r="BX35" i="17"/>
  <c r="BY35" i="17" s="1"/>
  <c r="BO106" i="17"/>
  <c r="BY200" i="17"/>
  <c r="BE132" i="17"/>
  <c r="BE170" i="17"/>
  <c r="CB79" i="17"/>
  <c r="BX79" i="17"/>
  <c r="BY79" i="17" s="1"/>
  <c r="AZ174" i="17"/>
  <c r="BI186" i="17"/>
  <c r="BL186" i="17"/>
  <c r="BJ81" i="17"/>
  <c r="CG72" i="17"/>
  <c r="CC72" i="17"/>
  <c r="CD72" i="17" s="1"/>
  <c r="BN171" i="17"/>
  <c r="BO171" i="17" s="1"/>
  <c r="BQ171" i="17"/>
  <c r="BI190" i="17"/>
  <c r="BJ190" i="17" s="1"/>
  <c r="BL190" i="17"/>
  <c r="BQ237" i="17"/>
  <c r="BN237" i="17"/>
  <c r="BN83" i="17"/>
  <c r="BQ83" i="17"/>
  <c r="BJ139" i="17"/>
  <c r="BI231" i="17"/>
  <c r="BL231" i="17"/>
  <c r="BJ94" i="17"/>
  <c r="BS30" i="17"/>
  <c r="BT30" i="17" s="1"/>
  <c r="BV30" i="17"/>
  <c r="BN95" i="17"/>
  <c r="BO95" i="17" s="1"/>
  <c r="BQ95" i="17"/>
  <c r="BL104" i="17"/>
  <c r="BI104" i="17"/>
  <c r="BJ96" i="17"/>
  <c r="CK130" i="17"/>
  <c r="CC23" i="17"/>
  <c r="CF23" i="17"/>
  <c r="BJ195" i="17"/>
  <c r="BY71" i="17"/>
  <c r="BN76" i="17"/>
  <c r="BQ76" i="17"/>
  <c r="CB213" i="17"/>
  <c r="BX213" i="17"/>
  <c r="BN111" i="17"/>
  <c r="BO111" i="17" s="1"/>
  <c r="BQ111" i="17"/>
  <c r="BV192" i="17"/>
  <c r="BS192" i="17"/>
  <c r="BT192" i="17" s="1"/>
  <c r="CA182" i="17"/>
  <c r="BJ89" i="17"/>
  <c r="CV107" i="17"/>
  <c r="CR107" i="17"/>
  <c r="CS107" i="17" s="1"/>
  <c r="CF169" i="17"/>
  <c r="CC169" i="17"/>
  <c r="CD169" i="17" s="1"/>
  <c r="BO193" i="17"/>
  <c r="BI154" i="17"/>
  <c r="BL154" i="17"/>
  <c r="CL208" i="17"/>
  <c r="CH208" i="17"/>
  <c r="CB38" i="17"/>
  <c r="BX38" i="17"/>
  <c r="BY38" i="17" s="1"/>
  <c r="CW199" i="17"/>
  <c r="CX199" i="17" s="1"/>
  <c r="CZ199" i="17"/>
  <c r="CH25" i="17"/>
  <c r="CK25" i="17"/>
  <c r="BV215" i="17"/>
  <c r="BS215" i="17"/>
  <c r="BS22" i="17"/>
  <c r="BT22" i="17" s="1"/>
  <c r="BV22" i="17"/>
  <c r="BO210" i="17"/>
  <c r="BV235" i="17"/>
  <c r="BS235" i="17"/>
  <c r="BT235" i="17" s="1"/>
  <c r="BQ155" i="17"/>
  <c r="BN155" i="17"/>
  <c r="BO155" i="17" s="1"/>
  <c r="BQ89" i="17"/>
  <c r="BN89" i="17"/>
  <c r="BO89" i="17" s="1"/>
  <c r="CL209" i="17"/>
  <c r="CH209" i="17"/>
  <c r="CI209" i="17" s="1"/>
  <c r="BJ227" i="17"/>
  <c r="BO75" i="17"/>
  <c r="BM211" i="17"/>
  <c r="BI211" i="17"/>
  <c r="BQ87" i="17"/>
  <c r="BN87" i="17"/>
  <c r="BO87" i="17" s="1"/>
  <c r="BE150" i="17"/>
  <c r="BE156" i="17" s="1"/>
  <c r="BD156" i="17"/>
  <c r="CG86" i="17"/>
  <c r="CC86" i="17"/>
  <c r="CD86" i="17" s="1"/>
  <c r="AZ115" i="17"/>
  <c r="BO192" i="17"/>
  <c r="CB34" i="17"/>
  <c r="BX34" i="17"/>
  <c r="BY34" i="17" s="1"/>
  <c r="AY201" i="17"/>
  <c r="BL233" i="17"/>
  <c r="BI233" i="17"/>
  <c r="BJ233" i="17" s="1"/>
  <c r="BN91" i="17"/>
  <c r="BO91" i="17" s="1"/>
  <c r="BQ91" i="17"/>
  <c r="BY169" i="17"/>
  <c r="BO218" i="17"/>
  <c r="BI136" i="17"/>
  <c r="BJ136" i="17" s="1"/>
  <c r="BL136" i="17"/>
  <c r="BJ134" i="17"/>
  <c r="BS108" i="17"/>
  <c r="BT108" i="17" s="1"/>
  <c r="BV108" i="17"/>
  <c r="BY29" i="17"/>
  <c r="BS84" i="17"/>
  <c r="BT84" i="17" s="1"/>
  <c r="BV84" i="17"/>
  <c r="BE182" i="17"/>
  <c r="BD201" i="17"/>
  <c r="BI230" i="17"/>
  <c r="BJ230" i="17" s="1"/>
  <c r="BL230" i="17"/>
  <c r="BS183" i="17"/>
  <c r="BT183" i="17" s="1"/>
  <c r="BV183" i="17"/>
  <c r="CD208" i="17"/>
  <c r="BT38" i="17"/>
  <c r="AY243" i="17"/>
  <c r="CB125" i="17"/>
  <c r="BX125" i="17"/>
  <c r="BY125" i="17" s="1"/>
  <c r="CS199" i="17"/>
  <c r="CG90" i="17"/>
  <c r="CC90" i="17"/>
  <c r="BV152" i="17"/>
  <c r="BS152" i="17"/>
  <c r="CC55" i="17"/>
  <c r="BD239" i="17"/>
  <c r="BI123" i="17"/>
  <c r="BL123" i="17"/>
  <c r="BQ238" i="17"/>
  <c r="BN238" i="17"/>
  <c r="BO238" i="17" s="1"/>
  <c r="BI113" i="17"/>
  <c r="BJ113" i="17" s="1"/>
  <c r="BL113" i="17"/>
  <c r="BI54" i="17"/>
  <c r="BN232" i="17"/>
  <c r="BQ232" i="17"/>
  <c r="CL234" i="17"/>
  <c r="CH234" i="17"/>
  <c r="BN135" i="17"/>
  <c r="BO135" i="17" s="1"/>
  <c r="BQ135" i="17"/>
  <c r="BN131" i="17"/>
  <c r="BQ131" i="17"/>
  <c r="BO30" i="17"/>
  <c r="BL85" i="17"/>
  <c r="BI85" i="17"/>
  <c r="BJ95" i="17"/>
  <c r="BV167" i="17"/>
  <c r="BS167" i="17"/>
  <c r="BQ195" i="17"/>
  <c r="BN195" i="17"/>
  <c r="BO195" i="17" s="1"/>
  <c r="CG71" i="17"/>
  <c r="CC71" i="17"/>
  <c r="DX141" i="19" l="1"/>
  <c r="DX156" i="19"/>
  <c r="C299" i="19"/>
  <c r="C280" i="19" s="1"/>
  <c r="D280" i="19" s="1"/>
  <c r="DU156" i="19"/>
  <c r="DU42" i="19"/>
  <c r="DT243" i="19"/>
  <c r="DX42" i="19"/>
  <c r="DY167" i="19"/>
  <c r="DU174" i="19"/>
  <c r="DY108" i="19"/>
  <c r="DU115" i="19"/>
  <c r="DY243" i="19"/>
  <c r="DU220" i="19"/>
  <c r="DY208" i="19"/>
  <c r="DY136" i="19"/>
  <c r="DU141" i="19"/>
  <c r="DY52" i="19"/>
  <c r="DU63" i="19"/>
  <c r="DX239" i="19"/>
  <c r="DM243" i="19"/>
  <c r="DY183" i="19"/>
  <c r="DU201" i="19"/>
  <c r="DU97" i="19"/>
  <c r="DX115" i="19"/>
  <c r="DX220" i="19"/>
  <c r="DX63" i="19"/>
  <c r="DU239" i="19"/>
  <c r="DY227" i="19"/>
  <c r="BE97" i="18"/>
  <c r="CB236" i="18"/>
  <c r="BX236" i="18"/>
  <c r="BY236" i="18" s="1"/>
  <c r="BR196" i="18"/>
  <c r="BN196" i="18"/>
  <c r="BO196" i="18" s="1"/>
  <c r="CS114" i="18"/>
  <c r="BD243" i="18"/>
  <c r="BX192" i="18"/>
  <c r="BY192" i="18" s="1"/>
  <c r="CA192" i="18"/>
  <c r="BW113" i="18"/>
  <c r="BS113" i="18"/>
  <c r="BT113" i="18" s="1"/>
  <c r="CZ114" i="18"/>
  <c r="CW114" i="18"/>
  <c r="CX114" i="18" s="1"/>
  <c r="BE63" i="18"/>
  <c r="BE42" i="18"/>
  <c r="BX109" i="18"/>
  <c r="BY109" i="18" s="1"/>
  <c r="CA109" i="18"/>
  <c r="BS95" i="18"/>
  <c r="BV95" i="18"/>
  <c r="BT181" i="18"/>
  <c r="BJ51" i="18"/>
  <c r="BI63" i="18"/>
  <c r="BT169" i="18"/>
  <c r="BQ215" i="18"/>
  <c r="BN215" i="18"/>
  <c r="BO215" i="18" s="1"/>
  <c r="BN75" i="18"/>
  <c r="BO75" i="18" s="1"/>
  <c r="BQ75" i="18"/>
  <c r="BS81" i="18"/>
  <c r="BV81" i="18"/>
  <c r="CA140" i="18"/>
  <c r="BX140" i="18"/>
  <c r="BY140" i="18" s="1"/>
  <c r="BN238" i="18"/>
  <c r="BO238" i="18" s="1"/>
  <c r="BQ238" i="18"/>
  <c r="BO128" i="18"/>
  <c r="BS104" i="18"/>
  <c r="BV104" i="18"/>
  <c r="BO58" i="18"/>
  <c r="CN133" i="18"/>
  <c r="BJ208" i="18"/>
  <c r="BI220" i="18"/>
  <c r="BJ37" i="18"/>
  <c r="BN92" i="18"/>
  <c r="BO92" i="18" s="1"/>
  <c r="BQ92" i="18"/>
  <c r="CR72" i="18"/>
  <c r="CS72" i="18" s="1"/>
  <c r="CU72" i="18"/>
  <c r="BV107" i="18"/>
  <c r="BS107" i="18"/>
  <c r="BT107" i="18" s="1"/>
  <c r="CA182" i="18"/>
  <c r="BX182" i="18"/>
  <c r="CB108" i="18"/>
  <c r="BX108" i="18"/>
  <c r="BN33" i="18"/>
  <c r="BQ33" i="18"/>
  <c r="BV237" i="18"/>
  <c r="BS237" i="18"/>
  <c r="BX187" i="18"/>
  <c r="CA187" i="18"/>
  <c r="CZ74" i="18"/>
  <c r="BV217" i="18"/>
  <c r="BS217" i="18"/>
  <c r="BT217" i="18" s="1"/>
  <c r="CF200" i="18"/>
  <c r="CC200" i="18"/>
  <c r="CD200" i="18" s="1"/>
  <c r="BN129" i="18"/>
  <c r="BQ129" i="18"/>
  <c r="CA181" i="18"/>
  <c r="BX181" i="18"/>
  <c r="BN26" i="18"/>
  <c r="BO26" i="18" s="1"/>
  <c r="BQ26" i="18"/>
  <c r="BO216" i="18"/>
  <c r="BX230" i="18"/>
  <c r="CA230" i="18"/>
  <c r="BV134" i="18"/>
  <c r="BS134" i="18"/>
  <c r="BT134" i="18" s="1"/>
  <c r="CF149" i="18"/>
  <c r="CC149" i="18"/>
  <c r="BN150" i="18"/>
  <c r="BQ150" i="18"/>
  <c r="BJ228" i="18"/>
  <c r="CH184" i="18"/>
  <c r="CI184" i="18" s="1"/>
  <c r="CK184" i="18"/>
  <c r="BO104" i="18"/>
  <c r="BN94" i="18"/>
  <c r="BQ94" i="18"/>
  <c r="CA39" i="18"/>
  <c r="BX39" i="18"/>
  <c r="BY39" i="18" s="1"/>
  <c r="BN77" i="18"/>
  <c r="BQ77" i="18"/>
  <c r="CN72" i="18"/>
  <c r="BO30" i="18"/>
  <c r="CK236" i="18"/>
  <c r="BV138" i="18"/>
  <c r="BS138" i="18"/>
  <c r="BT138" i="18" s="1"/>
  <c r="BW24" i="18"/>
  <c r="BS24" i="18"/>
  <c r="BT24" i="18" s="1"/>
  <c r="BN190" i="18"/>
  <c r="BO190" i="18" s="1"/>
  <c r="BQ190" i="18"/>
  <c r="BO227" i="18"/>
  <c r="CA197" i="18"/>
  <c r="BX197" i="18"/>
  <c r="CV135" i="18"/>
  <c r="CR135" i="18"/>
  <c r="CA123" i="18"/>
  <c r="BX123" i="18"/>
  <c r="BY123" i="18" s="1"/>
  <c r="BO195" i="18"/>
  <c r="BR234" i="18"/>
  <c r="BN234" i="18"/>
  <c r="BO234" i="18" s="1"/>
  <c r="BT170" i="18"/>
  <c r="BQ214" i="18"/>
  <c r="BN214" i="18"/>
  <c r="BO214" i="18" s="1"/>
  <c r="BI42" i="18"/>
  <c r="BS91" i="18"/>
  <c r="BT91" i="18" s="1"/>
  <c r="BV91" i="18"/>
  <c r="CH106" i="18"/>
  <c r="CI106" i="18" s="1"/>
  <c r="CK106" i="18"/>
  <c r="BV211" i="18"/>
  <c r="BS211" i="18"/>
  <c r="BT211" i="18" s="1"/>
  <c r="BQ131" i="18"/>
  <c r="BN131" i="18"/>
  <c r="CG233" i="18"/>
  <c r="CC233" i="18"/>
  <c r="CD233" i="18" s="1"/>
  <c r="BJ194" i="18"/>
  <c r="BV216" i="18"/>
  <c r="BS216" i="18"/>
  <c r="BT216" i="18" s="1"/>
  <c r="BS21" i="18"/>
  <c r="BV21" i="18"/>
  <c r="BE141" i="18"/>
  <c r="BS36" i="18"/>
  <c r="BT36" i="18" s="1"/>
  <c r="BV36" i="18"/>
  <c r="BS32" i="18"/>
  <c r="BT32" i="18" s="1"/>
  <c r="BV32" i="18"/>
  <c r="CA153" i="18"/>
  <c r="BX153" i="18"/>
  <c r="BY153" i="18" s="1"/>
  <c r="CF218" i="18"/>
  <c r="CC218" i="18"/>
  <c r="BN59" i="18"/>
  <c r="BO59" i="18" s="1"/>
  <c r="BQ59" i="18"/>
  <c r="BJ150" i="18"/>
  <c r="BI156" i="18"/>
  <c r="CA112" i="18"/>
  <c r="BX112" i="18"/>
  <c r="CK210" i="18"/>
  <c r="CL74" i="18"/>
  <c r="CH74" i="18"/>
  <c r="CI74" i="18" s="1"/>
  <c r="BS155" i="18"/>
  <c r="BT155" i="18" s="1"/>
  <c r="BV155" i="18"/>
  <c r="CZ71" i="18"/>
  <c r="BN86" i="18"/>
  <c r="BO86" i="18" s="1"/>
  <c r="BQ86" i="18"/>
  <c r="BS93" i="18"/>
  <c r="BT93" i="18" s="1"/>
  <c r="BV93" i="18"/>
  <c r="BS193" i="18"/>
  <c r="BT193" i="18" s="1"/>
  <c r="BV193" i="18"/>
  <c r="CL73" i="18"/>
  <c r="CH73" i="18"/>
  <c r="CI73" i="18" s="1"/>
  <c r="BO83" i="18"/>
  <c r="BN31" i="18"/>
  <c r="BO31" i="18" s="1"/>
  <c r="BQ31" i="18"/>
  <c r="BV110" i="18"/>
  <c r="BS110" i="18"/>
  <c r="BT110" i="18" s="1"/>
  <c r="CA40" i="18"/>
  <c r="BX40" i="18"/>
  <c r="BN90" i="18"/>
  <c r="BO90" i="18" s="1"/>
  <c r="BQ90" i="18"/>
  <c r="CC168" i="18"/>
  <c r="CD168" i="18" s="1"/>
  <c r="CF168" i="18"/>
  <c r="CA173" i="18"/>
  <c r="BX173" i="18"/>
  <c r="BV126" i="18"/>
  <c r="BS126" i="18"/>
  <c r="BS209" i="18"/>
  <c r="BV209" i="18"/>
  <c r="BT212" i="18"/>
  <c r="BO38" i="18"/>
  <c r="BS130" i="18"/>
  <c r="BT130" i="18" s="1"/>
  <c r="BV130" i="18"/>
  <c r="BN183" i="18"/>
  <c r="BQ183" i="18"/>
  <c r="BN53" i="18"/>
  <c r="BO53" i="18" s="1"/>
  <c r="BQ53" i="18"/>
  <c r="CA213" i="18"/>
  <c r="BX213" i="18"/>
  <c r="BY213" i="18" s="1"/>
  <c r="BV136" i="18"/>
  <c r="BS136" i="18"/>
  <c r="BJ190" i="18"/>
  <c r="CF196" i="18"/>
  <c r="BO71" i="18"/>
  <c r="CC229" i="18"/>
  <c r="CF229" i="18"/>
  <c r="BV195" i="18"/>
  <c r="BS195" i="18"/>
  <c r="BT195" i="18" s="1"/>
  <c r="BN35" i="18"/>
  <c r="BQ35" i="18"/>
  <c r="BS87" i="18"/>
  <c r="BV87" i="18"/>
  <c r="BS22" i="18"/>
  <c r="BT22" i="18" s="1"/>
  <c r="BV22" i="18"/>
  <c r="BO188" i="18"/>
  <c r="BJ111" i="18"/>
  <c r="BN84" i="18"/>
  <c r="BQ84" i="18"/>
  <c r="BS165" i="18"/>
  <c r="BV165" i="18"/>
  <c r="BS52" i="18"/>
  <c r="BT52" i="18" s="1"/>
  <c r="BV52" i="18"/>
  <c r="BT172" i="18"/>
  <c r="BJ115" i="18"/>
  <c r="BS79" i="18"/>
  <c r="BT79" i="18" s="1"/>
  <c r="BW79" i="18"/>
  <c r="BQ152" i="18"/>
  <c r="BN152" i="18"/>
  <c r="BO152" i="18" s="1"/>
  <c r="BS85" i="18"/>
  <c r="BT85" i="18" s="1"/>
  <c r="BV85" i="18"/>
  <c r="BS60" i="18"/>
  <c r="BV60" i="18"/>
  <c r="BX199" i="18"/>
  <c r="BY199" i="18" s="1"/>
  <c r="CA199" i="18"/>
  <c r="BS76" i="18"/>
  <c r="BT76" i="18" s="1"/>
  <c r="BV76" i="18"/>
  <c r="BJ55" i="18"/>
  <c r="BY149" i="18"/>
  <c r="CA166" i="18"/>
  <c r="BX166" i="18"/>
  <c r="BY166" i="18" s="1"/>
  <c r="BS231" i="18"/>
  <c r="BV231" i="18"/>
  <c r="BN228" i="18"/>
  <c r="BO228" i="18" s="1"/>
  <c r="BQ228" i="18"/>
  <c r="BR235" i="18"/>
  <c r="BN235" i="18"/>
  <c r="BO235" i="18" s="1"/>
  <c r="BN186" i="18"/>
  <c r="BO186" i="18" s="1"/>
  <c r="BQ186" i="18"/>
  <c r="BJ82" i="18"/>
  <c r="BN61" i="18"/>
  <c r="BQ61" i="18"/>
  <c r="BN122" i="18"/>
  <c r="BQ122" i="18"/>
  <c r="BX191" i="18"/>
  <c r="BY191" i="18" s="1"/>
  <c r="CA191" i="18"/>
  <c r="BS30" i="18"/>
  <c r="BT30" i="18" s="1"/>
  <c r="BV30" i="18"/>
  <c r="BO89" i="18"/>
  <c r="BY154" i="18"/>
  <c r="BJ151" i="18"/>
  <c r="BS227" i="18"/>
  <c r="BV227" i="18"/>
  <c r="BJ234" i="18"/>
  <c r="CA170" i="18"/>
  <c r="BX170" i="18"/>
  <c r="BY170" i="18" s="1"/>
  <c r="BJ214" i="18"/>
  <c r="BN57" i="18"/>
  <c r="BO57" i="18" s="1"/>
  <c r="BQ57" i="18"/>
  <c r="BI97" i="18"/>
  <c r="CA172" i="18"/>
  <c r="BX172" i="18"/>
  <c r="BY172" i="18" s="1"/>
  <c r="CK234" i="18"/>
  <c r="BY233" i="18"/>
  <c r="BN194" i="18"/>
  <c r="BO194" i="18" s="1"/>
  <c r="BQ194" i="18"/>
  <c r="BQ51" i="18"/>
  <c r="BN51" i="18"/>
  <c r="BJ238" i="18"/>
  <c r="CR25" i="18"/>
  <c r="CU25" i="18"/>
  <c r="BV132" i="18"/>
  <c r="BS132" i="18"/>
  <c r="BT132" i="18" s="1"/>
  <c r="BS83" i="18"/>
  <c r="BT83" i="18" s="1"/>
  <c r="BV83" i="18"/>
  <c r="CV133" i="18"/>
  <c r="CR133" i="18"/>
  <c r="CS133" i="18" s="1"/>
  <c r="BS56" i="18"/>
  <c r="BV56" i="18"/>
  <c r="BQ37" i="18"/>
  <c r="BN37" i="18"/>
  <c r="BO37" i="18" s="1"/>
  <c r="BJ122" i="18"/>
  <c r="BJ141" i="18" s="1"/>
  <c r="BI141" i="18"/>
  <c r="BO91" i="18"/>
  <c r="BV189" i="18"/>
  <c r="BS189" i="18"/>
  <c r="BT189" i="18" s="1"/>
  <c r="BW210" i="18"/>
  <c r="BS210" i="18"/>
  <c r="BO79" i="18"/>
  <c r="BJ152" i="18"/>
  <c r="DA167" i="18"/>
  <c r="CW167" i="18"/>
  <c r="CX167" i="18" s="1"/>
  <c r="BQ198" i="18"/>
  <c r="BN198" i="18"/>
  <c r="BO198" i="18" s="1"/>
  <c r="BO21" i="18"/>
  <c r="BX169" i="18"/>
  <c r="BY169" i="18" s="1"/>
  <c r="CA169" i="18"/>
  <c r="BN96" i="18"/>
  <c r="BO96" i="18" s="1"/>
  <c r="BQ96" i="18"/>
  <c r="CV139" i="18"/>
  <c r="CR139" i="18"/>
  <c r="BQ55" i="18"/>
  <c r="BN55" i="18"/>
  <c r="BO55" i="18" s="1"/>
  <c r="CG137" i="18"/>
  <c r="CC137" i="18"/>
  <c r="BN88" i="18"/>
  <c r="BO88" i="18" s="1"/>
  <c r="BQ88" i="18"/>
  <c r="BS54" i="18"/>
  <c r="BT54" i="18" s="1"/>
  <c r="BV54" i="18"/>
  <c r="BV232" i="18"/>
  <c r="BS232" i="18"/>
  <c r="BS128" i="18"/>
  <c r="BT128" i="18" s="1"/>
  <c r="BV128" i="18"/>
  <c r="BJ86" i="18"/>
  <c r="BO93" i="18"/>
  <c r="BO193" i="18"/>
  <c r="BV171" i="18"/>
  <c r="BS171" i="18"/>
  <c r="BT171" i="18" s="1"/>
  <c r="BS34" i="18"/>
  <c r="BV34" i="18"/>
  <c r="BS58" i="18"/>
  <c r="BT58" i="18" s="1"/>
  <c r="BV58" i="18"/>
  <c r="CD73" i="18"/>
  <c r="BJ235" i="18"/>
  <c r="BJ31" i="18"/>
  <c r="BJ42" i="18" s="1"/>
  <c r="BO110" i="18"/>
  <c r="BQ208" i="18"/>
  <c r="BN208" i="18"/>
  <c r="BN82" i="18"/>
  <c r="BO82" i="18" s="1"/>
  <c r="BQ82" i="18"/>
  <c r="BJ90" i="18"/>
  <c r="BY168" i="18"/>
  <c r="BI239" i="18"/>
  <c r="BO107" i="18"/>
  <c r="BS89" i="18"/>
  <c r="BT89" i="18" s="1"/>
  <c r="BV89" i="18"/>
  <c r="CA212" i="18"/>
  <c r="BX212" i="18"/>
  <c r="BY212" i="18" s="1"/>
  <c r="BV38" i="18"/>
  <c r="BS38" i="18"/>
  <c r="BT38" i="18" s="1"/>
  <c r="BO130" i="18"/>
  <c r="BJ183" i="18"/>
  <c r="BI201" i="18"/>
  <c r="BT213" i="18"/>
  <c r="CC154" i="18"/>
  <c r="CD154" i="18" s="1"/>
  <c r="CF154" i="18"/>
  <c r="BN151" i="18"/>
  <c r="BO151" i="18" s="1"/>
  <c r="BQ151" i="18"/>
  <c r="BW71" i="18"/>
  <c r="BS71" i="18"/>
  <c r="CL28" i="18"/>
  <c r="CH28" i="18"/>
  <c r="BV219" i="18"/>
  <c r="BS219" i="18"/>
  <c r="BO22" i="18"/>
  <c r="BV188" i="18"/>
  <c r="BS188" i="18"/>
  <c r="BT188" i="18" s="1"/>
  <c r="BQ111" i="18"/>
  <c r="BN111" i="18"/>
  <c r="BO111" i="18" s="1"/>
  <c r="BO165" i="18"/>
  <c r="BO174" i="18" s="1"/>
  <c r="BN174" i="18"/>
  <c r="BO52" i="18"/>
  <c r="BV151" i="17"/>
  <c r="BS151" i="17"/>
  <c r="BT151" i="17" s="1"/>
  <c r="BV195" i="17"/>
  <c r="BS195" i="17"/>
  <c r="BT195" i="17" s="1"/>
  <c r="CH55" i="17"/>
  <c r="CI55" i="17" s="1"/>
  <c r="BR211" i="17"/>
  <c r="BN211" i="17"/>
  <c r="BI239" i="17"/>
  <c r="BV155" i="17"/>
  <c r="BS155" i="17"/>
  <c r="BT155" i="17" s="1"/>
  <c r="BX22" i="17"/>
  <c r="CA22" i="17"/>
  <c r="CI208" i="17"/>
  <c r="CA192" i="17"/>
  <c r="BX192" i="17"/>
  <c r="BY192" i="17" s="1"/>
  <c r="CC213" i="17"/>
  <c r="CD213" i="17" s="1"/>
  <c r="CG213" i="17"/>
  <c r="BO83" i="17"/>
  <c r="BT172" i="17"/>
  <c r="BS134" i="17"/>
  <c r="BV134" i="17"/>
  <c r="BN133" i="17"/>
  <c r="BO133" i="17" s="1"/>
  <c r="BQ133" i="17"/>
  <c r="CG39" i="17"/>
  <c r="CC39" i="17"/>
  <c r="BT210" i="17"/>
  <c r="BV166" i="17"/>
  <c r="BS166" i="17"/>
  <c r="BT166" i="17" s="1"/>
  <c r="BQ170" i="17"/>
  <c r="BN170" i="17"/>
  <c r="BW212" i="17"/>
  <c r="BS212" i="17"/>
  <c r="BS138" i="17"/>
  <c r="BT138" i="17" s="1"/>
  <c r="BV138" i="17"/>
  <c r="BT77" i="17"/>
  <c r="BJ124" i="17"/>
  <c r="BJ182" i="17"/>
  <c r="CI198" i="17"/>
  <c r="BO227" i="17"/>
  <c r="CA236" i="17"/>
  <c r="BX236" i="17"/>
  <c r="BY236" i="17" s="1"/>
  <c r="CD71" i="17"/>
  <c r="BJ85" i="17"/>
  <c r="BJ97" i="17" s="1"/>
  <c r="BI97" i="17"/>
  <c r="CI234" i="17"/>
  <c r="BN54" i="17"/>
  <c r="BT152" i="17"/>
  <c r="BN230" i="17"/>
  <c r="BQ230" i="17"/>
  <c r="CI25" i="17"/>
  <c r="CQ208" i="17"/>
  <c r="CM208" i="17"/>
  <c r="DA107" i="17"/>
  <c r="CW107" i="17"/>
  <c r="CX107" i="17" s="1"/>
  <c r="BS111" i="17"/>
  <c r="BV111" i="17"/>
  <c r="BS76" i="17"/>
  <c r="BT76" i="17" s="1"/>
  <c r="BV76" i="17"/>
  <c r="CH23" i="17"/>
  <c r="CI23" i="17" s="1"/>
  <c r="CK23" i="17"/>
  <c r="BJ231" i="17"/>
  <c r="BO237" i="17"/>
  <c r="CL72" i="17"/>
  <c r="CH72" i="17"/>
  <c r="CI72" i="17" s="1"/>
  <c r="BN186" i="17"/>
  <c r="BO186" i="17" s="1"/>
  <c r="BQ186" i="17"/>
  <c r="CG35" i="17"/>
  <c r="CC35" i="17"/>
  <c r="CD35" i="17" s="1"/>
  <c r="CA196" i="17"/>
  <c r="BX196" i="17"/>
  <c r="BY196" i="17" s="1"/>
  <c r="CL88" i="17"/>
  <c r="CH88" i="17"/>
  <c r="CI88" i="17" s="1"/>
  <c r="BX172" i="17"/>
  <c r="BY172" i="17" s="1"/>
  <c r="CA172" i="17"/>
  <c r="BJ133" i="17"/>
  <c r="BN150" i="17"/>
  <c r="BQ150" i="17"/>
  <c r="BX75" i="17"/>
  <c r="CA75" i="17"/>
  <c r="BV129" i="17"/>
  <c r="BS129" i="17"/>
  <c r="BT129" i="17" s="1"/>
  <c r="CA210" i="17"/>
  <c r="BX210" i="17"/>
  <c r="BE174" i="17"/>
  <c r="CG130" i="17"/>
  <c r="CC130" i="17"/>
  <c r="BO42" i="17"/>
  <c r="BN132" i="17"/>
  <c r="BQ132" i="17"/>
  <c r="BJ137" i="17"/>
  <c r="BO138" i="17"/>
  <c r="BS229" i="17"/>
  <c r="BT229" i="17" s="1"/>
  <c r="BV229" i="17"/>
  <c r="BN189" i="17"/>
  <c r="BQ189" i="17"/>
  <c r="CH109" i="17"/>
  <c r="CI109" i="17" s="1"/>
  <c r="CK109" i="17"/>
  <c r="BJ165" i="17"/>
  <c r="BI174" i="17"/>
  <c r="BX21" i="17"/>
  <c r="CA21" i="17"/>
  <c r="BR182" i="17"/>
  <c r="BN182" i="17"/>
  <c r="CQ198" i="17"/>
  <c r="CM198" i="17"/>
  <c r="CN198" i="17" s="1"/>
  <c r="BS227" i="17"/>
  <c r="BV227" i="17"/>
  <c r="CA218" i="17"/>
  <c r="BX218" i="17"/>
  <c r="CL71" i="17"/>
  <c r="CH71" i="17"/>
  <c r="BX167" i="17"/>
  <c r="BY167" i="17" s="1"/>
  <c r="CA167" i="17"/>
  <c r="BQ85" i="17"/>
  <c r="BN85" i="17"/>
  <c r="BO85" i="17" s="1"/>
  <c r="BO131" i="17"/>
  <c r="CQ234" i="17"/>
  <c r="CM234" i="17"/>
  <c r="CN234" i="17" s="1"/>
  <c r="BJ54" i="17"/>
  <c r="BJ63" i="17" s="1"/>
  <c r="BI63" i="17"/>
  <c r="CA152" i="17"/>
  <c r="BX152" i="17"/>
  <c r="BY152" i="17" s="1"/>
  <c r="BX84" i="17"/>
  <c r="BY84" i="17" s="1"/>
  <c r="CA84" i="17"/>
  <c r="BX108" i="17"/>
  <c r="BY108" i="17" s="1"/>
  <c r="CA108" i="17"/>
  <c r="BN136" i="17"/>
  <c r="BO136" i="17" s="1"/>
  <c r="BQ136" i="17"/>
  <c r="BS91" i="17"/>
  <c r="BV91" i="17"/>
  <c r="CL86" i="17"/>
  <c r="CH86" i="17"/>
  <c r="CI86" i="17" s="1"/>
  <c r="BV87" i="17"/>
  <c r="BS87" i="17"/>
  <c r="BT87" i="17" s="1"/>
  <c r="CQ209" i="17"/>
  <c r="CM209" i="17"/>
  <c r="CN209" i="17" s="1"/>
  <c r="BV89" i="17"/>
  <c r="BS89" i="17"/>
  <c r="BT89" i="17" s="1"/>
  <c r="CA235" i="17"/>
  <c r="BX235" i="17"/>
  <c r="BY235" i="17" s="1"/>
  <c r="BT215" i="17"/>
  <c r="DB199" i="17"/>
  <c r="DE199" i="17"/>
  <c r="BN154" i="17"/>
  <c r="BO154" i="17" s="1"/>
  <c r="BQ154" i="17"/>
  <c r="CF182" i="17"/>
  <c r="BO76" i="17"/>
  <c r="CD23" i="17"/>
  <c r="BS95" i="17"/>
  <c r="BV95" i="17"/>
  <c r="BS237" i="17"/>
  <c r="BT237" i="17" s="1"/>
  <c r="BV237" i="17"/>
  <c r="BV171" i="17"/>
  <c r="BS171" i="17"/>
  <c r="BJ186" i="17"/>
  <c r="CG79" i="17"/>
  <c r="CC79" i="17"/>
  <c r="CD79" i="17" s="1"/>
  <c r="BM187" i="17"/>
  <c r="BI187" i="17"/>
  <c r="BJ187" i="17" s="1"/>
  <c r="CH29" i="17"/>
  <c r="CK29" i="17"/>
  <c r="BT219" i="17"/>
  <c r="BJ150" i="17"/>
  <c r="BI156" i="17"/>
  <c r="BT75" i="17"/>
  <c r="CA214" i="17"/>
  <c r="BX214" i="17"/>
  <c r="BY214" i="17" s="1"/>
  <c r="BO191" i="17"/>
  <c r="CF168" i="17"/>
  <c r="CC168" i="17"/>
  <c r="CD168" i="17" s="1"/>
  <c r="CM24" i="17"/>
  <c r="CN24" i="17" s="1"/>
  <c r="CP24" i="17"/>
  <c r="BS228" i="17"/>
  <c r="BT228" i="17" s="1"/>
  <c r="BV228" i="17"/>
  <c r="BS92" i="17"/>
  <c r="BT92" i="17" s="1"/>
  <c r="BV92" i="17"/>
  <c r="BS81" i="17"/>
  <c r="BV81" i="17"/>
  <c r="BX106" i="17"/>
  <c r="BY106" i="17" s="1"/>
  <c r="CA106" i="17"/>
  <c r="CA193" i="17"/>
  <c r="BX193" i="17"/>
  <c r="BN173" i="17"/>
  <c r="BO173" i="17" s="1"/>
  <c r="BQ173" i="17"/>
  <c r="BO229" i="17"/>
  <c r="CD109" i="17"/>
  <c r="BY74" i="17"/>
  <c r="BD243" i="17"/>
  <c r="CA211" i="17"/>
  <c r="BE141" i="17"/>
  <c r="BS42" i="17"/>
  <c r="BT21" i="17"/>
  <c r="BT42" i="17" s="1"/>
  <c r="BJ188" i="17"/>
  <c r="CZ74" i="17"/>
  <c r="BX153" i="17"/>
  <c r="CA153" i="17"/>
  <c r="BX112" i="17"/>
  <c r="BY112" i="17" s="1"/>
  <c r="CA112" i="17"/>
  <c r="BO232" i="17"/>
  <c r="BN123" i="17"/>
  <c r="BQ123" i="17"/>
  <c r="CD90" i="17"/>
  <c r="CM25" i="17"/>
  <c r="CN25" i="17" s="1"/>
  <c r="CP25" i="17"/>
  <c r="BQ104" i="17"/>
  <c r="BN104" i="17"/>
  <c r="BX30" i="17"/>
  <c r="CA30" i="17"/>
  <c r="BN231" i="17"/>
  <c r="BO231" i="17" s="1"/>
  <c r="BQ231" i="17"/>
  <c r="CA105" i="17"/>
  <c r="BX105" i="17"/>
  <c r="BO114" i="17"/>
  <c r="BS94" i="17"/>
  <c r="BT94" i="17" s="1"/>
  <c r="BV94" i="17"/>
  <c r="BS139" i="17"/>
  <c r="BV139" i="17"/>
  <c r="BN137" i="17"/>
  <c r="BO137" i="17" s="1"/>
  <c r="BQ137" i="17"/>
  <c r="BX82" i="17"/>
  <c r="BY82" i="17" s="1"/>
  <c r="CA82" i="17"/>
  <c r="BN165" i="17"/>
  <c r="BQ165" i="17"/>
  <c r="BT167" i="17"/>
  <c r="BS131" i="17"/>
  <c r="BT131" i="17" s="1"/>
  <c r="BV131" i="17"/>
  <c r="BJ123" i="17"/>
  <c r="BI141" i="17"/>
  <c r="CL90" i="17"/>
  <c r="CH90" i="17"/>
  <c r="CI90" i="17" s="1"/>
  <c r="BQ233" i="17"/>
  <c r="BN233" i="17"/>
  <c r="BO233" i="17" s="1"/>
  <c r="CG34" i="17"/>
  <c r="CC34" i="17"/>
  <c r="CD34" i="17" s="1"/>
  <c r="BS135" i="17"/>
  <c r="BT135" i="17" s="1"/>
  <c r="BV135" i="17"/>
  <c r="BS232" i="17"/>
  <c r="BT232" i="17" s="1"/>
  <c r="BV232" i="17"/>
  <c r="BN113" i="17"/>
  <c r="BO113" i="17" s="1"/>
  <c r="BQ113" i="17"/>
  <c r="BV238" i="17"/>
  <c r="BS238" i="17"/>
  <c r="CD55" i="17"/>
  <c r="CC125" i="17"/>
  <c r="CG125" i="17"/>
  <c r="BX183" i="17"/>
  <c r="BY183" i="17" s="1"/>
  <c r="CA183" i="17"/>
  <c r="BJ211" i="17"/>
  <c r="BJ220" i="17" s="1"/>
  <c r="BI220" i="17"/>
  <c r="BJ239" i="17"/>
  <c r="CA215" i="17"/>
  <c r="BX215" i="17"/>
  <c r="BY215" i="17" s="1"/>
  <c r="CG38" i="17"/>
  <c r="CC38" i="17"/>
  <c r="BJ154" i="17"/>
  <c r="CH169" i="17"/>
  <c r="CK169" i="17"/>
  <c r="BY213" i="17"/>
  <c r="CP130" i="17"/>
  <c r="BI115" i="17"/>
  <c r="BJ104" i="17"/>
  <c r="BJ115" i="17" s="1"/>
  <c r="BS83" i="17"/>
  <c r="BT83" i="17" s="1"/>
  <c r="BV83" i="17"/>
  <c r="BN190" i="17"/>
  <c r="BO190" i="17" s="1"/>
  <c r="BQ190" i="17"/>
  <c r="CL73" i="17"/>
  <c r="CH73" i="17"/>
  <c r="BE187" i="17"/>
  <c r="BE201" i="17" s="1"/>
  <c r="CA219" i="17"/>
  <c r="BX219" i="17"/>
  <c r="BY219" i="17" s="1"/>
  <c r="CF188" i="17"/>
  <c r="CQ31" i="17"/>
  <c r="CM31" i="17"/>
  <c r="BS114" i="17"/>
  <c r="BT114" i="17" s="1"/>
  <c r="BV114" i="17"/>
  <c r="BN140" i="17"/>
  <c r="BO140" i="17" s="1"/>
  <c r="BQ140" i="17"/>
  <c r="BS96" i="17"/>
  <c r="BT96" i="17" s="1"/>
  <c r="BV96" i="17"/>
  <c r="BV191" i="17"/>
  <c r="BS191" i="17"/>
  <c r="BT191" i="17" s="1"/>
  <c r="CL217" i="17"/>
  <c r="CH217" i="17"/>
  <c r="BY168" i="17"/>
  <c r="CI24" i="17"/>
  <c r="BO228" i="17"/>
  <c r="BO92" i="17"/>
  <c r="CK200" i="17"/>
  <c r="CH200" i="17"/>
  <c r="BJ173" i="17"/>
  <c r="BX77" i="17"/>
  <c r="BY77" i="17" s="1"/>
  <c r="CA77" i="17"/>
  <c r="BS93" i="17"/>
  <c r="BT93" i="17" s="1"/>
  <c r="BV93" i="17"/>
  <c r="CG74" i="17"/>
  <c r="CC74" i="17"/>
  <c r="CD74" i="17" s="1"/>
  <c r="BS110" i="17"/>
  <c r="BV110" i="17"/>
  <c r="BN124" i="17"/>
  <c r="BO124" i="17" s="1"/>
  <c r="BQ124" i="17"/>
  <c r="AZ243" i="17"/>
  <c r="BR188" i="17"/>
  <c r="BN188" i="17"/>
  <c r="BO188" i="17" s="1"/>
  <c r="BN97" i="17"/>
  <c r="C276" i="19" l="1"/>
  <c r="D276" i="19" s="1"/>
  <c r="C273" i="19"/>
  <c r="D273" i="19" s="1"/>
  <c r="C275" i="19"/>
  <c r="D275" i="19" s="1"/>
  <c r="C266" i="19"/>
  <c r="D266" i="19" s="1"/>
  <c r="C284" i="19"/>
  <c r="D284" i="19" s="1"/>
  <c r="C265" i="19"/>
  <c r="D265" i="19" s="1"/>
  <c r="C277" i="19"/>
  <c r="D277" i="19" s="1"/>
  <c r="C282" i="19"/>
  <c r="D282" i="19" s="1"/>
  <c r="C279" i="19"/>
  <c r="D279" i="19" s="1"/>
  <c r="C268" i="19"/>
  <c r="D268" i="19" s="1"/>
  <c r="C274" i="19"/>
  <c r="D274" i="19" s="1"/>
  <c r="C267" i="19"/>
  <c r="D267" i="19" s="1"/>
  <c r="C283" i="19"/>
  <c r="D283" i="19" s="1"/>
  <c r="C281" i="19"/>
  <c r="D281" i="19" s="1"/>
  <c r="C270" i="19"/>
  <c r="D270" i="19" s="1"/>
  <c r="C278" i="19"/>
  <c r="D278" i="19" s="1"/>
  <c r="C286" i="19"/>
  <c r="D286" i="19" s="1"/>
  <c r="C271" i="19"/>
  <c r="D271" i="19" s="1"/>
  <c r="C269" i="19"/>
  <c r="D269" i="19" s="1"/>
  <c r="C285" i="19"/>
  <c r="D285" i="19" s="1"/>
  <c r="C272" i="19"/>
  <c r="D272" i="19" s="1"/>
  <c r="DU243" i="19"/>
  <c r="DX243" i="19"/>
  <c r="BN239" i="18"/>
  <c r="BN97" i="18"/>
  <c r="CG236" i="18"/>
  <c r="CC236" i="18"/>
  <c r="CD236" i="18" s="1"/>
  <c r="CB113" i="18"/>
  <c r="BX113" i="18"/>
  <c r="BJ97" i="18"/>
  <c r="BN115" i="18"/>
  <c r="CF109" i="18"/>
  <c r="CC109" i="18"/>
  <c r="CD109" i="18" s="1"/>
  <c r="DE114" i="18"/>
  <c r="DB114" i="18"/>
  <c r="BJ239" i="18"/>
  <c r="CF192" i="18"/>
  <c r="CC192" i="18"/>
  <c r="CD192" i="18" s="1"/>
  <c r="BW196" i="18"/>
  <c r="BS196" i="18"/>
  <c r="BT196" i="18" s="1"/>
  <c r="CH154" i="18"/>
  <c r="CI154" i="18" s="1"/>
  <c r="CK154" i="18"/>
  <c r="BX54" i="18"/>
  <c r="BY54" i="18" s="1"/>
  <c r="CA54" i="18"/>
  <c r="CS139" i="18"/>
  <c r="BT210" i="18"/>
  <c r="BT56" i="18"/>
  <c r="BX83" i="18"/>
  <c r="BY83" i="18" s="1"/>
  <c r="CA83" i="18"/>
  <c r="BS186" i="18"/>
  <c r="BT186" i="18" s="1"/>
  <c r="BV186" i="18"/>
  <c r="BX165" i="18"/>
  <c r="CA165" i="18"/>
  <c r="CF213" i="18"/>
  <c r="CC213" i="18"/>
  <c r="CD213" i="18" s="1"/>
  <c r="BS183" i="18"/>
  <c r="BV183" i="18"/>
  <c r="CA193" i="18"/>
  <c r="BX193" i="18"/>
  <c r="BX155" i="18"/>
  <c r="BY155" i="18" s="1"/>
  <c r="CA155" i="18"/>
  <c r="CQ74" i="18"/>
  <c r="CM74" i="18"/>
  <c r="CF112" i="18"/>
  <c r="CC112" i="18"/>
  <c r="CD112" i="18" s="1"/>
  <c r="BX36" i="18"/>
  <c r="BY36" i="18" s="1"/>
  <c r="CA36" i="18"/>
  <c r="DA135" i="18"/>
  <c r="CW135" i="18"/>
  <c r="CX135" i="18" s="1"/>
  <c r="CC39" i="18"/>
  <c r="CF39" i="18"/>
  <c r="BY230" i="18"/>
  <c r="BT237" i="18"/>
  <c r="BS92" i="18"/>
  <c r="BT92" i="18" s="1"/>
  <c r="BV92" i="18"/>
  <c r="BS75" i="18"/>
  <c r="BV75" i="18"/>
  <c r="CQ28" i="18"/>
  <c r="CM28" i="18"/>
  <c r="CN28" i="18" s="1"/>
  <c r="BX34" i="18"/>
  <c r="BY34" i="18" s="1"/>
  <c r="CA34" i="18"/>
  <c r="CW139" i="18"/>
  <c r="CX139" i="18" s="1"/>
  <c r="DA139" i="18"/>
  <c r="CF169" i="18"/>
  <c r="CC169" i="18"/>
  <c r="CW25" i="18"/>
  <c r="CX25" i="18" s="1"/>
  <c r="CZ25" i="18"/>
  <c r="BS57" i="18"/>
  <c r="BV57" i="18"/>
  <c r="BS228" i="18"/>
  <c r="BT228" i="18" s="1"/>
  <c r="BV228" i="18"/>
  <c r="BX60" i="18"/>
  <c r="BY60" i="18" s="1"/>
  <c r="CA60" i="18"/>
  <c r="BT165" i="18"/>
  <c r="BT174" i="18" s="1"/>
  <c r="BS174" i="18"/>
  <c r="BX22" i="18"/>
  <c r="CA22" i="18"/>
  <c r="CH229" i="18"/>
  <c r="CI229" i="18" s="1"/>
  <c r="CK229" i="18"/>
  <c r="BS53" i="18"/>
  <c r="BV53" i="18"/>
  <c r="BO183" i="18"/>
  <c r="BO201" i="18" s="1"/>
  <c r="BN201" i="18"/>
  <c r="BT209" i="18"/>
  <c r="BY173" i="18"/>
  <c r="BS90" i="18"/>
  <c r="BV90" i="18"/>
  <c r="CA110" i="18"/>
  <c r="BX110" i="18"/>
  <c r="BY110" i="18" s="1"/>
  <c r="CF153" i="18"/>
  <c r="CC153" i="18"/>
  <c r="CD153" i="18" s="1"/>
  <c r="BT21" i="18"/>
  <c r="CL233" i="18"/>
  <c r="CH233" i="18"/>
  <c r="CI233" i="18" s="1"/>
  <c r="CA211" i="18"/>
  <c r="BX211" i="18"/>
  <c r="BY211" i="18" s="1"/>
  <c r="BX91" i="18"/>
  <c r="CA91" i="18"/>
  <c r="BY197" i="18"/>
  <c r="CB24" i="18"/>
  <c r="BX24" i="18"/>
  <c r="CP236" i="18"/>
  <c r="BS77" i="18"/>
  <c r="BT77" i="18" s="1"/>
  <c r="BV77" i="18"/>
  <c r="BS94" i="18"/>
  <c r="BT94" i="18" s="1"/>
  <c r="BV94" i="18"/>
  <c r="CP184" i="18"/>
  <c r="CM184" i="18"/>
  <c r="BS150" i="18"/>
  <c r="BV150" i="18"/>
  <c r="BY181" i="18"/>
  <c r="CA217" i="18"/>
  <c r="BX217" i="18"/>
  <c r="BY217" i="18" s="1"/>
  <c r="CC187" i="18"/>
  <c r="CD187" i="18" s="1"/>
  <c r="CF187" i="18"/>
  <c r="CA237" i="18"/>
  <c r="BX237" i="18"/>
  <c r="BY237" i="18" s="1"/>
  <c r="CC108" i="18"/>
  <c r="CD108" i="18" s="1"/>
  <c r="CG108" i="18"/>
  <c r="BX107" i="18"/>
  <c r="BY107" i="18" s="1"/>
  <c r="CA107" i="18"/>
  <c r="BJ220" i="18"/>
  <c r="CF140" i="18"/>
  <c r="CC140" i="18"/>
  <c r="CD140" i="18" s="1"/>
  <c r="CA188" i="18"/>
  <c r="BX188" i="18"/>
  <c r="BY188" i="18" s="1"/>
  <c r="BT219" i="18"/>
  <c r="BT71" i="18"/>
  <c r="BS151" i="18"/>
  <c r="BT151" i="18" s="1"/>
  <c r="BV151" i="18"/>
  <c r="BJ201" i="18"/>
  <c r="CA38" i="18"/>
  <c r="BX38" i="18"/>
  <c r="BX89" i="18"/>
  <c r="BY89" i="18" s="1"/>
  <c r="CA89" i="18"/>
  <c r="BS82" i="18"/>
  <c r="BV82" i="18"/>
  <c r="BT34" i="18"/>
  <c r="CA232" i="18"/>
  <c r="BX232" i="18"/>
  <c r="BY232" i="18" s="1"/>
  <c r="BS88" i="18"/>
  <c r="BV88" i="18"/>
  <c r="DF167" i="18"/>
  <c r="DB167" i="18"/>
  <c r="DC167" i="18" s="1"/>
  <c r="BV37" i="18"/>
  <c r="BS37" i="18"/>
  <c r="BT37" i="18" s="1"/>
  <c r="CS25" i="18"/>
  <c r="BO51" i="18"/>
  <c r="BN63" i="18"/>
  <c r="CF170" i="18"/>
  <c r="CC170" i="18"/>
  <c r="CD170" i="18" s="1"/>
  <c r="BT227" i="18"/>
  <c r="BN141" i="18"/>
  <c r="BO122" i="18"/>
  <c r="BT60" i="18"/>
  <c r="BV152" i="18"/>
  <c r="BS152" i="18"/>
  <c r="BT152" i="18" s="1"/>
  <c r="BX52" i="18"/>
  <c r="BY52" i="18" s="1"/>
  <c r="CA52" i="18"/>
  <c r="BO35" i="18"/>
  <c r="CD229" i="18"/>
  <c r="CK196" i="18"/>
  <c r="CA136" i="18"/>
  <c r="BX136" i="18"/>
  <c r="BY136" i="18" s="1"/>
  <c r="BX130" i="18"/>
  <c r="CA130" i="18"/>
  <c r="BT126" i="18"/>
  <c r="CF173" i="18"/>
  <c r="CC173" i="18"/>
  <c r="CD173" i="18" s="1"/>
  <c r="BY40" i="18"/>
  <c r="BX93" i="18"/>
  <c r="CA93" i="18"/>
  <c r="DE71" i="18"/>
  <c r="CP210" i="18"/>
  <c r="BJ156" i="18"/>
  <c r="CD218" i="18"/>
  <c r="BX32" i="18"/>
  <c r="BY32" i="18" s="1"/>
  <c r="CA32" i="18"/>
  <c r="BO131" i="18"/>
  <c r="CM106" i="18"/>
  <c r="CN106" i="18" s="1"/>
  <c r="CP106" i="18"/>
  <c r="BV214" i="18"/>
  <c r="BS214" i="18"/>
  <c r="BT214" i="18" s="1"/>
  <c r="BW234" i="18"/>
  <c r="BS234" i="18"/>
  <c r="BT234" i="18" s="1"/>
  <c r="CF123" i="18"/>
  <c r="CC123" i="18"/>
  <c r="CD123" i="18" s="1"/>
  <c r="CF197" i="18"/>
  <c r="CC197" i="18"/>
  <c r="CD197" i="18" s="1"/>
  <c r="BS190" i="18"/>
  <c r="BV190" i="18"/>
  <c r="BO77" i="18"/>
  <c r="BO94" i="18"/>
  <c r="BO150" i="18"/>
  <c r="BO156" i="18" s="1"/>
  <c r="BN156" i="18"/>
  <c r="CA134" i="18"/>
  <c r="BX134" i="18"/>
  <c r="CF181" i="18"/>
  <c r="CC181" i="18"/>
  <c r="BY187" i="18"/>
  <c r="BS33" i="18"/>
  <c r="BT33" i="18" s="1"/>
  <c r="BV33" i="18"/>
  <c r="BY182" i="18"/>
  <c r="CW72" i="18"/>
  <c r="CZ72" i="18"/>
  <c r="BX104" i="18"/>
  <c r="CA104" i="18"/>
  <c r="BV238" i="18"/>
  <c r="BS238" i="18"/>
  <c r="BX81" i="18"/>
  <c r="BY81" i="18" s="1"/>
  <c r="CA81" i="18"/>
  <c r="BV111" i="18"/>
  <c r="BS111" i="18"/>
  <c r="CI28" i="18"/>
  <c r="CF212" i="18"/>
  <c r="CC212" i="18"/>
  <c r="CD212" i="18" s="1"/>
  <c r="BO208" i="18"/>
  <c r="BO220" i="18" s="1"/>
  <c r="BN220" i="18"/>
  <c r="CA171" i="18"/>
  <c r="BX171" i="18"/>
  <c r="CD137" i="18"/>
  <c r="BV194" i="18"/>
  <c r="BS194" i="18"/>
  <c r="BT194" i="18" s="1"/>
  <c r="BO61" i="18"/>
  <c r="BX231" i="18"/>
  <c r="BY231" i="18" s="1"/>
  <c r="CA231" i="18"/>
  <c r="BO84" i="18"/>
  <c r="BT87" i="18"/>
  <c r="BX195" i="18"/>
  <c r="BY195" i="18" s="1"/>
  <c r="CA195" i="18"/>
  <c r="CA209" i="18"/>
  <c r="BX209" i="18"/>
  <c r="BY209" i="18" s="1"/>
  <c r="BS86" i="18"/>
  <c r="BV86" i="18"/>
  <c r="BX21" i="18"/>
  <c r="CA21" i="18"/>
  <c r="CA216" i="18"/>
  <c r="BX216" i="18"/>
  <c r="BI243" i="18"/>
  <c r="CK149" i="18"/>
  <c r="CH149" i="18"/>
  <c r="BO129" i="18"/>
  <c r="BY108" i="18"/>
  <c r="BT95" i="18"/>
  <c r="BV208" i="18"/>
  <c r="BS208" i="18"/>
  <c r="BT232" i="18"/>
  <c r="CL137" i="18"/>
  <c r="CH137" i="18"/>
  <c r="CI137" i="18" s="1"/>
  <c r="CB210" i="18"/>
  <c r="BX210" i="18"/>
  <c r="BY210" i="18" s="1"/>
  <c r="CP234" i="18"/>
  <c r="BX227" i="18"/>
  <c r="CA227" i="18"/>
  <c r="BX30" i="18"/>
  <c r="BY30" i="18" s="1"/>
  <c r="CA30" i="18"/>
  <c r="BS122" i="18"/>
  <c r="BV122" i="18"/>
  <c r="BT231" i="18"/>
  <c r="BX76" i="18"/>
  <c r="CA76" i="18"/>
  <c r="BS35" i="18"/>
  <c r="BT35" i="18" s="1"/>
  <c r="BV35" i="18"/>
  <c r="BT136" i="18"/>
  <c r="CA219" i="18"/>
  <c r="BX219" i="18"/>
  <c r="BY219" i="18" s="1"/>
  <c r="CB71" i="18"/>
  <c r="BX71" i="18"/>
  <c r="BX58" i="18"/>
  <c r="BY58" i="18" s="1"/>
  <c r="CA58" i="18"/>
  <c r="BX128" i="18"/>
  <c r="BY128" i="18" s="1"/>
  <c r="CA128" i="18"/>
  <c r="BV55" i="18"/>
  <c r="BS55" i="18"/>
  <c r="BS96" i="18"/>
  <c r="BT96" i="18" s="1"/>
  <c r="BV96" i="18"/>
  <c r="BN42" i="18"/>
  <c r="BV198" i="18"/>
  <c r="BS198" i="18"/>
  <c r="CA189" i="18"/>
  <c r="BX189" i="18"/>
  <c r="CA56" i="18"/>
  <c r="BX56" i="18"/>
  <c r="BY56" i="18" s="1"/>
  <c r="DA133" i="18"/>
  <c r="CW133" i="18"/>
  <c r="CX133" i="18" s="1"/>
  <c r="CA132" i="18"/>
  <c r="BX132" i="18"/>
  <c r="BY132" i="18" s="1"/>
  <c r="BS51" i="18"/>
  <c r="BV51" i="18"/>
  <c r="CF172" i="18"/>
  <c r="CC172" i="18"/>
  <c r="CD172" i="18" s="1"/>
  <c r="CC191" i="18"/>
  <c r="CD191" i="18" s="1"/>
  <c r="CF191" i="18"/>
  <c r="BS61" i="18"/>
  <c r="BT61" i="18" s="1"/>
  <c r="BV61" i="18"/>
  <c r="BW235" i="18"/>
  <c r="BS235" i="18"/>
  <c r="CF166" i="18"/>
  <c r="CC166" i="18"/>
  <c r="CD166" i="18" s="1"/>
  <c r="CF199" i="18"/>
  <c r="CC199" i="18"/>
  <c r="CD199" i="18" s="1"/>
  <c r="BX85" i="18"/>
  <c r="BY85" i="18" s="1"/>
  <c r="CA85" i="18"/>
  <c r="CB79" i="18"/>
  <c r="BX79" i="18"/>
  <c r="BY79" i="18" s="1"/>
  <c r="BS84" i="18"/>
  <c r="BT84" i="18" s="1"/>
  <c r="BV84" i="18"/>
  <c r="BX87" i="18"/>
  <c r="BY87" i="18" s="1"/>
  <c r="CA87" i="18"/>
  <c r="CA126" i="18"/>
  <c r="BX126" i="18"/>
  <c r="BY126" i="18" s="1"/>
  <c r="CH168" i="18"/>
  <c r="CI168" i="18" s="1"/>
  <c r="CK168" i="18"/>
  <c r="CF40" i="18"/>
  <c r="CC40" i="18"/>
  <c r="CD40" i="18" s="1"/>
  <c r="BS31" i="18"/>
  <c r="BV31" i="18"/>
  <c r="CM73" i="18"/>
  <c r="CQ73" i="18"/>
  <c r="BY112" i="18"/>
  <c r="BS59" i="18"/>
  <c r="BT59" i="18" s="1"/>
  <c r="BV59" i="18"/>
  <c r="CK218" i="18"/>
  <c r="CH218" i="18"/>
  <c r="CI218" i="18" s="1"/>
  <c r="BV131" i="18"/>
  <c r="BS131" i="18"/>
  <c r="BT131" i="18" s="1"/>
  <c r="CS135" i="18"/>
  <c r="BO239" i="18"/>
  <c r="CA138" i="18"/>
  <c r="BX138" i="18"/>
  <c r="BO115" i="18"/>
  <c r="CD149" i="18"/>
  <c r="CC230" i="18"/>
  <c r="CD230" i="18" s="1"/>
  <c r="CF230" i="18"/>
  <c r="BS26" i="18"/>
  <c r="BT26" i="18" s="1"/>
  <c r="BV26" i="18"/>
  <c r="BS129" i="18"/>
  <c r="BT129" i="18" s="1"/>
  <c r="BV129" i="18"/>
  <c r="CH200" i="18"/>
  <c r="CK200" i="18"/>
  <c r="DE74" i="18"/>
  <c r="BO33" i="18"/>
  <c r="CF182" i="18"/>
  <c r="CC182" i="18"/>
  <c r="CD182" i="18" s="1"/>
  <c r="BS115" i="18"/>
  <c r="BT104" i="18"/>
  <c r="BT81" i="18"/>
  <c r="BV215" i="18"/>
  <c r="BS215" i="18"/>
  <c r="BJ63" i="18"/>
  <c r="BX95" i="18"/>
  <c r="BY95" i="18" s="1"/>
  <c r="CA95" i="18"/>
  <c r="BE243" i="18"/>
  <c r="BJ201" i="17"/>
  <c r="CA151" i="17"/>
  <c r="BX151" i="17"/>
  <c r="BY151" i="17" s="1"/>
  <c r="BO97" i="17"/>
  <c r="BE243" i="17"/>
  <c r="BT110" i="17"/>
  <c r="CV31" i="17"/>
  <c r="CR31" i="17"/>
  <c r="CS31" i="17" s="1"/>
  <c r="CF215" i="17"/>
  <c r="CC215" i="17"/>
  <c r="CD215" i="17" s="1"/>
  <c r="BS165" i="17"/>
  <c r="BV165" i="17"/>
  <c r="CC30" i="17"/>
  <c r="CD30" i="17" s="1"/>
  <c r="CF30" i="17"/>
  <c r="CF211" i="17"/>
  <c r="CF193" i="17"/>
  <c r="CC193" i="17"/>
  <c r="CD193" i="17" s="1"/>
  <c r="BX92" i="17"/>
  <c r="CA92" i="17"/>
  <c r="CR24" i="17"/>
  <c r="CU24" i="17"/>
  <c r="CK168" i="17"/>
  <c r="CH168" i="17"/>
  <c r="CF214" i="17"/>
  <c r="CC214" i="17"/>
  <c r="BJ156" i="17"/>
  <c r="CM29" i="17"/>
  <c r="CN29" i="17" s="1"/>
  <c r="CP29" i="17"/>
  <c r="BR187" i="17"/>
  <c r="BN187" i="17"/>
  <c r="BN201" i="17" s="1"/>
  <c r="CA237" i="17"/>
  <c r="BX237" i="17"/>
  <c r="BT95" i="17"/>
  <c r="DC199" i="17"/>
  <c r="CC235" i="17"/>
  <c r="CF235" i="17"/>
  <c r="CV209" i="17"/>
  <c r="CR209" i="17"/>
  <c r="BT91" i="17"/>
  <c r="CF218" i="17"/>
  <c r="CC218" i="17"/>
  <c r="CD218" i="17" s="1"/>
  <c r="CV198" i="17"/>
  <c r="CR198" i="17"/>
  <c r="CS198" i="17" s="1"/>
  <c r="BX42" i="17"/>
  <c r="BY21" i="17"/>
  <c r="BY210" i="17"/>
  <c r="BS150" i="17"/>
  <c r="BV150" i="17"/>
  <c r="CQ88" i="17"/>
  <c r="CM88" i="17"/>
  <c r="CL35" i="17"/>
  <c r="CH35" i="17"/>
  <c r="CQ72" i="17"/>
  <c r="CM72" i="17"/>
  <c r="BT111" i="17"/>
  <c r="CV208" i="17"/>
  <c r="CR208" i="17"/>
  <c r="BS230" i="17"/>
  <c r="BT230" i="17" s="1"/>
  <c r="BV230" i="17"/>
  <c r="BS54" i="17"/>
  <c r="BN239" i="17"/>
  <c r="BT212" i="17"/>
  <c r="BS170" i="17"/>
  <c r="BT170" i="17" s="1"/>
  <c r="BV170" i="17"/>
  <c r="BS133" i="17"/>
  <c r="BV133" i="17"/>
  <c r="CL213" i="17"/>
  <c r="CH213" i="17"/>
  <c r="BW211" i="17"/>
  <c r="BS211" i="17"/>
  <c r="BS124" i="17"/>
  <c r="BT124" i="17" s="1"/>
  <c r="BV124" i="17"/>
  <c r="BX93" i="17"/>
  <c r="BY93" i="17" s="1"/>
  <c r="CA93" i="17"/>
  <c r="CP200" i="17"/>
  <c r="CM200" i="17"/>
  <c r="CN200" i="17" s="1"/>
  <c r="BS140" i="17"/>
  <c r="BT140" i="17" s="1"/>
  <c r="BV140" i="17"/>
  <c r="CK188" i="17"/>
  <c r="CF219" i="17"/>
  <c r="CC219" i="17"/>
  <c r="CD219" i="17" s="1"/>
  <c r="CQ73" i="17"/>
  <c r="CM73" i="17"/>
  <c r="CN73" i="17" s="1"/>
  <c r="BX83" i="17"/>
  <c r="BY83" i="17" s="1"/>
  <c r="CA83" i="17"/>
  <c r="CP169" i="17"/>
  <c r="CM169" i="17"/>
  <c r="CN169" i="17" s="1"/>
  <c r="CD38" i="17"/>
  <c r="BV233" i="17"/>
  <c r="BS233" i="17"/>
  <c r="BT233" i="17" s="1"/>
  <c r="CQ90" i="17"/>
  <c r="CM90" i="17"/>
  <c r="CN90" i="17" s="1"/>
  <c r="BO165" i="17"/>
  <c r="BN174" i="17"/>
  <c r="BX94" i="17"/>
  <c r="BY94" i="17" s="1"/>
  <c r="CA94" i="17"/>
  <c r="BY30" i="17"/>
  <c r="CR25" i="17"/>
  <c r="CS25" i="17" s="1"/>
  <c r="CU25" i="17"/>
  <c r="CC153" i="17"/>
  <c r="CD153" i="17" s="1"/>
  <c r="CF153" i="17"/>
  <c r="BS173" i="17"/>
  <c r="BT173" i="17" s="1"/>
  <c r="BV173" i="17"/>
  <c r="BX81" i="17"/>
  <c r="BY81" i="17" s="1"/>
  <c r="CA81" i="17"/>
  <c r="CI29" i="17"/>
  <c r="BS154" i="17"/>
  <c r="BT154" i="17" s="1"/>
  <c r="BV154" i="17"/>
  <c r="CQ86" i="17"/>
  <c r="CM86" i="17"/>
  <c r="BS136" i="17"/>
  <c r="BV136" i="17"/>
  <c r="CC84" i="17"/>
  <c r="CD84" i="17" s="1"/>
  <c r="CF84" i="17"/>
  <c r="CI71" i="17"/>
  <c r="BX227" i="17"/>
  <c r="CA227" i="17"/>
  <c r="BO182" i="17"/>
  <c r="BS189" i="17"/>
  <c r="BT189" i="17" s="1"/>
  <c r="BV189" i="17"/>
  <c r="BS132" i="17"/>
  <c r="BT132" i="17" s="1"/>
  <c r="BV132" i="17"/>
  <c r="CD130" i="17"/>
  <c r="CF210" i="17"/>
  <c r="CC210" i="17"/>
  <c r="CC75" i="17"/>
  <c r="CD75" i="17" s="1"/>
  <c r="CF75" i="17"/>
  <c r="BO150" i="17"/>
  <c r="BO156" i="17" s="1"/>
  <c r="BN156" i="17"/>
  <c r="CF172" i="17"/>
  <c r="CC172" i="17"/>
  <c r="BS186" i="17"/>
  <c r="BV186" i="17"/>
  <c r="BX76" i="17"/>
  <c r="CA76" i="17"/>
  <c r="BO230" i="17"/>
  <c r="BO239" i="17" s="1"/>
  <c r="BO54" i="17"/>
  <c r="BO63" i="17" s="1"/>
  <c r="BN63" i="17"/>
  <c r="CB212" i="17"/>
  <c r="BX212" i="17"/>
  <c r="BY212" i="17" s="1"/>
  <c r="CD39" i="17"/>
  <c r="CA155" i="17"/>
  <c r="BX155" i="17"/>
  <c r="BY155" i="17" s="1"/>
  <c r="CA195" i="17"/>
  <c r="BX195" i="17"/>
  <c r="BY195" i="17" s="1"/>
  <c r="CI200" i="17"/>
  <c r="CQ217" i="17"/>
  <c r="CM217" i="17"/>
  <c r="CN217" i="17" s="1"/>
  <c r="BX114" i="17"/>
  <c r="CA114" i="17"/>
  <c r="CI73" i="17"/>
  <c r="BS113" i="17"/>
  <c r="BT113" i="17" s="1"/>
  <c r="BV113" i="17"/>
  <c r="BX135" i="17"/>
  <c r="CA135" i="17"/>
  <c r="BX131" i="17"/>
  <c r="BY131" i="17" s="1"/>
  <c r="CA131" i="17"/>
  <c r="BS137" i="17"/>
  <c r="BT137" i="17" s="1"/>
  <c r="BV137" i="17"/>
  <c r="BT139" i="17"/>
  <c r="CF105" i="17"/>
  <c r="CC105" i="17"/>
  <c r="CD105" i="17" s="1"/>
  <c r="DE74" i="17"/>
  <c r="CA191" i="17"/>
  <c r="BX191" i="17"/>
  <c r="BY191" i="17" s="1"/>
  <c r="CI169" i="17"/>
  <c r="CL38" i="17"/>
  <c r="CH38" i="17"/>
  <c r="CI38" i="17" s="1"/>
  <c r="CL125" i="17"/>
  <c r="CH125" i="17"/>
  <c r="CI125" i="17" s="1"/>
  <c r="BT238" i="17"/>
  <c r="CA232" i="17"/>
  <c r="BX232" i="17"/>
  <c r="CC82" i="17"/>
  <c r="CF82" i="17"/>
  <c r="BS231" i="17"/>
  <c r="BV231" i="17"/>
  <c r="BN115" i="17"/>
  <c r="BO104" i="17"/>
  <c r="BO115" i="17" s="1"/>
  <c r="BS123" i="17"/>
  <c r="BV123" i="17"/>
  <c r="BY153" i="17"/>
  <c r="BT81" i="17"/>
  <c r="BX228" i="17"/>
  <c r="CA228" i="17"/>
  <c r="BT171" i="17"/>
  <c r="CK182" i="17"/>
  <c r="CA89" i="17"/>
  <c r="BX89" i="17"/>
  <c r="CF152" i="17"/>
  <c r="CC152" i="17"/>
  <c r="CV234" i="17"/>
  <c r="CR234" i="17"/>
  <c r="BV85" i="17"/>
  <c r="BS85" i="17"/>
  <c r="BT85" i="17" s="1"/>
  <c r="CQ71" i="17"/>
  <c r="CM71" i="17"/>
  <c r="BT227" i="17"/>
  <c r="BW182" i="17"/>
  <c r="BS182" i="17"/>
  <c r="BJ174" i="17"/>
  <c r="BO189" i="17"/>
  <c r="BO132" i="17"/>
  <c r="CL130" i="17"/>
  <c r="CH130" i="17"/>
  <c r="CI130" i="17" s="1"/>
  <c r="BY75" i="17"/>
  <c r="CF196" i="17"/>
  <c r="CC196" i="17"/>
  <c r="DF107" i="17"/>
  <c r="DB107" i="17"/>
  <c r="CF236" i="17"/>
  <c r="CC236" i="17"/>
  <c r="BX138" i="17"/>
  <c r="CA138" i="17"/>
  <c r="CA166" i="17"/>
  <c r="BX166" i="17"/>
  <c r="CL39" i="17"/>
  <c r="CH39" i="17"/>
  <c r="CI39" i="17" s="1"/>
  <c r="BX134" i="17"/>
  <c r="BY134" i="17" s="1"/>
  <c r="CA134" i="17"/>
  <c r="CC22" i="17"/>
  <c r="CD22" i="17" s="1"/>
  <c r="CF22" i="17"/>
  <c r="BW188" i="17"/>
  <c r="BS188" i="17"/>
  <c r="BT188" i="17" s="1"/>
  <c r="BX110" i="17"/>
  <c r="BY110" i="17" s="1"/>
  <c r="CA110" i="17"/>
  <c r="CL74" i="17"/>
  <c r="CH74" i="17"/>
  <c r="CI74" i="17" s="1"/>
  <c r="CC77" i="17"/>
  <c r="CD77" i="17" s="1"/>
  <c r="CF77" i="17"/>
  <c r="CI217" i="17"/>
  <c r="BX96" i="17"/>
  <c r="BY96" i="17" s="1"/>
  <c r="CA96" i="17"/>
  <c r="CN31" i="17"/>
  <c r="BV190" i="17"/>
  <c r="BS190" i="17"/>
  <c r="BT190" i="17" s="1"/>
  <c r="CU130" i="17"/>
  <c r="CF183" i="17"/>
  <c r="CC183" i="17"/>
  <c r="CD183" i="17" s="1"/>
  <c r="CD125" i="17"/>
  <c r="CA238" i="17"/>
  <c r="BX238" i="17"/>
  <c r="BY238" i="17" s="1"/>
  <c r="CL34" i="17"/>
  <c r="CH34" i="17"/>
  <c r="CI34" i="17" s="1"/>
  <c r="BJ141" i="17"/>
  <c r="BJ243" i="17" s="1"/>
  <c r="BX139" i="17"/>
  <c r="BY139" i="17" s="1"/>
  <c r="CA139" i="17"/>
  <c r="BY105" i="17"/>
  <c r="BV104" i="17"/>
  <c r="BS104" i="17"/>
  <c r="BO123" i="17"/>
  <c r="BO141" i="17" s="1"/>
  <c r="BN141" i="17"/>
  <c r="CC112" i="17"/>
  <c r="CD112" i="17" s="1"/>
  <c r="CF112" i="17"/>
  <c r="BY193" i="17"/>
  <c r="CF106" i="17"/>
  <c r="CC106" i="17"/>
  <c r="CD106" i="17" s="1"/>
  <c r="CL79" i="17"/>
  <c r="CH79" i="17"/>
  <c r="CI79" i="17" s="1"/>
  <c r="BX171" i="17"/>
  <c r="BY171" i="17" s="1"/>
  <c r="CA171" i="17"/>
  <c r="BX95" i="17"/>
  <c r="BY95" i="17" s="1"/>
  <c r="CA95" i="17"/>
  <c r="DJ199" i="17"/>
  <c r="DG199" i="17"/>
  <c r="DH199" i="17" s="1"/>
  <c r="CA87" i="17"/>
  <c r="BX87" i="17"/>
  <c r="BY87" i="17" s="1"/>
  <c r="BX91" i="17"/>
  <c r="BY91" i="17" s="1"/>
  <c r="CA91" i="17"/>
  <c r="CC108" i="17"/>
  <c r="CD108" i="17" s="1"/>
  <c r="CF108" i="17"/>
  <c r="CC167" i="17"/>
  <c r="CD167" i="17" s="1"/>
  <c r="CF167" i="17"/>
  <c r="BY218" i="17"/>
  <c r="CC21" i="17"/>
  <c r="CF21" i="17"/>
  <c r="CM109" i="17"/>
  <c r="CN109" i="17" s="1"/>
  <c r="CP109" i="17"/>
  <c r="BX229" i="17"/>
  <c r="BY229" i="17" s="1"/>
  <c r="CA229" i="17"/>
  <c r="CA129" i="17"/>
  <c r="BX129" i="17"/>
  <c r="BY129" i="17" s="1"/>
  <c r="CM23" i="17"/>
  <c r="CN23" i="17" s="1"/>
  <c r="CP23" i="17"/>
  <c r="BX111" i="17"/>
  <c r="BY111" i="17" s="1"/>
  <c r="CA111" i="17"/>
  <c r="CN208" i="17"/>
  <c r="BI201" i="17"/>
  <c r="BI243" i="17" s="1"/>
  <c r="BO170" i="17"/>
  <c r="BT134" i="17"/>
  <c r="CF192" i="17"/>
  <c r="CC192" i="17"/>
  <c r="BY22" i="17"/>
  <c r="BO211" i="17"/>
  <c r="BO220" i="17" s="1"/>
  <c r="BN220" i="17"/>
  <c r="CM55" i="17"/>
  <c r="C287" i="19" l="1"/>
  <c r="D287" i="19"/>
  <c r="BO97" i="18"/>
  <c r="CL236" i="18"/>
  <c r="CH236" i="18"/>
  <c r="CI236" i="18" s="1"/>
  <c r="BO42" i="18"/>
  <c r="CB196" i="18"/>
  <c r="BX196" i="18"/>
  <c r="BY196" i="18" s="1"/>
  <c r="CH192" i="18"/>
  <c r="CI192" i="18" s="1"/>
  <c r="CK192" i="18"/>
  <c r="BY113" i="18"/>
  <c r="BS97" i="18"/>
  <c r="DC114" i="18"/>
  <c r="DJ114" i="18"/>
  <c r="DG114" i="18"/>
  <c r="DH114" i="18" s="1"/>
  <c r="BN243" i="18"/>
  <c r="CH109" i="18"/>
  <c r="CI109" i="18" s="1"/>
  <c r="CK109" i="18"/>
  <c r="CG113" i="18"/>
  <c r="CC113" i="18"/>
  <c r="CD113" i="18" s="1"/>
  <c r="CC95" i="18"/>
  <c r="CD95" i="18" s="1"/>
  <c r="CF95" i="18"/>
  <c r="CA215" i="18"/>
  <c r="BX215" i="18"/>
  <c r="BY215" i="18" s="1"/>
  <c r="CM200" i="18"/>
  <c r="CN200" i="18" s="1"/>
  <c r="CP200" i="18"/>
  <c r="BX26" i="18"/>
  <c r="CA26" i="18"/>
  <c r="BY138" i="18"/>
  <c r="BX31" i="18"/>
  <c r="BY31" i="18" s="1"/>
  <c r="CA31" i="18"/>
  <c r="CM168" i="18"/>
  <c r="CP168" i="18"/>
  <c r="CF126" i="18"/>
  <c r="CC126" i="18"/>
  <c r="CD126" i="18" s="1"/>
  <c r="CK172" i="18"/>
  <c r="CH172" i="18"/>
  <c r="CI172" i="18" s="1"/>
  <c r="CF132" i="18"/>
  <c r="CC132" i="18"/>
  <c r="CD132" i="18" s="1"/>
  <c r="CF56" i="18"/>
  <c r="CC56" i="18"/>
  <c r="BT198" i="18"/>
  <c r="CC128" i="18"/>
  <c r="CF128" i="18"/>
  <c r="BY71" i="18"/>
  <c r="CU234" i="18"/>
  <c r="CI149" i="18"/>
  <c r="BY216" i="18"/>
  <c r="BX86" i="18"/>
  <c r="BY86" i="18" s="1"/>
  <c r="CA86" i="18"/>
  <c r="CC195" i="18"/>
  <c r="CF195" i="18"/>
  <c r="CA194" i="18"/>
  <c r="BX194" i="18"/>
  <c r="BY194" i="18" s="1"/>
  <c r="BY171" i="18"/>
  <c r="BT111" i="18"/>
  <c r="BT115" i="18" s="1"/>
  <c r="BT238" i="18"/>
  <c r="BY134" i="18"/>
  <c r="BT190" i="18"/>
  <c r="CK123" i="18"/>
  <c r="CH123" i="18"/>
  <c r="BX214" i="18"/>
  <c r="CA214" i="18"/>
  <c r="DJ71" i="18"/>
  <c r="CK173" i="18"/>
  <c r="CH173" i="18"/>
  <c r="CI173" i="18" s="1"/>
  <c r="CC130" i="18"/>
  <c r="CD130" i="18" s="1"/>
  <c r="CF130" i="18"/>
  <c r="CH170" i="18"/>
  <c r="CK170" i="18"/>
  <c r="BT88" i="18"/>
  <c r="CC89" i="18"/>
  <c r="CF89" i="18"/>
  <c r="CC107" i="18"/>
  <c r="CF107" i="18"/>
  <c r="BX150" i="18"/>
  <c r="CA150" i="18"/>
  <c r="BX94" i="18"/>
  <c r="CA94" i="18"/>
  <c r="CG24" i="18"/>
  <c r="CC24" i="18"/>
  <c r="CD24" i="18" s="1"/>
  <c r="BY91" i="18"/>
  <c r="CQ233" i="18"/>
  <c r="CM233" i="18"/>
  <c r="CN233" i="18" s="1"/>
  <c r="BX228" i="18"/>
  <c r="CA228" i="18"/>
  <c r="BT57" i="18"/>
  <c r="CD169" i="18"/>
  <c r="CC34" i="18"/>
  <c r="CF34" i="18"/>
  <c r="CV28" i="18"/>
  <c r="CR28" i="18"/>
  <c r="BX92" i="18"/>
  <c r="CA92" i="18"/>
  <c r="CC36" i="18"/>
  <c r="CF36" i="18"/>
  <c r="CC155" i="18"/>
  <c r="CD155" i="18" s="1"/>
  <c r="CF155" i="18"/>
  <c r="BX183" i="18"/>
  <c r="CA183" i="18"/>
  <c r="CC165" i="18"/>
  <c r="CF165" i="18"/>
  <c r="CC83" i="18"/>
  <c r="CF83" i="18"/>
  <c r="CC54" i="18"/>
  <c r="CF54" i="18"/>
  <c r="CI200" i="18"/>
  <c r="CF138" i="18"/>
  <c r="CC138" i="18"/>
  <c r="CD138" i="18" s="1"/>
  <c r="CA131" i="18"/>
  <c r="BX131" i="18"/>
  <c r="BY131" i="18" s="1"/>
  <c r="CP218" i="18"/>
  <c r="CM218" i="18"/>
  <c r="CN218" i="18" s="1"/>
  <c r="BT31" i="18"/>
  <c r="BT42" i="18" s="1"/>
  <c r="CG79" i="18"/>
  <c r="CC79" i="18"/>
  <c r="CD79" i="18" s="1"/>
  <c r="CK199" i="18"/>
  <c r="CH199" i="18"/>
  <c r="CI199" i="18" s="1"/>
  <c r="BT235" i="18"/>
  <c r="CK191" i="18"/>
  <c r="CH191" i="18"/>
  <c r="CI191" i="18" s="1"/>
  <c r="BX51" i="18"/>
  <c r="CA51" i="18"/>
  <c r="BY189" i="18"/>
  <c r="BX198" i="18"/>
  <c r="BY198" i="18" s="1"/>
  <c r="CA198" i="18"/>
  <c r="BT55" i="18"/>
  <c r="CG71" i="18"/>
  <c r="CC71" i="18"/>
  <c r="CC76" i="18"/>
  <c r="CD76" i="18" s="1"/>
  <c r="CF76" i="18"/>
  <c r="BX122" i="18"/>
  <c r="CA122" i="18"/>
  <c r="CC227" i="18"/>
  <c r="CF227" i="18"/>
  <c r="BS220" i="18"/>
  <c r="BT208" i="18"/>
  <c r="CP149" i="18"/>
  <c r="CM149" i="18"/>
  <c r="CF216" i="18"/>
  <c r="CC216" i="18"/>
  <c r="CD216" i="18" s="1"/>
  <c r="BT86" i="18"/>
  <c r="CF171" i="18"/>
  <c r="CC171" i="18"/>
  <c r="CD171" i="18" s="1"/>
  <c r="CH212" i="18"/>
  <c r="CI212" i="18" s="1"/>
  <c r="CK212" i="18"/>
  <c r="CA111" i="18"/>
  <c r="BX111" i="18"/>
  <c r="BY111" i="18" s="1"/>
  <c r="BX238" i="18"/>
  <c r="BY238" i="18" s="1"/>
  <c r="CA238" i="18"/>
  <c r="CF134" i="18"/>
  <c r="CC134" i="18"/>
  <c r="CD134" i="18" s="1"/>
  <c r="CR106" i="18"/>
  <c r="CS106" i="18" s="1"/>
  <c r="CU106" i="18"/>
  <c r="BY130" i="18"/>
  <c r="CP196" i="18"/>
  <c r="DG167" i="18"/>
  <c r="DK167" i="18"/>
  <c r="CF188" i="18"/>
  <c r="CC188" i="18"/>
  <c r="CD188" i="18" s="1"/>
  <c r="CC237" i="18"/>
  <c r="CD237" i="18" s="1"/>
  <c r="CF237" i="18"/>
  <c r="CF217" i="18"/>
  <c r="CC217" i="18"/>
  <c r="BT150" i="18"/>
  <c r="BT156" i="18" s="1"/>
  <c r="BS156" i="18"/>
  <c r="CU236" i="18"/>
  <c r="BX90" i="18"/>
  <c r="BY90" i="18" s="1"/>
  <c r="CA90" i="18"/>
  <c r="BX53" i="18"/>
  <c r="BY53" i="18" s="1"/>
  <c r="CA53" i="18"/>
  <c r="CC22" i="18"/>
  <c r="CD22" i="18" s="1"/>
  <c r="CF22" i="18"/>
  <c r="CC60" i="18"/>
  <c r="CF60" i="18"/>
  <c r="DB25" i="18"/>
  <c r="DE25" i="18"/>
  <c r="CK169" i="18"/>
  <c r="CH169" i="18"/>
  <c r="CI169" i="18" s="1"/>
  <c r="BX75" i="18"/>
  <c r="BY75" i="18" s="1"/>
  <c r="CA75" i="18"/>
  <c r="CK112" i="18"/>
  <c r="CH112" i="18"/>
  <c r="BT183" i="18"/>
  <c r="BS201" i="18"/>
  <c r="BY165" i="18"/>
  <c r="BY174" i="18" s="1"/>
  <c r="BX174" i="18"/>
  <c r="CK182" i="18"/>
  <c r="CH182" i="18"/>
  <c r="DJ74" i="18"/>
  <c r="BX129" i="18"/>
  <c r="CA129" i="18"/>
  <c r="CH230" i="18"/>
  <c r="CK230" i="18"/>
  <c r="BX59" i="18"/>
  <c r="BY59" i="18" s="1"/>
  <c r="CA59" i="18"/>
  <c r="CV73" i="18"/>
  <c r="CR73" i="18"/>
  <c r="CS73" i="18" s="1"/>
  <c r="BX84" i="18"/>
  <c r="CA84" i="18"/>
  <c r="CC85" i="18"/>
  <c r="CF85" i="18"/>
  <c r="CB235" i="18"/>
  <c r="BX235" i="18"/>
  <c r="BY235" i="18" s="1"/>
  <c r="BS63" i="18"/>
  <c r="BT51" i="18"/>
  <c r="DF133" i="18"/>
  <c r="DB133" i="18"/>
  <c r="CC189" i="18"/>
  <c r="CD189" i="18" s="1"/>
  <c r="CF189" i="18"/>
  <c r="BX55" i="18"/>
  <c r="BY55" i="18" s="1"/>
  <c r="CA55" i="18"/>
  <c r="CC58" i="18"/>
  <c r="CD58" i="18" s="1"/>
  <c r="CF58" i="18"/>
  <c r="BX35" i="18"/>
  <c r="CA35" i="18"/>
  <c r="BY76" i="18"/>
  <c r="BS141" i="18"/>
  <c r="BT122" i="18"/>
  <c r="BT141" i="18" s="1"/>
  <c r="BY227" i="18"/>
  <c r="CQ137" i="18"/>
  <c r="CM137" i="18"/>
  <c r="CA208" i="18"/>
  <c r="BX208" i="18"/>
  <c r="CC21" i="18"/>
  <c r="CF21" i="18"/>
  <c r="CC81" i="18"/>
  <c r="CF81" i="18"/>
  <c r="CC104" i="18"/>
  <c r="CF104" i="18"/>
  <c r="DB72" i="18"/>
  <c r="DC72" i="18" s="1"/>
  <c r="DE72" i="18"/>
  <c r="BX33" i="18"/>
  <c r="BX42" i="18" s="1"/>
  <c r="CA33" i="18"/>
  <c r="CD181" i="18"/>
  <c r="CH197" i="18"/>
  <c r="CI197" i="18" s="1"/>
  <c r="CK197" i="18"/>
  <c r="CB234" i="18"/>
  <c r="BX234" i="18"/>
  <c r="CU210" i="18"/>
  <c r="CC93" i="18"/>
  <c r="CD93" i="18" s="1"/>
  <c r="CF93" i="18"/>
  <c r="BS239" i="18"/>
  <c r="CF232" i="18"/>
  <c r="CC232" i="18"/>
  <c r="BX82" i="18"/>
  <c r="BY82" i="18" s="1"/>
  <c r="CA82" i="18"/>
  <c r="BY38" i="18"/>
  <c r="BX151" i="18"/>
  <c r="CA151" i="18"/>
  <c r="CK140" i="18"/>
  <c r="CH140" i="18"/>
  <c r="CI140" i="18" s="1"/>
  <c r="CL108" i="18"/>
  <c r="CH108" i="18"/>
  <c r="CK187" i="18"/>
  <c r="CH187" i="18"/>
  <c r="CN184" i="18"/>
  <c r="BX77" i="18"/>
  <c r="CA77" i="18"/>
  <c r="CC211" i="18"/>
  <c r="CF211" i="18"/>
  <c r="CK153" i="18"/>
  <c r="CH153" i="18"/>
  <c r="CC110" i="18"/>
  <c r="CF110" i="18"/>
  <c r="BT90" i="18"/>
  <c r="BT53" i="18"/>
  <c r="BY22" i="18"/>
  <c r="DF139" i="18"/>
  <c r="DB139" i="18"/>
  <c r="BT75" i="18"/>
  <c r="BT97" i="18" s="1"/>
  <c r="CH39" i="18"/>
  <c r="CI39" i="18" s="1"/>
  <c r="CK39" i="18"/>
  <c r="CN74" i="18"/>
  <c r="BY193" i="18"/>
  <c r="BX186" i="18"/>
  <c r="CA186" i="18"/>
  <c r="CM154" i="18"/>
  <c r="CP154" i="18"/>
  <c r="BT215" i="18"/>
  <c r="CN73" i="18"/>
  <c r="CK40" i="18"/>
  <c r="CH40" i="18"/>
  <c r="CI40" i="18" s="1"/>
  <c r="CC87" i="18"/>
  <c r="CD87" i="18" s="1"/>
  <c r="CF87" i="18"/>
  <c r="CK166" i="18"/>
  <c r="CH166" i="18"/>
  <c r="CI166" i="18" s="1"/>
  <c r="BX61" i="18"/>
  <c r="BY61" i="18" s="1"/>
  <c r="CA61" i="18"/>
  <c r="BX96" i="18"/>
  <c r="BY96" i="18" s="1"/>
  <c r="CA96" i="18"/>
  <c r="CF219" i="18"/>
  <c r="CC219" i="18"/>
  <c r="CD219" i="18" s="1"/>
  <c r="CC30" i="18"/>
  <c r="CD30" i="18" s="1"/>
  <c r="CF30" i="18"/>
  <c r="CG210" i="18"/>
  <c r="CC210" i="18"/>
  <c r="CD210" i="18" s="1"/>
  <c r="BY21" i="18"/>
  <c r="CC209" i="18"/>
  <c r="CD209" i="18" s="1"/>
  <c r="CF209" i="18"/>
  <c r="CC231" i="18"/>
  <c r="CD231" i="18" s="1"/>
  <c r="CF231" i="18"/>
  <c r="BY104" i="18"/>
  <c r="CX72" i="18"/>
  <c r="CK181" i="18"/>
  <c r="CH181" i="18"/>
  <c r="BX190" i="18"/>
  <c r="BY190" i="18" s="1"/>
  <c r="CA190" i="18"/>
  <c r="CC32" i="18"/>
  <c r="CD32" i="18" s="1"/>
  <c r="CF32" i="18"/>
  <c r="BY93" i="18"/>
  <c r="CF136" i="18"/>
  <c r="CC136" i="18"/>
  <c r="CC52" i="18"/>
  <c r="CD52" i="18" s="1"/>
  <c r="CF52" i="18"/>
  <c r="CA152" i="18"/>
  <c r="BX152" i="18"/>
  <c r="BY152" i="18" s="1"/>
  <c r="BO141" i="18"/>
  <c r="BO63" i="18"/>
  <c r="BX37" i="18"/>
  <c r="BY37" i="18" s="1"/>
  <c r="CA37" i="18"/>
  <c r="BX88" i="18"/>
  <c r="BY88" i="18" s="1"/>
  <c r="CA88" i="18"/>
  <c r="BT82" i="18"/>
  <c r="CC38" i="18"/>
  <c r="CD38" i="18" s="1"/>
  <c r="CF38" i="18"/>
  <c r="CU184" i="18"/>
  <c r="CR184" i="18"/>
  <c r="CS184" i="18" s="1"/>
  <c r="BY24" i="18"/>
  <c r="CC91" i="18"/>
  <c r="CD91" i="18" s="1"/>
  <c r="CF91" i="18"/>
  <c r="BS42" i="18"/>
  <c r="CM229" i="18"/>
  <c r="CP229" i="18"/>
  <c r="BX57" i="18"/>
  <c r="BY57" i="18" s="1"/>
  <c r="CA57" i="18"/>
  <c r="CD39" i="18"/>
  <c r="DF135" i="18"/>
  <c r="DB135" i="18"/>
  <c r="DC135" i="18" s="1"/>
  <c r="CV74" i="18"/>
  <c r="CR74" i="18"/>
  <c r="CS74" i="18" s="1"/>
  <c r="CF193" i="18"/>
  <c r="CC193" i="18"/>
  <c r="CD193" i="18" s="1"/>
  <c r="CH213" i="18"/>
  <c r="CI213" i="18" s="1"/>
  <c r="CK213" i="18"/>
  <c r="BJ243" i="18"/>
  <c r="CF151" i="17"/>
  <c r="CC151" i="17"/>
  <c r="CD151" i="17" s="1"/>
  <c r="BT97" i="17"/>
  <c r="BS115" i="17"/>
  <c r="BT104" i="17"/>
  <c r="BT115" i="17" s="1"/>
  <c r="CQ34" i="17"/>
  <c r="CM34" i="17"/>
  <c r="CN34" i="17" s="1"/>
  <c r="CZ130" i="17"/>
  <c r="CB188" i="17"/>
  <c r="BX188" i="17"/>
  <c r="CC134" i="17"/>
  <c r="CF134" i="17"/>
  <c r="CD236" i="17"/>
  <c r="BX231" i="17"/>
  <c r="BY231" i="17" s="1"/>
  <c r="CA231" i="17"/>
  <c r="CV217" i="17"/>
  <c r="CR217" i="17"/>
  <c r="CS217" i="17" s="1"/>
  <c r="CC227" i="17"/>
  <c r="CF227" i="17"/>
  <c r="CN86" i="17"/>
  <c r="CC94" i="17"/>
  <c r="CD94" i="17" s="1"/>
  <c r="CF94" i="17"/>
  <c r="CB211" i="17"/>
  <c r="BX211" i="17"/>
  <c r="BT133" i="17"/>
  <c r="CQ35" i="17"/>
  <c r="CM35" i="17"/>
  <c r="CN35" i="17" s="1"/>
  <c r="CD235" i="17"/>
  <c r="BW187" i="17"/>
  <c r="BS187" i="17"/>
  <c r="BT187" i="17" s="1"/>
  <c r="CD214" i="17"/>
  <c r="CW24" i="17"/>
  <c r="CX24" i="17" s="1"/>
  <c r="CZ24" i="17"/>
  <c r="BT165" i="17"/>
  <c r="BT174" i="17" s="1"/>
  <c r="BS174" i="17"/>
  <c r="DA31" i="17"/>
  <c r="CW31" i="17"/>
  <c r="CC229" i="17"/>
  <c r="CF229" i="17"/>
  <c r="DO199" i="17"/>
  <c r="DQ199" i="17" s="1"/>
  <c r="DR199" i="17" s="1"/>
  <c r="DL199" i="17"/>
  <c r="DM199" i="17" s="1"/>
  <c r="CA104" i="17"/>
  <c r="BX104" i="17"/>
  <c r="CD196" i="17"/>
  <c r="BS239" i="17"/>
  <c r="CQ38" i="17"/>
  <c r="CM38" i="17"/>
  <c r="CN38" i="17" s="1"/>
  <c r="CF191" i="17"/>
  <c r="CC191" i="17"/>
  <c r="CD191" i="17" s="1"/>
  <c r="BX137" i="17"/>
  <c r="CA137" i="17"/>
  <c r="CC135" i="17"/>
  <c r="CD135" i="17" s="1"/>
  <c r="CF135" i="17"/>
  <c r="CG212" i="17"/>
  <c r="CC212" i="17"/>
  <c r="CD212" i="17" s="1"/>
  <c r="CH172" i="17"/>
  <c r="CI172" i="17" s="1"/>
  <c r="CK172" i="17"/>
  <c r="BY227" i="17"/>
  <c r="CV86" i="17"/>
  <c r="CR86" i="17"/>
  <c r="CS86" i="17" s="1"/>
  <c r="BS97" i="17"/>
  <c r="CV90" i="17"/>
  <c r="CR90" i="17"/>
  <c r="CV73" i="17"/>
  <c r="CR73" i="17"/>
  <c r="CS73" i="17" s="1"/>
  <c r="CP188" i="17"/>
  <c r="CR200" i="17"/>
  <c r="CS200" i="17" s="1"/>
  <c r="CU200" i="17"/>
  <c r="BX124" i="17"/>
  <c r="CA124" i="17"/>
  <c r="CI213" i="17"/>
  <c r="BX54" i="17"/>
  <c r="CS208" i="17"/>
  <c r="CN72" i="17"/>
  <c r="CN88" i="17"/>
  <c r="CS209" i="17"/>
  <c r="BY237" i="17"/>
  <c r="CR29" i="17"/>
  <c r="CU29" i="17"/>
  <c r="CK214" i="17"/>
  <c r="CH214" i="17"/>
  <c r="CI214" i="17" s="1"/>
  <c r="CS24" i="17"/>
  <c r="CK193" i="17"/>
  <c r="CH193" i="17"/>
  <c r="CI193" i="17" s="1"/>
  <c r="CH30" i="17"/>
  <c r="CK30" i="17"/>
  <c r="CD192" i="17"/>
  <c r="CR23" i="17"/>
  <c r="CU23" i="17"/>
  <c r="CF129" i="17"/>
  <c r="CC129" i="17"/>
  <c r="CC42" i="17"/>
  <c r="CD21" i="17"/>
  <c r="CD42" i="17" s="1"/>
  <c r="CH108" i="17"/>
  <c r="CI108" i="17" s="1"/>
  <c r="CK108" i="17"/>
  <c r="CC95" i="17"/>
  <c r="CD95" i="17" s="1"/>
  <c r="CF95" i="17"/>
  <c r="CF238" i="17"/>
  <c r="CC238" i="17"/>
  <c r="CK183" i="17"/>
  <c r="CH183" i="17"/>
  <c r="CI183" i="17" s="1"/>
  <c r="CC138" i="17"/>
  <c r="CD138" i="17" s="1"/>
  <c r="CF138" i="17"/>
  <c r="DC107" i="17"/>
  <c r="CK196" i="17"/>
  <c r="CH196" i="17"/>
  <c r="CI196" i="17" s="1"/>
  <c r="BT182" i="17"/>
  <c r="BS201" i="17"/>
  <c r="CN71" i="17"/>
  <c r="CS234" i="17"/>
  <c r="BY89" i="17"/>
  <c r="BY232" i="17"/>
  <c r="DJ74" i="17"/>
  <c r="CH105" i="17"/>
  <c r="CI105" i="17" s="1"/>
  <c r="CK105" i="17"/>
  <c r="BY135" i="17"/>
  <c r="BY114" i="17"/>
  <c r="CF195" i="17"/>
  <c r="CC195" i="17"/>
  <c r="CD195" i="17" s="1"/>
  <c r="BN243" i="17"/>
  <c r="BX186" i="17"/>
  <c r="BY186" i="17" s="1"/>
  <c r="CA186" i="17"/>
  <c r="CD210" i="17"/>
  <c r="BX132" i="17"/>
  <c r="CA132" i="17"/>
  <c r="BX136" i="17"/>
  <c r="BY136" i="17" s="1"/>
  <c r="CA136" i="17"/>
  <c r="BX173" i="17"/>
  <c r="BY173" i="17" s="1"/>
  <c r="CA173" i="17"/>
  <c r="CH153" i="17"/>
  <c r="CK153" i="17"/>
  <c r="CC83" i="17"/>
  <c r="CF83" i="17"/>
  <c r="BX140" i="17"/>
  <c r="BY140" i="17" s="1"/>
  <c r="CA140" i="17"/>
  <c r="CM213" i="17"/>
  <c r="CN213" i="17" s="1"/>
  <c r="CQ213" i="17"/>
  <c r="BX170" i="17"/>
  <c r="CA170" i="17"/>
  <c r="BT54" i="17"/>
  <c r="BT63" i="17" s="1"/>
  <c r="BS63" i="17"/>
  <c r="DA208" i="17"/>
  <c r="CW208" i="17"/>
  <c r="CV72" i="17"/>
  <c r="CR72" i="17"/>
  <c r="CS72" i="17" s="1"/>
  <c r="CV88" i="17"/>
  <c r="CR88" i="17"/>
  <c r="CS88" i="17" s="1"/>
  <c r="DA198" i="17"/>
  <c r="CW198" i="17"/>
  <c r="CX198" i="17" s="1"/>
  <c r="DA209" i="17"/>
  <c r="CW209" i="17"/>
  <c r="CX209" i="17" s="1"/>
  <c r="CF237" i="17"/>
  <c r="CC237" i="17"/>
  <c r="CD237" i="17" s="1"/>
  <c r="CI168" i="17"/>
  <c r="CC92" i="17"/>
  <c r="CD92" i="17" s="1"/>
  <c r="CF92" i="17"/>
  <c r="CK215" i="17"/>
  <c r="CH215" i="17"/>
  <c r="CI215" i="17" s="1"/>
  <c r="CN55" i="17"/>
  <c r="CC111" i="17"/>
  <c r="CD111" i="17" s="1"/>
  <c r="CF111" i="17"/>
  <c r="CC91" i="17"/>
  <c r="CD91" i="17" s="1"/>
  <c r="CF91" i="17"/>
  <c r="CF171" i="17"/>
  <c r="CC171" i="17"/>
  <c r="CD171" i="17" s="1"/>
  <c r="CC139" i="17"/>
  <c r="CD139" i="17" s="1"/>
  <c r="CF139" i="17"/>
  <c r="CC96" i="17"/>
  <c r="CF96" i="17"/>
  <c r="CQ74" i="17"/>
  <c r="CM74" i="17"/>
  <c r="BY166" i="17"/>
  <c r="CQ130" i="17"/>
  <c r="CM130" i="17"/>
  <c r="CD152" i="17"/>
  <c r="BY228" i="17"/>
  <c r="BT123" i="17"/>
  <c r="BS141" i="17"/>
  <c r="CD82" i="17"/>
  <c r="CF155" i="17"/>
  <c r="CC155" i="17"/>
  <c r="CD155" i="17" s="1"/>
  <c r="BY76" i="17"/>
  <c r="CD172" i="17"/>
  <c r="CH75" i="17"/>
  <c r="CK75" i="17"/>
  <c r="BX189" i="17"/>
  <c r="BY189" i="17" s="1"/>
  <c r="CA189" i="17"/>
  <c r="CH84" i="17"/>
  <c r="CK84" i="17"/>
  <c r="CW25" i="17"/>
  <c r="CX25" i="17" s="1"/>
  <c r="CZ25" i="17"/>
  <c r="CU169" i="17"/>
  <c r="CR169" i="17"/>
  <c r="CS169" i="17" s="1"/>
  <c r="BT150" i="17"/>
  <c r="BT156" i="17" s="1"/>
  <c r="BS156" i="17"/>
  <c r="CK218" i="17"/>
  <c r="CH218" i="17"/>
  <c r="CR55" i="17"/>
  <c r="CS55" i="17" s="1"/>
  <c r="CH21" i="17"/>
  <c r="CK21" i="17"/>
  <c r="CK167" i="17"/>
  <c r="CH167" i="17"/>
  <c r="CH106" i="17"/>
  <c r="CI106" i="17" s="1"/>
  <c r="CK106" i="17"/>
  <c r="CA190" i="17"/>
  <c r="BX190" i="17"/>
  <c r="BY190" i="17" s="1"/>
  <c r="CH77" i="17"/>
  <c r="CI77" i="17" s="1"/>
  <c r="CK77" i="17"/>
  <c r="CC110" i="17"/>
  <c r="CF110" i="17"/>
  <c r="CH22" i="17"/>
  <c r="CK22" i="17"/>
  <c r="CF166" i="17"/>
  <c r="CC166" i="17"/>
  <c r="CD166" i="17" s="1"/>
  <c r="CH236" i="17"/>
  <c r="CI236" i="17" s="1"/>
  <c r="CK236" i="17"/>
  <c r="CA85" i="17"/>
  <c r="BX85" i="17"/>
  <c r="BY85" i="17" s="1"/>
  <c r="CK152" i="17"/>
  <c r="CH152" i="17"/>
  <c r="CI152" i="17" s="1"/>
  <c r="CP182" i="17"/>
  <c r="BT231" i="17"/>
  <c r="BT239" i="17" s="1"/>
  <c r="CC114" i="17"/>
  <c r="CD114" i="17" s="1"/>
  <c r="CF114" i="17"/>
  <c r="CK192" i="17"/>
  <c r="CH192" i="17"/>
  <c r="CI192" i="17" s="1"/>
  <c r="CR109" i="17"/>
  <c r="CS109" i="17" s="1"/>
  <c r="CU109" i="17"/>
  <c r="CF87" i="17"/>
  <c r="CC87" i="17"/>
  <c r="CQ79" i="17"/>
  <c r="CM79" i="17"/>
  <c r="CH112" i="17"/>
  <c r="CI112" i="17" s="1"/>
  <c r="CK112" i="17"/>
  <c r="CQ39" i="17"/>
  <c r="CM39" i="17"/>
  <c r="CN39" i="17" s="1"/>
  <c r="BY138" i="17"/>
  <c r="DK107" i="17"/>
  <c r="DG107" i="17"/>
  <c r="DH107" i="17" s="1"/>
  <c r="CB182" i="17"/>
  <c r="BX182" i="17"/>
  <c r="CV71" i="17"/>
  <c r="CR71" i="17"/>
  <c r="DA234" i="17"/>
  <c r="CW234" i="17"/>
  <c r="CX234" i="17" s="1"/>
  <c r="CF89" i="17"/>
  <c r="CC89" i="17"/>
  <c r="CD89" i="17" s="1"/>
  <c r="CC228" i="17"/>
  <c r="CD228" i="17" s="1"/>
  <c r="CF228" i="17"/>
  <c r="BX123" i="17"/>
  <c r="CA123" i="17"/>
  <c r="CH82" i="17"/>
  <c r="CI82" i="17" s="1"/>
  <c r="CK82" i="17"/>
  <c r="CF232" i="17"/>
  <c r="CC232" i="17"/>
  <c r="CD232" i="17" s="1"/>
  <c r="CM125" i="17"/>
  <c r="CQ125" i="17"/>
  <c r="CC131" i="17"/>
  <c r="CD131" i="17" s="1"/>
  <c r="CF131" i="17"/>
  <c r="BX113" i="17"/>
  <c r="BY113" i="17" s="1"/>
  <c r="CA113" i="17"/>
  <c r="CC76" i="17"/>
  <c r="CF76" i="17"/>
  <c r="BT186" i="17"/>
  <c r="CK210" i="17"/>
  <c r="CH210" i="17"/>
  <c r="BT136" i="17"/>
  <c r="BX154" i="17"/>
  <c r="BY154" i="17" s="1"/>
  <c r="CA154" i="17"/>
  <c r="CC81" i="17"/>
  <c r="CD81" i="17" s="1"/>
  <c r="CF81" i="17"/>
  <c r="BO174" i="17"/>
  <c r="CA233" i="17"/>
  <c r="BX233" i="17"/>
  <c r="CK219" i="17"/>
  <c r="CH219" i="17"/>
  <c r="CC93" i="17"/>
  <c r="CD93" i="17" s="1"/>
  <c r="CF93" i="17"/>
  <c r="BT211" i="17"/>
  <c r="BT220" i="17" s="1"/>
  <c r="BS220" i="17"/>
  <c r="BX133" i="17"/>
  <c r="BY133" i="17" s="1"/>
  <c r="CA133" i="17"/>
  <c r="BX230" i="17"/>
  <c r="BX239" i="17" s="1"/>
  <c r="CA230" i="17"/>
  <c r="CI35" i="17"/>
  <c r="BX150" i="17"/>
  <c r="CA150" i="17"/>
  <c r="BY42" i="17"/>
  <c r="CH235" i="17"/>
  <c r="CI235" i="17" s="1"/>
  <c r="CK235" i="17"/>
  <c r="BO187" i="17"/>
  <c r="BO201" i="17" s="1"/>
  <c r="CM168" i="17"/>
  <c r="CN168" i="17" s="1"/>
  <c r="CP168" i="17"/>
  <c r="BY92" i="17"/>
  <c r="CK211" i="17"/>
  <c r="BX165" i="17"/>
  <c r="CA165" i="17"/>
  <c r="CQ236" i="18" l="1"/>
  <c r="CM236" i="18"/>
  <c r="CN236" i="18" s="1"/>
  <c r="CM109" i="18"/>
  <c r="CN109" i="18" s="1"/>
  <c r="CP109" i="18"/>
  <c r="BO243" i="18"/>
  <c r="BT239" i="18"/>
  <c r="CP192" i="18"/>
  <c r="CM192" i="18"/>
  <c r="CN192" i="18" s="1"/>
  <c r="DO114" i="18"/>
  <c r="DQ114" i="18" s="1"/>
  <c r="DR114" i="18" s="1"/>
  <c r="DL114" i="18"/>
  <c r="BT201" i="18"/>
  <c r="CL113" i="18"/>
  <c r="CH113" i="18"/>
  <c r="CG196" i="18"/>
  <c r="CC196" i="18"/>
  <c r="CD196" i="18" s="1"/>
  <c r="CH30" i="18"/>
  <c r="CI30" i="18" s="1"/>
  <c r="CK30" i="18"/>
  <c r="CP153" i="18"/>
  <c r="CM153" i="18"/>
  <c r="CN153" i="18" s="1"/>
  <c r="CH81" i="18"/>
  <c r="CI81" i="18" s="1"/>
  <c r="CK81" i="18"/>
  <c r="DK133" i="18"/>
  <c r="DG133" i="18"/>
  <c r="DH133" i="18" s="1"/>
  <c r="CC84" i="18"/>
  <c r="CD84" i="18" s="1"/>
  <c r="CF84" i="18"/>
  <c r="CC129" i="18"/>
  <c r="CD129" i="18" s="1"/>
  <c r="CF129" i="18"/>
  <c r="DH167" i="18"/>
  <c r="CU196" i="18"/>
  <c r="CW106" i="18"/>
  <c r="CX106" i="18" s="1"/>
  <c r="CZ106" i="18"/>
  <c r="CU149" i="18"/>
  <c r="CR149" i="18"/>
  <c r="CC183" i="18"/>
  <c r="CF183" i="18"/>
  <c r="CH36" i="18"/>
  <c r="CI36" i="18" s="1"/>
  <c r="CK36" i="18"/>
  <c r="CD34" i="18"/>
  <c r="CC150" i="18"/>
  <c r="CF150" i="18"/>
  <c r="BX97" i="18"/>
  <c r="CK126" i="18"/>
  <c r="CH126" i="18"/>
  <c r="CC26" i="18"/>
  <c r="CD26" i="18" s="1"/>
  <c r="CF26" i="18"/>
  <c r="DA74" i="18"/>
  <c r="CW74" i="18"/>
  <c r="CX74" i="18" s="1"/>
  <c r="CC57" i="18"/>
  <c r="CD57" i="18" s="1"/>
  <c r="CF57" i="18"/>
  <c r="CF152" i="18"/>
  <c r="CC152" i="18"/>
  <c r="CD152" i="18" s="1"/>
  <c r="CK136" i="18"/>
  <c r="CH136" i="18"/>
  <c r="CI136" i="18" s="1"/>
  <c r="CP181" i="18"/>
  <c r="CM181" i="18"/>
  <c r="CC96" i="18"/>
  <c r="CD96" i="18" s="1"/>
  <c r="CF96" i="18"/>
  <c r="CH110" i="18"/>
  <c r="CI110" i="18" s="1"/>
  <c r="CK110" i="18"/>
  <c r="CK211" i="18"/>
  <c r="CH211" i="18"/>
  <c r="CI211" i="18" s="1"/>
  <c r="CP187" i="18"/>
  <c r="CM187" i="18"/>
  <c r="CN187" i="18" s="1"/>
  <c r="CD232" i="18"/>
  <c r="CD81" i="18"/>
  <c r="CG235" i="18"/>
  <c r="CC235" i="18"/>
  <c r="CD235" i="18" s="1"/>
  <c r="BY129" i="18"/>
  <c r="CP182" i="18"/>
  <c r="CM182" i="18"/>
  <c r="CN182" i="18" s="1"/>
  <c r="CI112" i="18"/>
  <c r="CF111" i="18"/>
  <c r="CC111" i="18"/>
  <c r="CD111" i="18" s="1"/>
  <c r="CK171" i="18"/>
  <c r="CH171" i="18"/>
  <c r="CI171" i="18" s="1"/>
  <c r="CD227" i="18"/>
  <c r="CP191" i="18"/>
  <c r="CM191" i="18"/>
  <c r="CM199" i="18"/>
  <c r="CN199" i="18" s="1"/>
  <c r="CP199" i="18"/>
  <c r="CU218" i="18"/>
  <c r="CR218" i="18"/>
  <c r="CS218" i="18" s="1"/>
  <c r="CK138" i="18"/>
  <c r="CH138" i="18"/>
  <c r="CI138" i="18" s="1"/>
  <c r="CH54" i="18"/>
  <c r="CI54" i="18" s="1"/>
  <c r="CK54" i="18"/>
  <c r="CD83" i="18"/>
  <c r="BY183" i="18"/>
  <c r="BX201" i="18"/>
  <c r="CD36" i="18"/>
  <c r="CC228" i="18"/>
  <c r="CD228" i="18" s="1"/>
  <c r="CF228" i="18"/>
  <c r="CV233" i="18"/>
  <c r="CR233" i="18"/>
  <c r="CS233" i="18" s="1"/>
  <c r="CL24" i="18"/>
  <c r="CH24" i="18"/>
  <c r="BY150" i="18"/>
  <c r="BX156" i="18"/>
  <c r="CP173" i="18"/>
  <c r="CM173" i="18"/>
  <c r="CN173" i="18" s="1"/>
  <c r="CP123" i="18"/>
  <c r="CM123" i="18"/>
  <c r="CN123" i="18" s="1"/>
  <c r="CC194" i="18"/>
  <c r="CD194" i="18" s="1"/>
  <c r="CF194" i="18"/>
  <c r="CZ234" i="18"/>
  <c r="CH128" i="18"/>
  <c r="CI128" i="18" s="1"/>
  <c r="CK128" i="18"/>
  <c r="CD56" i="18"/>
  <c r="CR168" i="18"/>
  <c r="CS168" i="18" s="1"/>
  <c r="CU168" i="18"/>
  <c r="BY26" i="18"/>
  <c r="CC215" i="18"/>
  <c r="CF215" i="18"/>
  <c r="CH91" i="18"/>
  <c r="CI91" i="18" s="1"/>
  <c r="CK91" i="18"/>
  <c r="CK38" i="18"/>
  <c r="CH38" i="18"/>
  <c r="CC88" i="18"/>
  <c r="CF88" i="18"/>
  <c r="CH52" i="18"/>
  <c r="CK52" i="18"/>
  <c r="CC190" i="18"/>
  <c r="CD190" i="18" s="1"/>
  <c r="CF190" i="18"/>
  <c r="BX115" i="18"/>
  <c r="CR154" i="18"/>
  <c r="CS154" i="18" s="1"/>
  <c r="CU154" i="18"/>
  <c r="DK139" i="18"/>
  <c r="DG139" i="18"/>
  <c r="DH139" i="18" s="1"/>
  <c r="CD110" i="18"/>
  <c r="CD211" i="18"/>
  <c r="CI108" i="18"/>
  <c r="CK232" i="18"/>
  <c r="CH232" i="18"/>
  <c r="CI232" i="18" s="1"/>
  <c r="CH93" i="18"/>
  <c r="CK93" i="18"/>
  <c r="BY234" i="18"/>
  <c r="CC33" i="18"/>
  <c r="CD33" i="18" s="1"/>
  <c r="CF33" i="18"/>
  <c r="CH104" i="18"/>
  <c r="CK104" i="18"/>
  <c r="CC208" i="18"/>
  <c r="CF208" i="18"/>
  <c r="BX239" i="18"/>
  <c r="BT63" i="18"/>
  <c r="CH85" i="18"/>
  <c r="CI85" i="18" s="1"/>
  <c r="CK85" i="18"/>
  <c r="CM230" i="18"/>
  <c r="CN230" i="18" s="1"/>
  <c r="CP230" i="18"/>
  <c r="DO74" i="18"/>
  <c r="CP112" i="18"/>
  <c r="CM112" i="18"/>
  <c r="CN112" i="18" s="1"/>
  <c r="CM169" i="18"/>
  <c r="CN169" i="18" s="1"/>
  <c r="CP169" i="18"/>
  <c r="CD60" i="18"/>
  <c r="CH237" i="18"/>
  <c r="CI237" i="18" s="1"/>
  <c r="CK237" i="18"/>
  <c r="CC238" i="18"/>
  <c r="CD238" i="18" s="1"/>
  <c r="CF238" i="18"/>
  <c r="CP212" i="18"/>
  <c r="CM212" i="18"/>
  <c r="CK216" i="18"/>
  <c r="CH216" i="18"/>
  <c r="CI216" i="18" s="1"/>
  <c r="BT220" i="18"/>
  <c r="CC122" i="18"/>
  <c r="CF122" i="18"/>
  <c r="CD71" i="18"/>
  <c r="CC198" i="18"/>
  <c r="CD198" i="18" s="1"/>
  <c r="CF198" i="18"/>
  <c r="CF51" i="18"/>
  <c r="CC51" i="18"/>
  <c r="CD54" i="18"/>
  <c r="CH165" i="18"/>
  <c r="CK165" i="18"/>
  <c r="CH155" i="18"/>
  <c r="CI155" i="18" s="1"/>
  <c r="CK155" i="18"/>
  <c r="DA28" i="18"/>
  <c r="CW28" i="18"/>
  <c r="CX28" i="18" s="1"/>
  <c r="BY228" i="18"/>
  <c r="CC94" i="18"/>
  <c r="CD94" i="18" s="1"/>
  <c r="CF94" i="18"/>
  <c r="CK107" i="18"/>
  <c r="CH107" i="18"/>
  <c r="CI107" i="18" s="1"/>
  <c r="CH89" i="18"/>
  <c r="CI89" i="18" s="1"/>
  <c r="CK89" i="18"/>
  <c r="CM170" i="18"/>
  <c r="CN170" i="18" s="1"/>
  <c r="CP170" i="18"/>
  <c r="CH130" i="18"/>
  <c r="CI130" i="18" s="1"/>
  <c r="CK130" i="18"/>
  <c r="CF214" i="18"/>
  <c r="CC214" i="18"/>
  <c r="CD214" i="18" s="1"/>
  <c r="CK195" i="18"/>
  <c r="CH195" i="18"/>
  <c r="CI195" i="18" s="1"/>
  <c r="CD128" i="18"/>
  <c r="CH56" i="18"/>
  <c r="CI56" i="18" s="1"/>
  <c r="CK56" i="18"/>
  <c r="CP172" i="18"/>
  <c r="CM172" i="18"/>
  <c r="CN172" i="18" s="1"/>
  <c r="CN168" i="18"/>
  <c r="CU200" i="18"/>
  <c r="CR200" i="18"/>
  <c r="CH95" i="18"/>
  <c r="CK95" i="18"/>
  <c r="CM213" i="18"/>
  <c r="CN213" i="18" s="1"/>
  <c r="CP213" i="18"/>
  <c r="CN229" i="18"/>
  <c r="CF37" i="18"/>
  <c r="CC37" i="18"/>
  <c r="CD37" i="18" s="1"/>
  <c r="CD136" i="18"/>
  <c r="CI181" i="18"/>
  <c r="CK219" i="18"/>
  <c r="CH219" i="18"/>
  <c r="CI219" i="18" s="1"/>
  <c r="CC61" i="18"/>
  <c r="CD61" i="18" s="1"/>
  <c r="CF61" i="18"/>
  <c r="CH87" i="18"/>
  <c r="CI87" i="18" s="1"/>
  <c r="CK87" i="18"/>
  <c r="CC186" i="18"/>
  <c r="CD186" i="18" s="1"/>
  <c r="CF186" i="18"/>
  <c r="CP39" i="18"/>
  <c r="CM39" i="18"/>
  <c r="CN39" i="18" s="1"/>
  <c r="BY77" i="18"/>
  <c r="CI187" i="18"/>
  <c r="BY151" i="18"/>
  <c r="CZ210" i="18"/>
  <c r="CP197" i="18"/>
  <c r="CM197" i="18"/>
  <c r="CN197" i="18" s="1"/>
  <c r="DG72" i="18"/>
  <c r="DH72" i="18" s="1"/>
  <c r="DJ72" i="18"/>
  <c r="CD21" i="18"/>
  <c r="CV137" i="18"/>
  <c r="CR137" i="18"/>
  <c r="CS137" i="18" s="1"/>
  <c r="BY35" i="18"/>
  <c r="CC59" i="18"/>
  <c r="CD59" i="18" s="1"/>
  <c r="CF59" i="18"/>
  <c r="CI182" i="18"/>
  <c r="DC25" i="18"/>
  <c r="CC90" i="18"/>
  <c r="CD90" i="18" s="1"/>
  <c r="CF90" i="18"/>
  <c r="CD217" i="18"/>
  <c r="CK134" i="18"/>
  <c r="CH134" i="18"/>
  <c r="CH227" i="18"/>
  <c r="CK227" i="18"/>
  <c r="CH76" i="18"/>
  <c r="CK76" i="18"/>
  <c r="CH83" i="18"/>
  <c r="CI83" i="18" s="1"/>
  <c r="CK83" i="18"/>
  <c r="BY92" i="18"/>
  <c r="CI123" i="18"/>
  <c r="CC86" i="18"/>
  <c r="CD86" i="18" s="1"/>
  <c r="CF86" i="18"/>
  <c r="CK132" i="18"/>
  <c r="CH132" i="18"/>
  <c r="DK135" i="18"/>
  <c r="DG135" i="18"/>
  <c r="DH135" i="18" s="1"/>
  <c r="BS243" i="18"/>
  <c r="BY115" i="18"/>
  <c r="CK209" i="18"/>
  <c r="CH209" i="18"/>
  <c r="BY186" i="18"/>
  <c r="DC139" i="18"/>
  <c r="CP140" i="18"/>
  <c r="CM140" i="18"/>
  <c r="CN140" i="18" s="1"/>
  <c r="BX220" i="18"/>
  <c r="BY208" i="18"/>
  <c r="CH58" i="18"/>
  <c r="CK58" i="18"/>
  <c r="CK189" i="18"/>
  <c r="CH189" i="18"/>
  <c r="BY84" i="18"/>
  <c r="CH60" i="18"/>
  <c r="CI60" i="18" s="1"/>
  <c r="CK60" i="18"/>
  <c r="CC53" i="18"/>
  <c r="CF53" i="18"/>
  <c r="CZ236" i="18"/>
  <c r="CK217" i="18"/>
  <c r="CH217" i="18"/>
  <c r="CI217" i="18" s="1"/>
  <c r="CK188" i="18"/>
  <c r="CH188" i="18"/>
  <c r="CI188" i="18" s="1"/>
  <c r="CS28" i="18"/>
  <c r="CH193" i="18"/>
  <c r="CI193" i="18" s="1"/>
  <c r="CK193" i="18"/>
  <c r="CR229" i="18"/>
  <c r="CS229" i="18" s="1"/>
  <c r="CU229" i="18"/>
  <c r="CZ184" i="18"/>
  <c r="CW184" i="18"/>
  <c r="CH32" i="18"/>
  <c r="CI32" i="18" s="1"/>
  <c r="CK32" i="18"/>
  <c r="CH231" i="18"/>
  <c r="CI231" i="18" s="1"/>
  <c r="CK231" i="18"/>
  <c r="CL210" i="18"/>
  <c r="CH210" i="18"/>
  <c r="CI210" i="18" s="1"/>
  <c r="CP166" i="18"/>
  <c r="CM166" i="18"/>
  <c r="CN166" i="18" s="1"/>
  <c r="CM40" i="18"/>
  <c r="CP40" i="18"/>
  <c r="CN154" i="18"/>
  <c r="CI153" i="18"/>
  <c r="CC77" i="18"/>
  <c r="CD77" i="18" s="1"/>
  <c r="CF77" i="18"/>
  <c r="CQ108" i="18"/>
  <c r="CM108" i="18"/>
  <c r="CN108" i="18" s="1"/>
  <c r="CC151" i="18"/>
  <c r="CD151" i="18" s="1"/>
  <c r="CF151" i="18"/>
  <c r="CC82" i="18"/>
  <c r="CF82" i="18"/>
  <c r="CG234" i="18"/>
  <c r="CC234" i="18"/>
  <c r="CD234" i="18" s="1"/>
  <c r="BY33" i="18"/>
  <c r="CD104" i="18"/>
  <c r="CH21" i="18"/>
  <c r="CK21" i="18"/>
  <c r="CN137" i="18"/>
  <c r="CC35" i="18"/>
  <c r="CD35" i="18" s="1"/>
  <c r="CF35" i="18"/>
  <c r="CC55" i="18"/>
  <c r="CD55" i="18" s="1"/>
  <c r="CF55" i="18"/>
  <c r="DC133" i="18"/>
  <c r="CD85" i="18"/>
  <c r="DA73" i="18"/>
  <c r="CW73" i="18"/>
  <c r="CI230" i="18"/>
  <c r="CC75" i="18"/>
  <c r="CD75" i="18" s="1"/>
  <c r="CF75" i="18"/>
  <c r="DG25" i="18"/>
  <c r="DH25" i="18" s="1"/>
  <c r="DJ25" i="18"/>
  <c r="CH22" i="18"/>
  <c r="CI22" i="18" s="1"/>
  <c r="CK22" i="18"/>
  <c r="DP167" i="18"/>
  <c r="DQ167" i="18" s="1"/>
  <c r="DR167" i="18" s="1"/>
  <c r="DL167" i="18"/>
  <c r="DM167" i="18" s="1"/>
  <c r="CN149" i="18"/>
  <c r="BX141" i="18"/>
  <c r="BY122" i="18"/>
  <c r="CL71" i="18"/>
  <c r="CH71" i="18"/>
  <c r="BX63" i="18"/>
  <c r="BY51" i="18"/>
  <c r="BY63" i="18" s="1"/>
  <c r="CL79" i="18"/>
  <c r="CH79" i="18"/>
  <c r="CF131" i="18"/>
  <c r="CC131" i="18"/>
  <c r="CD165" i="18"/>
  <c r="CD174" i="18" s="1"/>
  <c r="CC174" i="18"/>
  <c r="CC92" i="18"/>
  <c r="CD92" i="18" s="1"/>
  <c r="CF92" i="18"/>
  <c r="CH34" i="18"/>
  <c r="CI34" i="18" s="1"/>
  <c r="CK34" i="18"/>
  <c r="BY94" i="18"/>
  <c r="CD107" i="18"/>
  <c r="CD89" i="18"/>
  <c r="CI170" i="18"/>
  <c r="DO71" i="18"/>
  <c r="BY214" i="18"/>
  <c r="CD195" i="18"/>
  <c r="CC31" i="18"/>
  <c r="CD31" i="18" s="1"/>
  <c r="CF31" i="18"/>
  <c r="BT201" i="17"/>
  <c r="BO243" i="17"/>
  <c r="CH151" i="17"/>
  <c r="CI151" i="17" s="1"/>
  <c r="CK151" i="17"/>
  <c r="BX97" i="17"/>
  <c r="BY97" i="17"/>
  <c r="CC165" i="17"/>
  <c r="CF165" i="17"/>
  <c r="CC133" i="17"/>
  <c r="CD133" i="17" s="1"/>
  <c r="CF133" i="17"/>
  <c r="CW109" i="17"/>
  <c r="CZ109" i="17"/>
  <c r="CH114" i="17"/>
  <c r="CI114" i="17" s="1"/>
  <c r="CK114" i="17"/>
  <c r="CV130" i="17"/>
  <c r="CR130" i="17"/>
  <c r="CS130" i="17" s="1"/>
  <c r="CV74" i="17"/>
  <c r="CR74" i="17"/>
  <c r="CS74" i="17" s="1"/>
  <c r="CK237" i="17"/>
  <c r="CH237" i="17"/>
  <c r="DF198" i="17"/>
  <c r="DB198" i="17"/>
  <c r="DC198" i="17" s="1"/>
  <c r="BY170" i="17"/>
  <c r="CC140" i="17"/>
  <c r="CD140" i="17" s="1"/>
  <c r="CF140" i="17"/>
  <c r="CM153" i="17"/>
  <c r="CN153" i="17" s="1"/>
  <c r="CP153" i="17"/>
  <c r="CK195" i="17"/>
  <c r="CH195" i="17"/>
  <c r="CI195" i="17" s="1"/>
  <c r="CD238" i="17"/>
  <c r="CK129" i="17"/>
  <c r="CH129" i="17"/>
  <c r="CI129" i="17" s="1"/>
  <c r="CI30" i="17"/>
  <c r="BY124" i="17"/>
  <c r="CH135" i="17"/>
  <c r="CK135" i="17"/>
  <c r="CF104" i="17"/>
  <c r="CC104" i="17"/>
  <c r="CH229" i="17"/>
  <c r="CI229" i="17" s="1"/>
  <c r="CK229" i="17"/>
  <c r="CB187" i="17"/>
  <c r="BX187" i="17"/>
  <c r="BY211" i="17"/>
  <c r="BY220" i="17" s="1"/>
  <c r="BX220" i="17"/>
  <c r="CD227" i="17"/>
  <c r="CD134" i="17"/>
  <c r="CC150" i="17"/>
  <c r="CF150" i="17"/>
  <c r="CD76" i="17"/>
  <c r="CM82" i="17"/>
  <c r="CN82" i="17" s="1"/>
  <c r="CP82" i="17"/>
  <c r="CM112" i="17"/>
  <c r="CN112" i="17" s="1"/>
  <c r="CP112" i="17"/>
  <c r="CP152" i="17"/>
  <c r="CM152" i="17"/>
  <c r="CN152" i="17" s="1"/>
  <c r="CK166" i="17"/>
  <c r="CH166" i="17"/>
  <c r="CI166" i="17" s="1"/>
  <c r="CF190" i="17"/>
  <c r="CC190" i="17"/>
  <c r="CD190" i="17" s="1"/>
  <c r="CI167" i="17"/>
  <c r="CM84" i="17"/>
  <c r="CN84" i="17" s="1"/>
  <c r="CP84" i="17"/>
  <c r="CM75" i="17"/>
  <c r="CP75" i="17"/>
  <c r="CK155" i="17"/>
  <c r="CH155" i="17"/>
  <c r="CI155" i="17" s="1"/>
  <c r="BT141" i="17"/>
  <c r="CH96" i="17"/>
  <c r="CI96" i="17" s="1"/>
  <c r="CK96" i="17"/>
  <c r="CH111" i="17"/>
  <c r="CK111" i="17"/>
  <c r="DA72" i="17"/>
  <c r="CW72" i="17"/>
  <c r="CX72" i="17" s="1"/>
  <c r="BT243" i="17"/>
  <c r="CV213" i="17"/>
  <c r="CR213" i="17"/>
  <c r="CI153" i="17"/>
  <c r="DO74" i="17"/>
  <c r="CK238" i="17"/>
  <c r="CH238" i="17"/>
  <c r="CI238" i="17" s="1"/>
  <c r="CH95" i="17"/>
  <c r="CK95" i="17"/>
  <c r="CW23" i="17"/>
  <c r="CX23" i="17" s="1"/>
  <c r="CZ23" i="17"/>
  <c r="CW200" i="17"/>
  <c r="CZ200" i="17"/>
  <c r="CS90" i="17"/>
  <c r="CK191" i="17"/>
  <c r="CH191" i="17"/>
  <c r="CD229" i="17"/>
  <c r="CV35" i="17"/>
  <c r="CR35" i="17"/>
  <c r="CS35" i="17" s="1"/>
  <c r="CG211" i="17"/>
  <c r="CC211" i="17"/>
  <c r="BY188" i="17"/>
  <c r="CR168" i="17"/>
  <c r="CS168" i="17" s="1"/>
  <c r="CU168" i="17"/>
  <c r="BY150" i="17"/>
  <c r="BY156" i="17" s="1"/>
  <c r="BX156" i="17"/>
  <c r="CC230" i="17"/>
  <c r="CD230" i="17" s="1"/>
  <c r="CF230" i="17"/>
  <c r="CF233" i="17"/>
  <c r="CC233" i="17"/>
  <c r="CD233" i="17" s="1"/>
  <c r="CC154" i="17"/>
  <c r="CF154" i="17"/>
  <c r="CH131" i="17"/>
  <c r="CI131" i="17" s="1"/>
  <c r="CK131" i="17"/>
  <c r="CN125" i="17"/>
  <c r="BY182" i="17"/>
  <c r="CK87" i="17"/>
  <c r="CH87" i="17"/>
  <c r="CI87" i="17" s="1"/>
  <c r="CU182" i="17"/>
  <c r="CM236" i="17"/>
  <c r="CN236" i="17" s="1"/>
  <c r="CP236" i="17"/>
  <c r="CM22" i="17"/>
  <c r="CN22" i="17" s="1"/>
  <c r="CP22" i="17"/>
  <c r="CM77" i="17"/>
  <c r="CN77" i="17" s="1"/>
  <c r="CP77" i="17"/>
  <c r="CP167" i="17"/>
  <c r="CM167" i="17"/>
  <c r="CN167" i="17" s="1"/>
  <c r="CW55" i="17"/>
  <c r="CX55" i="17" s="1"/>
  <c r="CZ169" i="17"/>
  <c r="CW169" i="17"/>
  <c r="CX169" i="17" s="1"/>
  <c r="CI84" i="17"/>
  <c r="CI75" i="17"/>
  <c r="CD96" i="17"/>
  <c r="CH171" i="17"/>
  <c r="CI171" i="17" s="1"/>
  <c r="CK171" i="17"/>
  <c r="CP215" i="17"/>
  <c r="CM215" i="17"/>
  <c r="CN215" i="17" s="1"/>
  <c r="DF209" i="17"/>
  <c r="DB209" i="17"/>
  <c r="CX208" i="17"/>
  <c r="CH83" i="17"/>
  <c r="CI83" i="17" s="1"/>
  <c r="CK83" i="17"/>
  <c r="CC173" i="17"/>
  <c r="CF173" i="17"/>
  <c r="CC132" i="17"/>
  <c r="CD132" i="17" s="1"/>
  <c r="CF132" i="17"/>
  <c r="CC186" i="17"/>
  <c r="CD186" i="17" s="1"/>
  <c r="CF186" i="17"/>
  <c r="CH138" i="17"/>
  <c r="CK138" i="17"/>
  <c r="CS23" i="17"/>
  <c r="CP193" i="17"/>
  <c r="CM193" i="17"/>
  <c r="CP214" i="17"/>
  <c r="CM214" i="17"/>
  <c r="CN214" i="17" s="1"/>
  <c r="DA73" i="17"/>
  <c r="CW73" i="17"/>
  <c r="DA90" i="17"/>
  <c r="CW90" i="17"/>
  <c r="CX90" i="17" s="1"/>
  <c r="DA86" i="17"/>
  <c r="CW86" i="17"/>
  <c r="CX86" i="17" s="1"/>
  <c r="CP172" i="17"/>
  <c r="CM172" i="17"/>
  <c r="CL212" i="17"/>
  <c r="CH212" i="17"/>
  <c r="CC137" i="17"/>
  <c r="CD137" i="17" s="1"/>
  <c r="CF137" i="17"/>
  <c r="CX31" i="17"/>
  <c r="CH94" i="17"/>
  <c r="CK94" i="17"/>
  <c r="DA217" i="17"/>
  <c r="CW217" i="17"/>
  <c r="CG188" i="17"/>
  <c r="CC188" i="17"/>
  <c r="CD188" i="17" s="1"/>
  <c r="CV34" i="17"/>
  <c r="CR34" i="17"/>
  <c r="CP235" i="17"/>
  <c r="CM235" i="17"/>
  <c r="CN235" i="17" s="1"/>
  <c r="CP219" i="17"/>
  <c r="CM219" i="17"/>
  <c r="CN219" i="17" s="1"/>
  <c r="CH81" i="17"/>
  <c r="CI81" i="17" s="1"/>
  <c r="CK81" i="17"/>
  <c r="CI210" i="17"/>
  <c r="CH76" i="17"/>
  <c r="CK76" i="17"/>
  <c r="CC113" i="17"/>
  <c r="CD113" i="17" s="1"/>
  <c r="CF113" i="17"/>
  <c r="CK232" i="17"/>
  <c r="CH232" i="17"/>
  <c r="BY123" i="17"/>
  <c r="BX141" i="17"/>
  <c r="CS71" i="17"/>
  <c r="CV79" i="17"/>
  <c r="CR79" i="17"/>
  <c r="CS79" i="17" s="1"/>
  <c r="CH110" i="17"/>
  <c r="CI110" i="17" s="1"/>
  <c r="CK110" i="17"/>
  <c r="CI21" i="17"/>
  <c r="CH42" i="17"/>
  <c r="CP218" i="17"/>
  <c r="CM218" i="17"/>
  <c r="CN218" i="17" s="1"/>
  <c r="BS243" i="17"/>
  <c r="CS29" i="17"/>
  <c r="BY54" i="17"/>
  <c r="BY63" i="17" s="1"/>
  <c r="BX63" i="17"/>
  <c r="BY165" i="17"/>
  <c r="BY174" i="17" s="1"/>
  <c r="BX174" i="17"/>
  <c r="CH93" i="17"/>
  <c r="CI93" i="17" s="1"/>
  <c r="CK93" i="17"/>
  <c r="BY233" i="17"/>
  <c r="BY239" i="17" s="1"/>
  <c r="CP210" i="17"/>
  <c r="CM210" i="17"/>
  <c r="CV125" i="17"/>
  <c r="CR125" i="17"/>
  <c r="CS125" i="17" s="1"/>
  <c r="CH228" i="17"/>
  <c r="CI228" i="17" s="1"/>
  <c r="CK228" i="17"/>
  <c r="CK89" i="17"/>
  <c r="CH89" i="17"/>
  <c r="CI89" i="17" s="1"/>
  <c r="DA71" i="17"/>
  <c r="CW71" i="17"/>
  <c r="CD87" i="17"/>
  <c r="CD110" i="17"/>
  <c r="CP211" i="17"/>
  <c r="BY230" i="17"/>
  <c r="CI219" i="17"/>
  <c r="CC123" i="17"/>
  <c r="CF123" i="17"/>
  <c r="DF234" i="17"/>
  <c r="DB234" i="17"/>
  <c r="CG182" i="17"/>
  <c r="CC182" i="17"/>
  <c r="DP107" i="17"/>
  <c r="DQ107" i="17" s="1"/>
  <c r="DR107" i="17" s="1"/>
  <c r="DL107" i="17"/>
  <c r="CV39" i="17"/>
  <c r="CR39" i="17"/>
  <c r="CS39" i="17" s="1"/>
  <c r="CN79" i="17"/>
  <c r="CP192" i="17"/>
  <c r="CM192" i="17"/>
  <c r="CF85" i="17"/>
  <c r="CC85" i="17"/>
  <c r="CI22" i="17"/>
  <c r="CP106" i="17"/>
  <c r="CM106" i="17"/>
  <c r="CN106" i="17" s="1"/>
  <c r="CM21" i="17"/>
  <c r="CP21" i="17"/>
  <c r="CI218" i="17"/>
  <c r="DB25" i="17"/>
  <c r="DC25" i="17" s="1"/>
  <c r="DE25" i="17"/>
  <c r="CC189" i="17"/>
  <c r="CF189" i="17"/>
  <c r="CN130" i="17"/>
  <c r="CN74" i="17"/>
  <c r="CH139" i="17"/>
  <c r="CK139" i="17"/>
  <c r="CH91" i="17"/>
  <c r="CI91" i="17" s="1"/>
  <c r="CK91" i="17"/>
  <c r="CH92" i="17"/>
  <c r="CK92" i="17"/>
  <c r="DA88" i="17"/>
  <c r="CW88" i="17"/>
  <c r="DF208" i="17"/>
  <c r="DB208" i="17"/>
  <c r="CF170" i="17"/>
  <c r="CC170" i="17"/>
  <c r="CD170" i="17" s="1"/>
  <c r="CD83" i="17"/>
  <c r="CC136" i="17"/>
  <c r="CF136" i="17"/>
  <c r="BY132" i="17"/>
  <c r="CM105" i="17"/>
  <c r="CN105" i="17" s="1"/>
  <c r="CP105" i="17"/>
  <c r="CP196" i="17"/>
  <c r="CM196" i="17"/>
  <c r="CM183" i="17"/>
  <c r="CP183" i="17"/>
  <c r="CM108" i="17"/>
  <c r="CN108" i="17" s="1"/>
  <c r="CP108" i="17"/>
  <c r="CD129" i="17"/>
  <c r="CM30" i="17"/>
  <c r="CN30" i="17" s="1"/>
  <c r="CP30" i="17"/>
  <c r="CW29" i="17"/>
  <c r="CX29" i="17" s="1"/>
  <c r="CZ29" i="17"/>
  <c r="DT199" i="17"/>
  <c r="CC54" i="17"/>
  <c r="CC124" i="17"/>
  <c r="CD124" i="17" s="1"/>
  <c r="CF124" i="17"/>
  <c r="CU188" i="17"/>
  <c r="BY137" i="17"/>
  <c r="CV38" i="17"/>
  <c r="CR38" i="17"/>
  <c r="BY104" i="17"/>
  <c r="BY115" i="17" s="1"/>
  <c r="BX115" i="17"/>
  <c r="DF31" i="17"/>
  <c r="DB31" i="17"/>
  <c r="DC31" i="17" s="1"/>
  <c r="DB24" i="17"/>
  <c r="DC24" i="17" s="1"/>
  <c r="DE24" i="17"/>
  <c r="CH227" i="17"/>
  <c r="CK227" i="17"/>
  <c r="CC231" i="17"/>
  <c r="CD231" i="17" s="1"/>
  <c r="CF231" i="17"/>
  <c r="CH134" i="17"/>
  <c r="CI134" i="17" s="1"/>
  <c r="CK134" i="17"/>
  <c r="DE130" i="17"/>
  <c r="BY42" i="18" l="1"/>
  <c r="BY97" i="18"/>
  <c r="BY156" i="18"/>
  <c r="CV236" i="18"/>
  <c r="CR236" i="18"/>
  <c r="CS236" i="18" s="1"/>
  <c r="CD42" i="18"/>
  <c r="BY141" i="18"/>
  <c r="BX243" i="18"/>
  <c r="CQ113" i="18"/>
  <c r="CM113" i="18"/>
  <c r="CN113" i="18" s="1"/>
  <c r="CU109" i="18"/>
  <c r="CR109" i="18"/>
  <c r="CS109" i="18" s="1"/>
  <c r="CL196" i="18"/>
  <c r="CH196" i="18"/>
  <c r="CI196" i="18" s="1"/>
  <c r="DM114" i="18"/>
  <c r="DT114" i="18"/>
  <c r="CC115" i="18"/>
  <c r="CI113" i="18"/>
  <c r="BY239" i="18"/>
  <c r="CU192" i="18"/>
  <c r="CR192" i="18"/>
  <c r="CS192" i="18" s="1"/>
  <c r="CH31" i="18"/>
  <c r="CK31" i="18"/>
  <c r="CI79" i="18"/>
  <c r="CI71" i="18"/>
  <c r="CM22" i="18"/>
  <c r="CN22" i="18" s="1"/>
  <c r="CP22" i="18"/>
  <c r="CH75" i="18"/>
  <c r="CK75" i="18"/>
  <c r="CX73" i="18"/>
  <c r="CH35" i="18"/>
  <c r="CI35" i="18" s="1"/>
  <c r="CK35" i="18"/>
  <c r="CM21" i="18"/>
  <c r="CP21" i="18"/>
  <c r="CL234" i="18"/>
  <c r="CH234" i="18"/>
  <c r="CI234" i="18" s="1"/>
  <c r="CH151" i="18"/>
  <c r="CK151" i="18"/>
  <c r="CH77" i="18"/>
  <c r="CK77" i="18"/>
  <c r="CU166" i="18"/>
  <c r="CR166" i="18"/>
  <c r="CW229" i="18"/>
  <c r="CX229" i="18" s="1"/>
  <c r="CZ229" i="18"/>
  <c r="CH53" i="18"/>
  <c r="CI53" i="18" s="1"/>
  <c r="CK53" i="18"/>
  <c r="CP189" i="18"/>
  <c r="CM189" i="18"/>
  <c r="CN189" i="18" s="1"/>
  <c r="CU140" i="18"/>
  <c r="CR140" i="18"/>
  <c r="CS140" i="18" s="1"/>
  <c r="CP132" i="18"/>
  <c r="CM132" i="18"/>
  <c r="CN132" i="18" s="1"/>
  <c r="CI227" i="18"/>
  <c r="DA137" i="18"/>
  <c r="CW137" i="18"/>
  <c r="DL72" i="18"/>
  <c r="DO72" i="18"/>
  <c r="DQ72" i="18" s="1"/>
  <c r="DR72" i="18" s="1"/>
  <c r="CM87" i="18"/>
  <c r="CN87" i="18" s="1"/>
  <c r="CP87" i="18"/>
  <c r="CK37" i="18"/>
  <c r="CH37" i="18"/>
  <c r="CI37" i="18" s="1"/>
  <c r="CZ200" i="18"/>
  <c r="CW200" i="18"/>
  <c r="CX200" i="18" s="1"/>
  <c r="CU172" i="18"/>
  <c r="CR172" i="18"/>
  <c r="CM130" i="18"/>
  <c r="CP130" i="18"/>
  <c r="CM89" i="18"/>
  <c r="CP89" i="18"/>
  <c r="CH94" i="18"/>
  <c r="CK94" i="18"/>
  <c r="CM155" i="18"/>
  <c r="CN155" i="18" s="1"/>
  <c r="CP155" i="18"/>
  <c r="CD51" i="18"/>
  <c r="CC63" i="18"/>
  <c r="CN212" i="18"/>
  <c r="CM237" i="18"/>
  <c r="CP237" i="18"/>
  <c r="CU112" i="18"/>
  <c r="CR112" i="18"/>
  <c r="CS112" i="18" s="1"/>
  <c r="CD208" i="18"/>
  <c r="CC220" i="18"/>
  <c r="CH33" i="18"/>
  <c r="CK33" i="18"/>
  <c r="CP232" i="18"/>
  <c r="CM232" i="18"/>
  <c r="CN232" i="18" s="1"/>
  <c r="CH88" i="18"/>
  <c r="CI88" i="18" s="1"/>
  <c r="CK88" i="18"/>
  <c r="CM91" i="18"/>
  <c r="CP91" i="18"/>
  <c r="CD215" i="18"/>
  <c r="CW168" i="18"/>
  <c r="CZ168" i="18"/>
  <c r="CM128" i="18"/>
  <c r="CP128" i="18"/>
  <c r="CH194" i="18"/>
  <c r="CK194" i="18"/>
  <c r="DA233" i="18"/>
  <c r="CW233" i="18"/>
  <c r="CR191" i="18"/>
  <c r="CS191" i="18" s="1"/>
  <c r="CU191" i="18"/>
  <c r="CP171" i="18"/>
  <c r="CM171" i="18"/>
  <c r="CU182" i="18"/>
  <c r="CR182" i="18"/>
  <c r="CH235" i="18"/>
  <c r="CL235" i="18"/>
  <c r="CP211" i="18"/>
  <c r="CM211" i="18"/>
  <c r="CP136" i="18"/>
  <c r="CM136" i="18"/>
  <c r="CH57" i="18"/>
  <c r="CK57" i="18"/>
  <c r="CH26" i="18"/>
  <c r="CK26" i="18"/>
  <c r="CH183" i="18"/>
  <c r="CK183" i="18"/>
  <c r="CS149" i="18"/>
  <c r="CZ196" i="18"/>
  <c r="CH129" i="18"/>
  <c r="CK129" i="18"/>
  <c r="CM30" i="18"/>
  <c r="CP30" i="18"/>
  <c r="BT243" i="18"/>
  <c r="CH92" i="18"/>
  <c r="CI92" i="18" s="1"/>
  <c r="CK92" i="18"/>
  <c r="CM79" i="18"/>
  <c r="CN79" i="18" s="1"/>
  <c r="CQ79" i="18"/>
  <c r="CQ71" i="18"/>
  <c r="CM71" i="18"/>
  <c r="DF73" i="18"/>
  <c r="DB73" i="18"/>
  <c r="DC73" i="18" s="1"/>
  <c r="CI21" i="18"/>
  <c r="CU40" i="18"/>
  <c r="CR40" i="18"/>
  <c r="CS40" i="18" s="1"/>
  <c r="CP231" i="18"/>
  <c r="CM231" i="18"/>
  <c r="CN231" i="18" s="1"/>
  <c r="CP217" i="18"/>
  <c r="CM217" i="18"/>
  <c r="CN217" i="18" s="1"/>
  <c r="CD53" i="18"/>
  <c r="CM58" i="18"/>
  <c r="CN58" i="18" s="1"/>
  <c r="CP58" i="18"/>
  <c r="BY220" i="18"/>
  <c r="CI209" i="18"/>
  <c r="CH86" i="18"/>
  <c r="CK86" i="18"/>
  <c r="CM76" i="18"/>
  <c r="CN76" i="18" s="1"/>
  <c r="CP76" i="18"/>
  <c r="CI134" i="18"/>
  <c r="CH90" i="18"/>
  <c r="CK90" i="18"/>
  <c r="DE210" i="18"/>
  <c r="CU39" i="18"/>
  <c r="CR39" i="18"/>
  <c r="CS39" i="18" s="1"/>
  <c r="CP219" i="18"/>
  <c r="CM219" i="18"/>
  <c r="CN219" i="18" s="1"/>
  <c r="CM95" i="18"/>
  <c r="CN95" i="18" s="1"/>
  <c r="CP95" i="18"/>
  <c r="CM56" i="18"/>
  <c r="CN56" i="18" s="1"/>
  <c r="CP56" i="18"/>
  <c r="CP195" i="18"/>
  <c r="CM195" i="18"/>
  <c r="CK51" i="18"/>
  <c r="CH51" i="18"/>
  <c r="CC97" i="18"/>
  <c r="CU212" i="18"/>
  <c r="CR212" i="18"/>
  <c r="CS212" i="18" s="1"/>
  <c r="CR169" i="18"/>
  <c r="CS169" i="18" s="1"/>
  <c r="CU169" i="18"/>
  <c r="CR230" i="18"/>
  <c r="CU230" i="18"/>
  <c r="CM93" i="18"/>
  <c r="CN93" i="18" s="1"/>
  <c r="CP93" i="18"/>
  <c r="DP139" i="18"/>
  <c r="DQ139" i="18" s="1"/>
  <c r="DR139" i="18" s="1"/>
  <c r="DL139" i="18"/>
  <c r="DM139" i="18" s="1"/>
  <c r="CW154" i="18"/>
  <c r="CX154" i="18" s="1"/>
  <c r="CZ154" i="18"/>
  <c r="CD88" i="18"/>
  <c r="CU173" i="18"/>
  <c r="CR173" i="18"/>
  <c r="CS173" i="18" s="1"/>
  <c r="CI24" i="18"/>
  <c r="CH228" i="18"/>
  <c r="CI228" i="18" s="1"/>
  <c r="CK228" i="18"/>
  <c r="CP138" i="18"/>
  <c r="CM138" i="18"/>
  <c r="CN138" i="18" s="1"/>
  <c r="CR199" i="18"/>
  <c r="CU199" i="18"/>
  <c r="CC239" i="18"/>
  <c r="CP110" i="18"/>
  <c r="CM110" i="18"/>
  <c r="CN181" i="18"/>
  <c r="CD183" i="18"/>
  <c r="CD201" i="18" s="1"/>
  <c r="CC201" i="18"/>
  <c r="CZ149" i="18"/>
  <c r="CW149" i="18"/>
  <c r="DP133" i="18"/>
  <c r="DQ133" i="18" s="1"/>
  <c r="DR133" i="18" s="1"/>
  <c r="DL133" i="18"/>
  <c r="CD131" i="18"/>
  <c r="DL25" i="18"/>
  <c r="DM25" i="18" s="1"/>
  <c r="DO25" i="18"/>
  <c r="DQ25" i="18" s="1"/>
  <c r="DR25" i="18" s="1"/>
  <c r="CK55" i="18"/>
  <c r="CH55" i="18"/>
  <c r="CI55" i="18" s="1"/>
  <c r="CH82" i="18"/>
  <c r="CI82" i="18" s="1"/>
  <c r="CK82" i="18"/>
  <c r="CN40" i="18"/>
  <c r="CX184" i="18"/>
  <c r="CM193" i="18"/>
  <c r="CP193" i="18"/>
  <c r="CM60" i="18"/>
  <c r="CN60" i="18" s="1"/>
  <c r="CP60" i="18"/>
  <c r="CI58" i="18"/>
  <c r="CM209" i="18"/>
  <c r="CN209" i="18" s="1"/>
  <c r="CP209" i="18"/>
  <c r="DP135" i="18"/>
  <c r="DQ135" i="18" s="1"/>
  <c r="DR135" i="18" s="1"/>
  <c r="DL135" i="18"/>
  <c r="DM135" i="18" s="1"/>
  <c r="CI76" i="18"/>
  <c r="CP134" i="18"/>
  <c r="CM134" i="18"/>
  <c r="CN134" i="18" s="1"/>
  <c r="CH186" i="18"/>
  <c r="CK186" i="18"/>
  <c r="CH61" i="18"/>
  <c r="CI61" i="18" s="1"/>
  <c r="CK61" i="18"/>
  <c r="CI95" i="18"/>
  <c r="CK214" i="18"/>
  <c r="CH214" i="18"/>
  <c r="CU170" i="18"/>
  <c r="CR170" i="18"/>
  <c r="DF28" i="18"/>
  <c r="DB28" i="18"/>
  <c r="CM165" i="18"/>
  <c r="CP165" i="18"/>
  <c r="CH198" i="18"/>
  <c r="CK198" i="18"/>
  <c r="CH122" i="18"/>
  <c r="CK122" i="18"/>
  <c r="CP216" i="18"/>
  <c r="CM216" i="18"/>
  <c r="CK238" i="18"/>
  <c r="CH238" i="18"/>
  <c r="CM104" i="18"/>
  <c r="CP104" i="18"/>
  <c r="CI93" i="18"/>
  <c r="CM52" i="18"/>
  <c r="CN52" i="18" s="1"/>
  <c r="CP52" i="18"/>
  <c r="CI38" i="18"/>
  <c r="CQ24" i="18"/>
  <c r="CM24" i="18"/>
  <c r="CN24" i="18" s="1"/>
  <c r="CM54" i="18"/>
  <c r="CP54" i="18"/>
  <c r="CD239" i="18"/>
  <c r="CK111" i="18"/>
  <c r="CH111" i="18"/>
  <c r="CI111" i="18" s="1"/>
  <c r="CR187" i="18"/>
  <c r="CU187" i="18"/>
  <c r="CU181" i="18"/>
  <c r="CR181" i="18"/>
  <c r="CK152" i="18"/>
  <c r="CH152" i="18"/>
  <c r="CI126" i="18"/>
  <c r="CH150" i="18"/>
  <c r="CK150" i="18"/>
  <c r="CM36" i="18"/>
  <c r="CP36" i="18"/>
  <c r="DB106" i="18"/>
  <c r="DE106" i="18"/>
  <c r="DT167" i="18"/>
  <c r="CH84" i="18"/>
  <c r="CK84" i="18"/>
  <c r="CM81" i="18"/>
  <c r="CN81" i="18" s="1"/>
  <c r="CP81" i="18"/>
  <c r="CU153" i="18"/>
  <c r="CR153" i="18"/>
  <c r="CM34" i="18"/>
  <c r="CN34" i="18" s="1"/>
  <c r="CP34" i="18"/>
  <c r="CK131" i="18"/>
  <c r="CH131" i="18"/>
  <c r="CI131" i="18" s="1"/>
  <c r="CD115" i="18"/>
  <c r="CD82" i="18"/>
  <c r="CD97" i="18" s="1"/>
  <c r="CV108" i="18"/>
  <c r="CR108" i="18"/>
  <c r="CS108" i="18" s="1"/>
  <c r="CQ210" i="18"/>
  <c r="CM210" i="18"/>
  <c r="CN210" i="18" s="1"/>
  <c r="CM32" i="18"/>
  <c r="CN32" i="18" s="1"/>
  <c r="CP32" i="18"/>
  <c r="DE184" i="18"/>
  <c r="DB184" i="18"/>
  <c r="DC184" i="18" s="1"/>
  <c r="CP188" i="18"/>
  <c r="CM188" i="18"/>
  <c r="CN188" i="18" s="1"/>
  <c r="DE236" i="18"/>
  <c r="CI189" i="18"/>
  <c r="CI132" i="18"/>
  <c r="CM83" i="18"/>
  <c r="CN83" i="18" s="1"/>
  <c r="CP83" i="18"/>
  <c r="CM227" i="18"/>
  <c r="CP227" i="18"/>
  <c r="CH59" i="18"/>
  <c r="CI59" i="18" s="1"/>
  <c r="CK59" i="18"/>
  <c r="CC42" i="18"/>
  <c r="CU197" i="18"/>
  <c r="CR197" i="18"/>
  <c r="CS197" i="18" s="1"/>
  <c r="CU213" i="18"/>
  <c r="CR213" i="18"/>
  <c r="CS213" i="18" s="1"/>
  <c r="CS200" i="18"/>
  <c r="CP107" i="18"/>
  <c r="CM107" i="18"/>
  <c r="CI165" i="18"/>
  <c r="CI174" i="18" s="1"/>
  <c r="CH174" i="18"/>
  <c r="CD122" i="18"/>
  <c r="CC141" i="18"/>
  <c r="CM85" i="18"/>
  <c r="CP85" i="18"/>
  <c r="CK208" i="18"/>
  <c r="CH208" i="18"/>
  <c r="CH115" i="18"/>
  <c r="CI104" i="18"/>
  <c r="CH190" i="18"/>
  <c r="CK190" i="18"/>
  <c r="CI52" i="18"/>
  <c r="CP38" i="18"/>
  <c r="CM38" i="18"/>
  <c r="CN38" i="18" s="1"/>
  <c r="CK215" i="18"/>
  <c r="CH215" i="18"/>
  <c r="CI215" i="18" s="1"/>
  <c r="DE234" i="18"/>
  <c r="CU123" i="18"/>
  <c r="CR123" i="18"/>
  <c r="CS123" i="18" s="1"/>
  <c r="BY201" i="18"/>
  <c r="CZ218" i="18"/>
  <c r="CW218" i="18"/>
  <c r="CX218" i="18" s="1"/>
  <c r="CN191" i="18"/>
  <c r="CH96" i="18"/>
  <c r="CI96" i="18" s="1"/>
  <c r="CK96" i="18"/>
  <c r="DF74" i="18"/>
  <c r="DB74" i="18"/>
  <c r="DC74" i="18" s="1"/>
  <c r="CP126" i="18"/>
  <c r="CM126" i="18"/>
  <c r="CN126" i="18" s="1"/>
  <c r="CD150" i="18"/>
  <c r="CD156" i="18" s="1"/>
  <c r="CC156" i="18"/>
  <c r="CP151" i="17"/>
  <c r="CM151" i="17"/>
  <c r="CN151" i="17" s="1"/>
  <c r="DJ130" i="17"/>
  <c r="DG24" i="17"/>
  <c r="DJ24" i="17"/>
  <c r="CD136" i="17"/>
  <c r="DF88" i="17"/>
  <c r="DB88" i="17"/>
  <c r="DC88" i="17" s="1"/>
  <c r="CH189" i="17"/>
  <c r="CI189" i="17" s="1"/>
  <c r="CK189" i="17"/>
  <c r="CD85" i="17"/>
  <c r="CD97" i="17" s="1"/>
  <c r="DA39" i="17"/>
  <c r="CW39" i="17"/>
  <c r="CX39" i="17" s="1"/>
  <c r="CH123" i="17"/>
  <c r="CK123" i="17"/>
  <c r="CP89" i="17"/>
  <c r="CM89" i="17"/>
  <c r="CW125" i="17"/>
  <c r="DA125" i="17"/>
  <c r="CM232" i="17"/>
  <c r="CN232" i="17" s="1"/>
  <c r="CP232" i="17"/>
  <c r="CM81" i="17"/>
  <c r="CN81" i="17" s="1"/>
  <c r="CP81" i="17"/>
  <c r="DF55" i="17"/>
  <c r="DB55" i="17"/>
  <c r="CZ168" i="17"/>
  <c r="CW168" i="17"/>
  <c r="CX168" i="17" s="1"/>
  <c r="CM95" i="17"/>
  <c r="CN95" i="17" s="1"/>
  <c r="CP95" i="17"/>
  <c r="CW213" i="17"/>
  <c r="CX213" i="17" s="1"/>
  <c r="DA213" i="17"/>
  <c r="CR84" i="17"/>
  <c r="CS84" i="17" s="1"/>
  <c r="CU84" i="17"/>
  <c r="CI135" i="17"/>
  <c r="CH140" i="17"/>
  <c r="CI140" i="17" s="1"/>
  <c r="CK140" i="17"/>
  <c r="CM114" i="17"/>
  <c r="CN114" i="17" s="1"/>
  <c r="CP114" i="17"/>
  <c r="CH133" i="17"/>
  <c r="CI133" i="17" s="1"/>
  <c r="CK133" i="17"/>
  <c r="DU199" i="17"/>
  <c r="DY199" i="17" s="1"/>
  <c r="DX199" i="17"/>
  <c r="CR108" i="17"/>
  <c r="CU108" i="17"/>
  <c r="CN183" i="17"/>
  <c r="CM92" i="17"/>
  <c r="CN92" i="17" s="1"/>
  <c r="CP92" i="17"/>
  <c r="CD189" i="17"/>
  <c r="DC234" i="17"/>
  <c r="CD123" i="17"/>
  <c r="CD141" i="17" s="1"/>
  <c r="CC141" i="17"/>
  <c r="CX71" i="17"/>
  <c r="CN210" i="17"/>
  <c r="CM93" i="17"/>
  <c r="CP93" i="17"/>
  <c r="CH113" i="17"/>
  <c r="CK113" i="17"/>
  <c r="CM94" i="17"/>
  <c r="CN94" i="17" s="1"/>
  <c r="CP94" i="17"/>
  <c r="CQ212" i="17"/>
  <c r="CM212" i="17"/>
  <c r="CN212" i="17" s="1"/>
  <c r="DF86" i="17"/>
  <c r="DB86" i="17"/>
  <c r="DC86" i="17" s="1"/>
  <c r="DF73" i="17"/>
  <c r="DB73" i="17"/>
  <c r="DC73" i="17" s="1"/>
  <c r="CN193" i="17"/>
  <c r="CH132" i="17"/>
  <c r="CK132" i="17"/>
  <c r="CD173" i="17"/>
  <c r="CR22" i="17"/>
  <c r="CU22" i="17"/>
  <c r="CP87" i="17"/>
  <c r="CM87" i="17"/>
  <c r="CN87" i="17" s="1"/>
  <c r="CK233" i="17"/>
  <c r="CH233" i="17"/>
  <c r="CI233" i="17" s="1"/>
  <c r="DA35" i="17"/>
  <c r="CW35" i="17"/>
  <c r="CX35" i="17" s="1"/>
  <c r="DB23" i="17"/>
  <c r="DE23" i="17"/>
  <c r="CI95" i="17"/>
  <c r="CP155" i="17"/>
  <c r="CM155" i="17"/>
  <c r="CN155" i="17" s="1"/>
  <c r="CH190" i="17"/>
  <c r="CI190" i="17" s="1"/>
  <c r="CK190" i="17"/>
  <c r="CU152" i="17"/>
  <c r="CR152" i="17"/>
  <c r="CS152" i="17" s="1"/>
  <c r="CR82" i="17"/>
  <c r="CU82" i="17"/>
  <c r="CH150" i="17"/>
  <c r="CK150" i="17"/>
  <c r="CD239" i="17"/>
  <c r="BY187" i="17"/>
  <c r="CC115" i="17"/>
  <c r="CD104" i="17"/>
  <c r="CD115" i="17" s="1"/>
  <c r="CP195" i="17"/>
  <c r="CM195" i="17"/>
  <c r="CN195" i="17" s="1"/>
  <c r="DK198" i="17"/>
  <c r="DG198" i="17"/>
  <c r="DA74" i="17"/>
  <c r="CW74" i="17"/>
  <c r="CM134" i="17"/>
  <c r="CN134" i="17" s="1"/>
  <c r="CP134" i="17"/>
  <c r="CM227" i="17"/>
  <c r="CP227" i="17"/>
  <c r="CH54" i="17"/>
  <c r="DB29" i="17"/>
  <c r="DE29" i="17"/>
  <c r="CN196" i="17"/>
  <c r="DK208" i="17"/>
  <c r="DG208" i="17"/>
  <c r="CI92" i="17"/>
  <c r="CM139" i="17"/>
  <c r="CN139" i="17" s="1"/>
  <c r="CP139" i="17"/>
  <c r="DG25" i="17"/>
  <c r="DJ25" i="17"/>
  <c r="CR21" i="17"/>
  <c r="CU21" i="17"/>
  <c r="CN192" i="17"/>
  <c r="DK234" i="17"/>
  <c r="DG234" i="17"/>
  <c r="DH234" i="17" s="1"/>
  <c r="DF71" i="17"/>
  <c r="DB71" i="17"/>
  <c r="CU210" i="17"/>
  <c r="CR210" i="17"/>
  <c r="CI42" i="17"/>
  <c r="DA79" i="17"/>
  <c r="CW79" i="17"/>
  <c r="BY141" i="17"/>
  <c r="CU235" i="17"/>
  <c r="CR235" i="17"/>
  <c r="CS235" i="17" s="1"/>
  <c r="CL188" i="17"/>
  <c r="CH188" i="17"/>
  <c r="CI188" i="17" s="1"/>
  <c r="CI94" i="17"/>
  <c r="CH137" i="17"/>
  <c r="CK137" i="17"/>
  <c r="CN172" i="17"/>
  <c r="CU193" i="17"/>
  <c r="CR193" i="17"/>
  <c r="CS193" i="17" s="1"/>
  <c r="CM83" i="17"/>
  <c r="CP83" i="17"/>
  <c r="CU215" i="17"/>
  <c r="CR215" i="17"/>
  <c r="CS215" i="17" s="1"/>
  <c r="DE169" i="17"/>
  <c r="DB169" i="17"/>
  <c r="DC169" i="17" s="1"/>
  <c r="CR167" i="17"/>
  <c r="CS167" i="17" s="1"/>
  <c r="CU167" i="17"/>
  <c r="CZ182" i="17"/>
  <c r="BX201" i="17"/>
  <c r="BX243" i="17" s="1"/>
  <c r="CM131" i="17"/>
  <c r="CP131" i="17"/>
  <c r="CH154" i="17"/>
  <c r="CI154" i="17" s="1"/>
  <c r="CK154" i="17"/>
  <c r="CD211" i="17"/>
  <c r="CD220" i="17" s="1"/>
  <c r="CC220" i="17"/>
  <c r="CI191" i="17"/>
  <c r="DE200" i="17"/>
  <c r="DB200" i="17"/>
  <c r="DC200" i="17" s="1"/>
  <c r="CM111" i="17"/>
  <c r="CN111" i="17" s="1"/>
  <c r="CP111" i="17"/>
  <c r="CR75" i="17"/>
  <c r="CU75" i="17"/>
  <c r="CD150" i="17"/>
  <c r="CC156" i="17"/>
  <c r="CC239" i="17"/>
  <c r="CG187" i="17"/>
  <c r="CC187" i="17"/>
  <c r="CD187" i="17" s="1"/>
  <c r="CK104" i="17"/>
  <c r="CH104" i="17"/>
  <c r="CP129" i="17"/>
  <c r="CM129" i="17"/>
  <c r="CR153" i="17"/>
  <c r="CU153" i="17"/>
  <c r="CI237" i="17"/>
  <c r="DB109" i="17"/>
  <c r="DC109" i="17" s="1"/>
  <c r="DE109" i="17"/>
  <c r="CH165" i="17"/>
  <c r="CK165" i="17"/>
  <c r="CH231" i="17"/>
  <c r="CI231" i="17" s="1"/>
  <c r="CK231" i="17"/>
  <c r="DA38" i="17"/>
  <c r="CW38" i="17"/>
  <c r="CX38" i="17" s="1"/>
  <c r="CH124" i="17"/>
  <c r="CI124" i="17" s="1"/>
  <c r="CK124" i="17"/>
  <c r="CU183" i="17"/>
  <c r="CR183" i="17"/>
  <c r="CS183" i="17" s="1"/>
  <c r="CK170" i="17"/>
  <c r="CH170" i="17"/>
  <c r="CI170" i="17" s="1"/>
  <c r="CM91" i="17"/>
  <c r="CN91" i="17" s="1"/>
  <c r="CP91" i="17"/>
  <c r="CL182" i="17"/>
  <c r="CH182" i="17"/>
  <c r="CU218" i="17"/>
  <c r="CR218" i="17"/>
  <c r="CI76" i="17"/>
  <c r="DA34" i="17"/>
  <c r="CW34" i="17"/>
  <c r="CX34" i="17" s="1"/>
  <c r="DF217" i="17"/>
  <c r="DB217" i="17"/>
  <c r="DC217" i="17" s="1"/>
  <c r="CI212" i="17"/>
  <c r="CX73" i="17"/>
  <c r="CU214" i="17"/>
  <c r="CR214" i="17"/>
  <c r="CS214" i="17" s="1"/>
  <c r="CI138" i="17"/>
  <c r="CH173" i="17"/>
  <c r="CI173" i="17" s="1"/>
  <c r="CK173" i="17"/>
  <c r="DK209" i="17"/>
  <c r="DG209" i="17"/>
  <c r="DH209" i="17" s="1"/>
  <c r="DF72" i="17"/>
  <c r="DB72" i="17"/>
  <c r="DC72" i="17" s="1"/>
  <c r="CM96" i="17"/>
  <c r="CP96" i="17"/>
  <c r="CR30" i="17"/>
  <c r="CS30" i="17" s="1"/>
  <c r="CU30" i="17"/>
  <c r="DC208" i="17"/>
  <c r="CR106" i="17"/>
  <c r="CS106" i="17" s="1"/>
  <c r="CU106" i="17"/>
  <c r="CK85" i="17"/>
  <c r="CH85" i="17"/>
  <c r="CI85" i="17" s="1"/>
  <c r="DM107" i="17"/>
  <c r="DT107" i="17"/>
  <c r="CM228" i="17"/>
  <c r="CP228" i="17"/>
  <c r="CI227" i="17"/>
  <c r="CI239" i="17" s="1"/>
  <c r="DK31" i="17"/>
  <c r="DG31" i="17"/>
  <c r="CS38" i="17"/>
  <c r="CZ188" i="17"/>
  <c r="CD54" i="17"/>
  <c r="CD63" i="17" s="1"/>
  <c r="CC63" i="17"/>
  <c r="CU196" i="17"/>
  <c r="CR196" i="17"/>
  <c r="CS196" i="17" s="1"/>
  <c r="CU105" i="17"/>
  <c r="CR105" i="17"/>
  <c r="CS105" i="17" s="1"/>
  <c r="CH136" i="17"/>
  <c r="CI136" i="17" s="1"/>
  <c r="CK136" i="17"/>
  <c r="CX88" i="17"/>
  <c r="CI139" i="17"/>
  <c r="CM42" i="17"/>
  <c r="CN21" i="17"/>
  <c r="CN42" i="17" s="1"/>
  <c r="CU192" i="17"/>
  <c r="CR192" i="17"/>
  <c r="CS192" i="17" s="1"/>
  <c r="CD182" i="17"/>
  <c r="CD201" i="17" s="1"/>
  <c r="CU211" i="17"/>
  <c r="CM110" i="17"/>
  <c r="CN110" i="17" s="1"/>
  <c r="CP110" i="17"/>
  <c r="CI232" i="17"/>
  <c r="CM76" i="17"/>
  <c r="CP76" i="17"/>
  <c r="CU219" i="17"/>
  <c r="CR219" i="17"/>
  <c r="CS34" i="17"/>
  <c r="CX217" i="17"/>
  <c r="CR172" i="17"/>
  <c r="CS172" i="17" s="1"/>
  <c r="CU172" i="17"/>
  <c r="DF90" i="17"/>
  <c r="DB90" i="17"/>
  <c r="CM138" i="17"/>
  <c r="CN138" i="17" s="1"/>
  <c r="CP138" i="17"/>
  <c r="CH186" i="17"/>
  <c r="CI186" i="17" s="1"/>
  <c r="CK186" i="17"/>
  <c r="DC209" i="17"/>
  <c r="CP171" i="17"/>
  <c r="CM171" i="17"/>
  <c r="CN171" i="17" s="1"/>
  <c r="CR77" i="17"/>
  <c r="CU77" i="17"/>
  <c r="CU236" i="17"/>
  <c r="CR236" i="17"/>
  <c r="CS236" i="17" s="1"/>
  <c r="BY201" i="17"/>
  <c r="BY243" i="17" s="1"/>
  <c r="CD154" i="17"/>
  <c r="CH230" i="17"/>
  <c r="CI230" i="17" s="1"/>
  <c r="CK230" i="17"/>
  <c r="CL211" i="17"/>
  <c r="CH211" i="17"/>
  <c r="CP191" i="17"/>
  <c r="CM191" i="17"/>
  <c r="CN191" i="17" s="1"/>
  <c r="CX200" i="17"/>
  <c r="CP238" i="17"/>
  <c r="CM238" i="17"/>
  <c r="CS213" i="17"/>
  <c r="CI111" i="17"/>
  <c r="CN75" i="17"/>
  <c r="CP166" i="17"/>
  <c r="CM166" i="17"/>
  <c r="CR112" i="17"/>
  <c r="CU112" i="17"/>
  <c r="CC97" i="17"/>
  <c r="CM229" i="17"/>
  <c r="CP229" i="17"/>
  <c r="CM135" i="17"/>
  <c r="CN135" i="17" s="1"/>
  <c r="CP135" i="17"/>
  <c r="CM237" i="17"/>
  <c r="CN237" i="17" s="1"/>
  <c r="CP237" i="17"/>
  <c r="DA130" i="17"/>
  <c r="CW130" i="17"/>
  <c r="CX109" i="17"/>
  <c r="CD165" i="17"/>
  <c r="CD174" i="17" s="1"/>
  <c r="CC174" i="17"/>
  <c r="DA236" i="18" l="1"/>
  <c r="CW236" i="18"/>
  <c r="CX236" i="18" s="1"/>
  <c r="CD141" i="18"/>
  <c r="DT139" i="18"/>
  <c r="DX139" i="18" s="1"/>
  <c r="CD63" i="18"/>
  <c r="CZ109" i="18"/>
  <c r="CW109" i="18"/>
  <c r="CX109" i="18" s="1"/>
  <c r="CI115" i="18"/>
  <c r="DT25" i="18"/>
  <c r="DU25" i="18" s="1"/>
  <c r="DY25" i="18" s="1"/>
  <c r="CZ192" i="18"/>
  <c r="CW192" i="18"/>
  <c r="CX192" i="18" s="1"/>
  <c r="CQ196" i="18"/>
  <c r="CM196" i="18"/>
  <c r="CN196" i="18" s="1"/>
  <c r="CV113" i="18"/>
  <c r="CR113" i="18"/>
  <c r="BY243" i="18"/>
  <c r="DU114" i="18"/>
  <c r="DY114" i="18" s="1"/>
  <c r="DX114" i="18"/>
  <c r="CM96" i="18"/>
  <c r="CN96" i="18" s="1"/>
  <c r="CP96" i="18"/>
  <c r="DX25" i="18"/>
  <c r="DJ236" i="18"/>
  <c r="CS153" i="18"/>
  <c r="CM84" i="18"/>
  <c r="CN84" i="18" s="1"/>
  <c r="CP84" i="18"/>
  <c r="CI152" i="18"/>
  <c r="CW187" i="18"/>
  <c r="CX187" i="18" s="1"/>
  <c r="CZ187" i="18"/>
  <c r="CN104" i="18"/>
  <c r="CI198" i="18"/>
  <c r="CP214" i="18"/>
  <c r="CM214" i="18"/>
  <c r="CN214" i="18" s="1"/>
  <c r="CU193" i="18"/>
  <c r="CR193" i="18"/>
  <c r="CS193" i="18" s="1"/>
  <c r="DB154" i="18"/>
  <c r="DE154" i="18"/>
  <c r="CI51" i="18"/>
  <c r="CH63" i="18"/>
  <c r="CU217" i="18"/>
  <c r="CR217" i="18"/>
  <c r="CN71" i="18"/>
  <c r="CR30" i="18"/>
  <c r="CS30" i="18" s="1"/>
  <c r="CU30" i="18"/>
  <c r="CN136" i="18"/>
  <c r="CQ235" i="18"/>
  <c r="CM235" i="18"/>
  <c r="CN235" i="18" s="1"/>
  <c r="CN128" i="18"/>
  <c r="CM88" i="18"/>
  <c r="CN88" i="18" s="1"/>
  <c r="CP88" i="18"/>
  <c r="CU232" i="18"/>
  <c r="CR232" i="18"/>
  <c r="CR89" i="18"/>
  <c r="CS89" i="18" s="1"/>
  <c r="CU89" i="18"/>
  <c r="CS172" i="18"/>
  <c r="CU132" i="18"/>
  <c r="CR132" i="18"/>
  <c r="CM77" i="18"/>
  <c r="CN77" i="18" s="1"/>
  <c r="CP77" i="18"/>
  <c r="CM35" i="18"/>
  <c r="CP35" i="18"/>
  <c r="DT135" i="18"/>
  <c r="CC243" i="18"/>
  <c r="CP131" i="18"/>
  <c r="CM131" i="18"/>
  <c r="CN131" i="18" s="1"/>
  <c r="CI84" i="18"/>
  <c r="CI150" i="18"/>
  <c r="CH156" i="18"/>
  <c r="CM122" i="18"/>
  <c r="CP122" i="18"/>
  <c r="CR165" i="18"/>
  <c r="CU165" i="18"/>
  <c r="CS170" i="18"/>
  <c r="CM186" i="18"/>
  <c r="CN186" i="18" s="1"/>
  <c r="CP186" i="18"/>
  <c r="CU134" i="18"/>
  <c r="CR134" i="18"/>
  <c r="CS134" i="18" s="1"/>
  <c r="CN193" i="18"/>
  <c r="CN110" i="18"/>
  <c r="CU138" i="18"/>
  <c r="CR138" i="18"/>
  <c r="CS138" i="18" s="1"/>
  <c r="CS230" i="18"/>
  <c r="CM86" i="18"/>
  <c r="CN86" i="18" s="1"/>
  <c r="CP86" i="18"/>
  <c r="CV71" i="18"/>
  <c r="CR71" i="18"/>
  <c r="CM92" i="18"/>
  <c r="CP92" i="18"/>
  <c r="CN30" i="18"/>
  <c r="DE196" i="18"/>
  <c r="CM183" i="18"/>
  <c r="CP183" i="18"/>
  <c r="CI26" i="18"/>
  <c r="CU136" i="18"/>
  <c r="CR136" i="18"/>
  <c r="CS136" i="18" s="1"/>
  <c r="CI235" i="18"/>
  <c r="CU171" i="18"/>
  <c r="CR171" i="18"/>
  <c r="CS171" i="18" s="1"/>
  <c r="CP194" i="18"/>
  <c r="CM194" i="18"/>
  <c r="CN194" i="18" s="1"/>
  <c r="DB168" i="18"/>
  <c r="DC168" i="18" s="1"/>
  <c r="DE168" i="18"/>
  <c r="CN89" i="18"/>
  <c r="CZ172" i="18"/>
  <c r="CW172" i="18"/>
  <c r="CX172" i="18" s="1"/>
  <c r="CP37" i="18"/>
  <c r="CM37" i="18"/>
  <c r="CN37" i="18" s="1"/>
  <c r="DM72" i="18"/>
  <c r="DT72" i="18"/>
  <c r="CM53" i="18"/>
  <c r="CP53" i="18"/>
  <c r="CI77" i="18"/>
  <c r="CQ234" i="18"/>
  <c r="CM234" i="18"/>
  <c r="CN234" i="18" s="1"/>
  <c r="CI75" i="18"/>
  <c r="CH97" i="18"/>
  <c r="CM31" i="18"/>
  <c r="CN31" i="18" s="1"/>
  <c r="CP31" i="18"/>
  <c r="DK74" i="18"/>
  <c r="DG74" i="18"/>
  <c r="DH74" i="18" s="1"/>
  <c r="CN85" i="18"/>
  <c r="CM59" i="18"/>
  <c r="CP59" i="18"/>
  <c r="CR227" i="18"/>
  <c r="CU227" i="18"/>
  <c r="CU188" i="18"/>
  <c r="CR188" i="18"/>
  <c r="CS188" i="18" s="1"/>
  <c r="CR34" i="18"/>
  <c r="CS34" i="18" s="1"/>
  <c r="CU34" i="18"/>
  <c r="CR81" i="18"/>
  <c r="CS81" i="18" s="1"/>
  <c r="CU81" i="18"/>
  <c r="DX167" i="18"/>
  <c r="DU167" i="18"/>
  <c r="DY167" i="18" s="1"/>
  <c r="CR36" i="18"/>
  <c r="CS36" i="18" s="1"/>
  <c r="CU36" i="18"/>
  <c r="CS181" i="18"/>
  <c r="CN54" i="18"/>
  <c r="CR52" i="18"/>
  <c r="CU52" i="18"/>
  <c r="CP238" i="18"/>
  <c r="CM238" i="18"/>
  <c r="CN238" i="18" s="1"/>
  <c r="CH141" i="18"/>
  <c r="CI122" i="18"/>
  <c r="CN165" i="18"/>
  <c r="CM174" i="18"/>
  <c r="CZ170" i="18"/>
  <c r="CW170" i="18"/>
  <c r="CX170" i="18" s="1"/>
  <c r="CI186" i="18"/>
  <c r="CU209" i="18"/>
  <c r="CR209" i="18"/>
  <c r="CS209" i="18" s="1"/>
  <c r="CR60" i="18"/>
  <c r="CU60" i="18"/>
  <c r="CM82" i="18"/>
  <c r="CP82" i="18"/>
  <c r="DM133" i="18"/>
  <c r="DT133" i="18"/>
  <c r="CX149" i="18"/>
  <c r="CU110" i="18"/>
  <c r="CR110" i="18"/>
  <c r="CS110" i="18" s="1"/>
  <c r="CZ199" i="18"/>
  <c r="CW199" i="18"/>
  <c r="CX199" i="18" s="1"/>
  <c r="CM228" i="18"/>
  <c r="CN228" i="18" s="1"/>
  <c r="CP228" i="18"/>
  <c r="CZ169" i="18"/>
  <c r="CW169" i="18"/>
  <c r="CW212" i="18"/>
  <c r="CX212" i="18" s="1"/>
  <c r="CZ212" i="18"/>
  <c r="CN195" i="18"/>
  <c r="CM90" i="18"/>
  <c r="CN90" i="18" s="1"/>
  <c r="CP90" i="18"/>
  <c r="CR76" i="18"/>
  <c r="CS76" i="18" s="1"/>
  <c r="CU76" i="18"/>
  <c r="CI86" i="18"/>
  <c r="CU231" i="18"/>
  <c r="CR231" i="18"/>
  <c r="CS231" i="18" s="1"/>
  <c r="DG73" i="18"/>
  <c r="DH73" i="18" s="1"/>
  <c r="DK73" i="18"/>
  <c r="CV79" i="18"/>
  <c r="CR79" i="18"/>
  <c r="CS79" i="18" s="1"/>
  <c r="CM129" i="18"/>
  <c r="CN129" i="18" s="1"/>
  <c r="CP129" i="18"/>
  <c r="CI183" i="18"/>
  <c r="CH201" i="18"/>
  <c r="CM57" i="18"/>
  <c r="CN57" i="18" s="1"/>
  <c r="CP57" i="18"/>
  <c r="CN211" i="18"/>
  <c r="CS182" i="18"/>
  <c r="CW191" i="18"/>
  <c r="CZ191" i="18"/>
  <c r="CX233" i="18"/>
  <c r="CI194" i="18"/>
  <c r="CX168" i="18"/>
  <c r="CR91" i="18"/>
  <c r="CS91" i="18" s="1"/>
  <c r="CU91" i="18"/>
  <c r="CI33" i="18"/>
  <c r="CZ112" i="18"/>
  <c r="CW112" i="18"/>
  <c r="CM94" i="18"/>
  <c r="CN94" i="18" s="1"/>
  <c r="CP94" i="18"/>
  <c r="CR130" i="18"/>
  <c r="CS130" i="18" s="1"/>
  <c r="CU130" i="18"/>
  <c r="CR87" i="18"/>
  <c r="CU87" i="18"/>
  <c r="CX137" i="18"/>
  <c r="CH239" i="18"/>
  <c r="CZ140" i="18"/>
  <c r="CW140" i="18"/>
  <c r="CX140" i="18" s="1"/>
  <c r="CS166" i="18"/>
  <c r="CM151" i="18"/>
  <c r="CN151" i="18" s="1"/>
  <c r="CP151" i="18"/>
  <c r="CR21" i="18"/>
  <c r="CU21" i="18"/>
  <c r="CR22" i="18"/>
  <c r="CU22" i="18"/>
  <c r="CI31" i="18"/>
  <c r="CU126" i="18"/>
  <c r="CR126" i="18"/>
  <c r="CS126" i="18" s="1"/>
  <c r="CP215" i="18"/>
  <c r="CM215" i="18"/>
  <c r="CN215" i="18" s="1"/>
  <c r="CU38" i="18"/>
  <c r="CR38" i="18"/>
  <c r="CI190" i="18"/>
  <c r="CP208" i="18"/>
  <c r="CM208" i="18"/>
  <c r="CR107" i="18"/>
  <c r="CS107" i="18" s="1"/>
  <c r="CU107" i="18"/>
  <c r="CW197" i="18"/>
  <c r="CX197" i="18" s="1"/>
  <c r="CZ197" i="18"/>
  <c r="CR83" i="18"/>
  <c r="CS83" i="18" s="1"/>
  <c r="CU83" i="18"/>
  <c r="DJ184" i="18"/>
  <c r="DG184" i="18"/>
  <c r="DH184" i="18" s="1"/>
  <c r="CV210" i="18"/>
  <c r="CR210" i="18"/>
  <c r="DC106" i="18"/>
  <c r="CM150" i="18"/>
  <c r="CP150" i="18"/>
  <c r="CV24" i="18"/>
  <c r="CR24" i="18"/>
  <c r="CU216" i="18"/>
  <c r="CR216" i="18"/>
  <c r="CS216" i="18" s="1"/>
  <c r="DK28" i="18"/>
  <c r="DG28" i="18"/>
  <c r="DH28" i="18" s="1"/>
  <c r="CW230" i="18"/>
  <c r="CX230" i="18" s="1"/>
  <c r="CZ230" i="18"/>
  <c r="CZ40" i="18"/>
  <c r="CW40" i="18"/>
  <c r="CM26" i="18"/>
  <c r="CN26" i="18" s="1"/>
  <c r="CP26" i="18"/>
  <c r="CN171" i="18"/>
  <c r="CD220" i="18"/>
  <c r="CN237" i="18"/>
  <c r="CR155" i="18"/>
  <c r="CS155" i="18" s="1"/>
  <c r="CU155" i="18"/>
  <c r="CU189" i="18"/>
  <c r="CR189" i="18"/>
  <c r="CM75" i="18"/>
  <c r="CN75" i="18" s="1"/>
  <c r="CP75" i="18"/>
  <c r="DJ234" i="18"/>
  <c r="CR85" i="18"/>
  <c r="CS85" i="18" s="1"/>
  <c r="CU85" i="18"/>
  <c r="CZ213" i="18"/>
  <c r="CW213" i="18"/>
  <c r="CX213" i="18" s="1"/>
  <c r="CR32" i="18"/>
  <c r="CS32" i="18" s="1"/>
  <c r="CU32" i="18"/>
  <c r="CZ153" i="18"/>
  <c r="CW153" i="18"/>
  <c r="CX153" i="18" s="1"/>
  <c r="CP152" i="18"/>
  <c r="CM152" i="18"/>
  <c r="CN152" i="18" s="1"/>
  <c r="CS187" i="18"/>
  <c r="CR54" i="18"/>
  <c r="CS54" i="18" s="1"/>
  <c r="CU54" i="18"/>
  <c r="CI238" i="18"/>
  <c r="CI239" i="18" s="1"/>
  <c r="CP55" i="18"/>
  <c r="CM55" i="18"/>
  <c r="CR93" i="18"/>
  <c r="CU93" i="18"/>
  <c r="CM51" i="18"/>
  <c r="CP51" i="18"/>
  <c r="CU56" i="18"/>
  <c r="CR56" i="18"/>
  <c r="CW39" i="18"/>
  <c r="CX39" i="18" s="1"/>
  <c r="CZ39" i="18"/>
  <c r="CM33" i="18"/>
  <c r="CN33" i="18" s="1"/>
  <c r="CP33" i="18"/>
  <c r="DE218" i="18"/>
  <c r="DB218" i="18"/>
  <c r="CZ123" i="18"/>
  <c r="CW123" i="18"/>
  <c r="CX123" i="18" s="1"/>
  <c r="CM190" i="18"/>
  <c r="CN190" i="18" s="1"/>
  <c r="CP190" i="18"/>
  <c r="CI208" i="18"/>
  <c r="CH220" i="18"/>
  <c r="CN107" i="18"/>
  <c r="CN227" i="18"/>
  <c r="CW108" i="18"/>
  <c r="DA108" i="18"/>
  <c r="DG106" i="18"/>
  <c r="DH106" i="18" s="1"/>
  <c r="DJ106" i="18"/>
  <c r="CN36" i="18"/>
  <c r="CZ181" i="18"/>
  <c r="CW181" i="18"/>
  <c r="CP111" i="18"/>
  <c r="CM111" i="18"/>
  <c r="CN111" i="18" s="1"/>
  <c r="CR104" i="18"/>
  <c r="CU104" i="18"/>
  <c r="CN216" i="18"/>
  <c r="CP198" i="18"/>
  <c r="CM198" i="18"/>
  <c r="CN198" i="18" s="1"/>
  <c r="DC28" i="18"/>
  <c r="CI214" i="18"/>
  <c r="CM61" i="18"/>
  <c r="CN61" i="18" s="1"/>
  <c r="CP61" i="18"/>
  <c r="DE149" i="18"/>
  <c r="DB149" i="18"/>
  <c r="CS199" i="18"/>
  <c r="CZ173" i="18"/>
  <c r="CW173" i="18"/>
  <c r="CR195" i="18"/>
  <c r="CS195" i="18" s="1"/>
  <c r="CU195" i="18"/>
  <c r="CR95" i="18"/>
  <c r="CS95" i="18" s="1"/>
  <c r="CU95" i="18"/>
  <c r="CU219" i="18"/>
  <c r="CR219" i="18"/>
  <c r="DJ210" i="18"/>
  <c r="CI90" i="18"/>
  <c r="CR58" i="18"/>
  <c r="CU58" i="18"/>
  <c r="CH42" i="18"/>
  <c r="CI129" i="18"/>
  <c r="CI57" i="18"/>
  <c r="CR211" i="18"/>
  <c r="CS211" i="18" s="1"/>
  <c r="CU211" i="18"/>
  <c r="CZ182" i="18"/>
  <c r="CW182" i="18"/>
  <c r="CX182" i="18" s="1"/>
  <c r="DB233" i="18"/>
  <c r="DC233" i="18" s="1"/>
  <c r="DF233" i="18"/>
  <c r="CR128" i="18"/>
  <c r="CS128" i="18" s="1"/>
  <c r="CU128" i="18"/>
  <c r="CN91" i="18"/>
  <c r="CU237" i="18"/>
  <c r="CR237" i="18"/>
  <c r="CS237" i="18" s="1"/>
  <c r="CI94" i="18"/>
  <c r="CN130" i="18"/>
  <c r="DB200" i="18"/>
  <c r="DE200" i="18"/>
  <c r="DF137" i="18"/>
  <c r="DB137" i="18"/>
  <c r="DC137" i="18" s="1"/>
  <c r="DB229" i="18"/>
  <c r="DC229" i="18" s="1"/>
  <c r="DE229" i="18"/>
  <c r="CZ166" i="18"/>
  <c r="CW166" i="18"/>
  <c r="CX166" i="18" s="1"/>
  <c r="CI151" i="18"/>
  <c r="CN21" i="18"/>
  <c r="CC201" i="17"/>
  <c r="CU151" i="17"/>
  <c r="CR151" i="17"/>
  <c r="CS151" i="17" s="1"/>
  <c r="CI97" i="17"/>
  <c r="CS112" i="17"/>
  <c r="CM230" i="17"/>
  <c r="CN230" i="17" s="1"/>
  <c r="CP230" i="17"/>
  <c r="CW77" i="17"/>
  <c r="CX77" i="17" s="1"/>
  <c r="CZ77" i="17"/>
  <c r="CM186" i="17"/>
  <c r="CN186" i="17" s="1"/>
  <c r="CP186" i="17"/>
  <c r="CR76" i="17"/>
  <c r="CS76" i="17" s="1"/>
  <c r="CU76" i="17"/>
  <c r="CH97" i="17"/>
  <c r="CM154" i="17"/>
  <c r="CN154" i="17" s="1"/>
  <c r="CP154" i="17"/>
  <c r="CI137" i="17"/>
  <c r="CQ188" i="17"/>
  <c r="CM188" i="17"/>
  <c r="CN188" i="17" s="1"/>
  <c r="CS210" i="17"/>
  <c r="CW21" i="17"/>
  <c r="CZ21" i="17"/>
  <c r="DH208" i="17"/>
  <c r="DP198" i="17"/>
  <c r="DQ198" i="17" s="1"/>
  <c r="DR198" i="17" s="1"/>
  <c r="DL198" i="17"/>
  <c r="DM198" i="17" s="1"/>
  <c r="CU87" i="17"/>
  <c r="CR87" i="17"/>
  <c r="CI113" i="17"/>
  <c r="CS108" i="17"/>
  <c r="DE168" i="17"/>
  <c r="DB168" i="17"/>
  <c r="CX125" i="17"/>
  <c r="CI123" i="17"/>
  <c r="CH141" i="17"/>
  <c r="DK88" i="17"/>
  <c r="DG88" i="17"/>
  <c r="CR135" i="17"/>
  <c r="CU135" i="17"/>
  <c r="CS77" i="17"/>
  <c r="CN76" i="17"/>
  <c r="CH239" i="17"/>
  <c r="CP85" i="17"/>
  <c r="CM85" i="17"/>
  <c r="CN85" i="17" s="1"/>
  <c r="DP209" i="17"/>
  <c r="DQ209" i="17" s="1"/>
  <c r="DR209" i="17" s="1"/>
  <c r="DL209" i="17"/>
  <c r="DM209" i="17" s="1"/>
  <c r="CI182" i="17"/>
  <c r="CM124" i="17"/>
  <c r="CP124" i="17"/>
  <c r="DG109" i="17"/>
  <c r="DJ109" i="17"/>
  <c r="DE182" i="17"/>
  <c r="CZ215" i="17"/>
  <c r="CW215" i="17"/>
  <c r="CX215" i="17" s="1"/>
  <c r="DF79" i="17"/>
  <c r="DB79" i="17"/>
  <c r="DC79" i="17" s="1"/>
  <c r="CZ210" i="17"/>
  <c r="CW210" i="17"/>
  <c r="DP234" i="17"/>
  <c r="DQ234" i="17" s="1"/>
  <c r="DR234" i="17" s="1"/>
  <c r="DL234" i="17"/>
  <c r="DM234" i="17" s="1"/>
  <c r="CR42" i="17"/>
  <c r="CS21" i="17"/>
  <c r="DP208" i="17"/>
  <c r="DQ208" i="17" s="1"/>
  <c r="DL208" i="17"/>
  <c r="DG29" i="17"/>
  <c r="DH29" i="17" s="1"/>
  <c r="DJ29" i="17"/>
  <c r="CR227" i="17"/>
  <c r="CU227" i="17"/>
  <c r="CX74" i="17"/>
  <c r="CS82" i="17"/>
  <c r="CP233" i="17"/>
  <c r="CM233" i="17"/>
  <c r="CN233" i="17" s="1"/>
  <c r="CW22" i="17"/>
  <c r="CX22" i="17" s="1"/>
  <c r="CZ22" i="17"/>
  <c r="DK86" i="17"/>
  <c r="DG86" i="17"/>
  <c r="DH86" i="17" s="1"/>
  <c r="CR114" i="17"/>
  <c r="CU114" i="17"/>
  <c r="CR95" i="17"/>
  <c r="CU95" i="17"/>
  <c r="DC55" i="17"/>
  <c r="CU232" i="17"/>
  <c r="CR232" i="17"/>
  <c r="CN89" i="17"/>
  <c r="CM189" i="17"/>
  <c r="CP189" i="17"/>
  <c r="DO130" i="17"/>
  <c r="CX130" i="17"/>
  <c r="CR166" i="17"/>
  <c r="CS166" i="17" s="1"/>
  <c r="CU166" i="17"/>
  <c r="CN238" i="17"/>
  <c r="CQ211" i="17"/>
  <c r="CM211" i="17"/>
  <c r="CR138" i="17"/>
  <c r="CU138" i="17"/>
  <c r="CZ172" i="17"/>
  <c r="CW172" i="17"/>
  <c r="CZ219" i="17"/>
  <c r="CW219" i="17"/>
  <c r="CX219" i="17" s="1"/>
  <c r="CZ192" i="17"/>
  <c r="CW192" i="17"/>
  <c r="CX192" i="17" s="1"/>
  <c r="CZ196" i="17"/>
  <c r="CW196" i="17"/>
  <c r="CX196" i="17" s="1"/>
  <c r="DH31" i="17"/>
  <c r="CR228" i="17"/>
  <c r="CS228" i="17" s="1"/>
  <c r="CU228" i="17"/>
  <c r="DX107" i="17"/>
  <c r="DU107" i="17"/>
  <c r="DY107" i="17" s="1"/>
  <c r="CZ106" i="17"/>
  <c r="CW106" i="17"/>
  <c r="CX106" i="17" s="1"/>
  <c r="CR96" i="17"/>
  <c r="CS96" i="17" s="1"/>
  <c r="CU96" i="17"/>
  <c r="CM173" i="17"/>
  <c r="CP173" i="17"/>
  <c r="CS218" i="17"/>
  <c r="CQ182" i="17"/>
  <c r="CM182" i="17"/>
  <c r="CP170" i="17"/>
  <c r="CM170" i="17"/>
  <c r="CN170" i="17" s="1"/>
  <c r="CW153" i="17"/>
  <c r="CX153" i="17" s="1"/>
  <c r="CZ153" i="17"/>
  <c r="CN129" i="17"/>
  <c r="CW75" i="17"/>
  <c r="CX75" i="17" s="1"/>
  <c r="CZ75" i="17"/>
  <c r="CR131" i="17"/>
  <c r="CS131" i="17" s="1"/>
  <c r="CU131" i="17"/>
  <c r="DJ169" i="17"/>
  <c r="DG169" i="17"/>
  <c r="DH169" i="17" s="1"/>
  <c r="CR83" i="17"/>
  <c r="CS83" i="17" s="1"/>
  <c r="CU83" i="17"/>
  <c r="CZ235" i="17"/>
  <c r="CW235" i="17"/>
  <c r="CX235" i="17" s="1"/>
  <c r="DC71" i="17"/>
  <c r="DL25" i="17"/>
  <c r="DM25" i="17" s="1"/>
  <c r="DO25" i="17"/>
  <c r="DQ25" i="17" s="1"/>
  <c r="DR25" i="17" s="1"/>
  <c r="DC29" i="17"/>
  <c r="CN227" i="17"/>
  <c r="DF74" i="17"/>
  <c r="DB74" i="17"/>
  <c r="DC74" i="17" s="1"/>
  <c r="CU195" i="17"/>
  <c r="CR195" i="17"/>
  <c r="CM150" i="17"/>
  <c r="CP150" i="17"/>
  <c r="DF35" i="17"/>
  <c r="DB35" i="17"/>
  <c r="CS22" i="17"/>
  <c r="CM132" i="17"/>
  <c r="CN132" i="17" s="1"/>
  <c r="CP132" i="17"/>
  <c r="CR93" i="17"/>
  <c r="CS93" i="17" s="1"/>
  <c r="CU93" i="17"/>
  <c r="DF213" i="17"/>
  <c r="DB213" i="17"/>
  <c r="DK55" i="17"/>
  <c r="DG55" i="17"/>
  <c r="DH55" i="17" s="1"/>
  <c r="CU89" i="17"/>
  <c r="CR89" i="17"/>
  <c r="CS89" i="17" s="1"/>
  <c r="DF39" i="17"/>
  <c r="DB39" i="17"/>
  <c r="CU237" i="17"/>
  <c r="CR237" i="17"/>
  <c r="CS237" i="17" s="1"/>
  <c r="CN229" i="17"/>
  <c r="CR171" i="17"/>
  <c r="CS171" i="17" s="1"/>
  <c r="CU171" i="17"/>
  <c r="DC90" i="17"/>
  <c r="CZ211" i="17"/>
  <c r="CZ105" i="17"/>
  <c r="CW105" i="17"/>
  <c r="CZ183" i="17"/>
  <c r="CW183" i="17"/>
  <c r="DF38" i="17"/>
  <c r="DB38" i="17"/>
  <c r="CI165" i="17"/>
  <c r="CI174" i="17" s="1"/>
  <c r="CH174" i="17"/>
  <c r="CH115" i="17"/>
  <c r="CI104" i="17"/>
  <c r="CR111" i="17"/>
  <c r="CS111" i="17" s="1"/>
  <c r="CU111" i="17"/>
  <c r="DJ200" i="17"/>
  <c r="DG200" i="17"/>
  <c r="CX79" i="17"/>
  <c r="CR139" i="17"/>
  <c r="CU139" i="17"/>
  <c r="CI54" i="17"/>
  <c r="CI63" i="17" s="1"/>
  <c r="CH63" i="17"/>
  <c r="CW82" i="17"/>
  <c r="CX82" i="17" s="1"/>
  <c r="CZ82" i="17"/>
  <c r="CP190" i="17"/>
  <c r="CM190" i="17"/>
  <c r="CN190" i="17" s="1"/>
  <c r="DC23" i="17"/>
  <c r="CR94" i="17"/>
  <c r="CU94" i="17"/>
  <c r="CW84" i="17"/>
  <c r="CX84" i="17" s="1"/>
  <c r="CZ84" i="17"/>
  <c r="DH24" i="17"/>
  <c r="CN166" i="17"/>
  <c r="CI211" i="17"/>
  <c r="CI220" i="17" s="1"/>
  <c r="CH220" i="17"/>
  <c r="DT209" i="17"/>
  <c r="DK90" i="17"/>
  <c r="DG90" i="17"/>
  <c r="DH90" i="17" s="1"/>
  <c r="CS219" i="17"/>
  <c r="CR110" i="17"/>
  <c r="CU110" i="17"/>
  <c r="CM136" i="17"/>
  <c r="CP136" i="17"/>
  <c r="DE188" i="17"/>
  <c r="DK72" i="17"/>
  <c r="DG72" i="17"/>
  <c r="DH72" i="17" s="1"/>
  <c r="DK217" i="17"/>
  <c r="DG217" i="17"/>
  <c r="DH217" i="17" s="1"/>
  <c r="CM231" i="17"/>
  <c r="CP231" i="17"/>
  <c r="CP104" i="17"/>
  <c r="CM104" i="17"/>
  <c r="DF130" i="17"/>
  <c r="DB130" i="17"/>
  <c r="DC130" i="17" s="1"/>
  <c r="CR229" i="17"/>
  <c r="CS229" i="17" s="1"/>
  <c r="CU229" i="17"/>
  <c r="CW112" i="17"/>
  <c r="CX112" i="17" s="1"/>
  <c r="CZ112" i="17"/>
  <c r="CU238" i="17"/>
  <c r="CR238" i="17"/>
  <c r="CS238" i="17" s="1"/>
  <c r="CU191" i="17"/>
  <c r="CR191" i="17"/>
  <c r="CZ236" i="17"/>
  <c r="CW236" i="17"/>
  <c r="CC243" i="17"/>
  <c r="DP31" i="17"/>
  <c r="DQ31" i="17" s="1"/>
  <c r="DR31" i="17" s="1"/>
  <c r="DL31" i="17"/>
  <c r="DM31" i="17" s="1"/>
  <c r="CN228" i="17"/>
  <c r="CW30" i="17"/>
  <c r="CZ30" i="17"/>
  <c r="CN96" i="17"/>
  <c r="CZ214" i="17"/>
  <c r="CW214" i="17"/>
  <c r="DF34" i="17"/>
  <c r="DB34" i="17"/>
  <c r="CZ218" i="17"/>
  <c r="CW218" i="17"/>
  <c r="CX218" i="17" s="1"/>
  <c r="CR91" i="17"/>
  <c r="CS91" i="17" s="1"/>
  <c r="CU91" i="17"/>
  <c r="CM165" i="17"/>
  <c r="CP165" i="17"/>
  <c r="CS153" i="17"/>
  <c r="CU129" i="17"/>
  <c r="CR129" i="17"/>
  <c r="CS129" i="17" s="1"/>
  <c r="CL187" i="17"/>
  <c r="CH187" i="17"/>
  <c r="CH201" i="17" s="1"/>
  <c r="CD156" i="17"/>
  <c r="CD243" i="17" s="1"/>
  <c r="CS75" i="17"/>
  <c r="CN131" i="17"/>
  <c r="CW167" i="17"/>
  <c r="CX167" i="17" s="1"/>
  <c r="CZ167" i="17"/>
  <c r="CN83" i="17"/>
  <c r="CZ193" i="17"/>
  <c r="CW193" i="17"/>
  <c r="CM137" i="17"/>
  <c r="CN137" i="17" s="1"/>
  <c r="CP137" i="17"/>
  <c r="DK71" i="17"/>
  <c r="DG71" i="17"/>
  <c r="DH25" i="17"/>
  <c r="CM54" i="17"/>
  <c r="CR134" i="17"/>
  <c r="CS134" i="17" s="1"/>
  <c r="CU134" i="17"/>
  <c r="DH198" i="17"/>
  <c r="CI150" i="17"/>
  <c r="CI156" i="17" s="1"/>
  <c r="CH156" i="17"/>
  <c r="CZ152" i="17"/>
  <c r="CW152" i="17"/>
  <c r="CU155" i="17"/>
  <c r="CR155" i="17"/>
  <c r="CS155" i="17" s="1"/>
  <c r="DG23" i="17"/>
  <c r="DH23" i="17" s="1"/>
  <c r="DJ23" i="17"/>
  <c r="CI132" i="17"/>
  <c r="DK73" i="17"/>
  <c r="DG73" i="17"/>
  <c r="CV212" i="17"/>
  <c r="CR212" i="17"/>
  <c r="CM113" i="17"/>
  <c r="CN113" i="17" s="1"/>
  <c r="CP113" i="17"/>
  <c r="CN93" i="17"/>
  <c r="CR92" i="17"/>
  <c r="CS92" i="17" s="1"/>
  <c r="CU92" i="17"/>
  <c r="CW108" i="17"/>
  <c r="CX108" i="17" s="1"/>
  <c r="CZ108" i="17"/>
  <c r="CM133" i="17"/>
  <c r="CP133" i="17"/>
  <c r="CM140" i="17"/>
  <c r="CN140" i="17" s="1"/>
  <c r="CP140" i="17"/>
  <c r="CR81" i="17"/>
  <c r="CU81" i="17"/>
  <c r="DF125" i="17"/>
  <c r="DB125" i="17"/>
  <c r="DC125" i="17" s="1"/>
  <c r="CM123" i="17"/>
  <c r="CP123" i="17"/>
  <c r="DL24" i="17"/>
  <c r="DM24" i="17" s="1"/>
  <c r="DO24" i="17"/>
  <c r="DQ24" i="17" s="1"/>
  <c r="DR24" i="17" s="1"/>
  <c r="DU139" i="18" l="1"/>
  <c r="DY139" i="18" s="1"/>
  <c r="DF236" i="18"/>
  <c r="DB236" i="18"/>
  <c r="DC236" i="18" s="1"/>
  <c r="CI220" i="18"/>
  <c r="CS113" i="18"/>
  <c r="CM239" i="18"/>
  <c r="DB109" i="18"/>
  <c r="DC109" i="18" s="1"/>
  <c r="DE109" i="18"/>
  <c r="CH243" i="18"/>
  <c r="CI97" i="18"/>
  <c r="CI201" i="18"/>
  <c r="DA113" i="18"/>
  <c r="CW113" i="18"/>
  <c r="CX113" i="18" s="1"/>
  <c r="DB192" i="18"/>
  <c r="DC192" i="18" s="1"/>
  <c r="DE192" i="18"/>
  <c r="CI42" i="18"/>
  <c r="CV196" i="18"/>
  <c r="CR196" i="18"/>
  <c r="CS196" i="18" s="1"/>
  <c r="CW104" i="18"/>
  <c r="CZ104" i="18"/>
  <c r="CX181" i="18"/>
  <c r="DL106" i="18"/>
  <c r="DO106" i="18"/>
  <c r="DQ106" i="18" s="1"/>
  <c r="DR106" i="18" s="1"/>
  <c r="DE123" i="18"/>
  <c r="DB123" i="18"/>
  <c r="DC123" i="18" s="1"/>
  <c r="CZ56" i="18"/>
  <c r="CW56" i="18"/>
  <c r="CX56" i="18" s="1"/>
  <c r="CS93" i="18"/>
  <c r="CW85" i="18"/>
  <c r="CZ85" i="18"/>
  <c r="CR75" i="18"/>
  <c r="CS75" i="18" s="1"/>
  <c r="CU75" i="18"/>
  <c r="CW155" i="18"/>
  <c r="CX155" i="18" s="1"/>
  <c r="CZ155" i="18"/>
  <c r="CR150" i="18"/>
  <c r="CU150" i="18"/>
  <c r="CS210" i="18"/>
  <c r="CW83" i="18"/>
  <c r="CX83" i="18" s="1"/>
  <c r="CZ83" i="18"/>
  <c r="CW107" i="18"/>
  <c r="CZ107" i="18"/>
  <c r="CZ126" i="18"/>
  <c r="CW126" i="18"/>
  <c r="CX126" i="18" s="1"/>
  <c r="CW21" i="18"/>
  <c r="CZ21" i="18"/>
  <c r="CS87" i="18"/>
  <c r="CR57" i="18"/>
  <c r="CU57" i="18"/>
  <c r="CR228" i="18"/>
  <c r="CU228" i="18"/>
  <c r="CN82" i="18"/>
  <c r="CN174" i="18"/>
  <c r="CU238" i="18"/>
  <c r="CR238" i="18"/>
  <c r="CW34" i="18"/>
  <c r="CZ34" i="18"/>
  <c r="CZ188" i="18"/>
  <c r="CW188" i="18"/>
  <c r="CR59" i="18"/>
  <c r="CS59" i="18" s="1"/>
  <c r="CU59" i="18"/>
  <c r="CR31" i="18"/>
  <c r="CU31" i="18"/>
  <c r="DX72" i="18"/>
  <c r="DU72" i="18"/>
  <c r="DY72" i="18" s="1"/>
  <c r="CR183" i="18"/>
  <c r="CU183" i="18"/>
  <c r="CS71" i="18"/>
  <c r="CZ138" i="18"/>
  <c r="CW138" i="18"/>
  <c r="CX138" i="18" s="1"/>
  <c r="CS165" i="18"/>
  <c r="CS174" i="18" s="1"/>
  <c r="CR174" i="18"/>
  <c r="DU135" i="18"/>
  <c r="DY135" i="18" s="1"/>
  <c r="DX135" i="18"/>
  <c r="CR77" i="18"/>
  <c r="CU77" i="18"/>
  <c r="CS232" i="18"/>
  <c r="CZ217" i="18"/>
  <c r="CW217" i="18"/>
  <c r="CX217" i="18" s="1"/>
  <c r="DG154" i="18"/>
  <c r="DH154" i="18" s="1"/>
  <c r="DJ154" i="18"/>
  <c r="CN115" i="18"/>
  <c r="CM42" i="18"/>
  <c r="CW58" i="18"/>
  <c r="CX58" i="18" s="1"/>
  <c r="CZ58" i="18"/>
  <c r="CZ219" i="18"/>
  <c r="CW219" i="18"/>
  <c r="CX219" i="18" s="1"/>
  <c r="DJ149" i="18"/>
  <c r="DG149" i="18"/>
  <c r="CR198" i="18"/>
  <c r="CS198" i="18" s="1"/>
  <c r="CU198" i="18"/>
  <c r="CS104" i="18"/>
  <c r="DE181" i="18"/>
  <c r="DB181" i="18"/>
  <c r="CN239" i="18"/>
  <c r="CR190" i="18"/>
  <c r="CU190" i="18"/>
  <c r="DC218" i="18"/>
  <c r="CR33" i="18"/>
  <c r="CS33" i="18" s="1"/>
  <c r="CU33" i="18"/>
  <c r="DB39" i="18"/>
  <c r="DC39" i="18" s="1"/>
  <c r="DE39" i="18"/>
  <c r="CR51" i="18"/>
  <c r="CU51" i="18"/>
  <c r="CN55" i="18"/>
  <c r="CX40" i="18"/>
  <c r="CZ216" i="18"/>
  <c r="CW216" i="18"/>
  <c r="CX216" i="18" s="1"/>
  <c r="CN150" i="18"/>
  <c r="CN156" i="18" s="1"/>
  <c r="CM156" i="18"/>
  <c r="DA210" i="18"/>
  <c r="CW210" i="18"/>
  <c r="CX210" i="18" s="1"/>
  <c r="CU215" i="18"/>
  <c r="CR215" i="18"/>
  <c r="CS215" i="18" s="1"/>
  <c r="CW22" i="18"/>
  <c r="CX22" i="18" s="1"/>
  <c r="CZ22" i="18"/>
  <c r="CS21" i="18"/>
  <c r="CW130" i="18"/>
  <c r="CX130" i="18" s="1"/>
  <c r="CZ130" i="18"/>
  <c r="CX112" i="18"/>
  <c r="DA79" i="18"/>
  <c r="CW79" i="18"/>
  <c r="CW76" i="18"/>
  <c r="CX76" i="18" s="1"/>
  <c r="CZ76" i="18"/>
  <c r="CX169" i="18"/>
  <c r="CW110" i="18"/>
  <c r="CX110" i="18" s="1"/>
  <c r="CZ110" i="18"/>
  <c r="DU133" i="18"/>
  <c r="DY133" i="18" s="1"/>
  <c r="DX133" i="18"/>
  <c r="CZ209" i="18"/>
  <c r="CW209" i="18"/>
  <c r="CX209" i="18" s="1"/>
  <c r="CI141" i="18"/>
  <c r="CW52" i="18"/>
  <c r="CX52" i="18" s="1"/>
  <c r="CZ52" i="18"/>
  <c r="CN59" i="18"/>
  <c r="CR53" i="18"/>
  <c r="CS53" i="18" s="1"/>
  <c r="CU53" i="18"/>
  <c r="DE172" i="18"/>
  <c r="DB172" i="18"/>
  <c r="DC172" i="18" s="1"/>
  <c r="CZ171" i="18"/>
  <c r="CW171" i="18"/>
  <c r="CX171" i="18" s="1"/>
  <c r="CZ136" i="18"/>
  <c r="CW136" i="18"/>
  <c r="CX136" i="18" s="1"/>
  <c r="CN183" i="18"/>
  <c r="CN201" i="18" s="1"/>
  <c r="CM201" i="18"/>
  <c r="DA71" i="18"/>
  <c r="CW71" i="18"/>
  <c r="CR122" i="18"/>
  <c r="CU122" i="18"/>
  <c r="CI156" i="18"/>
  <c r="CU131" i="18"/>
  <c r="CR131" i="18"/>
  <c r="CS131" i="18" s="1"/>
  <c r="CZ232" i="18"/>
  <c r="CW232" i="18"/>
  <c r="CX232" i="18" s="1"/>
  <c r="CM97" i="18"/>
  <c r="DC154" i="18"/>
  <c r="CR214" i="18"/>
  <c r="CU214" i="18"/>
  <c r="CM115" i="18"/>
  <c r="CD243" i="18"/>
  <c r="DC200" i="18"/>
  <c r="DK233" i="18"/>
  <c r="DG233" i="18"/>
  <c r="CW211" i="18"/>
  <c r="CZ211" i="18"/>
  <c r="CS219" i="18"/>
  <c r="CW195" i="18"/>
  <c r="CX195" i="18" s="1"/>
  <c r="CZ195" i="18"/>
  <c r="DC149" i="18"/>
  <c r="CX108" i="18"/>
  <c r="DE166" i="18"/>
  <c r="DB166" i="18"/>
  <c r="DK137" i="18"/>
  <c r="DG137" i="18"/>
  <c r="DH137" i="18" s="1"/>
  <c r="CW237" i="18"/>
  <c r="CZ237" i="18"/>
  <c r="CW128" i="18"/>
  <c r="CZ128" i="18"/>
  <c r="CS58" i="18"/>
  <c r="DO210" i="18"/>
  <c r="CW95" i="18"/>
  <c r="CX95" i="18" s="1"/>
  <c r="CZ95" i="18"/>
  <c r="CX173" i="18"/>
  <c r="CR61" i="18"/>
  <c r="CS61" i="18" s="1"/>
  <c r="CU61" i="18"/>
  <c r="DJ218" i="18"/>
  <c r="DG218" i="18"/>
  <c r="DH218" i="18" s="1"/>
  <c r="CM63" i="18"/>
  <c r="CN51" i="18"/>
  <c r="CR55" i="18"/>
  <c r="CS55" i="18" s="1"/>
  <c r="CU55" i="18"/>
  <c r="CW54" i="18"/>
  <c r="CZ54" i="18"/>
  <c r="DE153" i="18"/>
  <c r="DB153" i="18"/>
  <c r="DE213" i="18"/>
  <c r="DB213" i="18"/>
  <c r="DC213" i="18" s="1"/>
  <c r="CS189" i="18"/>
  <c r="DE40" i="18"/>
  <c r="DB40" i="18"/>
  <c r="DC40" i="18" s="1"/>
  <c r="CS24" i="18"/>
  <c r="DB197" i="18"/>
  <c r="DE197" i="18"/>
  <c r="CN208" i="18"/>
  <c r="CN220" i="18" s="1"/>
  <c r="CM220" i="18"/>
  <c r="CS38" i="18"/>
  <c r="CS22" i="18"/>
  <c r="CR151" i="18"/>
  <c r="CU151" i="18"/>
  <c r="DE112" i="18"/>
  <c r="DB112" i="18"/>
  <c r="DC112" i="18" s="1"/>
  <c r="CW91" i="18"/>
  <c r="CZ91" i="18"/>
  <c r="DE191" i="18"/>
  <c r="DB191" i="18"/>
  <c r="DC191" i="18" s="1"/>
  <c r="CR129" i="18"/>
  <c r="CU129" i="18"/>
  <c r="DP73" i="18"/>
  <c r="DQ73" i="18" s="1"/>
  <c r="DR73" i="18" s="1"/>
  <c r="DL73" i="18"/>
  <c r="CZ231" i="18"/>
  <c r="CW231" i="18"/>
  <c r="DE169" i="18"/>
  <c r="DB169" i="18"/>
  <c r="DC169" i="18" s="1"/>
  <c r="CW60" i="18"/>
  <c r="CX60" i="18" s="1"/>
  <c r="CZ60" i="18"/>
  <c r="DB170" i="18"/>
  <c r="DC170" i="18" s="1"/>
  <c r="DE170" i="18"/>
  <c r="CS52" i="18"/>
  <c r="CW36" i="18"/>
  <c r="CZ36" i="18"/>
  <c r="CW81" i="18"/>
  <c r="CZ81" i="18"/>
  <c r="CW227" i="18"/>
  <c r="CZ227" i="18"/>
  <c r="CV234" i="18"/>
  <c r="CR234" i="18"/>
  <c r="CN53" i="18"/>
  <c r="CU194" i="18"/>
  <c r="CR194" i="18"/>
  <c r="CR92" i="18"/>
  <c r="CS92" i="18" s="1"/>
  <c r="CU92" i="18"/>
  <c r="CR86" i="18"/>
  <c r="CU86" i="18"/>
  <c r="CZ134" i="18"/>
  <c r="CW134" i="18"/>
  <c r="CX134" i="18" s="1"/>
  <c r="CM141" i="18"/>
  <c r="CN122" i="18"/>
  <c r="CN141" i="18" s="1"/>
  <c r="CR35" i="18"/>
  <c r="CS35" i="18" s="1"/>
  <c r="CU35" i="18"/>
  <c r="CS132" i="18"/>
  <c r="CW89" i="18"/>
  <c r="CZ89" i="18"/>
  <c r="CR88" i="18"/>
  <c r="CU88" i="18"/>
  <c r="CW30" i="18"/>
  <c r="CZ30" i="18"/>
  <c r="DE187" i="18"/>
  <c r="DB187" i="18"/>
  <c r="CR84" i="18"/>
  <c r="CU84" i="18"/>
  <c r="DO236" i="18"/>
  <c r="CR96" i="18"/>
  <c r="CU96" i="18"/>
  <c r="DG229" i="18"/>
  <c r="DH229" i="18" s="1"/>
  <c r="DJ229" i="18"/>
  <c r="DG200" i="18"/>
  <c r="DH200" i="18" s="1"/>
  <c r="DJ200" i="18"/>
  <c r="DE182" i="18"/>
  <c r="DB182" i="18"/>
  <c r="DC182" i="18" s="1"/>
  <c r="DE173" i="18"/>
  <c r="DB173" i="18"/>
  <c r="DC173" i="18" s="1"/>
  <c r="CU111" i="18"/>
  <c r="CR111" i="18"/>
  <c r="CS111" i="18" s="1"/>
  <c r="DF108" i="18"/>
  <c r="DB108" i="18"/>
  <c r="DC108" i="18" s="1"/>
  <c r="CS56" i="18"/>
  <c r="CW93" i="18"/>
  <c r="CX93" i="18" s="1"/>
  <c r="CZ93" i="18"/>
  <c r="CU152" i="18"/>
  <c r="CR152" i="18"/>
  <c r="CS152" i="18" s="1"/>
  <c r="CW32" i="18"/>
  <c r="CX32" i="18" s="1"/>
  <c r="CZ32" i="18"/>
  <c r="DO234" i="18"/>
  <c r="CW189" i="18"/>
  <c r="CX189" i="18" s="1"/>
  <c r="CZ189" i="18"/>
  <c r="CR26" i="18"/>
  <c r="CS26" i="18" s="1"/>
  <c r="CU26" i="18"/>
  <c r="DB230" i="18"/>
  <c r="DC230" i="18" s="1"/>
  <c r="DE230" i="18"/>
  <c r="DP28" i="18"/>
  <c r="DQ28" i="18" s="1"/>
  <c r="DR28" i="18" s="1"/>
  <c r="DL28" i="18"/>
  <c r="DA24" i="18"/>
  <c r="CW24" i="18"/>
  <c r="CX24" i="18" s="1"/>
  <c r="DO184" i="18"/>
  <c r="DQ184" i="18" s="1"/>
  <c r="DR184" i="18" s="1"/>
  <c r="DL184" i="18"/>
  <c r="DM184" i="18" s="1"/>
  <c r="CU208" i="18"/>
  <c r="CR208" i="18"/>
  <c r="CW38" i="18"/>
  <c r="CX38" i="18" s="1"/>
  <c r="CZ38" i="18"/>
  <c r="DE140" i="18"/>
  <c r="DB140" i="18"/>
  <c r="DC140" i="18" s="1"/>
  <c r="CW87" i="18"/>
  <c r="CX87" i="18" s="1"/>
  <c r="CZ87" i="18"/>
  <c r="CR94" i="18"/>
  <c r="CS94" i="18" s="1"/>
  <c r="CU94" i="18"/>
  <c r="CX191" i="18"/>
  <c r="CR90" i="18"/>
  <c r="CU90" i="18"/>
  <c r="DB212" i="18"/>
  <c r="DC212" i="18" s="1"/>
  <c r="DE212" i="18"/>
  <c r="DE199" i="18"/>
  <c r="DB199" i="18"/>
  <c r="CR82" i="18"/>
  <c r="CS82" i="18" s="1"/>
  <c r="CU82" i="18"/>
  <c r="CS60" i="18"/>
  <c r="CS227" i="18"/>
  <c r="DP74" i="18"/>
  <c r="DQ74" i="18" s="1"/>
  <c r="DR74" i="18" s="1"/>
  <c r="DL74" i="18"/>
  <c r="CR37" i="18"/>
  <c r="CS37" i="18" s="1"/>
  <c r="CU37" i="18"/>
  <c r="DG168" i="18"/>
  <c r="DJ168" i="18"/>
  <c r="DJ196" i="18"/>
  <c r="CN92" i="18"/>
  <c r="CR186" i="18"/>
  <c r="CS186" i="18" s="1"/>
  <c r="CU186" i="18"/>
  <c r="CW165" i="18"/>
  <c r="CZ165" i="18"/>
  <c r="CN35" i="18"/>
  <c r="CN42" i="18" s="1"/>
  <c r="CZ132" i="18"/>
  <c r="CW132" i="18"/>
  <c r="CX132" i="18" s="1"/>
  <c r="CR235" i="18"/>
  <c r="CV235" i="18"/>
  <c r="CS217" i="18"/>
  <c r="CI63" i="18"/>
  <c r="CZ193" i="18"/>
  <c r="CW193" i="18"/>
  <c r="CX193" i="18" s="1"/>
  <c r="DT198" i="17"/>
  <c r="CZ151" i="17"/>
  <c r="CW151" i="17"/>
  <c r="CX151" i="17" s="1"/>
  <c r="CI115" i="17"/>
  <c r="CN97" i="17"/>
  <c r="DG125" i="17"/>
  <c r="DH125" i="17" s="1"/>
  <c r="DK125" i="17"/>
  <c r="DP73" i="17"/>
  <c r="DQ73" i="17" s="1"/>
  <c r="DR73" i="17" s="1"/>
  <c r="DL73" i="17"/>
  <c r="DM73" i="17" s="1"/>
  <c r="DL23" i="17"/>
  <c r="DM23" i="17" s="1"/>
  <c r="DO23" i="17"/>
  <c r="DQ23" i="17" s="1"/>
  <c r="DR23" i="17" s="1"/>
  <c r="CX152" i="17"/>
  <c r="CR54" i="17"/>
  <c r="CH243" i="17"/>
  <c r="DE105" i="17"/>
  <c r="DB105" i="17"/>
  <c r="DC105" i="17" s="1"/>
  <c r="CZ89" i="17"/>
  <c r="CW89" i="17"/>
  <c r="DG213" i="17"/>
  <c r="DH213" i="17" s="1"/>
  <c r="DK213" i="17"/>
  <c r="DE196" i="17"/>
  <c r="DB196" i="17"/>
  <c r="CZ232" i="17"/>
  <c r="CW232" i="17"/>
  <c r="CX232" i="17" s="1"/>
  <c r="CS95" i="17"/>
  <c r="CS227" i="17"/>
  <c r="DR208" i="17"/>
  <c r="DK79" i="17"/>
  <c r="DG79" i="17"/>
  <c r="DH109" i="17"/>
  <c r="DP88" i="17"/>
  <c r="DQ88" i="17" s="1"/>
  <c r="DR88" i="17" s="1"/>
  <c r="DL88" i="17"/>
  <c r="DM88" i="17" s="1"/>
  <c r="CZ87" i="17"/>
  <c r="CW87" i="17"/>
  <c r="CX87" i="17" s="1"/>
  <c r="CR186" i="17"/>
  <c r="CU186" i="17"/>
  <c r="CR123" i="17"/>
  <c r="CU123" i="17"/>
  <c r="CW81" i="17"/>
  <c r="CX81" i="17" s="1"/>
  <c r="CZ81" i="17"/>
  <c r="CW92" i="17"/>
  <c r="CZ92" i="17"/>
  <c r="DE152" i="17"/>
  <c r="DB152" i="17"/>
  <c r="DC152" i="17" s="1"/>
  <c r="DH71" i="17"/>
  <c r="CW238" i="17"/>
  <c r="CX238" i="17" s="1"/>
  <c r="CZ238" i="17"/>
  <c r="CW229" i="17"/>
  <c r="CZ229" i="17"/>
  <c r="DP217" i="17"/>
  <c r="DQ217" i="17" s="1"/>
  <c r="DR217" i="17" s="1"/>
  <c r="DL217" i="17"/>
  <c r="DM217" i="17" s="1"/>
  <c r="CW110" i="17"/>
  <c r="CX110" i="17" s="1"/>
  <c r="CZ110" i="17"/>
  <c r="DB84" i="17"/>
  <c r="DC84" i="17" s="1"/>
  <c r="DE84" i="17"/>
  <c r="DB82" i="17"/>
  <c r="DC82" i="17" s="1"/>
  <c r="DE82" i="17"/>
  <c r="CW111" i="17"/>
  <c r="CZ111" i="17"/>
  <c r="CX183" i="17"/>
  <c r="CZ171" i="17"/>
  <c r="CW171" i="17"/>
  <c r="DC39" i="17"/>
  <c r="CR132" i="17"/>
  <c r="CU132" i="17"/>
  <c r="CN150" i="17"/>
  <c r="CN156" i="17" s="1"/>
  <c r="CM156" i="17"/>
  <c r="DK74" i="17"/>
  <c r="DG74" i="17"/>
  <c r="DH74" i="17" s="1"/>
  <c r="DB235" i="17"/>
  <c r="DC235" i="17" s="1"/>
  <c r="DE235" i="17"/>
  <c r="DO169" i="17"/>
  <c r="DQ169" i="17" s="1"/>
  <c r="DR169" i="17" s="1"/>
  <c r="DL169" i="17"/>
  <c r="DM169" i="17" s="1"/>
  <c r="DB75" i="17"/>
  <c r="DE75" i="17"/>
  <c r="DB153" i="17"/>
  <c r="DE153" i="17"/>
  <c r="CN182" i="17"/>
  <c r="CR173" i="17"/>
  <c r="CS173" i="17" s="1"/>
  <c r="CU173" i="17"/>
  <c r="DT31" i="17"/>
  <c r="DE219" i="17"/>
  <c r="DB219" i="17"/>
  <c r="DC219" i="17" s="1"/>
  <c r="CS138" i="17"/>
  <c r="CV211" i="17"/>
  <c r="CR211" i="17"/>
  <c r="CW166" i="17"/>
  <c r="CZ166" i="17"/>
  <c r="CW114" i="17"/>
  <c r="CX114" i="17" s="1"/>
  <c r="CZ114" i="17"/>
  <c r="DP86" i="17"/>
  <c r="DQ86" i="17" s="1"/>
  <c r="DR86" i="17" s="1"/>
  <c r="DL86" i="17"/>
  <c r="DM86" i="17" s="1"/>
  <c r="CU233" i="17"/>
  <c r="CR233" i="17"/>
  <c r="CS233" i="17" s="1"/>
  <c r="DL29" i="17"/>
  <c r="DO29" i="17"/>
  <c r="DQ29" i="17" s="1"/>
  <c r="DR29" i="17" s="1"/>
  <c r="CS42" i="17"/>
  <c r="CX210" i="17"/>
  <c r="CR124" i="17"/>
  <c r="CS124" i="17" s="1"/>
  <c r="CU124" i="17"/>
  <c r="CU85" i="17"/>
  <c r="CR85" i="17"/>
  <c r="CW135" i="17"/>
  <c r="CX135" i="17" s="1"/>
  <c r="CZ135" i="17"/>
  <c r="DC168" i="17"/>
  <c r="DB21" i="17"/>
  <c r="DE21" i="17"/>
  <c r="CR154" i="17"/>
  <c r="CU154" i="17"/>
  <c r="CN123" i="17"/>
  <c r="CM141" i="17"/>
  <c r="CS81" i="17"/>
  <c r="CN133" i="17"/>
  <c r="DA212" i="17"/>
  <c r="CW212" i="17"/>
  <c r="CX212" i="17" s="1"/>
  <c r="CW134" i="17"/>
  <c r="CZ134" i="17"/>
  <c r="DP71" i="17"/>
  <c r="DQ71" i="17" s="1"/>
  <c r="DL71" i="17"/>
  <c r="DE193" i="17"/>
  <c r="DB193" i="17"/>
  <c r="DC193" i="17" s="1"/>
  <c r="CI187" i="17"/>
  <c r="CI201" i="17" s="1"/>
  <c r="CN165" i="17"/>
  <c r="CM174" i="17"/>
  <c r="DE218" i="17"/>
  <c r="DB218" i="17"/>
  <c r="DC218" i="17" s="1"/>
  <c r="DE214" i="17"/>
  <c r="DB214" i="17"/>
  <c r="DC214" i="17" s="1"/>
  <c r="CX30" i="17"/>
  <c r="CS191" i="17"/>
  <c r="CM97" i="17"/>
  <c r="DK130" i="17"/>
  <c r="DG130" i="17"/>
  <c r="DH130" i="17" s="1"/>
  <c r="CR231" i="17"/>
  <c r="CS231" i="17" s="1"/>
  <c r="CU231" i="17"/>
  <c r="DJ188" i="17"/>
  <c r="CS110" i="17"/>
  <c r="DP90" i="17"/>
  <c r="DQ90" i="17" s="1"/>
  <c r="DR90" i="17" s="1"/>
  <c r="DL90" i="17"/>
  <c r="DM90" i="17" s="1"/>
  <c r="CW139" i="17"/>
  <c r="CX139" i="17" s="1"/>
  <c r="CZ139" i="17"/>
  <c r="DE183" i="17"/>
  <c r="DB183" i="17"/>
  <c r="DC183" i="17" s="1"/>
  <c r="DE211" i="17"/>
  <c r="DK39" i="17"/>
  <c r="DG39" i="17"/>
  <c r="DH39" i="17" s="1"/>
  <c r="DP55" i="17"/>
  <c r="DQ55" i="17" s="1"/>
  <c r="DR55" i="17" s="1"/>
  <c r="DL55" i="17"/>
  <c r="DM55" i="17" s="1"/>
  <c r="CW93" i="17"/>
  <c r="CZ93" i="17"/>
  <c r="DC35" i="17"/>
  <c r="CS195" i="17"/>
  <c r="DT169" i="17"/>
  <c r="CW83" i="17"/>
  <c r="CZ83" i="17"/>
  <c r="CW131" i="17"/>
  <c r="CZ131" i="17"/>
  <c r="CV182" i="17"/>
  <c r="CR182" i="17"/>
  <c r="CN173" i="17"/>
  <c r="DE192" i="17"/>
  <c r="DB192" i="17"/>
  <c r="DC192" i="17" s="1"/>
  <c r="CX172" i="17"/>
  <c r="CS114" i="17"/>
  <c r="DB22" i="17"/>
  <c r="DE22" i="17"/>
  <c r="DE210" i="17"/>
  <c r="DB210" i="17"/>
  <c r="DE215" i="17"/>
  <c r="DB215" i="17"/>
  <c r="DC215" i="17" s="1"/>
  <c r="CN124" i="17"/>
  <c r="CS135" i="17"/>
  <c r="CI141" i="17"/>
  <c r="DG168" i="17"/>
  <c r="DH168" i="17" s="1"/>
  <c r="DJ168" i="17"/>
  <c r="CW42" i="17"/>
  <c r="CX21" i="17"/>
  <c r="CX42" i="17" s="1"/>
  <c r="CV188" i="17"/>
  <c r="CR188" i="17"/>
  <c r="CW76" i="17"/>
  <c r="CZ76" i="17"/>
  <c r="DB77" i="17"/>
  <c r="DE77" i="17"/>
  <c r="DU198" i="17"/>
  <c r="DY198" i="17" s="1"/>
  <c r="DX198" i="17"/>
  <c r="DK34" i="17"/>
  <c r="DG34" i="17"/>
  <c r="DH34" i="17" s="1"/>
  <c r="DE236" i="17"/>
  <c r="DB236" i="17"/>
  <c r="DC236" i="17" s="1"/>
  <c r="CU104" i="17"/>
  <c r="CR104" i="17"/>
  <c r="CN136" i="17"/>
  <c r="CS94" i="17"/>
  <c r="CU190" i="17"/>
  <c r="CR190" i="17"/>
  <c r="DL200" i="17"/>
  <c r="DM200" i="17" s="1"/>
  <c r="DO200" i="17"/>
  <c r="DQ200" i="17" s="1"/>
  <c r="DR200" i="17" s="1"/>
  <c r="DK38" i="17"/>
  <c r="DG38" i="17"/>
  <c r="DH38" i="17" s="1"/>
  <c r="CR150" i="17"/>
  <c r="CU150" i="17"/>
  <c r="CR170" i="17"/>
  <c r="CU170" i="17"/>
  <c r="CW96" i="17"/>
  <c r="CZ96" i="17"/>
  <c r="DB106" i="17"/>
  <c r="DE106" i="17"/>
  <c r="CW138" i="17"/>
  <c r="CX138" i="17" s="1"/>
  <c r="CZ138" i="17"/>
  <c r="CN211" i="17"/>
  <c r="CN220" i="17" s="1"/>
  <c r="CM220" i="17"/>
  <c r="CN189" i="17"/>
  <c r="DJ182" i="17"/>
  <c r="CR230" i="17"/>
  <c r="CU230" i="17"/>
  <c r="CR133" i="17"/>
  <c r="CS133" i="17" s="1"/>
  <c r="CU133" i="17"/>
  <c r="CS212" i="17"/>
  <c r="CN54" i="17"/>
  <c r="CN63" i="17" s="1"/>
  <c r="CM63" i="17"/>
  <c r="CX193" i="17"/>
  <c r="DE167" i="17"/>
  <c r="DB167" i="17"/>
  <c r="DC167" i="17" s="1"/>
  <c r="CZ129" i="17"/>
  <c r="CW129" i="17"/>
  <c r="CX129" i="17" s="1"/>
  <c r="CR165" i="17"/>
  <c r="CU165" i="17"/>
  <c r="CX214" i="17"/>
  <c r="DB30" i="17"/>
  <c r="DC30" i="17" s="1"/>
  <c r="DE30" i="17"/>
  <c r="CR140" i="17"/>
  <c r="CS140" i="17" s="1"/>
  <c r="CU140" i="17"/>
  <c r="DB108" i="17"/>
  <c r="DC108" i="17" s="1"/>
  <c r="DE108" i="17"/>
  <c r="DT234" i="17"/>
  <c r="CR113" i="17"/>
  <c r="CS113" i="17" s="1"/>
  <c r="CU113" i="17"/>
  <c r="DH73" i="17"/>
  <c r="DT86" i="17"/>
  <c r="CZ155" i="17"/>
  <c r="CW155" i="17"/>
  <c r="CX155" i="17" s="1"/>
  <c r="DT25" i="17"/>
  <c r="CR137" i="17"/>
  <c r="CS137" i="17" s="1"/>
  <c r="CU137" i="17"/>
  <c r="CQ187" i="17"/>
  <c r="CM187" i="17"/>
  <c r="CN187" i="17" s="1"/>
  <c r="CW91" i="17"/>
  <c r="CX91" i="17" s="1"/>
  <c r="CZ91" i="17"/>
  <c r="DC34" i="17"/>
  <c r="CX236" i="17"/>
  <c r="CZ191" i="17"/>
  <c r="CW191" i="17"/>
  <c r="CX191" i="17" s="1"/>
  <c r="DB112" i="17"/>
  <c r="DC112" i="17" s="1"/>
  <c r="DE112" i="17"/>
  <c r="CN104" i="17"/>
  <c r="CN115" i="17" s="1"/>
  <c r="CM115" i="17"/>
  <c r="CN231" i="17"/>
  <c r="CN239" i="17" s="1"/>
  <c r="DP72" i="17"/>
  <c r="DQ72" i="17" s="1"/>
  <c r="DR72" i="17" s="1"/>
  <c r="DL72" i="17"/>
  <c r="DM72" i="17" s="1"/>
  <c r="CR136" i="17"/>
  <c r="CS136" i="17" s="1"/>
  <c r="CU136" i="17"/>
  <c r="DX209" i="17"/>
  <c r="DU209" i="17"/>
  <c r="DY209" i="17" s="1"/>
  <c r="DT24" i="17"/>
  <c r="CW94" i="17"/>
  <c r="CX94" i="17" s="1"/>
  <c r="CZ94" i="17"/>
  <c r="CS139" i="17"/>
  <c r="DH200" i="17"/>
  <c r="DC38" i="17"/>
  <c r="CX105" i="17"/>
  <c r="CZ237" i="17"/>
  <c r="CW237" i="17"/>
  <c r="DC213" i="17"/>
  <c r="DK35" i="17"/>
  <c r="DG35" i="17"/>
  <c r="DH35" i="17" s="1"/>
  <c r="CZ195" i="17"/>
  <c r="CW195" i="17"/>
  <c r="CX195" i="17" s="1"/>
  <c r="CM239" i="17"/>
  <c r="CW228" i="17"/>
  <c r="CX228" i="17" s="1"/>
  <c r="CZ228" i="17"/>
  <c r="DB172" i="17"/>
  <c r="DC172" i="17" s="1"/>
  <c r="DE172" i="17"/>
  <c r="CR189" i="17"/>
  <c r="CS189" i="17" s="1"/>
  <c r="CU189" i="17"/>
  <c r="CS232" i="17"/>
  <c r="CW95" i="17"/>
  <c r="CX95" i="17" s="1"/>
  <c r="CZ95" i="17"/>
  <c r="CW227" i="17"/>
  <c r="CZ227" i="17"/>
  <c r="DM208" i="17"/>
  <c r="DT208" i="17"/>
  <c r="DL109" i="17"/>
  <c r="DM109" i="17" s="1"/>
  <c r="DO109" i="17"/>
  <c r="DQ109" i="17" s="1"/>
  <c r="DR109" i="17" s="1"/>
  <c r="DH88" i="17"/>
  <c r="CS87" i="17"/>
  <c r="DK236" i="18" l="1"/>
  <c r="DG236" i="18"/>
  <c r="DH236" i="18" s="1"/>
  <c r="DA196" i="18"/>
  <c r="CW196" i="18"/>
  <c r="CX196" i="18" s="1"/>
  <c r="CR115" i="18"/>
  <c r="CN97" i="18"/>
  <c r="DJ192" i="18"/>
  <c r="DG192" i="18"/>
  <c r="DG109" i="18"/>
  <c r="DJ109" i="18"/>
  <c r="DF113" i="18"/>
  <c r="DB113" i="18"/>
  <c r="DC113" i="18" s="1"/>
  <c r="DB193" i="18"/>
  <c r="DC193" i="18" s="1"/>
  <c r="DE193" i="18"/>
  <c r="DA235" i="18"/>
  <c r="CW235" i="18"/>
  <c r="CX235" i="18" s="1"/>
  <c r="CZ37" i="18"/>
  <c r="CW37" i="18"/>
  <c r="CX37" i="18" s="1"/>
  <c r="CS90" i="18"/>
  <c r="CW94" i="18"/>
  <c r="CZ94" i="18"/>
  <c r="DO200" i="18"/>
  <c r="DQ200" i="18" s="1"/>
  <c r="DR200" i="18" s="1"/>
  <c r="DL200" i="18"/>
  <c r="DM200" i="18" s="1"/>
  <c r="CW96" i="18"/>
  <c r="CX96" i="18" s="1"/>
  <c r="CZ96" i="18"/>
  <c r="CW84" i="18"/>
  <c r="CX84" i="18" s="1"/>
  <c r="CZ84" i="18"/>
  <c r="CS88" i="18"/>
  <c r="CW86" i="18"/>
  <c r="CX86" i="18" s="1"/>
  <c r="CZ86" i="18"/>
  <c r="CS234" i="18"/>
  <c r="DB36" i="18"/>
  <c r="DC36" i="18" s="1"/>
  <c r="DE36" i="18"/>
  <c r="DJ112" i="18"/>
  <c r="DG112" i="18"/>
  <c r="DH112" i="18" s="1"/>
  <c r="DO218" i="18"/>
  <c r="DQ218" i="18" s="1"/>
  <c r="DR218" i="18" s="1"/>
  <c r="DL218" i="18"/>
  <c r="DM218" i="18" s="1"/>
  <c r="DE232" i="18"/>
  <c r="DB232" i="18"/>
  <c r="DC232" i="18" s="1"/>
  <c r="CW122" i="18"/>
  <c r="CZ122" i="18"/>
  <c r="CW53" i="18"/>
  <c r="CZ53" i="18"/>
  <c r="DB76" i="18"/>
  <c r="DE76" i="18"/>
  <c r="DB22" i="18"/>
  <c r="DE22" i="18"/>
  <c r="CZ51" i="18"/>
  <c r="DB51" i="18" s="1"/>
  <c r="CW51" i="18"/>
  <c r="CW33" i="18"/>
  <c r="CZ33" i="18"/>
  <c r="CW190" i="18"/>
  <c r="CX190" i="18" s="1"/>
  <c r="CZ190" i="18"/>
  <c r="DJ181" i="18"/>
  <c r="DG181" i="18"/>
  <c r="CW198" i="18"/>
  <c r="CZ198" i="18"/>
  <c r="DE217" i="18"/>
  <c r="DB217" i="18"/>
  <c r="DC217" i="18" s="1"/>
  <c r="CS183" i="18"/>
  <c r="CR201" i="18"/>
  <c r="DE188" i="18"/>
  <c r="DB188" i="18"/>
  <c r="DC188" i="18" s="1"/>
  <c r="CW238" i="18"/>
  <c r="CX238" i="18" s="1"/>
  <c r="CZ238" i="18"/>
  <c r="CW228" i="18"/>
  <c r="CX228" i="18" s="1"/>
  <c r="CZ228" i="18"/>
  <c r="CS57" i="18"/>
  <c r="DB21" i="18"/>
  <c r="DE21" i="18"/>
  <c r="DE107" i="18"/>
  <c r="DB107" i="18"/>
  <c r="DC107" i="18" s="1"/>
  <c r="DJ123" i="18"/>
  <c r="DG123" i="18"/>
  <c r="DH123" i="18" s="1"/>
  <c r="CS235" i="18"/>
  <c r="CX165" i="18"/>
  <c r="CX174" i="18" s="1"/>
  <c r="CW174" i="18"/>
  <c r="DJ212" i="18"/>
  <c r="DG212" i="18"/>
  <c r="DH212" i="18" s="1"/>
  <c r="DJ140" i="18"/>
  <c r="DG140" i="18"/>
  <c r="DH140" i="18" s="1"/>
  <c r="CW208" i="18"/>
  <c r="CZ208" i="18"/>
  <c r="DF24" i="18"/>
  <c r="DB24" i="18"/>
  <c r="DB93" i="18"/>
  <c r="DE93" i="18"/>
  <c r="CZ111" i="18"/>
  <c r="CW111" i="18"/>
  <c r="CX111" i="18" s="1"/>
  <c r="CS96" i="18"/>
  <c r="CS84" i="18"/>
  <c r="DB30" i="18"/>
  <c r="DC30" i="18" s="1"/>
  <c r="DE30" i="18"/>
  <c r="DB89" i="18"/>
  <c r="DC89" i="18" s="1"/>
  <c r="DE89" i="18"/>
  <c r="CW35" i="18"/>
  <c r="CZ35" i="18"/>
  <c r="CS86" i="18"/>
  <c r="DA234" i="18"/>
  <c r="CW234" i="18"/>
  <c r="CX234" i="18" s="1"/>
  <c r="CX227" i="18"/>
  <c r="CX36" i="18"/>
  <c r="DG170" i="18"/>
  <c r="DH170" i="18" s="1"/>
  <c r="DJ170" i="18"/>
  <c r="CX231" i="18"/>
  <c r="CW129" i="18"/>
  <c r="CX129" i="18" s="1"/>
  <c r="CZ129" i="18"/>
  <c r="DB91" i="18"/>
  <c r="DC91" i="18" s="1"/>
  <c r="DE91" i="18"/>
  <c r="CW151" i="18"/>
  <c r="CX151" i="18" s="1"/>
  <c r="CZ151" i="18"/>
  <c r="DG197" i="18"/>
  <c r="DH197" i="18" s="1"/>
  <c r="DJ197" i="18"/>
  <c r="DB54" i="18"/>
  <c r="DC54" i="18" s="1"/>
  <c r="DE54" i="18"/>
  <c r="CN63" i="18"/>
  <c r="CX128" i="18"/>
  <c r="DP137" i="18"/>
  <c r="DQ137" i="18" s="1"/>
  <c r="DR137" i="18" s="1"/>
  <c r="DL137" i="18"/>
  <c r="DM137" i="18" s="1"/>
  <c r="DE195" i="18"/>
  <c r="DB195" i="18"/>
  <c r="DE211" i="18"/>
  <c r="DB211" i="18"/>
  <c r="DC211" i="18" s="1"/>
  <c r="CZ214" i="18"/>
  <c r="CW214" i="18"/>
  <c r="CX214" i="18" s="1"/>
  <c r="CR141" i="18"/>
  <c r="CS122" i="18"/>
  <c r="CX71" i="18"/>
  <c r="DF210" i="18"/>
  <c r="DB210" i="18"/>
  <c r="DC210" i="18" s="1"/>
  <c r="DE216" i="18"/>
  <c r="DB216" i="18"/>
  <c r="DC216" i="18" s="1"/>
  <c r="CR63" i="18"/>
  <c r="CS51" i="18"/>
  <c r="CS63" i="18" s="1"/>
  <c r="CS190" i="18"/>
  <c r="DE219" i="18"/>
  <c r="DB219" i="18"/>
  <c r="DL154" i="18"/>
  <c r="DO154" i="18"/>
  <c r="DQ154" i="18" s="1"/>
  <c r="DR154" i="18" s="1"/>
  <c r="CW59" i="18"/>
  <c r="CZ59" i="18"/>
  <c r="DB34" i="18"/>
  <c r="DC34" i="18" s="1"/>
  <c r="DE34" i="18"/>
  <c r="CS228" i="18"/>
  <c r="CX21" i="18"/>
  <c r="CX107" i="18"/>
  <c r="DB155" i="18"/>
  <c r="DC155" i="18" s="1"/>
  <c r="DE155" i="18"/>
  <c r="DB85" i="18"/>
  <c r="DC85" i="18" s="1"/>
  <c r="DE85" i="18"/>
  <c r="DB104" i="18"/>
  <c r="DE104" i="18"/>
  <c r="DE132" i="18"/>
  <c r="DB132" i="18"/>
  <c r="DO196" i="18"/>
  <c r="DH168" i="18"/>
  <c r="DM74" i="18"/>
  <c r="DT74" i="18"/>
  <c r="DC199" i="18"/>
  <c r="CW90" i="18"/>
  <c r="CX90" i="18" s="1"/>
  <c r="CZ90" i="18"/>
  <c r="CZ152" i="18"/>
  <c r="CW152" i="18"/>
  <c r="DK108" i="18"/>
  <c r="DG108" i="18"/>
  <c r="DH108" i="18" s="1"/>
  <c r="DJ173" i="18"/>
  <c r="DG173" i="18"/>
  <c r="DJ187" i="18"/>
  <c r="DG187" i="18"/>
  <c r="DH187" i="18" s="1"/>
  <c r="CW88" i="18"/>
  <c r="CX88" i="18" s="1"/>
  <c r="CZ88" i="18"/>
  <c r="DE134" i="18"/>
  <c r="DB134" i="18"/>
  <c r="DC134" i="18" s="1"/>
  <c r="CS194" i="18"/>
  <c r="CX81" i="18"/>
  <c r="DM73" i="18"/>
  <c r="DT73" i="18"/>
  <c r="DC153" i="18"/>
  <c r="CW55" i="18"/>
  <c r="CX55" i="18" s="1"/>
  <c r="CZ55" i="18"/>
  <c r="CX237" i="18"/>
  <c r="DJ166" i="18"/>
  <c r="DG166" i="18"/>
  <c r="DH166" i="18" s="1"/>
  <c r="DH233" i="18"/>
  <c r="DJ172" i="18"/>
  <c r="DG172" i="18"/>
  <c r="DH172" i="18" s="1"/>
  <c r="DB52" i="18"/>
  <c r="DE52" i="18"/>
  <c r="DE209" i="18"/>
  <c r="DB209" i="18"/>
  <c r="DB110" i="18"/>
  <c r="DE110" i="18"/>
  <c r="DF79" i="18"/>
  <c r="DB79" i="18"/>
  <c r="DC79" i="18" s="1"/>
  <c r="CW215" i="18"/>
  <c r="CZ215" i="18"/>
  <c r="DC181" i="18"/>
  <c r="DO149" i="18"/>
  <c r="DQ149" i="18" s="1"/>
  <c r="DL149" i="18"/>
  <c r="CS77" i="18"/>
  <c r="CW183" i="18"/>
  <c r="CZ183" i="18"/>
  <c r="CW31" i="18"/>
  <c r="CX31" i="18" s="1"/>
  <c r="CZ31" i="18"/>
  <c r="CX188" i="18"/>
  <c r="CS238" i="18"/>
  <c r="CW57" i="18"/>
  <c r="CX57" i="18" s="1"/>
  <c r="CZ57" i="18"/>
  <c r="DE126" i="18"/>
  <c r="DB126" i="18"/>
  <c r="CS150" i="18"/>
  <c r="CR156" i="18"/>
  <c r="CW75" i="18"/>
  <c r="CX75" i="18" s="1"/>
  <c r="CZ75" i="18"/>
  <c r="CI243" i="18"/>
  <c r="DB165" i="18"/>
  <c r="DE165" i="18"/>
  <c r="CW82" i="18"/>
  <c r="CX82" i="18" s="1"/>
  <c r="CZ82" i="18"/>
  <c r="DG199" i="18"/>
  <c r="DH199" i="18" s="1"/>
  <c r="DJ199" i="18"/>
  <c r="CR220" i="18"/>
  <c r="CS208" i="18"/>
  <c r="DG230" i="18"/>
  <c r="DJ230" i="18"/>
  <c r="DE189" i="18"/>
  <c r="DB189" i="18"/>
  <c r="DB32" i="18"/>
  <c r="DC32" i="18" s="1"/>
  <c r="DE32" i="18"/>
  <c r="CW194" i="18"/>
  <c r="CX194" i="18" s="1"/>
  <c r="CZ194" i="18"/>
  <c r="DB227" i="18"/>
  <c r="DE227" i="18"/>
  <c r="DB60" i="18"/>
  <c r="DE60" i="18"/>
  <c r="DG169" i="18"/>
  <c r="DH169" i="18" s="1"/>
  <c r="DJ169" i="18"/>
  <c r="DJ191" i="18"/>
  <c r="DG191" i="18"/>
  <c r="DH191" i="18" s="1"/>
  <c r="DJ153" i="18"/>
  <c r="DG153" i="18"/>
  <c r="DH153" i="18" s="1"/>
  <c r="DB128" i="18"/>
  <c r="DC128" i="18" s="1"/>
  <c r="DE128" i="18"/>
  <c r="CN243" i="18"/>
  <c r="DL233" i="18"/>
  <c r="DM233" i="18" s="1"/>
  <c r="DP233" i="18"/>
  <c r="DQ233" i="18" s="1"/>
  <c r="DR233" i="18" s="1"/>
  <c r="DE171" i="18"/>
  <c r="DB171" i="18"/>
  <c r="DC171" i="18" s="1"/>
  <c r="DT184" i="18"/>
  <c r="CS31" i="18"/>
  <c r="CS42" i="18" s="1"/>
  <c r="CW186" i="18"/>
  <c r="CX186" i="18" s="1"/>
  <c r="CZ186" i="18"/>
  <c r="DL168" i="18"/>
  <c r="DM168" i="18" s="1"/>
  <c r="DO168" i="18"/>
  <c r="DQ168" i="18" s="1"/>
  <c r="DR168" i="18" s="1"/>
  <c r="CR239" i="18"/>
  <c r="DB87" i="18"/>
  <c r="DC87" i="18" s="1"/>
  <c r="DE87" i="18"/>
  <c r="DE38" i="18"/>
  <c r="DB38" i="18"/>
  <c r="DC38" i="18" s="1"/>
  <c r="DM28" i="18"/>
  <c r="DT28" i="18"/>
  <c r="CW26" i="18"/>
  <c r="CX26" i="18" s="1"/>
  <c r="CZ26" i="18"/>
  <c r="DJ182" i="18"/>
  <c r="DG182" i="18"/>
  <c r="DH182" i="18" s="1"/>
  <c r="DL229" i="18"/>
  <c r="DM229" i="18" s="1"/>
  <c r="DO229" i="18"/>
  <c r="DQ229" i="18" s="1"/>
  <c r="DR229" i="18" s="1"/>
  <c r="DC187" i="18"/>
  <c r="CX30" i="18"/>
  <c r="CX89" i="18"/>
  <c r="CW92" i="18"/>
  <c r="CX92" i="18" s="1"/>
  <c r="CZ92" i="18"/>
  <c r="DB81" i="18"/>
  <c r="DC81" i="18" s="1"/>
  <c r="DE81" i="18"/>
  <c r="DE231" i="18"/>
  <c r="DB231" i="18"/>
  <c r="DC231" i="18" s="1"/>
  <c r="CS129" i="18"/>
  <c r="CX91" i="18"/>
  <c r="CS151" i="18"/>
  <c r="DC197" i="18"/>
  <c r="DG40" i="18"/>
  <c r="DJ40" i="18"/>
  <c r="DG213" i="18"/>
  <c r="DJ213" i="18"/>
  <c r="CX54" i="18"/>
  <c r="CW61" i="18"/>
  <c r="CZ61" i="18"/>
  <c r="DB95" i="18"/>
  <c r="DC95" i="18" s="1"/>
  <c r="DE95" i="18"/>
  <c r="DB237" i="18"/>
  <c r="DC237" i="18" s="1"/>
  <c r="DE237" i="18"/>
  <c r="DC166" i="18"/>
  <c r="CX211" i="18"/>
  <c r="CS214" i="18"/>
  <c r="CZ131" i="18"/>
  <c r="CW131" i="18"/>
  <c r="DF71" i="18"/>
  <c r="DB71" i="18"/>
  <c r="DE136" i="18"/>
  <c r="DB136" i="18"/>
  <c r="CX79" i="18"/>
  <c r="DB130" i="18"/>
  <c r="DC130" i="18" s="1"/>
  <c r="DE130" i="18"/>
  <c r="CR42" i="18"/>
  <c r="DJ39" i="18"/>
  <c r="DG39" i="18"/>
  <c r="DH39" i="18" s="1"/>
  <c r="CS115" i="18"/>
  <c r="DH149" i="18"/>
  <c r="DB58" i="18"/>
  <c r="DC58" i="18" s="1"/>
  <c r="DE58" i="18"/>
  <c r="CM243" i="18"/>
  <c r="CW77" i="18"/>
  <c r="CX77" i="18" s="1"/>
  <c r="CZ77" i="18"/>
  <c r="DE138" i="18"/>
  <c r="DB138" i="18"/>
  <c r="CR97" i="18"/>
  <c r="CX34" i="18"/>
  <c r="DB83" i="18"/>
  <c r="DC83" i="18" s="1"/>
  <c r="DE83" i="18"/>
  <c r="CW150" i="18"/>
  <c r="CZ150" i="18"/>
  <c r="CX85" i="18"/>
  <c r="DB56" i="18"/>
  <c r="DE56" i="18"/>
  <c r="DM106" i="18"/>
  <c r="DT106" i="18"/>
  <c r="CX104" i="18"/>
  <c r="CW115" i="18"/>
  <c r="DT200" i="17"/>
  <c r="CI243" i="17"/>
  <c r="DE151" i="17"/>
  <c r="DB151" i="17"/>
  <c r="DC151" i="17" s="1"/>
  <c r="DT73" i="17"/>
  <c r="DT23" i="17"/>
  <c r="DB95" i="17"/>
  <c r="DC95" i="17" s="1"/>
  <c r="DE95" i="17"/>
  <c r="CW189" i="17"/>
  <c r="CZ189" i="17"/>
  <c r="DE195" i="17"/>
  <c r="DB195" i="17"/>
  <c r="DC195" i="17" s="1"/>
  <c r="DE191" i="17"/>
  <c r="DB191" i="17"/>
  <c r="DX25" i="17"/>
  <c r="DU25" i="17"/>
  <c r="DY25" i="17" s="1"/>
  <c r="DX234" i="17"/>
  <c r="DU234" i="17"/>
  <c r="DY234" i="17" s="1"/>
  <c r="DB96" i="17"/>
  <c r="DC96" i="17" s="1"/>
  <c r="DE96" i="17"/>
  <c r="CW150" i="17"/>
  <c r="CZ150" i="17"/>
  <c r="CS104" i="17"/>
  <c r="CS115" i="17" s="1"/>
  <c r="CR115" i="17"/>
  <c r="DB76" i="17"/>
  <c r="DC76" i="17" s="1"/>
  <c r="DE76" i="17"/>
  <c r="DX169" i="17"/>
  <c r="DU169" i="17"/>
  <c r="DY169" i="17" s="1"/>
  <c r="DJ218" i="17"/>
  <c r="DG218" i="17"/>
  <c r="DF212" i="17"/>
  <c r="DB212" i="17"/>
  <c r="CW154" i="17"/>
  <c r="CX154" i="17" s="1"/>
  <c r="CZ154" i="17"/>
  <c r="CW124" i="17"/>
  <c r="CZ124" i="17"/>
  <c r="DE166" i="17"/>
  <c r="DB166" i="17"/>
  <c r="DC166" i="17" s="1"/>
  <c r="DX31" i="17"/>
  <c r="DU31" i="17"/>
  <c r="DY31" i="17" s="1"/>
  <c r="DC75" i="17"/>
  <c r="CS132" i="17"/>
  <c r="CX111" i="17"/>
  <c r="DE238" i="17"/>
  <c r="DB238" i="17"/>
  <c r="DB92" i="17"/>
  <c r="DC92" i="17" s="1"/>
  <c r="DE92" i="17"/>
  <c r="DE89" i="17"/>
  <c r="DB89" i="17"/>
  <c r="DC89" i="17" s="1"/>
  <c r="DT88" i="17"/>
  <c r="DB228" i="17"/>
  <c r="DE228" i="17"/>
  <c r="DG112" i="17"/>
  <c r="DJ112" i="17"/>
  <c r="DG108" i="17"/>
  <c r="DJ108" i="17"/>
  <c r="CS230" i="17"/>
  <c r="CS239" i="17" s="1"/>
  <c r="CX96" i="17"/>
  <c r="CS150" i="17"/>
  <c r="CS156" i="17" s="1"/>
  <c r="CR156" i="17"/>
  <c r="CZ104" i="17"/>
  <c r="CW104" i="17"/>
  <c r="DP34" i="17"/>
  <c r="DQ34" i="17" s="1"/>
  <c r="DR34" i="17" s="1"/>
  <c r="DL34" i="17"/>
  <c r="CX76" i="17"/>
  <c r="DC210" i="17"/>
  <c r="DG22" i="17"/>
  <c r="DH22" i="17" s="1"/>
  <c r="DJ22" i="17"/>
  <c r="CS182" i="17"/>
  <c r="DB83" i="17"/>
  <c r="DC83" i="17" s="1"/>
  <c r="DE83" i="17"/>
  <c r="DJ211" i="17"/>
  <c r="DT72" i="17"/>
  <c r="DO188" i="17"/>
  <c r="DB134" i="17"/>
  <c r="DC134" i="17" s="1"/>
  <c r="DE134" i="17"/>
  <c r="CS154" i="17"/>
  <c r="CS85" i="17"/>
  <c r="CS97" i="17" s="1"/>
  <c r="CR97" i="17"/>
  <c r="CZ233" i="17"/>
  <c r="CW233" i="17"/>
  <c r="CX233" i="17" s="1"/>
  <c r="CX166" i="17"/>
  <c r="CW173" i="17"/>
  <c r="CZ173" i="17"/>
  <c r="DG153" i="17"/>
  <c r="DH153" i="17" s="1"/>
  <c r="DJ153" i="17"/>
  <c r="DG82" i="17"/>
  <c r="DJ82" i="17"/>
  <c r="CX92" i="17"/>
  <c r="CS123" i="17"/>
  <c r="CS141" i="17" s="1"/>
  <c r="CR141" i="17"/>
  <c r="DT109" i="17"/>
  <c r="CR239" i="17"/>
  <c r="DE232" i="17"/>
  <c r="DB232" i="17"/>
  <c r="DC232" i="17" s="1"/>
  <c r="DP213" i="17"/>
  <c r="DQ213" i="17" s="1"/>
  <c r="DR213" i="17" s="1"/>
  <c r="DL213" i="17"/>
  <c r="DB227" i="17"/>
  <c r="DE227" i="17"/>
  <c r="DP35" i="17"/>
  <c r="DQ35" i="17" s="1"/>
  <c r="DR35" i="17" s="1"/>
  <c r="DL35" i="17"/>
  <c r="DE237" i="17"/>
  <c r="DB237" i="17"/>
  <c r="DC237" i="17" s="1"/>
  <c r="DB91" i="17"/>
  <c r="DC91" i="17" s="1"/>
  <c r="DE91" i="17"/>
  <c r="CW137" i="17"/>
  <c r="CZ137" i="17"/>
  <c r="DE155" i="17"/>
  <c r="DB155" i="17"/>
  <c r="DC155" i="17" s="1"/>
  <c r="CW113" i="17"/>
  <c r="CZ113" i="17"/>
  <c r="CS165" i="17"/>
  <c r="CR174" i="17"/>
  <c r="CM243" i="17"/>
  <c r="CW133" i="17"/>
  <c r="CZ133" i="17"/>
  <c r="DO182" i="17"/>
  <c r="DJ106" i="17"/>
  <c r="DG106" i="17"/>
  <c r="DH106" i="17" s="1"/>
  <c r="CZ170" i="17"/>
  <c r="CW170" i="17"/>
  <c r="CX170" i="17" s="1"/>
  <c r="CS190" i="17"/>
  <c r="DG77" i="17"/>
  <c r="DH77" i="17" s="1"/>
  <c r="DJ77" i="17"/>
  <c r="CS188" i="17"/>
  <c r="DL168" i="17"/>
  <c r="DO168" i="17"/>
  <c r="DQ168" i="17" s="1"/>
  <c r="DR168" i="17" s="1"/>
  <c r="DJ210" i="17"/>
  <c r="DG210" i="17"/>
  <c r="DC22" i="17"/>
  <c r="DJ192" i="17"/>
  <c r="DG192" i="17"/>
  <c r="DH192" i="17" s="1"/>
  <c r="DA182" i="17"/>
  <c r="CW182" i="17"/>
  <c r="CX83" i="17"/>
  <c r="DB93" i="17"/>
  <c r="DC93" i="17" s="1"/>
  <c r="DE93" i="17"/>
  <c r="DB139" i="17"/>
  <c r="DC139" i="17" s="1"/>
  <c r="DE139" i="17"/>
  <c r="DP130" i="17"/>
  <c r="DQ130" i="17" s="1"/>
  <c r="DR130" i="17" s="1"/>
  <c r="DL130" i="17"/>
  <c r="DM130" i="17" s="1"/>
  <c r="DJ214" i="17"/>
  <c r="DG214" i="17"/>
  <c r="DH214" i="17" s="1"/>
  <c r="CN174" i="17"/>
  <c r="DJ193" i="17"/>
  <c r="DG193" i="17"/>
  <c r="CX134" i="17"/>
  <c r="DG21" i="17"/>
  <c r="DJ21" i="17"/>
  <c r="CZ85" i="17"/>
  <c r="CW85" i="17"/>
  <c r="CX85" i="17" s="1"/>
  <c r="DM29" i="17"/>
  <c r="DT29" i="17"/>
  <c r="DT55" i="17"/>
  <c r="CS211" i="17"/>
  <c r="CS220" i="17" s="1"/>
  <c r="CR220" i="17"/>
  <c r="DC153" i="17"/>
  <c r="DB110" i="17"/>
  <c r="DE110" i="17"/>
  <c r="DB229" i="17"/>
  <c r="DC229" i="17" s="1"/>
  <c r="DE229" i="17"/>
  <c r="DB81" i="17"/>
  <c r="DE81" i="17"/>
  <c r="CW186" i="17"/>
  <c r="CX186" i="17" s="1"/>
  <c r="CZ186" i="17"/>
  <c r="DE87" i="17"/>
  <c r="DB87" i="17"/>
  <c r="DC196" i="17"/>
  <c r="DG105" i="17"/>
  <c r="DJ105" i="17"/>
  <c r="CW54" i="17"/>
  <c r="DP125" i="17"/>
  <c r="DQ125" i="17" s="1"/>
  <c r="DR125" i="17" s="1"/>
  <c r="DL125" i="17"/>
  <c r="DU200" i="17"/>
  <c r="DY200" i="17" s="1"/>
  <c r="DX200" i="17"/>
  <c r="DX73" i="17"/>
  <c r="DU73" i="17"/>
  <c r="DY73" i="17" s="1"/>
  <c r="DE129" i="17"/>
  <c r="DB129" i="17"/>
  <c r="CW230" i="17"/>
  <c r="CX230" i="17" s="1"/>
  <c r="CZ230" i="17"/>
  <c r="DB138" i="17"/>
  <c r="DE138" i="17"/>
  <c r="DJ215" i="17"/>
  <c r="DG215" i="17"/>
  <c r="DH215" i="17" s="1"/>
  <c r="CX131" i="17"/>
  <c r="DR71" i="17"/>
  <c r="DB114" i="17"/>
  <c r="DC114" i="17" s="1"/>
  <c r="DE114" i="17"/>
  <c r="CN201" i="17"/>
  <c r="DB171" i="17"/>
  <c r="DC171" i="17" s="1"/>
  <c r="DE171" i="17"/>
  <c r="DG84" i="17"/>
  <c r="DH84" i="17" s="1"/>
  <c r="DJ84" i="17"/>
  <c r="CW123" i="17"/>
  <c r="CZ123" i="17"/>
  <c r="DP79" i="17"/>
  <c r="DQ79" i="17" s="1"/>
  <c r="DR79" i="17" s="1"/>
  <c r="DL79" i="17"/>
  <c r="DM79" i="17" s="1"/>
  <c r="DT71" i="17"/>
  <c r="CX237" i="17"/>
  <c r="DB94" i="17"/>
  <c r="DE94" i="17"/>
  <c r="CR187" i="17"/>
  <c r="CS187" i="17" s="1"/>
  <c r="CV187" i="17"/>
  <c r="DG30" i="17"/>
  <c r="DJ30" i="17"/>
  <c r="CW165" i="17"/>
  <c r="CZ165" i="17"/>
  <c r="DX208" i="17"/>
  <c r="DU208" i="17"/>
  <c r="CW239" i="17"/>
  <c r="CX227" i="17"/>
  <c r="CX239" i="17" s="1"/>
  <c r="DJ172" i="17"/>
  <c r="DG172" i="17"/>
  <c r="DH172" i="17" s="1"/>
  <c r="DT90" i="17"/>
  <c r="DX24" i="17"/>
  <c r="DU24" i="17"/>
  <c r="DY24" i="17" s="1"/>
  <c r="CW136" i="17"/>
  <c r="CX136" i="17" s="1"/>
  <c r="CZ136" i="17"/>
  <c r="DU86" i="17"/>
  <c r="DY86" i="17" s="1"/>
  <c r="DX86" i="17"/>
  <c r="CW140" i="17"/>
  <c r="CX140" i="17" s="1"/>
  <c r="CZ140" i="17"/>
  <c r="DJ167" i="17"/>
  <c r="DG167" i="17"/>
  <c r="DH167" i="17" s="1"/>
  <c r="DC106" i="17"/>
  <c r="CS170" i="17"/>
  <c r="DP38" i="17"/>
  <c r="DQ38" i="17" s="1"/>
  <c r="DR38" i="17" s="1"/>
  <c r="DL38" i="17"/>
  <c r="CW190" i="17"/>
  <c r="CX190" i="17" s="1"/>
  <c r="CZ190" i="17"/>
  <c r="DJ236" i="17"/>
  <c r="DG236" i="17"/>
  <c r="DC77" i="17"/>
  <c r="DA188" i="17"/>
  <c r="CW188" i="17"/>
  <c r="CX188" i="17" s="1"/>
  <c r="DT217" i="17"/>
  <c r="DB131" i="17"/>
  <c r="DC131" i="17" s="1"/>
  <c r="DE131" i="17"/>
  <c r="CX93" i="17"/>
  <c r="DP39" i="17"/>
  <c r="DQ39" i="17" s="1"/>
  <c r="DR39" i="17" s="1"/>
  <c r="DL39" i="17"/>
  <c r="DG183" i="17"/>
  <c r="DJ183" i="17"/>
  <c r="CW231" i="17"/>
  <c r="CX231" i="17" s="1"/>
  <c r="CZ231" i="17"/>
  <c r="DM71" i="17"/>
  <c r="CN141" i="17"/>
  <c r="DC21" i="17"/>
  <c r="DC42" i="17" s="1"/>
  <c r="DB42" i="17"/>
  <c r="DB135" i="17"/>
  <c r="DC135" i="17" s="1"/>
  <c r="DE135" i="17"/>
  <c r="DA211" i="17"/>
  <c r="CW211" i="17"/>
  <c r="DJ219" i="17"/>
  <c r="DG219" i="17"/>
  <c r="CM201" i="17"/>
  <c r="DG75" i="17"/>
  <c r="DJ75" i="17"/>
  <c r="DJ235" i="17"/>
  <c r="DG235" i="17"/>
  <c r="DH235" i="17" s="1"/>
  <c r="DP74" i="17"/>
  <c r="DQ74" i="17" s="1"/>
  <c r="DR74" i="17" s="1"/>
  <c r="DL74" i="17"/>
  <c r="CW132" i="17"/>
  <c r="CX132" i="17" s="1"/>
  <c r="CZ132" i="17"/>
  <c r="CX171" i="17"/>
  <c r="DB111" i="17"/>
  <c r="DC111" i="17" s="1"/>
  <c r="DE111" i="17"/>
  <c r="DX23" i="17"/>
  <c r="DU23" i="17"/>
  <c r="DY23" i="17" s="1"/>
  <c r="CX229" i="17"/>
  <c r="DJ152" i="17"/>
  <c r="DG152" i="17"/>
  <c r="CS186" i="17"/>
  <c r="DH79" i="17"/>
  <c r="DJ196" i="17"/>
  <c r="DG196" i="17"/>
  <c r="DH196" i="17" s="1"/>
  <c r="CX89" i="17"/>
  <c r="CS54" i="17"/>
  <c r="CS63" i="17" s="1"/>
  <c r="CR63" i="17"/>
  <c r="DP236" i="18" l="1"/>
  <c r="DQ236" i="18" s="1"/>
  <c r="DR236" i="18" s="1"/>
  <c r="DL236" i="18"/>
  <c r="CX115" i="18"/>
  <c r="CS156" i="18"/>
  <c r="CS239" i="18"/>
  <c r="DK113" i="18"/>
  <c r="DG113" i="18"/>
  <c r="DO192" i="18"/>
  <c r="DQ192" i="18" s="1"/>
  <c r="DR192" i="18" s="1"/>
  <c r="DL192" i="18"/>
  <c r="DM192" i="18" s="1"/>
  <c r="DH109" i="18"/>
  <c r="DH192" i="18"/>
  <c r="DT192" i="18"/>
  <c r="CS141" i="18"/>
  <c r="CS97" i="18"/>
  <c r="DL109" i="18"/>
  <c r="DM109" i="18" s="1"/>
  <c r="DO109" i="18"/>
  <c r="DQ109" i="18" s="1"/>
  <c r="DR109" i="18" s="1"/>
  <c r="DF196" i="18"/>
  <c r="DB196" i="18"/>
  <c r="DC196" i="18" s="1"/>
  <c r="DB150" i="18"/>
  <c r="DE150" i="18"/>
  <c r="DU106" i="18"/>
  <c r="DY106" i="18" s="1"/>
  <c r="DX106" i="18"/>
  <c r="DG83" i="18"/>
  <c r="DH83" i="18" s="1"/>
  <c r="DJ83" i="18"/>
  <c r="DC138" i="18"/>
  <c r="DG130" i="18"/>
  <c r="DJ130" i="18"/>
  <c r="DC136" i="18"/>
  <c r="DG95" i="18"/>
  <c r="DH95" i="18" s="1"/>
  <c r="DJ95" i="18"/>
  <c r="DO40" i="18"/>
  <c r="DQ40" i="18" s="1"/>
  <c r="DR40" i="18" s="1"/>
  <c r="DL40" i="18"/>
  <c r="DM40" i="18" s="1"/>
  <c r="DO182" i="18"/>
  <c r="DQ182" i="18" s="1"/>
  <c r="DR182" i="18" s="1"/>
  <c r="DL182" i="18"/>
  <c r="DO153" i="18"/>
  <c r="DQ153" i="18" s="1"/>
  <c r="DR153" i="18" s="1"/>
  <c r="DL153" i="18"/>
  <c r="DM153" i="18" s="1"/>
  <c r="DC227" i="18"/>
  <c r="DG32" i="18"/>
  <c r="DJ32" i="18"/>
  <c r="DL230" i="18"/>
  <c r="DM230" i="18" s="1"/>
  <c r="DO230" i="18"/>
  <c r="DQ230" i="18" s="1"/>
  <c r="DR230" i="18" s="1"/>
  <c r="DL199" i="18"/>
  <c r="DO199" i="18"/>
  <c r="DQ199" i="18" s="1"/>
  <c r="DR199" i="18" s="1"/>
  <c r="DG165" i="18"/>
  <c r="DJ165" i="18"/>
  <c r="DJ126" i="18"/>
  <c r="DG126" i="18"/>
  <c r="DH126" i="18" s="1"/>
  <c r="DR149" i="18"/>
  <c r="CX215" i="18"/>
  <c r="DJ110" i="18"/>
  <c r="DG110" i="18"/>
  <c r="DH110" i="18" s="1"/>
  <c r="DG52" i="18"/>
  <c r="DJ52" i="18"/>
  <c r="DO166" i="18"/>
  <c r="DQ166" i="18" s="1"/>
  <c r="DR166" i="18" s="1"/>
  <c r="DL166" i="18"/>
  <c r="DO173" i="18"/>
  <c r="DQ173" i="18" s="1"/>
  <c r="DR173" i="18" s="1"/>
  <c r="DL173" i="18"/>
  <c r="DM173" i="18" s="1"/>
  <c r="DE152" i="18"/>
  <c r="DB152" i="18"/>
  <c r="DC152" i="18" s="1"/>
  <c r="DT168" i="18"/>
  <c r="DC132" i="18"/>
  <c r="DG85" i="18"/>
  <c r="DJ85" i="18"/>
  <c r="DG34" i="18"/>
  <c r="DJ34" i="18"/>
  <c r="DB151" i="18"/>
  <c r="DE151" i="18"/>
  <c r="DB129" i="18"/>
  <c r="DE129" i="18"/>
  <c r="DO170" i="18"/>
  <c r="DQ170" i="18" s="1"/>
  <c r="DR170" i="18" s="1"/>
  <c r="DL170" i="18"/>
  <c r="CX239" i="18"/>
  <c r="CX35" i="18"/>
  <c r="DG93" i="18"/>
  <c r="DH93" i="18" s="1"/>
  <c r="DJ93" i="18"/>
  <c r="DE208" i="18"/>
  <c r="DB208" i="18"/>
  <c r="DB238" i="18"/>
  <c r="DE238" i="18"/>
  <c r="DJ217" i="18"/>
  <c r="DG217" i="18"/>
  <c r="DH181" i="18"/>
  <c r="DB33" i="18"/>
  <c r="DC33" i="18" s="1"/>
  <c r="DE33" i="18"/>
  <c r="DG22" i="18"/>
  <c r="DH22" i="18" s="1"/>
  <c r="DJ22" i="18"/>
  <c r="DC76" i="18"/>
  <c r="CX122" i="18"/>
  <c r="CW141" i="18"/>
  <c r="DO112" i="18"/>
  <c r="DQ112" i="18" s="1"/>
  <c r="DR112" i="18" s="1"/>
  <c r="DL112" i="18"/>
  <c r="DB94" i="18"/>
  <c r="DC94" i="18" s="1"/>
  <c r="DE94" i="18"/>
  <c r="DJ138" i="18"/>
  <c r="DG138" i="18"/>
  <c r="DH138" i="18" s="1"/>
  <c r="DO39" i="18"/>
  <c r="DQ39" i="18" s="1"/>
  <c r="DR39" i="18" s="1"/>
  <c r="DL39" i="18"/>
  <c r="DM39" i="18" s="1"/>
  <c r="DJ136" i="18"/>
  <c r="DG136" i="18"/>
  <c r="DH136" i="18" s="1"/>
  <c r="CX131" i="18"/>
  <c r="DG237" i="18"/>
  <c r="DH237" i="18" s="1"/>
  <c r="DJ237" i="18"/>
  <c r="DH40" i="18"/>
  <c r="DB92" i="18"/>
  <c r="DC92" i="18" s="1"/>
  <c r="DE92" i="18"/>
  <c r="DB26" i="18"/>
  <c r="DC26" i="18" s="1"/>
  <c r="DE26" i="18"/>
  <c r="DB186" i="18"/>
  <c r="DC186" i="18" s="1"/>
  <c r="DE186" i="18"/>
  <c r="DJ171" i="18"/>
  <c r="DG171" i="18"/>
  <c r="DH171" i="18" s="1"/>
  <c r="DG128" i="18"/>
  <c r="DH128" i="18" s="1"/>
  <c r="DJ128" i="18"/>
  <c r="DG60" i="18"/>
  <c r="DH60" i="18" s="1"/>
  <c r="DJ60" i="18"/>
  <c r="DB194" i="18"/>
  <c r="DC194" i="18" s="1"/>
  <c r="DE194" i="18"/>
  <c r="DH230" i="18"/>
  <c r="DC165" i="18"/>
  <c r="DC174" i="18" s="1"/>
  <c r="DB174" i="18"/>
  <c r="DB57" i="18"/>
  <c r="DC57" i="18" s="1"/>
  <c r="DE57" i="18"/>
  <c r="DB183" i="18"/>
  <c r="DE183" i="18"/>
  <c r="DC110" i="18"/>
  <c r="DC52" i="18"/>
  <c r="DT233" i="18"/>
  <c r="DJ132" i="18"/>
  <c r="DG132" i="18"/>
  <c r="DH132" i="18" s="1"/>
  <c r="DC219" i="18"/>
  <c r="DJ216" i="18"/>
  <c r="DG216" i="18"/>
  <c r="DH216" i="18" s="1"/>
  <c r="CW97" i="18"/>
  <c r="DJ211" i="18"/>
  <c r="DG211" i="18"/>
  <c r="DH211" i="18" s="1"/>
  <c r="DO197" i="18"/>
  <c r="DQ197" i="18" s="1"/>
  <c r="DR197" i="18" s="1"/>
  <c r="DL197" i="18"/>
  <c r="CW239" i="18"/>
  <c r="DG89" i="18"/>
  <c r="DH89" i="18" s="1"/>
  <c r="DJ89" i="18"/>
  <c r="DC93" i="18"/>
  <c r="CX208" i="18"/>
  <c r="CW220" i="18"/>
  <c r="DJ107" i="18"/>
  <c r="DG107" i="18"/>
  <c r="DO181" i="18"/>
  <c r="DQ181" i="18" s="1"/>
  <c r="DL181" i="18"/>
  <c r="DT181" i="18" s="1"/>
  <c r="CX33" i="18"/>
  <c r="CX42" i="18" s="1"/>
  <c r="DC22" i="18"/>
  <c r="DB53" i="18"/>
  <c r="DC53" i="18" s="1"/>
  <c r="DE53" i="18"/>
  <c r="DG36" i="18"/>
  <c r="DJ36" i="18"/>
  <c r="DB86" i="18"/>
  <c r="DC86" i="18" s="1"/>
  <c r="DE86" i="18"/>
  <c r="DB84" i="18"/>
  <c r="DC84" i="18" s="1"/>
  <c r="DE84" i="18"/>
  <c r="CX94" i="18"/>
  <c r="CX97" i="18" s="1"/>
  <c r="DG56" i="18"/>
  <c r="DH56" i="18" s="1"/>
  <c r="DJ56" i="18"/>
  <c r="DG58" i="18"/>
  <c r="DH58" i="18" s="1"/>
  <c r="DJ58" i="18"/>
  <c r="DC71" i="18"/>
  <c r="DE131" i="18"/>
  <c r="DB131" i="18"/>
  <c r="DC131" i="18" s="1"/>
  <c r="DB61" i="18"/>
  <c r="DC61" i="18" s="1"/>
  <c r="DE61" i="18"/>
  <c r="DO213" i="18"/>
  <c r="DQ213" i="18" s="1"/>
  <c r="DR213" i="18" s="1"/>
  <c r="DL213" i="18"/>
  <c r="DM213" i="18" s="1"/>
  <c r="DG81" i="18"/>
  <c r="DH81" i="18" s="1"/>
  <c r="DJ81" i="18"/>
  <c r="DJ38" i="18"/>
  <c r="DG38" i="18"/>
  <c r="DH38" i="18" s="1"/>
  <c r="DL191" i="18"/>
  <c r="DO191" i="18"/>
  <c r="DQ191" i="18" s="1"/>
  <c r="DR191" i="18" s="1"/>
  <c r="DC60" i="18"/>
  <c r="DC189" i="18"/>
  <c r="CS220" i="18"/>
  <c r="DB82" i="18"/>
  <c r="DE82" i="18"/>
  <c r="CX183" i="18"/>
  <c r="CW201" i="18"/>
  <c r="DC209" i="18"/>
  <c r="DJ134" i="18"/>
  <c r="DG134" i="18"/>
  <c r="DL187" i="18"/>
  <c r="DO187" i="18"/>
  <c r="DQ187" i="18" s="1"/>
  <c r="DR187" i="18" s="1"/>
  <c r="DP108" i="18"/>
  <c r="DQ108" i="18" s="1"/>
  <c r="DR108" i="18" s="1"/>
  <c r="DL108" i="18"/>
  <c r="DB90" i="18"/>
  <c r="DE90" i="18"/>
  <c r="DU74" i="18"/>
  <c r="DY74" i="18" s="1"/>
  <c r="DX74" i="18"/>
  <c r="DG104" i="18"/>
  <c r="DJ104" i="18"/>
  <c r="DG155" i="18"/>
  <c r="DH155" i="18" s="1"/>
  <c r="DJ155" i="18"/>
  <c r="DB59" i="18"/>
  <c r="DC59" i="18" s="1"/>
  <c r="DE59" i="18"/>
  <c r="DJ219" i="18"/>
  <c r="DG219" i="18"/>
  <c r="DH219" i="18" s="1"/>
  <c r="DE214" i="18"/>
  <c r="DB214" i="18"/>
  <c r="DC195" i="18"/>
  <c r="DG91" i="18"/>
  <c r="DJ91" i="18"/>
  <c r="DE111" i="18"/>
  <c r="DB111" i="18"/>
  <c r="DC24" i="18"/>
  <c r="DO212" i="18"/>
  <c r="DQ212" i="18" s="1"/>
  <c r="DR212" i="18" s="1"/>
  <c r="DL212" i="18"/>
  <c r="DO123" i="18"/>
  <c r="DQ123" i="18" s="1"/>
  <c r="DR123" i="18" s="1"/>
  <c r="DL123" i="18"/>
  <c r="DG21" i="18"/>
  <c r="DJ21" i="18"/>
  <c r="DB228" i="18"/>
  <c r="DC228" i="18" s="1"/>
  <c r="DE228" i="18"/>
  <c r="CS201" i="18"/>
  <c r="DE198" i="18"/>
  <c r="DB198" i="18"/>
  <c r="DC198" i="18" s="1"/>
  <c r="DB190" i="18"/>
  <c r="DE190" i="18"/>
  <c r="CX51" i="18"/>
  <c r="CW63" i="18"/>
  <c r="DT51" i="18"/>
  <c r="DT137" i="18"/>
  <c r="CX53" i="18"/>
  <c r="DJ232" i="18"/>
  <c r="DG232" i="18"/>
  <c r="DB235" i="18"/>
  <c r="DF235" i="18"/>
  <c r="DC56" i="18"/>
  <c r="CX150" i="18"/>
  <c r="CW156" i="18"/>
  <c r="DB77" i="18"/>
  <c r="DC77" i="18" s="1"/>
  <c r="DE77" i="18"/>
  <c r="DT218" i="18"/>
  <c r="CR243" i="18"/>
  <c r="DK71" i="18"/>
  <c r="DG71" i="18"/>
  <c r="CX61" i="18"/>
  <c r="DH213" i="18"/>
  <c r="DJ231" i="18"/>
  <c r="DG231" i="18"/>
  <c r="DH231" i="18" s="1"/>
  <c r="DU28" i="18"/>
  <c r="DY28" i="18" s="1"/>
  <c r="DX28" i="18"/>
  <c r="DG87" i="18"/>
  <c r="DJ87" i="18"/>
  <c r="DX184" i="18"/>
  <c r="DU184" i="18"/>
  <c r="DY184" i="18" s="1"/>
  <c r="DL169" i="18"/>
  <c r="DM169" i="18" s="1"/>
  <c r="DO169" i="18"/>
  <c r="DQ169" i="18" s="1"/>
  <c r="DR169" i="18" s="1"/>
  <c r="DG227" i="18"/>
  <c r="DJ227" i="18"/>
  <c r="DJ189" i="18"/>
  <c r="DG189" i="18"/>
  <c r="DH189" i="18" s="1"/>
  <c r="DB75" i="18"/>
  <c r="DE75" i="18"/>
  <c r="DC126" i="18"/>
  <c r="DB31" i="18"/>
  <c r="DE31" i="18"/>
  <c r="DT229" i="18"/>
  <c r="DM149" i="18"/>
  <c r="DE215" i="18"/>
  <c r="DB215" i="18"/>
  <c r="DC215" i="18" s="1"/>
  <c r="DG79" i="18"/>
  <c r="DK79" i="18"/>
  <c r="DG209" i="18"/>
  <c r="DH209" i="18" s="1"/>
  <c r="DJ209" i="18"/>
  <c r="DO172" i="18"/>
  <c r="DQ172" i="18" s="1"/>
  <c r="DR172" i="18" s="1"/>
  <c r="DL172" i="18"/>
  <c r="DM172" i="18" s="1"/>
  <c r="DE55" i="18"/>
  <c r="DB55" i="18"/>
  <c r="DX73" i="18"/>
  <c r="DU73" i="18"/>
  <c r="DY73" i="18" s="1"/>
  <c r="DB88" i="18"/>
  <c r="DC88" i="18" s="1"/>
  <c r="DE88" i="18"/>
  <c r="DH173" i="18"/>
  <c r="DT173" i="18"/>
  <c r="CX152" i="18"/>
  <c r="DC104" i="18"/>
  <c r="CW42" i="18"/>
  <c r="CX59" i="18"/>
  <c r="DM154" i="18"/>
  <c r="DT154" i="18"/>
  <c r="DK210" i="18"/>
  <c r="DG210" i="18"/>
  <c r="DH210" i="18" s="1"/>
  <c r="DT200" i="18"/>
  <c r="DJ195" i="18"/>
  <c r="DG195" i="18"/>
  <c r="DH195" i="18" s="1"/>
  <c r="DG54" i="18"/>
  <c r="DJ54" i="18"/>
  <c r="DF234" i="18"/>
  <c r="DB234" i="18"/>
  <c r="DC234" i="18" s="1"/>
  <c r="DB35" i="18"/>
  <c r="DC35" i="18" s="1"/>
  <c r="DE35" i="18"/>
  <c r="DG30" i="18"/>
  <c r="DH30" i="18" s="1"/>
  <c r="DJ30" i="18"/>
  <c r="DK24" i="18"/>
  <c r="DG24" i="18"/>
  <c r="DH24" i="18" s="1"/>
  <c r="DO140" i="18"/>
  <c r="DQ140" i="18" s="1"/>
  <c r="DR140" i="18" s="1"/>
  <c r="DL140" i="18"/>
  <c r="DM140" i="18" s="1"/>
  <c r="DC21" i="18"/>
  <c r="DJ188" i="18"/>
  <c r="DG188" i="18"/>
  <c r="DH188" i="18" s="1"/>
  <c r="CX198" i="18"/>
  <c r="DC51" i="18"/>
  <c r="DG76" i="18"/>
  <c r="DH76" i="18" s="1"/>
  <c r="DJ76" i="18"/>
  <c r="DB122" i="18"/>
  <c r="DE122" i="18"/>
  <c r="DB96" i="18"/>
  <c r="DC96" i="18" s="1"/>
  <c r="DE96" i="18"/>
  <c r="DE37" i="18"/>
  <c r="DB37" i="18"/>
  <c r="DC37" i="18" s="1"/>
  <c r="DG193" i="18"/>
  <c r="DJ193" i="18"/>
  <c r="DT149" i="18"/>
  <c r="CN243" i="17"/>
  <c r="CS201" i="17"/>
  <c r="DJ151" i="17"/>
  <c r="DG151" i="17"/>
  <c r="DH151" i="17" s="1"/>
  <c r="DT79" i="17"/>
  <c r="DX79" i="17" s="1"/>
  <c r="DU79" i="17"/>
  <c r="DY79" i="17" s="1"/>
  <c r="DL75" i="17"/>
  <c r="DO75" i="17"/>
  <c r="DQ75" i="17" s="1"/>
  <c r="DH183" i="17"/>
  <c r="DF188" i="17"/>
  <c r="DB188" i="17"/>
  <c r="DX71" i="17"/>
  <c r="DU71" i="17"/>
  <c r="DO215" i="17"/>
  <c r="DQ215" i="17" s="1"/>
  <c r="DR215" i="17" s="1"/>
  <c r="DL215" i="17"/>
  <c r="DM215" i="17" s="1"/>
  <c r="CX54" i="17"/>
  <c r="CX63" i="17" s="1"/>
  <c r="CW63" i="17"/>
  <c r="DB186" i="17"/>
  <c r="DC186" i="17" s="1"/>
  <c r="DE186" i="17"/>
  <c r="DC110" i="17"/>
  <c r="DM168" i="17"/>
  <c r="DT168" i="17"/>
  <c r="CX173" i="17"/>
  <c r="DE233" i="17"/>
  <c r="DB233" i="17"/>
  <c r="DU88" i="17"/>
  <c r="DY88" i="17" s="1"/>
  <c r="DX88" i="17"/>
  <c r="DH218" i="17"/>
  <c r="DO152" i="17"/>
  <c r="DQ152" i="17" s="1"/>
  <c r="DR152" i="17" s="1"/>
  <c r="DL152" i="17"/>
  <c r="DM152" i="17" s="1"/>
  <c r="DH75" i="17"/>
  <c r="DB190" i="17"/>
  <c r="DC190" i="17" s="1"/>
  <c r="DE190" i="17"/>
  <c r="DL167" i="17"/>
  <c r="DM167" i="17" s="1"/>
  <c r="DO167" i="17"/>
  <c r="DQ167" i="17" s="1"/>
  <c r="DR167" i="17" s="1"/>
  <c r="DB136" i="17"/>
  <c r="DE136" i="17"/>
  <c r="DX55" i="17"/>
  <c r="DU55" i="17"/>
  <c r="DY55" i="17" s="1"/>
  <c r="CX182" i="17"/>
  <c r="DO210" i="17"/>
  <c r="DQ210" i="17" s="1"/>
  <c r="DL210" i="17"/>
  <c r="DE170" i="17"/>
  <c r="DB170" i="17"/>
  <c r="DC170" i="17" s="1"/>
  <c r="DG91" i="17"/>
  <c r="DJ91" i="17"/>
  <c r="DT130" i="17"/>
  <c r="DX109" i="17"/>
  <c r="DU109" i="17"/>
  <c r="DY109" i="17" s="1"/>
  <c r="DL153" i="17"/>
  <c r="DO153" i="17"/>
  <c r="DQ153" i="17" s="1"/>
  <c r="DR153" i="17" s="1"/>
  <c r="DG83" i="17"/>
  <c r="DJ83" i="17"/>
  <c r="DL22" i="17"/>
  <c r="DO22" i="17"/>
  <c r="DQ22" i="17" s="1"/>
  <c r="DR22" i="17" s="1"/>
  <c r="CW115" i="17"/>
  <c r="CX104" i="17"/>
  <c r="DH112" i="17"/>
  <c r="DJ166" i="17"/>
  <c r="DG166" i="17"/>
  <c r="DH166" i="17" s="1"/>
  <c r="DO218" i="17"/>
  <c r="DQ218" i="17" s="1"/>
  <c r="DR218" i="17" s="1"/>
  <c r="DL218" i="17"/>
  <c r="DM218" i="17" s="1"/>
  <c r="DG76" i="17"/>
  <c r="DJ76" i="17"/>
  <c r="DB150" i="17"/>
  <c r="DE150" i="17"/>
  <c r="DC191" i="17"/>
  <c r="DB189" i="17"/>
  <c r="DC189" i="17" s="1"/>
  <c r="DE189" i="17"/>
  <c r="DO196" i="17"/>
  <c r="DQ196" i="17" s="1"/>
  <c r="DR196" i="17" s="1"/>
  <c r="DL196" i="17"/>
  <c r="DM196" i="17" s="1"/>
  <c r="DG111" i="17"/>
  <c r="DJ111" i="17"/>
  <c r="DB132" i="17"/>
  <c r="DC132" i="17" s="1"/>
  <c r="DE132" i="17"/>
  <c r="DF211" i="17"/>
  <c r="DB211" i="17"/>
  <c r="DG131" i="17"/>
  <c r="DJ131" i="17"/>
  <c r="DU217" i="17"/>
  <c r="DY217" i="17" s="1"/>
  <c r="DX217" i="17"/>
  <c r="DT214" i="17"/>
  <c r="DY208" i="17"/>
  <c r="DB165" i="17"/>
  <c r="DE165" i="17"/>
  <c r="DA187" i="17"/>
  <c r="CW187" i="17"/>
  <c r="CW201" i="17" s="1"/>
  <c r="DL84" i="17"/>
  <c r="DO84" i="17"/>
  <c r="DQ84" i="17" s="1"/>
  <c r="DR84" i="17" s="1"/>
  <c r="DG138" i="17"/>
  <c r="DH138" i="17" s="1"/>
  <c r="DJ138" i="17"/>
  <c r="DC129" i="17"/>
  <c r="DH105" i="17"/>
  <c r="DC87" i="17"/>
  <c r="DG81" i="17"/>
  <c r="DH81" i="17" s="1"/>
  <c r="DJ81" i="17"/>
  <c r="DU29" i="17"/>
  <c r="DY29" i="17" s="1"/>
  <c r="DX29" i="17"/>
  <c r="DL21" i="17"/>
  <c r="DT21" i="17" s="1"/>
  <c r="DO21" i="17"/>
  <c r="DQ21" i="17" s="1"/>
  <c r="DH193" i="17"/>
  <c r="DO214" i="17"/>
  <c r="DQ214" i="17" s="1"/>
  <c r="DR214" i="17" s="1"/>
  <c r="DL214" i="17"/>
  <c r="DM214" i="17" s="1"/>
  <c r="DG139" i="17"/>
  <c r="DJ139" i="17"/>
  <c r="DF182" i="17"/>
  <c r="DB182" i="17"/>
  <c r="DT167" i="17"/>
  <c r="DB133" i="17"/>
  <c r="DC133" i="17" s="1"/>
  <c r="DE133" i="17"/>
  <c r="CS174" i="17"/>
  <c r="DJ155" i="17"/>
  <c r="DG155" i="17"/>
  <c r="DH155" i="17" s="1"/>
  <c r="DG237" i="17"/>
  <c r="DH237" i="17" s="1"/>
  <c r="DJ237" i="17"/>
  <c r="DG232" i="17"/>
  <c r="DH232" i="17" s="1"/>
  <c r="DJ232" i="17"/>
  <c r="DL82" i="17"/>
  <c r="DM82" i="17" s="1"/>
  <c r="DO82" i="17"/>
  <c r="DQ82" i="17" s="1"/>
  <c r="DR82" i="17" s="1"/>
  <c r="DG134" i="17"/>
  <c r="DJ134" i="17"/>
  <c r="DX72" i="17"/>
  <c r="DU72" i="17"/>
  <c r="DY72" i="17" s="1"/>
  <c r="CX97" i="17"/>
  <c r="DE104" i="17"/>
  <c r="DB104" i="17"/>
  <c r="DL108" i="17"/>
  <c r="DM108" i="17" s="1"/>
  <c r="DO108" i="17"/>
  <c r="DQ108" i="17" s="1"/>
  <c r="DR108" i="17" s="1"/>
  <c r="DG228" i="17"/>
  <c r="DH228" i="17" s="1"/>
  <c r="DJ228" i="17"/>
  <c r="DJ89" i="17"/>
  <c r="DG89" i="17"/>
  <c r="DC238" i="17"/>
  <c r="DB124" i="17"/>
  <c r="DC124" i="17" s="1"/>
  <c r="DE124" i="17"/>
  <c r="DC212" i="17"/>
  <c r="CX150" i="17"/>
  <c r="CX156" i="17" s="1"/>
  <c r="CW156" i="17"/>
  <c r="DJ191" i="17"/>
  <c r="DG191" i="17"/>
  <c r="DH191" i="17" s="1"/>
  <c r="CX189" i="17"/>
  <c r="DH152" i="17"/>
  <c r="DM74" i="17"/>
  <c r="DT74" i="17"/>
  <c r="DO219" i="17"/>
  <c r="DQ219" i="17" s="1"/>
  <c r="DR219" i="17" s="1"/>
  <c r="DL219" i="17"/>
  <c r="DM219" i="17" s="1"/>
  <c r="DG135" i="17"/>
  <c r="DH135" i="17" s="1"/>
  <c r="DJ135" i="17"/>
  <c r="DO236" i="17"/>
  <c r="DQ236" i="17" s="1"/>
  <c r="DR236" i="17" s="1"/>
  <c r="DL236" i="17"/>
  <c r="DM236" i="17" s="1"/>
  <c r="DL30" i="17"/>
  <c r="DM30" i="17" s="1"/>
  <c r="DO30" i="17"/>
  <c r="DQ30" i="17" s="1"/>
  <c r="DR30" i="17" s="1"/>
  <c r="DG94" i="17"/>
  <c r="DH94" i="17" s="1"/>
  <c r="DJ94" i="17"/>
  <c r="CX123" i="17"/>
  <c r="CW141" i="17"/>
  <c r="DJ171" i="17"/>
  <c r="DG171" i="17"/>
  <c r="DB230" i="17"/>
  <c r="DC230" i="17" s="1"/>
  <c r="DE230" i="17"/>
  <c r="DG93" i="17"/>
  <c r="DH93" i="17" s="1"/>
  <c r="DJ93" i="17"/>
  <c r="DO192" i="17"/>
  <c r="DQ192" i="17" s="1"/>
  <c r="DR192" i="17" s="1"/>
  <c r="DL192" i="17"/>
  <c r="DH210" i="17"/>
  <c r="CX113" i="17"/>
  <c r="CX137" i="17"/>
  <c r="DB239" i="17"/>
  <c r="DC227" i="17"/>
  <c r="DO211" i="17"/>
  <c r="CW97" i="17"/>
  <c r="DL112" i="17"/>
  <c r="DM112" i="17" s="1"/>
  <c r="DO112" i="17"/>
  <c r="DQ112" i="17" s="1"/>
  <c r="DR112" i="17" s="1"/>
  <c r="DG92" i="17"/>
  <c r="DJ92" i="17"/>
  <c r="DB154" i="17"/>
  <c r="DE154" i="17"/>
  <c r="DJ195" i="17"/>
  <c r="DG195" i="17"/>
  <c r="CX211" i="17"/>
  <c r="CX220" i="17" s="1"/>
  <c r="CW220" i="17"/>
  <c r="DB231" i="17"/>
  <c r="DE231" i="17"/>
  <c r="DM39" i="17"/>
  <c r="DT39" i="17"/>
  <c r="DX90" i="17"/>
  <c r="DU90" i="17"/>
  <c r="DY90" i="17" s="1"/>
  <c r="DH30" i="17"/>
  <c r="DC94" i="17"/>
  <c r="DM125" i="17"/>
  <c r="DT125" i="17"/>
  <c r="DL105" i="17"/>
  <c r="DM105" i="17" s="1"/>
  <c r="DO105" i="17"/>
  <c r="DQ105" i="17" s="1"/>
  <c r="DR105" i="17" s="1"/>
  <c r="DG229" i="17"/>
  <c r="DJ229" i="17"/>
  <c r="DE85" i="17"/>
  <c r="DB85" i="17"/>
  <c r="DO235" i="17"/>
  <c r="DQ235" i="17" s="1"/>
  <c r="DR235" i="17" s="1"/>
  <c r="DL235" i="17"/>
  <c r="DH219" i="17"/>
  <c r="DL183" i="17"/>
  <c r="DM183" i="17" s="1"/>
  <c r="DO183" i="17"/>
  <c r="DQ183" i="17" s="1"/>
  <c r="DR183" i="17" s="1"/>
  <c r="DH236" i="17"/>
  <c r="DT236" i="17"/>
  <c r="DM38" i="17"/>
  <c r="DT38" i="17"/>
  <c r="DB140" i="17"/>
  <c r="DC140" i="17" s="1"/>
  <c r="DE140" i="17"/>
  <c r="DL172" i="17"/>
  <c r="DO172" i="17"/>
  <c r="DQ172" i="17" s="1"/>
  <c r="DR172" i="17" s="1"/>
  <c r="CX165" i="17"/>
  <c r="CW174" i="17"/>
  <c r="DB123" i="17"/>
  <c r="DE123" i="17"/>
  <c r="DG114" i="17"/>
  <c r="DH114" i="17" s="1"/>
  <c r="DJ114" i="17"/>
  <c r="DC138" i="17"/>
  <c r="DJ129" i="17"/>
  <c r="DG129" i="17"/>
  <c r="DH129" i="17" s="1"/>
  <c r="DB54" i="17"/>
  <c r="DE54" i="17"/>
  <c r="DT196" i="17"/>
  <c r="DJ87" i="17"/>
  <c r="DG87" i="17"/>
  <c r="DH87" i="17" s="1"/>
  <c r="DC81" i="17"/>
  <c r="DG110" i="17"/>
  <c r="DH110" i="17" s="1"/>
  <c r="DJ110" i="17"/>
  <c r="DG42" i="17"/>
  <c r="DH21" i="17"/>
  <c r="DH42" i="17" s="1"/>
  <c r="DO193" i="17"/>
  <c r="DQ193" i="17" s="1"/>
  <c r="DR193" i="17" s="1"/>
  <c r="DL193" i="17"/>
  <c r="DM193" i="17" s="1"/>
  <c r="DL77" i="17"/>
  <c r="DM77" i="17" s="1"/>
  <c r="DO77" i="17"/>
  <c r="DQ77" i="17" s="1"/>
  <c r="DR77" i="17" s="1"/>
  <c r="DL106" i="17"/>
  <c r="DO106" i="17"/>
  <c r="DQ106" i="17" s="1"/>
  <c r="DR106" i="17" s="1"/>
  <c r="CX133" i="17"/>
  <c r="DB113" i="17"/>
  <c r="DC113" i="17" s="1"/>
  <c r="DE113" i="17"/>
  <c r="DB137" i="17"/>
  <c r="DC137" i="17" s="1"/>
  <c r="DE137" i="17"/>
  <c r="DM35" i="17"/>
  <c r="DT35" i="17"/>
  <c r="DG227" i="17"/>
  <c r="DJ227" i="17"/>
  <c r="DM213" i="17"/>
  <c r="DT213" i="17"/>
  <c r="DH82" i="17"/>
  <c r="DB173" i="17"/>
  <c r="DC173" i="17" s="1"/>
  <c r="DE173" i="17"/>
  <c r="CR201" i="17"/>
  <c r="CR243" i="17" s="1"/>
  <c r="DT210" i="17"/>
  <c r="DM34" i="17"/>
  <c r="DT34" i="17"/>
  <c r="DH108" i="17"/>
  <c r="DT108" i="17"/>
  <c r="DC228" i="17"/>
  <c r="DJ238" i="17"/>
  <c r="DG238" i="17"/>
  <c r="DH238" i="17" s="1"/>
  <c r="CX124" i="17"/>
  <c r="DK212" i="17"/>
  <c r="DG212" i="17"/>
  <c r="DH212" i="17" s="1"/>
  <c r="DG96" i="17"/>
  <c r="DH96" i="17" s="1"/>
  <c r="DJ96" i="17"/>
  <c r="DG95" i="17"/>
  <c r="DH95" i="17" s="1"/>
  <c r="DJ95" i="17"/>
  <c r="DT40" i="18" l="1"/>
  <c r="DB63" i="18"/>
  <c r="DM236" i="18"/>
  <c r="DT236" i="18"/>
  <c r="DT230" i="18"/>
  <c r="DT153" i="18"/>
  <c r="DT109" i="18"/>
  <c r="DH113" i="18"/>
  <c r="DX192" i="18"/>
  <c r="DU192" i="18"/>
  <c r="DY192" i="18" s="1"/>
  <c r="CS243" i="18"/>
  <c r="DT172" i="18"/>
  <c r="DX172" i="18" s="1"/>
  <c r="DB239" i="18"/>
  <c r="DK196" i="18"/>
  <c r="DG196" i="18"/>
  <c r="DP113" i="18"/>
  <c r="DQ113" i="18" s="1"/>
  <c r="DR113" i="18" s="1"/>
  <c r="DL113" i="18"/>
  <c r="DM113" i="18" s="1"/>
  <c r="DU181" i="18"/>
  <c r="DX181" i="18"/>
  <c r="DX149" i="18"/>
  <c r="DU149" i="18"/>
  <c r="DJ37" i="18"/>
  <c r="DG37" i="18"/>
  <c r="DP24" i="18"/>
  <c r="DQ24" i="18" s="1"/>
  <c r="DR24" i="18" s="1"/>
  <c r="DL24" i="18"/>
  <c r="DM24" i="18" s="1"/>
  <c r="DJ215" i="18"/>
  <c r="DG215" i="18"/>
  <c r="DH215" i="18" s="1"/>
  <c r="DG31" i="18"/>
  <c r="DH31" i="18" s="1"/>
  <c r="DJ31" i="18"/>
  <c r="DG75" i="18"/>
  <c r="DH75" i="18" s="1"/>
  <c r="DJ75" i="18"/>
  <c r="DU137" i="18"/>
  <c r="DY137" i="18" s="1"/>
  <c r="DX137" i="18"/>
  <c r="DG190" i="18"/>
  <c r="DH190" i="18" s="1"/>
  <c r="DJ190" i="18"/>
  <c r="DH21" i="18"/>
  <c r="DC111" i="18"/>
  <c r="DC115" i="18" s="1"/>
  <c r="DG90" i="18"/>
  <c r="DH90" i="18" s="1"/>
  <c r="DJ90" i="18"/>
  <c r="DG82" i="18"/>
  <c r="DH82" i="18" s="1"/>
  <c r="DJ82" i="18"/>
  <c r="DG84" i="18"/>
  <c r="DH84" i="18" s="1"/>
  <c r="DJ84" i="18"/>
  <c r="DL36" i="18"/>
  <c r="DM36" i="18" s="1"/>
  <c r="DO36" i="18"/>
  <c r="DQ36" i="18" s="1"/>
  <c r="DR36" i="18" s="1"/>
  <c r="DG57" i="18"/>
  <c r="DH57" i="18" s="1"/>
  <c r="DJ57" i="18"/>
  <c r="DG26" i="18"/>
  <c r="DH26" i="18" s="1"/>
  <c r="DJ26" i="18"/>
  <c r="DO217" i="18"/>
  <c r="DQ217" i="18" s="1"/>
  <c r="DR217" i="18" s="1"/>
  <c r="DL217" i="18"/>
  <c r="DM217" i="18" s="1"/>
  <c r="DL93" i="18"/>
  <c r="DM93" i="18" s="1"/>
  <c r="DO93" i="18"/>
  <c r="DQ93" i="18" s="1"/>
  <c r="DR93" i="18" s="1"/>
  <c r="DG129" i="18"/>
  <c r="DH129" i="18" s="1"/>
  <c r="DJ129" i="18"/>
  <c r="DU168" i="18"/>
  <c r="DY168" i="18" s="1"/>
  <c r="DX168" i="18"/>
  <c r="DH52" i="18"/>
  <c r="DL95" i="18"/>
  <c r="DO95" i="18"/>
  <c r="DQ95" i="18" s="1"/>
  <c r="DR95" i="18" s="1"/>
  <c r="DL83" i="18"/>
  <c r="DO83" i="18"/>
  <c r="DQ83" i="18" s="1"/>
  <c r="DR83" i="18" s="1"/>
  <c r="DP79" i="18"/>
  <c r="DQ79" i="18" s="1"/>
  <c r="DR79" i="18" s="1"/>
  <c r="DL79" i="18"/>
  <c r="DM79" i="18" s="1"/>
  <c r="DC31" i="18"/>
  <c r="DL227" i="18"/>
  <c r="DO227" i="18"/>
  <c r="DQ227" i="18" s="1"/>
  <c r="DU51" i="18"/>
  <c r="DX51" i="18"/>
  <c r="DG228" i="18"/>
  <c r="DJ228" i="18"/>
  <c r="DM123" i="18"/>
  <c r="DT123" i="18"/>
  <c r="DH104" i="18"/>
  <c r="DM187" i="18"/>
  <c r="DT187" i="18"/>
  <c r="DC82" i="18"/>
  <c r="DH36" i="18"/>
  <c r="DX153" i="18"/>
  <c r="DU153" i="18"/>
  <c r="DY153" i="18" s="1"/>
  <c r="DG183" i="18"/>
  <c r="DJ183" i="18"/>
  <c r="DL22" i="18"/>
  <c r="DO22" i="18"/>
  <c r="DQ22" i="18" s="1"/>
  <c r="DR22" i="18" s="1"/>
  <c r="DJ238" i="18"/>
  <c r="DG238" i="18"/>
  <c r="DH238" i="18" s="1"/>
  <c r="DC129" i="18"/>
  <c r="DT169" i="18"/>
  <c r="DH85" i="18"/>
  <c r="DM166" i="18"/>
  <c r="DT166" i="18"/>
  <c r="DO126" i="18"/>
  <c r="DQ126" i="18" s="1"/>
  <c r="DR126" i="18" s="1"/>
  <c r="DL126" i="18"/>
  <c r="DM126" i="18" s="1"/>
  <c r="DM199" i="18"/>
  <c r="DT199" i="18"/>
  <c r="DH32" i="18"/>
  <c r="DH130" i="18"/>
  <c r="DC150" i="18"/>
  <c r="DB156" i="18"/>
  <c r="DH193" i="18"/>
  <c r="DG96" i="18"/>
  <c r="DH96" i="18" s="1"/>
  <c r="DJ96" i="18"/>
  <c r="DG122" i="18"/>
  <c r="DJ122" i="18"/>
  <c r="DC42" i="18"/>
  <c r="DL54" i="18"/>
  <c r="DM54" i="18" s="1"/>
  <c r="DO54" i="18"/>
  <c r="DQ54" i="18" s="1"/>
  <c r="DR54" i="18" s="1"/>
  <c r="DL195" i="18"/>
  <c r="DM195" i="18" s="1"/>
  <c r="DO195" i="18"/>
  <c r="DQ195" i="18" s="1"/>
  <c r="DR195" i="18" s="1"/>
  <c r="DG88" i="18"/>
  <c r="DJ88" i="18"/>
  <c r="DH79" i="18"/>
  <c r="DH227" i="18"/>
  <c r="DT213" i="18"/>
  <c r="DU218" i="18"/>
  <c r="DY218" i="18" s="1"/>
  <c r="DX218" i="18"/>
  <c r="DK235" i="18"/>
  <c r="DG235" i="18"/>
  <c r="DH235" i="18" s="1"/>
  <c r="DO219" i="18"/>
  <c r="DQ219" i="18" s="1"/>
  <c r="DR219" i="18" s="1"/>
  <c r="DL219" i="18"/>
  <c r="DM219" i="18" s="1"/>
  <c r="DL155" i="18"/>
  <c r="DM155" i="18" s="1"/>
  <c r="DO155" i="18"/>
  <c r="DQ155" i="18" s="1"/>
  <c r="DR155" i="18" s="1"/>
  <c r="DM108" i="18"/>
  <c r="DT108" i="18"/>
  <c r="DH134" i="18"/>
  <c r="DO38" i="18"/>
  <c r="DQ38" i="18" s="1"/>
  <c r="DR38" i="18" s="1"/>
  <c r="DL38" i="18"/>
  <c r="DJ131" i="18"/>
  <c r="DG131" i="18"/>
  <c r="DH131" i="18" s="1"/>
  <c r="DL58" i="18"/>
  <c r="DM58" i="18" s="1"/>
  <c r="DO58" i="18"/>
  <c r="DQ58" i="18" s="1"/>
  <c r="DR58" i="18" s="1"/>
  <c r="DG86" i="18"/>
  <c r="DJ86" i="18"/>
  <c r="DG53" i="18"/>
  <c r="DH53" i="18" s="1"/>
  <c r="DJ53" i="18"/>
  <c r="DH107" i="18"/>
  <c r="CX220" i="18"/>
  <c r="DL89" i="18"/>
  <c r="DO89" i="18"/>
  <c r="DQ89" i="18" s="1"/>
  <c r="DR89" i="18" s="1"/>
  <c r="DM197" i="18"/>
  <c r="DT197" i="18"/>
  <c r="DO211" i="18"/>
  <c r="DQ211" i="18" s="1"/>
  <c r="DR211" i="18" s="1"/>
  <c r="DL211" i="18"/>
  <c r="DM211" i="18" s="1"/>
  <c r="DC183" i="18"/>
  <c r="DB201" i="18"/>
  <c r="DJ194" i="18"/>
  <c r="DG194" i="18"/>
  <c r="DL128" i="18"/>
  <c r="DO128" i="18"/>
  <c r="DQ128" i="18" s="1"/>
  <c r="DR128" i="18" s="1"/>
  <c r="DG186" i="18"/>
  <c r="DJ186" i="18"/>
  <c r="DX40" i="18"/>
  <c r="DU40" i="18"/>
  <c r="DY40" i="18" s="1"/>
  <c r="DO136" i="18"/>
  <c r="DQ136" i="18" s="1"/>
  <c r="DR136" i="18" s="1"/>
  <c r="DL136" i="18"/>
  <c r="DM136" i="18" s="1"/>
  <c r="DM112" i="18"/>
  <c r="DT112" i="18"/>
  <c r="CX141" i="18"/>
  <c r="DC238" i="18"/>
  <c r="DC208" i="18"/>
  <c r="DB220" i="18"/>
  <c r="DM170" i="18"/>
  <c r="DT170" i="18"/>
  <c r="DG151" i="18"/>
  <c r="DH151" i="18" s="1"/>
  <c r="DJ151" i="18"/>
  <c r="DL34" i="18"/>
  <c r="DM34" i="18" s="1"/>
  <c r="DO34" i="18"/>
  <c r="DQ34" i="18" s="1"/>
  <c r="DR34" i="18" s="1"/>
  <c r="DJ152" i="18"/>
  <c r="DG152" i="18"/>
  <c r="DH152" i="18" s="1"/>
  <c r="DO110" i="18"/>
  <c r="DQ110" i="18" s="1"/>
  <c r="DR110" i="18" s="1"/>
  <c r="DL110" i="18"/>
  <c r="DM110" i="18" s="1"/>
  <c r="DL165" i="18"/>
  <c r="DO165" i="18"/>
  <c r="DQ165" i="18" s="1"/>
  <c r="DL76" i="18"/>
  <c r="DM76" i="18" s="1"/>
  <c r="DO76" i="18"/>
  <c r="DQ76" i="18" s="1"/>
  <c r="DR76" i="18" s="1"/>
  <c r="DK234" i="18"/>
  <c r="DG234" i="18"/>
  <c r="DU173" i="18"/>
  <c r="DY173" i="18" s="1"/>
  <c r="DX173" i="18"/>
  <c r="DJ55" i="18"/>
  <c r="DG55" i="18"/>
  <c r="DH55" i="18" s="1"/>
  <c r="DH87" i="18"/>
  <c r="DP71" i="18"/>
  <c r="DQ71" i="18" s="1"/>
  <c r="DL71" i="18"/>
  <c r="DH232" i="18"/>
  <c r="DM212" i="18"/>
  <c r="DT212" i="18"/>
  <c r="DH91" i="18"/>
  <c r="DG214" i="18"/>
  <c r="DH214" i="18" s="1"/>
  <c r="DJ214" i="18"/>
  <c r="DL104" i="18"/>
  <c r="DO104" i="18"/>
  <c r="DQ104" i="18" s="1"/>
  <c r="DM191" i="18"/>
  <c r="DT191" i="18"/>
  <c r="DL56" i="18"/>
  <c r="DO56" i="18"/>
  <c r="DQ56" i="18" s="1"/>
  <c r="DR56" i="18" s="1"/>
  <c r="DM181" i="18"/>
  <c r="DX230" i="18"/>
  <c r="DU230" i="18"/>
  <c r="DY230" i="18" s="1"/>
  <c r="DL60" i="18"/>
  <c r="DO60" i="18"/>
  <c r="DQ60" i="18" s="1"/>
  <c r="DR60" i="18" s="1"/>
  <c r="DO237" i="18"/>
  <c r="DQ237" i="18" s="1"/>
  <c r="DR237" i="18" s="1"/>
  <c r="DL237" i="18"/>
  <c r="DM237" i="18" s="1"/>
  <c r="DG94" i="18"/>
  <c r="DH94" i="18" s="1"/>
  <c r="DJ94" i="18"/>
  <c r="DT39" i="18"/>
  <c r="DL85" i="18"/>
  <c r="DM85" i="18" s="1"/>
  <c r="DO85" i="18"/>
  <c r="DQ85" i="18" s="1"/>
  <c r="DR85" i="18" s="1"/>
  <c r="DL32" i="18"/>
  <c r="DM32" i="18" s="1"/>
  <c r="DO32" i="18"/>
  <c r="DQ32" i="18" s="1"/>
  <c r="DR32" i="18" s="1"/>
  <c r="DL130" i="18"/>
  <c r="DM130" i="18" s="1"/>
  <c r="DO130" i="18"/>
  <c r="DQ130" i="18" s="1"/>
  <c r="DR130" i="18" s="1"/>
  <c r="DG150" i="18"/>
  <c r="DJ150" i="18"/>
  <c r="DO193" i="18"/>
  <c r="DQ193" i="18" s="1"/>
  <c r="DR193" i="18" s="1"/>
  <c r="DL193" i="18"/>
  <c r="DM193" i="18" s="1"/>
  <c r="DB42" i="18"/>
  <c r="DG35" i="18"/>
  <c r="DH35" i="18" s="1"/>
  <c r="DJ35" i="18"/>
  <c r="DP210" i="18"/>
  <c r="DQ210" i="18" s="1"/>
  <c r="DR210" i="18" s="1"/>
  <c r="DL210" i="18"/>
  <c r="DM210" i="18" s="1"/>
  <c r="DB115" i="18"/>
  <c r="DC75" i="18"/>
  <c r="DO231" i="18"/>
  <c r="DQ231" i="18" s="1"/>
  <c r="DR231" i="18" s="1"/>
  <c r="DL231" i="18"/>
  <c r="DM231" i="18" s="1"/>
  <c r="DO232" i="18"/>
  <c r="DQ232" i="18" s="1"/>
  <c r="DR232" i="18" s="1"/>
  <c r="DL232" i="18"/>
  <c r="DM232" i="18" s="1"/>
  <c r="DC190" i="18"/>
  <c r="DJ111" i="18"/>
  <c r="DG111" i="18"/>
  <c r="DH111" i="18" s="1"/>
  <c r="DC90" i="18"/>
  <c r="DB97" i="18"/>
  <c r="DR181" i="18"/>
  <c r="DO216" i="18"/>
  <c r="DQ216" i="18" s="1"/>
  <c r="DR216" i="18" s="1"/>
  <c r="DL216" i="18"/>
  <c r="DO171" i="18"/>
  <c r="DQ171" i="18" s="1"/>
  <c r="DR171" i="18" s="1"/>
  <c r="DL171" i="18"/>
  <c r="DM171" i="18" s="1"/>
  <c r="DB141" i="18"/>
  <c r="DC122" i="18"/>
  <c r="DO188" i="18"/>
  <c r="DQ188" i="18" s="1"/>
  <c r="DR188" i="18" s="1"/>
  <c r="DL188" i="18"/>
  <c r="DM188" i="18" s="1"/>
  <c r="DL30" i="18"/>
  <c r="DM30" i="18" s="1"/>
  <c r="DO30" i="18"/>
  <c r="DQ30" i="18" s="1"/>
  <c r="DR30" i="18" s="1"/>
  <c r="DH54" i="18"/>
  <c r="DU200" i="18"/>
  <c r="DY200" i="18" s="1"/>
  <c r="DX200" i="18"/>
  <c r="DX154" i="18"/>
  <c r="DU154" i="18"/>
  <c r="DY154" i="18" s="1"/>
  <c r="CW243" i="18"/>
  <c r="DC55" i="18"/>
  <c r="DC63" i="18" s="1"/>
  <c r="DO209" i="18"/>
  <c r="DQ209" i="18" s="1"/>
  <c r="DR209" i="18" s="1"/>
  <c r="DL209" i="18"/>
  <c r="DM209" i="18" s="1"/>
  <c r="DU229" i="18"/>
  <c r="DY229" i="18" s="1"/>
  <c r="DX229" i="18"/>
  <c r="DL189" i="18"/>
  <c r="DO189" i="18"/>
  <c r="DQ189" i="18" s="1"/>
  <c r="DR189" i="18" s="1"/>
  <c r="DL87" i="18"/>
  <c r="DM87" i="18" s="1"/>
  <c r="DO87" i="18"/>
  <c r="DQ87" i="18" s="1"/>
  <c r="DR87" i="18" s="1"/>
  <c r="DH71" i="18"/>
  <c r="DG77" i="18"/>
  <c r="DH77" i="18" s="1"/>
  <c r="DJ77" i="18"/>
  <c r="CX156" i="18"/>
  <c r="DC235" i="18"/>
  <c r="DC239" i="18" s="1"/>
  <c r="CX63" i="18"/>
  <c r="DJ198" i="18"/>
  <c r="DG198" i="18"/>
  <c r="DL21" i="18"/>
  <c r="DO21" i="18"/>
  <c r="DQ21" i="18" s="1"/>
  <c r="DL91" i="18"/>
  <c r="DM91" i="18" s="1"/>
  <c r="DO91" i="18"/>
  <c r="DQ91" i="18" s="1"/>
  <c r="DR91" i="18" s="1"/>
  <c r="DC214" i="18"/>
  <c r="DG59" i="18"/>
  <c r="DH59" i="18" s="1"/>
  <c r="DJ59" i="18"/>
  <c r="DO134" i="18"/>
  <c r="DQ134" i="18" s="1"/>
  <c r="DR134" i="18" s="1"/>
  <c r="DL134" i="18"/>
  <c r="DM134" i="18" s="1"/>
  <c r="CX201" i="18"/>
  <c r="DL81" i="18"/>
  <c r="DM81" i="18" s="1"/>
  <c r="DO81" i="18"/>
  <c r="DQ81" i="18" s="1"/>
  <c r="DR81" i="18" s="1"/>
  <c r="DG61" i="18"/>
  <c r="DJ61" i="18"/>
  <c r="DO107" i="18"/>
  <c r="DQ107" i="18" s="1"/>
  <c r="DR107" i="18" s="1"/>
  <c r="DL107" i="18"/>
  <c r="DM107" i="18" s="1"/>
  <c r="DT93" i="18"/>
  <c r="DO132" i="18"/>
  <c r="DQ132" i="18" s="1"/>
  <c r="DR132" i="18" s="1"/>
  <c r="DL132" i="18"/>
  <c r="DM132" i="18" s="1"/>
  <c r="DU233" i="18"/>
  <c r="DY233" i="18" s="1"/>
  <c r="DX233" i="18"/>
  <c r="DG92" i="18"/>
  <c r="DH92" i="18" s="1"/>
  <c r="DJ92" i="18"/>
  <c r="DO138" i="18"/>
  <c r="DQ138" i="18" s="1"/>
  <c r="DR138" i="18" s="1"/>
  <c r="DL138" i="18"/>
  <c r="DM138" i="18" s="1"/>
  <c r="DT76" i="18"/>
  <c r="DG33" i="18"/>
  <c r="DH33" i="18" s="1"/>
  <c r="DJ33" i="18"/>
  <c r="DH217" i="18"/>
  <c r="DT217" i="18"/>
  <c r="DJ208" i="18"/>
  <c r="DG208" i="18"/>
  <c r="DC151" i="18"/>
  <c r="DH34" i="18"/>
  <c r="DL52" i="18"/>
  <c r="DO52" i="18"/>
  <c r="DQ52" i="18" s="1"/>
  <c r="DH165" i="18"/>
  <c r="DH174" i="18" s="1"/>
  <c r="DG174" i="18"/>
  <c r="DM182" i="18"/>
  <c r="DT182" i="18"/>
  <c r="DT193" i="17"/>
  <c r="CS243" i="17"/>
  <c r="DL151" i="17"/>
  <c r="DM151" i="17" s="1"/>
  <c r="DO151" i="17"/>
  <c r="DQ151" i="17" s="1"/>
  <c r="DR151" i="17" s="1"/>
  <c r="DU21" i="17"/>
  <c r="DX21" i="17"/>
  <c r="DL96" i="17"/>
  <c r="DM96" i="17" s="1"/>
  <c r="DO96" i="17"/>
  <c r="DQ96" i="17" s="1"/>
  <c r="DR96" i="17" s="1"/>
  <c r="DU196" i="17"/>
  <c r="DY196" i="17" s="1"/>
  <c r="DX196" i="17"/>
  <c r="DO129" i="17"/>
  <c r="DQ129" i="17" s="1"/>
  <c r="DR129" i="17" s="1"/>
  <c r="DL129" i="17"/>
  <c r="DL114" i="17"/>
  <c r="DM114" i="17" s="1"/>
  <c r="DO114" i="17"/>
  <c r="DQ114" i="17" s="1"/>
  <c r="DR114" i="17" s="1"/>
  <c r="DM235" i="17"/>
  <c r="DT235" i="17"/>
  <c r="DO195" i="17"/>
  <c r="DQ195" i="17" s="1"/>
  <c r="DR195" i="17" s="1"/>
  <c r="DL195" i="17"/>
  <c r="DM195" i="17" s="1"/>
  <c r="DH92" i="17"/>
  <c r="DU74" i="17"/>
  <c r="DY74" i="17" s="1"/>
  <c r="DX74" i="17"/>
  <c r="DB115" i="17"/>
  <c r="DC104" i="17"/>
  <c r="DC115" i="17" s="1"/>
  <c r="DU193" i="17"/>
  <c r="DY193" i="17" s="1"/>
  <c r="DX193" i="17"/>
  <c r="DF187" i="17"/>
  <c r="DB187" i="17"/>
  <c r="DC187" i="17" s="1"/>
  <c r="DL131" i="17"/>
  <c r="DM131" i="17" s="1"/>
  <c r="DO131" i="17"/>
  <c r="DQ131" i="17" s="1"/>
  <c r="DR131" i="17" s="1"/>
  <c r="DH111" i="17"/>
  <c r="DG150" i="17"/>
  <c r="DJ150" i="17"/>
  <c r="DM153" i="17"/>
  <c r="DT153" i="17"/>
  <c r="DG170" i="17"/>
  <c r="DJ170" i="17"/>
  <c r="DC136" i="17"/>
  <c r="DX213" i="17"/>
  <c r="DU213" i="17"/>
  <c r="DY213" i="17" s="1"/>
  <c r="DG54" i="17"/>
  <c r="DJ54" i="17"/>
  <c r="DM172" i="17"/>
  <c r="DT172" i="17"/>
  <c r="DL229" i="17"/>
  <c r="DM229" i="17" s="1"/>
  <c r="DO229" i="17"/>
  <c r="DQ229" i="17" s="1"/>
  <c r="DR229" i="17" s="1"/>
  <c r="DT30" i="17"/>
  <c r="DG154" i="17"/>
  <c r="DH154" i="17" s="1"/>
  <c r="DJ154" i="17"/>
  <c r="DL93" i="17"/>
  <c r="DO93" i="17"/>
  <c r="DQ93" i="17" s="1"/>
  <c r="DR93" i="17" s="1"/>
  <c r="DH171" i="17"/>
  <c r="DG124" i="17"/>
  <c r="DJ124" i="17"/>
  <c r="DJ104" i="17"/>
  <c r="DG104" i="17"/>
  <c r="DO237" i="17"/>
  <c r="DQ237" i="17" s="1"/>
  <c r="DR237" i="17" s="1"/>
  <c r="DL237" i="17"/>
  <c r="DM237" i="17" s="1"/>
  <c r="DH139" i="17"/>
  <c r="DM84" i="17"/>
  <c r="DT84" i="17"/>
  <c r="DX214" i="17"/>
  <c r="DU214" i="17"/>
  <c r="DY214" i="17" s="1"/>
  <c r="DH131" i="17"/>
  <c r="DT131" i="17"/>
  <c r="DG132" i="17"/>
  <c r="DJ132" i="17"/>
  <c r="DC150" i="17"/>
  <c r="DC156" i="17" s="1"/>
  <c r="DB156" i="17"/>
  <c r="DT112" i="17"/>
  <c r="CX115" i="17"/>
  <c r="DM22" i="17"/>
  <c r="DT22" i="17"/>
  <c r="DH91" i="17"/>
  <c r="DM210" i="17"/>
  <c r="DT77" i="17"/>
  <c r="CW243" i="17"/>
  <c r="DK188" i="17"/>
  <c r="DG188" i="17"/>
  <c r="DH188" i="17" s="1"/>
  <c r="DR75" i="17"/>
  <c r="DL95" i="17"/>
  <c r="DO95" i="17"/>
  <c r="DQ95" i="17" s="1"/>
  <c r="DR95" i="17" s="1"/>
  <c r="DU108" i="17"/>
  <c r="DY108" i="17" s="1"/>
  <c r="DX108" i="17"/>
  <c r="DM106" i="17"/>
  <c r="DT106" i="17"/>
  <c r="DL110" i="17"/>
  <c r="DM110" i="17" s="1"/>
  <c r="DO110" i="17"/>
  <c r="DQ110" i="17" s="1"/>
  <c r="DR110" i="17" s="1"/>
  <c r="DC54" i="17"/>
  <c r="DC63" i="17" s="1"/>
  <c r="DB63" i="17"/>
  <c r="DG123" i="17"/>
  <c r="DJ123" i="17"/>
  <c r="CX174" i="17"/>
  <c r="DT219" i="17"/>
  <c r="DH229" i="17"/>
  <c r="DT229" i="17"/>
  <c r="DC231" i="17"/>
  <c r="DC154" i="17"/>
  <c r="DL171" i="17"/>
  <c r="DM171" i="17" s="1"/>
  <c r="DO171" i="17"/>
  <c r="DQ171" i="17" s="1"/>
  <c r="DR171" i="17" s="1"/>
  <c r="DL94" i="17"/>
  <c r="DO94" i="17"/>
  <c r="DQ94" i="17" s="1"/>
  <c r="DR94" i="17" s="1"/>
  <c r="DT152" i="17"/>
  <c r="DH89" i="17"/>
  <c r="DL134" i="17"/>
  <c r="DM134" i="17" s="1"/>
  <c r="DO134" i="17"/>
  <c r="DQ134" i="17" s="1"/>
  <c r="DR134" i="17" s="1"/>
  <c r="DO232" i="17"/>
  <c r="DQ232" i="17" s="1"/>
  <c r="DR232" i="17" s="1"/>
  <c r="DL232" i="17"/>
  <c r="DG133" i="17"/>
  <c r="DJ133" i="17"/>
  <c r="DC182" i="17"/>
  <c r="DB201" i="17"/>
  <c r="DQ42" i="17"/>
  <c r="DR21" i="17"/>
  <c r="DR42" i="17" s="1"/>
  <c r="DL81" i="17"/>
  <c r="DO81" i="17"/>
  <c r="DQ81" i="17" s="1"/>
  <c r="DR81" i="17" s="1"/>
  <c r="DT105" i="17"/>
  <c r="DL138" i="17"/>
  <c r="DO138" i="17"/>
  <c r="DQ138" i="17" s="1"/>
  <c r="DR138" i="17" s="1"/>
  <c r="DC165" i="17"/>
  <c r="DC174" i="17" s="1"/>
  <c r="DB174" i="17"/>
  <c r="DL76" i="17"/>
  <c r="DO76" i="17"/>
  <c r="DQ76" i="17" s="1"/>
  <c r="DR76" i="17" s="1"/>
  <c r="DL83" i="17"/>
  <c r="DM83" i="17" s="1"/>
  <c r="DO83" i="17"/>
  <c r="DQ83" i="17" s="1"/>
  <c r="DR83" i="17" s="1"/>
  <c r="DR210" i="17"/>
  <c r="DT218" i="17"/>
  <c r="DC233" i="17"/>
  <c r="DU168" i="17"/>
  <c r="DY168" i="17" s="1"/>
  <c r="DX168" i="17"/>
  <c r="DY71" i="17"/>
  <c r="DT183" i="17"/>
  <c r="DM75" i="17"/>
  <c r="DT75" i="17"/>
  <c r="DH227" i="17"/>
  <c r="DJ85" i="17"/>
  <c r="DG85" i="17"/>
  <c r="DL135" i="17"/>
  <c r="DM135" i="17" s="1"/>
  <c r="DO135" i="17"/>
  <c r="DQ135" i="17" s="1"/>
  <c r="DR135" i="17" s="1"/>
  <c r="DL228" i="17"/>
  <c r="DO228" i="17"/>
  <c r="DQ228" i="17" s="1"/>
  <c r="DR228" i="17" s="1"/>
  <c r="DO155" i="17"/>
  <c r="DQ155" i="17" s="1"/>
  <c r="DR155" i="17" s="1"/>
  <c r="DL155" i="17"/>
  <c r="DM155" i="17" s="1"/>
  <c r="DL139" i="17"/>
  <c r="DM139" i="17" s="1"/>
  <c r="DO139" i="17"/>
  <c r="DQ139" i="17" s="1"/>
  <c r="DR139" i="17" s="1"/>
  <c r="DK211" i="17"/>
  <c r="DG211" i="17"/>
  <c r="DG189" i="17"/>
  <c r="DJ189" i="17"/>
  <c r="DL91" i="17"/>
  <c r="DM91" i="17" s="1"/>
  <c r="DO91" i="17"/>
  <c r="DQ91" i="17" s="1"/>
  <c r="DR91" i="17" s="1"/>
  <c r="DC188" i="17"/>
  <c r="DX34" i="17"/>
  <c r="DU34" i="17"/>
  <c r="DY34" i="17" s="1"/>
  <c r="DG173" i="17"/>
  <c r="DJ173" i="17"/>
  <c r="DX35" i="17"/>
  <c r="DU35" i="17"/>
  <c r="DY35" i="17" s="1"/>
  <c r="DG113" i="17"/>
  <c r="DJ113" i="17"/>
  <c r="DT215" i="17"/>
  <c r="DX38" i="17"/>
  <c r="DU38" i="17"/>
  <c r="DY38" i="17" s="1"/>
  <c r="DX125" i="17"/>
  <c r="DU125" i="17"/>
  <c r="DY125" i="17" s="1"/>
  <c r="DG231" i="17"/>
  <c r="DH231" i="17" s="1"/>
  <c r="DJ231" i="17"/>
  <c r="CX141" i="17"/>
  <c r="DU167" i="17"/>
  <c r="DY167" i="17" s="1"/>
  <c r="DX167" i="17"/>
  <c r="DG165" i="17"/>
  <c r="DJ165" i="17"/>
  <c r="DP212" i="17"/>
  <c r="DQ212" i="17" s="1"/>
  <c r="DR212" i="17" s="1"/>
  <c r="DL212" i="17"/>
  <c r="DM212" i="17" s="1"/>
  <c r="DO238" i="17"/>
  <c r="DQ238" i="17" s="1"/>
  <c r="DR238" i="17" s="1"/>
  <c r="DL238" i="17"/>
  <c r="DX210" i="17"/>
  <c r="DU210" i="17"/>
  <c r="DT82" i="17"/>
  <c r="DL227" i="17"/>
  <c r="DO227" i="17"/>
  <c r="DQ227" i="17" s="1"/>
  <c r="DG137" i="17"/>
  <c r="DH137" i="17" s="1"/>
  <c r="DJ137" i="17"/>
  <c r="DO87" i="17"/>
  <c r="DQ87" i="17" s="1"/>
  <c r="DR87" i="17" s="1"/>
  <c r="DL87" i="17"/>
  <c r="DC123" i="17"/>
  <c r="DB141" i="17"/>
  <c r="DG140" i="17"/>
  <c r="DH140" i="17" s="1"/>
  <c r="DJ140" i="17"/>
  <c r="DU236" i="17"/>
  <c r="DY236" i="17" s="1"/>
  <c r="DX236" i="17"/>
  <c r="DC85" i="17"/>
  <c r="DC97" i="17" s="1"/>
  <c r="DB97" i="17"/>
  <c r="DX39" i="17"/>
  <c r="DU39" i="17"/>
  <c r="DY39" i="17" s="1"/>
  <c r="DH195" i="17"/>
  <c r="DT195" i="17"/>
  <c r="DL92" i="17"/>
  <c r="DM92" i="17" s="1"/>
  <c r="DO92" i="17"/>
  <c r="DQ92" i="17" s="1"/>
  <c r="DR92" i="17" s="1"/>
  <c r="DC239" i="17"/>
  <c r="DM192" i="17"/>
  <c r="DT192" i="17"/>
  <c r="DG230" i="17"/>
  <c r="DG239" i="17" s="1"/>
  <c r="DJ230" i="17"/>
  <c r="DO191" i="17"/>
  <c r="DQ191" i="17" s="1"/>
  <c r="DR191" i="17" s="1"/>
  <c r="DL191" i="17"/>
  <c r="DM191" i="17" s="1"/>
  <c r="DT212" i="17"/>
  <c r="DO89" i="17"/>
  <c r="DQ89" i="17" s="1"/>
  <c r="DR89" i="17" s="1"/>
  <c r="DL89" i="17"/>
  <c r="DM89" i="17" s="1"/>
  <c r="DH134" i="17"/>
  <c r="DK182" i="17"/>
  <c r="DG182" i="17"/>
  <c r="DL42" i="17"/>
  <c r="DM21" i="17"/>
  <c r="CX187" i="17"/>
  <c r="CX201" i="17" s="1"/>
  <c r="DC211" i="17"/>
  <c r="DC220" i="17" s="1"/>
  <c r="DB220" i="17"/>
  <c r="DL111" i="17"/>
  <c r="DM111" i="17" s="1"/>
  <c r="DO111" i="17"/>
  <c r="DQ111" i="17" s="1"/>
  <c r="DR111" i="17" s="1"/>
  <c r="DH76" i="17"/>
  <c r="DO166" i="17"/>
  <c r="DQ166" i="17" s="1"/>
  <c r="DR166" i="17" s="1"/>
  <c r="DL166" i="17"/>
  <c r="DM166" i="17" s="1"/>
  <c r="DH83" i="17"/>
  <c r="DX130" i="17"/>
  <c r="DU130" i="17"/>
  <c r="DY130" i="17" s="1"/>
  <c r="DG136" i="17"/>
  <c r="DH136" i="17" s="1"/>
  <c r="DJ136" i="17"/>
  <c r="DJ190" i="17"/>
  <c r="DG190" i="17"/>
  <c r="DJ233" i="17"/>
  <c r="DG233" i="17"/>
  <c r="DH233" i="17" s="1"/>
  <c r="DG186" i="17"/>
  <c r="DH186" i="17" s="1"/>
  <c r="DJ186" i="17"/>
  <c r="DT227" i="18" l="1"/>
  <c r="DT104" i="18"/>
  <c r="DT219" i="18"/>
  <c r="DX219" i="18" s="1"/>
  <c r="DT79" i="18"/>
  <c r="DX79" i="18" s="1"/>
  <c r="DU172" i="18"/>
  <c r="DY172" i="18" s="1"/>
  <c r="DU236" i="18"/>
  <c r="DY236" i="18" s="1"/>
  <c r="DX236" i="18"/>
  <c r="DT210" i="18"/>
  <c r="DX210" i="18" s="1"/>
  <c r="DC97" i="18"/>
  <c r="DT138" i="18"/>
  <c r="DU138" i="18" s="1"/>
  <c r="DY138" i="18" s="1"/>
  <c r="DT132" i="18"/>
  <c r="DH115" i="18"/>
  <c r="DG239" i="18"/>
  <c r="DT113" i="18"/>
  <c r="DT188" i="18"/>
  <c r="DT136" i="18"/>
  <c r="DX136" i="18" s="1"/>
  <c r="DT134" i="18"/>
  <c r="DT24" i="18"/>
  <c r="DX24" i="18" s="1"/>
  <c r="DH196" i="18"/>
  <c r="DP196" i="18"/>
  <c r="DQ196" i="18" s="1"/>
  <c r="DR196" i="18" s="1"/>
  <c r="DL196" i="18"/>
  <c r="DM196" i="18" s="1"/>
  <c r="DU109" i="18"/>
  <c r="DY109" i="18" s="1"/>
  <c r="DX109" i="18"/>
  <c r="DT34" i="18"/>
  <c r="DU34" i="18" s="1"/>
  <c r="DY34" i="18" s="1"/>
  <c r="DT211" i="18"/>
  <c r="DU211" i="18" s="1"/>
  <c r="DY211" i="18" s="1"/>
  <c r="DX227" i="18"/>
  <c r="DU227" i="18"/>
  <c r="DH198" i="18"/>
  <c r="DL214" i="18"/>
  <c r="DO214" i="18"/>
  <c r="DQ214" i="18" s="1"/>
  <c r="DR214" i="18" s="1"/>
  <c r="DX138" i="18"/>
  <c r="DO152" i="18"/>
  <c r="DQ152" i="18" s="1"/>
  <c r="DR152" i="18" s="1"/>
  <c r="DL152" i="18"/>
  <c r="DL151" i="18"/>
  <c r="DO151" i="18"/>
  <c r="DQ151" i="18" s="1"/>
  <c r="DR151" i="18" s="1"/>
  <c r="DH186" i="18"/>
  <c r="DO194" i="18"/>
  <c r="DQ194" i="18" s="1"/>
  <c r="DR194" i="18" s="1"/>
  <c r="DL194" i="18"/>
  <c r="DM194" i="18" s="1"/>
  <c r="DT237" i="18"/>
  <c r="DL53" i="18"/>
  <c r="DM53" i="18" s="1"/>
  <c r="DO53" i="18"/>
  <c r="DQ53" i="18" s="1"/>
  <c r="DR53" i="18" s="1"/>
  <c r="DO131" i="18"/>
  <c r="DQ131" i="18" s="1"/>
  <c r="DR131" i="18" s="1"/>
  <c r="DL131" i="18"/>
  <c r="DT231" i="18"/>
  <c r="DP235" i="18"/>
  <c r="DQ235" i="18" s="1"/>
  <c r="DR235" i="18" s="1"/>
  <c r="DL235" i="18"/>
  <c r="DU79" i="18"/>
  <c r="DY79" i="18" s="1"/>
  <c r="DT193" i="18"/>
  <c r="DU123" i="18"/>
  <c r="DY123" i="18" s="1"/>
  <c r="DX123" i="18"/>
  <c r="DO215" i="18"/>
  <c r="DQ215" i="18" s="1"/>
  <c r="DR215" i="18" s="1"/>
  <c r="DL215" i="18"/>
  <c r="DU76" i="18"/>
  <c r="DY76" i="18" s="1"/>
  <c r="DX76" i="18"/>
  <c r="DH61" i="18"/>
  <c r="DH63" i="18" s="1"/>
  <c r="DL198" i="18"/>
  <c r="DM198" i="18" s="1"/>
  <c r="DO198" i="18"/>
  <c r="DQ198" i="18" s="1"/>
  <c r="DR198" i="18" s="1"/>
  <c r="DG97" i="18"/>
  <c r="DM189" i="18"/>
  <c r="DT189" i="18"/>
  <c r="DT54" i="18"/>
  <c r="DC141" i="18"/>
  <c r="DX39" i="18"/>
  <c r="DU39" i="18"/>
  <c r="DY39" i="18" s="1"/>
  <c r="DT209" i="18"/>
  <c r="DU219" i="18"/>
  <c r="DY219" i="18" s="1"/>
  <c r="DT107" i="18"/>
  <c r="DM38" i="18"/>
  <c r="DT38" i="18"/>
  <c r="DT171" i="18"/>
  <c r="DG141" i="18"/>
  <c r="DH122" i="18"/>
  <c r="DH141" i="18" s="1"/>
  <c r="DM22" i="18"/>
  <c r="DT22" i="18"/>
  <c r="DL90" i="18"/>
  <c r="DO90" i="18"/>
  <c r="DQ90" i="18" s="1"/>
  <c r="DR90" i="18" s="1"/>
  <c r="DG42" i="18"/>
  <c r="DL31" i="18"/>
  <c r="DO31" i="18"/>
  <c r="DQ31" i="18" s="1"/>
  <c r="DR31" i="18" s="1"/>
  <c r="DL37" i="18"/>
  <c r="DM37" i="18" s="1"/>
  <c r="DO37" i="18"/>
  <c r="DQ37" i="18" s="1"/>
  <c r="DR37" i="18" s="1"/>
  <c r="DG220" i="18"/>
  <c r="DH208" i="18"/>
  <c r="DH220" i="18" s="1"/>
  <c r="DR21" i="18"/>
  <c r="DL77" i="18"/>
  <c r="DM77" i="18" s="1"/>
  <c r="DO77" i="18"/>
  <c r="DQ77" i="18" s="1"/>
  <c r="DR77" i="18" s="1"/>
  <c r="DB243" i="18"/>
  <c r="DH150" i="18"/>
  <c r="DH156" i="18" s="1"/>
  <c r="DG156" i="18"/>
  <c r="DL94" i="18"/>
  <c r="DO94" i="18"/>
  <c r="DQ94" i="18" s="1"/>
  <c r="DR94" i="18" s="1"/>
  <c r="DT81" i="18"/>
  <c r="DM56" i="18"/>
  <c r="DT56" i="18"/>
  <c r="DR104" i="18"/>
  <c r="DT91" i="18"/>
  <c r="DR71" i="18"/>
  <c r="DU170" i="18"/>
  <c r="DY170" i="18" s="1"/>
  <c r="DX170" i="18"/>
  <c r="DT30" i="18"/>
  <c r="DM128" i="18"/>
  <c r="DT128" i="18"/>
  <c r="DC201" i="18"/>
  <c r="DL86" i="18"/>
  <c r="DM86" i="18" s="1"/>
  <c r="DO86" i="18"/>
  <c r="DQ86" i="18" s="1"/>
  <c r="DR86" i="18" s="1"/>
  <c r="DX108" i="18"/>
  <c r="DU108" i="18"/>
  <c r="DY108" i="18" s="1"/>
  <c r="DL88" i="18"/>
  <c r="DM88" i="18" s="1"/>
  <c r="DO88" i="18"/>
  <c r="DQ88" i="18" s="1"/>
  <c r="DR88" i="18" s="1"/>
  <c r="DL96" i="18"/>
  <c r="DM96" i="18" s="1"/>
  <c r="DO96" i="18"/>
  <c r="DQ96" i="18" s="1"/>
  <c r="DR96" i="18" s="1"/>
  <c r="DU166" i="18"/>
  <c r="DY166" i="18" s="1"/>
  <c r="DX166" i="18"/>
  <c r="DU169" i="18"/>
  <c r="DY169" i="18" s="1"/>
  <c r="DX169" i="18"/>
  <c r="DO238" i="18"/>
  <c r="DQ238" i="18" s="1"/>
  <c r="DR238" i="18" s="1"/>
  <c r="DL238" i="18"/>
  <c r="DL183" i="18"/>
  <c r="DO183" i="18"/>
  <c r="DQ183" i="18" s="1"/>
  <c r="DT36" i="18"/>
  <c r="DU187" i="18"/>
  <c r="DY187" i="18" s="1"/>
  <c r="DX187" i="18"/>
  <c r="DG115" i="18"/>
  <c r="DL228" i="18"/>
  <c r="DM228" i="18" s="1"/>
  <c r="DO228" i="18"/>
  <c r="DQ228" i="18" s="1"/>
  <c r="DR228" i="18" s="1"/>
  <c r="DY51" i="18"/>
  <c r="DG63" i="18"/>
  <c r="DL129" i="18"/>
  <c r="DO129" i="18"/>
  <c r="DQ129" i="18" s="1"/>
  <c r="DR129" i="18" s="1"/>
  <c r="DL57" i="18"/>
  <c r="DO57" i="18"/>
  <c r="DQ57" i="18" s="1"/>
  <c r="DR57" i="18" s="1"/>
  <c r="DX182" i="18"/>
  <c r="DU182" i="18"/>
  <c r="DY182" i="18" s="1"/>
  <c r="DR52" i="18"/>
  <c r="DU93" i="18"/>
  <c r="DY93" i="18" s="1"/>
  <c r="DX93" i="18"/>
  <c r="DL61" i="18"/>
  <c r="DM61" i="18" s="1"/>
  <c r="DO61" i="18"/>
  <c r="DQ61" i="18" s="1"/>
  <c r="DR61" i="18" s="1"/>
  <c r="DL35" i="18"/>
  <c r="DO35" i="18"/>
  <c r="DQ35" i="18" s="1"/>
  <c r="DR35" i="18" s="1"/>
  <c r="DX212" i="18"/>
  <c r="DU212" i="18"/>
  <c r="DY212" i="18" s="1"/>
  <c r="DO55" i="18"/>
  <c r="DQ55" i="18" s="1"/>
  <c r="DR55" i="18" s="1"/>
  <c r="DL55" i="18"/>
  <c r="DM55" i="18" s="1"/>
  <c r="DP234" i="18"/>
  <c r="DQ234" i="18" s="1"/>
  <c r="DR234" i="18" s="1"/>
  <c r="DL234" i="18"/>
  <c r="DM234" i="18" s="1"/>
  <c r="DM165" i="18"/>
  <c r="DM174" i="18" s="1"/>
  <c r="DL174" i="18"/>
  <c r="DU197" i="18"/>
  <c r="DY197" i="18" s="1"/>
  <c r="DX197" i="18"/>
  <c r="DX134" i="18"/>
  <c r="DU134" i="18"/>
  <c r="DY134" i="18" s="1"/>
  <c r="DX213" i="18"/>
  <c r="DU213" i="18"/>
  <c r="DY213" i="18" s="1"/>
  <c r="DL122" i="18"/>
  <c r="DO122" i="18"/>
  <c r="DQ122" i="18" s="1"/>
  <c r="DT130" i="18"/>
  <c r="DT85" i="18"/>
  <c r="DX104" i="18"/>
  <c r="DU104" i="18"/>
  <c r="DM227" i="18"/>
  <c r="DL26" i="18"/>
  <c r="DM26" i="18" s="1"/>
  <c r="DO26" i="18"/>
  <c r="DQ26" i="18" s="1"/>
  <c r="DR26" i="18" s="1"/>
  <c r="DL84" i="18"/>
  <c r="DM84" i="18" s="1"/>
  <c r="DO84" i="18"/>
  <c r="DQ84" i="18" s="1"/>
  <c r="DR84" i="18" s="1"/>
  <c r="DH37" i="18"/>
  <c r="DH42" i="18" s="1"/>
  <c r="DM52" i="18"/>
  <c r="DT52" i="18"/>
  <c r="DX217" i="18"/>
  <c r="DU217" i="18"/>
  <c r="DY217" i="18" s="1"/>
  <c r="DL92" i="18"/>
  <c r="DO92" i="18"/>
  <c r="DQ92" i="18" s="1"/>
  <c r="DR92" i="18" s="1"/>
  <c r="DU210" i="18"/>
  <c r="DY210" i="18" s="1"/>
  <c r="DM216" i="18"/>
  <c r="DT216" i="18"/>
  <c r="CX243" i="18"/>
  <c r="DL150" i="18"/>
  <c r="DT150" i="18" s="1"/>
  <c r="DO150" i="18"/>
  <c r="DQ150" i="18" s="1"/>
  <c r="DM71" i="18"/>
  <c r="DX132" i="18"/>
  <c r="DU132" i="18"/>
  <c r="DY132" i="18" s="1"/>
  <c r="DU24" i="18"/>
  <c r="DY24" i="18" s="1"/>
  <c r="DU199" i="18"/>
  <c r="DY199" i="18" s="1"/>
  <c r="DX199" i="18"/>
  <c r="DM95" i="18"/>
  <c r="DT95" i="18"/>
  <c r="DT165" i="18"/>
  <c r="DO208" i="18"/>
  <c r="DQ208" i="18" s="1"/>
  <c r="DL208" i="18"/>
  <c r="DL33" i="18"/>
  <c r="DM33" i="18" s="1"/>
  <c r="DO33" i="18"/>
  <c r="DQ33" i="18" s="1"/>
  <c r="DR33" i="18" s="1"/>
  <c r="DX188" i="18"/>
  <c r="DU188" i="18"/>
  <c r="DY188" i="18" s="1"/>
  <c r="DT71" i="18"/>
  <c r="DL59" i="18"/>
  <c r="DM59" i="18" s="1"/>
  <c r="DO59" i="18"/>
  <c r="DQ59" i="18" s="1"/>
  <c r="DR59" i="18" s="1"/>
  <c r="DM21" i="18"/>
  <c r="DT21" i="18"/>
  <c r="DO111" i="18"/>
  <c r="DQ111" i="18" s="1"/>
  <c r="DR111" i="18" s="1"/>
  <c r="DL111" i="18"/>
  <c r="DM111" i="18" s="1"/>
  <c r="DM60" i="18"/>
  <c r="DT60" i="18"/>
  <c r="DU191" i="18"/>
  <c r="DY191" i="18" s="1"/>
  <c r="DX191" i="18"/>
  <c r="DL115" i="18"/>
  <c r="DM104" i="18"/>
  <c r="DT232" i="18"/>
  <c r="DT87" i="18"/>
  <c r="DH234" i="18"/>
  <c r="DH239" i="18" s="1"/>
  <c r="DR165" i="18"/>
  <c r="DR174" i="18" s="1"/>
  <c r="DY174" i="18" s="1"/>
  <c r="DQ174" i="18"/>
  <c r="DC220" i="18"/>
  <c r="DU112" i="18"/>
  <c r="DY112" i="18" s="1"/>
  <c r="DX112" i="18"/>
  <c r="DX211" i="18"/>
  <c r="DL186" i="18"/>
  <c r="DM186" i="18" s="1"/>
  <c r="DO186" i="18"/>
  <c r="DQ186" i="18" s="1"/>
  <c r="DR186" i="18" s="1"/>
  <c r="DH194" i="18"/>
  <c r="DT110" i="18"/>
  <c r="DM89" i="18"/>
  <c r="DT89" i="18"/>
  <c r="DH86" i="18"/>
  <c r="DT58" i="18"/>
  <c r="DT126" i="18"/>
  <c r="DH88" i="18"/>
  <c r="DC156" i="18"/>
  <c r="DT32" i="18"/>
  <c r="DH183" i="18"/>
  <c r="DG201" i="18"/>
  <c r="DT195" i="18"/>
  <c r="DH228" i="18"/>
  <c r="DT228" i="18"/>
  <c r="DR227" i="18"/>
  <c r="DM83" i="18"/>
  <c r="DT83" i="18"/>
  <c r="DL82" i="18"/>
  <c r="DO82" i="18"/>
  <c r="DQ82" i="18" s="1"/>
  <c r="DR82" i="18" s="1"/>
  <c r="DL190" i="18"/>
  <c r="DO190" i="18"/>
  <c r="DQ190" i="18" s="1"/>
  <c r="DR190" i="18" s="1"/>
  <c r="DL75" i="18"/>
  <c r="DM75" i="18" s="1"/>
  <c r="DO75" i="18"/>
  <c r="DQ75" i="18" s="1"/>
  <c r="DR75" i="18" s="1"/>
  <c r="DY149" i="18"/>
  <c r="DY181" i="18"/>
  <c r="DT151" i="17"/>
  <c r="DT110" i="17"/>
  <c r="DX110" i="17" s="1"/>
  <c r="DT89" i="17"/>
  <c r="DT96" i="17"/>
  <c r="DB243" i="17"/>
  <c r="DT42" i="17"/>
  <c r="CX243" i="17"/>
  <c r="DH190" i="17"/>
  <c r="DU96" i="17"/>
  <c r="DY96" i="17" s="1"/>
  <c r="DX96" i="17"/>
  <c r="DL230" i="17"/>
  <c r="DM230" i="17" s="1"/>
  <c r="DO230" i="17"/>
  <c r="DQ230" i="17" s="1"/>
  <c r="DR230" i="17" s="1"/>
  <c r="DM227" i="17"/>
  <c r="DX106" i="17"/>
  <c r="DU106" i="17"/>
  <c r="DY106" i="17" s="1"/>
  <c r="DX131" i="17"/>
  <c r="DU131" i="17"/>
  <c r="DY131" i="17" s="1"/>
  <c r="DL124" i="17"/>
  <c r="DM124" i="17" s="1"/>
  <c r="DO124" i="17"/>
  <c r="DQ124" i="17" s="1"/>
  <c r="DR124" i="17" s="1"/>
  <c r="DX172" i="17"/>
  <c r="DU172" i="17"/>
  <c r="DY172" i="17" s="1"/>
  <c r="DK187" i="17"/>
  <c r="DG187" i="17"/>
  <c r="DG201" i="17" s="1"/>
  <c r="DT135" i="17"/>
  <c r="DU82" i="17"/>
  <c r="DY82" i="17" s="1"/>
  <c r="DX82" i="17"/>
  <c r="DM238" i="17"/>
  <c r="DT238" i="17"/>
  <c r="DL165" i="17"/>
  <c r="DO165" i="17"/>
  <c r="DQ165" i="17" s="1"/>
  <c r="DL173" i="17"/>
  <c r="DM173" i="17" s="1"/>
  <c r="DO173" i="17"/>
  <c r="DQ173" i="17" s="1"/>
  <c r="DR173" i="17" s="1"/>
  <c r="DP211" i="17"/>
  <c r="DQ211" i="17" s="1"/>
  <c r="DL211" i="17"/>
  <c r="DU183" i="17"/>
  <c r="DY183" i="17" s="1"/>
  <c r="DX183" i="17"/>
  <c r="DT166" i="17"/>
  <c r="DM76" i="17"/>
  <c r="DT237" i="17"/>
  <c r="DM232" i="17"/>
  <c r="DT232" i="17"/>
  <c r="DX89" i="17"/>
  <c r="DU89" i="17"/>
  <c r="DY89" i="17" s="1"/>
  <c r="DM94" i="17"/>
  <c r="DT94" i="17"/>
  <c r="DU219" i="17"/>
  <c r="DY219" i="17" s="1"/>
  <c r="DX219" i="17"/>
  <c r="DL123" i="17"/>
  <c r="DO123" i="17"/>
  <c r="DQ123" i="17" s="1"/>
  <c r="DM95" i="17"/>
  <c r="DT95" i="17"/>
  <c r="DP188" i="17"/>
  <c r="DQ188" i="17" s="1"/>
  <c r="DR188" i="17" s="1"/>
  <c r="DL188" i="17"/>
  <c r="DM188" i="17" s="1"/>
  <c r="DU77" i="17"/>
  <c r="DY77" i="17" s="1"/>
  <c r="DX77" i="17"/>
  <c r="DT91" i="17"/>
  <c r="DH124" i="17"/>
  <c r="DM93" i="17"/>
  <c r="DT93" i="17"/>
  <c r="DX30" i="17"/>
  <c r="DU30" i="17"/>
  <c r="DY30" i="17" s="1"/>
  <c r="DL170" i="17"/>
  <c r="DM170" i="17" s="1"/>
  <c r="DO170" i="17"/>
  <c r="DQ170" i="17" s="1"/>
  <c r="DR170" i="17" s="1"/>
  <c r="DL150" i="17"/>
  <c r="DT150" i="17" s="1"/>
  <c r="DO150" i="17"/>
  <c r="DQ150" i="17" s="1"/>
  <c r="DT227" i="17"/>
  <c r="DY21" i="17"/>
  <c r="DO233" i="17"/>
  <c r="DQ233" i="17" s="1"/>
  <c r="DR233" i="17" s="1"/>
  <c r="DL233" i="17"/>
  <c r="DL136" i="17"/>
  <c r="DM136" i="17" s="1"/>
  <c r="DO136" i="17"/>
  <c r="DQ136" i="17" s="1"/>
  <c r="DR136" i="17" s="1"/>
  <c r="DT83" i="17"/>
  <c r="DP182" i="17"/>
  <c r="DQ182" i="17" s="1"/>
  <c r="DL182" i="17"/>
  <c r="DU192" i="17"/>
  <c r="DY192" i="17" s="1"/>
  <c r="DX192" i="17"/>
  <c r="DC141" i="17"/>
  <c r="DH165" i="17"/>
  <c r="DG174" i="17"/>
  <c r="DL231" i="17"/>
  <c r="DO231" i="17"/>
  <c r="DQ231" i="17" s="1"/>
  <c r="DR231" i="17" s="1"/>
  <c r="DH113" i="17"/>
  <c r="DH173" i="17"/>
  <c r="DL189" i="17"/>
  <c r="DM189" i="17" s="1"/>
  <c r="DO189" i="17"/>
  <c r="DQ189" i="17" s="1"/>
  <c r="DR189" i="17" s="1"/>
  <c r="DH85" i="17"/>
  <c r="DH97" i="17" s="1"/>
  <c r="DU218" i="17"/>
  <c r="DY218" i="17" s="1"/>
  <c r="DX218" i="17"/>
  <c r="DT191" i="17"/>
  <c r="DM81" i="17"/>
  <c r="DT81" i="17"/>
  <c r="DC201" i="17"/>
  <c r="DT114" i="17"/>
  <c r="DH123" i="17"/>
  <c r="DG141" i="17"/>
  <c r="DX112" i="17"/>
  <c r="DU112" i="17"/>
  <c r="DY112" i="17" s="1"/>
  <c r="DL132" i="17"/>
  <c r="DM132" i="17" s="1"/>
  <c r="DO132" i="17"/>
  <c r="DQ132" i="17" s="1"/>
  <c r="DR132" i="17" s="1"/>
  <c r="DT139" i="17"/>
  <c r="DG115" i="17"/>
  <c r="DH104" i="17"/>
  <c r="DT171" i="17"/>
  <c r="DL54" i="17"/>
  <c r="DO54" i="17"/>
  <c r="DQ54" i="17" s="1"/>
  <c r="DH170" i="17"/>
  <c r="DH150" i="17"/>
  <c r="DH156" i="17" s="1"/>
  <c r="DG156" i="17"/>
  <c r="DG97" i="17"/>
  <c r="DX212" i="17"/>
  <c r="DU212" i="17"/>
  <c r="DY212" i="17" s="1"/>
  <c r="DX215" i="17"/>
  <c r="DU215" i="17"/>
  <c r="DY215" i="17" s="1"/>
  <c r="DH211" i="17"/>
  <c r="DH220" i="17" s="1"/>
  <c r="DG220" i="17"/>
  <c r="DU105" i="17"/>
  <c r="DY105" i="17" s="1"/>
  <c r="DX105" i="17"/>
  <c r="DH133" i="17"/>
  <c r="DU110" i="17"/>
  <c r="DY110" i="17" s="1"/>
  <c r="DU84" i="17"/>
  <c r="DY84" i="17" s="1"/>
  <c r="DX84" i="17"/>
  <c r="DO190" i="17"/>
  <c r="DQ190" i="17" s="1"/>
  <c r="DR190" i="17" s="1"/>
  <c r="DL190" i="17"/>
  <c r="DM190" i="17" s="1"/>
  <c r="DH182" i="17"/>
  <c r="DT182" i="17"/>
  <c r="DH230" i="17"/>
  <c r="DT230" i="17"/>
  <c r="DL137" i="17"/>
  <c r="DM137" i="17" s="1"/>
  <c r="DO137" i="17"/>
  <c r="DQ137" i="17" s="1"/>
  <c r="DR137" i="17" s="1"/>
  <c r="DL113" i="17"/>
  <c r="DM113" i="17" s="1"/>
  <c r="DO113" i="17"/>
  <c r="DQ113" i="17" s="1"/>
  <c r="DR113" i="17" s="1"/>
  <c r="DT188" i="17"/>
  <c r="DH239" i="17"/>
  <c r="DL186" i="17"/>
  <c r="DM186" i="17" s="1"/>
  <c r="DO186" i="17"/>
  <c r="DQ186" i="17" s="1"/>
  <c r="DR186" i="17" s="1"/>
  <c r="DT76" i="17"/>
  <c r="DM42" i="17"/>
  <c r="DT134" i="17"/>
  <c r="DU195" i="17"/>
  <c r="DY195" i="17" s="1"/>
  <c r="DX195" i="17"/>
  <c r="DL140" i="17"/>
  <c r="DM140" i="17" s="1"/>
  <c r="DO140" i="17"/>
  <c r="DQ140" i="17" s="1"/>
  <c r="DR140" i="17" s="1"/>
  <c r="DM87" i="17"/>
  <c r="DT87" i="17"/>
  <c r="DQ239" i="17"/>
  <c r="DR227" i="17"/>
  <c r="DR239" i="17" s="1"/>
  <c r="DY210" i="17"/>
  <c r="DH189" i="17"/>
  <c r="DM228" i="17"/>
  <c r="DT228" i="17"/>
  <c r="DO85" i="17"/>
  <c r="DQ85" i="17" s="1"/>
  <c r="DR85" i="17" s="1"/>
  <c r="DL85" i="17"/>
  <c r="DM85" i="17" s="1"/>
  <c r="DU75" i="17"/>
  <c r="DX75" i="17"/>
  <c r="DM138" i="17"/>
  <c r="DT138" i="17"/>
  <c r="DL133" i="17"/>
  <c r="DM133" i="17" s="1"/>
  <c r="DO133" i="17"/>
  <c r="DQ133" i="17" s="1"/>
  <c r="DR133" i="17" s="1"/>
  <c r="DX152" i="17"/>
  <c r="DU152" i="17"/>
  <c r="DY152" i="17" s="1"/>
  <c r="DX229" i="17"/>
  <c r="DU229" i="17"/>
  <c r="DY229" i="17" s="1"/>
  <c r="DR97" i="17"/>
  <c r="DX22" i="17"/>
  <c r="DX42" i="17" s="1"/>
  <c r="DU22" i="17"/>
  <c r="DY22" i="17" s="1"/>
  <c r="DH132" i="17"/>
  <c r="DO104" i="17"/>
  <c r="DQ104" i="17" s="1"/>
  <c r="DL104" i="17"/>
  <c r="DL154" i="17"/>
  <c r="DM154" i="17" s="1"/>
  <c r="DO154" i="17"/>
  <c r="DQ154" i="17" s="1"/>
  <c r="DR154" i="17" s="1"/>
  <c r="DH54" i="17"/>
  <c r="DH63" i="17" s="1"/>
  <c r="DG63" i="17"/>
  <c r="DX153" i="17"/>
  <c r="DU153" i="17"/>
  <c r="DY153" i="17" s="1"/>
  <c r="DT111" i="17"/>
  <c r="DT92" i="17"/>
  <c r="DX235" i="17"/>
  <c r="DU235" i="17"/>
  <c r="DY235" i="17" s="1"/>
  <c r="DM129" i="17"/>
  <c r="DT129" i="17"/>
  <c r="DX34" i="18" l="1"/>
  <c r="DH201" i="18"/>
  <c r="DU136" i="18"/>
  <c r="DY136" i="18" s="1"/>
  <c r="DC243" i="18"/>
  <c r="DH97" i="18"/>
  <c r="DT53" i="18"/>
  <c r="DX53" i="18" s="1"/>
  <c r="DT196" i="18"/>
  <c r="DT111" i="18"/>
  <c r="DT115" i="18" s="1"/>
  <c r="DT33" i="18"/>
  <c r="DU33" i="18" s="1"/>
  <c r="DY33" i="18" s="1"/>
  <c r="DT194" i="18"/>
  <c r="DU194" i="18" s="1"/>
  <c r="DY194" i="18" s="1"/>
  <c r="DL63" i="18"/>
  <c r="DL239" i="18"/>
  <c r="DR115" i="18"/>
  <c r="DU113" i="18"/>
  <c r="DY113" i="18" s="1"/>
  <c r="DX113" i="18"/>
  <c r="DR239" i="18"/>
  <c r="DT88" i="18"/>
  <c r="DU88" i="18" s="1"/>
  <c r="DY88" i="18" s="1"/>
  <c r="DT86" i="18"/>
  <c r="DX86" i="18" s="1"/>
  <c r="DT84" i="18"/>
  <c r="DX150" i="18"/>
  <c r="DU150" i="18"/>
  <c r="DH243" i="18"/>
  <c r="DM82" i="18"/>
  <c r="DT82" i="18"/>
  <c r="DU195" i="18"/>
  <c r="DY195" i="18" s="1"/>
  <c r="DX195" i="18"/>
  <c r="DX126" i="18"/>
  <c r="DU126" i="18"/>
  <c r="DY126" i="18" s="1"/>
  <c r="DX194" i="18"/>
  <c r="DU60" i="18"/>
  <c r="DY60" i="18" s="1"/>
  <c r="DX60" i="18"/>
  <c r="DU84" i="18"/>
  <c r="DY84" i="18" s="1"/>
  <c r="DX84" i="18"/>
  <c r="DR208" i="18"/>
  <c r="DR220" i="18" s="1"/>
  <c r="DQ220" i="18"/>
  <c r="DL97" i="18"/>
  <c r="DX216" i="18"/>
  <c r="DU216" i="18"/>
  <c r="DY216" i="18" s="1"/>
  <c r="DU85" i="18"/>
  <c r="DY85" i="18" s="1"/>
  <c r="DX85" i="18"/>
  <c r="DM57" i="18"/>
  <c r="DT57" i="18"/>
  <c r="DR183" i="18"/>
  <c r="DR201" i="18" s="1"/>
  <c r="DQ201" i="18"/>
  <c r="DT26" i="18"/>
  <c r="DU128" i="18"/>
  <c r="DY128" i="18" s="1"/>
  <c r="DX128" i="18"/>
  <c r="DU91" i="18"/>
  <c r="DY91" i="18" s="1"/>
  <c r="DX91" i="18"/>
  <c r="DT75" i="18"/>
  <c r="DG243" i="18"/>
  <c r="DT61" i="18"/>
  <c r="DM235" i="18"/>
  <c r="DM239" i="18" s="1"/>
  <c r="DY239" i="18" s="1"/>
  <c r="DT235" i="18"/>
  <c r="DM190" i="18"/>
  <c r="DT190" i="18"/>
  <c r="DQ239" i="18"/>
  <c r="DU58" i="18"/>
  <c r="DY58" i="18" s="1"/>
  <c r="DX58" i="18"/>
  <c r="DU89" i="18"/>
  <c r="DY89" i="18" s="1"/>
  <c r="DX89" i="18"/>
  <c r="DU87" i="18"/>
  <c r="DY87" i="18" s="1"/>
  <c r="DX87" i="18"/>
  <c r="DX21" i="18"/>
  <c r="DU21" i="18"/>
  <c r="DU165" i="18"/>
  <c r="DX165" i="18"/>
  <c r="DT174" i="18"/>
  <c r="DR150" i="18"/>
  <c r="DR156" i="18" s="1"/>
  <c r="DQ156" i="18"/>
  <c r="DU52" i="18"/>
  <c r="DX52" i="18"/>
  <c r="DT37" i="18"/>
  <c r="DU130" i="18"/>
  <c r="DY130" i="18" s="1"/>
  <c r="DX130" i="18"/>
  <c r="DQ63" i="18"/>
  <c r="DM183" i="18"/>
  <c r="DT183" i="18"/>
  <c r="DL201" i="18"/>
  <c r="DQ115" i="18"/>
  <c r="DU81" i="18"/>
  <c r="DY81" i="18" s="1"/>
  <c r="DX81" i="18"/>
  <c r="DT55" i="18"/>
  <c r="DT63" i="18" s="1"/>
  <c r="DR42" i="18"/>
  <c r="DU22" i="18"/>
  <c r="DY22" i="18" s="1"/>
  <c r="DX22" i="18"/>
  <c r="DX107" i="18"/>
  <c r="DU107" i="18"/>
  <c r="DY107" i="18" s="1"/>
  <c r="DM215" i="18"/>
  <c r="DT215" i="18"/>
  <c r="DU193" i="18"/>
  <c r="DY193" i="18" s="1"/>
  <c r="DX193" i="18"/>
  <c r="DM151" i="18"/>
  <c r="DT151" i="18"/>
  <c r="DT198" i="18"/>
  <c r="DU83" i="18"/>
  <c r="DY83" i="18" s="1"/>
  <c r="DX83" i="18"/>
  <c r="DX228" i="18"/>
  <c r="DU228" i="18"/>
  <c r="DY228" i="18" s="1"/>
  <c r="DX88" i="18"/>
  <c r="DU86" i="18"/>
  <c r="DY86" i="18" s="1"/>
  <c r="DX232" i="18"/>
  <c r="DU232" i="18"/>
  <c r="DY232" i="18" s="1"/>
  <c r="DU71" i="18"/>
  <c r="DX71" i="18"/>
  <c r="DU95" i="18"/>
  <c r="DY95" i="18" s="1"/>
  <c r="DX95" i="18"/>
  <c r="DM150" i="18"/>
  <c r="DL156" i="18"/>
  <c r="DM92" i="18"/>
  <c r="DT92" i="18"/>
  <c r="DY104" i="18"/>
  <c r="DR122" i="18"/>
  <c r="DR141" i="18" s="1"/>
  <c r="DQ141" i="18"/>
  <c r="DR63" i="18"/>
  <c r="DM129" i="18"/>
  <c r="DT129" i="18"/>
  <c r="DM238" i="18"/>
  <c r="DT238" i="18"/>
  <c r="DU53" i="18"/>
  <c r="DY53" i="18" s="1"/>
  <c r="DX30" i="18"/>
  <c r="DU30" i="18"/>
  <c r="DY30" i="18" s="1"/>
  <c r="DR97" i="18"/>
  <c r="DQ42" i="18"/>
  <c r="DM90" i="18"/>
  <c r="DT90" i="18"/>
  <c r="DU171" i="18"/>
  <c r="DY171" i="18" s="1"/>
  <c r="DX171" i="18"/>
  <c r="DX209" i="18"/>
  <c r="DU209" i="18"/>
  <c r="DY209" i="18" s="1"/>
  <c r="DU54" i="18"/>
  <c r="DY54" i="18" s="1"/>
  <c r="DX54" i="18"/>
  <c r="DU231" i="18"/>
  <c r="DY231" i="18" s="1"/>
  <c r="DX231" i="18"/>
  <c r="DT186" i="18"/>
  <c r="DM152" i="18"/>
  <c r="DT152" i="18"/>
  <c r="DY227" i="18"/>
  <c r="DU32" i="18"/>
  <c r="DY32" i="18" s="1"/>
  <c r="DX32" i="18"/>
  <c r="DU110" i="18"/>
  <c r="DY110" i="18" s="1"/>
  <c r="DX110" i="18"/>
  <c r="DT234" i="18"/>
  <c r="DM115" i="18"/>
  <c r="DL42" i="18"/>
  <c r="DL220" i="18"/>
  <c r="DM208" i="18"/>
  <c r="DM220" i="18" s="1"/>
  <c r="DY220" i="18" s="1"/>
  <c r="DT208" i="18"/>
  <c r="DM63" i="18"/>
  <c r="DL141" i="18"/>
  <c r="DM122" i="18"/>
  <c r="DM35" i="18"/>
  <c r="DM42" i="18" s="1"/>
  <c r="DT35" i="18"/>
  <c r="DU36" i="18"/>
  <c r="DY36" i="18" s="1"/>
  <c r="DX36" i="18"/>
  <c r="DT96" i="18"/>
  <c r="DQ97" i="18"/>
  <c r="DU56" i="18"/>
  <c r="DY56" i="18" s="1"/>
  <c r="DX56" i="18"/>
  <c r="DM94" i="18"/>
  <c r="DT94" i="18"/>
  <c r="DT77" i="18"/>
  <c r="DM31" i="18"/>
  <c r="DT31" i="18"/>
  <c r="DT59" i="18"/>
  <c r="DT122" i="18"/>
  <c r="DX38" i="18"/>
  <c r="DU38" i="18"/>
  <c r="DY38" i="18" s="1"/>
  <c r="DX189" i="18"/>
  <c r="DU189" i="18"/>
  <c r="DY189" i="18" s="1"/>
  <c r="DM131" i="18"/>
  <c r="DT131" i="18"/>
  <c r="DU237" i="18"/>
  <c r="DY237" i="18" s="1"/>
  <c r="DX237" i="18"/>
  <c r="DM214" i="18"/>
  <c r="DT214" i="18"/>
  <c r="DT189" i="17"/>
  <c r="DX151" i="17"/>
  <c r="DU151" i="17"/>
  <c r="DY151" i="17" s="1"/>
  <c r="DT132" i="17"/>
  <c r="DQ97" i="17"/>
  <c r="DM97" i="17"/>
  <c r="DY97" i="17"/>
  <c r="DG243" i="17"/>
  <c r="DM104" i="17"/>
  <c r="DM115" i="17" s="1"/>
  <c r="DL115" i="17"/>
  <c r="DT104" i="17"/>
  <c r="DX228" i="17"/>
  <c r="DU228" i="17"/>
  <c r="DY228" i="17" s="1"/>
  <c r="DX87" i="17"/>
  <c r="DU87" i="17"/>
  <c r="DY87" i="17" s="1"/>
  <c r="DU76" i="17"/>
  <c r="DY76" i="17" s="1"/>
  <c r="DX76" i="17"/>
  <c r="DX188" i="17"/>
  <c r="DU188" i="17"/>
  <c r="DY188" i="17" s="1"/>
  <c r="DX182" i="17"/>
  <c r="DU182" i="17"/>
  <c r="DM54" i="17"/>
  <c r="DM63" i="17" s="1"/>
  <c r="DL63" i="17"/>
  <c r="DT54" i="17"/>
  <c r="DH141" i="17"/>
  <c r="DU81" i="17"/>
  <c r="DY81" i="17" s="1"/>
  <c r="DX81" i="17"/>
  <c r="DU42" i="17"/>
  <c r="DM150" i="17"/>
  <c r="DM156" i="17" s="1"/>
  <c r="DL156" i="17"/>
  <c r="DX95" i="17"/>
  <c r="DU95" i="17"/>
  <c r="DY95" i="17" s="1"/>
  <c r="DM123" i="17"/>
  <c r="DM141" i="17" s="1"/>
  <c r="DL141" i="17"/>
  <c r="DT123" i="17"/>
  <c r="DX166" i="17"/>
  <c r="DU166" i="17"/>
  <c r="DY166" i="17" s="1"/>
  <c r="DR211" i="17"/>
  <c r="DR220" i="17" s="1"/>
  <c r="DQ220" i="17"/>
  <c r="DM165" i="17"/>
  <c r="DM174" i="17" s="1"/>
  <c r="DL174" i="17"/>
  <c r="DT190" i="17"/>
  <c r="DQ115" i="17"/>
  <c r="DR104" i="17"/>
  <c r="DR115" i="17" s="1"/>
  <c r="DY75" i="17"/>
  <c r="DT170" i="17"/>
  <c r="DT137" i="17"/>
  <c r="DX139" i="17"/>
  <c r="DU139" i="17"/>
  <c r="DY139" i="17" s="1"/>
  <c r="DX114" i="17"/>
  <c r="DU114" i="17"/>
  <c r="DY114" i="17" s="1"/>
  <c r="DT85" i="17"/>
  <c r="DT97" i="17" s="1"/>
  <c r="DT173" i="17"/>
  <c r="DH174" i="17"/>
  <c r="DM182" i="17"/>
  <c r="DU93" i="17"/>
  <c r="DY93" i="17" s="1"/>
  <c r="DX93" i="17"/>
  <c r="DT186" i="17"/>
  <c r="DU237" i="17"/>
  <c r="DY237" i="17" s="1"/>
  <c r="DX237" i="17"/>
  <c r="DU238" i="17"/>
  <c r="DY238" i="17" s="1"/>
  <c r="DX238" i="17"/>
  <c r="DX135" i="17"/>
  <c r="DU135" i="17"/>
  <c r="DY135" i="17" s="1"/>
  <c r="DL239" i="17"/>
  <c r="DX111" i="17"/>
  <c r="DU111" i="17"/>
  <c r="DY111" i="17" s="1"/>
  <c r="DX132" i="17"/>
  <c r="DU132" i="17"/>
  <c r="DY132" i="17" s="1"/>
  <c r="DX138" i="17"/>
  <c r="DU138" i="17"/>
  <c r="DY138" i="17" s="1"/>
  <c r="DU189" i="17"/>
  <c r="DY189" i="17" s="1"/>
  <c r="DX189" i="17"/>
  <c r="DX134" i="17"/>
  <c r="DU134" i="17"/>
  <c r="DY134" i="17" s="1"/>
  <c r="DX230" i="17"/>
  <c r="DU230" i="17"/>
  <c r="DY230" i="17" s="1"/>
  <c r="DU150" i="17"/>
  <c r="DX150" i="17"/>
  <c r="DX171" i="17"/>
  <c r="DU171" i="17"/>
  <c r="DY171" i="17" s="1"/>
  <c r="DT154" i="17"/>
  <c r="DU191" i="17"/>
  <c r="DY191" i="17" s="1"/>
  <c r="DX191" i="17"/>
  <c r="DM231" i="17"/>
  <c r="DM239" i="17" s="1"/>
  <c r="DY239" i="17" s="1"/>
  <c r="DT231" i="17"/>
  <c r="DR182" i="17"/>
  <c r="DM233" i="17"/>
  <c r="DT233" i="17"/>
  <c r="DX227" i="17"/>
  <c r="DU227" i="17"/>
  <c r="DC243" i="17"/>
  <c r="DL97" i="17"/>
  <c r="DH187" i="17"/>
  <c r="DH201" i="17" s="1"/>
  <c r="DX129" i="17"/>
  <c r="DU129" i="17"/>
  <c r="DY129" i="17" s="1"/>
  <c r="DU92" i="17"/>
  <c r="DY92" i="17" s="1"/>
  <c r="DX92" i="17"/>
  <c r="DT136" i="17"/>
  <c r="DY42" i="17"/>
  <c r="DT133" i="17"/>
  <c r="DT211" i="17"/>
  <c r="DR54" i="17"/>
  <c r="DR63" i="17" s="1"/>
  <c r="DQ63" i="17"/>
  <c r="DH115" i="17"/>
  <c r="DY115" i="17" s="1"/>
  <c r="C294" i="17" s="1"/>
  <c r="DT113" i="17"/>
  <c r="DT165" i="17"/>
  <c r="DU83" i="17"/>
  <c r="DY83" i="17" s="1"/>
  <c r="DX83" i="17"/>
  <c r="DR150" i="17"/>
  <c r="DR156" i="17" s="1"/>
  <c r="DQ156" i="17"/>
  <c r="DT124" i="17"/>
  <c r="DX91" i="17"/>
  <c r="DU91" i="17"/>
  <c r="DY91" i="17" s="1"/>
  <c r="DR123" i="17"/>
  <c r="DR141" i="17" s="1"/>
  <c r="DQ141" i="17"/>
  <c r="DX94" i="17"/>
  <c r="DU94" i="17"/>
  <c r="DY94" i="17" s="1"/>
  <c r="DX232" i="17"/>
  <c r="DU232" i="17"/>
  <c r="DY232" i="17" s="1"/>
  <c r="DM211" i="17"/>
  <c r="DM220" i="17" s="1"/>
  <c r="DY220" i="17" s="1"/>
  <c r="DL220" i="17"/>
  <c r="DR165" i="17"/>
  <c r="DR174" i="17" s="1"/>
  <c r="DQ174" i="17"/>
  <c r="DP187" i="17"/>
  <c r="DQ187" i="17" s="1"/>
  <c r="DR187" i="17" s="1"/>
  <c r="DL187" i="17"/>
  <c r="DM187" i="17" s="1"/>
  <c r="DT156" i="18" l="1"/>
  <c r="DM97" i="18"/>
  <c r="DY97" i="18" s="1"/>
  <c r="DX33" i="18"/>
  <c r="DY115" i="18"/>
  <c r="DQ243" i="18"/>
  <c r="DX111" i="18"/>
  <c r="DX115" i="18" s="1"/>
  <c r="DM201" i="18"/>
  <c r="DY201" i="18" s="1"/>
  <c r="C298" i="18" s="1"/>
  <c r="DU196" i="18"/>
  <c r="DY196" i="18" s="1"/>
  <c r="DX196" i="18"/>
  <c r="DY63" i="18"/>
  <c r="DU111" i="18"/>
  <c r="DY111" i="18" s="1"/>
  <c r="DY42" i="18"/>
  <c r="DX214" i="18"/>
  <c r="DU214" i="18"/>
  <c r="DY214" i="18" s="1"/>
  <c r="DU96" i="18"/>
  <c r="DY96" i="18" s="1"/>
  <c r="DX96" i="18"/>
  <c r="DX234" i="18"/>
  <c r="DU234" i="18"/>
  <c r="DY234" i="18" s="1"/>
  <c r="DY21" i="18"/>
  <c r="DU75" i="18"/>
  <c r="DY75" i="18" s="1"/>
  <c r="DX75" i="18"/>
  <c r="DT239" i="18"/>
  <c r="DU115" i="18"/>
  <c r="DT97" i="18"/>
  <c r="DU198" i="18"/>
  <c r="DY198" i="18" s="1"/>
  <c r="DX198" i="18"/>
  <c r="DX55" i="18"/>
  <c r="DU55" i="18"/>
  <c r="DY55" i="18" s="1"/>
  <c r="DU26" i="18"/>
  <c r="DY26" i="18" s="1"/>
  <c r="DX26" i="18"/>
  <c r="DT141" i="18"/>
  <c r="DU122" i="18"/>
  <c r="DX122" i="18"/>
  <c r="DU77" i="18"/>
  <c r="DY77" i="18" s="1"/>
  <c r="DX77" i="18"/>
  <c r="DL243" i="18"/>
  <c r="DU90" i="18"/>
  <c r="DY90" i="18" s="1"/>
  <c r="DX90" i="18"/>
  <c r="DU238" i="18"/>
  <c r="DY238" i="18" s="1"/>
  <c r="DX238" i="18"/>
  <c r="DM156" i="18"/>
  <c r="DY156" i="18" s="1"/>
  <c r="C296" i="18" s="1"/>
  <c r="DU151" i="18"/>
  <c r="DY151" i="18" s="1"/>
  <c r="DX151" i="18"/>
  <c r="DU215" i="18"/>
  <c r="DY215" i="18" s="1"/>
  <c r="DX215" i="18"/>
  <c r="DX183" i="18"/>
  <c r="DU183" i="18"/>
  <c r="DT201" i="18"/>
  <c r="DY52" i="18"/>
  <c r="DX174" i="18"/>
  <c r="DT42" i="18"/>
  <c r="DX190" i="18"/>
  <c r="DU190" i="18"/>
  <c r="DY190" i="18" s="1"/>
  <c r="DU61" i="18"/>
  <c r="DY61" i="18" s="1"/>
  <c r="DX61" i="18"/>
  <c r="DU82" i="18"/>
  <c r="DY82" i="18" s="1"/>
  <c r="DX82" i="18"/>
  <c r="DY150" i="18"/>
  <c r="DU131" i="18"/>
  <c r="DY131" i="18" s="1"/>
  <c r="DX131" i="18"/>
  <c r="DU31" i="18"/>
  <c r="DY31" i="18" s="1"/>
  <c r="DX31" i="18"/>
  <c r="DU129" i="18"/>
  <c r="DY129" i="18" s="1"/>
  <c r="DX129" i="18"/>
  <c r="DR243" i="18"/>
  <c r="DU235" i="18"/>
  <c r="DY235" i="18" s="1"/>
  <c r="DX235" i="18"/>
  <c r="DU57" i="18"/>
  <c r="DY57" i="18" s="1"/>
  <c r="DX57" i="18"/>
  <c r="DM141" i="18"/>
  <c r="DY141" i="18" s="1"/>
  <c r="DX186" i="18"/>
  <c r="DU186" i="18"/>
  <c r="DY186" i="18" s="1"/>
  <c r="DU59" i="18"/>
  <c r="DY59" i="18" s="1"/>
  <c r="DX59" i="18"/>
  <c r="DU94" i="18"/>
  <c r="DY94" i="18" s="1"/>
  <c r="DX94" i="18"/>
  <c r="DU35" i="18"/>
  <c r="DY35" i="18" s="1"/>
  <c r="DX35" i="18"/>
  <c r="DX208" i="18"/>
  <c r="DU208" i="18"/>
  <c r="DT220" i="18"/>
  <c r="DU152" i="18"/>
  <c r="DY152" i="18" s="1"/>
  <c r="DX152" i="18"/>
  <c r="DX156" i="18" s="1"/>
  <c r="DU92" i="18"/>
  <c r="DY92" i="18" s="1"/>
  <c r="DX92" i="18"/>
  <c r="DY71" i="18"/>
  <c r="DX37" i="18"/>
  <c r="DU37" i="18"/>
  <c r="DY37" i="18" s="1"/>
  <c r="DY165" i="18"/>
  <c r="DU174" i="18"/>
  <c r="DY174" i="17"/>
  <c r="DY141" i="17"/>
  <c r="C295" i="17" s="1"/>
  <c r="DY63" i="17"/>
  <c r="C292" i="17" s="1"/>
  <c r="DX211" i="17"/>
  <c r="DX220" i="17" s="1"/>
  <c r="DU211" i="17"/>
  <c r="DT220" i="17"/>
  <c r="DX231" i="17"/>
  <c r="DX239" i="17" s="1"/>
  <c r="DU231" i="17"/>
  <c r="DY231" i="17" s="1"/>
  <c r="DX170" i="17"/>
  <c r="DU170" i="17"/>
  <c r="DY170" i="17" s="1"/>
  <c r="DX123" i="17"/>
  <c r="DU123" i="17"/>
  <c r="DT141" i="17"/>
  <c r="DX133" i="17"/>
  <c r="DU133" i="17"/>
  <c r="DY133" i="17" s="1"/>
  <c r="DT187" i="17"/>
  <c r="DT201" i="17" s="1"/>
  <c r="DY227" i="17"/>
  <c r="DY150" i="17"/>
  <c r="DX173" i="17"/>
  <c r="DU173" i="17"/>
  <c r="DY173" i="17" s="1"/>
  <c r="DX104" i="17"/>
  <c r="DU104" i="17"/>
  <c r="DT115" i="17"/>
  <c r="DU124" i="17"/>
  <c r="DY124" i="17" s="1"/>
  <c r="DX124" i="17"/>
  <c r="DQ201" i="17"/>
  <c r="DQ243" i="17" s="1"/>
  <c r="DL201" i="17"/>
  <c r="DL243" i="17" s="1"/>
  <c r="DX85" i="17"/>
  <c r="DX97" i="17" s="1"/>
  <c r="DU85" i="17"/>
  <c r="DY85" i="17" s="1"/>
  <c r="DH243" i="17"/>
  <c r="DY156" i="17"/>
  <c r="C296" i="17" s="1"/>
  <c r="DX113" i="17"/>
  <c r="DU113" i="17"/>
  <c r="DY113" i="17" s="1"/>
  <c r="DX136" i="17"/>
  <c r="DU136" i="17"/>
  <c r="DY136" i="17" s="1"/>
  <c r="DX233" i="17"/>
  <c r="DU233" i="17"/>
  <c r="DY233" i="17" s="1"/>
  <c r="DU154" i="17"/>
  <c r="DY154" i="17" s="1"/>
  <c r="DX154" i="17"/>
  <c r="DX156" i="17" s="1"/>
  <c r="DU190" i="17"/>
  <c r="DY190" i="17" s="1"/>
  <c r="DX190" i="17"/>
  <c r="DX165" i="17"/>
  <c r="DX174" i="17" s="1"/>
  <c r="DU165" i="17"/>
  <c r="DT174" i="17"/>
  <c r="DT239" i="17"/>
  <c r="DR201" i="17"/>
  <c r="DR243" i="17" s="1"/>
  <c r="DT156" i="17"/>
  <c r="DX186" i="17"/>
  <c r="DU186" i="17"/>
  <c r="DY186" i="17" s="1"/>
  <c r="DM201" i="17"/>
  <c r="DM243" i="17" s="1"/>
  <c r="DX137" i="17"/>
  <c r="DU137" i="17"/>
  <c r="DY137" i="17" s="1"/>
  <c r="DX54" i="17"/>
  <c r="DX63" i="17" s="1"/>
  <c r="DU54" i="17"/>
  <c r="DT63" i="17"/>
  <c r="DY182" i="17"/>
  <c r="DX63" i="18" l="1"/>
  <c r="DT243" i="18"/>
  <c r="DX42" i="18"/>
  <c r="DX97" i="18"/>
  <c r="DX141" i="18"/>
  <c r="DX239" i="18"/>
  <c r="DY183" i="18"/>
  <c r="DU201" i="18"/>
  <c r="DU239" i="18"/>
  <c r="DY208" i="18"/>
  <c r="DU220" i="18"/>
  <c r="DU63" i="18"/>
  <c r="DX201" i="18"/>
  <c r="DU141" i="18"/>
  <c r="DY122" i="18"/>
  <c r="DU42" i="18"/>
  <c r="C299" i="18"/>
  <c r="DY243" i="18"/>
  <c r="DU156" i="18"/>
  <c r="DU97" i="18"/>
  <c r="DX220" i="18"/>
  <c r="DM243" i="18"/>
  <c r="DU97" i="17"/>
  <c r="DX141" i="17"/>
  <c r="DT243" i="17"/>
  <c r="DY104" i="17"/>
  <c r="DU115" i="17"/>
  <c r="DU239" i="17"/>
  <c r="DY54" i="17"/>
  <c r="DU63" i="17"/>
  <c r="DX115" i="17"/>
  <c r="DU156" i="17"/>
  <c r="DX187" i="17"/>
  <c r="DX201" i="17" s="1"/>
  <c r="DU187" i="17"/>
  <c r="DY187" i="17" s="1"/>
  <c r="DY201" i="17"/>
  <c r="C298" i="17" s="1"/>
  <c r="C299" i="17" s="1"/>
  <c r="DU201" i="17"/>
  <c r="DY165" i="17"/>
  <c r="DU174" i="17"/>
  <c r="DY243" i="17"/>
  <c r="DY123" i="17"/>
  <c r="DU141" i="17"/>
  <c r="DY211" i="17"/>
  <c r="DU220" i="17"/>
  <c r="C268" i="18" l="1"/>
  <c r="D268" i="18" s="1"/>
  <c r="C272" i="18"/>
  <c r="D272" i="18" s="1"/>
  <c r="C276" i="18"/>
  <c r="D276" i="18" s="1"/>
  <c r="C280" i="18"/>
  <c r="D280" i="18" s="1"/>
  <c r="C284" i="18"/>
  <c r="D284" i="18" s="1"/>
  <c r="C269" i="18"/>
  <c r="D269" i="18" s="1"/>
  <c r="C273" i="18"/>
  <c r="D273" i="18" s="1"/>
  <c r="C277" i="18"/>
  <c r="D277" i="18" s="1"/>
  <c r="C281" i="18"/>
  <c r="D281" i="18" s="1"/>
  <c r="C285" i="18"/>
  <c r="D285" i="18" s="1"/>
  <c r="C267" i="18"/>
  <c r="D267" i="18" s="1"/>
  <c r="C275" i="18"/>
  <c r="D275" i="18" s="1"/>
  <c r="C279" i="18"/>
  <c r="D279" i="18" s="1"/>
  <c r="C265" i="18"/>
  <c r="C266" i="18"/>
  <c r="D266" i="18" s="1"/>
  <c r="C270" i="18"/>
  <c r="D270" i="18" s="1"/>
  <c r="C274" i="18"/>
  <c r="D274" i="18" s="1"/>
  <c r="C278" i="18"/>
  <c r="D278" i="18" s="1"/>
  <c r="C282" i="18"/>
  <c r="D282" i="18" s="1"/>
  <c r="C286" i="18"/>
  <c r="D286" i="18" s="1"/>
  <c r="C271" i="18"/>
  <c r="D271" i="18" s="1"/>
  <c r="C283" i="18"/>
  <c r="D283" i="18" s="1"/>
  <c r="DX243" i="18"/>
  <c r="DU243" i="18"/>
  <c r="DX243" i="17"/>
  <c r="DU243" i="17"/>
  <c r="H265" i="18" l="1"/>
  <c r="D265" i="18"/>
  <c r="C287" i="18"/>
  <c r="D287" i="18" l="1"/>
  <c r="I265" i="18"/>
  <c r="K265" i="18" s="1"/>
  <c r="C298" i="13"/>
  <c r="C297" i="13"/>
  <c r="C296" i="13"/>
  <c r="C295" i="13"/>
  <c r="C294" i="13"/>
  <c r="C292" i="13"/>
  <c r="DX72" i="1"/>
  <c r="DS72" i="1"/>
  <c r="D242" i="1"/>
  <c r="D241" i="1"/>
  <c r="D240" i="1"/>
  <c r="D239" i="1"/>
  <c r="N94" i="1" l="1"/>
  <c r="M206" i="1"/>
  <c r="E71" i="1"/>
  <c r="AM24" i="13" l="1"/>
  <c r="AM25" i="13"/>
  <c r="AM23" i="13"/>
  <c r="AH24" i="13"/>
  <c r="AH25" i="13"/>
  <c r="AH23" i="13"/>
  <c r="AC24" i="13"/>
  <c r="AC25" i="13"/>
  <c r="AC23" i="13"/>
  <c r="X24" i="13"/>
  <c r="X25" i="13"/>
  <c r="Z25" i="13" s="1"/>
  <c r="AA25" i="13" s="1"/>
  <c r="X23" i="13"/>
  <c r="S24" i="13"/>
  <c r="S25" i="13"/>
  <c r="N24" i="13"/>
  <c r="N25" i="13"/>
  <c r="S23" i="13"/>
  <c r="N23" i="13"/>
  <c r="F150" i="13"/>
  <c r="F151" i="13"/>
  <c r="E149" i="13"/>
  <c r="F149" i="13" s="1"/>
  <c r="E127" i="13"/>
  <c r="F127" i="13" s="1"/>
  <c r="E126" i="13"/>
  <c r="F126" i="13" s="1"/>
  <c r="E125" i="13"/>
  <c r="E124" i="13"/>
  <c r="F125" i="13" l="1"/>
  <c r="F123" i="13"/>
  <c r="F122" i="13"/>
  <c r="N164" i="13"/>
  <c r="S164" i="13" s="1"/>
  <c r="X164" i="13" s="1"/>
  <c r="O167" i="13"/>
  <c r="O166" i="13"/>
  <c r="T166" i="13" s="1"/>
  <c r="Y166" i="13" s="1"/>
  <c r="AD166" i="13" s="1"/>
  <c r="AI166" i="13" s="1"/>
  <c r="AN166" i="13" s="1"/>
  <c r="AS166" i="13" s="1"/>
  <c r="AX166" i="13" s="1"/>
  <c r="BC166" i="13" s="1"/>
  <c r="BH166" i="13" s="1"/>
  <c r="BM166" i="13" s="1"/>
  <c r="BR166" i="13" s="1"/>
  <c r="BW166" i="13" s="1"/>
  <c r="CB166" i="13" s="1"/>
  <c r="CG166" i="13" s="1"/>
  <c r="CL166" i="13" s="1"/>
  <c r="CQ166" i="13" s="1"/>
  <c r="CV166" i="13" s="1"/>
  <c r="DA166" i="13" s="1"/>
  <c r="O165" i="13"/>
  <c r="T165" i="13" s="1"/>
  <c r="Y165" i="13" s="1"/>
  <c r="AD165" i="13" s="1"/>
  <c r="AI165" i="13" s="1"/>
  <c r="AN165" i="13" s="1"/>
  <c r="AS165" i="13" s="1"/>
  <c r="AX165" i="13" s="1"/>
  <c r="BC165" i="13" s="1"/>
  <c r="BH165" i="13" s="1"/>
  <c r="BM165" i="13" s="1"/>
  <c r="BR165" i="13" s="1"/>
  <c r="BW165" i="13" s="1"/>
  <c r="CB165" i="13" s="1"/>
  <c r="CG165" i="13" s="1"/>
  <c r="CL165" i="13" s="1"/>
  <c r="CQ165" i="13" s="1"/>
  <c r="CV165" i="13" s="1"/>
  <c r="DA165" i="13" s="1"/>
  <c r="F166" i="13"/>
  <c r="F167" i="13"/>
  <c r="F165" i="13"/>
  <c r="N169" i="13"/>
  <c r="E169" i="13"/>
  <c r="P169" i="13" s="1"/>
  <c r="DZ167" i="13"/>
  <c r="DZ168" i="13"/>
  <c r="DZ169" i="13"/>
  <c r="DZ170" i="13"/>
  <c r="DZ171" i="13"/>
  <c r="DZ172" i="13"/>
  <c r="DZ173" i="13"/>
  <c r="DV174" i="13"/>
  <c r="DW166" i="13"/>
  <c r="DW167" i="13"/>
  <c r="DW168" i="13"/>
  <c r="DW169" i="13"/>
  <c r="DW170" i="13"/>
  <c r="DW171" i="13"/>
  <c r="DW172" i="13"/>
  <c r="DW173" i="13"/>
  <c r="T167" i="13"/>
  <c r="Y167" i="13" s="1"/>
  <c r="AD167" i="13" s="1"/>
  <c r="AI167" i="13" s="1"/>
  <c r="AN167" i="13" s="1"/>
  <c r="AS167" i="13" s="1"/>
  <c r="AX167" i="13" s="1"/>
  <c r="BC167" i="13" s="1"/>
  <c r="BH167" i="13" s="1"/>
  <c r="BM167" i="13" s="1"/>
  <c r="BR167" i="13" s="1"/>
  <c r="BW167" i="13" s="1"/>
  <c r="CB167" i="13" s="1"/>
  <c r="CG167" i="13" s="1"/>
  <c r="CL167" i="13" s="1"/>
  <c r="CQ167" i="13" s="1"/>
  <c r="CV167" i="13" s="1"/>
  <c r="DA167" i="13" s="1"/>
  <c r="T168" i="13"/>
  <c r="Y168" i="13" s="1"/>
  <c r="AD168" i="13" s="1"/>
  <c r="AI168" i="13" s="1"/>
  <c r="AN168" i="13" s="1"/>
  <c r="AS168" i="13" s="1"/>
  <c r="AX168" i="13" s="1"/>
  <c r="BC168" i="13" s="1"/>
  <c r="BH168" i="13" s="1"/>
  <c r="BM168" i="13" s="1"/>
  <c r="BR168" i="13" s="1"/>
  <c r="BW168" i="13" s="1"/>
  <c r="CB168" i="13" s="1"/>
  <c r="CG168" i="13" s="1"/>
  <c r="CL168" i="13" s="1"/>
  <c r="CQ168" i="13" s="1"/>
  <c r="CV168" i="13" s="1"/>
  <c r="DA168" i="13" s="1"/>
  <c r="T169" i="13"/>
  <c r="Y169" i="13" s="1"/>
  <c r="AD169" i="13" s="1"/>
  <c r="AI169" i="13" s="1"/>
  <c r="AN169" i="13" s="1"/>
  <c r="AS169" i="13" s="1"/>
  <c r="AX169" i="13" s="1"/>
  <c r="BC169" i="13" s="1"/>
  <c r="BH169" i="13" s="1"/>
  <c r="BM169" i="13" s="1"/>
  <c r="BR169" i="13" s="1"/>
  <c r="BW169" i="13" s="1"/>
  <c r="CB169" i="13" s="1"/>
  <c r="CG169" i="13" s="1"/>
  <c r="CL169" i="13" s="1"/>
  <c r="CQ169" i="13" s="1"/>
  <c r="CV169" i="13" s="1"/>
  <c r="DA169" i="13" s="1"/>
  <c r="T170" i="13"/>
  <c r="Y170" i="13" s="1"/>
  <c r="AD170" i="13" s="1"/>
  <c r="AI170" i="13" s="1"/>
  <c r="AN170" i="13" s="1"/>
  <c r="AS170" i="13" s="1"/>
  <c r="AX170" i="13" s="1"/>
  <c r="BC170" i="13" s="1"/>
  <c r="BH170" i="13" s="1"/>
  <c r="BM170" i="13" s="1"/>
  <c r="BR170" i="13" s="1"/>
  <c r="BW170" i="13" s="1"/>
  <c r="CB170" i="13" s="1"/>
  <c r="CG170" i="13" s="1"/>
  <c r="CL170" i="13" s="1"/>
  <c r="CQ170" i="13" s="1"/>
  <c r="CV170" i="13" s="1"/>
  <c r="DA170" i="13" s="1"/>
  <c r="T171" i="13"/>
  <c r="Y171" i="13" s="1"/>
  <c r="AD171" i="13" s="1"/>
  <c r="AI171" i="13" s="1"/>
  <c r="AN171" i="13" s="1"/>
  <c r="AS171" i="13" s="1"/>
  <c r="AX171" i="13" s="1"/>
  <c r="BC171" i="13" s="1"/>
  <c r="BH171" i="13" s="1"/>
  <c r="BM171" i="13" s="1"/>
  <c r="BR171" i="13" s="1"/>
  <c r="BW171" i="13" s="1"/>
  <c r="CB171" i="13" s="1"/>
  <c r="CG171" i="13" s="1"/>
  <c r="CL171" i="13" s="1"/>
  <c r="CQ171" i="13" s="1"/>
  <c r="CV171" i="13" s="1"/>
  <c r="DA171" i="13" s="1"/>
  <c r="T172" i="13"/>
  <c r="Y172" i="13" s="1"/>
  <c r="AD172" i="13" s="1"/>
  <c r="AI172" i="13" s="1"/>
  <c r="AN172" i="13" s="1"/>
  <c r="AS172" i="13" s="1"/>
  <c r="AX172" i="13" s="1"/>
  <c r="BC172" i="13" s="1"/>
  <c r="BH172" i="13" s="1"/>
  <c r="BM172" i="13" s="1"/>
  <c r="BR172" i="13" s="1"/>
  <c r="BW172" i="13" s="1"/>
  <c r="CB172" i="13" s="1"/>
  <c r="CG172" i="13" s="1"/>
  <c r="CL172" i="13" s="1"/>
  <c r="CQ172" i="13" s="1"/>
  <c r="CV172" i="13" s="1"/>
  <c r="DA172" i="13" s="1"/>
  <c r="T173" i="13"/>
  <c r="Y173" i="13" s="1"/>
  <c r="AD173" i="13" s="1"/>
  <c r="AI173" i="13" s="1"/>
  <c r="AN173" i="13" s="1"/>
  <c r="AS173" i="13" s="1"/>
  <c r="AX173" i="13" s="1"/>
  <c r="BC173" i="13" s="1"/>
  <c r="BH173" i="13" s="1"/>
  <c r="BM173" i="13" s="1"/>
  <c r="BR173" i="13" s="1"/>
  <c r="BW173" i="13" s="1"/>
  <c r="CB173" i="13" s="1"/>
  <c r="CG173" i="13" s="1"/>
  <c r="CL173" i="13" s="1"/>
  <c r="CQ173" i="13" s="1"/>
  <c r="CV173" i="13" s="1"/>
  <c r="DA173" i="13" s="1"/>
  <c r="S165" i="13"/>
  <c r="X165" i="13" s="1"/>
  <c r="S166" i="13"/>
  <c r="X166" i="13" s="1"/>
  <c r="S167" i="13"/>
  <c r="X167" i="13" s="1"/>
  <c r="S168" i="13"/>
  <c r="S169" i="13"/>
  <c r="X169" i="13" s="1"/>
  <c r="S170" i="13"/>
  <c r="X170" i="13" s="1"/>
  <c r="S171" i="13"/>
  <c r="S172" i="13"/>
  <c r="X172" i="13" s="1"/>
  <c r="AC172" i="13" s="1"/>
  <c r="S173" i="13"/>
  <c r="X173" i="13" s="1"/>
  <c r="T164" i="13"/>
  <c r="Y164" i="13" s="1"/>
  <c r="AD164" i="13" s="1"/>
  <c r="AI164" i="13" s="1"/>
  <c r="AN164" i="13" s="1"/>
  <c r="AS164" i="13" s="1"/>
  <c r="AX164" i="13" s="1"/>
  <c r="BC164" i="13" s="1"/>
  <c r="BH164" i="13" s="1"/>
  <c r="BM164" i="13" s="1"/>
  <c r="BR164" i="13" s="1"/>
  <c r="BW164" i="13" s="1"/>
  <c r="CB164" i="13" s="1"/>
  <c r="CG164" i="13" s="1"/>
  <c r="CL164" i="13" s="1"/>
  <c r="CQ164" i="13" s="1"/>
  <c r="CV164" i="13" s="1"/>
  <c r="DA164" i="13" s="1"/>
  <c r="P173" i="13"/>
  <c r="P172" i="13"/>
  <c r="P171" i="13"/>
  <c r="Q171" i="13" s="1"/>
  <c r="P170" i="13"/>
  <c r="Q170" i="13" s="1"/>
  <c r="P168" i="13"/>
  <c r="DZ189" i="13"/>
  <c r="DZ190" i="13"/>
  <c r="DZ191" i="13"/>
  <c r="DZ192" i="13"/>
  <c r="DZ193" i="13"/>
  <c r="DZ194" i="13"/>
  <c r="DZ195" i="13"/>
  <c r="DZ196" i="13"/>
  <c r="DZ197" i="13"/>
  <c r="DZ198" i="13"/>
  <c r="DZ199" i="13"/>
  <c r="DZ200" i="13"/>
  <c r="DW188" i="13"/>
  <c r="DW189" i="13"/>
  <c r="DW190" i="13"/>
  <c r="DW191" i="13"/>
  <c r="DW192" i="13"/>
  <c r="DW193" i="13"/>
  <c r="DW194" i="13"/>
  <c r="DW195" i="13"/>
  <c r="DW196" i="13"/>
  <c r="DW197" i="13"/>
  <c r="DW198" i="13"/>
  <c r="DW199" i="13"/>
  <c r="DW200" i="13"/>
  <c r="DW187" i="13"/>
  <c r="T190" i="13"/>
  <c r="Y190" i="13" s="1"/>
  <c r="AD190" i="13" s="1"/>
  <c r="T188" i="13"/>
  <c r="T189" i="13"/>
  <c r="Y189" i="13" s="1"/>
  <c r="T191" i="13"/>
  <c r="Y191" i="13" s="1"/>
  <c r="T192" i="13"/>
  <c r="Y192" i="13" s="1"/>
  <c r="T193" i="13"/>
  <c r="T194" i="13"/>
  <c r="Y194" i="13" s="1"/>
  <c r="AD194" i="13" s="1"/>
  <c r="T195" i="13"/>
  <c r="Y195" i="13" s="1"/>
  <c r="T196" i="13"/>
  <c r="Y196" i="13" s="1"/>
  <c r="T197" i="13"/>
  <c r="T198" i="13"/>
  <c r="Y198" i="13" s="1"/>
  <c r="AD198" i="13" s="1"/>
  <c r="T199" i="13"/>
  <c r="Y199" i="13" s="1"/>
  <c r="T200" i="13"/>
  <c r="Y200" i="13" s="1"/>
  <c r="S188" i="13"/>
  <c r="X188" i="13" s="1"/>
  <c r="AC188" i="13" s="1"/>
  <c r="AH188" i="13" s="1"/>
  <c r="AM188" i="13" s="1"/>
  <c r="AR188" i="13" s="1"/>
  <c r="AW188" i="13" s="1"/>
  <c r="BB188" i="13" s="1"/>
  <c r="BG188" i="13" s="1"/>
  <c r="BL188" i="13" s="1"/>
  <c r="BQ188" i="13" s="1"/>
  <c r="S189" i="13"/>
  <c r="X189" i="13" s="1"/>
  <c r="AC189" i="13" s="1"/>
  <c r="AH189" i="13" s="1"/>
  <c r="AM189" i="13" s="1"/>
  <c r="AR189" i="13" s="1"/>
  <c r="AW189" i="13" s="1"/>
  <c r="BB189" i="13" s="1"/>
  <c r="BG189" i="13" s="1"/>
  <c r="BL189" i="13" s="1"/>
  <c r="S190" i="13"/>
  <c r="X190" i="13" s="1"/>
  <c r="AC190" i="13" s="1"/>
  <c r="AH190" i="13" s="1"/>
  <c r="AM190" i="13" s="1"/>
  <c r="AR190" i="13" s="1"/>
  <c r="AW190" i="13" s="1"/>
  <c r="BB190" i="13" s="1"/>
  <c r="BG190" i="13" s="1"/>
  <c r="BL190" i="13" s="1"/>
  <c r="S191" i="13"/>
  <c r="X191" i="13" s="1"/>
  <c r="AC191" i="13" s="1"/>
  <c r="AH191" i="13" s="1"/>
  <c r="AM191" i="13" s="1"/>
  <c r="AR191" i="13" s="1"/>
  <c r="AW191" i="13" s="1"/>
  <c r="BB191" i="13" s="1"/>
  <c r="BG191" i="13" s="1"/>
  <c r="BL191" i="13" s="1"/>
  <c r="S192" i="13"/>
  <c r="S193" i="13"/>
  <c r="X193" i="13" s="1"/>
  <c r="AC193" i="13" s="1"/>
  <c r="AH193" i="13" s="1"/>
  <c r="AM193" i="13" s="1"/>
  <c r="AR193" i="13" s="1"/>
  <c r="AW193" i="13" s="1"/>
  <c r="BB193" i="13" s="1"/>
  <c r="BG193" i="13" s="1"/>
  <c r="BL193" i="13" s="1"/>
  <c r="S194" i="13"/>
  <c r="X194" i="13" s="1"/>
  <c r="AC194" i="13" s="1"/>
  <c r="AH194" i="13" s="1"/>
  <c r="AM194" i="13" s="1"/>
  <c r="AR194" i="13" s="1"/>
  <c r="AW194" i="13" s="1"/>
  <c r="BB194" i="13" s="1"/>
  <c r="BG194" i="13" s="1"/>
  <c r="BL194" i="13" s="1"/>
  <c r="S195" i="13"/>
  <c r="S196" i="13"/>
  <c r="X196" i="13" s="1"/>
  <c r="AC196" i="13" s="1"/>
  <c r="AH196" i="13" s="1"/>
  <c r="AM196" i="13" s="1"/>
  <c r="AR196" i="13" s="1"/>
  <c r="AW196" i="13" s="1"/>
  <c r="BB196" i="13" s="1"/>
  <c r="BG196" i="13" s="1"/>
  <c r="BL196" i="13" s="1"/>
  <c r="S197" i="13"/>
  <c r="X197" i="13" s="1"/>
  <c r="AC197" i="13" s="1"/>
  <c r="AH197" i="13" s="1"/>
  <c r="AM197" i="13" s="1"/>
  <c r="AR197" i="13" s="1"/>
  <c r="AW197" i="13" s="1"/>
  <c r="BB197" i="13" s="1"/>
  <c r="BG197" i="13" s="1"/>
  <c r="BL197" i="13" s="1"/>
  <c r="P192" i="13"/>
  <c r="P193" i="13"/>
  <c r="P194" i="13"/>
  <c r="Q194" i="13" s="1"/>
  <c r="P195" i="13"/>
  <c r="Q195" i="13" s="1"/>
  <c r="P196" i="13"/>
  <c r="Q196" i="13" s="1"/>
  <c r="P197" i="13"/>
  <c r="P191" i="13"/>
  <c r="P190" i="13"/>
  <c r="P189" i="13"/>
  <c r="F190" i="13"/>
  <c r="F191" i="13"/>
  <c r="F189" i="13"/>
  <c r="O187" i="13"/>
  <c r="P187" i="13" s="1"/>
  <c r="F182" i="13"/>
  <c r="P188" i="13"/>
  <c r="Q188" i="13" s="1"/>
  <c r="F188" i="13"/>
  <c r="DZ188" i="13"/>
  <c r="F186" i="13"/>
  <c r="F187" i="13"/>
  <c r="E80" i="13"/>
  <c r="F80" i="13" s="1"/>
  <c r="F79" i="13"/>
  <c r="F78" i="13"/>
  <c r="O73" i="13"/>
  <c r="P73" i="13" s="1"/>
  <c r="Q73" i="13" s="1"/>
  <c r="F73" i="13"/>
  <c r="O182" i="13"/>
  <c r="T182" i="13" s="1"/>
  <c r="Y182" i="13" s="1"/>
  <c r="N183" i="13"/>
  <c r="S183" i="13" s="1"/>
  <c r="X183" i="13" s="1"/>
  <c r="AC183" i="13" s="1"/>
  <c r="AH183" i="13" s="1"/>
  <c r="AM183" i="13" s="1"/>
  <c r="AR183" i="13" s="1"/>
  <c r="AW183" i="13" s="1"/>
  <c r="BB183" i="13" s="1"/>
  <c r="BG183" i="13" s="1"/>
  <c r="BL183" i="13" s="1"/>
  <c r="BQ183" i="13" s="1"/>
  <c r="BV183" i="13" s="1"/>
  <c r="CA183" i="13" s="1"/>
  <c r="CF183" i="13" s="1"/>
  <c r="CK183" i="13" s="1"/>
  <c r="CP183" i="13" s="1"/>
  <c r="CU183" i="13" s="1"/>
  <c r="CZ183" i="13" s="1"/>
  <c r="DE183" i="13" s="1"/>
  <c r="DJ183" i="13" s="1"/>
  <c r="DO183" i="13" s="1"/>
  <c r="F183" i="13"/>
  <c r="O184" i="13"/>
  <c r="T184" i="13" s="1"/>
  <c r="Y184" i="13" s="1"/>
  <c r="O181" i="13"/>
  <c r="T181" i="13" s="1"/>
  <c r="S72" i="13"/>
  <c r="X72" i="13" s="1"/>
  <c r="AC72" i="13" s="1"/>
  <c r="AH72" i="13" s="1"/>
  <c r="S73" i="13"/>
  <c r="X73" i="13" s="1"/>
  <c r="AC73" i="13" s="1"/>
  <c r="AH73" i="13" s="1"/>
  <c r="S74" i="13"/>
  <c r="X74" i="13" s="1"/>
  <c r="AC74" i="13" s="1"/>
  <c r="AH74" i="13" s="1"/>
  <c r="S75" i="13"/>
  <c r="S76" i="13"/>
  <c r="X76" i="13" s="1"/>
  <c r="AC76" i="13" s="1"/>
  <c r="AH76" i="13" s="1"/>
  <c r="AM76" i="13" s="1"/>
  <c r="AR76" i="13" s="1"/>
  <c r="AW76" i="13" s="1"/>
  <c r="BB76" i="13" s="1"/>
  <c r="BG76" i="13" s="1"/>
  <c r="BL76" i="13" s="1"/>
  <c r="BQ76" i="13" s="1"/>
  <c r="BV76" i="13" s="1"/>
  <c r="CA76" i="13" s="1"/>
  <c r="CF76" i="13" s="1"/>
  <c r="CK76" i="13" s="1"/>
  <c r="CP76" i="13" s="1"/>
  <c r="CU76" i="13" s="1"/>
  <c r="CZ76" i="13" s="1"/>
  <c r="DE76" i="13" s="1"/>
  <c r="DJ76" i="13" s="1"/>
  <c r="DO76" i="13" s="1"/>
  <c r="S77" i="13"/>
  <c r="X77" i="13" s="1"/>
  <c r="AC77" i="13" s="1"/>
  <c r="AH77" i="13" s="1"/>
  <c r="AM77" i="13" s="1"/>
  <c r="AR77" i="13" s="1"/>
  <c r="AW77" i="13" s="1"/>
  <c r="BB77" i="13" s="1"/>
  <c r="BG77" i="13" s="1"/>
  <c r="BL77" i="13" s="1"/>
  <c r="BQ77" i="13" s="1"/>
  <c r="BV77" i="13" s="1"/>
  <c r="CA77" i="13" s="1"/>
  <c r="CF77" i="13" s="1"/>
  <c r="CK77" i="13" s="1"/>
  <c r="CP77" i="13" s="1"/>
  <c r="CU77" i="13" s="1"/>
  <c r="CZ77" i="13" s="1"/>
  <c r="DE77" i="13" s="1"/>
  <c r="DJ77" i="13" s="1"/>
  <c r="DO77" i="13" s="1"/>
  <c r="S78" i="13"/>
  <c r="X78" i="13" s="1"/>
  <c r="AC78" i="13" s="1"/>
  <c r="AH78" i="13" s="1"/>
  <c r="AM78" i="13" s="1"/>
  <c r="AR78" i="13" s="1"/>
  <c r="AW78" i="13" s="1"/>
  <c r="BB78" i="13" s="1"/>
  <c r="BG78" i="13" s="1"/>
  <c r="BL78" i="13" s="1"/>
  <c r="BQ78" i="13" s="1"/>
  <c r="BV78" i="13" s="1"/>
  <c r="CA78" i="13" s="1"/>
  <c r="CF78" i="13" s="1"/>
  <c r="CK78" i="13" s="1"/>
  <c r="CP78" i="13" s="1"/>
  <c r="CU78" i="13" s="1"/>
  <c r="CZ78" i="13" s="1"/>
  <c r="DE78" i="13" s="1"/>
  <c r="DJ78" i="13" s="1"/>
  <c r="DO78" i="13" s="1"/>
  <c r="S79" i="13"/>
  <c r="X79" i="13" s="1"/>
  <c r="AC79" i="13" s="1"/>
  <c r="AH79" i="13" s="1"/>
  <c r="AM79" i="13" s="1"/>
  <c r="AR79" i="13" s="1"/>
  <c r="AW79" i="13" s="1"/>
  <c r="BB79" i="13" s="1"/>
  <c r="BG79" i="13" s="1"/>
  <c r="BL79" i="13" s="1"/>
  <c r="BQ79" i="13" s="1"/>
  <c r="BV79" i="13" s="1"/>
  <c r="CA79" i="13" s="1"/>
  <c r="CF79" i="13" s="1"/>
  <c r="CK79" i="13" s="1"/>
  <c r="CP79" i="13" s="1"/>
  <c r="CU79" i="13" s="1"/>
  <c r="CZ79" i="13" s="1"/>
  <c r="DE79" i="13" s="1"/>
  <c r="DJ79" i="13" s="1"/>
  <c r="DO79" i="13" s="1"/>
  <c r="S80" i="13"/>
  <c r="X80" i="13" s="1"/>
  <c r="S81" i="13"/>
  <c r="S82" i="13"/>
  <c r="S83" i="13"/>
  <c r="S84" i="13"/>
  <c r="X84" i="13" s="1"/>
  <c r="AC84" i="13" s="1"/>
  <c r="AH84" i="13" s="1"/>
  <c r="AM84" i="13" s="1"/>
  <c r="S85" i="13"/>
  <c r="X85" i="13" s="1"/>
  <c r="AC85" i="13" s="1"/>
  <c r="AH85" i="13" s="1"/>
  <c r="S86" i="13"/>
  <c r="X86" i="13" s="1"/>
  <c r="S87" i="13"/>
  <c r="S88" i="13"/>
  <c r="X88" i="13" s="1"/>
  <c r="AC88" i="13" s="1"/>
  <c r="AH88" i="13" s="1"/>
  <c r="S89" i="13"/>
  <c r="X89" i="13" s="1"/>
  <c r="AC89" i="13" s="1"/>
  <c r="AH89" i="13" s="1"/>
  <c r="AM89" i="13" s="1"/>
  <c r="S90" i="13"/>
  <c r="X90" i="13" s="1"/>
  <c r="S91" i="13"/>
  <c r="S92" i="13"/>
  <c r="S93" i="13"/>
  <c r="S94" i="13"/>
  <c r="X94" i="13" s="1"/>
  <c r="AC94" i="13" s="1"/>
  <c r="S95" i="13"/>
  <c r="S96" i="13"/>
  <c r="S71" i="13"/>
  <c r="X71" i="13" s="1"/>
  <c r="AC71" i="13" s="1"/>
  <c r="AH71" i="13" s="1"/>
  <c r="S53" i="13"/>
  <c r="S54" i="13"/>
  <c r="X54" i="13" s="1"/>
  <c r="S55" i="13"/>
  <c r="X55" i="13" s="1"/>
  <c r="AC55" i="13" s="1"/>
  <c r="AH55" i="13" s="1"/>
  <c r="S56" i="13"/>
  <c r="X56" i="13" s="1"/>
  <c r="AC56" i="13" s="1"/>
  <c r="AH56" i="13" s="1"/>
  <c r="S57" i="13"/>
  <c r="X57" i="13" s="1"/>
  <c r="S58" i="13"/>
  <c r="X58" i="13" s="1"/>
  <c r="S59" i="13"/>
  <c r="X59" i="13" s="1"/>
  <c r="S60" i="13"/>
  <c r="X60" i="13" s="1"/>
  <c r="S61" i="13"/>
  <c r="X61" i="13" s="1"/>
  <c r="AC61" i="13" s="1"/>
  <c r="S52" i="13"/>
  <c r="AC26" i="13"/>
  <c r="AH26" i="13" s="1"/>
  <c r="U24" i="13"/>
  <c r="V24" i="13" s="1"/>
  <c r="U25" i="13"/>
  <c r="V25" i="13" s="1"/>
  <c r="E216" i="12"/>
  <c r="AC227" i="12"/>
  <c r="AH227" i="12" s="1"/>
  <c r="W227" i="12"/>
  <c r="E227" i="12"/>
  <c r="DO243" i="13"/>
  <c r="DJ243" i="13"/>
  <c r="DE243" i="13"/>
  <c r="CZ243" i="13"/>
  <c r="CU243" i="13"/>
  <c r="CP243" i="13"/>
  <c r="CK243" i="13"/>
  <c r="CF243" i="13"/>
  <c r="CA243" i="13"/>
  <c r="BV243" i="13"/>
  <c r="BQ243" i="13"/>
  <c r="BL243" i="13"/>
  <c r="BG243" i="13"/>
  <c r="BB243" i="13"/>
  <c r="AW243" i="13"/>
  <c r="AR243" i="13"/>
  <c r="AM243" i="13"/>
  <c r="AH243" i="13"/>
  <c r="AC243" i="13"/>
  <c r="X243" i="13"/>
  <c r="S243" i="13"/>
  <c r="N243" i="13"/>
  <c r="DV239" i="13"/>
  <c r="DO239" i="13"/>
  <c r="DJ239" i="13"/>
  <c r="DE239" i="13"/>
  <c r="CZ239" i="13"/>
  <c r="CU239" i="13"/>
  <c r="CP239" i="13"/>
  <c r="CK239" i="13"/>
  <c r="CF239" i="13"/>
  <c r="CA239" i="13"/>
  <c r="BV239" i="13"/>
  <c r="BQ239" i="13"/>
  <c r="BL239" i="13"/>
  <c r="BG239" i="13"/>
  <c r="BB239" i="13"/>
  <c r="AW239" i="13"/>
  <c r="AR239" i="13"/>
  <c r="AM239" i="13"/>
  <c r="AH239" i="13"/>
  <c r="AC239" i="13"/>
  <c r="X239" i="13"/>
  <c r="S239" i="13"/>
  <c r="N239" i="13"/>
  <c r="C239" i="13"/>
  <c r="DZ238" i="13"/>
  <c r="DW238" i="13"/>
  <c r="T238" i="13"/>
  <c r="Y238" i="13" s="1"/>
  <c r="AD238" i="13" s="1"/>
  <c r="AI238" i="13" s="1"/>
  <c r="AN238" i="13" s="1"/>
  <c r="AS238" i="13" s="1"/>
  <c r="AX238" i="13" s="1"/>
  <c r="BC238" i="13" s="1"/>
  <c r="BH238" i="13" s="1"/>
  <c r="BM238" i="13" s="1"/>
  <c r="BR238" i="13" s="1"/>
  <c r="BW238" i="13" s="1"/>
  <c r="CB238" i="13" s="1"/>
  <c r="CG238" i="13" s="1"/>
  <c r="CL238" i="13" s="1"/>
  <c r="CQ238" i="13" s="1"/>
  <c r="CV238" i="13" s="1"/>
  <c r="DA238" i="13" s="1"/>
  <c r="DF238" i="13" s="1"/>
  <c r="DK238" i="13" s="1"/>
  <c r="DP238" i="13" s="1"/>
  <c r="S238" i="13"/>
  <c r="X238" i="13" s="1"/>
  <c r="P238" i="13"/>
  <c r="Q238" i="13" s="1"/>
  <c r="DZ237" i="13"/>
  <c r="DW237" i="13"/>
  <c r="T237" i="13"/>
  <c r="S237" i="13"/>
  <c r="X237" i="13" s="1"/>
  <c r="AC237" i="13" s="1"/>
  <c r="P237" i="13"/>
  <c r="Q237" i="13" s="1"/>
  <c r="DZ236" i="13"/>
  <c r="DW236" i="13"/>
  <c r="T236" i="13"/>
  <c r="Y236" i="13" s="1"/>
  <c r="S236" i="13"/>
  <c r="X236" i="13" s="1"/>
  <c r="AC236" i="13" s="1"/>
  <c r="P236" i="13"/>
  <c r="DZ235" i="13"/>
  <c r="DW235" i="13"/>
  <c r="T235" i="13"/>
  <c r="Y235" i="13" s="1"/>
  <c r="AD235" i="13" s="1"/>
  <c r="AI235" i="13" s="1"/>
  <c r="AN235" i="13" s="1"/>
  <c r="AS235" i="13" s="1"/>
  <c r="AX235" i="13" s="1"/>
  <c r="BC235" i="13" s="1"/>
  <c r="BH235" i="13" s="1"/>
  <c r="BM235" i="13" s="1"/>
  <c r="BR235" i="13" s="1"/>
  <c r="BW235" i="13" s="1"/>
  <c r="CB235" i="13" s="1"/>
  <c r="CG235" i="13" s="1"/>
  <c r="CL235" i="13" s="1"/>
  <c r="CQ235" i="13" s="1"/>
  <c r="CV235" i="13" s="1"/>
  <c r="DA235" i="13" s="1"/>
  <c r="DF235" i="13" s="1"/>
  <c r="DK235" i="13" s="1"/>
  <c r="DP235" i="13" s="1"/>
  <c r="S235" i="13"/>
  <c r="P235" i="13"/>
  <c r="DZ234" i="13"/>
  <c r="DW234" i="13"/>
  <c r="T234" i="13"/>
  <c r="S234" i="13"/>
  <c r="X234" i="13" s="1"/>
  <c r="AC234" i="13" s="1"/>
  <c r="P234" i="13"/>
  <c r="DZ233" i="13"/>
  <c r="DW233" i="13"/>
  <c r="T233" i="13"/>
  <c r="S233" i="13"/>
  <c r="X233" i="13" s="1"/>
  <c r="AC233" i="13" s="1"/>
  <c r="AH233" i="13" s="1"/>
  <c r="P233" i="13"/>
  <c r="Q233" i="13" s="1"/>
  <c r="DZ232" i="13"/>
  <c r="DW232" i="13"/>
  <c r="T232" i="13"/>
  <c r="Y232" i="13" s="1"/>
  <c r="AD232" i="13" s="1"/>
  <c r="AI232" i="13" s="1"/>
  <c r="AN232" i="13" s="1"/>
  <c r="AS232" i="13" s="1"/>
  <c r="AX232" i="13" s="1"/>
  <c r="BC232" i="13" s="1"/>
  <c r="BH232" i="13" s="1"/>
  <c r="BM232" i="13" s="1"/>
  <c r="BR232" i="13" s="1"/>
  <c r="BW232" i="13" s="1"/>
  <c r="CB232" i="13" s="1"/>
  <c r="CG232" i="13" s="1"/>
  <c r="CL232" i="13" s="1"/>
  <c r="CQ232" i="13" s="1"/>
  <c r="CV232" i="13" s="1"/>
  <c r="DA232" i="13" s="1"/>
  <c r="DF232" i="13" s="1"/>
  <c r="DK232" i="13" s="1"/>
  <c r="DP232" i="13" s="1"/>
  <c r="S232" i="13"/>
  <c r="P232" i="13"/>
  <c r="Q232" i="13" s="1"/>
  <c r="DZ231" i="13"/>
  <c r="DW231" i="13"/>
  <c r="T231" i="13"/>
  <c r="Y231" i="13" s="1"/>
  <c r="AD231" i="13" s="1"/>
  <c r="AI231" i="13" s="1"/>
  <c r="AN231" i="13" s="1"/>
  <c r="AS231" i="13" s="1"/>
  <c r="AX231" i="13" s="1"/>
  <c r="BC231" i="13" s="1"/>
  <c r="BH231" i="13" s="1"/>
  <c r="BM231" i="13" s="1"/>
  <c r="BR231" i="13" s="1"/>
  <c r="BW231" i="13" s="1"/>
  <c r="CB231" i="13" s="1"/>
  <c r="CG231" i="13" s="1"/>
  <c r="CL231" i="13" s="1"/>
  <c r="CQ231" i="13" s="1"/>
  <c r="CV231" i="13" s="1"/>
  <c r="DA231" i="13" s="1"/>
  <c r="DF231" i="13" s="1"/>
  <c r="DK231" i="13" s="1"/>
  <c r="DP231" i="13" s="1"/>
  <c r="S231" i="13"/>
  <c r="P231" i="13"/>
  <c r="Q231" i="13" s="1"/>
  <c r="DZ230" i="13"/>
  <c r="DW230" i="13"/>
  <c r="T230" i="13"/>
  <c r="Y230" i="13" s="1"/>
  <c r="AD230" i="13" s="1"/>
  <c r="AI230" i="13" s="1"/>
  <c r="AN230" i="13" s="1"/>
  <c r="AS230" i="13" s="1"/>
  <c r="AX230" i="13" s="1"/>
  <c r="BC230" i="13" s="1"/>
  <c r="BH230" i="13" s="1"/>
  <c r="BM230" i="13" s="1"/>
  <c r="BR230" i="13" s="1"/>
  <c r="BW230" i="13" s="1"/>
  <c r="CB230" i="13" s="1"/>
  <c r="CG230" i="13" s="1"/>
  <c r="CL230" i="13" s="1"/>
  <c r="CQ230" i="13" s="1"/>
  <c r="CV230" i="13" s="1"/>
  <c r="DA230" i="13" s="1"/>
  <c r="DF230" i="13" s="1"/>
  <c r="DK230" i="13" s="1"/>
  <c r="DP230" i="13" s="1"/>
  <c r="S230" i="13"/>
  <c r="P230" i="13"/>
  <c r="Q230" i="13" s="1"/>
  <c r="DZ229" i="13"/>
  <c r="DW229" i="13"/>
  <c r="T229" i="13"/>
  <c r="Y229" i="13" s="1"/>
  <c r="AD229" i="13" s="1"/>
  <c r="AI229" i="13" s="1"/>
  <c r="AN229" i="13" s="1"/>
  <c r="AS229" i="13" s="1"/>
  <c r="AX229" i="13" s="1"/>
  <c r="BC229" i="13" s="1"/>
  <c r="BH229" i="13" s="1"/>
  <c r="BM229" i="13" s="1"/>
  <c r="BR229" i="13" s="1"/>
  <c r="BW229" i="13" s="1"/>
  <c r="CB229" i="13" s="1"/>
  <c r="CG229" i="13" s="1"/>
  <c r="CL229" i="13" s="1"/>
  <c r="CQ229" i="13" s="1"/>
  <c r="CV229" i="13" s="1"/>
  <c r="DA229" i="13" s="1"/>
  <c r="DF229" i="13" s="1"/>
  <c r="DK229" i="13" s="1"/>
  <c r="DP229" i="13" s="1"/>
  <c r="S229" i="13"/>
  <c r="P229" i="13"/>
  <c r="Q229" i="13" s="1"/>
  <c r="DZ228" i="13"/>
  <c r="DW228" i="13"/>
  <c r="T228" i="13"/>
  <c r="Y228" i="13" s="1"/>
  <c r="AD228" i="13" s="1"/>
  <c r="AI228" i="13" s="1"/>
  <c r="AN228" i="13" s="1"/>
  <c r="AS228" i="13" s="1"/>
  <c r="AX228" i="13" s="1"/>
  <c r="BC228" i="13" s="1"/>
  <c r="BH228" i="13" s="1"/>
  <c r="BM228" i="13" s="1"/>
  <c r="BR228" i="13" s="1"/>
  <c r="BW228" i="13" s="1"/>
  <c r="CB228" i="13" s="1"/>
  <c r="CG228" i="13" s="1"/>
  <c r="CL228" i="13" s="1"/>
  <c r="CQ228" i="13" s="1"/>
  <c r="CV228" i="13" s="1"/>
  <c r="DA228" i="13" s="1"/>
  <c r="DF228" i="13" s="1"/>
  <c r="DK228" i="13" s="1"/>
  <c r="DP228" i="13" s="1"/>
  <c r="S228" i="13"/>
  <c r="P228" i="13"/>
  <c r="DZ227" i="13"/>
  <c r="DW227" i="13"/>
  <c r="T227" i="13"/>
  <c r="Y227" i="13" s="1"/>
  <c r="AD227" i="13" s="1"/>
  <c r="AI227" i="13" s="1"/>
  <c r="AN227" i="13" s="1"/>
  <c r="AS227" i="13" s="1"/>
  <c r="AX227" i="13" s="1"/>
  <c r="BC227" i="13" s="1"/>
  <c r="BH227" i="13" s="1"/>
  <c r="BM227" i="13" s="1"/>
  <c r="BR227" i="13" s="1"/>
  <c r="BW227" i="13" s="1"/>
  <c r="CB227" i="13" s="1"/>
  <c r="CG227" i="13" s="1"/>
  <c r="CL227" i="13" s="1"/>
  <c r="CQ227" i="13" s="1"/>
  <c r="CV227" i="13" s="1"/>
  <c r="DA227" i="13" s="1"/>
  <c r="DF227" i="13" s="1"/>
  <c r="DK227" i="13" s="1"/>
  <c r="DP227" i="13" s="1"/>
  <c r="S227" i="13"/>
  <c r="P227" i="13"/>
  <c r="Q227" i="13" s="1"/>
  <c r="DZ226" i="13"/>
  <c r="DV220" i="13"/>
  <c r="DO220" i="13"/>
  <c r="DJ220" i="13"/>
  <c r="DE220" i="13"/>
  <c r="CZ220" i="13"/>
  <c r="CU220" i="13"/>
  <c r="CP220" i="13"/>
  <c r="CK220" i="13"/>
  <c r="CF220" i="13"/>
  <c r="CA220" i="13"/>
  <c r="BV220" i="13"/>
  <c r="BQ220" i="13"/>
  <c r="BL220" i="13"/>
  <c r="BG220" i="13"/>
  <c r="BB220" i="13"/>
  <c r="AW220" i="13"/>
  <c r="AR220" i="13"/>
  <c r="AM220" i="13"/>
  <c r="AH220" i="13"/>
  <c r="AC220" i="13"/>
  <c r="X220" i="13"/>
  <c r="S220" i="13"/>
  <c r="N220" i="13"/>
  <c r="C220" i="13"/>
  <c r="DZ219" i="13"/>
  <c r="DW219" i="13"/>
  <c r="T219" i="13"/>
  <c r="Y219" i="13" s="1"/>
  <c r="AD219" i="13" s="1"/>
  <c r="S219" i="13"/>
  <c r="X219" i="13" s="1"/>
  <c r="AC219" i="13" s="1"/>
  <c r="AH219" i="13" s="1"/>
  <c r="AM219" i="13" s="1"/>
  <c r="AR219" i="13" s="1"/>
  <c r="AW219" i="13" s="1"/>
  <c r="BB219" i="13" s="1"/>
  <c r="BG219" i="13" s="1"/>
  <c r="BL219" i="13" s="1"/>
  <c r="BQ219" i="13" s="1"/>
  <c r="BV219" i="13" s="1"/>
  <c r="CA219" i="13" s="1"/>
  <c r="CF219" i="13" s="1"/>
  <c r="CK219" i="13" s="1"/>
  <c r="CP219" i="13" s="1"/>
  <c r="CU219" i="13" s="1"/>
  <c r="CZ219" i="13" s="1"/>
  <c r="DE219" i="13" s="1"/>
  <c r="DJ219" i="13" s="1"/>
  <c r="DO219" i="13" s="1"/>
  <c r="P219" i="13"/>
  <c r="DZ218" i="13"/>
  <c r="DW218" i="13"/>
  <c r="T218" i="13"/>
  <c r="Y218" i="13" s="1"/>
  <c r="AD218" i="13" s="1"/>
  <c r="AI218" i="13" s="1"/>
  <c r="AN218" i="13" s="1"/>
  <c r="AS218" i="13" s="1"/>
  <c r="AX218" i="13" s="1"/>
  <c r="BC218" i="13" s="1"/>
  <c r="BH218" i="13" s="1"/>
  <c r="BM218" i="13" s="1"/>
  <c r="BR218" i="13" s="1"/>
  <c r="BW218" i="13" s="1"/>
  <c r="CB218" i="13" s="1"/>
  <c r="CG218" i="13" s="1"/>
  <c r="CL218" i="13" s="1"/>
  <c r="CQ218" i="13" s="1"/>
  <c r="CV218" i="13" s="1"/>
  <c r="DA218" i="13" s="1"/>
  <c r="DF218" i="13" s="1"/>
  <c r="DK218" i="13" s="1"/>
  <c r="DP218" i="13" s="1"/>
  <c r="S218" i="13"/>
  <c r="P218" i="13"/>
  <c r="DZ217" i="13"/>
  <c r="DW217" i="13"/>
  <c r="T217" i="13"/>
  <c r="S217" i="13"/>
  <c r="X217" i="13" s="1"/>
  <c r="AC217" i="13" s="1"/>
  <c r="P217" i="13"/>
  <c r="Q217" i="13" s="1"/>
  <c r="DZ216" i="13"/>
  <c r="DW216" i="13"/>
  <c r="T216" i="13"/>
  <c r="Y216" i="13" s="1"/>
  <c r="AD216" i="13" s="1"/>
  <c r="AI216" i="13" s="1"/>
  <c r="AN216" i="13" s="1"/>
  <c r="AS216" i="13" s="1"/>
  <c r="AX216" i="13" s="1"/>
  <c r="BC216" i="13" s="1"/>
  <c r="BH216" i="13" s="1"/>
  <c r="BM216" i="13" s="1"/>
  <c r="BR216" i="13" s="1"/>
  <c r="BW216" i="13" s="1"/>
  <c r="CB216" i="13" s="1"/>
  <c r="CG216" i="13" s="1"/>
  <c r="CL216" i="13" s="1"/>
  <c r="CQ216" i="13" s="1"/>
  <c r="CV216" i="13" s="1"/>
  <c r="DA216" i="13" s="1"/>
  <c r="DF216" i="13" s="1"/>
  <c r="DK216" i="13" s="1"/>
  <c r="DP216" i="13" s="1"/>
  <c r="S216" i="13"/>
  <c r="X216" i="13" s="1"/>
  <c r="AC216" i="13" s="1"/>
  <c r="P216" i="13"/>
  <c r="DZ215" i="13"/>
  <c r="DW215" i="13"/>
  <c r="T215" i="13"/>
  <c r="Y215" i="13" s="1"/>
  <c r="AD215" i="13" s="1"/>
  <c r="AI215" i="13" s="1"/>
  <c r="AN215" i="13" s="1"/>
  <c r="S215" i="13"/>
  <c r="X215" i="13" s="1"/>
  <c r="AC215" i="13" s="1"/>
  <c r="AH215" i="13" s="1"/>
  <c r="AM215" i="13" s="1"/>
  <c r="AR215" i="13" s="1"/>
  <c r="AW215" i="13" s="1"/>
  <c r="BB215" i="13" s="1"/>
  <c r="BG215" i="13" s="1"/>
  <c r="BL215" i="13" s="1"/>
  <c r="BQ215" i="13" s="1"/>
  <c r="BV215" i="13" s="1"/>
  <c r="CA215" i="13" s="1"/>
  <c r="CF215" i="13" s="1"/>
  <c r="CK215" i="13" s="1"/>
  <c r="CP215" i="13" s="1"/>
  <c r="CU215" i="13" s="1"/>
  <c r="CZ215" i="13" s="1"/>
  <c r="DE215" i="13" s="1"/>
  <c r="DJ215" i="13" s="1"/>
  <c r="DO215" i="13" s="1"/>
  <c r="P215" i="13"/>
  <c r="DZ214" i="13"/>
  <c r="DW214" i="13"/>
  <c r="T214" i="13"/>
  <c r="Y214" i="13" s="1"/>
  <c r="AD214" i="13" s="1"/>
  <c r="S214" i="13"/>
  <c r="X214" i="13" s="1"/>
  <c r="AC214" i="13" s="1"/>
  <c r="AH214" i="13" s="1"/>
  <c r="AM214" i="13" s="1"/>
  <c r="AR214" i="13" s="1"/>
  <c r="AW214" i="13" s="1"/>
  <c r="BB214" i="13" s="1"/>
  <c r="BG214" i="13" s="1"/>
  <c r="BL214" i="13" s="1"/>
  <c r="BQ214" i="13" s="1"/>
  <c r="BV214" i="13" s="1"/>
  <c r="CA214" i="13" s="1"/>
  <c r="CF214" i="13" s="1"/>
  <c r="CK214" i="13" s="1"/>
  <c r="CP214" i="13" s="1"/>
  <c r="CU214" i="13" s="1"/>
  <c r="CZ214" i="13" s="1"/>
  <c r="DE214" i="13" s="1"/>
  <c r="DJ214" i="13" s="1"/>
  <c r="DO214" i="13" s="1"/>
  <c r="P214" i="13"/>
  <c r="DZ213" i="13"/>
  <c r="DW213" i="13"/>
  <c r="T213" i="13"/>
  <c r="Y213" i="13" s="1"/>
  <c r="AD213" i="13" s="1"/>
  <c r="AI213" i="13" s="1"/>
  <c r="AN213" i="13" s="1"/>
  <c r="AS213" i="13" s="1"/>
  <c r="AX213" i="13" s="1"/>
  <c r="BC213" i="13" s="1"/>
  <c r="BH213" i="13" s="1"/>
  <c r="BM213" i="13" s="1"/>
  <c r="BR213" i="13" s="1"/>
  <c r="BW213" i="13" s="1"/>
  <c r="CB213" i="13" s="1"/>
  <c r="CG213" i="13" s="1"/>
  <c r="CL213" i="13" s="1"/>
  <c r="CQ213" i="13" s="1"/>
  <c r="CV213" i="13" s="1"/>
  <c r="DA213" i="13" s="1"/>
  <c r="DF213" i="13" s="1"/>
  <c r="DK213" i="13" s="1"/>
  <c r="DP213" i="13" s="1"/>
  <c r="S213" i="13"/>
  <c r="P213" i="13"/>
  <c r="DZ212" i="13"/>
  <c r="DW212" i="13"/>
  <c r="T212" i="13"/>
  <c r="Y212" i="13" s="1"/>
  <c r="AD212" i="13" s="1"/>
  <c r="AI212" i="13" s="1"/>
  <c r="AN212" i="13" s="1"/>
  <c r="AS212" i="13" s="1"/>
  <c r="AX212" i="13" s="1"/>
  <c r="BC212" i="13" s="1"/>
  <c r="BH212" i="13" s="1"/>
  <c r="BM212" i="13" s="1"/>
  <c r="BR212" i="13" s="1"/>
  <c r="BW212" i="13" s="1"/>
  <c r="CB212" i="13" s="1"/>
  <c r="CG212" i="13" s="1"/>
  <c r="CL212" i="13" s="1"/>
  <c r="CQ212" i="13" s="1"/>
  <c r="CV212" i="13" s="1"/>
  <c r="DA212" i="13" s="1"/>
  <c r="DF212" i="13" s="1"/>
  <c r="DK212" i="13" s="1"/>
  <c r="DP212" i="13" s="1"/>
  <c r="S212" i="13"/>
  <c r="P212" i="13"/>
  <c r="Q212" i="13" s="1"/>
  <c r="DZ211" i="13"/>
  <c r="DW211" i="13"/>
  <c r="T211" i="13"/>
  <c r="Y211" i="13" s="1"/>
  <c r="AD211" i="13" s="1"/>
  <c r="AI211" i="13" s="1"/>
  <c r="AN211" i="13" s="1"/>
  <c r="S211" i="13"/>
  <c r="P211" i="13"/>
  <c r="Q211" i="13" s="1"/>
  <c r="DZ210" i="13"/>
  <c r="DW210" i="13"/>
  <c r="T210" i="13"/>
  <c r="S210" i="13"/>
  <c r="X210" i="13" s="1"/>
  <c r="P210" i="13"/>
  <c r="DZ209" i="13"/>
  <c r="DW209" i="13"/>
  <c r="T209" i="13"/>
  <c r="Y209" i="13" s="1"/>
  <c r="AD209" i="13" s="1"/>
  <c r="AI209" i="13" s="1"/>
  <c r="AN209" i="13" s="1"/>
  <c r="AS209" i="13" s="1"/>
  <c r="AX209" i="13" s="1"/>
  <c r="BC209" i="13" s="1"/>
  <c r="BH209" i="13" s="1"/>
  <c r="BM209" i="13" s="1"/>
  <c r="BR209" i="13" s="1"/>
  <c r="BW209" i="13" s="1"/>
  <c r="CB209" i="13" s="1"/>
  <c r="CG209" i="13" s="1"/>
  <c r="CL209" i="13" s="1"/>
  <c r="CQ209" i="13" s="1"/>
  <c r="CV209" i="13" s="1"/>
  <c r="DA209" i="13" s="1"/>
  <c r="DF209" i="13" s="1"/>
  <c r="DK209" i="13" s="1"/>
  <c r="DP209" i="13" s="1"/>
  <c r="S209" i="13"/>
  <c r="P209" i="13"/>
  <c r="DZ208" i="13"/>
  <c r="DW208" i="13"/>
  <c r="T208" i="13"/>
  <c r="Y208" i="13" s="1"/>
  <c r="AD208" i="13" s="1"/>
  <c r="S208" i="13"/>
  <c r="P208" i="13"/>
  <c r="DZ207" i="13"/>
  <c r="DO201" i="13"/>
  <c r="DJ201" i="13"/>
  <c r="DE201" i="13"/>
  <c r="CZ201" i="13"/>
  <c r="CU201" i="13"/>
  <c r="CP201" i="13"/>
  <c r="CK201" i="13"/>
  <c r="CF201" i="13"/>
  <c r="CA201" i="13"/>
  <c r="BV201" i="13"/>
  <c r="BQ201" i="13"/>
  <c r="BL201" i="13"/>
  <c r="BG201" i="13"/>
  <c r="BB201" i="13"/>
  <c r="AW201" i="13"/>
  <c r="AR201" i="13"/>
  <c r="AM201" i="13"/>
  <c r="AH201" i="13"/>
  <c r="AC201" i="13"/>
  <c r="X201" i="13"/>
  <c r="S201" i="13"/>
  <c r="N201" i="13"/>
  <c r="C201" i="13"/>
  <c r="S200" i="13"/>
  <c r="P200" i="13"/>
  <c r="Q200" i="13" s="1"/>
  <c r="S199" i="13"/>
  <c r="X199" i="13" s="1"/>
  <c r="AC199" i="13" s="1"/>
  <c r="AH199" i="13" s="1"/>
  <c r="AM199" i="13" s="1"/>
  <c r="AR199" i="13" s="1"/>
  <c r="AW199" i="13" s="1"/>
  <c r="BB199" i="13" s="1"/>
  <c r="BG199" i="13" s="1"/>
  <c r="BL199" i="13" s="1"/>
  <c r="P199" i="13"/>
  <c r="S198" i="13"/>
  <c r="X198" i="13" s="1"/>
  <c r="AC198" i="13" s="1"/>
  <c r="AH198" i="13" s="1"/>
  <c r="AM198" i="13" s="1"/>
  <c r="AR198" i="13" s="1"/>
  <c r="AW198" i="13" s="1"/>
  <c r="BB198" i="13" s="1"/>
  <c r="BG198" i="13" s="1"/>
  <c r="BL198" i="13" s="1"/>
  <c r="P198" i="13"/>
  <c r="DZ187" i="13"/>
  <c r="S187" i="13"/>
  <c r="X187" i="13" s="1"/>
  <c r="AC187" i="13" s="1"/>
  <c r="AH187" i="13" s="1"/>
  <c r="AM187" i="13" s="1"/>
  <c r="AR187" i="13" s="1"/>
  <c r="AW187" i="13" s="1"/>
  <c r="BB187" i="13" s="1"/>
  <c r="BG187" i="13" s="1"/>
  <c r="BL187" i="13" s="1"/>
  <c r="DZ186" i="13"/>
  <c r="DW186" i="13"/>
  <c r="Y186" i="13"/>
  <c r="AD186" i="13" s="1"/>
  <c r="AI186" i="13" s="1"/>
  <c r="AN186" i="13" s="1"/>
  <c r="AS186" i="13" s="1"/>
  <c r="AX186" i="13" s="1"/>
  <c r="BC186" i="13" s="1"/>
  <c r="BH186" i="13" s="1"/>
  <c r="BM186" i="13" s="1"/>
  <c r="BR186" i="13" s="1"/>
  <c r="BW186" i="13" s="1"/>
  <c r="CB186" i="13" s="1"/>
  <c r="CG186" i="13" s="1"/>
  <c r="CL186" i="13" s="1"/>
  <c r="CQ186" i="13" s="1"/>
  <c r="CV186" i="13" s="1"/>
  <c r="DA186" i="13" s="1"/>
  <c r="DF186" i="13" s="1"/>
  <c r="DK186" i="13" s="1"/>
  <c r="DP186" i="13" s="1"/>
  <c r="S186" i="13"/>
  <c r="P186" i="13"/>
  <c r="DZ185" i="13"/>
  <c r="DW185" i="13"/>
  <c r="T185" i="13"/>
  <c r="Y185" i="13" s="1"/>
  <c r="AD185" i="13" s="1"/>
  <c r="AI185" i="13" s="1"/>
  <c r="AN185" i="13" s="1"/>
  <c r="AS185" i="13" s="1"/>
  <c r="AX185" i="13" s="1"/>
  <c r="BC185" i="13" s="1"/>
  <c r="BH185" i="13" s="1"/>
  <c r="BM185" i="13" s="1"/>
  <c r="BR185" i="13" s="1"/>
  <c r="BW185" i="13" s="1"/>
  <c r="CB185" i="13" s="1"/>
  <c r="CG185" i="13" s="1"/>
  <c r="CL185" i="13" s="1"/>
  <c r="CQ185" i="13" s="1"/>
  <c r="CV185" i="13" s="1"/>
  <c r="DA185" i="13" s="1"/>
  <c r="DF185" i="13" s="1"/>
  <c r="DK185" i="13" s="1"/>
  <c r="DP185" i="13" s="1"/>
  <c r="S185" i="13"/>
  <c r="X185" i="13" s="1"/>
  <c r="AC185" i="13" s="1"/>
  <c r="AH185" i="13" s="1"/>
  <c r="AM185" i="13" s="1"/>
  <c r="AR185" i="13" s="1"/>
  <c r="E185" i="13"/>
  <c r="DZ184" i="13"/>
  <c r="DW184" i="13"/>
  <c r="S184" i="13"/>
  <c r="X184" i="13" s="1"/>
  <c r="AC184" i="13" s="1"/>
  <c r="AH184" i="13" s="1"/>
  <c r="AM184" i="13" s="1"/>
  <c r="AR184" i="13" s="1"/>
  <c r="AW184" i="13" s="1"/>
  <c r="BB184" i="13" s="1"/>
  <c r="BG184" i="13" s="1"/>
  <c r="BL184" i="13" s="1"/>
  <c r="BQ184" i="13" s="1"/>
  <c r="BV184" i="13" s="1"/>
  <c r="CA184" i="13" s="1"/>
  <c r="CF184" i="13" s="1"/>
  <c r="CK184" i="13" s="1"/>
  <c r="CP184" i="13" s="1"/>
  <c r="CU184" i="13" s="1"/>
  <c r="CZ184" i="13" s="1"/>
  <c r="DE184" i="13" s="1"/>
  <c r="DJ184" i="13" s="1"/>
  <c r="DO184" i="13" s="1"/>
  <c r="E184" i="13"/>
  <c r="DZ183" i="13"/>
  <c r="DW183" i="13"/>
  <c r="T183" i="13"/>
  <c r="DZ182" i="13"/>
  <c r="DW182" i="13"/>
  <c r="S182" i="13"/>
  <c r="X182" i="13" s="1"/>
  <c r="AC182" i="13" s="1"/>
  <c r="AH182" i="13" s="1"/>
  <c r="AM182" i="13" s="1"/>
  <c r="AR182" i="13" s="1"/>
  <c r="AW182" i="13" s="1"/>
  <c r="BB182" i="13" s="1"/>
  <c r="BG182" i="13" s="1"/>
  <c r="BL182" i="13" s="1"/>
  <c r="BQ182" i="13" s="1"/>
  <c r="BV182" i="13" s="1"/>
  <c r="CA182" i="13" s="1"/>
  <c r="CF182" i="13" s="1"/>
  <c r="CK182" i="13" s="1"/>
  <c r="CP182" i="13" s="1"/>
  <c r="CU182" i="13" s="1"/>
  <c r="CZ182" i="13" s="1"/>
  <c r="DE182" i="13" s="1"/>
  <c r="DJ182" i="13" s="1"/>
  <c r="DO182" i="13" s="1"/>
  <c r="DZ181" i="13"/>
  <c r="DW181" i="13"/>
  <c r="S181" i="13"/>
  <c r="X181" i="13" s="1"/>
  <c r="AC181" i="13" s="1"/>
  <c r="AH181" i="13" s="1"/>
  <c r="AM181" i="13" s="1"/>
  <c r="AR181" i="13" s="1"/>
  <c r="AW181" i="13" s="1"/>
  <c r="BB181" i="13" s="1"/>
  <c r="BG181" i="13" s="1"/>
  <c r="BL181" i="13" s="1"/>
  <c r="BQ181" i="13" s="1"/>
  <c r="BV181" i="13" s="1"/>
  <c r="CA181" i="13" s="1"/>
  <c r="CF181" i="13" s="1"/>
  <c r="CK181" i="13" s="1"/>
  <c r="CP181" i="13" s="1"/>
  <c r="CU181" i="13" s="1"/>
  <c r="CZ181" i="13" s="1"/>
  <c r="DE181" i="13" s="1"/>
  <c r="DJ181" i="13" s="1"/>
  <c r="DO181" i="13" s="1"/>
  <c r="F181" i="13"/>
  <c r="E181" i="13" s="1"/>
  <c r="DZ180" i="13"/>
  <c r="DO174" i="13"/>
  <c r="DJ174" i="13"/>
  <c r="DE174" i="13"/>
  <c r="CZ174" i="13"/>
  <c r="CU174" i="13"/>
  <c r="CP174" i="13"/>
  <c r="CK174" i="13"/>
  <c r="CF174" i="13"/>
  <c r="CA174" i="13"/>
  <c r="BV174" i="13"/>
  <c r="BQ174" i="13"/>
  <c r="BL174" i="13"/>
  <c r="BG174" i="13"/>
  <c r="BB174" i="13"/>
  <c r="AW174" i="13"/>
  <c r="AR174" i="13"/>
  <c r="AM174" i="13"/>
  <c r="AH174" i="13"/>
  <c r="AC174" i="13"/>
  <c r="X174" i="13"/>
  <c r="S174" i="13"/>
  <c r="N174" i="13"/>
  <c r="C174" i="13"/>
  <c r="P167" i="13"/>
  <c r="DZ166" i="13"/>
  <c r="DZ165" i="13"/>
  <c r="DW165" i="13"/>
  <c r="DZ164" i="13"/>
  <c r="DW164" i="13"/>
  <c r="E164" i="13"/>
  <c r="DZ163" i="13"/>
  <c r="DW163" i="13"/>
  <c r="DT163" i="13"/>
  <c r="DX163" i="13" s="1"/>
  <c r="DZ162" i="13"/>
  <c r="DV156" i="13"/>
  <c r="DO156" i="13"/>
  <c r="DJ156" i="13"/>
  <c r="DE156" i="13"/>
  <c r="CZ156" i="13"/>
  <c r="CU156" i="13"/>
  <c r="CP156" i="13"/>
  <c r="CK156" i="13"/>
  <c r="CF156" i="13"/>
  <c r="CA156" i="13"/>
  <c r="BV156" i="13"/>
  <c r="BQ156" i="13"/>
  <c r="BL156" i="13"/>
  <c r="BG156" i="13"/>
  <c r="BB156" i="13"/>
  <c r="AW156" i="13"/>
  <c r="AR156" i="13"/>
  <c r="AM156" i="13"/>
  <c r="AH156" i="13"/>
  <c r="AC156" i="13"/>
  <c r="X156" i="13"/>
  <c r="S156" i="13"/>
  <c r="N156" i="13"/>
  <c r="C156" i="13"/>
  <c r="AS155" i="13"/>
  <c r="AX155" i="13" s="1"/>
  <c r="BC155" i="13" s="1"/>
  <c r="BH155" i="13" s="1"/>
  <c r="BM155" i="13" s="1"/>
  <c r="BR155" i="13" s="1"/>
  <c r="BW155" i="13" s="1"/>
  <c r="CB155" i="13" s="1"/>
  <c r="CG155" i="13" s="1"/>
  <c r="CL155" i="13" s="1"/>
  <c r="CQ155" i="13" s="1"/>
  <c r="CV155" i="13" s="1"/>
  <c r="DA155" i="13" s="1"/>
  <c r="DF155" i="13" s="1"/>
  <c r="DK155" i="13" s="1"/>
  <c r="DP155" i="13" s="1"/>
  <c r="T155" i="13"/>
  <c r="S155" i="13"/>
  <c r="X155" i="13" s="1"/>
  <c r="AC155" i="13" s="1"/>
  <c r="P155" i="13"/>
  <c r="Q155" i="13" s="1"/>
  <c r="DZ154" i="13"/>
  <c r="DW154" i="13"/>
  <c r="AS154" i="13"/>
  <c r="AX154" i="13" s="1"/>
  <c r="BC154" i="13" s="1"/>
  <c r="BH154" i="13" s="1"/>
  <c r="BM154" i="13" s="1"/>
  <c r="BR154" i="13" s="1"/>
  <c r="BW154" i="13" s="1"/>
  <c r="CB154" i="13" s="1"/>
  <c r="CG154" i="13" s="1"/>
  <c r="CL154" i="13" s="1"/>
  <c r="CQ154" i="13" s="1"/>
  <c r="CV154" i="13" s="1"/>
  <c r="DA154" i="13" s="1"/>
  <c r="DF154" i="13" s="1"/>
  <c r="DK154" i="13" s="1"/>
  <c r="DP154" i="13" s="1"/>
  <c r="T154" i="13"/>
  <c r="Y154" i="13" s="1"/>
  <c r="S154" i="13"/>
  <c r="P154" i="13"/>
  <c r="Q154" i="13" s="1"/>
  <c r="DZ153" i="13"/>
  <c r="DW153" i="13"/>
  <c r="AS153" i="13"/>
  <c r="AX153" i="13" s="1"/>
  <c r="BC153" i="13" s="1"/>
  <c r="BH153" i="13" s="1"/>
  <c r="BM153" i="13" s="1"/>
  <c r="BR153" i="13" s="1"/>
  <c r="BW153" i="13" s="1"/>
  <c r="CB153" i="13" s="1"/>
  <c r="CG153" i="13" s="1"/>
  <c r="CL153" i="13" s="1"/>
  <c r="CQ153" i="13" s="1"/>
  <c r="CV153" i="13" s="1"/>
  <c r="DA153" i="13" s="1"/>
  <c r="DF153" i="13" s="1"/>
  <c r="DK153" i="13" s="1"/>
  <c r="DP153" i="13" s="1"/>
  <c r="T153" i="13"/>
  <c r="Y153" i="13" s="1"/>
  <c r="S153" i="13"/>
  <c r="P153" i="13"/>
  <c r="Q153" i="13" s="1"/>
  <c r="DZ152" i="13"/>
  <c r="DW152" i="13"/>
  <c r="AS152" i="13"/>
  <c r="AX152" i="13" s="1"/>
  <c r="BC152" i="13" s="1"/>
  <c r="BH152" i="13" s="1"/>
  <c r="BM152" i="13" s="1"/>
  <c r="BR152" i="13" s="1"/>
  <c r="BW152" i="13" s="1"/>
  <c r="CB152" i="13" s="1"/>
  <c r="CG152" i="13" s="1"/>
  <c r="CL152" i="13" s="1"/>
  <c r="CQ152" i="13" s="1"/>
  <c r="CV152" i="13" s="1"/>
  <c r="DA152" i="13" s="1"/>
  <c r="DF152" i="13" s="1"/>
  <c r="DK152" i="13" s="1"/>
  <c r="DP152" i="13" s="1"/>
  <c r="T152" i="13"/>
  <c r="Y152" i="13" s="1"/>
  <c r="S152" i="13"/>
  <c r="P152" i="13"/>
  <c r="Q152" i="13" s="1"/>
  <c r="DZ151" i="13"/>
  <c r="DW151" i="13"/>
  <c r="AS151" i="13"/>
  <c r="AX151" i="13" s="1"/>
  <c r="BC151" i="13" s="1"/>
  <c r="BH151" i="13" s="1"/>
  <c r="BM151" i="13" s="1"/>
  <c r="BR151" i="13" s="1"/>
  <c r="BW151" i="13" s="1"/>
  <c r="CB151" i="13" s="1"/>
  <c r="CG151" i="13" s="1"/>
  <c r="CL151" i="13" s="1"/>
  <c r="CQ151" i="13" s="1"/>
  <c r="CV151" i="13" s="1"/>
  <c r="DA151" i="13" s="1"/>
  <c r="DF151" i="13" s="1"/>
  <c r="DK151" i="13" s="1"/>
  <c r="DP151" i="13" s="1"/>
  <c r="Y151" i="13"/>
  <c r="S151" i="13"/>
  <c r="X151" i="13" s="1"/>
  <c r="AC151" i="13" s="1"/>
  <c r="AH151" i="13" s="1"/>
  <c r="AM151" i="13" s="1"/>
  <c r="AR151" i="13" s="1"/>
  <c r="AW151" i="13" s="1"/>
  <c r="DZ150" i="13"/>
  <c r="DW150" i="13"/>
  <c r="AS150" i="13"/>
  <c r="AX150" i="13" s="1"/>
  <c r="BC150" i="13" s="1"/>
  <c r="BH150" i="13" s="1"/>
  <c r="BM150" i="13" s="1"/>
  <c r="BR150" i="13" s="1"/>
  <c r="BW150" i="13" s="1"/>
  <c r="CB150" i="13" s="1"/>
  <c r="CG150" i="13" s="1"/>
  <c r="CL150" i="13" s="1"/>
  <c r="CQ150" i="13" s="1"/>
  <c r="CV150" i="13" s="1"/>
  <c r="DA150" i="13" s="1"/>
  <c r="DF150" i="13" s="1"/>
  <c r="DK150" i="13" s="1"/>
  <c r="DP150" i="13" s="1"/>
  <c r="Y150" i="13"/>
  <c r="S150" i="13"/>
  <c r="X150" i="13" s="1"/>
  <c r="AC150" i="13" s="1"/>
  <c r="AH150" i="13" s="1"/>
  <c r="AM150" i="13" s="1"/>
  <c r="AR150" i="13" s="1"/>
  <c r="AW150" i="13" s="1"/>
  <c r="BB150" i="13" s="1"/>
  <c r="BG150" i="13" s="1"/>
  <c r="BL150" i="13" s="1"/>
  <c r="BQ150" i="13" s="1"/>
  <c r="BV150" i="13" s="1"/>
  <c r="CA150" i="13" s="1"/>
  <c r="CF150" i="13" s="1"/>
  <c r="CK150" i="13" s="1"/>
  <c r="CP150" i="13" s="1"/>
  <c r="CU150" i="13" s="1"/>
  <c r="CZ150" i="13" s="1"/>
  <c r="DE150" i="13" s="1"/>
  <c r="DJ150" i="13" s="1"/>
  <c r="DO150" i="13" s="1"/>
  <c r="P150" i="13"/>
  <c r="DZ149" i="13"/>
  <c r="DW149" i="13"/>
  <c r="AS149" i="13"/>
  <c r="AX149" i="13" s="1"/>
  <c r="BC149" i="13" s="1"/>
  <c r="BH149" i="13" s="1"/>
  <c r="BM149" i="13" s="1"/>
  <c r="BR149" i="13" s="1"/>
  <c r="BW149" i="13" s="1"/>
  <c r="CB149" i="13" s="1"/>
  <c r="CG149" i="13" s="1"/>
  <c r="CL149" i="13" s="1"/>
  <c r="CQ149" i="13" s="1"/>
  <c r="CV149" i="13" s="1"/>
  <c r="DA149" i="13" s="1"/>
  <c r="DF149" i="13" s="1"/>
  <c r="DK149" i="13" s="1"/>
  <c r="DP149" i="13" s="1"/>
  <c r="Y149" i="13"/>
  <c r="S149" i="13"/>
  <c r="X149" i="13" s="1"/>
  <c r="AC149" i="13" s="1"/>
  <c r="AH149" i="13" s="1"/>
  <c r="AM149" i="13" s="1"/>
  <c r="AR149" i="13" s="1"/>
  <c r="DZ148" i="13"/>
  <c r="DW148" i="13"/>
  <c r="DT148" i="13"/>
  <c r="DZ147" i="13"/>
  <c r="DV141" i="13"/>
  <c r="DO141" i="13"/>
  <c r="DJ141" i="13"/>
  <c r="DE141" i="13"/>
  <c r="CZ141" i="13"/>
  <c r="CU141" i="13"/>
  <c r="CP141" i="13"/>
  <c r="CK141" i="13"/>
  <c r="CF141" i="13"/>
  <c r="CA141" i="13"/>
  <c r="BV141" i="13"/>
  <c r="BQ141" i="13"/>
  <c r="BL141" i="13"/>
  <c r="BG141" i="13"/>
  <c r="BB141" i="13"/>
  <c r="AW141" i="13"/>
  <c r="AR141" i="13"/>
  <c r="AM141" i="13"/>
  <c r="AH141" i="13"/>
  <c r="AC141" i="13"/>
  <c r="X141" i="13"/>
  <c r="S141" i="13"/>
  <c r="N141" i="13"/>
  <c r="C141" i="13"/>
  <c r="T140" i="13"/>
  <c r="Y140" i="13" s="1"/>
  <c r="AD140" i="13" s="1"/>
  <c r="AI140" i="13" s="1"/>
  <c r="AN140" i="13" s="1"/>
  <c r="AS140" i="13" s="1"/>
  <c r="AX140" i="13" s="1"/>
  <c r="BC140" i="13" s="1"/>
  <c r="BH140" i="13" s="1"/>
  <c r="BM140" i="13" s="1"/>
  <c r="BR140" i="13" s="1"/>
  <c r="BW140" i="13" s="1"/>
  <c r="CB140" i="13" s="1"/>
  <c r="CG140" i="13" s="1"/>
  <c r="CL140" i="13" s="1"/>
  <c r="CQ140" i="13" s="1"/>
  <c r="CV140" i="13" s="1"/>
  <c r="DA140" i="13" s="1"/>
  <c r="DF140" i="13" s="1"/>
  <c r="DK140" i="13" s="1"/>
  <c r="DP140" i="13" s="1"/>
  <c r="S140" i="13"/>
  <c r="P140" i="13"/>
  <c r="Q140" i="13" s="1"/>
  <c r="DZ139" i="13"/>
  <c r="DW139" i="13"/>
  <c r="T139" i="13"/>
  <c r="Y139" i="13" s="1"/>
  <c r="AD139" i="13" s="1"/>
  <c r="AI139" i="13" s="1"/>
  <c r="AN139" i="13" s="1"/>
  <c r="AS139" i="13" s="1"/>
  <c r="AX139" i="13" s="1"/>
  <c r="BC139" i="13" s="1"/>
  <c r="BH139" i="13" s="1"/>
  <c r="BM139" i="13" s="1"/>
  <c r="BR139" i="13" s="1"/>
  <c r="BW139" i="13" s="1"/>
  <c r="CB139" i="13" s="1"/>
  <c r="CG139" i="13" s="1"/>
  <c r="CL139" i="13" s="1"/>
  <c r="CQ139" i="13" s="1"/>
  <c r="CV139" i="13" s="1"/>
  <c r="DA139" i="13" s="1"/>
  <c r="DF139" i="13" s="1"/>
  <c r="DK139" i="13" s="1"/>
  <c r="DP139" i="13" s="1"/>
  <c r="S139" i="13"/>
  <c r="P139" i="13"/>
  <c r="Q139" i="13" s="1"/>
  <c r="DZ138" i="13"/>
  <c r="DW138" i="13"/>
  <c r="T138" i="13"/>
  <c r="Y138" i="13" s="1"/>
  <c r="AD138" i="13" s="1"/>
  <c r="AI138" i="13" s="1"/>
  <c r="AN138" i="13" s="1"/>
  <c r="AS138" i="13" s="1"/>
  <c r="AX138" i="13" s="1"/>
  <c r="BC138" i="13" s="1"/>
  <c r="BH138" i="13" s="1"/>
  <c r="BM138" i="13" s="1"/>
  <c r="BR138" i="13" s="1"/>
  <c r="BW138" i="13" s="1"/>
  <c r="CB138" i="13" s="1"/>
  <c r="CG138" i="13" s="1"/>
  <c r="CL138" i="13" s="1"/>
  <c r="CQ138" i="13" s="1"/>
  <c r="CV138" i="13" s="1"/>
  <c r="DA138" i="13" s="1"/>
  <c r="DF138" i="13" s="1"/>
  <c r="DK138" i="13" s="1"/>
  <c r="DP138" i="13" s="1"/>
  <c r="S138" i="13"/>
  <c r="X138" i="13" s="1"/>
  <c r="P138" i="13"/>
  <c r="Q138" i="13" s="1"/>
  <c r="DZ137" i="13"/>
  <c r="DW137" i="13"/>
  <c r="T137" i="13"/>
  <c r="Y137" i="13" s="1"/>
  <c r="AD137" i="13" s="1"/>
  <c r="AI137" i="13" s="1"/>
  <c r="AN137" i="13" s="1"/>
  <c r="AS137" i="13" s="1"/>
  <c r="AX137" i="13" s="1"/>
  <c r="BC137" i="13" s="1"/>
  <c r="BH137" i="13" s="1"/>
  <c r="BM137" i="13" s="1"/>
  <c r="BR137" i="13" s="1"/>
  <c r="BW137" i="13" s="1"/>
  <c r="CB137" i="13" s="1"/>
  <c r="CG137" i="13" s="1"/>
  <c r="CL137" i="13" s="1"/>
  <c r="CQ137" i="13" s="1"/>
  <c r="CV137" i="13" s="1"/>
  <c r="DA137" i="13" s="1"/>
  <c r="DF137" i="13" s="1"/>
  <c r="DK137" i="13" s="1"/>
  <c r="DP137" i="13" s="1"/>
  <c r="S137" i="13"/>
  <c r="P137" i="13"/>
  <c r="Q137" i="13" s="1"/>
  <c r="DZ136" i="13"/>
  <c r="DW136" i="13"/>
  <c r="T136" i="13"/>
  <c r="Y136" i="13" s="1"/>
  <c r="AD136" i="13" s="1"/>
  <c r="AI136" i="13" s="1"/>
  <c r="AN136" i="13" s="1"/>
  <c r="AS136" i="13" s="1"/>
  <c r="AX136" i="13" s="1"/>
  <c r="BC136" i="13" s="1"/>
  <c r="BH136" i="13" s="1"/>
  <c r="BM136" i="13" s="1"/>
  <c r="BR136" i="13" s="1"/>
  <c r="BW136" i="13" s="1"/>
  <c r="CB136" i="13" s="1"/>
  <c r="CG136" i="13" s="1"/>
  <c r="CL136" i="13" s="1"/>
  <c r="CQ136" i="13" s="1"/>
  <c r="CV136" i="13" s="1"/>
  <c r="DA136" i="13" s="1"/>
  <c r="DF136" i="13" s="1"/>
  <c r="DK136" i="13" s="1"/>
  <c r="DP136" i="13" s="1"/>
  <c r="S136" i="13"/>
  <c r="P136" i="13"/>
  <c r="Q136" i="13" s="1"/>
  <c r="DZ135" i="13"/>
  <c r="DW135" i="13"/>
  <c r="T135" i="13"/>
  <c r="Y135" i="13" s="1"/>
  <c r="AD135" i="13" s="1"/>
  <c r="AI135" i="13" s="1"/>
  <c r="AN135" i="13" s="1"/>
  <c r="AS135" i="13" s="1"/>
  <c r="AX135" i="13" s="1"/>
  <c r="BC135" i="13" s="1"/>
  <c r="BH135" i="13" s="1"/>
  <c r="BM135" i="13" s="1"/>
  <c r="BR135" i="13" s="1"/>
  <c r="BW135" i="13" s="1"/>
  <c r="CB135" i="13" s="1"/>
  <c r="CG135" i="13" s="1"/>
  <c r="CL135" i="13" s="1"/>
  <c r="CQ135" i="13" s="1"/>
  <c r="CV135" i="13" s="1"/>
  <c r="DA135" i="13" s="1"/>
  <c r="DF135" i="13" s="1"/>
  <c r="DK135" i="13" s="1"/>
  <c r="DP135" i="13" s="1"/>
  <c r="S135" i="13"/>
  <c r="P135" i="13"/>
  <c r="Q135" i="13" s="1"/>
  <c r="DZ134" i="13"/>
  <c r="DW134" i="13"/>
  <c r="T134" i="13"/>
  <c r="Y134" i="13" s="1"/>
  <c r="AD134" i="13" s="1"/>
  <c r="AI134" i="13" s="1"/>
  <c r="AN134" i="13" s="1"/>
  <c r="AS134" i="13" s="1"/>
  <c r="AX134" i="13" s="1"/>
  <c r="BC134" i="13" s="1"/>
  <c r="BH134" i="13" s="1"/>
  <c r="BM134" i="13" s="1"/>
  <c r="BR134" i="13" s="1"/>
  <c r="BW134" i="13" s="1"/>
  <c r="CB134" i="13" s="1"/>
  <c r="CG134" i="13" s="1"/>
  <c r="CL134" i="13" s="1"/>
  <c r="CQ134" i="13" s="1"/>
  <c r="CV134" i="13" s="1"/>
  <c r="DA134" i="13" s="1"/>
  <c r="DF134" i="13" s="1"/>
  <c r="DK134" i="13" s="1"/>
  <c r="DP134" i="13" s="1"/>
  <c r="S134" i="13"/>
  <c r="X134" i="13" s="1"/>
  <c r="P134" i="13"/>
  <c r="Q134" i="13" s="1"/>
  <c r="DZ133" i="13"/>
  <c r="DW133" i="13"/>
  <c r="T133" i="13"/>
  <c r="Y133" i="13" s="1"/>
  <c r="AD133" i="13" s="1"/>
  <c r="AI133" i="13" s="1"/>
  <c r="AN133" i="13" s="1"/>
  <c r="AS133" i="13" s="1"/>
  <c r="AX133" i="13" s="1"/>
  <c r="BC133" i="13" s="1"/>
  <c r="BH133" i="13" s="1"/>
  <c r="BM133" i="13" s="1"/>
  <c r="BR133" i="13" s="1"/>
  <c r="BW133" i="13" s="1"/>
  <c r="CB133" i="13" s="1"/>
  <c r="CG133" i="13" s="1"/>
  <c r="CL133" i="13" s="1"/>
  <c r="CQ133" i="13" s="1"/>
  <c r="CV133" i="13" s="1"/>
  <c r="DA133" i="13" s="1"/>
  <c r="DF133" i="13" s="1"/>
  <c r="DK133" i="13" s="1"/>
  <c r="DP133" i="13" s="1"/>
  <c r="S133" i="13"/>
  <c r="P133" i="13"/>
  <c r="Q133" i="13" s="1"/>
  <c r="DZ132" i="13"/>
  <c r="DW132" i="13"/>
  <c r="T132" i="13"/>
  <c r="Y132" i="13" s="1"/>
  <c r="AD132" i="13" s="1"/>
  <c r="AI132" i="13" s="1"/>
  <c r="AN132" i="13" s="1"/>
  <c r="AS132" i="13" s="1"/>
  <c r="AX132" i="13" s="1"/>
  <c r="BC132" i="13" s="1"/>
  <c r="BH132" i="13" s="1"/>
  <c r="BM132" i="13" s="1"/>
  <c r="BR132" i="13" s="1"/>
  <c r="BW132" i="13" s="1"/>
  <c r="CB132" i="13" s="1"/>
  <c r="CG132" i="13" s="1"/>
  <c r="CL132" i="13" s="1"/>
  <c r="CQ132" i="13" s="1"/>
  <c r="CV132" i="13" s="1"/>
  <c r="DA132" i="13" s="1"/>
  <c r="DF132" i="13" s="1"/>
  <c r="DK132" i="13" s="1"/>
  <c r="DP132" i="13" s="1"/>
  <c r="S132" i="13"/>
  <c r="P132" i="13"/>
  <c r="Q132" i="13" s="1"/>
  <c r="DZ131" i="13"/>
  <c r="DW131" i="13"/>
  <c r="T131" i="13"/>
  <c r="Y131" i="13" s="1"/>
  <c r="AD131" i="13" s="1"/>
  <c r="AI131" i="13" s="1"/>
  <c r="AN131" i="13" s="1"/>
  <c r="AS131" i="13" s="1"/>
  <c r="AX131" i="13" s="1"/>
  <c r="BC131" i="13" s="1"/>
  <c r="BH131" i="13" s="1"/>
  <c r="BM131" i="13" s="1"/>
  <c r="BR131" i="13" s="1"/>
  <c r="BW131" i="13" s="1"/>
  <c r="CB131" i="13" s="1"/>
  <c r="CG131" i="13" s="1"/>
  <c r="CL131" i="13" s="1"/>
  <c r="CQ131" i="13" s="1"/>
  <c r="CV131" i="13" s="1"/>
  <c r="DA131" i="13" s="1"/>
  <c r="DF131" i="13" s="1"/>
  <c r="DK131" i="13" s="1"/>
  <c r="DP131" i="13" s="1"/>
  <c r="S131" i="13"/>
  <c r="P131" i="13"/>
  <c r="Q131" i="13" s="1"/>
  <c r="DZ130" i="13"/>
  <c r="DW130" i="13"/>
  <c r="T130" i="13"/>
  <c r="Y130" i="13" s="1"/>
  <c r="AD130" i="13" s="1"/>
  <c r="AI130" i="13" s="1"/>
  <c r="AN130" i="13" s="1"/>
  <c r="AS130" i="13" s="1"/>
  <c r="AX130" i="13" s="1"/>
  <c r="BC130" i="13" s="1"/>
  <c r="BH130" i="13" s="1"/>
  <c r="BM130" i="13" s="1"/>
  <c r="BR130" i="13" s="1"/>
  <c r="BW130" i="13" s="1"/>
  <c r="CB130" i="13" s="1"/>
  <c r="CG130" i="13" s="1"/>
  <c r="CL130" i="13" s="1"/>
  <c r="CQ130" i="13" s="1"/>
  <c r="CV130" i="13" s="1"/>
  <c r="DA130" i="13" s="1"/>
  <c r="DF130" i="13" s="1"/>
  <c r="DK130" i="13" s="1"/>
  <c r="DP130" i="13" s="1"/>
  <c r="S130" i="13"/>
  <c r="X130" i="13" s="1"/>
  <c r="P130" i="13"/>
  <c r="Q130" i="13" s="1"/>
  <c r="DZ129" i="13"/>
  <c r="DW129" i="13"/>
  <c r="T129" i="13"/>
  <c r="Y129" i="13" s="1"/>
  <c r="AD129" i="13" s="1"/>
  <c r="AI129" i="13" s="1"/>
  <c r="AN129" i="13" s="1"/>
  <c r="AS129" i="13" s="1"/>
  <c r="AX129" i="13" s="1"/>
  <c r="BC129" i="13" s="1"/>
  <c r="BH129" i="13" s="1"/>
  <c r="BM129" i="13" s="1"/>
  <c r="BR129" i="13" s="1"/>
  <c r="BW129" i="13" s="1"/>
  <c r="CB129" i="13" s="1"/>
  <c r="CG129" i="13" s="1"/>
  <c r="CL129" i="13" s="1"/>
  <c r="CQ129" i="13" s="1"/>
  <c r="CV129" i="13" s="1"/>
  <c r="DA129" i="13" s="1"/>
  <c r="DF129" i="13" s="1"/>
  <c r="DK129" i="13" s="1"/>
  <c r="DP129" i="13" s="1"/>
  <c r="S129" i="13"/>
  <c r="P129" i="13"/>
  <c r="Q129" i="13" s="1"/>
  <c r="DZ128" i="13"/>
  <c r="DW128" i="13"/>
  <c r="T128" i="13"/>
  <c r="Y128" i="13" s="1"/>
  <c r="AD128" i="13" s="1"/>
  <c r="AI128" i="13" s="1"/>
  <c r="AN128" i="13" s="1"/>
  <c r="AS128" i="13" s="1"/>
  <c r="AX128" i="13" s="1"/>
  <c r="BC128" i="13" s="1"/>
  <c r="BH128" i="13" s="1"/>
  <c r="BM128" i="13" s="1"/>
  <c r="BR128" i="13" s="1"/>
  <c r="BW128" i="13" s="1"/>
  <c r="CB128" i="13" s="1"/>
  <c r="CG128" i="13" s="1"/>
  <c r="CL128" i="13" s="1"/>
  <c r="CQ128" i="13" s="1"/>
  <c r="CV128" i="13" s="1"/>
  <c r="DA128" i="13" s="1"/>
  <c r="DF128" i="13" s="1"/>
  <c r="DK128" i="13" s="1"/>
  <c r="DP128" i="13" s="1"/>
  <c r="S128" i="13"/>
  <c r="P128" i="13"/>
  <c r="Q128" i="13" s="1"/>
  <c r="DZ127" i="13"/>
  <c r="DW127" i="13"/>
  <c r="T127" i="13"/>
  <c r="Y127" i="13" s="1"/>
  <c r="AD127" i="13" s="1"/>
  <c r="AI127" i="13" s="1"/>
  <c r="AN127" i="13" s="1"/>
  <c r="AS127" i="13" s="1"/>
  <c r="AX127" i="13" s="1"/>
  <c r="BC127" i="13" s="1"/>
  <c r="BH127" i="13" s="1"/>
  <c r="BM127" i="13" s="1"/>
  <c r="BR127" i="13" s="1"/>
  <c r="BW127" i="13" s="1"/>
  <c r="CB127" i="13" s="1"/>
  <c r="CG127" i="13" s="1"/>
  <c r="CL127" i="13" s="1"/>
  <c r="CQ127" i="13" s="1"/>
  <c r="CV127" i="13" s="1"/>
  <c r="DA127" i="13" s="1"/>
  <c r="DF127" i="13" s="1"/>
  <c r="DK127" i="13" s="1"/>
  <c r="DP127" i="13" s="1"/>
  <c r="S127" i="13"/>
  <c r="P127" i="13"/>
  <c r="Q127" i="13" s="1"/>
  <c r="DZ126" i="13"/>
  <c r="DW126" i="13"/>
  <c r="T126" i="13"/>
  <c r="Y126" i="13" s="1"/>
  <c r="AD126" i="13" s="1"/>
  <c r="AI126" i="13" s="1"/>
  <c r="AN126" i="13" s="1"/>
  <c r="AS126" i="13" s="1"/>
  <c r="AX126" i="13" s="1"/>
  <c r="BC126" i="13" s="1"/>
  <c r="BH126" i="13" s="1"/>
  <c r="BM126" i="13" s="1"/>
  <c r="BR126" i="13" s="1"/>
  <c r="BW126" i="13" s="1"/>
  <c r="CB126" i="13" s="1"/>
  <c r="CG126" i="13" s="1"/>
  <c r="CL126" i="13" s="1"/>
  <c r="CQ126" i="13" s="1"/>
  <c r="CV126" i="13" s="1"/>
  <c r="DA126" i="13" s="1"/>
  <c r="DF126" i="13" s="1"/>
  <c r="DK126" i="13" s="1"/>
  <c r="DP126" i="13" s="1"/>
  <c r="S126" i="13"/>
  <c r="X126" i="13" s="1"/>
  <c r="P126" i="13"/>
  <c r="Q126" i="13" s="1"/>
  <c r="DZ125" i="13"/>
  <c r="DW125" i="13"/>
  <c r="T125" i="13"/>
  <c r="Y125" i="13" s="1"/>
  <c r="AD125" i="13" s="1"/>
  <c r="AI125" i="13" s="1"/>
  <c r="AN125" i="13" s="1"/>
  <c r="AS125" i="13" s="1"/>
  <c r="AX125" i="13" s="1"/>
  <c r="BC125" i="13" s="1"/>
  <c r="BH125" i="13" s="1"/>
  <c r="BM125" i="13" s="1"/>
  <c r="BR125" i="13" s="1"/>
  <c r="BW125" i="13" s="1"/>
  <c r="CB125" i="13" s="1"/>
  <c r="CG125" i="13" s="1"/>
  <c r="CL125" i="13" s="1"/>
  <c r="CQ125" i="13" s="1"/>
  <c r="CV125" i="13" s="1"/>
  <c r="DA125" i="13" s="1"/>
  <c r="DF125" i="13" s="1"/>
  <c r="DK125" i="13" s="1"/>
  <c r="DP125" i="13" s="1"/>
  <c r="S125" i="13"/>
  <c r="X125" i="13" s="1"/>
  <c r="P125" i="13"/>
  <c r="Q125" i="13" s="1"/>
  <c r="DZ124" i="13"/>
  <c r="DW124" i="13"/>
  <c r="T124" i="13"/>
  <c r="Y124" i="13" s="1"/>
  <c r="S124" i="13"/>
  <c r="X124" i="13" s="1"/>
  <c r="AC124" i="13" s="1"/>
  <c r="AH124" i="13" s="1"/>
  <c r="P124" i="13"/>
  <c r="DZ123" i="13"/>
  <c r="DW123" i="13"/>
  <c r="T123" i="13"/>
  <c r="Y123" i="13" s="1"/>
  <c r="AD123" i="13" s="1"/>
  <c r="AI123" i="13" s="1"/>
  <c r="AN123" i="13" s="1"/>
  <c r="AS123" i="13" s="1"/>
  <c r="AX123" i="13" s="1"/>
  <c r="BC123" i="13" s="1"/>
  <c r="BH123" i="13" s="1"/>
  <c r="BM123" i="13" s="1"/>
  <c r="BR123" i="13" s="1"/>
  <c r="BW123" i="13" s="1"/>
  <c r="CB123" i="13" s="1"/>
  <c r="CG123" i="13" s="1"/>
  <c r="CL123" i="13" s="1"/>
  <c r="CQ123" i="13" s="1"/>
  <c r="CV123" i="13" s="1"/>
  <c r="DA123" i="13" s="1"/>
  <c r="DF123" i="13" s="1"/>
  <c r="DK123" i="13" s="1"/>
  <c r="DP123" i="13" s="1"/>
  <c r="S123" i="13"/>
  <c r="P123" i="13"/>
  <c r="Q123" i="13" s="1"/>
  <c r="DZ122" i="13"/>
  <c r="DW122" i="13"/>
  <c r="T122" i="13"/>
  <c r="Y122" i="13" s="1"/>
  <c r="AD122" i="13" s="1"/>
  <c r="AI122" i="13" s="1"/>
  <c r="AN122" i="13" s="1"/>
  <c r="AS122" i="13" s="1"/>
  <c r="AX122" i="13" s="1"/>
  <c r="BC122" i="13" s="1"/>
  <c r="BH122" i="13" s="1"/>
  <c r="BM122" i="13" s="1"/>
  <c r="BR122" i="13" s="1"/>
  <c r="BW122" i="13" s="1"/>
  <c r="CB122" i="13" s="1"/>
  <c r="CG122" i="13" s="1"/>
  <c r="CL122" i="13" s="1"/>
  <c r="CQ122" i="13" s="1"/>
  <c r="CV122" i="13" s="1"/>
  <c r="DA122" i="13" s="1"/>
  <c r="DF122" i="13" s="1"/>
  <c r="DK122" i="13" s="1"/>
  <c r="DP122" i="13" s="1"/>
  <c r="S122" i="13"/>
  <c r="P122" i="13"/>
  <c r="Q122" i="13" s="1"/>
  <c r="DZ121" i="13"/>
  <c r="DV115" i="13"/>
  <c r="DO115" i="13"/>
  <c r="DJ115" i="13"/>
  <c r="DE115" i="13"/>
  <c r="CZ115" i="13"/>
  <c r="CU115" i="13"/>
  <c r="CP115" i="13"/>
  <c r="CK115" i="13"/>
  <c r="CF115" i="13"/>
  <c r="CA115" i="13"/>
  <c r="BV115" i="13"/>
  <c r="BQ115" i="13"/>
  <c r="BL115" i="13"/>
  <c r="BG115" i="13"/>
  <c r="BB115" i="13"/>
  <c r="AW115" i="13"/>
  <c r="AR115" i="13"/>
  <c r="AM115" i="13"/>
  <c r="AH115" i="13"/>
  <c r="AC115" i="13"/>
  <c r="X115" i="13"/>
  <c r="S115" i="13"/>
  <c r="N115" i="13"/>
  <c r="C115" i="13"/>
  <c r="DZ114" i="13"/>
  <c r="DW114" i="13"/>
  <c r="T114" i="13"/>
  <c r="Y114" i="13" s="1"/>
  <c r="AD114" i="13" s="1"/>
  <c r="AI114" i="13" s="1"/>
  <c r="AN114" i="13" s="1"/>
  <c r="AS114" i="13" s="1"/>
  <c r="AX114" i="13" s="1"/>
  <c r="BC114" i="13" s="1"/>
  <c r="BH114" i="13" s="1"/>
  <c r="BM114" i="13" s="1"/>
  <c r="BR114" i="13" s="1"/>
  <c r="BW114" i="13" s="1"/>
  <c r="CB114" i="13" s="1"/>
  <c r="CG114" i="13" s="1"/>
  <c r="CL114" i="13" s="1"/>
  <c r="CQ114" i="13" s="1"/>
  <c r="CV114" i="13" s="1"/>
  <c r="DA114" i="13" s="1"/>
  <c r="DF114" i="13" s="1"/>
  <c r="DK114" i="13" s="1"/>
  <c r="DP114" i="13" s="1"/>
  <c r="S114" i="13"/>
  <c r="P114" i="13"/>
  <c r="Q114" i="13" s="1"/>
  <c r="DZ113" i="13"/>
  <c r="DW113" i="13"/>
  <c r="T113" i="13"/>
  <c r="Y113" i="13" s="1"/>
  <c r="AD113" i="13" s="1"/>
  <c r="AI113" i="13" s="1"/>
  <c r="AN113" i="13" s="1"/>
  <c r="AS113" i="13" s="1"/>
  <c r="AX113" i="13" s="1"/>
  <c r="BC113" i="13" s="1"/>
  <c r="BH113" i="13" s="1"/>
  <c r="BM113" i="13" s="1"/>
  <c r="BR113" i="13" s="1"/>
  <c r="BW113" i="13" s="1"/>
  <c r="CB113" i="13" s="1"/>
  <c r="CG113" i="13" s="1"/>
  <c r="CL113" i="13" s="1"/>
  <c r="CQ113" i="13" s="1"/>
  <c r="CV113" i="13" s="1"/>
  <c r="DA113" i="13" s="1"/>
  <c r="DF113" i="13" s="1"/>
  <c r="DK113" i="13" s="1"/>
  <c r="DP113" i="13" s="1"/>
  <c r="S113" i="13"/>
  <c r="X113" i="13" s="1"/>
  <c r="P113" i="13"/>
  <c r="Q113" i="13" s="1"/>
  <c r="DZ112" i="13"/>
  <c r="DW112" i="13"/>
  <c r="T112" i="13"/>
  <c r="Y112" i="13" s="1"/>
  <c r="AD112" i="13" s="1"/>
  <c r="AI112" i="13" s="1"/>
  <c r="AN112" i="13" s="1"/>
  <c r="AS112" i="13" s="1"/>
  <c r="AX112" i="13" s="1"/>
  <c r="BC112" i="13" s="1"/>
  <c r="BH112" i="13" s="1"/>
  <c r="BM112" i="13" s="1"/>
  <c r="BR112" i="13" s="1"/>
  <c r="BW112" i="13" s="1"/>
  <c r="CB112" i="13" s="1"/>
  <c r="CG112" i="13" s="1"/>
  <c r="CL112" i="13" s="1"/>
  <c r="CQ112" i="13" s="1"/>
  <c r="CV112" i="13" s="1"/>
  <c r="DA112" i="13" s="1"/>
  <c r="DF112" i="13" s="1"/>
  <c r="DK112" i="13" s="1"/>
  <c r="DP112" i="13" s="1"/>
  <c r="S112" i="13"/>
  <c r="X112" i="13" s="1"/>
  <c r="AC112" i="13" s="1"/>
  <c r="P112" i="13"/>
  <c r="Q112" i="13" s="1"/>
  <c r="DZ111" i="13"/>
  <c r="DW111" i="13"/>
  <c r="T111" i="13"/>
  <c r="Y111" i="13" s="1"/>
  <c r="AD111" i="13" s="1"/>
  <c r="AI111" i="13" s="1"/>
  <c r="AN111" i="13" s="1"/>
  <c r="AS111" i="13" s="1"/>
  <c r="AX111" i="13" s="1"/>
  <c r="BC111" i="13" s="1"/>
  <c r="BH111" i="13" s="1"/>
  <c r="BM111" i="13" s="1"/>
  <c r="BR111" i="13" s="1"/>
  <c r="BW111" i="13" s="1"/>
  <c r="CB111" i="13" s="1"/>
  <c r="CG111" i="13" s="1"/>
  <c r="CL111" i="13" s="1"/>
  <c r="CQ111" i="13" s="1"/>
  <c r="CV111" i="13" s="1"/>
  <c r="DA111" i="13" s="1"/>
  <c r="DF111" i="13" s="1"/>
  <c r="DK111" i="13" s="1"/>
  <c r="DP111" i="13" s="1"/>
  <c r="S111" i="13"/>
  <c r="P111" i="13"/>
  <c r="Q111" i="13" s="1"/>
  <c r="DZ110" i="13"/>
  <c r="DW110" i="13"/>
  <c r="T110" i="13"/>
  <c r="Y110" i="13" s="1"/>
  <c r="AD110" i="13" s="1"/>
  <c r="AI110" i="13" s="1"/>
  <c r="AN110" i="13" s="1"/>
  <c r="AS110" i="13" s="1"/>
  <c r="AX110" i="13" s="1"/>
  <c r="BC110" i="13" s="1"/>
  <c r="BH110" i="13" s="1"/>
  <c r="BM110" i="13" s="1"/>
  <c r="BR110" i="13" s="1"/>
  <c r="BW110" i="13" s="1"/>
  <c r="CB110" i="13" s="1"/>
  <c r="CG110" i="13" s="1"/>
  <c r="CL110" i="13" s="1"/>
  <c r="CQ110" i="13" s="1"/>
  <c r="CV110" i="13" s="1"/>
  <c r="DA110" i="13" s="1"/>
  <c r="DF110" i="13" s="1"/>
  <c r="DK110" i="13" s="1"/>
  <c r="DP110" i="13" s="1"/>
  <c r="S110" i="13"/>
  <c r="P110" i="13"/>
  <c r="Q110" i="13" s="1"/>
  <c r="DZ109" i="13"/>
  <c r="DW109" i="13"/>
  <c r="X109" i="13"/>
  <c r="AC109" i="13" s="1"/>
  <c r="AH109" i="13" s="1"/>
  <c r="AM109" i="13" s="1"/>
  <c r="AR109" i="13" s="1"/>
  <c r="AW109" i="13" s="1"/>
  <c r="BB109" i="13" s="1"/>
  <c r="BG109" i="13" s="1"/>
  <c r="BL109" i="13" s="1"/>
  <c r="BQ109" i="13" s="1"/>
  <c r="BV109" i="13" s="1"/>
  <c r="CA109" i="13" s="1"/>
  <c r="CF109" i="13" s="1"/>
  <c r="CK109" i="13" s="1"/>
  <c r="CP109" i="13" s="1"/>
  <c r="CU109" i="13" s="1"/>
  <c r="CZ109" i="13" s="1"/>
  <c r="DE109" i="13" s="1"/>
  <c r="DJ109" i="13" s="1"/>
  <c r="DO109" i="13" s="1"/>
  <c r="T109" i="13"/>
  <c r="Y109" i="13" s="1"/>
  <c r="AD109" i="13" s="1"/>
  <c r="AI109" i="13" s="1"/>
  <c r="AN109" i="13" s="1"/>
  <c r="AS109" i="13" s="1"/>
  <c r="AX109" i="13" s="1"/>
  <c r="BC109" i="13" s="1"/>
  <c r="BH109" i="13" s="1"/>
  <c r="BM109" i="13" s="1"/>
  <c r="BR109" i="13" s="1"/>
  <c r="BW109" i="13" s="1"/>
  <c r="CB109" i="13" s="1"/>
  <c r="CG109" i="13" s="1"/>
  <c r="CL109" i="13" s="1"/>
  <c r="CQ109" i="13" s="1"/>
  <c r="CV109" i="13" s="1"/>
  <c r="DA109" i="13" s="1"/>
  <c r="DF109" i="13" s="1"/>
  <c r="DK109" i="13" s="1"/>
  <c r="DP109" i="13" s="1"/>
  <c r="DZ108" i="13"/>
  <c r="DW108" i="13"/>
  <c r="Y108" i="13"/>
  <c r="AD108" i="13" s="1"/>
  <c r="AI108" i="13" s="1"/>
  <c r="AN108" i="13" s="1"/>
  <c r="AS108" i="13" s="1"/>
  <c r="AX108" i="13" s="1"/>
  <c r="BC108" i="13" s="1"/>
  <c r="BH108" i="13" s="1"/>
  <c r="BM108" i="13" s="1"/>
  <c r="BR108" i="13" s="1"/>
  <c r="BW108" i="13" s="1"/>
  <c r="CB108" i="13" s="1"/>
  <c r="CG108" i="13" s="1"/>
  <c r="CL108" i="13" s="1"/>
  <c r="CQ108" i="13" s="1"/>
  <c r="CV108" i="13" s="1"/>
  <c r="DA108" i="13" s="1"/>
  <c r="DF108" i="13" s="1"/>
  <c r="DK108" i="13" s="1"/>
  <c r="DP108" i="13" s="1"/>
  <c r="S108" i="13"/>
  <c r="X108" i="13" s="1"/>
  <c r="AC108" i="13" s="1"/>
  <c r="AH108" i="13" s="1"/>
  <c r="AM108" i="13" s="1"/>
  <c r="AR108" i="13" s="1"/>
  <c r="AW108" i="13" s="1"/>
  <c r="BB108" i="13" s="1"/>
  <c r="BG108" i="13" s="1"/>
  <c r="BL108" i="13" s="1"/>
  <c r="BQ108" i="13" s="1"/>
  <c r="BV108" i="13" s="1"/>
  <c r="CA108" i="13" s="1"/>
  <c r="CF108" i="13" s="1"/>
  <c r="CK108" i="13" s="1"/>
  <c r="CP108" i="13" s="1"/>
  <c r="CU108" i="13" s="1"/>
  <c r="CZ108" i="13" s="1"/>
  <c r="DE108" i="13" s="1"/>
  <c r="DJ108" i="13" s="1"/>
  <c r="DO108" i="13" s="1"/>
  <c r="P108" i="13"/>
  <c r="Q108" i="13" s="1"/>
  <c r="DZ107" i="13"/>
  <c r="DW107" i="13"/>
  <c r="Y107" i="13"/>
  <c r="AD107" i="13" s="1"/>
  <c r="AI107" i="13" s="1"/>
  <c r="AN107" i="13" s="1"/>
  <c r="AS107" i="13" s="1"/>
  <c r="AX107" i="13" s="1"/>
  <c r="BC107" i="13" s="1"/>
  <c r="BH107" i="13" s="1"/>
  <c r="BM107" i="13" s="1"/>
  <c r="BR107" i="13" s="1"/>
  <c r="BW107" i="13" s="1"/>
  <c r="CB107" i="13" s="1"/>
  <c r="CG107" i="13" s="1"/>
  <c r="CL107" i="13" s="1"/>
  <c r="CQ107" i="13" s="1"/>
  <c r="CV107" i="13" s="1"/>
  <c r="DA107" i="13" s="1"/>
  <c r="DF107" i="13" s="1"/>
  <c r="DK107" i="13" s="1"/>
  <c r="DP107" i="13" s="1"/>
  <c r="S107" i="13"/>
  <c r="X107" i="13" s="1"/>
  <c r="AC107" i="13" s="1"/>
  <c r="AH107" i="13" s="1"/>
  <c r="AM107" i="13" s="1"/>
  <c r="AR107" i="13" s="1"/>
  <c r="AW107" i="13" s="1"/>
  <c r="BB107" i="13" s="1"/>
  <c r="BG107" i="13" s="1"/>
  <c r="BL107" i="13" s="1"/>
  <c r="BQ107" i="13" s="1"/>
  <c r="BV107" i="13" s="1"/>
  <c r="CA107" i="13" s="1"/>
  <c r="CF107" i="13" s="1"/>
  <c r="CK107" i="13" s="1"/>
  <c r="CP107" i="13" s="1"/>
  <c r="CU107" i="13" s="1"/>
  <c r="CZ107" i="13" s="1"/>
  <c r="DE107" i="13" s="1"/>
  <c r="DJ107" i="13" s="1"/>
  <c r="DO107" i="13" s="1"/>
  <c r="P107" i="13"/>
  <c r="Q107" i="13" s="1"/>
  <c r="DZ106" i="13"/>
  <c r="DW106" i="13"/>
  <c r="AS106" i="13"/>
  <c r="AX106" i="13" s="1"/>
  <c r="BC106" i="13" s="1"/>
  <c r="BH106" i="13" s="1"/>
  <c r="BM106" i="13" s="1"/>
  <c r="BR106" i="13" s="1"/>
  <c r="BW106" i="13" s="1"/>
  <c r="CB106" i="13" s="1"/>
  <c r="CG106" i="13" s="1"/>
  <c r="CL106" i="13" s="1"/>
  <c r="CQ106" i="13" s="1"/>
  <c r="CV106" i="13" s="1"/>
  <c r="DA106" i="13" s="1"/>
  <c r="DF106" i="13" s="1"/>
  <c r="DK106" i="13" s="1"/>
  <c r="DP106" i="13" s="1"/>
  <c r="Y106" i="13"/>
  <c r="X106" i="13"/>
  <c r="AC106" i="13" s="1"/>
  <c r="AH106" i="13" s="1"/>
  <c r="AJ106" i="13" s="1"/>
  <c r="AK106" i="13" s="1"/>
  <c r="U106" i="13"/>
  <c r="V106" i="13" s="1"/>
  <c r="P106" i="13"/>
  <c r="Q106" i="13" s="1"/>
  <c r="DW105" i="13"/>
  <c r="Y105" i="13"/>
  <c r="AD105" i="13" s="1"/>
  <c r="AI105" i="13" s="1"/>
  <c r="AN105" i="13" s="1"/>
  <c r="AS105" i="13" s="1"/>
  <c r="AX105" i="13" s="1"/>
  <c r="BC105" i="13" s="1"/>
  <c r="BH105" i="13" s="1"/>
  <c r="BM105" i="13" s="1"/>
  <c r="BR105" i="13" s="1"/>
  <c r="BW105" i="13" s="1"/>
  <c r="CB105" i="13" s="1"/>
  <c r="CG105" i="13" s="1"/>
  <c r="CL105" i="13" s="1"/>
  <c r="CQ105" i="13" s="1"/>
  <c r="CV105" i="13" s="1"/>
  <c r="DA105" i="13" s="1"/>
  <c r="DF105" i="13" s="1"/>
  <c r="DK105" i="13" s="1"/>
  <c r="DP105" i="13" s="1"/>
  <c r="S105" i="13"/>
  <c r="X105" i="13" s="1"/>
  <c r="AC105" i="13" s="1"/>
  <c r="AH105" i="13" s="1"/>
  <c r="AM105" i="13" s="1"/>
  <c r="AR105" i="13" s="1"/>
  <c r="AW105" i="13" s="1"/>
  <c r="BB105" i="13" s="1"/>
  <c r="BG105" i="13" s="1"/>
  <c r="BL105" i="13" s="1"/>
  <c r="BQ105" i="13" s="1"/>
  <c r="BV105" i="13" s="1"/>
  <c r="CA105" i="13" s="1"/>
  <c r="CF105" i="13" s="1"/>
  <c r="CK105" i="13" s="1"/>
  <c r="CP105" i="13" s="1"/>
  <c r="CU105" i="13" s="1"/>
  <c r="CZ105" i="13" s="1"/>
  <c r="DE105" i="13" s="1"/>
  <c r="DJ105" i="13" s="1"/>
  <c r="DO105" i="13" s="1"/>
  <c r="P105" i="13"/>
  <c r="DZ104" i="13"/>
  <c r="DW104" i="13"/>
  <c r="Y104" i="13"/>
  <c r="AD104" i="13" s="1"/>
  <c r="AI104" i="13" s="1"/>
  <c r="AN104" i="13" s="1"/>
  <c r="AS104" i="13" s="1"/>
  <c r="AX104" i="13" s="1"/>
  <c r="BC104" i="13" s="1"/>
  <c r="BH104" i="13" s="1"/>
  <c r="BM104" i="13" s="1"/>
  <c r="BR104" i="13" s="1"/>
  <c r="BW104" i="13" s="1"/>
  <c r="CB104" i="13" s="1"/>
  <c r="CG104" i="13" s="1"/>
  <c r="CL104" i="13" s="1"/>
  <c r="CQ104" i="13" s="1"/>
  <c r="CV104" i="13" s="1"/>
  <c r="DA104" i="13" s="1"/>
  <c r="DF104" i="13" s="1"/>
  <c r="DK104" i="13" s="1"/>
  <c r="DP104" i="13" s="1"/>
  <c r="S104" i="13"/>
  <c r="X104" i="13" s="1"/>
  <c r="AC104" i="13" s="1"/>
  <c r="AH104" i="13" s="1"/>
  <c r="AM104" i="13" s="1"/>
  <c r="AR104" i="13" s="1"/>
  <c r="AW104" i="13" s="1"/>
  <c r="BB104" i="13" s="1"/>
  <c r="BG104" i="13" s="1"/>
  <c r="BL104" i="13" s="1"/>
  <c r="BQ104" i="13" s="1"/>
  <c r="BV104" i="13" s="1"/>
  <c r="CA104" i="13" s="1"/>
  <c r="CF104" i="13" s="1"/>
  <c r="CK104" i="13" s="1"/>
  <c r="CP104" i="13" s="1"/>
  <c r="CU104" i="13" s="1"/>
  <c r="CZ104" i="13" s="1"/>
  <c r="DE104" i="13" s="1"/>
  <c r="DJ104" i="13" s="1"/>
  <c r="DO104" i="13" s="1"/>
  <c r="P104" i="13"/>
  <c r="DZ103" i="13"/>
  <c r="DW103" i="13"/>
  <c r="DT103" i="13"/>
  <c r="DZ102" i="13"/>
  <c r="DV97" i="13"/>
  <c r="DO97" i="13"/>
  <c r="DJ97" i="13"/>
  <c r="DE97" i="13"/>
  <c r="CZ97" i="13"/>
  <c r="CU97" i="13"/>
  <c r="CP97" i="13"/>
  <c r="CK97" i="13"/>
  <c r="CF97" i="13"/>
  <c r="CA97" i="13"/>
  <c r="BV97" i="13"/>
  <c r="BQ97" i="13"/>
  <c r="BL97" i="13"/>
  <c r="BG97" i="13"/>
  <c r="BB97" i="13"/>
  <c r="AW97" i="13"/>
  <c r="AR97" i="13"/>
  <c r="AM97" i="13"/>
  <c r="AH97" i="13"/>
  <c r="AC97" i="13"/>
  <c r="X97" i="13"/>
  <c r="S97" i="13"/>
  <c r="N97" i="13"/>
  <c r="C97" i="13"/>
  <c r="DZ96" i="13"/>
  <c r="DW96" i="13"/>
  <c r="T96" i="13"/>
  <c r="P96" i="13"/>
  <c r="Q96" i="13" s="1"/>
  <c r="DZ95" i="13"/>
  <c r="DW95" i="13"/>
  <c r="T95" i="13"/>
  <c r="Y95" i="13" s="1"/>
  <c r="AD95" i="13" s="1"/>
  <c r="AI95" i="13" s="1"/>
  <c r="AN95" i="13" s="1"/>
  <c r="AS95" i="13" s="1"/>
  <c r="AX95" i="13" s="1"/>
  <c r="BC95" i="13" s="1"/>
  <c r="BH95" i="13" s="1"/>
  <c r="BM95" i="13" s="1"/>
  <c r="BR95" i="13" s="1"/>
  <c r="BW95" i="13" s="1"/>
  <c r="CB95" i="13" s="1"/>
  <c r="CG95" i="13" s="1"/>
  <c r="CL95" i="13" s="1"/>
  <c r="CQ95" i="13" s="1"/>
  <c r="CV95" i="13" s="1"/>
  <c r="DA95" i="13" s="1"/>
  <c r="DF95" i="13" s="1"/>
  <c r="DK95" i="13" s="1"/>
  <c r="DP95" i="13" s="1"/>
  <c r="P95" i="13"/>
  <c r="Q95" i="13" s="1"/>
  <c r="DZ94" i="13"/>
  <c r="DW94" i="13"/>
  <c r="T94" i="13"/>
  <c r="Y94" i="13" s="1"/>
  <c r="AD94" i="13" s="1"/>
  <c r="AI94" i="13" s="1"/>
  <c r="AN94" i="13" s="1"/>
  <c r="AS94" i="13" s="1"/>
  <c r="AX94" i="13" s="1"/>
  <c r="BC94" i="13" s="1"/>
  <c r="BH94" i="13" s="1"/>
  <c r="BM94" i="13" s="1"/>
  <c r="BR94" i="13" s="1"/>
  <c r="BW94" i="13" s="1"/>
  <c r="CB94" i="13" s="1"/>
  <c r="CG94" i="13" s="1"/>
  <c r="CL94" i="13" s="1"/>
  <c r="CQ94" i="13" s="1"/>
  <c r="CV94" i="13" s="1"/>
  <c r="DA94" i="13" s="1"/>
  <c r="DF94" i="13" s="1"/>
  <c r="DK94" i="13" s="1"/>
  <c r="DP94" i="13" s="1"/>
  <c r="P94" i="13"/>
  <c r="Q94" i="13" s="1"/>
  <c r="DZ93" i="13"/>
  <c r="DW93" i="13"/>
  <c r="T93" i="13"/>
  <c r="P93" i="13"/>
  <c r="Q93" i="13" s="1"/>
  <c r="DZ92" i="13"/>
  <c r="DW92" i="13"/>
  <c r="T92" i="13"/>
  <c r="Y92" i="13" s="1"/>
  <c r="AD92" i="13" s="1"/>
  <c r="AI92" i="13" s="1"/>
  <c r="AN92" i="13" s="1"/>
  <c r="AS92" i="13" s="1"/>
  <c r="AX92" i="13" s="1"/>
  <c r="BC92" i="13" s="1"/>
  <c r="BH92" i="13" s="1"/>
  <c r="BM92" i="13" s="1"/>
  <c r="BR92" i="13" s="1"/>
  <c r="BW92" i="13" s="1"/>
  <c r="CB92" i="13" s="1"/>
  <c r="CG92" i="13" s="1"/>
  <c r="CL92" i="13" s="1"/>
  <c r="CQ92" i="13" s="1"/>
  <c r="CV92" i="13" s="1"/>
  <c r="DA92" i="13" s="1"/>
  <c r="DF92" i="13" s="1"/>
  <c r="DK92" i="13" s="1"/>
  <c r="DP92" i="13" s="1"/>
  <c r="P92" i="13"/>
  <c r="Q92" i="13" s="1"/>
  <c r="DZ91" i="13"/>
  <c r="DW91" i="13"/>
  <c r="T91" i="13"/>
  <c r="Y91" i="13" s="1"/>
  <c r="AD91" i="13" s="1"/>
  <c r="AI91" i="13" s="1"/>
  <c r="AN91" i="13" s="1"/>
  <c r="AS91" i="13" s="1"/>
  <c r="AX91" i="13" s="1"/>
  <c r="BC91" i="13" s="1"/>
  <c r="BH91" i="13" s="1"/>
  <c r="BM91" i="13" s="1"/>
  <c r="BR91" i="13" s="1"/>
  <c r="BW91" i="13" s="1"/>
  <c r="CB91" i="13" s="1"/>
  <c r="CG91" i="13" s="1"/>
  <c r="CL91" i="13" s="1"/>
  <c r="CQ91" i="13" s="1"/>
  <c r="CV91" i="13" s="1"/>
  <c r="DA91" i="13" s="1"/>
  <c r="DF91" i="13" s="1"/>
  <c r="DK91" i="13" s="1"/>
  <c r="DP91" i="13" s="1"/>
  <c r="P91" i="13"/>
  <c r="Q91" i="13" s="1"/>
  <c r="DZ90" i="13"/>
  <c r="DW90" i="13"/>
  <c r="T90" i="13"/>
  <c r="Y90" i="13" s="1"/>
  <c r="AD90" i="13" s="1"/>
  <c r="AI90" i="13" s="1"/>
  <c r="AN90" i="13" s="1"/>
  <c r="AS90" i="13" s="1"/>
  <c r="AX90" i="13" s="1"/>
  <c r="BC90" i="13" s="1"/>
  <c r="BH90" i="13" s="1"/>
  <c r="BM90" i="13" s="1"/>
  <c r="BR90" i="13" s="1"/>
  <c r="BW90" i="13" s="1"/>
  <c r="CB90" i="13" s="1"/>
  <c r="CG90" i="13" s="1"/>
  <c r="CL90" i="13" s="1"/>
  <c r="CQ90" i="13" s="1"/>
  <c r="CV90" i="13" s="1"/>
  <c r="DA90" i="13" s="1"/>
  <c r="DF90" i="13" s="1"/>
  <c r="DK90" i="13" s="1"/>
  <c r="DP90" i="13" s="1"/>
  <c r="P90" i="13"/>
  <c r="Q90" i="13" s="1"/>
  <c r="DZ89" i="13"/>
  <c r="DW89" i="13"/>
  <c r="T89" i="13"/>
  <c r="Y89" i="13" s="1"/>
  <c r="AD89" i="13" s="1"/>
  <c r="AI89" i="13" s="1"/>
  <c r="AN89" i="13" s="1"/>
  <c r="AS89" i="13" s="1"/>
  <c r="AX89" i="13" s="1"/>
  <c r="BC89" i="13" s="1"/>
  <c r="BH89" i="13" s="1"/>
  <c r="BM89" i="13" s="1"/>
  <c r="BR89" i="13" s="1"/>
  <c r="BW89" i="13" s="1"/>
  <c r="CB89" i="13" s="1"/>
  <c r="CG89" i="13" s="1"/>
  <c r="CL89" i="13" s="1"/>
  <c r="CQ89" i="13" s="1"/>
  <c r="CV89" i="13" s="1"/>
  <c r="DA89" i="13" s="1"/>
  <c r="DF89" i="13" s="1"/>
  <c r="DK89" i="13" s="1"/>
  <c r="DP89" i="13" s="1"/>
  <c r="P89" i="13"/>
  <c r="DZ88" i="13"/>
  <c r="DW88" i="13"/>
  <c r="T88" i="13"/>
  <c r="Y88" i="13" s="1"/>
  <c r="AD88" i="13" s="1"/>
  <c r="AI88" i="13" s="1"/>
  <c r="AN88" i="13" s="1"/>
  <c r="AS88" i="13" s="1"/>
  <c r="AX88" i="13" s="1"/>
  <c r="BC88" i="13" s="1"/>
  <c r="BH88" i="13" s="1"/>
  <c r="BM88" i="13" s="1"/>
  <c r="BR88" i="13" s="1"/>
  <c r="BW88" i="13" s="1"/>
  <c r="CB88" i="13" s="1"/>
  <c r="CG88" i="13" s="1"/>
  <c r="CL88" i="13" s="1"/>
  <c r="CQ88" i="13" s="1"/>
  <c r="CV88" i="13" s="1"/>
  <c r="DA88" i="13" s="1"/>
  <c r="DF88" i="13" s="1"/>
  <c r="DK88" i="13" s="1"/>
  <c r="DP88" i="13" s="1"/>
  <c r="P88" i="13"/>
  <c r="Q88" i="13" s="1"/>
  <c r="DZ87" i="13"/>
  <c r="DW87" i="13"/>
  <c r="T87" i="13"/>
  <c r="Y87" i="13" s="1"/>
  <c r="AD87" i="13" s="1"/>
  <c r="AI87" i="13" s="1"/>
  <c r="AN87" i="13" s="1"/>
  <c r="AS87" i="13" s="1"/>
  <c r="AX87" i="13" s="1"/>
  <c r="BC87" i="13" s="1"/>
  <c r="BH87" i="13" s="1"/>
  <c r="BM87" i="13" s="1"/>
  <c r="BR87" i="13" s="1"/>
  <c r="BW87" i="13" s="1"/>
  <c r="CB87" i="13" s="1"/>
  <c r="CG87" i="13" s="1"/>
  <c r="CL87" i="13" s="1"/>
  <c r="CQ87" i="13" s="1"/>
  <c r="CV87" i="13" s="1"/>
  <c r="DA87" i="13" s="1"/>
  <c r="DF87" i="13" s="1"/>
  <c r="DK87" i="13" s="1"/>
  <c r="DP87" i="13" s="1"/>
  <c r="P87" i="13"/>
  <c r="Q87" i="13" s="1"/>
  <c r="DZ86" i="13"/>
  <c r="DW86" i="13"/>
  <c r="T86" i="13"/>
  <c r="Y86" i="13" s="1"/>
  <c r="AD86" i="13" s="1"/>
  <c r="AI86" i="13" s="1"/>
  <c r="AN86" i="13" s="1"/>
  <c r="AS86" i="13" s="1"/>
  <c r="AX86" i="13" s="1"/>
  <c r="BC86" i="13" s="1"/>
  <c r="BH86" i="13" s="1"/>
  <c r="BM86" i="13" s="1"/>
  <c r="BR86" i="13" s="1"/>
  <c r="BW86" i="13" s="1"/>
  <c r="CB86" i="13" s="1"/>
  <c r="CG86" i="13" s="1"/>
  <c r="CL86" i="13" s="1"/>
  <c r="CQ86" i="13" s="1"/>
  <c r="CV86" i="13" s="1"/>
  <c r="DA86" i="13" s="1"/>
  <c r="DF86" i="13" s="1"/>
  <c r="DK86" i="13" s="1"/>
  <c r="DP86" i="13" s="1"/>
  <c r="P86" i="13"/>
  <c r="Q86" i="13" s="1"/>
  <c r="DZ85" i="13"/>
  <c r="DW85" i="13"/>
  <c r="T85" i="13"/>
  <c r="Y85" i="13" s="1"/>
  <c r="AD85" i="13" s="1"/>
  <c r="AI85" i="13" s="1"/>
  <c r="AN85" i="13" s="1"/>
  <c r="AS85" i="13" s="1"/>
  <c r="AX85" i="13" s="1"/>
  <c r="BC85" i="13" s="1"/>
  <c r="BH85" i="13" s="1"/>
  <c r="BM85" i="13" s="1"/>
  <c r="BR85" i="13" s="1"/>
  <c r="BW85" i="13" s="1"/>
  <c r="CB85" i="13" s="1"/>
  <c r="CG85" i="13" s="1"/>
  <c r="CL85" i="13" s="1"/>
  <c r="CQ85" i="13" s="1"/>
  <c r="CV85" i="13" s="1"/>
  <c r="DA85" i="13" s="1"/>
  <c r="DF85" i="13" s="1"/>
  <c r="DK85" i="13" s="1"/>
  <c r="DP85" i="13" s="1"/>
  <c r="P85" i="13"/>
  <c r="DZ84" i="13"/>
  <c r="DW84" i="13"/>
  <c r="T84" i="13"/>
  <c r="Y84" i="13" s="1"/>
  <c r="AD84" i="13" s="1"/>
  <c r="AI84" i="13" s="1"/>
  <c r="AN84" i="13" s="1"/>
  <c r="AS84" i="13" s="1"/>
  <c r="AX84" i="13" s="1"/>
  <c r="BC84" i="13" s="1"/>
  <c r="BH84" i="13" s="1"/>
  <c r="BM84" i="13" s="1"/>
  <c r="BR84" i="13" s="1"/>
  <c r="BW84" i="13" s="1"/>
  <c r="CB84" i="13" s="1"/>
  <c r="CG84" i="13" s="1"/>
  <c r="CL84" i="13" s="1"/>
  <c r="CQ84" i="13" s="1"/>
  <c r="CV84" i="13" s="1"/>
  <c r="DA84" i="13" s="1"/>
  <c r="DF84" i="13" s="1"/>
  <c r="DK84" i="13" s="1"/>
  <c r="DP84" i="13" s="1"/>
  <c r="P84" i="13"/>
  <c r="Q84" i="13" s="1"/>
  <c r="DZ83" i="13"/>
  <c r="DW83" i="13"/>
  <c r="T83" i="13"/>
  <c r="Y83" i="13" s="1"/>
  <c r="AD83" i="13" s="1"/>
  <c r="AI83" i="13" s="1"/>
  <c r="AN83" i="13" s="1"/>
  <c r="AS83" i="13" s="1"/>
  <c r="AX83" i="13" s="1"/>
  <c r="BC83" i="13" s="1"/>
  <c r="BH83" i="13" s="1"/>
  <c r="BM83" i="13" s="1"/>
  <c r="BR83" i="13" s="1"/>
  <c r="BW83" i="13" s="1"/>
  <c r="CB83" i="13" s="1"/>
  <c r="CG83" i="13" s="1"/>
  <c r="CL83" i="13" s="1"/>
  <c r="CQ83" i="13" s="1"/>
  <c r="CV83" i="13" s="1"/>
  <c r="DA83" i="13" s="1"/>
  <c r="DF83" i="13" s="1"/>
  <c r="DK83" i="13" s="1"/>
  <c r="DP83" i="13" s="1"/>
  <c r="P83" i="13"/>
  <c r="Q83" i="13" s="1"/>
  <c r="DZ82" i="13"/>
  <c r="DW82" i="13"/>
  <c r="T82" i="13"/>
  <c r="Y82" i="13" s="1"/>
  <c r="AD82" i="13" s="1"/>
  <c r="AI82" i="13" s="1"/>
  <c r="AN82" i="13" s="1"/>
  <c r="AS82" i="13" s="1"/>
  <c r="AX82" i="13" s="1"/>
  <c r="BC82" i="13" s="1"/>
  <c r="BH82" i="13" s="1"/>
  <c r="BM82" i="13" s="1"/>
  <c r="BR82" i="13" s="1"/>
  <c r="BW82" i="13" s="1"/>
  <c r="CB82" i="13" s="1"/>
  <c r="CG82" i="13" s="1"/>
  <c r="CL82" i="13" s="1"/>
  <c r="CQ82" i="13" s="1"/>
  <c r="CV82" i="13" s="1"/>
  <c r="DA82" i="13" s="1"/>
  <c r="DF82" i="13" s="1"/>
  <c r="DK82" i="13" s="1"/>
  <c r="DP82" i="13" s="1"/>
  <c r="P82" i="13"/>
  <c r="Q82" i="13" s="1"/>
  <c r="DZ81" i="13"/>
  <c r="DW81" i="13"/>
  <c r="T81" i="13"/>
  <c r="Y81" i="13" s="1"/>
  <c r="AD81" i="13" s="1"/>
  <c r="AI81" i="13" s="1"/>
  <c r="AN81" i="13" s="1"/>
  <c r="AS81" i="13" s="1"/>
  <c r="AX81" i="13" s="1"/>
  <c r="BC81" i="13" s="1"/>
  <c r="BH81" i="13" s="1"/>
  <c r="BM81" i="13" s="1"/>
  <c r="BR81" i="13" s="1"/>
  <c r="BW81" i="13" s="1"/>
  <c r="CB81" i="13" s="1"/>
  <c r="CG81" i="13" s="1"/>
  <c r="CL81" i="13" s="1"/>
  <c r="CQ81" i="13" s="1"/>
  <c r="CV81" i="13" s="1"/>
  <c r="DA81" i="13" s="1"/>
  <c r="DF81" i="13" s="1"/>
  <c r="DK81" i="13" s="1"/>
  <c r="DP81" i="13" s="1"/>
  <c r="P81" i="13"/>
  <c r="Q81" i="13" s="1"/>
  <c r="DZ80" i="13"/>
  <c r="DW80" i="13"/>
  <c r="T80" i="13"/>
  <c r="Y80" i="13" s="1"/>
  <c r="AD80" i="13" s="1"/>
  <c r="AI80" i="13" s="1"/>
  <c r="AN80" i="13" s="1"/>
  <c r="AS80" i="13" s="1"/>
  <c r="AX80" i="13" s="1"/>
  <c r="BC80" i="13" s="1"/>
  <c r="BH80" i="13" s="1"/>
  <c r="BM80" i="13" s="1"/>
  <c r="BR80" i="13" s="1"/>
  <c r="BW80" i="13" s="1"/>
  <c r="CB80" i="13" s="1"/>
  <c r="CG80" i="13" s="1"/>
  <c r="CL80" i="13" s="1"/>
  <c r="CQ80" i="13" s="1"/>
  <c r="CV80" i="13" s="1"/>
  <c r="DA80" i="13" s="1"/>
  <c r="DF80" i="13" s="1"/>
  <c r="DK80" i="13" s="1"/>
  <c r="DP80" i="13" s="1"/>
  <c r="DZ79" i="13"/>
  <c r="DW79" i="13"/>
  <c r="T79" i="13"/>
  <c r="Y79" i="13" s="1"/>
  <c r="AD79" i="13" s="1"/>
  <c r="AI79" i="13" s="1"/>
  <c r="AN79" i="13" s="1"/>
  <c r="AS79" i="13" s="1"/>
  <c r="AX79" i="13" s="1"/>
  <c r="BC79" i="13" s="1"/>
  <c r="BH79" i="13" s="1"/>
  <c r="BM79" i="13" s="1"/>
  <c r="BR79" i="13" s="1"/>
  <c r="BW79" i="13" s="1"/>
  <c r="CB79" i="13" s="1"/>
  <c r="CG79" i="13" s="1"/>
  <c r="CL79" i="13" s="1"/>
  <c r="CQ79" i="13" s="1"/>
  <c r="CV79" i="13" s="1"/>
  <c r="DA79" i="13" s="1"/>
  <c r="DF79" i="13" s="1"/>
  <c r="DK79" i="13" s="1"/>
  <c r="DP79" i="13" s="1"/>
  <c r="P79" i="13"/>
  <c r="Q79" i="13" s="1"/>
  <c r="DZ78" i="13"/>
  <c r="DW78" i="13"/>
  <c r="T78" i="13"/>
  <c r="Y78" i="13" s="1"/>
  <c r="AD78" i="13" s="1"/>
  <c r="AI78" i="13" s="1"/>
  <c r="AN78" i="13" s="1"/>
  <c r="AS78" i="13" s="1"/>
  <c r="AX78" i="13" s="1"/>
  <c r="BC78" i="13" s="1"/>
  <c r="BH78" i="13" s="1"/>
  <c r="BM78" i="13" s="1"/>
  <c r="BR78" i="13" s="1"/>
  <c r="BW78" i="13" s="1"/>
  <c r="CB78" i="13" s="1"/>
  <c r="CG78" i="13" s="1"/>
  <c r="CL78" i="13" s="1"/>
  <c r="CQ78" i="13" s="1"/>
  <c r="CV78" i="13" s="1"/>
  <c r="DA78" i="13" s="1"/>
  <c r="DF78" i="13" s="1"/>
  <c r="DK78" i="13" s="1"/>
  <c r="DP78" i="13" s="1"/>
  <c r="P78" i="13"/>
  <c r="Q78" i="13" s="1"/>
  <c r="DZ77" i="13"/>
  <c r="DW77" i="13"/>
  <c r="T77" i="13"/>
  <c r="Y77" i="13" s="1"/>
  <c r="AD77" i="13" s="1"/>
  <c r="AI77" i="13" s="1"/>
  <c r="AN77" i="13" s="1"/>
  <c r="AS77" i="13" s="1"/>
  <c r="AX77" i="13" s="1"/>
  <c r="BC77" i="13" s="1"/>
  <c r="BH77" i="13" s="1"/>
  <c r="BM77" i="13" s="1"/>
  <c r="BR77" i="13" s="1"/>
  <c r="BW77" i="13" s="1"/>
  <c r="CB77" i="13" s="1"/>
  <c r="CG77" i="13" s="1"/>
  <c r="CL77" i="13" s="1"/>
  <c r="CQ77" i="13" s="1"/>
  <c r="CV77" i="13" s="1"/>
  <c r="DA77" i="13" s="1"/>
  <c r="DF77" i="13" s="1"/>
  <c r="DK77" i="13" s="1"/>
  <c r="DP77" i="13" s="1"/>
  <c r="P77" i="13"/>
  <c r="DZ76" i="13"/>
  <c r="DW76" i="13"/>
  <c r="T76" i="13"/>
  <c r="Y76" i="13" s="1"/>
  <c r="AD76" i="13" s="1"/>
  <c r="AI76" i="13" s="1"/>
  <c r="AN76" i="13" s="1"/>
  <c r="AS76" i="13" s="1"/>
  <c r="AX76" i="13" s="1"/>
  <c r="BC76" i="13" s="1"/>
  <c r="BH76" i="13" s="1"/>
  <c r="BM76" i="13" s="1"/>
  <c r="BR76" i="13" s="1"/>
  <c r="BW76" i="13" s="1"/>
  <c r="CB76" i="13" s="1"/>
  <c r="CG76" i="13" s="1"/>
  <c r="CL76" i="13" s="1"/>
  <c r="CQ76" i="13" s="1"/>
  <c r="CV76" i="13" s="1"/>
  <c r="DA76" i="13" s="1"/>
  <c r="DF76" i="13" s="1"/>
  <c r="DK76" i="13" s="1"/>
  <c r="DP76" i="13" s="1"/>
  <c r="P76" i="13"/>
  <c r="Q76" i="13" s="1"/>
  <c r="DZ75" i="13"/>
  <c r="DW75" i="13"/>
  <c r="T75" i="13"/>
  <c r="Y75" i="13" s="1"/>
  <c r="AD75" i="13" s="1"/>
  <c r="AI75" i="13" s="1"/>
  <c r="AN75" i="13" s="1"/>
  <c r="AS75" i="13" s="1"/>
  <c r="AX75" i="13" s="1"/>
  <c r="BC75" i="13" s="1"/>
  <c r="BH75" i="13" s="1"/>
  <c r="BM75" i="13" s="1"/>
  <c r="BR75" i="13" s="1"/>
  <c r="BW75" i="13" s="1"/>
  <c r="CB75" i="13" s="1"/>
  <c r="CG75" i="13" s="1"/>
  <c r="CL75" i="13" s="1"/>
  <c r="CQ75" i="13" s="1"/>
  <c r="CV75" i="13" s="1"/>
  <c r="DA75" i="13" s="1"/>
  <c r="DF75" i="13" s="1"/>
  <c r="DK75" i="13" s="1"/>
  <c r="DP75" i="13" s="1"/>
  <c r="P75" i="13"/>
  <c r="Q75" i="13" s="1"/>
  <c r="DZ74" i="13"/>
  <c r="DW74" i="13"/>
  <c r="AW74" i="13"/>
  <c r="BB74" i="13" s="1"/>
  <c r="BG74" i="13" s="1"/>
  <c r="BL74" i="13" s="1"/>
  <c r="BQ74" i="13" s="1"/>
  <c r="BV74" i="13" s="1"/>
  <c r="CA74" i="13" s="1"/>
  <c r="CF74" i="13" s="1"/>
  <c r="CK74" i="13" s="1"/>
  <c r="CP74" i="13" s="1"/>
  <c r="CU74" i="13" s="1"/>
  <c r="CZ74" i="13" s="1"/>
  <c r="DE74" i="13" s="1"/>
  <c r="DJ74" i="13" s="1"/>
  <c r="DO74" i="13" s="1"/>
  <c r="T74" i="13"/>
  <c r="Y74" i="13" s="1"/>
  <c r="AD74" i="13" s="1"/>
  <c r="AI74" i="13" s="1"/>
  <c r="AN74" i="13" s="1"/>
  <c r="AS74" i="13" s="1"/>
  <c r="AX74" i="13" s="1"/>
  <c r="BC74" i="13" s="1"/>
  <c r="DZ73" i="13"/>
  <c r="DW73" i="13"/>
  <c r="AW73" i="13"/>
  <c r="BB73" i="13" s="1"/>
  <c r="BG73" i="13" s="1"/>
  <c r="BL73" i="13" s="1"/>
  <c r="BQ73" i="13" s="1"/>
  <c r="BV73" i="13" s="1"/>
  <c r="CA73" i="13" s="1"/>
  <c r="CF73" i="13" s="1"/>
  <c r="CK73" i="13" s="1"/>
  <c r="CP73" i="13" s="1"/>
  <c r="CU73" i="13" s="1"/>
  <c r="CZ73" i="13" s="1"/>
  <c r="DE73" i="13" s="1"/>
  <c r="DJ73" i="13" s="1"/>
  <c r="DO73" i="13" s="1"/>
  <c r="DZ72" i="13"/>
  <c r="DW72" i="13"/>
  <c r="AW72" i="13"/>
  <c r="BB72" i="13" s="1"/>
  <c r="O72" i="13"/>
  <c r="T72" i="13" s="1"/>
  <c r="F72" i="13"/>
  <c r="DZ71" i="13"/>
  <c r="DW71" i="13"/>
  <c r="AW71" i="13"/>
  <c r="BB71" i="13" s="1"/>
  <c r="O71" i="13"/>
  <c r="P71" i="13" s="1"/>
  <c r="Q71" i="13" s="1"/>
  <c r="F71" i="13"/>
  <c r="DZ70" i="13"/>
  <c r="DW70" i="13"/>
  <c r="DT70" i="13"/>
  <c r="DX70" i="13" s="1"/>
  <c r="DZ69" i="13"/>
  <c r="DV63" i="13"/>
  <c r="DO63" i="13"/>
  <c r="DJ63" i="13"/>
  <c r="DE63" i="13"/>
  <c r="CZ63" i="13"/>
  <c r="CU63" i="13"/>
  <c r="CP63" i="13"/>
  <c r="CK63" i="13"/>
  <c r="CF63" i="13"/>
  <c r="CA63" i="13"/>
  <c r="BV63" i="13"/>
  <c r="BQ63" i="13"/>
  <c r="BL63" i="13"/>
  <c r="BG63" i="13"/>
  <c r="BB63" i="13"/>
  <c r="AW63" i="13"/>
  <c r="AR63" i="13"/>
  <c r="AM63" i="13"/>
  <c r="AH63" i="13"/>
  <c r="AC63" i="13"/>
  <c r="X63" i="13"/>
  <c r="S63" i="13"/>
  <c r="N63" i="13"/>
  <c r="C63" i="13"/>
  <c r="DZ62" i="13"/>
  <c r="DZ61" i="13"/>
  <c r="DW61" i="13"/>
  <c r="T61" i="13"/>
  <c r="Y61" i="13" s="1"/>
  <c r="AD61" i="13" s="1"/>
  <c r="AI61" i="13" s="1"/>
  <c r="AN61" i="13" s="1"/>
  <c r="AS61" i="13" s="1"/>
  <c r="AX61" i="13" s="1"/>
  <c r="BC61" i="13" s="1"/>
  <c r="BH61" i="13" s="1"/>
  <c r="BM61" i="13" s="1"/>
  <c r="BR61" i="13" s="1"/>
  <c r="BW61" i="13" s="1"/>
  <c r="CB61" i="13" s="1"/>
  <c r="CG61" i="13" s="1"/>
  <c r="CL61" i="13" s="1"/>
  <c r="CQ61" i="13" s="1"/>
  <c r="CV61" i="13" s="1"/>
  <c r="DA61" i="13" s="1"/>
  <c r="DF61" i="13" s="1"/>
  <c r="DK61" i="13" s="1"/>
  <c r="DP61" i="13" s="1"/>
  <c r="P61" i="13"/>
  <c r="Q61" i="13" s="1"/>
  <c r="DZ60" i="13"/>
  <c r="DW60" i="13"/>
  <c r="T60" i="13"/>
  <c r="Y60" i="13" s="1"/>
  <c r="AD60" i="13" s="1"/>
  <c r="AI60" i="13" s="1"/>
  <c r="AN60" i="13" s="1"/>
  <c r="AS60" i="13" s="1"/>
  <c r="AX60" i="13" s="1"/>
  <c r="BC60" i="13" s="1"/>
  <c r="BH60" i="13" s="1"/>
  <c r="BM60" i="13" s="1"/>
  <c r="BR60" i="13" s="1"/>
  <c r="BW60" i="13" s="1"/>
  <c r="CB60" i="13" s="1"/>
  <c r="CG60" i="13" s="1"/>
  <c r="CL60" i="13" s="1"/>
  <c r="CQ60" i="13" s="1"/>
  <c r="CV60" i="13" s="1"/>
  <c r="DA60" i="13" s="1"/>
  <c r="DF60" i="13" s="1"/>
  <c r="DK60" i="13" s="1"/>
  <c r="DP60" i="13" s="1"/>
  <c r="P60" i="13"/>
  <c r="Q60" i="13" s="1"/>
  <c r="DZ59" i="13"/>
  <c r="DW59" i="13"/>
  <c r="T59" i="13"/>
  <c r="Y59" i="13" s="1"/>
  <c r="AD59" i="13" s="1"/>
  <c r="AI59" i="13" s="1"/>
  <c r="AN59" i="13" s="1"/>
  <c r="AS59" i="13" s="1"/>
  <c r="AX59" i="13" s="1"/>
  <c r="BC59" i="13" s="1"/>
  <c r="BH59" i="13" s="1"/>
  <c r="BM59" i="13" s="1"/>
  <c r="BR59" i="13" s="1"/>
  <c r="BW59" i="13" s="1"/>
  <c r="CB59" i="13" s="1"/>
  <c r="CG59" i="13" s="1"/>
  <c r="CL59" i="13" s="1"/>
  <c r="CQ59" i="13" s="1"/>
  <c r="CV59" i="13" s="1"/>
  <c r="DA59" i="13" s="1"/>
  <c r="DF59" i="13" s="1"/>
  <c r="DK59" i="13" s="1"/>
  <c r="DP59" i="13" s="1"/>
  <c r="P59" i="13"/>
  <c r="DZ58" i="13"/>
  <c r="DW58" i="13"/>
  <c r="T58" i="13"/>
  <c r="Y58" i="13" s="1"/>
  <c r="AD58" i="13" s="1"/>
  <c r="AI58" i="13" s="1"/>
  <c r="AN58" i="13" s="1"/>
  <c r="AS58" i="13" s="1"/>
  <c r="AX58" i="13" s="1"/>
  <c r="BC58" i="13" s="1"/>
  <c r="BH58" i="13" s="1"/>
  <c r="BM58" i="13" s="1"/>
  <c r="BR58" i="13" s="1"/>
  <c r="BW58" i="13" s="1"/>
  <c r="CB58" i="13" s="1"/>
  <c r="CG58" i="13" s="1"/>
  <c r="CL58" i="13" s="1"/>
  <c r="CQ58" i="13" s="1"/>
  <c r="CV58" i="13" s="1"/>
  <c r="DA58" i="13" s="1"/>
  <c r="DF58" i="13" s="1"/>
  <c r="DK58" i="13" s="1"/>
  <c r="DP58" i="13" s="1"/>
  <c r="P58" i="13"/>
  <c r="Q58" i="13" s="1"/>
  <c r="DZ57" i="13"/>
  <c r="DW57" i="13"/>
  <c r="T57" i="13"/>
  <c r="Y57" i="13" s="1"/>
  <c r="AD57" i="13" s="1"/>
  <c r="AI57" i="13" s="1"/>
  <c r="AN57" i="13" s="1"/>
  <c r="AS57" i="13" s="1"/>
  <c r="AX57" i="13" s="1"/>
  <c r="BC57" i="13" s="1"/>
  <c r="BH57" i="13" s="1"/>
  <c r="BM57" i="13" s="1"/>
  <c r="BR57" i="13" s="1"/>
  <c r="BW57" i="13" s="1"/>
  <c r="CB57" i="13" s="1"/>
  <c r="CG57" i="13" s="1"/>
  <c r="CL57" i="13" s="1"/>
  <c r="CQ57" i="13" s="1"/>
  <c r="CV57" i="13" s="1"/>
  <c r="DA57" i="13" s="1"/>
  <c r="DF57" i="13" s="1"/>
  <c r="DK57" i="13" s="1"/>
  <c r="DP57" i="13" s="1"/>
  <c r="P57" i="13"/>
  <c r="Q57" i="13" s="1"/>
  <c r="DZ56" i="13"/>
  <c r="DW56" i="13"/>
  <c r="AR56" i="13"/>
  <c r="AW56" i="13" s="1"/>
  <c r="BB56" i="13" s="1"/>
  <c r="BG56" i="13" s="1"/>
  <c r="BL56" i="13" s="1"/>
  <c r="BQ56" i="13" s="1"/>
  <c r="BV56" i="13" s="1"/>
  <c r="CA56" i="13" s="1"/>
  <c r="CF56" i="13" s="1"/>
  <c r="CK56" i="13" s="1"/>
  <c r="CP56" i="13" s="1"/>
  <c r="CU56" i="13" s="1"/>
  <c r="CZ56" i="13" s="1"/>
  <c r="DE56" i="13" s="1"/>
  <c r="DJ56" i="13" s="1"/>
  <c r="DO56" i="13" s="1"/>
  <c r="AD56" i="13"/>
  <c r="AI56" i="13" s="1"/>
  <c r="AN56" i="13" s="1"/>
  <c r="AS56" i="13" s="1"/>
  <c r="AX56" i="13" s="1"/>
  <c r="BC56" i="13" s="1"/>
  <c r="BH56" i="13" s="1"/>
  <c r="BM56" i="13" s="1"/>
  <c r="BR56" i="13" s="1"/>
  <c r="BW56" i="13" s="1"/>
  <c r="CB56" i="13" s="1"/>
  <c r="CG56" i="13" s="1"/>
  <c r="CL56" i="13" s="1"/>
  <c r="CQ56" i="13" s="1"/>
  <c r="CV56" i="13" s="1"/>
  <c r="DA56" i="13" s="1"/>
  <c r="DF56" i="13" s="1"/>
  <c r="DK56" i="13" s="1"/>
  <c r="DP56" i="13" s="1"/>
  <c r="DZ55" i="13"/>
  <c r="DW55" i="13"/>
  <c r="AR55" i="13"/>
  <c r="AW55" i="13" s="1"/>
  <c r="BB55" i="13" s="1"/>
  <c r="BG55" i="13" s="1"/>
  <c r="BL55" i="13" s="1"/>
  <c r="BQ55" i="13" s="1"/>
  <c r="BV55" i="13" s="1"/>
  <c r="CA55" i="13" s="1"/>
  <c r="CF55" i="13" s="1"/>
  <c r="CK55" i="13" s="1"/>
  <c r="CP55" i="13" s="1"/>
  <c r="CU55" i="13" s="1"/>
  <c r="CZ55" i="13" s="1"/>
  <c r="DE55" i="13" s="1"/>
  <c r="DJ55" i="13" s="1"/>
  <c r="DO55" i="13" s="1"/>
  <c r="AD55" i="13"/>
  <c r="AI55" i="13" s="1"/>
  <c r="AN55" i="13" s="1"/>
  <c r="AS55" i="13" s="1"/>
  <c r="AX55" i="13" s="1"/>
  <c r="BC55" i="13" s="1"/>
  <c r="BH55" i="13" s="1"/>
  <c r="BM55" i="13" s="1"/>
  <c r="BR55" i="13" s="1"/>
  <c r="BW55" i="13" s="1"/>
  <c r="CB55" i="13" s="1"/>
  <c r="CG55" i="13" s="1"/>
  <c r="CL55" i="13" s="1"/>
  <c r="CQ55" i="13" s="1"/>
  <c r="CV55" i="13" s="1"/>
  <c r="DA55" i="13" s="1"/>
  <c r="DF55" i="13" s="1"/>
  <c r="DK55" i="13" s="1"/>
  <c r="DP55" i="13" s="1"/>
  <c r="E55" i="13"/>
  <c r="DZ54" i="13"/>
  <c r="DW54" i="13"/>
  <c r="AD54" i="13"/>
  <c r="AI54" i="13" s="1"/>
  <c r="AN54" i="13" s="1"/>
  <c r="AS54" i="13" s="1"/>
  <c r="AX54" i="13" s="1"/>
  <c r="BC54" i="13" s="1"/>
  <c r="BH54" i="13" s="1"/>
  <c r="BM54" i="13" s="1"/>
  <c r="BR54" i="13" s="1"/>
  <c r="BW54" i="13" s="1"/>
  <c r="CB54" i="13" s="1"/>
  <c r="CG54" i="13" s="1"/>
  <c r="CL54" i="13" s="1"/>
  <c r="CQ54" i="13" s="1"/>
  <c r="CV54" i="13" s="1"/>
  <c r="DA54" i="13" s="1"/>
  <c r="DF54" i="13" s="1"/>
  <c r="DK54" i="13" s="1"/>
  <c r="DP54" i="13" s="1"/>
  <c r="T54" i="13"/>
  <c r="P54" i="13"/>
  <c r="DZ53" i="13"/>
  <c r="DW53" i="13"/>
  <c r="AD53" i="13"/>
  <c r="AI53" i="13" s="1"/>
  <c r="AN53" i="13" s="1"/>
  <c r="AS53" i="13" s="1"/>
  <c r="AX53" i="13" s="1"/>
  <c r="BC53" i="13" s="1"/>
  <c r="BH53" i="13" s="1"/>
  <c r="BM53" i="13" s="1"/>
  <c r="BR53" i="13" s="1"/>
  <c r="BW53" i="13" s="1"/>
  <c r="CB53" i="13" s="1"/>
  <c r="CG53" i="13" s="1"/>
  <c r="CL53" i="13" s="1"/>
  <c r="CQ53" i="13" s="1"/>
  <c r="CV53" i="13" s="1"/>
  <c r="DA53" i="13" s="1"/>
  <c r="DF53" i="13" s="1"/>
  <c r="DK53" i="13" s="1"/>
  <c r="DP53" i="13" s="1"/>
  <c r="AC53" i="13"/>
  <c r="AH53" i="13" s="1"/>
  <c r="AM53" i="13" s="1"/>
  <c r="AR53" i="13" s="1"/>
  <c r="AW53" i="13" s="1"/>
  <c r="BB53" i="13" s="1"/>
  <c r="BG53" i="13" s="1"/>
  <c r="BL53" i="13" s="1"/>
  <c r="BQ53" i="13" s="1"/>
  <c r="BV53" i="13" s="1"/>
  <c r="CA53" i="13" s="1"/>
  <c r="CF53" i="13" s="1"/>
  <c r="CK53" i="13" s="1"/>
  <c r="CP53" i="13" s="1"/>
  <c r="CU53" i="13" s="1"/>
  <c r="CZ53" i="13" s="1"/>
  <c r="DE53" i="13" s="1"/>
  <c r="DJ53" i="13" s="1"/>
  <c r="DO53" i="13" s="1"/>
  <c r="T53" i="13"/>
  <c r="DZ52" i="13"/>
  <c r="DW52" i="13"/>
  <c r="AD52" i="13"/>
  <c r="AI52" i="13" s="1"/>
  <c r="AN52" i="13" s="1"/>
  <c r="AS52" i="13" s="1"/>
  <c r="AX52" i="13" s="1"/>
  <c r="BC52" i="13" s="1"/>
  <c r="BH52" i="13" s="1"/>
  <c r="BM52" i="13" s="1"/>
  <c r="BR52" i="13" s="1"/>
  <c r="BW52" i="13" s="1"/>
  <c r="CB52" i="13" s="1"/>
  <c r="CG52" i="13" s="1"/>
  <c r="CL52" i="13" s="1"/>
  <c r="CQ52" i="13" s="1"/>
  <c r="CV52" i="13" s="1"/>
  <c r="DA52" i="13" s="1"/>
  <c r="DF52" i="13" s="1"/>
  <c r="DK52" i="13" s="1"/>
  <c r="DP52" i="13" s="1"/>
  <c r="AC52" i="13"/>
  <c r="AH52" i="13" s="1"/>
  <c r="AM52" i="13" s="1"/>
  <c r="AR52" i="13" s="1"/>
  <c r="AW52" i="13" s="1"/>
  <c r="BB52" i="13" s="1"/>
  <c r="BG52" i="13" s="1"/>
  <c r="BL52" i="13" s="1"/>
  <c r="BQ52" i="13" s="1"/>
  <c r="BV52" i="13" s="1"/>
  <c r="CA52" i="13" s="1"/>
  <c r="CF52" i="13" s="1"/>
  <c r="CK52" i="13" s="1"/>
  <c r="CP52" i="13" s="1"/>
  <c r="CU52" i="13" s="1"/>
  <c r="CZ52" i="13" s="1"/>
  <c r="DE52" i="13" s="1"/>
  <c r="DJ52" i="13" s="1"/>
  <c r="DO52" i="13" s="1"/>
  <c r="T52" i="13"/>
  <c r="E52" i="13"/>
  <c r="E53" i="13" s="1"/>
  <c r="DZ51" i="13"/>
  <c r="DW51" i="13"/>
  <c r="DQ51" i="13"/>
  <c r="DR51" i="13" s="1"/>
  <c r="DL51" i="13"/>
  <c r="DM51" i="13" s="1"/>
  <c r="DG51" i="13"/>
  <c r="DH51" i="13" s="1"/>
  <c r="DB51" i="13"/>
  <c r="DC51" i="13" s="1"/>
  <c r="CW51" i="13"/>
  <c r="CX51" i="13" s="1"/>
  <c r="CR51" i="13"/>
  <c r="CS51" i="13" s="1"/>
  <c r="CM51" i="13"/>
  <c r="CN51" i="13" s="1"/>
  <c r="CH51" i="13"/>
  <c r="CI51" i="13" s="1"/>
  <c r="CC51" i="13"/>
  <c r="CD51" i="13" s="1"/>
  <c r="BX51" i="13"/>
  <c r="BY51" i="13" s="1"/>
  <c r="BS51" i="13"/>
  <c r="BT51" i="13" s="1"/>
  <c r="BN51" i="13"/>
  <c r="BO51" i="13" s="1"/>
  <c r="BI51" i="13"/>
  <c r="BJ51" i="13" s="1"/>
  <c r="BD51" i="13"/>
  <c r="AY51" i="13"/>
  <c r="AZ51" i="13" s="1"/>
  <c r="AT51" i="13"/>
  <c r="AO51" i="13"/>
  <c r="AP51" i="13" s="1"/>
  <c r="AJ51" i="13"/>
  <c r="AK51" i="13" s="1"/>
  <c r="AE51" i="13"/>
  <c r="AF51" i="13" s="1"/>
  <c r="Z51" i="13"/>
  <c r="U51" i="13"/>
  <c r="V51" i="13" s="1"/>
  <c r="P51" i="13"/>
  <c r="Q51" i="13" s="1"/>
  <c r="DZ50" i="13"/>
  <c r="DW50" i="13"/>
  <c r="DT50" i="13"/>
  <c r="DX50" i="13" s="1"/>
  <c r="DZ49" i="13"/>
  <c r="DV42" i="13"/>
  <c r="DO42" i="13"/>
  <c r="DJ42" i="13"/>
  <c r="DE42" i="13"/>
  <c r="CZ42" i="13"/>
  <c r="CU42" i="13"/>
  <c r="CP42" i="13"/>
  <c r="CK42" i="13"/>
  <c r="CF42" i="13"/>
  <c r="CA42" i="13"/>
  <c r="BV42" i="13"/>
  <c r="BQ42" i="13"/>
  <c r="BL42" i="13"/>
  <c r="BG42" i="13"/>
  <c r="BB42" i="13"/>
  <c r="AW42" i="13"/>
  <c r="AR42" i="13"/>
  <c r="AM42" i="13"/>
  <c r="AH42" i="13"/>
  <c r="AC42" i="13"/>
  <c r="X42" i="13"/>
  <c r="S42" i="13"/>
  <c r="N42" i="13"/>
  <c r="C42" i="13"/>
  <c r="DZ40" i="13"/>
  <c r="DW40" i="13"/>
  <c r="T40" i="13"/>
  <c r="S40" i="13"/>
  <c r="X40" i="13" s="1"/>
  <c r="P40" i="13"/>
  <c r="DZ39" i="13"/>
  <c r="DW39" i="13"/>
  <c r="T39" i="13"/>
  <c r="S39" i="13"/>
  <c r="X39" i="13" s="1"/>
  <c r="P39" i="13"/>
  <c r="DZ38" i="13"/>
  <c r="DW38" i="13"/>
  <c r="T38" i="13"/>
  <c r="S38" i="13"/>
  <c r="X38" i="13" s="1"/>
  <c r="P38" i="13"/>
  <c r="DZ37" i="13"/>
  <c r="DW37" i="13"/>
  <c r="T37" i="13"/>
  <c r="S37" i="13"/>
  <c r="X37" i="13" s="1"/>
  <c r="P37" i="13"/>
  <c r="DZ36" i="13"/>
  <c r="DW36" i="13"/>
  <c r="T36" i="13"/>
  <c r="Y36" i="13" s="1"/>
  <c r="AD36" i="13" s="1"/>
  <c r="AI36" i="13" s="1"/>
  <c r="AN36" i="13" s="1"/>
  <c r="AS36" i="13" s="1"/>
  <c r="AX36" i="13" s="1"/>
  <c r="BC36" i="13" s="1"/>
  <c r="BH36" i="13" s="1"/>
  <c r="BM36" i="13" s="1"/>
  <c r="BR36" i="13" s="1"/>
  <c r="BW36" i="13" s="1"/>
  <c r="CB36" i="13" s="1"/>
  <c r="CG36" i="13" s="1"/>
  <c r="CL36" i="13" s="1"/>
  <c r="CQ36" i="13" s="1"/>
  <c r="CV36" i="13" s="1"/>
  <c r="DA36" i="13" s="1"/>
  <c r="DF36" i="13" s="1"/>
  <c r="DK36" i="13" s="1"/>
  <c r="DP36" i="13" s="1"/>
  <c r="S36" i="13"/>
  <c r="X36" i="13" s="1"/>
  <c r="P36" i="13"/>
  <c r="DZ35" i="13"/>
  <c r="DW35" i="13"/>
  <c r="T35" i="13"/>
  <c r="S35" i="13"/>
  <c r="X35" i="13" s="1"/>
  <c r="P35" i="13"/>
  <c r="DZ34" i="13"/>
  <c r="DW34" i="13"/>
  <c r="T34" i="13"/>
  <c r="S34" i="13"/>
  <c r="X34" i="13" s="1"/>
  <c r="P34" i="13"/>
  <c r="DZ33" i="13"/>
  <c r="DW33" i="13"/>
  <c r="T33" i="13"/>
  <c r="S33" i="13"/>
  <c r="X33" i="13" s="1"/>
  <c r="P33" i="13"/>
  <c r="DZ32" i="13"/>
  <c r="DW32" i="13"/>
  <c r="T32" i="13"/>
  <c r="S32" i="13"/>
  <c r="X32" i="13" s="1"/>
  <c r="P32" i="13"/>
  <c r="DZ31" i="13"/>
  <c r="DW31" i="13"/>
  <c r="AD31" i="13"/>
  <c r="AC31" i="13"/>
  <c r="AH31" i="13" s="1"/>
  <c r="Z31" i="13"/>
  <c r="AA31" i="13" s="1"/>
  <c r="T31" i="13"/>
  <c r="S31" i="13"/>
  <c r="P31" i="13"/>
  <c r="Q31" i="13" s="1"/>
  <c r="F31" i="13"/>
  <c r="DZ30" i="13"/>
  <c r="DW30" i="13"/>
  <c r="AD30" i="13"/>
  <c r="AI30" i="13" s="1"/>
  <c r="AN30" i="13" s="1"/>
  <c r="AS30" i="13" s="1"/>
  <c r="AX30" i="13" s="1"/>
  <c r="BC30" i="13" s="1"/>
  <c r="BH30" i="13" s="1"/>
  <c r="BM30" i="13" s="1"/>
  <c r="BR30" i="13" s="1"/>
  <c r="BW30" i="13" s="1"/>
  <c r="CB30" i="13" s="1"/>
  <c r="CG30" i="13" s="1"/>
  <c r="CL30" i="13" s="1"/>
  <c r="CQ30" i="13" s="1"/>
  <c r="CV30" i="13" s="1"/>
  <c r="DA30" i="13" s="1"/>
  <c r="DF30" i="13" s="1"/>
  <c r="DK30" i="13" s="1"/>
  <c r="DP30" i="13" s="1"/>
  <c r="AC30" i="13"/>
  <c r="AH30" i="13" s="1"/>
  <c r="Z30" i="13"/>
  <c r="AA30" i="13" s="1"/>
  <c r="T30" i="13"/>
  <c r="S30" i="13"/>
  <c r="P30" i="13"/>
  <c r="Q30" i="13" s="1"/>
  <c r="F30" i="13"/>
  <c r="DZ29" i="13"/>
  <c r="DW29" i="13"/>
  <c r="AD29" i="13"/>
  <c r="AI29" i="13" s="1"/>
  <c r="AN29" i="13" s="1"/>
  <c r="AS29" i="13" s="1"/>
  <c r="AX29" i="13" s="1"/>
  <c r="BC29" i="13" s="1"/>
  <c r="BH29" i="13" s="1"/>
  <c r="BM29" i="13" s="1"/>
  <c r="BR29" i="13" s="1"/>
  <c r="BW29" i="13" s="1"/>
  <c r="CB29" i="13" s="1"/>
  <c r="CG29" i="13" s="1"/>
  <c r="CL29" i="13" s="1"/>
  <c r="CQ29" i="13" s="1"/>
  <c r="CV29" i="13" s="1"/>
  <c r="DA29" i="13" s="1"/>
  <c r="DF29" i="13" s="1"/>
  <c r="DK29" i="13" s="1"/>
  <c r="DP29" i="13" s="1"/>
  <c r="AC29" i="13"/>
  <c r="Z29" i="13"/>
  <c r="AA29" i="13" s="1"/>
  <c r="T29" i="13"/>
  <c r="S29" i="13"/>
  <c r="P29" i="13"/>
  <c r="Q29" i="13" s="1"/>
  <c r="F29" i="13"/>
  <c r="DZ28" i="13"/>
  <c r="DW28" i="13"/>
  <c r="AR28" i="13"/>
  <c r="AW28" i="13" s="1"/>
  <c r="AD28" i="13"/>
  <c r="AC28" i="13"/>
  <c r="AH28" i="13" s="1"/>
  <c r="Z28" i="13"/>
  <c r="AA28" i="13" s="1"/>
  <c r="U28" i="13"/>
  <c r="V28" i="13" s="1"/>
  <c r="P28" i="13"/>
  <c r="F28" i="13"/>
  <c r="DZ27" i="13"/>
  <c r="DW27" i="13"/>
  <c r="AD27" i="13"/>
  <c r="AI27" i="13" s="1"/>
  <c r="AN27" i="13" s="1"/>
  <c r="AS27" i="13" s="1"/>
  <c r="AX27" i="13" s="1"/>
  <c r="BC27" i="13" s="1"/>
  <c r="BH27" i="13" s="1"/>
  <c r="BM27" i="13" s="1"/>
  <c r="BR27" i="13" s="1"/>
  <c r="BW27" i="13" s="1"/>
  <c r="CB27" i="13" s="1"/>
  <c r="CG27" i="13" s="1"/>
  <c r="CL27" i="13" s="1"/>
  <c r="CQ27" i="13" s="1"/>
  <c r="CV27" i="13" s="1"/>
  <c r="DA27" i="13" s="1"/>
  <c r="DF27" i="13" s="1"/>
  <c r="DK27" i="13" s="1"/>
  <c r="DP27" i="13" s="1"/>
  <c r="AC27" i="13"/>
  <c r="AH27" i="13" s="1"/>
  <c r="Z27" i="13"/>
  <c r="AA27" i="13" s="1"/>
  <c r="T27" i="13"/>
  <c r="S27" i="13"/>
  <c r="P27" i="13"/>
  <c r="Q27" i="13" s="1"/>
  <c r="F27" i="13"/>
  <c r="DZ26" i="13"/>
  <c r="DW26" i="13"/>
  <c r="AD26" i="13"/>
  <c r="AI26" i="13" s="1"/>
  <c r="AN26" i="13" s="1"/>
  <c r="AS26" i="13" s="1"/>
  <c r="AX26" i="13" s="1"/>
  <c r="BC26" i="13" s="1"/>
  <c r="BH26" i="13" s="1"/>
  <c r="BM26" i="13" s="1"/>
  <c r="BR26" i="13" s="1"/>
  <c r="BW26" i="13" s="1"/>
  <c r="CB26" i="13" s="1"/>
  <c r="CG26" i="13" s="1"/>
  <c r="CL26" i="13" s="1"/>
  <c r="CQ26" i="13" s="1"/>
  <c r="CV26" i="13" s="1"/>
  <c r="DA26" i="13" s="1"/>
  <c r="DF26" i="13" s="1"/>
  <c r="DK26" i="13" s="1"/>
  <c r="DP26" i="13" s="1"/>
  <c r="Z26" i="13"/>
  <c r="AA26" i="13" s="1"/>
  <c r="T26" i="13"/>
  <c r="S26" i="13"/>
  <c r="P26" i="13"/>
  <c r="Q26" i="13" s="1"/>
  <c r="F26" i="13"/>
  <c r="DZ25" i="13"/>
  <c r="DW25" i="13"/>
  <c r="AD25" i="13"/>
  <c r="AI25" i="13" s="1"/>
  <c r="AN25" i="13" s="1"/>
  <c r="AS25" i="13" s="1"/>
  <c r="AX25" i="13" s="1"/>
  <c r="BC25" i="13" s="1"/>
  <c r="BH25" i="13" s="1"/>
  <c r="BM25" i="13" s="1"/>
  <c r="BR25" i="13" s="1"/>
  <c r="BW25" i="13" s="1"/>
  <c r="CB25" i="13" s="1"/>
  <c r="CG25" i="13" s="1"/>
  <c r="CL25" i="13" s="1"/>
  <c r="CQ25" i="13" s="1"/>
  <c r="CV25" i="13" s="1"/>
  <c r="DA25" i="13" s="1"/>
  <c r="DF25" i="13" s="1"/>
  <c r="DK25" i="13" s="1"/>
  <c r="DP25" i="13" s="1"/>
  <c r="P25" i="13"/>
  <c r="Q25" i="13" s="1"/>
  <c r="F25" i="13"/>
  <c r="DZ24" i="13"/>
  <c r="DW24" i="13"/>
  <c r="AD24" i="13"/>
  <c r="AI24" i="13" s="1"/>
  <c r="AN24" i="13" s="1"/>
  <c r="AS24" i="13" s="1"/>
  <c r="AX24" i="13" s="1"/>
  <c r="BC24" i="13" s="1"/>
  <c r="BH24" i="13" s="1"/>
  <c r="BM24" i="13" s="1"/>
  <c r="BR24" i="13" s="1"/>
  <c r="BW24" i="13" s="1"/>
  <c r="CB24" i="13" s="1"/>
  <c r="CG24" i="13" s="1"/>
  <c r="CL24" i="13" s="1"/>
  <c r="CQ24" i="13" s="1"/>
  <c r="CV24" i="13" s="1"/>
  <c r="DA24" i="13" s="1"/>
  <c r="DF24" i="13" s="1"/>
  <c r="DK24" i="13" s="1"/>
  <c r="DP24" i="13" s="1"/>
  <c r="P24" i="13"/>
  <c r="F24" i="13"/>
  <c r="DZ23" i="13"/>
  <c r="DW23" i="13"/>
  <c r="AD23" i="13"/>
  <c r="AI23" i="13" s="1"/>
  <c r="AN23" i="13" s="1"/>
  <c r="F23" i="13"/>
  <c r="DZ22" i="13"/>
  <c r="DW22" i="13"/>
  <c r="AD22" i="13"/>
  <c r="AC22" i="13"/>
  <c r="AH22" i="13" s="1"/>
  <c r="Z22" i="13"/>
  <c r="T22" i="13"/>
  <c r="S22" i="13"/>
  <c r="P22" i="13"/>
  <c r="Q22" i="13" s="1"/>
  <c r="F22" i="13"/>
  <c r="DZ21" i="13"/>
  <c r="DW21" i="13"/>
  <c r="AD21" i="13"/>
  <c r="AI21" i="13" s="1"/>
  <c r="AN21" i="13" s="1"/>
  <c r="AS21" i="13" s="1"/>
  <c r="AX21" i="13" s="1"/>
  <c r="BC21" i="13" s="1"/>
  <c r="BH21" i="13" s="1"/>
  <c r="BM21" i="13" s="1"/>
  <c r="BR21" i="13" s="1"/>
  <c r="BW21" i="13" s="1"/>
  <c r="CB21" i="13" s="1"/>
  <c r="CG21" i="13" s="1"/>
  <c r="CL21" i="13" s="1"/>
  <c r="CQ21" i="13" s="1"/>
  <c r="CV21" i="13" s="1"/>
  <c r="DA21" i="13" s="1"/>
  <c r="DF21" i="13" s="1"/>
  <c r="DK21" i="13" s="1"/>
  <c r="DP21" i="13" s="1"/>
  <c r="AC21" i="13"/>
  <c r="Z21" i="13"/>
  <c r="AA21" i="13" s="1"/>
  <c r="T21" i="13"/>
  <c r="S21" i="13"/>
  <c r="P21" i="13"/>
  <c r="F21" i="13"/>
  <c r="DZ20" i="13"/>
  <c r="M211" i="12"/>
  <c r="X211" i="12"/>
  <c r="AC211" i="12" s="1"/>
  <c r="AH211" i="12" s="1"/>
  <c r="S211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U200" i="13" l="1"/>
  <c r="V200" i="13" s="1"/>
  <c r="U192" i="13"/>
  <c r="V192" i="13" s="1"/>
  <c r="U21" i="13"/>
  <c r="V21" i="13" s="1"/>
  <c r="U168" i="13"/>
  <c r="V168" i="13" s="1"/>
  <c r="X168" i="13"/>
  <c r="AC168" i="13" s="1"/>
  <c r="AE168" i="13" s="1"/>
  <c r="AF168" i="13" s="1"/>
  <c r="Z170" i="13"/>
  <c r="AA170" i="13" s="1"/>
  <c r="U199" i="13"/>
  <c r="V199" i="13" s="1"/>
  <c r="U173" i="13"/>
  <c r="V173" i="13" s="1"/>
  <c r="U191" i="13"/>
  <c r="V191" i="13" s="1"/>
  <c r="T187" i="13"/>
  <c r="Y187" i="13" s="1"/>
  <c r="AD187" i="13" s="1"/>
  <c r="U188" i="13"/>
  <c r="V188" i="13" s="1"/>
  <c r="X192" i="13"/>
  <c r="AC192" i="13" s="1"/>
  <c r="AH192" i="13" s="1"/>
  <c r="AM192" i="13" s="1"/>
  <c r="AR192" i="13" s="1"/>
  <c r="AW192" i="13" s="1"/>
  <c r="BB192" i="13" s="1"/>
  <c r="BG192" i="13" s="1"/>
  <c r="BL192" i="13" s="1"/>
  <c r="BQ192" i="13" s="1"/>
  <c r="U172" i="13"/>
  <c r="V172" i="13" s="1"/>
  <c r="U196" i="13"/>
  <c r="V196" i="13" s="1"/>
  <c r="AE21" i="13"/>
  <c r="AF21" i="13" s="1"/>
  <c r="U170" i="13"/>
  <c r="V170" i="13" s="1"/>
  <c r="U169" i="13"/>
  <c r="V169" i="13" s="1"/>
  <c r="BQ194" i="13"/>
  <c r="DF166" i="13"/>
  <c r="BV188" i="13"/>
  <c r="CA188" i="13" s="1"/>
  <c r="AE190" i="13"/>
  <c r="AF190" i="13" s="1"/>
  <c r="AI190" i="13"/>
  <c r="BQ190" i="13"/>
  <c r="BQ196" i="13"/>
  <c r="DF170" i="13"/>
  <c r="U197" i="13"/>
  <c r="V197" i="13" s="1"/>
  <c r="Y197" i="13"/>
  <c r="U193" i="13"/>
  <c r="V193" i="13" s="1"/>
  <c r="Y193" i="13"/>
  <c r="DF164" i="13"/>
  <c r="AD200" i="13"/>
  <c r="BQ199" i="13"/>
  <c r="Z189" i="13"/>
  <c r="AA189" i="13" s="1"/>
  <c r="AD189" i="13"/>
  <c r="Y188" i="13"/>
  <c r="AE198" i="13"/>
  <c r="AF198" i="13" s="1"/>
  <c r="AI198" i="13"/>
  <c r="DF172" i="13"/>
  <c r="DF165" i="13"/>
  <c r="BQ198" i="13"/>
  <c r="DF173" i="13"/>
  <c r="Z190" i="13"/>
  <c r="AA190" i="13" s="1"/>
  <c r="AE194" i="13"/>
  <c r="AF194" i="13" s="1"/>
  <c r="AI194" i="13"/>
  <c r="DF168" i="13"/>
  <c r="DF167" i="13"/>
  <c r="DF169" i="13"/>
  <c r="BQ187" i="13"/>
  <c r="BQ197" i="13"/>
  <c r="BQ193" i="13"/>
  <c r="BQ189" i="13"/>
  <c r="AD192" i="13"/>
  <c r="Z196" i="13"/>
  <c r="AA196" i="13" s="1"/>
  <c r="AD196" i="13"/>
  <c r="DF171" i="13"/>
  <c r="Q167" i="13"/>
  <c r="Q198" i="13"/>
  <c r="Q197" i="13"/>
  <c r="Q193" i="13"/>
  <c r="Z194" i="13"/>
  <c r="AA194" i="13" s="1"/>
  <c r="Z198" i="13"/>
  <c r="AA198" i="13" s="1"/>
  <c r="Z173" i="13"/>
  <c r="AA173" i="13" s="1"/>
  <c r="AC173" i="13"/>
  <c r="Z169" i="13"/>
  <c r="AA169" i="13" s="1"/>
  <c r="AC169" i="13"/>
  <c r="Z165" i="13"/>
  <c r="AA165" i="13" s="1"/>
  <c r="AC165" i="13"/>
  <c r="Z164" i="13"/>
  <c r="AA164" i="13" s="1"/>
  <c r="AC164" i="13"/>
  <c r="Q187" i="13"/>
  <c r="Q189" i="13"/>
  <c r="Q192" i="13"/>
  <c r="X195" i="13"/>
  <c r="AC195" i="13" s="1"/>
  <c r="AH195" i="13" s="1"/>
  <c r="AM195" i="13" s="1"/>
  <c r="AR195" i="13" s="1"/>
  <c r="AW195" i="13" s="1"/>
  <c r="BB195" i="13" s="1"/>
  <c r="BG195" i="13" s="1"/>
  <c r="BL195" i="13" s="1"/>
  <c r="U195" i="13"/>
  <c r="V195" i="13" s="1"/>
  <c r="BQ191" i="13"/>
  <c r="Z199" i="13"/>
  <c r="AA199" i="13" s="1"/>
  <c r="AD199" i="13"/>
  <c r="AD195" i="13"/>
  <c r="Z191" i="13"/>
  <c r="AA191" i="13" s="1"/>
  <c r="AD191" i="13"/>
  <c r="X200" i="13"/>
  <c r="AC200" i="13" s="1"/>
  <c r="AH200" i="13" s="1"/>
  <c r="AM200" i="13" s="1"/>
  <c r="AR200" i="13" s="1"/>
  <c r="AW200" i="13" s="1"/>
  <c r="BB200" i="13" s="1"/>
  <c r="BG200" i="13" s="1"/>
  <c r="BL200" i="13" s="1"/>
  <c r="Q169" i="13"/>
  <c r="Q172" i="13"/>
  <c r="Q173" i="13"/>
  <c r="Z166" i="13"/>
  <c r="AA166" i="13" s="1"/>
  <c r="AE172" i="13"/>
  <c r="AF172" i="13" s="1"/>
  <c r="Q191" i="13"/>
  <c r="U194" i="13"/>
  <c r="V194" i="13" s="1"/>
  <c r="Z172" i="13"/>
  <c r="AA172" i="13" s="1"/>
  <c r="AC166" i="13"/>
  <c r="AC170" i="13"/>
  <c r="AH172" i="13"/>
  <c r="DW174" i="13"/>
  <c r="Q199" i="13"/>
  <c r="Q190" i="13"/>
  <c r="U189" i="13"/>
  <c r="V189" i="13" s="1"/>
  <c r="X171" i="13"/>
  <c r="U171" i="13"/>
  <c r="V171" i="13" s="1"/>
  <c r="Z167" i="13"/>
  <c r="AA167" i="13" s="1"/>
  <c r="AC167" i="13"/>
  <c r="Q168" i="13"/>
  <c r="DV201" i="13"/>
  <c r="DV243" i="13" s="1"/>
  <c r="U198" i="13"/>
  <c r="V198" i="13" s="1"/>
  <c r="U190" i="13"/>
  <c r="V190" i="13" s="1"/>
  <c r="F52" i="13"/>
  <c r="P52" i="13"/>
  <c r="Q52" i="13" s="1"/>
  <c r="P80" i="13"/>
  <c r="Q80" i="13" s="1"/>
  <c r="U215" i="13"/>
  <c r="V215" i="13" s="1"/>
  <c r="U236" i="13"/>
  <c r="V236" i="13" s="1"/>
  <c r="U26" i="13"/>
  <c r="V26" i="13" s="1"/>
  <c r="U27" i="13"/>
  <c r="V27" i="13" s="1"/>
  <c r="AE29" i="13"/>
  <c r="AF29" i="13" s="1"/>
  <c r="U87" i="13"/>
  <c r="V87" i="13" s="1"/>
  <c r="U30" i="13"/>
  <c r="V30" i="13" s="1"/>
  <c r="U81" i="13"/>
  <c r="V81" i="13" s="1"/>
  <c r="U92" i="13"/>
  <c r="V92" i="13" s="1"/>
  <c r="U88" i="13"/>
  <c r="V88" i="13" s="1"/>
  <c r="U84" i="13"/>
  <c r="V84" i="13" s="1"/>
  <c r="Z106" i="13"/>
  <c r="AA106" i="13" s="1"/>
  <c r="Z90" i="13"/>
  <c r="AA90" i="13" s="1"/>
  <c r="DW239" i="13"/>
  <c r="U95" i="13"/>
  <c r="V95" i="13" s="1"/>
  <c r="AE31" i="13"/>
  <c r="AF31" i="13" s="1"/>
  <c r="DQ78" i="13"/>
  <c r="DR78" i="13" s="1"/>
  <c r="U32" i="13"/>
  <c r="V32" i="13" s="1"/>
  <c r="AE106" i="13"/>
  <c r="AF106" i="13" s="1"/>
  <c r="U151" i="13"/>
  <c r="V151" i="13" s="1"/>
  <c r="U35" i="13"/>
  <c r="V35" i="13" s="1"/>
  <c r="U39" i="13"/>
  <c r="V39" i="13" s="1"/>
  <c r="U82" i="13"/>
  <c r="V82" i="13" s="1"/>
  <c r="U40" i="13"/>
  <c r="V40" i="13" s="1"/>
  <c r="U57" i="13"/>
  <c r="V57" i="13" s="1"/>
  <c r="AE22" i="13"/>
  <c r="AF22" i="13" s="1"/>
  <c r="AE28" i="13"/>
  <c r="AF28" i="13" s="1"/>
  <c r="U124" i="13"/>
  <c r="V124" i="13" s="1"/>
  <c r="U125" i="13"/>
  <c r="V125" i="13" s="1"/>
  <c r="U80" i="13"/>
  <c r="V80" i="13" s="1"/>
  <c r="T73" i="13"/>
  <c r="Y73" i="13" s="1"/>
  <c r="AD73" i="13" s="1"/>
  <c r="AI73" i="13" s="1"/>
  <c r="AN73" i="13" s="1"/>
  <c r="AS73" i="13" s="1"/>
  <c r="AX73" i="13" s="1"/>
  <c r="DX148" i="13"/>
  <c r="DU148" i="13"/>
  <c r="DY148" i="13" s="1"/>
  <c r="U167" i="13"/>
  <c r="V167" i="13" s="1"/>
  <c r="X218" i="13"/>
  <c r="Z218" i="13" s="1"/>
  <c r="AA218" i="13" s="1"/>
  <c r="U218" i="13"/>
  <c r="V218" i="13" s="1"/>
  <c r="Z86" i="13"/>
  <c r="AA86" i="13" s="1"/>
  <c r="U33" i="13"/>
  <c r="V33" i="13" s="1"/>
  <c r="U37" i="13"/>
  <c r="V37" i="13" s="1"/>
  <c r="Y72" i="13"/>
  <c r="AD72" i="13" s="1"/>
  <c r="U72" i="13"/>
  <c r="V72" i="13" s="1"/>
  <c r="U132" i="13"/>
  <c r="V132" i="13" s="1"/>
  <c r="X132" i="13"/>
  <c r="Z132" i="13" s="1"/>
  <c r="X208" i="13"/>
  <c r="AC208" i="13" s="1"/>
  <c r="AH208" i="13" s="1"/>
  <c r="AM208" i="13" s="1"/>
  <c r="AR208" i="13" s="1"/>
  <c r="AW208" i="13" s="1"/>
  <c r="BB208" i="13" s="1"/>
  <c r="BG208" i="13" s="1"/>
  <c r="BL208" i="13" s="1"/>
  <c r="BQ208" i="13" s="1"/>
  <c r="BV208" i="13" s="1"/>
  <c r="CA208" i="13" s="1"/>
  <c r="CF208" i="13" s="1"/>
  <c r="CK208" i="13" s="1"/>
  <c r="CP208" i="13" s="1"/>
  <c r="CU208" i="13" s="1"/>
  <c r="CZ208" i="13" s="1"/>
  <c r="DE208" i="13" s="1"/>
  <c r="DJ208" i="13" s="1"/>
  <c r="DO208" i="13" s="1"/>
  <c r="U208" i="13"/>
  <c r="V208" i="13" s="1"/>
  <c r="X212" i="13"/>
  <c r="U212" i="13"/>
  <c r="V212" i="13" s="1"/>
  <c r="U214" i="13"/>
  <c r="V214" i="13" s="1"/>
  <c r="U219" i="13"/>
  <c r="V219" i="13" s="1"/>
  <c r="U234" i="13"/>
  <c r="V234" i="13" s="1"/>
  <c r="Y234" i="13"/>
  <c r="AD234" i="13" s="1"/>
  <c r="AI234" i="13" s="1"/>
  <c r="AN234" i="13" s="1"/>
  <c r="AS234" i="13" s="1"/>
  <c r="AX234" i="13" s="1"/>
  <c r="BC234" i="13" s="1"/>
  <c r="BH234" i="13" s="1"/>
  <c r="BM234" i="13" s="1"/>
  <c r="BR234" i="13" s="1"/>
  <c r="BW234" i="13" s="1"/>
  <c r="CB234" i="13" s="1"/>
  <c r="CG234" i="13" s="1"/>
  <c r="CL234" i="13" s="1"/>
  <c r="CQ234" i="13" s="1"/>
  <c r="CV234" i="13" s="1"/>
  <c r="DA234" i="13" s="1"/>
  <c r="DF234" i="13" s="1"/>
  <c r="DK234" i="13" s="1"/>
  <c r="DP234" i="13" s="1"/>
  <c r="AE27" i="13"/>
  <c r="AF27" i="13" s="1"/>
  <c r="U29" i="13"/>
  <c r="V29" i="13" s="1"/>
  <c r="U34" i="13"/>
  <c r="V34" i="13" s="1"/>
  <c r="U38" i="13"/>
  <c r="V38" i="13" s="1"/>
  <c r="P72" i="13"/>
  <c r="Q72" i="13" s="1"/>
  <c r="Y93" i="13"/>
  <c r="AD93" i="13" s="1"/>
  <c r="AI93" i="13" s="1"/>
  <c r="AN93" i="13" s="1"/>
  <c r="AS93" i="13" s="1"/>
  <c r="AX93" i="13" s="1"/>
  <c r="BC93" i="13" s="1"/>
  <c r="BH93" i="13" s="1"/>
  <c r="BM93" i="13" s="1"/>
  <c r="BR93" i="13" s="1"/>
  <c r="BW93" i="13" s="1"/>
  <c r="CB93" i="13" s="1"/>
  <c r="CG93" i="13" s="1"/>
  <c r="CL93" i="13" s="1"/>
  <c r="CQ93" i="13" s="1"/>
  <c r="CV93" i="13" s="1"/>
  <c r="DA93" i="13" s="1"/>
  <c r="DF93" i="13" s="1"/>
  <c r="DK93" i="13" s="1"/>
  <c r="DP93" i="13" s="1"/>
  <c r="U93" i="13"/>
  <c r="V93" i="13" s="1"/>
  <c r="U94" i="13"/>
  <c r="V94" i="13" s="1"/>
  <c r="Y96" i="13"/>
  <c r="AD96" i="13" s="1"/>
  <c r="AI96" i="13" s="1"/>
  <c r="AN96" i="13" s="1"/>
  <c r="AS96" i="13" s="1"/>
  <c r="AX96" i="13" s="1"/>
  <c r="BC96" i="13" s="1"/>
  <c r="BH96" i="13" s="1"/>
  <c r="BM96" i="13" s="1"/>
  <c r="BR96" i="13" s="1"/>
  <c r="BW96" i="13" s="1"/>
  <c r="CB96" i="13" s="1"/>
  <c r="CG96" i="13" s="1"/>
  <c r="CL96" i="13" s="1"/>
  <c r="CQ96" i="13" s="1"/>
  <c r="CV96" i="13" s="1"/>
  <c r="DA96" i="13" s="1"/>
  <c r="DF96" i="13" s="1"/>
  <c r="DK96" i="13" s="1"/>
  <c r="DP96" i="13" s="1"/>
  <c r="U96" i="13"/>
  <c r="V96" i="13" s="1"/>
  <c r="X154" i="13"/>
  <c r="AC154" i="13" s="1"/>
  <c r="U154" i="13"/>
  <c r="V154" i="13" s="1"/>
  <c r="DU163" i="13"/>
  <c r="X211" i="13"/>
  <c r="AC211" i="13" s="1"/>
  <c r="U211" i="13"/>
  <c r="V211" i="13" s="1"/>
  <c r="U216" i="13"/>
  <c r="V216" i="13" s="1"/>
  <c r="U227" i="13"/>
  <c r="V227" i="13" s="1"/>
  <c r="X227" i="13"/>
  <c r="Z227" i="13" s="1"/>
  <c r="Y181" i="13"/>
  <c r="AD181" i="13" s="1"/>
  <c r="U123" i="13"/>
  <c r="V123" i="13" s="1"/>
  <c r="X123" i="13"/>
  <c r="AC123" i="13" s="1"/>
  <c r="AH155" i="13"/>
  <c r="AJ155" i="13" s="1"/>
  <c r="AK155" i="13" s="1"/>
  <c r="AE155" i="13"/>
  <c r="AF155" i="13" s="1"/>
  <c r="DU50" i="13"/>
  <c r="DY50" i="13" s="1"/>
  <c r="U110" i="13"/>
  <c r="V110" i="13" s="1"/>
  <c r="X110" i="13"/>
  <c r="AC110" i="13" s="1"/>
  <c r="AE110" i="13" s="1"/>
  <c r="AF110" i="13" s="1"/>
  <c r="U140" i="13"/>
  <c r="V140" i="13" s="1"/>
  <c r="X140" i="13"/>
  <c r="Z140" i="13" s="1"/>
  <c r="AA140" i="13" s="1"/>
  <c r="AD184" i="13"/>
  <c r="AI184" i="13" s="1"/>
  <c r="AN184" i="13" s="1"/>
  <c r="AS184" i="13" s="1"/>
  <c r="DW42" i="13"/>
  <c r="U22" i="13"/>
  <c r="V22" i="13" s="1"/>
  <c r="U31" i="13"/>
  <c r="V31" i="13" s="1"/>
  <c r="U52" i="13"/>
  <c r="V52" i="13" s="1"/>
  <c r="U114" i="13"/>
  <c r="V114" i="13" s="1"/>
  <c r="U128" i="13"/>
  <c r="V128" i="13" s="1"/>
  <c r="X128" i="13"/>
  <c r="Z128" i="13" s="1"/>
  <c r="U136" i="13"/>
  <c r="V136" i="13" s="1"/>
  <c r="X136" i="13"/>
  <c r="AC136" i="13" s="1"/>
  <c r="U153" i="13"/>
  <c r="V153" i="13" s="1"/>
  <c r="X153" i="13"/>
  <c r="AC153" i="13" s="1"/>
  <c r="X209" i="13"/>
  <c r="AC209" i="13" s="1"/>
  <c r="AE209" i="13" s="1"/>
  <c r="AF209" i="13" s="1"/>
  <c r="U209" i="13"/>
  <c r="V209" i="13" s="1"/>
  <c r="U91" i="13"/>
  <c r="V91" i="13" s="1"/>
  <c r="U83" i="13"/>
  <c r="V83" i="13" s="1"/>
  <c r="DQ79" i="13"/>
  <c r="DR79" i="13" s="1"/>
  <c r="X75" i="13"/>
  <c r="AC75" i="13" s="1"/>
  <c r="AH75" i="13" s="1"/>
  <c r="AM75" i="13" s="1"/>
  <c r="AR75" i="13" s="1"/>
  <c r="AW75" i="13" s="1"/>
  <c r="BB75" i="13" s="1"/>
  <c r="BG75" i="13" s="1"/>
  <c r="BL75" i="13" s="1"/>
  <c r="BQ75" i="13" s="1"/>
  <c r="BV75" i="13" s="1"/>
  <c r="CA75" i="13" s="1"/>
  <c r="CF75" i="13" s="1"/>
  <c r="CK75" i="13" s="1"/>
  <c r="CP75" i="13" s="1"/>
  <c r="CU75" i="13" s="1"/>
  <c r="CZ75" i="13" s="1"/>
  <c r="DE75" i="13" s="1"/>
  <c r="DJ75" i="13" s="1"/>
  <c r="DO75" i="13" s="1"/>
  <c r="DQ75" i="13" s="1"/>
  <c r="DR75" i="13" s="1"/>
  <c r="U75" i="13"/>
  <c r="V75" i="13" s="1"/>
  <c r="U166" i="13"/>
  <c r="V166" i="13" s="1"/>
  <c r="Z80" i="13"/>
  <c r="AA80" i="13" s="1"/>
  <c r="DW115" i="13"/>
  <c r="AM106" i="13"/>
  <c r="AR106" i="13" s="1"/>
  <c r="AW106" i="13" s="1"/>
  <c r="BB106" i="13" s="1"/>
  <c r="BG106" i="13" s="1"/>
  <c r="BL106" i="13" s="1"/>
  <c r="BQ106" i="13" s="1"/>
  <c r="BV106" i="13" s="1"/>
  <c r="CA106" i="13" s="1"/>
  <c r="CF106" i="13" s="1"/>
  <c r="CK106" i="13" s="1"/>
  <c r="CP106" i="13" s="1"/>
  <c r="CU106" i="13" s="1"/>
  <c r="CZ106" i="13" s="1"/>
  <c r="DE106" i="13" s="1"/>
  <c r="DJ106" i="13" s="1"/>
  <c r="DO106" i="13" s="1"/>
  <c r="DQ106" i="13" s="1"/>
  <c r="DR106" i="13" s="1"/>
  <c r="U111" i="13"/>
  <c r="V111" i="13" s="1"/>
  <c r="U113" i="13"/>
  <c r="V113" i="13" s="1"/>
  <c r="U126" i="13"/>
  <c r="V126" i="13" s="1"/>
  <c r="U130" i="13"/>
  <c r="V130" i="13" s="1"/>
  <c r="U134" i="13"/>
  <c r="V134" i="13" s="1"/>
  <c r="U138" i="13"/>
  <c r="V138" i="13" s="1"/>
  <c r="AE149" i="13"/>
  <c r="AF149" i="13" s="1"/>
  <c r="DW201" i="13"/>
  <c r="AE215" i="13"/>
  <c r="AF215" i="13" s="1"/>
  <c r="U233" i="13"/>
  <c r="V233" i="13" s="1"/>
  <c r="U59" i="13"/>
  <c r="V59" i="13" s="1"/>
  <c r="DQ76" i="13"/>
  <c r="DR76" i="13" s="1"/>
  <c r="U112" i="13"/>
  <c r="V112" i="13" s="1"/>
  <c r="U186" i="13"/>
  <c r="V186" i="13" s="1"/>
  <c r="Y233" i="13"/>
  <c r="Y183" i="13"/>
  <c r="AD183" i="13" s="1"/>
  <c r="AD182" i="13"/>
  <c r="AI182" i="13" s="1"/>
  <c r="AJ182" i="13" s="1"/>
  <c r="AK182" i="13" s="1"/>
  <c r="X186" i="13"/>
  <c r="X114" i="13"/>
  <c r="AC114" i="13" s="1"/>
  <c r="AH114" i="13" s="1"/>
  <c r="AE76" i="13"/>
  <c r="AF76" i="13" s="1"/>
  <c r="DG76" i="13"/>
  <c r="DH76" i="13" s="1"/>
  <c r="BS76" i="13"/>
  <c r="BT76" i="13" s="1"/>
  <c r="AO76" i="13"/>
  <c r="AP76" i="13" s="1"/>
  <c r="CC76" i="13"/>
  <c r="CD76" i="13" s="1"/>
  <c r="AY76" i="13"/>
  <c r="AZ76" i="13" s="1"/>
  <c r="CM76" i="13"/>
  <c r="CN76" i="13" s="1"/>
  <c r="DQ77" i="13"/>
  <c r="DR77" i="13" s="1"/>
  <c r="U78" i="13"/>
  <c r="V78" i="13" s="1"/>
  <c r="U79" i="13"/>
  <c r="V79" i="13" s="1"/>
  <c r="U85" i="13"/>
  <c r="V85" i="13" s="1"/>
  <c r="U86" i="13"/>
  <c r="V86" i="13" s="1"/>
  <c r="X87" i="13"/>
  <c r="Z87" i="13" s="1"/>
  <c r="AA87" i="13" s="1"/>
  <c r="U89" i="13"/>
  <c r="V89" i="13" s="1"/>
  <c r="U90" i="13"/>
  <c r="V90" i="13" s="1"/>
  <c r="X91" i="13"/>
  <c r="Z91" i="13" s="1"/>
  <c r="AA91" i="13" s="1"/>
  <c r="X92" i="13"/>
  <c r="AC92" i="13" s="1"/>
  <c r="AE92" i="13" s="1"/>
  <c r="AF92" i="13" s="1"/>
  <c r="X96" i="13"/>
  <c r="AC96" i="13" s="1"/>
  <c r="U76" i="13"/>
  <c r="V76" i="13" s="1"/>
  <c r="BI76" i="13"/>
  <c r="BJ76" i="13" s="1"/>
  <c r="CW76" i="13"/>
  <c r="CX76" i="13" s="1"/>
  <c r="U77" i="13"/>
  <c r="V77" i="13" s="1"/>
  <c r="X82" i="13"/>
  <c r="Z82" i="13" s="1"/>
  <c r="AA82" i="13" s="1"/>
  <c r="U58" i="13"/>
  <c r="V58" i="13" s="1"/>
  <c r="U54" i="13"/>
  <c r="V54" i="13" s="1"/>
  <c r="AS23" i="13"/>
  <c r="AX23" i="13" s="1"/>
  <c r="BC23" i="13" s="1"/>
  <c r="BH23" i="13" s="1"/>
  <c r="BM23" i="13" s="1"/>
  <c r="BR23" i="13" s="1"/>
  <c r="BW23" i="13" s="1"/>
  <c r="CB23" i="13" s="1"/>
  <c r="CG23" i="13" s="1"/>
  <c r="CL23" i="13" s="1"/>
  <c r="CQ23" i="13" s="1"/>
  <c r="CV23" i="13" s="1"/>
  <c r="DA23" i="13" s="1"/>
  <c r="DF23" i="13" s="1"/>
  <c r="DK23" i="13" s="1"/>
  <c r="DP23" i="13" s="1"/>
  <c r="AM31" i="13"/>
  <c r="Z54" i="13"/>
  <c r="AA54" i="13" s="1"/>
  <c r="AC54" i="13"/>
  <c r="AO84" i="13"/>
  <c r="AP84" i="13" s="1"/>
  <c r="AR84" i="13"/>
  <c r="AC32" i="13"/>
  <c r="AC36" i="13"/>
  <c r="Z36" i="13"/>
  <c r="AA36" i="13" s="1"/>
  <c r="AJ55" i="13"/>
  <c r="AK55" i="13" s="1"/>
  <c r="AJ27" i="13"/>
  <c r="AK27" i="13" s="1"/>
  <c r="AM27" i="13"/>
  <c r="BB28" i="13"/>
  <c r="AJ30" i="13"/>
  <c r="AK30" i="13" s="1"/>
  <c r="AM30" i="13"/>
  <c r="AC33" i="13"/>
  <c r="AC37" i="13"/>
  <c r="Z57" i="13"/>
  <c r="AA57" i="13" s="1"/>
  <c r="AC57" i="13"/>
  <c r="Z59" i="13"/>
  <c r="AA59" i="13" s="1"/>
  <c r="AC59" i="13"/>
  <c r="AM26" i="13"/>
  <c r="AJ26" i="13"/>
  <c r="AK26" i="13" s="1"/>
  <c r="AC35" i="13"/>
  <c r="AC39" i="13"/>
  <c r="AC58" i="13"/>
  <c r="Z58" i="13"/>
  <c r="AA58" i="13" s="1"/>
  <c r="AM22" i="13"/>
  <c r="AC40" i="13"/>
  <c r="U53" i="13"/>
  <c r="V53" i="13" s="1"/>
  <c r="F53" i="13"/>
  <c r="DL53" i="13"/>
  <c r="DM53" i="13" s="1"/>
  <c r="DB53" i="13"/>
  <c r="DC53" i="13" s="1"/>
  <c r="CR53" i="13"/>
  <c r="CS53" i="13" s="1"/>
  <c r="CH53" i="13"/>
  <c r="CI53" i="13" s="1"/>
  <c r="BX53" i="13"/>
  <c r="BY53" i="13" s="1"/>
  <c r="BN53" i="13"/>
  <c r="BO53" i="13" s="1"/>
  <c r="BD53" i="13"/>
  <c r="BE53" i="13" s="1"/>
  <c r="AT53" i="13"/>
  <c r="AU53" i="13" s="1"/>
  <c r="AJ53" i="13"/>
  <c r="AK53" i="13" s="1"/>
  <c r="Z53" i="13"/>
  <c r="AA53" i="13" s="1"/>
  <c r="P53" i="13"/>
  <c r="DQ53" i="13"/>
  <c r="DR53" i="13" s="1"/>
  <c r="DG53" i="13"/>
  <c r="DH53" i="13" s="1"/>
  <c r="CW53" i="13"/>
  <c r="CX53" i="13" s="1"/>
  <c r="CM53" i="13"/>
  <c r="CN53" i="13" s="1"/>
  <c r="CC53" i="13"/>
  <c r="CD53" i="13" s="1"/>
  <c r="BS53" i="13"/>
  <c r="BT53" i="13" s="1"/>
  <c r="BI53" i="13"/>
  <c r="BJ53" i="13" s="1"/>
  <c r="AY53" i="13"/>
  <c r="AZ53" i="13" s="1"/>
  <c r="AO53" i="13"/>
  <c r="AP53" i="13" s="1"/>
  <c r="AE53" i="13"/>
  <c r="AF53" i="13" s="1"/>
  <c r="Z60" i="13"/>
  <c r="AA60" i="13" s="1"/>
  <c r="AC60" i="13"/>
  <c r="AC34" i="13"/>
  <c r="AC38" i="13"/>
  <c r="BH74" i="13"/>
  <c r="BM74" i="13" s="1"/>
  <c r="BD74" i="13"/>
  <c r="BE74" i="13" s="1"/>
  <c r="AR89" i="13"/>
  <c r="AO89" i="13"/>
  <c r="AP89" i="13" s="1"/>
  <c r="AH21" i="13"/>
  <c r="AI28" i="13"/>
  <c r="AN28" i="13" s="1"/>
  <c r="AI31" i="13"/>
  <c r="AN31" i="13" s="1"/>
  <c r="AS31" i="13" s="1"/>
  <c r="AX31" i="13" s="1"/>
  <c r="BC31" i="13" s="1"/>
  <c r="BH31" i="13" s="1"/>
  <c r="BM31" i="13" s="1"/>
  <c r="BR31" i="13" s="1"/>
  <c r="BW31" i="13" s="1"/>
  <c r="CB31" i="13" s="1"/>
  <c r="CG31" i="13" s="1"/>
  <c r="CL31" i="13" s="1"/>
  <c r="CQ31" i="13" s="1"/>
  <c r="CV31" i="13" s="1"/>
  <c r="DA31" i="13" s="1"/>
  <c r="DF31" i="13" s="1"/>
  <c r="DK31" i="13" s="1"/>
  <c r="DP31" i="13" s="1"/>
  <c r="Y32" i="13"/>
  <c r="AD32" i="13" s="1"/>
  <c r="AI32" i="13" s="1"/>
  <c r="AN32" i="13" s="1"/>
  <c r="AS32" i="13" s="1"/>
  <c r="AX32" i="13" s="1"/>
  <c r="BC32" i="13" s="1"/>
  <c r="BH32" i="13" s="1"/>
  <c r="BM32" i="13" s="1"/>
  <c r="BR32" i="13" s="1"/>
  <c r="BW32" i="13" s="1"/>
  <c r="CB32" i="13" s="1"/>
  <c r="CG32" i="13" s="1"/>
  <c r="CL32" i="13" s="1"/>
  <c r="CQ32" i="13" s="1"/>
  <c r="CV32" i="13" s="1"/>
  <c r="DA32" i="13" s="1"/>
  <c r="DF32" i="13" s="1"/>
  <c r="DK32" i="13" s="1"/>
  <c r="DP32" i="13" s="1"/>
  <c r="Y33" i="13"/>
  <c r="AD33" i="13" s="1"/>
  <c r="AI33" i="13" s="1"/>
  <c r="AN33" i="13" s="1"/>
  <c r="AS33" i="13" s="1"/>
  <c r="AX33" i="13" s="1"/>
  <c r="BC33" i="13" s="1"/>
  <c r="BH33" i="13" s="1"/>
  <c r="BM33" i="13" s="1"/>
  <c r="BR33" i="13" s="1"/>
  <c r="BW33" i="13" s="1"/>
  <c r="CB33" i="13" s="1"/>
  <c r="CG33" i="13" s="1"/>
  <c r="CL33" i="13" s="1"/>
  <c r="CQ33" i="13" s="1"/>
  <c r="CV33" i="13" s="1"/>
  <c r="DA33" i="13" s="1"/>
  <c r="DF33" i="13" s="1"/>
  <c r="DK33" i="13" s="1"/>
  <c r="DP33" i="13" s="1"/>
  <c r="Y34" i="13"/>
  <c r="AD34" i="13" s="1"/>
  <c r="AI34" i="13" s="1"/>
  <c r="AN34" i="13" s="1"/>
  <c r="AS34" i="13" s="1"/>
  <c r="AX34" i="13" s="1"/>
  <c r="BC34" i="13" s="1"/>
  <c r="BH34" i="13" s="1"/>
  <c r="BM34" i="13" s="1"/>
  <c r="BR34" i="13" s="1"/>
  <c r="BW34" i="13" s="1"/>
  <c r="CB34" i="13" s="1"/>
  <c r="CG34" i="13" s="1"/>
  <c r="CL34" i="13" s="1"/>
  <c r="CQ34" i="13" s="1"/>
  <c r="CV34" i="13" s="1"/>
  <c r="DA34" i="13" s="1"/>
  <c r="DF34" i="13" s="1"/>
  <c r="DK34" i="13" s="1"/>
  <c r="DP34" i="13" s="1"/>
  <c r="Y37" i="13"/>
  <c r="AD37" i="13" s="1"/>
  <c r="AI37" i="13" s="1"/>
  <c r="AN37" i="13" s="1"/>
  <c r="AS37" i="13" s="1"/>
  <c r="AX37" i="13" s="1"/>
  <c r="BC37" i="13" s="1"/>
  <c r="BH37" i="13" s="1"/>
  <c r="BM37" i="13" s="1"/>
  <c r="BR37" i="13" s="1"/>
  <c r="BW37" i="13" s="1"/>
  <c r="CB37" i="13" s="1"/>
  <c r="CG37" i="13" s="1"/>
  <c r="CL37" i="13" s="1"/>
  <c r="CQ37" i="13" s="1"/>
  <c r="CV37" i="13" s="1"/>
  <c r="DA37" i="13" s="1"/>
  <c r="DF37" i="13" s="1"/>
  <c r="DK37" i="13" s="1"/>
  <c r="DP37" i="13" s="1"/>
  <c r="Y39" i="13"/>
  <c r="AD39" i="13" s="1"/>
  <c r="AI39" i="13" s="1"/>
  <c r="AN39" i="13" s="1"/>
  <c r="AS39" i="13" s="1"/>
  <c r="AX39" i="13" s="1"/>
  <c r="BC39" i="13" s="1"/>
  <c r="BH39" i="13" s="1"/>
  <c r="BM39" i="13" s="1"/>
  <c r="BR39" i="13" s="1"/>
  <c r="BW39" i="13" s="1"/>
  <c r="CB39" i="13" s="1"/>
  <c r="CG39" i="13" s="1"/>
  <c r="CL39" i="13" s="1"/>
  <c r="CQ39" i="13" s="1"/>
  <c r="CV39" i="13" s="1"/>
  <c r="DA39" i="13" s="1"/>
  <c r="DF39" i="13" s="1"/>
  <c r="DK39" i="13" s="1"/>
  <c r="DP39" i="13" s="1"/>
  <c r="AJ78" i="13"/>
  <c r="AK78" i="13" s="1"/>
  <c r="BD78" i="13"/>
  <c r="BE78" i="13" s="1"/>
  <c r="BX78" i="13"/>
  <c r="BY78" i="13" s="1"/>
  <c r="CH78" i="13"/>
  <c r="CI78" i="13" s="1"/>
  <c r="DB78" i="13"/>
  <c r="DC78" i="13" s="1"/>
  <c r="DQ104" i="13"/>
  <c r="DQ109" i="13"/>
  <c r="DR109" i="13" s="1"/>
  <c r="DL109" i="13"/>
  <c r="DM109" i="13" s="1"/>
  <c r="DG109" i="13"/>
  <c r="DH109" i="13" s="1"/>
  <c r="DB109" i="13"/>
  <c r="DC109" i="13" s="1"/>
  <c r="CW109" i="13"/>
  <c r="CX109" i="13" s="1"/>
  <c r="CR109" i="13"/>
  <c r="CS109" i="13" s="1"/>
  <c r="CM109" i="13"/>
  <c r="CN109" i="13" s="1"/>
  <c r="CH109" i="13"/>
  <c r="CI109" i="13" s="1"/>
  <c r="CC109" i="13"/>
  <c r="CD109" i="13" s="1"/>
  <c r="BX109" i="13"/>
  <c r="BY109" i="13" s="1"/>
  <c r="BS109" i="13"/>
  <c r="BT109" i="13" s="1"/>
  <c r="BN109" i="13"/>
  <c r="BO109" i="13" s="1"/>
  <c r="BI109" i="13"/>
  <c r="BJ109" i="13" s="1"/>
  <c r="BD109" i="13"/>
  <c r="BE109" i="13" s="1"/>
  <c r="AY109" i="13"/>
  <c r="AZ109" i="13" s="1"/>
  <c r="AT109" i="13"/>
  <c r="AU109" i="13" s="1"/>
  <c r="AO109" i="13"/>
  <c r="AP109" i="13" s="1"/>
  <c r="AJ109" i="13"/>
  <c r="AK109" i="13" s="1"/>
  <c r="AE109" i="13"/>
  <c r="AF109" i="13" s="1"/>
  <c r="Z109" i="13"/>
  <c r="AA109" i="13" s="1"/>
  <c r="U109" i="13"/>
  <c r="V109" i="13" s="1"/>
  <c r="AW149" i="13"/>
  <c r="BB149" i="13" s="1"/>
  <c r="BG149" i="13" s="1"/>
  <c r="BL149" i="13" s="1"/>
  <c r="BQ149" i="13" s="1"/>
  <c r="BV149" i="13" s="1"/>
  <c r="CA149" i="13" s="1"/>
  <c r="AT149" i="13"/>
  <c r="U228" i="13"/>
  <c r="V228" i="13" s="1"/>
  <c r="X228" i="13"/>
  <c r="AE26" i="13"/>
  <c r="AF26" i="13" s="1"/>
  <c r="U36" i="13"/>
  <c r="V36" i="13" s="1"/>
  <c r="DW63" i="13"/>
  <c r="DT51" i="13"/>
  <c r="F55" i="13"/>
  <c r="Q59" i="13"/>
  <c r="Z61" i="13"/>
  <c r="AA61" i="13" s="1"/>
  <c r="DW97" i="13"/>
  <c r="AE77" i="13"/>
  <c r="AF77" i="13" s="1"/>
  <c r="AY77" i="13"/>
  <c r="AZ77" i="13" s="1"/>
  <c r="BI77" i="13"/>
  <c r="BJ77" i="13" s="1"/>
  <c r="CC77" i="13"/>
  <c r="CD77" i="13" s="1"/>
  <c r="CM77" i="13"/>
  <c r="CN77" i="13" s="1"/>
  <c r="CW77" i="13"/>
  <c r="CX77" i="13" s="1"/>
  <c r="DG77" i="13"/>
  <c r="DH77" i="13" s="1"/>
  <c r="AJ79" i="13"/>
  <c r="AK79" i="13" s="1"/>
  <c r="BD79" i="13"/>
  <c r="BE79" i="13" s="1"/>
  <c r="BX79" i="13"/>
  <c r="BY79" i="13" s="1"/>
  <c r="CR79" i="13"/>
  <c r="CS79" i="13" s="1"/>
  <c r="DL79" i="13"/>
  <c r="DM79" i="13" s="1"/>
  <c r="AJ85" i="13"/>
  <c r="AK85" i="13" s="1"/>
  <c r="AJ88" i="13"/>
  <c r="AK88" i="13" s="1"/>
  <c r="DU103" i="13"/>
  <c r="DX103" i="13"/>
  <c r="DQ105" i="13"/>
  <c r="DR105" i="13" s="1"/>
  <c r="AD124" i="13"/>
  <c r="AI124" i="13" s="1"/>
  <c r="AN124" i="13" s="1"/>
  <c r="AS124" i="13" s="1"/>
  <c r="AX124" i="13" s="1"/>
  <c r="BC124" i="13" s="1"/>
  <c r="BH124" i="13" s="1"/>
  <c r="BM124" i="13" s="1"/>
  <c r="BR124" i="13" s="1"/>
  <c r="BW124" i="13" s="1"/>
  <c r="CB124" i="13" s="1"/>
  <c r="CG124" i="13" s="1"/>
  <c r="CL124" i="13" s="1"/>
  <c r="CQ124" i="13" s="1"/>
  <c r="CV124" i="13" s="1"/>
  <c r="DA124" i="13" s="1"/>
  <c r="DF124" i="13" s="1"/>
  <c r="DK124" i="13" s="1"/>
  <c r="DP124" i="13" s="1"/>
  <c r="Z124" i="13"/>
  <c r="AA124" i="13" s="1"/>
  <c r="Z126" i="13"/>
  <c r="AC126" i="13"/>
  <c r="Z138" i="13"/>
  <c r="AC138" i="13"/>
  <c r="BB151" i="13"/>
  <c r="BG151" i="13" s="1"/>
  <c r="BL151" i="13" s="1"/>
  <c r="BQ151" i="13" s="1"/>
  <c r="AY151" i="13"/>
  <c r="AZ151" i="13" s="1"/>
  <c r="AW185" i="13"/>
  <c r="BB185" i="13" s="1"/>
  <c r="BG185" i="13" s="1"/>
  <c r="BL185" i="13" s="1"/>
  <c r="AT185" i="13"/>
  <c r="AU185" i="13" s="1"/>
  <c r="AA22" i="13"/>
  <c r="Q24" i="13"/>
  <c r="Q28" i="13"/>
  <c r="AE30" i="13"/>
  <c r="AF30" i="13" s="1"/>
  <c r="Q32" i="13"/>
  <c r="Q33" i="13"/>
  <c r="Q34" i="13"/>
  <c r="Q35" i="13"/>
  <c r="Q36" i="13"/>
  <c r="Q37" i="13"/>
  <c r="Q38" i="13"/>
  <c r="Q39" i="13"/>
  <c r="Q40" i="13"/>
  <c r="AA51" i="13"/>
  <c r="AU51" i="13"/>
  <c r="BE51" i="13"/>
  <c r="Z52" i="13"/>
  <c r="AA52" i="13" s="1"/>
  <c r="AE52" i="13"/>
  <c r="AF52" i="13" s="1"/>
  <c r="AJ52" i="13"/>
  <c r="AK52" i="13" s="1"/>
  <c r="AO52" i="13"/>
  <c r="AP52" i="13" s="1"/>
  <c r="AT52" i="13"/>
  <c r="AU52" i="13" s="1"/>
  <c r="AY52" i="13"/>
  <c r="AZ52" i="13" s="1"/>
  <c r="BD52" i="13"/>
  <c r="BE52" i="13" s="1"/>
  <c r="BI52" i="13"/>
  <c r="BJ52" i="13" s="1"/>
  <c r="BN52" i="13"/>
  <c r="BO52" i="13" s="1"/>
  <c r="BS52" i="13"/>
  <c r="BT52" i="13" s="1"/>
  <c r="BX52" i="13"/>
  <c r="BY52" i="13" s="1"/>
  <c r="CC52" i="13"/>
  <c r="CD52" i="13" s="1"/>
  <c r="CH52" i="13"/>
  <c r="CI52" i="13" s="1"/>
  <c r="CM52" i="13"/>
  <c r="CN52" i="13" s="1"/>
  <c r="CR52" i="13"/>
  <c r="CS52" i="13" s="1"/>
  <c r="CW52" i="13"/>
  <c r="CX52" i="13" s="1"/>
  <c r="DB52" i="13"/>
  <c r="DC52" i="13" s="1"/>
  <c r="DG52" i="13"/>
  <c r="DH52" i="13" s="1"/>
  <c r="DL52" i="13"/>
  <c r="DM52" i="13" s="1"/>
  <c r="DQ52" i="13"/>
  <c r="DR52" i="13" s="1"/>
  <c r="Q54" i="13"/>
  <c r="P55" i="13"/>
  <c r="AO55" i="13"/>
  <c r="AP55" i="13" s="1"/>
  <c r="AT55" i="13"/>
  <c r="AU55" i="13" s="1"/>
  <c r="AY55" i="13"/>
  <c r="AZ55" i="13" s="1"/>
  <c r="BD55" i="13"/>
  <c r="BE55" i="13" s="1"/>
  <c r="BI55" i="13"/>
  <c r="BJ55" i="13" s="1"/>
  <c r="BN55" i="13"/>
  <c r="BO55" i="13" s="1"/>
  <c r="BS55" i="13"/>
  <c r="BT55" i="13" s="1"/>
  <c r="BX55" i="13"/>
  <c r="BY55" i="13" s="1"/>
  <c r="CC55" i="13"/>
  <c r="CD55" i="13" s="1"/>
  <c r="CH55" i="13"/>
  <c r="CI55" i="13" s="1"/>
  <c r="CM55" i="13"/>
  <c r="CN55" i="13" s="1"/>
  <c r="CR55" i="13"/>
  <c r="CS55" i="13" s="1"/>
  <c r="CW55" i="13"/>
  <c r="CX55" i="13" s="1"/>
  <c r="DB55" i="13"/>
  <c r="DC55" i="13" s="1"/>
  <c r="DG55" i="13"/>
  <c r="DH55" i="13" s="1"/>
  <c r="DL55" i="13"/>
  <c r="DM55" i="13" s="1"/>
  <c r="DQ55" i="13"/>
  <c r="DR55" i="13" s="1"/>
  <c r="E56" i="13"/>
  <c r="U61" i="13"/>
  <c r="T71" i="13"/>
  <c r="BG71" i="13"/>
  <c r="AO74" i="13"/>
  <c r="AP74" i="13" s="1"/>
  <c r="AY74" i="13"/>
  <c r="AZ74" i="13" s="1"/>
  <c r="Z76" i="13"/>
  <c r="AA76" i="13" s="1"/>
  <c r="AJ76" i="13"/>
  <c r="AK76" i="13" s="1"/>
  <c r="AT76" i="13"/>
  <c r="AU76" i="13" s="1"/>
  <c r="BD76" i="13"/>
  <c r="BE76" i="13" s="1"/>
  <c r="BN76" i="13"/>
  <c r="BO76" i="13" s="1"/>
  <c r="BX76" i="13"/>
  <c r="BY76" i="13" s="1"/>
  <c r="CH76" i="13"/>
  <c r="CI76" i="13" s="1"/>
  <c r="CR76" i="13"/>
  <c r="CS76" i="13" s="1"/>
  <c r="DB76" i="13"/>
  <c r="DC76" i="13" s="1"/>
  <c r="DL76" i="13"/>
  <c r="DM76" i="13" s="1"/>
  <c r="Q77" i="13"/>
  <c r="AE78" i="13"/>
  <c r="AF78" i="13" s="1"/>
  <c r="AO78" i="13"/>
  <c r="AP78" i="13" s="1"/>
  <c r="AY78" i="13"/>
  <c r="AZ78" i="13" s="1"/>
  <c r="BI78" i="13"/>
  <c r="BJ78" i="13" s="1"/>
  <c r="BS78" i="13"/>
  <c r="BT78" i="13" s="1"/>
  <c r="CC78" i="13"/>
  <c r="CD78" i="13" s="1"/>
  <c r="CM78" i="13"/>
  <c r="CN78" i="13" s="1"/>
  <c r="CW78" i="13"/>
  <c r="CX78" i="13" s="1"/>
  <c r="DG78" i="13"/>
  <c r="DH78" i="13" s="1"/>
  <c r="AC80" i="13"/>
  <c r="X81" i="13"/>
  <c r="X83" i="13"/>
  <c r="Z84" i="13"/>
  <c r="AA84" i="13" s="1"/>
  <c r="Q85" i="13"/>
  <c r="Z85" i="13"/>
  <c r="AA85" i="13" s="1"/>
  <c r="AM85" i="13"/>
  <c r="AC86" i="13"/>
  <c r="Z88" i="13"/>
  <c r="AA88" i="13" s="1"/>
  <c r="AM88" i="13"/>
  <c r="Q89" i="13"/>
  <c r="Z89" i="13"/>
  <c r="AA89" i="13" s="1"/>
  <c r="AC90" i="13"/>
  <c r="X93" i="13"/>
  <c r="Q105" i="13"/>
  <c r="U122" i="13"/>
  <c r="X122" i="13"/>
  <c r="Z125" i="13"/>
  <c r="AA125" i="13" s="1"/>
  <c r="AC125" i="13"/>
  <c r="DW156" i="13"/>
  <c r="U149" i="13"/>
  <c r="AE150" i="13"/>
  <c r="AF150" i="13" s="1"/>
  <c r="DQ150" i="13"/>
  <c r="DR150" i="13" s="1"/>
  <c r="CW150" i="13"/>
  <c r="CX150" i="13" s="1"/>
  <c r="CC150" i="13"/>
  <c r="CD150" i="13" s="1"/>
  <c r="BI150" i="13"/>
  <c r="BJ150" i="13" s="1"/>
  <c r="AO150" i="13"/>
  <c r="AP150" i="13" s="1"/>
  <c r="DB150" i="13"/>
  <c r="DC150" i="13" s="1"/>
  <c r="CH150" i="13"/>
  <c r="CI150" i="13" s="1"/>
  <c r="BN150" i="13"/>
  <c r="BO150" i="13" s="1"/>
  <c r="AT150" i="13"/>
  <c r="AU150" i="13" s="1"/>
  <c r="CR150" i="13"/>
  <c r="CS150" i="13" s="1"/>
  <c r="BD150" i="13"/>
  <c r="BE150" i="13" s="1"/>
  <c r="Z150" i="13"/>
  <c r="AA150" i="13" s="1"/>
  <c r="U150" i="13"/>
  <c r="V150" i="13" s="1"/>
  <c r="CM150" i="13"/>
  <c r="CN150" i="13" s="1"/>
  <c r="AY150" i="13"/>
  <c r="AZ150" i="13" s="1"/>
  <c r="AJ150" i="13"/>
  <c r="AK150" i="13" s="1"/>
  <c r="DL150" i="13"/>
  <c r="DM150" i="13" s="1"/>
  <c r="DG150" i="13"/>
  <c r="DH150" i="13" s="1"/>
  <c r="BX150" i="13"/>
  <c r="BY150" i="13" s="1"/>
  <c r="AI219" i="13"/>
  <c r="AN219" i="13" s="1"/>
  <c r="AE219" i="13"/>
  <c r="AF219" i="13" s="1"/>
  <c r="AI22" i="13"/>
  <c r="AN22" i="13" s="1"/>
  <c r="AS22" i="13" s="1"/>
  <c r="AX22" i="13" s="1"/>
  <c r="BC22" i="13" s="1"/>
  <c r="BH22" i="13" s="1"/>
  <c r="BM22" i="13" s="1"/>
  <c r="BR22" i="13" s="1"/>
  <c r="BW22" i="13" s="1"/>
  <c r="CB22" i="13" s="1"/>
  <c r="CG22" i="13" s="1"/>
  <c r="CL22" i="13" s="1"/>
  <c r="CQ22" i="13" s="1"/>
  <c r="CV22" i="13" s="1"/>
  <c r="DA22" i="13" s="1"/>
  <c r="DF22" i="13" s="1"/>
  <c r="DK22" i="13" s="1"/>
  <c r="DP22" i="13" s="1"/>
  <c r="Y35" i="13"/>
  <c r="AD35" i="13" s="1"/>
  <c r="AI35" i="13" s="1"/>
  <c r="AN35" i="13" s="1"/>
  <c r="AS35" i="13" s="1"/>
  <c r="AX35" i="13" s="1"/>
  <c r="BC35" i="13" s="1"/>
  <c r="BH35" i="13" s="1"/>
  <c r="BM35" i="13" s="1"/>
  <c r="BR35" i="13" s="1"/>
  <c r="BW35" i="13" s="1"/>
  <c r="CB35" i="13" s="1"/>
  <c r="CG35" i="13" s="1"/>
  <c r="CL35" i="13" s="1"/>
  <c r="CQ35" i="13" s="1"/>
  <c r="CV35" i="13" s="1"/>
  <c r="DA35" i="13" s="1"/>
  <c r="DF35" i="13" s="1"/>
  <c r="DK35" i="13" s="1"/>
  <c r="DP35" i="13" s="1"/>
  <c r="Y38" i="13"/>
  <c r="AD38" i="13" s="1"/>
  <c r="AI38" i="13" s="1"/>
  <c r="AN38" i="13" s="1"/>
  <c r="AS38" i="13" s="1"/>
  <c r="AX38" i="13" s="1"/>
  <c r="BC38" i="13" s="1"/>
  <c r="BH38" i="13" s="1"/>
  <c r="BM38" i="13" s="1"/>
  <c r="BR38" i="13" s="1"/>
  <c r="BW38" i="13" s="1"/>
  <c r="CB38" i="13" s="1"/>
  <c r="CG38" i="13" s="1"/>
  <c r="CL38" i="13" s="1"/>
  <c r="CQ38" i="13" s="1"/>
  <c r="CV38" i="13" s="1"/>
  <c r="DA38" i="13" s="1"/>
  <c r="DF38" i="13" s="1"/>
  <c r="DK38" i="13" s="1"/>
  <c r="DP38" i="13" s="1"/>
  <c r="Y40" i="13"/>
  <c r="AD40" i="13" s="1"/>
  <c r="AI40" i="13" s="1"/>
  <c r="AN40" i="13" s="1"/>
  <c r="AS40" i="13" s="1"/>
  <c r="AX40" i="13" s="1"/>
  <c r="BC40" i="13" s="1"/>
  <c r="BH40" i="13" s="1"/>
  <c r="BM40" i="13" s="1"/>
  <c r="BR40" i="13" s="1"/>
  <c r="BW40" i="13" s="1"/>
  <c r="CB40" i="13" s="1"/>
  <c r="CG40" i="13" s="1"/>
  <c r="CL40" i="13" s="1"/>
  <c r="CQ40" i="13" s="1"/>
  <c r="CV40" i="13" s="1"/>
  <c r="DA40" i="13" s="1"/>
  <c r="DF40" i="13" s="1"/>
  <c r="DK40" i="13" s="1"/>
  <c r="DP40" i="13" s="1"/>
  <c r="U55" i="13"/>
  <c r="V55" i="13" s="1"/>
  <c r="AE61" i="13"/>
  <c r="AF61" i="13" s="1"/>
  <c r="Z78" i="13"/>
  <c r="AA78" i="13" s="1"/>
  <c r="AT78" i="13"/>
  <c r="AU78" i="13" s="1"/>
  <c r="BN78" i="13"/>
  <c r="BO78" i="13" s="1"/>
  <c r="CR78" i="13"/>
  <c r="CS78" i="13" s="1"/>
  <c r="DL78" i="13"/>
  <c r="DM78" i="13" s="1"/>
  <c r="AE112" i="13"/>
  <c r="AF112" i="13" s="1"/>
  <c r="AH112" i="13"/>
  <c r="Z113" i="13"/>
  <c r="AC113" i="13"/>
  <c r="AM124" i="13"/>
  <c r="Q21" i="13"/>
  <c r="AH29" i="13"/>
  <c r="AO77" i="13"/>
  <c r="AP77" i="13" s="1"/>
  <c r="BS77" i="13"/>
  <c r="BT77" i="13" s="1"/>
  <c r="Z79" i="13"/>
  <c r="AA79" i="13" s="1"/>
  <c r="AT79" i="13"/>
  <c r="AU79" i="13" s="1"/>
  <c r="BN79" i="13"/>
  <c r="BO79" i="13" s="1"/>
  <c r="CH79" i="13"/>
  <c r="CI79" i="13" s="1"/>
  <c r="DB79" i="13"/>
  <c r="DC79" i="13" s="1"/>
  <c r="AJ84" i="13"/>
  <c r="AK84" i="13" s="1"/>
  <c r="AJ89" i="13"/>
  <c r="AK89" i="13" s="1"/>
  <c r="Z130" i="13"/>
  <c r="AC130" i="13"/>
  <c r="Z134" i="13"/>
  <c r="AC134" i="13"/>
  <c r="BS150" i="13"/>
  <c r="BT150" i="13" s="1"/>
  <c r="Z55" i="13"/>
  <c r="AA55" i="13" s="1"/>
  <c r="AE55" i="13"/>
  <c r="AF55" i="13" s="1"/>
  <c r="U60" i="13"/>
  <c r="AH61" i="13"/>
  <c r="BG72" i="13"/>
  <c r="P74" i="13"/>
  <c r="AJ74" i="13"/>
  <c r="AK74" i="13" s="1"/>
  <c r="AE74" i="13"/>
  <c r="AF74" i="13" s="1"/>
  <c r="Z74" i="13"/>
  <c r="AA74" i="13" s="1"/>
  <c r="U74" i="13"/>
  <c r="V74" i="13" s="1"/>
  <c r="AT74" i="13"/>
  <c r="AU74" i="13" s="1"/>
  <c r="Z77" i="13"/>
  <c r="AA77" i="13" s="1"/>
  <c r="AJ77" i="13"/>
  <c r="AK77" i="13" s="1"/>
  <c r="AT77" i="13"/>
  <c r="AU77" i="13" s="1"/>
  <c r="BD77" i="13"/>
  <c r="BE77" i="13" s="1"/>
  <c r="BN77" i="13"/>
  <c r="BO77" i="13" s="1"/>
  <c r="BX77" i="13"/>
  <c r="BY77" i="13" s="1"/>
  <c r="CH77" i="13"/>
  <c r="CI77" i="13" s="1"/>
  <c r="CR77" i="13"/>
  <c r="CS77" i="13" s="1"/>
  <c r="DB77" i="13"/>
  <c r="DC77" i="13" s="1"/>
  <c r="DL77" i="13"/>
  <c r="DM77" i="13" s="1"/>
  <c r="AE79" i="13"/>
  <c r="AF79" i="13" s="1"/>
  <c r="AO79" i="13"/>
  <c r="AP79" i="13" s="1"/>
  <c r="AY79" i="13"/>
  <c r="AZ79" i="13" s="1"/>
  <c r="BI79" i="13"/>
  <c r="BJ79" i="13" s="1"/>
  <c r="BS79" i="13"/>
  <c r="BT79" i="13" s="1"/>
  <c r="CC79" i="13"/>
  <c r="CD79" i="13" s="1"/>
  <c r="CM79" i="13"/>
  <c r="CN79" i="13" s="1"/>
  <c r="CW79" i="13"/>
  <c r="CX79" i="13" s="1"/>
  <c r="DG79" i="13"/>
  <c r="DH79" i="13" s="1"/>
  <c r="AE84" i="13"/>
  <c r="AF84" i="13" s="1"/>
  <c r="AE85" i="13"/>
  <c r="AF85" i="13" s="1"/>
  <c r="AE88" i="13"/>
  <c r="AF88" i="13" s="1"/>
  <c r="AE89" i="13"/>
  <c r="AF89" i="13" s="1"/>
  <c r="AE94" i="13"/>
  <c r="AF94" i="13" s="1"/>
  <c r="AH94" i="13"/>
  <c r="X95" i="13"/>
  <c r="P109" i="13"/>
  <c r="X111" i="13"/>
  <c r="Q150" i="13"/>
  <c r="Z94" i="13"/>
  <c r="DQ107" i="13"/>
  <c r="DR107" i="13" s="1"/>
  <c r="Z112" i="13"/>
  <c r="Q124" i="13"/>
  <c r="Q141" i="13" s="1"/>
  <c r="U152" i="13"/>
  <c r="X152" i="13"/>
  <c r="P220" i="13"/>
  <c r="Q208" i="13"/>
  <c r="AI208" i="13"/>
  <c r="AN208" i="13" s="1"/>
  <c r="AC210" i="13"/>
  <c r="DU70" i="13"/>
  <c r="Q104" i="13"/>
  <c r="DQ108" i="13"/>
  <c r="DR108" i="13" s="1"/>
  <c r="U127" i="13"/>
  <c r="X127" i="13"/>
  <c r="U129" i="13"/>
  <c r="X129" i="13"/>
  <c r="U131" i="13"/>
  <c r="X131" i="13"/>
  <c r="U133" i="13"/>
  <c r="X133" i="13"/>
  <c r="U135" i="13"/>
  <c r="X135" i="13"/>
  <c r="U137" i="13"/>
  <c r="X137" i="13"/>
  <c r="U139" i="13"/>
  <c r="X139" i="13"/>
  <c r="Y210" i="13"/>
  <c r="AD210" i="13" s="1"/>
  <c r="AI210" i="13" s="1"/>
  <c r="AN210" i="13" s="1"/>
  <c r="AS210" i="13" s="1"/>
  <c r="AX210" i="13" s="1"/>
  <c r="BC210" i="13" s="1"/>
  <c r="BH210" i="13" s="1"/>
  <c r="BM210" i="13" s="1"/>
  <c r="BR210" i="13" s="1"/>
  <c r="BW210" i="13" s="1"/>
  <c r="CB210" i="13" s="1"/>
  <c r="CG210" i="13" s="1"/>
  <c r="CL210" i="13" s="1"/>
  <c r="CQ210" i="13" s="1"/>
  <c r="CV210" i="13" s="1"/>
  <c r="DA210" i="13" s="1"/>
  <c r="DF210" i="13" s="1"/>
  <c r="DK210" i="13" s="1"/>
  <c r="DP210" i="13" s="1"/>
  <c r="U210" i="13"/>
  <c r="V210" i="13" s="1"/>
  <c r="U107" i="13"/>
  <c r="Z107" i="13"/>
  <c r="AA107" i="13" s="1"/>
  <c r="AE107" i="13"/>
  <c r="AF107" i="13" s="1"/>
  <c r="AJ107" i="13"/>
  <c r="AK107" i="13" s="1"/>
  <c r="AO107" i="13"/>
  <c r="AP107" i="13" s="1"/>
  <c r="AT107" i="13"/>
  <c r="AU107" i="13" s="1"/>
  <c r="AY107" i="13"/>
  <c r="AZ107" i="13" s="1"/>
  <c r="BD107" i="13"/>
  <c r="BE107" i="13" s="1"/>
  <c r="BI107" i="13"/>
  <c r="BJ107" i="13" s="1"/>
  <c r="BN107" i="13"/>
  <c r="BO107" i="13" s="1"/>
  <c r="BS107" i="13"/>
  <c r="BT107" i="13" s="1"/>
  <c r="BX107" i="13"/>
  <c r="BY107" i="13" s="1"/>
  <c r="CC107" i="13"/>
  <c r="CD107" i="13" s="1"/>
  <c r="CH107" i="13"/>
  <c r="CI107" i="13" s="1"/>
  <c r="CM107" i="13"/>
  <c r="CN107" i="13" s="1"/>
  <c r="CR107" i="13"/>
  <c r="CS107" i="13" s="1"/>
  <c r="CW107" i="13"/>
  <c r="CX107" i="13" s="1"/>
  <c r="DB107" i="13"/>
  <c r="DC107" i="13" s="1"/>
  <c r="DG107" i="13"/>
  <c r="DH107" i="13" s="1"/>
  <c r="DL107" i="13"/>
  <c r="DM107" i="13" s="1"/>
  <c r="U108" i="13"/>
  <c r="Z108" i="13"/>
  <c r="AA108" i="13" s="1"/>
  <c r="AE108" i="13"/>
  <c r="AF108" i="13" s="1"/>
  <c r="AJ108" i="13"/>
  <c r="AK108" i="13" s="1"/>
  <c r="AO108" i="13"/>
  <c r="AP108" i="13" s="1"/>
  <c r="AT108" i="13"/>
  <c r="AU108" i="13" s="1"/>
  <c r="AY108" i="13"/>
  <c r="AZ108" i="13" s="1"/>
  <c r="BD108" i="13"/>
  <c r="BE108" i="13" s="1"/>
  <c r="BI108" i="13"/>
  <c r="BJ108" i="13" s="1"/>
  <c r="BN108" i="13"/>
  <c r="BO108" i="13" s="1"/>
  <c r="BS108" i="13"/>
  <c r="BT108" i="13" s="1"/>
  <c r="BX108" i="13"/>
  <c r="BY108" i="13" s="1"/>
  <c r="CC108" i="13"/>
  <c r="CD108" i="13" s="1"/>
  <c r="CH108" i="13"/>
  <c r="CI108" i="13" s="1"/>
  <c r="CM108" i="13"/>
  <c r="CN108" i="13" s="1"/>
  <c r="CR108" i="13"/>
  <c r="CS108" i="13" s="1"/>
  <c r="CW108" i="13"/>
  <c r="CX108" i="13" s="1"/>
  <c r="DB108" i="13"/>
  <c r="DC108" i="13" s="1"/>
  <c r="DG108" i="13"/>
  <c r="DH108" i="13" s="1"/>
  <c r="DL108" i="13"/>
  <c r="DM108" i="13" s="1"/>
  <c r="AO149" i="13"/>
  <c r="AO151" i="13"/>
  <c r="AP151" i="13" s="1"/>
  <c r="P166" i="13"/>
  <c r="U181" i="13"/>
  <c r="P181" i="13"/>
  <c r="U104" i="13"/>
  <c r="Z104" i="13"/>
  <c r="AE104" i="13"/>
  <c r="AJ104" i="13"/>
  <c r="AO104" i="13"/>
  <c r="AT104" i="13"/>
  <c r="AY104" i="13"/>
  <c r="BD104" i="13"/>
  <c r="BI104" i="13"/>
  <c r="BN104" i="13"/>
  <c r="BS104" i="13"/>
  <c r="BX104" i="13"/>
  <c r="CC104" i="13"/>
  <c r="CH104" i="13"/>
  <c r="CM104" i="13"/>
  <c r="CR104" i="13"/>
  <c r="CW104" i="13"/>
  <c r="DB104" i="13"/>
  <c r="DG104" i="13"/>
  <c r="DL104" i="13"/>
  <c r="U105" i="13"/>
  <c r="V105" i="13" s="1"/>
  <c r="Z105" i="13"/>
  <c r="AA105" i="13" s="1"/>
  <c r="AE105" i="13"/>
  <c r="AF105" i="13" s="1"/>
  <c r="AJ105" i="13"/>
  <c r="AK105" i="13" s="1"/>
  <c r="AO105" i="13"/>
  <c r="AP105" i="13" s="1"/>
  <c r="AT105" i="13"/>
  <c r="AU105" i="13" s="1"/>
  <c r="AY105" i="13"/>
  <c r="AZ105" i="13" s="1"/>
  <c r="BD105" i="13"/>
  <c r="BE105" i="13" s="1"/>
  <c r="BI105" i="13"/>
  <c r="BJ105" i="13" s="1"/>
  <c r="BN105" i="13"/>
  <c r="BO105" i="13" s="1"/>
  <c r="BS105" i="13"/>
  <c r="BT105" i="13" s="1"/>
  <c r="BX105" i="13"/>
  <c r="BY105" i="13" s="1"/>
  <c r="CC105" i="13"/>
  <c r="CD105" i="13" s="1"/>
  <c r="CH105" i="13"/>
  <c r="CI105" i="13" s="1"/>
  <c r="CM105" i="13"/>
  <c r="CN105" i="13" s="1"/>
  <c r="CR105" i="13"/>
  <c r="CS105" i="13" s="1"/>
  <c r="CW105" i="13"/>
  <c r="CX105" i="13" s="1"/>
  <c r="DB105" i="13"/>
  <c r="DC105" i="13" s="1"/>
  <c r="DG105" i="13"/>
  <c r="DH105" i="13" s="1"/>
  <c r="DL105" i="13"/>
  <c r="DM105" i="13" s="1"/>
  <c r="P141" i="13"/>
  <c r="DW141" i="13"/>
  <c r="AJ149" i="13"/>
  <c r="P149" i="13"/>
  <c r="Z149" i="13"/>
  <c r="AE151" i="13"/>
  <c r="AF151" i="13" s="1"/>
  <c r="AJ151" i="13"/>
  <c r="AK151" i="13" s="1"/>
  <c r="Z151" i="13"/>
  <c r="AA151" i="13" s="1"/>
  <c r="AT151" i="13"/>
  <c r="AU151" i="13" s="1"/>
  <c r="P151" i="13"/>
  <c r="Y155" i="13"/>
  <c r="Z155" i="13" s="1"/>
  <c r="AA155" i="13" s="1"/>
  <c r="U155" i="13"/>
  <c r="V155" i="13" s="1"/>
  <c r="U164" i="13"/>
  <c r="P164" i="13"/>
  <c r="P165" i="13"/>
  <c r="U165" i="13"/>
  <c r="V165" i="13" s="1"/>
  <c r="AJ185" i="13"/>
  <c r="AK185" i="13" s="1"/>
  <c r="Q209" i="13"/>
  <c r="AS211" i="13"/>
  <c r="AX211" i="13" s="1"/>
  <c r="AS215" i="13"/>
  <c r="AX215" i="13" s="1"/>
  <c r="AO215" i="13"/>
  <c r="AP215" i="13" s="1"/>
  <c r="U184" i="13"/>
  <c r="V184" i="13" s="1"/>
  <c r="P184" i="13"/>
  <c r="Z184" i="13"/>
  <c r="AA184" i="13" s="1"/>
  <c r="U185" i="13"/>
  <c r="V185" i="13" s="1"/>
  <c r="P185" i="13"/>
  <c r="AO185" i="13"/>
  <c r="AP185" i="13" s="1"/>
  <c r="AE185" i="13"/>
  <c r="AF185" i="13" s="1"/>
  <c r="Z185" i="13"/>
  <c r="AA185" i="13" s="1"/>
  <c r="U183" i="13"/>
  <c r="V183" i="13" s="1"/>
  <c r="P183" i="13"/>
  <c r="Q186" i="13"/>
  <c r="AI214" i="13"/>
  <c r="AN214" i="13" s="1"/>
  <c r="AE214" i="13"/>
  <c r="AF214" i="13" s="1"/>
  <c r="U182" i="13"/>
  <c r="V182" i="13" s="1"/>
  <c r="P182" i="13"/>
  <c r="Z182" i="13"/>
  <c r="AA182" i="13" s="1"/>
  <c r="DW220" i="13"/>
  <c r="Q216" i="13"/>
  <c r="AH217" i="13"/>
  <c r="Q210" i="13"/>
  <c r="X213" i="13"/>
  <c r="U213" i="13"/>
  <c r="V213" i="13" s="1"/>
  <c r="Q215" i="13"/>
  <c r="AH216" i="13"/>
  <c r="AE216" i="13"/>
  <c r="AF216" i="13" s="1"/>
  <c r="Z216" i="13"/>
  <c r="AA216" i="13" s="1"/>
  <c r="Y217" i="13"/>
  <c r="U217" i="13"/>
  <c r="Q228" i="13"/>
  <c r="U230" i="13"/>
  <c r="X230" i="13"/>
  <c r="Q214" i="13"/>
  <c r="Z215" i="13"/>
  <c r="AA215" i="13" s="1"/>
  <c r="AJ215" i="13"/>
  <c r="AK215" i="13" s="1"/>
  <c r="AD236" i="13"/>
  <c r="AI236" i="13" s="1"/>
  <c r="AN236" i="13" s="1"/>
  <c r="AS236" i="13" s="1"/>
  <c r="AX236" i="13" s="1"/>
  <c r="BC236" i="13" s="1"/>
  <c r="BH236" i="13" s="1"/>
  <c r="BM236" i="13" s="1"/>
  <c r="BR236" i="13" s="1"/>
  <c r="BW236" i="13" s="1"/>
  <c r="CB236" i="13" s="1"/>
  <c r="CG236" i="13" s="1"/>
  <c r="CL236" i="13" s="1"/>
  <c r="CQ236" i="13" s="1"/>
  <c r="CV236" i="13" s="1"/>
  <c r="DA236" i="13" s="1"/>
  <c r="DF236" i="13" s="1"/>
  <c r="DK236" i="13" s="1"/>
  <c r="DP236" i="13" s="1"/>
  <c r="Z236" i="13"/>
  <c r="AA236" i="13" s="1"/>
  <c r="Z238" i="13"/>
  <c r="AA238" i="13" s="1"/>
  <c r="AC238" i="13"/>
  <c r="Q213" i="13"/>
  <c r="Z214" i="13"/>
  <c r="AA214" i="13" s="1"/>
  <c r="U232" i="13"/>
  <c r="V232" i="13" s="1"/>
  <c r="X232" i="13"/>
  <c r="Q218" i="13"/>
  <c r="Q219" i="13"/>
  <c r="Z219" i="13"/>
  <c r="AA219" i="13" s="1"/>
  <c r="U229" i="13"/>
  <c r="X229" i="13"/>
  <c r="U231" i="13"/>
  <c r="X231" i="13"/>
  <c r="U235" i="13"/>
  <c r="V235" i="13" s="1"/>
  <c r="X235" i="13"/>
  <c r="AH237" i="13"/>
  <c r="AM233" i="13"/>
  <c r="Q234" i="13"/>
  <c r="P239" i="13"/>
  <c r="AH234" i="13"/>
  <c r="Y237" i="13"/>
  <c r="AD237" i="13" s="1"/>
  <c r="AI237" i="13" s="1"/>
  <c r="AN237" i="13" s="1"/>
  <c r="AS237" i="13" s="1"/>
  <c r="AX237" i="13" s="1"/>
  <c r="BC237" i="13" s="1"/>
  <c r="BH237" i="13" s="1"/>
  <c r="BM237" i="13" s="1"/>
  <c r="BR237" i="13" s="1"/>
  <c r="BW237" i="13" s="1"/>
  <c r="CB237" i="13" s="1"/>
  <c r="CG237" i="13" s="1"/>
  <c r="CL237" i="13" s="1"/>
  <c r="CQ237" i="13" s="1"/>
  <c r="CV237" i="13" s="1"/>
  <c r="DA237" i="13" s="1"/>
  <c r="DF237" i="13" s="1"/>
  <c r="DK237" i="13" s="1"/>
  <c r="DP237" i="13" s="1"/>
  <c r="U237" i="13"/>
  <c r="Q235" i="13"/>
  <c r="AH236" i="13"/>
  <c r="Q236" i="13"/>
  <c r="U238" i="13"/>
  <c r="P156" i="13" l="1"/>
  <c r="AC227" i="13"/>
  <c r="Z187" i="13"/>
  <c r="AA187" i="13" s="1"/>
  <c r="U187" i="13"/>
  <c r="V187" i="13" s="1"/>
  <c r="AH168" i="13"/>
  <c r="AM168" i="13" s="1"/>
  <c r="Z168" i="13"/>
  <c r="AA168" i="13" s="1"/>
  <c r="Z192" i="13"/>
  <c r="AA192" i="13" s="1"/>
  <c r="Z234" i="13"/>
  <c r="AA234" i="13" s="1"/>
  <c r="DY163" i="13"/>
  <c r="BV189" i="13"/>
  <c r="CA189" i="13" s="1"/>
  <c r="Z188" i="13"/>
  <c r="AD188" i="13"/>
  <c r="Z171" i="13"/>
  <c r="AA171" i="13" s="1"/>
  <c r="AC171" i="13"/>
  <c r="AE170" i="13"/>
  <c r="AH170" i="13"/>
  <c r="AE195" i="13"/>
  <c r="AF195" i="13" s="1"/>
  <c r="AI195" i="13"/>
  <c r="BV191" i="13"/>
  <c r="CA191" i="13" s="1"/>
  <c r="AE164" i="13"/>
  <c r="AF164" i="13" s="1"/>
  <c r="AH164" i="13"/>
  <c r="AE165" i="13"/>
  <c r="AF165" i="13" s="1"/>
  <c r="AH165" i="13"/>
  <c r="AE173" i="13"/>
  <c r="AH173" i="13"/>
  <c r="AE189" i="13"/>
  <c r="AF189" i="13" s="1"/>
  <c r="AI189" i="13"/>
  <c r="AE200" i="13"/>
  <c r="AF200" i="13" s="1"/>
  <c r="AI200" i="13"/>
  <c r="Z193" i="13"/>
  <c r="AA193" i="13" s="1"/>
  <c r="AD193" i="13"/>
  <c r="AE187" i="13"/>
  <c r="AI187" i="13"/>
  <c r="BV196" i="13"/>
  <c r="CA196" i="13" s="1"/>
  <c r="CF188" i="13"/>
  <c r="AJ172" i="13"/>
  <c r="AK172" i="13" s="1"/>
  <c r="AM172" i="13"/>
  <c r="AE191" i="13"/>
  <c r="AF191" i="13" s="1"/>
  <c r="AI191" i="13"/>
  <c r="AE199" i="13"/>
  <c r="AI199" i="13"/>
  <c r="AE169" i="13"/>
  <c r="AH169" i="13"/>
  <c r="BV199" i="13"/>
  <c r="CA199" i="13" s="1"/>
  <c r="DK164" i="13"/>
  <c r="DP164" i="13" s="1"/>
  <c r="Z197" i="13"/>
  <c r="AD197" i="13"/>
  <c r="DK170" i="13"/>
  <c r="DP170" i="13" s="1"/>
  <c r="BV190" i="13"/>
  <c r="CA190" i="13" s="1"/>
  <c r="AJ190" i="13"/>
  <c r="AK190" i="13" s="1"/>
  <c r="AN190" i="13"/>
  <c r="DK166" i="13"/>
  <c r="DP166" i="13" s="1"/>
  <c r="BV194" i="13"/>
  <c r="CA194" i="13" s="1"/>
  <c r="BQ195" i="13"/>
  <c r="AE196" i="13"/>
  <c r="AF196" i="13" s="1"/>
  <c r="AI196" i="13"/>
  <c r="BV197" i="13"/>
  <c r="CA197" i="13" s="1"/>
  <c r="DK169" i="13"/>
  <c r="DP169" i="13" s="1"/>
  <c r="DK168" i="13"/>
  <c r="DP168" i="13" s="1"/>
  <c r="BV198" i="13"/>
  <c r="CA198" i="13" s="1"/>
  <c r="DK172" i="13"/>
  <c r="DP172" i="13" s="1"/>
  <c r="P201" i="13"/>
  <c r="BV192" i="13"/>
  <c r="CA192" i="13" s="1"/>
  <c r="P174" i="13"/>
  <c r="AE167" i="13"/>
  <c r="AF167" i="13" s="1"/>
  <c r="AH167" i="13"/>
  <c r="AE166" i="13"/>
  <c r="AF166" i="13" s="1"/>
  <c r="AH166" i="13"/>
  <c r="BQ200" i="13"/>
  <c r="Z195" i="13"/>
  <c r="DK171" i="13"/>
  <c r="DP171" i="13" s="1"/>
  <c r="AE192" i="13"/>
  <c r="AI192" i="13"/>
  <c r="BV193" i="13"/>
  <c r="CA193" i="13" s="1"/>
  <c r="BV187" i="13"/>
  <c r="CA187" i="13" s="1"/>
  <c r="DK167" i="13"/>
  <c r="DP167" i="13" s="1"/>
  <c r="AJ194" i="13"/>
  <c r="AK194" i="13" s="1"/>
  <c r="AN194" i="13"/>
  <c r="DK173" i="13"/>
  <c r="DP173" i="13" s="1"/>
  <c r="DK165" i="13"/>
  <c r="DP165" i="13" s="1"/>
  <c r="AJ198" i="13"/>
  <c r="AK198" i="13" s="1"/>
  <c r="AN198" i="13"/>
  <c r="Z200" i="13"/>
  <c r="V164" i="13"/>
  <c r="V174" i="13" s="1"/>
  <c r="U174" i="13"/>
  <c r="AE75" i="13"/>
  <c r="AF75" i="13" s="1"/>
  <c r="Z211" i="13"/>
  <c r="AA211" i="13" s="1"/>
  <c r="Z208" i="13"/>
  <c r="AA208" i="13" s="1"/>
  <c r="AJ214" i="13"/>
  <c r="AK214" i="13" s="1"/>
  <c r="AT215" i="13"/>
  <c r="AU215" i="13" s="1"/>
  <c r="AC218" i="13"/>
  <c r="AE218" i="13" s="1"/>
  <c r="AH209" i="13"/>
  <c r="AM209" i="13" s="1"/>
  <c r="AE208" i="13"/>
  <c r="AF208" i="13" s="1"/>
  <c r="Z110" i="13"/>
  <c r="AA110" i="13" s="1"/>
  <c r="DG75" i="13"/>
  <c r="DH75" i="13" s="1"/>
  <c r="BN75" i="13"/>
  <c r="BO75" i="13" s="1"/>
  <c r="CM106" i="13"/>
  <c r="CN106" i="13" s="1"/>
  <c r="Z136" i="13"/>
  <c r="AA136" i="13" s="1"/>
  <c r="Z183" i="13"/>
  <c r="AA183" i="13" s="1"/>
  <c r="AY106" i="13"/>
  <c r="AZ106" i="13" s="1"/>
  <c r="DB75" i="13"/>
  <c r="DC75" i="13" s="1"/>
  <c r="AC82" i="13"/>
  <c r="AE82" i="13" s="1"/>
  <c r="DL106" i="13"/>
  <c r="DM106" i="13" s="1"/>
  <c r="CC75" i="13"/>
  <c r="CD75" i="13" s="1"/>
  <c r="DG106" i="13"/>
  <c r="DH106" i="13" s="1"/>
  <c r="BS106" i="13"/>
  <c r="BT106" i="13" s="1"/>
  <c r="BS75" i="13"/>
  <c r="BT75" i="13" s="1"/>
  <c r="AJ75" i="13"/>
  <c r="AK75" i="13" s="1"/>
  <c r="BX106" i="13"/>
  <c r="BY106" i="13" s="1"/>
  <c r="BD75" i="13"/>
  <c r="BE75" i="13" s="1"/>
  <c r="Z154" i="13"/>
  <c r="AA154" i="13" s="1"/>
  <c r="CR106" i="13"/>
  <c r="CS106" i="13" s="1"/>
  <c r="BD106" i="13"/>
  <c r="BE106" i="13" s="1"/>
  <c r="AH110" i="13"/>
  <c r="AJ110" i="13" s="1"/>
  <c r="AK110" i="13" s="1"/>
  <c r="AO75" i="13"/>
  <c r="AP75" i="13" s="1"/>
  <c r="CR75" i="13"/>
  <c r="CS75" i="13" s="1"/>
  <c r="AH92" i="13"/>
  <c r="AJ92" i="13" s="1"/>
  <c r="AK92" i="13" s="1"/>
  <c r="DL75" i="13"/>
  <c r="DM75" i="13" s="1"/>
  <c r="AE73" i="13"/>
  <c r="AF73" i="13" s="1"/>
  <c r="AO73" i="13"/>
  <c r="AP73" i="13" s="1"/>
  <c r="Z123" i="13"/>
  <c r="AA123" i="13" s="1"/>
  <c r="AT73" i="13"/>
  <c r="AU73" i="13" s="1"/>
  <c r="Z72" i="13"/>
  <c r="AA72" i="13" s="1"/>
  <c r="Z114" i="13"/>
  <c r="AA114" i="13" s="1"/>
  <c r="AE183" i="13"/>
  <c r="AF183" i="13" s="1"/>
  <c r="AI183" i="13"/>
  <c r="AN183" i="13" s="1"/>
  <c r="AO183" i="13" s="1"/>
  <c r="AP183" i="13" s="1"/>
  <c r="Z181" i="13"/>
  <c r="AA181" i="13" s="1"/>
  <c r="Z73" i="13"/>
  <c r="AA73" i="13" s="1"/>
  <c r="AJ73" i="13"/>
  <c r="AK73" i="13" s="1"/>
  <c r="AE96" i="13"/>
  <c r="AF96" i="13" s="1"/>
  <c r="AM155" i="13"/>
  <c r="AO155" i="13" s="1"/>
  <c r="AP155" i="13" s="1"/>
  <c r="AE124" i="13"/>
  <c r="AF124" i="13" s="1"/>
  <c r="U73" i="13"/>
  <c r="V73" i="13" s="1"/>
  <c r="BD151" i="13"/>
  <c r="BE151" i="13" s="1"/>
  <c r="DB106" i="13"/>
  <c r="DC106" i="13" s="1"/>
  <c r="CH106" i="13"/>
  <c r="CI106" i="13" s="1"/>
  <c r="BN106" i="13"/>
  <c r="BO106" i="13" s="1"/>
  <c r="AT106" i="13"/>
  <c r="AU106" i="13" s="1"/>
  <c r="CW75" i="13"/>
  <c r="CX75" i="13" s="1"/>
  <c r="BI75" i="13"/>
  <c r="BJ75" i="13" s="1"/>
  <c r="AT75" i="13"/>
  <c r="AU75" i="13" s="1"/>
  <c r="Z153" i="13"/>
  <c r="AA153" i="13" s="1"/>
  <c r="CH75" i="13"/>
  <c r="CI75" i="13" s="1"/>
  <c r="Z37" i="13"/>
  <c r="AA37" i="13" s="1"/>
  <c r="BN151" i="13"/>
  <c r="BO151" i="13" s="1"/>
  <c r="BI151" i="13"/>
  <c r="BJ151" i="13" s="1"/>
  <c r="CW106" i="13"/>
  <c r="CX106" i="13" s="1"/>
  <c r="CC106" i="13"/>
  <c r="CD106" i="13" s="1"/>
  <c r="BI106" i="13"/>
  <c r="BJ106" i="13" s="1"/>
  <c r="AO106" i="13"/>
  <c r="AP106" i="13" s="1"/>
  <c r="AC128" i="13"/>
  <c r="AE128" i="13" s="1"/>
  <c r="AF128" i="13" s="1"/>
  <c r="CM75" i="13"/>
  <c r="CN75" i="13" s="1"/>
  <c r="AY75" i="13"/>
  <c r="AZ75" i="13" s="1"/>
  <c r="Z75" i="13"/>
  <c r="AA75" i="13" s="1"/>
  <c r="BX75" i="13"/>
  <c r="BY75" i="13" s="1"/>
  <c r="Z39" i="13"/>
  <c r="AA39" i="13" s="1"/>
  <c r="AE184" i="13"/>
  <c r="AF184" i="13" s="1"/>
  <c r="BI74" i="13"/>
  <c r="BJ74" i="13" s="1"/>
  <c r="AI181" i="13"/>
  <c r="AE181" i="13"/>
  <c r="AF181" i="13" s="1"/>
  <c r="AX184" i="13"/>
  <c r="AY184" i="13" s="1"/>
  <c r="AZ184" i="13" s="1"/>
  <c r="AT184" i="13"/>
  <c r="AU184" i="13" s="1"/>
  <c r="Z237" i="13"/>
  <c r="AA237" i="13" s="1"/>
  <c r="DW243" i="13"/>
  <c r="AJ22" i="13"/>
  <c r="AK22" i="13" s="1"/>
  <c r="AE114" i="13"/>
  <c r="AF114" i="13" s="1"/>
  <c r="AH96" i="13"/>
  <c r="AJ96" i="13" s="1"/>
  <c r="AK96" i="13" s="1"/>
  <c r="AE154" i="13"/>
  <c r="AF154" i="13" s="1"/>
  <c r="AH154" i="13"/>
  <c r="AC212" i="13"/>
  <c r="Z212" i="13"/>
  <c r="AA212" i="13" s="1"/>
  <c r="Z209" i="13"/>
  <c r="AA209" i="13" s="1"/>
  <c r="Z210" i="13"/>
  <c r="AA210" i="13" s="1"/>
  <c r="AC140" i="13"/>
  <c r="AH140" i="13" s="1"/>
  <c r="AC132" i="13"/>
  <c r="AH132" i="13" s="1"/>
  <c r="AC87" i="13"/>
  <c r="AH87" i="13" s="1"/>
  <c r="Z40" i="13"/>
  <c r="AA40" i="13" s="1"/>
  <c r="AN182" i="13"/>
  <c r="AS182" i="13" s="1"/>
  <c r="AX182" i="13" s="1"/>
  <c r="BC182" i="13" s="1"/>
  <c r="BD182" i="13" s="1"/>
  <c r="BE182" i="13" s="1"/>
  <c r="AE234" i="13"/>
  <c r="AF234" i="13" s="1"/>
  <c r="Z96" i="13"/>
  <c r="AA96" i="13" s="1"/>
  <c r="Q239" i="13"/>
  <c r="AE182" i="13"/>
  <c r="AF182" i="13" s="1"/>
  <c r="U220" i="13"/>
  <c r="Z92" i="13"/>
  <c r="AA92" i="13" s="1"/>
  <c r="Z32" i="13"/>
  <c r="AA32" i="13" s="1"/>
  <c r="AD233" i="13"/>
  <c r="Z233" i="13"/>
  <c r="AA233" i="13" s="1"/>
  <c r="AH211" i="13"/>
  <c r="AE211" i="13"/>
  <c r="AF211" i="13" s="1"/>
  <c r="AI72" i="13"/>
  <c r="AE72" i="13"/>
  <c r="AF72" i="13" s="1"/>
  <c r="Z186" i="13"/>
  <c r="AA186" i="13" s="1"/>
  <c r="AC186" i="13"/>
  <c r="AO184" i="13"/>
  <c r="AP184" i="13" s="1"/>
  <c r="AJ184" i="13"/>
  <c r="AK184" i="13" s="1"/>
  <c r="AC91" i="13"/>
  <c r="AH91" i="13" s="1"/>
  <c r="Z235" i="13"/>
  <c r="AC235" i="13"/>
  <c r="Z217" i="13"/>
  <c r="AA217" i="13" s="1"/>
  <c r="AD217" i="13"/>
  <c r="Q151" i="13"/>
  <c r="AK149" i="13"/>
  <c r="DM104" i="13"/>
  <c r="BY104" i="13"/>
  <c r="V107" i="13"/>
  <c r="DT107" i="13"/>
  <c r="V137" i="13"/>
  <c r="V129" i="13"/>
  <c r="AS208" i="13"/>
  <c r="AO208" i="13"/>
  <c r="Q109" i="13"/>
  <c r="DT109" i="13"/>
  <c r="Q74" i="13"/>
  <c r="Q97" i="13" s="1"/>
  <c r="V60" i="13"/>
  <c r="AJ29" i="13"/>
  <c r="AM29" i="13"/>
  <c r="AJ112" i="13"/>
  <c r="AK112" i="13" s="1"/>
  <c r="AM112" i="13"/>
  <c r="AS219" i="13"/>
  <c r="AO219" i="13"/>
  <c r="AP219" i="13" s="1"/>
  <c r="V149" i="13"/>
  <c r="U156" i="13"/>
  <c r="Z83" i="13"/>
  <c r="AC83" i="13"/>
  <c r="BQ185" i="13"/>
  <c r="BN185" i="13"/>
  <c r="BO185" i="13" s="1"/>
  <c r="DX51" i="13"/>
  <c r="DU51" i="13"/>
  <c r="CF149" i="13"/>
  <c r="CC149" i="13"/>
  <c r="DR104" i="13"/>
  <c r="AM21" i="13"/>
  <c r="AJ21" i="13"/>
  <c r="DT53" i="13"/>
  <c r="Q53" i="13"/>
  <c r="AH59" i="13"/>
  <c r="AE59" i="13"/>
  <c r="AH33" i="13"/>
  <c r="AE33" i="13"/>
  <c r="AF33" i="13" s="1"/>
  <c r="V229" i="13"/>
  <c r="AJ208" i="13"/>
  <c r="AY185" i="13"/>
  <c r="AZ185" i="13" s="1"/>
  <c r="BD185" i="13"/>
  <c r="BE185" i="13" s="1"/>
  <c r="BD149" i="13"/>
  <c r="CN104" i="13"/>
  <c r="AZ104" i="13"/>
  <c r="Q166" i="13"/>
  <c r="BI149" i="13"/>
  <c r="Z139" i="13"/>
  <c r="AA139" i="13" s="1"/>
  <c r="AC139" i="13"/>
  <c r="Z131" i="13"/>
  <c r="AA131" i="13" s="1"/>
  <c r="AC131" i="13"/>
  <c r="Q220" i="13"/>
  <c r="DT150" i="13"/>
  <c r="AA128" i="13"/>
  <c r="Z111" i="13"/>
  <c r="AC111" i="13"/>
  <c r="AA130" i="13"/>
  <c r="DT76" i="13"/>
  <c r="AH123" i="13"/>
  <c r="AE123" i="13"/>
  <c r="AF123" i="13" s="1"/>
  <c r="BL71" i="13"/>
  <c r="V61" i="13"/>
  <c r="AM236" i="13"/>
  <c r="AJ236" i="13"/>
  <c r="AK236" i="13" s="1"/>
  <c r="AE237" i="13"/>
  <c r="AF237" i="13" s="1"/>
  <c r="V231" i="13"/>
  <c r="U239" i="13"/>
  <c r="V217" i="13"/>
  <c r="V220" i="13" s="1"/>
  <c r="AM216" i="13"/>
  <c r="AJ216" i="13"/>
  <c r="AK216" i="13" s="1"/>
  <c r="AC213" i="13"/>
  <c r="Z213" i="13"/>
  <c r="Q183" i="13"/>
  <c r="BC215" i="13"/>
  <c r="AY215" i="13"/>
  <c r="AZ215" i="13" s="1"/>
  <c r="Q149" i="13"/>
  <c r="CX104" i="13"/>
  <c r="CD104" i="13"/>
  <c r="BJ104" i="13"/>
  <c r="AP104" i="13"/>
  <c r="U115" i="13"/>
  <c r="V104" i="13"/>
  <c r="V181" i="13"/>
  <c r="U141" i="13"/>
  <c r="Z137" i="13"/>
  <c r="AA137" i="13" s="1"/>
  <c r="AC137" i="13"/>
  <c r="Z133" i="13"/>
  <c r="AA133" i="13" s="1"/>
  <c r="AC133" i="13"/>
  <c r="Z129" i="13"/>
  <c r="AA129" i="13" s="1"/>
  <c r="AC129" i="13"/>
  <c r="AA132" i="13"/>
  <c r="AJ94" i="13"/>
  <c r="AK94" i="13" s="1"/>
  <c r="AM94" i="13"/>
  <c r="BL72" i="13"/>
  <c r="AJ61" i="13"/>
  <c r="AK61" i="13" s="1"/>
  <c r="AM61" i="13"/>
  <c r="AA134" i="13"/>
  <c r="AA113" i="13"/>
  <c r="AE153" i="13"/>
  <c r="AF153" i="13" s="1"/>
  <c r="AH153" i="13"/>
  <c r="V122" i="13"/>
  <c r="AE90" i="13"/>
  <c r="AH90" i="13"/>
  <c r="AO88" i="13"/>
  <c r="AP88" i="13" s="1"/>
  <c r="AR88" i="13"/>
  <c r="AR85" i="13"/>
  <c r="AO85" i="13"/>
  <c r="AP85" i="13" s="1"/>
  <c r="AE80" i="13"/>
  <c r="AH80" i="13"/>
  <c r="DT78" i="13"/>
  <c r="U71" i="13"/>
  <c r="Y71" i="13"/>
  <c r="BV151" i="13"/>
  <c r="BS151" i="13"/>
  <c r="BT151" i="13" s="1"/>
  <c r="AA126" i="13"/>
  <c r="DY103" i="13"/>
  <c r="AC228" i="13"/>
  <c r="Z228" i="13"/>
  <c r="AA228" i="13" s="1"/>
  <c r="AU149" i="13"/>
  <c r="AH38" i="13"/>
  <c r="AE38" i="13"/>
  <c r="AF38" i="13" s="1"/>
  <c r="AE60" i="13"/>
  <c r="AF60" i="13" s="1"/>
  <c r="AH60" i="13"/>
  <c r="AH35" i="13"/>
  <c r="AE35" i="13"/>
  <c r="AF35" i="13" s="1"/>
  <c r="Z33" i="13"/>
  <c r="BG28" i="13"/>
  <c r="AH36" i="13"/>
  <c r="AE36" i="13"/>
  <c r="AR31" i="13"/>
  <c r="AO31" i="13"/>
  <c r="AP31" i="13" s="1"/>
  <c r="V238" i="13"/>
  <c r="Z229" i="13"/>
  <c r="AA229" i="13" s="1"/>
  <c r="AC229" i="13"/>
  <c r="Z232" i="13"/>
  <c r="AC232" i="13"/>
  <c r="Q185" i="13"/>
  <c r="Q165" i="13"/>
  <c r="CS104" i="13"/>
  <c r="BE104" i="13"/>
  <c r="AK104" i="13"/>
  <c r="V108" i="13"/>
  <c r="DT108" i="13"/>
  <c r="V133" i="13"/>
  <c r="DT104" i="13"/>
  <c r="DY70" i="13"/>
  <c r="AA94" i="13"/>
  <c r="AE136" i="13"/>
  <c r="AF136" i="13" s="1"/>
  <c r="AH136" i="13"/>
  <c r="AE130" i="13"/>
  <c r="AF130" i="13" s="1"/>
  <c r="AH130" i="13"/>
  <c r="Z93" i="13"/>
  <c r="AC93" i="13"/>
  <c r="F56" i="13"/>
  <c r="AJ56" i="13"/>
  <c r="AK56" i="13" s="1"/>
  <c r="Z56" i="13"/>
  <c r="AA56" i="13" s="1"/>
  <c r="DQ56" i="13"/>
  <c r="DR56" i="13" s="1"/>
  <c r="DG56" i="13"/>
  <c r="DH56" i="13" s="1"/>
  <c r="CW56" i="13"/>
  <c r="CX56" i="13" s="1"/>
  <c r="CM56" i="13"/>
  <c r="CN56" i="13" s="1"/>
  <c r="CC56" i="13"/>
  <c r="CD56" i="13" s="1"/>
  <c r="BX56" i="13"/>
  <c r="BY56" i="13" s="1"/>
  <c r="BN56" i="13"/>
  <c r="BO56" i="13" s="1"/>
  <c r="BD56" i="13"/>
  <c r="BE56" i="13" s="1"/>
  <c r="AT56" i="13"/>
  <c r="AU56" i="13" s="1"/>
  <c r="U56" i="13"/>
  <c r="V56" i="13" s="1"/>
  <c r="AE56" i="13"/>
  <c r="AF56" i="13" s="1"/>
  <c r="DL56" i="13"/>
  <c r="DM56" i="13" s="1"/>
  <c r="DB56" i="13"/>
  <c r="DC56" i="13" s="1"/>
  <c r="CR56" i="13"/>
  <c r="CS56" i="13" s="1"/>
  <c r="CH56" i="13"/>
  <c r="CI56" i="13" s="1"/>
  <c r="BS56" i="13"/>
  <c r="BT56" i="13" s="1"/>
  <c r="BI56" i="13"/>
  <c r="BJ56" i="13" s="1"/>
  <c r="AY56" i="13"/>
  <c r="AZ56" i="13" s="1"/>
  <c r="AO56" i="13"/>
  <c r="AP56" i="13" s="1"/>
  <c r="P56" i="13"/>
  <c r="P63" i="13" s="1"/>
  <c r="AE138" i="13"/>
  <c r="AF138" i="13" s="1"/>
  <c r="AH138" i="13"/>
  <c r="AE58" i="13"/>
  <c r="AH58" i="13"/>
  <c r="AR26" i="13"/>
  <c r="AO26" i="13"/>
  <c r="AY73" i="13"/>
  <c r="AZ73" i="13" s="1"/>
  <c r="BC73" i="13"/>
  <c r="AM234" i="13"/>
  <c r="AJ234" i="13"/>
  <c r="AK234" i="13" s="1"/>
  <c r="AR233" i="13"/>
  <c r="Z230" i="13"/>
  <c r="AA230" i="13" s="1"/>
  <c r="AC230" i="13"/>
  <c r="AE227" i="13"/>
  <c r="AH227" i="13"/>
  <c r="AM217" i="13"/>
  <c r="BC211" i="13"/>
  <c r="BN149" i="13"/>
  <c r="AY149" i="13"/>
  <c r="DH104" i="13"/>
  <c r="BT104" i="13"/>
  <c r="AF104" i="13"/>
  <c r="Z135" i="13"/>
  <c r="AA135" i="13" s="1"/>
  <c r="AC135" i="13"/>
  <c r="Z127" i="13"/>
  <c r="AA127" i="13" s="1"/>
  <c r="AC127" i="13"/>
  <c r="Z152" i="13"/>
  <c r="AA152" i="13" s="1"/>
  <c r="AC152" i="13"/>
  <c r="AR124" i="13"/>
  <c r="AO124" i="13"/>
  <c r="AP124" i="13" s="1"/>
  <c r="DT105" i="13"/>
  <c r="AA138" i="13"/>
  <c r="DT77" i="13"/>
  <c r="AS28" i="13"/>
  <c r="AO28" i="13"/>
  <c r="AP28" i="13" s="1"/>
  <c r="BR74" i="13"/>
  <c r="BN74" i="13"/>
  <c r="BO74" i="13" s="1"/>
  <c r="Z34" i="13"/>
  <c r="AH40" i="13"/>
  <c r="AE40" i="13"/>
  <c r="AF40" i="13" s="1"/>
  <c r="AH39" i="13"/>
  <c r="AE39" i="13"/>
  <c r="AF39" i="13" s="1"/>
  <c r="AJ28" i="13"/>
  <c r="AH37" i="13"/>
  <c r="AE37" i="13"/>
  <c r="AF37" i="13" s="1"/>
  <c r="AR30" i="13"/>
  <c r="AO30" i="13"/>
  <c r="AR27" i="13"/>
  <c r="AO27" i="13"/>
  <c r="AH32" i="13"/>
  <c r="AE32" i="13"/>
  <c r="AE236" i="13"/>
  <c r="AF236" i="13" s="1"/>
  <c r="V237" i="13"/>
  <c r="AM237" i="13"/>
  <c r="AJ237" i="13"/>
  <c r="AK237" i="13" s="1"/>
  <c r="Z231" i="13"/>
  <c r="AA231" i="13" s="1"/>
  <c r="AC231" i="13"/>
  <c r="AJ219" i="13"/>
  <c r="AE238" i="13"/>
  <c r="AF238" i="13" s="1"/>
  <c r="AH238" i="13"/>
  <c r="V230" i="13"/>
  <c r="AA227" i="13"/>
  <c r="Q182" i="13"/>
  <c r="AS214" i="13"/>
  <c r="AO214" i="13"/>
  <c r="AP214" i="13" s="1"/>
  <c r="BI185" i="13"/>
  <c r="BJ185" i="13" s="1"/>
  <c r="Q184" i="13"/>
  <c r="Q164" i="13"/>
  <c r="AA149" i="13"/>
  <c r="BX149" i="13"/>
  <c r="BS149" i="13"/>
  <c r="DC104" i="13"/>
  <c r="CI104" i="13"/>
  <c r="BO104" i="13"/>
  <c r="AU104" i="13"/>
  <c r="AA104" i="13"/>
  <c r="Q181" i="13"/>
  <c r="AP149" i="13"/>
  <c r="V139" i="13"/>
  <c r="V135" i="13"/>
  <c r="V131" i="13"/>
  <c r="V127" i="13"/>
  <c r="AH210" i="13"/>
  <c r="AE210" i="13"/>
  <c r="AF210" i="13" s="1"/>
  <c r="V152" i="13"/>
  <c r="AA112" i="13"/>
  <c r="P115" i="13"/>
  <c r="Z95" i="13"/>
  <c r="AC95" i="13"/>
  <c r="DT79" i="13"/>
  <c r="AE134" i="13"/>
  <c r="AF134" i="13" s="1"/>
  <c r="AH134" i="13"/>
  <c r="AJ124" i="13"/>
  <c r="AK124" i="13" s="1"/>
  <c r="AE113" i="13"/>
  <c r="AF113" i="13" s="1"/>
  <c r="AH113" i="13"/>
  <c r="AE125" i="13"/>
  <c r="AH125" i="13"/>
  <c r="Z122" i="13"/>
  <c r="AC122" i="13"/>
  <c r="P97" i="13"/>
  <c r="AE86" i="13"/>
  <c r="AH86" i="13"/>
  <c r="Z81" i="13"/>
  <c r="AC81" i="13"/>
  <c r="Q55" i="13"/>
  <c r="DT55" i="13"/>
  <c r="AE126" i="13"/>
  <c r="AF126" i="13" s="1"/>
  <c r="AH126" i="13"/>
  <c r="AJ114" i="13"/>
  <c r="AK114" i="13" s="1"/>
  <c r="AM114" i="13"/>
  <c r="DT52" i="13"/>
  <c r="AW89" i="13"/>
  <c r="AT89" i="13"/>
  <c r="AU89" i="13" s="1"/>
  <c r="Z38" i="13"/>
  <c r="AH34" i="13"/>
  <c r="AE34" i="13"/>
  <c r="AF34" i="13" s="1"/>
  <c r="AR22" i="13"/>
  <c r="AO22" i="13"/>
  <c r="AP22" i="13" s="1"/>
  <c r="Z35" i="13"/>
  <c r="AH57" i="13"/>
  <c r="AE57" i="13"/>
  <c r="AW84" i="13"/>
  <c r="AT84" i="13"/>
  <c r="AU84" i="13" s="1"/>
  <c r="AH54" i="13"/>
  <c r="AE54" i="13"/>
  <c r="AJ31" i="13"/>
  <c r="DY135" i="12"/>
  <c r="DY136" i="12"/>
  <c r="DY137" i="12"/>
  <c r="DY138" i="12"/>
  <c r="DY139" i="12"/>
  <c r="DY140" i="12"/>
  <c r="DY141" i="12"/>
  <c r="DY142" i="12"/>
  <c r="DY143" i="12"/>
  <c r="DY144" i="12"/>
  <c r="DY145" i="12"/>
  <c r="DY146" i="12"/>
  <c r="DY147" i="12"/>
  <c r="DV135" i="12"/>
  <c r="DV136" i="12"/>
  <c r="DV137" i="12"/>
  <c r="DV138" i="12"/>
  <c r="DV139" i="12"/>
  <c r="DV140" i="12"/>
  <c r="DV141" i="12"/>
  <c r="DV142" i="12"/>
  <c r="DV143" i="12"/>
  <c r="DV144" i="12"/>
  <c r="DV145" i="12"/>
  <c r="DV146" i="12"/>
  <c r="DV147" i="12"/>
  <c r="CY148" i="12"/>
  <c r="CT148" i="12"/>
  <c r="CO148" i="12"/>
  <c r="CJ148" i="12"/>
  <c r="CE148" i="12"/>
  <c r="BZ148" i="12"/>
  <c r="BU148" i="12"/>
  <c r="BP148" i="12"/>
  <c r="BK148" i="12"/>
  <c r="BF148" i="12"/>
  <c r="BA148" i="12"/>
  <c r="AV148" i="12"/>
  <c r="AQ148" i="12"/>
  <c r="AL148" i="12"/>
  <c r="AG148" i="12"/>
  <c r="AB148" i="12"/>
  <c r="AR146" i="12"/>
  <c r="AW146" i="12" s="1"/>
  <c r="BB146" i="12" s="1"/>
  <c r="BG146" i="12" s="1"/>
  <c r="BL146" i="12" s="1"/>
  <c r="BQ146" i="12" s="1"/>
  <c r="BV146" i="12" s="1"/>
  <c r="CA146" i="12" s="1"/>
  <c r="CF146" i="12" s="1"/>
  <c r="CK146" i="12" s="1"/>
  <c r="CP146" i="12" s="1"/>
  <c r="CU146" i="12" s="1"/>
  <c r="CZ146" i="12" s="1"/>
  <c r="DE146" i="12" s="1"/>
  <c r="AR145" i="12"/>
  <c r="AW145" i="12" s="1"/>
  <c r="BB145" i="12" s="1"/>
  <c r="BG145" i="12" s="1"/>
  <c r="BL145" i="12" s="1"/>
  <c r="BQ145" i="12" s="1"/>
  <c r="BV145" i="12" s="1"/>
  <c r="CA145" i="12" s="1"/>
  <c r="CF145" i="12" s="1"/>
  <c r="CK145" i="12" s="1"/>
  <c r="CP145" i="12" s="1"/>
  <c r="CU145" i="12" s="1"/>
  <c r="CZ145" i="12" s="1"/>
  <c r="DE145" i="12" s="1"/>
  <c r="AR144" i="12"/>
  <c r="AW144" i="12" s="1"/>
  <c r="BB144" i="12" s="1"/>
  <c r="BG144" i="12" s="1"/>
  <c r="BL144" i="12" s="1"/>
  <c r="BQ144" i="12" s="1"/>
  <c r="BV144" i="12" s="1"/>
  <c r="CA144" i="12" s="1"/>
  <c r="CF144" i="12" s="1"/>
  <c r="CK144" i="12" s="1"/>
  <c r="CP144" i="12" s="1"/>
  <c r="CU144" i="12" s="1"/>
  <c r="CZ144" i="12" s="1"/>
  <c r="DE144" i="12" s="1"/>
  <c r="AR143" i="12"/>
  <c r="AW143" i="12" s="1"/>
  <c r="BB143" i="12" s="1"/>
  <c r="BG143" i="12" s="1"/>
  <c r="BL143" i="12" s="1"/>
  <c r="BQ143" i="12" s="1"/>
  <c r="BV143" i="12" s="1"/>
  <c r="CA143" i="12" s="1"/>
  <c r="CF143" i="12" s="1"/>
  <c r="CK143" i="12" s="1"/>
  <c r="CP143" i="12" s="1"/>
  <c r="CU143" i="12" s="1"/>
  <c r="CZ143" i="12" s="1"/>
  <c r="DE143" i="12" s="1"/>
  <c r="AR142" i="12"/>
  <c r="AW142" i="12" s="1"/>
  <c r="BB142" i="12" s="1"/>
  <c r="BG142" i="12" s="1"/>
  <c r="BL142" i="12" s="1"/>
  <c r="BQ142" i="12" s="1"/>
  <c r="BV142" i="12" s="1"/>
  <c r="CA142" i="12" s="1"/>
  <c r="CF142" i="12" s="1"/>
  <c r="CK142" i="12" s="1"/>
  <c r="CP142" i="12" s="1"/>
  <c r="CU142" i="12" s="1"/>
  <c r="CZ142" i="12" s="1"/>
  <c r="DE142" i="12" s="1"/>
  <c r="AR141" i="12"/>
  <c r="AW141" i="12" s="1"/>
  <c r="BB141" i="12" s="1"/>
  <c r="BG141" i="12" s="1"/>
  <c r="BL141" i="12" s="1"/>
  <c r="BQ141" i="12" s="1"/>
  <c r="BV141" i="12" s="1"/>
  <c r="CA141" i="12" s="1"/>
  <c r="CF141" i="12" s="1"/>
  <c r="CK141" i="12" s="1"/>
  <c r="CP141" i="12" s="1"/>
  <c r="CU141" i="12" s="1"/>
  <c r="CZ141" i="12" s="1"/>
  <c r="DE141" i="12" s="1"/>
  <c r="AR140" i="12"/>
  <c r="AW140" i="12" s="1"/>
  <c r="BB140" i="12" s="1"/>
  <c r="BG140" i="12" s="1"/>
  <c r="BL140" i="12" s="1"/>
  <c r="BQ140" i="12" s="1"/>
  <c r="BV140" i="12" s="1"/>
  <c r="CA140" i="12" s="1"/>
  <c r="CF140" i="12" s="1"/>
  <c r="CK140" i="12" s="1"/>
  <c r="CP140" i="12" s="1"/>
  <c r="CU140" i="12" s="1"/>
  <c r="CZ140" i="12" s="1"/>
  <c r="DE140" i="12" s="1"/>
  <c r="AR139" i="12"/>
  <c r="AW139" i="12" s="1"/>
  <c r="BB139" i="12" s="1"/>
  <c r="BG139" i="12" s="1"/>
  <c r="BL139" i="12" s="1"/>
  <c r="BQ139" i="12" s="1"/>
  <c r="BV139" i="12" s="1"/>
  <c r="CA139" i="12" s="1"/>
  <c r="CF139" i="12" s="1"/>
  <c r="CK139" i="12" s="1"/>
  <c r="CP139" i="12" s="1"/>
  <c r="CU139" i="12" s="1"/>
  <c r="CZ139" i="12" s="1"/>
  <c r="DE139" i="12" s="1"/>
  <c r="AR138" i="12"/>
  <c r="AW138" i="12" s="1"/>
  <c r="BB138" i="12" s="1"/>
  <c r="BG138" i="12" s="1"/>
  <c r="BL138" i="12" s="1"/>
  <c r="BQ138" i="12" s="1"/>
  <c r="BV138" i="12" s="1"/>
  <c r="CA138" i="12" s="1"/>
  <c r="CF138" i="12" s="1"/>
  <c r="CK138" i="12" s="1"/>
  <c r="CP138" i="12" s="1"/>
  <c r="CU138" i="12" s="1"/>
  <c r="CZ138" i="12" s="1"/>
  <c r="DE138" i="12" s="1"/>
  <c r="AR137" i="12"/>
  <c r="AW137" i="12" s="1"/>
  <c r="BB137" i="12" s="1"/>
  <c r="BG137" i="12" s="1"/>
  <c r="BL137" i="12" s="1"/>
  <c r="BQ137" i="12" s="1"/>
  <c r="BV137" i="12" s="1"/>
  <c r="CA137" i="12" s="1"/>
  <c r="CF137" i="12" s="1"/>
  <c r="CK137" i="12" s="1"/>
  <c r="CP137" i="12" s="1"/>
  <c r="CU137" i="12" s="1"/>
  <c r="CZ137" i="12" s="1"/>
  <c r="DE137" i="12" s="1"/>
  <c r="AR128" i="12"/>
  <c r="AW128" i="12" s="1"/>
  <c r="BB128" i="12" s="1"/>
  <c r="BG128" i="12" s="1"/>
  <c r="BL128" i="12" s="1"/>
  <c r="BQ128" i="12" s="1"/>
  <c r="BV128" i="12" s="1"/>
  <c r="CA128" i="12" s="1"/>
  <c r="CF128" i="12" s="1"/>
  <c r="CK128" i="12" s="1"/>
  <c r="CP128" i="12" s="1"/>
  <c r="CU128" i="12" s="1"/>
  <c r="CZ128" i="12" s="1"/>
  <c r="DE128" i="12" s="1"/>
  <c r="DJ128" i="12" s="1"/>
  <c r="DO128" i="12" s="1"/>
  <c r="X127" i="12"/>
  <c r="X129" i="12"/>
  <c r="X130" i="12"/>
  <c r="X126" i="12"/>
  <c r="W140" i="12"/>
  <c r="W142" i="12"/>
  <c r="AB142" i="12" s="1"/>
  <c r="AG142" i="12" s="1"/>
  <c r="AL142" i="12" s="1"/>
  <c r="AQ142" i="12" s="1"/>
  <c r="AV142" i="12" s="1"/>
  <c r="BA142" i="12" s="1"/>
  <c r="BF142" i="12" s="1"/>
  <c r="BK142" i="12" s="1"/>
  <c r="BP142" i="12" s="1"/>
  <c r="BU142" i="12" s="1"/>
  <c r="BZ142" i="12" s="1"/>
  <c r="CE142" i="12" s="1"/>
  <c r="CJ142" i="12" s="1"/>
  <c r="CO142" i="12" s="1"/>
  <c r="CT142" i="12" s="1"/>
  <c r="CY142" i="12" s="1"/>
  <c r="DD142" i="12" s="1"/>
  <c r="DI142" i="12" s="1"/>
  <c r="DN142" i="12" s="1"/>
  <c r="D141" i="12"/>
  <c r="O141" i="12" s="1"/>
  <c r="P141" i="12" s="1"/>
  <c r="R141" i="12"/>
  <c r="W141" i="12" s="1"/>
  <c r="AB141" i="12" s="1"/>
  <c r="AG141" i="12" s="1"/>
  <c r="AL141" i="12" s="1"/>
  <c r="AQ141" i="12" s="1"/>
  <c r="AV141" i="12" s="1"/>
  <c r="BA141" i="12" s="1"/>
  <c r="BF141" i="12" s="1"/>
  <c r="BK141" i="12" s="1"/>
  <c r="BP141" i="12" s="1"/>
  <c r="BU141" i="12" s="1"/>
  <c r="BZ141" i="12" s="1"/>
  <c r="CE141" i="12" s="1"/>
  <c r="CJ141" i="12" s="1"/>
  <c r="CO141" i="12" s="1"/>
  <c r="CT141" i="12" s="1"/>
  <c r="CY141" i="12" s="1"/>
  <c r="DD141" i="12" s="1"/>
  <c r="DI141" i="12" s="1"/>
  <c r="DN141" i="12" s="1"/>
  <c r="D142" i="12"/>
  <c r="O142" i="12" s="1"/>
  <c r="P142" i="12" s="1"/>
  <c r="R142" i="12"/>
  <c r="D143" i="12"/>
  <c r="O143" i="12"/>
  <c r="P143" i="12" s="1"/>
  <c r="R143" i="12"/>
  <c r="W143" i="12" s="1"/>
  <c r="AB143" i="12" s="1"/>
  <c r="AG143" i="12" s="1"/>
  <c r="AL143" i="12" s="1"/>
  <c r="AQ143" i="12" s="1"/>
  <c r="AV143" i="12" s="1"/>
  <c r="BA143" i="12" s="1"/>
  <c r="BF143" i="12" s="1"/>
  <c r="BK143" i="12" s="1"/>
  <c r="BP143" i="12" s="1"/>
  <c r="BU143" i="12" s="1"/>
  <c r="BZ143" i="12" s="1"/>
  <c r="CE143" i="12" s="1"/>
  <c r="CJ143" i="12" s="1"/>
  <c r="CO143" i="12" s="1"/>
  <c r="CT143" i="12" s="1"/>
  <c r="CY143" i="12" s="1"/>
  <c r="DD143" i="12" s="1"/>
  <c r="DI143" i="12" s="1"/>
  <c r="DN143" i="12" s="1"/>
  <c r="D144" i="12"/>
  <c r="O144" i="12"/>
  <c r="P144" i="12" s="1"/>
  <c r="R144" i="12"/>
  <c r="W144" i="12" s="1"/>
  <c r="J47" i="2"/>
  <c r="I47" i="2"/>
  <c r="H47" i="2"/>
  <c r="G47" i="2"/>
  <c r="F47" i="2"/>
  <c r="E47" i="2"/>
  <c r="J46" i="2"/>
  <c r="I46" i="2"/>
  <c r="H46" i="2"/>
  <c r="G46" i="2"/>
  <c r="F46" i="2"/>
  <c r="E46" i="2"/>
  <c r="W82" i="12"/>
  <c r="W83" i="12"/>
  <c r="W84" i="12"/>
  <c r="W81" i="12"/>
  <c r="W56" i="12"/>
  <c r="AB56" i="12" s="1"/>
  <c r="AG56" i="12" s="1"/>
  <c r="AQ56" i="12" s="1"/>
  <c r="W55" i="12"/>
  <c r="AB55" i="12" s="1"/>
  <c r="AG55" i="12" s="1"/>
  <c r="AQ55" i="12" s="1"/>
  <c r="AL24" i="12"/>
  <c r="AL25" i="12"/>
  <c r="R25" i="12"/>
  <c r="AL23" i="12"/>
  <c r="W23" i="12"/>
  <c r="R23" i="12"/>
  <c r="AJ25" i="13"/>
  <c r="AK25" i="13" s="1"/>
  <c r="AE25" i="13"/>
  <c r="AF25" i="13" s="1"/>
  <c r="AB25" i="12"/>
  <c r="W25" i="12"/>
  <c r="AJ24" i="13"/>
  <c r="AK24" i="13" s="1"/>
  <c r="AE24" i="13"/>
  <c r="AF24" i="13" s="1"/>
  <c r="AB24" i="12"/>
  <c r="Z24" i="13"/>
  <c r="AA24" i="13" s="1"/>
  <c r="W24" i="12"/>
  <c r="AB144" i="12" l="1"/>
  <c r="AG144" i="12" s="1"/>
  <c r="AL144" i="12" s="1"/>
  <c r="AQ144" i="12" s="1"/>
  <c r="AV144" i="12" s="1"/>
  <c r="BA144" i="12" s="1"/>
  <c r="BF144" i="12" s="1"/>
  <c r="BK144" i="12" s="1"/>
  <c r="BP144" i="12" s="1"/>
  <c r="BU144" i="12" s="1"/>
  <c r="BZ144" i="12" s="1"/>
  <c r="CE144" i="12" s="1"/>
  <c r="CJ144" i="12" s="1"/>
  <c r="CO144" i="12" s="1"/>
  <c r="CT144" i="12" s="1"/>
  <c r="CY144" i="12" s="1"/>
  <c r="DD144" i="12" s="1"/>
  <c r="DI144" i="12" s="1"/>
  <c r="DN144" i="12" s="1"/>
  <c r="Y144" i="12"/>
  <c r="AC129" i="12"/>
  <c r="AH129" i="12" s="1"/>
  <c r="AM129" i="12" s="1"/>
  <c r="AR129" i="12" s="1"/>
  <c r="AW129" i="12" s="1"/>
  <c r="BB129" i="12" s="1"/>
  <c r="BG129" i="12" s="1"/>
  <c r="BL129" i="12" s="1"/>
  <c r="BQ129" i="12" s="1"/>
  <c r="BV129" i="12" s="1"/>
  <c r="CA129" i="12" s="1"/>
  <c r="CF129" i="12" s="1"/>
  <c r="CK129" i="12" s="1"/>
  <c r="CP129" i="12" s="1"/>
  <c r="CU129" i="12" s="1"/>
  <c r="CZ129" i="12" s="1"/>
  <c r="DE129" i="12" s="1"/>
  <c r="DJ129" i="12" s="1"/>
  <c r="DO129" i="12" s="1"/>
  <c r="AR127" i="12"/>
  <c r="AW127" i="12" s="1"/>
  <c r="BB127" i="12" s="1"/>
  <c r="BG127" i="12" s="1"/>
  <c r="BL127" i="12" s="1"/>
  <c r="BQ127" i="12" s="1"/>
  <c r="BV127" i="12" s="1"/>
  <c r="CA127" i="12" s="1"/>
  <c r="CF127" i="12" s="1"/>
  <c r="CK127" i="12" s="1"/>
  <c r="CP127" i="12" s="1"/>
  <c r="CU127" i="12" s="1"/>
  <c r="CZ127" i="12" s="1"/>
  <c r="DE127" i="12" s="1"/>
  <c r="DJ127" i="12" s="1"/>
  <c r="DO127" i="12" s="1"/>
  <c r="AC127" i="12"/>
  <c r="AH127" i="12" s="1"/>
  <c r="AM127" i="12" s="1"/>
  <c r="AB140" i="12"/>
  <c r="AG140" i="12" s="1"/>
  <c r="AL140" i="12" s="1"/>
  <c r="AQ140" i="12" s="1"/>
  <c r="AV140" i="12" s="1"/>
  <c r="BA140" i="12" s="1"/>
  <c r="BF140" i="12" s="1"/>
  <c r="BK140" i="12" s="1"/>
  <c r="BP140" i="12" s="1"/>
  <c r="BU140" i="12" s="1"/>
  <c r="BZ140" i="12" s="1"/>
  <c r="CE140" i="12" s="1"/>
  <c r="CJ140" i="12" s="1"/>
  <c r="CO140" i="12" s="1"/>
  <c r="CT140" i="12" s="1"/>
  <c r="CY140" i="12" s="1"/>
  <c r="DD140" i="12" s="1"/>
  <c r="DI140" i="12" s="1"/>
  <c r="DN140" i="12" s="1"/>
  <c r="AR126" i="12"/>
  <c r="AW126" i="12" s="1"/>
  <c r="BB126" i="12" s="1"/>
  <c r="BG126" i="12" s="1"/>
  <c r="BL126" i="12" s="1"/>
  <c r="BQ126" i="12" s="1"/>
  <c r="BV126" i="12" s="1"/>
  <c r="CA126" i="12" s="1"/>
  <c r="CF126" i="12" s="1"/>
  <c r="CK126" i="12" s="1"/>
  <c r="CP126" i="12" s="1"/>
  <c r="CU126" i="12" s="1"/>
  <c r="CZ126" i="12" s="1"/>
  <c r="DE126" i="12" s="1"/>
  <c r="DJ126" i="12" s="1"/>
  <c r="DO126" i="12" s="1"/>
  <c r="AC126" i="12"/>
  <c r="AH126" i="12" s="1"/>
  <c r="AM126" i="12" s="1"/>
  <c r="AC130" i="12"/>
  <c r="AH130" i="12" s="1"/>
  <c r="AM130" i="12" s="1"/>
  <c r="AR130" i="12" s="1"/>
  <c r="AW130" i="12" s="1"/>
  <c r="BB130" i="12" s="1"/>
  <c r="BG130" i="12" s="1"/>
  <c r="BL130" i="12" s="1"/>
  <c r="BQ130" i="12" s="1"/>
  <c r="BV130" i="12" s="1"/>
  <c r="CA130" i="12" s="1"/>
  <c r="CF130" i="12" s="1"/>
  <c r="CK130" i="12" s="1"/>
  <c r="CP130" i="12" s="1"/>
  <c r="CU130" i="12" s="1"/>
  <c r="CZ130" i="12" s="1"/>
  <c r="DE130" i="12" s="1"/>
  <c r="DJ130" i="12" s="1"/>
  <c r="DO130" i="12" s="1"/>
  <c r="AQ145" i="12"/>
  <c r="AV145" i="12" s="1"/>
  <c r="BA145" i="12" s="1"/>
  <c r="BF145" i="12" s="1"/>
  <c r="BK145" i="12" s="1"/>
  <c r="BP145" i="12" s="1"/>
  <c r="BU145" i="12" s="1"/>
  <c r="BZ145" i="12" s="1"/>
  <c r="CE145" i="12" s="1"/>
  <c r="CJ145" i="12" s="1"/>
  <c r="CO145" i="12" s="1"/>
  <c r="CT145" i="12" s="1"/>
  <c r="CY145" i="12" s="1"/>
  <c r="DD145" i="12" s="1"/>
  <c r="DI145" i="12" s="1"/>
  <c r="DN145" i="12" s="1"/>
  <c r="U201" i="13"/>
  <c r="AJ209" i="13"/>
  <c r="AK209" i="13" s="1"/>
  <c r="AA174" i="13"/>
  <c r="Q174" i="13"/>
  <c r="AJ168" i="13"/>
  <c r="AR25" i="13"/>
  <c r="AO25" i="13"/>
  <c r="AP25" i="13" s="1"/>
  <c r="AF192" i="13"/>
  <c r="CF192" i="13"/>
  <c r="AF199" i="13"/>
  <c r="AF187" i="13"/>
  <c r="AJ173" i="13"/>
  <c r="AK173" i="13" s="1"/>
  <c r="AM173" i="13"/>
  <c r="AJ164" i="13"/>
  <c r="AK164" i="13" s="1"/>
  <c r="AM164" i="13"/>
  <c r="AJ195" i="13"/>
  <c r="AK195" i="13" s="1"/>
  <c r="AN195" i="13"/>
  <c r="AE171" i="13"/>
  <c r="AF171" i="13" s="1"/>
  <c r="AH171" i="13"/>
  <c r="AA195" i="13"/>
  <c r="AJ167" i="13"/>
  <c r="AM167" i="13"/>
  <c r="CF198" i="13"/>
  <c r="AO168" i="13"/>
  <c r="AP168" i="13" s="1"/>
  <c r="AR168" i="13"/>
  <c r="CF190" i="13"/>
  <c r="BV200" i="13"/>
  <c r="CA200" i="13" s="1"/>
  <c r="AJ166" i="13"/>
  <c r="AK166" i="13" s="1"/>
  <c r="AM166" i="13"/>
  <c r="AK168" i="13"/>
  <c r="AA197" i="13"/>
  <c r="AJ165" i="13"/>
  <c r="AK165" i="13" s="1"/>
  <c r="AM165" i="13"/>
  <c r="CF191" i="13"/>
  <c r="AJ170" i="13"/>
  <c r="AK170" i="13" s="1"/>
  <c r="AM170" i="13"/>
  <c r="AE188" i="13"/>
  <c r="AF188" i="13" s="1"/>
  <c r="AI188" i="13"/>
  <c r="AA200" i="13"/>
  <c r="AJ169" i="13"/>
  <c r="AK169" i="13" s="1"/>
  <c r="AM169" i="13"/>
  <c r="AO172" i="13"/>
  <c r="AR172" i="13"/>
  <c r="CF189" i="13"/>
  <c r="AO198" i="13"/>
  <c r="AS198" i="13"/>
  <c r="CF193" i="13"/>
  <c r="AJ196" i="13"/>
  <c r="AN196" i="13"/>
  <c r="AE197" i="13"/>
  <c r="AF197" i="13" s="1"/>
  <c r="AI197" i="13"/>
  <c r="CF199" i="13"/>
  <c r="AF169" i="13"/>
  <c r="AJ191" i="13"/>
  <c r="AN191" i="13"/>
  <c r="CF196" i="13"/>
  <c r="AE193" i="13"/>
  <c r="AI193" i="13"/>
  <c r="AJ189" i="13"/>
  <c r="AN189" i="13"/>
  <c r="AF173" i="13"/>
  <c r="AO194" i="13"/>
  <c r="AP194" i="13" s="1"/>
  <c r="AS194" i="13"/>
  <c r="CF187" i="13"/>
  <c r="AJ192" i="13"/>
  <c r="AK192" i="13" s="1"/>
  <c r="AN192" i="13"/>
  <c r="CF197" i="13"/>
  <c r="BV195" i="13"/>
  <c r="CA195" i="13" s="1"/>
  <c r="CF194" i="13"/>
  <c r="AO190" i="13"/>
  <c r="AS190" i="13"/>
  <c r="AJ199" i="13"/>
  <c r="AK199" i="13" s="1"/>
  <c r="AN199" i="13"/>
  <c r="CK188" i="13"/>
  <c r="CP188" i="13" s="1"/>
  <c r="AJ187" i="13"/>
  <c r="AK187" i="13" s="1"/>
  <c r="AN187" i="13"/>
  <c r="AJ200" i="13"/>
  <c r="AK200" i="13" s="1"/>
  <c r="AN200" i="13"/>
  <c r="AF170" i="13"/>
  <c r="AA188" i="13"/>
  <c r="AJ183" i="13"/>
  <c r="AK183" i="13" s="1"/>
  <c r="AH218" i="13"/>
  <c r="AM218" i="13" s="1"/>
  <c r="AH82" i="13"/>
  <c r="AJ82" i="13" s="1"/>
  <c r="AK82" i="13" s="1"/>
  <c r="AM110" i="13"/>
  <c r="AO110" i="13" s="1"/>
  <c r="AM92" i="13"/>
  <c r="AR92" i="13" s="1"/>
  <c r="AM96" i="13"/>
  <c r="AR96" i="13" s="1"/>
  <c r="AE87" i="13"/>
  <c r="AF87" i="13" s="1"/>
  <c r="AH128" i="13"/>
  <c r="AJ128" i="13" s="1"/>
  <c r="AE140" i="13"/>
  <c r="AF140" i="13" s="1"/>
  <c r="AS183" i="13"/>
  <c r="AX183" i="13" s="1"/>
  <c r="Z115" i="13"/>
  <c r="AR155" i="13"/>
  <c r="AT155" i="13" s="1"/>
  <c r="AU155" i="13" s="1"/>
  <c r="V239" i="13"/>
  <c r="DT106" i="13"/>
  <c r="DX106" i="13" s="1"/>
  <c r="BC184" i="13"/>
  <c r="BD184" i="13" s="1"/>
  <c r="BE184" i="13" s="1"/>
  <c r="Z63" i="13"/>
  <c r="DT75" i="13"/>
  <c r="DU75" i="13" s="1"/>
  <c r="DY75" i="13" s="1"/>
  <c r="AR24" i="13"/>
  <c r="AO24" i="13"/>
  <c r="AP24" i="13" s="1"/>
  <c r="AJ154" i="13"/>
  <c r="AK154" i="13" s="1"/>
  <c r="AM154" i="13"/>
  <c r="Q115" i="13"/>
  <c r="AN72" i="13"/>
  <c r="AJ72" i="13"/>
  <c r="AK72" i="13" s="1"/>
  <c r="AI233" i="13"/>
  <c r="AE233" i="13"/>
  <c r="AF233" i="13" s="1"/>
  <c r="AE132" i="13"/>
  <c r="AF132" i="13" s="1"/>
  <c r="AE91" i="13"/>
  <c r="AF91" i="13" s="1"/>
  <c r="Z174" i="13"/>
  <c r="AY182" i="13"/>
  <c r="AZ182" i="13" s="1"/>
  <c r="AT182" i="13"/>
  <c r="AU182" i="13" s="1"/>
  <c r="Z201" i="13"/>
  <c r="AO182" i="13"/>
  <c r="AP182" i="13" s="1"/>
  <c r="BH182" i="13"/>
  <c r="AM211" i="13"/>
  <c r="AJ211" i="13"/>
  <c r="AK211" i="13" s="1"/>
  <c r="AE212" i="13"/>
  <c r="AF212" i="13" s="1"/>
  <c r="AH212" i="13"/>
  <c r="AN181" i="13"/>
  <c r="AJ181" i="13"/>
  <c r="AK181" i="13" s="1"/>
  <c r="AH186" i="13"/>
  <c r="AE186" i="13"/>
  <c r="AF186" i="13" s="1"/>
  <c r="V63" i="13"/>
  <c r="AF54" i="13"/>
  <c r="AW22" i="13"/>
  <c r="AT22" i="13"/>
  <c r="AA38" i="13"/>
  <c r="DX52" i="13"/>
  <c r="DU52" i="13"/>
  <c r="DY52" i="13" s="1"/>
  <c r="AJ126" i="13"/>
  <c r="AM126" i="13"/>
  <c r="AM86" i="13"/>
  <c r="AJ86" i="13"/>
  <c r="AK86" i="13" s="1"/>
  <c r="AH122" i="13"/>
  <c r="AE122" i="13"/>
  <c r="DU79" i="13"/>
  <c r="DY79" i="13" s="1"/>
  <c r="DX79" i="13"/>
  <c r="AA95" i="13"/>
  <c r="BY149" i="13"/>
  <c r="AX214" i="13"/>
  <c r="AT214" i="13"/>
  <c r="AE231" i="13"/>
  <c r="AF231" i="13" s="1"/>
  <c r="AH231" i="13"/>
  <c r="AM32" i="13"/>
  <c r="AJ32" i="13"/>
  <c r="AK32" i="13" s="1"/>
  <c r="AP30" i="13"/>
  <c r="AM91" i="13"/>
  <c r="AJ91" i="13"/>
  <c r="AK91" i="13" s="1"/>
  <c r="AW124" i="13"/>
  <c r="AT124" i="13"/>
  <c r="AU124" i="13" s="1"/>
  <c r="BH211" i="13"/>
  <c r="AR234" i="13"/>
  <c r="AO234" i="13"/>
  <c r="AP234" i="13" s="1"/>
  <c r="AF58" i="13"/>
  <c r="AA93" i="13"/>
  <c r="DX108" i="13"/>
  <c r="DU108" i="13"/>
  <c r="DY108" i="13" s="1"/>
  <c r="AE232" i="13"/>
  <c r="AF232" i="13" s="1"/>
  <c r="AH232" i="13"/>
  <c r="AF36" i="13"/>
  <c r="AH228" i="13"/>
  <c r="AE228" i="13"/>
  <c r="DU78" i="13"/>
  <c r="DY78" i="13" s="1"/>
  <c r="DX78" i="13"/>
  <c r="AW85" i="13"/>
  <c r="AT85" i="13"/>
  <c r="AF90" i="13"/>
  <c r="AM153" i="13"/>
  <c r="AJ153" i="13"/>
  <c r="AK153" i="13" s="1"/>
  <c r="AE133" i="13"/>
  <c r="AF133" i="13" s="1"/>
  <c r="AH133" i="13"/>
  <c r="AF82" i="13"/>
  <c r="AJ123" i="13"/>
  <c r="AK123" i="13" s="1"/>
  <c r="AM123" i="13"/>
  <c r="AM33" i="13"/>
  <c r="AJ33" i="13"/>
  <c r="AK33" i="13" s="1"/>
  <c r="AK21" i="13"/>
  <c r="CD149" i="13"/>
  <c r="AO112" i="13"/>
  <c r="AR112" i="13"/>
  <c r="AO29" i="13"/>
  <c r="AP29" i="13" s="1"/>
  <c r="AR29" i="13"/>
  <c r="DU109" i="13"/>
  <c r="DY109" i="13" s="1"/>
  <c r="DX109" i="13"/>
  <c r="AX208" i="13"/>
  <c r="AT208" i="13"/>
  <c r="AJ54" i="13"/>
  <c r="AM54" i="13"/>
  <c r="AF57" i="13"/>
  <c r="AE81" i="13"/>
  <c r="AF81" i="13" s="1"/>
  <c r="AH81" i="13"/>
  <c r="AF86" i="13"/>
  <c r="AA122" i="13"/>
  <c r="AA141" i="13" s="1"/>
  <c r="Z141" i="13"/>
  <c r="AA156" i="13"/>
  <c r="AR209" i="13"/>
  <c r="AO209" i="13"/>
  <c r="AP209" i="13" s="1"/>
  <c r="Z239" i="13"/>
  <c r="AJ238" i="13"/>
  <c r="AM238" i="13"/>
  <c r="AK28" i="13"/>
  <c r="AA34" i="13"/>
  <c r="BW74" i="13"/>
  <c r="BS74" i="13"/>
  <c r="BT74" i="13" s="1"/>
  <c r="AE135" i="13"/>
  <c r="AH135" i="13"/>
  <c r="AZ149" i="13"/>
  <c r="AJ227" i="13"/>
  <c r="AM227" i="13"/>
  <c r="DU104" i="13"/>
  <c r="DX104" i="13"/>
  <c r="AM36" i="13"/>
  <c r="AJ36" i="13"/>
  <c r="AK36" i="13" s="1"/>
  <c r="AJ80" i="13"/>
  <c r="AK80" i="13" s="1"/>
  <c r="AM80" i="13"/>
  <c r="AW88" i="13"/>
  <c r="AT88" i="13"/>
  <c r="Q156" i="13"/>
  <c r="AR216" i="13"/>
  <c r="AO216" i="13"/>
  <c r="AP216" i="13" s="1"/>
  <c r="BQ71" i="13"/>
  <c r="AF59" i="13"/>
  <c r="AO21" i="13"/>
  <c r="AR21" i="13"/>
  <c r="CK149" i="13"/>
  <c r="CH149" i="13"/>
  <c r="V156" i="13"/>
  <c r="AX219" i="13"/>
  <c r="AT219" i="13"/>
  <c r="AU219" i="13" s="1"/>
  <c r="AK29" i="13"/>
  <c r="DX107" i="13"/>
  <c r="DU107" i="13"/>
  <c r="DY107" i="13" s="1"/>
  <c r="AH235" i="13"/>
  <c r="AE235" i="13"/>
  <c r="AF235" i="13" s="1"/>
  <c r="AJ57" i="13"/>
  <c r="AK57" i="13" s="1"/>
  <c r="AM57" i="13"/>
  <c r="AA35" i="13"/>
  <c r="AY89" i="13"/>
  <c r="AZ89" i="13" s="1"/>
  <c r="BB89" i="13"/>
  <c r="AO114" i="13"/>
  <c r="AR114" i="13"/>
  <c r="AA81" i="13"/>
  <c r="AM125" i="13"/>
  <c r="AJ125" i="13"/>
  <c r="AK125" i="13" s="1"/>
  <c r="Z156" i="13"/>
  <c r="AP27" i="13"/>
  <c r="DU77" i="13"/>
  <c r="DY77" i="13" s="1"/>
  <c r="DX77" i="13"/>
  <c r="DU105" i="13"/>
  <c r="DY105" i="13" s="1"/>
  <c r="DX105" i="13"/>
  <c r="BO149" i="13"/>
  <c r="AF227" i="13"/>
  <c r="AW233" i="13"/>
  <c r="AW26" i="13"/>
  <c r="AT26" i="13"/>
  <c r="AU26" i="13" s="1"/>
  <c r="DT56" i="13"/>
  <c r="Q56" i="13"/>
  <c r="Q63" i="13" s="1"/>
  <c r="AE229" i="13"/>
  <c r="AH229" i="13"/>
  <c r="BL28" i="13"/>
  <c r="AM38" i="13"/>
  <c r="AJ38" i="13"/>
  <c r="AK38" i="13" s="1"/>
  <c r="AD71" i="13"/>
  <c r="Z71" i="13"/>
  <c r="AF80" i="13"/>
  <c r="AO61" i="13"/>
  <c r="AR61" i="13"/>
  <c r="BQ72" i="13"/>
  <c r="AO94" i="13"/>
  <c r="AR94" i="13"/>
  <c r="AE129" i="13"/>
  <c r="AF129" i="13" s="1"/>
  <c r="AH129" i="13"/>
  <c r="AE137" i="13"/>
  <c r="AH137" i="13"/>
  <c r="V141" i="13"/>
  <c r="V201" i="13"/>
  <c r="BH215" i="13"/>
  <c r="BD215" i="13"/>
  <c r="AA213" i="13"/>
  <c r="AA220" i="13" s="1"/>
  <c r="AE111" i="13"/>
  <c r="AH111" i="13"/>
  <c r="BE149" i="13"/>
  <c r="AJ59" i="13"/>
  <c r="AK59" i="13" s="1"/>
  <c r="AM59" i="13"/>
  <c r="DX53" i="13"/>
  <c r="DU53" i="13"/>
  <c r="DY53" i="13" s="1"/>
  <c r="DY51" i="13"/>
  <c r="AE83" i="13"/>
  <c r="AF83" i="13" s="1"/>
  <c r="AH83" i="13"/>
  <c r="AF218" i="13"/>
  <c r="AA235" i="13"/>
  <c r="AJ132" i="13"/>
  <c r="AK132" i="13" s="1"/>
  <c r="AM132" i="13"/>
  <c r="AT30" i="13"/>
  <c r="AU30" i="13" s="1"/>
  <c r="AW30" i="13"/>
  <c r="AM40" i="13"/>
  <c r="AJ40" i="13"/>
  <c r="AK40" i="13" s="1"/>
  <c r="AP26" i="13"/>
  <c r="AJ130" i="13"/>
  <c r="AK130" i="13" s="1"/>
  <c r="AM130" i="13"/>
  <c r="AA232" i="13"/>
  <c r="AM35" i="13"/>
  <c r="AJ35" i="13"/>
  <c r="AK35" i="13" s="1"/>
  <c r="DU76" i="13"/>
  <c r="DY76" i="13" s="1"/>
  <c r="DX76" i="13"/>
  <c r="AE139" i="13"/>
  <c r="AH139" i="13"/>
  <c r="AK31" i="13"/>
  <c r="BB84" i="13"/>
  <c r="AY84" i="13"/>
  <c r="AM34" i="13"/>
  <c r="AJ34" i="13"/>
  <c r="AK34" i="13" s="1"/>
  <c r="DX55" i="13"/>
  <c r="DU55" i="13"/>
  <c r="DY55" i="13" s="1"/>
  <c r="AF125" i="13"/>
  <c r="AJ113" i="13"/>
  <c r="AK113" i="13" s="1"/>
  <c r="AM113" i="13"/>
  <c r="AJ134" i="13"/>
  <c r="AK134" i="13" s="1"/>
  <c r="AM134" i="13"/>
  <c r="AE95" i="13"/>
  <c r="AF95" i="13" s="1"/>
  <c r="AH95" i="13"/>
  <c r="AJ140" i="13"/>
  <c r="AK140" i="13" s="1"/>
  <c r="AM140" i="13"/>
  <c r="AM210" i="13"/>
  <c r="AJ210" i="13"/>
  <c r="Q201" i="13"/>
  <c r="AA201" i="13"/>
  <c r="BT149" i="13"/>
  <c r="Z220" i="13"/>
  <c r="AK219" i="13"/>
  <c r="AR237" i="13"/>
  <c r="AO237" i="13"/>
  <c r="AF32" i="13"/>
  <c r="AT27" i="13"/>
  <c r="AU27" i="13" s="1"/>
  <c r="AW27" i="13"/>
  <c r="AM37" i="13"/>
  <c r="AJ37" i="13"/>
  <c r="AM39" i="13"/>
  <c r="AJ39" i="13"/>
  <c r="AK39" i="13" s="1"/>
  <c r="AX28" i="13"/>
  <c r="AT28" i="13"/>
  <c r="AU28" i="13" s="1"/>
  <c r="AH152" i="13"/>
  <c r="AE152" i="13"/>
  <c r="AE127" i="13"/>
  <c r="AF127" i="13" s="1"/>
  <c r="AH127" i="13"/>
  <c r="AR217" i="13"/>
  <c r="AE230" i="13"/>
  <c r="AF230" i="13" s="1"/>
  <c r="AH230" i="13"/>
  <c r="BH73" i="13"/>
  <c r="BD73" i="13"/>
  <c r="AM58" i="13"/>
  <c r="AJ58" i="13"/>
  <c r="AK58" i="13" s="1"/>
  <c r="AJ138" i="13"/>
  <c r="AK138" i="13" s="1"/>
  <c r="AM138" i="13"/>
  <c r="AE93" i="13"/>
  <c r="AF93" i="13" s="1"/>
  <c r="AH93" i="13"/>
  <c r="AJ136" i="13"/>
  <c r="AK136" i="13" s="1"/>
  <c r="AM136" i="13"/>
  <c r="AW31" i="13"/>
  <c r="AT31" i="13"/>
  <c r="AU31" i="13" s="1"/>
  <c r="AA33" i="13"/>
  <c r="AJ60" i="13"/>
  <c r="AK60" i="13" s="1"/>
  <c r="AM60" i="13"/>
  <c r="U63" i="13"/>
  <c r="AM87" i="13"/>
  <c r="AJ87" i="13"/>
  <c r="AK87" i="13" s="1"/>
  <c r="CA151" i="13"/>
  <c r="BX151" i="13"/>
  <c r="BY151" i="13" s="1"/>
  <c r="U97" i="13"/>
  <c r="V71" i="13"/>
  <c r="V97" i="13" s="1"/>
  <c r="AM90" i="13"/>
  <c r="AJ90" i="13"/>
  <c r="AK90" i="13" s="1"/>
  <c r="V115" i="13"/>
  <c r="AE213" i="13"/>
  <c r="AH213" i="13"/>
  <c r="AR236" i="13"/>
  <c r="AO236" i="13"/>
  <c r="AA111" i="13"/>
  <c r="AA115" i="13" s="1"/>
  <c r="DX150" i="13"/>
  <c r="DU150" i="13"/>
  <c r="DY150" i="13" s="1"/>
  <c r="AE131" i="13"/>
  <c r="AF131" i="13" s="1"/>
  <c r="AH131" i="13"/>
  <c r="BJ149" i="13"/>
  <c r="AK208" i="13"/>
  <c r="BV185" i="13"/>
  <c r="BS185" i="13"/>
  <c r="AA83" i="13"/>
  <c r="AP208" i="13"/>
  <c r="AI217" i="13"/>
  <c r="AE217" i="13"/>
  <c r="AF217" i="13" s="1"/>
  <c r="AD143" i="12"/>
  <c r="AE143" i="12" s="1"/>
  <c r="AD141" i="12"/>
  <c r="AE141" i="12" s="1"/>
  <c r="DJ138" i="12"/>
  <c r="DJ140" i="12"/>
  <c r="DF142" i="12"/>
  <c r="DG142" i="12" s="1"/>
  <c r="DJ142" i="12"/>
  <c r="DF144" i="12"/>
  <c r="DG144" i="12" s="1"/>
  <c r="DJ144" i="12"/>
  <c r="DJ146" i="12"/>
  <c r="DJ139" i="12"/>
  <c r="DF141" i="12"/>
  <c r="DG141" i="12" s="1"/>
  <c r="DJ141" i="12"/>
  <c r="DF143" i="12"/>
  <c r="DG143" i="12" s="1"/>
  <c r="DJ143" i="12"/>
  <c r="DJ145" i="12"/>
  <c r="AI141" i="12"/>
  <c r="AJ141" i="12" s="1"/>
  <c r="AX143" i="12"/>
  <c r="AY143" i="12" s="1"/>
  <c r="BC141" i="12"/>
  <c r="BD141" i="12" s="1"/>
  <c r="BW141" i="12"/>
  <c r="BX141" i="12" s="1"/>
  <c r="CL143" i="12"/>
  <c r="CM143" i="12" s="1"/>
  <c r="CQ141" i="12"/>
  <c r="CR141" i="12" s="1"/>
  <c r="AX141" i="12"/>
  <c r="AY141" i="12" s="1"/>
  <c r="BR141" i="12"/>
  <c r="BS141" i="12" s="1"/>
  <c r="CL141" i="12"/>
  <c r="CM141" i="12" s="1"/>
  <c r="DA143" i="12"/>
  <c r="DB143" i="12" s="1"/>
  <c r="AD142" i="12"/>
  <c r="AE142" i="12" s="1"/>
  <c r="AD144" i="12"/>
  <c r="AE144" i="12" s="1"/>
  <c r="AI142" i="12"/>
  <c r="AJ142" i="12" s="1"/>
  <c r="AI144" i="12"/>
  <c r="AJ144" i="12" s="1"/>
  <c r="AN143" i="12"/>
  <c r="AO143" i="12" s="1"/>
  <c r="AS141" i="12"/>
  <c r="AT141" i="12" s="1"/>
  <c r="BH143" i="12"/>
  <c r="BI143" i="12" s="1"/>
  <c r="BM141" i="12"/>
  <c r="BN141" i="12" s="1"/>
  <c r="CB143" i="12"/>
  <c r="CC143" i="12" s="1"/>
  <c r="CG141" i="12"/>
  <c r="CH141" i="12" s="1"/>
  <c r="CV143" i="12"/>
  <c r="CW143" i="12" s="1"/>
  <c r="DA141" i="12"/>
  <c r="DB141" i="12" s="1"/>
  <c r="AI143" i="12"/>
  <c r="AJ143" i="12" s="1"/>
  <c r="BR143" i="12"/>
  <c r="BS143" i="12" s="1"/>
  <c r="Z144" i="12"/>
  <c r="AS143" i="12"/>
  <c r="AT143" i="12" s="1"/>
  <c r="BM143" i="12"/>
  <c r="BN143" i="12" s="1"/>
  <c r="CG143" i="12"/>
  <c r="CH143" i="12" s="1"/>
  <c r="AN141" i="12"/>
  <c r="AO141" i="12" s="1"/>
  <c r="BC143" i="12"/>
  <c r="BD143" i="12" s="1"/>
  <c r="BH141" i="12"/>
  <c r="BI141" i="12" s="1"/>
  <c r="BW143" i="12"/>
  <c r="BX143" i="12" s="1"/>
  <c r="CB141" i="12"/>
  <c r="CC141" i="12" s="1"/>
  <c r="CQ143" i="12"/>
  <c r="CR143" i="12" s="1"/>
  <c r="CV141" i="12"/>
  <c r="CW141" i="12" s="1"/>
  <c r="AN142" i="12"/>
  <c r="AO142" i="12" s="1"/>
  <c r="AN144" i="12"/>
  <c r="AO144" i="12" s="1"/>
  <c r="AS142" i="12"/>
  <c r="AT142" i="12" s="1"/>
  <c r="AS144" i="12"/>
  <c r="AT144" i="12" s="1"/>
  <c r="AX142" i="12"/>
  <c r="AY142" i="12" s="1"/>
  <c r="AX144" i="12"/>
  <c r="AY144" i="12" s="1"/>
  <c r="BC142" i="12"/>
  <c r="BD142" i="12" s="1"/>
  <c r="BC144" i="12"/>
  <c r="BD144" i="12" s="1"/>
  <c r="BH142" i="12"/>
  <c r="BI142" i="12" s="1"/>
  <c r="BH144" i="12"/>
  <c r="BI144" i="12" s="1"/>
  <c r="BM142" i="12"/>
  <c r="BN142" i="12" s="1"/>
  <c r="BM144" i="12"/>
  <c r="BN144" i="12" s="1"/>
  <c r="BR142" i="12"/>
  <c r="BS142" i="12" s="1"/>
  <c r="BR144" i="12"/>
  <c r="BS144" i="12" s="1"/>
  <c r="BW142" i="12"/>
  <c r="BX142" i="12" s="1"/>
  <c r="BW144" i="12"/>
  <c r="BX144" i="12" s="1"/>
  <c r="CB142" i="12"/>
  <c r="CC142" i="12" s="1"/>
  <c r="CB144" i="12"/>
  <c r="CC144" i="12" s="1"/>
  <c r="CG142" i="12"/>
  <c r="CH142" i="12" s="1"/>
  <c r="CG144" i="12"/>
  <c r="CH144" i="12" s="1"/>
  <c r="CL142" i="12"/>
  <c r="CM142" i="12" s="1"/>
  <c r="CL144" i="12"/>
  <c r="CM144" i="12" s="1"/>
  <c r="CQ142" i="12"/>
  <c r="CR142" i="12" s="1"/>
  <c r="CQ144" i="12"/>
  <c r="CR144" i="12" s="1"/>
  <c r="CV142" i="12"/>
  <c r="CW142" i="12" s="1"/>
  <c r="CV144" i="12"/>
  <c r="CW144" i="12" s="1"/>
  <c r="DA142" i="12"/>
  <c r="DB142" i="12" s="1"/>
  <c r="DA144" i="12"/>
  <c r="DB144" i="12" s="1"/>
  <c r="DJ137" i="12"/>
  <c r="Y141" i="12"/>
  <c r="Y143" i="12"/>
  <c r="Y142" i="12"/>
  <c r="T144" i="12"/>
  <c r="U144" i="12" s="1"/>
  <c r="T143" i="12"/>
  <c r="U143" i="12" s="1"/>
  <c r="T141" i="12"/>
  <c r="U141" i="12" s="1"/>
  <c r="T142" i="12"/>
  <c r="U142" i="12" s="1"/>
  <c r="AF174" i="13" l="1"/>
  <c r="AT25" i="13"/>
  <c r="AU25" i="13" s="1"/>
  <c r="AW25" i="13"/>
  <c r="AP190" i="13"/>
  <c r="AJ193" i="13"/>
  <c r="AK193" i="13" s="1"/>
  <c r="AN193" i="13"/>
  <c r="CK199" i="13"/>
  <c r="CP199" i="13" s="1"/>
  <c r="AT198" i="13"/>
  <c r="AU198" i="13" s="1"/>
  <c r="AX198" i="13"/>
  <c r="AT172" i="13"/>
  <c r="AU172" i="13" s="1"/>
  <c r="AW172" i="13"/>
  <c r="AO170" i="13"/>
  <c r="AP170" i="13" s="1"/>
  <c r="AR170" i="13"/>
  <c r="AO165" i="13"/>
  <c r="AP165" i="13" s="1"/>
  <c r="AR165" i="13"/>
  <c r="AO187" i="13"/>
  <c r="AP187" i="13" s="1"/>
  <c r="AS187" i="13"/>
  <c r="AO199" i="13"/>
  <c r="AP199" i="13" s="1"/>
  <c r="AS199" i="13"/>
  <c r="AT190" i="13"/>
  <c r="AU190" i="13" s="1"/>
  <c r="AX190" i="13"/>
  <c r="CF195" i="13"/>
  <c r="CK187" i="13"/>
  <c r="CP187" i="13" s="1"/>
  <c r="AK189" i="13"/>
  <c r="AO166" i="13"/>
  <c r="AP166" i="13" s="1"/>
  <c r="AR166" i="13"/>
  <c r="CK190" i="13"/>
  <c r="CP190" i="13" s="1"/>
  <c r="CK198" i="13"/>
  <c r="CP198" i="13" s="1"/>
  <c r="AJ171" i="13"/>
  <c r="AK171" i="13" s="1"/>
  <c r="AM171" i="13"/>
  <c r="AR164" i="13"/>
  <c r="AO164" i="13"/>
  <c r="AP164" i="13" s="1"/>
  <c r="CK192" i="13"/>
  <c r="CP192" i="13" s="1"/>
  <c r="AO191" i="13"/>
  <c r="AP191" i="13" s="1"/>
  <c r="AS191" i="13"/>
  <c r="AO200" i="13"/>
  <c r="AS200" i="13"/>
  <c r="CU188" i="13"/>
  <c r="CZ188" i="13" s="1"/>
  <c r="DE188" i="13" s="1"/>
  <c r="DJ188" i="13" s="1"/>
  <c r="DO188" i="13" s="1"/>
  <c r="CK194" i="13"/>
  <c r="CP194" i="13" s="1"/>
  <c r="CK197" i="13"/>
  <c r="CP197" i="13" s="1"/>
  <c r="AO192" i="13"/>
  <c r="AS192" i="13"/>
  <c r="AT194" i="13"/>
  <c r="AX194" i="13"/>
  <c r="AF193" i="13"/>
  <c r="AK191" i="13"/>
  <c r="AO196" i="13"/>
  <c r="AP196" i="13" s="1"/>
  <c r="AS196" i="13"/>
  <c r="CK193" i="13"/>
  <c r="CP193" i="13" s="1"/>
  <c r="AP198" i="13"/>
  <c r="AP172" i="13"/>
  <c r="CF200" i="13"/>
  <c r="AT168" i="13"/>
  <c r="AW168" i="13"/>
  <c r="AO167" i="13"/>
  <c r="AP167" i="13" s="1"/>
  <c r="AR167" i="13"/>
  <c r="AO195" i="13"/>
  <c r="AP195" i="13" s="1"/>
  <c r="AS195" i="13"/>
  <c r="AO173" i="13"/>
  <c r="AR173" i="13"/>
  <c r="AO189" i="13"/>
  <c r="AP189" i="13" s="1"/>
  <c r="AS189" i="13"/>
  <c r="CK196" i="13"/>
  <c r="CP196" i="13" s="1"/>
  <c r="AJ197" i="13"/>
  <c r="AK197" i="13" s="1"/>
  <c r="AN197" i="13"/>
  <c r="AK196" i="13"/>
  <c r="CK189" i="13"/>
  <c r="CP189" i="13" s="1"/>
  <c r="AO169" i="13"/>
  <c r="AR169" i="13"/>
  <c r="AJ188" i="13"/>
  <c r="AN188" i="13"/>
  <c r="CK191" i="13"/>
  <c r="CP191" i="13" s="1"/>
  <c r="AK167" i="13"/>
  <c r="AK174" i="13" s="1"/>
  <c r="AJ218" i="13"/>
  <c r="AK218" i="13" s="1"/>
  <c r="AM82" i="13"/>
  <c r="AO82" i="13" s="1"/>
  <c r="AP82" i="13" s="1"/>
  <c r="AR110" i="13"/>
  <c r="AT110" i="13" s="1"/>
  <c r="AT183" i="13"/>
  <c r="AU183" i="13" s="1"/>
  <c r="AO92" i="13"/>
  <c r="AP92" i="13" s="1"/>
  <c r="AO96" i="13"/>
  <c r="AP96" i="13" s="1"/>
  <c r="AM128" i="13"/>
  <c r="AR128" i="13" s="1"/>
  <c r="AW155" i="13"/>
  <c r="AY155" i="13" s="1"/>
  <c r="AZ155" i="13" s="1"/>
  <c r="BH184" i="13"/>
  <c r="BM184" i="13" s="1"/>
  <c r="DU106" i="13"/>
  <c r="DY106" i="13" s="1"/>
  <c r="AA239" i="13"/>
  <c r="DX75" i="13"/>
  <c r="AW24" i="13"/>
  <c r="AT24" i="13"/>
  <c r="AU24" i="13" s="1"/>
  <c r="AJ212" i="13"/>
  <c r="AK212" i="13" s="1"/>
  <c r="AM212" i="13"/>
  <c r="AN233" i="13"/>
  <c r="AJ233" i="13"/>
  <c r="AK233" i="13" s="1"/>
  <c r="AO154" i="13"/>
  <c r="AP154" i="13" s="1"/>
  <c r="AR154" i="13"/>
  <c r="BM182" i="13"/>
  <c r="BI182" i="13"/>
  <c r="BJ182" i="13" s="1"/>
  <c r="AO72" i="13"/>
  <c r="AP72" i="13" s="1"/>
  <c r="AS72" i="13"/>
  <c r="AS181" i="13"/>
  <c r="AO181" i="13"/>
  <c r="AP181" i="13" s="1"/>
  <c r="AR211" i="13"/>
  <c r="AO211" i="13"/>
  <c r="AP211" i="13" s="1"/>
  <c r="AM186" i="13"/>
  <c r="AJ186" i="13"/>
  <c r="AK186" i="13" s="1"/>
  <c r="AN217" i="13"/>
  <c r="AJ217" i="13"/>
  <c r="BT185" i="13"/>
  <c r="AO87" i="13"/>
  <c r="AR87" i="13"/>
  <c r="AO58" i="13"/>
  <c r="AR58" i="13"/>
  <c r="BC28" i="13"/>
  <c r="AY28" i="13"/>
  <c r="AR37" i="13"/>
  <c r="AO37" i="13"/>
  <c r="AP37" i="13" s="1"/>
  <c r="AP110" i="13"/>
  <c r="AJ139" i="13"/>
  <c r="AK139" i="13" s="1"/>
  <c r="AM139" i="13"/>
  <c r="AF111" i="13"/>
  <c r="AF115" i="13" s="1"/>
  <c r="AE115" i="13"/>
  <c r="AJ129" i="13"/>
  <c r="AK129" i="13" s="1"/>
  <c r="AM129" i="13"/>
  <c r="BV72" i="13"/>
  <c r="Z97" i="13"/>
  <c r="AA71" i="13"/>
  <c r="AA97" i="13" s="1"/>
  <c r="BQ28" i="13"/>
  <c r="AJ229" i="13"/>
  <c r="AK229" i="13" s="1"/>
  <c r="AM229" i="13"/>
  <c r="DU56" i="13"/>
  <c r="DY56" i="13" s="1"/>
  <c r="DX56" i="13"/>
  <c r="BB26" i="13"/>
  <c r="AY26" i="13"/>
  <c r="AP114" i="13"/>
  <c r="CP149" i="13"/>
  <c r="CM149" i="13"/>
  <c r="BV71" i="13"/>
  <c r="AU88" i="13"/>
  <c r="AO227" i="13"/>
  <c r="AR227" i="13"/>
  <c r="AO238" i="13"/>
  <c r="AP238" i="13" s="1"/>
  <c r="AR238" i="13"/>
  <c r="AW209" i="13"/>
  <c r="AT209" i="13"/>
  <c r="AR54" i="13"/>
  <c r="AO54" i="13"/>
  <c r="AT112" i="13"/>
  <c r="AU112" i="13" s="1"/>
  <c r="AW112" i="13"/>
  <c r="AO123" i="13"/>
  <c r="AR123" i="13"/>
  <c r="AJ133" i="13"/>
  <c r="AM133" i="13"/>
  <c r="AT92" i="13"/>
  <c r="AW92" i="13"/>
  <c r="AT96" i="13"/>
  <c r="AU96" i="13" s="1"/>
  <c r="AW96" i="13"/>
  <c r="AF122" i="13"/>
  <c r="AE141" i="13"/>
  <c r="BB22" i="13"/>
  <c r="AY22" i="13"/>
  <c r="AZ22" i="13" s="1"/>
  <c r="CA185" i="13"/>
  <c r="BX185" i="13"/>
  <c r="BY185" i="13" s="1"/>
  <c r="AJ213" i="13"/>
  <c r="AM213" i="13"/>
  <c r="AR90" i="13"/>
  <c r="AO90" i="13"/>
  <c r="AP90" i="13" s="1"/>
  <c r="BB31" i="13"/>
  <c r="AY31" i="13"/>
  <c r="AZ31" i="13" s="1"/>
  <c r="AO138" i="13"/>
  <c r="AR138" i="13"/>
  <c r="BE73" i="13"/>
  <c r="AF152" i="13"/>
  <c r="AF156" i="13" s="1"/>
  <c r="AE156" i="13"/>
  <c r="AY27" i="13"/>
  <c r="BB27" i="13"/>
  <c r="AO140" i="13"/>
  <c r="AP140" i="13" s="1"/>
  <c r="AR140" i="13"/>
  <c r="AJ95" i="13"/>
  <c r="AK95" i="13" s="1"/>
  <c r="AM95" i="13"/>
  <c r="AO113" i="13"/>
  <c r="AP113" i="13" s="1"/>
  <c r="AR113" i="13"/>
  <c r="AR34" i="13"/>
  <c r="AO34" i="13"/>
  <c r="AP34" i="13" s="1"/>
  <c r="AF139" i="13"/>
  <c r="AR40" i="13"/>
  <c r="AO40" i="13"/>
  <c r="AP40" i="13" s="1"/>
  <c r="AR59" i="13"/>
  <c r="AO59" i="13"/>
  <c r="BE215" i="13"/>
  <c r="AI71" i="13"/>
  <c r="AE71" i="13"/>
  <c r="AF229" i="13"/>
  <c r="BD89" i="13"/>
  <c r="BE89" i="13" s="1"/>
  <c r="BG89" i="13"/>
  <c r="AR57" i="13"/>
  <c r="AO57" i="13"/>
  <c r="AP57" i="13" s="1"/>
  <c r="AJ235" i="13"/>
  <c r="AM235" i="13"/>
  <c r="AR218" i="13"/>
  <c r="AO218" i="13"/>
  <c r="AW21" i="13"/>
  <c r="AT21" i="13"/>
  <c r="AA63" i="13"/>
  <c r="AW216" i="13"/>
  <c r="AT216" i="13"/>
  <c r="AU216" i="13" s="1"/>
  <c r="BB88" i="13"/>
  <c r="AY88" i="13"/>
  <c r="AZ88" i="13" s="1"/>
  <c r="AR36" i="13"/>
  <c r="AO36" i="13"/>
  <c r="AP36" i="13" s="1"/>
  <c r="DY104" i="13"/>
  <c r="AK227" i="13"/>
  <c r="AJ135" i="13"/>
  <c r="AK135" i="13" s="1"/>
  <c r="AM135" i="13"/>
  <c r="AK238" i="13"/>
  <c r="AK54" i="13"/>
  <c r="AP112" i="13"/>
  <c r="AF228" i="13"/>
  <c r="AJ232" i="13"/>
  <c r="AM232" i="13"/>
  <c r="AW234" i="13"/>
  <c r="AT234" i="13"/>
  <c r="AU234" i="13" s="1"/>
  <c r="BM211" i="13"/>
  <c r="AY124" i="13"/>
  <c r="AZ124" i="13" s="1"/>
  <c r="BB124" i="13"/>
  <c r="AR32" i="13"/>
  <c r="AO32" i="13"/>
  <c r="AU214" i="13"/>
  <c r="AM122" i="13"/>
  <c r="AJ122" i="13"/>
  <c r="AE63" i="13"/>
  <c r="AP236" i="13"/>
  <c r="AF213" i="13"/>
  <c r="AF220" i="13" s="1"/>
  <c r="AE220" i="13"/>
  <c r="CF151" i="13"/>
  <c r="CC151" i="13"/>
  <c r="AO60" i="13"/>
  <c r="AR60" i="13"/>
  <c r="BM73" i="13"/>
  <c r="BI73" i="13"/>
  <c r="BJ73" i="13" s="1"/>
  <c r="AW217" i="13"/>
  <c r="AM152" i="13"/>
  <c r="AJ152" i="13"/>
  <c r="AR39" i="13"/>
  <c r="AO39" i="13"/>
  <c r="AP39" i="13" s="1"/>
  <c r="AP237" i="13"/>
  <c r="AK210" i="13"/>
  <c r="AZ84" i="13"/>
  <c r="AO130" i="13"/>
  <c r="AR130" i="13"/>
  <c r="BB30" i="13"/>
  <c r="AY30" i="13"/>
  <c r="AO132" i="13"/>
  <c r="AR132" i="13"/>
  <c r="AK128" i="13"/>
  <c r="AJ83" i="13"/>
  <c r="AM83" i="13"/>
  <c r="BM215" i="13"/>
  <c r="BI215" i="13"/>
  <c r="BJ215" i="13" s="1"/>
  <c r="AJ137" i="13"/>
  <c r="AK137" i="13" s="1"/>
  <c r="AM137" i="13"/>
  <c r="AT94" i="13"/>
  <c r="AU94" i="13" s="1"/>
  <c r="AW94" i="13"/>
  <c r="AT61" i="13"/>
  <c r="AU61" i="13" s="1"/>
  <c r="AW61" i="13"/>
  <c r="AE239" i="13"/>
  <c r="AR125" i="13"/>
  <c r="AO125" i="13"/>
  <c r="AP21" i="13"/>
  <c r="AO80" i="13"/>
  <c r="AR80" i="13"/>
  <c r="AF135" i="13"/>
  <c r="AJ81" i="13"/>
  <c r="AM81" i="13"/>
  <c r="AE201" i="13"/>
  <c r="AU208" i="13"/>
  <c r="AT29" i="13"/>
  <c r="AW29" i="13"/>
  <c r="AR33" i="13"/>
  <c r="AO33" i="13"/>
  <c r="AE174" i="13"/>
  <c r="AU85" i="13"/>
  <c r="AJ228" i="13"/>
  <c r="AK228" i="13" s="1"/>
  <c r="AM228" i="13"/>
  <c r="AJ231" i="13"/>
  <c r="AM231" i="13"/>
  <c r="BC214" i="13"/>
  <c r="AY214" i="13"/>
  <c r="AZ214" i="13" s="1"/>
  <c r="AO126" i="13"/>
  <c r="AP126" i="13" s="1"/>
  <c r="AR126" i="13"/>
  <c r="AJ131" i="13"/>
  <c r="AK131" i="13" s="1"/>
  <c r="AM131" i="13"/>
  <c r="AW236" i="13"/>
  <c r="AT236" i="13"/>
  <c r="AU236" i="13" s="1"/>
  <c r="AO136" i="13"/>
  <c r="AP136" i="13" s="1"/>
  <c r="AR136" i="13"/>
  <c r="AJ93" i="13"/>
  <c r="AK93" i="13" s="1"/>
  <c r="AM93" i="13"/>
  <c r="AJ230" i="13"/>
  <c r="AK230" i="13" s="1"/>
  <c r="AM230" i="13"/>
  <c r="AJ127" i="13"/>
  <c r="AK127" i="13" s="1"/>
  <c r="AM127" i="13"/>
  <c r="AK37" i="13"/>
  <c r="AW237" i="13"/>
  <c r="AT237" i="13"/>
  <c r="AU237" i="13" s="1"/>
  <c r="AR210" i="13"/>
  <c r="AO210" i="13"/>
  <c r="AO134" i="13"/>
  <c r="AR134" i="13"/>
  <c r="BD84" i="13"/>
  <c r="BE84" i="13" s="1"/>
  <c r="BG84" i="13"/>
  <c r="AR35" i="13"/>
  <c r="AO35" i="13"/>
  <c r="AP35" i="13" s="1"/>
  <c r="AJ111" i="13"/>
  <c r="AM111" i="13"/>
  <c r="AF137" i="13"/>
  <c r="AP94" i="13"/>
  <c r="AP61" i="13"/>
  <c r="AR38" i="13"/>
  <c r="AO38" i="13"/>
  <c r="BB233" i="13"/>
  <c r="AT114" i="13"/>
  <c r="AU114" i="13" s="1"/>
  <c r="AW114" i="13"/>
  <c r="BC219" i="13"/>
  <c r="AY219" i="13"/>
  <c r="CI149" i="13"/>
  <c r="CB74" i="13"/>
  <c r="BX74" i="13"/>
  <c r="BY74" i="13" s="1"/>
  <c r="BC208" i="13"/>
  <c r="AY208" i="13"/>
  <c r="AR153" i="13"/>
  <c r="AO153" i="13"/>
  <c r="AP153" i="13" s="1"/>
  <c r="AY85" i="13"/>
  <c r="AZ85" i="13" s="1"/>
  <c r="BB85" i="13"/>
  <c r="BC183" i="13"/>
  <c r="AY183" i="13"/>
  <c r="AO91" i="13"/>
  <c r="AR91" i="13"/>
  <c r="AR86" i="13"/>
  <c r="AO86" i="13"/>
  <c r="AK126" i="13"/>
  <c r="AU22" i="13"/>
  <c r="AF63" i="13"/>
  <c r="Z142" i="12"/>
  <c r="DK143" i="12"/>
  <c r="DL143" i="12" s="1"/>
  <c r="DO143" i="12"/>
  <c r="DP143" i="12" s="1"/>
  <c r="DQ143" i="12" s="1"/>
  <c r="DO139" i="12"/>
  <c r="DK144" i="12"/>
  <c r="DL144" i="12" s="1"/>
  <c r="DO144" i="12"/>
  <c r="DP144" i="12" s="1"/>
  <c r="DQ144" i="12" s="1"/>
  <c r="DO140" i="12"/>
  <c r="Z141" i="12"/>
  <c r="DO145" i="12"/>
  <c r="DK141" i="12"/>
  <c r="DL141" i="12" s="1"/>
  <c r="DO141" i="12"/>
  <c r="DP141" i="12" s="1"/>
  <c r="DQ141" i="12" s="1"/>
  <c r="DO146" i="12"/>
  <c r="DK142" i="12"/>
  <c r="DL142" i="12" s="1"/>
  <c r="DO142" i="12"/>
  <c r="DP142" i="12" s="1"/>
  <c r="DQ142" i="12" s="1"/>
  <c r="DO138" i="12"/>
  <c r="Z143" i="12"/>
  <c r="DO137" i="12"/>
  <c r="AR82" i="13" l="1"/>
  <c r="AF239" i="13"/>
  <c r="AY25" i="13"/>
  <c r="AZ25" i="13" s="1"/>
  <c r="BB25" i="13"/>
  <c r="AT192" i="13"/>
  <c r="AU192" i="13" s="1"/>
  <c r="AX192" i="13"/>
  <c r="AT200" i="13"/>
  <c r="AU200" i="13" s="1"/>
  <c r="AX200" i="13"/>
  <c r="AT164" i="13"/>
  <c r="AU164" i="13" s="1"/>
  <c r="AW164" i="13"/>
  <c r="AT166" i="13"/>
  <c r="AW166" i="13"/>
  <c r="AO188" i="13"/>
  <c r="AP188" i="13" s="1"/>
  <c r="AS188" i="13"/>
  <c r="AO197" i="13"/>
  <c r="AP197" i="13" s="1"/>
  <c r="AS197" i="13"/>
  <c r="AP192" i="13"/>
  <c r="AW110" i="13"/>
  <c r="BB110" i="13" s="1"/>
  <c r="CU191" i="13"/>
  <c r="CZ191" i="13" s="1"/>
  <c r="DE191" i="13" s="1"/>
  <c r="DJ191" i="13" s="1"/>
  <c r="DO191" i="13" s="1"/>
  <c r="AT169" i="13"/>
  <c r="AU169" i="13" s="1"/>
  <c r="AW169" i="13"/>
  <c r="CU196" i="13"/>
  <c r="CZ196" i="13" s="1"/>
  <c r="DE196" i="13" s="1"/>
  <c r="DJ196" i="13" s="1"/>
  <c r="DO196" i="13" s="1"/>
  <c r="AU168" i="13"/>
  <c r="AU194" i="13"/>
  <c r="CK195" i="13"/>
  <c r="CP195" i="13" s="1"/>
  <c r="AT199" i="13"/>
  <c r="AU199" i="13" s="1"/>
  <c r="AX199" i="13"/>
  <c r="AT170" i="13"/>
  <c r="AU170" i="13" s="1"/>
  <c r="AW170" i="13"/>
  <c r="AY198" i="13"/>
  <c r="BC198" i="13"/>
  <c r="AO193" i="13"/>
  <c r="AS193" i="13"/>
  <c r="AP169" i="13"/>
  <c r="AT173" i="13"/>
  <c r="AU173" i="13" s="1"/>
  <c r="AW173" i="13"/>
  <c r="AT167" i="13"/>
  <c r="AW167" i="13"/>
  <c r="CK200" i="13"/>
  <c r="CP200" i="13" s="1"/>
  <c r="AT196" i="13"/>
  <c r="AU196" i="13" s="1"/>
  <c r="AX196" i="13"/>
  <c r="CU194" i="13"/>
  <c r="CZ194" i="13" s="1"/>
  <c r="DE194" i="13" s="1"/>
  <c r="DJ194" i="13" s="1"/>
  <c r="DO194" i="13" s="1"/>
  <c r="CU192" i="13"/>
  <c r="CZ192" i="13" s="1"/>
  <c r="DE192" i="13" s="1"/>
  <c r="DJ192" i="13" s="1"/>
  <c r="DO192" i="13" s="1"/>
  <c r="CU198" i="13"/>
  <c r="CZ198" i="13" s="1"/>
  <c r="DE198" i="13" s="1"/>
  <c r="DJ198" i="13" s="1"/>
  <c r="DO198" i="13" s="1"/>
  <c r="CU189" i="13"/>
  <c r="CZ189" i="13" s="1"/>
  <c r="DE189" i="13" s="1"/>
  <c r="DJ189" i="13" s="1"/>
  <c r="DO189" i="13" s="1"/>
  <c r="AT189" i="13"/>
  <c r="AU189" i="13" s="1"/>
  <c r="AX189" i="13"/>
  <c r="AP173" i="13"/>
  <c r="AP200" i="13"/>
  <c r="AO171" i="13"/>
  <c r="AR171" i="13"/>
  <c r="CU187" i="13"/>
  <c r="CZ187" i="13" s="1"/>
  <c r="DE187" i="13" s="1"/>
  <c r="DJ187" i="13" s="1"/>
  <c r="DO187" i="13" s="1"/>
  <c r="AY190" i="13"/>
  <c r="BC190" i="13"/>
  <c r="AT187" i="13"/>
  <c r="AX187" i="13"/>
  <c r="AT165" i="13"/>
  <c r="AU165" i="13" s="1"/>
  <c r="AW165" i="13"/>
  <c r="AY172" i="13"/>
  <c r="BB172" i="13"/>
  <c r="CU199" i="13"/>
  <c r="CZ199" i="13" s="1"/>
  <c r="DE199" i="13" s="1"/>
  <c r="DJ199" i="13" s="1"/>
  <c r="DO199" i="13" s="1"/>
  <c r="AK188" i="13"/>
  <c r="AK201" i="13" s="1"/>
  <c r="AT195" i="13"/>
  <c r="AU195" i="13" s="1"/>
  <c r="AX195" i="13"/>
  <c r="AY168" i="13"/>
  <c r="AZ168" i="13" s="1"/>
  <c r="BB168" i="13"/>
  <c r="CU193" i="13"/>
  <c r="CZ193" i="13" s="1"/>
  <c r="DE193" i="13" s="1"/>
  <c r="DJ193" i="13" s="1"/>
  <c r="DO193" i="13" s="1"/>
  <c r="AY194" i="13"/>
  <c r="AZ194" i="13" s="1"/>
  <c r="BC194" i="13"/>
  <c r="CU197" i="13"/>
  <c r="CZ197" i="13" s="1"/>
  <c r="DE197" i="13" s="1"/>
  <c r="DJ197" i="13" s="1"/>
  <c r="DO197" i="13" s="1"/>
  <c r="AT191" i="13"/>
  <c r="AX191" i="13"/>
  <c r="CU190" i="13"/>
  <c r="CZ190" i="13" s="1"/>
  <c r="DE190" i="13" s="1"/>
  <c r="DJ190" i="13" s="1"/>
  <c r="DO190" i="13" s="1"/>
  <c r="AO128" i="13"/>
  <c r="AP128" i="13" s="1"/>
  <c r="BB155" i="13"/>
  <c r="BD155" i="13" s="1"/>
  <c r="BE155" i="13" s="1"/>
  <c r="BI184" i="13"/>
  <c r="BJ184" i="13" s="1"/>
  <c r="AY24" i="13"/>
  <c r="AZ24" i="13" s="1"/>
  <c r="BB24" i="13"/>
  <c r="AT181" i="13"/>
  <c r="AU181" i="13" s="1"/>
  <c r="AX181" i="13"/>
  <c r="BR182" i="13"/>
  <c r="BN182" i="13"/>
  <c r="BO182" i="13" s="1"/>
  <c r="AS233" i="13"/>
  <c r="AO233" i="13"/>
  <c r="AP233" i="13" s="1"/>
  <c r="AW211" i="13"/>
  <c r="AT211" i="13"/>
  <c r="AU211" i="13" s="1"/>
  <c r="AX72" i="13"/>
  <c r="AT72" i="13"/>
  <c r="AU72" i="13" s="1"/>
  <c r="AW154" i="13"/>
  <c r="AT154" i="13"/>
  <c r="AU154" i="13" s="1"/>
  <c r="AO212" i="13"/>
  <c r="AP212" i="13" s="1"/>
  <c r="AR212" i="13"/>
  <c r="AR186" i="13"/>
  <c r="AO186" i="13"/>
  <c r="AP186" i="13" s="1"/>
  <c r="BR184" i="13"/>
  <c r="BN184" i="13"/>
  <c r="BO184" i="13" s="1"/>
  <c r="BD85" i="13"/>
  <c r="BG85" i="13"/>
  <c r="BH208" i="13"/>
  <c r="BD208" i="13"/>
  <c r="AW35" i="13"/>
  <c r="AT35" i="13"/>
  <c r="AO93" i="13"/>
  <c r="AP93" i="13" s="1"/>
  <c r="AR93" i="13"/>
  <c r="BH214" i="13"/>
  <c r="BD214" i="13"/>
  <c r="AO228" i="13"/>
  <c r="AR228" i="13"/>
  <c r="AW33" i="13"/>
  <c r="AT33" i="13"/>
  <c r="AU33" i="13" s="1"/>
  <c r="AK81" i="13"/>
  <c r="AY61" i="13"/>
  <c r="BB61" i="13"/>
  <c r="AO137" i="13"/>
  <c r="AR137" i="13"/>
  <c r="BG30" i="13"/>
  <c r="BD30" i="13"/>
  <c r="BE30" i="13" s="1"/>
  <c r="AK152" i="13"/>
  <c r="AK156" i="13" s="1"/>
  <c r="CK151" i="13"/>
  <c r="CH151" i="13"/>
  <c r="AO122" i="13"/>
  <c r="AR122" i="13"/>
  <c r="BD124" i="13"/>
  <c r="BG124" i="13"/>
  <c r="AO232" i="13"/>
  <c r="AP232" i="13" s="1"/>
  <c r="AR232" i="13"/>
  <c r="BD88" i="13"/>
  <c r="BG88" i="13"/>
  <c r="AU21" i="13"/>
  <c r="AO235" i="13"/>
  <c r="AP235" i="13" s="1"/>
  <c r="AR235" i="13"/>
  <c r="BL89" i="13"/>
  <c r="BI89" i="13"/>
  <c r="AT59" i="13"/>
  <c r="AU59" i="13" s="1"/>
  <c r="AW59" i="13"/>
  <c r="AW40" i="13"/>
  <c r="AT40" i="13"/>
  <c r="AT138" i="13"/>
  <c r="AU138" i="13" s="1"/>
  <c r="AW138" i="13"/>
  <c r="AT90" i="13"/>
  <c r="AW90" i="13"/>
  <c r="BG22" i="13"/>
  <c r="BD22" i="13"/>
  <c r="AU92" i="13"/>
  <c r="AK133" i="13"/>
  <c r="AP123" i="13"/>
  <c r="AT54" i="13"/>
  <c r="AW54" i="13"/>
  <c r="BG26" i="13"/>
  <c r="BD26" i="13"/>
  <c r="BE26" i="13" s="1"/>
  <c r="AW37" i="13"/>
  <c r="AT37" i="13"/>
  <c r="AP58" i="13"/>
  <c r="AP87" i="13"/>
  <c r="AT91" i="13"/>
  <c r="AU91" i="13" s="1"/>
  <c r="AW91" i="13"/>
  <c r="AZ183" i="13"/>
  <c r="AJ201" i="13"/>
  <c r="CG74" i="13"/>
  <c r="CC74" i="13"/>
  <c r="CD74" i="13" s="1"/>
  <c r="AO111" i="13"/>
  <c r="AR111" i="13"/>
  <c r="AU110" i="13"/>
  <c r="AY237" i="13"/>
  <c r="AZ237" i="13" s="1"/>
  <c r="BB237" i="13"/>
  <c r="AO231" i="13"/>
  <c r="AP231" i="13" s="1"/>
  <c r="AR231" i="13"/>
  <c r="AF201" i="13"/>
  <c r="AT80" i="13"/>
  <c r="AU80" i="13" s="1"/>
  <c r="AW80" i="13"/>
  <c r="AT132" i="13"/>
  <c r="AU132" i="13" s="1"/>
  <c r="AW132" i="13"/>
  <c r="AT130" i="13"/>
  <c r="AU130" i="13" s="1"/>
  <c r="AW130" i="13"/>
  <c r="AO152" i="13"/>
  <c r="AR152" i="13"/>
  <c r="BR73" i="13"/>
  <c r="BN73" i="13"/>
  <c r="BO73" i="13" s="1"/>
  <c r="AT60" i="13"/>
  <c r="AU60" i="13" s="1"/>
  <c r="AW60" i="13"/>
  <c r="BB234" i="13"/>
  <c r="AY234" i="13"/>
  <c r="AZ234" i="13" s="1"/>
  <c r="AK232" i="13"/>
  <c r="AY21" i="13"/>
  <c r="BB21" i="13"/>
  <c r="AK235" i="13"/>
  <c r="AT140" i="13"/>
  <c r="AU140" i="13" s="1"/>
  <c r="AW140" i="13"/>
  <c r="AP138" i="13"/>
  <c r="BG31" i="13"/>
  <c r="BD31" i="13"/>
  <c r="BE31" i="13" s="1"/>
  <c r="AR213" i="13"/>
  <c r="AO213" i="13"/>
  <c r="AY96" i="13"/>
  <c r="BB96" i="13"/>
  <c r="AY112" i="13"/>
  <c r="AZ112" i="13" s="1"/>
  <c r="BB112" i="13"/>
  <c r="AU209" i="13"/>
  <c r="CN149" i="13"/>
  <c r="CA72" i="13"/>
  <c r="AZ28" i="13"/>
  <c r="AK217" i="13"/>
  <c r="AP86" i="13"/>
  <c r="AP91" i="13"/>
  <c r="BH183" i="13"/>
  <c r="BD183" i="13"/>
  <c r="AZ219" i="13"/>
  <c r="AP38" i="13"/>
  <c r="AK111" i="13"/>
  <c r="AK115" i="13" s="1"/>
  <c r="AJ115" i="13"/>
  <c r="BI84" i="13"/>
  <c r="BJ84" i="13" s="1"/>
  <c r="BL84" i="13"/>
  <c r="AT134" i="13"/>
  <c r="AU134" i="13" s="1"/>
  <c r="AW134" i="13"/>
  <c r="AP210" i="13"/>
  <c r="AO127" i="13"/>
  <c r="AP127" i="13" s="1"/>
  <c r="AR127" i="13"/>
  <c r="AO230" i="13"/>
  <c r="AR230" i="13"/>
  <c r="AT136" i="13"/>
  <c r="AW136" i="13"/>
  <c r="AO131" i="13"/>
  <c r="AP131" i="13" s="1"/>
  <c r="AR131" i="13"/>
  <c r="AT126" i="13"/>
  <c r="AW126" i="13"/>
  <c r="AK231" i="13"/>
  <c r="AY29" i="13"/>
  <c r="AZ29" i="13" s="1"/>
  <c r="BB29" i="13"/>
  <c r="AP80" i="13"/>
  <c r="AP125" i="13"/>
  <c r="AY94" i="13"/>
  <c r="BB94" i="13"/>
  <c r="AO83" i="13"/>
  <c r="AP83" i="13" s="1"/>
  <c r="AR83" i="13"/>
  <c r="AP132" i="13"/>
  <c r="AP130" i="13"/>
  <c r="AP60" i="13"/>
  <c r="AP32" i="13"/>
  <c r="AJ239" i="13"/>
  <c r="AW36" i="13"/>
  <c r="AT36" i="13"/>
  <c r="AU36" i="13" s="1"/>
  <c r="BB216" i="13"/>
  <c r="AY216" i="13"/>
  <c r="AP218" i="13"/>
  <c r="AE97" i="13"/>
  <c r="AF71" i="13"/>
  <c r="AF97" i="13" s="1"/>
  <c r="AW34" i="13"/>
  <c r="AT34" i="13"/>
  <c r="AU34" i="13" s="1"/>
  <c r="BG27" i="13"/>
  <c r="BD27" i="13"/>
  <c r="BE27" i="13" s="1"/>
  <c r="AK213" i="13"/>
  <c r="AJ220" i="13"/>
  <c r="AF141" i="13"/>
  <c r="AJ156" i="13"/>
  <c r="BB209" i="13"/>
  <c r="AY209" i="13"/>
  <c r="AZ209" i="13" s="1"/>
  <c r="AT227" i="13"/>
  <c r="AW227" i="13"/>
  <c r="CU149" i="13"/>
  <c r="CR149" i="13"/>
  <c r="BV28" i="13"/>
  <c r="AO139" i="13"/>
  <c r="AR139" i="13"/>
  <c r="BH28" i="13"/>
  <c r="BD28" i="13"/>
  <c r="BE28" i="13" s="1"/>
  <c r="AS217" i="13"/>
  <c r="AO217" i="13"/>
  <c r="AP217" i="13" s="1"/>
  <c r="AT86" i="13"/>
  <c r="AU86" i="13" s="1"/>
  <c r="AW86" i="13"/>
  <c r="AW153" i="13"/>
  <c r="AT153" i="13"/>
  <c r="AJ174" i="13"/>
  <c r="AZ208" i="13"/>
  <c r="BH219" i="13"/>
  <c r="BD219" i="13"/>
  <c r="BE219" i="13" s="1"/>
  <c r="AY114" i="13"/>
  <c r="AZ114" i="13" s="1"/>
  <c r="BB114" i="13"/>
  <c r="BG233" i="13"/>
  <c r="AW38" i="13"/>
  <c r="AT38" i="13"/>
  <c r="AU38" i="13" s="1"/>
  <c r="AP134" i="13"/>
  <c r="AW210" i="13"/>
  <c r="AT210" i="13"/>
  <c r="BB236" i="13"/>
  <c r="AY236" i="13"/>
  <c r="AZ236" i="13" s="1"/>
  <c r="AP33" i="13"/>
  <c r="AU29" i="13"/>
  <c r="AO81" i="13"/>
  <c r="AP81" i="13" s="1"/>
  <c r="AR81" i="13"/>
  <c r="AT125" i="13"/>
  <c r="AU125" i="13" s="1"/>
  <c r="AW125" i="13"/>
  <c r="BR215" i="13"/>
  <c r="BN215" i="13"/>
  <c r="AK83" i="13"/>
  <c r="AZ30" i="13"/>
  <c r="AW39" i="13"/>
  <c r="AT39" i="13"/>
  <c r="AU39" i="13" s="1"/>
  <c r="BB217" i="13"/>
  <c r="CD151" i="13"/>
  <c r="AK122" i="13"/>
  <c r="AJ141" i="13"/>
  <c r="AW32" i="13"/>
  <c r="AT32" i="13"/>
  <c r="AU32" i="13" s="1"/>
  <c r="BR211" i="13"/>
  <c r="AJ63" i="13"/>
  <c r="AO135" i="13"/>
  <c r="AR135" i="13"/>
  <c r="AW218" i="13"/>
  <c r="AT218" i="13"/>
  <c r="AU218" i="13" s="1"/>
  <c r="AT57" i="13"/>
  <c r="AW57" i="13"/>
  <c r="AN71" i="13"/>
  <c r="AJ71" i="13"/>
  <c r="AP59" i="13"/>
  <c r="AT128" i="13"/>
  <c r="AU128" i="13" s="1"/>
  <c r="AW128" i="13"/>
  <c r="AT113" i="13"/>
  <c r="AW113" i="13"/>
  <c r="AO95" i="13"/>
  <c r="AP95" i="13" s="1"/>
  <c r="AR95" i="13"/>
  <c r="AZ27" i="13"/>
  <c r="AT82" i="13"/>
  <c r="AW82" i="13"/>
  <c r="CF185" i="13"/>
  <c r="CC185" i="13"/>
  <c r="CD185" i="13" s="1"/>
  <c r="AY92" i="13"/>
  <c r="AZ92" i="13" s="1"/>
  <c r="BB92" i="13"/>
  <c r="AO133" i="13"/>
  <c r="AP133" i="13" s="1"/>
  <c r="AR133" i="13"/>
  <c r="AW123" i="13"/>
  <c r="AT123" i="13"/>
  <c r="AU123" i="13" s="1"/>
  <c r="AP54" i="13"/>
  <c r="AT238" i="13"/>
  <c r="AU238" i="13" s="1"/>
  <c r="AW238" i="13"/>
  <c r="AP227" i="13"/>
  <c r="CA71" i="13"/>
  <c r="AZ26" i="13"/>
  <c r="AO229" i="13"/>
  <c r="AR229" i="13"/>
  <c r="AO129" i="13"/>
  <c r="AR129" i="13"/>
  <c r="AW58" i="13"/>
  <c r="AT58" i="13"/>
  <c r="AU58" i="13" s="1"/>
  <c r="AT87" i="13"/>
  <c r="AU87" i="13" s="1"/>
  <c r="AW87" i="13"/>
  <c r="DS141" i="12"/>
  <c r="DS142" i="12"/>
  <c r="DS144" i="12"/>
  <c r="DS143" i="12"/>
  <c r="BD25" i="13" l="1"/>
  <c r="BE25" i="13" s="1"/>
  <c r="BG25" i="13"/>
  <c r="AY110" i="13"/>
  <c r="AZ110" i="13" s="1"/>
  <c r="AZ172" i="13"/>
  <c r="AP193" i="13"/>
  <c r="CU195" i="13"/>
  <c r="CZ195" i="13" s="1"/>
  <c r="DE195" i="13" s="1"/>
  <c r="DJ195" i="13" s="1"/>
  <c r="DO195" i="13" s="1"/>
  <c r="AY169" i="13"/>
  <c r="BB169" i="13"/>
  <c r="AY195" i="13"/>
  <c r="AZ195" i="13" s="1"/>
  <c r="BC195" i="13"/>
  <c r="AY165" i="13"/>
  <c r="AZ165" i="13" s="1"/>
  <c r="BB165" i="13"/>
  <c r="AT171" i="13"/>
  <c r="AU171" i="13" s="1"/>
  <c r="AW171" i="13"/>
  <c r="AY192" i="13"/>
  <c r="BC192" i="13"/>
  <c r="AY191" i="13"/>
  <c r="AZ191" i="13" s="1"/>
  <c r="BC191" i="13"/>
  <c r="BD194" i="13"/>
  <c r="BE194" i="13" s="1"/>
  <c r="BH194" i="13"/>
  <c r="BD168" i="13"/>
  <c r="BE168" i="13" s="1"/>
  <c r="BG168" i="13"/>
  <c r="BD172" i="13"/>
  <c r="BE172" i="13" s="1"/>
  <c r="BG172" i="13"/>
  <c r="AY187" i="13"/>
  <c r="AZ187" i="13" s="1"/>
  <c r="BC187" i="13"/>
  <c r="AY189" i="13"/>
  <c r="AZ189" i="13" s="1"/>
  <c r="BC189" i="13"/>
  <c r="CU200" i="13"/>
  <c r="CZ200" i="13" s="1"/>
  <c r="DE200" i="13" s="1"/>
  <c r="DJ200" i="13" s="1"/>
  <c r="DO200" i="13" s="1"/>
  <c r="AY173" i="13"/>
  <c r="AZ173" i="13" s="1"/>
  <c r="BB173" i="13"/>
  <c r="AT193" i="13"/>
  <c r="AU193" i="13" s="1"/>
  <c r="AX193" i="13"/>
  <c r="AY170" i="13"/>
  <c r="AZ170" i="13" s="1"/>
  <c r="BB170" i="13"/>
  <c r="AT197" i="13"/>
  <c r="AX197" i="13"/>
  <c r="AY166" i="13"/>
  <c r="AZ166" i="13" s="1"/>
  <c r="BB166" i="13"/>
  <c r="AY200" i="13"/>
  <c r="AZ200" i="13" s="1"/>
  <c r="BC200" i="13"/>
  <c r="AU191" i="13"/>
  <c r="AU187" i="13"/>
  <c r="AU166" i="13"/>
  <c r="AU174" i="13" s="1"/>
  <c r="BD190" i="13"/>
  <c r="BE190" i="13" s="1"/>
  <c r="BH190" i="13"/>
  <c r="AY196" i="13"/>
  <c r="AZ196" i="13" s="1"/>
  <c r="BC196" i="13"/>
  <c r="AY167" i="13"/>
  <c r="AZ167" i="13" s="1"/>
  <c r="BB167" i="13"/>
  <c r="BD198" i="13"/>
  <c r="BE198" i="13" s="1"/>
  <c r="BH198" i="13"/>
  <c r="AT188" i="13"/>
  <c r="AU188" i="13" s="1"/>
  <c r="AX188" i="13"/>
  <c r="AY164" i="13"/>
  <c r="AZ164" i="13" s="1"/>
  <c r="BB164" i="13"/>
  <c r="AZ190" i="13"/>
  <c r="AP171" i="13"/>
  <c r="AP174" i="13" s="1"/>
  <c r="AU167" i="13"/>
  <c r="AZ198" i="13"/>
  <c r="AY199" i="13"/>
  <c r="BC199" i="13"/>
  <c r="BG155" i="13"/>
  <c r="BI155" i="13" s="1"/>
  <c r="BJ155" i="13" s="1"/>
  <c r="AK220" i="13"/>
  <c r="BG24" i="13"/>
  <c r="BD24" i="13"/>
  <c r="BE24" i="13" s="1"/>
  <c r="AY154" i="13"/>
  <c r="AZ154" i="13" s="1"/>
  <c r="BB154" i="13"/>
  <c r="BB211" i="13"/>
  <c r="AY211" i="13"/>
  <c r="AZ211" i="13" s="1"/>
  <c r="BW182" i="13"/>
  <c r="BS182" i="13"/>
  <c r="BT182" i="13" s="1"/>
  <c r="AT212" i="13"/>
  <c r="AU212" i="13" s="1"/>
  <c r="AW212" i="13"/>
  <c r="BC181" i="13"/>
  <c r="AY181" i="13"/>
  <c r="AZ181" i="13" s="1"/>
  <c r="AK239" i="13"/>
  <c r="BC72" i="13"/>
  <c r="AY72" i="13"/>
  <c r="AZ72" i="13" s="1"/>
  <c r="AX233" i="13"/>
  <c r="AT233" i="13"/>
  <c r="AU233" i="13" s="1"/>
  <c r="AW186" i="13"/>
  <c r="AT186" i="13"/>
  <c r="AU186" i="13" s="1"/>
  <c r="BS184" i="13"/>
  <c r="BT184" i="13" s="1"/>
  <c r="BW184" i="13"/>
  <c r="AK63" i="13"/>
  <c r="AT229" i="13"/>
  <c r="AU229" i="13" s="1"/>
  <c r="AW229" i="13"/>
  <c r="BD92" i="13"/>
  <c r="BE92" i="13" s="1"/>
  <c r="BG92" i="13"/>
  <c r="AY128" i="13"/>
  <c r="AZ128" i="13" s="1"/>
  <c r="BB128" i="13"/>
  <c r="AP135" i="13"/>
  <c r="AT133" i="13"/>
  <c r="AU133" i="13" s="1"/>
  <c r="AW133" i="13"/>
  <c r="AT95" i="13"/>
  <c r="AU95" i="13" s="1"/>
  <c r="AW95" i="13"/>
  <c r="AK71" i="13"/>
  <c r="AK97" i="13" s="1"/>
  <c r="AJ97" i="13"/>
  <c r="AU57" i="13"/>
  <c r="BW211" i="13"/>
  <c r="BB39" i="13"/>
  <c r="AY39" i="13"/>
  <c r="BS215" i="13"/>
  <c r="BT215" i="13" s="1"/>
  <c r="BW215" i="13"/>
  <c r="BB210" i="13"/>
  <c r="AY210" i="13"/>
  <c r="BM219" i="13"/>
  <c r="BI219" i="13"/>
  <c r="BM28" i="13"/>
  <c r="BI28" i="13"/>
  <c r="CZ149" i="13"/>
  <c r="CW149" i="13"/>
  <c r="BG209" i="13"/>
  <c r="BD209" i="13"/>
  <c r="AY136" i="13"/>
  <c r="AZ136" i="13" s="1"/>
  <c r="BB136" i="13"/>
  <c r="AT127" i="13"/>
  <c r="AU127" i="13" s="1"/>
  <c r="AW127" i="13"/>
  <c r="AY134" i="13"/>
  <c r="BB134" i="13"/>
  <c r="AO201" i="13"/>
  <c r="CF72" i="13"/>
  <c r="BD112" i="13"/>
  <c r="BE112" i="13" s="1"/>
  <c r="BG112" i="13"/>
  <c r="AP213" i="13"/>
  <c r="AP220" i="13" s="1"/>
  <c r="BW73" i="13"/>
  <c r="BS73" i="13"/>
  <c r="AP111" i="13"/>
  <c r="AP115" i="13" s="1"/>
  <c r="AO115" i="13"/>
  <c r="BL22" i="13"/>
  <c r="BI22" i="13"/>
  <c r="BJ22" i="13" s="1"/>
  <c r="AU90" i="13"/>
  <c r="BB40" i="13"/>
  <c r="AY40" i="13"/>
  <c r="AZ40" i="13" s="1"/>
  <c r="BQ89" i="13"/>
  <c r="BN89" i="13"/>
  <c r="BO89" i="13" s="1"/>
  <c r="AT232" i="13"/>
  <c r="AW232" i="13"/>
  <c r="AT122" i="13"/>
  <c r="AW122" i="13"/>
  <c r="AZ61" i="13"/>
  <c r="BB35" i="13"/>
  <c r="AY35" i="13"/>
  <c r="AZ35" i="13" s="1"/>
  <c r="AO174" i="13"/>
  <c r="AY58" i="13"/>
  <c r="AZ58" i="13" s="1"/>
  <c r="BB58" i="13"/>
  <c r="AP229" i="13"/>
  <c r="CF71" i="13"/>
  <c r="AO239" i="13"/>
  <c r="CK185" i="13"/>
  <c r="CH185" i="13"/>
  <c r="CI185" i="13" s="1"/>
  <c r="AS71" i="13"/>
  <c r="AO71" i="13"/>
  <c r="AK141" i="13"/>
  <c r="AY125" i="13"/>
  <c r="AZ125" i="13" s="1"/>
  <c r="BB125" i="13"/>
  <c r="AT81" i="13"/>
  <c r="AU81" i="13" s="1"/>
  <c r="AW81" i="13"/>
  <c r="BB38" i="13"/>
  <c r="AY38" i="13"/>
  <c r="AZ38" i="13" s="1"/>
  <c r="BD114" i="13"/>
  <c r="BG114" i="13"/>
  <c r="AU153" i="13"/>
  <c r="AT139" i="13"/>
  <c r="AU139" i="13" s="1"/>
  <c r="AW139" i="13"/>
  <c r="CA28" i="13"/>
  <c r="AY227" i="13"/>
  <c r="BB227" i="13"/>
  <c r="BB34" i="13"/>
  <c r="AY34" i="13"/>
  <c r="AZ34" i="13" s="1"/>
  <c r="BB36" i="13"/>
  <c r="AY36" i="13"/>
  <c r="AZ36" i="13" s="1"/>
  <c r="BD94" i="13"/>
  <c r="BE94" i="13" s="1"/>
  <c r="BG94" i="13"/>
  <c r="BD29" i="13"/>
  <c r="BG29" i="13"/>
  <c r="AU136" i="13"/>
  <c r="BE183" i="13"/>
  <c r="AW213" i="13"/>
  <c r="AT213" i="13"/>
  <c r="AY60" i="13"/>
  <c r="AZ60" i="13" s="1"/>
  <c r="BB60" i="13"/>
  <c r="AT152" i="13"/>
  <c r="AT156" i="13" s="1"/>
  <c r="AW152" i="13"/>
  <c r="AY130" i="13"/>
  <c r="BB130" i="13"/>
  <c r="AY132" i="13"/>
  <c r="BB132" i="13"/>
  <c r="AY80" i="13"/>
  <c r="BB80" i="13"/>
  <c r="AT231" i="13"/>
  <c r="AU231" i="13" s="1"/>
  <c r="AW231" i="13"/>
  <c r="BG237" i="13"/>
  <c r="BD237" i="13"/>
  <c r="BE237" i="13" s="1"/>
  <c r="BB91" i="13"/>
  <c r="AY91" i="13"/>
  <c r="BB54" i="13"/>
  <c r="AY54" i="13"/>
  <c r="AY138" i="13"/>
  <c r="BB138" i="13"/>
  <c r="BB59" i="13"/>
  <c r="AY59" i="13"/>
  <c r="AT235" i="13"/>
  <c r="AW235" i="13"/>
  <c r="AP122" i="13"/>
  <c r="AO141" i="13"/>
  <c r="AT137" i="13"/>
  <c r="AU137" i="13" s="1"/>
  <c r="AW137" i="13"/>
  <c r="BB33" i="13"/>
  <c r="AY33" i="13"/>
  <c r="AZ33" i="13" s="1"/>
  <c r="BE208" i="13"/>
  <c r="BL85" i="13"/>
  <c r="BI85" i="13"/>
  <c r="BJ85" i="13" s="1"/>
  <c r="BB87" i="13"/>
  <c r="AY87" i="13"/>
  <c r="AT129" i="13"/>
  <c r="AU129" i="13" s="1"/>
  <c r="AW129" i="13"/>
  <c r="AY238" i="13"/>
  <c r="BB238" i="13"/>
  <c r="AO63" i="13"/>
  <c r="AY82" i="13"/>
  <c r="AZ82" i="13" s="1"/>
  <c r="BB82" i="13"/>
  <c r="AY113" i="13"/>
  <c r="AZ113" i="13" s="1"/>
  <c r="BB113" i="13"/>
  <c r="AY218" i="13"/>
  <c r="BB218" i="13"/>
  <c r="BB32" i="13"/>
  <c r="AY32" i="13"/>
  <c r="BG217" i="13"/>
  <c r="BG236" i="13"/>
  <c r="BD236" i="13"/>
  <c r="BE236" i="13" s="1"/>
  <c r="BB153" i="13"/>
  <c r="AY153" i="13"/>
  <c r="AZ153" i="13" s="1"/>
  <c r="AX217" i="13"/>
  <c r="AT217" i="13"/>
  <c r="AU217" i="13" s="1"/>
  <c r="AP139" i="13"/>
  <c r="AU227" i="13"/>
  <c r="AZ216" i="13"/>
  <c r="AZ94" i="13"/>
  <c r="AY126" i="13"/>
  <c r="AZ126" i="13" s="1"/>
  <c r="BB126" i="13"/>
  <c r="AT131" i="13"/>
  <c r="AW131" i="13"/>
  <c r="AT230" i="13"/>
  <c r="AU230" i="13" s="1"/>
  <c r="AW230" i="13"/>
  <c r="AO220" i="13"/>
  <c r="BQ84" i="13"/>
  <c r="BN84" i="13"/>
  <c r="BM183" i="13"/>
  <c r="BI183" i="13"/>
  <c r="BD96" i="13"/>
  <c r="BE96" i="13" s="1"/>
  <c r="BG96" i="13"/>
  <c r="BG21" i="13"/>
  <c r="BD21" i="13"/>
  <c r="AP152" i="13"/>
  <c r="AP156" i="13" s="1"/>
  <c r="AO156" i="13"/>
  <c r="CL74" i="13"/>
  <c r="CH74" i="13"/>
  <c r="CI74" i="13" s="1"/>
  <c r="AU37" i="13"/>
  <c r="BL26" i="13"/>
  <c r="BI26" i="13"/>
  <c r="BJ26" i="13" s="1"/>
  <c r="AU54" i="13"/>
  <c r="BI88" i="13"/>
  <c r="BJ88" i="13" s="1"/>
  <c r="BL88" i="13"/>
  <c r="BL124" i="13"/>
  <c r="BI124" i="13"/>
  <c r="BJ124" i="13" s="1"/>
  <c r="CI151" i="13"/>
  <c r="BI30" i="13"/>
  <c r="BL30" i="13"/>
  <c r="AP137" i="13"/>
  <c r="AW228" i="13"/>
  <c r="AT228" i="13"/>
  <c r="AU228" i="13" s="1"/>
  <c r="BE214" i="13"/>
  <c r="BM208" i="13"/>
  <c r="BI208" i="13"/>
  <c r="BE85" i="13"/>
  <c r="AP129" i="13"/>
  <c r="BB123" i="13"/>
  <c r="AY123" i="13"/>
  <c r="AU82" i="13"/>
  <c r="AU113" i="13"/>
  <c r="BB57" i="13"/>
  <c r="AY57" i="13"/>
  <c r="AZ57" i="13" s="1"/>
  <c r="AT135" i="13"/>
  <c r="AU135" i="13" s="1"/>
  <c r="AW135" i="13"/>
  <c r="BO215" i="13"/>
  <c r="AU210" i="13"/>
  <c r="BL233" i="13"/>
  <c r="AY86" i="13"/>
  <c r="AZ86" i="13" s="1"/>
  <c r="BB86" i="13"/>
  <c r="CS149" i="13"/>
  <c r="BI27" i="13"/>
  <c r="BL27" i="13"/>
  <c r="BG216" i="13"/>
  <c r="BD216" i="13"/>
  <c r="BE216" i="13" s="1"/>
  <c r="AT83" i="13"/>
  <c r="AU83" i="13" s="1"/>
  <c r="AW83" i="13"/>
  <c r="AU126" i="13"/>
  <c r="AP230" i="13"/>
  <c r="AP63" i="13"/>
  <c r="AZ96" i="13"/>
  <c r="BL31" i="13"/>
  <c r="BI31" i="13"/>
  <c r="AY140" i="13"/>
  <c r="AZ140" i="13" s="1"/>
  <c r="BB140" i="13"/>
  <c r="AZ21" i="13"/>
  <c r="BG234" i="13"/>
  <c r="BD234" i="13"/>
  <c r="BE234" i="13" s="1"/>
  <c r="AT111" i="13"/>
  <c r="AW111" i="13"/>
  <c r="BB37" i="13"/>
  <c r="AY37" i="13"/>
  <c r="AZ37" i="13" s="1"/>
  <c r="BE22" i="13"/>
  <c r="AY90" i="13"/>
  <c r="AZ90" i="13" s="1"/>
  <c r="BB90" i="13"/>
  <c r="AU40" i="13"/>
  <c r="BJ89" i="13"/>
  <c r="BE88" i="13"/>
  <c r="BE124" i="13"/>
  <c r="CP151" i="13"/>
  <c r="CM151" i="13"/>
  <c r="BD61" i="13"/>
  <c r="BE61" i="13" s="1"/>
  <c r="BG61" i="13"/>
  <c r="AP228" i="13"/>
  <c r="BM214" i="13"/>
  <c r="BI214" i="13"/>
  <c r="BJ214" i="13" s="1"/>
  <c r="AT93" i="13"/>
  <c r="AU93" i="13" s="1"/>
  <c r="AW93" i="13"/>
  <c r="BD110" i="13"/>
  <c r="BG110" i="13"/>
  <c r="AU35" i="13"/>
  <c r="DW143" i="12"/>
  <c r="DT143" i="12"/>
  <c r="DX143" i="12" s="1"/>
  <c r="DT144" i="12"/>
  <c r="DX144" i="12" s="1"/>
  <c r="DW144" i="12"/>
  <c r="DW142" i="12"/>
  <c r="DT142" i="12"/>
  <c r="DX142" i="12" s="1"/>
  <c r="DT141" i="12"/>
  <c r="DX141" i="12" s="1"/>
  <c r="DW141" i="12"/>
  <c r="BL25" i="13" l="1"/>
  <c r="BI25" i="13"/>
  <c r="BJ25" i="13" s="1"/>
  <c r="AY197" i="13"/>
  <c r="AZ197" i="13" s="1"/>
  <c r="BC197" i="13"/>
  <c r="BD173" i="13"/>
  <c r="BE173" i="13" s="1"/>
  <c r="BG173" i="13"/>
  <c r="BI198" i="13"/>
  <c r="BM198" i="13"/>
  <c r="BD196" i="13"/>
  <c r="BE196" i="13" s="1"/>
  <c r="BH196" i="13"/>
  <c r="AZ199" i="13"/>
  <c r="BD167" i="13"/>
  <c r="BE167" i="13" s="1"/>
  <c r="BG167" i="13"/>
  <c r="BD187" i="13"/>
  <c r="BH187" i="13"/>
  <c r="AZ192" i="13"/>
  <c r="AZ169" i="13"/>
  <c r="BD164" i="13"/>
  <c r="BE164" i="13" s="1"/>
  <c r="BG164" i="13"/>
  <c r="BI190" i="13"/>
  <c r="BJ190" i="13" s="1"/>
  <c r="BM190" i="13"/>
  <c r="BD200" i="13"/>
  <c r="BE200" i="13" s="1"/>
  <c r="BH200" i="13"/>
  <c r="BD170" i="13"/>
  <c r="BG170" i="13"/>
  <c r="BD189" i="13"/>
  <c r="BH189" i="13"/>
  <c r="BI168" i="13"/>
  <c r="BL168" i="13"/>
  <c r="BD191" i="13"/>
  <c r="BE191" i="13" s="1"/>
  <c r="BH191" i="13"/>
  <c r="AY171" i="13"/>
  <c r="BB171" i="13"/>
  <c r="BD195" i="13"/>
  <c r="BE195" i="13" s="1"/>
  <c r="BH195" i="13"/>
  <c r="AU197" i="13"/>
  <c r="BI172" i="13"/>
  <c r="BL172" i="13"/>
  <c r="BD199" i="13"/>
  <c r="BE199" i="13" s="1"/>
  <c r="BH199" i="13"/>
  <c r="AY188" i="13"/>
  <c r="AZ188" i="13" s="1"/>
  <c r="BC188" i="13"/>
  <c r="BD166" i="13"/>
  <c r="BG166" i="13"/>
  <c r="AY193" i="13"/>
  <c r="AZ193" i="13" s="1"/>
  <c r="BC193" i="13"/>
  <c r="BI194" i="13"/>
  <c r="BM194" i="13"/>
  <c r="BD192" i="13"/>
  <c r="BE192" i="13" s="1"/>
  <c r="BH192" i="13"/>
  <c r="BD165" i="13"/>
  <c r="BE165" i="13" s="1"/>
  <c r="BG165" i="13"/>
  <c r="BD169" i="13"/>
  <c r="BE169" i="13" s="1"/>
  <c r="BG169" i="13"/>
  <c r="BL155" i="13"/>
  <c r="BN155" i="13" s="1"/>
  <c r="BO155" i="13" s="1"/>
  <c r="AP239" i="13"/>
  <c r="BL24" i="13"/>
  <c r="BI24" i="13"/>
  <c r="BJ24" i="13" s="1"/>
  <c r="BC233" i="13"/>
  <c r="AY233" i="13"/>
  <c r="AZ233" i="13" s="1"/>
  <c r="BG211" i="13"/>
  <c r="BD211" i="13"/>
  <c r="BE211" i="13" s="1"/>
  <c r="BH181" i="13"/>
  <c r="BD181" i="13"/>
  <c r="BE181" i="13" s="1"/>
  <c r="BG154" i="13"/>
  <c r="BD154" i="13"/>
  <c r="BE154" i="13" s="1"/>
  <c r="BH72" i="13"/>
  <c r="BD72" i="13"/>
  <c r="BE72" i="13" s="1"/>
  <c r="AY212" i="13"/>
  <c r="AZ212" i="13" s="1"/>
  <c r="BB212" i="13"/>
  <c r="BX182" i="13"/>
  <c r="BY182" i="13" s="1"/>
  <c r="CB182" i="13"/>
  <c r="AY186" i="13"/>
  <c r="AZ186" i="13" s="1"/>
  <c r="BB186" i="13"/>
  <c r="CB184" i="13"/>
  <c r="BX184" i="13"/>
  <c r="BY184" i="13" s="1"/>
  <c r="CN151" i="13"/>
  <c r="BJ31" i="13"/>
  <c r="BG86" i="13"/>
  <c r="BD86" i="13"/>
  <c r="BE86" i="13" s="1"/>
  <c r="BB228" i="13"/>
  <c r="AY228" i="13"/>
  <c r="AY131" i="13"/>
  <c r="AZ131" i="13" s="1"/>
  <c r="BB131" i="13"/>
  <c r="AY129" i="13"/>
  <c r="AZ129" i="13" s="1"/>
  <c r="BB129" i="13"/>
  <c r="BG33" i="13"/>
  <c r="BD33" i="13"/>
  <c r="AP141" i="13"/>
  <c r="AZ91" i="13"/>
  <c r="BD130" i="13"/>
  <c r="BE130" i="13" s="1"/>
  <c r="BG130" i="13"/>
  <c r="AU213" i="13"/>
  <c r="AU220" i="13" s="1"/>
  <c r="AT220" i="13"/>
  <c r="AU63" i="13"/>
  <c r="AY81" i="13"/>
  <c r="BB81" i="13"/>
  <c r="BG125" i="13"/>
  <c r="BD125" i="13"/>
  <c r="BJ219" i="13"/>
  <c r="AZ39" i="13"/>
  <c r="BD128" i="13"/>
  <c r="BG128" i="13"/>
  <c r="BG37" i="13"/>
  <c r="BD37" i="13"/>
  <c r="BE37" i="13" s="1"/>
  <c r="BL216" i="13"/>
  <c r="BI216" i="13"/>
  <c r="BJ216" i="13" s="1"/>
  <c r="CQ74" i="13"/>
  <c r="CM74" i="13"/>
  <c r="CN74" i="13" s="1"/>
  <c r="BE21" i="13"/>
  <c r="AU131" i="13"/>
  <c r="AT239" i="13"/>
  <c r="BG153" i="13"/>
  <c r="BD153" i="13"/>
  <c r="BE153" i="13" s="1"/>
  <c r="AZ32" i="13"/>
  <c r="BL237" i="13"/>
  <c r="BI237" i="13"/>
  <c r="AZ130" i="13"/>
  <c r="BD227" i="13"/>
  <c r="BG227" i="13"/>
  <c r="AY139" i="13"/>
  <c r="BB139" i="13"/>
  <c r="BE114" i="13"/>
  <c r="CP185" i="13"/>
  <c r="CM185" i="13"/>
  <c r="CN185" i="13" s="1"/>
  <c r="CK71" i="13"/>
  <c r="BG58" i="13"/>
  <c r="BD58" i="13"/>
  <c r="AY232" i="13"/>
  <c r="AZ232" i="13" s="1"/>
  <c r="BB232" i="13"/>
  <c r="BS89" i="13"/>
  <c r="BT89" i="13" s="1"/>
  <c r="BV89" i="13"/>
  <c r="BI112" i="13"/>
  <c r="BL112" i="13"/>
  <c r="AY127" i="13"/>
  <c r="BB127" i="13"/>
  <c r="CX149" i="13"/>
  <c r="BJ28" i="13"/>
  <c r="BR219" i="13"/>
  <c r="BN219" i="13"/>
  <c r="BO219" i="13" s="1"/>
  <c r="BG39" i="13"/>
  <c r="BD39" i="13"/>
  <c r="BE39" i="13" s="1"/>
  <c r="CB211" i="13"/>
  <c r="AY133" i="13"/>
  <c r="BB133" i="13"/>
  <c r="BI110" i="13"/>
  <c r="BL110" i="13"/>
  <c r="BI61" i="13"/>
  <c r="BJ61" i="13" s="1"/>
  <c r="BL61" i="13"/>
  <c r="AY111" i="13"/>
  <c r="BB111" i="13"/>
  <c r="BD140" i="13"/>
  <c r="BE140" i="13" s="1"/>
  <c r="BG140" i="13"/>
  <c r="BQ27" i="13"/>
  <c r="BN27" i="13"/>
  <c r="BO27" i="13" s="1"/>
  <c r="BQ30" i="13"/>
  <c r="BN30" i="13"/>
  <c r="BO30" i="13" s="1"/>
  <c r="BQ26" i="13"/>
  <c r="BN26" i="13"/>
  <c r="BO26" i="13" s="1"/>
  <c r="BI21" i="13"/>
  <c r="BL21" i="13"/>
  <c r="BJ183" i="13"/>
  <c r="AY230" i="13"/>
  <c r="BB230" i="13"/>
  <c r="BD126" i="13"/>
  <c r="BG126" i="13"/>
  <c r="BL236" i="13"/>
  <c r="BI236" i="13"/>
  <c r="BL217" i="13"/>
  <c r="BG32" i="13"/>
  <c r="BD32" i="13"/>
  <c r="BE32" i="13" s="1"/>
  <c r="BG218" i="13"/>
  <c r="BD218" i="13"/>
  <c r="BE218" i="13" s="1"/>
  <c r="BD82" i="13"/>
  <c r="BG82" i="13"/>
  <c r="AZ238" i="13"/>
  <c r="AZ87" i="13"/>
  <c r="AY137" i="13"/>
  <c r="BB137" i="13"/>
  <c r="BB235" i="13"/>
  <c r="AY235" i="13"/>
  <c r="AZ235" i="13" s="1"/>
  <c r="BD138" i="13"/>
  <c r="BE138" i="13" s="1"/>
  <c r="BG138" i="13"/>
  <c r="AZ54" i="13"/>
  <c r="AY231" i="13"/>
  <c r="BB231" i="13"/>
  <c r="BD132" i="13"/>
  <c r="BE132" i="13" s="1"/>
  <c r="BG132" i="13"/>
  <c r="AY152" i="13"/>
  <c r="AZ152" i="13" s="1"/>
  <c r="AZ156" i="13" s="1"/>
  <c r="BB152" i="13"/>
  <c r="AT201" i="13"/>
  <c r="BE29" i="13"/>
  <c r="BG34" i="13"/>
  <c r="BD34" i="13"/>
  <c r="AZ227" i="13"/>
  <c r="AO97" i="13"/>
  <c r="AP71" i="13"/>
  <c r="AP97" i="13" s="1"/>
  <c r="BG35" i="13"/>
  <c r="BD35" i="13"/>
  <c r="AU232" i="13"/>
  <c r="BT73" i="13"/>
  <c r="AP201" i="13"/>
  <c r="DE149" i="13"/>
  <c r="DB149" i="13"/>
  <c r="BR28" i="13"/>
  <c r="BN28" i="13"/>
  <c r="BO28" i="13" s="1"/>
  <c r="AZ210" i="13"/>
  <c r="CB215" i="13"/>
  <c r="BX215" i="13"/>
  <c r="BI92" i="13"/>
  <c r="BL92" i="13"/>
  <c r="AT174" i="13"/>
  <c r="AY93" i="13"/>
  <c r="AZ93" i="13" s="1"/>
  <c r="BB93" i="13"/>
  <c r="BD57" i="13"/>
  <c r="BE57" i="13" s="1"/>
  <c r="BG57" i="13"/>
  <c r="BD123" i="13"/>
  <c r="BE123" i="13" s="1"/>
  <c r="BG123" i="13"/>
  <c r="BR208" i="13"/>
  <c r="BN208" i="13"/>
  <c r="BV84" i="13"/>
  <c r="BS84" i="13"/>
  <c r="BT84" i="13" s="1"/>
  <c r="BD113" i="13"/>
  <c r="BG113" i="13"/>
  <c r="AZ59" i="13"/>
  <c r="BD80" i="13"/>
  <c r="BE80" i="13" s="1"/>
  <c r="BG80" i="13"/>
  <c r="BD60" i="13"/>
  <c r="BE60" i="13" s="1"/>
  <c r="BG60" i="13"/>
  <c r="BG36" i="13"/>
  <c r="BD36" i="13"/>
  <c r="CF28" i="13"/>
  <c r="BI114" i="13"/>
  <c r="BJ114" i="13" s="1"/>
  <c r="BL114" i="13"/>
  <c r="AU122" i="13"/>
  <c r="AT141" i="13"/>
  <c r="AZ134" i="13"/>
  <c r="BL209" i="13"/>
  <c r="BI209" i="13"/>
  <c r="BJ209" i="13" s="1"/>
  <c r="CU151" i="13"/>
  <c r="CR151" i="13"/>
  <c r="BL234" i="13"/>
  <c r="BI234" i="13"/>
  <c r="BJ234" i="13" s="1"/>
  <c r="BQ31" i="13"/>
  <c r="BN31" i="13"/>
  <c r="BO31" i="13" s="1"/>
  <c r="BQ233" i="13"/>
  <c r="AY135" i="13"/>
  <c r="AZ135" i="13" s="1"/>
  <c r="BB135" i="13"/>
  <c r="BQ124" i="13"/>
  <c r="BN124" i="13"/>
  <c r="BO124" i="13" s="1"/>
  <c r="BD238" i="13"/>
  <c r="BE238" i="13" s="1"/>
  <c r="BG238" i="13"/>
  <c r="BQ85" i="13"/>
  <c r="BN85" i="13"/>
  <c r="BO85" i="13" s="1"/>
  <c r="BD59" i="13"/>
  <c r="BE59" i="13" s="1"/>
  <c r="BG59" i="13"/>
  <c r="BG91" i="13"/>
  <c r="BD91" i="13"/>
  <c r="BE91" i="13" s="1"/>
  <c r="AZ80" i="13"/>
  <c r="BB213" i="13"/>
  <c r="AY213" i="13"/>
  <c r="AZ213" i="13" s="1"/>
  <c r="BI29" i="13"/>
  <c r="BJ29" i="13" s="1"/>
  <c r="BL29" i="13"/>
  <c r="BE110" i="13"/>
  <c r="BR214" i="13"/>
  <c r="BN214" i="13"/>
  <c r="BG90" i="13"/>
  <c r="BD90" i="13"/>
  <c r="BE90" i="13" s="1"/>
  <c r="AU111" i="13"/>
  <c r="AU115" i="13" s="1"/>
  <c r="AT115" i="13"/>
  <c r="BB83" i="13"/>
  <c r="AY83" i="13"/>
  <c r="AZ83" i="13" s="1"/>
  <c r="BJ27" i="13"/>
  <c r="AZ123" i="13"/>
  <c r="BJ208" i="13"/>
  <c r="BJ30" i="13"/>
  <c r="BQ88" i="13"/>
  <c r="BN88" i="13"/>
  <c r="AT63" i="13"/>
  <c r="BI96" i="13"/>
  <c r="BL96" i="13"/>
  <c r="BR183" i="13"/>
  <c r="BN183" i="13"/>
  <c r="BO84" i="13"/>
  <c r="BC217" i="13"/>
  <c r="AY217" i="13"/>
  <c r="AZ218" i="13"/>
  <c r="BG87" i="13"/>
  <c r="BD87" i="13"/>
  <c r="BE87" i="13" s="1"/>
  <c r="AU235" i="13"/>
  <c r="AZ138" i="13"/>
  <c r="BD54" i="13"/>
  <c r="BG54" i="13"/>
  <c r="AZ132" i="13"/>
  <c r="AU152" i="13"/>
  <c r="AU156" i="13" s="1"/>
  <c r="BI94" i="13"/>
  <c r="BJ94" i="13" s="1"/>
  <c r="BL94" i="13"/>
  <c r="BG38" i="13"/>
  <c r="BD38" i="13"/>
  <c r="AT71" i="13"/>
  <c r="AX71" i="13"/>
  <c r="BB122" i="13"/>
  <c r="AY122" i="13"/>
  <c r="BG40" i="13"/>
  <c r="BD40" i="13"/>
  <c r="BQ22" i="13"/>
  <c r="BN22" i="13"/>
  <c r="CB73" i="13"/>
  <c r="BX73" i="13"/>
  <c r="BY73" i="13" s="1"/>
  <c r="CK72" i="13"/>
  <c r="BD134" i="13"/>
  <c r="BE134" i="13" s="1"/>
  <c r="BG134" i="13"/>
  <c r="BD136" i="13"/>
  <c r="BE136" i="13" s="1"/>
  <c r="BG136" i="13"/>
  <c r="BE209" i="13"/>
  <c r="BG210" i="13"/>
  <c r="BD210" i="13"/>
  <c r="AY95" i="13"/>
  <c r="AZ95" i="13" s="1"/>
  <c r="BB95" i="13"/>
  <c r="AY229" i="13"/>
  <c r="AZ229" i="13" s="1"/>
  <c r="BB229" i="13"/>
  <c r="BQ25" i="13" l="1"/>
  <c r="BN25" i="13"/>
  <c r="BO25" i="13" s="1"/>
  <c r="BI165" i="13"/>
  <c r="BJ165" i="13" s="1"/>
  <c r="BL165" i="13"/>
  <c r="BR194" i="13"/>
  <c r="BN194" i="13"/>
  <c r="BO194" i="13" s="1"/>
  <c r="BE189" i="13"/>
  <c r="BE187" i="13"/>
  <c r="BJ194" i="13"/>
  <c r="BD188" i="13"/>
  <c r="BE188" i="13" s="1"/>
  <c r="BH188" i="13"/>
  <c r="BI199" i="13"/>
  <c r="BM199" i="13"/>
  <c r="BQ168" i="13"/>
  <c r="BN168" i="13"/>
  <c r="BO168" i="13" s="1"/>
  <c r="BD197" i="13"/>
  <c r="BH197" i="13"/>
  <c r="BQ155" i="13"/>
  <c r="BS155" i="13" s="1"/>
  <c r="BT155" i="13" s="1"/>
  <c r="BD193" i="13"/>
  <c r="BE193" i="13" s="1"/>
  <c r="BH193" i="13"/>
  <c r="BE166" i="13"/>
  <c r="BQ172" i="13"/>
  <c r="BN172" i="13"/>
  <c r="BO172" i="13" s="1"/>
  <c r="BI195" i="13"/>
  <c r="BJ195" i="13" s="1"/>
  <c r="BM195" i="13"/>
  <c r="BI191" i="13"/>
  <c r="BM191" i="13"/>
  <c r="BI189" i="13"/>
  <c r="BJ189" i="13" s="1"/>
  <c r="BM189" i="13"/>
  <c r="BI200" i="13"/>
  <c r="BJ200" i="13" s="1"/>
  <c r="BM200" i="13"/>
  <c r="BI164" i="13"/>
  <c r="BJ164" i="13" s="1"/>
  <c r="BL164" i="13"/>
  <c r="BI187" i="13"/>
  <c r="BJ187" i="13" s="1"/>
  <c r="BM187" i="13"/>
  <c r="BI167" i="13"/>
  <c r="BL167" i="13"/>
  <c r="BI196" i="13"/>
  <c r="BJ196" i="13" s="1"/>
  <c r="BM196" i="13"/>
  <c r="BI173" i="13"/>
  <c r="BJ173" i="13" s="1"/>
  <c r="BL173" i="13"/>
  <c r="BJ172" i="13"/>
  <c r="BD171" i="13"/>
  <c r="BE171" i="13" s="1"/>
  <c r="BG171" i="13"/>
  <c r="BI170" i="13"/>
  <c r="BJ170" i="13" s="1"/>
  <c r="BL170" i="13"/>
  <c r="BR190" i="13"/>
  <c r="BN190" i="13"/>
  <c r="BO190" i="13" s="1"/>
  <c r="BR198" i="13"/>
  <c r="BN198" i="13"/>
  <c r="BO198" i="13" s="1"/>
  <c r="BI169" i="13"/>
  <c r="BL169" i="13"/>
  <c r="BI192" i="13"/>
  <c r="BM192" i="13"/>
  <c r="BI166" i="13"/>
  <c r="BJ166" i="13" s="1"/>
  <c r="BL166" i="13"/>
  <c r="AZ171" i="13"/>
  <c r="AZ174" i="13" s="1"/>
  <c r="BJ168" i="13"/>
  <c r="BE170" i="13"/>
  <c r="BJ198" i="13"/>
  <c r="AU141" i="13"/>
  <c r="AU239" i="13"/>
  <c r="BQ24" i="13"/>
  <c r="BN24" i="13"/>
  <c r="BO24" i="13" s="1"/>
  <c r="CG182" i="13"/>
  <c r="CC182" i="13"/>
  <c r="CD182" i="13" s="1"/>
  <c r="BL211" i="13"/>
  <c r="BI211" i="13"/>
  <c r="BJ211" i="13" s="1"/>
  <c r="BI72" i="13"/>
  <c r="BJ72" i="13" s="1"/>
  <c r="BM72" i="13"/>
  <c r="BM181" i="13"/>
  <c r="BI181" i="13"/>
  <c r="BJ181" i="13" s="1"/>
  <c r="BI154" i="13"/>
  <c r="BJ154" i="13" s="1"/>
  <c r="BL154" i="13"/>
  <c r="BD212" i="13"/>
  <c r="BE212" i="13" s="1"/>
  <c r="BG212" i="13"/>
  <c r="BH233" i="13"/>
  <c r="BD233" i="13"/>
  <c r="BE233" i="13" s="1"/>
  <c r="BD186" i="13"/>
  <c r="BE186" i="13" s="1"/>
  <c r="BG186" i="13"/>
  <c r="CG184" i="13"/>
  <c r="CC184" i="13"/>
  <c r="CD184" i="13" s="1"/>
  <c r="BV22" i="13"/>
  <c r="BS22" i="13"/>
  <c r="BT22" i="13" s="1"/>
  <c r="AZ122" i="13"/>
  <c r="AY141" i="13"/>
  <c r="BL38" i="13"/>
  <c r="BI38" i="13"/>
  <c r="BJ38" i="13" s="1"/>
  <c r="BO183" i="13"/>
  <c r="BI238" i="13"/>
  <c r="BJ238" i="13" s="1"/>
  <c r="BL238" i="13"/>
  <c r="BQ234" i="13"/>
  <c r="BN234" i="13"/>
  <c r="BW208" i="13"/>
  <c r="BS208" i="13"/>
  <c r="BW28" i="13"/>
  <c r="BS28" i="13"/>
  <c r="BN61" i="13"/>
  <c r="BO61" i="13" s="1"/>
  <c r="BQ61" i="13"/>
  <c r="BD232" i="13"/>
  <c r="BE232" i="13" s="1"/>
  <c r="BG232" i="13"/>
  <c r="CP71" i="13"/>
  <c r="CV74" i="13"/>
  <c r="CR74" i="13"/>
  <c r="BE125" i="13"/>
  <c r="BD131" i="13"/>
  <c r="BE131" i="13" s="1"/>
  <c r="BG131" i="13"/>
  <c r="BC71" i="13"/>
  <c r="AY71" i="13"/>
  <c r="BO88" i="13"/>
  <c r="BL90" i="13"/>
  <c r="BI90" i="13"/>
  <c r="BJ90" i="13" s="1"/>
  <c r="BD213" i="13"/>
  <c r="BE213" i="13" s="1"/>
  <c r="BG213" i="13"/>
  <c r="BQ209" i="13"/>
  <c r="BN209" i="13"/>
  <c r="BO209" i="13" s="1"/>
  <c r="BN114" i="13"/>
  <c r="BQ114" i="13"/>
  <c r="BI80" i="13"/>
  <c r="BL80" i="13"/>
  <c r="DC149" i="13"/>
  <c r="BE34" i="13"/>
  <c r="BI138" i="13"/>
  <c r="BL138" i="13"/>
  <c r="BE82" i="13"/>
  <c r="BE126" i="13"/>
  <c r="BS27" i="13"/>
  <c r="BT27" i="13" s="1"/>
  <c r="BV27" i="13"/>
  <c r="BI140" i="13"/>
  <c r="BJ140" i="13" s="1"/>
  <c r="BL140" i="13"/>
  <c r="BD111" i="13"/>
  <c r="BG111" i="13"/>
  <c r="AZ133" i="13"/>
  <c r="BL39" i="13"/>
  <c r="BI39" i="13"/>
  <c r="BJ39" i="13" s="1"/>
  <c r="BE227" i="13"/>
  <c r="BQ216" i="13"/>
  <c r="BN216" i="13"/>
  <c r="BO216" i="13" s="1"/>
  <c r="BI128" i="13"/>
  <c r="BJ128" i="13" s="1"/>
  <c r="BL128" i="13"/>
  <c r="BL125" i="13"/>
  <c r="BI125" i="13"/>
  <c r="BJ125" i="13" s="1"/>
  <c r="BE33" i="13"/>
  <c r="AZ228" i="13"/>
  <c r="BD95" i="13"/>
  <c r="BE95" i="13" s="1"/>
  <c r="BG95" i="13"/>
  <c r="BE210" i="13"/>
  <c r="BL40" i="13"/>
  <c r="BI40" i="13"/>
  <c r="BJ40" i="13" s="1"/>
  <c r="AT97" i="13"/>
  <c r="AU71" i="13"/>
  <c r="AU97" i="13" s="1"/>
  <c r="BL54" i="13"/>
  <c r="BI54" i="13"/>
  <c r="BH217" i="13"/>
  <c r="BD217" i="13"/>
  <c r="BE217" i="13" s="1"/>
  <c r="BV88" i="13"/>
  <c r="BS88" i="13"/>
  <c r="BT88" i="13" s="1"/>
  <c r="BN29" i="13"/>
  <c r="BQ29" i="13"/>
  <c r="BL59" i="13"/>
  <c r="BI59" i="13"/>
  <c r="BJ59" i="13" s="1"/>
  <c r="BV31" i="13"/>
  <c r="BS31" i="13"/>
  <c r="CZ151" i="13"/>
  <c r="CW151" i="13"/>
  <c r="BL36" i="13"/>
  <c r="BI36" i="13"/>
  <c r="BJ36" i="13" s="1"/>
  <c r="DJ149" i="13"/>
  <c r="DG149" i="13"/>
  <c r="BL35" i="13"/>
  <c r="BI35" i="13"/>
  <c r="BJ35" i="13" s="1"/>
  <c r="BL34" i="13"/>
  <c r="BI34" i="13"/>
  <c r="BJ34" i="13" s="1"/>
  <c r="AU201" i="13"/>
  <c r="AZ231" i="13"/>
  <c r="AZ137" i="13"/>
  <c r="BJ236" i="13"/>
  <c r="AY156" i="13"/>
  <c r="BD230" i="13"/>
  <c r="BE230" i="13" s="1"/>
  <c r="BG230" i="13"/>
  <c r="BS30" i="13"/>
  <c r="BV30" i="13"/>
  <c r="AZ111" i="13"/>
  <c r="AZ115" i="13" s="1"/>
  <c r="AY115" i="13"/>
  <c r="BN110" i="13"/>
  <c r="BQ110" i="13"/>
  <c r="BD127" i="13"/>
  <c r="BE127" i="13" s="1"/>
  <c r="BG127" i="13"/>
  <c r="BN112" i="13"/>
  <c r="BO112" i="13" s="1"/>
  <c r="BQ112" i="13"/>
  <c r="BX89" i="13"/>
  <c r="CA89" i="13"/>
  <c r="BE58" i="13"/>
  <c r="BD139" i="13"/>
  <c r="BE139" i="13" s="1"/>
  <c r="BG139" i="13"/>
  <c r="BL37" i="13"/>
  <c r="BI37" i="13"/>
  <c r="BE128" i="13"/>
  <c r="BD81" i="13"/>
  <c r="BE81" i="13" s="1"/>
  <c r="BG81" i="13"/>
  <c r="BL33" i="13"/>
  <c r="BI33" i="13"/>
  <c r="BJ33" i="13" s="1"/>
  <c r="BG228" i="13"/>
  <c r="BD228" i="13"/>
  <c r="BE228" i="13" s="1"/>
  <c r="BL86" i="13"/>
  <c r="BI86" i="13"/>
  <c r="CG73" i="13"/>
  <c r="CC73" i="13"/>
  <c r="BN96" i="13"/>
  <c r="BO96" i="13" s="1"/>
  <c r="BQ96" i="13"/>
  <c r="BO214" i="13"/>
  <c r="AY174" i="13"/>
  <c r="BS124" i="13"/>
  <c r="BT124" i="13" s="1"/>
  <c r="BV124" i="13"/>
  <c r="BV233" i="13"/>
  <c r="BE113" i="13"/>
  <c r="BD93" i="13"/>
  <c r="BE93" i="13" s="1"/>
  <c r="BG93" i="13"/>
  <c r="BN92" i="13"/>
  <c r="BO92" i="13" s="1"/>
  <c r="BQ92" i="13"/>
  <c r="CG215" i="13"/>
  <c r="CC215" i="13"/>
  <c r="CD215" i="13" s="1"/>
  <c r="AY239" i="13"/>
  <c r="BD235" i="13"/>
  <c r="BG235" i="13"/>
  <c r="BI82" i="13"/>
  <c r="BJ82" i="13" s="1"/>
  <c r="BL82" i="13"/>
  <c r="BI126" i="13"/>
  <c r="BJ126" i="13" s="1"/>
  <c r="BL126" i="13"/>
  <c r="BQ21" i="13"/>
  <c r="BN21" i="13"/>
  <c r="BV26" i="13"/>
  <c r="BS26" i="13"/>
  <c r="BD133" i="13"/>
  <c r="BE133" i="13" s="1"/>
  <c r="BG133" i="13"/>
  <c r="BL227" i="13"/>
  <c r="BI227" i="13"/>
  <c r="BN237" i="13"/>
  <c r="BO237" i="13" s="1"/>
  <c r="BQ237" i="13"/>
  <c r="BI130" i="13"/>
  <c r="BL130" i="13"/>
  <c r="BI134" i="13"/>
  <c r="BJ134" i="13" s="1"/>
  <c r="BL134" i="13"/>
  <c r="CP72" i="13"/>
  <c r="BE40" i="13"/>
  <c r="BG122" i="13"/>
  <c r="BD122" i="13"/>
  <c r="BN94" i="13"/>
  <c r="BO94" i="13" s="1"/>
  <c r="BQ94" i="13"/>
  <c r="AZ201" i="13"/>
  <c r="AY201" i="13"/>
  <c r="BI87" i="13"/>
  <c r="BJ87" i="13" s="1"/>
  <c r="BL87" i="13"/>
  <c r="AZ217" i="13"/>
  <c r="AZ220" i="13" s="1"/>
  <c r="BW183" i="13"/>
  <c r="BS183" i="13"/>
  <c r="BJ96" i="13"/>
  <c r="BW214" i="13"/>
  <c r="BS214" i="13"/>
  <c r="BT214" i="13" s="1"/>
  <c r="BI91" i="13"/>
  <c r="BJ91" i="13" s="1"/>
  <c r="BL91" i="13"/>
  <c r="BD135" i="13"/>
  <c r="BE135" i="13" s="1"/>
  <c r="BG135" i="13"/>
  <c r="CS151" i="13"/>
  <c r="BE36" i="13"/>
  <c r="BI123" i="13"/>
  <c r="BL123" i="13"/>
  <c r="BJ92" i="13"/>
  <c r="AY220" i="13"/>
  <c r="BE35" i="13"/>
  <c r="BD152" i="13"/>
  <c r="BD156" i="13" s="1"/>
  <c r="BG152" i="13"/>
  <c r="BD231" i="13"/>
  <c r="BE231" i="13" s="1"/>
  <c r="BG231" i="13"/>
  <c r="BD137" i="13"/>
  <c r="BE137" i="13" s="1"/>
  <c r="BG137" i="13"/>
  <c r="BL32" i="13"/>
  <c r="BI32" i="13"/>
  <c r="BJ32" i="13" s="1"/>
  <c r="BJ21" i="13"/>
  <c r="BD229" i="13"/>
  <c r="BE229" i="13" s="1"/>
  <c r="BG229" i="13"/>
  <c r="BL210" i="13"/>
  <c r="BI210" i="13"/>
  <c r="BJ210" i="13" s="1"/>
  <c r="BI136" i="13"/>
  <c r="BJ136" i="13" s="1"/>
  <c r="BL136" i="13"/>
  <c r="BO22" i="13"/>
  <c r="BE38" i="13"/>
  <c r="BE54" i="13"/>
  <c r="BG83" i="13"/>
  <c r="BD83" i="13"/>
  <c r="BS85" i="13"/>
  <c r="BT85" i="13" s="1"/>
  <c r="BV85" i="13"/>
  <c r="CK28" i="13"/>
  <c r="BI60" i="13"/>
  <c r="BJ60" i="13" s="1"/>
  <c r="BL60" i="13"/>
  <c r="BI113" i="13"/>
  <c r="BJ113" i="13" s="1"/>
  <c r="BL113" i="13"/>
  <c r="BX84" i="13"/>
  <c r="CA84" i="13"/>
  <c r="BO208" i="13"/>
  <c r="BL57" i="13"/>
  <c r="BI57" i="13"/>
  <c r="BJ57" i="13" s="1"/>
  <c r="BY215" i="13"/>
  <c r="BI132" i="13"/>
  <c r="BJ132" i="13" s="1"/>
  <c r="BL132" i="13"/>
  <c r="AY63" i="13"/>
  <c r="BL218" i="13"/>
  <c r="BI218" i="13"/>
  <c r="BQ217" i="13"/>
  <c r="BQ236" i="13"/>
  <c r="BN236" i="13"/>
  <c r="BO236" i="13" s="1"/>
  <c r="AZ230" i="13"/>
  <c r="BJ110" i="13"/>
  <c r="CG211" i="13"/>
  <c r="BW219" i="13"/>
  <c r="BS219" i="13"/>
  <c r="AZ127" i="13"/>
  <c r="BJ112" i="13"/>
  <c r="BI58" i="13"/>
  <c r="BJ58" i="13" s="1"/>
  <c r="BL58" i="13"/>
  <c r="CU185" i="13"/>
  <c r="CR185" i="13"/>
  <c r="AZ139" i="13"/>
  <c r="BJ237" i="13"/>
  <c r="BL153" i="13"/>
  <c r="BI153" i="13"/>
  <c r="AZ81" i="13"/>
  <c r="BD129" i="13"/>
  <c r="BE129" i="13" s="1"/>
  <c r="BG129" i="13"/>
  <c r="BE174" i="13" l="1"/>
  <c r="BS25" i="13"/>
  <c r="BT25" i="13" s="1"/>
  <c r="BV25" i="13"/>
  <c r="BJ192" i="13"/>
  <c r="BW190" i="13"/>
  <c r="BS190" i="13"/>
  <c r="BQ167" i="13"/>
  <c r="BN167" i="13"/>
  <c r="BO167" i="13" s="1"/>
  <c r="BI188" i="13"/>
  <c r="BM188" i="13"/>
  <c r="BQ169" i="13"/>
  <c r="BN169" i="13"/>
  <c r="BO169" i="13" s="1"/>
  <c r="BJ167" i="13"/>
  <c r="BW194" i="13"/>
  <c r="BS194" i="13"/>
  <c r="BT194" i="13" s="1"/>
  <c r="BV155" i="13"/>
  <c r="CA155" i="13" s="1"/>
  <c r="BJ169" i="13"/>
  <c r="BR196" i="13"/>
  <c r="BN196" i="13"/>
  <c r="BR187" i="13"/>
  <c r="BN187" i="13"/>
  <c r="BR200" i="13"/>
  <c r="BN200" i="13"/>
  <c r="BO200" i="13" s="1"/>
  <c r="BR191" i="13"/>
  <c r="BN191" i="13"/>
  <c r="BO191" i="13" s="1"/>
  <c r="BI197" i="13"/>
  <c r="BJ197" i="13" s="1"/>
  <c r="BM197" i="13"/>
  <c r="BR199" i="13"/>
  <c r="BN199" i="13"/>
  <c r="BO199" i="13" s="1"/>
  <c r="BQ165" i="13"/>
  <c r="BN165" i="13"/>
  <c r="BO165" i="13" s="1"/>
  <c r="BQ166" i="13"/>
  <c r="BN166" i="13"/>
  <c r="BO166" i="13" s="1"/>
  <c r="BW198" i="13"/>
  <c r="BS198" i="13"/>
  <c r="BT198" i="13" s="1"/>
  <c r="BQ173" i="13"/>
  <c r="BN173" i="13"/>
  <c r="BQ164" i="13"/>
  <c r="BN164" i="13"/>
  <c r="BO164" i="13" s="1"/>
  <c r="BR189" i="13"/>
  <c r="BN189" i="13"/>
  <c r="BO189" i="13" s="1"/>
  <c r="BR195" i="13"/>
  <c r="BN195" i="13"/>
  <c r="BN170" i="13"/>
  <c r="BQ170" i="13"/>
  <c r="BS168" i="13"/>
  <c r="BV168" i="13"/>
  <c r="BR192" i="13"/>
  <c r="BN192" i="13"/>
  <c r="BO192" i="13" s="1"/>
  <c r="BI171" i="13"/>
  <c r="BJ171" i="13" s="1"/>
  <c r="BL171" i="13"/>
  <c r="BJ191" i="13"/>
  <c r="BS172" i="13"/>
  <c r="BV172" i="13"/>
  <c r="BI193" i="13"/>
  <c r="BJ193" i="13" s="1"/>
  <c r="BM193" i="13"/>
  <c r="BE197" i="13"/>
  <c r="BJ199" i="13"/>
  <c r="BE220" i="13"/>
  <c r="AZ239" i="13"/>
  <c r="BS24" i="13"/>
  <c r="BT24" i="13" s="1"/>
  <c r="BV24" i="13"/>
  <c r="BQ211" i="13"/>
  <c r="BN211" i="13"/>
  <c r="BO211" i="13" s="1"/>
  <c r="BN154" i="13"/>
  <c r="BO154" i="13" s="1"/>
  <c r="BQ154" i="13"/>
  <c r="BR72" i="13"/>
  <c r="BN72" i="13"/>
  <c r="BO72" i="13" s="1"/>
  <c r="BI212" i="13"/>
  <c r="BJ212" i="13" s="1"/>
  <c r="BL212" i="13"/>
  <c r="BR181" i="13"/>
  <c r="BN181" i="13"/>
  <c r="BO181" i="13" s="1"/>
  <c r="BM233" i="13"/>
  <c r="BI233" i="13"/>
  <c r="BJ233" i="13" s="1"/>
  <c r="CL182" i="13"/>
  <c r="CH182" i="13"/>
  <c r="CI182" i="13" s="1"/>
  <c r="BI186" i="13"/>
  <c r="BJ186" i="13" s="1"/>
  <c r="BL186" i="13"/>
  <c r="CH184" i="13"/>
  <c r="CI184" i="13" s="1"/>
  <c r="CL184" i="13"/>
  <c r="AZ63" i="13"/>
  <c r="BJ153" i="13"/>
  <c r="BT219" i="13"/>
  <c r="BY84" i="13"/>
  <c r="BN60" i="13"/>
  <c r="BQ60" i="13"/>
  <c r="BE83" i="13"/>
  <c r="BD174" i="13"/>
  <c r="CU72" i="13"/>
  <c r="BJ227" i="13"/>
  <c r="BI228" i="13"/>
  <c r="BJ228" i="13" s="1"/>
  <c r="BL228" i="13"/>
  <c r="BI127" i="13"/>
  <c r="BJ127" i="13" s="1"/>
  <c r="BL127" i="13"/>
  <c r="BQ35" i="13"/>
  <c r="BN35" i="13"/>
  <c r="DE151" i="13"/>
  <c r="DB151" i="13"/>
  <c r="BN59" i="13"/>
  <c r="BQ59" i="13"/>
  <c r="CA27" i="13"/>
  <c r="BX27" i="13"/>
  <c r="BY27" i="13" s="1"/>
  <c r="AY97" i="13"/>
  <c r="AZ71" i="13"/>
  <c r="AZ97" i="13" s="1"/>
  <c r="BI131" i="13"/>
  <c r="BJ131" i="13" s="1"/>
  <c r="BL131" i="13"/>
  <c r="BN132" i="13"/>
  <c r="BQ132" i="13"/>
  <c r="BN113" i="13"/>
  <c r="BO113" i="13" s="1"/>
  <c r="BQ113" i="13"/>
  <c r="BI83" i="13"/>
  <c r="BJ83" i="13" s="1"/>
  <c r="BL83" i="13"/>
  <c r="BI137" i="13"/>
  <c r="BJ137" i="13" s="1"/>
  <c r="BL137" i="13"/>
  <c r="BI152" i="13"/>
  <c r="BL152" i="13"/>
  <c r="BJ123" i="13"/>
  <c r="BT183" i="13"/>
  <c r="BN87" i="13"/>
  <c r="BQ87" i="13"/>
  <c r="BE63" i="13"/>
  <c r="BQ227" i="13"/>
  <c r="BN227" i="13"/>
  <c r="BO21" i="13"/>
  <c r="BN82" i="13"/>
  <c r="BQ82" i="13"/>
  <c r="BS92" i="13"/>
  <c r="BV92" i="13"/>
  <c r="CA233" i="13"/>
  <c r="BI230" i="13"/>
  <c r="BL230" i="13"/>
  <c r="BQ34" i="13"/>
  <c r="BN34" i="13"/>
  <c r="BO34" i="13" s="1"/>
  <c r="BS29" i="13"/>
  <c r="BT29" i="13" s="1"/>
  <c r="BV29" i="13"/>
  <c r="BD220" i="13"/>
  <c r="BN140" i="13"/>
  <c r="BO140" i="13" s="1"/>
  <c r="BQ140" i="13"/>
  <c r="BV209" i="13"/>
  <c r="BS209" i="13"/>
  <c r="BN90" i="13"/>
  <c r="BO90" i="13" s="1"/>
  <c r="BQ90" i="13"/>
  <c r="BH71" i="13"/>
  <c r="BD71" i="13"/>
  <c r="CU71" i="13"/>
  <c r="BS61" i="13"/>
  <c r="BV61" i="13"/>
  <c r="CS185" i="13"/>
  <c r="BV236" i="13"/>
  <c r="BS236" i="13"/>
  <c r="BQ218" i="13"/>
  <c r="BN218" i="13"/>
  <c r="BO218" i="13" s="1"/>
  <c r="BX85" i="13"/>
  <c r="CA85" i="13"/>
  <c r="BN136" i="13"/>
  <c r="BQ136" i="13"/>
  <c r="BQ210" i="13"/>
  <c r="BN210" i="13"/>
  <c r="BO210" i="13" s="1"/>
  <c r="BE152" i="13"/>
  <c r="BE156" i="13" s="1"/>
  <c r="BN91" i="13"/>
  <c r="BQ91" i="13"/>
  <c r="CB183" i="13"/>
  <c r="BX183" i="13"/>
  <c r="BS94" i="13"/>
  <c r="BV94" i="13"/>
  <c r="BN134" i="13"/>
  <c r="BO134" i="13" s="1"/>
  <c r="BQ134" i="13"/>
  <c r="BN130" i="13"/>
  <c r="BO130" i="13" s="1"/>
  <c r="BQ130" i="13"/>
  <c r="BS237" i="13"/>
  <c r="BV237" i="13"/>
  <c r="BS21" i="13"/>
  <c r="BV21" i="13"/>
  <c r="BX124" i="13"/>
  <c r="BY124" i="13" s="1"/>
  <c r="CA124" i="13"/>
  <c r="CD73" i="13"/>
  <c r="BN86" i="13"/>
  <c r="BO86" i="13" s="1"/>
  <c r="BQ86" i="13"/>
  <c r="BI139" i="13"/>
  <c r="BL139" i="13"/>
  <c r="CF89" i="13"/>
  <c r="CC89" i="13"/>
  <c r="CD89" i="13" s="1"/>
  <c r="BS112" i="13"/>
  <c r="BV112" i="13"/>
  <c r="BO110" i="13"/>
  <c r="CA30" i="13"/>
  <c r="BX30" i="13"/>
  <c r="BY30" i="13" s="1"/>
  <c r="DH149" i="13"/>
  <c r="CA31" i="13"/>
  <c r="BX31" i="13"/>
  <c r="BY31" i="13" s="1"/>
  <c r="BO29" i="13"/>
  <c r="BJ54" i="13"/>
  <c r="BQ40" i="13"/>
  <c r="BN40" i="13"/>
  <c r="BO40" i="13" s="1"/>
  <c r="BV216" i="13"/>
  <c r="BS216" i="13"/>
  <c r="BT216" i="13" s="1"/>
  <c r="BD239" i="13"/>
  <c r="BQ39" i="13"/>
  <c r="BN39" i="13"/>
  <c r="BO39" i="13" s="1"/>
  <c r="BE111" i="13"/>
  <c r="BE115" i="13" s="1"/>
  <c r="BD115" i="13"/>
  <c r="BN138" i="13"/>
  <c r="BO138" i="13" s="1"/>
  <c r="BQ138" i="13"/>
  <c r="BN80" i="13"/>
  <c r="BO80" i="13" s="1"/>
  <c r="BQ80" i="13"/>
  <c r="BL213" i="13"/>
  <c r="BI213" i="13"/>
  <c r="BT28" i="13"/>
  <c r="BT208" i="13"/>
  <c r="BO234" i="13"/>
  <c r="BN238" i="13"/>
  <c r="BQ238" i="13"/>
  <c r="CA22" i="13"/>
  <c r="BX22" i="13"/>
  <c r="BY22" i="13" s="1"/>
  <c r="BQ58" i="13"/>
  <c r="BN58" i="13"/>
  <c r="BN57" i="13"/>
  <c r="BO57" i="13" s="1"/>
  <c r="BQ57" i="13"/>
  <c r="BQ32" i="13"/>
  <c r="BN32" i="13"/>
  <c r="BO32" i="13" s="1"/>
  <c r="BQ123" i="13"/>
  <c r="BN123" i="13"/>
  <c r="BO123" i="13" s="1"/>
  <c r="BI135" i="13"/>
  <c r="BJ135" i="13" s="1"/>
  <c r="BL135" i="13"/>
  <c r="BE122" i="13"/>
  <c r="BE141" i="13" s="1"/>
  <c r="BD141" i="13"/>
  <c r="CA26" i="13"/>
  <c r="BX26" i="13"/>
  <c r="BY26" i="13" s="1"/>
  <c r="BE235" i="13"/>
  <c r="BE239" i="13" s="1"/>
  <c r="CL215" i="13"/>
  <c r="CH215" i="13"/>
  <c r="BS96" i="13"/>
  <c r="BT96" i="13" s="1"/>
  <c r="BV96" i="13"/>
  <c r="BQ37" i="13"/>
  <c r="BN37" i="13"/>
  <c r="BO37" i="13" s="1"/>
  <c r="BQ36" i="13"/>
  <c r="BN36" i="13"/>
  <c r="BI95" i="13"/>
  <c r="BL95" i="13"/>
  <c r="BS114" i="13"/>
  <c r="BT114" i="13" s="1"/>
  <c r="BV114" i="13"/>
  <c r="DA74" i="13"/>
  <c r="CW74" i="13"/>
  <c r="CX74" i="13" s="1"/>
  <c r="BQ38" i="13"/>
  <c r="BN38" i="13"/>
  <c r="AZ141" i="13"/>
  <c r="BQ153" i="13"/>
  <c r="BN153" i="13"/>
  <c r="BO153" i="13" s="1"/>
  <c r="CB219" i="13"/>
  <c r="BX219" i="13"/>
  <c r="BY219" i="13" s="1"/>
  <c r="BJ218" i="13"/>
  <c r="BI122" i="13"/>
  <c r="BL122" i="13"/>
  <c r="BJ86" i="13"/>
  <c r="BI81" i="13"/>
  <c r="BL81" i="13"/>
  <c r="BS110" i="13"/>
  <c r="BV110" i="13"/>
  <c r="BT31" i="13"/>
  <c r="BX88" i="13"/>
  <c r="BY88" i="13" s="1"/>
  <c r="CA88" i="13"/>
  <c r="BM217" i="13"/>
  <c r="BI217" i="13"/>
  <c r="BJ217" i="13" s="1"/>
  <c r="BD201" i="13"/>
  <c r="BI111" i="13"/>
  <c r="BL111" i="13"/>
  <c r="BO114" i="13"/>
  <c r="BI129" i="13"/>
  <c r="BJ129" i="13" s="1"/>
  <c r="BL129" i="13"/>
  <c r="CZ185" i="13"/>
  <c r="CW185" i="13"/>
  <c r="CX185" i="13" s="1"/>
  <c r="CL211" i="13"/>
  <c r="BV217" i="13"/>
  <c r="CC84" i="13"/>
  <c r="CD84" i="13" s="1"/>
  <c r="CF84" i="13"/>
  <c r="CP28" i="13"/>
  <c r="BD63" i="13"/>
  <c r="BI229" i="13"/>
  <c r="BJ229" i="13" s="1"/>
  <c r="BL229" i="13"/>
  <c r="BI231" i="13"/>
  <c r="BJ231" i="13" s="1"/>
  <c r="BL231" i="13"/>
  <c r="CB214" i="13"/>
  <c r="BX214" i="13"/>
  <c r="BJ130" i="13"/>
  <c r="BI133" i="13"/>
  <c r="BJ133" i="13" s="1"/>
  <c r="BL133" i="13"/>
  <c r="BT26" i="13"/>
  <c r="BN126" i="13"/>
  <c r="BO126" i="13" s="1"/>
  <c r="BQ126" i="13"/>
  <c r="BI235" i="13"/>
  <c r="BJ235" i="13" s="1"/>
  <c r="BL235" i="13"/>
  <c r="BI93" i="13"/>
  <c r="BJ93" i="13" s="1"/>
  <c r="BL93" i="13"/>
  <c r="CL73" i="13"/>
  <c r="CH73" i="13"/>
  <c r="CI73" i="13" s="1"/>
  <c r="BQ33" i="13"/>
  <c r="BN33" i="13"/>
  <c r="BO33" i="13" s="1"/>
  <c r="BJ37" i="13"/>
  <c r="BY89" i="13"/>
  <c r="BT30" i="13"/>
  <c r="DO149" i="13"/>
  <c r="DQ149" i="13" s="1"/>
  <c r="DL149" i="13"/>
  <c r="CX151" i="13"/>
  <c r="BN54" i="13"/>
  <c r="BQ54" i="13"/>
  <c r="BN125" i="13"/>
  <c r="BQ125" i="13"/>
  <c r="BN128" i="13"/>
  <c r="BO128" i="13" s="1"/>
  <c r="BQ128" i="13"/>
  <c r="BJ138" i="13"/>
  <c r="BJ80" i="13"/>
  <c r="CS74" i="13"/>
  <c r="BI232" i="13"/>
  <c r="BJ232" i="13" s="1"/>
  <c r="BL232" i="13"/>
  <c r="CB28" i="13"/>
  <c r="BX28" i="13"/>
  <c r="BY28" i="13" s="1"/>
  <c r="CB208" i="13"/>
  <c r="BX208" i="13"/>
  <c r="BV234" i="13"/>
  <c r="BS234" i="13"/>
  <c r="BT234" i="13" s="1"/>
  <c r="BX155" i="13" l="1"/>
  <c r="BY155" i="13" s="1"/>
  <c r="BJ174" i="13"/>
  <c r="BX25" i="13"/>
  <c r="BY25" i="13" s="1"/>
  <c r="CA25" i="13"/>
  <c r="BS170" i="13"/>
  <c r="BT170" i="13" s="1"/>
  <c r="BV170" i="13"/>
  <c r="BO173" i="13"/>
  <c r="BX190" i="13"/>
  <c r="BY190" i="13" s="1"/>
  <c r="CB190" i="13"/>
  <c r="BQ171" i="13"/>
  <c r="BN171" i="13"/>
  <c r="BO171" i="13" s="1"/>
  <c r="BR193" i="13"/>
  <c r="BN193" i="13"/>
  <c r="BO193" i="13" s="1"/>
  <c r="BW195" i="13"/>
  <c r="BS195" i="13"/>
  <c r="BT195" i="13" s="1"/>
  <c r="BS164" i="13"/>
  <c r="BT164" i="13" s="1"/>
  <c r="BV164" i="13"/>
  <c r="BX198" i="13"/>
  <c r="BY198" i="13" s="1"/>
  <c r="CB198" i="13"/>
  <c r="BS165" i="13"/>
  <c r="BT165" i="13" s="1"/>
  <c r="BV165" i="13"/>
  <c r="BW199" i="13"/>
  <c r="BS199" i="13"/>
  <c r="BT199" i="13" s="1"/>
  <c r="BW191" i="13"/>
  <c r="BS191" i="13"/>
  <c r="BT191" i="13" s="1"/>
  <c r="BW187" i="13"/>
  <c r="BS187" i="13"/>
  <c r="BT187" i="13" s="1"/>
  <c r="BR188" i="13"/>
  <c r="BN188" i="13"/>
  <c r="BO188" i="13" s="1"/>
  <c r="BT190" i="13"/>
  <c r="BW192" i="13"/>
  <c r="BS192" i="13"/>
  <c r="BR197" i="13"/>
  <c r="BN197" i="13"/>
  <c r="BO196" i="13"/>
  <c r="BJ188" i="13"/>
  <c r="BJ201" i="13" s="1"/>
  <c r="BX172" i="13"/>
  <c r="BY172" i="13" s="1"/>
  <c r="CA172" i="13"/>
  <c r="BX168" i="13"/>
  <c r="BY168" i="13" s="1"/>
  <c r="CA168" i="13"/>
  <c r="BO170" i="13"/>
  <c r="BW189" i="13"/>
  <c r="BS189" i="13"/>
  <c r="BT189" i="13" s="1"/>
  <c r="BS173" i="13"/>
  <c r="BT173" i="13" s="1"/>
  <c r="BV173" i="13"/>
  <c r="BS166" i="13"/>
  <c r="BT166" i="13" s="1"/>
  <c r="BV166" i="13"/>
  <c r="BW200" i="13"/>
  <c r="BS200" i="13"/>
  <c r="BT200" i="13" s="1"/>
  <c r="BW196" i="13"/>
  <c r="BS196" i="13"/>
  <c r="BT196" i="13" s="1"/>
  <c r="BT172" i="13"/>
  <c r="BT168" i="13"/>
  <c r="BO195" i="13"/>
  <c r="BO187" i="13"/>
  <c r="BX194" i="13"/>
  <c r="CB194" i="13"/>
  <c r="BS169" i="13"/>
  <c r="BT169" i="13" s="1"/>
  <c r="BV169" i="13"/>
  <c r="BS167" i="13"/>
  <c r="BT167" i="13" s="1"/>
  <c r="BV167" i="13"/>
  <c r="CA24" i="13"/>
  <c r="BX24" i="13"/>
  <c r="BY24" i="13" s="1"/>
  <c r="BR233" i="13"/>
  <c r="BN233" i="13"/>
  <c r="BO233" i="13" s="1"/>
  <c r="CM182" i="13"/>
  <c r="CN182" i="13" s="1"/>
  <c r="CQ182" i="13"/>
  <c r="BW181" i="13"/>
  <c r="BS181" i="13"/>
  <c r="BT181" i="13" s="1"/>
  <c r="BS72" i="13"/>
  <c r="BT72" i="13" s="1"/>
  <c r="BW72" i="13"/>
  <c r="BI239" i="13"/>
  <c r="BQ212" i="13"/>
  <c r="BN212" i="13"/>
  <c r="BO212" i="13" s="1"/>
  <c r="BV154" i="13"/>
  <c r="BS154" i="13"/>
  <c r="BT154" i="13" s="1"/>
  <c r="BV211" i="13"/>
  <c r="BS211" i="13"/>
  <c r="BT211" i="13" s="1"/>
  <c r="BQ186" i="13"/>
  <c r="BN186" i="13"/>
  <c r="BO186" i="13" s="1"/>
  <c r="CQ184" i="13"/>
  <c r="CM184" i="13"/>
  <c r="CN184" i="13" s="1"/>
  <c r="CC155" i="13"/>
  <c r="CD155" i="13" s="1"/>
  <c r="CF155" i="13"/>
  <c r="BQ235" i="13"/>
  <c r="BN235" i="13"/>
  <c r="BO235" i="13" s="1"/>
  <c r="BN122" i="13"/>
  <c r="BQ122" i="13"/>
  <c r="BO58" i="13"/>
  <c r="BI201" i="13"/>
  <c r="CA21" i="13"/>
  <c r="BX21" i="13"/>
  <c r="BS130" i="13"/>
  <c r="BV130" i="13"/>
  <c r="BO91" i="13"/>
  <c r="BS136" i="13"/>
  <c r="BT136" i="13" s="1"/>
  <c r="BV136" i="13"/>
  <c r="BY85" i="13"/>
  <c r="BT236" i="13"/>
  <c r="BS90" i="13"/>
  <c r="BV90" i="13"/>
  <c r="BS82" i="13"/>
  <c r="BT82" i="13" s="1"/>
  <c r="BV82" i="13"/>
  <c r="BN152" i="13"/>
  <c r="BO152" i="13" s="1"/>
  <c r="BQ152" i="13"/>
  <c r="BN83" i="13"/>
  <c r="BO83" i="13" s="1"/>
  <c r="BQ83" i="13"/>
  <c r="CG208" i="13"/>
  <c r="CC208" i="13"/>
  <c r="BN232" i="13"/>
  <c r="BQ232" i="13"/>
  <c r="DR149" i="13"/>
  <c r="BV33" i="13"/>
  <c r="BS33" i="13"/>
  <c r="BT33" i="13" s="1"/>
  <c r="CQ73" i="13"/>
  <c r="CM73" i="13"/>
  <c r="CN73" i="13" s="1"/>
  <c r="BN93" i="13"/>
  <c r="BO93" i="13" s="1"/>
  <c r="BQ93" i="13"/>
  <c r="CU28" i="13"/>
  <c r="CA217" i="13"/>
  <c r="BN129" i="13"/>
  <c r="BQ129" i="13"/>
  <c r="BJ81" i="13"/>
  <c r="BJ122" i="13"/>
  <c r="BI141" i="13"/>
  <c r="BO36" i="13"/>
  <c r="CI215" i="13"/>
  <c r="BS58" i="13"/>
  <c r="BT58" i="13" s="1"/>
  <c r="BV58" i="13"/>
  <c r="BJ213" i="13"/>
  <c r="BJ220" i="13" s="1"/>
  <c r="BI220" i="13"/>
  <c r="CF124" i="13"/>
  <c r="CC124" i="13"/>
  <c r="BY183" i="13"/>
  <c r="BO136" i="13"/>
  <c r="CA236" i="13"/>
  <c r="BX236" i="13"/>
  <c r="BY236" i="13" s="1"/>
  <c r="BS140" i="13"/>
  <c r="BT140" i="13" s="1"/>
  <c r="BV140" i="13"/>
  <c r="BV34" i="13"/>
  <c r="BS34" i="13"/>
  <c r="BT34" i="13" s="1"/>
  <c r="BO82" i="13"/>
  <c r="BJ152" i="13"/>
  <c r="BJ156" i="13" s="1"/>
  <c r="BI156" i="13"/>
  <c r="BV54" i="13"/>
  <c r="BS54" i="13"/>
  <c r="CG28" i="13"/>
  <c r="CC28" i="13"/>
  <c r="CD28" i="13" s="1"/>
  <c r="BS128" i="13"/>
  <c r="BT128" i="13" s="1"/>
  <c r="BV128" i="13"/>
  <c r="BO54" i="13"/>
  <c r="CK84" i="13"/>
  <c r="CH84" i="13"/>
  <c r="CI84" i="13" s="1"/>
  <c r="CG219" i="13"/>
  <c r="CC219" i="13"/>
  <c r="CD219" i="13" s="1"/>
  <c r="BV153" i="13"/>
  <c r="BS153" i="13"/>
  <c r="BT153" i="13" s="1"/>
  <c r="BX114" i="13"/>
  <c r="CA114" i="13"/>
  <c r="BX96" i="13"/>
  <c r="BY96" i="13" s="1"/>
  <c r="CA96" i="13"/>
  <c r="BN135" i="13"/>
  <c r="BO135" i="13" s="1"/>
  <c r="BQ135" i="13"/>
  <c r="BO238" i="13"/>
  <c r="BV40" i="13"/>
  <c r="BS40" i="13"/>
  <c r="CC30" i="13"/>
  <c r="CF30" i="13"/>
  <c r="BX112" i="13"/>
  <c r="BY112" i="13" s="1"/>
  <c r="CA112" i="13"/>
  <c r="BN139" i="13"/>
  <c r="BO139" i="13" s="1"/>
  <c r="BQ139" i="13"/>
  <c r="BT237" i="13"/>
  <c r="BV91" i="13"/>
  <c r="BS91" i="13"/>
  <c r="BT91" i="13" s="1"/>
  <c r="BV210" i="13"/>
  <c r="BS210" i="13"/>
  <c r="CF85" i="13"/>
  <c r="CC85" i="13"/>
  <c r="CD85" i="13" s="1"/>
  <c r="BS218" i="13"/>
  <c r="BV218" i="13"/>
  <c r="BX61" i="13"/>
  <c r="BY61" i="13" s="1"/>
  <c r="CA61" i="13"/>
  <c r="CZ71" i="13"/>
  <c r="BM71" i="13"/>
  <c r="BI71" i="13"/>
  <c r="CA209" i="13"/>
  <c r="BX209" i="13"/>
  <c r="BY209" i="13" s="1"/>
  <c r="BJ230" i="13"/>
  <c r="BJ239" i="13" s="1"/>
  <c r="CF233" i="13"/>
  <c r="BT92" i="13"/>
  <c r="BV227" i="13"/>
  <c r="BS227" i="13"/>
  <c r="BO87" i="13"/>
  <c r="BO132" i="13"/>
  <c r="CC27" i="13"/>
  <c r="CF27" i="13"/>
  <c r="BS59" i="13"/>
  <c r="BT59" i="13" s="1"/>
  <c r="BV59" i="13"/>
  <c r="CZ72" i="13"/>
  <c r="BY208" i="13"/>
  <c r="DM149" i="13"/>
  <c r="DT149" i="13"/>
  <c r="BN231" i="13"/>
  <c r="BO231" i="13" s="1"/>
  <c r="BQ231" i="13"/>
  <c r="CQ211" i="13"/>
  <c r="DE185" i="13"/>
  <c r="DB185" i="13"/>
  <c r="DC185" i="13" s="1"/>
  <c r="BN111" i="13"/>
  <c r="BQ111" i="13"/>
  <c r="BR217" i="13"/>
  <c r="BN217" i="13"/>
  <c r="BN81" i="13"/>
  <c r="BO81" i="13" s="1"/>
  <c r="BQ81" i="13"/>
  <c r="DF74" i="13"/>
  <c r="DB74" i="13"/>
  <c r="BN95" i="13"/>
  <c r="BO95" i="13" s="1"/>
  <c r="BQ95" i="13"/>
  <c r="BV32" i="13"/>
  <c r="BS32" i="13"/>
  <c r="BV57" i="13"/>
  <c r="BS57" i="13"/>
  <c r="BS80" i="13"/>
  <c r="BT80" i="13" s="1"/>
  <c r="BV80" i="13"/>
  <c r="BS138" i="13"/>
  <c r="BV138" i="13"/>
  <c r="CF31" i="13"/>
  <c r="CC31" i="13"/>
  <c r="BT112" i="13"/>
  <c r="BJ139" i="13"/>
  <c r="BT61" i="13"/>
  <c r="BO59" i="13"/>
  <c r="CA234" i="13"/>
  <c r="BX234" i="13"/>
  <c r="BY234" i="13" s="1"/>
  <c r="BS125" i="13"/>
  <c r="BT125" i="13" s="1"/>
  <c r="BV125" i="13"/>
  <c r="BY214" i="13"/>
  <c r="BJ111" i="13"/>
  <c r="BJ115" i="13" s="1"/>
  <c r="BI115" i="13"/>
  <c r="CC88" i="13"/>
  <c r="CF88" i="13"/>
  <c r="BX110" i="13"/>
  <c r="CA110" i="13"/>
  <c r="BO38" i="13"/>
  <c r="BJ95" i="13"/>
  <c r="CF22" i="13"/>
  <c r="CC22" i="13"/>
  <c r="CD22" i="13" s="1"/>
  <c r="CA216" i="13"/>
  <c r="BX216" i="13"/>
  <c r="BY216" i="13" s="1"/>
  <c r="BT21" i="13"/>
  <c r="BX94" i="13"/>
  <c r="BY94" i="13" s="1"/>
  <c r="CA94" i="13"/>
  <c r="BJ63" i="13"/>
  <c r="BI174" i="13"/>
  <c r="BN131" i="13"/>
  <c r="BQ131" i="13"/>
  <c r="DC151" i="13"/>
  <c r="BO35" i="13"/>
  <c r="BN127" i="13"/>
  <c r="BQ127" i="13"/>
  <c r="BQ228" i="13"/>
  <c r="BN228" i="13"/>
  <c r="BS60" i="13"/>
  <c r="BT60" i="13" s="1"/>
  <c r="BV60" i="13"/>
  <c r="BO125" i="13"/>
  <c r="BS126" i="13"/>
  <c r="BT126" i="13" s="1"/>
  <c r="BV126" i="13"/>
  <c r="BN133" i="13"/>
  <c r="BQ133" i="13"/>
  <c r="CG214" i="13"/>
  <c r="CC214" i="13"/>
  <c r="CD214" i="13" s="1"/>
  <c r="BN229" i="13"/>
  <c r="BQ229" i="13"/>
  <c r="BE201" i="13"/>
  <c r="BT110" i="13"/>
  <c r="BV38" i="13"/>
  <c r="BS38" i="13"/>
  <c r="BT38" i="13" s="1"/>
  <c r="BV36" i="13"/>
  <c r="BS36" i="13"/>
  <c r="BT36" i="13" s="1"/>
  <c r="BV37" i="13"/>
  <c r="BS37" i="13"/>
  <c r="CQ215" i="13"/>
  <c r="CM215" i="13"/>
  <c r="CN215" i="13" s="1"/>
  <c r="CF26" i="13"/>
  <c r="CC26" i="13"/>
  <c r="BV123" i="13"/>
  <c r="BS123" i="13"/>
  <c r="BT123" i="13" s="1"/>
  <c r="BS238" i="13"/>
  <c r="BT238" i="13" s="1"/>
  <c r="BV238" i="13"/>
  <c r="BQ213" i="13"/>
  <c r="BN213" i="13"/>
  <c r="BO213" i="13" s="1"/>
  <c r="BV39" i="13"/>
  <c r="BS39" i="13"/>
  <c r="BT39" i="13" s="1"/>
  <c r="BI63" i="13"/>
  <c r="CK89" i="13"/>
  <c r="CH89" i="13"/>
  <c r="CI89" i="13" s="1"/>
  <c r="BS86" i="13"/>
  <c r="BV86" i="13"/>
  <c r="CA237" i="13"/>
  <c r="BX237" i="13"/>
  <c r="BY237" i="13" s="1"/>
  <c r="BS134" i="13"/>
  <c r="BV134" i="13"/>
  <c r="BT94" i="13"/>
  <c r="CG183" i="13"/>
  <c r="CC183" i="13"/>
  <c r="BE71" i="13"/>
  <c r="BE97" i="13" s="1"/>
  <c r="BD97" i="13"/>
  <c r="BT209" i="13"/>
  <c r="BX29" i="13"/>
  <c r="CA29" i="13"/>
  <c r="BN230" i="13"/>
  <c r="BO230" i="13" s="1"/>
  <c r="BQ230" i="13"/>
  <c r="BX92" i="13"/>
  <c r="BY92" i="13" s="1"/>
  <c r="CA92" i="13"/>
  <c r="BO227" i="13"/>
  <c r="BV87" i="13"/>
  <c r="BS87" i="13"/>
  <c r="BT87" i="13" s="1"/>
  <c r="BN137" i="13"/>
  <c r="BQ137" i="13"/>
  <c r="BS113" i="13"/>
  <c r="BV113" i="13"/>
  <c r="BS132" i="13"/>
  <c r="BT132" i="13" s="1"/>
  <c r="BV132" i="13"/>
  <c r="DJ151" i="13"/>
  <c r="DG151" i="13"/>
  <c r="BV35" i="13"/>
  <c r="BS35" i="13"/>
  <c r="BT35" i="13" s="1"/>
  <c r="BO60" i="13"/>
  <c r="BO174" i="13" l="1"/>
  <c r="CC25" i="13"/>
  <c r="CD25" i="13" s="1"/>
  <c r="CF25" i="13"/>
  <c r="BX200" i="13"/>
  <c r="CB200" i="13"/>
  <c r="BX192" i="13"/>
  <c r="BY192" i="13" s="1"/>
  <c r="CB192" i="13"/>
  <c r="BW188" i="13"/>
  <c r="BS188" i="13"/>
  <c r="BS171" i="13"/>
  <c r="BT171" i="13" s="1"/>
  <c r="BT174" i="13" s="1"/>
  <c r="BV171" i="13"/>
  <c r="BY194" i="13"/>
  <c r="BX166" i="13"/>
  <c r="BY166" i="13" s="1"/>
  <c r="CA166" i="13"/>
  <c r="CC168" i="13"/>
  <c r="CF168" i="13"/>
  <c r="BO197" i="13"/>
  <c r="BX187" i="13"/>
  <c r="CB187" i="13"/>
  <c r="BX199" i="13"/>
  <c r="BY199" i="13" s="1"/>
  <c r="CB199" i="13"/>
  <c r="BX195" i="13"/>
  <c r="BY195" i="13" s="1"/>
  <c r="CB195" i="13"/>
  <c r="BW193" i="13"/>
  <c r="BS193" i="13"/>
  <c r="BT193" i="13" s="1"/>
  <c r="CG190" i="13"/>
  <c r="CC190" i="13"/>
  <c r="BX169" i="13"/>
  <c r="BY169" i="13" s="1"/>
  <c r="CA169" i="13"/>
  <c r="BX196" i="13"/>
  <c r="BY196" i="13" s="1"/>
  <c r="CB196" i="13"/>
  <c r="BX189" i="13"/>
  <c r="BY189" i="13" s="1"/>
  <c r="CB189" i="13"/>
  <c r="BW197" i="13"/>
  <c r="BS197" i="13"/>
  <c r="BT197" i="13" s="1"/>
  <c r="BX165" i="13"/>
  <c r="BY165" i="13" s="1"/>
  <c r="CA165" i="13"/>
  <c r="BX164" i="13"/>
  <c r="BY164" i="13" s="1"/>
  <c r="CA164" i="13"/>
  <c r="BX170" i="13"/>
  <c r="CA170" i="13"/>
  <c r="BX167" i="13"/>
  <c r="BY167" i="13" s="1"/>
  <c r="CA167" i="13"/>
  <c r="CG194" i="13"/>
  <c r="CC194" i="13"/>
  <c r="CD194" i="13" s="1"/>
  <c r="CG198" i="13"/>
  <c r="CC198" i="13"/>
  <c r="CD198" i="13" s="1"/>
  <c r="BX173" i="13"/>
  <c r="BY173" i="13" s="1"/>
  <c r="CA173" i="13"/>
  <c r="CC172" i="13"/>
  <c r="CD172" i="13" s="1"/>
  <c r="CF172" i="13"/>
  <c r="BT192" i="13"/>
  <c r="BX191" i="13"/>
  <c r="CB191" i="13"/>
  <c r="BN156" i="13"/>
  <c r="BO156" i="13"/>
  <c r="CF24" i="13"/>
  <c r="CC24" i="13"/>
  <c r="CD24" i="13" s="1"/>
  <c r="CV182" i="13"/>
  <c r="CR182" i="13"/>
  <c r="CS182" i="13" s="1"/>
  <c r="CA211" i="13"/>
  <c r="BX211" i="13"/>
  <c r="BY211" i="13" s="1"/>
  <c r="BS212" i="13"/>
  <c r="BT212" i="13" s="1"/>
  <c r="BV212" i="13"/>
  <c r="BX72" i="13"/>
  <c r="BY72" i="13" s="1"/>
  <c r="CB72" i="13"/>
  <c r="BJ141" i="13"/>
  <c r="BX154" i="13"/>
  <c r="BY154" i="13" s="1"/>
  <c r="CA154" i="13"/>
  <c r="CB181" i="13"/>
  <c r="BX181" i="13"/>
  <c r="BW233" i="13"/>
  <c r="BS233" i="13"/>
  <c r="BT233" i="13" s="1"/>
  <c r="BS186" i="13"/>
  <c r="BT186" i="13" s="1"/>
  <c r="BV186" i="13"/>
  <c r="CV184" i="13"/>
  <c r="CR184" i="13"/>
  <c r="CS184" i="13" s="1"/>
  <c r="DH151" i="13"/>
  <c r="CD183" i="13"/>
  <c r="BX134" i="13"/>
  <c r="BY134" i="13" s="1"/>
  <c r="CA134" i="13"/>
  <c r="BT86" i="13"/>
  <c r="BO228" i="13"/>
  <c r="CC110" i="13"/>
  <c r="CF110" i="13"/>
  <c r="BT32" i="13"/>
  <c r="BO217" i="13"/>
  <c r="BO220" i="13" s="1"/>
  <c r="BS111" i="13"/>
  <c r="BV111" i="13"/>
  <c r="BR71" i="13"/>
  <c r="BN71" i="13"/>
  <c r="CA40" i="13"/>
  <c r="BX40" i="13"/>
  <c r="BY40" i="13" s="1"/>
  <c r="CC114" i="13"/>
  <c r="CD114" i="13" s="1"/>
  <c r="CF114" i="13"/>
  <c r="CL219" i="13"/>
  <c r="CH219" i="13"/>
  <c r="BX54" i="13"/>
  <c r="CA54" i="13"/>
  <c r="BO129" i="13"/>
  <c r="CA33" i="13"/>
  <c r="BX33" i="13"/>
  <c r="BO232" i="13"/>
  <c r="BV83" i="13"/>
  <c r="BS83" i="13"/>
  <c r="BT83" i="13" s="1"/>
  <c r="BY21" i="13"/>
  <c r="BO122" i="13"/>
  <c r="BN141" i="13"/>
  <c r="DO151" i="13"/>
  <c r="DQ151" i="13" s="1"/>
  <c r="DL151" i="13"/>
  <c r="BX113" i="13"/>
  <c r="BY113" i="13" s="1"/>
  <c r="CA113" i="13"/>
  <c r="CA87" i="13"/>
  <c r="BX87" i="13"/>
  <c r="BY87" i="13" s="1"/>
  <c r="CL183" i="13"/>
  <c r="CH183" i="13"/>
  <c r="BX123" i="13"/>
  <c r="BY123" i="13" s="1"/>
  <c r="CA123" i="13"/>
  <c r="CV215" i="13"/>
  <c r="CR215" i="13"/>
  <c r="CS215" i="13" s="1"/>
  <c r="CA36" i="13"/>
  <c r="BX36" i="13"/>
  <c r="BY36" i="13" s="1"/>
  <c r="CA38" i="13"/>
  <c r="BX38" i="13"/>
  <c r="BY38" i="13" s="1"/>
  <c r="CL214" i="13"/>
  <c r="CH214" i="13"/>
  <c r="CI214" i="13" s="1"/>
  <c r="BO133" i="13"/>
  <c r="BO63" i="13"/>
  <c r="BN201" i="13"/>
  <c r="CA32" i="13"/>
  <c r="BX32" i="13"/>
  <c r="BY32" i="13" s="1"/>
  <c r="BW217" i="13"/>
  <c r="BS217" i="13"/>
  <c r="BT217" i="13" s="1"/>
  <c r="CV211" i="13"/>
  <c r="CK27" i="13"/>
  <c r="CH27" i="13"/>
  <c r="CI27" i="13" s="1"/>
  <c r="CK85" i="13"/>
  <c r="CH85" i="13"/>
  <c r="CI85" i="13" s="1"/>
  <c r="CP84" i="13"/>
  <c r="CM84" i="13"/>
  <c r="CN84" i="13" s="1"/>
  <c r="CC236" i="13"/>
  <c r="CD236" i="13" s="1"/>
  <c r="CF236" i="13"/>
  <c r="CA58" i="13"/>
  <c r="BX58" i="13"/>
  <c r="CD208" i="13"/>
  <c r="BT113" i="13"/>
  <c r="BX238" i="13"/>
  <c r="CA238" i="13"/>
  <c r="CD26" i="13"/>
  <c r="BT37" i="13"/>
  <c r="BS229" i="13"/>
  <c r="BT229" i="13" s="1"/>
  <c r="BV229" i="13"/>
  <c r="BX126" i="13"/>
  <c r="CA126" i="13"/>
  <c r="BS131" i="13"/>
  <c r="BT131" i="13" s="1"/>
  <c r="BV131" i="13"/>
  <c r="CK88" i="13"/>
  <c r="CH88" i="13"/>
  <c r="CI88" i="13" s="1"/>
  <c r="BT138" i="13"/>
  <c r="CA35" i="13"/>
  <c r="BX35" i="13"/>
  <c r="BX132" i="13"/>
  <c r="BY132" i="13" s="1"/>
  <c r="CA132" i="13"/>
  <c r="BS137" i="13"/>
  <c r="BT137" i="13" s="1"/>
  <c r="BV137" i="13"/>
  <c r="BN239" i="13"/>
  <c r="BS230" i="13"/>
  <c r="BT230" i="13" s="1"/>
  <c r="BV230" i="13"/>
  <c r="BY29" i="13"/>
  <c r="CF237" i="13"/>
  <c r="CC237" i="13"/>
  <c r="CA86" i="13"/>
  <c r="BX86" i="13"/>
  <c r="BY86" i="13" s="1"/>
  <c r="CK26" i="13"/>
  <c r="CH26" i="13"/>
  <c r="CI26" i="13" s="1"/>
  <c r="CA37" i="13"/>
  <c r="BX37" i="13"/>
  <c r="BY37" i="13" s="1"/>
  <c r="BO229" i="13"/>
  <c r="BO127" i="13"/>
  <c r="BO131" i="13"/>
  <c r="CK22" i="13"/>
  <c r="CH22" i="13"/>
  <c r="CD88" i="13"/>
  <c r="CF234" i="13"/>
  <c r="CC234" i="13"/>
  <c r="BN174" i="13"/>
  <c r="CD31" i="13"/>
  <c r="BX80" i="13"/>
  <c r="BY80" i="13" s="1"/>
  <c r="CA80" i="13"/>
  <c r="BX57" i="13"/>
  <c r="BY57" i="13" s="1"/>
  <c r="CA57" i="13"/>
  <c r="DK74" i="13"/>
  <c r="DG74" i="13"/>
  <c r="DH74" i="13" s="1"/>
  <c r="DJ185" i="13"/>
  <c r="DG185" i="13"/>
  <c r="BX59" i="13"/>
  <c r="CA59" i="13"/>
  <c r="BT227" i="13"/>
  <c r="BI97" i="13"/>
  <c r="BJ71" i="13"/>
  <c r="BJ97" i="13" s="1"/>
  <c r="CC61" i="13"/>
  <c r="CD61" i="13" s="1"/>
  <c r="CF61" i="13"/>
  <c r="BN220" i="13"/>
  <c r="CA210" i="13"/>
  <c r="BX210" i="13"/>
  <c r="BY210" i="13" s="1"/>
  <c r="CD30" i="13"/>
  <c r="BT40" i="13"/>
  <c r="BS135" i="13"/>
  <c r="BT135" i="13" s="1"/>
  <c r="BV135" i="13"/>
  <c r="BN63" i="13"/>
  <c r="CL28" i="13"/>
  <c r="CH28" i="13"/>
  <c r="BT54" i="13"/>
  <c r="CK124" i="13"/>
  <c r="CH124" i="13"/>
  <c r="CI124" i="13" s="1"/>
  <c r="BS129" i="13"/>
  <c r="BT129" i="13" s="1"/>
  <c r="BV129" i="13"/>
  <c r="BS93" i="13"/>
  <c r="BT93" i="13" s="1"/>
  <c r="BV93" i="13"/>
  <c r="BS232" i="13"/>
  <c r="BT232" i="13" s="1"/>
  <c r="BV232" i="13"/>
  <c r="BT90" i="13"/>
  <c r="BT130" i="13"/>
  <c r="BV122" i="13"/>
  <c r="BS122" i="13"/>
  <c r="CH155" i="13"/>
  <c r="CI155" i="13" s="1"/>
  <c r="CK155" i="13"/>
  <c r="BO137" i="13"/>
  <c r="BS213" i="13"/>
  <c r="BT213" i="13" s="1"/>
  <c r="BV213" i="13"/>
  <c r="BS133" i="13"/>
  <c r="BT133" i="13" s="1"/>
  <c r="BV133" i="13"/>
  <c r="CF216" i="13"/>
  <c r="CC216" i="13"/>
  <c r="CK31" i="13"/>
  <c r="CH31" i="13"/>
  <c r="CI31" i="13" s="1"/>
  <c r="BS231" i="13"/>
  <c r="BV231" i="13"/>
  <c r="DE72" i="13"/>
  <c r="BX227" i="13"/>
  <c r="CA227" i="13"/>
  <c r="CC112" i="13"/>
  <c r="CF112" i="13"/>
  <c r="CZ28" i="13"/>
  <c r="BX136" i="13"/>
  <c r="BY136" i="13" s="1"/>
  <c r="CA136" i="13"/>
  <c r="CC92" i="13"/>
  <c r="CD92" i="13" s="1"/>
  <c r="CF92" i="13"/>
  <c r="BT134" i="13"/>
  <c r="CA39" i="13"/>
  <c r="BX39" i="13"/>
  <c r="BY39" i="13" s="1"/>
  <c r="BX60" i="13"/>
  <c r="CA60" i="13"/>
  <c r="BV228" i="13"/>
  <c r="BS228" i="13"/>
  <c r="BT228" i="13" s="1"/>
  <c r="CC94" i="13"/>
  <c r="CF94" i="13"/>
  <c r="BY110" i="13"/>
  <c r="BX138" i="13"/>
  <c r="BY138" i="13" s="1"/>
  <c r="CA138" i="13"/>
  <c r="BO111" i="13"/>
  <c r="BO115" i="13" s="1"/>
  <c r="BN115" i="13"/>
  <c r="CK233" i="13"/>
  <c r="DE71" i="13"/>
  <c r="CA218" i="13"/>
  <c r="BX218" i="13"/>
  <c r="BY218" i="13" s="1"/>
  <c r="BY114" i="13"/>
  <c r="BX128" i="13"/>
  <c r="CA128" i="13"/>
  <c r="CA34" i="13"/>
  <c r="BX34" i="13"/>
  <c r="BY34" i="13" s="1"/>
  <c r="CC21" i="13"/>
  <c r="CF21" i="13"/>
  <c r="CC29" i="13"/>
  <c r="CD29" i="13" s="1"/>
  <c r="CF29" i="13"/>
  <c r="CM89" i="13"/>
  <c r="CN89" i="13" s="1"/>
  <c r="CP89" i="13"/>
  <c r="BS127" i="13"/>
  <c r="BT127" i="13" s="1"/>
  <c r="BV127" i="13"/>
  <c r="BX125" i="13"/>
  <c r="CA125" i="13"/>
  <c r="BT57" i="13"/>
  <c r="BS95" i="13"/>
  <c r="BV95" i="13"/>
  <c r="DC74" i="13"/>
  <c r="BS81" i="13"/>
  <c r="BV81" i="13"/>
  <c r="DU149" i="13"/>
  <c r="DX149" i="13"/>
  <c r="CD27" i="13"/>
  <c r="CF209" i="13"/>
  <c r="CC209" i="13"/>
  <c r="BT218" i="13"/>
  <c r="BT210" i="13"/>
  <c r="CA91" i="13"/>
  <c r="BX91" i="13"/>
  <c r="BY91" i="13" s="1"/>
  <c r="BS139" i="13"/>
  <c r="BV139" i="13"/>
  <c r="CK30" i="13"/>
  <c r="CH30" i="13"/>
  <c r="CI30" i="13" s="1"/>
  <c r="CC96" i="13"/>
  <c r="CF96" i="13"/>
  <c r="CA153" i="13"/>
  <c r="BX153" i="13"/>
  <c r="BY153" i="13" s="1"/>
  <c r="BX140" i="13"/>
  <c r="BY140" i="13" s="1"/>
  <c r="CA140" i="13"/>
  <c r="CD124" i="13"/>
  <c r="CF217" i="13"/>
  <c r="CV73" i="13"/>
  <c r="CR73" i="13"/>
  <c r="CS73" i="13" s="1"/>
  <c r="CL208" i="13"/>
  <c r="CH208" i="13"/>
  <c r="BS152" i="13"/>
  <c r="BV152" i="13"/>
  <c r="BX82" i="13"/>
  <c r="CA82" i="13"/>
  <c r="CA90" i="13"/>
  <c r="BX90" i="13"/>
  <c r="BY90" i="13" s="1"/>
  <c r="BX130" i="13"/>
  <c r="BY130" i="13" s="1"/>
  <c r="CA130" i="13"/>
  <c r="BV235" i="13"/>
  <c r="BS235" i="13"/>
  <c r="CK25" i="13" l="1"/>
  <c r="CH25" i="13"/>
  <c r="CI25" i="13" s="1"/>
  <c r="CD190" i="13"/>
  <c r="CG187" i="13"/>
  <c r="CC187" i="13"/>
  <c r="CD187" i="13" s="1"/>
  <c r="BT188" i="13"/>
  <c r="BT201" i="13" s="1"/>
  <c r="BY191" i="13"/>
  <c r="CL198" i="13"/>
  <c r="CH198" i="13"/>
  <c r="CG189" i="13"/>
  <c r="CC189" i="13"/>
  <c r="CD189" i="13" s="1"/>
  <c r="BX193" i="13"/>
  <c r="CB193" i="13"/>
  <c r="CC166" i="13"/>
  <c r="CD166" i="13" s="1"/>
  <c r="CF166" i="13"/>
  <c r="BX171" i="13"/>
  <c r="BY171" i="13" s="1"/>
  <c r="CA171" i="13"/>
  <c r="CG192" i="13"/>
  <c r="CC192" i="13"/>
  <c r="CD192" i="13" s="1"/>
  <c r="CK172" i="13"/>
  <c r="CH172" i="13"/>
  <c r="CI172" i="13" s="1"/>
  <c r="CC170" i="13"/>
  <c r="CD170" i="13" s="1"/>
  <c r="CF170" i="13"/>
  <c r="CC164" i="13"/>
  <c r="CD164" i="13" s="1"/>
  <c r="CF164" i="13"/>
  <c r="CG195" i="13"/>
  <c r="CC195" i="13"/>
  <c r="CL194" i="13"/>
  <c r="CH194" i="13"/>
  <c r="CI194" i="13" s="1"/>
  <c r="BY170" i="13"/>
  <c r="CG196" i="13"/>
  <c r="CC196" i="13"/>
  <c r="CD196" i="13" s="1"/>
  <c r="CL190" i="13"/>
  <c r="CH190" i="13"/>
  <c r="CI190" i="13" s="1"/>
  <c r="BY187" i="13"/>
  <c r="CK168" i="13"/>
  <c r="CH168" i="13"/>
  <c r="CI168" i="13" s="1"/>
  <c r="CG200" i="13"/>
  <c r="CC200" i="13"/>
  <c r="CD200" i="13" s="1"/>
  <c r="CG191" i="13"/>
  <c r="CC191" i="13"/>
  <c r="CD191" i="13" s="1"/>
  <c r="CC173" i="13"/>
  <c r="CF173" i="13"/>
  <c r="CC167" i="13"/>
  <c r="CF167" i="13"/>
  <c r="CC165" i="13"/>
  <c r="CD165" i="13" s="1"/>
  <c r="CF165" i="13"/>
  <c r="BX197" i="13"/>
  <c r="BY197" i="13" s="1"/>
  <c r="CB197" i="13"/>
  <c r="CC169" i="13"/>
  <c r="CF169" i="13"/>
  <c r="CG199" i="13"/>
  <c r="CC199" i="13"/>
  <c r="CD168" i="13"/>
  <c r="BX188" i="13"/>
  <c r="BY188" i="13" s="1"/>
  <c r="CB188" i="13"/>
  <c r="BY200" i="13"/>
  <c r="BS220" i="13"/>
  <c r="DT151" i="13"/>
  <c r="DU151" i="13" s="1"/>
  <c r="DY151" i="13" s="1"/>
  <c r="CH24" i="13"/>
  <c r="CI24" i="13" s="1"/>
  <c r="CK24" i="13"/>
  <c r="CF211" i="13"/>
  <c r="CC211" i="13"/>
  <c r="CD211" i="13" s="1"/>
  <c r="CB233" i="13"/>
  <c r="BX233" i="13"/>
  <c r="BY233" i="13" s="1"/>
  <c r="CA212" i="13"/>
  <c r="BX212" i="13"/>
  <c r="BY212" i="13" s="1"/>
  <c r="CG181" i="13"/>
  <c r="CC181" i="13"/>
  <c r="CD181" i="13" s="1"/>
  <c r="CC72" i="13"/>
  <c r="CD72" i="13" s="1"/>
  <c r="CG72" i="13"/>
  <c r="BO239" i="13"/>
  <c r="CF154" i="13"/>
  <c r="CC154" i="13"/>
  <c r="CD154" i="13" s="1"/>
  <c r="BT220" i="13"/>
  <c r="BY181" i="13"/>
  <c r="CW182" i="13"/>
  <c r="DA182" i="13"/>
  <c r="CA186" i="13"/>
  <c r="BX186" i="13"/>
  <c r="BY186" i="13" s="1"/>
  <c r="BO201" i="13"/>
  <c r="CW184" i="13"/>
  <c r="CX184" i="13" s="1"/>
  <c r="DA184" i="13"/>
  <c r="BT235" i="13"/>
  <c r="CF90" i="13"/>
  <c r="CC90" i="13"/>
  <c r="BX81" i="13"/>
  <c r="BY81" i="13" s="1"/>
  <c r="CA81" i="13"/>
  <c r="BX95" i="13"/>
  <c r="BY95" i="13" s="1"/>
  <c r="CA95" i="13"/>
  <c r="CR89" i="13"/>
  <c r="CU89" i="13"/>
  <c r="CF34" i="13"/>
  <c r="CC34" i="13"/>
  <c r="BY128" i="13"/>
  <c r="CH112" i="13"/>
  <c r="CI112" i="13" s="1"/>
  <c r="CK112" i="13"/>
  <c r="CA122" i="13"/>
  <c r="BX122" i="13"/>
  <c r="CQ28" i="13"/>
  <c r="CM28" i="13"/>
  <c r="CN28" i="13" s="1"/>
  <c r="CF57" i="13"/>
  <c r="CC57" i="13"/>
  <c r="CD57" i="13" s="1"/>
  <c r="CP88" i="13"/>
  <c r="CM88" i="13"/>
  <c r="BX131" i="13"/>
  <c r="BY131" i="13" s="1"/>
  <c r="CA131" i="13"/>
  <c r="BY238" i="13"/>
  <c r="CC58" i="13"/>
  <c r="CD58" i="13" s="1"/>
  <c r="CF58" i="13"/>
  <c r="CC113" i="13"/>
  <c r="CD113" i="13" s="1"/>
  <c r="CF113" i="13"/>
  <c r="BY33" i="13"/>
  <c r="CA235" i="13"/>
  <c r="BX235" i="13"/>
  <c r="BY235" i="13" s="1"/>
  <c r="BT81" i="13"/>
  <c r="BT95" i="13"/>
  <c r="BY125" i="13"/>
  <c r="CK21" i="13"/>
  <c r="CH21" i="13"/>
  <c r="BX213" i="13"/>
  <c r="CA213" i="13"/>
  <c r="CM155" i="13"/>
  <c r="CN155" i="13" s="1"/>
  <c r="CP155" i="13"/>
  <c r="BS63" i="13"/>
  <c r="CH61" i="13"/>
  <c r="CK61" i="13"/>
  <c r="CD234" i="13"/>
  <c r="CI22" i="13"/>
  <c r="CF37" i="13"/>
  <c r="CC37" i="13"/>
  <c r="CD37" i="13" s="1"/>
  <c r="CF86" i="13"/>
  <c r="CC86" i="13"/>
  <c r="CD86" i="13" s="1"/>
  <c r="BX230" i="13"/>
  <c r="CA230" i="13"/>
  <c r="BX137" i="13"/>
  <c r="CA137" i="13"/>
  <c r="BY35" i="13"/>
  <c r="BS174" i="13"/>
  <c r="BS201" i="13"/>
  <c r="CC126" i="13"/>
  <c r="CD126" i="13" s="1"/>
  <c r="CF126" i="13"/>
  <c r="CR84" i="13"/>
  <c r="CS84" i="13" s="1"/>
  <c r="CU84" i="13"/>
  <c r="CM85" i="13"/>
  <c r="CN85" i="13" s="1"/>
  <c r="CP85" i="13"/>
  <c r="DA211" i="13"/>
  <c r="CF32" i="13"/>
  <c r="CC32" i="13"/>
  <c r="CD32" i="13" s="1"/>
  <c r="CC123" i="13"/>
  <c r="CF123" i="13"/>
  <c r="CQ183" i="13"/>
  <c r="CM183" i="13"/>
  <c r="BO141" i="13"/>
  <c r="CA83" i="13"/>
  <c r="BX83" i="13"/>
  <c r="BY83" i="13" s="1"/>
  <c r="CF33" i="13"/>
  <c r="CC33" i="13"/>
  <c r="CD33" i="13" s="1"/>
  <c r="CF54" i="13"/>
  <c r="CC54" i="13"/>
  <c r="CI219" i="13"/>
  <c r="BT111" i="13"/>
  <c r="BT115" i="13" s="1"/>
  <c r="BS115" i="13"/>
  <c r="CD110" i="13"/>
  <c r="BY82" i="13"/>
  <c r="CI208" i="13"/>
  <c r="DA73" i="13"/>
  <c r="CW73" i="13"/>
  <c r="CX73" i="13" s="1"/>
  <c r="CF153" i="13"/>
  <c r="CC153" i="13"/>
  <c r="CH96" i="13"/>
  <c r="CI96" i="13" s="1"/>
  <c r="CK96" i="13"/>
  <c r="CM30" i="13"/>
  <c r="CN30" i="13" s="1"/>
  <c r="CP30" i="13"/>
  <c r="CC91" i="13"/>
  <c r="CF91" i="13"/>
  <c r="CD209" i="13"/>
  <c r="CD21" i="13"/>
  <c r="CC138" i="13"/>
  <c r="CD138" i="13" s="1"/>
  <c r="CF138" i="13"/>
  <c r="CH94" i="13"/>
  <c r="CI94" i="13" s="1"/>
  <c r="CK94" i="13"/>
  <c r="CC60" i="13"/>
  <c r="CD60" i="13" s="1"/>
  <c r="CF60" i="13"/>
  <c r="CF39" i="13"/>
  <c r="CC39" i="13"/>
  <c r="CD39" i="13" s="1"/>
  <c r="CF227" i="13"/>
  <c r="CC227" i="13"/>
  <c r="BX231" i="13"/>
  <c r="BY231" i="13" s="1"/>
  <c r="CA231" i="13"/>
  <c r="CD216" i="13"/>
  <c r="BX232" i="13"/>
  <c r="BY232" i="13" s="1"/>
  <c r="CA232" i="13"/>
  <c r="BX129" i="13"/>
  <c r="BY129" i="13" s="1"/>
  <c r="CA129" i="13"/>
  <c r="DH185" i="13"/>
  <c r="CC80" i="13"/>
  <c r="CD80" i="13" s="1"/>
  <c r="CF80" i="13"/>
  <c r="CK234" i="13"/>
  <c r="CH234" i="13"/>
  <c r="CI234" i="13" s="1"/>
  <c r="CP22" i="13"/>
  <c r="CM22" i="13"/>
  <c r="CN22" i="13" s="1"/>
  <c r="CD237" i="13"/>
  <c r="CF35" i="13"/>
  <c r="CC35" i="13"/>
  <c r="CD35" i="13" s="1"/>
  <c r="BY126" i="13"/>
  <c r="CH236" i="13"/>
  <c r="CK236" i="13"/>
  <c r="CQ214" i="13"/>
  <c r="CM214" i="13"/>
  <c r="CN214" i="13" s="1"/>
  <c r="CF36" i="13"/>
  <c r="CC36" i="13"/>
  <c r="DM151" i="13"/>
  <c r="BY54" i="13"/>
  <c r="CQ219" i="13"/>
  <c r="CM219" i="13"/>
  <c r="CN219" i="13" s="1"/>
  <c r="CF40" i="13"/>
  <c r="CC40" i="13"/>
  <c r="BN97" i="13"/>
  <c r="BO71" i="13"/>
  <c r="BO97" i="13" s="1"/>
  <c r="CC134" i="13"/>
  <c r="CF134" i="13"/>
  <c r="BT152" i="13"/>
  <c r="BT156" i="13" s="1"/>
  <c r="BS156" i="13"/>
  <c r="CC140" i="13"/>
  <c r="CD140" i="13" s="1"/>
  <c r="CF140" i="13"/>
  <c r="BT139" i="13"/>
  <c r="DY149" i="13"/>
  <c r="CC125" i="13"/>
  <c r="CD125" i="13" s="1"/>
  <c r="CF125" i="13"/>
  <c r="DJ71" i="13"/>
  <c r="CC136" i="13"/>
  <c r="CD136" i="13" s="1"/>
  <c r="CF136" i="13"/>
  <c r="DJ72" i="13"/>
  <c r="BX93" i="13"/>
  <c r="BY93" i="13" s="1"/>
  <c r="CA93" i="13"/>
  <c r="BY59" i="13"/>
  <c r="CF38" i="13"/>
  <c r="CC38" i="13"/>
  <c r="DA215" i="13"/>
  <c r="CW215" i="13"/>
  <c r="CI183" i="13"/>
  <c r="BX111" i="13"/>
  <c r="CA111" i="13"/>
  <c r="CH110" i="13"/>
  <c r="CK110" i="13"/>
  <c r="CC82" i="13"/>
  <c r="CD82" i="13" s="1"/>
  <c r="CF82" i="13"/>
  <c r="CK217" i="13"/>
  <c r="BX228" i="13"/>
  <c r="BY228" i="13" s="1"/>
  <c r="CA228" i="13"/>
  <c r="CH92" i="13"/>
  <c r="CK92" i="13"/>
  <c r="CD112" i="13"/>
  <c r="CP31" i="13"/>
  <c r="CM31" i="13"/>
  <c r="CN31" i="13" s="1"/>
  <c r="BX133" i="13"/>
  <c r="BY133" i="13" s="1"/>
  <c r="CA133" i="13"/>
  <c r="CM124" i="13"/>
  <c r="CN124" i="13" s="1"/>
  <c r="CP124" i="13"/>
  <c r="CC130" i="13"/>
  <c r="CD130" i="13" s="1"/>
  <c r="CF130" i="13"/>
  <c r="BX152" i="13"/>
  <c r="BY152" i="13" s="1"/>
  <c r="BY156" i="13" s="1"/>
  <c r="CA152" i="13"/>
  <c r="CQ208" i="13"/>
  <c r="CM208" i="13"/>
  <c r="CD96" i="13"/>
  <c r="BX139" i="13"/>
  <c r="BY139" i="13" s="1"/>
  <c r="CA139" i="13"/>
  <c r="CK209" i="13"/>
  <c r="CH209" i="13"/>
  <c r="CI209" i="13" s="1"/>
  <c r="BX127" i="13"/>
  <c r="BY127" i="13" s="1"/>
  <c r="CA127" i="13"/>
  <c r="CH29" i="13"/>
  <c r="CI29" i="13" s="1"/>
  <c r="CK29" i="13"/>
  <c r="CC128" i="13"/>
  <c r="CD128" i="13" s="1"/>
  <c r="CF128" i="13"/>
  <c r="CF218" i="13"/>
  <c r="CC218" i="13"/>
  <c r="CP233" i="13"/>
  <c r="CD94" i="13"/>
  <c r="BY60" i="13"/>
  <c r="DE28" i="13"/>
  <c r="BY227" i="13"/>
  <c r="BT231" i="13"/>
  <c r="CK216" i="13"/>
  <c r="CH216" i="13"/>
  <c r="CI216" i="13" s="1"/>
  <c r="BT122" i="13"/>
  <c r="BS141" i="13"/>
  <c r="CI28" i="13"/>
  <c r="BX135" i="13"/>
  <c r="BY135" i="13" s="1"/>
  <c r="CA135" i="13"/>
  <c r="CF210" i="13"/>
  <c r="CC210" i="13"/>
  <c r="BS239" i="13"/>
  <c r="CC59" i="13"/>
  <c r="CD59" i="13" s="1"/>
  <c r="CF59" i="13"/>
  <c r="DO185" i="13"/>
  <c r="DQ185" i="13" s="1"/>
  <c r="DR185" i="13" s="1"/>
  <c r="DL185" i="13"/>
  <c r="DM185" i="13" s="1"/>
  <c r="DP74" i="13"/>
  <c r="DQ74" i="13" s="1"/>
  <c r="DR74" i="13" s="1"/>
  <c r="DL74" i="13"/>
  <c r="CP26" i="13"/>
  <c r="CM26" i="13"/>
  <c r="CK237" i="13"/>
  <c r="CH237" i="13"/>
  <c r="CI237" i="13" s="1"/>
  <c r="CC132" i="13"/>
  <c r="CD132" i="13" s="1"/>
  <c r="CF132" i="13"/>
  <c r="BX229" i="13"/>
  <c r="BY229" i="13" s="1"/>
  <c r="CA229" i="13"/>
  <c r="CC238" i="13"/>
  <c r="CD238" i="13" s="1"/>
  <c r="CF238" i="13"/>
  <c r="BY58" i="13"/>
  <c r="CM27" i="13"/>
  <c r="CP27" i="13"/>
  <c r="CB217" i="13"/>
  <c r="BX217" i="13"/>
  <c r="BY217" i="13" s="1"/>
  <c r="CC87" i="13"/>
  <c r="CF87" i="13"/>
  <c r="DR151" i="13"/>
  <c r="CH114" i="13"/>
  <c r="CK114" i="13"/>
  <c r="BW71" i="13"/>
  <c r="BS71" i="13"/>
  <c r="BY174" i="13" l="1"/>
  <c r="CM25" i="13"/>
  <c r="CN25" i="13" s="1"/>
  <c r="CP25" i="13"/>
  <c r="CL199" i="13"/>
  <c r="CH199" i="13"/>
  <c r="CI199" i="13" s="1"/>
  <c r="CD167" i="13"/>
  <c r="CL191" i="13"/>
  <c r="CH191" i="13"/>
  <c r="CI191" i="13" s="1"/>
  <c r="CM194" i="13"/>
  <c r="CQ194" i="13"/>
  <c r="CL195" i="13"/>
  <c r="CH195" i="13"/>
  <c r="CI195" i="13" s="1"/>
  <c r="CL192" i="13"/>
  <c r="CH192" i="13"/>
  <c r="CK165" i="13"/>
  <c r="CH165" i="13"/>
  <c r="CI165" i="13" s="1"/>
  <c r="CH173" i="13"/>
  <c r="CI173" i="13" s="1"/>
  <c r="CK173" i="13"/>
  <c r="CM168" i="13"/>
  <c r="CN168" i="13" s="1"/>
  <c r="CP168" i="13"/>
  <c r="CK164" i="13"/>
  <c r="CH164" i="13"/>
  <c r="CI164" i="13" s="1"/>
  <c r="CG188" i="13"/>
  <c r="CC188" i="13"/>
  <c r="CD188" i="13" s="1"/>
  <c r="CD199" i="13"/>
  <c r="CG197" i="13"/>
  <c r="CC197" i="13"/>
  <c r="CD197" i="13" s="1"/>
  <c r="CH167" i="13"/>
  <c r="CI167" i="13" s="1"/>
  <c r="CK167" i="13"/>
  <c r="CD195" i="13"/>
  <c r="CK170" i="13"/>
  <c r="CH170" i="13"/>
  <c r="CI170" i="13" s="1"/>
  <c r="CK166" i="13"/>
  <c r="CH166" i="13"/>
  <c r="CI166" i="13" s="1"/>
  <c r="BY193" i="13"/>
  <c r="CL196" i="13"/>
  <c r="CH196" i="13"/>
  <c r="CI198" i="13"/>
  <c r="CL187" i="13"/>
  <c r="CH187" i="13"/>
  <c r="CK169" i="13"/>
  <c r="CH169" i="13"/>
  <c r="CI169" i="13" s="1"/>
  <c r="CM190" i="13"/>
  <c r="CN190" i="13" s="1"/>
  <c r="CQ190" i="13"/>
  <c r="CC171" i="13"/>
  <c r="CF171" i="13"/>
  <c r="CM198" i="13"/>
  <c r="CN198" i="13" s="1"/>
  <c r="CQ198" i="13"/>
  <c r="CD169" i="13"/>
  <c r="CD173" i="13"/>
  <c r="CL200" i="13"/>
  <c r="CH200" i="13"/>
  <c r="CM172" i="13"/>
  <c r="CP172" i="13"/>
  <c r="CG193" i="13"/>
  <c r="CC193" i="13"/>
  <c r="CD193" i="13" s="1"/>
  <c r="CL189" i="13"/>
  <c r="CH189" i="13"/>
  <c r="CI189" i="13" s="1"/>
  <c r="BT239" i="13"/>
  <c r="DX151" i="13"/>
  <c r="BT141" i="13"/>
  <c r="CM24" i="13"/>
  <c r="CN24" i="13" s="1"/>
  <c r="CP24" i="13"/>
  <c r="CG233" i="13"/>
  <c r="CC233" i="13"/>
  <c r="CD233" i="13" s="1"/>
  <c r="CX182" i="13"/>
  <c r="CF212" i="13"/>
  <c r="CC212" i="13"/>
  <c r="CD212" i="13" s="1"/>
  <c r="CL181" i="13"/>
  <c r="CH181" i="13"/>
  <c r="DB182" i="13"/>
  <c r="DC182" i="13" s="1"/>
  <c r="DF182" i="13"/>
  <c r="CH72" i="13"/>
  <c r="CI72" i="13" s="1"/>
  <c r="CL72" i="13"/>
  <c r="BX239" i="13"/>
  <c r="CK154" i="13"/>
  <c r="CH154" i="13"/>
  <c r="CI154" i="13" s="1"/>
  <c r="CK211" i="13"/>
  <c r="CH211" i="13"/>
  <c r="CI211" i="13" s="1"/>
  <c r="CC186" i="13"/>
  <c r="CD186" i="13" s="1"/>
  <c r="CF186" i="13"/>
  <c r="DF184" i="13"/>
  <c r="DB184" i="13"/>
  <c r="BT63" i="13"/>
  <c r="CU27" i="13"/>
  <c r="CR27" i="13"/>
  <c r="CS27" i="13" s="1"/>
  <c r="CU233" i="13"/>
  <c r="CC228" i="13"/>
  <c r="CD228" i="13" s="1"/>
  <c r="CF228" i="13"/>
  <c r="CC111" i="13"/>
  <c r="CF111" i="13"/>
  <c r="CX215" i="13"/>
  <c r="CV219" i="13"/>
  <c r="CR219" i="13"/>
  <c r="CS219" i="13" s="1"/>
  <c r="CV214" i="13"/>
  <c r="CR214" i="13"/>
  <c r="CK35" i="13"/>
  <c r="CH35" i="13"/>
  <c r="CI35" i="13" s="1"/>
  <c r="CD91" i="13"/>
  <c r="CK33" i="13"/>
  <c r="CH33" i="13"/>
  <c r="CV183" i="13"/>
  <c r="CR183" i="13"/>
  <c r="CR88" i="13"/>
  <c r="CS88" i="13" s="1"/>
  <c r="CU88" i="13"/>
  <c r="CV28" i="13"/>
  <c r="CR28" i="13"/>
  <c r="CM112" i="13"/>
  <c r="CP112" i="13"/>
  <c r="CC95" i="13"/>
  <c r="CD95" i="13" s="1"/>
  <c r="CF95" i="13"/>
  <c r="CD90" i="13"/>
  <c r="CG217" i="13"/>
  <c r="CC217" i="13"/>
  <c r="CD217" i="13" s="1"/>
  <c r="CN26" i="13"/>
  <c r="DM74" i="13"/>
  <c r="DT74" i="13"/>
  <c r="CK210" i="13"/>
  <c r="CH210" i="13"/>
  <c r="CI210" i="13" s="1"/>
  <c r="CV208" i="13"/>
  <c r="CR208" i="13"/>
  <c r="CC133" i="13"/>
  <c r="CF133" i="13"/>
  <c r="DF215" i="13"/>
  <c r="DB215" i="13"/>
  <c r="DC215" i="13" s="1"/>
  <c r="CD36" i="13"/>
  <c r="CP236" i="13"/>
  <c r="CM236" i="13"/>
  <c r="CN236" i="13" s="1"/>
  <c r="BX174" i="13"/>
  <c r="CU22" i="13"/>
  <c r="CR22" i="13"/>
  <c r="CS22" i="13" s="1"/>
  <c r="CH80" i="13"/>
  <c r="CK80" i="13"/>
  <c r="CC232" i="13"/>
  <c r="CF232" i="13"/>
  <c r="CK227" i="13"/>
  <c r="CH227" i="13"/>
  <c r="CH60" i="13"/>
  <c r="CK60" i="13"/>
  <c r="CH138" i="13"/>
  <c r="CK138" i="13"/>
  <c r="CU30" i="13"/>
  <c r="CR30" i="13"/>
  <c r="CD153" i="13"/>
  <c r="CD54" i="13"/>
  <c r="CK123" i="13"/>
  <c r="CH123" i="13"/>
  <c r="CI123" i="13" s="1"/>
  <c r="CK32" i="13"/>
  <c r="CH32" i="13"/>
  <c r="CR85" i="13"/>
  <c r="CU85" i="13"/>
  <c r="CW84" i="13"/>
  <c r="CZ84" i="13"/>
  <c r="BY137" i="13"/>
  <c r="CH86" i="13"/>
  <c r="CI86" i="13" s="1"/>
  <c r="CK86" i="13"/>
  <c r="CM61" i="13"/>
  <c r="CN61" i="13" s="1"/>
  <c r="CP61" i="13"/>
  <c r="CK58" i="13"/>
  <c r="CH58" i="13"/>
  <c r="CC131" i="13"/>
  <c r="CF131" i="13"/>
  <c r="CH90" i="13"/>
  <c r="CI90" i="13" s="1"/>
  <c r="CK90" i="13"/>
  <c r="CB71" i="13"/>
  <c r="BX71" i="13"/>
  <c r="CI114" i="13"/>
  <c r="CH87" i="13"/>
  <c r="CI87" i="13" s="1"/>
  <c r="CK87" i="13"/>
  <c r="CC229" i="13"/>
  <c r="CD229" i="13" s="1"/>
  <c r="CF229" i="13"/>
  <c r="CU26" i="13"/>
  <c r="CR26" i="13"/>
  <c r="CS26" i="13" s="1"/>
  <c r="CK218" i="13"/>
  <c r="CH218" i="13"/>
  <c r="CI218" i="13" s="1"/>
  <c r="CP209" i="13"/>
  <c r="CM209" i="13"/>
  <c r="CN209" i="13" s="1"/>
  <c r="CC152" i="13"/>
  <c r="CF152" i="13"/>
  <c r="CR124" i="13"/>
  <c r="CU124" i="13"/>
  <c r="CI92" i="13"/>
  <c r="CM110" i="13"/>
  <c r="CP110" i="13"/>
  <c r="CD38" i="13"/>
  <c r="DO72" i="13"/>
  <c r="CH134" i="13"/>
  <c r="CI134" i="13" s="1"/>
  <c r="CK134" i="13"/>
  <c r="CK40" i="13"/>
  <c r="CH40" i="13"/>
  <c r="CI40" i="13" s="1"/>
  <c r="BX63" i="13"/>
  <c r="CK36" i="13"/>
  <c r="CH36" i="13"/>
  <c r="CI36" i="13" s="1"/>
  <c r="CI236" i="13"/>
  <c r="CC231" i="13"/>
  <c r="CF231" i="13"/>
  <c r="CK153" i="13"/>
  <c r="CH153" i="13"/>
  <c r="CI153" i="13" s="1"/>
  <c r="CH54" i="13"/>
  <c r="CK54" i="13"/>
  <c r="CC83" i="13"/>
  <c r="CF83" i="13"/>
  <c r="CD123" i="13"/>
  <c r="CC230" i="13"/>
  <c r="CD230" i="13" s="1"/>
  <c r="CF230" i="13"/>
  <c r="CI61" i="13"/>
  <c r="CF213" i="13"/>
  <c r="CC213" i="13"/>
  <c r="CD213" i="13" s="1"/>
  <c r="CI21" i="13"/>
  <c r="CH57" i="13"/>
  <c r="CI57" i="13" s="1"/>
  <c r="CK57" i="13"/>
  <c r="BY122" i="13"/>
  <c r="BX141" i="13"/>
  <c r="CD34" i="13"/>
  <c r="CZ89" i="13"/>
  <c r="CW89" i="13"/>
  <c r="CX89" i="13" s="1"/>
  <c r="CC81" i="13"/>
  <c r="CF81" i="13"/>
  <c r="CD210" i="13"/>
  <c r="CN208" i="13"/>
  <c r="CH130" i="13"/>
  <c r="CI130" i="13" s="1"/>
  <c r="CK130" i="13"/>
  <c r="CU31" i="13"/>
  <c r="CR31" i="13"/>
  <c r="CH136" i="13"/>
  <c r="CI136" i="13" s="1"/>
  <c r="CK136" i="13"/>
  <c r="CD227" i="13"/>
  <c r="CC137" i="13"/>
  <c r="CD137" i="13" s="1"/>
  <c r="CF137" i="13"/>
  <c r="CR155" i="13"/>
  <c r="CS155" i="13" s="1"/>
  <c r="CU155" i="13"/>
  <c r="BS97" i="13"/>
  <c r="BT71" i="13"/>
  <c r="BT97" i="13" s="1"/>
  <c r="CM114" i="13"/>
  <c r="CN114" i="13" s="1"/>
  <c r="CP114" i="13"/>
  <c r="CN27" i="13"/>
  <c r="CH59" i="13"/>
  <c r="CK59" i="13"/>
  <c r="DJ28" i="13"/>
  <c r="CD218" i="13"/>
  <c r="CM29" i="13"/>
  <c r="CP29" i="13"/>
  <c r="CM92" i="13"/>
  <c r="CN92" i="13" s="1"/>
  <c r="CP92" i="13"/>
  <c r="CP217" i="13"/>
  <c r="BY111" i="13"/>
  <c r="BY115" i="13" s="1"/>
  <c r="BX115" i="13"/>
  <c r="CC93" i="13"/>
  <c r="CD93" i="13" s="1"/>
  <c r="CF93" i="13"/>
  <c r="CH125" i="13"/>
  <c r="CK125" i="13"/>
  <c r="CH140" i="13"/>
  <c r="CI140" i="13" s="1"/>
  <c r="CK140" i="13"/>
  <c r="CD40" i="13"/>
  <c r="CD87" i="13"/>
  <c r="CH238" i="13"/>
  <c r="CI238" i="13" s="1"/>
  <c r="CK238" i="13"/>
  <c r="CH132" i="13"/>
  <c r="CI132" i="13" s="1"/>
  <c r="CK132" i="13"/>
  <c r="CM237" i="13"/>
  <c r="CP237" i="13"/>
  <c r="CC135" i="13"/>
  <c r="CD135" i="13" s="1"/>
  <c r="CF135" i="13"/>
  <c r="CP216" i="13"/>
  <c r="CM216" i="13"/>
  <c r="CH128" i="13"/>
  <c r="CI128" i="13" s="1"/>
  <c r="CK128" i="13"/>
  <c r="CC127" i="13"/>
  <c r="CD127" i="13" s="1"/>
  <c r="CF127" i="13"/>
  <c r="CC139" i="13"/>
  <c r="CD139" i="13" s="1"/>
  <c r="CF139" i="13"/>
  <c r="BX156" i="13"/>
  <c r="CH82" i="13"/>
  <c r="CI82" i="13" s="1"/>
  <c r="CK82" i="13"/>
  <c r="CI110" i="13"/>
  <c r="CK38" i="13"/>
  <c r="CH38" i="13"/>
  <c r="CI38" i="13" s="1"/>
  <c r="DO71" i="13"/>
  <c r="CD134" i="13"/>
  <c r="BY63" i="13"/>
  <c r="BX201" i="13"/>
  <c r="CP234" i="13"/>
  <c r="CM234" i="13"/>
  <c r="CN234" i="13" s="1"/>
  <c r="DT185" i="13"/>
  <c r="CC129" i="13"/>
  <c r="CF129" i="13"/>
  <c r="CK39" i="13"/>
  <c r="CH39" i="13"/>
  <c r="CM94" i="13"/>
  <c r="CN94" i="13" s="1"/>
  <c r="CP94" i="13"/>
  <c r="CH91" i="13"/>
  <c r="CI91" i="13" s="1"/>
  <c r="CK91" i="13"/>
  <c r="CM96" i="13"/>
  <c r="CN96" i="13" s="1"/>
  <c r="CP96" i="13"/>
  <c r="DF73" i="13"/>
  <c r="DB73" i="13"/>
  <c r="DC73" i="13" s="1"/>
  <c r="CN183" i="13"/>
  <c r="DF211" i="13"/>
  <c r="CH126" i="13"/>
  <c r="CI126" i="13" s="1"/>
  <c r="CK126" i="13"/>
  <c r="BY230" i="13"/>
  <c r="BY239" i="13" s="1"/>
  <c r="CK37" i="13"/>
  <c r="CH37" i="13"/>
  <c r="BY213" i="13"/>
  <c r="BY220" i="13" s="1"/>
  <c r="BX220" i="13"/>
  <c r="CM21" i="13"/>
  <c r="CP21" i="13"/>
  <c r="CF235" i="13"/>
  <c r="CC235" i="13"/>
  <c r="CD235" i="13" s="1"/>
  <c r="CH113" i="13"/>
  <c r="CI113" i="13" s="1"/>
  <c r="CK113" i="13"/>
  <c r="CN88" i="13"/>
  <c r="CC122" i="13"/>
  <c r="CF122" i="13"/>
  <c r="CK34" i="13"/>
  <c r="CH34" i="13"/>
  <c r="CI34" i="13" s="1"/>
  <c r="CS89" i="13"/>
  <c r="CU25" i="13" l="1"/>
  <c r="CR25" i="13"/>
  <c r="CS25" i="13" s="1"/>
  <c r="CL193" i="13"/>
  <c r="CH193" i="13"/>
  <c r="CI200" i="13"/>
  <c r="CR168" i="13"/>
  <c r="CS168" i="13" s="1"/>
  <c r="CU168" i="13"/>
  <c r="CM192" i="13"/>
  <c r="CN192" i="13" s="1"/>
  <c r="CQ192" i="13"/>
  <c r="CR172" i="13"/>
  <c r="CS172" i="13" s="1"/>
  <c r="CU172" i="13"/>
  <c r="CM187" i="13"/>
  <c r="CN187" i="13" s="1"/>
  <c r="CQ187" i="13"/>
  <c r="CM170" i="13"/>
  <c r="CN170" i="13" s="1"/>
  <c r="CP170" i="13"/>
  <c r="CM165" i="13"/>
  <c r="CN165" i="13" s="1"/>
  <c r="CP165" i="13"/>
  <c r="CV198" i="13"/>
  <c r="CR198" i="13"/>
  <c r="CS198" i="13" s="1"/>
  <c r="CD171" i="13"/>
  <c r="CD174" i="13" s="1"/>
  <c r="CM169" i="13"/>
  <c r="CP169" i="13"/>
  <c r="CM166" i="13"/>
  <c r="CN166" i="13" s="1"/>
  <c r="CP166" i="13"/>
  <c r="CL197" i="13"/>
  <c r="CH197" i="13"/>
  <c r="CL188" i="13"/>
  <c r="CH188" i="13"/>
  <c r="CI192" i="13"/>
  <c r="CV194" i="13"/>
  <c r="CR194" i="13"/>
  <c r="CS194" i="13" s="1"/>
  <c r="CV190" i="13"/>
  <c r="CR190" i="13"/>
  <c r="CI187" i="13"/>
  <c r="CI196" i="13"/>
  <c r="CM167" i="13"/>
  <c r="CN167" i="13" s="1"/>
  <c r="CP167" i="13"/>
  <c r="CN194" i="13"/>
  <c r="CM200" i="13"/>
  <c r="CN200" i="13" s="1"/>
  <c r="CQ200" i="13"/>
  <c r="CM196" i="13"/>
  <c r="CN196" i="13" s="1"/>
  <c r="CQ196" i="13"/>
  <c r="CM189" i="13"/>
  <c r="CN189" i="13" s="1"/>
  <c r="CQ189" i="13"/>
  <c r="CN172" i="13"/>
  <c r="CH171" i="13"/>
  <c r="CI171" i="13" s="1"/>
  <c r="CI174" i="13" s="1"/>
  <c r="CK171" i="13"/>
  <c r="CM164" i="13"/>
  <c r="CN164" i="13" s="1"/>
  <c r="CP164" i="13"/>
  <c r="CM173" i="13"/>
  <c r="CP173" i="13"/>
  <c r="CM195" i="13"/>
  <c r="CN195" i="13" s="1"/>
  <c r="CQ195" i="13"/>
  <c r="CM191" i="13"/>
  <c r="CN191" i="13" s="1"/>
  <c r="CQ191" i="13"/>
  <c r="CM199" i="13"/>
  <c r="CQ199" i="13"/>
  <c r="CR24" i="13"/>
  <c r="CS24" i="13" s="1"/>
  <c r="CU24" i="13"/>
  <c r="CI181" i="13"/>
  <c r="CP154" i="13"/>
  <c r="CM154" i="13"/>
  <c r="CN154" i="13" s="1"/>
  <c r="DG182" i="13"/>
  <c r="DK182" i="13"/>
  <c r="CP211" i="13"/>
  <c r="CM211" i="13"/>
  <c r="CN211" i="13" s="1"/>
  <c r="CM72" i="13"/>
  <c r="CN72" i="13" s="1"/>
  <c r="CQ72" i="13"/>
  <c r="CQ181" i="13"/>
  <c r="CM181" i="13"/>
  <c r="CN181" i="13" s="1"/>
  <c r="BY141" i="13"/>
  <c r="CH212" i="13"/>
  <c r="CI212" i="13" s="1"/>
  <c r="CK212" i="13"/>
  <c r="CL233" i="13"/>
  <c r="CH233" i="13"/>
  <c r="CI233" i="13" s="1"/>
  <c r="CK186" i="13"/>
  <c r="CH186" i="13"/>
  <c r="CI186" i="13" s="1"/>
  <c r="DC184" i="13"/>
  <c r="BY201" i="13"/>
  <c r="DK184" i="13"/>
  <c r="DG184" i="13"/>
  <c r="DH184" i="13" s="1"/>
  <c r="CD63" i="13"/>
  <c r="CK235" i="13"/>
  <c r="CH235" i="13"/>
  <c r="CI235" i="13" s="1"/>
  <c r="CI39" i="13"/>
  <c r="CP38" i="13"/>
  <c r="CM38" i="13"/>
  <c r="CN38" i="13" s="1"/>
  <c r="CM82" i="13"/>
  <c r="CN82" i="13" s="1"/>
  <c r="CP82" i="13"/>
  <c r="CN237" i="13"/>
  <c r="CH93" i="13"/>
  <c r="CI93" i="13" s="1"/>
  <c r="CK93" i="13"/>
  <c r="CS31" i="13"/>
  <c r="CM130" i="13"/>
  <c r="CP130" i="13"/>
  <c r="CH81" i="13"/>
  <c r="CI81" i="13" s="1"/>
  <c r="CK81" i="13"/>
  <c r="CH83" i="13"/>
  <c r="CI83" i="13" s="1"/>
  <c r="CK83" i="13"/>
  <c r="CP36" i="13"/>
  <c r="CM36" i="13"/>
  <c r="CZ124" i="13"/>
  <c r="CW124" i="13"/>
  <c r="CX124" i="13" s="1"/>
  <c r="BY71" i="13"/>
  <c r="BY97" i="13" s="1"/>
  <c r="BX97" i="13"/>
  <c r="CD131" i="13"/>
  <c r="CZ85" i="13"/>
  <c r="CW85" i="13"/>
  <c r="CX85" i="13" s="1"/>
  <c r="CS28" i="13"/>
  <c r="CW88" i="13"/>
  <c r="CZ88" i="13"/>
  <c r="CP33" i="13"/>
  <c r="CM33" i="13"/>
  <c r="CN33" i="13" s="1"/>
  <c r="CS214" i="13"/>
  <c r="DA219" i="13"/>
  <c r="CW219" i="13"/>
  <c r="CH111" i="13"/>
  <c r="CK111" i="13"/>
  <c r="DK73" i="13"/>
  <c r="DG73" i="13"/>
  <c r="DH73" i="13" s="1"/>
  <c r="CH129" i="13"/>
  <c r="CI129" i="13" s="1"/>
  <c r="CK129" i="13"/>
  <c r="CR29" i="13"/>
  <c r="CS29" i="13" s="1"/>
  <c r="CU29" i="13"/>
  <c r="CR114" i="13"/>
  <c r="CS114" i="13" s="1"/>
  <c r="CU114" i="13"/>
  <c r="CW155" i="13"/>
  <c r="CX155" i="13" s="1"/>
  <c r="CZ155" i="13"/>
  <c r="CD81" i="13"/>
  <c r="CD83" i="13"/>
  <c r="CP123" i="13"/>
  <c r="CM123" i="13"/>
  <c r="CN123" i="13" s="1"/>
  <c r="CI60" i="13"/>
  <c r="CS208" i="13"/>
  <c r="CP210" i="13"/>
  <c r="CM210" i="13"/>
  <c r="DA28" i="13"/>
  <c r="CW28" i="13"/>
  <c r="CX28" i="13" s="1"/>
  <c r="CD111" i="13"/>
  <c r="CD115" i="13" s="1"/>
  <c r="CC115" i="13"/>
  <c r="CM113" i="13"/>
  <c r="CN113" i="13" s="1"/>
  <c r="CP113" i="13"/>
  <c r="CU21" i="13"/>
  <c r="CR21" i="13"/>
  <c r="CR96" i="13"/>
  <c r="CS96" i="13" s="1"/>
  <c r="CU96" i="13"/>
  <c r="DX185" i="13"/>
  <c r="DU185" i="13"/>
  <c r="DY185" i="13" s="1"/>
  <c r="CC220" i="13"/>
  <c r="CH139" i="13"/>
  <c r="CI139" i="13" s="1"/>
  <c r="CK139" i="13"/>
  <c r="CH127" i="13"/>
  <c r="CI127" i="13" s="1"/>
  <c r="CK127" i="13"/>
  <c r="CH135" i="13"/>
  <c r="CI135" i="13" s="1"/>
  <c r="CK135" i="13"/>
  <c r="CR237" i="13"/>
  <c r="CS237" i="13" s="1"/>
  <c r="CU237" i="13"/>
  <c r="CM238" i="13"/>
  <c r="CN238" i="13" s="1"/>
  <c r="CP238" i="13"/>
  <c r="CI125" i="13"/>
  <c r="CM59" i="13"/>
  <c r="CN59" i="13" s="1"/>
  <c r="CP59" i="13"/>
  <c r="CM136" i="13"/>
  <c r="CN136" i="13" s="1"/>
  <c r="CP136" i="13"/>
  <c r="DE89" i="13"/>
  <c r="DB89" i="13"/>
  <c r="CH230" i="13"/>
  <c r="CI230" i="13" s="1"/>
  <c r="CK230" i="13"/>
  <c r="CI54" i="13"/>
  <c r="CH231" i="13"/>
  <c r="CI231" i="13" s="1"/>
  <c r="CK231" i="13"/>
  <c r="CP40" i="13"/>
  <c r="CM40" i="13"/>
  <c r="CN110" i="13"/>
  <c r="CH152" i="13"/>
  <c r="CI152" i="13" s="1"/>
  <c r="CI156" i="13" s="1"/>
  <c r="CK152" i="13"/>
  <c r="CU209" i="13"/>
  <c r="CR209" i="13"/>
  <c r="CH131" i="13"/>
  <c r="CI131" i="13" s="1"/>
  <c r="CK131" i="13"/>
  <c r="CR61" i="13"/>
  <c r="CS61" i="13" s="1"/>
  <c r="CU61" i="13"/>
  <c r="CX84" i="13"/>
  <c r="CP32" i="13"/>
  <c r="CM32" i="13"/>
  <c r="CN32" i="13" s="1"/>
  <c r="CC63" i="13"/>
  <c r="CW30" i="13"/>
  <c r="CX30" i="13" s="1"/>
  <c r="CZ30" i="13"/>
  <c r="CI138" i="13"/>
  <c r="CM227" i="13"/>
  <c r="CP227" i="13"/>
  <c r="CD232" i="13"/>
  <c r="CZ22" i="13"/>
  <c r="CW22" i="13"/>
  <c r="CX22" i="13" s="1"/>
  <c r="CU236" i="13"/>
  <c r="CR236" i="13"/>
  <c r="CH133" i="13"/>
  <c r="CI133" i="13" s="1"/>
  <c r="CK133" i="13"/>
  <c r="CL217" i="13"/>
  <c r="CH217" i="13"/>
  <c r="CH95" i="13"/>
  <c r="CI95" i="13" s="1"/>
  <c r="CK95" i="13"/>
  <c r="CN112" i="13"/>
  <c r="CI33" i="13"/>
  <c r="CK228" i="13"/>
  <c r="CH228" i="13"/>
  <c r="CI228" i="13" s="1"/>
  <c r="CZ233" i="13"/>
  <c r="CW27" i="13"/>
  <c r="CZ27" i="13"/>
  <c r="CH122" i="13"/>
  <c r="CK122" i="13"/>
  <c r="CN21" i="13"/>
  <c r="CM140" i="13"/>
  <c r="CN140" i="13" s="1"/>
  <c r="CP140" i="13"/>
  <c r="CI59" i="13"/>
  <c r="CD220" i="13"/>
  <c r="CP57" i="13"/>
  <c r="CM57" i="13"/>
  <c r="CN57" i="13" s="1"/>
  <c r="CP153" i="13"/>
  <c r="CM153" i="13"/>
  <c r="CD231" i="13"/>
  <c r="CM134" i="13"/>
  <c r="CP134" i="13"/>
  <c r="CD152" i="13"/>
  <c r="CD156" i="13" s="1"/>
  <c r="CC156" i="13"/>
  <c r="CP87" i="13"/>
  <c r="CM87" i="13"/>
  <c r="CN87" i="13" s="1"/>
  <c r="CM86" i="13"/>
  <c r="CN86" i="13" s="1"/>
  <c r="CP86" i="13"/>
  <c r="CM60" i="13"/>
  <c r="CN60" i="13" s="1"/>
  <c r="CP60" i="13"/>
  <c r="CM80" i="13"/>
  <c r="CN80" i="13" s="1"/>
  <c r="CP80" i="13"/>
  <c r="CD133" i="13"/>
  <c r="CD122" i="13"/>
  <c r="CC141" i="13"/>
  <c r="CI37" i="13"/>
  <c r="CP91" i="13"/>
  <c r="CM91" i="13"/>
  <c r="CN91" i="13" s="1"/>
  <c r="CP39" i="13"/>
  <c r="CM39" i="13"/>
  <c r="CN39" i="13" s="1"/>
  <c r="CU234" i="13"/>
  <c r="CR234" i="13"/>
  <c r="CM128" i="13"/>
  <c r="CP128" i="13"/>
  <c r="CN216" i="13"/>
  <c r="CM132" i="13"/>
  <c r="CP132" i="13"/>
  <c r="CU217" i="13"/>
  <c r="CH137" i="13"/>
  <c r="CI137" i="13" s="1"/>
  <c r="CK137" i="13"/>
  <c r="CC201" i="13"/>
  <c r="CZ31" i="13"/>
  <c r="CW31" i="13"/>
  <c r="CX31" i="13" s="1"/>
  <c r="CS124" i="13"/>
  <c r="CP218" i="13"/>
  <c r="CM218" i="13"/>
  <c r="CN218" i="13" s="1"/>
  <c r="CZ26" i="13"/>
  <c r="CW26" i="13"/>
  <c r="CX26" i="13" s="1"/>
  <c r="CG71" i="13"/>
  <c r="CC71" i="13"/>
  <c r="CI58" i="13"/>
  <c r="CS85" i="13"/>
  <c r="CI80" i="13"/>
  <c r="CS183" i="13"/>
  <c r="DA214" i="13"/>
  <c r="CW214" i="13"/>
  <c r="CX214" i="13" s="1"/>
  <c r="CP34" i="13"/>
  <c r="CM34" i="13"/>
  <c r="CP37" i="13"/>
  <c r="CM37" i="13"/>
  <c r="CN37" i="13" s="1"/>
  <c r="CM126" i="13"/>
  <c r="CP126" i="13"/>
  <c r="DK211" i="13"/>
  <c r="CR94" i="13"/>
  <c r="CS94" i="13" s="1"/>
  <c r="CU94" i="13"/>
  <c r="CD129" i="13"/>
  <c r="CU216" i="13"/>
  <c r="CR216" i="13"/>
  <c r="CS216" i="13" s="1"/>
  <c r="CM125" i="13"/>
  <c r="CN125" i="13" s="1"/>
  <c r="CP125" i="13"/>
  <c r="CR92" i="13"/>
  <c r="CS92" i="13" s="1"/>
  <c r="CU92" i="13"/>
  <c r="CN29" i="13"/>
  <c r="DO28" i="13"/>
  <c r="CC239" i="13"/>
  <c r="CK213" i="13"/>
  <c r="CH213" i="13"/>
  <c r="CI213" i="13" s="1"/>
  <c r="CP54" i="13"/>
  <c r="CM54" i="13"/>
  <c r="CC174" i="13"/>
  <c r="CR110" i="13"/>
  <c r="CU110" i="13"/>
  <c r="CH229" i="13"/>
  <c r="CK229" i="13"/>
  <c r="CM90" i="13"/>
  <c r="CP90" i="13"/>
  <c r="CM58" i="13"/>
  <c r="CN58" i="13" s="1"/>
  <c r="CP58" i="13"/>
  <c r="DE84" i="13"/>
  <c r="DB84" i="13"/>
  <c r="DC84" i="13" s="1"/>
  <c r="CI32" i="13"/>
  <c r="CS30" i="13"/>
  <c r="CM138" i="13"/>
  <c r="CN138" i="13" s="1"/>
  <c r="CP138" i="13"/>
  <c r="CI227" i="13"/>
  <c r="CH232" i="13"/>
  <c r="CI232" i="13" s="1"/>
  <c r="CK232" i="13"/>
  <c r="DG215" i="13"/>
  <c r="DH215" i="13" s="1"/>
  <c r="DK215" i="13"/>
  <c r="CW208" i="13"/>
  <c r="DA208" i="13"/>
  <c r="DU74" i="13"/>
  <c r="DY74" i="13" s="1"/>
  <c r="DX74" i="13"/>
  <c r="CR112" i="13"/>
  <c r="CS112" i="13" s="1"/>
  <c r="CU112" i="13"/>
  <c r="DA183" i="13"/>
  <c r="CW183" i="13"/>
  <c r="CP35" i="13"/>
  <c r="CM35" i="13"/>
  <c r="CZ25" i="13" l="1"/>
  <c r="CW25" i="13"/>
  <c r="CX25" i="13" s="1"/>
  <c r="CM197" i="13"/>
  <c r="CN197" i="13" s="1"/>
  <c r="CQ197" i="13"/>
  <c r="CV195" i="13"/>
  <c r="CR195" i="13"/>
  <c r="CN173" i="13"/>
  <c r="CI193" i="13"/>
  <c r="CV191" i="13"/>
  <c r="CR191" i="13"/>
  <c r="CS191" i="13" s="1"/>
  <c r="CM171" i="13"/>
  <c r="CN171" i="13" s="1"/>
  <c r="CP171" i="13"/>
  <c r="CV189" i="13"/>
  <c r="CR189" i="13"/>
  <c r="CS189" i="13" s="1"/>
  <c r="CV200" i="13"/>
  <c r="CR200" i="13"/>
  <c r="CS200" i="13" s="1"/>
  <c r="CR167" i="13"/>
  <c r="CS167" i="13" s="1"/>
  <c r="CU167" i="13"/>
  <c r="CI197" i="13"/>
  <c r="CR165" i="13"/>
  <c r="CS165" i="13" s="1"/>
  <c r="CU165" i="13"/>
  <c r="CV187" i="13"/>
  <c r="CR187" i="13"/>
  <c r="CS187" i="13" s="1"/>
  <c r="CV192" i="13"/>
  <c r="CR192" i="13"/>
  <c r="CS192" i="13" s="1"/>
  <c r="CR173" i="13"/>
  <c r="CS173" i="13" s="1"/>
  <c r="CU173" i="13"/>
  <c r="CR169" i="13"/>
  <c r="CS169" i="13" s="1"/>
  <c r="CU169" i="13"/>
  <c r="CV199" i="13"/>
  <c r="CR199" i="13"/>
  <c r="CS199" i="13" s="1"/>
  <c r="CV196" i="13"/>
  <c r="CR196" i="13"/>
  <c r="CS190" i="13"/>
  <c r="CW194" i="13"/>
  <c r="CX194" i="13" s="1"/>
  <c r="DA194" i="13"/>
  <c r="CI188" i="13"/>
  <c r="CR166" i="13"/>
  <c r="CS166" i="13" s="1"/>
  <c r="CU166" i="13"/>
  <c r="CN169" i="13"/>
  <c r="CN174" i="13" s="1"/>
  <c r="CW198" i="13"/>
  <c r="CX198" i="13" s="1"/>
  <c r="DA198" i="13"/>
  <c r="CR170" i="13"/>
  <c r="CU170" i="13"/>
  <c r="CW172" i="13"/>
  <c r="CZ172" i="13"/>
  <c r="CW168" i="13"/>
  <c r="CX168" i="13" s="1"/>
  <c r="CZ168" i="13"/>
  <c r="CN199" i="13"/>
  <c r="CR164" i="13"/>
  <c r="CS164" i="13" s="1"/>
  <c r="CU164" i="13"/>
  <c r="CW190" i="13"/>
  <c r="CX190" i="13" s="1"/>
  <c r="DA190" i="13"/>
  <c r="CM188" i="13"/>
  <c r="CN188" i="13" s="1"/>
  <c r="CQ188" i="13"/>
  <c r="CM193" i="13"/>
  <c r="CN193" i="13" s="1"/>
  <c r="CQ193" i="13"/>
  <c r="CD239" i="13"/>
  <c r="CD201" i="13"/>
  <c r="CZ24" i="13"/>
  <c r="CW24" i="13"/>
  <c r="CX24" i="13" s="1"/>
  <c r="CM212" i="13"/>
  <c r="CN212" i="13" s="1"/>
  <c r="CP212" i="13"/>
  <c r="CR181" i="13"/>
  <c r="CS181" i="13" s="1"/>
  <c r="CV181" i="13"/>
  <c r="CH156" i="13"/>
  <c r="CU154" i="13"/>
  <c r="CR154" i="13"/>
  <c r="CS154" i="13" s="1"/>
  <c r="CR72" i="13"/>
  <c r="CS72" i="13" s="1"/>
  <c r="CV72" i="13"/>
  <c r="DP182" i="13"/>
  <c r="DQ182" i="13" s="1"/>
  <c r="DR182" i="13" s="1"/>
  <c r="DL182" i="13"/>
  <c r="DM182" i="13" s="1"/>
  <c r="CU211" i="13"/>
  <c r="CR211" i="13"/>
  <c r="CS211" i="13" s="1"/>
  <c r="CD141" i="13"/>
  <c r="CQ233" i="13"/>
  <c r="CM233" i="13"/>
  <c r="CN233" i="13" s="1"/>
  <c r="DH182" i="13"/>
  <c r="CP186" i="13"/>
  <c r="CM186" i="13"/>
  <c r="CN186" i="13" s="1"/>
  <c r="DP184" i="13"/>
  <c r="DQ184" i="13" s="1"/>
  <c r="DR184" i="13" s="1"/>
  <c r="DL184" i="13"/>
  <c r="DM184" i="13" s="1"/>
  <c r="CH63" i="13"/>
  <c r="CN34" i="13"/>
  <c r="DE31" i="13"/>
  <c r="DB31" i="13"/>
  <c r="CR128" i="13"/>
  <c r="CS128" i="13" s="1"/>
  <c r="CU128" i="13"/>
  <c r="CU91" i="13"/>
  <c r="CR91" i="13"/>
  <c r="DE22" i="13"/>
  <c r="DB22" i="13"/>
  <c r="DC22" i="13" s="1"/>
  <c r="CW237" i="13"/>
  <c r="CX237" i="13" s="1"/>
  <c r="CZ237" i="13"/>
  <c r="CR123" i="13"/>
  <c r="CU123" i="13"/>
  <c r="CH174" i="13"/>
  <c r="DB155" i="13"/>
  <c r="DC155" i="13" s="1"/>
  <c r="DE155" i="13"/>
  <c r="CM111" i="13"/>
  <c r="CP111" i="13"/>
  <c r="CU33" i="13"/>
  <c r="CR33" i="13"/>
  <c r="CM81" i="13"/>
  <c r="CN81" i="13" s="1"/>
  <c r="CP81" i="13"/>
  <c r="CM93" i="13"/>
  <c r="CN93" i="13" s="1"/>
  <c r="CP93" i="13"/>
  <c r="CN35" i="13"/>
  <c r="DF208" i="13"/>
  <c r="DB208" i="13"/>
  <c r="CH239" i="13"/>
  <c r="CU90" i="13"/>
  <c r="CR90" i="13"/>
  <c r="CS90" i="13" s="1"/>
  <c r="CP213" i="13"/>
  <c r="CM213" i="13"/>
  <c r="CN213" i="13" s="1"/>
  <c r="CZ216" i="13"/>
  <c r="CW216" i="13"/>
  <c r="CX216" i="13" s="1"/>
  <c r="DP211" i="13"/>
  <c r="CU37" i="13"/>
  <c r="CR37" i="13"/>
  <c r="CS37" i="13" s="1"/>
  <c r="CU34" i="13"/>
  <c r="CR34" i="13"/>
  <c r="CS34" i="13" s="1"/>
  <c r="DE26" i="13"/>
  <c r="DB26" i="13"/>
  <c r="DC26" i="13" s="1"/>
  <c r="CU218" i="13"/>
  <c r="CR218" i="13"/>
  <c r="CS218" i="13" s="1"/>
  <c r="CN128" i="13"/>
  <c r="CU153" i="13"/>
  <c r="CR153" i="13"/>
  <c r="CS153" i="13" s="1"/>
  <c r="CM133" i="13"/>
  <c r="CP133" i="13"/>
  <c r="CS236" i="13"/>
  <c r="CM152" i="13"/>
  <c r="CP152" i="13"/>
  <c r="DP73" i="13"/>
  <c r="DQ73" i="13" s="1"/>
  <c r="DR73" i="13" s="1"/>
  <c r="DL73" i="13"/>
  <c r="DM73" i="13" s="1"/>
  <c r="CI111" i="13"/>
  <c r="CI115" i="13" s="1"/>
  <c r="CH115" i="13"/>
  <c r="DE88" i="13"/>
  <c r="DB88" i="13"/>
  <c r="DC88" i="13" s="1"/>
  <c r="CN36" i="13"/>
  <c r="CP83" i="13"/>
  <c r="CM83" i="13"/>
  <c r="CU35" i="13"/>
  <c r="CR35" i="13"/>
  <c r="CS35" i="13" s="1"/>
  <c r="CX208" i="13"/>
  <c r="CM232" i="13"/>
  <c r="CP232" i="13"/>
  <c r="CR138" i="13"/>
  <c r="CU138" i="13"/>
  <c r="CN90" i="13"/>
  <c r="CS110" i="13"/>
  <c r="CW92" i="13"/>
  <c r="CZ92" i="13"/>
  <c r="CR126" i="13"/>
  <c r="CS126" i="13" s="1"/>
  <c r="CU126" i="13"/>
  <c r="CC97" i="13"/>
  <c r="CD71" i="13"/>
  <c r="CD97" i="13" s="1"/>
  <c r="CM137" i="13"/>
  <c r="CP137" i="13"/>
  <c r="CU39" i="13"/>
  <c r="CR39" i="13"/>
  <c r="CR80" i="13"/>
  <c r="CU80" i="13"/>
  <c r="CR60" i="13"/>
  <c r="CS60" i="13" s="1"/>
  <c r="CU60" i="13"/>
  <c r="CP122" i="13"/>
  <c r="CM122" i="13"/>
  <c r="CI217" i="13"/>
  <c r="CI220" i="13" s="1"/>
  <c r="CW236" i="13"/>
  <c r="CX236" i="13" s="1"/>
  <c r="CZ236" i="13"/>
  <c r="CS209" i="13"/>
  <c r="CN40" i="13"/>
  <c r="DC89" i="13"/>
  <c r="CR238" i="13"/>
  <c r="CU238" i="13"/>
  <c r="CM135" i="13"/>
  <c r="CP135" i="13"/>
  <c r="CM139" i="13"/>
  <c r="CP139" i="13"/>
  <c r="CW21" i="13"/>
  <c r="CZ21" i="13"/>
  <c r="DF28" i="13"/>
  <c r="DB28" i="13"/>
  <c r="DC28" i="13" s="1"/>
  <c r="CW114" i="13"/>
  <c r="CZ114" i="13"/>
  <c r="CW29" i="13"/>
  <c r="CZ29" i="13"/>
  <c r="CM129" i="13"/>
  <c r="CP129" i="13"/>
  <c r="CX219" i="13"/>
  <c r="CX88" i="13"/>
  <c r="DE85" i="13"/>
  <c r="DB85" i="13"/>
  <c r="DE124" i="13"/>
  <c r="DB124" i="13"/>
  <c r="CU36" i="13"/>
  <c r="CR36" i="13"/>
  <c r="CS36" i="13" s="1"/>
  <c r="CR130" i="13"/>
  <c r="CS130" i="13" s="1"/>
  <c r="CU130" i="13"/>
  <c r="CX183" i="13"/>
  <c r="CM229" i="13"/>
  <c r="CN229" i="13" s="1"/>
  <c r="CP229" i="13"/>
  <c r="CR54" i="13"/>
  <c r="CU54" i="13"/>
  <c r="CR125" i="13"/>
  <c r="CS125" i="13" s="1"/>
  <c r="CU125" i="13"/>
  <c r="CW94" i="13"/>
  <c r="CZ94" i="13"/>
  <c r="DF214" i="13"/>
  <c r="DB214" i="13"/>
  <c r="CR132" i="13"/>
  <c r="CS132" i="13" s="1"/>
  <c r="CU132" i="13"/>
  <c r="CZ234" i="13"/>
  <c r="CW234" i="13"/>
  <c r="CX234" i="13" s="1"/>
  <c r="CU86" i="13"/>
  <c r="CR86" i="13"/>
  <c r="CS86" i="13" s="1"/>
  <c r="CR134" i="13"/>
  <c r="CS134" i="13" s="1"/>
  <c r="CU134" i="13"/>
  <c r="CN153" i="13"/>
  <c r="DE27" i="13"/>
  <c r="DB27" i="13"/>
  <c r="DC27" i="13" s="1"/>
  <c r="CM95" i="13"/>
  <c r="CN95" i="13" s="1"/>
  <c r="CP95" i="13"/>
  <c r="CN227" i="13"/>
  <c r="CM230" i="13"/>
  <c r="CN230" i="13" s="1"/>
  <c r="CP230" i="13"/>
  <c r="CM127" i="13"/>
  <c r="CN127" i="13" s="1"/>
  <c r="CP127" i="13"/>
  <c r="CU210" i="13"/>
  <c r="CR210" i="13"/>
  <c r="CR82" i="13"/>
  <c r="CU82" i="13"/>
  <c r="DF183" i="13"/>
  <c r="DB183" i="13"/>
  <c r="DJ84" i="13"/>
  <c r="DG84" i="13"/>
  <c r="DH84" i="13" s="1"/>
  <c r="CI229" i="13"/>
  <c r="CI239" i="13" s="1"/>
  <c r="CW110" i="13"/>
  <c r="CZ110" i="13"/>
  <c r="CH220" i="13"/>
  <c r="CN132" i="13"/>
  <c r="CN134" i="13"/>
  <c r="CX27" i="13"/>
  <c r="CP228" i="13"/>
  <c r="CM228" i="13"/>
  <c r="CN228" i="13" s="1"/>
  <c r="CS21" i="13"/>
  <c r="CW112" i="13"/>
  <c r="CX112" i="13" s="1"/>
  <c r="CZ112" i="13"/>
  <c r="DP215" i="13"/>
  <c r="DQ215" i="13" s="1"/>
  <c r="DR215" i="13" s="1"/>
  <c r="DL215" i="13"/>
  <c r="CU58" i="13"/>
  <c r="CR58" i="13"/>
  <c r="CS58" i="13" s="1"/>
  <c r="CN54" i="13"/>
  <c r="CH201" i="13"/>
  <c r="CN126" i="13"/>
  <c r="CL71" i="13"/>
  <c r="CH71" i="13"/>
  <c r="CZ217" i="13"/>
  <c r="CS234" i="13"/>
  <c r="CU87" i="13"/>
  <c r="CR87" i="13"/>
  <c r="CR57" i="13"/>
  <c r="CS57" i="13" s="1"/>
  <c r="CU57" i="13"/>
  <c r="CR140" i="13"/>
  <c r="CS140" i="13" s="1"/>
  <c r="CU140" i="13"/>
  <c r="CI122" i="13"/>
  <c r="CI141" i="13" s="1"/>
  <c r="CH141" i="13"/>
  <c r="DE233" i="13"/>
  <c r="CQ217" i="13"/>
  <c r="CM217" i="13"/>
  <c r="CN217" i="13" s="1"/>
  <c r="CR227" i="13"/>
  <c r="CU227" i="13"/>
  <c r="DE30" i="13"/>
  <c r="DB30" i="13"/>
  <c r="CU32" i="13"/>
  <c r="CR32" i="13"/>
  <c r="CW61" i="13"/>
  <c r="CX61" i="13" s="1"/>
  <c r="CZ61" i="13"/>
  <c r="CM131" i="13"/>
  <c r="CN131" i="13" s="1"/>
  <c r="CP131" i="13"/>
  <c r="CZ209" i="13"/>
  <c r="CW209" i="13"/>
  <c r="CX209" i="13" s="1"/>
  <c r="CU40" i="13"/>
  <c r="CR40" i="13"/>
  <c r="CS40" i="13" s="1"/>
  <c r="CM231" i="13"/>
  <c r="CN231" i="13" s="1"/>
  <c r="CP231" i="13"/>
  <c r="DG89" i="13"/>
  <c r="DH89" i="13" s="1"/>
  <c r="DJ89" i="13"/>
  <c r="CR136" i="13"/>
  <c r="CU136" i="13"/>
  <c r="CR59" i="13"/>
  <c r="CS59" i="13" s="1"/>
  <c r="CU59" i="13"/>
  <c r="CW96" i="13"/>
  <c r="CX96" i="13" s="1"/>
  <c r="CZ96" i="13"/>
  <c r="CR113" i="13"/>
  <c r="CU113" i="13"/>
  <c r="CN210" i="13"/>
  <c r="DF219" i="13"/>
  <c r="DB219" i="13"/>
  <c r="DC219" i="13" s="1"/>
  <c r="CN130" i="13"/>
  <c r="CU38" i="13"/>
  <c r="CR38" i="13"/>
  <c r="CP235" i="13"/>
  <c r="CM235" i="13"/>
  <c r="CI201" i="13" l="1"/>
  <c r="DB25" i="13"/>
  <c r="DC25" i="13" s="1"/>
  <c r="DE25" i="13"/>
  <c r="CW169" i="13"/>
  <c r="CZ169" i="13"/>
  <c r="CW195" i="13"/>
  <c r="CX195" i="13" s="1"/>
  <c r="DA195" i="13"/>
  <c r="CS170" i="13"/>
  <c r="CW165" i="13"/>
  <c r="CX165" i="13" s="1"/>
  <c r="CZ165" i="13"/>
  <c r="CV197" i="13"/>
  <c r="CR197" i="13"/>
  <c r="CX172" i="13"/>
  <c r="CS196" i="13"/>
  <c r="CW199" i="13"/>
  <c r="DA199" i="13"/>
  <c r="CW200" i="13"/>
  <c r="DA200" i="13"/>
  <c r="CS195" i="13"/>
  <c r="CW164" i="13"/>
  <c r="CX164" i="13" s="1"/>
  <c r="CZ164" i="13"/>
  <c r="DE168" i="13"/>
  <c r="DB168" i="13"/>
  <c r="CW170" i="13"/>
  <c r="CX170" i="13" s="1"/>
  <c r="CZ170" i="13"/>
  <c r="CW196" i="13"/>
  <c r="CX196" i="13" s="1"/>
  <c r="DA196" i="13"/>
  <c r="CW187" i="13"/>
  <c r="CX187" i="13" s="1"/>
  <c r="DA187" i="13"/>
  <c r="CW167" i="13"/>
  <c r="CX167" i="13" s="1"/>
  <c r="CZ167" i="13"/>
  <c r="DB190" i="13"/>
  <c r="DF190" i="13"/>
  <c r="CW189" i="13"/>
  <c r="DA189" i="13"/>
  <c r="CV193" i="13"/>
  <c r="CR193" i="13"/>
  <c r="CS193" i="13" s="1"/>
  <c r="CV188" i="13"/>
  <c r="CR188" i="13"/>
  <c r="DE172" i="13"/>
  <c r="DB172" i="13"/>
  <c r="DC172" i="13" s="1"/>
  <c r="DB198" i="13"/>
  <c r="DF198" i="13"/>
  <c r="CW166" i="13"/>
  <c r="CX166" i="13" s="1"/>
  <c r="CZ166" i="13"/>
  <c r="DB194" i="13"/>
  <c r="DF194" i="13"/>
  <c r="CW173" i="13"/>
  <c r="CZ173" i="13"/>
  <c r="CW192" i="13"/>
  <c r="DA192" i="13"/>
  <c r="CR171" i="13"/>
  <c r="CU171" i="13"/>
  <c r="CW191" i="13"/>
  <c r="DA191" i="13"/>
  <c r="DT73" i="13"/>
  <c r="DX73" i="13" s="1"/>
  <c r="DT182" i="13"/>
  <c r="DU182" i="13" s="1"/>
  <c r="DY182" i="13" s="1"/>
  <c r="CI63" i="13"/>
  <c r="DB24" i="13"/>
  <c r="DC24" i="13" s="1"/>
  <c r="DE24" i="13"/>
  <c r="CW181" i="13"/>
  <c r="CX181" i="13" s="1"/>
  <c r="DA181" i="13"/>
  <c r="CZ154" i="13"/>
  <c r="CW154" i="13"/>
  <c r="CX154" i="13" s="1"/>
  <c r="DT184" i="13"/>
  <c r="DX184" i="13" s="1"/>
  <c r="CZ211" i="13"/>
  <c r="CW211" i="13"/>
  <c r="CX211" i="13" s="1"/>
  <c r="DA72" i="13"/>
  <c r="CW72" i="13"/>
  <c r="CX72" i="13" s="1"/>
  <c r="CU212" i="13"/>
  <c r="CR212" i="13"/>
  <c r="CS212" i="13" s="1"/>
  <c r="CV233" i="13"/>
  <c r="CR233" i="13"/>
  <c r="CS233" i="13" s="1"/>
  <c r="CU186" i="13"/>
  <c r="CR186" i="13"/>
  <c r="CS186" i="13" s="1"/>
  <c r="CM63" i="13"/>
  <c r="CW113" i="13"/>
  <c r="CX113" i="13" s="1"/>
  <c r="CZ113" i="13"/>
  <c r="DB112" i="13"/>
  <c r="DC112" i="13" s="1"/>
  <c r="DE112" i="13"/>
  <c r="DB110" i="13"/>
  <c r="DE110" i="13"/>
  <c r="CS210" i="13"/>
  <c r="CS54" i="13"/>
  <c r="DC85" i="13"/>
  <c r="DB114" i="13"/>
  <c r="DC114" i="13" s="1"/>
  <c r="DE114" i="13"/>
  <c r="CN122" i="13"/>
  <c r="CM141" i="13"/>
  <c r="CZ37" i="13"/>
  <c r="CW37" i="13"/>
  <c r="DE216" i="13"/>
  <c r="DB216" i="13"/>
  <c r="CZ90" i="13"/>
  <c r="CW90" i="13"/>
  <c r="CW91" i="13"/>
  <c r="CX91" i="13" s="1"/>
  <c r="CZ91" i="13"/>
  <c r="DJ31" i="13"/>
  <c r="DG31" i="13"/>
  <c r="DH31" i="13" s="1"/>
  <c r="CM201" i="13"/>
  <c r="CS113" i="13"/>
  <c r="CS136" i="13"/>
  <c r="CZ40" i="13"/>
  <c r="CW40" i="13"/>
  <c r="CX40" i="13" s="1"/>
  <c r="CS32" i="13"/>
  <c r="CZ227" i="13"/>
  <c r="CW227" i="13"/>
  <c r="CH97" i="13"/>
  <c r="CI71" i="13"/>
  <c r="CI97" i="13" s="1"/>
  <c r="CW58" i="13"/>
  <c r="CX58" i="13" s="1"/>
  <c r="CZ58" i="13"/>
  <c r="DL84" i="13"/>
  <c r="DM84" i="13" s="1"/>
  <c r="DO84" i="13"/>
  <c r="DQ84" i="13" s="1"/>
  <c r="DR84" i="13" s="1"/>
  <c r="CZ210" i="13"/>
  <c r="CW210" i="13"/>
  <c r="CX210" i="13" s="1"/>
  <c r="CR95" i="13"/>
  <c r="CS95" i="13" s="1"/>
  <c r="CU95" i="13"/>
  <c r="CZ86" i="13"/>
  <c r="CW86" i="13"/>
  <c r="CX86" i="13" s="1"/>
  <c r="CW132" i="13"/>
  <c r="CZ132" i="13"/>
  <c r="CZ36" i="13"/>
  <c r="CW36" i="13"/>
  <c r="CX36" i="13" s="1"/>
  <c r="CN129" i="13"/>
  <c r="CX114" i="13"/>
  <c r="CX21" i="13"/>
  <c r="CR139" i="13"/>
  <c r="CS139" i="13" s="1"/>
  <c r="CU139" i="13"/>
  <c r="DB236" i="13"/>
  <c r="DE236" i="13"/>
  <c r="CU122" i="13"/>
  <c r="CR122" i="13"/>
  <c r="CW138" i="13"/>
  <c r="CX138" i="13" s="1"/>
  <c r="CZ138" i="13"/>
  <c r="CZ35" i="13"/>
  <c r="CW35" i="13"/>
  <c r="CX35" i="13" s="1"/>
  <c r="CU83" i="13"/>
  <c r="CR83" i="13"/>
  <c r="CS83" i="13" s="1"/>
  <c r="CN111" i="13"/>
  <c r="CN115" i="13" s="1"/>
  <c r="CM115" i="13"/>
  <c r="CW123" i="13"/>
  <c r="CX123" i="13" s="1"/>
  <c r="CZ123" i="13"/>
  <c r="DB237" i="13"/>
  <c r="DE237" i="13"/>
  <c r="CW128" i="13"/>
  <c r="CZ128" i="13"/>
  <c r="CN235" i="13"/>
  <c r="DK219" i="13"/>
  <c r="DG219" i="13"/>
  <c r="DH219" i="13" s="1"/>
  <c r="CM174" i="13"/>
  <c r="CM220" i="13"/>
  <c r="DB96" i="13"/>
  <c r="DC96" i="13" s="1"/>
  <c r="DE96" i="13"/>
  <c r="DL89" i="13"/>
  <c r="DO89" i="13"/>
  <c r="DQ89" i="13" s="1"/>
  <c r="DR89" i="13" s="1"/>
  <c r="CR231" i="13"/>
  <c r="CU231" i="13"/>
  <c r="CZ32" i="13"/>
  <c r="CW32" i="13"/>
  <c r="CX32" i="13" s="1"/>
  <c r="CS227" i="13"/>
  <c r="CV217" i="13"/>
  <c r="CR217" i="13"/>
  <c r="CS217" i="13" s="1"/>
  <c r="CZ57" i="13"/>
  <c r="CW57" i="13"/>
  <c r="CS87" i="13"/>
  <c r="CQ71" i="13"/>
  <c r="CM71" i="13"/>
  <c r="DM215" i="13"/>
  <c r="DT215" i="13"/>
  <c r="DC183" i="13"/>
  <c r="CW82" i="13"/>
  <c r="CX82" i="13" s="1"/>
  <c r="CZ82" i="13"/>
  <c r="DG27" i="13"/>
  <c r="DJ27" i="13"/>
  <c r="CW134" i="13"/>
  <c r="CZ134" i="13"/>
  <c r="DK214" i="13"/>
  <c r="DG214" i="13"/>
  <c r="DH214" i="13" s="1"/>
  <c r="CX94" i="13"/>
  <c r="CW130" i="13"/>
  <c r="CZ130" i="13"/>
  <c r="DC124" i="13"/>
  <c r="CN63" i="13"/>
  <c r="DB29" i="13"/>
  <c r="DC29" i="13" s="1"/>
  <c r="DE29" i="13"/>
  <c r="CN139" i="13"/>
  <c r="CS238" i="13"/>
  <c r="CW80" i="13"/>
  <c r="CX80" i="13" s="1"/>
  <c r="CZ80" i="13"/>
  <c r="CS138" i="13"/>
  <c r="CR152" i="13"/>
  <c r="CS152" i="13" s="1"/>
  <c r="CS156" i="13" s="1"/>
  <c r="CU152" i="13"/>
  <c r="CR133" i="13"/>
  <c r="CS133" i="13" s="1"/>
  <c r="CU133" i="13"/>
  <c r="DJ26" i="13"/>
  <c r="DG26" i="13"/>
  <c r="CZ34" i="13"/>
  <c r="CW34" i="13"/>
  <c r="CX34" i="13" s="1"/>
  <c r="CU213" i="13"/>
  <c r="CR213" i="13"/>
  <c r="CS213" i="13" s="1"/>
  <c r="DC208" i="13"/>
  <c r="CR93" i="13"/>
  <c r="CU93" i="13"/>
  <c r="CS33" i="13"/>
  <c r="DG155" i="13"/>
  <c r="DH155" i="13" s="1"/>
  <c r="DJ155" i="13"/>
  <c r="CS123" i="13"/>
  <c r="DJ22" i="13"/>
  <c r="DG22" i="13"/>
  <c r="CS38" i="13"/>
  <c r="CW136" i="13"/>
  <c r="CX136" i="13" s="1"/>
  <c r="CZ136" i="13"/>
  <c r="DE209" i="13"/>
  <c r="DB209" i="13"/>
  <c r="DC209" i="13" s="1"/>
  <c r="DG30" i="13"/>
  <c r="DH30" i="13" s="1"/>
  <c r="DJ30" i="13"/>
  <c r="DE217" i="13"/>
  <c r="CM239" i="13"/>
  <c r="DE234" i="13"/>
  <c r="DB234" i="13"/>
  <c r="CR129" i="13"/>
  <c r="CS129" i="13" s="1"/>
  <c r="CU129" i="13"/>
  <c r="DE21" i="13"/>
  <c r="DB21" i="13"/>
  <c r="CN135" i="13"/>
  <c r="CW60" i="13"/>
  <c r="CZ60" i="13"/>
  <c r="CS39" i="13"/>
  <c r="CR137" i="13"/>
  <c r="CS137" i="13" s="1"/>
  <c r="CU137" i="13"/>
  <c r="CX92" i="13"/>
  <c r="CN232" i="13"/>
  <c r="CN83" i="13"/>
  <c r="CZ153" i="13"/>
  <c r="CW153" i="13"/>
  <c r="CZ218" i="13"/>
  <c r="CW218" i="13"/>
  <c r="CR81" i="13"/>
  <c r="CU81" i="13"/>
  <c r="CR111" i="13"/>
  <c r="CU111" i="13"/>
  <c r="CZ38" i="13"/>
  <c r="CW38" i="13"/>
  <c r="CX38" i="13" s="1"/>
  <c r="CW59" i="13"/>
  <c r="CZ59" i="13"/>
  <c r="CR131" i="13"/>
  <c r="CU131" i="13"/>
  <c r="CX110" i="13"/>
  <c r="DC214" i="13"/>
  <c r="DB94" i="13"/>
  <c r="DC94" i="13" s="1"/>
  <c r="DE94" i="13"/>
  <c r="CR229" i="13"/>
  <c r="CU229" i="13"/>
  <c r="DG85" i="13"/>
  <c r="DH85" i="13" s="1"/>
  <c r="DJ85" i="13"/>
  <c r="DK28" i="13"/>
  <c r="DG28" i="13"/>
  <c r="CW238" i="13"/>
  <c r="CX238" i="13" s="1"/>
  <c r="CZ238" i="13"/>
  <c r="CZ39" i="13"/>
  <c r="CW39" i="13"/>
  <c r="CX39" i="13" s="1"/>
  <c r="CN137" i="13"/>
  <c r="CU235" i="13"/>
  <c r="CR235" i="13"/>
  <c r="CS235" i="13" s="1"/>
  <c r="CN220" i="13"/>
  <c r="DB61" i="13"/>
  <c r="DC61" i="13" s="1"/>
  <c r="DE61" i="13"/>
  <c r="DC30" i="13"/>
  <c r="DJ233" i="13"/>
  <c r="CW140" i="13"/>
  <c r="CX140" i="13" s="1"/>
  <c r="CZ140" i="13"/>
  <c r="CW87" i="13"/>
  <c r="CX87" i="13" s="1"/>
  <c r="CZ87" i="13"/>
  <c r="CR228" i="13"/>
  <c r="CU228" i="13"/>
  <c r="DU73" i="13"/>
  <c r="DY73" i="13" s="1"/>
  <c r="DK183" i="13"/>
  <c r="DG183" i="13"/>
  <c r="CS82" i="13"/>
  <c r="CR127" i="13"/>
  <c r="CU127" i="13"/>
  <c r="CR230" i="13"/>
  <c r="CS230" i="13" s="1"/>
  <c r="CU230" i="13"/>
  <c r="CW125" i="13"/>
  <c r="CZ125" i="13"/>
  <c r="CZ54" i="13"/>
  <c r="CW54" i="13"/>
  <c r="DG124" i="13"/>
  <c r="DH124" i="13" s="1"/>
  <c r="DJ124" i="13"/>
  <c r="CX29" i="13"/>
  <c r="CR135" i="13"/>
  <c r="CS135" i="13" s="1"/>
  <c r="CU135" i="13"/>
  <c r="CS80" i="13"/>
  <c r="CW126" i="13"/>
  <c r="CX126" i="13" s="1"/>
  <c r="CZ126" i="13"/>
  <c r="DB92" i="13"/>
  <c r="DC92" i="13" s="1"/>
  <c r="DE92" i="13"/>
  <c r="CR232" i="13"/>
  <c r="CS232" i="13" s="1"/>
  <c r="CU232" i="13"/>
  <c r="DJ88" i="13"/>
  <c r="DG88" i="13"/>
  <c r="CN152" i="13"/>
  <c r="CN156" i="13" s="1"/>
  <c r="CM156" i="13"/>
  <c r="CN133" i="13"/>
  <c r="DK208" i="13"/>
  <c r="DG208" i="13"/>
  <c r="CZ33" i="13"/>
  <c r="CW33" i="13"/>
  <c r="CX33" i="13" s="1"/>
  <c r="CS91" i="13"/>
  <c r="DC31" i="13"/>
  <c r="DJ25" i="13" l="1"/>
  <c r="DG25" i="13"/>
  <c r="DH25" i="13" s="1"/>
  <c r="CX191" i="13"/>
  <c r="DG198" i="13"/>
  <c r="DH198" i="13" s="1"/>
  <c r="DK198" i="13"/>
  <c r="DB189" i="13"/>
  <c r="DC189" i="13" s="1"/>
  <c r="DF189" i="13"/>
  <c r="CX199" i="13"/>
  <c r="CW171" i="13"/>
  <c r="CX171" i="13" s="1"/>
  <c r="CZ171" i="13"/>
  <c r="DC194" i="13"/>
  <c r="CW188" i="13"/>
  <c r="CX188" i="13" s="1"/>
  <c r="DA188" i="13"/>
  <c r="DE169" i="13"/>
  <c r="DB169" i="13"/>
  <c r="DC169" i="13" s="1"/>
  <c r="DB191" i="13"/>
  <c r="DC191" i="13" s="1"/>
  <c r="DF191" i="13"/>
  <c r="CX173" i="13"/>
  <c r="DJ172" i="13"/>
  <c r="DG172" i="13"/>
  <c r="DH172" i="13" s="1"/>
  <c r="CW193" i="13"/>
  <c r="CX193" i="13" s="1"/>
  <c r="DA193" i="13"/>
  <c r="DC190" i="13"/>
  <c r="DB200" i="13"/>
  <c r="DC200" i="13" s="1"/>
  <c r="DF200" i="13"/>
  <c r="DB199" i="13"/>
  <c r="DC199" i="13" s="1"/>
  <c r="DF199" i="13"/>
  <c r="DE165" i="13"/>
  <c r="DB165" i="13"/>
  <c r="DC165" i="13" s="1"/>
  <c r="DB195" i="13"/>
  <c r="DF195" i="13"/>
  <c r="DB192" i="13"/>
  <c r="DC192" i="13" s="1"/>
  <c r="DF192" i="13"/>
  <c r="DG194" i="13"/>
  <c r="DH194" i="13" s="1"/>
  <c r="DK194" i="13"/>
  <c r="CS188" i="13"/>
  <c r="DE167" i="13"/>
  <c r="DB167" i="13"/>
  <c r="DC167" i="13" s="1"/>
  <c r="DB196" i="13"/>
  <c r="DC196" i="13" s="1"/>
  <c r="DF196" i="13"/>
  <c r="DC168" i="13"/>
  <c r="CX200" i="13"/>
  <c r="CX192" i="13"/>
  <c r="DC198" i="13"/>
  <c r="CX189" i="13"/>
  <c r="DJ168" i="13"/>
  <c r="DG168" i="13"/>
  <c r="DH168" i="13" s="1"/>
  <c r="CS197" i="13"/>
  <c r="CS171" i="13"/>
  <c r="CS174" i="13" s="1"/>
  <c r="DE173" i="13"/>
  <c r="DB173" i="13"/>
  <c r="DC173" i="13" s="1"/>
  <c r="DE166" i="13"/>
  <c r="DB166" i="13"/>
  <c r="DG190" i="13"/>
  <c r="DH190" i="13" s="1"/>
  <c r="DK190" i="13"/>
  <c r="DB187" i="13"/>
  <c r="DF187" i="13"/>
  <c r="DE170" i="13"/>
  <c r="DB170" i="13"/>
  <c r="DE164" i="13"/>
  <c r="DB164" i="13"/>
  <c r="DC164" i="13" s="1"/>
  <c r="CW197" i="13"/>
  <c r="CX197" i="13" s="1"/>
  <c r="DA197" i="13"/>
  <c r="CX169" i="13"/>
  <c r="CX174" i="13" s="1"/>
  <c r="DX182" i="13"/>
  <c r="CN239" i="13"/>
  <c r="DU184" i="13"/>
  <c r="DY184" i="13" s="1"/>
  <c r="DJ24" i="13"/>
  <c r="DG24" i="13"/>
  <c r="DH24" i="13" s="1"/>
  <c r="DF181" i="13"/>
  <c r="DB181" i="13"/>
  <c r="CN201" i="13"/>
  <c r="DA233" i="13"/>
  <c r="CW233" i="13"/>
  <c r="CX233" i="13" s="1"/>
  <c r="CZ212" i="13"/>
  <c r="CW212" i="13"/>
  <c r="CX212" i="13" s="1"/>
  <c r="DE211" i="13"/>
  <c r="DB211" i="13"/>
  <c r="DC211" i="13" s="1"/>
  <c r="DB154" i="13"/>
  <c r="DC154" i="13" s="1"/>
  <c r="DE154" i="13"/>
  <c r="CR156" i="13"/>
  <c r="DF72" i="13"/>
  <c r="DB72" i="13"/>
  <c r="DC72" i="13" s="1"/>
  <c r="CZ186" i="13"/>
  <c r="CW186" i="13"/>
  <c r="DT84" i="13"/>
  <c r="DU84" i="13" s="1"/>
  <c r="DY84" i="13" s="1"/>
  <c r="DH208" i="13"/>
  <c r="CW131" i="13"/>
  <c r="CX131" i="13" s="1"/>
  <c r="CZ131" i="13"/>
  <c r="CW137" i="13"/>
  <c r="CX137" i="13" s="1"/>
  <c r="CZ137" i="13"/>
  <c r="DB60" i="13"/>
  <c r="DC60" i="13" s="1"/>
  <c r="DE60" i="13"/>
  <c r="CW129" i="13"/>
  <c r="CX129" i="13" s="1"/>
  <c r="CZ129" i="13"/>
  <c r="CS93" i="13"/>
  <c r="DB80" i="13"/>
  <c r="DE80" i="13"/>
  <c r="DO27" i="13"/>
  <c r="DQ27" i="13" s="1"/>
  <c r="DR27" i="13" s="1"/>
  <c r="DL27" i="13"/>
  <c r="DM27" i="13" s="1"/>
  <c r="CR201" i="13"/>
  <c r="DB86" i="13"/>
  <c r="DE86" i="13"/>
  <c r="DE40" i="13"/>
  <c r="DB40" i="13"/>
  <c r="DC216" i="13"/>
  <c r="CS220" i="13"/>
  <c r="DE33" i="13"/>
  <c r="DB33" i="13"/>
  <c r="DC33" i="13" s="1"/>
  <c r="CW127" i="13"/>
  <c r="CX127" i="13" s="1"/>
  <c r="CZ127" i="13"/>
  <c r="CW228" i="13"/>
  <c r="CX228" i="13" s="1"/>
  <c r="CZ228" i="13"/>
  <c r="CZ235" i="13"/>
  <c r="CW235" i="13"/>
  <c r="CX235" i="13" s="1"/>
  <c r="DE39" i="13"/>
  <c r="DB39" i="13"/>
  <c r="DC39" i="13" s="1"/>
  <c r="DL85" i="13"/>
  <c r="DM85" i="13" s="1"/>
  <c r="DO85" i="13"/>
  <c r="DQ85" i="13" s="1"/>
  <c r="DR85" i="13" s="1"/>
  <c r="CW229" i="13"/>
  <c r="CX229" i="13" s="1"/>
  <c r="CZ229" i="13"/>
  <c r="DG94" i="13"/>
  <c r="DJ94" i="13"/>
  <c r="CX60" i="13"/>
  <c r="DO30" i="13"/>
  <c r="DQ30" i="13" s="1"/>
  <c r="DR30" i="13" s="1"/>
  <c r="DL30" i="13"/>
  <c r="DB136" i="13"/>
  <c r="DE136" i="13"/>
  <c r="CZ213" i="13"/>
  <c r="CW213" i="13"/>
  <c r="DO26" i="13"/>
  <c r="DQ26" i="13" s="1"/>
  <c r="DR26" i="13" s="1"/>
  <c r="DL26" i="13"/>
  <c r="DM26" i="13" s="1"/>
  <c r="DH27" i="13"/>
  <c r="CV71" i="13"/>
  <c r="CR71" i="13"/>
  <c r="DB57" i="13"/>
  <c r="DC57" i="13" s="1"/>
  <c r="DE57" i="13"/>
  <c r="CR239" i="13"/>
  <c r="CS231" i="13"/>
  <c r="DG237" i="13"/>
  <c r="DH237" i="13" s="1"/>
  <c r="DJ237" i="13"/>
  <c r="CW83" i="13"/>
  <c r="CX83" i="13" s="1"/>
  <c r="CZ83" i="13"/>
  <c r="DB138" i="13"/>
  <c r="DE138" i="13"/>
  <c r="CS122" i="13"/>
  <c r="CR141" i="13"/>
  <c r="CW139" i="13"/>
  <c r="CZ139" i="13"/>
  <c r="DB132" i="13"/>
  <c r="DC132" i="13" s="1"/>
  <c r="DE132" i="13"/>
  <c r="CW95" i="13"/>
  <c r="CZ95" i="13"/>
  <c r="DE210" i="13"/>
  <c r="DB210" i="13"/>
  <c r="DC210" i="13" s="1"/>
  <c r="DO31" i="13"/>
  <c r="DQ31" i="13" s="1"/>
  <c r="DR31" i="13" s="1"/>
  <c r="DL31" i="13"/>
  <c r="DM31" i="13" s="1"/>
  <c r="DJ216" i="13"/>
  <c r="DG216" i="13"/>
  <c r="DH216" i="13" s="1"/>
  <c r="DG114" i="13"/>
  <c r="DJ114" i="13"/>
  <c r="DG110" i="13"/>
  <c r="DJ110" i="13"/>
  <c r="DG112" i="13"/>
  <c r="DJ112" i="13"/>
  <c r="DB113" i="13"/>
  <c r="DE113" i="13"/>
  <c r="DB125" i="13"/>
  <c r="DC125" i="13" s="1"/>
  <c r="DE125" i="13"/>
  <c r="CS127" i="13"/>
  <c r="DP183" i="13"/>
  <c r="DQ183" i="13" s="1"/>
  <c r="DL183" i="13"/>
  <c r="CS228" i="13"/>
  <c r="DB140" i="13"/>
  <c r="DC140" i="13" s="1"/>
  <c r="DE140" i="13"/>
  <c r="CR174" i="13"/>
  <c r="DP28" i="13"/>
  <c r="DQ28" i="13" s="1"/>
  <c r="DR28" i="13" s="1"/>
  <c r="DL28" i="13"/>
  <c r="DM28" i="13" s="1"/>
  <c r="CS229" i="13"/>
  <c r="DB59" i="13"/>
  <c r="DC59" i="13" s="1"/>
  <c r="DE59" i="13"/>
  <c r="CW111" i="13"/>
  <c r="CZ111" i="13"/>
  <c r="DE153" i="13"/>
  <c r="DB153" i="13"/>
  <c r="DC153" i="13" s="1"/>
  <c r="DC21" i="13"/>
  <c r="DH22" i="13"/>
  <c r="CW152" i="13"/>
  <c r="CZ152" i="13"/>
  <c r="DG29" i="13"/>
  <c r="DJ29" i="13"/>
  <c r="DB130" i="13"/>
  <c r="DC130" i="13" s="1"/>
  <c r="DE130" i="13"/>
  <c r="DB134" i="13"/>
  <c r="DC134" i="13" s="1"/>
  <c r="DE134" i="13"/>
  <c r="DB82" i="13"/>
  <c r="DE82" i="13"/>
  <c r="DX215" i="13"/>
  <c r="DU215" i="13"/>
  <c r="DY215" i="13" s="1"/>
  <c r="DP219" i="13"/>
  <c r="DQ219" i="13" s="1"/>
  <c r="DR219" i="13" s="1"/>
  <c r="DL219" i="13"/>
  <c r="DM219" i="13" s="1"/>
  <c r="DC237" i="13"/>
  <c r="CW122" i="13"/>
  <c r="CZ122" i="13"/>
  <c r="DE36" i="13"/>
  <c r="DB36" i="13"/>
  <c r="CX132" i="13"/>
  <c r="DE58" i="13"/>
  <c r="DB58" i="13"/>
  <c r="DC58" i="13" s="1"/>
  <c r="DB91" i="13"/>
  <c r="DE91" i="13"/>
  <c r="CX90" i="13"/>
  <c r="CX37" i="13"/>
  <c r="DC110" i="13"/>
  <c r="DH88" i="13"/>
  <c r="DL124" i="13"/>
  <c r="DO124" i="13"/>
  <c r="DQ124" i="13" s="1"/>
  <c r="DR124" i="13" s="1"/>
  <c r="CX54" i="13"/>
  <c r="DB87" i="13"/>
  <c r="DC87" i="13" s="1"/>
  <c r="DE87" i="13"/>
  <c r="CW81" i="13"/>
  <c r="CX81" i="13" s="1"/>
  <c r="CZ81" i="13"/>
  <c r="DE218" i="13"/>
  <c r="DB218" i="13"/>
  <c r="DC218" i="13" s="1"/>
  <c r="DJ234" i="13"/>
  <c r="DG234" i="13"/>
  <c r="DH234" i="13" s="1"/>
  <c r="DJ209" i="13"/>
  <c r="DG209" i="13"/>
  <c r="DH209" i="13" s="1"/>
  <c r="DH26" i="13"/>
  <c r="CW133" i="13"/>
  <c r="CZ133" i="13"/>
  <c r="CM97" i="13"/>
  <c r="CN71" i="13"/>
  <c r="CN97" i="13" s="1"/>
  <c r="CX57" i="13"/>
  <c r="CW231" i="13"/>
  <c r="CX231" i="13" s="1"/>
  <c r="CZ231" i="13"/>
  <c r="DG96" i="13"/>
  <c r="DJ96" i="13"/>
  <c r="CX128" i="13"/>
  <c r="DC236" i="13"/>
  <c r="DE227" i="13"/>
  <c r="DB227" i="13"/>
  <c r="DP208" i="13"/>
  <c r="DQ208" i="13" s="1"/>
  <c r="DL208" i="13"/>
  <c r="DL88" i="13"/>
  <c r="DM88" i="13" s="1"/>
  <c r="DO88" i="13"/>
  <c r="DQ88" i="13" s="1"/>
  <c r="DR88" i="13" s="1"/>
  <c r="DG92" i="13"/>
  <c r="DH92" i="13" s="1"/>
  <c r="DJ92" i="13"/>
  <c r="DB54" i="13"/>
  <c r="DE54" i="13"/>
  <c r="DH183" i="13"/>
  <c r="DO233" i="13"/>
  <c r="DH28" i="13"/>
  <c r="CS131" i="13"/>
  <c r="DE38" i="13"/>
  <c r="DB38" i="13"/>
  <c r="DC38" i="13" s="1"/>
  <c r="CS81" i="13"/>
  <c r="CX153" i="13"/>
  <c r="CW232" i="13"/>
  <c r="CX232" i="13" s="1"/>
  <c r="CZ232" i="13"/>
  <c r="DB126" i="13"/>
  <c r="DC126" i="13" s="1"/>
  <c r="DE126" i="13"/>
  <c r="CW135" i="13"/>
  <c r="CX135" i="13" s="1"/>
  <c r="CZ135" i="13"/>
  <c r="CR220" i="13"/>
  <c r="CX125" i="13"/>
  <c r="CW230" i="13"/>
  <c r="CX230" i="13" s="1"/>
  <c r="CZ230" i="13"/>
  <c r="DG61" i="13"/>
  <c r="DH61" i="13" s="1"/>
  <c r="DJ61" i="13"/>
  <c r="DB238" i="13"/>
  <c r="DC238" i="13" s="1"/>
  <c r="DE238" i="13"/>
  <c r="CX59" i="13"/>
  <c r="CS111" i="13"/>
  <c r="CS115" i="13" s="1"/>
  <c r="CR115" i="13"/>
  <c r="CX218" i="13"/>
  <c r="DG21" i="13"/>
  <c r="DJ21" i="13"/>
  <c r="DC234" i="13"/>
  <c r="DJ217" i="13"/>
  <c r="DO22" i="13"/>
  <c r="DQ22" i="13" s="1"/>
  <c r="DR22" i="13" s="1"/>
  <c r="DL22" i="13"/>
  <c r="DM22" i="13" s="1"/>
  <c r="DL155" i="13"/>
  <c r="DM155" i="13" s="1"/>
  <c r="DO155" i="13"/>
  <c r="DQ155" i="13" s="1"/>
  <c r="DR155" i="13" s="1"/>
  <c r="CW93" i="13"/>
  <c r="CX93" i="13" s="1"/>
  <c r="CZ93" i="13"/>
  <c r="DE34" i="13"/>
  <c r="DB34" i="13"/>
  <c r="CX130" i="13"/>
  <c r="DP214" i="13"/>
  <c r="DQ214" i="13" s="1"/>
  <c r="DR214" i="13" s="1"/>
  <c r="DL214" i="13"/>
  <c r="CX134" i="13"/>
  <c r="DA217" i="13"/>
  <c r="CW217" i="13"/>
  <c r="DE32" i="13"/>
  <c r="DB32" i="13"/>
  <c r="DM89" i="13"/>
  <c r="DT89" i="13"/>
  <c r="DB128" i="13"/>
  <c r="DC128" i="13" s="1"/>
  <c r="DE128" i="13"/>
  <c r="DE123" i="13"/>
  <c r="DB123" i="13"/>
  <c r="DE35" i="13"/>
  <c r="DB35" i="13"/>
  <c r="DJ236" i="13"/>
  <c r="DG236" i="13"/>
  <c r="DH236" i="13" s="1"/>
  <c r="CX227" i="13"/>
  <c r="DB90" i="13"/>
  <c r="DC90" i="13" s="1"/>
  <c r="DE90" i="13"/>
  <c r="DE37" i="13"/>
  <c r="DB37" i="13"/>
  <c r="DC37" i="13" s="1"/>
  <c r="CN141" i="13"/>
  <c r="CR63" i="13"/>
  <c r="DO25" i="13" l="1"/>
  <c r="DQ25" i="13" s="1"/>
  <c r="DR25" i="13" s="1"/>
  <c r="DL25" i="13"/>
  <c r="DM25" i="13" s="1"/>
  <c r="DB197" i="13"/>
  <c r="DC197" i="13" s="1"/>
  <c r="DF197" i="13"/>
  <c r="DC187" i="13"/>
  <c r="DG191" i="13"/>
  <c r="DK191" i="13"/>
  <c r="DC170" i="13"/>
  <c r="DL190" i="13"/>
  <c r="DM190" i="13" s="1"/>
  <c r="DP190" i="13"/>
  <c r="DQ190" i="13" s="1"/>
  <c r="DR190" i="13" s="1"/>
  <c r="DL168" i="13"/>
  <c r="DM168" i="13" s="1"/>
  <c r="DO168" i="13"/>
  <c r="DQ168" i="13" s="1"/>
  <c r="DR168" i="13" s="1"/>
  <c r="DG187" i="13"/>
  <c r="DH187" i="13" s="1"/>
  <c r="DK187" i="13"/>
  <c r="DC166" i="13"/>
  <c r="DJ167" i="13"/>
  <c r="DG167" i="13"/>
  <c r="DH167" i="13" s="1"/>
  <c r="DC195" i="13"/>
  <c r="DG199" i="13"/>
  <c r="DH199" i="13" s="1"/>
  <c r="DK199" i="13"/>
  <c r="DL198" i="13"/>
  <c r="DP198" i="13"/>
  <c r="DQ198" i="13" s="1"/>
  <c r="DR198" i="13" s="1"/>
  <c r="DJ164" i="13"/>
  <c r="DG164" i="13"/>
  <c r="DJ166" i="13"/>
  <c r="DG166" i="13"/>
  <c r="DH166" i="13" s="1"/>
  <c r="DG196" i="13"/>
  <c r="DH196" i="13" s="1"/>
  <c r="DK196" i="13"/>
  <c r="DG192" i="13"/>
  <c r="DH192" i="13" s="1"/>
  <c r="DK192" i="13"/>
  <c r="DL172" i="13"/>
  <c r="DO172" i="13"/>
  <c r="DQ172" i="13" s="1"/>
  <c r="DR172" i="13" s="1"/>
  <c r="DJ169" i="13"/>
  <c r="DG169" i="13"/>
  <c r="DJ165" i="13"/>
  <c r="DG165" i="13"/>
  <c r="DH165" i="13" s="1"/>
  <c r="DG200" i="13"/>
  <c r="DK200" i="13"/>
  <c r="DB193" i="13"/>
  <c r="DF193" i="13"/>
  <c r="DB188" i="13"/>
  <c r="DF188" i="13"/>
  <c r="DE171" i="13"/>
  <c r="DB171" i="13"/>
  <c r="DC171" i="13" s="1"/>
  <c r="DG189" i="13"/>
  <c r="DK189" i="13"/>
  <c r="DJ170" i="13"/>
  <c r="DG170" i="13"/>
  <c r="DH170" i="13" s="1"/>
  <c r="DJ173" i="13"/>
  <c r="DG173" i="13"/>
  <c r="DH173" i="13" s="1"/>
  <c r="DL194" i="13"/>
  <c r="DM194" i="13" s="1"/>
  <c r="DP194" i="13"/>
  <c r="DQ194" i="13" s="1"/>
  <c r="DR194" i="13" s="1"/>
  <c r="DG195" i="13"/>
  <c r="DH195" i="13" s="1"/>
  <c r="DK195" i="13"/>
  <c r="DT219" i="13"/>
  <c r="DU219" i="13" s="1"/>
  <c r="DY219" i="13" s="1"/>
  <c r="DT183" i="13"/>
  <c r="DX183" i="13" s="1"/>
  <c r="DT31" i="13"/>
  <c r="DX31" i="13" s="1"/>
  <c r="DO24" i="13"/>
  <c r="DQ24" i="13" s="1"/>
  <c r="DR24" i="13" s="1"/>
  <c r="DL24" i="13"/>
  <c r="CS239" i="13"/>
  <c r="DJ154" i="13"/>
  <c r="DG154" i="13"/>
  <c r="DH154" i="13" s="1"/>
  <c r="DG72" i="13"/>
  <c r="DH72" i="13" s="1"/>
  <c r="DK72" i="13"/>
  <c r="DB212" i="13"/>
  <c r="DC212" i="13" s="1"/>
  <c r="DE212" i="13"/>
  <c r="DC181" i="13"/>
  <c r="DX84" i="13"/>
  <c r="CS201" i="13"/>
  <c r="DK181" i="13"/>
  <c r="DG181" i="13"/>
  <c r="DH181" i="13" s="1"/>
  <c r="CW239" i="13"/>
  <c r="DT26" i="13"/>
  <c r="DX26" i="13" s="1"/>
  <c r="CS63" i="13"/>
  <c r="DJ211" i="13"/>
  <c r="DG211" i="13"/>
  <c r="DF233" i="13"/>
  <c r="DB233" i="13"/>
  <c r="DC233" i="13" s="1"/>
  <c r="CX186" i="13"/>
  <c r="DE186" i="13"/>
  <c r="DB186" i="13"/>
  <c r="DC186" i="13" s="1"/>
  <c r="DT85" i="13"/>
  <c r="DU85" i="13" s="1"/>
  <c r="DY85" i="13" s="1"/>
  <c r="DT88" i="13"/>
  <c r="DU88" i="13" s="1"/>
  <c r="DY88" i="13" s="1"/>
  <c r="DJ37" i="13"/>
  <c r="DG37" i="13"/>
  <c r="DU89" i="13"/>
  <c r="DY89" i="13" s="1"/>
  <c r="DX89" i="13"/>
  <c r="CX217" i="13"/>
  <c r="DM214" i="13"/>
  <c r="DT214" i="13"/>
  <c r="DH21" i="13"/>
  <c r="DJ54" i="13"/>
  <c r="DG54" i="13"/>
  <c r="DM208" i="13"/>
  <c r="DC227" i="13"/>
  <c r="DM124" i="13"/>
  <c r="DT124" i="13"/>
  <c r="DJ91" i="13"/>
  <c r="DG91" i="13"/>
  <c r="DH91" i="13" s="1"/>
  <c r="DB122" i="13"/>
  <c r="DE122" i="13"/>
  <c r="DG82" i="13"/>
  <c r="DH82" i="13" s="1"/>
  <c r="DJ82" i="13"/>
  <c r="DH29" i="13"/>
  <c r="DB152" i="13"/>
  <c r="DE152" i="13"/>
  <c r="DG125" i="13"/>
  <c r="DH125" i="13" s="1"/>
  <c r="DJ125" i="13"/>
  <c r="CX95" i="13"/>
  <c r="CX139" i="13"/>
  <c r="DB229" i="13"/>
  <c r="DE229" i="13"/>
  <c r="DJ40" i="13"/>
  <c r="DG40" i="13"/>
  <c r="DH40" i="13" s="1"/>
  <c r="DC80" i="13"/>
  <c r="DG90" i="13"/>
  <c r="DH90" i="13" s="1"/>
  <c r="DJ90" i="13"/>
  <c r="DC35" i="13"/>
  <c r="DF217" i="13"/>
  <c r="DB217" i="13"/>
  <c r="DC217" i="13" s="1"/>
  <c r="DB232" i="13"/>
  <c r="DC232" i="13" s="1"/>
  <c r="DE232" i="13"/>
  <c r="DC54" i="13"/>
  <c r="DR208" i="13"/>
  <c r="DL96" i="13"/>
  <c r="DM96" i="13" s="1"/>
  <c r="DO96" i="13"/>
  <c r="DQ96" i="13" s="1"/>
  <c r="DR96" i="13" s="1"/>
  <c r="DO234" i="13"/>
  <c r="DQ234" i="13" s="1"/>
  <c r="DR234" i="13" s="1"/>
  <c r="DL234" i="13"/>
  <c r="DM234" i="13" s="1"/>
  <c r="DJ218" i="13"/>
  <c r="DG218" i="13"/>
  <c r="DH218" i="13" s="1"/>
  <c r="CW63" i="13"/>
  <c r="CX122" i="13"/>
  <c r="CW141" i="13"/>
  <c r="DC82" i="13"/>
  <c r="DG113" i="13"/>
  <c r="DH113" i="13" s="1"/>
  <c r="DJ113" i="13"/>
  <c r="DH112" i="13"/>
  <c r="DO216" i="13"/>
  <c r="DQ216" i="13" s="1"/>
  <c r="DR216" i="13" s="1"/>
  <c r="DL216" i="13"/>
  <c r="DM216" i="13" s="1"/>
  <c r="DG132" i="13"/>
  <c r="DJ132" i="13"/>
  <c r="DB83" i="13"/>
  <c r="DE83" i="13"/>
  <c r="DL237" i="13"/>
  <c r="DO237" i="13"/>
  <c r="DQ237" i="13" s="1"/>
  <c r="DR237" i="13" s="1"/>
  <c r="CS71" i="13"/>
  <c r="CS97" i="13" s="1"/>
  <c r="CR97" i="13"/>
  <c r="DT27" i="13"/>
  <c r="DT208" i="13"/>
  <c r="DC136" i="13"/>
  <c r="DJ39" i="13"/>
  <c r="DG39" i="13"/>
  <c r="DH39" i="13" s="1"/>
  <c r="DB127" i="13"/>
  <c r="DE127" i="13"/>
  <c r="DG86" i="13"/>
  <c r="DH86" i="13" s="1"/>
  <c r="DJ86" i="13"/>
  <c r="DB129" i="13"/>
  <c r="DE129" i="13"/>
  <c r="DB137" i="13"/>
  <c r="DE137" i="13"/>
  <c r="DO236" i="13"/>
  <c r="DQ236" i="13" s="1"/>
  <c r="DR236" i="13" s="1"/>
  <c r="DL236" i="13"/>
  <c r="DJ35" i="13"/>
  <c r="DG35" i="13"/>
  <c r="DH35" i="13" s="1"/>
  <c r="DJ123" i="13"/>
  <c r="DG123" i="13"/>
  <c r="DH123" i="13" s="1"/>
  <c r="DC32" i="13"/>
  <c r="DB93" i="13"/>
  <c r="DC93" i="13" s="1"/>
  <c r="DE93" i="13"/>
  <c r="CW174" i="13"/>
  <c r="DH96" i="13"/>
  <c r="DB133" i="13"/>
  <c r="DC133" i="13" s="1"/>
  <c r="DE133" i="13"/>
  <c r="DB81" i="13"/>
  <c r="DE81" i="13"/>
  <c r="CX63" i="13"/>
  <c r="DC36" i="13"/>
  <c r="DG134" i="13"/>
  <c r="DJ134" i="13"/>
  <c r="DJ153" i="13"/>
  <c r="DG153" i="13"/>
  <c r="DH153" i="13" s="1"/>
  <c r="DG140" i="13"/>
  <c r="DH140" i="13" s="1"/>
  <c r="DJ140" i="13"/>
  <c r="DM183" i="13"/>
  <c r="DC113" i="13"/>
  <c r="DL110" i="13"/>
  <c r="DO110" i="13"/>
  <c r="DQ110" i="13" s="1"/>
  <c r="DL114" i="13"/>
  <c r="DM114" i="13" s="1"/>
  <c r="DO114" i="13"/>
  <c r="DQ114" i="13" s="1"/>
  <c r="DR114" i="13" s="1"/>
  <c r="DJ210" i="13"/>
  <c r="DG210" i="13"/>
  <c r="CS141" i="13"/>
  <c r="DA71" i="13"/>
  <c r="CW71" i="13"/>
  <c r="DM30" i="13"/>
  <c r="DT30" i="13"/>
  <c r="DL94" i="13"/>
  <c r="DM94" i="13" s="1"/>
  <c r="DO94" i="13"/>
  <c r="DQ94" i="13" s="1"/>
  <c r="DR94" i="13" s="1"/>
  <c r="DJ33" i="13"/>
  <c r="DG33" i="13"/>
  <c r="DC86" i="13"/>
  <c r="DB131" i="13"/>
  <c r="DE131" i="13"/>
  <c r="DJ34" i="13"/>
  <c r="DG34" i="13"/>
  <c r="DH34" i="13" s="1"/>
  <c r="DO217" i="13"/>
  <c r="DL92" i="13"/>
  <c r="DM92" i="13" s="1"/>
  <c r="DO92" i="13"/>
  <c r="DQ92" i="13" s="1"/>
  <c r="DR92" i="13" s="1"/>
  <c r="DG130" i="13"/>
  <c r="DH130" i="13" s="1"/>
  <c r="DJ130" i="13"/>
  <c r="CX111" i="13"/>
  <c r="CX115" i="13" s="1"/>
  <c r="CW115" i="13"/>
  <c r="DL112" i="13"/>
  <c r="DM112" i="13" s="1"/>
  <c r="DO112" i="13"/>
  <c r="DQ112" i="13" s="1"/>
  <c r="DR112" i="13" s="1"/>
  <c r="DC138" i="13"/>
  <c r="DE213" i="13"/>
  <c r="DB213" i="13"/>
  <c r="DG136" i="13"/>
  <c r="DH136" i="13" s="1"/>
  <c r="DJ136" i="13"/>
  <c r="DC123" i="13"/>
  <c r="DG238" i="13"/>
  <c r="DH238" i="13" s="1"/>
  <c r="DJ238" i="13"/>
  <c r="DB230" i="13"/>
  <c r="DE230" i="13"/>
  <c r="DJ227" i="13"/>
  <c r="DG227" i="13"/>
  <c r="DC91" i="13"/>
  <c r="CX152" i="13"/>
  <c r="CX156" i="13" s="1"/>
  <c r="CW156" i="13"/>
  <c r="CX239" i="13"/>
  <c r="DG128" i="13"/>
  <c r="DH128" i="13" s="1"/>
  <c r="DJ128" i="13"/>
  <c r="DJ32" i="13"/>
  <c r="DG32" i="13"/>
  <c r="DH32" i="13" s="1"/>
  <c r="DC34" i="13"/>
  <c r="DO21" i="13"/>
  <c r="DQ21" i="13" s="1"/>
  <c r="DL21" i="13"/>
  <c r="DL61" i="13"/>
  <c r="DM61" i="13" s="1"/>
  <c r="DO61" i="13"/>
  <c r="DQ61" i="13" s="1"/>
  <c r="DR61" i="13" s="1"/>
  <c r="DB135" i="13"/>
  <c r="DC135" i="13" s="1"/>
  <c r="DE135" i="13"/>
  <c r="DG126" i="13"/>
  <c r="DH126" i="13" s="1"/>
  <c r="DJ126" i="13"/>
  <c r="DJ38" i="13"/>
  <c r="DG38" i="13"/>
  <c r="DT28" i="13"/>
  <c r="DB231" i="13"/>
  <c r="DC231" i="13" s="1"/>
  <c r="DE231" i="13"/>
  <c r="CX133" i="13"/>
  <c r="DO209" i="13"/>
  <c r="DQ209" i="13" s="1"/>
  <c r="DR209" i="13" s="1"/>
  <c r="DL209" i="13"/>
  <c r="DJ87" i="13"/>
  <c r="DG87" i="13"/>
  <c r="DH87" i="13" s="1"/>
  <c r="DG58" i="13"/>
  <c r="DJ58" i="13"/>
  <c r="DJ36" i="13"/>
  <c r="DG36" i="13"/>
  <c r="DH36" i="13" s="1"/>
  <c r="DL29" i="13"/>
  <c r="DM29" i="13" s="1"/>
  <c r="DO29" i="13"/>
  <c r="DQ29" i="13" s="1"/>
  <c r="DR29" i="13" s="1"/>
  <c r="DT22" i="13"/>
  <c r="DB111" i="13"/>
  <c r="DE111" i="13"/>
  <c r="DG59" i="13"/>
  <c r="DJ59" i="13"/>
  <c r="DR183" i="13"/>
  <c r="DH110" i="13"/>
  <c r="DH114" i="13"/>
  <c r="DB95" i="13"/>
  <c r="DC95" i="13" s="1"/>
  <c r="DE95" i="13"/>
  <c r="DB139" i="13"/>
  <c r="DC139" i="13" s="1"/>
  <c r="DE139" i="13"/>
  <c r="DG138" i="13"/>
  <c r="DH138" i="13" s="1"/>
  <c r="DJ138" i="13"/>
  <c r="CW201" i="13"/>
  <c r="DJ57" i="13"/>
  <c r="DG57" i="13"/>
  <c r="DH57" i="13" s="1"/>
  <c r="CX213" i="13"/>
  <c r="CW220" i="13"/>
  <c r="DH94" i="13"/>
  <c r="DE235" i="13"/>
  <c r="DB235" i="13"/>
  <c r="DB228" i="13"/>
  <c r="DE228" i="13"/>
  <c r="DC40" i="13"/>
  <c r="DG80" i="13"/>
  <c r="DH80" i="13" s="1"/>
  <c r="DJ80" i="13"/>
  <c r="DG60" i="13"/>
  <c r="DJ60" i="13"/>
  <c r="DX219" i="13" l="1"/>
  <c r="DC174" i="13"/>
  <c r="DT25" i="13"/>
  <c r="DL173" i="13"/>
  <c r="DO173" i="13"/>
  <c r="DQ173" i="13" s="1"/>
  <c r="DR173" i="13" s="1"/>
  <c r="DM172" i="13"/>
  <c r="DT172" i="13"/>
  <c r="DL164" i="13"/>
  <c r="DM164" i="13" s="1"/>
  <c r="DO164" i="13"/>
  <c r="DQ164" i="13" s="1"/>
  <c r="DR164" i="13" s="1"/>
  <c r="DL167" i="13"/>
  <c r="DO167" i="13"/>
  <c r="DQ167" i="13" s="1"/>
  <c r="DR167" i="13" s="1"/>
  <c r="DL195" i="13"/>
  <c r="DP195" i="13"/>
  <c r="DQ195" i="13" s="1"/>
  <c r="DR195" i="13" s="1"/>
  <c r="DH200" i="13"/>
  <c r="DL192" i="13"/>
  <c r="DP192" i="13"/>
  <c r="DQ192" i="13" s="1"/>
  <c r="DR192" i="13" s="1"/>
  <c r="DG197" i="13"/>
  <c r="DK197" i="13"/>
  <c r="DL189" i="13"/>
  <c r="DM189" i="13" s="1"/>
  <c r="DP189" i="13"/>
  <c r="DQ189" i="13" s="1"/>
  <c r="DR189" i="13" s="1"/>
  <c r="DG188" i="13"/>
  <c r="DH188" i="13" s="1"/>
  <c r="DK188" i="13"/>
  <c r="DC193" i="13"/>
  <c r="DL165" i="13"/>
  <c r="DO165" i="13"/>
  <c r="DQ165" i="13" s="1"/>
  <c r="DR165" i="13" s="1"/>
  <c r="DL196" i="13"/>
  <c r="DM196" i="13" s="1"/>
  <c r="DP196" i="13"/>
  <c r="DQ196" i="13" s="1"/>
  <c r="DR196" i="13" s="1"/>
  <c r="DH164" i="13"/>
  <c r="DL199" i="13"/>
  <c r="DM199" i="13" s="1"/>
  <c r="DP199" i="13"/>
  <c r="DQ199" i="13" s="1"/>
  <c r="DR199" i="13" s="1"/>
  <c r="DH189" i="13"/>
  <c r="DC188" i="13"/>
  <c r="DL200" i="13"/>
  <c r="DM200" i="13" s="1"/>
  <c r="DP200" i="13"/>
  <c r="DQ200" i="13" s="1"/>
  <c r="DR200" i="13" s="1"/>
  <c r="DT194" i="13"/>
  <c r="DT168" i="13"/>
  <c r="DH169" i="13"/>
  <c r="DL187" i="13"/>
  <c r="DM187" i="13" s="1"/>
  <c r="DP187" i="13"/>
  <c r="DQ187" i="13" s="1"/>
  <c r="DR187" i="13" s="1"/>
  <c r="DL191" i="13"/>
  <c r="DM191" i="13" s="1"/>
  <c r="DP191" i="13"/>
  <c r="DQ191" i="13" s="1"/>
  <c r="DR191" i="13" s="1"/>
  <c r="DL170" i="13"/>
  <c r="DM170" i="13" s="1"/>
  <c r="DO170" i="13"/>
  <c r="DQ170" i="13" s="1"/>
  <c r="DR170" i="13" s="1"/>
  <c r="DJ171" i="13"/>
  <c r="DG171" i="13"/>
  <c r="DH171" i="13" s="1"/>
  <c r="DG193" i="13"/>
  <c r="DH193" i="13" s="1"/>
  <c r="DK193" i="13"/>
  <c r="DL169" i="13"/>
  <c r="DM169" i="13" s="1"/>
  <c r="DO169" i="13"/>
  <c r="DQ169" i="13" s="1"/>
  <c r="DR169" i="13" s="1"/>
  <c r="DL166" i="13"/>
  <c r="DM166" i="13" s="1"/>
  <c r="DO166" i="13"/>
  <c r="DQ166" i="13" s="1"/>
  <c r="DR166" i="13" s="1"/>
  <c r="DM198" i="13"/>
  <c r="DT198" i="13"/>
  <c r="DT190" i="13"/>
  <c r="DH191" i="13"/>
  <c r="DT21" i="13"/>
  <c r="DX21" i="13" s="1"/>
  <c r="DU183" i="13"/>
  <c r="DY183" i="13" s="1"/>
  <c r="CX201" i="13"/>
  <c r="CX220" i="13"/>
  <c r="DX88" i="13"/>
  <c r="DU31" i="13"/>
  <c r="DY31" i="13" s="1"/>
  <c r="DX85" i="13"/>
  <c r="DU26" i="13"/>
  <c r="DY26" i="13" s="1"/>
  <c r="DM24" i="13"/>
  <c r="DT24" i="13"/>
  <c r="DG212" i="13"/>
  <c r="DH212" i="13" s="1"/>
  <c r="DJ212" i="13"/>
  <c r="DK233" i="13"/>
  <c r="DG233" i="13"/>
  <c r="DH233" i="13" s="1"/>
  <c r="DB239" i="13"/>
  <c r="DT114" i="13"/>
  <c r="DU114" i="13" s="1"/>
  <c r="DY114" i="13" s="1"/>
  <c r="DH211" i="13"/>
  <c r="DL181" i="13"/>
  <c r="DM181" i="13" s="1"/>
  <c r="DP181" i="13"/>
  <c r="DQ181" i="13" s="1"/>
  <c r="DR181" i="13" s="1"/>
  <c r="DL72" i="13"/>
  <c r="DP72" i="13"/>
  <c r="DQ72" i="13" s="1"/>
  <c r="DR72" i="13" s="1"/>
  <c r="DO154" i="13"/>
  <c r="DQ154" i="13" s="1"/>
  <c r="DR154" i="13" s="1"/>
  <c r="DL154" i="13"/>
  <c r="CX141" i="13"/>
  <c r="DO211" i="13"/>
  <c r="DQ211" i="13" s="1"/>
  <c r="DR211" i="13" s="1"/>
  <c r="DL211" i="13"/>
  <c r="DM211" i="13" s="1"/>
  <c r="DJ186" i="13"/>
  <c r="DG186" i="13"/>
  <c r="DH186" i="13" s="1"/>
  <c r="DT96" i="13"/>
  <c r="DU96" i="13" s="1"/>
  <c r="DY96" i="13" s="1"/>
  <c r="DT92" i="13"/>
  <c r="DU92" i="13" s="1"/>
  <c r="DY92" i="13" s="1"/>
  <c r="DT61" i="13"/>
  <c r="DU61" i="13" s="1"/>
  <c r="DY61" i="13" s="1"/>
  <c r="DL128" i="13"/>
  <c r="DM128" i="13" s="1"/>
  <c r="DO128" i="13"/>
  <c r="DQ128" i="13" s="1"/>
  <c r="DR128" i="13" s="1"/>
  <c r="DH227" i="13"/>
  <c r="DC213" i="13"/>
  <c r="DC220" i="13" s="1"/>
  <c r="DB220" i="13"/>
  <c r="DF71" i="13"/>
  <c r="DB71" i="13"/>
  <c r="DR110" i="13"/>
  <c r="DG129" i="13"/>
  <c r="DH129" i="13" s="1"/>
  <c r="DJ129" i="13"/>
  <c r="DO86" i="13"/>
  <c r="DQ86" i="13" s="1"/>
  <c r="DR86" i="13" s="1"/>
  <c r="DL86" i="13"/>
  <c r="DM86" i="13" s="1"/>
  <c r="DC127" i="13"/>
  <c r="DM237" i="13"/>
  <c r="DT237" i="13"/>
  <c r="DB63" i="13"/>
  <c r="DO40" i="13"/>
  <c r="DQ40" i="13" s="1"/>
  <c r="DR40" i="13" s="1"/>
  <c r="DL40" i="13"/>
  <c r="DC122" i="13"/>
  <c r="DB141" i="13"/>
  <c r="DL54" i="13"/>
  <c r="DO54" i="13"/>
  <c r="DQ54" i="13" s="1"/>
  <c r="DC235" i="13"/>
  <c r="DL57" i="13"/>
  <c r="DM57" i="13" s="1"/>
  <c r="DO57" i="13"/>
  <c r="DQ57" i="13" s="1"/>
  <c r="DR57" i="13" s="1"/>
  <c r="DL59" i="13"/>
  <c r="DM59" i="13" s="1"/>
  <c r="DO59" i="13"/>
  <c r="DQ59" i="13" s="1"/>
  <c r="DR59" i="13" s="1"/>
  <c r="DH58" i="13"/>
  <c r="DL126" i="13"/>
  <c r="DM126" i="13" s="1"/>
  <c r="DO126" i="13"/>
  <c r="DQ126" i="13" s="1"/>
  <c r="DR126" i="13" s="1"/>
  <c r="DJ213" i="13"/>
  <c r="DG213" i="13"/>
  <c r="DH213" i="13" s="1"/>
  <c r="DH33" i="13"/>
  <c r="DO210" i="13"/>
  <c r="DQ210" i="13" s="1"/>
  <c r="DR210" i="13" s="1"/>
  <c r="DL210" i="13"/>
  <c r="DM210" i="13" s="1"/>
  <c r="DM110" i="13"/>
  <c r="DT110" i="13"/>
  <c r="DC129" i="13"/>
  <c r="DJ83" i="13"/>
  <c r="DG83" i="13"/>
  <c r="DH83" i="13" s="1"/>
  <c r="DL113" i="13"/>
  <c r="DO113" i="13"/>
  <c r="DQ113" i="13" s="1"/>
  <c r="DR113" i="13" s="1"/>
  <c r="DK217" i="13"/>
  <c r="DG217" i="13"/>
  <c r="DH217" i="13" s="1"/>
  <c r="DG229" i="13"/>
  <c r="DH229" i="13" s="1"/>
  <c r="DJ229" i="13"/>
  <c r="DG152" i="13"/>
  <c r="DJ152" i="13"/>
  <c r="DL82" i="13"/>
  <c r="DO82" i="13"/>
  <c r="DQ82" i="13" s="1"/>
  <c r="DR82" i="13" s="1"/>
  <c r="DH37" i="13"/>
  <c r="DL60" i="13"/>
  <c r="DM60" i="13" s="1"/>
  <c r="DO60" i="13"/>
  <c r="DQ60" i="13" s="1"/>
  <c r="DR60" i="13" s="1"/>
  <c r="DL80" i="13"/>
  <c r="DM80" i="13" s="1"/>
  <c r="DO80" i="13"/>
  <c r="DQ80" i="13" s="1"/>
  <c r="DR80" i="13" s="1"/>
  <c r="DJ235" i="13"/>
  <c r="DG235" i="13"/>
  <c r="DH235" i="13" s="1"/>
  <c r="DL138" i="13"/>
  <c r="DM138" i="13" s="1"/>
  <c r="DO138" i="13"/>
  <c r="DQ138" i="13" s="1"/>
  <c r="DR138" i="13" s="1"/>
  <c r="DG95" i="13"/>
  <c r="DH95" i="13" s="1"/>
  <c r="DJ95" i="13"/>
  <c r="DH59" i="13"/>
  <c r="DO87" i="13"/>
  <c r="DQ87" i="13" s="1"/>
  <c r="DR87" i="13" s="1"/>
  <c r="DL87" i="13"/>
  <c r="DU28" i="13"/>
  <c r="DY28" i="13" s="1"/>
  <c r="DX28" i="13"/>
  <c r="DM21" i="13"/>
  <c r="DB174" i="13"/>
  <c r="DL136" i="13"/>
  <c r="DO136" i="13"/>
  <c r="DQ136" i="13" s="1"/>
  <c r="DR136" i="13" s="1"/>
  <c r="DO34" i="13"/>
  <c r="DQ34" i="13" s="1"/>
  <c r="DR34" i="13" s="1"/>
  <c r="DL34" i="13"/>
  <c r="DG131" i="13"/>
  <c r="DH131" i="13" s="1"/>
  <c r="DJ131" i="13"/>
  <c r="DO33" i="13"/>
  <c r="DQ33" i="13" s="1"/>
  <c r="DR33" i="13" s="1"/>
  <c r="DL33" i="13"/>
  <c r="DM33" i="13" s="1"/>
  <c r="DL134" i="13"/>
  <c r="DM134" i="13" s="1"/>
  <c r="DO134" i="13"/>
  <c r="DQ134" i="13" s="1"/>
  <c r="DR134" i="13" s="1"/>
  <c r="DG81" i="13"/>
  <c r="DH81" i="13" s="1"/>
  <c r="DJ81" i="13"/>
  <c r="DG133" i="13"/>
  <c r="DJ133" i="13"/>
  <c r="DO35" i="13"/>
  <c r="DQ35" i="13" s="1"/>
  <c r="DR35" i="13" s="1"/>
  <c r="DL35" i="13"/>
  <c r="DM35" i="13" s="1"/>
  <c r="DG137" i="13"/>
  <c r="DH137" i="13" s="1"/>
  <c r="DJ137" i="13"/>
  <c r="DT216" i="13"/>
  <c r="DO39" i="13"/>
  <c r="DQ39" i="13" s="1"/>
  <c r="DR39" i="13" s="1"/>
  <c r="DL39" i="13"/>
  <c r="DC83" i="13"/>
  <c r="DJ232" i="13"/>
  <c r="DG232" i="13"/>
  <c r="DO90" i="13"/>
  <c r="DQ90" i="13" s="1"/>
  <c r="DR90" i="13" s="1"/>
  <c r="DL90" i="13"/>
  <c r="DM90" i="13" s="1"/>
  <c r="DC229" i="13"/>
  <c r="DC152" i="13"/>
  <c r="DC156" i="13" s="1"/>
  <c r="DB156" i="13"/>
  <c r="DO91" i="13"/>
  <c r="DQ91" i="13" s="1"/>
  <c r="DR91" i="13" s="1"/>
  <c r="DL91" i="13"/>
  <c r="DO37" i="13"/>
  <c r="DQ37" i="13" s="1"/>
  <c r="DR37" i="13" s="1"/>
  <c r="DL37" i="13"/>
  <c r="DM37" i="13" s="1"/>
  <c r="DC228" i="13"/>
  <c r="DG139" i="13"/>
  <c r="DH139" i="13" s="1"/>
  <c r="DJ139" i="13"/>
  <c r="DC111" i="13"/>
  <c r="DC115" i="13" s="1"/>
  <c r="DB115" i="13"/>
  <c r="DO58" i="13"/>
  <c r="DQ58" i="13" s="1"/>
  <c r="DR58" i="13" s="1"/>
  <c r="DL58" i="13"/>
  <c r="DM58" i="13" s="1"/>
  <c r="DO38" i="13"/>
  <c r="DQ38" i="13" s="1"/>
  <c r="DR38" i="13" s="1"/>
  <c r="DL38" i="13"/>
  <c r="DM38" i="13" s="1"/>
  <c r="DC230" i="13"/>
  <c r="DH210" i="13"/>
  <c r="DL140" i="13"/>
  <c r="DM140" i="13" s="1"/>
  <c r="DO140" i="13"/>
  <c r="DQ140" i="13" s="1"/>
  <c r="DR140" i="13" s="1"/>
  <c r="DG93" i="13"/>
  <c r="DH93" i="13" s="1"/>
  <c r="DJ93" i="13"/>
  <c r="DL123" i="13"/>
  <c r="DO123" i="13"/>
  <c r="DQ123" i="13" s="1"/>
  <c r="DR123" i="13" s="1"/>
  <c r="DU27" i="13"/>
  <c r="DY27" i="13" s="1"/>
  <c r="DX27" i="13"/>
  <c r="DH132" i="13"/>
  <c r="DL227" i="13"/>
  <c r="DO227" i="13"/>
  <c r="DQ227" i="13" s="1"/>
  <c r="DH60" i="13"/>
  <c r="DG228" i="13"/>
  <c r="DH228" i="13" s="1"/>
  <c r="DJ228" i="13"/>
  <c r="DT94" i="13"/>
  <c r="DG111" i="13"/>
  <c r="DJ111" i="13"/>
  <c r="DX22" i="13"/>
  <c r="DU22" i="13"/>
  <c r="DY22" i="13" s="1"/>
  <c r="DO36" i="13"/>
  <c r="DQ36" i="13" s="1"/>
  <c r="DR36" i="13" s="1"/>
  <c r="DL36" i="13"/>
  <c r="DM209" i="13"/>
  <c r="DT209" i="13"/>
  <c r="DG231" i="13"/>
  <c r="DH231" i="13" s="1"/>
  <c r="DJ231" i="13"/>
  <c r="DH38" i="13"/>
  <c r="DG135" i="13"/>
  <c r="DH135" i="13" s="1"/>
  <c r="DJ135" i="13"/>
  <c r="DR21" i="13"/>
  <c r="DO32" i="13"/>
  <c r="DQ32" i="13" s="1"/>
  <c r="DR32" i="13" s="1"/>
  <c r="DL32" i="13"/>
  <c r="DG230" i="13"/>
  <c r="DH230" i="13" s="1"/>
  <c r="DJ230" i="13"/>
  <c r="DL238" i="13"/>
  <c r="DM238" i="13" s="1"/>
  <c r="DO238" i="13"/>
  <c r="DQ238" i="13" s="1"/>
  <c r="DR238" i="13" s="1"/>
  <c r="DT234" i="13"/>
  <c r="DL130" i="13"/>
  <c r="DM130" i="13" s="1"/>
  <c r="DO130" i="13"/>
  <c r="DQ130" i="13" s="1"/>
  <c r="DR130" i="13" s="1"/>
  <c r="DC131" i="13"/>
  <c r="DX30" i="13"/>
  <c r="DU30" i="13"/>
  <c r="DY30" i="13" s="1"/>
  <c r="CW97" i="13"/>
  <c r="CX71" i="13"/>
  <c r="CX97" i="13" s="1"/>
  <c r="DO153" i="13"/>
  <c r="DQ153" i="13" s="1"/>
  <c r="DR153" i="13" s="1"/>
  <c r="DL153" i="13"/>
  <c r="DH134" i="13"/>
  <c r="DC81" i="13"/>
  <c r="DM236" i="13"/>
  <c r="DT236" i="13"/>
  <c r="DC137" i="13"/>
  <c r="DG127" i="13"/>
  <c r="DH127" i="13" s="1"/>
  <c r="DJ127" i="13"/>
  <c r="DX208" i="13"/>
  <c r="DU208" i="13"/>
  <c r="DL132" i="13"/>
  <c r="DM132" i="13" s="1"/>
  <c r="DO132" i="13"/>
  <c r="DQ132" i="13" s="1"/>
  <c r="DR132" i="13" s="1"/>
  <c r="DT112" i="13"/>
  <c r="DO218" i="13"/>
  <c r="DQ218" i="13" s="1"/>
  <c r="DR218" i="13" s="1"/>
  <c r="DL218" i="13"/>
  <c r="DB201" i="13"/>
  <c r="DL125" i="13"/>
  <c r="DM125" i="13" s="1"/>
  <c r="DO125" i="13"/>
  <c r="DQ125" i="13" s="1"/>
  <c r="DR125" i="13" s="1"/>
  <c r="DT29" i="13"/>
  <c r="DJ122" i="13"/>
  <c r="DG122" i="13"/>
  <c r="DU124" i="13"/>
  <c r="DY124" i="13" s="1"/>
  <c r="DX124" i="13"/>
  <c r="DH54" i="13"/>
  <c r="DX214" i="13"/>
  <c r="DU214" i="13"/>
  <c r="DY214" i="13" s="1"/>
  <c r="DT191" i="13" l="1"/>
  <c r="DH174" i="13"/>
  <c r="DU21" i="13"/>
  <c r="DY21" i="13" s="1"/>
  <c r="DU25" i="13"/>
  <c r="DY25" i="13" s="1"/>
  <c r="DX25" i="13"/>
  <c r="DM165" i="13"/>
  <c r="DT165" i="13"/>
  <c r="DM167" i="13"/>
  <c r="DT167" i="13"/>
  <c r="DX190" i="13"/>
  <c r="DU190" i="13"/>
  <c r="DY190" i="13" s="1"/>
  <c r="DU168" i="13"/>
  <c r="DY168" i="13" s="1"/>
  <c r="DX168" i="13"/>
  <c r="DT187" i="13"/>
  <c r="DU187" i="13" s="1"/>
  <c r="DL171" i="13"/>
  <c r="DO171" i="13"/>
  <c r="DQ171" i="13" s="1"/>
  <c r="DR171" i="13" s="1"/>
  <c r="DR174" i="13" s="1"/>
  <c r="DT169" i="13"/>
  <c r="DT189" i="13"/>
  <c r="DT166" i="13"/>
  <c r="DT164" i="13"/>
  <c r="DL188" i="13"/>
  <c r="DM188" i="13" s="1"/>
  <c r="DP188" i="13"/>
  <c r="DQ188" i="13" s="1"/>
  <c r="DR188" i="13" s="1"/>
  <c r="DL197" i="13"/>
  <c r="DM197" i="13" s="1"/>
  <c r="DP197" i="13"/>
  <c r="DQ197" i="13" s="1"/>
  <c r="DR197" i="13" s="1"/>
  <c r="DT200" i="13"/>
  <c r="DU172" i="13"/>
  <c r="DY172" i="13" s="1"/>
  <c r="DX172" i="13"/>
  <c r="DL193" i="13"/>
  <c r="DM193" i="13" s="1"/>
  <c r="DP193" i="13"/>
  <c r="DQ193" i="13" s="1"/>
  <c r="DR193" i="13" s="1"/>
  <c r="DH197" i="13"/>
  <c r="DH201" i="13" s="1"/>
  <c r="DX191" i="13"/>
  <c r="DU191" i="13"/>
  <c r="DY191" i="13" s="1"/>
  <c r="DX198" i="13"/>
  <c r="DU198" i="13"/>
  <c r="DY198" i="13" s="1"/>
  <c r="DT196" i="13"/>
  <c r="DX194" i="13"/>
  <c r="DU194" i="13"/>
  <c r="DY194" i="13" s="1"/>
  <c r="DT170" i="13"/>
  <c r="DT199" i="13"/>
  <c r="DM192" i="13"/>
  <c r="DT192" i="13"/>
  <c r="DM195" i="13"/>
  <c r="DT195" i="13"/>
  <c r="DM173" i="13"/>
  <c r="DT173" i="13"/>
  <c r="DC239" i="13"/>
  <c r="DT128" i="13"/>
  <c r="DX128" i="13" s="1"/>
  <c r="DX96" i="13"/>
  <c r="DX61" i="13"/>
  <c r="DX24" i="13"/>
  <c r="DU24" i="13"/>
  <c r="DY24" i="13" s="1"/>
  <c r="DT227" i="13"/>
  <c r="DX227" i="13" s="1"/>
  <c r="DT35" i="13"/>
  <c r="DU35" i="13" s="1"/>
  <c r="DY35" i="13" s="1"/>
  <c r="DX114" i="13"/>
  <c r="DT210" i="13"/>
  <c r="DU210" i="13" s="1"/>
  <c r="DY210" i="13" s="1"/>
  <c r="DM72" i="13"/>
  <c r="DT72" i="13"/>
  <c r="DT211" i="13"/>
  <c r="DL212" i="13"/>
  <c r="DO212" i="13"/>
  <c r="DQ212" i="13" s="1"/>
  <c r="DR212" i="13" s="1"/>
  <c r="DC141" i="13"/>
  <c r="DP233" i="13"/>
  <c r="DQ233" i="13" s="1"/>
  <c r="DR233" i="13" s="1"/>
  <c r="DL233" i="13"/>
  <c r="DT38" i="13"/>
  <c r="DU38" i="13" s="1"/>
  <c r="DY38" i="13" s="1"/>
  <c r="DC63" i="13"/>
  <c r="DT37" i="13"/>
  <c r="DX37" i="13" s="1"/>
  <c r="DT134" i="13"/>
  <c r="DU134" i="13" s="1"/>
  <c r="DY134" i="13" s="1"/>
  <c r="DT154" i="13"/>
  <c r="DM154" i="13"/>
  <c r="DT181" i="13"/>
  <c r="DO186" i="13"/>
  <c r="DQ186" i="13" s="1"/>
  <c r="DR186" i="13" s="1"/>
  <c r="DL186" i="13"/>
  <c r="DT86" i="13"/>
  <c r="DX86" i="13" s="1"/>
  <c r="DX92" i="13"/>
  <c r="DT57" i="13"/>
  <c r="DX57" i="13" s="1"/>
  <c r="DT59" i="13"/>
  <c r="DX59" i="13" s="1"/>
  <c r="DM32" i="13"/>
  <c r="DT32" i="13"/>
  <c r="DX209" i="13"/>
  <c r="DU209" i="13"/>
  <c r="DY209" i="13" s="1"/>
  <c r="DH111" i="13"/>
  <c r="DH115" i="13" s="1"/>
  <c r="DG115" i="13"/>
  <c r="DT90" i="13"/>
  <c r="DL129" i="13"/>
  <c r="DO129" i="13"/>
  <c r="DQ129" i="13" s="1"/>
  <c r="DR129" i="13" s="1"/>
  <c r="DB97" i="13"/>
  <c r="DC71" i="13"/>
  <c r="DC97" i="13" s="1"/>
  <c r="DM153" i="13"/>
  <c r="DT153" i="13"/>
  <c r="DT60" i="13"/>
  <c r="DR227" i="13"/>
  <c r="DG201" i="13"/>
  <c r="DG220" i="13"/>
  <c r="DM34" i="13"/>
  <c r="DT34" i="13"/>
  <c r="DM87" i="13"/>
  <c r="DT87" i="13"/>
  <c r="DT80" i="13"/>
  <c r="DM40" i="13"/>
  <c r="DT40" i="13"/>
  <c r="DG63" i="13"/>
  <c r="DY208" i="13"/>
  <c r="DL127" i="13"/>
  <c r="DO127" i="13"/>
  <c r="DQ127" i="13" s="1"/>
  <c r="DR127" i="13" s="1"/>
  <c r="DX234" i="13"/>
  <c r="DU234" i="13"/>
  <c r="DY234" i="13" s="1"/>
  <c r="DL135" i="13"/>
  <c r="DO135" i="13"/>
  <c r="DQ135" i="13" s="1"/>
  <c r="DR135" i="13" s="1"/>
  <c r="DL231" i="13"/>
  <c r="DO231" i="13"/>
  <c r="DQ231" i="13" s="1"/>
  <c r="DR231" i="13" s="1"/>
  <c r="DM36" i="13"/>
  <c r="DT36" i="13"/>
  <c r="DH122" i="13"/>
  <c r="DG141" i="13"/>
  <c r="DM218" i="13"/>
  <c r="DT218" i="13"/>
  <c r="DU112" i="13"/>
  <c r="DY112" i="13" s="1"/>
  <c r="DX112" i="13"/>
  <c r="DX236" i="13"/>
  <c r="DU236" i="13"/>
  <c r="DY236" i="13" s="1"/>
  <c r="DL111" i="13"/>
  <c r="DO111" i="13"/>
  <c r="DQ111" i="13" s="1"/>
  <c r="DL228" i="13"/>
  <c r="DM228" i="13" s="1"/>
  <c r="DO228" i="13"/>
  <c r="DQ228" i="13" s="1"/>
  <c r="DR228" i="13" s="1"/>
  <c r="DG174" i="13"/>
  <c r="DT125" i="13"/>
  <c r="DL93" i="13"/>
  <c r="DM93" i="13" s="1"/>
  <c r="DO93" i="13"/>
  <c r="DQ93" i="13" s="1"/>
  <c r="DR93" i="13" s="1"/>
  <c r="DT238" i="13"/>
  <c r="DO232" i="13"/>
  <c r="DQ232" i="13" s="1"/>
  <c r="DR232" i="13" s="1"/>
  <c r="DL232" i="13"/>
  <c r="DM232" i="13" s="1"/>
  <c r="DT126" i="13"/>
  <c r="DL131" i="13"/>
  <c r="DM131" i="13" s="1"/>
  <c r="DO131" i="13"/>
  <c r="DQ131" i="13" s="1"/>
  <c r="DR131" i="13" s="1"/>
  <c r="DM136" i="13"/>
  <c r="DT136" i="13"/>
  <c r="DO235" i="13"/>
  <c r="DQ235" i="13" s="1"/>
  <c r="DR235" i="13" s="1"/>
  <c r="DL235" i="13"/>
  <c r="DM235" i="13" s="1"/>
  <c r="DH152" i="13"/>
  <c r="DH156" i="13" s="1"/>
  <c r="DG156" i="13"/>
  <c r="DL229" i="13"/>
  <c r="DM229" i="13" s="1"/>
  <c r="DO229" i="13"/>
  <c r="DQ229" i="13" s="1"/>
  <c r="DR229" i="13" s="1"/>
  <c r="DU110" i="13"/>
  <c r="DX110" i="13"/>
  <c r="DO213" i="13"/>
  <c r="DQ213" i="13" s="1"/>
  <c r="DL213" i="13"/>
  <c r="DM213" i="13" s="1"/>
  <c r="DT58" i="13"/>
  <c r="DO122" i="13"/>
  <c r="DQ122" i="13" s="1"/>
  <c r="DL122" i="13"/>
  <c r="DM39" i="13"/>
  <c r="DT39" i="13"/>
  <c r="DL137" i="13"/>
  <c r="DO137" i="13"/>
  <c r="DQ137" i="13" s="1"/>
  <c r="DR137" i="13" s="1"/>
  <c r="DL133" i="13"/>
  <c r="DM133" i="13" s="1"/>
  <c r="DO133" i="13"/>
  <c r="DQ133" i="13" s="1"/>
  <c r="DR133" i="13" s="1"/>
  <c r="DO83" i="13"/>
  <c r="DQ83" i="13" s="1"/>
  <c r="DR83" i="13" s="1"/>
  <c r="DL83" i="13"/>
  <c r="DX29" i="13"/>
  <c r="DU29" i="13"/>
  <c r="DY29" i="13" s="1"/>
  <c r="DL230" i="13"/>
  <c r="DO230" i="13"/>
  <c r="DQ230" i="13" s="1"/>
  <c r="DR230" i="13" s="1"/>
  <c r="DT132" i="13"/>
  <c r="DM91" i="13"/>
  <c r="DT91" i="13"/>
  <c r="DH133" i="13"/>
  <c r="DM82" i="13"/>
  <c r="DT82" i="13"/>
  <c r="DP217" i="13"/>
  <c r="DQ217" i="13" s="1"/>
  <c r="DR217" i="13" s="1"/>
  <c r="DL217" i="13"/>
  <c r="DM217" i="13" s="1"/>
  <c r="DR54" i="13"/>
  <c r="DK71" i="13"/>
  <c r="DG71" i="13"/>
  <c r="DG239" i="13"/>
  <c r="DT138" i="13"/>
  <c r="DU94" i="13"/>
  <c r="DY94" i="13" s="1"/>
  <c r="DX94" i="13"/>
  <c r="DM227" i="13"/>
  <c r="DM123" i="13"/>
  <c r="DT123" i="13"/>
  <c r="DH220" i="13"/>
  <c r="DL139" i="13"/>
  <c r="DO139" i="13"/>
  <c r="DQ139" i="13" s="1"/>
  <c r="DR139" i="13" s="1"/>
  <c r="DH232" i="13"/>
  <c r="DH239" i="13" s="1"/>
  <c r="DX216" i="13"/>
  <c r="DU216" i="13"/>
  <c r="DY216" i="13" s="1"/>
  <c r="DT130" i="13"/>
  <c r="DL81" i="13"/>
  <c r="DO81" i="13"/>
  <c r="DQ81" i="13" s="1"/>
  <c r="DR81" i="13" s="1"/>
  <c r="DC201" i="13"/>
  <c r="DL95" i="13"/>
  <c r="DO95" i="13"/>
  <c r="DQ95" i="13" s="1"/>
  <c r="DR95" i="13" s="1"/>
  <c r="DL152" i="13"/>
  <c r="DO152" i="13"/>
  <c r="DQ152" i="13" s="1"/>
  <c r="DR152" i="13" s="1"/>
  <c r="DR156" i="13" s="1"/>
  <c r="DM113" i="13"/>
  <c r="DT113" i="13"/>
  <c r="DT33" i="13"/>
  <c r="DM54" i="13"/>
  <c r="DT54" i="13"/>
  <c r="DH63" i="13"/>
  <c r="DX237" i="13"/>
  <c r="DU237" i="13"/>
  <c r="DY237" i="13" s="1"/>
  <c r="DT197" i="13" l="1"/>
  <c r="DX197" i="13" s="1"/>
  <c r="DT193" i="13"/>
  <c r="DU192" i="13"/>
  <c r="DY192" i="13" s="1"/>
  <c r="DX192" i="13"/>
  <c r="DX166" i="13"/>
  <c r="DU166" i="13"/>
  <c r="DY166" i="13" s="1"/>
  <c r="DM171" i="13"/>
  <c r="DM174" i="13" s="1"/>
  <c r="DY174" i="13" s="1"/>
  <c r="DT171" i="13"/>
  <c r="DT174" i="13" s="1"/>
  <c r="DX170" i="13"/>
  <c r="DU170" i="13"/>
  <c r="DY170" i="13" s="1"/>
  <c r="DT188" i="13"/>
  <c r="DU164" i="13"/>
  <c r="DX164" i="13"/>
  <c r="DU167" i="13"/>
  <c r="DY167" i="13" s="1"/>
  <c r="DX167" i="13"/>
  <c r="DU173" i="13"/>
  <c r="DY173" i="13" s="1"/>
  <c r="DX173" i="13"/>
  <c r="DL220" i="13"/>
  <c r="DX189" i="13"/>
  <c r="DU189" i="13"/>
  <c r="DY189" i="13" s="1"/>
  <c r="DU193" i="13"/>
  <c r="DY193" i="13" s="1"/>
  <c r="DX193" i="13"/>
  <c r="DU165" i="13"/>
  <c r="DY165" i="13" s="1"/>
  <c r="DX165" i="13"/>
  <c r="DX195" i="13"/>
  <c r="DU195" i="13"/>
  <c r="DY195" i="13" s="1"/>
  <c r="DX199" i="13"/>
  <c r="DU199" i="13"/>
  <c r="DY199" i="13" s="1"/>
  <c r="DU196" i="13"/>
  <c r="DY196" i="13" s="1"/>
  <c r="DX196" i="13"/>
  <c r="DU200" i="13"/>
  <c r="DY200" i="13" s="1"/>
  <c r="DX200" i="13"/>
  <c r="DU169" i="13"/>
  <c r="DY169" i="13" s="1"/>
  <c r="DX169" i="13"/>
  <c r="DX210" i="13"/>
  <c r="DT213" i="13"/>
  <c r="DX213" i="13" s="1"/>
  <c r="DU227" i="13"/>
  <c r="DY227" i="13" s="1"/>
  <c r="DT232" i="13"/>
  <c r="DX232" i="13" s="1"/>
  <c r="DT229" i="13"/>
  <c r="DU229" i="13" s="1"/>
  <c r="DY229" i="13" s="1"/>
  <c r="DU59" i="13"/>
  <c r="DY59" i="13" s="1"/>
  <c r="DX35" i="13"/>
  <c r="DX38" i="13"/>
  <c r="DU128" i="13"/>
  <c r="DY128" i="13" s="1"/>
  <c r="DU86" i="13"/>
  <c r="DY86" i="13" s="1"/>
  <c r="DX134" i="13"/>
  <c r="DU57" i="13"/>
  <c r="DY57" i="13" s="1"/>
  <c r="DX181" i="13"/>
  <c r="DU181" i="13"/>
  <c r="DX211" i="13"/>
  <c r="DU211" i="13"/>
  <c r="DY211" i="13" s="1"/>
  <c r="DU37" i="13"/>
  <c r="DY37" i="13" s="1"/>
  <c r="DU154" i="13"/>
  <c r="DY154" i="13" s="1"/>
  <c r="DX154" i="13"/>
  <c r="DX72" i="13"/>
  <c r="DU72" i="13"/>
  <c r="DY72" i="13" s="1"/>
  <c r="DT235" i="13"/>
  <c r="DX235" i="13" s="1"/>
  <c r="DM233" i="13"/>
  <c r="DT233" i="13"/>
  <c r="DM212" i="13"/>
  <c r="DM220" i="13" s="1"/>
  <c r="DT212" i="13"/>
  <c r="DM186" i="13"/>
  <c r="DT186" i="13"/>
  <c r="DT93" i="13"/>
  <c r="DU93" i="13" s="1"/>
  <c r="DY93" i="13" s="1"/>
  <c r="DR63" i="13"/>
  <c r="DU130" i="13"/>
  <c r="DY130" i="13" s="1"/>
  <c r="DX130" i="13"/>
  <c r="DG97" i="13"/>
  <c r="DH71" i="13"/>
  <c r="DH97" i="13" s="1"/>
  <c r="DM137" i="13"/>
  <c r="DT137" i="13"/>
  <c r="DY110" i="13"/>
  <c r="DU126" i="13"/>
  <c r="DY126" i="13" s="1"/>
  <c r="DX126" i="13"/>
  <c r="DU125" i="13"/>
  <c r="DY125" i="13" s="1"/>
  <c r="DX125" i="13"/>
  <c r="DM111" i="13"/>
  <c r="DM115" i="13" s="1"/>
  <c r="DL115" i="13"/>
  <c r="DX218" i="13"/>
  <c r="DU218" i="13"/>
  <c r="DY218" i="13" s="1"/>
  <c r="DM231" i="13"/>
  <c r="DT231" i="13"/>
  <c r="DX34" i="13"/>
  <c r="DU34" i="13"/>
  <c r="DY34" i="13" s="1"/>
  <c r="DU153" i="13"/>
  <c r="DY153" i="13" s="1"/>
  <c r="DX153" i="13"/>
  <c r="DQ156" i="13"/>
  <c r="DM152" i="13"/>
  <c r="DM156" i="13" s="1"/>
  <c r="DY156" i="13" s="1"/>
  <c r="DL156" i="13"/>
  <c r="DU91" i="13"/>
  <c r="DY91" i="13" s="1"/>
  <c r="DX91" i="13"/>
  <c r="DM230" i="13"/>
  <c r="DT230" i="13"/>
  <c r="DX39" i="13"/>
  <c r="DU39" i="13"/>
  <c r="DY39" i="13" s="1"/>
  <c r="DR213" i="13"/>
  <c r="DR220" i="13" s="1"/>
  <c r="DQ220" i="13"/>
  <c r="DU36" i="13"/>
  <c r="DY36" i="13" s="1"/>
  <c r="DX36" i="13"/>
  <c r="DQ239" i="13"/>
  <c r="DU54" i="13"/>
  <c r="DX54" i="13"/>
  <c r="DU113" i="13"/>
  <c r="DY113" i="13" s="1"/>
  <c r="DX113" i="13"/>
  <c r="DM139" i="13"/>
  <c r="DT139" i="13"/>
  <c r="DL201" i="13"/>
  <c r="DU138" i="13"/>
  <c r="DY138" i="13" s="1"/>
  <c r="DX138" i="13"/>
  <c r="DT133" i="13"/>
  <c r="DT111" i="13"/>
  <c r="DM83" i="13"/>
  <c r="DT83" i="13"/>
  <c r="DM122" i="13"/>
  <c r="DL141" i="13"/>
  <c r="DT122" i="13"/>
  <c r="DM135" i="13"/>
  <c r="DT135" i="13"/>
  <c r="DU87" i="13"/>
  <c r="DY87" i="13" s="1"/>
  <c r="DX87" i="13"/>
  <c r="DU60" i="13"/>
  <c r="DY60" i="13" s="1"/>
  <c r="DX60" i="13"/>
  <c r="DT228" i="13"/>
  <c r="DU123" i="13"/>
  <c r="DY123" i="13" s="1"/>
  <c r="DX123" i="13"/>
  <c r="DL174" i="13"/>
  <c r="DU136" i="13"/>
  <c r="DY136" i="13" s="1"/>
  <c r="DX136" i="13"/>
  <c r="DX238" i="13"/>
  <c r="DU238" i="13"/>
  <c r="DY238" i="13" s="1"/>
  <c r="DR239" i="13"/>
  <c r="DU33" i="13"/>
  <c r="DY33" i="13" s="1"/>
  <c r="DX33" i="13"/>
  <c r="DL239" i="13"/>
  <c r="DP71" i="13"/>
  <c r="DQ71" i="13" s="1"/>
  <c r="DL71" i="13"/>
  <c r="DQ174" i="13"/>
  <c r="DL63" i="13"/>
  <c r="DM95" i="13"/>
  <c r="DT95" i="13"/>
  <c r="DM81" i="13"/>
  <c r="DT81" i="13"/>
  <c r="DR201" i="13"/>
  <c r="DQ201" i="13"/>
  <c r="DQ63" i="13"/>
  <c r="DU82" i="13"/>
  <c r="DY82" i="13" s="1"/>
  <c r="DX82" i="13"/>
  <c r="DU132" i="13"/>
  <c r="DY132" i="13" s="1"/>
  <c r="DX132" i="13"/>
  <c r="DR122" i="13"/>
  <c r="DR141" i="13" s="1"/>
  <c r="DQ141" i="13"/>
  <c r="DU58" i="13"/>
  <c r="DY58" i="13" s="1"/>
  <c r="DX58" i="13"/>
  <c r="DT152" i="13"/>
  <c r="DT217" i="13"/>
  <c r="DR111" i="13"/>
  <c r="DR115" i="13" s="1"/>
  <c r="DQ115" i="13"/>
  <c r="DH141" i="13"/>
  <c r="DM127" i="13"/>
  <c r="DT127" i="13"/>
  <c r="DX40" i="13"/>
  <c r="DU40" i="13"/>
  <c r="DY40" i="13" s="1"/>
  <c r="DU80" i="13"/>
  <c r="DY80" i="13" s="1"/>
  <c r="DX80" i="13"/>
  <c r="DT131" i="13"/>
  <c r="DM129" i="13"/>
  <c r="DT129" i="13"/>
  <c r="DU90" i="13"/>
  <c r="DY90" i="13" s="1"/>
  <c r="DX90" i="13"/>
  <c r="DU32" i="13"/>
  <c r="DX32" i="13"/>
  <c r="DU197" i="13" l="1"/>
  <c r="DY197" i="13" s="1"/>
  <c r="DU213" i="13"/>
  <c r="DY220" i="13"/>
  <c r="DY115" i="13"/>
  <c r="DY181" i="13"/>
  <c r="DY164" i="13"/>
  <c r="DU171" i="13"/>
  <c r="DY171" i="13" s="1"/>
  <c r="DX171" i="13"/>
  <c r="DX174" i="13" s="1"/>
  <c r="DU188" i="13"/>
  <c r="DY188" i="13" s="1"/>
  <c r="DX188" i="13"/>
  <c r="DT220" i="13"/>
  <c r="DU232" i="13"/>
  <c r="DY232" i="13" s="1"/>
  <c r="DU235" i="13"/>
  <c r="DY235" i="13" s="1"/>
  <c r="DX229" i="13"/>
  <c r="DX93" i="13"/>
  <c r="DM201" i="13"/>
  <c r="DY201" i="13" s="1"/>
  <c r="DM239" i="13"/>
  <c r="DY239" i="13" s="1"/>
  <c r="DX212" i="13"/>
  <c r="DU212" i="13"/>
  <c r="DY212" i="13" s="1"/>
  <c r="DX233" i="13"/>
  <c r="DU233" i="13"/>
  <c r="DY233" i="13" s="1"/>
  <c r="DX186" i="13"/>
  <c r="DU186" i="13"/>
  <c r="DY186" i="13" s="1"/>
  <c r="DM63" i="13"/>
  <c r="DY63" i="13" s="1"/>
  <c r="DQ97" i="13"/>
  <c r="DR71" i="13"/>
  <c r="DR97" i="13" s="1"/>
  <c r="DU133" i="13"/>
  <c r="DY133" i="13" s="1"/>
  <c r="DX133" i="13"/>
  <c r="DY213" i="13"/>
  <c r="DY32" i="13"/>
  <c r="DX228" i="13"/>
  <c r="DU228" i="13"/>
  <c r="DT239" i="13"/>
  <c r="DT71" i="13"/>
  <c r="DU127" i="13"/>
  <c r="DY127" i="13" s="1"/>
  <c r="DX127" i="13"/>
  <c r="DU81" i="13"/>
  <c r="DY81" i="13" s="1"/>
  <c r="DX81" i="13"/>
  <c r="DU131" i="13"/>
  <c r="DY131" i="13" s="1"/>
  <c r="DX131" i="13"/>
  <c r="DU152" i="13"/>
  <c r="DX152" i="13"/>
  <c r="DX156" i="13" s="1"/>
  <c r="DT156" i="13"/>
  <c r="DL97" i="13"/>
  <c r="DM71" i="13"/>
  <c r="DM97" i="13" s="1"/>
  <c r="DU111" i="13"/>
  <c r="DX111" i="13"/>
  <c r="DT115" i="13"/>
  <c r="DX187" i="13"/>
  <c r="DT201" i="13"/>
  <c r="DX231" i="13"/>
  <c r="DU231" i="13"/>
  <c r="DY231" i="13" s="1"/>
  <c r="DU129" i="13"/>
  <c r="DY129" i="13" s="1"/>
  <c r="DX129" i="13"/>
  <c r="DU95" i="13"/>
  <c r="DY95" i="13" s="1"/>
  <c r="DX95" i="13"/>
  <c r="DU122" i="13"/>
  <c r="DX122" i="13"/>
  <c r="DT141" i="13"/>
  <c r="DY54" i="13"/>
  <c r="DU83" i="13"/>
  <c r="DY83" i="13" s="1"/>
  <c r="DX83" i="13"/>
  <c r="DX230" i="13"/>
  <c r="DU230" i="13"/>
  <c r="DY230" i="13" s="1"/>
  <c r="DX217" i="13"/>
  <c r="DU217" i="13"/>
  <c r="DY217" i="13" s="1"/>
  <c r="DU135" i="13"/>
  <c r="DY135" i="13" s="1"/>
  <c r="DX135" i="13"/>
  <c r="DM141" i="13"/>
  <c r="DY141" i="13" s="1"/>
  <c r="DU139" i="13"/>
  <c r="DY139" i="13" s="1"/>
  <c r="DX139" i="13"/>
  <c r="DT63" i="13"/>
  <c r="DU137" i="13"/>
  <c r="DY137" i="13" s="1"/>
  <c r="DX137" i="13"/>
  <c r="DU174" i="13" l="1"/>
  <c r="DY97" i="13"/>
  <c r="DX115" i="13"/>
  <c r="DU201" i="13"/>
  <c r="DX220" i="13"/>
  <c r="DU220" i="13"/>
  <c r="DX201" i="13"/>
  <c r="DX63" i="13"/>
  <c r="DU63" i="13"/>
  <c r="DU71" i="13"/>
  <c r="DX71" i="13"/>
  <c r="DX97" i="13" s="1"/>
  <c r="DT97" i="13"/>
  <c r="DY122" i="13"/>
  <c r="DU141" i="13"/>
  <c r="DX239" i="13"/>
  <c r="DY111" i="13"/>
  <c r="DU115" i="13"/>
  <c r="DX141" i="13"/>
  <c r="DY187" i="13"/>
  <c r="DY152" i="13"/>
  <c r="DU156" i="13"/>
  <c r="DY228" i="13"/>
  <c r="DU239" i="13"/>
  <c r="DY71" i="13" l="1"/>
  <c r="DU97" i="13"/>
  <c r="B45" i="4" l="1"/>
  <c r="B44" i="4"/>
  <c r="E24" i="12" l="1"/>
  <c r="B282" i="12"/>
  <c r="DN278" i="12"/>
  <c r="DI278" i="12"/>
  <c r="DD278" i="12"/>
  <c r="CY278" i="12"/>
  <c r="CT278" i="12"/>
  <c r="CO278" i="12"/>
  <c r="CJ278" i="12"/>
  <c r="CE278" i="12"/>
  <c r="BZ278" i="12"/>
  <c r="BU278" i="12"/>
  <c r="BP278" i="12"/>
  <c r="BK278" i="12"/>
  <c r="BF278" i="12"/>
  <c r="BA278" i="12"/>
  <c r="AV278" i="12"/>
  <c r="AQ278" i="12"/>
  <c r="AL278" i="12"/>
  <c r="AG278" i="12"/>
  <c r="AB278" i="12"/>
  <c r="W278" i="12"/>
  <c r="R278" i="12"/>
  <c r="M278" i="12"/>
  <c r="DU274" i="12"/>
  <c r="DN274" i="12"/>
  <c r="DI274" i="12"/>
  <c r="DD274" i="12"/>
  <c r="CY274" i="12"/>
  <c r="CT274" i="12"/>
  <c r="CO274" i="12"/>
  <c r="CJ274" i="12"/>
  <c r="CE274" i="12"/>
  <c r="BZ274" i="12"/>
  <c r="BU274" i="12"/>
  <c r="BP274" i="12"/>
  <c r="BK274" i="12"/>
  <c r="BF274" i="12"/>
  <c r="BA274" i="12"/>
  <c r="AV274" i="12"/>
  <c r="AQ274" i="12"/>
  <c r="AL274" i="12"/>
  <c r="AG274" i="12"/>
  <c r="AB274" i="12"/>
  <c r="W274" i="12"/>
  <c r="R274" i="12"/>
  <c r="M274" i="12"/>
  <c r="C274" i="12"/>
  <c r="DY273" i="12"/>
  <c r="DV273" i="12"/>
  <c r="S273" i="12"/>
  <c r="X273" i="12" s="1"/>
  <c r="AC273" i="12" s="1"/>
  <c r="AH273" i="12" s="1"/>
  <c r="AM273" i="12" s="1"/>
  <c r="AR273" i="12" s="1"/>
  <c r="AW273" i="12" s="1"/>
  <c r="BB273" i="12" s="1"/>
  <c r="BG273" i="12" s="1"/>
  <c r="BL273" i="12" s="1"/>
  <c r="BQ273" i="12" s="1"/>
  <c r="BV273" i="12" s="1"/>
  <c r="CA273" i="12" s="1"/>
  <c r="CF273" i="12" s="1"/>
  <c r="CK273" i="12" s="1"/>
  <c r="CP273" i="12" s="1"/>
  <c r="CU273" i="12" s="1"/>
  <c r="CZ273" i="12" s="1"/>
  <c r="DE273" i="12" s="1"/>
  <c r="DJ273" i="12" s="1"/>
  <c r="DO273" i="12" s="1"/>
  <c r="R273" i="12"/>
  <c r="O273" i="12"/>
  <c r="P273" i="12" s="1"/>
  <c r="DY272" i="12"/>
  <c r="DV272" i="12"/>
  <c r="BB272" i="12"/>
  <c r="BG272" i="12" s="1"/>
  <c r="BL272" i="12" s="1"/>
  <c r="BQ272" i="12" s="1"/>
  <c r="BV272" i="12" s="1"/>
  <c r="CA272" i="12" s="1"/>
  <c r="CF272" i="12" s="1"/>
  <c r="CK272" i="12" s="1"/>
  <c r="CP272" i="12" s="1"/>
  <c r="CU272" i="12" s="1"/>
  <c r="CZ272" i="12" s="1"/>
  <c r="DE272" i="12" s="1"/>
  <c r="DJ272" i="12" s="1"/>
  <c r="DO272" i="12" s="1"/>
  <c r="S272" i="12"/>
  <c r="X272" i="12" s="1"/>
  <c r="AC272" i="12" s="1"/>
  <c r="AH272" i="12" s="1"/>
  <c r="AM272" i="12" s="1"/>
  <c r="AR272" i="12" s="1"/>
  <c r="AW272" i="12" s="1"/>
  <c r="R272" i="12"/>
  <c r="O272" i="12"/>
  <c r="P272" i="12" s="1"/>
  <c r="DY271" i="12"/>
  <c r="DV271" i="12"/>
  <c r="AC271" i="12"/>
  <c r="AH271" i="12" s="1"/>
  <c r="AM271" i="12" s="1"/>
  <c r="AR271" i="12" s="1"/>
  <c r="AW271" i="12" s="1"/>
  <c r="BB271" i="12" s="1"/>
  <c r="BG271" i="12" s="1"/>
  <c r="BL271" i="12" s="1"/>
  <c r="BQ271" i="12" s="1"/>
  <c r="BV271" i="12" s="1"/>
  <c r="CA271" i="12" s="1"/>
  <c r="CF271" i="12" s="1"/>
  <c r="CK271" i="12" s="1"/>
  <c r="CP271" i="12" s="1"/>
  <c r="CU271" i="12" s="1"/>
  <c r="CZ271" i="12" s="1"/>
  <c r="DE271" i="12" s="1"/>
  <c r="DJ271" i="12" s="1"/>
  <c r="DO271" i="12" s="1"/>
  <c r="W271" i="12"/>
  <c r="S271" i="12"/>
  <c r="X271" i="12" s="1"/>
  <c r="R271" i="12"/>
  <c r="O271" i="12"/>
  <c r="P271" i="12" s="1"/>
  <c r="DY270" i="12"/>
  <c r="DV270" i="12"/>
  <c r="S270" i="12"/>
  <c r="X270" i="12" s="1"/>
  <c r="AC270" i="12" s="1"/>
  <c r="AH270" i="12" s="1"/>
  <c r="AM270" i="12" s="1"/>
  <c r="AR270" i="12" s="1"/>
  <c r="AW270" i="12" s="1"/>
  <c r="BB270" i="12" s="1"/>
  <c r="BG270" i="12" s="1"/>
  <c r="BL270" i="12" s="1"/>
  <c r="BQ270" i="12" s="1"/>
  <c r="BV270" i="12" s="1"/>
  <c r="CA270" i="12" s="1"/>
  <c r="CF270" i="12" s="1"/>
  <c r="CK270" i="12" s="1"/>
  <c r="CP270" i="12" s="1"/>
  <c r="CU270" i="12" s="1"/>
  <c r="CZ270" i="12" s="1"/>
  <c r="DE270" i="12" s="1"/>
  <c r="DJ270" i="12" s="1"/>
  <c r="DO270" i="12" s="1"/>
  <c r="R270" i="12"/>
  <c r="O270" i="12"/>
  <c r="P270" i="12" s="1"/>
  <c r="DY269" i="12"/>
  <c r="DV269" i="12"/>
  <c r="S269" i="12"/>
  <c r="X269" i="12" s="1"/>
  <c r="AC269" i="12" s="1"/>
  <c r="AH269" i="12" s="1"/>
  <c r="AM269" i="12" s="1"/>
  <c r="AR269" i="12" s="1"/>
  <c r="AW269" i="12" s="1"/>
  <c r="BB269" i="12" s="1"/>
  <c r="BG269" i="12" s="1"/>
  <c r="BL269" i="12" s="1"/>
  <c r="BQ269" i="12" s="1"/>
  <c r="BV269" i="12" s="1"/>
  <c r="CA269" i="12" s="1"/>
  <c r="CF269" i="12" s="1"/>
  <c r="CK269" i="12" s="1"/>
  <c r="CP269" i="12" s="1"/>
  <c r="CU269" i="12" s="1"/>
  <c r="CZ269" i="12" s="1"/>
  <c r="DE269" i="12" s="1"/>
  <c r="DJ269" i="12" s="1"/>
  <c r="DO269" i="12" s="1"/>
  <c r="R269" i="12"/>
  <c r="O269" i="12"/>
  <c r="DY268" i="12"/>
  <c r="DV268" i="12"/>
  <c r="S268" i="12"/>
  <c r="X268" i="12" s="1"/>
  <c r="AC268" i="12" s="1"/>
  <c r="AH268" i="12" s="1"/>
  <c r="AM268" i="12" s="1"/>
  <c r="AR268" i="12" s="1"/>
  <c r="AW268" i="12" s="1"/>
  <c r="BB268" i="12" s="1"/>
  <c r="BG268" i="12" s="1"/>
  <c r="BL268" i="12" s="1"/>
  <c r="BQ268" i="12" s="1"/>
  <c r="BV268" i="12" s="1"/>
  <c r="CA268" i="12" s="1"/>
  <c r="CF268" i="12" s="1"/>
  <c r="CK268" i="12" s="1"/>
  <c r="CP268" i="12" s="1"/>
  <c r="CU268" i="12" s="1"/>
  <c r="CZ268" i="12" s="1"/>
  <c r="DE268" i="12" s="1"/>
  <c r="DJ268" i="12" s="1"/>
  <c r="DO268" i="12" s="1"/>
  <c r="R268" i="12"/>
  <c r="O268" i="12"/>
  <c r="P268" i="12" s="1"/>
  <c r="DY267" i="12"/>
  <c r="DV267" i="12"/>
  <c r="S267" i="12"/>
  <c r="X267" i="12" s="1"/>
  <c r="AC267" i="12" s="1"/>
  <c r="AH267" i="12" s="1"/>
  <c r="AM267" i="12" s="1"/>
  <c r="AR267" i="12" s="1"/>
  <c r="AW267" i="12" s="1"/>
  <c r="BB267" i="12" s="1"/>
  <c r="BG267" i="12" s="1"/>
  <c r="BL267" i="12" s="1"/>
  <c r="BQ267" i="12" s="1"/>
  <c r="BV267" i="12" s="1"/>
  <c r="CA267" i="12" s="1"/>
  <c r="CF267" i="12" s="1"/>
  <c r="CK267" i="12" s="1"/>
  <c r="CP267" i="12" s="1"/>
  <c r="CU267" i="12" s="1"/>
  <c r="CZ267" i="12" s="1"/>
  <c r="DE267" i="12" s="1"/>
  <c r="DJ267" i="12" s="1"/>
  <c r="DO267" i="12" s="1"/>
  <c r="R267" i="12"/>
  <c r="W267" i="12" s="1"/>
  <c r="O267" i="12"/>
  <c r="P267" i="12" s="1"/>
  <c r="DY266" i="12"/>
  <c r="DV266" i="12"/>
  <c r="S266" i="12"/>
  <c r="X266" i="12" s="1"/>
  <c r="AC266" i="12" s="1"/>
  <c r="AH266" i="12" s="1"/>
  <c r="AM266" i="12" s="1"/>
  <c r="AR266" i="12" s="1"/>
  <c r="AW266" i="12" s="1"/>
  <c r="BB266" i="12" s="1"/>
  <c r="BG266" i="12" s="1"/>
  <c r="BL266" i="12" s="1"/>
  <c r="BQ266" i="12" s="1"/>
  <c r="BV266" i="12" s="1"/>
  <c r="CA266" i="12" s="1"/>
  <c r="CF266" i="12" s="1"/>
  <c r="CK266" i="12" s="1"/>
  <c r="CP266" i="12" s="1"/>
  <c r="CU266" i="12" s="1"/>
  <c r="CZ266" i="12" s="1"/>
  <c r="DE266" i="12" s="1"/>
  <c r="DJ266" i="12" s="1"/>
  <c r="DO266" i="12" s="1"/>
  <c r="R266" i="12"/>
  <c r="O266" i="12"/>
  <c r="DY265" i="12"/>
  <c r="DV265" i="12"/>
  <c r="X265" i="12"/>
  <c r="AC265" i="12" s="1"/>
  <c r="AH265" i="12" s="1"/>
  <c r="AM265" i="12" s="1"/>
  <c r="AR265" i="12" s="1"/>
  <c r="AW265" i="12" s="1"/>
  <c r="BB265" i="12" s="1"/>
  <c r="BG265" i="12" s="1"/>
  <c r="BL265" i="12" s="1"/>
  <c r="BQ265" i="12" s="1"/>
  <c r="BV265" i="12" s="1"/>
  <c r="CA265" i="12" s="1"/>
  <c r="CF265" i="12" s="1"/>
  <c r="CK265" i="12" s="1"/>
  <c r="CP265" i="12" s="1"/>
  <c r="CU265" i="12" s="1"/>
  <c r="CZ265" i="12" s="1"/>
  <c r="DE265" i="12" s="1"/>
  <c r="DJ265" i="12" s="1"/>
  <c r="DO265" i="12" s="1"/>
  <c r="S265" i="12"/>
  <c r="R265" i="12"/>
  <c r="O265" i="12"/>
  <c r="P265" i="12" s="1"/>
  <c r="DY264" i="12"/>
  <c r="DV264" i="12"/>
  <c r="S264" i="12"/>
  <c r="X264" i="12" s="1"/>
  <c r="AC264" i="12" s="1"/>
  <c r="AH264" i="12" s="1"/>
  <c r="AM264" i="12" s="1"/>
  <c r="AR264" i="12" s="1"/>
  <c r="AW264" i="12" s="1"/>
  <c r="BB264" i="12" s="1"/>
  <c r="BG264" i="12" s="1"/>
  <c r="BL264" i="12" s="1"/>
  <c r="BQ264" i="12" s="1"/>
  <c r="BV264" i="12" s="1"/>
  <c r="CA264" i="12" s="1"/>
  <c r="CF264" i="12" s="1"/>
  <c r="CK264" i="12" s="1"/>
  <c r="CP264" i="12" s="1"/>
  <c r="CU264" i="12" s="1"/>
  <c r="CZ264" i="12" s="1"/>
  <c r="DE264" i="12" s="1"/>
  <c r="DJ264" i="12" s="1"/>
  <c r="DO264" i="12" s="1"/>
  <c r="R264" i="12"/>
  <c r="O264" i="12"/>
  <c r="P264" i="12" s="1"/>
  <c r="DY263" i="12"/>
  <c r="DV263" i="12"/>
  <c r="W263" i="12"/>
  <c r="AB263" i="12" s="1"/>
  <c r="S263" i="12"/>
  <c r="R263" i="12"/>
  <c r="O263" i="12"/>
  <c r="P263" i="12" s="1"/>
  <c r="DY262" i="12"/>
  <c r="DV262" i="12"/>
  <c r="S262" i="12"/>
  <c r="R262" i="12"/>
  <c r="W262" i="12" s="1"/>
  <c r="O262" i="12"/>
  <c r="DY261" i="12"/>
  <c r="DU255" i="12"/>
  <c r="DN255" i="12"/>
  <c r="DI255" i="12"/>
  <c r="DD255" i="12"/>
  <c r="CY255" i="12"/>
  <c r="CT255" i="12"/>
  <c r="CO255" i="12"/>
  <c r="CJ255" i="12"/>
  <c r="CE255" i="12"/>
  <c r="BZ255" i="12"/>
  <c r="BU255" i="12"/>
  <c r="BP255" i="12"/>
  <c r="BK255" i="12"/>
  <c r="BF255" i="12"/>
  <c r="BA255" i="12"/>
  <c r="AV255" i="12"/>
  <c r="AQ255" i="12"/>
  <c r="AL255" i="12"/>
  <c r="AG255" i="12"/>
  <c r="AB255" i="12"/>
  <c r="W255" i="12"/>
  <c r="R255" i="12"/>
  <c r="M255" i="12"/>
  <c r="C255" i="12"/>
  <c r="DY254" i="12"/>
  <c r="DV254" i="12"/>
  <c r="S254" i="12"/>
  <c r="X254" i="12" s="1"/>
  <c r="AC254" i="12" s="1"/>
  <c r="AH254" i="12" s="1"/>
  <c r="AM254" i="12" s="1"/>
  <c r="AR254" i="12" s="1"/>
  <c r="AW254" i="12" s="1"/>
  <c r="BB254" i="12" s="1"/>
  <c r="BG254" i="12" s="1"/>
  <c r="BL254" i="12" s="1"/>
  <c r="BQ254" i="12" s="1"/>
  <c r="BV254" i="12" s="1"/>
  <c r="CA254" i="12" s="1"/>
  <c r="CF254" i="12" s="1"/>
  <c r="CK254" i="12" s="1"/>
  <c r="CP254" i="12" s="1"/>
  <c r="CU254" i="12" s="1"/>
  <c r="CZ254" i="12" s="1"/>
  <c r="DE254" i="12" s="1"/>
  <c r="DJ254" i="12" s="1"/>
  <c r="DO254" i="12" s="1"/>
  <c r="R254" i="12"/>
  <c r="O254" i="12"/>
  <c r="DY253" i="12"/>
  <c r="DV253" i="12"/>
  <c r="S253" i="12"/>
  <c r="X253" i="12" s="1"/>
  <c r="AC253" i="12" s="1"/>
  <c r="AH253" i="12" s="1"/>
  <c r="AM253" i="12" s="1"/>
  <c r="AR253" i="12" s="1"/>
  <c r="AW253" i="12" s="1"/>
  <c r="BB253" i="12" s="1"/>
  <c r="BG253" i="12" s="1"/>
  <c r="BL253" i="12" s="1"/>
  <c r="BQ253" i="12" s="1"/>
  <c r="BV253" i="12" s="1"/>
  <c r="CA253" i="12" s="1"/>
  <c r="CF253" i="12" s="1"/>
  <c r="CK253" i="12" s="1"/>
  <c r="CP253" i="12" s="1"/>
  <c r="CU253" i="12" s="1"/>
  <c r="CZ253" i="12" s="1"/>
  <c r="DE253" i="12" s="1"/>
  <c r="DJ253" i="12" s="1"/>
  <c r="DO253" i="12" s="1"/>
  <c r="R253" i="12"/>
  <c r="O253" i="12"/>
  <c r="P253" i="12" s="1"/>
  <c r="DY252" i="12"/>
  <c r="DV252" i="12"/>
  <c r="S252" i="12"/>
  <c r="X252" i="12" s="1"/>
  <c r="AC252" i="12" s="1"/>
  <c r="AH252" i="12" s="1"/>
  <c r="AM252" i="12" s="1"/>
  <c r="AR252" i="12" s="1"/>
  <c r="AW252" i="12" s="1"/>
  <c r="BB252" i="12" s="1"/>
  <c r="BG252" i="12" s="1"/>
  <c r="BL252" i="12" s="1"/>
  <c r="BQ252" i="12" s="1"/>
  <c r="BV252" i="12" s="1"/>
  <c r="CA252" i="12" s="1"/>
  <c r="CF252" i="12" s="1"/>
  <c r="CK252" i="12" s="1"/>
  <c r="CP252" i="12" s="1"/>
  <c r="CU252" i="12" s="1"/>
  <c r="CZ252" i="12" s="1"/>
  <c r="DE252" i="12" s="1"/>
  <c r="DJ252" i="12" s="1"/>
  <c r="DO252" i="12" s="1"/>
  <c r="R252" i="12"/>
  <c r="W252" i="12" s="1"/>
  <c r="AB252" i="12" s="1"/>
  <c r="P252" i="12"/>
  <c r="O252" i="12"/>
  <c r="DY251" i="12"/>
  <c r="DV251" i="12"/>
  <c r="W251" i="12"/>
  <c r="S251" i="12"/>
  <c r="X251" i="12" s="1"/>
  <c r="AC251" i="12" s="1"/>
  <c r="AH251" i="12" s="1"/>
  <c r="AM251" i="12" s="1"/>
  <c r="AR251" i="12" s="1"/>
  <c r="AW251" i="12" s="1"/>
  <c r="BB251" i="12" s="1"/>
  <c r="BG251" i="12" s="1"/>
  <c r="BL251" i="12" s="1"/>
  <c r="BQ251" i="12" s="1"/>
  <c r="BV251" i="12" s="1"/>
  <c r="CA251" i="12" s="1"/>
  <c r="CF251" i="12" s="1"/>
  <c r="CK251" i="12" s="1"/>
  <c r="CP251" i="12" s="1"/>
  <c r="CU251" i="12" s="1"/>
  <c r="CZ251" i="12" s="1"/>
  <c r="DE251" i="12" s="1"/>
  <c r="DJ251" i="12" s="1"/>
  <c r="DO251" i="12" s="1"/>
  <c r="R251" i="12"/>
  <c r="O251" i="12"/>
  <c r="DY250" i="12"/>
  <c r="DV250" i="12"/>
  <c r="S250" i="12"/>
  <c r="X250" i="12" s="1"/>
  <c r="AC250" i="12" s="1"/>
  <c r="AH250" i="12" s="1"/>
  <c r="AM250" i="12" s="1"/>
  <c r="AR250" i="12" s="1"/>
  <c r="AW250" i="12" s="1"/>
  <c r="BB250" i="12" s="1"/>
  <c r="BG250" i="12" s="1"/>
  <c r="BL250" i="12" s="1"/>
  <c r="BQ250" i="12" s="1"/>
  <c r="BV250" i="12" s="1"/>
  <c r="CA250" i="12" s="1"/>
  <c r="CF250" i="12" s="1"/>
  <c r="CK250" i="12" s="1"/>
  <c r="CP250" i="12" s="1"/>
  <c r="CU250" i="12" s="1"/>
  <c r="CZ250" i="12" s="1"/>
  <c r="DE250" i="12" s="1"/>
  <c r="DJ250" i="12" s="1"/>
  <c r="DO250" i="12" s="1"/>
  <c r="R250" i="12"/>
  <c r="O250" i="12"/>
  <c r="P250" i="12" s="1"/>
  <c r="DY249" i="12"/>
  <c r="DV249" i="12"/>
  <c r="S249" i="12"/>
  <c r="X249" i="12" s="1"/>
  <c r="AC249" i="12" s="1"/>
  <c r="AH249" i="12" s="1"/>
  <c r="AM249" i="12" s="1"/>
  <c r="AR249" i="12" s="1"/>
  <c r="AW249" i="12" s="1"/>
  <c r="BB249" i="12" s="1"/>
  <c r="BG249" i="12" s="1"/>
  <c r="BL249" i="12" s="1"/>
  <c r="BQ249" i="12" s="1"/>
  <c r="BV249" i="12" s="1"/>
  <c r="CA249" i="12" s="1"/>
  <c r="CF249" i="12" s="1"/>
  <c r="CK249" i="12" s="1"/>
  <c r="CP249" i="12" s="1"/>
  <c r="CU249" i="12" s="1"/>
  <c r="CZ249" i="12" s="1"/>
  <c r="DE249" i="12" s="1"/>
  <c r="DJ249" i="12" s="1"/>
  <c r="DO249" i="12" s="1"/>
  <c r="R249" i="12"/>
  <c r="T249" i="12" s="1"/>
  <c r="U249" i="12" s="1"/>
  <c r="O249" i="12"/>
  <c r="P249" i="12" s="1"/>
  <c r="DY248" i="12"/>
  <c r="DV248" i="12"/>
  <c r="AB248" i="12"/>
  <c r="S248" i="12"/>
  <c r="R248" i="12"/>
  <c r="W248" i="12" s="1"/>
  <c r="O248" i="12"/>
  <c r="DY247" i="12"/>
  <c r="DV247" i="12"/>
  <c r="S247" i="12"/>
  <c r="R247" i="12"/>
  <c r="W247" i="12" s="1"/>
  <c r="O247" i="12"/>
  <c r="DY246" i="12"/>
  <c r="DV246" i="12"/>
  <c r="S246" i="12"/>
  <c r="X246" i="12" s="1"/>
  <c r="AC246" i="12" s="1"/>
  <c r="AH246" i="12" s="1"/>
  <c r="AM246" i="12" s="1"/>
  <c r="AR246" i="12" s="1"/>
  <c r="AW246" i="12" s="1"/>
  <c r="BB246" i="12" s="1"/>
  <c r="BG246" i="12" s="1"/>
  <c r="BL246" i="12" s="1"/>
  <c r="BQ246" i="12" s="1"/>
  <c r="BV246" i="12" s="1"/>
  <c r="CA246" i="12" s="1"/>
  <c r="CF246" i="12" s="1"/>
  <c r="CK246" i="12" s="1"/>
  <c r="CP246" i="12" s="1"/>
  <c r="CU246" i="12" s="1"/>
  <c r="CZ246" i="12" s="1"/>
  <c r="DE246" i="12" s="1"/>
  <c r="DJ246" i="12" s="1"/>
  <c r="DO246" i="12" s="1"/>
  <c r="R246" i="12"/>
  <c r="W246" i="12" s="1"/>
  <c r="O246" i="12"/>
  <c r="DY245" i="12"/>
  <c r="DV245" i="12"/>
  <c r="X245" i="12"/>
  <c r="AC245" i="12" s="1"/>
  <c r="AH245" i="12" s="1"/>
  <c r="AM245" i="12" s="1"/>
  <c r="AR245" i="12" s="1"/>
  <c r="AW245" i="12" s="1"/>
  <c r="BB245" i="12" s="1"/>
  <c r="BG245" i="12" s="1"/>
  <c r="BL245" i="12" s="1"/>
  <c r="BQ245" i="12" s="1"/>
  <c r="BV245" i="12" s="1"/>
  <c r="CA245" i="12" s="1"/>
  <c r="CF245" i="12" s="1"/>
  <c r="CK245" i="12" s="1"/>
  <c r="CP245" i="12" s="1"/>
  <c r="CU245" i="12" s="1"/>
  <c r="CZ245" i="12" s="1"/>
  <c r="DE245" i="12" s="1"/>
  <c r="DJ245" i="12" s="1"/>
  <c r="DO245" i="12" s="1"/>
  <c r="S245" i="12"/>
  <c r="R245" i="12"/>
  <c r="O245" i="12"/>
  <c r="P245" i="12" s="1"/>
  <c r="DY244" i="12"/>
  <c r="DV244" i="12"/>
  <c r="S244" i="12"/>
  <c r="R244" i="12"/>
  <c r="W244" i="12" s="1"/>
  <c r="AB244" i="12" s="1"/>
  <c r="O244" i="12"/>
  <c r="P244" i="12" s="1"/>
  <c r="DY243" i="12"/>
  <c r="DV243" i="12"/>
  <c r="S243" i="12"/>
  <c r="X243" i="12" s="1"/>
  <c r="AC243" i="12" s="1"/>
  <c r="AH243" i="12" s="1"/>
  <c r="AM243" i="12" s="1"/>
  <c r="AR243" i="12" s="1"/>
  <c r="AW243" i="12" s="1"/>
  <c r="BB243" i="12" s="1"/>
  <c r="BG243" i="12" s="1"/>
  <c r="BL243" i="12" s="1"/>
  <c r="BQ243" i="12" s="1"/>
  <c r="BV243" i="12" s="1"/>
  <c r="CA243" i="12" s="1"/>
  <c r="CF243" i="12" s="1"/>
  <c r="CK243" i="12" s="1"/>
  <c r="CP243" i="12" s="1"/>
  <c r="CU243" i="12" s="1"/>
  <c r="CZ243" i="12" s="1"/>
  <c r="DE243" i="12" s="1"/>
  <c r="DJ243" i="12" s="1"/>
  <c r="DO243" i="12" s="1"/>
  <c r="R243" i="12"/>
  <c r="O243" i="12"/>
  <c r="DY242" i="12"/>
  <c r="DU236" i="12"/>
  <c r="DN236" i="12"/>
  <c r="DI236" i="12"/>
  <c r="DD236" i="12"/>
  <c r="CY236" i="12"/>
  <c r="CT236" i="12"/>
  <c r="CO236" i="12"/>
  <c r="CJ236" i="12"/>
  <c r="CE236" i="12"/>
  <c r="BZ236" i="12"/>
  <c r="BU236" i="12"/>
  <c r="BP236" i="12"/>
  <c r="BK236" i="12"/>
  <c r="BF236" i="12"/>
  <c r="BA236" i="12"/>
  <c r="AV236" i="12"/>
  <c r="AQ236" i="12"/>
  <c r="AL236" i="12"/>
  <c r="AG236" i="12"/>
  <c r="AB236" i="12"/>
  <c r="W236" i="12"/>
  <c r="R236" i="12"/>
  <c r="M236" i="12"/>
  <c r="C236" i="12"/>
  <c r="DY235" i="12"/>
  <c r="DV235" i="12"/>
  <c r="S235" i="12"/>
  <c r="X235" i="12" s="1"/>
  <c r="AC235" i="12" s="1"/>
  <c r="AH235" i="12" s="1"/>
  <c r="AM235" i="12" s="1"/>
  <c r="AR235" i="12" s="1"/>
  <c r="AW235" i="12" s="1"/>
  <c r="BB235" i="12" s="1"/>
  <c r="BG235" i="12" s="1"/>
  <c r="BL235" i="12" s="1"/>
  <c r="BQ235" i="12" s="1"/>
  <c r="BV235" i="12" s="1"/>
  <c r="CA235" i="12" s="1"/>
  <c r="CF235" i="12" s="1"/>
  <c r="CK235" i="12" s="1"/>
  <c r="CP235" i="12" s="1"/>
  <c r="CU235" i="12" s="1"/>
  <c r="CZ235" i="12" s="1"/>
  <c r="DE235" i="12" s="1"/>
  <c r="DJ235" i="12" s="1"/>
  <c r="DO235" i="12" s="1"/>
  <c r="R235" i="12"/>
  <c r="W235" i="12" s="1"/>
  <c r="O235" i="12"/>
  <c r="P235" i="12" s="1"/>
  <c r="DY234" i="12"/>
  <c r="DV234" i="12"/>
  <c r="S234" i="12"/>
  <c r="X234" i="12" s="1"/>
  <c r="AC234" i="12" s="1"/>
  <c r="AH234" i="12" s="1"/>
  <c r="AM234" i="12" s="1"/>
  <c r="AR234" i="12" s="1"/>
  <c r="AW234" i="12" s="1"/>
  <c r="BB234" i="12" s="1"/>
  <c r="BG234" i="12" s="1"/>
  <c r="BL234" i="12" s="1"/>
  <c r="BQ234" i="12" s="1"/>
  <c r="BV234" i="12" s="1"/>
  <c r="CA234" i="12" s="1"/>
  <c r="CF234" i="12" s="1"/>
  <c r="CK234" i="12" s="1"/>
  <c r="CP234" i="12" s="1"/>
  <c r="CU234" i="12" s="1"/>
  <c r="CZ234" i="12" s="1"/>
  <c r="DE234" i="12" s="1"/>
  <c r="DJ234" i="12" s="1"/>
  <c r="DO234" i="12" s="1"/>
  <c r="R234" i="12"/>
  <c r="W234" i="12" s="1"/>
  <c r="O234" i="12"/>
  <c r="P234" i="12" s="1"/>
  <c r="DY233" i="12"/>
  <c r="DV233" i="12"/>
  <c r="S233" i="12"/>
  <c r="X233" i="12" s="1"/>
  <c r="AC233" i="12" s="1"/>
  <c r="AH233" i="12" s="1"/>
  <c r="AM233" i="12" s="1"/>
  <c r="AR233" i="12" s="1"/>
  <c r="AW233" i="12" s="1"/>
  <c r="BB233" i="12" s="1"/>
  <c r="BG233" i="12" s="1"/>
  <c r="BL233" i="12" s="1"/>
  <c r="BQ233" i="12" s="1"/>
  <c r="BV233" i="12" s="1"/>
  <c r="CA233" i="12" s="1"/>
  <c r="CF233" i="12" s="1"/>
  <c r="CK233" i="12" s="1"/>
  <c r="CP233" i="12" s="1"/>
  <c r="CU233" i="12" s="1"/>
  <c r="CZ233" i="12" s="1"/>
  <c r="DE233" i="12" s="1"/>
  <c r="DJ233" i="12" s="1"/>
  <c r="DO233" i="12" s="1"/>
  <c r="R233" i="12"/>
  <c r="W233" i="12" s="1"/>
  <c r="O233" i="12"/>
  <c r="P233" i="12" s="1"/>
  <c r="DY232" i="12"/>
  <c r="DV232" i="12"/>
  <c r="S232" i="12"/>
  <c r="X232" i="12" s="1"/>
  <c r="AC232" i="12" s="1"/>
  <c r="AH232" i="12" s="1"/>
  <c r="AM232" i="12" s="1"/>
  <c r="AR232" i="12" s="1"/>
  <c r="AW232" i="12" s="1"/>
  <c r="BB232" i="12" s="1"/>
  <c r="BG232" i="12" s="1"/>
  <c r="BL232" i="12" s="1"/>
  <c r="BQ232" i="12" s="1"/>
  <c r="BV232" i="12" s="1"/>
  <c r="CA232" i="12" s="1"/>
  <c r="CF232" i="12" s="1"/>
  <c r="CK232" i="12" s="1"/>
  <c r="CP232" i="12" s="1"/>
  <c r="CU232" i="12" s="1"/>
  <c r="CZ232" i="12" s="1"/>
  <c r="DE232" i="12" s="1"/>
  <c r="DJ232" i="12" s="1"/>
  <c r="DO232" i="12" s="1"/>
  <c r="R232" i="12"/>
  <c r="W232" i="12" s="1"/>
  <c r="O232" i="12"/>
  <c r="DY231" i="12"/>
  <c r="DV231" i="12"/>
  <c r="AB231" i="12"/>
  <c r="AG231" i="12" s="1"/>
  <c r="S231" i="12"/>
  <c r="R231" i="12"/>
  <c r="W231" i="12" s="1"/>
  <c r="O231" i="12"/>
  <c r="DY230" i="12"/>
  <c r="DV230" i="12"/>
  <c r="R230" i="12"/>
  <c r="W230" i="12" s="1"/>
  <c r="AB230" i="12" s="1"/>
  <c r="AG230" i="12" s="1"/>
  <c r="AL230" i="12" s="1"/>
  <c r="AQ230" i="12" s="1"/>
  <c r="AV230" i="12" s="1"/>
  <c r="BA230" i="12" s="1"/>
  <c r="BF230" i="12" s="1"/>
  <c r="BK230" i="12" s="1"/>
  <c r="BP230" i="12" s="1"/>
  <c r="BU230" i="12" s="1"/>
  <c r="BZ230" i="12" s="1"/>
  <c r="CE230" i="12" s="1"/>
  <c r="CJ230" i="12" s="1"/>
  <c r="CO230" i="12" s="1"/>
  <c r="CT230" i="12" s="1"/>
  <c r="CY230" i="12" s="1"/>
  <c r="DY229" i="12"/>
  <c r="DV229" i="12"/>
  <c r="R229" i="12"/>
  <c r="W229" i="12" s="1"/>
  <c r="AB229" i="12" s="1"/>
  <c r="AG229" i="12" s="1"/>
  <c r="AL229" i="12" s="1"/>
  <c r="S229" i="12"/>
  <c r="D229" i="12"/>
  <c r="DY228" i="12"/>
  <c r="DV228" i="12"/>
  <c r="R228" i="12"/>
  <c r="W228" i="12" s="1"/>
  <c r="AB228" i="12" s="1"/>
  <c r="AG228" i="12" s="1"/>
  <c r="AL228" i="12" s="1"/>
  <c r="S228" i="12"/>
  <c r="X228" i="12" s="1"/>
  <c r="D228" i="12"/>
  <c r="DY227" i="12"/>
  <c r="DV227" i="12"/>
  <c r="AB227" i="12"/>
  <c r="AG227" i="12" s="1"/>
  <c r="AQ227" i="12" s="1"/>
  <c r="AV227" i="12" s="1"/>
  <c r="BA227" i="12" s="1"/>
  <c r="BF227" i="12" s="1"/>
  <c r="BK227" i="12" s="1"/>
  <c r="BP227" i="12" s="1"/>
  <c r="BU227" i="12" s="1"/>
  <c r="BZ227" i="12" s="1"/>
  <c r="CE227" i="12" s="1"/>
  <c r="CJ227" i="12" s="1"/>
  <c r="CO227" i="12" s="1"/>
  <c r="CT227" i="12" s="1"/>
  <c r="CY227" i="12" s="1"/>
  <c r="DD227" i="12" s="1"/>
  <c r="DI227" i="12" s="1"/>
  <c r="DN227" i="12" s="1"/>
  <c r="AM227" i="12"/>
  <c r="AR227" i="12" s="1"/>
  <c r="AW227" i="12" s="1"/>
  <c r="BB227" i="12" s="1"/>
  <c r="BG227" i="12" s="1"/>
  <c r="BL227" i="12" s="1"/>
  <c r="BQ227" i="12" s="1"/>
  <c r="BV227" i="12" s="1"/>
  <c r="CA227" i="12" s="1"/>
  <c r="CF227" i="12" s="1"/>
  <c r="CK227" i="12" s="1"/>
  <c r="CP227" i="12" s="1"/>
  <c r="CU227" i="12" s="1"/>
  <c r="CZ227" i="12" s="1"/>
  <c r="DE227" i="12" s="1"/>
  <c r="DJ227" i="12" s="1"/>
  <c r="DO227" i="12" s="1"/>
  <c r="DY226" i="12"/>
  <c r="DV226" i="12"/>
  <c r="R226" i="12"/>
  <c r="W226" i="12" s="1"/>
  <c r="AB226" i="12" s="1"/>
  <c r="AG226" i="12" s="1"/>
  <c r="AL226" i="12" s="1"/>
  <c r="AQ226" i="12" s="1"/>
  <c r="AV226" i="12" s="1"/>
  <c r="BA226" i="12" s="1"/>
  <c r="BF226" i="12" s="1"/>
  <c r="BK226" i="12" s="1"/>
  <c r="BP226" i="12" s="1"/>
  <c r="BU226" i="12" s="1"/>
  <c r="BZ226" i="12" s="1"/>
  <c r="CE226" i="12" s="1"/>
  <c r="CJ226" i="12" s="1"/>
  <c r="CO226" i="12" s="1"/>
  <c r="CT226" i="12" s="1"/>
  <c r="CY226" i="12" s="1"/>
  <c r="DD226" i="12" s="1"/>
  <c r="DI226" i="12" s="1"/>
  <c r="DN226" i="12" s="1"/>
  <c r="S226" i="12"/>
  <c r="X226" i="12" s="1"/>
  <c r="AC226" i="12" s="1"/>
  <c r="AH226" i="12" s="1"/>
  <c r="AM226" i="12" s="1"/>
  <c r="AR226" i="12" s="1"/>
  <c r="AW226" i="12" s="1"/>
  <c r="BB226" i="12" s="1"/>
  <c r="BG226" i="12" s="1"/>
  <c r="BL226" i="12" s="1"/>
  <c r="BQ226" i="12" s="1"/>
  <c r="BV226" i="12" s="1"/>
  <c r="CA226" i="12" s="1"/>
  <c r="CF226" i="12" s="1"/>
  <c r="CK226" i="12" s="1"/>
  <c r="CP226" i="12" s="1"/>
  <c r="CU226" i="12" s="1"/>
  <c r="CZ226" i="12" s="1"/>
  <c r="DE226" i="12" s="1"/>
  <c r="DJ226" i="12" s="1"/>
  <c r="DO226" i="12" s="1"/>
  <c r="D226" i="12"/>
  <c r="DY225" i="12"/>
  <c r="DV225" i="12"/>
  <c r="AM225" i="12"/>
  <c r="AR225" i="12" s="1"/>
  <c r="AW225" i="12" s="1"/>
  <c r="BB225" i="12" s="1"/>
  <c r="BG225" i="12" s="1"/>
  <c r="BL225" i="12" s="1"/>
  <c r="BQ225" i="12" s="1"/>
  <c r="BV225" i="12" s="1"/>
  <c r="CA225" i="12" s="1"/>
  <c r="CF225" i="12" s="1"/>
  <c r="CK225" i="12" s="1"/>
  <c r="CP225" i="12" s="1"/>
  <c r="CU225" i="12" s="1"/>
  <c r="CZ225" i="12" s="1"/>
  <c r="DE225" i="12" s="1"/>
  <c r="DJ225" i="12" s="1"/>
  <c r="DO225" i="12" s="1"/>
  <c r="R225" i="12"/>
  <c r="W225" i="12" s="1"/>
  <c r="AB225" i="12" s="1"/>
  <c r="AG225" i="12" s="1"/>
  <c r="AL225" i="12" s="1"/>
  <c r="S225" i="12"/>
  <c r="X225" i="12" s="1"/>
  <c r="AC225" i="12" s="1"/>
  <c r="AH225" i="12" s="1"/>
  <c r="E225" i="12"/>
  <c r="D225" i="12" s="1"/>
  <c r="DY224" i="12"/>
  <c r="DU218" i="12"/>
  <c r="DN218" i="12"/>
  <c r="DI218" i="12"/>
  <c r="DD218" i="12"/>
  <c r="CY218" i="12"/>
  <c r="CT218" i="12"/>
  <c r="CO218" i="12"/>
  <c r="CJ218" i="12"/>
  <c r="CE218" i="12"/>
  <c r="BZ218" i="12"/>
  <c r="BU218" i="12"/>
  <c r="BP218" i="12"/>
  <c r="BK218" i="12"/>
  <c r="BF218" i="12"/>
  <c r="BA218" i="12"/>
  <c r="AV218" i="12"/>
  <c r="AQ218" i="12"/>
  <c r="AL218" i="12"/>
  <c r="AG218" i="12"/>
  <c r="AB218" i="12"/>
  <c r="W218" i="12"/>
  <c r="R218" i="12"/>
  <c r="M218" i="12"/>
  <c r="C218" i="12"/>
  <c r="B331" i="12" s="1"/>
  <c r="S217" i="12"/>
  <c r="X217" i="12" s="1"/>
  <c r="AC217" i="12" s="1"/>
  <c r="AH217" i="12" s="1"/>
  <c r="AM217" i="12" s="1"/>
  <c r="AR217" i="12" s="1"/>
  <c r="AW217" i="12" s="1"/>
  <c r="BB217" i="12" s="1"/>
  <c r="BG217" i="12" s="1"/>
  <c r="BL217" i="12" s="1"/>
  <c r="BQ217" i="12" s="1"/>
  <c r="BV217" i="12" s="1"/>
  <c r="CA217" i="12" s="1"/>
  <c r="CF217" i="12" s="1"/>
  <c r="CK217" i="12" s="1"/>
  <c r="CP217" i="12" s="1"/>
  <c r="CU217" i="12" s="1"/>
  <c r="CZ217" i="12" s="1"/>
  <c r="DE217" i="12" s="1"/>
  <c r="DJ217" i="12" s="1"/>
  <c r="DO217" i="12" s="1"/>
  <c r="R217" i="12"/>
  <c r="P217" i="12"/>
  <c r="O217" i="12"/>
  <c r="DY216" i="12"/>
  <c r="DV216" i="12"/>
  <c r="AB216" i="12"/>
  <c r="AG216" i="12" s="1"/>
  <c r="AL216" i="12" s="1"/>
  <c r="AQ216" i="12" s="1"/>
  <c r="AV216" i="12" s="1"/>
  <c r="BA216" i="12" s="1"/>
  <c r="BF216" i="12" s="1"/>
  <c r="BK216" i="12" s="1"/>
  <c r="BP216" i="12" s="1"/>
  <c r="BU216" i="12" s="1"/>
  <c r="BZ216" i="12" s="1"/>
  <c r="CE216" i="12" s="1"/>
  <c r="CJ216" i="12" s="1"/>
  <c r="CO216" i="12" s="1"/>
  <c r="CT216" i="12" s="1"/>
  <c r="CY216" i="12" s="1"/>
  <c r="DD216" i="12" s="1"/>
  <c r="DI216" i="12" s="1"/>
  <c r="DN216" i="12" s="1"/>
  <c r="S216" i="12"/>
  <c r="X216" i="12" s="1"/>
  <c r="AC216" i="12" s="1"/>
  <c r="AH216" i="12" s="1"/>
  <c r="AM216" i="12" s="1"/>
  <c r="AR216" i="12" s="1"/>
  <c r="AW216" i="12" s="1"/>
  <c r="BB216" i="12" s="1"/>
  <c r="BG216" i="12" s="1"/>
  <c r="BL216" i="12" s="1"/>
  <c r="BQ216" i="12" s="1"/>
  <c r="BV216" i="12" s="1"/>
  <c r="CA216" i="12" s="1"/>
  <c r="CF216" i="12" s="1"/>
  <c r="CK216" i="12" s="1"/>
  <c r="CP216" i="12" s="1"/>
  <c r="CU216" i="12" s="1"/>
  <c r="CZ216" i="12" s="1"/>
  <c r="DE216" i="12" s="1"/>
  <c r="DJ216" i="12" s="1"/>
  <c r="DO216" i="12" s="1"/>
  <c r="R216" i="12"/>
  <c r="DY215" i="12"/>
  <c r="DV215" i="12"/>
  <c r="AB215" i="12"/>
  <c r="AG215" i="12" s="1"/>
  <c r="AL215" i="12" s="1"/>
  <c r="R215" i="12"/>
  <c r="N215" i="12"/>
  <c r="D215" i="12"/>
  <c r="DY214" i="12"/>
  <c r="DV214" i="12"/>
  <c r="S214" i="12"/>
  <c r="X214" i="12" s="1"/>
  <c r="AC214" i="12" s="1"/>
  <c r="AH214" i="12" s="1"/>
  <c r="AM214" i="12" s="1"/>
  <c r="AR214" i="12" s="1"/>
  <c r="AW214" i="12" s="1"/>
  <c r="BB214" i="12" s="1"/>
  <c r="BG214" i="12" s="1"/>
  <c r="BL214" i="12" s="1"/>
  <c r="BQ214" i="12" s="1"/>
  <c r="BV214" i="12" s="1"/>
  <c r="CA214" i="12" s="1"/>
  <c r="CF214" i="12" s="1"/>
  <c r="CK214" i="12" s="1"/>
  <c r="CP214" i="12" s="1"/>
  <c r="CU214" i="12" s="1"/>
  <c r="CZ214" i="12" s="1"/>
  <c r="DE214" i="12" s="1"/>
  <c r="DJ214" i="12" s="1"/>
  <c r="DO214" i="12" s="1"/>
  <c r="R214" i="12"/>
  <c r="O214" i="12"/>
  <c r="P214" i="12" s="1"/>
  <c r="DY213" i="12"/>
  <c r="DV213" i="12"/>
  <c r="S213" i="12"/>
  <c r="X213" i="12" s="1"/>
  <c r="AC213" i="12" s="1"/>
  <c r="AH213" i="12" s="1"/>
  <c r="AM213" i="12" s="1"/>
  <c r="AR213" i="12" s="1"/>
  <c r="AW213" i="12" s="1"/>
  <c r="BB213" i="12" s="1"/>
  <c r="BG213" i="12" s="1"/>
  <c r="BL213" i="12" s="1"/>
  <c r="BQ213" i="12" s="1"/>
  <c r="BV213" i="12" s="1"/>
  <c r="CA213" i="12" s="1"/>
  <c r="CF213" i="12" s="1"/>
  <c r="CK213" i="12" s="1"/>
  <c r="CP213" i="12" s="1"/>
  <c r="CU213" i="12" s="1"/>
  <c r="CZ213" i="12" s="1"/>
  <c r="DE213" i="12" s="1"/>
  <c r="DJ213" i="12" s="1"/>
  <c r="DO213" i="12" s="1"/>
  <c r="R213" i="12"/>
  <c r="W213" i="12" s="1"/>
  <c r="AB213" i="12" s="1"/>
  <c r="AG213" i="12" s="1"/>
  <c r="O213" i="12"/>
  <c r="P213" i="12" s="1"/>
  <c r="DY212" i="12"/>
  <c r="DV212" i="12"/>
  <c r="S212" i="12"/>
  <c r="X212" i="12" s="1"/>
  <c r="AC212" i="12" s="1"/>
  <c r="AH212" i="12" s="1"/>
  <c r="AM212" i="12" s="1"/>
  <c r="AR212" i="12" s="1"/>
  <c r="AW212" i="12" s="1"/>
  <c r="BB212" i="12" s="1"/>
  <c r="BG212" i="12" s="1"/>
  <c r="BL212" i="12" s="1"/>
  <c r="BQ212" i="12" s="1"/>
  <c r="BV212" i="12" s="1"/>
  <c r="CA212" i="12" s="1"/>
  <c r="CF212" i="12" s="1"/>
  <c r="CK212" i="12" s="1"/>
  <c r="CP212" i="12" s="1"/>
  <c r="CU212" i="12" s="1"/>
  <c r="CZ212" i="12" s="1"/>
  <c r="DE212" i="12" s="1"/>
  <c r="DJ212" i="12" s="1"/>
  <c r="DO212" i="12" s="1"/>
  <c r="R212" i="12"/>
  <c r="O212" i="12"/>
  <c r="P212" i="12" s="1"/>
  <c r="DY211" i="12"/>
  <c r="DV211" i="12"/>
  <c r="AB211" i="12"/>
  <c r="AG211" i="12" s="1"/>
  <c r="AQ211" i="12" s="1"/>
  <c r="AV211" i="12" s="1"/>
  <c r="BA211" i="12" s="1"/>
  <c r="BF211" i="12" s="1"/>
  <c r="BK211" i="12" s="1"/>
  <c r="BP211" i="12" s="1"/>
  <c r="BU211" i="12" s="1"/>
  <c r="BZ211" i="12" s="1"/>
  <c r="CE211" i="12" s="1"/>
  <c r="CJ211" i="12" s="1"/>
  <c r="CO211" i="12" s="1"/>
  <c r="CT211" i="12" s="1"/>
  <c r="CY211" i="12" s="1"/>
  <c r="DD211" i="12" s="1"/>
  <c r="DI211" i="12" s="1"/>
  <c r="DN211" i="12" s="1"/>
  <c r="AM211" i="12"/>
  <c r="AR211" i="12" s="1"/>
  <c r="AW211" i="12" s="1"/>
  <c r="BB211" i="12" s="1"/>
  <c r="BG211" i="12" s="1"/>
  <c r="BL211" i="12" s="1"/>
  <c r="BQ211" i="12" s="1"/>
  <c r="BV211" i="12" s="1"/>
  <c r="CA211" i="12" s="1"/>
  <c r="CF211" i="12" s="1"/>
  <c r="CK211" i="12" s="1"/>
  <c r="CP211" i="12" s="1"/>
  <c r="CU211" i="12" s="1"/>
  <c r="CZ211" i="12" s="1"/>
  <c r="DE211" i="12" s="1"/>
  <c r="DJ211" i="12" s="1"/>
  <c r="DO211" i="12" s="1"/>
  <c r="R211" i="12"/>
  <c r="W211" i="12" s="1"/>
  <c r="D211" i="12"/>
  <c r="DY210" i="12"/>
  <c r="DV210" i="12"/>
  <c r="DS210" i="12"/>
  <c r="DT210" i="12" s="1"/>
  <c r="DY209" i="12"/>
  <c r="DU203" i="12"/>
  <c r="DN203" i="12"/>
  <c r="DI203" i="12"/>
  <c r="DD203" i="12"/>
  <c r="CY203" i="12"/>
  <c r="CT203" i="12"/>
  <c r="CO203" i="12"/>
  <c r="CJ203" i="12"/>
  <c r="CE203" i="12"/>
  <c r="BZ203" i="12"/>
  <c r="BU203" i="12"/>
  <c r="BP203" i="12"/>
  <c r="BK203" i="12"/>
  <c r="BF203" i="12"/>
  <c r="BA203" i="12"/>
  <c r="AV203" i="12"/>
  <c r="AQ203" i="12"/>
  <c r="AL203" i="12"/>
  <c r="AG203" i="12"/>
  <c r="AB203" i="12"/>
  <c r="W203" i="12"/>
  <c r="R203" i="12"/>
  <c r="M203" i="12"/>
  <c r="C203" i="12"/>
  <c r="S202" i="12"/>
  <c r="X202" i="12" s="1"/>
  <c r="AR202" i="12" s="1"/>
  <c r="AW202" i="12" s="1"/>
  <c r="BB202" i="12" s="1"/>
  <c r="BG202" i="12" s="1"/>
  <c r="BL202" i="12" s="1"/>
  <c r="BQ202" i="12" s="1"/>
  <c r="BV202" i="12" s="1"/>
  <c r="CA202" i="12" s="1"/>
  <c r="CF202" i="12" s="1"/>
  <c r="CK202" i="12" s="1"/>
  <c r="CP202" i="12" s="1"/>
  <c r="CU202" i="12" s="1"/>
  <c r="CZ202" i="12" s="1"/>
  <c r="DE202" i="12" s="1"/>
  <c r="DJ202" i="12" s="1"/>
  <c r="DO202" i="12" s="1"/>
  <c r="R202" i="12"/>
  <c r="W202" i="12" s="1"/>
  <c r="AB202" i="12" s="1"/>
  <c r="O202" i="12"/>
  <c r="P202" i="12" s="1"/>
  <c r="DY201" i="12"/>
  <c r="DV201" i="12"/>
  <c r="S201" i="12"/>
  <c r="X201" i="12" s="1"/>
  <c r="AR201" i="12" s="1"/>
  <c r="AW201" i="12" s="1"/>
  <c r="BB201" i="12" s="1"/>
  <c r="BG201" i="12" s="1"/>
  <c r="BL201" i="12" s="1"/>
  <c r="BQ201" i="12" s="1"/>
  <c r="BV201" i="12" s="1"/>
  <c r="CA201" i="12" s="1"/>
  <c r="CF201" i="12" s="1"/>
  <c r="CK201" i="12" s="1"/>
  <c r="CP201" i="12" s="1"/>
  <c r="CU201" i="12" s="1"/>
  <c r="CZ201" i="12" s="1"/>
  <c r="DE201" i="12" s="1"/>
  <c r="DJ201" i="12" s="1"/>
  <c r="DO201" i="12" s="1"/>
  <c r="R201" i="12"/>
  <c r="W201" i="12" s="1"/>
  <c r="AB201" i="12" s="1"/>
  <c r="O201" i="12"/>
  <c r="DY200" i="12"/>
  <c r="DV200" i="12"/>
  <c r="S200" i="12"/>
  <c r="R200" i="12"/>
  <c r="W200" i="12" s="1"/>
  <c r="AB200" i="12" s="1"/>
  <c r="AG200" i="12" s="1"/>
  <c r="AL200" i="12" s="1"/>
  <c r="O200" i="12"/>
  <c r="DY199" i="12"/>
  <c r="DV199" i="12"/>
  <c r="AG199" i="12"/>
  <c r="AL199" i="12" s="1"/>
  <c r="AQ199" i="12" s="1"/>
  <c r="S199" i="12"/>
  <c r="X199" i="12" s="1"/>
  <c r="R199" i="12"/>
  <c r="W199" i="12" s="1"/>
  <c r="AB199" i="12" s="1"/>
  <c r="O199" i="12"/>
  <c r="DY198" i="12"/>
  <c r="DV198" i="12"/>
  <c r="X198" i="12"/>
  <c r="AR198" i="12" s="1"/>
  <c r="AW198" i="12" s="1"/>
  <c r="BB198" i="12" s="1"/>
  <c r="BG198" i="12" s="1"/>
  <c r="BL198" i="12" s="1"/>
  <c r="BQ198" i="12" s="1"/>
  <c r="BV198" i="12" s="1"/>
  <c r="CA198" i="12" s="1"/>
  <c r="CF198" i="12" s="1"/>
  <c r="CK198" i="12" s="1"/>
  <c r="CP198" i="12" s="1"/>
  <c r="CU198" i="12" s="1"/>
  <c r="CZ198" i="12" s="1"/>
  <c r="DE198" i="12" s="1"/>
  <c r="DJ198" i="12" s="1"/>
  <c r="DO198" i="12" s="1"/>
  <c r="R198" i="12"/>
  <c r="W198" i="12" s="1"/>
  <c r="AB198" i="12" s="1"/>
  <c r="AG198" i="12" s="1"/>
  <c r="AL198" i="12" s="1"/>
  <c r="AQ198" i="12" s="1"/>
  <c r="AV198" i="12" s="1"/>
  <c r="DY197" i="12"/>
  <c r="DV197" i="12"/>
  <c r="X197" i="12"/>
  <c r="R197" i="12"/>
  <c r="W197" i="12" s="1"/>
  <c r="AB197" i="12" s="1"/>
  <c r="AG197" i="12" s="1"/>
  <c r="AL197" i="12" s="1"/>
  <c r="DY196" i="12"/>
  <c r="DV196" i="12"/>
  <c r="AG196" i="12"/>
  <c r="AL196" i="12" s="1"/>
  <c r="X196" i="12"/>
  <c r="AR196" i="12" s="1"/>
  <c r="AW196" i="12" s="1"/>
  <c r="BB196" i="12" s="1"/>
  <c r="BG196" i="12" s="1"/>
  <c r="BL196" i="12" s="1"/>
  <c r="BQ196" i="12" s="1"/>
  <c r="BV196" i="12" s="1"/>
  <c r="CA196" i="12" s="1"/>
  <c r="CF196" i="12" s="1"/>
  <c r="CK196" i="12" s="1"/>
  <c r="CP196" i="12" s="1"/>
  <c r="CU196" i="12" s="1"/>
  <c r="CZ196" i="12" s="1"/>
  <c r="DE196" i="12" s="1"/>
  <c r="DJ196" i="12" s="1"/>
  <c r="DO196" i="12" s="1"/>
  <c r="R196" i="12"/>
  <c r="W196" i="12" s="1"/>
  <c r="AB196" i="12" s="1"/>
  <c r="DY195" i="12"/>
  <c r="DV195" i="12"/>
  <c r="AG195" i="12"/>
  <c r="AL195" i="12" s="1"/>
  <c r="AQ195" i="12" s="1"/>
  <c r="AV195" i="12" s="1"/>
  <c r="BA195" i="12" s="1"/>
  <c r="BF195" i="12" s="1"/>
  <c r="BK195" i="12" s="1"/>
  <c r="BP195" i="12" s="1"/>
  <c r="BU195" i="12" s="1"/>
  <c r="X195" i="12"/>
  <c r="R195" i="12"/>
  <c r="W195" i="12" s="1"/>
  <c r="AB195" i="12" s="1"/>
  <c r="DY194" i="12"/>
  <c r="DV194" i="12"/>
  <c r="X194" i="12"/>
  <c r="R194" i="12"/>
  <c r="W194" i="12" s="1"/>
  <c r="AB194" i="12" s="1"/>
  <c r="AG194" i="12" s="1"/>
  <c r="AL194" i="12" s="1"/>
  <c r="AQ194" i="12" s="1"/>
  <c r="AV194" i="12" s="1"/>
  <c r="DY193" i="12"/>
  <c r="DV193" i="12"/>
  <c r="X193" i="12"/>
  <c r="R193" i="12"/>
  <c r="W193" i="12" s="1"/>
  <c r="AB193" i="12" s="1"/>
  <c r="AG193" i="12" s="1"/>
  <c r="AL193" i="12" s="1"/>
  <c r="DY192" i="12"/>
  <c r="DV192" i="12"/>
  <c r="AG192" i="12"/>
  <c r="AL192" i="12" s="1"/>
  <c r="AQ192" i="12" s="1"/>
  <c r="X192" i="12"/>
  <c r="AR192" i="12" s="1"/>
  <c r="AW192" i="12" s="1"/>
  <c r="BB192" i="12" s="1"/>
  <c r="BG192" i="12" s="1"/>
  <c r="BL192" i="12" s="1"/>
  <c r="BQ192" i="12" s="1"/>
  <c r="BV192" i="12" s="1"/>
  <c r="CA192" i="12" s="1"/>
  <c r="CF192" i="12" s="1"/>
  <c r="CK192" i="12" s="1"/>
  <c r="CP192" i="12" s="1"/>
  <c r="CU192" i="12" s="1"/>
  <c r="CZ192" i="12" s="1"/>
  <c r="DE192" i="12" s="1"/>
  <c r="DJ192" i="12" s="1"/>
  <c r="DO192" i="12" s="1"/>
  <c r="R192" i="12"/>
  <c r="W192" i="12" s="1"/>
  <c r="AB192" i="12" s="1"/>
  <c r="DY191" i="12"/>
  <c r="DV191" i="12"/>
  <c r="X191" i="12"/>
  <c r="AR191" i="12" s="1"/>
  <c r="AW191" i="12" s="1"/>
  <c r="BB191" i="12" s="1"/>
  <c r="BG191" i="12" s="1"/>
  <c r="BL191" i="12" s="1"/>
  <c r="BQ191" i="12" s="1"/>
  <c r="BV191" i="12" s="1"/>
  <c r="CA191" i="12" s="1"/>
  <c r="CF191" i="12" s="1"/>
  <c r="CK191" i="12" s="1"/>
  <c r="CP191" i="12" s="1"/>
  <c r="CU191" i="12" s="1"/>
  <c r="CZ191" i="12" s="1"/>
  <c r="DE191" i="12" s="1"/>
  <c r="DJ191" i="12" s="1"/>
  <c r="DO191" i="12" s="1"/>
  <c r="R191" i="12"/>
  <c r="W191" i="12" s="1"/>
  <c r="AB191" i="12" s="1"/>
  <c r="AG191" i="12" s="1"/>
  <c r="AL191" i="12" s="1"/>
  <c r="AQ191" i="12" s="1"/>
  <c r="AV191" i="12" s="1"/>
  <c r="BA191" i="12" s="1"/>
  <c r="BF191" i="12" s="1"/>
  <c r="BK191" i="12" s="1"/>
  <c r="BP191" i="12" s="1"/>
  <c r="BU191" i="12" s="1"/>
  <c r="BZ191" i="12" s="1"/>
  <c r="CE191" i="12" s="1"/>
  <c r="CJ191" i="12" s="1"/>
  <c r="CO191" i="12" s="1"/>
  <c r="CT191" i="12" s="1"/>
  <c r="CY191" i="12" s="1"/>
  <c r="DD191" i="12" s="1"/>
  <c r="DI191" i="12" s="1"/>
  <c r="DN191" i="12" s="1"/>
  <c r="DY190" i="12"/>
  <c r="DV190" i="12"/>
  <c r="X190" i="12"/>
  <c r="AR190" i="12" s="1"/>
  <c r="AW190" i="12" s="1"/>
  <c r="BB190" i="12" s="1"/>
  <c r="BG190" i="12" s="1"/>
  <c r="BL190" i="12" s="1"/>
  <c r="BQ190" i="12" s="1"/>
  <c r="BV190" i="12" s="1"/>
  <c r="CA190" i="12" s="1"/>
  <c r="CF190" i="12" s="1"/>
  <c r="CK190" i="12" s="1"/>
  <c r="CP190" i="12" s="1"/>
  <c r="CU190" i="12" s="1"/>
  <c r="CZ190" i="12" s="1"/>
  <c r="DE190" i="12" s="1"/>
  <c r="DJ190" i="12" s="1"/>
  <c r="DO190" i="12" s="1"/>
  <c r="R190" i="12"/>
  <c r="W190" i="12" s="1"/>
  <c r="AB190" i="12" s="1"/>
  <c r="AG190" i="12" s="1"/>
  <c r="AL190" i="12" s="1"/>
  <c r="AQ190" i="12" s="1"/>
  <c r="AV190" i="12" s="1"/>
  <c r="BA190" i="12" s="1"/>
  <c r="BF190" i="12" s="1"/>
  <c r="BK190" i="12" s="1"/>
  <c r="BP190" i="12" s="1"/>
  <c r="DY189" i="12"/>
  <c r="DV189" i="12"/>
  <c r="AG189" i="12"/>
  <c r="AL189" i="12" s="1"/>
  <c r="X189" i="12"/>
  <c r="AR189" i="12" s="1"/>
  <c r="AW189" i="12" s="1"/>
  <c r="BB189" i="12" s="1"/>
  <c r="BG189" i="12" s="1"/>
  <c r="BL189" i="12" s="1"/>
  <c r="BQ189" i="12" s="1"/>
  <c r="BV189" i="12" s="1"/>
  <c r="CA189" i="12" s="1"/>
  <c r="CF189" i="12" s="1"/>
  <c r="CK189" i="12" s="1"/>
  <c r="CP189" i="12" s="1"/>
  <c r="CU189" i="12" s="1"/>
  <c r="CZ189" i="12" s="1"/>
  <c r="DE189" i="12" s="1"/>
  <c r="DJ189" i="12" s="1"/>
  <c r="DO189" i="12" s="1"/>
  <c r="R189" i="12"/>
  <c r="W189" i="12" s="1"/>
  <c r="AB189" i="12" s="1"/>
  <c r="DY188" i="12"/>
  <c r="DV188" i="12"/>
  <c r="AG188" i="12"/>
  <c r="AL188" i="12" s="1"/>
  <c r="X188" i="12"/>
  <c r="AR188" i="12" s="1"/>
  <c r="AW188" i="12" s="1"/>
  <c r="BB188" i="12" s="1"/>
  <c r="BG188" i="12" s="1"/>
  <c r="BL188" i="12" s="1"/>
  <c r="BQ188" i="12" s="1"/>
  <c r="BV188" i="12" s="1"/>
  <c r="CA188" i="12" s="1"/>
  <c r="CF188" i="12" s="1"/>
  <c r="CK188" i="12" s="1"/>
  <c r="CP188" i="12" s="1"/>
  <c r="CU188" i="12" s="1"/>
  <c r="CZ188" i="12" s="1"/>
  <c r="DE188" i="12" s="1"/>
  <c r="DJ188" i="12" s="1"/>
  <c r="DO188" i="12" s="1"/>
  <c r="R188" i="12"/>
  <c r="W188" i="12" s="1"/>
  <c r="AB188" i="12" s="1"/>
  <c r="Y188" i="12"/>
  <c r="Z188" i="12" s="1"/>
  <c r="DY187" i="12"/>
  <c r="DV187" i="12"/>
  <c r="AR187" i="12"/>
  <c r="AW187" i="12" s="1"/>
  <c r="BB187" i="12" s="1"/>
  <c r="BG187" i="12" s="1"/>
  <c r="BL187" i="12" s="1"/>
  <c r="BQ187" i="12" s="1"/>
  <c r="BV187" i="12" s="1"/>
  <c r="CA187" i="12" s="1"/>
  <c r="CF187" i="12" s="1"/>
  <c r="CK187" i="12" s="1"/>
  <c r="CP187" i="12" s="1"/>
  <c r="CU187" i="12" s="1"/>
  <c r="CZ187" i="12" s="1"/>
  <c r="DE187" i="12" s="1"/>
  <c r="DJ187" i="12" s="1"/>
  <c r="DO187" i="12" s="1"/>
  <c r="AG187" i="12"/>
  <c r="AL187" i="12" s="1"/>
  <c r="AQ187" i="12" s="1"/>
  <c r="AV187" i="12" s="1"/>
  <c r="BA187" i="12" s="1"/>
  <c r="BF187" i="12" s="1"/>
  <c r="BK187" i="12" s="1"/>
  <c r="BP187" i="12" s="1"/>
  <c r="BU187" i="12" s="1"/>
  <c r="BZ187" i="12" s="1"/>
  <c r="X187" i="12"/>
  <c r="R187" i="12"/>
  <c r="W187" i="12" s="1"/>
  <c r="AB187" i="12" s="1"/>
  <c r="DY186" i="12"/>
  <c r="DV186" i="12"/>
  <c r="AG186" i="12"/>
  <c r="AL186" i="12" s="1"/>
  <c r="AQ186" i="12" s="1"/>
  <c r="AV186" i="12" s="1"/>
  <c r="X186" i="12"/>
  <c r="R186" i="12"/>
  <c r="W186" i="12" s="1"/>
  <c r="AB186" i="12" s="1"/>
  <c r="DY185" i="12"/>
  <c r="DV185" i="12"/>
  <c r="X185" i="12"/>
  <c r="AR185" i="12" s="1"/>
  <c r="AW185" i="12" s="1"/>
  <c r="BB185" i="12" s="1"/>
  <c r="BG185" i="12" s="1"/>
  <c r="BL185" i="12" s="1"/>
  <c r="BQ185" i="12" s="1"/>
  <c r="BV185" i="12" s="1"/>
  <c r="CA185" i="12" s="1"/>
  <c r="CF185" i="12" s="1"/>
  <c r="CK185" i="12" s="1"/>
  <c r="CP185" i="12" s="1"/>
  <c r="CU185" i="12" s="1"/>
  <c r="CZ185" i="12" s="1"/>
  <c r="DE185" i="12" s="1"/>
  <c r="DJ185" i="12" s="1"/>
  <c r="DO185" i="12" s="1"/>
  <c r="R185" i="12"/>
  <c r="W185" i="12" s="1"/>
  <c r="AB185" i="12" s="1"/>
  <c r="AG185" i="12" s="1"/>
  <c r="AL185" i="12" s="1"/>
  <c r="DY184" i="12"/>
  <c r="DV184" i="12"/>
  <c r="X184" i="12"/>
  <c r="R184" i="12"/>
  <c r="W184" i="12" s="1"/>
  <c r="AB184" i="12" s="1"/>
  <c r="AG184" i="12" s="1"/>
  <c r="AL184" i="12" s="1"/>
  <c r="DY183" i="12"/>
  <c r="DV183" i="12"/>
  <c r="AG183" i="12"/>
  <c r="AL183" i="12" s="1"/>
  <c r="AQ183" i="12" s="1"/>
  <c r="X183" i="12"/>
  <c r="AD183" i="12" s="1"/>
  <c r="R183" i="12"/>
  <c r="W183" i="12" s="1"/>
  <c r="AB183" i="12" s="1"/>
  <c r="O183" i="12"/>
  <c r="DY182" i="12"/>
  <c r="DV182" i="12"/>
  <c r="DS182" i="12"/>
  <c r="DY181" i="12"/>
  <c r="DU175" i="12"/>
  <c r="DN175" i="12"/>
  <c r="DI175" i="12"/>
  <c r="DD175" i="12"/>
  <c r="CY175" i="12"/>
  <c r="CT175" i="12"/>
  <c r="CO175" i="12"/>
  <c r="CJ175" i="12"/>
  <c r="CE175" i="12"/>
  <c r="BZ175" i="12"/>
  <c r="BU175" i="12"/>
  <c r="BP175" i="12"/>
  <c r="BK175" i="12"/>
  <c r="BF175" i="12"/>
  <c r="BA175" i="12"/>
  <c r="AV175" i="12"/>
  <c r="AQ175" i="12"/>
  <c r="AL175" i="12"/>
  <c r="AG175" i="12"/>
  <c r="AB175" i="12"/>
  <c r="W175" i="12"/>
  <c r="R175" i="12"/>
  <c r="M175" i="12"/>
  <c r="C175" i="12"/>
  <c r="S174" i="12"/>
  <c r="R174" i="12"/>
  <c r="W174" i="12" s="1"/>
  <c r="AB174" i="12" s="1"/>
  <c r="O174" i="12"/>
  <c r="P174" i="12" s="1"/>
  <c r="DY173" i="12"/>
  <c r="DV173" i="12"/>
  <c r="S173" i="12"/>
  <c r="X173" i="12" s="1"/>
  <c r="AC173" i="12" s="1"/>
  <c r="AH173" i="12" s="1"/>
  <c r="AM173" i="12" s="1"/>
  <c r="AR173" i="12" s="1"/>
  <c r="AW173" i="12" s="1"/>
  <c r="BB173" i="12" s="1"/>
  <c r="BG173" i="12" s="1"/>
  <c r="BL173" i="12" s="1"/>
  <c r="BQ173" i="12" s="1"/>
  <c r="BV173" i="12" s="1"/>
  <c r="CA173" i="12" s="1"/>
  <c r="CF173" i="12" s="1"/>
  <c r="CK173" i="12" s="1"/>
  <c r="CP173" i="12" s="1"/>
  <c r="CU173" i="12" s="1"/>
  <c r="CZ173" i="12" s="1"/>
  <c r="DE173" i="12" s="1"/>
  <c r="DJ173" i="12" s="1"/>
  <c r="DO173" i="12" s="1"/>
  <c r="R173" i="12"/>
  <c r="O173" i="12"/>
  <c r="DY172" i="12"/>
  <c r="DV172" i="12"/>
  <c r="S172" i="12"/>
  <c r="R172" i="12"/>
  <c r="W172" i="12" s="1"/>
  <c r="O172" i="12"/>
  <c r="DY171" i="12"/>
  <c r="DV171" i="12"/>
  <c r="S171" i="12"/>
  <c r="X171" i="12" s="1"/>
  <c r="AC171" i="12" s="1"/>
  <c r="AH171" i="12" s="1"/>
  <c r="AM171" i="12" s="1"/>
  <c r="AR171" i="12" s="1"/>
  <c r="AW171" i="12" s="1"/>
  <c r="BB171" i="12" s="1"/>
  <c r="BG171" i="12" s="1"/>
  <c r="BL171" i="12" s="1"/>
  <c r="BQ171" i="12" s="1"/>
  <c r="BV171" i="12" s="1"/>
  <c r="CA171" i="12" s="1"/>
  <c r="CF171" i="12" s="1"/>
  <c r="CK171" i="12" s="1"/>
  <c r="CP171" i="12" s="1"/>
  <c r="CU171" i="12" s="1"/>
  <c r="CZ171" i="12" s="1"/>
  <c r="DE171" i="12" s="1"/>
  <c r="DJ171" i="12" s="1"/>
  <c r="DO171" i="12" s="1"/>
  <c r="R171" i="12"/>
  <c r="W171" i="12" s="1"/>
  <c r="O171" i="12"/>
  <c r="DY170" i="12"/>
  <c r="DV170" i="12"/>
  <c r="S170" i="12"/>
  <c r="R170" i="12"/>
  <c r="W170" i="12" s="1"/>
  <c r="O170" i="12"/>
  <c r="DY169" i="12"/>
  <c r="DV169" i="12"/>
  <c r="S169" i="12"/>
  <c r="X169" i="12" s="1"/>
  <c r="AC169" i="12" s="1"/>
  <c r="AH169" i="12" s="1"/>
  <c r="AM169" i="12" s="1"/>
  <c r="AR169" i="12" s="1"/>
  <c r="AW169" i="12" s="1"/>
  <c r="BB169" i="12" s="1"/>
  <c r="BG169" i="12" s="1"/>
  <c r="BL169" i="12" s="1"/>
  <c r="BQ169" i="12" s="1"/>
  <c r="BV169" i="12" s="1"/>
  <c r="CA169" i="12" s="1"/>
  <c r="CF169" i="12" s="1"/>
  <c r="CK169" i="12" s="1"/>
  <c r="CP169" i="12" s="1"/>
  <c r="CU169" i="12" s="1"/>
  <c r="CZ169" i="12" s="1"/>
  <c r="DE169" i="12" s="1"/>
  <c r="DJ169" i="12" s="1"/>
  <c r="DO169" i="12" s="1"/>
  <c r="R169" i="12"/>
  <c r="W169" i="12" s="1"/>
  <c r="O169" i="12"/>
  <c r="P169" i="12" s="1"/>
  <c r="DY168" i="12"/>
  <c r="DV168" i="12"/>
  <c r="AH168" i="12"/>
  <c r="AM168" i="12" s="1"/>
  <c r="S168" i="12"/>
  <c r="X168" i="12" s="1"/>
  <c r="AC168" i="12" s="1"/>
  <c r="R168" i="12"/>
  <c r="O168" i="12"/>
  <c r="DY167" i="12"/>
  <c r="DV167" i="12"/>
  <c r="S167" i="12"/>
  <c r="R167" i="12"/>
  <c r="W167" i="12" s="1"/>
  <c r="O167" i="12"/>
  <c r="P167" i="12" s="1"/>
  <c r="DY166" i="12"/>
  <c r="DV166" i="12"/>
  <c r="S166" i="12"/>
  <c r="R166" i="12"/>
  <c r="W166" i="12" s="1"/>
  <c r="AB166" i="12" s="1"/>
  <c r="AG166" i="12" s="1"/>
  <c r="AL166" i="12" s="1"/>
  <c r="AQ166" i="12" s="1"/>
  <c r="AV166" i="12" s="1"/>
  <c r="BA166" i="12" s="1"/>
  <c r="BF166" i="12" s="1"/>
  <c r="BK166" i="12" s="1"/>
  <c r="BP166" i="12" s="1"/>
  <c r="BU166" i="12" s="1"/>
  <c r="BZ166" i="12" s="1"/>
  <c r="CE166" i="12" s="1"/>
  <c r="CJ166" i="12" s="1"/>
  <c r="CO166" i="12" s="1"/>
  <c r="CT166" i="12" s="1"/>
  <c r="CY166" i="12" s="1"/>
  <c r="DD166" i="12" s="1"/>
  <c r="DI166" i="12" s="1"/>
  <c r="DN166" i="12" s="1"/>
  <c r="O166" i="12"/>
  <c r="DY165" i="12"/>
  <c r="DV165" i="12"/>
  <c r="S165" i="12"/>
  <c r="R165" i="12"/>
  <c r="W165" i="12" s="1"/>
  <c r="O165" i="12"/>
  <c r="P165" i="12" s="1"/>
  <c r="DY164" i="12"/>
  <c r="DV164" i="12"/>
  <c r="S164" i="12"/>
  <c r="R164" i="12"/>
  <c r="W164" i="12" s="1"/>
  <c r="AB164" i="12" s="1"/>
  <c r="AG164" i="12" s="1"/>
  <c r="AL164" i="12" s="1"/>
  <c r="AQ164" i="12" s="1"/>
  <c r="AV164" i="12" s="1"/>
  <c r="BA164" i="12" s="1"/>
  <c r="BF164" i="12" s="1"/>
  <c r="BK164" i="12" s="1"/>
  <c r="BP164" i="12" s="1"/>
  <c r="BU164" i="12" s="1"/>
  <c r="BZ164" i="12" s="1"/>
  <c r="CE164" i="12" s="1"/>
  <c r="CJ164" i="12" s="1"/>
  <c r="CO164" i="12" s="1"/>
  <c r="CT164" i="12" s="1"/>
  <c r="CY164" i="12" s="1"/>
  <c r="DD164" i="12" s="1"/>
  <c r="DI164" i="12" s="1"/>
  <c r="DN164" i="12" s="1"/>
  <c r="O164" i="12"/>
  <c r="DY163" i="12"/>
  <c r="DV163" i="12"/>
  <c r="S163" i="12"/>
  <c r="X163" i="12" s="1"/>
  <c r="AC163" i="12" s="1"/>
  <c r="AH163" i="12" s="1"/>
  <c r="AM163" i="12" s="1"/>
  <c r="AR163" i="12" s="1"/>
  <c r="AW163" i="12" s="1"/>
  <c r="BB163" i="12" s="1"/>
  <c r="BG163" i="12" s="1"/>
  <c r="BL163" i="12" s="1"/>
  <c r="BQ163" i="12" s="1"/>
  <c r="BV163" i="12" s="1"/>
  <c r="CA163" i="12" s="1"/>
  <c r="CF163" i="12" s="1"/>
  <c r="CK163" i="12" s="1"/>
  <c r="CP163" i="12" s="1"/>
  <c r="CU163" i="12" s="1"/>
  <c r="CZ163" i="12" s="1"/>
  <c r="DE163" i="12" s="1"/>
  <c r="DJ163" i="12" s="1"/>
  <c r="DO163" i="12" s="1"/>
  <c r="R163" i="12"/>
  <c r="W163" i="12" s="1"/>
  <c r="O163" i="12"/>
  <c r="P163" i="12" s="1"/>
  <c r="DY162" i="12"/>
  <c r="DV162" i="12"/>
  <c r="S162" i="12"/>
  <c r="X162" i="12" s="1"/>
  <c r="AC162" i="12" s="1"/>
  <c r="AH162" i="12" s="1"/>
  <c r="R162" i="12"/>
  <c r="W162" i="12" s="1"/>
  <c r="AB162" i="12" s="1"/>
  <c r="AG162" i="12" s="1"/>
  <c r="AL162" i="12" s="1"/>
  <c r="AQ162" i="12" s="1"/>
  <c r="AV162" i="12" s="1"/>
  <c r="BA162" i="12" s="1"/>
  <c r="BF162" i="12" s="1"/>
  <c r="BK162" i="12" s="1"/>
  <c r="BP162" i="12" s="1"/>
  <c r="BU162" i="12" s="1"/>
  <c r="BZ162" i="12" s="1"/>
  <c r="CE162" i="12" s="1"/>
  <c r="CJ162" i="12" s="1"/>
  <c r="CO162" i="12" s="1"/>
  <c r="CT162" i="12" s="1"/>
  <c r="CY162" i="12" s="1"/>
  <c r="DD162" i="12" s="1"/>
  <c r="DI162" i="12" s="1"/>
  <c r="DN162" i="12" s="1"/>
  <c r="O162" i="12"/>
  <c r="DY161" i="12"/>
  <c r="DV161" i="12"/>
  <c r="S161" i="12"/>
  <c r="R161" i="12"/>
  <c r="W161" i="12" s="1"/>
  <c r="O161" i="12"/>
  <c r="P161" i="12" s="1"/>
  <c r="DY160" i="12"/>
  <c r="DV160" i="12"/>
  <c r="S160" i="12"/>
  <c r="X160" i="12" s="1"/>
  <c r="AC160" i="12" s="1"/>
  <c r="AH160" i="12" s="1"/>
  <c r="R160" i="12"/>
  <c r="O160" i="12"/>
  <c r="DY159" i="12"/>
  <c r="DV159" i="12"/>
  <c r="S159" i="12"/>
  <c r="R159" i="12"/>
  <c r="W159" i="12" s="1"/>
  <c r="O159" i="12"/>
  <c r="P159" i="12" s="1"/>
  <c r="DY158" i="12"/>
  <c r="DV158" i="12"/>
  <c r="S158" i="12"/>
  <c r="X158" i="12" s="1"/>
  <c r="AC158" i="12" s="1"/>
  <c r="AH158" i="12" s="1"/>
  <c r="R158" i="12"/>
  <c r="O158" i="12"/>
  <c r="DY157" i="12"/>
  <c r="DV157" i="12"/>
  <c r="S157" i="12"/>
  <c r="R157" i="12"/>
  <c r="W157" i="12" s="1"/>
  <c r="O157" i="12"/>
  <c r="P157" i="12" s="1"/>
  <c r="DY156" i="12"/>
  <c r="DV156" i="12"/>
  <c r="S156" i="12"/>
  <c r="X156" i="12" s="1"/>
  <c r="AC156" i="12" s="1"/>
  <c r="AH156" i="12" s="1"/>
  <c r="AM156" i="12" s="1"/>
  <c r="AR156" i="12" s="1"/>
  <c r="AW156" i="12" s="1"/>
  <c r="BB156" i="12" s="1"/>
  <c r="BG156" i="12" s="1"/>
  <c r="BL156" i="12" s="1"/>
  <c r="BQ156" i="12" s="1"/>
  <c r="BV156" i="12" s="1"/>
  <c r="CA156" i="12" s="1"/>
  <c r="CF156" i="12" s="1"/>
  <c r="CK156" i="12" s="1"/>
  <c r="CP156" i="12" s="1"/>
  <c r="CU156" i="12" s="1"/>
  <c r="CZ156" i="12" s="1"/>
  <c r="DE156" i="12" s="1"/>
  <c r="DJ156" i="12" s="1"/>
  <c r="DO156" i="12" s="1"/>
  <c r="R156" i="12"/>
  <c r="W156" i="12" s="1"/>
  <c r="O156" i="12"/>
  <c r="P156" i="12" s="1"/>
  <c r="DY155" i="12"/>
  <c r="DV155" i="12"/>
  <c r="AG155" i="12"/>
  <c r="AQ155" i="12" s="1"/>
  <c r="AV155" i="12" s="1"/>
  <c r="BA155" i="12" s="1"/>
  <c r="BF155" i="12" s="1"/>
  <c r="BK155" i="12" s="1"/>
  <c r="BP155" i="12" s="1"/>
  <c r="BU155" i="12" s="1"/>
  <c r="BZ155" i="12" s="1"/>
  <c r="CE155" i="12" s="1"/>
  <c r="CJ155" i="12" s="1"/>
  <c r="CO155" i="12" s="1"/>
  <c r="CT155" i="12" s="1"/>
  <c r="CY155" i="12" s="1"/>
  <c r="DD155" i="12" s="1"/>
  <c r="DI155" i="12" s="1"/>
  <c r="DN155" i="12" s="1"/>
  <c r="S155" i="12"/>
  <c r="X155" i="12" s="1"/>
  <c r="AC155" i="12" s="1"/>
  <c r="AH155" i="12" s="1"/>
  <c r="AM155" i="12" s="1"/>
  <c r="AR155" i="12" s="1"/>
  <c r="AW155" i="12" s="1"/>
  <c r="BB155" i="12" s="1"/>
  <c r="BG155" i="12" s="1"/>
  <c r="BL155" i="12" s="1"/>
  <c r="BQ155" i="12" s="1"/>
  <c r="BV155" i="12" s="1"/>
  <c r="CA155" i="12" s="1"/>
  <c r="CF155" i="12" s="1"/>
  <c r="CK155" i="12" s="1"/>
  <c r="CP155" i="12" s="1"/>
  <c r="CU155" i="12" s="1"/>
  <c r="CZ155" i="12" s="1"/>
  <c r="DE155" i="12" s="1"/>
  <c r="DJ155" i="12" s="1"/>
  <c r="DO155" i="12" s="1"/>
  <c r="D155" i="12"/>
  <c r="DY154" i="12"/>
  <c r="DU148" i="12"/>
  <c r="DN148" i="12"/>
  <c r="DI148" i="12"/>
  <c r="DD148" i="12"/>
  <c r="W148" i="12"/>
  <c r="R148" i="12"/>
  <c r="M148" i="12"/>
  <c r="C148" i="12"/>
  <c r="S147" i="12"/>
  <c r="X147" i="12" s="1"/>
  <c r="AC147" i="12" s="1"/>
  <c r="AH147" i="12" s="1"/>
  <c r="AM147" i="12" s="1"/>
  <c r="AR147" i="12" s="1"/>
  <c r="AW147" i="12" s="1"/>
  <c r="BB147" i="12" s="1"/>
  <c r="BG147" i="12" s="1"/>
  <c r="BL147" i="12" s="1"/>
  <c r="BQ147" i="12" s="1"/>
  <c r="BV147" i="12" s="1"/>
  <c r="CA147" i="12" s="1"/>
  <c r="CF147" i="12" s="1"/>
  <c r="CK147" i="12" s="1"/>
  <c r="CP147" i="12" s="1"/>
  <c r="CU147" i="12" s="1"/>
  <c r="CZ147" i="12" s="1"/>
  <c r="DE147" i="12" s="1"/>
  <c r="DJ147" i="12" s="1"/>
  <c r="DO147" i="12" s="1"/>
  <c r="R147" i="12"/>
  <c r="W147" i="12" s="1"/>
  <c r="O147" i="12"/>
  <c r="R146" i="12"/>
  <c r="W146" i="12" s="1"/>
  <c r="AB146" i="12" s="1"/>
  <c r="AG146" i="12" s="1"/>
  <c r="AL146" i="12" s="1"/>
  <c r="AQ146" i="12" s="1"/>
  <c r="AV146" i="12" s="1"/>
  <c r="BA146" i="12" s="1"/>
  <c r="BF146" i="12" s="1"/>
  <c r="BK146" i="12" s="1"/>
  <c r="BP146" i="12" s="1"/>
  <c r="BU146" i="12" s="1"/>
  <c r="BZ146" i="12" s="1"/>
  <c r="CE146" i="12" s="1"/>
  <c r="CJ146" i="12" s="1"/>
  <c r="CO146" i="12" s="1"/>
  <c r="CT146" i="12" s="1"/>
  <c r="CY146" i="12" s="1"/>
  <c r="DD146" i="12" s="1"/>
  <c r="DI146" i="12" s="1"/>
  <c r="DN146" i="12" s="1"/>
  <c r="D146" i="12"/>
  <c r="R145" i="12"/>
  <c r="D145" i="12"/>
  <c r="D140" i="12"/>
  <c r="R139" i="12"/>
  <c r="W139" i="12" s="1"/>
  <c r="AB139" i="12" s="1"/>
  <c r="AG139" i="12" s="1"/>
  <c r="AL139" i="12" s="1"/>
  <c r="AQ139" i="12" s="1"/>
  <c r="AV139" i="12" s="1"/>
  <c r="BA139" i="12" s="1"/>
  <c r="BF139" i="12" s="1"/>
  <c r="BK139" i="12" s="1"/>
  <c r="BP139" i="12" s="1"/>
  <c r="BU139" i="12" s="1"/>
  <c r="BZ139" i="12" s="1"/>
  <c r="CE139" i="12" s="1"/>
  <c r="CJ139" i="12" s="1"/>
  <c r="CO139" i="12" s="1"/>
  <c r="CT139" i="12" s="1"/>
  <c r="CY139" i="12" s="1"/>
  <c r="DD139" i="12" s="1"/>
  <c r="DI139" i="12" s="1"/>
  <c r="DN139" i="12" s="1"/>
  <c r="D139" i="12"/>
  <c r="R138" i="12"/>
  <c r="W138" i="12" s="1"/>
  <c r="AB138" i="12" s="1"/>
  <c r="AG138" i="12" s="1"/>
  <c r="AL138" i="12" s="1"/>
  <c r="AQ138" i="12" s="1"/>
  <c r="AV138" i="12" s="1"/>
  <c r="BA138" i="12" s="1"/>
  <c r="BF138" i="12" s="1"/>
  <c r="BK138" i="12" s="1"/>
  <c r="BP138" i="12" s="1"/>
  <c r="BU138" i="12" s="1"/>
  <c r="BZ138" i="12" s="1"/>
  <c r="CE138" i="12" s="1"/>
  <c r="CJ138" i="12" s="1"/>
  <c r="CO138" i="12" s="1"/>
  <c r="CT138" i="12" s="1"/>
  <c r="CY138" i="12" s="1"/>
  <c r="DD138" i="12" s="1"/>
  <c r="DI138" i="12" s="1"/>
  <c r="DN138" i="12" s="1"/>
  <c r="D138" i="12"/>
  <c r="R137" i="12"/>
  <c r="W137" i="12" s="1"/>
  <c r="AB137" i="12" s="1"/>
  <c r="AG137" i="12" s="1"/>
  <c r="AL137" i="12" s="1"/>
  <c r="AQ137" i="12" s="1"/>
  <c r="AV137" i="12" s="1"/>
  <c r="BA137" i="12" s="1"/>
  <c r="BF137" i="12" s="1"/>
  <c r="BK137" i="12" s="1"/>
  <c r="BP137" i="12" s="1"/>
  <c r="BU137" i="12" s="1"/>
  <c r="BZ137" i="12" s="1"/>
  <c r="CE137" i="12" s="1"/>
  <c r="CJ137" i="12" s="1"/>
  <c r="CO137" i="12" s="1"/>
  <c r="CT137" i="12" s="1"/>
  <c r="CY137" i="12" s="1"/>
  <c r="DD137" i="12" s="1"/>
  <c r="DI137" i="12" s="1"/>
  <c r="DN137" i="12" s="1"/>
  <c r="D137" i="12"/>
  <c r="S136" i="12"/>
  <c r="X136" i="12" s="1"/>
  <c r="AC136" i="12" s="1"/>
  <c r="AH136" i="12" s="1"/>
  <c r="AM136" i="12" s="1"/>
  <c r="AR136" i="12" s="1"/>
  <c r="AW136" i="12" s="1"/>
  <c r="BB136" i="12" s="1"/>
  <c r="BG136" i="12" s="1"/>
  <c r="BL136" i="12" s="1"/>
  <c r="BQ136" i="12" s="1"/>
  <c r="BV136" i="12" s="1"/>
  <c r="CA136" i="12" s="1"/>
  <c r="CF136" i="12" s="1"/>
  <c r="CK136" i="12" s="1"/>
  <c r="CP136" i="12" s="1"/>
  <c r="CU136" i="12" s="1"/>
  <c r="CZ136" i="12" s="1"/>
  <c r="DE136" i="12" s="1"/>
  <c r="DJ136" i="12" s="1"/>
  <c r="DO136" i="12" s="1"/>
  <c r="R136" i="12"/>
  <c r="W136" i="12" s="1"/>
  <c r="O136" i="12"/>
  <c r="S135" i="12"/>
  <c r="X135" i="12" s="1"/>
  <c r="AC135" i="12" s="1"/>
  <c r="AH135" i="12" s="1"/>
  <c r="AM135" i="12" s="1"/>
  <c r="AR135" i="12" s="1"/>
  <c r="AW135" i="12" s="1"/>
  <c r="BB135" i="12" s="1"/>
  <c r="BG135" i="12" s="1"/>
  <c r="BL135" i="12" s="1"/>
  <c r="BQ135" i="12" s="1"/>
  <c r="BV135" i="12" s="1"/>
  <c r="CA135" i="12" s="1"/>
  <c r="CF135" i="12" s="1"/>
  <c r="CK135" i="12" s="1"/>
  <c r="CP135" i="12" s="1"/>
  <c r="CU135" i="12" s="1"/>
  <c r="CZ135" i="12" s="1"/>
  <c r="DE135" i="12" s="1"/>
  <c r="DJ135" i="12" s="1"/>
  <c r="DO135" i="12" s="1"/>
  <c r="R135" i="12"/>
  <c r="W135" i="12" s="1"/>
  <c r="AB135" i="12" s="1"/>
  <c r="O135" i="12"/>
  <c r="DY134" i="12"/>
  <c r="DV134" i="12"/>
  <c r="S134" i="12"/>
  <c r="X134" i="12" s="1"/>
  <c r="AC134" i="12" s="1"/>
  <c r="AH134" i="12" s="1"/>
  <c r="AM134" i="12" s="1"/>
  <c r="AR134" i="12" s="1"/>
  <c r="AW134" i="12" s="1"/>
  <c r="BB134" i="12" s="1"/>
  <c r="BG134" i="12" s="1"/>
  <c r="BL134" i="12" s="1"/>
  <c r="BQ134" i="12" s="1"/>
  <c r="BV134" i="12" s="1"/>
  <c r="CA134" i="12" s="1"/>
  <c r="CF134" i="12" s="1"/>
  <c r="CK134" i="12" s="1"/>
  <c r="CP134" i="12" s="1"/>
  <c r="CU134" i="12" s="1"/>
  <c r="CZ134" i="12" s="1"/>
  <c r="DE134" i="12" s="1"/>
  <c r="DJ134" i="12" s="1"/>
  <c r="DO134" i="12" s="1"/>
  <c r="R134" i="12"/>
  <c r="W134" i="12" s="1"/>
  <c r="AB134" i="12" s="1"/>
  <c r="O134" i="12"/>
  <c r="P134" i="12" s="1"/>
  <c r="DY133" i="12"/>
  <c r="DV133" i="12"/>
  <c r="S133" i="12"/>
  <c r="X133" i="12" s="1"/>
  <c r="AC133" i="12" s="1"/>
  <c r="AH133" i="12" s="1"/>
  <c r="AM133" i="12" s="1"/>
  <c r="AR133" i="12" s="1"/>
  <c r="AW133" i="12" s="1"/>
  <c r="BB133" i="12" s="1"/>
  <c r="BG133" i="12" s="1"/>
  <c r="BL133" i="12" s="1"/>
  <c r="BQ133" i="12" s="1"/>
  <c r="BV133" i="12" s="1"/>
  <c r="CA133" i="12" s="1"/>
  <c r="CF133" i="12" s="1"/>
  <c r="CK133" i="12" s="1"/>
  <c r="CP133" i="12" s="1"/>
  <c r="CU133" i="12" s="1"/>
  <c r="CZ133" i="12" s="1"/>
  <c r="DE133" i="12" s="1"/>
  <c r="DJ133" i="12" s="1"/>
  <c r="DO133" i="12" s="1"/>
  <c r="R133" i="12"/>
  <c r="W133" i="12" s="1"/>
  <c r="AB133" i="12" s="1"/>
  <c r="O133" i="12"/>
  <c r="P133" i="12" s="1"/>
  <c r="DY132" i="12"/>
  <c r="DV132" i="12"/>
  <c r="S132" i="12"/>
  <c r="X132" i="12" s="1"/>
  <c r="AC132" i="12" s="1"/>
  <c r="AH132" i="12" s="1"/>
  <c r="AM132" i="12" s="1"/>
  <c r="AR132" i="12" s="1"/>
  <c r="AW132" i="12" s="1"/>
  <c r="BB132" i="12" s="1"/>
  <c r="BG132" i="12" s="1"/>
  <c r="BL132" i="12" s="1"/>
  <c r="BQ132" i="12" s="1"/>
  <c r="BV132" i="12" s="1"/>
  <c r="CA132" i="12" s="1"/>
  <c r="CF132" i="12" s="1"/>
  <c r="CK132" i="12" s="1"/>
  <c r="CP132" i="12" s="1"/>
  <c r="CU132" i="12" s="1"/>
  <c r="CZ132" i="12" s="1"/>
  <c r="DE132" i="12" s="1"/>
  <c r="DJ132" i="12" s="1"/>
  <c r="DO132" i="12" s="1"/>
  <c r="R132" i="12"/>
  <c r="W132" i="12" s="1"/>
  <c r="AB132" i="12" s="1"/>
  <c r="AG132" i="12" s="1"/>
  <c r="AL132" i="12" s="1"/>
  <c r="O132" i="12"/>
  <c r="P132" i="12" s="1"/>
  <c r="DY131" i="12"/>
  <c r="DV131" i="12"/>
  <c r="S131" i="12"/>
  <c r="X131" i="12" s="1"/>
  <c r="AC131" i="12" s="1"/>
  <c r="AH131" i="12" s="1"/>
  <c r="AM131" i="12" s="1"/>
  <c r="AR131" i="12" s="1"/>
  <c r="AW131" i="12" s="1"/>
  <c r="BB131" i="12" s="1"/>
  <c r="BG131" i="12" s="1"/>
  <c r="BL131" i="12" s="1"/>
  <c r="BQ131" i="12" s="1"/>
  <c r="BV131" i="12" s="1"/>
  <c r="CA131" i="12" s="1"/>
  <c r="CF131" i="12" s="1"/>
  <c r="CK131" i="12" s="1"/>
  <c r="CP131" i="12" s="1"/>
  <c r="CU131" i="12" s="1"/>
  <c r="CZ131" i="12" s="1"/>
  <c r="DE131" i="12" s="1"/>
  <c r="DJ131" i="12" s="1"/>
  <c r="DO131" i="12" s="1"/>
  <c r="W131" i="12"/>
  <c r="DY130" i="12"/>
  <c r="DV130" i="12"/>
  <c r="R130" i="12"/>
  <c r="W130" i="12" s="1"/>
  <c r="AB130" i="12" s="1"/>
  <c r="AG130" i="12" s="1"/>
  <c r="AL130" i="12" s="1"/>
  <c r="D130" i="12"/>
  <c r="DY129" i="12"/>
  <c r="DV129" i="12"/>
  <c r="R129" i="12"/>
  <c r="W129" i="12" s="1"/>
  <c r="AB129" i="12" s="1"/>
  <c r="AG129" i="12" s="1"/>
  <c r="AL129" i="12" s="1"/>
  <c r="D129" i="12"/>
  <c r="DY128" i="12"/>
  <c r="DV128" i="12"/>
  <c r="W128" i="12"/>
  <c r="AB128" i="12" s="1"/>
  <c r="AG128" i="12" s="1"/>
  <c r="AL128" i="12" s="1"/>
  <c r="D128" i="12"/>
  <c r="DV127" i="12"/>
  <c r="R127" i="12"/>
  <c r="W127" i="12" s="1"/>
  <c r="AB127" i="12" s="1"/>
  <c r="AG127" i="12" s="1"/>
  <c r="AL127" i="12" s="1"/>
  <c r="D127" i="12"/>
  <c r="O127" i="12" s="1"/>
  <c r="P127" i="12" s="1"/>
  <c r="DY126" i="12"/>
  <c r="DV126" i="12"/>
  <c r="R126" i="12"/>
  <c r="W126" i="12" s="1"/>
  <c r="AB126" i="12" s="1"/>
  <c r="AG126" i="12" s="1"/>
  <c r="AL126" i="12" s="1"/>
  <c r="D126" i="12"/>
  <c r="Y126" i="12" s="1"/>
  <c r="DY125" i="12"/>
  <c r="DV125" i="12"/>
  <c r="DS125" i="12"/>
  <c r="DW125" i="12" s="1"/>
  <c r="DY124" i="12"/>
  <c r="DU119" i="12"/>
  <c r="DN119" i="12"/>
  <c r="DI119" i="12"/>
  <c r="DD119" i="12"/>
  <c r="CY119" i="12"/>
  <c r="CT119" i="12"/>
  <c r="CO119" i="12"/>
  <c r="CJ119" i="12"/>
  <c r="CE119" i="12"/>
  <c r="BZ119" i="12"/>
  <c r="BU119" i="12"/>
  <c r="BP119" i="12"/>
  <c r="BK119" i="12"/>
  <c r="BF119" i="12"/>
  <c r="BA119" i="12"/>
  <c r="AV119" i="12"/>
  <c r="AQ119" i="12"/>
  <c r="AL119" i="12"/>
  <c r="AG119" i="12"/>
  <c r="AB119" i="12"/>
  <c r="W119" i="12"/>
  <c r="R119" i="12"/>
  <c r="M119" i="12"/>
  <c r="C119" i="12"/>
  <c r="DY118" i="12"/>
  <c r="DV118" i="12"/>
  <c r="S118" i="12"/>
  <c r="X118" i="12" s="1"/>
  <c r="AC118" i="12" s="1"/>
  <c r="AH118" i="12" s="1"/>
  <c r="AM118" i="12" s="1"/>
  <c r="AR118" i="12" s="1"/>
  <c r="AW118" i="12" s="1"/>
  <c r="BB118" i="12" s="1"/>
  <c r="BG118" i="12" s="1"/>
  <c r="BL118" i="12" s="1"/>
  <c r="BQ118" i="12" s="1"/>
  <c r="BV118" i="12" s="1"/>
  <c r="CA118" i="12" s="1"/>
  <c r="CF118" i="12" s="1"/>
  <c r="CK118" i="12" s="1"/>
  <c r="CP118" i="12" s="1"/>
  <c r="CU118" i="12" s="1"/>
  <c r="CZ118" i="12" s="1"/>
  <c r="DE118" i="12" s="1"/>
  <c r="DJ118" i="12" s="1"/>
  <c r="DO118" i="12" s="1"/>
  <c r="R118" i="12"/>
  <c r="O118" i="12"/>
  <c r="P118" i="12" s="1"/>
  <c r="DY117" i="12"/>
  <c r="DV117" i="12"/>
  <c r="W117" i="12"/>
  <c r="S117" i="12"/>
  <c r="X117" i="12" s="1"/>
  <c r="AC117" i="12" s="1"/>
  <c r="AH117" i="12" s="1"/>
  <c r="AM117" i="12" s="1"/>
  <c r="AR117" i="12" s="1"/>
  <c r="AW117" i="12" s="1"/>
  <c r="BB117" i="12" s="1"/>
  <c r="BG117" i="12" s="1"/>
  <c r="BL117" i="12" s="1"/>
  <c r="BQ117" i="12" s="1"/>
  <c r="BV117" i="12" s="1"/>
  <c r="CA117" i="12" s="1"/>
  <c r="CF117" i="12" s="1"/>
  <c r="CK117" i="12" s="1"/>
  <c r="CP117" i="12" s="1"/>
  <c r="CU117" i="12" s="1"/>
  <c r="CZ117" i="12" s="1"/>
  <c r="DE117" i="12" s="1"/>
  <c r="DJ117" i="12" s="1"/>
  <c r="DO117" i="12" s="1"/>
  <c r="R117" i="12"/>
  <c r="O117" i="12"/>
  <c r="P117" i="12" s="1"/>
  <c r="DY116" i="12"/>
  <c r="DV116" i="12"/>
  <c r="S116" i="12"/>
  <c r="X116" i="12" s="1"/>
  <c r="AC116" i="12" s="1"/>
  <c r="AH116" i="12" s="1"/>
  <c r="AM116" i="12" s="1"/>
  <c r="AR116" i="12" s="1"/>
  <c r="AW116" i="12" s="1"/>
  <c r="BB116" i="12" s="1"/>
  <c r="BG116" i="12" s="1"/>
  <c r="BL116" i="12" s="1"/>
  <c r="BQ116" i="12" s="1"/>
  <c r="BV116" i="12" s="1"/>
  <c r="CA116" i="12" s="1"/>
  <c r="CF116" i="12" s="1"/>
  <c r="CK116" i="12" s="1"/>
  <c r="CP116" i="12" s="1"/>
  <c r="CU116" i="12" s="1"/>
  <c r="CZ116" i="12" s="1"/>
  <c r="DE116" i="12" s="1"/>
  <c r="DJ116" i="12" s="1"/>
  <c r="DO116" i="12" s="1"/>
  <c r="R116" i="12"/>
  <c r="O116" i="12"/>
  <c r="P116" i="12" s="1"/>
  <c r="DY115" i="12"/>
  <c r="DV115" i="12"/>
  <c r="S115" i="12"/>
  <c r="X115" i="12" s="1"/>
  <c r="AC115" i="12" s="1"/>
  <c r="AH115" i="12" s="1"/>
  <c r="AM115" i="12" s="1"/>
  <c r="AR115" i="12" s="1"/>
  <c r="AW115" i="12" s="1"/>
  <c r="BB115" i="12" s="1"/>
  <c r="BG115" i="12" s="1"/>
  <c r="BL115" i="12" s="1"/>
  <c r="BQ115" i="12" s="1"/>
  <c r="BV115" i="12" s="1"/>
  <c r="CA115" i="12" s="1"/>
  <c r="CF115" i="12" s="1"/>
  <c r="CK115" i="12" s="1"/>
  <c r="CP115" i="12" s="1"/>
  <c r="CU115" i="12" s="1"/>
  <c r="CZ115" i="12" s="1"/>
  <c r="DE115" i="12" s="1"/>
  <c r="DJ115" i="12" s="1"/>
  <c r="DO115" i="12" s="1"/>
  <c r="R115" i="12"/>
  <c r="O115" i="12"/>
  <c r="P115" i="12" s="1"/>
  <c r="DY114" i="12"/>
  <c r="DV114" i="12"/>
  <c r="S114" i="12"/>
  <c r="X114" i="12" s="1"/>
  <c r="AC114" i="12" s="1"/>
  <c r="AH114" i="12" s="1"/>
  <c r="AM114" i="12" s="1"/>
  <c r="AR114" i="12" s="1"/>
  <c r="AW114" i="12" s="1"/>
  <c r="BB114" i="12" s="1"/>
  <c r="BG114" i="12" s="1"/>
  <c r="BL114" i="12" s="1"/>
  <c r="BQ114" i="12" s="1"/>
  <c r="BV114" i="12" s="1"/>
  <c r="CA114" i="12" s="1"/>
  <c r="CF114" i="12" s="1"/>
  <c r="CK114" i="12" s="1"/>
  <c r="CP114" i="12" s="1"/>
  <c r="CU114" i="12" s="1"/>
  <c r="CZ114" i="12" s="1"/>
  <c r="DE114" i="12" s="1"/>
  <c r="DJ114" i="12" s="1"/>
  <c r="DO114" i="12" s="1"/>
  <c r="R114" i="12"/>
  <c r="O114" i="12"/>
  <c r="P114" i="12" s="1"/>
  <c r="DY113" i="12"/>
  <c r="DV113" i="12"/>
  <c r="S113" i="12"/>
  <c r="X113" i="12" s="1"/>
  <c r="AC113" i="12" s="1"/>
  <c r="AH113" i="12" s="1"/>
  <c r="AM113" i="12" s="1"/>
  <c r="AR113" i="12" s="1"/>
  <c r="AW113" i="12" s="1"/>
  <c r="BB113" i="12" s="1"/>
  <c r="BG113" i="12" s="1"/>
  <c r="BL113" i="12" s="1"/>
  <c r="BQ113" i="12" s="1"/>
  <c r="BV113" i="12" s="1"/>
  <c r="CA113" i="12" s="1"/>
  <c r="CF113" i="12" s="1"/>
  <c r="CK113" i="12" s="1"/>
  <c r="CP113" i="12" s="1"/>
  <c r="CU113" i="12" s="1"/>
  <c r="CZ113" i="12" s="1"/>
  <c r="DE113" i="12" s="1"/>
  <c r="DJ113" i="12" s="1"/>
  <c r="DO113" i="12" s="1"/>
  <c r="R113" i="12"/>
  <c r="W113" i="12" s="1"/>
  <c r="O113" i="12"/>
  <c r="P113" i="12" s="1"/>
  <c r="DY112" i="12"/>
  <c r="DV112" i="12"/>
  <c r="S112" i="12"/>
  <c r="X112" i="12" s="1"/>
  <c r="AC112" i="12" s="1"/>
  <c r="AH112" i="12" s="1"/>
  <c r="AM112" i="12" s="1"/>
  <c r="AR112" i="12" s="1"/>
  <c r="AW112" i="12" s="1"/>
  <c r="BB112" i="12" s="1"/>
  <c r="BG112" i="12" s="1"/>
  <c r="BL112" i="12" s="1"/>
  <c r="BQ112" i="12" s="1"/>
  <c r="BV112" i="12" s="1"/>
  <c r="CA112" i="12" s="1"/>
  <c r="CF112" i="12" s="1"/>
  <c r="CK112" i="12" s="1"/>
  <c r="CP112" i="12" s="1"/>
  <c r="CU112" i="12" s="1"/>
  <c r="CZ112" i="12" s="1"/>
  <c r="DE112" i="12" s="1"/>
  <c r="DJ112" i="12" s="1"/>
  <c r="DO112" i="12" s="1"/>
  <c r="R112" i="12"/>
  <c r="O112" i="12"/>
  <c r="P112" i="12" s="1"/>
  <c r="DY111" i="12"/>
  <c r="DV111" i="12"/>
  <c r="S111" i="12"/>
  <c r="X111" i="12" s="1"/>
  <c r="AC111" i="12" s="1"/>
  <c r="AH111" i="12" s="1"/>
  <c r="AM111" i="12" s="1"/>
  <c r="AR111" i="12" s="1"/>
  <c r="AW111" i="12" s="1"/>
  <c r="BB111" i="12" s="1"/>
  <c r="BG111" i="12" s="1"/>
  <c r="BL111" i="12" s="1"/>
  <c r="BQ111" i="12" s="1"/>
  <c r="BV111" i="12" s="1"/>
  <c r="CA111" i="12" s="1"/>
  <c r="CF111" i="12" s="1"/>
  <c r="CK111" i="12" s="1"/>
  <c r="CP111" i="12" s="1"/>
  <c r="CU111" i="12" s="1"/>
  <c r="CZ111" i="12" s="1"/>
  <c r="DE111" i="12" s="1"/>
  <c r="DJ111" i="12" s="1"/>
  <c r="DO111" i="12" s="1"/>
  <c r="R111" i="12"/>
  <c r="O111" i="12"/>
  <c r="P111" i="12" s="1"/>
  <c r="DY110" i="12"/>
  <c r="DV110" i="12"/>
  <c r="S110" i="12"/>
  <c r="X110" i="12" s="1"/>
  <c r="AC110" i="12" s="1"/>
  <c r="AH110" i="12" s="1"/>
  <c r="AM110" i="12" s="1"/>
  <c r="AR110" i="12" s="1"/>
  <c r="AW110" i="12" s="1"/>
  <c r="BB110" i="12" s="1"/>
  <c r="BG110" i="12" s="1"/>
  <c r="BL110" i="12" s="1"/>
  <c r="BQ110" i="12" s="1"/>
  <c r="BV110" i="12" s="1"/>
  <c r="CA110" i="12" s="1"/>
  <c r="CF110" i="12" s="1"/>
  <c r="CK110" i="12" s="1"/>
  <c r="CP110" i="12" s="1"/>
  <c r="CU110" i="12" s="1"/>
  <c r="CZ110" i="12" s="1"/>
  <c r="DE110" i="12" s="1"/>
  <c r="DJ110" i="12" s="1"/>
  <c r="DO110" i="12" s="1"/>
  <c r="R110" i="12"/>
  <c r="O110" i="12"/>
  <c r="P110" i="12" s="1"/>
  <c r="DY109" i="12"/>
  <c r="DV109" i="12"/>
  <c r="W109" i="12"/>
  <c r="S109" i="12"/>
  <c r="X109" i="12" s="1"/>
  <c r="AC109" i="12" s="1"/>
  <c r="AH109" i="12" s="1"/>
  <c r="AM109" i="12" s="1"/>
  <c r="AR109" i="12" s="1"/>
  <c r="AW109" i="12" s="1"/>
  <c r="BB109" i="12" s="1"/>
  <c r="BG109" i="12" s="1"/>
  <c r="BL109" i="12" s="1"/>
  <c r="BQ109" i="12" s="1"/>
  <c r="BV109" i="12" s="1"/>
  <c r="CA109" i="12" s="1"/>
  <c r="CF109" i="12" s="1"/>
  <c r="CK109" i="12" s="1"/>
  <c r="CP109" i="12" s="1"/>
  <c r="CU109" i="12" s="1"/>
  <c r="CZ109" i="12" s="1"/>
  <c r="DE109" i="12" s="1"/>
  <c r="DJ109" i="12" s="1"/>
  <c r="DO109" i="12" s="1"/>
  <c r="R109" i="12"/>
  <c r="O109" i="12"/>
  <c r="P109" i="12" s="1"/>
  <c r="DY108" i="12"/>
  <c r="DV108" i="12"/>
  <c r="S108" i="12"/>
  <c r="X108" i="12" s="1"/>
  <c r="AC108" i="12" s="1"/>
  <c r="AH108" i="12" s="1"/>
  <c r="AM108" i="12" s="1"/>
  <c r="AR108" i="12" s="1"/>
  <c r="AW108" i="12" s="1"/>
  <c r="BB108" i="12" s="1"/>
  <c r="BG108" i="12" s="1"/>
  <c r="BL108" i="12" s="1"/>
  <c r="BQ108" i="12" s="1"/>
  <c r="BV108" i="12" s="1"/>
  <c r="CA108" i="12" s="1"/>
  <c r="CF108" i="12" s="1"/>
  <c r="CK108" i="12" s="1"/>
  <c r="CP108" i="12" s="1"/>
  <c r="CU108" i="12" s="1"/>
  <c r="CZ108" i="12" s="1"/>
  <c r="DE108" i="12" s="1"/>
  <c r="DJ108" i="12" s="1"/>
  <c r="DO108" i="12" s="1"/>
  <c r="R108" i="12"/>
  <c r="O108" i="12"/>
  <c r="P108" i="12" s="1"/>
  <c r="DY107" i="12"/>
  <c r="DV107" i="12"/>
  <c r="S107" i="12"/>
  <c r="X107" i="12" s="1"/>
  <c r="AC107" i="12" s="1"/>
  <c r="AH107" i="12" s="1"/>
  <c r="AM107" i="12" s="1"/>
  <c r="AR107" i="12" s="1"/>
  <c r="AW107" i="12" s="1"/>
  <c r="BB107" i="12" s="1"/>
  <c r="BG107" i="12" s="1"/>
  <c r="BL107" i="12" s="1"/>
  <c r="BQ107" i="12" s="1"/>
  <c r="BV107" i="12" s="1"/>
  <c r="CA107" i="12" s="1"/>
  <c r="CF107" i="12" s="1"/>
  <c r="CK107" i="12" s="1"/>
  <c r="CP107" i="12" s="1"/>
  <c r="CU107" i="12" s="1"/>
  <c r="CZ107" i="12" s="1"/>
  <c r="DE107" i="12" s="1"/>
  <c r="DJ107" i="12" s="1"/>
  <c r="DO107" i="12" s="1"/>
  <c r="R107" i="12"/>
  <c r="P107" i="12"/>
  <c r="O107" i="12"/>
  <c r="DY106" i="12"/>
  <c r="DV106" i="12"/>
  <c r="S106" i="12"/>
  <c r="X106" i="12" s="1"/>
  <c r="AC106" i="12" s="1"/>
  <c r="AH106" i="12" s="1"/>
  <c r="AM106" i="12" s="1"/>
  <c r="AR106" i="12" s="1"/>
  <c r="AW106" i="12" s="1"/>
  <c r="BB106" i="12" s="1"/>
  <c r="BG106" i="12" s="1"/>
  <c r="BL106" i="12" s="1"/>
  <c r="BQ106" i="12" s="1"/>
  <c r="BV106" i="12" s="1"/>
  <c r="CA106" i="12" s="1"/>
  <c r="CF106" i="12" s="1"/>
  <c r="CK106" i="12" s="1"/>
  <c r="CP106" i="12" s="1"/>
  <c r="CU106" i="12" s="1"/>
  <c r="CZ106" i="12" s="1"/>
  <c r="DE106" i="12" s="1"/>
  <c r="DJ106" i="12" s="1"/>
  <c r="DO106" i="12" s="1"/>
  <c r="R106" i="12"/>
  <c r="O106" i="12"/>
  <c r="P106" i="12" s="1"/>
  <c r="DY105" i="12"/>
  <c r="DV105" i="12"/>
  <c r="S105" i="12"/>
  <c r="X105" i="12" s="1"/>
  <c r="AC105" i="12" s="1"/>
  <c r="AH105" i="12" s="1"/>
  <c r="AM105" i="12" s="1"/>
  <c r="AR105" i="12" s="1"/>
  <c r="AW105" i="12" s="1"/>
  <c r="BB105" i="12" s="1"/>
  <c r="BG105" i="12" s="1"/>
  <c r="BL105" i="12" s="1"/>
  <c r="BQ105" i="12" s="1"/>
  <c r="BV105" i="12" s="1"/>
  <c r="CA105" i="12" s="1"/>
  <c r="CF105" i="12" s="1"/>
  <c r="CK105" i="12" s="1"/>
  <c r="CP105" i="12" s="1"/>
  <c r="CU105" i="12" s="1"/>
  <c r="CZ105" i="12" s="1"/>
  <c r="DE105" i="12" s="1"/>
  <c r="DJ105" i="12" s="1"/>
  <c r="DO105" i="12" s="1"/>
  <c r="R105" i="12"/>
  <c r="W105" i="12" s="1"/>
  <c r="O105" i="12"/>
  <c r="P105" i="12" s="1"/>
  <c r="DY104" i="12"/>
  <c r="DV104" i="12"/>
  <c r="S104" i="12"/>
  <c r="X104" i="12" s="1"/>
  <c r="AC104" i="12" s="1"/>
  <c r="AH104" i="12" s="1"/>
  <c r="AM104" i="12" s="1"/>
  <c r="AR104" i="12" s="1"/>
  <c r="AW104" i="12" s="1"/>
  <c r="BB104" i="12" s="1"/>
  <c r="BG104" i="12" s="1"/>
  <c r="BL104" i="12" s="1"/>
  <c r="BQ104" i="12" s="1"/>
  <c r="BV104" i="12" s="1"/>
  <c r="CA104" i="12" s="1"/>
  <c r="CF104" i="12" s="1"/>
  <c r="CK104" i="12" s="1"/>
  <c r="CP104" i="12" s="1"/>
  <c r="CU104" i="12" s="1"/>
  <c r="CZ104" i="12" s="1"/>
  <c r="DE104" i="12" s="1"/>
  <c r="DJ104" i="12" s="1"/>
  <c r="DO104" i="12" s="1"/>
  <c r="R104" i="12"/>
  <c r="P104" i="12"/>
  <c r="O104" i="12"/>
  <c r="DY103" i="12"/>
  <c r="DV103" i="12"/>
  <c r="W103" i="12"/>
  <c r="S103" i="12"/>
  <c r="X103" i="12" s="1"/>
  <c r="AC103" i="12" s="1"/>
  <c r="AH103" i="12" s="1"/>
  <c r="AM103" i="12" s="1"/>
  <c r="AR103" i="12" s="1"/>
  <c r="AW103" i="12" s="1"/>
  <c r="BB103" i="12" s="1"/>
  <c r="BG103" i="12" s="1"/>
  <c r="BL103" i="12" s="1"/>
  <c r="BQ103" i="12" s="1"/>
  <c r="BV103" i="12" s="1"/>
  <c r="CA103" i="12" s="1"/>
  <c r="CF103" i="12" s="1"/>
  <c r="CK103" i="12" s="1"/>
  <c r="CP103" i="12" s="1"/>
  <c r="CU103" i="12" s="1"/>
  <c r="CZ103" i="12" s="1"/>
  <c r="DE103" i="12" s="1"/>
  <c r="DJ103" i="12" s="1"/>
  <c r="DO103" i="12" s="1"/>
  <c r="R103" i="12"/>
  <c r="O103" i="12"/>
  <c r="P103" i="12" s="1"/>
  <c r="DY102" i="12"/>
  <c r="DV102" i="12"/>
  <c r="S102" i="12"/>
  <c r="X102" i="12" s="1"/>
  <c r="AC102" i="12" s="1"/>
  <c r="AH102" i="12" s="1"/>
  <c r="AM102" i="12" s="1"/>
  <c r="AR102" i="12" s="1"/>
  <c r="AW102" i="12" s="1"/>
  <c r="BB102" i="12" s="1"/>
  <c r="BG102" i="12" s="1"/>
  <c r="BL102" i="12" s="1"/>
  <c r="BQ102" i="12" s="1"/>
  <c r="BV102" i="12" s="1"/>
  <c r="CA102" i="12" s="1"/>
  <c r="CF102" i="12" s="1"/>
  <c r="CK102" i="12" s="1"/>
  <c r="CP102" i="12" s="1"/>
  <c r="CU102" i="12" s="1"/>
  <c r="CZ102" i="12" s="1"/>
  <c r="DE102" i="12" s="1"/>
  <c r="DJ102" i="12" s="1"/>
  <c r="DO102" i="12" s="1"/>
  <c r="R102" i="12"/>
  <c r="P102" i="12"/>
  <c r="O102" i="12"/>
  <c r="DY101" i="12"/>
  <c r="DV101" i="12"/>
  <c r="W101" i="12"/>
  <c r="Y101" i="12" s="1"/>
  <c r="Z101" i="12" s="1"/>
  <c r="S101" i="12"/>
  <c r="X101" i="12" s="1"/>
  <c r="AC101" i="12" s="1"/>
  <c r="AH101" i="12" s="1"/>
  <c r="AM101" i="12" s="1"/>
  <c r="AR101" i="12" s="1"/>
  <c r="AW101" i="12" s="1"/>
  <c r="BB101" i="12" s="1"/>
  <c r="BG101" i="12" s="1"/>
  <c r="BL101" i="12" s="1"/>
  <c r="BQ101" i="12" s="1"/>
  <c r="BV101" i="12" s="1"/>
  <c r="CA101" i="12" s="1"/>
  <c r="CF101" i="12" s="1"/>
  <c r="CK101" i="12" s="1"/>
  <c r="CP101" i="12" s="1"/>
  <c r="CU101" i="12" s="1"/>
  <c r="CZ101" i="12" s="1"/>
  <c r="DE101" i="12" s="1"/>
  <c r="DJ101" i="12" s="1"/>
  <c r="DO101" i="12" s="1"/>
  <c r="R101" i="12"/>
  <c r="O101" i="12"/>
  <c r="P101" i="12" s="1"/>
  <c r="DY100" i="12"/>
  <c r="DV100" i="12"/>
  <c r="S100" i="12"/>
  <c r="X100" i="12" s="1"/>
  <c r="AC100" i="12" s="1"/>
  <c r="AH100" i="12" s="1"/>
  <c r="AM100" i="12" s="1"/>
  <c r="AR100" i="12" s="1"/>
  <c r="AW100" i="12" s="1"/>
  <c r="BB100" i="12" s="1"/>
  <c r="BG100" i="12" s="1"/>
  <c r="BL100" i="12" s="1"/>
  <c r="BQ100" i="12" s="1"/>
  <c r="BV100" i="12" s="1"/>
  <c r="CA100" i="12" s="1"/>
  <c r="CF100" i="12" s="1"/>
  <c r="CK100" i="12" s="1"/>
  <c r="CP100" i="12" s="1"/>
  <c r="CU100" i="12" s="1"/>
  <c r="CZ100" i="12" s="1"/>
  <c r="DE100" i="12" s="1"/>
  <c r="DJ100" i="12" s="1"/>
  <c r="DO100" i="12" s="1"/>
  <c r="R100" i="12"/>
  <c r="O100" i="12"/>
  <c r="P100" i="12" s="1"/>
  <c r="DY99" i="12"/>
  <c r="DV99" i="12"/>
  <c r="S99" i="12"/>
  <c r="X99" i="12" s="1"/>
  <c r="AC99" i="12" s="1"/>
  <c r="AH99" i="12" s="1"/>
  <c r="AM99" i="12" s="1"/>
  <c r="AR99" i="12" s="1"/>
  <c r="AW99" i="12" s="1"/>
  <c r="BB99" i="12" s="1"/>
  <c r="BG99" i="12" s="1"/>
  <c r="BL99" i="12" s="1"/>
  <c r="BQ99" i="12" s="1"/>
  <c r="BV99" i="12" s="1"/>
  <c r="CA99" i="12" s="1"/>
  <c r="CF99" i="12" s="1"/>
  <c r="CK99" i="12" s="1"/>
  <c r="CP99" i="12" s="1"/>
  <c r="CU99" i="12" s="1"/>
  <c r="CZ99" i="12" s="1"/>
  <c r="DE99" i="12" s="1"/>
  <c r="DJ99" i="12" s="1"/>
  <c r="DO99" i="12" s="1"/>
  <c r="R99" i="12"/>
  <c r="O99" i="12"/>
  <c r="P99" i="12" s="1"/>
  <c r="DY98" i="12"/>
  <c r="DV98" i="12"/>
  <c r="S98" i="12"/>
  <c r="X98" i="12" s="1"/>
  <c r="AC98" i="12" s="1"/>
  <c r="AH98" i="12" s="1"/>
  <c r="AM98" i="12" s="1"/>
  <c r="AR98" i="12" s="1"/>
  <c r="AW98" i="12" s="1"/>
  <c r="BB98" i="12" s="1"/>
  <c r="BG98" i="12" s="1"/>
  <c r="BL98" i="12" s="1"/>
  <c r="BQ98" i="12" s="1"/>
  <c r="BV98" i="12" s="1"/>
  <c r="CA98" i="12" s="1"/>
  <c r="CF98" i="12" s="1"/>
  <c r="CK98" i="12" s="1"/>
  <c r="CP98" i="12" s="1"/>
  <c r="CU98" i="12" s="1"/>
  <c r="CZ98" i="12" s="1"/>
  <c r="DE98" i="12" s="1"/>
  <c r="DJ98" i="12" s="1"/>
  <c r="DO98" i="12" s="1"/>
  <c r="R98" i="12"/>
  <c r="O98" i="12"/>
  <c r="P98" i="12" s="1"/>
  <c r="DY97" i="12"/>
  <c r="DV97" i="12"/>
  <c r="S97" i="12"/>
  <c r="X97" i="12" s="1"/>
  <c r="AC97" i="12" s="1"/>
  <c r="AH97" i="12" s="1"/>
  <c r="AM97" i="12" s="1"/>
  <c r="AR97" i="12" s="1"/>
  <c r="AW97" i="12" s="1"/>
  <c r="BB97" i="12" s="1"/>
  <c r="BG97" i="12" s="1"/>
  <c r="BL97" i="12" s="1"/>
  <c r="BQ97" i="12" s="1"/>
  <c r="BV97" i="12" s="1"/>
  <c r="CA97" i="12" s="1"/>
  <c r="CF97" i="12" s="1"/>
  <c r="CK97" i="12" s="1"/>
  <c r="CP97" i="12" s="1"/>
  <c r="CU97" i="12" s="1"/>
  <c r="CZ97" i="12" s="1"/>
  <c r="DE97" i="12" s="1"/>
  <c r="DJ97" i="12" s="1"/>
  <c r="DO97" i="12" s="1"/>
  <c r="R97" i="12"/>
  <c r="W97" i="12" s="1"/>
  <c r="Y97" i="12" s="1"/>
  <c r="Z97" i="12" s="1"/>
  <c r="O97" i="12"/>
  <c r="P97" i="12" s="1"/>
  <c r="DY96" i="12"/>
  <c r="DV96" i="12"/>
  <c r="S96" i="12"/>
  <c r="X96" i="12" s="1"/>
  <c r="AC96" i="12" s="1"/>
  <c r="AH96" i="12" s="1"/>
  <c r="AM96" i="12" s="1"/>
  <c r="AR96" i="12" s="1"/>
  <c r="AW96" i="12" s="1"/>
  <c r="BB96" i="12" s="1"/>
  <c r="BG96" i="12" s="1"/>
  <c r="BL96" i="12" s="1"/>
  <c r="BQ96" i="12" s="1"/>
  <c r="BV96" i="12" s="1"/>
  <c r="CA96" i="12" s="1"/>
  <c r="CF96" i="12" s="1"/>
  <c r="CK96" i="12" s="1"/>
  <c r="CP96" i="12" s="1"/>
  <c r="CU96" i="12" s="1"/>
  <c r="CZ96" i="12" s="1"/>
  <c r="DE96" i="12" s="1"/>
  <c r="DJ96" i="12" s="1"/>
  <c r="DO96" i="12" s="1"/>
  <c r="R96" i="12"/>
  <c r="W96" i="12" s="1"/>
  <c r="O96" i="12"/>
  <c r="P96" i="12" s="1"/>
  <c r="DY95" i="12"/>
  <c r="DV95" i="12"/>
  <c r="S95" i="12"/>
  <c r="X95" i="12" s="1"/>
  <c r="AC95" i="12" s="1"/>
  <c r="AH95" i="12" s="1"/>
  <c r="AM95" i="12" s="1"/>
  <c r="AR95" i="12" s="1"/>
  <c r="AW95" i="12" s="1"/>
  <c r="BB95" i="12" s="1"/>
  <c r="BG95" i="12" s="1"/>
  <c r="BL95" i="12" s="1"/>
  <c r="BQ95" i="12" s="1"/>
  <c r="BV95" i="12" s="1"/>
  <c r="CA95" i="12" s="1"/>
  <c r="CF95" i="12" s="1"/>
  <c r="CK95" i="12" s="1"/>
  <c r="CP95" i="12" s="1"/>
  <c r="CU95" i="12" s="1"/>
  <c r="CZ95" i="12" s="1"/>
  <c r="DE95" i="12" s="1"/>
  <c r="DJ95" i="12" s="1"/>
  <c r="DO95" i="12" s="1"/>
  <c r="R95" i="12"/>
  <c r="W95" i="12" s="1"/>
  <c r="O95" i="12"/>
  <c r="P95" i="12" s="1"/>
  <c r="DY94" i="12"/>
  <c r="DV94" i="12"/>
  <c r="S94" i="12"/>
  <c r="X94" i="12" s="1"/>
  <c r="AC94" i="12" s="1"/>
  <c r="AH94" i="12" s="1"/>
  <c r="AM94" i="12" s="1"/>
  <c r="AR94" i="12" s="1"/>
  <c r="AW94" i="12" s="1"/>
  <c r="BB94" i="12" s="1"/>
  <c r="BG94" i="12" s="1"/>
  <c r="BL94" i="12" s="1"/>
  <c r="BQ94" i="12" s="1"/>
  <c r="BV94" i="12" s="1"/>
  <c r="CA94" i="12" s="1"/>
  <c r="CF94" i="12" s="1"/>
  <c r="CK94" i="12" s="1"/>
  <c r="CP94" i="12" s="1"/>
  <c r="CU94" i="12" s="1"/>
  <c r="CZ94" i="12" s="1"/>
  <c r="DE94" i="12" s="1"/>
  <c r="DJ94" i="12" s="1"/>
  <c r="DO94" i="12" s="1"/>
  <c r="R94" i="12"/>
  <c r="W94" i="12" s="1"/>
  <c r="O94" i="12"/>
  <c r="P94" i="12" s="1"/>
  <c r="DY93" i="12"/>
  <c r="DV93" i="12"/>
  <c r="AB93" i="12"/>
  <c r="R93" i="12"/>
  <c r="N93" i="12"/>
  <c r="D93" i="12"/>
  <c r="DY92" i="12"/>
  <c r="DV92" i="12"/>
  <c r="S92" i="12"/>
  <c r="X92" i="12" s="1"/>
  <c r="AC92" i="12" s="1"/>
  <c r="AH92" i="12" s="1"/>
  <c r="AM92" i="12" s="1"/>
  <c r="AR92" i="12" s="1"/>
  <c r="AW92" i="12" s="1"/>
  <c r="BB92" i="12" s="1"/>
  <c r="BG92" i="12" s="1"/>
  <c r="BL92" i="12" s="1"/>
  <c r="BQ92" i="12" s="1"/>
  <c r="BV92" i="12" s="1"/>
  <c r="CA92" i="12" s="1"/>
  <c r="CF92" i="12" s="1"/>
  <c r="CK92" i="12" s="1"/>
  <c r="CP92" i="12" s="1"/>
  <c r="CU92" i="12" s="1"/>
  <c r="CZ92" i="12" s="1"/>
  <c r="DE92" i="12" s="1"/>
  <c r="DJ92" i="12" s="1"/>
  <c r="DO92" i="12" s="1"/>
  <c r="R92" i="12"/>
  <c r="O92" i="12"/>
  <c r="P92" i="12" s="1"/>
  <c r="DY91" i="12"/>
  <c r="DV91" i="12"/>
  <c r="S91" i="12"/>
  <c r="X91" i="12" s="1"/>
  <c r="AC91" i="12" s="1"/>
  <c r="AH91" i="12" s="1"/>
  <c r="AM91" i="12" s="1"/>
  <c r="AR91" i="12" s="1"/>
  <c r="AW91" i="12" s="1"/>
  <c r="BB91" i="12" s="1"/>
  <c r="BG91" i="12" s="1"/>
  <c r="BL91" i="12" s="1"/>
  <c r="BQ91" i="12" s="1"/>
  <c r="BV91" i="12" s="1"/>
  <c r="CA91" i="12" s="1"/>
  <c r="CF91" i="12" s="1"/>
  <c r="CK91" i="12" s="1"/>
  <c r="CP91" i="12" s="1"/>
  <c r="CU91" i="12" s="1"/>
  <c r="CZ91" i="12" s="1"/>
  <c r="DE91" i="12" s="1"/>
  <c r="DJ91" i="12" s="1"/>
  <c r="DO91" i="12" s="1"/>
  <c r="R91" i="12"/>
  <c r="DY90" i="12"/>
  <c r="DV90" i="12"/>
  <c r="S90" i="12"/>
  <c r="X90" i="12" s="1"/>
  <c r="AC90" i="12" s="1"/>
  <c r="AH90" i="12" s="1"/>
  <c r="AM90" i="12" s="1"/>
  <c r="AR90" i="12" s="1"/>
  <c r="AW90" i="12" s="1"/>
  <c r="BB90" i="12" s="1"/>
  <c r="BG90" i="12" s="1"/>
  <c r="BL90" i="12" s="1"/>
  <c r="BQ90" i="12" s="1"/>
  <c r="BV90" i="12" s="1"/>
  <c r="CA90" i="12" s="1"/>
  <c r="CF90" i="12" s="1"/>
  <c r="CK90" i="12" s="1"/>
  <c r="CP90" i="12" s="1"/>
  <c r="CU90" i="12" s="1"/>
  <c r="CZ90" i="12" s="1"/>
  <c r="DE90" i="12" s="1"/>
  <c r="DJ90" i="12" s="1"/>
  <c r="DO90" i="12" s="1"/>
  <c r="R90" i="12"/>
  <c r="W90" i="12" s="1"/>
  <c r="O90" i="12"/>
  <c r="DY89" i="12"/>
  <c r="DV89" i="12"/>
  <c r="Y89" i="12"/>
  <c r="Z89" i="12" s="1"/>
  <c r="T89" i="12"/>
  <c r="U89" i="12" s="1"/>
  <c r="S89" i="12"/>
  <c r="X89" i="12" s="1"/>
  <c r="AC89" i="12" s="1"/>
  <c r="AH89" i="12" s="1"/>
  <c r="AM89" i="12" s="1"/>
  <c r="AR89" i="12" s="1"/>
  <c r="AW89" i="12" s="1"/>
  <c r="BB89" i="12" s="1"/>
  <c r="BG89" i="12" s="1"/>
  <c r="BL89" i="12" s="1"/>
  <c r="BQ89" i="12" s="1"/>
  <c r="BV89" i="12" s="1"/>
  <c r="CA89" i="12" s="1"/>
  <c r="CF89" i="12" s="1"/>
  <c r="CK89" i="12" s="1"/>
  <c r="CP89" i="12" s="1"/>
  <c r="CU89" i="12" s="1"/>
  <c r="CZ89" i="12" s="1"/>
  <c r="DE89" i="12" s="1"/>
  <c r="DJ89" i="12" s="1"/>
  <c r="DO89" i="12" s="1"/>
  <c r="R89" i="12"/>
  <c r="W89" i="12" s="1"/>
  <c r="AB89" i="12" s="1"/>
  <c r="AG89" i="12" s="1"/>
  <c r="O89" i="12"/>
  <c r="DY88" i="12"/>
  <c r="DV88" i="12"/>
  <c r="S88" i="12"/>
  <c r="X88" i="12" s="1"/>
  <c r="AC88" i="12" s="1"/>
  <c r="AH88" i="12" s="1"/>
  <c r="AM88" i="12" s="1"/>
  <c r="AR88" i="12" s="1"/>
  <c r="AW88" i="12" s="1"/>
  <c r="BB88" i="12" s="1"/>
  <c r="BG88" i="12" s="1"/>
  <c r="BL88" i="12" s="1"/>
  <c r="BQ88" i="12" s="1"/>
  <c r="BV88" i="12" s="1"/>
  <c r="CA88" i="12" s="1"/>
  <c r="CF88" i="12" s="1"/>
  <c r="CK88" i="12" s="1"/>
  <c r="CP88" i="12" s="1"/>
  <c r="CU88" i="12" s="1"/>
  <c r="CZ88" i="12" s="1"/>
  <c r="DE88" i="12" s="1"/>
  <c r="DJ88" i="12" s="1"/>
  <c r="DO88" i="12" s="1"/>
  <c r="R88" i="12"/>
  <c r="O88" i="12"/>
  <c r="DY87" i="12"/>
  <c r="DV87" i="12"/>
  <c r="S87" i="12"/>
  <c r="X87" i="12" s="1"/>
  <c r="AC87" i="12" s="1"/>
  <c r="AH87" i="12" s="1"/>
  <c r="AM87" i="12" s="1"/>
  <c r="AR87" i="12" s="1"/>
  <c r="AW87" i="12" s="1"/>
  <c r="BB87" i="12" s="1"/>
  <c r="BG87" i="12" s="1"/>
  <c r="BL87" i="12" s="1"/>
  <c r="BQ87" i="12" s="1"/>
  <c r="BV87" i="12" s="1"/>
  <c r="CA87" i="12" s="1"/>
  <c r="CF87" i="12" s="1"/>
  <c r="CK87" i="12" s="1"/>
  <c r="CP87" i="12" s="1"/>
  <c r="CU87" i="12" s="1"/>
  <c r="CZ87" i="12" s="1"/>
  <c r="DE87" i="12" s="1"/>
  <c r="DJ87" i="12" s="1"/>
  <c r="DO87" i="12" s="1"/>
  <c r="R87" i="12"/>
  <c r="O87" i="12"/>
  <c r="DY86" i="12"/>
  <c r="DV86" i="12"/>
  <c r="T86" i="12"/>
  <c r="U86" i="12" s="1"/>
  <c r="S86" i="12"/>
  <c r="X86" i="12" s="1"/>
  <c r="AC86" i="12" s="1"/>
  <c r="AH86" i="12" s="1"/>
  <c r="AM86" i="12" s="1"/>
  <c r="AR86" i="12" s="1"/>
  <c r="AW86" i="12" s="1"/>
  <c r="BB86" i="12" s="1"/>
  <c r="BG86" i="12" s="1"/>
  <c r="BL86" i="12" s="1"/>
  <c r="BQ86" i="12" s="1"/>
  <c r="BV86" i="12" s="1"/>
  <c r="CA86" i="12" s="1"/>
  <c r="CF86" i="12" s="1"/>
  <c r="CK86" i="12" s="1"/>
  <c r="CP86" i="12" s="1"/>
  <c r="CU86" i="12" s="1"/>
  <c r="CZ86" i="12" s="1"/>
  <c r="DE86" i="12" s="1"/>
  <c r="DJ86" i="12" s="1"/>
  <c r="DO86" i="12" s="1"/>
  <c r="R86" i="12"/>
  <c r="O86" i="12"/>
  <c r="DY85" i="12"/>
  <c r="DV85" i="12"/>
  <c r="S85" i="12"/>
  <c r="X85" i="12" s="1"/>
  <c r="AC85" i="12" s="1"/>
  <c r="AH85" i="12" s="1"/>
  <c r="AM85" i="12" s="1"/>
  <c r="AR85" i="12" s="1"/>
  <c r="AW85" i="12" s="1"/>
  <c r="BB85" i="12" s="1"/>
  <c r="BG85" i="12" s="1"/>
  <c r="BL85" i="12" s="1"/>
  <c r="BQ85" i="12" s="1"/>
  <c r="BV85" i="12" s="1"/>
  <c r="CA85" i="12" s="1"/>
  <c r="CF85" i="12" s="1"/>
  <c r="CK85" i="12" s="1"/>
  <c r="CP85" i="12" s="1"/>
  <c r="CU85" i="12" s="1"/>
  <c r="CZ85" i="12" s="1"/>
  <c r="DE85" i="12" s="1"/>
  <c r="DJ85" i="12" s="1"/>
  <c r="DO85" i="12" s="1"/>
  <c r="R85" i="12"/>
  <c r="O85" i="12"/>
  <c r="DY84" i="12"/>
  <c r="DV84" i="12"/>
  <c r="AB84" i="12"/>
  <c r="AG84" i="12" s="1"/>
  <c r="N84" i="12"/>
  <c r="D84" i="12"/>
  <c r="DY83" i="12"/>
  <c r="DV83" i="12"/>
  <c r="AB83" i="12"/>
  <c r="N83" i="12"/>
  <c r="S83" i="12" s="1"/>
  <c r="X83" i="12" s="1"/>
  <c r="D83" i="12"/>
  <c r="O83" i="12" s="1"/>
  <c r="DY82" i="12"/>
  <c r="DV82" i="12"/>
  <c r="AB82" i="12"/>
  <c r="AG82" i="12" s="1"/>
  <c r="N82" i="12"/>
  <c r="S82" i="12" s="1"/>
  <c r="E82" i="12"/>
  <c r="DY81" i="12"/>
  <c r="DV81" i="12"/>
  <c r="AB81" i="12"/>
  <c r="AG81" i="12" s="1"/>
  <c r="N81" i="12"/>
  <c r="S81" i="12" s="1"/>
  <c r="T81" i="12" s="1"/>
  <c r="E81" i="12"/>
  <c r="DY80" i="12"/>
  <c r="DV80" i="12"/>
  <c r="DT80" i="12"/>
  <c r="DS80" i="12"/>
  <c r="DY79" i="12"/>
  <c r="DU73" i="12"/>
  <c r="DN73" i="12"/>
  <c r="DI73" i="12"/>
  <c r="DD73" i="12"/>
  <c r="CY73" i="12"/>
  <c r="CT73" i="12"/>
  <c r="CO73" i="12"/>
  <c r="CJ73" i="12"/>
  <c r="CE73" i="12"/>
  <c r="BZ73" i="12"/>
  <c r="BU73" i="12"/>
  <c r="BP73" i="12"/>
  <c r="BK73" i="12"/>
  <c r="BF73" i="12"/>
  <c r="BA73" i="12"/>
  <c r="AV73" i="12"/>
  <c r="AQ73" i="12"/>
  <c r="AL73" i="12"/>
  <c r="AG73" i="12"/>
  <c r="AB73" i="12"/>
  <c r="W73" i="12"/>
  <c r="R73" i="12"/>
  <c r="M73" i="12"/>
  <c r="C73" i="12"/>
  <c r="B327" i="12" s="1"/>
  <c r="DY72" i="12"/>
  <c r="DY71" i="12"/>
  <c r="DV71" i="12"/>
  <c r="S71" i="12"/>
  <c r="R71" i="12"/>
  <c r="W71" i="12" s="1"/>
  <c r="O71" i="12"/>
  <c r="DY70" i="12"/>
  <c r="DV70" i="12"/>
  <c r="S70" i="12"/>
  <c r="R70" i="12"/>
  <c r="W70" i="12" s="1"/>
  <c r="AB70" i="12" s="1"/>
  <c r="AG70" i="12" s="1"/>
  <c r="AL70" i="12" s="1"/>
  <c r="AQ70" i="12" s="1"/>
  <c r="AV70" i="12" s="1"/>
  <c r="BA70" i="12" s="1"/>
  <c r="BF70" i="12" s="1"/>
  <c r="BK70" i="12" s="1"/>
  <c r="BP70" i="12" s="1"/>
  <c r="BU70" i="12" s="1"/>
  <c r="BZ70" i="12" s="1"/>
  <c r="CE70" i="12" s="1"/>
  <c r="CJ70" i="12" s="1"/>
  <c r="CO70" i="12" s="1"/>
  <c r="CT70" i="12" s="1"/>
  <c r="CY70" i="12" s="1"/>
  <c r="DD70" i="12" s="1"/>
  <c r="DI70" i="12" s="1"/>
  <c r="DN70" i="12" s="1"/>
  <c r="O70" i="12"/>
  <c r="DY69" i="12"/>
  <c r="DV69" i="12"/>
  <c r="S69" i="12"/>
  <c r="X69" i="12" s="1"/>
  <c r="AC69" i="12" s="1"/>
  <c r="AH69" i="12" s="1"/>
  <c r="AM69" i="12" s="1"/>
  <c r="AR69" i="12" s="1"/>
  <c r="AW69" i="12" s="1"/>
  <c r="BB69" i="12" s="1"/>
  <c r="BG69" i="12" s="1"/>
  <c r="BL69" i="12" s="1"/>
  <c r="BQ69" i="12" s="1"/>
  <c r="BV69" i="12" s="1"/>
  <c r="CA69" i="12" s="1"/>
  <c r="CF69" i="12" s="1"/>
  <c r="CK69" i="12" s="1"/>
  <c r="CP69" i="12" s="1"/>
  <c r="CU69" i="12" s="1"/>
  <c r="CZ69" i="12" s="1"/>
  <c r="DE69" i="12" s="1"/>
  <c r="DJ69" i="12" s="1"/>
  <c r="DO69" i="12" s="1"/>
  <c r="R69" i="12"/>
  <c r="W69" i="12" s="1"/>
  <c r="O69" i="12"/>
  <c r="DY68" i="12"/>
  <c r="DV68" i="12"/>
  <c r="S68" i="12"/>
  <c r="X68" i="12" s="1"/>
  <c r="AC68" i="12" s="1"/>
  <c r="AH68" i="12" s="1"/>
  <c r="AM68" i="12" s="1"/>
  <c r="AR68" i="12" s="1"/>
  <c r="AW68" i="12" s="1"/>
  <c r="BB68" i="12" s="1"/>
  <c r="BG68" i="12" s="1"/>
  <c r="BL68" i="12" s="1"/>
  <c r="BQ68" i="12" s="1"/>
  <c r="BV68" i="12" s="1"/>
  <c r="CA68" i="12" s="1"/>
  <c r="CF68" i="12" s="1"/>
  <c r="CK68" i="12" s="1"/>
  <c r="CP68" i="12" s="1"/>
  <c r="CU68" i="12" s="1"/>
  <c r="CZ68" i="12" s="1"/>
  <c r="DE68" i="12" s="1"/>
  <c r="DJ68" i="12" s="1"/>
  <c r="DO68" i="12" s="1"/>
  <c r="R68" i="12"/>
  <c r="W68" i="12" s="1"/>
  <c r="AB68" i="12" s="1"/>
  <c r="AG68" i="12" s="1"/>
  <c r="AL68" i="12" s="1"/>
  <c r="AQ68" i="12" s="1"/>
  <c r="AV68" i="12" s="1"/>
  <c r="BA68" i="12" s="1"/>
  <c r="BF68" i="12" s="1"/>
  <c r="BK68" i="12" s="1"/>
  <c r="O68" i="12"/>
  <c r="DY67" i="12"/>
  <c r="DV67" i="12"/>
  <c r="S67" i="12"/>
  <c r="R67" i="12"/>
  <c r="W67" i="12" s="1"/>
  <c r="O67" i="12"/>
  <c r="DY66" i="12"/>
  <c r="DV66" i="12"/>
  <c r="S66" i="12"/>
  <c r="R66" i="12"/>
  <c r="W66" i="12" s="1"/>
  <c r="AB66" i="12" s="1"/>
  <c r="AG66" i="12" s="1"/>
  <c r="AL66" i="12" s="1"/>
  <c r="AQ66" i="12" s="1"/>
  <c r="AV66" i="12" s="1"/>
  <c r="BA66" i="12" s="1"/>
  <c r="BF66" i="12" s="1"/>
  <c r="BK66" i="12" s="1"/>
  <c r="BP66" i="12" s="1"/>
  <c r="BU66" i="12" s="1"/>
  <c r="BZ66" i="12" s="1"/>
  <c r="CE66" i="12" s="1"/>
  <c r="CJ66" i="12" s="1"/>
  <c r="CO66" i="12" s="1"/>
  <c r="CT66" i="12" s="1"/>
  <c r="CY66" i="12" s="1"/>
  <c r="DD66" i="12" s="1"/>
  <c r="DI66" i="12" s="1"/>
  <c r="DN66" i="12" s="1"/>
  <c r="O66" i="12"/>
  <c r="DY65" i="12"/>
  <c r="DV65" i="12"/>
  <c r="S65" i="12"/>
  <c r="X65" i="12" s="1"/>
  <c r="AC65" i="12" s="1"/>
  <c r="AH65" i="12" s="1"/>
  <c r="AM65" i="12" s="1"/>
  <c r="AR65" i="12" s="1"/>
  <c r="AW65" i="12" s="1"/>
  <c r="BB65" i="12" s="1"/>
  <c r="BG65" i="12" s="1"/>
  <c r="BL65" i="12" s="1"/>
  <c r="BQ65" i="12" s="1"/>
  <c r="BV65" i="12" s="1"/>
  <c r="CA65" i="12" s="1"/>
  <c r="CF65" i="12" s="1"/>
  <c r="CK65" i="12" s="1"/>
  <c r="CP65" i="12" s="1"/>
  <c r="CU65" i="12" s="1"/>
  <c r="CZ65" i="12" s="1"/>
  <c r="DE65" i="12" s="1"/>
  <c r="DJ65" i="12" s="1"/>
  <c r="DO65" i="12" s="1"/>
  <c r="R65" i="12"/>
  <c r="W65" i="12" s="1"/>
  <c r="O65" i="12"/>
  <c r="DY64" i="12"/>
  <c r="DV64" i="12"/>
  <c r="S64" i="12"/>
  <c r="X64" i="12" s="1"/>
  <c r="AC64" i="12" s="1"/>
  <c r="AH64" i="12" s="1"/>
  <c r="AM64" i="12" s="1"/>
  <c r="AR64" i="12" s="1"/>
  <c r="AW64" i="12" s="1"/>
  <c r="BB64" i="12" s="1"/>
  <c r="BG64" i="12" s="1"/>
  <c r="BL64" i="12" s="1"/>
  <c r="BQ64" i="12" s="1"/>
  <c r="BV64" i="12" s="1"/>
  <c r="CA64" i="12" s="1"/>
  <c r="CF64" i="12" s="1"/>
  <c r="CK64" i="12" s="1"/>
  <c r="CP64" i="12" s="1"/>
  <c r="CU64" i="12" s="1"/>
  <c r="CZ64" i="12" s="1"/>
  <c r="DE64" i="12" s="1"/>
  <c r="DJ64" i="12" s="1"/>
  <c r="DO64" i="12" s="1"/>
  <c r="R64" i="12"/>
  <c r="W64" i="12" s="1"/>
  <c r="AB64" i="12" s="1"/>
  <c r="AG64" i="12" s="1"/>
  <c r="AL64" i="12" s="1"/>
  <c r="O64" i="12"/>
  <c r="DY63" i="12"/>
  <c r="DV63" i="12"/>
  <c r="S63" i="12"/>
  <c r="R63" i="12"/>
  <c r="W63" i="12" s="1"/>
  <c r="O63" i="12"/>
  <c r="DY62" i="12"/>
  <c r="DV62" i="12"/>
  <c r="S62" i="12"/>
  <c r="X62" i="12" s="1"/>
  <c r="AC62" i="12" s="1"/>
  <c r="AH62" i="12" s="1"/>
  <c r="AM62" i="12" s="1"/>
  <c r="AR62" i="12" s="1"/>
  <c r="AW62" i="12" s="1"/>
  <c r="BB62" i="12" s="1"/>
  <c r="BG62" i="12" s="1"/>
  <c r="BL62" i="12" s="1"/>
  <c r="BQ62" i="12" s="1"/>
  <c r="BV62" i="12" s="1"/>
  <c r="CA62" i="12" s="1"/>
  <c r="CF62" i="12" s="1"/>
  <c r="CK62" i="12" s="1"/>
  <c r="CP62" i="12" s="1"/>
  <c r="CU62" i="12" s="1"/>
  <c r="R62" i="12"/>
  <c r="W62" i="12" s="1"/>
  <c r="AB62" i="12" s="1"/>
  <c r="AG62" i="12" s="1"/>
  <c r="AL62" i="12" s="1"/>
  <c r="AQ62" i="12" s="1"/>
  <c r="AV62" i="12" s="1"/>
  <c r="BA62" i="12" s="1"/>
  <c r="BF62" i="12" s="1"/>
  <c r="BK62" i="12" s="1"/>
  <c r="BP62" i="12" s="1"/>
  <c r="BU62" i="12" s="1"/>
  <c r="BZ62" i="12" s="1"/>
  <c r="CE62" i="12" s="1"/>
  <c r="CJ62" i="12" s="1"/>
  <c r="CO62" i="12" s="1"/>
  <c r="CT62" i="12" s="1"/>
  <c r="CY62" i="12" s="1"/>
  <c r="DD62" i="12" s="1"/>
  <c r="DI62" i="12" s="1"/>
  <c r="DN62" i="12" s="1"/>
  <c r="O62" i="12"/>
  <c r="DY61" i="12"/>
  <c r="DV61" i="12"/>
  <c r="S61" i="12"/>
  <c r="X61" i="12" s="1"/>
  <c r="AC61" i="12" s="1"/>
  <c r="AH61" i="12" s="1"/>
  <c r="AM61" i="12" s="1"/>
  <c r="AR61" i="12" s="1"/>
  <c r="AW61" i="12" s="1"/>
  <c r="BB61" i="12" s="1"/>
  <c r="BG61" i="12" s="1"/>
  <c r="BL61" i="12" s="1"/>
  <c r="BQ61" i="12" s="1"/>
  <c r="BV61" i="12" s="1"/>
  <c r="CA61" i="12" s="1"/>
  <c r="CF61" i="12" s="1"/>
  <c r="CK61" i="12" s="1"/>
  <c r="CP61" i="12" s="1"/>
  <c r="CU61" i="12" s="1"/>
  <c r="CZ61" i="12" s="1"/>
  <c r="DE61" i="12" s="1"/>
  <c r="DJ61" i="12" s="1"/>
  <c r="DO61" i="12" s="1"/>
  <c r="R61" i="12"/>
  <c r="O61" i="12"/>
  <c r="DY60" i="12"/>
  <c r="DV60" i="12"/>
  <c r="S60" i="12"/>
  <c r="X60" i="12" s="1"/>
  <c r="AC60" i="12" s="1"/>
  <c r="AH60" i="12" s="1"/>
  <c r="AM60" i="12" s="1"/>
  <c r="AR60" i="12" s="1"/>
  <c r="AW60" i="12" s="1"/>
  <c r="BB60" i="12" s="1"/>
  <c r="BG60" i="12" s="1"/>
  <c r="BL60" i="12" s="1"/>
  <c r="BQ60" i="12" s="1"/>
  <c r="BV60" i="12" s="1"/>
  <c r="CA60" i="12" s="1"/>
  <c r="CF60" i="12" s="1"/>
  <c r="CK60" i="12" s="1"/>
  <c r="CP60" i="12" s="1"/>
  <c r="CU60" i="12" s="1"/>
  <c r="CZ60" i="12" s="1"/>
  <c r="DE60" i="12" s="1"/>
  <c r="DJ60" i="12" s="1"/>
  <c r="DO60" i="12" s="1"/>
  <c r="R60" i="12"/>
  <c r="O60" i="12"/>
  <c r="DY59" i="12"/>
  <c r="DV59" i="12"/>
  <c r="S59" i="12"/>
  <c r="X59" i="12" s="1"/>
  <c r="AC59" i="12" s="1"/>
  <c r="AH59" i="12" s="1"/>
  <c r="AM59" i="12" s="1"/>
  <c r="AR59" i="12" s="1"/>
  <c r="AW59" i="12" s="1"/>
  <c r="BB59" i="12" s="1"/>
  <c r="BG59" i="12" s="1"/>
  <c r="BL59" i="12" s="1"/>
  <c r="BQ59" i="12" s="1"/>
  <c r="BV59" i="12" s="1"/>
  <c r="CA59" i="12" s="1"/>
  <c r="CF59" i="12" s="1"/>
  <c r="CK59" i="12" s="1"/>
  <c r="CP59" i="12" s="1"/>
  <c r="CU59" i="12" s="1"/>
  <c r="CZ59" i="12" s="1"/>
  <c r="DE59" i="12" s="1"/>
  <c r="DJ59" i="12" s="1"/>
  <c r="DO59" i="12" s="1"/>
  <c r="R59" i="12"/>
  <c r="W59" i="12" s="1"/>
  <c r="O59" i="12"/>
  <c r="DY58" i="12"/>
  <c r="DV58" i="12"/>
  <c r="S58" i="12"/>
  <c r="X58" i="12" s="1"/>
  <c r="AC58" i="12" s="1"/>
  <c r="AH58" i="12" s="1"/>
  <c r="AM58" i="12" s="1"/>
  <c r="AR58" i="12" s="1"/>
  <c r="AW58" i="12" s="1"/>
  <c r="BB58" i="12" s="1"/>
  <c r="BG58" i="12" s="1"/>
  <c r="BL58" i="12" s="1"/>
  <c r="BQ58" i="12" s="1"/>
  <c r="BV58" i="12" s="1"/>
  <c r="CA58" i="12" s="1"/>
  <c r="CF58" i="12" s="1"/>
  <c r="CK58" i="12" s="1"/>
  <c r="CP58" i="12" s="1"/>
  <c r="CU58" i="12" s="1"/>
  <c r="CZ58" i="12" s="1"/>
  <c r="DE58" i="12" s="1"/>
  <c r="DJ58" i="12" s="1"/>
  <c r="DO58" i="12" s="1"/>
  <c r="R58" i="12"/>
  <c r="W58" i="12" s="1"/>
  <c r="AB58" i="12" s="1"/>
  <c r="AG58" i="12" s="1"/>
  <c r="AL58" i="12" s="1"/>
  <c r="AQ58" i="12" s="1"/>
  <c r="AV58" i="12" s="1"/>
  <c r="BA58" i="12" s="1"/>
  <c r="BF58" i="12" s="1"/>
  <c r="BK58" i="12" s="1"/>
  <c r="BP58" i="12" s="1"/>
  <c r="BU58" i="12" s="1"/>
  <c r="BZ58" i="12" s="1"/>
  <c r="CE58" i="12" s="1"/>
  <c r="CJ58" i="12" s="1"/>
  <c r="CO58" i="12" s="1"/>
  <c r="CT58" i="12" s="1"/>
  <c r="CY58" i="12" s="1"/>
  <c r="DD58" i="12" s="1"/>
  <c r="DI58" i="12" s="1"/>
  <c r="DN58" i="12" s="1"/>
  <c r="O58" i="12"/>
  <c r="DY57" i="12"/>
  <c r="DV57" i="12"/>
  <c r="S57" i="12"/>
  <c r="X57" i="12" s="1"/>
  <c r="AC57" i="12" s="1"/>
  <c r="AH57" i="12" s="1"/>
  <c r="AM57" i="12" s="1"/>
  <c r="AR57" i="12" s="1"/>
  <c r="AW57" i="12" s="1"/>
  <c r="BB57" i="12" s="1"/>
  <c r="BG57" i="12" s="1"/>
  <c r="BL57" i="12" s="1"/>
  <c r="BQ57" i="12" s="1"/>
  <c r="BV57" i="12" s="1"/>
  <c r="CA57" i="12" s="1"/>
  <c r="CF57" i="12" s="1"/>
  <c r="CK57" i="12" s="1"/>
  <c r="CP57" i="12" s="1"/>
  <c r="CU57" i="12" s="1"/>
  <c r="CZ57" i="12" s="1"/>
  <c r="DE57" i="12" s="1"/>
  <c r="DJ57" i="12" s="1"/>
  <c r="DO57" i="12" s="1"/>
  <c r="R57" i="12"/>
  <c r="O57" i="12"/>
  <c r="DY56" i="12"/>
  <c r="DV56" i="12"/>
  <c r="AC56" i="12"/>
  <c r="AH56" i="12" s="1"/>
  <c r="AM56" i="12" s="1"/>
  <c r="AR56" i="12" s="1"/>
  <c r="AW56" i="12" s="1"/>
  <c r="BB56" i="12" s="1"/>
  <c r="BG56" i="12" s="1"/>
  <c r="BL56" i="12" s="1"/>
  <c r="BQ56" i="12" s="1"/>
  <c r="BV56" i="12" s="1"/>
  <c r="CA56" i="12" s="1"/>
  <c r="CF56" i="12" s="1"/>
  <c r="CK56" i="12" s="1"/>
  <c r="CP56" i="12" s="1"/>
  <c r="CU56" i="12" s="1"/>
  <c r="CZ56" i="12" s="1"/>
  <c r="DE56" i="12" s="1"/>
  <c r="DJ56" i="12" s="1"/>
  <c r="DO56" i="12" s="1"/>
  <c r="AV56" i="12"/>
  <c r="BA56" i="12" s="1"/>
  <c r="BF56" i="12" s="1"/>
  <c r="BK56" i="12" s="1"/>
  <c r="BP56" i="12" s="1"/>
  <c r="BU56" i="12" s="1"/>
  <c r="BZ56" i="12" s="1"/>
  <c r="CE56" i="12" s="1"/>
  <c r="CJ56" i="12" s="1"/>
  <c r="CO56" i="12" s="1"/>
  <c r="CT56" i="12" s="1"/>
  <c r="CY56" i="12" s="1"/>
  <c r="DD56" i="12" s="1"/>
  <c r="DI56" i="12" s="1"/>
  <c r="DN56" i="12" s="1"/>
  <c r="DY55" i="12"/>
  <c r="DV55" i="12"/>
  <c r="AC55" i="12"/>
  <c r="AH55" i="12" s="1"/>
  <c r="AM55" i="12" s="1"/>
  <c r="AR55" i="12" s="1"/>
  <c r="AW55" i="12" s="1"/>
  <c r="BB55" i="12" s="1"/>
  <c r="BG55" i="12" s="1"/>
  <c r="BL55" i="12" s="1"/>
  <c r="BQ55" i="12" s="1"/>
  <c r="BV55" i="12" s="1"/>
  <c r="CA55" i="12" s="1"/>
  <c r="CF55" i="12" s="1"/>
  <c r="CK55" i="12" s="1"/>
  <c r="CP55" i="12" s="1"/>
  <c r="CU55" i="12" s="1"/>
  <c r="CZ55" i="12" s="1"/>
  <c r="DE55" i="12" s="1"/>
  <c r="DJ55" i="12" s="1"/>
  <c r="DO55" i="12" s="1"/>
  <c r="AV55" i="12"/>
  <c r="BA55" i="12" s="1"/>
  <c r="BF55" i="12" s="1"/>
  <c r="BK55" i="12" s="1"/>
  <c r="BP55" i="12" s="1"/>
  <c r="BU55" i="12" s="1"/>
  <c r="BZ55" i="12" s="1"/>
  <c r="CE55" i="12" s="1"/>
  <c r="CJ55" i="12" s="1"/>
  <c r="CO55" i="12" s="1"/>
  <c r="CT55" i="12" s="1"/>
  <c r="CY55" i="12" s="1"/>
  <c r="DD55" i="12" s="1"/>
  <c r="DI55" i="12" s="1"/>
  <c r="DN55" i="12" s="1"/>
  <c r="D55" i="12"/>
  <c r="DF55" i="12" s="1"/>
  <c r="DG55" i="12" s="1"/>
  <c r="DY54" i="12"/>
  <c r="DV54" i="12"/>
  <c r="AC54" i="12"/>
  <c r="AH54" i="12" s="1"/>
  <c r="AM54" i="12" s="1"/>
  <c r="AR54" i="12" s="1"/>
  <c r="AW54" i="12" s="1"/>
  <c r="BB54" i="12" s="1"/>
  <c r="BG54" i="12" s="1"/>
  <c r="BL54" i="12" s="1"/>
  <c r="BQ54" i="12" s="1"/>
  <c r="BV54" i="12" s="1"/>
  <c r="CA54" i="12" s="1"/>
  <c r="CF54" i="12" s="1"/>
  <c r="CK54" i="12" s="1"/>
  <c r="CP54" i="12" s="1"/>
  <c r="CU54" i="12" s="1"/>
  <c r="CZ54" i="12" s="1"/>
  <c r="DE54" i="12" s="1"/>
  <c r="DJ54" i="12" s="1"/>
  <c r="DO54" i="12" s="1"/>
  <c r="S54" i="12"/>
  <c r="R54" i="12"/>
  <c r="W54" i="12" s="1"/>
  <c r="O54" i="12"/>
  <c r="DY53" i="12"/>
  <c r="DV53" i="12"/>
  <c r="AM53" i="12"/>
  <c r="AR53" i="12" s="1"/>
  <c r="AW53" i="12" s="1"/>
  <c r="BB53" i="12" s="1"/>
  <c r="BG53" i="12" s="1"/>
  <c r="BL53" i="12" s="1"/>
  <c r="BQ53" i="12" s="1"/>
  <c r="BV53" i="12" s="1"/>
  <c r="CA53" i="12" s="1"/>
  <c r="CF53" i="12" s="1"/>
  <c r="CK53" i="12" s="1"/>
  <c r="CP53" i="12" s="1"/>
  <c r="CU53" i="12" s="1"/>
  <c r="CZ53" i="12" s="1"/>
  <c r="DE53" i="12" s="1"/>
  <c r="DJ53" i="12" s="1"/>
  <c r="DO53" i="12" s="1"/>
  <c r="AC53" i="12"/>
  <c r="AH53" i="12" s="1"/>
  <c r="AB53" i="12"/>
  <c r="AG53" i="12" s="1"/>
  <c r="AL53" i="12" s="1"/>
  <c r="AQ53" i="12" s="1"/>
  <c r="AV53" i="12" s="1"/>
  <c r="BA53" i="12" s="1"/>
  <c r="BF53" i="12" s="1"/>
  <c r="BK53" i="12" s="1"/>
  <c r="BP53" i="12" s="1"/>
  <c r="BU53" i="12" s="1"/>
  <c r="BZ53" i="12" s="1"/>
  <c r="CE53" i="12" s="1"/>
  <c r="CJ53" i="12" s="1"/>
  <c r="CO53" i="12" s="1"/>
  <c r="CT53" i="12" s="1"/>
  <c r="CY53" i="12" s="1"/>
  <c r="DD53" i="12" s="1"/>
  <c r="DI53" i="12" s="1"/>
  <c r="DN53" i="12" s="1"/>
  <c r="S53" i="12"/>
  <c r="DY52" i="12"/>
  <c r="DV52" i="12"/>
  <c r="AC52" i="12"/>
  <c r="AH52" i="12" s="1"/>
  <c r="AM52" i="12" s="1"/>
  <c r="AR52" i="12" s="1"/>
  <c r="AW52" i="12" s="1"/>
  <c r="BB52" i="12" s="1"/>
  <c r="BG52" i="12" s="1"/>
  <c r="BL52" i="12" s="1"/>
  <c r="BQ52" i="12" s="1"/>
  <c r="BV52" i="12" s="1"/>
  <c r="CA52" i="12" s="1"/>
  <c r="CF52" i="12" s="1"/>
  <c r="CK52" i="12" s="1"/>
  <c r="CP52" i="12" s="1"/>
  <c r="CU52" i="12" s="1"/>
  <c r="CZ52" i="12" s="1"/>
  <c r="DE52" i="12" s="1"/>
  <c r="DJ52" i="12" s="1"/>
  <c r="DO52" i="12" s="1"/>
  <c r="AB52" i="12"/>
  <c r="AG52" i="12" s="1"/>
  <c r="AL52" i="12" s="1"/>
  <c r="AQ52" i="12" s="1"/>
  <c r="AV52" i="12" s="1"/>
  <c r="BA52" i="12" s="1"/>
  <c r="BF52" i="12" s="1"/>
  <c r="BK52" i="12" s="1"/>
  <c r="BP52" i="12" s="1"/>
  <c r="BU52" i="12" s="1"/>
  <c r="BZ52" i="12" s="1"/>
  <c r="CE52" i="12" s="1"/>
  <c r="CJ52" i="12" s="1"/>
  <c r="CO52" i="12" s="1"/>
  <c r="CT52" i="12" s="1"/>
  <c r="CY52" i="12" s="1"/>
  <c r="DD52" i="12" s="1"/>
  <c r="DI52" i="12" s="1"/>
  <c r="DN52" i="12" s="1"/>
  <c r="S52" i="12"/>
  <c r="D52" i="12"/>
  <c r="E52" i="12" s="1"/>
  <c r="DY51" i="12"/>
  <c r="DV51" i="12"/>
  <c r="DP51" i="12"/>
  <c r="DK51" i="12"/>
  <c r="DL51" i="12" s="1"/>
  <c r="DF51" i="12"/>
  <c r="DG51" i="12" s="1"/>
  <c r="DA51" i="12"/>
  <c r="DB51" i="12" s="1"/>
  <c r="CV51" i="12"/>
  <c r="CQ51" i="12"/>
  <c r="CR51" i="12" s="1"/>
  <c r="CL51" i="12"/>
  <c r="CM51" i="12" s="1"/>
  <c r="CG51" i="12"/>
  <c r="CH51" i="12" s="1"/>
  <c r="CB51" i="12"/>
  <c r="BW51" i="12"/>
  <c r="BX51" i="12" s="1"/>
  <c r="BR51" i="12"/>
  <c r="BS51" i="12" s="1"/>
  <c r="BN51" i="12"/>
  <c r="BM51" i="12"/>
  <c r="BH51" i="12"/>
  <c r="BC51" i="12"/>
  <c r="BD51" i="12" s="1"/>
  <c r="AX51" i="12"/>
  <c r="AY51" i="12" s="1"/>
  <c r="AS51" i="12"/>
  <c r="AT51" i="12" s="1"/>
  <c r="AN51" i="12"/>
  <c r="AI51" i="12"/>
  <c r="AJ51" i="12" s="1"/>
  <c r="AD51" i="12"/>
  <c r="AE51" i="12" s="1"/>
  <c r="Y51" i="12"/>
  <c r="Z51" i="12" s="1"/>
  <c r="T51" i="12"/>
  <c r="P51" i="12"/>
  <c r="O51" i="12"/>
  <c r="DY50" i="12"/>
  <c r="DW50" i="12"/>
  <c r="DV50" i="12"/>
  <c r="DS50" i="12"/>
  <c r="DT50" i="12" s="1"/>
  <c r="DY49" i="12"/>
  <c r="DU42" i="12"/>
  <c r="DN42" i="12"/>
  <c r="DI42" i="12"/>
  <c r="DD42" i="12"/>
  <c r="CY42" i="12"/>
  <c r="CT42" i="12"/>
  <c r="CO42" i="12"/>
  <c r="CJ42" i="12"/>
  <c r="CE42" i="12"/>
  <c r="BZ42" i="12"/>
  <c r="BU42" i="12"/>
  <c r="BP42" i="12"/>
  <c r="BK42" i="12"/>
  <c r="BF42" i="12"/>
  <c r="BA42" i="12"/>
  <c r="AV42" i="12"/>
  <c r="AQ42" i="12"/>
  <c r="AL42" i="12"/>
  <c r="AG42" i="12"/>
  <c r="AB42" i="12"/>
  <c r="W42" i="12"/>
  <c r="R42" i="12"/>
  <c r="M42" i="12"/>
  <c r="C42" i="12"/>
  <c r="B326" i="12" s="1"/>
  <c r="DY40" i="12"/>
  <c r="DV40" i="12"/>
  <c r="S40" i="12"/>
  <c r="X40" i="12" s="1"/>
  <c r="AC40" i="12" s="1"/>
  <c r="AH40" i="12" s="1"/>
  <c r="AM40" i="12" s="1"/>
  <c r="AR40" i="12" s="1"/>
  <c r="AW40" i="12" s="1"/>
  <c r="BB40" i="12" s="1"/>
  <c r="BG40" i="12" s="1"/>
  <c r="BL40" i="12" s="1"/>
  <c r="BQ40" i="12" s="1"/>
  <c r="BV40" i="12" s="1"/>
  <c r="CA40" i="12" s="1"/>
  <c r="CF40" i="12" s="1"/>
  <c r="CK40" i="12" s="1"/>
  <c r="CP40" i="12" s="1"/>
  <c r="CU40" i="12" s="1"/>
  <c r="CZ40" i="12" s="1"/>
  <c r="DE40" i="12" s="1"/>
  <c r="DJ40" i="12" s="1"/>
  <c r="DO40" i="12" s="1"/>
  <c r="R40" i="12"/>
  <c r="O40" i="12"/>
  <c r="P40" i="12" s="1"/>
  <c r="DY39" i="12"/>
  <c r="DV39" i="12"/>
  <c r="S39" i="12"/>
  <c r="X39" i="12" s="1"/>
  <c r="AC39" i="12" s="1"/>
  <c r="AH39" i="12" s="1"/>
  <c r="AM39" i="12" s="1"/>
  <c r="AR39" i="12" s="1"/>
  <c r="AW39" i="12" s="1"/>
  <c r="BB39" i="12" s="1"/>
  <c r="BG39" i="12" s="1"/>
  <c r="BL39" i="12" s="1"/>
  <c r="BQ39" i="12" s="1"/>
  <c r="BV39" i="12" s="1"/>
  <c r="CA39" i="12" s="1"/>
  <c r="CF39" i="12" s="1"/>
  <c r="CK39" i="12" s="1"/>
  <c r="CP39" i="12" s="1"/>
  <c r="CU39" i="12" s="1"/>
  <c r="CZ39" i="12" s="1"/>
  <c r="DE39" i="12" s="1"/>
  <c r="DJ39" i="12" s="1"/>
  <c r="DO39" i="12" s="1"/>
  <c r="R39" i="12"/>
  <c r="O39" i="12"/>
  <c r="P39" i="12" s="1"/>
  <c r="DY38" i="12"/>
  <c r="DV38" i="12"/>
  <c r="W38" i="12"/>
  <c r="S38" i="12"/>
  <c r="X38" i="12" s="1"/>
  <c r="AC38" i="12" s="1"/>
  <c r="AH38" i="12" s="1"/>
  <c r="AM38" i="12" s="1"/>
  <c r="AR38" i="12" s="1"/>
  <c r="AW38" i="12" s="1"/>
  <c r="BB38" i="12" s="1"/>
  <c r="BG38" i="12" s="1"/>
  <c r="BL38" i="12" s="1"/>
  <c r="BQ38" i="12" s="1"/>
  <c r="BV38" i="12" s="1"/>
  <c r="CA38" i="12" s="1"/>
  <c r="CF38" i="12" s="1"/>
  <c r="CK38" i="12" s="1"/>
  <c r="CP38" i="12" s="1"/>
  <c r="CU38" i="12" s="1"/>
  <c r="CZ38" i="12" s="1"/>
  <c r="DE38" i="12" s="1"/>
  <c r="DJ38" i="12" s="1"/>
  <c r="DO38" i="12" s="1"/>
  <c r="R38" i="12"/>
  <c r="O38" i="12"/>
  <c r="P38" i="12" s="1"/>
  <c r="DY37" i="12"/>
  <c r="DV37" i="12"/>
  <c r="S37" i="12"/>
  <c r="X37" i="12" s="1"/>
  <c r="AC37" i="12" s="1"/>
  <c r="AH37" i="12" s="1"/>
  <c r="AM37" i="12" s="1"/>
  <c r="AR37" i="12" s="1"/>
  <c r="AW37" i="12" s="1"/>
  <c r="BB37" i="12" s="1"/>
  <c r="BG37" i="12" s="1"/>
  <c r="BL37" i="12" s="1"/>
  <c r="BQ37" i="12" s="1"/>
  <c r="BV37" i="12" s="1"/>
  <c r="CA37" i="12" s="1"/>
  <c r="CF37" i="12" s="1"/>
  <c r="CK37" i="12" s="1"/>
  <c r="CP37" i="12" s="1"/>
  <c r="CU37" i="12" s="1"/>
  <c r="CZ37" i="12" s="1"/>
  <c r="DE37" i="12" s="1"/>
  <c r="DJ37" i="12" s="1"/>
  <c r="DO37" i="12" s="1"/>
  <c r="R37" i="12"/>
  <c r="W37" i="12" s="1"/>
  <c r="O37" i="12"/>
  <c r="P37" i="12" s="1"/>
  <c r="DY36" i="12"/>
  <c r="DV36" i="12"/>
  <c r="S36" i="12"/>
  <c r="X36" i="12" s="1"/>
  <c r="AC36" i="12" s="1"/>
  <c r="AH36" i="12" s="1"/>
  <c r="AM36" i="12" s="1"/>
  <c r="AR36" i="12" s="1"/>
  <c r="AW36" i="12" s="1"/>
  <c r="BB36" i="12" s="1"/>
  <c r="BG36" i="12" s="1"/>
  <c r="BL36" i="12" s="1"/>
  <c r="BQ36" i="12" s="1"/>
  <c r="BV36" i="12" s="1"/>
  <c r="CA36" i="12" s="1"/>
  <c r="CF36" i="12" s="1"/>
  <c r="CK36" i="12" s="1"/>
  <c r="CP36" i="12" s="1"/>
  <c r="CU36" i="12" s="1"/>
  <c r="CZ36" i="12" s="1"/>
  <c r="DE36" i="12" s="1"/>
  <c r="DJ36" i="12" s="1"/>
  <c r="DO36" i="12" s="1"/>
  <c r="R36" i="12"/>
  <c r="W36" i="12" s="1"/>
  <c r="AB36" i="12" s="1"/>
  <c r="O36" i="12"/>
  <c r="P36" i="12" s="1"/>
  <c r="DY35" i="12"/>
  <c r="DV35" i="12"/>
  <c r="S35" i="12"/>
  <c r="X35" i="12" s="1"/>
  <c r="AC35" i="12" s="1"/>
  <c r="AH35" i="12" s="1"/>
  <c r="AM35" i="12" s="1"/>
  <c r="AR35" i="12" s="1"/>
  <c r="AW35" i="12" s="1"/>
  <c r="BB35" i="12" s="1"/>
  <c r="BG35" i="12" s="1"/>
  <c r="BL35" i="12" s="1"/>
  <c r="BQ35" i="12" s="1"/>
  <c r="BV35" i="12" s="1"/>
  <c r="CA35" i="12" s="1"/>
  <c r="CF35" i="12" s="1"/>
  <c r="CK35" i="12" s="1"/>
  <c r="CP35" i="12" s="1"/>
  <c r="CU35" i="12" s="1"/>
  <c r="CZ35" i="12" s="1"/>
  <c r="DE35" i="12" s="1"/>
  <c r="DJ35" i="12" s="1"/>
  <c r="DO35" i="12" s="1"/>
  <c r="R35" i="12"/>
  <c r="O35" i="12"/>
  <c r="P35" i="12" s="1"/>
  <c r="DY34" i="12"/>
  <c r="DV34" i="12"/>
  <c r="S34" i="12"/>
  <c r="X34" i="12" s="1"/>
  <c r="AC34" i="12" s="1"/>
  <c r="AH34" i="12" s="1"/>
  <c r="AM34" i="12" s="1"/>
  <c r="AR34" i="12" s="1"/>
  <c r="AW34" i="12" s="1"/>
  <c r="BB34" i="12" s="1"/>
  <c r="BG34" i="12" s="1"/>
  <c r="BL34" i="12" s="1"/>
  <c r="BQ34" i="12" s="1"/>
  <c r="BV34" i="12" s="1"/>
  <c r="CA34" i="12" s="1"/>
  <c r="CF34" i="12" s="1"/>
  <c r="CK34" i="12" s="1"/>
  <c r="CP34" i="12" s="1"/>
  <c r="CU34" i="12" s="1"/>
  <c r="CZ34" i="12" s="1"/>
  <c r="DE34" i="12" s="1"/>
  <c r="DJ34" i="12" s="1"/>
  <c r="DO34" i="12" s="1"/>
  <c r="R34" i="12"/>
  <c r="W34" i="12" s="1"/>
  <c r="O34" i="12"/>
  <c r="P34" i="12" s="1"/>
  <c r="DY33" i="12"/>
  <c r="DV33" i="12"/>
  <c r="S33" i="12"/>
  <c r="X33" i="12" s="1"/>
  <c r="AC33" i="12" s="1"/>
  <c r="AH33" i="12" s="1"/>
  <c r="AM33" i="12" s="1"/>
  <c r="AR33" i="12" s="1"/>
  <c r="AW33" i="12" s="1"/>
  <c r="BB33" i="12" s="1"/>
  <c r="BG33" i="12" s="1"/>
  <c r="BL33" i="12" s="1"/>
  <c r="BQ33" i="12" s="1"/>
  <c r="BV33" i="12" s="1"/>
  <c r="CA33" i="12" s="1"/>
  <c r="CF33" i="12" s="1"/>
  <c r="CK33" i="12" s="1"/>
  <c r="CP33" i="12" s="1"/>
  <c r="CU33" i="12" s="1"/>
  <c r="CZ33" i="12" s="1"/>
  <c r="DE33" i="12" s="1"/>
  <c r="DJ33" i="12" s="1"/>
  <c r="DO33" i="12" s="1"/>
  <c r="R33" i="12"/>
  <c r="O33" i="12"/>
  <c r="P33" i="12" s="1"/>
  <c r="DY32" i="12"/>
  <c r="DV32" i="12"/>
  <c r="S32" i="12"/>
  <c r="X32" i="12" s="1"/>
  <c r="AC32" i="12" s="1"/>
  <c r="AH32" i="12" s="1"/>
  <c r="AM32" i="12" s="1"/>
  <c r="AR32" i="12" s="1"/>
  <c r="AW32" i="12" s="1"/>
  <c r="BB32" i="12" s="1"/>
  <c r="BG32" i="12" s="1"/>
  <c r="BL32" i="12" s="1"/>
  <c r="BQ32" i="12" s="1"/>
  <c r="BV32" i="12" s="1"/>
  <c r="CA32" i="12" s="1"/>
  <c r="CF32" i="12" s="1"/>
  <c r="CK32" i="12" s="1"/>
  <c r="CP32" i="12" s="1"/>
  <c r="CU32" i="12" s="1"/>
  <c r="CZ32" i="12" s="1"/>
  <c r="DE32" i="12" s="1"/>
  <c r="DJ32" i="12" s="1"/>
  <c r="DO32" i="12" s="1"/>
  <c r="R32" i="12"/>
  <c r="P32" i="12"/>
  <c r="O32" i="12"/>
  <c r="DY31" i="12"/>
  <c r="DV31" i="12"/>
  <c r="AC31" i="12"/>
  <c r="AH31" i="12" s="1"/>
  <c r="AM31" i="12" s="1"/>
  <c r="AR31" i="12" s="1"/>
  <c r="AW31" i="12" s="1"/>
  <c r="BB31" i="12" s="1"/>
  <c r="BG31" i="12" s="1"/>
  <c r="BL31" i="12" s="1"/>
  <c r="BQ31" i="12" s="1"/>
  <c r="BV31" i="12" s="1"/>
  <c r="CA31" i="12" s="1"/>
  <c r="CF31" i="12" s="1"/>
  <c r="CK31" i="12" s="1"/>
  <c r="CP31" i="12" s="1"/>
  <c r="CU31" i="12" s="1"/>
  <c r="CZ31" i="12" s="1"/>
  <c r="DE31" i="12" s="1"/>
  <c r="DJ31" i="12" s="1"/>
  <c r="DO31" i="12" s="1"/>
  <c r="AB31" i="12"/>
  <c r="Y31" i="12"/>
  <c r="Z31" i="12" s="1"/>
  <c r="S31" i="12"/>
  <c r="R31" i="12"/>
  <c r="O31" i="12"/>
  <c r="P31" i="12" s="1"/>
  <c r="E31" i="12"/>
  <c r="DY30" i="12"/>
  <c r="DV30" i="12"/>
  <c r="AC30" i="12"/>
  <c r="AH30" i="12" s="1"/>
  <c r="AM30" i="12" s="1"/>
  <c r="AR30" i="12" s="1"/>
  <c r="AW30" i="12" s="1"/>
  <c r="BB30" i="12" s="1"/>
  <c r="BG30" i="12" s="1"/>
  <c r="BL30" i="12" s="1"/>
  <c r="BQ30" i="12" s="1"/>
  <c r="BV30" i="12" s="1"/>
  <c r="CA30" i="12" s="1"/>
  <c r="CF30" i="12" s="1"/>
  <c r="CK30" i="12" s="1"/>
  <c r="CP30" i="12" s="1"/>
  <c r="CU30" i="12" s="1"/>
  <c r="CZ30" i="12" s="1"/>
  <c r="DE30" i="12" s="1"/>
  <c r="DJ30" i="12" s="1"/>
  <c r="DO30" i="12" s="1"/>
  <c r="AB30" i="12"/>
  <c r="AL30" i="12" s="1"/>
  <c r="AQ30" i="12" s="1"/>
  <c r="AV30" i="12" s="1"/>
  <c r="BA30" i="12" s="1"/>
  <c r="BF30" i="12" s="1"/>
  <c r="BK30" i="12" s="1"/>
  <c r="BP30" i="12" s="1"/>
  <c r="BU30" i="12" s="1"/>
  <c r="BZ30" i="12" s="1"/>
  <c r="CE30" i="12" s="1"/>
  <c r="CJ30" i="12" s="1"/>
  <c r="CO30" i="12" s="1"/>
  <c r="CT30" i="12" s="1"/>
  <c r="CY30" i="12" s="1"/>
  <c r="DD30" i="12" s="1"/>
  <c r="DI30" i="12" s="1"/>
  <c r="DN30" i="12" s="1"/>
  <c r="Y30" i="12"/>
  <c r="Z30" i="12" s="1"/>
  <c r="S30" i="12"/>
  <c r="R30" i="12"/>
  <c r="O30" i="12"/>
  <c r="P30" i="12" s="1"/>
  <c r="E30" i="12"/>
  <c r="DY29" i="12"/>
  <c r="DV29" i="12"/>
  <c r="AC29" i="12"/>
  <c r="AH29" i="12" s="1"/>
  <c r="AM29" i="12" s="1"/>
  <c r="AR29" i="12" s="1"/>
  <c r="AW29" i="12" s="1"/>
  <c r="BB29" i="12" s="1"/>
  <c r="BG29" i="12" s="1"/>
  <c r="BL29" i="12" s="1"/>
  <c r="BQ29" i="12" s="1"/>
  <c r="BV29" i="12" s="1"/>
  <c r="CA29" i="12" s="1"/>
  <c r="CF29" i="12" s="1"/>
  <c r="CK29" i="12" s="1"/>
  <c r="CP29" i="12" s="1"/>
  <c r="CU29" i="12" s="1"/>
  <c r="CZ29" i="12" s="1"/>
  <c r="DE29" i="12" s="1"/>
  <c r="DJ29" i="12" s="1"/>
  <c r="DO29" i="12" s="1"/>
  <c r="AB29" i="12"/>
  <c r="AL29" i="12" s="1"/>
  <c r="AQ29" i="12" s="1"/>
  <c r="AV29" i="12" s="1"/>
  <c r="BA29" i="12" s="1"/>
  <c r="BF29" i="12" s="1"/>
  <c r="BK29" i="12" s="1"/>
  <c r="BP29" i="12" s="1"/>
  <c r="BU29" i="12" s="1"/>
  <c r="BZ29" i="12" s="1"/>
  <c r="CE29" i="12" s="1"/>
  <c r="CJ29" i="12" s="1"/>
  <c r="CO29" i="12" s="1"/>
  <c r="CT29" i="12" s="1"/>
  <c r="CY29" i="12" s="1"/>
  <c r="DD29" i="12" s="1"/>
  <c r="DI29" i="12" s="1"/>
  <c r="DN29" i="12" s="1"/>
  <c r="Y29" i="12"/>
  <c r="Z29" i="12" s="1"/>
  <c r="S29" i="12"/>
  <c r="R29" i="12"/>
  <c r="O29" i="12"/>
  <c r="P29" i="12" s="1"/>
  <c r="E29" i="12"/>
  <c r="DY28" i="12"/>
  <c r="DV28" i="12"/>
  <c r="AC28" i="12"/>
  <c r="AH28" i="12" s="1"/>
  <c r="AM28" i="12" s="1"/>
  <c r="AR28" i="12" s="1"/>
  <c r="AW28" i="12" s="1"/>
  <c r="BB28" i="12" s="1"/>
  <c r="BG28" i="12" s="1"/>
  <c r="BL28" i="12" s="1"/>
  <c r="BQ28" i="12" s="1"/>
  <c r="BV28" i="12" s="1"/>
  <c r="CA28" i="12" s="1"/>
  <c r="CF28" i="12" s="1"/>
  <c r="CK28" i="12" s="1"/>
  <c r="CP28" i="12" s="1"/>
  <c r="CU28" i="12" s="1"/>
  <c r="CZ28" i="12" s="1"/>
  <c r="DE28" i="12" s="1"/>
  <c r="DJ28" i="12" s="1"/>
  <c r="DO28" i="12" s="1"/>
  <c r="AB28" i="12"/>
  <c r="Y28" i="12"/>
  <c r="Z28" i="12" s="1"/>
  <c r="T28" i="12"/>
  <c r="U28" i="12" s="1"/>
  <c r="O28" i="12"/>
  <c r="P28" i="12" s="1"/>
  <c r="E28" i="12"/>
  <c r="DY27" i="12"/>
  <c r="DV27" i="12"/>
  <c r="AC27" i="12"/>
  <c r="AH27" i="12" s="1"/>
  <c r="AM27" i="12" s="1"/>
  <c r="AR27" i="12" s="1"/>
  <c r="AW27" i="12" s="1"/>
  <c r="BB27" i="12" s="1"/>
  <c r="BG27" i="12" s="1"/>
  <c r="BL27" i="12" s="1"/>
  <c r="BQ27" i="12" s="1"/>
  <c r="BV27" i="12" s="1"/>
  <c r="CA27" i="12" s="1"/>
  <c r="CF27" i="12" s="1"/>
  <c r="CK27" i="12" s="1"/>
  <c r="CP27" i="12" s="1"/>
  <c r="CU27" i="12" s="1"/>
  <c r="CZ27" i="12" s="1"/>
  <c r="DE27" i="12" s="1"/>
  <c r="DJ27" i="12" s="1"/>
  <c r="DO27" i="12" s="1"/>
  <c r="AB27" i="12"/>
  <c r="Y27" i="12"/>
  <c r="Z27" i="12" s="1"/>
  <c r="T27" i="12"/>
  <c r="U27" i="12" s="1"/>
  <c r="R27" i="12"/>
  <c r="O27" i="12"/>
  <c r="P27" i="12" s="1"/>
  <c r="E27" i="12"/>
  <c r="DY26" i="12"/>
  <c r="DV26" i="12"/>
  <c r="AC26" i="12"/>
  <c r="AH26" i="12" s="1"/>
  <c r="AM26" i="12" s="1"/>
  <c r="AR26" i="12" s="1"/>
  <c r="AW26" i="12" s="1"/>
  <c r="BB26" i="12" s="1"/>
  <c r="BG26" i="12" s="1"/>
  <c r="BL26" i="12" s="1"/>
  <c r="BQ26" i="12" s="1"/>
  <c r="BV26" i="12" s="1"/>
  <c r="CA26" i="12" s="1"/>
  <c r="CF26" i="12" s="1"/>
  <c r="CK26" i="12" s="1"/>
  <c r="CP26" i="12" s="1"/>
  <c r="CU26" i="12" s="1"/>
  <c r="CZ26" i="12" s="1"/>
  <c r="DE26" i="12" s="1"/>
  <c r="DJ26" i="12" s="1"/>
  <c r="DO26" i="12" s="1"/>
  <c r="AB26" i="12"/>
  <c r="AL26" i="12" s="1"/>
  <c r="AQ26" i="12" s="1"/>
  <c r="AV26" i="12" s="1"/>
  <c r="BA26" i="12" s="1"/>
  <c r="BF26" i="12" s="1"/>
  <c r="BK26" i="12" s="1"/>
  <c r="BP26" i="12" s="1"/>
  <c r="BU26" i="12" s="1"/>
  <c r="BZ26" i="12" s="1"/>
  <c r="CE26" i="12" s="1"/>
  <c r="CJ26" i="12" s="1"/>
  <c r="CO26" i="12" s="1"/>
  <c r="CT26" i="12" s="1"/>
  <c r="CY26" i="12" s="1"/>
  <c r="DD26" i="12" s="1"/>
  <c r="DI26" i="12" s="1"/>
  <c r="DN26" i="12" s="1"/>
  <c r="Y26" i="12"/>
  <c r="Z26" i="12" s="1"/>
  <c r="R26" i="12"/>
  <c r="T26" i="12" s="1"/>
  <c r="O26" i="12"/>
  <c r="P26" i="12" s="1"/>
  <c r="E26" i="12"/>
  <c r="DY25" i="12"/>
  <c r="DV25" i="12"/>
  <c r="AC25" i="12"/>
  <c r="AH25" i="12" s="1"/>
  <c r="AM25" i="12" s="1"/>
  <c r="AQ25" i="12"/>
  <c r="AV25" i="12" s="1"/>
  <c r="BA25" i="12" s="1"/>
  <c r="BF25" i="12" s="1"/>
  <c r="BK25" i="12" s="1"/>
  <c r="BP25" i="12" s="1"/>
  <c r="BU25" i="12" s="1"/>
  <c r="BZ25" i="12" s="1"/>
  <c r="CE25" i="12" s="1"/>
  <c r="CJ25" i="12" s="1"/>
  <c r="CO25" i="12" s="1"/>
  <c r="CT25" i="12" s="1"/>
  <c r="CY25" i="12" s="1"/>
  <c r="DD25" i="12" s="1"/>
  <c r="DI25" i="12" s="1"/>
  <c r="DN25" i="12" s="1"/>
  <c r="Y25" i="12"/>
  <c r="Z25" i="12" s="1"/>
  <c r="T25" i="12"/>
  <c r="U25" i="12" s="1"/>
  <c r="O25" i="12"/>
  <c r="P25" i="12" s="1"/>
  <c r="E25" i="12"/>
  <c r="DY24" i="12"/>
  <c r="DV24" i="12"/>
  <c r="AC24" i="12"/>
  <c r="AH24" i="12" s="1"/>
  <c r="AM24" i="12" s="1"/>
  <c r="AR24" i="12" s="1"/>
  <c r="AW24" i="12" s="1"/>
  <c r="BB24" i="12" s="1"/>
  <c r="BG24" i="12" s="1"/>
  <c r="BL24" i="12" s="1"/>
  <c r="BQ24" i="12" s="1"/>
  <c r="BV24" i="12" s="1"/>
  <c r="CA24" i="12" s="1"/>
  <c r="CF24" i="12" s="1"/>
  <c r="CK24" i="12" s="1"/>
  <c r="CP24" i="12" s="1"/>
  <c r="CU24" i="12" s="1"/>
  <c r="CZ24" i="12" s="1"/>
  <c r="DE24" i="12" s="1"/>
  <c r="DJ24" i="12" s="1"/>
  <c r="DO24" i="12" s="1"/>
  <c r="Y24" i="12"/>
  <c r="Z24" i="12" s="1"/>
  <c r="T24" i="12"/>
  <c r="U24" i="12" s="1"/>
  <c r="DY23" i="12"/>
  <c r="DV23" i="12"/>
  <c r="AC23" i="12"/>
  <c r="AH23" i="12" s="1"/>
  <c r="AM23" i="12" s="1"/>
  <c r="AR23" i="12" s="1"/>
  <c r="AW23" i="12" s="1"/>
  <c r="BB23" i="12" s="1"/>
  <c r="BG23" i="12" s="1"/>
  <c r="BL23" i="12" s="1"/>
  <c r="BQ23" i="12" s="1"/>
  <c r="BV23" i="12" s="1"/>
  <c r="CA23" i="12" s="1"/>
  <c r="CF23" i="12" s="1"/>
  <c r="CK23" i="12" s="1"/>
  <c r="CP23" i="12" s="1"/>
  <c r="CU23" i="12" s="1"/>
  <c r="CZ23" i="12" s="1"/>
  <c r="DE23" i="12" s="1"/>
  <c r="DJ23" i="12" s="1"/>
  <c r="DO23" i="12" s="1"/>
  <c r="Y23" i="12"/>
  <c r="Z23" i="12" s="1"/>
  <c r="E23" i="12"/>
  <c r="DY22" i="12"/>
  <c r="DV22" i="12"/>
  <c r="AC22" i="12"/>
  <c r="AH22" i="12" s="1"/>
  <c r="AM22" i="12" s="1"/>
  <c r="AR22" i="12" s="1"/>
  <c r="AW22" i="12" s="1"/>
  <c r="BB22" i="12" s="1"/>
  <c r="BG22" i="12" s="1"/>
  <c r="BL22" i="12" s="1"/>
  <c r="BQ22" i="12" s="1"/>
  <c r="BV22" i="12" s="1"/>
  <c r="CA22" i="12" s="1"/>
  <c r="CF22" i="12" s="1"/>
  <c r="CK22" i="12" s="1"/>
  <c r="CP22" i="12" s="1"/>
  <c r="CU22" i="12" s="1"/>
  <c r="CZ22" i="12" s="1"/>
  <c r="DE22" i="12" s="1"/>
  <c r="DJ22" i="12" s="1"/>
  <c r="DO22" i="12" s="1"/>
  <c r="AB22" i="12"/>
  <c r="AG22" i="12" s="1"/>
  <c r="AL22" i="12" s="1"/>
  <c r="AQ22" i="12" s="1"/>
  <c r="AV22" i="12" s="1"/>
  <c r="BA22" i="12" s="1"/>
  <c r="BF22" i="12" s="1"/>
  <c r="BK22" i="12" s="1"/>
  <c r="BP22" i="12" s="1"/>
  <c r="BU22" i="12" s="1"/>
  <c r="BZ22" i="12" s="1"/>
  <c r="CE22" i="12" s="1"/>
  <c r="CJ22" i="12" s="1"/>
  <c r="CO22" i="12" s="1"/>
  <c r="CT22" i="12" s="1"/>
  <c r="CY22" i="12" s="1"/>
  <c r="DD22" i="12" s="1"/>
  <c r="DI22" i="12" s="1"/>
  <c r="DN22" i="12" s="1"/>
  <c r="DP22" i="12" s="1"/>
  <c r="DQ22" i="12" s="1"/>
  <c r="Y22" i="12"/>
  <c r="Z22" i="12" s="1"/>
  <c r="S22" i="12"/>
  <c r="R22" i="12"/>
  <c r="P22" i="12"/>
  <c r="E22" i="12"/>
  <c r="DY21" i="12"/>
  <c r="DV21" i="12"/>
  <c r="AC21" i="12"/>
  <c r="AH21" i="12" s="1"/>
  <c r="AM21" i="12" s="1"/>
  <c r="AR21" i="12" s="1"/>
  <c r="AW21" i="12" s="1"/>
  <c r="BB21" i="12" s="1"/>
  <c r="BG21" i="12" s="1"/>
  <c r="BL21" i="12" s="1"/>
  <c r="BQ21" i="12" s="1"/>
  <c r="BV21" i="12" s="1"/>
  <c r="CA21" i="12" s="1"/>
  <c r="CF21" i="12" s="1"/>
  <c r="CK21" i="12" s="1"/>
  <c r="CP21" i="12" s="1"/>
  <c r="CU21" i="12" s="1"/>
  <c r="CZ21" i="12" s="1"/>
  <c r="DE21" i="12" s="1"/>
  <c r="DJ21" i="12" s="1"/>
  <c r="DO21" i="12" s="1"/>
  <c r="AB21" i="12"/>
  <c r="AG21" i="12" s="1"/>
  <c r="AL21" i="12" s="1"/>
  <c r="AQ21" i="12" s="1"/>
  <c r="AV21" i="12" s="1"/>
  <c r="BA21" i="12" s="1"/>
  <c r="BF21" i="12" s="1"/>
  <c r="BK21" i="12" s="1"/>
  <c r="BP21" i="12" s="1"/>
  <c r="BU21" i="12" s="1"/>
  <c r="BZ21" i="12" s="1"/>
  <c r="CE21" i="12" s="1"/>
  <c r="CJ21" i="12" s="1"/>
  <c r="CO21" i="12" s="1"/>
  <c r="CT21" i="12" s="1"/>
  <c r="CY21" i="12" s="1"/>
  <c r="DD21" i="12" s="1"/>
  <c r="DI21" i="12" s="1"/>
  <c r="DN21" i="12" s="1"/>
  <c r="Y21" i="12"/>
  <c r="S21" i="12"/>
  <c r="R21" i="12"/>
  <c r="P21" i="12"/>
  <c r="E21" i="12"/>
  <c r="DY20" i="12"/>
  <c r="O137" i="12" l="1"/>
  <c r="P137" i="12" s="1"/>
  <c r="DF137" i="12"/>
  <c r="DG137" i="12" s="1"/>
  <c r="AX137" i="12"/>
  <c r="AY137" i="12" s="1"/>
  <c r="CV137" i="12"/>
  <c r="CW137" i="12" s="1"/>
  <c r="CL137" i="12"/>
  <c r="CM137" i="12" s="1"/>
  <c r="CQ137" i="12"/>
  <c r="CR137" i="12" s="1"/>
  <c r="BH137" i="12"/>
  <c r="BI137" i="12" s="1"/>
  <c r="BC137" i="12"/>
  <c r="BD137" i="12" s="1"/>
  <c r="CB137" i="12"/>
  <c r="CC137" i="12" s="1"/>
  <c r="BR137" i="12"/>
  <c r="BS137" i="12" s="1"/>
  <c r="Y137" i="12"/>
  <c r="Z137" i="12" s="1"/>
  <c r="AD137" i="12"/>
  <c r="AE137" i="12" s="1"/>
  <c r="AN137" i="12"/>
  <c r="AO137" i="12" s="1"/>
  <c r="AS137" i="12"/>
  <c r="AT137" i="12" s="1"/>
  <c r="AI137" i="12"/>
  <c r="AJ137" i="12" s="1"/>
  <c r="BM137" i="12"/>
  <c r="BN137" i="12" s="1"/>
  <c r="CG137" i="12"/>
  <c r="CH137" i="12" s="1"/>
  <c r="DA137" i="12"/>
  <c r="DB137" i="12" s="1"/>
  <c r="BW137" i="12"/>
  <c r="BX137" i="12" s="1"/>
  <c r="DK137" i="12"/>
  <c r="DL137" i="12" s="1"/>
  <c r="DP137" i="12"/>
  <c r="DQ137" i="12" s="1"/>
  <c r="AD139" i="12"/>
  <c r="AE139" i="12" s="1"/>
  <c r="DF139" i="12"/>
  <c r="DG139" i="12" s="1"/>
  <c r="AI139" i="12"/>
  <c r="AJ139" i="12" s="1"/>
  <c r="CG139" i="12"/>
  <c r="CH139" i="12" s="1"/>
  <c r="BR139" i="12"/>
  <c r="BS139" i="12" s="1"/>
  <c r="AS139" i="12"/>
  <c r="AT139" i="12" s="1"/>
  <c r="BH139" i="12"/>
  <c r="BI139" i="12" s="1"/>
  <c r="CL139" i="12"/>
  <c r="CM139" i="12" s="1"/>
  <c r="CB139" i="12"/>
  <c r="CC139" i="12" s="1"/>
  <c r="BC139" i="12"/>
  <c r="BD139" i="12" s="1"/>
  <c r="BM139" i="12"/>
  <c r="BN139" i="12" s="1"/>
  <c r="Y139" i="12"/>
  <c r="Z139" i="12" s="1"/>
  <c r="AN139" i="12"/>
  <c r="AO139" i="12" s="1"/>
  <c r="CV139" i="12"/>
  <c r="CW139" i="12" s="1"/>
  <c r="CQ139" i="12"/>
  <c r="CR139" i="12" s="1"/>
  <c r="AX139" i="12"/>
  <c r="AY139" i="12" s="1"/>
  <c r="BW139" i="12"/>
  <c r="BX139" i="12" s="1"/>
  <c r="DA139" i="12"/>
  <c r="DB139" i="12" s="1"/>
  <c r="DK139" i="12"/>
  <c r="DL139" i="12" s="1"/>
  <c r="DP139" i="12"/>
  <c r="DQ139" i="12" s="1"/>
  <c r="AB147" i="12"/>
  <c r="Y147" i="12"/>
  <c r="Z147" i="12" s="1"/>
  <c r="Y38" i="12"/>
  <c r="Z38" i="12" s="1"/>
  <c r="DU278" i="12"/>
  <c r="P136" i="12"/>
  <c r="T171" i="12"/>
  <c r="U171" i="12" s="1"/>
  <c r="T174" i="12"/>
  <c r="U174" i="12" s="1"/>
  <c r="AD22" i="12"/>
  <c r="AE22" i="12" s="1"/>
  <c r="CB30" i="12"/>
  <c r="CC30" i="12" s="1"/>
  <c r="Y34" i="12"/>
  <c r="Z34" i="12" s="1"/>
  <c r="O82" i="12"/>
  <c r="P82" i="12" s="1"/>
  <c r="AG134" i="12"/>
  <c r="AD134" i="12"/>
  <c r="AE134" i="12" s="1"/>
  <c r="P135" i="12"/>
  <c r="Y136" i="12"/>
  <c r="Z136" i="12" s="1"/>
  <c r="AB136" i="12"/>
  <c r="O138" i="12"/>
  <c r="P138" i="12" s="1"/>
  <c r="AX138" i="12"/>
  <c r="AY138" i="12" s="1"/>
  <c r="BR138" i="12"/>
  <c r="BS138" i="12" s="1"/>
  <c r="CL138" i="12"/>
  <c r="CM138" i="12" s="1"/>
  <c r="Y138" i="12"/>
  <c r="Z138" i="12" s="1"/>
  <c r="DF138" i="12"/>
  <c r="DG138" i="12" s="1"/>
  <c r="AI138" i="12"/>
  <c r="AJ138" i="12" s="1"/>
  <c r="BH138" i="12"/>
  <c r="BI138" i="12" s="1"/>
  <c r="CV138" i="12"/>
  <c r="CW138" i="12" s="1"/>
  <c r="AN138" i="12"/>
  <c r="AO138" i="12" s="1"/>
  <c r="AS138" i="12"/>
  <c r="AT138" i="12" s="1"/>
  <c r="BM138" i="12"/>
  <c r="BN138" i="12" s="1"/>
  <c r="DA138" i="12"/>
  <c r="DB138" i="12" s="1"/>
  <c r="AD138" i="12"/>
  <c r="AE138" i="12" s="1"/>
  <c r="BC138" i="12"/>
  <c r="BD138" i="12" s="1"/>
  <c r="BW138" i="12"/>
  <c r="BX138" i="12" s="1"/>
  <c r="CQ138" i="12"/>
  <c r="CR138" i="12" s="1"/>
  <c r="CB138" i="12"/>
  <c r="CC138" i="12" s="1"/>
  <c r="CG138" i="12"/>
  <c r="CH138" i="12" s="1"/>
  <c r="DK138" i="12"/>
  <c r="DL138" i="12" s="1"/>
  <c r="DP138" i="12"/>
  <c r="DQ138" i="12" s="1"/>
  <c r="DF140" i="12"/>
  <c r="DG140" i="12" s="1"/>
  <c r="AN140" i="12"/>
  <c r="AO140" i="12" s="1"/>
  <c r="AS140" i="12"/>
  <c r="AT140" i="12" s="1"/>
  <c r="BM140" i="12"/>
  <c r="BN140" i="12" s="1"/>
  <c r="CG140" i="12"/>
  <c r="CH140" i="12" s="1"/>
  <c r="DA140" i="12"/>
  <c r="DB140" i="12" s="1"/>
  <c r="AD140" i="12"/>
  <c r="AE140" i="12" s="1"/>
  <c r="BW140" i="12"/>
  <c r="BX140" i="12" s="1"/>
  <c r="CQ140" i="12"/>
  <c r="CR140" i="12" s="1"/>
  <c r="AI140" i="12"/>
  <c r="AJ140" i="12" s="1"/>
  <c r="BH140" i="12"/>
  <c r="BI140" i="12" s="1"/>
  <c r="CB140" i="12"/>
  <c r="CC140" i="12" s="1"/>
  <c r="AX140" i="12"/>
  <c r="AY140" i="12" s="1"/>
  <c r="BR140" i="12"/>
  <c r="BS140" i="12" s="1"/>
  <c r="CL140" i="12"/>
  <c r="CM140" i="12" s="1"/>
  <c r="Y140" i="12"/>
  <c r="Z140" i="12" s="1"/>
  <c r="BC140" i="12"/>
  <c r="BD140" i="12" s="1"/>
  <c r="CV140" i="12"/>
  <c r="CW140" i="12" s="1"/>
  <c r="DK140" i="12"/>
  <c r="DL140" i="12" s="1"/>
  <c r="DP140" i="12"/>
  <c r="DQ140" i="12" s="1"/>
  <c r="Y192" i="12"/>
  <c r="Z192" i="12" s="1"/>
  <c r="T228" i="12"/>
  <c r="U228" i="12" s="1"/>
  <c r="T251" i="12"/>
  <c r="U251" i="12" s="1"/>
  <c r="T271" i="12"/>
  <c r="U271" i="12" s="1"/>
  <c r="AD26" i="12"/>
  <c r="AE26" i="12" s="1"/>
  <c r="AG133" i="12"/>
  <c r="AD133" i="12"/>
  <c r="AE133" i="12" s="1"/>
  <c r="O146" i="12"/>
  <c r="P146" i="12" s="1"/>
  <c r="AX146" i="12"/>
  <c r="AY146" i="12" s="1"/>
  <c r="BR146" i="12"/>
  <c r="BS146" i="12" s="1"/>
  <c r="CL146" i="12"/>
  <c r="CM146" i="12" s="1"/>
  <c r="DF146" i="12"/>
  <c r="DG146" i="12" s="1"/>
  <c r="AI146" i="12"/>
  <c r="AJ146" i="12" s="1"/>
  <c r="AN146" i="12"/>
  <c r="AO146" i="12" s="1"/>
  <c r="CB146" i="12"/>
  <c r="CC146" i="12" s="1"/>
  <c r="Y146" i="12"/>
  <c r="Z146" i="12" s="1"/>
  <c r="CG146" i="12"/>
  <c r="CH146" i="12" s="1"/>
  <c r="DA146" i="12"/>
  <c r="DB146" i="12" s="1"/>
  <c r="AD146" i="12"/>
  <c r="AE146" i="12" s="1"/>
  <c r="BC146" i="12"/>
  <c r="BD146" i="12" s="1"/>
  <c r="BW146" i="12"/>
  <c r="BX146" i="12" s="1"/>
  <c r="CQ146" i="12"/>
  <c r="CR146" i="12" s="1"/>
  <c r="BH146" i="12"/>
  <c r="BI146" i="12" s="1"/>
  <c r="CV146" i="12"/>
  <c r="CW146" i="12" s="1"/>
  <c r="AS146" i="12"/>
  <c r="AT146" i="12" s="1"/>
  <c r="BM146" i="12"/>
  <c r="BN146" i="12" s="1"/>
  <c r="DK146" i="12"/>
  <c r="DL146" i="12" s="1"/>
  <c r="DP146" i="12"/>
  <c r="DQ146" i="12" s="1"/>
  <c r="T169" i="12"/>
  <c r="U169" i="12" s="1"/>
  <c r="AB131" i="12"/>
  <c r="AG131" i="12" s="1"/>
  <c r="AL131" i="12" s="1"/>
  <c r="AQ131" i="12" s="1"/>
  <c r="AV131" i="12" s="1"/>
  <c r="BA131" i="12" s="1"/>
  <c r="BF131" i="12" s="1"/>
  <c r="BK131" i="12" s="1"/>
  <c r="BP131" i="12" s="1"/>
  <c r="BU131" i="12" s="1"/>
  <c r="BZ131" i="12" s="1"/>
  <c r="CE131" i="12" s="1"/>
  <c r="CJ131" i="12" s="1"/>
  <c r="CO131" i="12" s="1"/>
  <c r="CT131" i="12" s="1"/>
  <c r="CY131" i="12" s="1"/>
  <c r="DD131" i="12" s="1"/>
  <c r="DI131" i="12" s="1"/>
  <c r="DN131" i="12" s="1"/>
  <c r="AG135" i="12"/>
  <c r="AD135" i="12"/>
  <c r="AE135" i="12" s="1"/>
  <c r="O145" i="12"/>
  <c r="P145" i="12" s="1"/>
  <c r="AD145" i="12"/>
  <c r="AE145" i="12" s="1"/>
  <c r="AN145" i="12"/>
  <c r="AO145" i="12" s="1"/>
  <c r="AI145" i="12"/>
  <c r="AJ145" i="12" s="1"/>
  <c r="Y145" i="12"/>
  <c r="Z145" i="12" s="1"/>
  <c r="DF145" i="12"/>
  <c r="DG145" i="12" s="1"/>
  <c r="AX145" i="12"/>
  <c r="AY145" i="12" s="1"/>
  <c r="BH145" i="12"/>
  <c r="BI145" i="12" s="1"/>
  <c r="BC145" i="12"/>
  <c r="BD145" i="12" s="1"/>
  <c r="DK145" i="12"/>
  <c r="DL145" i="12" s="1"/>
  <c r="CG145" i="12"/>
  <c r="CH145" i="12" s="1"/>
  <c r="BM145" i="12"/>
  <c r="BN145" i="12" s="1"/>
  <c r="DA145" i="12"/>
  <c r="DB145" i="12" s="1"/>
  <c r="AS145" i="12"/>
  <c r="AT145" i="12" s="1"/>
  <c r="CB145" i="12"/>
  <c r="CC145" i="12" s="1"/>
  <c r="CL145" i="12"/>
  <c r="CM145" i="12" s="1"/>
  <c r="CV145" i="12"/>
  <c r="CW145" i="12" s="1"/>
  <c r="CQ145" i="12"/>
  <c r="CR145" i="12" s="1"/>
  <c r="BR145" i="12"/>
  <c r="BS145" i="12" s="1"/>
  <c r="BW145" i="12"/>
  <c r="BX145" i="12" s="1"/>
  <c r="DP145" i="12"/>
  <c r="DQ145" i="12" s="1"/>
  <c r="P147" i="12"/>
  <c r="T243" i="12"/>
  <c r="DP30" i="12"/>
  <c r="DQ30" i="12" s="1"/>
  <c r="Y128" i="12"/>
  <c r="Z128" i="12" s="1"/>
  <c r="AD128" i="12"/>
  <c r="AE128" i="12" s="1"/>
  <c r="AD132" i="12"/>
  <c r="AE132" i="12" s="1"/>
  <c r="AD130" i="12"/>
  <c r="AE130" i="12" s="1"/>
  <c r="AD129" i="12"/>
  <c r="AE129" i="12" s="1"/>
  <c r="AD127" i="12"/>
  <c r="AE127" i="12" s="1"/>
  <c r="Z126" i="12"/>
  <c r="T126" i="12"/>
  <c r="U126" i="12" s="1"/>
  <c r="AD126" i="12"/>
  <c r="BP68" i="12"/>
  <c r="BU68" i="12" s="1"/>
  <c r="BZ68" i="12" s="1"/>
  <c r="CE68" i="12" s="1"/>
  <c r="CJ68" i="12" s="1"/>
  <c r="CO68" i="12" s="1"/>
  <c r="CT68" i="12" s="1"/>
  <c r="CY68" i="12" s="1"/>
  <c r="BM68" i="12"/>
  <c r="BN68" i="12" s="1"/>
  <c r="S230" i="12"/>
  <c r="X230" i="12" s="1"/>
  <c r="AC230" i="12" s="1"/>
  <c r="O230" i="12"/>
  <c r="P230" i="12" s="1"/>
  <c r="AQ64" i="12"/>
  <c r="AV64" i="12" s="1"/>
  <c r="BA64" i="12" s="1"/>
  <c r="BF64" i="12" s="1"/>
  <c r="BK64" i="12" s="1"/>
  <c r="AN64" i="12"/>
  <c r="AO64" i="12" s="1"/>
  <c r="X247" i="12"/>
  <c r="AC247" i="12" s="1"/>
  <c r="AH247" i="12" s="1"/>
  <c r="AM247" i="12" s="1"/>
  <c r="AR247" i="12" s="1"/>
  <c r="AW247" i="12" s="1"/>
  <c r="BB247" i="12" s="1"/>
  <c r="BG247" i="12" s="1"/>
  <c r="BL247" i="12" s="1"/>
  <c r="BQ247" i="12" s="1"/>
  <c r="BV247" i="12" s="1"/>
  <c r="CA247" i="12" s="1"/>
  <c r="CF247" i="12" s="1"/>
  <c r="CK247" i="12" s="1"/>
  <c r="CP247" i="12" s="1"/>
  <c r="CU247" i="12" s="1"/>
  <c r="CZ247" i="12" s="1"/>
  <c r="DE247" i="12" s="1"/>
  <c r="DJ247" i="12" s="1"/>
  <c r="DO247" i="12" s="1"/>
  <c r="T247" i="12"/>
  <c r="U247" i="12" s="1"/>
  <c r="T21" i="12"/>
  <c r="U21" i="12" s="1"/>
  <c r="BR22" i="12"/>
  <c r="BS22" i="12" s="1"/>
  <c r="AD30" i="12"/>
  <c r="AE30" i="12" s="1"/>
  <c r="Y68" i="12"/>
  <c r="Z68" i="12" s="1"/>
  <c r="X82" i="12"/>
  <c r="Y82" i="12" s="1"/>
  <c r="Z82" i="12" s="1"/>
  <c r="T82" i="12"/>
  <c r="Y105" i="12"/>
  <c r="Z105" i="12" s="1"/>
  <c r="T161" i="12"/>
  <c r="U161" i="12" s="1"/>
  <c r="X161" i="12"/>
  <c r="AC161" i="12" s="1"/>
  <c r="AH161" i="12" s="1"/>
  <c r="AM161" i="12" s="1"/>
  <c r="AR161" i="12" s="1"/>
  <c r="AW161" i="12" s="1"/>
  <c r="BB161" i="12" s="1"/>
  <c r="BG161" i="12" s="1"/>
  <c r="BL161" i="12" s="1"/>
  <c r="BQ161" i="12" s="1"/>
  <c r="BV161" i="12" s="1"/>
  <c r="CA161" i="12" s="1"/>
  <c r="CF161" i="12" s="1"/>
  <c r="CK161" i="12" s="1"/>
  <c r="CP161" i="12" s="1"/>
  <c r="CU161" i="12" s="1"/>
  <c r="CZ161" i="12" s="1"/>
  <c r="DE161" i="12" s="1"/>
  <c r="DJ161" i="12" s="1"/>
  <c r="DO161" i="12" s="1"/>
  <c r="Y199" i="12"/>
  <c r="Z199" i="12" s="1"/>
  <c r="AD199" i="12"/>
  <c r="AE199" i="12" s="1"/>
  <c r="X262" i="12"/>
  <c r="AC262" i="12" s="1"/>
  <c r="AH262" i="12" s="1"/>
  <c r="AM262" i="12" s="1"/>
  <c r="AR262" i="12" s="1"/>
  <c r="AW262" i="12" s="1"/>
  <c r="BB262" i="12" s="1"/>
  <c r="BG262" i="12" s="1"/>
  <c r="BL262" i="12" s="1"/>
  <c r="BQ262" i="12" s="1"/>
  <c r="BV262" i="12" s="1"/>
  <c r="CA262" i="12" s="1"/>
  <c r="CF262" i="12" s="1"/>
  <c r="CK262" i="12" s="1"/>
  <c r="CP262" i="12" s="1"/>
  <c r="CU262" i="12" s="1"/>
  <c r="CZ262" i="12" s="1"/>
  <c r="DE262" i="12" s="1"/>
  <c r="DJ262" i="12" s="1"/>
  <c r="DO262" i="12" s="1"/>
  <c r="T262" i="12"/>
  <c r="U262" i="12" s="1"/>
  <c r="X166" i="12"/>
  <c r="AC166" i="12" s="1"/>
  <c r="AH166" i="12" s="1"/>
  <c r="T166" i="12"/>
  <c r="U166" i="12" s="1"/>
  <c r="T217" i="12"/>
  <c r="U217" i="12" s="1"/>
  <c r="W217" i="12"/>
  <c r="Y217" i="12" s="1"/>
  <c r="Z217" i="12" s="1"/>
  <c r="DF30" i="12"/>
  <c r="DG30" i="12" s="1"/>
  <c r="O81" i="12"/>
  <c r="P81" i="12" s="1"/>
  <c r="DF22" i="12"/>
  <c r="DG22" i="12" s="1"/>
  <c r="AN30" i="12"/>
  <c r="AO30" i="12" s="1"/>
  <c r="Y64" i="12"/>
  <c r="Z64" i="12" s="1"/>
  <c r="X231" i="12"/>
  <c r="T231" i="12"/>
  <c r="U231" i="12" s="1"/>
  <c r="Y109" i="12"/>
  <c r="Z109" i="12" s="1"/>
  <c r="Y113" i="12"/>
  <c r="Z113" i="12" s="1"/>
  <c r="Y117" i="12"/>
  <c r="Z117" i="12" s="1"/>
  <c r="AN187" i="12"/>
  <c r="AO187" i="12" s="1"/>
  <c r="T227" i="12"/>
  <c r="U227" i="12" s="1"/>
  <c r="T29" i="12"/>
  <c r="U29" i="12" s="1"/>
  <c r="BR30" i="12"/>
  <c r="BS30" i="12" s="1"/>
  <c r="T36" i="12"/>
  <c r="U36" i="12" s="1"/>
  <c r="T40" i="12"/>
  <c r="U40" i="12" s="1"/>
  <c r="T127" i="12"/>
  <c r="U127" i="12" s="1"/>
  <c r="T130" i="12"/>
  <c r="U130" i="12" s="1"/>
  <c r="Y130" i="12"/>
  <c r="Z130" i="12" s="1"/>
  <c r="T172" i="12"/>
  <c r="U172" i="12" s="1"/>
  <c r="Y185" i="12"/>
  <c r="Z185" i="12" s="1"/>
  <c r="O227" i="12"/>
  <c r="P227" i="12" s="1"/>
  <c r="O229" i="12"/>
  <c r="P229" i="12" s="1"/>
  <c r="DV148" i="12"/>
  <c r="O126" i="12"/>
  <c r="P126" i="12" s="1"/>
  <c r="T129" i="12"/>
  <c r="U129" i="12" s="1"/>
  <c r="O130" i="12"/>
  <c r="P130" i="12" s="1"/>
  <c r="T138" i="12"/>
  <c r="X172" i="12"/>
  <c r="AC172" i="12" s="1"/>
  <c r="AH172" i="12" s="1"/>
  <c r="AM172" i="12" s="1"/>
  <c r="AR172" i="12" s="1"/>
  <c r="AW172" i="12" s="1"/>
  <c r="BB172" i="12" s="1"/>
  <c r="BG172" i="12" s="1"/>
  <c r="BL172" i="12" s="1"/>
  <c r="BQ172" i="12" s="1"/>
  <c r="BV172" i="12" s="1"/>
  <c r="CA172" i="12" s="1"/>
  <c r="CF172" i="12" s="1"/>
  <c r="CK172" i="12" s="1"/>
  <c r="CP172" i="12" s="1"/>
  <c r="CU172" i="12" s="1"/>
  <c r="CZ172" i="12" s="1"/>
  <c r="DE172" i="12" s="1"/>
  <c r="DJ172" i="12" s="1"/>
  <c r="DO172" i="12" s="1"/>
  <c r="AD185" i="12"/>
  <c r="AE185" i="12" s="1"/>
  <c r="AD189" i="12"/>
  <c r="AE189" i="12" s="1"/>
  <c r="DV218" i="12"/>
  <c r="O228" i="12"/>
  <c r="T252" i="12"/>
  <c r="U252" i="12" s="1"/>
  <c r="CG58" i="12"/>
  <c r="CH58" i="12" s="1"/>
  <c r="CZ62" i="12"/>
  <c r="DE62" i="12" s="1"/>
  <c r="DJ62" i="12" s="1"/>
  <c r="DO62" i="12" s="1"/>
  <c r="DP62" i="12" s="1"/>
  <c r="DQ62" i="12" s="1"/>
  <c r="CV62" i="12"/>
  <c r="CW62" i="12" s="1"/>
  <c r="CG62" i="12"/>
  <c r="CH62" i="12" s="1"/>
  <c r="X66" i="12"/>
  <c r="AC66" i="12" s="1"/>
  <c r="AH66" i="12" s="1"/>
  <c r="AM66" i="12" s="1"/>
  <c r="AR66" i="12" s="1"/>
  <c r="T66" i="12"/>
  <c r="U66" i="12" s="1"/>
  <c r="X71" i="12"/>
  <c r="AC71" i="12" s="1"/>
  <c r="AH71" i="12" s="1"/>
  <c r="AM71" i="12" s="1"/>
  <c r="AR71" i="12" s="1"/>
  <c r="AW71" i="12" s="1"/>
  <c r="BB71" i="12" s="1"/>
  <c r="BG71" i="12" s="1"/>
  <c r="BL71" i="12" s="1"/>
  <c r="BQ71" i="12" s="1"/>
  <c r="BV71" i="12" s="1"/>
  <c r="CA71" i="12" s="1"/>
  <c r="CF71" i="12" s="1"/>
  <c r="CK71" i="12" s="1"/>
  <c r="CP71" i="12" s="1"/>
  <c r="CU71" i="12" s="1"/>
  <c r="CZ71" i="12" s="1"/>
  <c r="DE71" i="12" s="1"/>
  <c r="DJ71" i="12" s="1"/>
  <c r="DO71" i="12" s="1"/>
  <c r="T71" i="12"/>
  <c r="U71" i="12" s="1"/>
  <c r="W88" i="12"/>
  <c r="Y88" i="12" s="1"/>
  <c r="Z88" i="12" s="1"/>
  <c r="T88" i="12"/>
  <c r="U88" i="12" s="1"/>
  <c r="T202" i="12"/>
  <c r="U202" i="12" s="1"/>
  <c r="Y202" i="12"/>
  <c r="Z202" i="12" s="1"/>
  <c r="CV22" i="12"/>
  <c r="CW22" i="12" s="1"/>
  <c r="AD29" i="12"/>
  <c r="AE29" i="12" s="1"/>
  <c r="T33" i="12"/>
  <c r="U33" i="12" s="1"/>
  <c r="W33" i="12"/>
  <c r="Y33" i="12" s="1"/>
  <c r="Z33" i="12" s="1"/>
  <c r="T58" i="12"/>
  <c r="U58" i="12" s="1"/>
  <c r="CV58" i="12"/>
  <c r="CW58" i="12" s="1"/>
  <c r="T62" i="12"/>
  <c r="U62" i="12" s="1"/>
  <c r="X63" i="12"/>
  <c r="AC63" i="12" s="1"/>
  <c r="AH63" i="12" s="1"/>
  <c r="AM63" i="12" s="1"/>
  <c r="AR63" i="12" s="1"/>
  <c r="AW63" i="12" s="1"/>
  <c r="BB63" i="12" s="1"/>
  <c r="BG63" i="12" s="1"/>
  <c r="BL63" i="12" s="1"/>
  <c r="BQ63" i="12" s="1"/>
  <c r="BV63" i="12" s="1"/>
  <c r="CA63" i="12" s="1"/>
  <c r="CF63" i="12" s="1"/>
  <c r="CK63" i="12" s="1"/>
  <c r="CP63" i="12" s="1"/>
  <c r="CU63" i="12" s="1"/>
  <c r="CZ63" i="12" s="1"/>
  <c r="DE63" i="12" s="1"/>
  <c r="DJ63" i="12" s="1"/>
  <c r="DO63" i="12" s="1"/>
  <c r="T63" i="12"/>
  <c r="U63" i="12" s="1"/>
  <c r="X70" i="12"/>
  <c r="AC70" i="12" s="1"/>
  <c r="AH70" i="12" s="1"/>
  <c r="AM70" i="12" s="1"/>
  <c r="AR70" i="12" s="1"/>
  <c r="T70" i="12"/>
  <c r="U70" i="12" s="1"/>
  <c r="T111" i="12"/>
  <c r="U111" i="12" s="1"/>
  <c r="W111" i="12"/>
  <c r="Y111" i="12" s="1"/>
  <c r="Z111" i="12" s="1"/>
  <c r="Y132" i="12"/>
  <c r="Z132" i="12" s="1"/>
  <c r="T157" i="12"/>
  <c r="U157" i="12" s="1"/>
  <c r="X157" i="12"/>
  <c r="AC157" i="12" s="1"/>
  <c r="AH157" i="12" s="1"/>
  <c r="AM157" i="12" s="1"/>
  <c r="AR157" i="12" s="1"/>
  <c r="AW157" i="12" s="1"/>
  <c r="BB157" i="12" s="1"/>
  <c r="BG157" i="12" s="1"/>
  <c r="BL157" i="12" s="1"/>
  <c r="BQ157" i="12" s="1"/>
  <c r="BV157" i="12" s="1"/>
  <c r="CA157" i="12" s="1"/>
  <c r="CF157" i="12" s="1"/>
  <c r="CK157" i="12" s="1"/>
  <c r="CP157" i="12" s="1"/>
  <c r="CU157" i="12" s="1"/>
  <c r="CZ157" i="12" s="1"/>
  <c r="DE157" i="12" s="1"/>
  <c r="DJ157" i="12" s="1"/>
  <c r="DO157" i="12" s="1"/>
  <c r="AB170" i="12"/>
  <c r="AG170" i="12" s="1"/>
  <c r="AR186" i="12"/>
  <c r="AW186" i="12" s="1"/>
  <c r="BB186" i="12" s="1"/>
  <c r="BG186" i="12" s="1"/>
  <c r="BL186" i="12" s="1"/>
  <c r="BQ186" i="12" s="1"/>
  <c r="BV186" i="12" s="1"/>
  <c r="CA186" i="12" s="1"/>
  <c r="CF186" i="12" s="1"/>
  <c r="CK186" i="12" s="1"/>
  <c r="CP186" i="12" s="1"/>
  <c r="CU186" i="12" s="1"/>
  <c r="CZ186" i="12" s="1"/>
  <c r="DE186" i="12" s="1"/>
  <c r="DJ186" i="12" s="1"/>
  <c r="DO186" i="12" s="1"/>
  <c r="AD186" i="12"/>
  <c r="AE186" i="12" s="1"/>
  <c r="CV216" i="12"/>
  <c r="CW216" i="12" s="1"/>
  <c r="O226" i="12"/>
  <c r="P226" i="12" s="1"/>
  <c r="T226" i="12"/>
  <c r="U226" i="12" s="1"/>
  <c r="AD27" i="12"/>
  <c r="AE27" i="12" s="1"/>
  <c r="AI27" i="12"/>
  <c r="AJ27" i="12" s="1"/>
  <c r="W57" i="12"/>
  <c r="AB57" i="12" s="1"/>
  <c r="T57" i="12"/>
  <c r="U57" i="12" s="1"/>
  <c r="AS58" i="12"/>
  <c r="AT58" i="12" s="1"/>
  <c r="W61" i="12"/>
  <c r="AB61" i="12" s="1"/>
  <c r="T61" i="12"/>
  <c r="U61" i="12" s="1"/>
  <c r="AS62" i="12"/>
  <c r="AT62" i="12" s="1"/>
  <c r="S93" i="12"/>
  <c r="X93" i="12" s="1"/>
  <c r="O93" i="12"/>
  <c r="T99" i="12"/>
  <c r="U99" i="12" s="1"/>
  <c r="W99" i="12"/>
  <c r="Y99" i="12" s="1"/>
  <c r="Z99" i="12" s="1"/>
  <c r="T167" i="12"/>
  <c r="U167" i="12" s="1"/>
  <c r="X167" i="12"/>
  <c r="AC167" i="12" s="1"/>
  <c r="AH167" i="12" s="1"/>
  <c r="AM167" i="12" s="1"/>
  <c r="AR167" i="12" s="1"/>
  <c r="AW167" i="12" s="1"/>
  <c r="BB167" i="12" s="1"/>
  <c r="BG167" i="12" s="1"/>
  <c r="BL167" i="12" s="1"/>
  <c r="BQ167" i="12" s="1"/>
  <c r="BV167" i="12" s="1"/>
  <c r="CA167" i="12" s="1"/>
  <c r="CF167" i="12" s="1"/>
  <c r="CK167" i="12" s="1"/>
  <c r="CP167" i="12" s="1"/>
  <c r="CU167" i="12" s="1"/>
  <c r="CZ167" i="12" s="1"/>
  <c r="DE167" i="12" s="1"/>
  <c r="DJ167" i="12" s="1"/>
  <c r="DO167" i="12" s="1"/>
  <c r="W253" i="12"/>
  <c r="T253" i="12"/>
  <c r="U253" i="12" s="1"/>
  <c r="AD21" i="12"/>
  <c r="BH22" i="12"/>
  <c r="BI22" i="12" s="1"/>
  <c r="T32" i="12"/>
  <c r="U32" i="12" s="1"/>
  <c r="W32" i="12"/>
  <c r="Y32" i="12" s="1"/>
  <c r="Z32" i="12" s="1"/>
  <c r="DP58" i="12"/>
  <c r="DQ58" i="12" s="1"/>
  <c r="BH58" i="12"/>
  <c r="BI58" i="12" s="1"/>
  <c r="T59" i="12"/>
  <c r="U59" i="12" s="1"/>
  <c r="W60" i="12"/>
  <c r="T60" i="12"/>
  <c r="U60" i="12" s="1"/>
  <c r="BH62" i="12"/>
  <c r="BI62" i="12" s="1"/>
  <c r="X67" i="12"/>
  <c r="AC67" i="12" s="1"/>
  <c r="AH67" i="12" s="1"/>
  <c r="AM67" i="12" s="1"/>
  <c r="AR67" i="12" s="1"/>
  <c r="AW67" i="12" s="1"/>
  <c r="BB67" i="12" s="1"/>
  <c r="BG67" i="12" s="1"/>
  <c r="BL67" i="12" s="1"/>
  <c r="BQ67" i="12" s="1"/>
  <c r="BV67" i="12" s="1"/>
  <c r="CA67" i="12" s="1"/>
  <c r="CF67" i="12" s="1"/>
  <c r="CK67" i="12" s="1"/>
  <c r="CP67" i="12" s="1"/>
  <c r="CU67" i="12" s="1"/>
  <c r="CZ67" i="12" s="1"/>
  <c r="DE67" i="12" s="1"/>
  <c r="DJ67" i="12" s="1"/>
  <c r="DO67" i="12" s="1"/>
  <c r="T67" i="12"/>
  <c r="U67" i="12" s="1"/>
  <c r="BA186" i="12"/>
  <c r="BF186" i="12" s="1"/>
  <c r="BK186" i="12" s="1"/>
  <c r="BP186" i="12" s="1"/>
  <c r="BU186" i="12" s="1"/>
  <c r="BZ186" i="12" s="1"/>
  <c r="CE186" i="12" s="1"/>
  <c r="CJ186" i="12" s="1"/>
  <c r="CO186" i="12" s="1"/>
  <c r="CT186" i="12" s="1"/>
  <c r="CY186" i="12" s="1"/>
  <c r="DD186" i="12" s="1"/>
  <c r="DI186" i="12" s="1"/>
  <c r="DN186" i="12" s="1"/>
  <c r="AN68" i="12"/>
  <c r="AO68" i="12" s="1"/>
  <c r="W158" i="12"/>
  <c r="T158" i="12"/>
  <c r="U158" i="12" s="1"/>
  <c r="W168" i="12"/>
  <c r="T168" i="12"/>
  <c r="U168" i="12" s="1"/>
  <c r="W173" i="12"/>
  <c r="AB173" i="12" s="1"/>
  <c r="T173" i="12"/>
  <c r="U173" i="12" s="1"/>
  <c r="T201" i="12"/>
  <c r="U201" i="12" s="1"/>
  <c r="Y232" i="12"/>
  <c r="Z232" i="12" s="1"/>
  <c r="T232" i="12"/>
  <c r="U232" i="12" s="1"/>
  <c r="W266" i="12"/>
  <c r="AB266" i="12" s="1"/>
  <c r="AG266" i="12" s="1"/>
  <c r="AI266" i="12" s="1"/>
  <c r="AJ266" i="12" s="1"/>
  <c r="T266" i="12"/>
  <c r="U266" i="12" s="1"/>
  <c r="AN22" i="12"/>
  <c r="AO22" i="12" s="1"/>
  <c r="CB22" i="12"/>
  <c r="CC22" i="12" s="1"/>
  <c r="AX30" i="12"/>
  <c r="AY30" i="12" s="1"/>
  <c r="CL30" i="12"/>
  <c r="CM30" i="12" s="1"/>
  <c r="AD31" i="12"/>
  <c r="AE31" i="12" s="1"/>
  <c r="T38" i="12"/>
  <c r="U38" i="12" s="1"/>
  <c r="T39" i="12"/>
  <c r="U39" i="12" s="1"/>
  <c r="T54" i="12"/>
  <c r="U54" i="12" s="1"/>
  <c r="D56" i="12"/>
  <c r="T56" i="12" s="1"/>
  <c r="U56" i="12" s="1"/>
  <c r="Y55" i="12"/>
  <c r="Z55" i="12" s="1"/>
  <c r="Y58" i="12"/>
  <c r="Z58" i="12" s="1"/>
  <c r="BM58" i="12"/>
  <c r="BN58" i="12" s="1"/>
  <c r="DA58" i="12"/>
  <c r="DB58" i="12" s="1"/>
  <c r="Y62" i="12"/>
  <c r="Z62" i="12" s="1"/>
  <c r="BM62" i="12"/>
  <c r="BN62" i="12" s="1"/>
  <c r="AS68" i="12"/>
  <c r="AT68" i="12" s="1"/>
  <c r="X81" i="12"/>
  <c r="Y81" i="12" s="1"/>
  <c r="W86" i="12"/>
  <c r="Y86" i="12" s="1"/>
  <c r="Z86" i="12" s="1"/>
  <c r="T107" i="12"/>
  <c r="U107" i="12" s="1"/>
  <c r="W107" i="12"/>
  <c r="Y107" i="12" s="1"/>
  <c r="Z107" i="12" s="1"/>
  <c r="T115" i="12"/>
  <c r="U115" i="12" s="1"/>
  <c r="W115" i="12"/>
  <c r="Y115" i="12" s="1"/>
  <c r="Z115" i="12" s="1"/>
  <c r="AM160" i="12"/>
  <c r="X174" i="12"/>
  <c r="AC174" i="12" s="1"/>
  <c r="AH174" i="12" s="1"/>
  <c r="AM174" i="12" s="1"/>
  <c r="AR174" i="12" s="1"/>
  <c r="AW174" i="12" s="1"/>
  <c r="BB174" i="12" s="1"/>
  <c r="BG174" i="12" s="1"/>
  <c r="BL174" i="12" s="1"/>
  <c r="BQ174" i="12" s="1"/>
  <c r="BV174" i="12" s="1"/>
  <c r="CA174" i="12" s="1"/>
  <c r="CF174" i="12" s="1"/>
  <c r="CK174" i="12" s="1"/>
  <c r="CP174" i="12" s="1"/>
  <c r="CU174" i="12" s="1"/>
  <c r="CZ174" i="12" s="1"/>
  <c r="DE174" i="12" s="1"/>
  <c r="DJ174" i="12" s="1"/>
  <c r="DO174" i="12" s="1"/>
  <c r="AI187" i="12"/>
  <c r="AJ187" i="12" s="1"/>
  <c r="T199" i="12"/>
  <c r="U199" i="12" s="1"/>
  <c r="BW216" i="12"/>
  <c r="BX216" i="12" s="1"/>
  <c r="AC231" i="12"/>
  <c r="AH231" i="12" s="1"/>
  <c r="AM231" i="12" s="1"/>
  <c r="AR231" i="12" s="1"/>
  <c r="AW231" i="12" s="1"/>
  <c r="BB231" i="12" s="1"/>
  <c r="BG231" i="12" s="1"/>
  <c r="BL231" i="12" s="1"/>
  <c r="BQ231" i="12" s="1"/>
  <c r="BV231" i="12" s="1"/>
  <c r="CA231" i="12" s="1"/>
  <c r="CF231" i="12" s="1"/>
  <c r="CK231" i="12" s="1"/>
  <c r="CP231" i="12" s="1"/>
  <c r="CU231" i="12" s="1"/>
  <c r="CZ231" i="12" s="1"/>
  <c r="DE231" i="12" s="1"/>
  <c r="DJ231" i="12" s="1"/>
  <c r="DO231" i="12" s="1"/>
  <c r="Y231" i="12"/>
  <c r="Z231" i="12" s="1"/>
  <c r="T235" i="12"/>
  <c r="U235" i="12" s="1"/>
  <c r="W254" i="12"/>
  <c r="T254" i="12"/>
  <c r="U254" i="12" s="1"/>
  <c r="W85" i="12"/>
  <c r="Y85" i="12" s="1"/>
  <c r="Z85" i="12" s="1"/>
  <c r="W87" i="12"/>
  <c r="Y87" i="12" s="1"/>
  <c r="Z87" i="12" s="1"/>
  <c r="Y103" i="12"/>
  <c r="Z103" i="12" s="1"/>
  <c r="T165" i="12"/>
  <c r="U165" i="12" s="1"/>
  <c r="X165" i="12"/>
  <c r="AC165" i="12" s="1"/>
  <c r="AH165" i="12" s="1"/>
  <c r="AM165" i="12" s="1"/>
  <c r="AR165" i="12" s="1"/>
  <c r="AW165" i="12" s="1"/>
  <c r="BB165" i="12" s="1"/>
  <c r="BG165" i="12" s="1"/>
  <c r="BL165" i="12" s="1"/>
  <c r="BQ165" i="12" s="1"/>
  <c r="BV165" i="12" s="1"/>
  <c r="CA165" i="12" s="1"/>
  <c r="CF165" i="12" s="1"/>
  <c r="CK165" i="12" s="1"/>
  <c r="CP165" i="12" s="1"/>
  <c r="CU165" i="12" s="1"/>
  <c r="CZ165" i="12" s="1"/>
  <c r="DE165" i="12" s="1"/>
  <c r="DJ165" i="12" s="1"/>
  <c r="DO165" i="12" s="1"/>
  <c r="AD190" i="12"/>
  <c r="AE190" i="12" s="1"/>
  <c r="AX22" i="12"/>
  <c r="AY22" i="12" s="1"/>
  <c r="CL22" i="12"/>
  <c r="CM22" i="12" s="1"/>
  <c r="U26" i="12"/>
  <c r="DP26" i="12"/>
  <c r="DQ26" i="12" s="1"/>
  <c r="DP29" i="12"/>
  <c r="DQ29" i="12" s="1"/>
  <c r="BH30" i="12"/>
  <c r="BI30" i="12" s="1"/>
  <c r="CV30" i="12"/>
  <c r="CW30" i="12" s="1"/>
  <c r="T34" i="12"/>
  <c r="U34" i="12" s="1"/>
  <c r="T35" i="12"/>
  <c r="U35" i="12" s="1"/>
  <c r="T37" i="12"/>
  <c r="U37" i="12" s="1"/>
  <c r="AN58" i="12"/>
  <c r="AO58" i="12" s="1"/>
  <c r="CB58" i="12"/>
  <c r="CC58" i="12" s="1"/>
  <c r="AN62" i="12"/>
  <c r="AO62" i="12" s="1"/>
  <c r="CB62" i="12"/>
  <c r="CC62" i="12" s="1"/>
  <c r="T64" i="12"/>
  <c r="U64" i="12" s="1"/>
  <c r="T65" i="12"/>
  <c r="U65" i="12" s="1"/>
  <c r="AN66" i="12"/>
  <c r="AO66" i="12" s="1"/>
  <c r="T68" i="12"/>
  <c r="U68" i="12" s="1"/>
  <c r="BH68" i="12"/>
  <c r="BI68" i="12" s="1"/>
  <c r="T69" i="12"/>
  <c r="U69" i="12" s="1"/>
  <c r="AN70" i="12"/>
  <c r="AO70" i="12" s="1"/>
  <c r="T85" i="12"/>
  <c r="U85" i="12" s="1"/>
  <c r="T87" i="12"/>
  <c r="U87" i="12" s="1"/>
  <c r="T90" i="12"/>
  <c r="U90" i="12" s="1"/>
  <c r="T103" i="12"/>
  <c r="U103" i="12" s="1"/>
  <c r="T132" i="12"/>
  <c r="U132" i="12" s="1"/>
  <c r="W160" i="12"/>
  <c r="T160" i="12"/>
  <c r="U160" i="12" s="1"/>
  <c r="T233" i="12"/>
  <c r="U233" i="12" s="1"/>
  <c r="W243" i="12"/>
  <c r="AB243" i="12" s="1"/>
  <c r="W249" i="12"/>
  <c r="Y249" i="12" s="1"/>
  <c r="Z249" i="12" s="1"/>
  <c r="T269" i="12"/>
  <c r="U269" i="12" s="1"/>
  <c r="W269" i="12"/>
  <c r="Y269" i="12" s="1"/>
  <c r="Z269" i="12" s="1"/>
  <c r="AB271" i="12"/>
  <c r="Y271" i="12"/>
  <c r="Z271" i="12" s="1"/>
  <c r="T97" i="12"/>
  <c r="U97" i="12" s="1"/>
  <c r="T101" i="12"/>
  <c r="U101" i="12" s="1"/>
  <c r="T105" i="12"/>
  <c r="U105" i="12" s="1"/>
  <c r="T109" i="12"/>
  <c r="U109" i="12" s="1"/>
  <c r="T113" i="12"/>
  <c r="U113" i="12" s="1"/>
  <c r="T117" i="12"/>
  <c r="U117" i="12" s="1"/>
  <c r="T159" i="12"/>
  <c r="U159" i="12" s="1"/>
  <c r="Y166" i="12"/>
  <c r="Z166" i="12" s="1"/>
  <c r="T170" i="12"/>
  <c r="U170" i="12" s="1"/>
  <c r="DV203" i="12"/>
  <c r="T139" i="12"/>
  <c r="T146" i="12"/>
  <c r="X159" i="12"/>
  <c r="AC159" i="12" s="1"/>
  <c r="AH159" i="12" s="1"/>
  <c r="AM159" i="12" s="1"/>
  <c r="AR159" i="12" s="1"/>
  <c r="AW159" i="12" s="1"/>
  <c r="BB159" i="12" s="1"/>
  <c r="BG159" i="12" s="1"/>
  <c r="BL159" i="12" s="1"/>
  <c r="BQ159" i="12" s="1"/>
  <c r="BV159" i="12" s="1"/>
  <c r="CA159" i="12" s="1"/>
  <c r="CF159" i="12" s="1"/>
  <c r="CK159" i="12" s="1"/>
  <c r="CP159" i="12" s="1"/>
  <c r="CU159" i="12" s="1"/>
  <c r="CZ159" i="12" s="1"/>
  <c r="DE159" i="12" s="1"/>
  <c r="DJ159" i="12" s="1"/>
  <c r="DO159" i="12" s="1"/>
  <c r="T163" i="12"/>
  <c r="U163" i="12" s="1"/>
  <c r="X170" i="12"/>
  <c r="AC170" i="12" s="1"/>
  <c r="AH170" i="12" s="1"/>
  <c r="AM170" i="12" s="1"/>
  <c r="AR170" i="12" s="1"/>
  <c r="AW170" i="12" s="1"/>
  <c r="BB170" i="12" s="1"/>
  <c r="BG170" i="12" s="1"/>
  <c r="BL170" i="12" s="1"/>
  <c r="BQ170" i="12" s="1"/>
  <c r="BV170" i="12" s="1"/>
  <c r="CA170" i="12" s="1"/>
  <c r="CF170" i="12" s="1"/>
  <c r="CK170" i="12" s="1"/>
  <c r="CP170" i="12" s="1"/>
  <c r="CU170" i="12" s="1"/>
  <c r="CZ170" i="12" s="1"/>
  <c r="DE170" i="12" s="1"/>
  <c r="DJ170" i="12" s="1"/>
  <c r="DO170" i="12" s="1"/>
  <c r="Y183" i="12"/>
  <c r="Z183" i="12" s="1"/>
  <c r="T183" i="12"/>
  <c r="U183" i="12" s="1"/>
  <c r="DV274" i="12"/>
  <c r="BC55" i="12"/>
  <c r="BD55" i="12" s="1"/>
  <c r="AD55" i="12"/>
  <c r="AE55" i="12" s="1"/>
  <c r="CB55" i="12"/>
  <c r="CC55" i="12" s="1"/>
  <c r="BW55" i="12"/>
  <c r="BX55" i="12" s="1"/>
  <c r="AX55" i="12"/>
  <c r="AY55" i="12" s="1"/>
  <c r="CV55" i="12"/>
  <c r="CW55" i="12" s="1"/>
  <c r="AD23" i="12"/>
  <c r="AE23" i="12" s="1"/>
  <c r="AD24" i="12"/>
  <c r="AE24" i="12" s="1"/>
  <c r="T31" i="12"/>
  <c r="T23" i="12"/>
  <c r="U23" i="12" s="1"/>
  <c r="U31" i="12"/>
  <c r="DK56" i="12"/>
  <c r="DL56" i="12" s="1"/>
  <c r="CV56" i="12"/>
  <c r="CW56" i="12" s="1"/>
  <c r="DA56" i="12"/>
  <c r="DB56" i="12" s="1"/>
  <c r="DP21" i="12"/>
  <c r="AR25" i="12"/>
  <c r="AW25" i="12" s="1"/>
  <c r="AN25" i="12"/>
  <c r="AO25" i="12" s="1"/>
  <c r="AS26" i="12"/>
  <c r="AT26" i="12" s="1"/>
  <c r="BM26" i="12"/>
  <c r="BN26" i="12" s="1"/>
  <c r="BW26" i="12"/>
  <c r="BX26" i="12" s="1"/>
  <c r="CQ26" i="12"/>
  <c r="CR26" i="12" s="1"/>
  <c r="DK26" i="12"/>
  <c r="DL26" i="12" s="1"/>
  <c r="P89" i="12"/>
  <c r="T92" i="12"/>
  <c r="W92" i="12"/>
  <c r="AI21" i="12"/>
  <c r="BC21" i="12"/>
  <c r="BW21" i="12"/>
  <c r="CQ21" i="12"/>
  <c r="DV42" i="12"/>
  <c r="AD25" i="12"/>
  <c r="AE25" i="12" s="1"/>
  <c r="AI28" i="12"/>
  <c r="AJ28" i="12" s="1"/>
  <c r="AI29" i="12"/>
  <c r="AJ29" i="12" s="1"/>
  <c r="BC29" i="12"/>
  <c r="BD29" i="12" s="1"/>
  <c r="BW29" i="12"/>
  <c r="BX29" i="12" s="1"/>
  <c r="CQ29" i="12"/>
  <c r="CR29" i="12" s="1"/>
  <c r="DK29" i="12"/>
  <c r="DL29" i="12" s="1"/>
  <c r="AB34" i="12"/>
  <c r="AI36" i="12"/>
  <c r="AJ36" i="12" s="1"/>
  <c r="AB38" i="12"/>
  <c r="DX50" i="12"/>
  <c r="P62" i="12"/>
  <c r="P64" i="12"/>
  <c r="P66" i="12"/>
  <c r="P68" i="12"/>
  <c r="P70" i="12"/>
  <c r="AR168" i="12"/>
  <c r="DX210" i="12"/>
  <c r="T22" i="12"/>
  <c r="AI22" i="12"/>
  <c r="AJ22" i="12" s="1"/>
  <c r="AS22" i="12"/>
  <c r="AT22" i="12" s="1"/>
  <c r="BC22" i="12"/>
  <c r="BD22" i="12" s="1"/>
  <c r="BM22" i="12"/>
  <c r="BN22" i="12" s="1"/>
  <c r="BW22" i="12"/>
  <c r="BX22" i="12" s="1"/>
  <c r="CG22" i="12"/>
  <c r="CH22" i="12" s="1"/>
  <c r="CQ22" i="12"/>
  <c r="CR22" i="12" s="1"/>
  <c r="DA22" i="12"/>
  <c r="DB22" i="12" s="1"/>
  <c r="DK22" i="12"/>
  <c r="DL22" i="12" s="1"/>
  <c r="P23" i="12"/>
  <c r="O42" i="12"/>
  <c r="P24" i="12"/>
  <c r="AN26" i="12"/>
  <c r="AO26" i="12" s="1"/>
  <c r="AX26" i="12"/>
  <c r="AY26" i="12" s="1"/>
  <c r="BH26" i="12"/>
  <c r="BI26" i="12" s="1"/>
  <c r="BR26" i="12"/>
  <c r="BS26" i="12" s="1"/>
  <c r="CB26" i="12"/>
  <c r="CC26" i="12" s="1"/>
  <c r="CL26" i="12"/>
  <c r="CM26" i="12" s="1"/>
  <c r="CV26" i="12"/>
  <c r="CW26" i="12" s="1"/>
  <c r="DF26" i="12"/>
  <c r="DG26" i="12" s="1"/>
  <c r="T30" i="12"/>
  <c r="U30" i="12" s="1"/>
  <c r="AI30" i="12"/>
  <c r="AJ30" i="12" s="1"/>
  <c r="AS30" i="12"/>
  <c r="AT30" i="12" s="1"/>
  <c r="BC30" i="12"/>
  <c r="BD30" i="12" s="1"/>
  <c r="BM30" i="12"/>
  <c r="BN30" i="12" s="1"/>
  <c r="BW30" i="12"/>
  <c r="BX30" i="12" s="1"/>
  <c r="CG30" i="12"/>
  <c r="CH30" i="12" s="1"/>
  <c r="CQ30" i="12"/>
  <c r="CR30" i="12" s="1"/>
  <c r="DA30" i="12"/>
  <c r="DB30" i="12" s="1"/>
  <c r="DK30" i="12"/>
  <c r="DL30" i="12" s="1"/>
  <c r="Y36" i="12"/>
  <c r="AL36" i="12"/>
  <c r="DV73" i="12"/>
  <c r="AI55" i="12"/>
  <c r="AJ55" i="12" s="1"/>
  <c r="BH55" i="12"/>
  <c r="BI55" i="12" s="1"/>
  <c r="CL55" i="12"/>
  <c r="CM55" i="12" s="1"/>
  <c r="DK55" i="12"/>
  <c r="DL55" i="12" s="1"/>
  <c r="AB59" i="12"/>
  <c r="Y59" i="12"/>
  <c r="Z59" i="12" s="1"/>
  <c r="AB63" i="12"/>
  <c r="AB65" i="12"/>
  <c r="Y65" i="12"/>
  <c r="Z65" i="12" s="1"/>
  <c r="AB67" i="12"/>
  <c r="AB69" i="12"/>
  <c r="Y69" i="12"/>
  <c r="Z69" i="12" s="1"/>
  <c r="AB71" i="12"/>
  <c r="Y71" i="12"/>
  <c r="Z71" i="12" s="1"/>
  <c r="U81" i="12"/>
  <c r="P83" i="12"/>
  <c r="O84" i="12"/>
  <c r="S84" i="12"/>
  <c r="Z21" i="12"/>
  <c r="AI26" i="12"/>
  <c r="AJ26" i="12" s="1"/>
  <c r="BC26" i="12"/>
  <c r="BD26" i="12" s="1"/>
  <c r="CG26" i="12"/>
  <c r="CH26" i="12" s="1"/>
  <c r="DA26" i="12"/>
  <c r="DB26" i="12" s="1"/>
  <c r="AB54" i="12"/>
  <c r="Y54" i="12"/>
  <c r="Z54" i="12" s="1"/>
  <c r="P86" i="12"/>
  <c r="Y95" i="12"/>
  <c r="Z95" i="12" s="1"/>
  <c r="AB95" i="12"/>
  <c r="T108" i="12"/>
  <c r="W108" i="12"/>
  <c r="AS21" i="12"/>
  <c r="BM21" i="12"/>
  <c r="CG21" i="12"/>
  <c r="DA21" i="12"/>
  <c r="DK21" i="12"/>
  <c r="AS29" i="12"/>
  <c r="AT29" i="12" s="1"/>
  <c r="BM29" i="12"/>
  <c r="BN29" i="12" s="1"/>
  <c r="CG29" i="12"/>
  <c r="CH29" i="12" s="1"/>
  <c r="DA29" i="12"/>
  <c r="DB29" i="12" s="1"/>
  <c r="Y37" i="12"/>
  <c r="Z37" i="12" s="1"/>
  <c r="P58" i="12"/>
  <c r="P60" i="12"/>
  <c r="U82" i="12"/>
  <c r="AE21" i="12"/>
  <c r="AN21" i="12"/>
  <c r="AX21" i="12"/>
  <c r="BH21" i="12"/>
  <c r="BR21" i="12"/>
  <c r="CB21" i="12"/>
  <c r="CL21" i="12"/>
  <c r="CV21" i="12"/>
  <c r="DF21" i="12"/>
  <c r="AI25" i="12"/>
  <c r="AJ25" i="12" s="1"/>
  <c r="AL27" i="12"/>
  <c r="AD28" i="12"/>
  <c r="AN29" i="12"/>
  <c r="AO29" i="12" s="1"/>
  <c r="AX29" i="12"/>
  <c r="AY29" i="12" s="1"/>
  <c r="BH29" i="12"/>
  <c r="BI29" i="12" s="1"/>
  <c r="BR29" i="12"/>
  <c r="BS29" i="12" s="1"/>
  <c r="CB29" i="12"/>
  <c r="CC29" i="12" s="1"/>
  <c r="CL29" i="12"/>
  <c r="CM29" i="12" s="1"/>
  <c r="CV29" i="12"/>
  <c r="CW29" i="12" s="1"/>
  <c r="DF29" i="12"/>
  <c r="DG29" i="12" s="1"/>
  <c r="W35" i="12"/>
  <c r="AD36" i="12"/>
  <c r="AE36" i="12" s="1"/>
  <c r="AB37" i="12"/>
  <c r="T55" i="12"/>
  <c r="U55" i="12" s="1"/>
  <c r="O55" i="12"/>
  <c r="E55" i="12"/>
  <c r="DA55" i="12"/>
  <c r="DB55" i="12" s="1"/>
  <c r="CG55" i="12"/>
  <c r="CH55" i="12" s="1"/>
  <c r="BM55" i="12"/>
  <c r="BN55" i="12" s="1"/>
  <c r="AS55" i="12"/>
  <c r="AT55" i="12" s="1"/>
  <c r="AN55" i="12"/>
  <c r="AO55" i="12" s="1"/>
  <c r="BR55" i="12"/>
  <c r="BS55" i="12" s="1"/>
  <c r="CQ55" i="12"/>
  <c r="CR55" i="12" s="1"/>
  <c r="DP55" i="12"/>
  <c r="DQ55" i="12" s="1"/>
  <c r="DX80" i="12"/>
  <c r="AC81" i="12"/>
  <c r="Y96" i="12"/>
  <c r="Z96" i="12" s="1"/>
  <c r="AB96" i="12"/>
  <c r="T100" i="12"/>
  <c r="W100" i="12"/>
  <c r="T104" i="12"/>
  <c r="W104" i="12"/>
  <c r="T110" i="12"/>
  <c r="W110" i="12"/>
  <c r="T191" i="12"/>
  <c r="U191" i="12" s="1"/>
  <c r="O191" i="12"/>
  <c r="DF191" i="12"/>
  <c r="DG191" i="12" s="1"/>
  <c r="CL191" i="12"/>
  <c r="CM191" i="12" s="1"/>
  <c r="BR191" i="12"/>
  <c r="BS191" i="12" s="1"/>
  <c r="AX191" i="12"/>
  <c r="AY191" i="12" s="1"/>
  <c r="AD191" i="12"/>
  <c r="AE191" i="12" s="1"/>
  <c r="DA191" i="12"/>
  <c r="DB191" i="12" s="1"/>
  <c r="CG191" i="12"/>
  <c r="CH191" i="12" s="1"/>
  <c r="BM191" i="12"/>
  <c r="BN191" i="12" s="1"/>
  <c r="AS191" i="12"/>
  <c r="AT191" i="12" s="1"/>
  <c r="Y191" i="12"/>
  <c r="Z191" i="12" s="1"/>
  <c r="CV191" i="12"/>
  <c r="CW191" i="12" s="1"/>
  <c r="BH191" i="12"/>
  <c r="BI191" i="12" s="1"/>
  <c r="DK191" i="12"/>
  <c r="DL191" i="12" s="1"/>
  <c r="BW191" i="12"/>
  <c r="BX191" i="12" s="1"/>
  <c r="AI191" i="12"/>
  <c r="AJ191" i="12" s="1"/>
  <c r="CQ191" i="12"/>
  <c r="CR191" i="12" s="1"/>
  <c r="DP191" i="12"/>
  <c r="DQ191" i="12" s="1"/>
  <c r="CB191" i="12"/>
  <c r="CC191" i="12" s="1"/>
  <c r="AN191" i="12"/>
  <c r="AO191" i="12" s="1"/>
  <c r="BC191" i="12"/>
  <c r="BD191" i="12" s="1"/>
  <c r="AD58" i="12"/>
  <c r="AE58" i="12" s="1"/>
  <c r="AX58" i="12"/>
  <c r="AY58" i="12" s="1"/>
  <c r="BR58" i="12"/>
  <c r="BS58" i="12" s="1"/>
  <c r="CL58" i="12"/>
  <c r="CM58" i="12" s="1"/>
  <c r="DF58" i="12"/>
  <c r="DG58" i="12" s="1"/>
  <c r="AD62" i="12"/>
  <c r="AE62" i="12" s="1"/>
  <c r="AX62" i="12"/>
  <c r="AY62" i="12" s="1"/>
  <c r="BR62" i="12"/>
  <c r="BS62" i="12" s="1"/>
  <c r="CL62" i="12"/>
  <c r="CM62" i="12" s="1"/>
  <c r="AD64" i="12"/>
  <c r="AE64" i="12" s="1"/>
  <c r="AD68" i="12"/>
  <c r="AE68" i="12" s="1"/>
  <c r="AX68" i="12"/>
  <c r="AY68" i="12" s="1"/>
  <c r="DV119" i="12"/>
  <c r="T83" i="12"/>
  <c r="U83" i="12" s="1"/>
  <c r="P85" i="12"/>
  <c r="P87" i="12"/>
  <c r="AL89" i="12"/>
  <c r="AI89" i="12"/>
  <c r="AJ89" i="12" s="1"/>
  <c r="AD89" i="12"/>
  <c r="AE89" i="12" s="1"/>
  <c r="Y94" i="12"/>
  <c r="Z94" i="12" s="1"/>
  <c r="AB94" i="12"/>
  <c r="T116" i="12"/>
  <c r="W116" i="12"/>
  <c r="AR160" i="12"/>
  <c r="P57" i="12"/>
  <c r="AI58" i="12"/>
  <c r="AJ58" i="12" s="1"/>
  <c r="BC58" i="12"/>
  <c r="BD58" i="12" s="1"/>
  <c r="BW58" i="12"/>
  <c r="BX58" i="12" s="1"/>
  <c r="CQ58" i="12"/>
  <c r="CR58" i="12" s="1"/>
  <c r="DK58" i="12"/>
  <c r="DL58" i="12" s="1"/>
  <c r="P59" i="12"/>
  <c r="P61" i="12"/>
  <c r="AI62" i="12"/>
  <c r="AJ62" i="12" s="1"/>
  <c r="BC62" i="12"/>
  <c r="BD62" i="12" s="1"/>
  <c r="BW62" i="12"/>
  <c r="BX62" i="12" s="1"/>
  <c r="CQ62" i="12"/>
  <c r="CR62" i="12" s="1"/>
  <c r="P63" i="12"/>
  <c r="AI64" i="12"/>
  <c r="AJ64" i="12" s="1"/>
  <c r="P65" i="12"/>
  <c r="AI66" i="12"/>
  <c r="AJ66" i="12" s="1"/>
  <c r="P67" i="12"/>
  <c r="AI68" i="12"/>
  <c r="AJ68" i="12" s="1"/>
  <c r="BC68" i="12"/>
  <c r="BD68" i="12" s="1"/>
  <c r="CQ68" i="12"/>
  <c r="CR68" i="12" s="1"/>
  <c r="P69" i="12"/>
  <c r="P71" i="12"/>
  <c r="AC83" i="12"/>
  <c r="AH83" i="12" s="1"/>
  <c r="AM83" i="12" s="1"/>
  <c r="AR83" i="12" s="1"/>
  <c r="AW83" i="12" s="1"/>
  <c r="BB83" i="12" s="1"/>
  <c r="BG83" i="12" s="1"/>
  <c r="BL83" i="12" s="1"/>
  <c r="BQ83" i="12" s="1"/>
  <c r="BV83" i="12" s="1"/>
  <c r="CA83" i="12" s="1"/>
  <c r="CF83" i="12" s="1"/>
  <c r="CK83" i="12" s="1"/>
  <c r="CP83" i="12" s="1"/>
  <c r="CU83" i="12" s="1"/>
  <c r="CZ83" i="12" s="1"/>
  <c r="DE83" i="12" s="1"/>
  <c r="DJ83" i="12" s="1"/>
  <c r="DO83" i="12" s="1"/>
  <c r="Y83" i="12"/>
  <c r="Z83" i="12" s="1"/>
  <c r="AB90" i="12"/>
  <c r="Y90" i="12"/>
  <c r="Z90" i="12" s="1"/>
  <c r="T91" i="12"/>
  <c r="W91" i="12"/>
  <c r="P93" i="12"/>
  <c r="T102" i="12"/>
  <c r="W102" i="12"/>
  <c r="T118" i="12"/>
  <c r="W118" i="12"/>
  <c r="P170" i="12"/>
  <c r="P201" i="12"/>
  <c r="P88" i="12"/>
  <c r="P90" i="12"/>
  <c r="T98" i="12"/>
  <c r="W98" i="12"/>
  <c r="T106" i="12"/>
  <c r="W106" i="12"/>
  <c r="T114" i="12"/>
  <c r="W114" i="12"/>
  <c r="DP155" i="12"/>
  <c r="P160" i="12"/>
  <c r="AI162" i="12"/>
  <c r="AJ162" i="12" s="1"/>
  <c r="AM162" i="12"/>
  <c r="X164" i="12"/>
  <c r="T164" i="12"/>
  <c r="U164" i="12" s="1"/>
  <c r="CE187" i="12"/>
  <c r="CJ187" i="12" s="1"/>
  <c r="CO187" i="12" s="1"/>
  <c r="CT187" i="12" s="1"/>
  <c r="CY187" i="12" s="1"/>
  <c r="DD187" i="12" s="1"/>
  <c r="DI187" i="12" s="1"/>
  <c r="CB187" i="12"/>
  <c r="CC187" i="12" s="1"/>
  <c r="T112" i="12"/>
  <c r="W112" i="12"/>
  <c r="AR195" i="12"/>
  <c r="AW195" i="12" s="1"/>
  <c r="BB195" i="12" s="1"/>
  <c r="AI195" i="12"/>
  <c r="AJ195" i="12" s="1"/>
  <c r="Y156" i="12"/>
  <c r="Z156" i="12" s="1"/>
  <c r="AB156" i="12"/>
  <c r="AM158" i="12"/>
  <c r="AB159" i="12"/>
  <c r="AI166" i="12"/>
  <c r="AJ166" i="12" s="1"/>
  <c r="AM166" i="12"/>
  <c r="AB167" i="12"/>
  <c r="Y167" i="12"/>
  <c r="Z167" i="12" s="1"/>
  <c r="DT182" i="12"/>
  <c r="DW182" i="12"/>
  <c r="BU190" i="12"/>
  <c r="BZ190" i="12" s="1"/>
  <c r="CE190" i="12" s="1"/>
  <c r="CJ190" i="12" s="1"/>
  <c r="CO190" i="12" s="1"/>
  <c r="BR190" i="12"/>
  <c r="BS190" i="12" s="1"/>
  <c r="AQ193" i="12"/>
  <c r="BA194" i="12"/>
  <c r="BF194" i="12" s="1"/>
  <c r="BK194" i="12" s="1"/>
  <c r="BP194" i="12" s="1"/>
  <c r="AQ197" i="12"/>
  <c r="AQ200" i="12"/>
  <c r="T212" i="12"/>
  <c r="W212" i="12"/>
  <c r="AL231" i="12"/>
  <c r="P232" i="12"/>
  <c r="P254" i="12"/>
  <c r="P168" i="12"/>
  <c r="AB172" i="12"/>
  <c r="Y172" i="12"/>
  <c r="Z172" i="12" s="1"/>
  <c r="P173" i="12"/>
  <c r="AR194" i="12"/>
  <c r="AW194" i="12" s="1"/>
  <c r="BB194" i="12" s="1"/>
  <c r="BG194" i="12" s="1"/>
  <c r="BL194" i="12" s="1"/>
  <c r="BQ194" i="12" s="1"/>
  <c r="BV194" i="12" s="1"/>
  <c r="CA194" i="12" s="1"/>
  <c r="CF194" i="12" s="1"/>
  <c r="CK194" i="12" s="1"/>
  <c r="CP194" i="12" s="1"/>
  <c r="CU194" i="12" s="1"/>
  <c r="CZ194" i="12" s="1"/>
  <c r="DE194" i="12" s="1"/>
  <c r="DJ194" i="12" s="1"/>
  <c r="DO194" i="12" s="1"/>
  <c r="AI194" i="12"/>
  <c r="AJ194" i="12" s="1"/>
  <c r="AQ196" i="12"/>
  <c r="AN196" i="12"/>
  <c r="AO196" i="12" s="1"/>
  <c r="BA198" i="12"/>
  <c r="BF198" i="12" s="1"/>
  <c r="BK198" i="12" s="1"/>
  <c r="BP198" i="12" s="1"/>
  <c r="BU198" i="12" s="1"/>
  <c r="AX198" i="12"/>
  <c r="AY198" i="12" s="1"/>
  <c r="W39" i="12"/>
  <c r="W40" i="12"/>
  <c r="Y52" i="12"/>
  <c r="AI52" i="12"/>
  <c r="AJ52" i="12" s="1"/>
  <c r="AS52" i="12"/>
  <c r="BC52" i="12"/>
  <c r="BD52" i="12" s="1"/>
  <c r="BM52" i="12"/>
  <c r="BW52" i="12"/>
  <c r="BX52" i="12" s="1"/>
  <c r="CG52" i="12"/>
  <c r="CQ52" i="12"/>
  <c r="CR52" i="12" s="1"/>
  <c r="DA52" i="12"/>
  <c r="DK52" i="12"/>
  <c r="DL52" i="12" s="1"/>
  <c r="AG83" i="12"/>
  <c r="AG93" i="12"/>
  <c r="T128" i="12"/>
  <c r="U128" i="12" s="1"/>
  <c r="O128" i="12"/>
  <c r="Y135" i="12"/>
  <c r="Z135" i="12" s="1"/>
  <c r="T137" i="12"/>
  <c r="T145" i="12"/>
  <c r="AB165" i="12"/>
  <c r="P166" i="12"/>
  <c r="AR184" i="12"/>
  <c r="AW184" i="12" s="1"/>
  <c r="BB184" i="12" s="1"/>
  <c r="BG184" i="12" s="1"/>
  <c r="BL184" i="12" s="1"/>
  <c r="BQ184" i="12" s="1"/>
  <c r="BV184" i="12" s="1"/>
  <c r="CA184" i="12" s="1"/>
  <c r="CF184" i="12" s="1"/>
  <c r="CK184" i="12" s="1"/>
  <c r="CP184" i="12" s="1"/>
  <c r="CU184" i="12" s="1"/>
  <c r="CZ184" i="12" s="1"/>
  <c r="DE184" i="12" s="1"/>
  <c r="DJ184" i="12" s="1"/>
  <c r="DO184" i="12" s="1"/>
  <c r="Y184" i="12"/>
  <c r="T186" i="12"/>
  <c r="U186" i="12" s="1"/>
  <c r="O186" i="12"/>
  <c r="Y186" i="12"/>
  <c r="Z186" i="12" s="1"/>
  <c r="AI186" i="12"/>
  <c r="AJ186" i="12" s="1"/>
  <c r="AQ188" i="12"/>
  <c r="AN188" i="12"/>
  <c r="AO188" i="12" s="1"/>
  <c r="AS192" i="12"/>
  <c r="AT192" i="12" s="1"/>
  <c r="AV192" i="12"/>
  <c r="BA192" i="12" s="1"/>
  <c r="BF192" i="12" s="1"/>
  <c r="DS51" i="12"/>
  <c r="O52" i="12"/>
  <c r="T52" i="12"/>
  <c r="U52" i="12" s="1"/>
  <c r="T94" i="12"/>
  <c r="T95" i="12"/>
  <c r="T96" i="12"/>
  <c r="U96" i="12" s="1"/>
  <c r="AB97" i="12"/>
  <c r="AB101" i="12"/>
  <c r="AB103" i="12"/>
  <c r="AB105" i="12"/>
  <c r="AB107" i="12"/>
  <c r="AB109" i="12"/>
  <c r="AB113" i="12"/>
  <c r="AB115" i="12"/>
  <c r="AB117" i="12"/>
  <c r="T133" i="12"/>
  <c r="T134" i="12"/>
  <c r="T135" i="12"/>
  <c r="T136" i="12"/>
  <c r="U136" i="12" s="1"/>
  <c r="AB161" i="12"/>
  <c r="P162" i="12"/>
  <c r="Y162" i="12"/>
  <c r="Z162" i="12" s="1"/>
  <c r="AB169" i="12"/>
  <c r="Y169" i="12"/>
  <c r="Z169" i="12" s="1"/>
  <c r="P172" i="12"/>
  <c r="AG174" i="12"/>
  <c r="AD174" i="12"/>
  <c r="AE174" i="12" s="1"/>
  <c r="AV183" i="12"/>
  <c r="AQ184" i="12"/>
  <c r="AN192" i="12"/>
  <c r="AO192" i="12" s="1"/>
  <c r="BZ195" i="12"/>
  <c r="CE195" i="12" s="1"/>
  <c r="CJ195" i="12" s="1"/>
  <c r="CO195" i="12" s="1"/>
  <c r="AI198" i="12"/>
  <c r="AJ198" i="12" s="1"/>
  <c r="DW210" i="12"/>
  <c r="DP211" i="12"/>
  <c r="DK211" i="12"/>
  <c r="DF211" i="12"/>
  <c r="DA211" i="12"/>
  <c r="CV211" i="12"/>
  <c r="CQ211" i="12"/>
  <c r="CL211" i="12"/>
  <c r="CG211" i="12"/>
  <c r="CB211" i="12"/>
  <c r="BW211" i="12"/>
  <c r="BR211" i="12"/>
  <c r="BM211" i="12"/>
  <c r="BH211" i="12"/>
  <c r="BC211" i="12"/>
  <c r="AX211" i="12"/>
  <c r="AS211" i="12"/>
  <c r="AN211" i="12"/>
  <c r="AI211" i="12"/>
  <c r="AD211" i="12"/>
  <c r="Y211" i="12"/>
  <c r="T211" i="12"/>
  <c r="O211" i="12"/>
  <c r="DF216" i="12"/>
  <c r="DG216" i="12" s="1"/>
  <c r="CL216" i="12"/>
  <c r="CM216" i="12" s="1"/>
  <c r="BR216" i="12"/>
  <c r="BS216" i="12" s="1"/>
  <c r="AX216" i="12"/>
  <c r="AY216" i="12" s="1"/>
  <c r="AD216" i="12"/>
  <c r="AE216" i="12" s="1"/>
  <c r="DA216" i="12"/>
  <c r="DB216" i="12" s="1"/>
  <c r="CG216" i="12"/>
  <c r="CH216" i="12" s="1"/>
  <c r="BM216" i="12"/>
  <c r="BN216" i="12" s="1"/>
  <c r="AS216" i="12"/>
  <c r="AT216" i="12" s="1"/>
  <c r="Y216" i="12"/>
  <c r="Z216" i="12" s="1"/>
  <c r="DP216" i="12"/>
  <c r="DQ216" i="12" s="1"/>
  <c r="CB216" i="12"/>
  <c r="CC216" i="12" s="1"/>
  <c r="AN216" i="12"/>
  <c r="AO216" i="12" s="1"/>
  <c r="O216" i="12"/>
  <c r="CQ216" i="12"/>
  <c r="CR216" i="12" s="1"/>
  <c r="BC216" i="12"/>
  <c r="BD216" i="12" s="1"/>
  <c r="BH216" i="12"/>
  <c r="BI216" i="12" s="1"/>
  <c r="DK216" i="12"/>
  <c r="DL216" i="12" s="1"/>
  <c r="AI216" i="12"/>
  <c r="AJ216" i="12" s="1"/>
  <c r="P228" i="12"/>
  <c r="T229" i="12"/>
  <c r="U229" i="12" s="1"/>
  <c r="X229" i="12"/>
  <c r="AC229" i="12" s="1"/>
  <c r="AH229" i="12" s="1"/>
  <c r="T230" i="12"/>
  <c r="U230" i="12" s="1"/>
  <c r="AD252" i="12"/>
  <c r="AE252" i="12" s="1"/>
  <c r="AG252" i="12"/>
  <c r="Y252" i="12"/>
  <c r="Z252" i="12" s="1"/>
  <c r="AD52" i="12"/>
  <c r="AN52" i="12"/>
  <c r="AO52" i="12" s="1"/>
  <c r="AX52" i="12"/>
  <c r="BH52" i="12"/>
  <c r="BI52" i="12" s="1"/>
  <c r="BR52" i="12"/>
  <c r="CB52" i="12"/>
  <c r="CC52" i="12" s="1"/>
  <c r="CL52" i="12"/>
  <c r="CV52" i="12"/>
  <c r="CW52" i="12" s="1"/>
  <c r="DF52" i="12"/>
  <c r="DP52" i="12"/>
  <c r="DQ52" i="12" s="1"/>
  <c r="D53" i="12"/>
  <c r="DT125" i="12"/>
  <c r="Y129" i="12"/>
  <c r="Z129" i="12" s="1"/>
  <c r="Y133" i="12"/>
  <c r="Z133" i="12" s="1"/>
  <c r="Y134" i="12"/>
  <c r="Z134" i="12" s="1"/>
  <c r="AB157" i="12"/>
  <c r="Y157" i="12"/>
  <c r="Z157" i="12" s="1"/>
  <c r="P158" i="12"/>
  <c r="P171" i="12"/>
  <c r="AN185" i="12"/>
  <c r="AO185" i="12" s="1"/>
  <c r="AQ185" i="12"/>
  <c r="AN189" i="12"/>
  <c r="AO189" i="12" s="1"/>
  <c r="AQ189" i="12"/>
  <c r="Y193" i="12"/>
  <c r="Z193" i="12" s="1"/>
  <c r="AR197" i="12"/>
  <c r="AW197" i="12" s="1"/>
  <c r="BB197" i="12" s="1"/>
  <c r="BG197" i="12" s="1"/>
  <c r="BL197" i="12" s="1"/>
  <c r="BQ197" i="12" s="1"/>
  <c r="BV197" i="12" s="1"/>
  <c r="CA197" i="12" s="1"/>
  <c r="CF197" i="12" s="1"/>
  <c r="CK197" i="12" s="1"/>
  <c r="CP197" i="12" s="1"/>
  <c r="CU197" i="12" s="1"/>
  <c r="CZ197" i="12" s="1"/>
  <c r="DE197" i="12" s="1"/>
  <c r="DJ197" i="12" s="1"/>
  <c r="DO197" i="12" s="1"/>
  <c r="AD197" i="12"/>
  <c r="AE197" i="12" s="1"/>
  <c r="AI213" i="12"/>
  <c r="AJ213" i="12" s="1"/>
  <c r="AL213" i="12"/>
  <c r="AB269" i="12"/>
  <c r="U51" i="12"/>
  <c r="AO51" i="12"/>
  <c r="BI51" i="12"/>
  <c r="CC51" i="12"/>
  <c r="CW51" i="12"/>
  <c r="DQ51" i="12"/>
  <c r="P54" i="12"/>
  <c r="DW80" i="12"/>
  <c r="O129" i="12"/>
  <c r="T140" i="12"/>
  <c r="O140" i="12"/>
  <c r="P140" i="12" s="1"/>
  <c r="T147" i="12"/>
  <c r="U147" i="12" s="1"/>
  <c r="T156" i="12"/>
  <c r="U156" i="12" s="1"/>
  <c r="T162" i="12"/>
  <c r="U162" i="12" s="1"/>
  <c r="AB163" i="12"/>
  <c r="Y163" i="12"/>
  <c r="Z163" i="12" s="1"/>
  <c r="P164" i="12"/>
  <c r="Y174" i="12"/>
  <c r="Z174" i="12" s="1"/>
  <c r="AE183" i="12"/>
  <c r="T187" i="12"/>
  <c r="U187" i="12" s="1"/>
  <c r="O187" i="12"/>
  <c r="DF187" i="12"/>
  <c r="DG187" i="12" s="1"/>
  <c r="BR187" i="12"/>
  <c r="BS187" i="12" s="1"/>
  <c r="AX187" i="12"/>
  <c r="AY187" i="12" s="1"/>
  <c r="AD187" i="12"/>
  <c r="AE187" i="12" s="1"/>
  <c r="BM187" i="12"/>
  <c r="BN187" i="12" s="1"/>
  <c r="AS187" i="12"/>
  <c r="AT187" i="12" s="1"/>
  <c r="Y187" i="12"/>
  <c r="Z187" i="12" s="1"/>
  <c r="BC187" i="12"/>
  <c r="BD187" i="12" s="1"/>
  <c r="CV187" i="12"/>
  <c r="CW187" i="12" s="1"/>
  <c r="BH187" i="12"/>
  <c r="BI187" i="12" s="1"/>
  <c r="BW187" i="12"/>
  <c r="BX187" i="12" s="1"/>
  <c r="T190" i="12"/>
  <c r="U190" i="12" s="1"/>
  <c r="O190" i="12"/>
  <c r="BM190" i="12"/>
  <c r="BN190" i="12" s="1"/>
  <c r="AS190" i="12"/>
  <c r="AT190" i="12" s="1"/>
  <c r="Y190" i="12"/>
  <c r="Z190" i="12" s="1"/>
  <c r="BH190" i="12"/>
  <c r="BI190" i="12" s="1"/>
  <c r="AN190" i="12"/>
  <c r="AO190" i="12" s="1"/>
  <c r="AI190" i="12"/>
  <c r="AJ190" i="12" s="1"/>
  <c r="AX190" i="12"/>
  <c r="AY190" i="12" s="1"/>
  <c r="BC190" i="12"/>
  <c r="BD190" i="12" s="1"/>
  <c r="Y197" i="12"/>
  <c r="Z197" i="12" s="1"/>
  <c r="O215" i="12"/>
  <c r="S215" i="12"/>
  <c r="AQ215" i="12"/>
  <c r="T216" i="12"/>
  <c r="U216" i="12" s="1"/>
  <c r="AQ225" i="12"/>
  <c r="AV225" i="12" s="1"/>
  <c r="BA225" i="12" s="1"/>
  <c r="BF225" i="12" s="1"/>
  <c r="BK225" i="12" s="1"/>
  <c r="AN225" i="12"/>
  <c r="AQ228" i="12"/>
  <c r="AQ229" i="12"/>
  <c r="AV229" i="12" s="1"/>
  <c r="BA229" i="12" s="1"/>
  <c r="P246" i="12"/>
  <c r="AG263" i="12"/>
  <c r="O139" i="12"/>
  <c r="P139" i="12" s="1"/>
  <c r="O155" i="12"/>
  <c r="T155" i="12"/>
  <c r="AD162" i="12"/>
  <c r="AE162" i="12" s="1"/>
  <c r="AD166" i="12"/>
  <c r="AE166" i="12" s="1"/>
  <c r="AB171" i="12"/>
  <c r="Y171" i="12"/>
  <c r="Z171" i="12" s="1"/>
  <c r="P183" i="12"/>
  <c r="Y189" i="12"/>
  <c r="Z189" i="12" s="1"/>
  <c r="T194" i="12"/>
  <c r="U194" i="12" s="1"/>
  <c r="O194" i="12"/>
  <c r="Y194" i="12"/>
  <c r="Z194" i="12" s="1"/>
  <c r="AD194" i="12"/>
  <c r="AE194" i="12" s="1"/>
  <c r="T195" i="12"/>
  <c r="U195" i="12" s="1"/>
  <c r="O195" i="12"/>
  <c r="AD195" i="12"/>
  <c r="AE195" i="12" s="1"/>
  <c r="Y195" i="12"/>
  <c r="Z195" i="12" s="1"/>
  <c r="Y196" i="12"/>
  <c r="Z196" i="12" s="1"/>
  <c r="AV199" i="12"/>
  <c r="T225" i="12"/>
  <c r="O225" i="12"/>
  <c r="AI225" i="12"/>
  <c r="AD225" i="12"/>
  <c r="Y225" i="12"/>
  <c r="AC228" i="12"/>
  <c r="AH228" i="12" s="1"/>
  <c r="Y228" i="12"/>
  <c r="Z228" i="12" s="1"/>
  <c r="W245" i="12"/>
  <c r="T245" i="12"/>
  <c r="U245" i="12" s="1"/>
  <c r="AG248" i="12"/>
  <c r="X263" i="12"/>
  <c r="T263" i="12"/>
  <c r="W264" i="12"/>
  <c r="T264" i="12"/>
  <c r="U264" i="12" s="1"/>
  <c r="Y127" i="12"/>
  <c r="Y155" i="12"/>
  <c r="AD155" i="12"/>
  <c r="AI155" i="12"/>
  <c r="AN155" i="12"/>
  <c r="AS155" i="12"/>
  <c r="AX155" i="12"/>
  <c r="BC155" i="12"/>
  <c r="BH155" i="12"/>
  <c r="BM155" i="12"/>
  <c r="BR155" i="12"/>
  <c r="BW155" i="12"/>
  <c r="CB155" i="12"/>
  <c r="CG155" i="12"/>
  <c r="CL155" i="12"/>
  <c r="CQ155" i="12"/>
  <c r="CV155" i="12"/>
  <c r="DA155" i="12"/>
  <c r="DF155" i="12"/>
  <c r="DK155" i="12"/>
  <c r="DV175" i="12"/>
  <c r="T198" i="12"/>
  <c r="U198" i="12" s="1"/>
  <c r="O198" i="12"/>
  <c r="AS198" i="12"/>
  <c r="AT198" i="12" s="1"/>
  <c r="Y198" i="12"/>
  <c r="Z198" i="12" s="1"/>
  <c r="BH198" i="12"/>
  <c r="BI198" i="12" s="1"/>
  <c r="AN198" i="12"/>
  <c r="AO198" i="12" s="1"/>
  <c r="AD198" i="12"/>
  <c r="AE198" i="12" s="1"/>
  <c r="P199" i="12"/>
  <c r="X200" i="12"/>
  <c r="T200" i="12"/>
  <c r="U200" i="12" s="1"/>
  <c r="AD213" i="12"/>
  <c r="AE213" i="12" s="1"/>
  <c r="AB232" i="12"/>
  <c r="T234" i="12"/>
  <c r="X244" i="12"/>
  <c r="T244" i="12"/>
  <c r="P247" i="12"/>
  <c r="Y247" i="12"/>
  <c r="Z247" i="12" s="1"/>
  <c r="AB247" i="12"/>
  <c r="T250" i="12"/>
  <c r="W250" i="12"/>
  <c r="AB267" i="12"/>
  <c r="Y267" i="12"/>
  <c r="Z267" i="12" s="1"/>
  <c r="T185" i="12"/>
  <c r="U185" i="12" s="1"/>
  <c r="O185" i="12"/>
  <c r="AI185" i="12"/>
  <c r="AJ185" i="12" s="1"/>
  <c r="AD188" i="12"/>
  <c r="AE188" i="12" s="1"/>
  <c r="T189" i="12"/>
  <c r="U189" i="12" s="1"/>
  <c r="O189" i="12"/>
  <c r="AI189" i="12"/>
  <c r="AJ189" i="12" s="1"/>
  <c r="AD192" i="12"/>
  <c r="AE192" i="12" s="1"/>
  <c r="T193" i="12"/>
  <c r="U193" i="12" s="1"/>
  <c r="O193" i="12"/>
  <c r="AD196" i="12"/>
  <c r="AE196" i="12" s="1"/>
  <c r="T197" i="12"/>
  <c r="U197" i="12" s="1"/>
  <c r="O197" i="12"/>
  <c r="AI197" i="12"/>
  <c r="AJ197" i="12" s="1"/>
  <c r="P200" i="12"/>
  <c r="T213" i="12"/>
  <c r="P243" i="12"/>
  <c r="O255" i="12"/>
  <c r="Y243" i="12"/>
  <c r="AG244" i="12"/>
  <c r="AB246" i="12"/>
  <c r="Y246" i="12"/>
  <c r="Z246" i="12" s="1"/>
  <c r="T265" i="12"/>
  <c r="W265" i="12"/>
  <c r="W270" i="12"/>
  <c r="T270" i="12"/>
  <c r="T273" i="12"/>
  <c r="W273" i="12"/>
  <c r="T184" i="12"/>
  <c r="U184" i="12" s="1"/>
  <c r="O184" i="12"/>
  <c r="T188" i="12"/>
  <c r="U188" i="12" s="1"/>
  <c r="O188" i="12"/>
  <c r="AI188" i="12"/>
  <c r="AJ188" i="12" s="1"/>
  <c r="T192" i="12"/>
  <c r="U192" i="12" s="1"/>
  <c r="O192" i="12"/>
  <c r="AI192" i="12"/>
  <c r="AJ192" i="12" s="1"/>
  <c r="T196" i="12"/>
  <c r="U196" i="12" s="1"/>
  <c r="O196" i="12"/>
  <c r="AI196" i="12"/>
  <c r="AJ196" i="12" s="1"/>
  <c r="Y213" i="12"/>
  <c r="Z213" i="12" s="1"/>
  <c r="T214" i="12"/>
  <c r="W214" i="12"/>
  <c r="DV236" i="12"/>
  <c r="P231" i="12"/>
  <c r="U243" i="12"/>
  <c r="X248" i="12"/>
  <c r="T248" i="12"/>
  <c r="U248" i="12" s="1"/>
  <c r="O274" i="12"/>
  <c r="P262" i="12"/>
  <c r="AB262" i="12"/>
  <c r="DP226" i="12"/>
  <c r="DQ226" i="12" s="1"/>
  <c r="DK226" i="12"/>
  <c r="DL226" i="12" s="1"/>
  <c r="DF226" i="12"/>
  <c r="DG226" i="12" s="1"/>
  <c r="DA226" i="12"/>
  <c r="DB226" i="12" s="1"/>
  <c r="CV226" i="12"/>
  <c r="CW226" i="12" s="1"/>
  <c r="CQ226" i="12"/>
  <c r="CR226" i="12" s="1"/>
  <c r="CL226" i="12"/>
  <c r="CM226" i="12" s="1"/>
  <c r="CG226" i="12"/>
  <c r="CH226" i="12" s="1"/>
  <c r="CB226" i="12"/>
  <c r="CC226" i="12" s="1"/>
  <c r="BW226" i="12"/>
  <c r="BX226" i="12" s="1"/>
  <c r="BR226" i="12"/>
  <c r="BS226" i="12" s="1"/>
  <c r="BM226" i="12"/>
  <c r="BN226" i="12" s="1"/>
  <c r="BH226" i="12"/>
  <c r="BI226" i="12" s="1"/>
  <c r="BC226" i="12"/>
  <c r="BD226" i="12" s="1"/>
  <c r="AX226" i="12"/>
  <c r="AY226" i="12" s="1"/>
  <c r="AS226" i="12"/>
  <c r="AT226" i="12" s="1"/>
  <c r="AN226" i="12"/>
  <c r="AO226" i="12" s="1"/>
  <c r="AI226" i="12"/>
  <c r="AJ226" i="12" s="1"/>
  <c r="AD226" i="12"/>
  <c r="AE226" i="12" s="1"/>
  <c r="Y226" i="12"/>
  <c r="Z226" i="12" s="1"/>
  <c r="DP227" i="12"/>
  <c r="DQ227" i="12" s="1"/>
  <c r="P248" i="12"/>
  <c r="P266" i="12"/>
  <c r="DD230" i="12"/>
  <c r="T246" i="12"/>
  <c r="U246" i="12" s="1"/>
  <c r="P251" i="12"/>
  <c r="AB251" i="12"/>
  <c r="Y251" i="12"/>
  <c r="Z251" i="12" s="1"/>
  <c r="DV255" i="12"/>
  <c r="AD266" i="12"/>
  <c r="AE266" i="12" s="1"/>
  <c r="Y227" i="12"/>
  <c r="Z227" i="12" s="1"/>
  <c r="AD227" i="12"/>
  <c r="AE227" i="12" s="1"/>
  <c r="AI227" i="12"/>
  <c r="AJ227" i="12" s="1"/>
  <c r="AN227" i="12"/>
  <c r="AO227" i="12" s="1"/>
  <c r="AS227" i="12"/>
  <c r="AT227" i="12" s="1"/>
  <c r="AX227" i="12"/>
  <c r="AY227" i="12" s="1"/>
  <c r="BC227" i="12"/>
  <c r="BD227" i="12" s="1"/>
  <c r="BH227" i="12"/>
  <c r="BI227" i="12" s="1"/>
  <c r="BM227" i="12"/>
  <c r="BN227" i="12" s="1"/>
  <c r="BR227" i="12"/>
  <c r="BS227" i="12" s="1"/>
  <c r="BW227" i="12"/>
  <c r="BX227" i="12" s="1"/>
  <c r="CB227" i="12"/>
  <c r="CC227" i="12" s="1"/>
  <c r="CG227" i="12"/>
  <c r="CH227" i="12" s="1"/>
  <c r="CL227" i="12"/>
  <c r="CM227" i="12" s="1"/>
  <c r="CQ227" i="12"/>
  <c r="CR227" i="12" s="1"/>
  <c r="CV227" i="12"/>
  <c r="CW227" i="12" s="1"/>
  <c r="DA227" i="12"/>
  <c r="DB227" i="12" s="1"/>
  <c r="DF227" i="12"/>
  <c r="DG227" i="12" s="1"/>
  <c r="DK227" i="12"/>
  <c r="DL227" i="12" s="1"/>
  <c r="P269" i="12"/>
  <c r="T267" i="12"/>
  <c r="W268" i="12"/>
  <c r="T268" i="12"/>
  <c r="U268" i="12" s="1"/>
  <c r="AD271" i="12"/>
  <c r="AE271" i="12" s="1"/>
  <c r="AG271" i="12"/>
  <c r="T272" i="12"/>
  <c r="W272" i="12"/>
  <c r="AB217" i="12" l="1"/>
  <c r="BW68" i="12"/>
  <c r="BX68" i="12" s="1"/>
  <c r="AX64" i="12"/>
  <c r="AY64" i="12" s="1"/>
  <c r="CB68" i="12"/>
  <c r="CC68" i="12" s="1"/>
  <c r="AG136" i="12"/>
  <c r="AD136" i="12"/>
  <c r="BR198" i="12"/>
  <c r="BS198" i="12" s="1"/>
  <c r="Y165" i="12"/>
  <c r="Z165" i="12" s="1"/>
  <c r="DK62" i="12"/>
  <c r="DL62" i="12" s="1"/>
  <c r="AC82" i="12"/>
  <c r="BR68" i="12"/>
  <c r="BS68" i="12" s="1"/>
  <c r="CG56" i="12"/>
  <c r="CH56" i="12" s="1"/>
  <c r="CV68" i="12"/>
  <c r="CW68" i="12" s="1"/>
  <c r="Y70" i="12"/>
  <c r="Z70" i="12" s="1"/>
  <c r="DA62" i="12"/>
  <c r="DB62" i="12" s="1"/>
  <c r="AL133" i="12"/>
  <c r="AI133" i="12"/>
  <c r="AJ133" i="12" s="1"/>
  <c r="AL134" i="12"/>
  <c r="AI134" i="12"/>
  <c r="AJ134" i="12" s="1"/>
  <c r="AG147" i="12"/>
  <c r="AD147" i="12"/>
  <c r="AL135" i="12"/>
  <c r="AI135" i="12"/>
  <c r="AJ135" i="12" s="1"/>
  <c r="Y161" i="12"/>
  <c r="Z161" i="12" s="1"/>
  <c r="CL68" i="12"/>
  <c r="CM68" i="12" s="1"/>
  <c r="AS64" i="12"/>
  <c r="AT64" i="12" s="1"/>
  <c r="BW190" i="12"/>
  <c r="BX190" i="12" s="1"/>
  <c r="AB99" i="12"/>
  <c r="BC64" i="12"/>
  <c r="BD64" i="12" s="1"/>
  <c r="DF62" i="12"/>
  <c r="DG62" i="12" s="1"/>
  <c r="AB88" i="12"/>
  <c r="AG88" i="12" s="1"/>
  <c r="CL56" i="12"/>
  <c r="CM56" i="12" s="1"/>
  <c r="BH64" i="12"/>
  <c r="BI64" i="12" s="1"/>
  <c r="CG68" i="12"/>
  <c r="CH68" i="12" s="1"/>
  <c r="U146" i="12"/>
  <c r="DS146" i="12"/>
  <c r="U145" i="12"/>
  <c r="DS145" i="12"/>
  <c r="U140" i="12"/>
  <c r="DS140" i="12"/>
  <c r="U139" i="12"/>
  <c r="DS139" i="12"/>
  <c r="U138" i="12"/>
  <c r="DS138" i="12"/>
  <c r="U137" i="12"/>
  <c r="DS137" i="12"/>
  <c r="CB186" i="12"/>
  <c r="CC186" i="12" s="1"/>
  <c r="BC186" i="12"/>
  <c r="BD186" i="12" s="1"/>
  <c r="AS194" i="12"/>
  <c r="AT194" i="12" s="1"/>
  <c r="AI184" i="12"/>
  <c r="AJ184" i="12" s="1"/>
  <c r="AD184" i="12"/>
  <c r="AE184" i="12" s="1"/>
  <c r="Y229" i="12"/>
  <c r="Z229" i="12" s="1"/>
  <c r="AD228" i="12"/>
  <c r="AE228" i="12" s="1"/>
  <c r="AI128" i="12"/>
  <c r="AJ128" i="12" s="1"/>
  <c r="AI132" i="12"/>
  <c r="AJ132" i="12" s="1"/>
  <c r="AI130" i="12"/>
  <c r="AJ130" i="12" s="1"/>
  <c r="AI129" i="12"/>
  <c r="AJ129" i="12" s="1"/>
  <c r="AI127" i="12"/>
  <c r="AJ127" i="12" s="1"/>
  <c r="AE126" i="12"/>
  <c r="AI126" i="12"/>
  <c r="Y262" i="12"/>
  <c r="AL266" i="12"/>
  <c r="AN266" i="12" s="1"/>
  <c r="AO266" i="12" s="1"/>
  <c r="AB111" i="12"/>
  <c r="AD111" i="12" s="1"/>
  <c r="BR186" i="12"/>
  <c r="BS186" i="12" s="1"/>
  <c r="AS186" i="12"/>
  <c r="AT186" i="12" s="1"/>
  <c r="Y230" i="12"/>
  <c r="Z230" i="12" s="1"/>
  <c r="T93" i="12"/>
  <c r="U93" i="12" s="1"/>
  <c r="O119" i="12"/>
  <c r="AB33" i="12"/>
  <c r="Y67" i="12"/>
  <c r="Z67" i="12" s="1"/>
  <c r="Y63" i="12"/>
  <c r="Z63" i="12" s="1"/>
  <c r="AX186" i="12"/>
  <c r="AY186" i="12" s="1"/>
  <c r="Y170" i="12"/>
  <c r="Z170" i="12" s="1"/>
  <c r="AD66" i="12"/>
  <c r="AE66" i="12" s="1"/>
  <c r="AB87" i="12"/>
  <c r="Y66" i="12"/>
  <c r="Z66" i="12" s="1"/>
  <c r="Y266" i="12"/>
  <c r="Z266" i="12" s="1"/>
  <c r="AD202" i="12"/>
  <c r="AE202" i="12" s="1"/>
  <c r="AB249" i="12"/>
  <c r="AD249" i="12" s="1"/>
  <c r="AN186" i="12"/>
  <c r="AO186" i="12" s="1"/>
  <c r="AB32" i="12"/>
  <c r="DP186" i="12"/>
  <c r="DQ186" i="12" s="1"/>
  <c r="BP64" i="12"/>
  <c r="BM64" i="12"/>
  <c r="BN64" i="12" s="1"/>
  <c r="DD68" i="12"/>
  <c r="DA68" i="12"/>
  <c r="DB68" i="12" s="1"/>
  <c r="Y254" i="12"/>
  <c r="Z254" i="12" s="1"/>
  <c r="AB254" i="12"/>
  <c r="AB158" i="12"/>
  <c r="Y158" i="12"/>
  <c r="Z158" i="12" s="1"/>
  <c r="AD231" i="12"/>
  <c r="AE231" i="12" s="1"/>
  <c r="P274" i="12"/>
  <c r="BC198" i="12"/>
  <c r="BD198" i="12" s="1"/>
  <c r="DF186" i="12"/>
  <c r="DG186" i="12" s="1"/>
  <c r="BM186" i="12"/>
  <c r="BN186" i="12" s="1"/>
  <c r="AI183" i="12"/>
  <c r="AJ183" i="12" s="1"/>
  <c r="AI56" i="12"/>
  <c r="AJ56" i="12" s="1"/>
  <c r="AD56" i="12"/>
  <c r="AE56" i="12" s="1"/>
  <c r="E56" i="12"/>
  <c r="AB160" i="12"/>
  <c r="Y160" i="12"/>
  <c r="Z160" i="12" s="1"/>
  <c r="AB85" i="12"/>
  <c r="AW70" i="12"/>
  <c r="AS70" i="12"/>
  <c r="AT70" i="12" s="1"/>
  <c r="AX225" i="12"/>
  <c r="AY225" i="12" s="1"/>
  <c r="AN195" i="12"/>
  <c r="AO195" i="12" s="1"/>
  <c r="BH194" i="12"/>
  <c r="BI194" i="12" s="1"/>
  <c r="Y173" i="12"/>
  <c r="Z173" i="12" s="1"/>
  <c r="CL190" i="12"/>
  <c r="CM190" i="12" s="1"/>
  <c r="CQ187" i="12"/>
  <c r="CR187" i="12" s="1"/>
  <c r="CG187" i="12"/>
  <c r="CH187" i="12" s="1"/>
  <c r="AD170" i="12"/>
  <c r="AE170" i="12" s="1"/>
  <c r="BW186" i="12"/>
  <c r="BX186" i="12" s="1"/>
  <c r="CG186" i="12"/>
  <c r="CH186" i="12" s="1"/>
  <c r="AI70" i="12"/>
  <c r="AJ70" i="12" s="1"/>
  <c r="AD70" i="12"/>
  <c r="AE70" i="12" s="1"/>
  <c r="AD83" i="12"/>
  <c r="AE83" i="12" s="1"/>
  <c r="Y61" i="12"/>
  <c r="Z61" i="12" s="1"/>
  <c r="Y57" i="12"/>
  <c r="Z57" i="12" s="1"/>
  <c r="BH56" i="12"/>
  <c r="BI56" i="12" s="1"/>
  <c r="CB56" i="12"/>
  <c r="CC56" i="12" s="1"/>
  <c r="BM56" i="12"/>
  <c r="BN56" i="12" s="1"/>
  <c r="AX56" i="12"/>
  <c r="AY56" i="12" s="1"/>
  <c r="BW56" i="12"/>
  <c r="BX56" i="12" s="1"/>
  <c r="O56" i="12"/>
  <c r="P56" i="12" s="1"/>
  <c r="Y235" i="12"/>
  <c r="Z235" i="12" s="1"/>
  <c r="AB235" i="12"/>
  <c r="Y201" i="12"/>
  <c r="Z201" i="12" s="1"/>
  <c r="AB168" i="12"/>
  <c r="Y168" i="12"/>
  <c r="Z168" i="12" s="1"/>
  <c r="Y253" i="12"/>
  <c r="Z253" i="12" s="1"/>
  <c r="AB253" i="12"/>
  <c r="AN194" i="12"/>
  <c r="AO194" i="12" s="1"/>
  <c r="BM194" i="12"/>
  <c r="BN194" i="12" s="1"/>
  <c r="CQ186" i="12"/>
  <c r="CR186" i="12" s="1"/>
  <c r="CV186" i="12"/>
  <c r="CW186" i="12" s="1"/>
  <c r="Y159" i="12"/>
  <c r="Z159" i="12" s="1"/>
  <c r="AS56" i="12"/>
  <c r="AT56" i="12" s="1"/>
  <c r="Y56" i="12"/>
  <c r="Z56" i="12" s="1"/>
  <c r="DF56" i="12"/>
  <c r="DG56" i="12" s="1"/>
  <c r="AB86" i="12"/>
  <c r="O203" i="12"/>
  <c r="U203" i="12"/>
  <c r="BM198" i="12"/>
  <c r="BN198" i="12" s="1"/>
  <c r="BC194" i="12"/>
  <c r="BD194" i="12" s="1"/>
  <c r="CB190" i="12"/>
  <c r="CC190" i="12" s="1"/>
  <c r="CG190" i="12"/>
  <c r="CH190" i="12" s="1"/>
  <c r="DA187" i="12"/>
  <c r="DB187" i="12" s="1"/>
  <c r="CL187" i="12"/>
  <c r="CM187" i="12" s="1"/>
  <c r="CL186" i="12"/>
  <c r="CM186" i="12" s="1"/>
  <c r="DK186" i="12"/>
  <c r="DL186" i="12" s="1"/>
  <c r="BH186" i="12"/>
  <c r="BI186" i="12" s="1"/>
  <c r="DA186" i="12"/>
  <c r="DB186" i="12" s="1"/>
  <c r="AI231" i="12"/>
  <c r="AJ231" i="12" s="1"/>
  <c r="AN56" i="12"/>
  <c r="AO56" i="12" s="1"/>
  <c r="DP56" i="12"/>
  <c r="DQ56" i="12" s="1"/>
  <c r="BC56" i="12"/>
  <c r="BD56" i="12" s="1"/>
  <c r="BR56" i="12"/>
  <c r="BS56" i="12" s="1"/>
  <c r="CQ56" i="12"/>
  <c r="CR56" i="12" s="1"/>
  <c r="AB60" i="12"/>
  <c r="Y60" i="12"/>
  <c r="Z60" i="12" s="1"/>
  <c r="AW66" i="12"/>
  <c r="AS66" i="12"/>
  <c r="AT66" i="12" s="1"/>
  <c r="P42" i="12"/>
  <c r="Y272" i="12"/>
  <c r="Z272" i="12" s="1"/>
  <c r="AB272" i="12"/>
  <c r="Y270" i="12"/>
  <c r="Z270" i="12" s="1"/>
  <c r="AB270" i="12"/>
  <c r="U250" i="12"/>
  <c r="U234" i="12"/>
  <c r="Y200" i="12"/>
  <c r="Z200" i="12" s="1"/>
  <c r="CM155" i="12"/>
  <c r="AY155" i="12"/>
  <c r="AE155" i="12"/>
  <c r="Y263" i="12"/>
  <c r="Z263" i="12" s="1"/>
  <c r="AC263" i="12"/>
  <c r="AM228" i="12"/>
  <c r="AI228" i="12"/>
  <c r="AJ228" i="12" s="1"/>
  <c r="AG173" i="12"/>
  <c r="AD173" i="12"/>
  <c r="AL263" i="12"/>
  <c r="BP225" i="12"/>
  <c r="BM225" i="12"/>
  <c r="AI199" i="12"/>
  <c r="AG217" i="12"/>
  <c r="AD217" i="12"/>
  <c r="AE217" i="12" s="1"/>
  <c r="AE211" i="12"/>
  <c r="CM211" i="12"/>
  <c r="AL174" i="12"/>
  <c r="AI174" i="12"/>
  <c r="AJ174" i="12" s="1"/>
  <c r="AD103" i="12"/>
  <c r="AG103" i="12"/>
  <c r="BK192" i="12"/>
  <c r="BH192" i="12"/>
  <c r="BI192" i="12" s="1"/>
  <c r="P186" i="12"/>
  <c r="AG165" i="12"/>
  <c r="AD165" i="12"/>
  <c r="AL93" i="12"/>
  <c r="DS226" i="12"/>
  <c r="Y212" i="12"/>
  <c r="Z212" i="12" s="1"/>
  <c r="AB212" i="12"/>
  <c r="AV193" i="12"/>
  <c r="AR166" i="12"/>
  <c r="AN166" i="12"/>
  <c r="AO166" i="12" s="1"/>
  <c r="AC164" i="12"/>
  <c r="Y164" i="12"/>
  <c r="Y98" i="12"/>
  <c r="Z98" i="12" s="1"/>
  <c r="AB98" i="12"/>
  <c r="U118" i="12"/>
  <c r="AG90" i="12"/>
  <c r="AD90" i="12"/>
  <c r="AD32" i="12"/>
  <c r="AI23" i="12"/>
  <c r="AO21" i="12"/>
  <c r="AG71" i="12"/>
  <c r="AD71" i="12"/>
  <c r="AG63" i="12"/>
  <c r="AD63" i="12"/>
  <c r="BD21" i="12"/>
  <c r="AV82" i="12"/>
  <c r="U272" i="12"/>
  <c r="T255" i="12"/>
  <c r="AB265" i="12"/>
  <c r="Y265" i="12"/>
  <c r="Z265" i="12" s="1"/>
  <c r="P255" i="12"/>
  <c r="AX192" i="12"/>
  <c r="AY192" i="12" s="1"/>
  <c r="U244" i="12"/>
  <c r="CH155" i="12"/>
  <c r="Z155" i="12"/>
  <c r="P225" i="12"/>
  <c r="P236" i="12" s="1"/>
  <c r="O236" i="12"/>
  <c r="O175" i="12"/>
  <c r="P155" i="12"/>
  <c r="P175" i="12" s="1"/>
  <c r="DS155" i="12"/>
  <c r="T274" i="12"/>
  <c r="AL170" i="12"/>
  <c r="AI170" i="12"/>
  <c r="AJ170" i="12" s="1"/>
  <c r="AG157" i="12"/>
  <c r="AD157" i="12"/>
  <c r="AE157" i="12" s="1"/>
  <c r="BS52" i="12"/>
  <c r="AJ211" i="12"/>
  <c r="BX211" i="12"/>
  <c r="CR211" i="12"/>
  <c r="AG161" i="12"/>
  <c r="AD161" i="12"/>
  <c r="AE161" i="12" s="1"/>
  <c r="AD117" i="12"/>
  <c r="AG117" i="12"/>
  <c r="AD101" i="12"/>
  <c r="AG101" i="12"/>
  <c r="U95" i="12"/>
  <c r="CH52" i="12"/>
  <c r="AB39" i="12"/>
  <c r="Y39" i="12"/>
  <c r="AV196" i="12"/>
  <c r="AS196" i="12"/>
  <c r="AT196" i="12" s="1"/>
  <c r="U212" i="12"/>
  <c r="DX182" i="12"/>
  <c r="BG195" i="12"/>
  <c r="BC195" i="12"/>
  <c r="BD195" i="12" s="1"/>
  <c r="DQ155" i="12"/>
  <c r="U98" i="12"/>
  <c r="Y110" i="12"/>
  <c r="Z110" i="12" s="1"/>
  <c r="AB110" i="12"/>
  <c r="Y100" i="12"/>
  <c r="Z100" i="12" s="1"/>
  <c r="AB100" i="12"/>
  <c r="AD81" i="12"/>
  <c r="AH81" i="12"/>
  <c r="Y35" i="12"/>
  <c r="AB35" i="12"/>
  <c r="AI31" i="12"/>
  <c r="AL31" i="12"/>
  <c r="AN27" i="12"/>
  <c r="AQ27" i="12"/>
  <c r="AS25" i="12"/>
  <c r="DG21" i="12"/>
  <c r="BS21" i="12"/>
  <c r="DL21" i="12"/>
  <c r="AT21" i="12"/>
  <c r="T84" i="12"/>
  <c r="X84" i="12"/>
  <c r="Z36" i="12"/>
  <c r="DS26" i="12"/>
  <c r="AD38" i="12"/>
  <c r="DV278" i="12"/>
  <c r="AJ21" i="12"/>
  <c r="DS22" i="12"/>
  <c r="DQ21" i="12"/>
  <c r="AB268" i="12"/>
  <c r="Y268" i="12"/>
  <c r="Z268" i="12" s="1"/>
  <c r="Z262" i="12"/>
  <c r="Y214" i="12"/>
  <c r="Z214" i="12" s="1"/>
  <c r="AB214" i="12"/>
  <c r="P196" i="12"/>
  <c r="U273" i="12"/>
  <c r="U265" i="12"/>
  <c r="AG246" i="12"/>
  <c r="AD246" i="12"/>
  <c r="AE246" i="12" s="1"/>
  <c r="Z243" i="12"/>
  <c r="P197" i="12"/>
  <c r="AG267" i="12"/>
  <c r="AD267" i="12"/>
  <c r="AE267" i="12" s="1"/>
  <c r="AC244" i="12"/>
  <c r="Y244" i="12"/>
  <c r="Z244" i="12" s="1"/>
  <c r="CW155" i="12"/>
  <c r="CC155" i="12"/>
  <c r="BI155" i="12"/>
  <c r="AO155" i="12"/>
  <c r="Y264" i="12"/>
  <c r="AB264" i="12"/>
  <c r="Z225" i="12"/>
  <c r="U225" i="12"/>
  <c r="T236" i="12"/>
  <c r="AS195" i="12"/>
  <c r="AT195" i="12" s="1"/>
  <c r="P194" i="12"/>
  <c r="AG171" i="12"/>
  <c r="AD171" i="12"/>
  <c r="AE171" i="12" s="1"/>
  <c r="DS227" i="12"/>
  <c r="P190" i="12"/>
  <c r="AN213" i="12"/>
  <c r="AO213" i="12" s="1"/>
  <c r="AQ213" i="12"/>
  <c r="AV189" i="12"/>
  <c r="AS189" i="12"/>
  <c r="AT189" i="12" s="1"/>
  <c r="U211" i="12"/>
  <c r="AO211" i="12"/>
  <c r="BI211" i="12"/>
  <c r="CC211" i="12"/>
  <c r="CW211" i="12"/>
  <c r="DQ211" i="12"/>
  <c r="AN184" i="12"/>
  <c r="AO184" i="12" s="1"/>
  <c r="U134" i="12"/>
  <c r="AD115" i="12"/>
  <c r="AG115" i="12"/>
  <c r="AD107" i="12"/>
  <c r="AG107" i="12"/>
  <c r="AD99" i="12"/>
  <c r="AG99" i="12"/>
  <c r="U94" i="12"/>
  <c r="DS52" i="12"/>
  <c r="P52" i="12"/>
  <c r="Z184" i="12"/>
  <c r="Y203" i="12"/>
  <c r="P128" i="12"/>
  <c r="E131" i="12" s="1"/>
  <c r="AX194" i="12"/>
  <c r="AY194" i="12" s="1"/>
  <c r="AD156" i="12"/>
  <c r="AG156" i="12"/>
  <c r="U112" i="12"/>
  <c r="DN187" i="12"/>
  <c r="DP187" i="12" s="1"/>
  <c r="DQ187" i="12" s="1"/>
  <c r="DK187" i="12"/>
  <c r="DL187" i="12" s="1"/>
  <c r="Y106" i="12"/>
  <c r="Z106" i="12" s="1"/>
  <c r="AB106" i="12"/>
  <c r="U102" i="12"/>
  <c r="U91" i="12"/>
  <c r="AW160" i="12"/>
  <c r="AQ89" i="12"/>
  <c r="AN89" i="12"/>
  <c r="AO89" i="12" s="1"/>
  <c r="U110" i="12"/>
  <c r="U100" i="12"/>
  <c r="Z81" i="12"/>
  <c r="DS55" i="12"/>
  <c r="P55" i="12"/>
  <c r="DS29" i="12"/>
  <c r="CW21" i="12"/>
  <c r="BI21" i="12"/>
  <c r="DS58" i="12"/>
  <c r="DB21" i="12"/>
  <c r="Y108" i="12"/>
  <c r="Z108" i="12" s="1"/>
  <c r="AB108" i="12"/>
  <c r="AG54" i="12"/>
  <c r="AD54" i="12"/>
  <c r="DS30" i="12"/>
  <c r="P84" i="12"/>
  <c r="P119" i="12" s="1"/>
  <c r="AG69" i="12"/>
  <c r="AD69" i="12"/>
  <c r="AE69" i="12" s="1"/>
  <c r="AG65" i="12"/>
  <c r="AD65" i="12"/>
  <c r="AG61" i="12"/>
  <c r="AD61" i="12"/>
  <c r="AE61" i="12" s="1"/>
  <c r="AG57" i="12"/>
  <c r="AD57" i="12"/>
  <c r="U22" i="12"/>
  <c r="U42" i="12" s="1"/>
  <c r="T42" i="12"/>
  <c r="AW168" i="12"/>
  <c r="CR21" i="12"/>
  <c r="Y92" i="12"/>
  <c r="Z92" i="12" s="1"/>
  <c r="AB92" i="12"/>
  <c r="P188" i="12"/>
  <c r="P189" i="12"/>
  <c r="P198" i="12"/>
  <c r="DG155" i="12"/>
  <c r="BS155" i="12"/>
  <c r="Z127" i="12"/>
  <c r="AB245" i="12"/>
  <c r="Y245" i="12"/>
  <c r="AJ225" i="12"/>
  <c r="T175" i="12"/>
  <c r="U155" i="12"/>
  <c r="U175" i="12" s="1"/>
  <c r="X215" i="12"/>
  <c r="T215" i="12"/>
  <c r="U215" i="12" s="1"/>
  <c r="AG163" i="12"/>
  <c r="AD163" i="12"/>
  <c r="P129" i="12"/>
  <c r="AD193" i="12"/>
  <c r="AE193" i="12" s="1"/>
  <c r="AV185" i="12"/>
  <c r="AS185" i="12"/>
  <c r="AT185" i="12" s="1"/>
  <c r="AM229" i="12"/>
  <c r="AI229" i="12"/>
  <c r="AJ229" i="12" s="1"/>
  <c r="AY211" i="12"/>
  <c r="BS211" i="12"/>
  <c r="DG211" i="12"/>
  <c r="BA183" i="12"/>
  <c r="AG169" i="12"/>
  <c r="AD169" i="12"/>
  <c r="AB40" i="12"/>
  <c r="Y40" i="12"/>
  <c r="AV197" i="12"/>
  <c r="AS197" i="12"/>
  <c r="AT197" i="12" s="1"/>
  <c r="AR158" i="12"/>
  <c r="Y114" i="12"/>
  <c r="Z114" i="12" s="1"/>
  <c r="AB114" i="12"/>
  <c r="Y116" i="12"/>
  <c r="Z116" i="12" s="1"/>
  <c r="AB116" i="12"/>
  <c r="U104" i="12"/>
  <c r="AE28" i="12"/>
  <c r="CC21" i="12"/>
  <c r="BN21" i="12"/>
  <c r="AG95" i="12"/>
  <c r="AD95" i="12"/>
  <c r="AE95" i="12" s="1"/>
  <c r="AG67" i="12"/>
  <c r="AD67" i="12"/>
  <c r="AG59" i="12"/>
  <c r="AD59" i="12"/>
  <c r="AN36" i="12"/>
  <c r="AO36" i="12" s="1"/>
  <c r="AQ36" i="12"/>
  <c r="BB25" i="12"/>
  <c r="AX25" i="12"/>
  <c r="AY25" i="12" s="1"/>
  <c r="AG251" i="12"/>
  <c r="AD251" i="12"/>
  <c r="AE251" i="12" s="1"/>
  <c r="Y233" i="12"/>
  <c r="AB233" i="12"/>
  <c r="AG262" i="12"/>
  <c r="AD262" i="12"/>
  <c r="P192" i="12"/>
  <c r="Y273" i="12"/>
  <c r="Z273" i="12" s="1"/>
  <c r="AB273" i="12"/>
  <c r="AG243" i="12"/>
  <c r="AD243" i="12"/>
  <c r="P193" i="12"/>
  <c r="AG247" i="12"/>
  <c r="AD247" i="12"/>
  <c r="AD232" i="12"/>
  <c r="AG232" i="12"/>
  <c r="DB155" i="12"/>
  <c r="BN155" i="12"/>
  <c r="AT155" i="12"/>
  <c r="AL248" i="12"/>
  <c r="AS225" i="12"/>
  <c r="BC225" i="12"/>
  <c r="AV228" i="12"/>
  <c r="P215" i="12"/>
  <c r="DG52" i="12"/>
  <c r="AE52" i="12"/>
  <c r="O218" i="12"/>
  <c r="P211" i="12"/>
  <c r="DS211" i="12"/>
  <c r="BD211" i="12"/>
  <c r="DL211" i="12"/>
  <c r="U135" i="12"/>
  <c r="AD109" i="12"/>
  <c r="AG109" i="12"/>
  <c r="AI83" i="12"/>
  <c r="AJ83" i="12" s="1"/>
  <c r="AT52" i="12"/>
  <c r="AN197" i="12"/>
  <c r="AO197" i="12" s="1"/>
  <c r="AR183" i="12"/>
  <c r="AN183" i="12"/>
  <c r="Y112" i="12"/>
  <c r="Z112" i="12" s="1"/>
  <c r="AB112" i="12"/>
  <c r="AR162" i="12"/>
  <c r="AN162" i="12"/>
  <c r="AO162" i="12" s="1"/>
  <c r="U114" i="12"/>
  <c r="Y102" i="12"/>
  <c r="Z102" i="12" s="1"/>
  <c r="AB102" i="12"/>
  <c r="Y91" i="12"/>
  <c r="Z91" i="12" s="1"/>
  <c r="AB91" i="12"/>
  <c r="U116" i="12"/>
  <c r="AL271" i="12"/>
  <c r="AI271" i="12"/>
  <c r="AJ271" i="12" s="1"/>
  <c r="U267" i="12"/>
  <c r="DI230" i="12"/>
  <c r="AD229" i="12"/>
  <c r="AE229" i="12" s="1"/>
  <c r="AQ266" i="12"/>
  <c r="AC248" i="12"/>
  <c r="Y248" i="12"/>
  <c r="U214" i="12"/>
  <c r="BC192" i="12"/>
  <c r="BD192" i="12" s="1"/>
  <c r="P184" i="12"/>
  <c r="U270" i="12"/>
  <c r="AL244" i="12"/>
  <c r="U213" i="12"/>
  <c r="P185" i="12"/>
  <c r="AB250" i="12"/>
  <c r="Y250" i="12"/>
  <c r="Z250" i="12" s="1"/>
  <c r="AB234" i="12"/>
  <c r="Y234" i="12"/>
  <c r="Z234" i="12" s="1"/>
  <c r="T203" i="12"/>
  <c r="DL155" i="12"/>
  <c r="CR155" i="12"/>
  <c r="BX155" i="12"/>
  <c r="BD155" i="12"/>
  <c r="AJ155" i="12"/>
  <c r="U263" i="12"/>
  <c r="BH225" i="12"/>
  <c r="AE225" i="12"/>
  <c r="BA199" i="12"/>
  <c r="AX195" i="12"/>
  <c r="AY195" i="12" s="1"/>
  <c r="P195" i="12"/>
  <c r="BF229" i="12"/>
  <c r="AO225" i="12"/>
  <c r="AV215" i="12"/>
  <c r="P187" i="12"/>
  <c r="AD269" i="12"/>
  <c r="AG269" i="12"/>
  <c r="DX125" i="12"/>
  <c r="E53" i="12"/>
  <c r="DP53" i="12"/>
  <c r="DQ53" i="12" s="1"/>
  <c r="DF53" i="12"/>
  <c r="DG53" i="12" s="1"/>
  <c r="CV53" i="12"/>
  <c r="CL53" i="12"/>
  <c r="CM53" i="12" s="1"/>
  <c r="CB53" i="12"/>
  <c r="CC53" i="12" s="1"/>
  <c r="BR53" i="12"/>
  <c r="BS53" i="12" s="1"/>
  <c r="BH53" i="12"/>
  <c r="AX53" i="12"/>
  <c r="AY53" i="12" s="1"/>
  <c r="AI53" i="12"/>
  <c r="AJ53" i="12" s="1"/>
  <c r="Y53" i="12"/>
  <c r="Z53" i="12" s="1"/>
  <c r="T53" i="12"/>
  <c r="U53" i="12" s="1"/>
  <c r="U73" i="12" s="1"/>
  <c r="O53" i="12"/>
  <c r="DK53" i="12"/>
  <c r="DA53" i="12"/>
  <c r="DB53" i="12" s="1"/>
  <c r="CQ53" i="12"/>
  <c r="CR53" i="12" s="1"/>
  <c r="CG53" i="12"/>
  <c r="CH53" i="12" s="1"/>
  <c r="BW53" i="12"/>
  <c r="BX53" i="12" s="1"/>
  <c r="BM53" i="12"/>
  <c r="BN53" i="12" s="1"/>
  <c r="BC53" i="12"/>
  <c r="BD53" i="12" s="1"/>
  <c r="AS53" i="12"/>
  <c r="AT53" i="12" s="1"/>
  <c r="AN53" i="12"/>
  <c r="AO53" i="12" s="1"/>
  <c r="AD53" i="12"/>
  <c r="AE53" i="12" s="1"/>
  <c r="CM52" i="12"/>
  <c r="AY52" i="12"/>
  <c r="AL252" i="12"/>
  <c r="AI252" i="12"/>
  <c r="DS216" i="12"/>
  <c r="P216" i="12"/>
  <c r="Z211" i="12"/>
  <c r="AT211" i="12"/>
  <c r="BN211" i="12"/>
  <c r="CH211" i="12"/>
  <c r="DB211" i="12"/>
  <c r="CT195" i="12"/>
  <c r="AV184" i="12"/>
  <c r="AS184" i="12"/>
  <c r="AT184" i="12" s="1"/>
  <c r="U133" i="12"/>
  <c r="AD113" i="12"/>
  <c r="AG113" i="12"/>
  <c r="AD105" i="12"/>
  <c r="AG105" i="12"/>
  <c r="AD97" i="12"/>
  <c r="AG97" i="12"/>
  <c r="DW51" i="12"/>
  <c r="DT51" i="12"/>
  <c r="AS188" i="12"/>
  <c r="AT188" i="12" s="1"/>
  <c r="AV188" i="12"/>
  <c r="DB52" i="12"/>
  <c r="BN52" i="12"/>
  <c r="Z52" i="12"/>
  <c r="AH230" i="12"/>
  <c r="AD230" i="12"/>
  <c r="BZ198" i="12"/>
  <c r="BW198" i="12"/>
  <c r="BX198" i="12" s="1"/>
  <c r="AG172" i="12"/>
  <c r="AD172" i="12"/>
  <c r="AQ231" i="12"/>
  <c r="AN231" i="12"/>
  <c r="AV200" i="12"/>
  <c r="BU194" i="12"/>
  <c r="BR194" i="12"/>
  <c r="BS194" i="12" s="1"/>
  <c r="CT190" i="12"/>
  <c r="CQ190" i="12"/>
  <c r="CR190" i="12" s="1"/>
  <c r="AG167" i="12"/>
  <c r="AD167" i="12"/>
  <c r="AG159" i="12"/>
  <c r="AD159" i="12"/>
  <c r="U106" i="12"/>
  <c r="Y118" i="12"/>
  <c r="Z118" i="12" s="1"/>
  <c r="AB118" i="12"/>
  <c r="AG94" i="12"/>
  <c r="AD94" i="12"/>
  <c r="AE94" i="12" s="1"/>
  <c r="AC93" i="12"/>
  <c r="Y93" i="12"/>
  <c r="P191" i="12"/>
  <c r="DS191" i="12"/>
  <c r="Y104" i="12"/>
  <c r="Z104" i="12" s="1"/>
  <c r="AB104" i="12"/>
  <c r="AG96" i="12"/>
  <c r="AD96" i="12"/>
  <c r="AE96" i="12" s="1"/>
  <c r="AD37" i="12"/>
  <c r="AD33" i="12"/>
  <c r="AE33" i="12" s="1"/>
  <c r="AN28" i="12"/>
  <c r="AO28" i="12" s="1"/>
  <c r="AQ28" i="12"/>
  <c r="AI24" i="12"/>
  <c r="CM21" i="12"/>
  <c r="AY21" i="12"/>
  <c r="DS21" i="12"/>
  <c r="CH21" i="12"/>
  <c r="U108" i="12"/>
  <c r="AD34" i="12"/>
  <c r="BX21" i="12"/>
  <c r="U92" i="12"/>
  <c r="DS62" i="12" l="1"/>
  <c r="AG249" i="12"/>
  <c r="AI249" i="12" s="1"/>
  <c r="AJ249" i="12" s="1"/>
  <c r="AG111" i="12"/>
  <c r="AQ135" i="12"/>
  <c r="AN135" i="12"/>
  <c r="AO135" i="12" s="1"/>
  <c r="AN134" i="12"/>
  <c r="AO134" i="12" s="1"/>
  <c r="AQ134" i="12"/>
  <c r="AH82" i="12"/>
  <c r="AD82" i="12"/>
  <c r="AE82" i="12" s="1"/>
  <c r="AD88" i="12"/>
  <c r="AE147" i="12"/>
  <c r="AL136" i="12"/>
  <c r="AI136" i="12"/>
  <c r="AJ136" i="12" s="1"/>
  <c r="DS56" i="12"/>
  <c r="DT56" i="12" s="1"/>
  <c r="DX56" i="12" s="1"/>
  <c r="Y42" i="12"/>
  <c r="AE136" i="12"/>
  <c r="O73" i="12"/>
  <c r="U255" i="12"/>
  <c r="AL147" i="12"/>
  <c r="AI147" i="12"/>
  <c r="AJ147" i="12" s="1"/>
  <c r="AN133" i="12"/>
  <c r="AO133" i="12" s="1"/>
  <c r="AQ133" i="12"/>
  <c r="DT146" i="12"/>
  <c r="DX146" i="12" s="1"/>
  <c r="DW146" i="12"/>
  <c r="DT145" i="12"/>
  <c r="DX145" i="12" s="1"/>
  <c r="DW145" i="12"/>
  <c r="DT140" i="12"/>
  <c r="DX140" i="12" s="1"/>
  <c r="DW140" i="12"/>
  <c r="DW139" i="12"/>
  <c r="DT139" i="12"/>
  <c r="DX139" i="12" s="1"/>
  <c r="DT138" i="12"/>
  <c r="DX138" i="12" s="1"/>
  <c r="DW138" i="12"/>
  <c r="DW137" i="12"/>
  <c r="DT137" i="12"/>
  <c r="DX137" i="12" s="1"/>
  <c r="AG202" i="12"/>
  <c r="AL202" i="12" s="1"/>
  <c r="DS186" i="12"/>
  <c r="DW186" i="12" s="1"/>
  <c r="AN128" i="12"/>
  <c r="AQ128" i="12"/>
  <c r="AN132" i="12"/>
  <c r="AO132" i="12" s="1"/>
  <c r="AQ132" i="12"/>
  <c r="AN130" i="12"/>
  <c r="AO130" i="12" s="1"/>
  <c r="AQ130" i="12"/>
  <c r="AN129" i="12"/>
  <c r="AQ129" i="12"/>
  <c r="AN127" i="12"/>
  <c r="AQ127" i="12"/>
  <c r="AN126" i="12"/>
  <c r="AQ126" i="12"/>
  <c r="AJ126" i="12"/>
  <c r="D131" i="12"/>
  <c r="Y131" i="12" s="1"/>
  <c r="Y148" i="12" s="1"/>
  <c r="DI68" i="12"/>
  <c r="DF68" i="12"/>
  <c r="DG68" i="12" s="1"/>
  <c r="AG87" i="12"/>
  <c r="AD87" i="12"/>
  <c r="AE87" i="12" s="1"/>
  <c r="U218" i="12"/>
  <c r="T218" i="12"/>
  <c r="U236" i="12"/>
  <c r="BU64" i="12"/>
  <c r="BR64" i="12"/>
  <c r="AD235" i="12"/>
  <c r="AE235" i="12" s="1"/>
  <c r="AG235" i="12"/>
  <c r="BB66" i="12"/>
  <c r="AX66" i="12"/>
  <c r="AY66" i="12" s="1"/>
  <c r="AG86" i="12"/>
  <c r="AD86" i="12"/>
  <c r="AE86" i="12" s="1"/>
  <c r="AG168" i="12"/>
  <c r="AD168" i="12"/>
  <c r="AE168" i="12" s="1"/>
  <c r="AG160" i="12"/>
  <c r="AD160" i="12"/>
  <c r="AE160" i="12" s="1"/>
  <c r="AD254" i="12"/>
  <c r="AE254" i="12" s="1"/>
  <c r="AG254" i="12"/>
  <c r="T73" i="12"/>
  <c r="U274" i="12"/>
  <c r="P218" i="12"/>
  <c r="Y175" i="12"/>
  <c r="AG253" i="12"/>
  <c r="AD253" i="12"/>
  <c r="AE253" i="12" s="1"/>
  <c r="AD201" i="12"/>
  <c r="AE201" i="12" s="1"/>
  <c r="AG201" i="12"/>
  <c r="BB70" i="12"/>
  <c r="AX70" i="12"/>
  <c r="AY70" i="12" s="1"/>
  <c r="AG158" i="12"/>
  <c r="AD158" i="12"/>
  <c r="AE158" i="12" s="1"/>
  <c r="P203" i="12"/>
  <c r="AG60" i="12"/>
  <c r="AD60" i="12"/>
  <c r="AD73" i="12" s="1"/>
  <c r="AG85" i="12"/>
  <c r="AD85" i="12"/>
  <c r="AN24" i="12"/>
  <c r="AO24" i="12" s="1"/>
  <c r="AQ24" i="12"/>
  <c r="AI33" i="12"/>
  <c r="AJ33" i="12" s="1"/>
  <c r="AL33" i="12"/>
  <c r="AI94" i="12"/>
  <c r="AJ94" i="12" s="1"/>
  <c r="AL94" i="12"/>
  <c r="AL172" i="12"/>
  <c r="AI172" i="12"/>
  <c r="AJ172" i="12" s="1"/>
  <c r="AI97" i="12"/>
  <c r="AJ97" i="12" s="1"/>
  <c r="AL97" i="12"/>
  <c r="CY195" i="12"/>
  <c r="AE269" i="12"/>
  <c r="AG250" i="12"/>
  <c r="AD250" i="12"/>
  <c r="AE250" i="12" s="1"/>
  <c r="Z248" i="12"/>
  <c r="AO183" i="12"/>
  <c r="AE109" i="12"/>
  <c r="AE247" i="12"/>
  <c r="AL59" i="12"/>
  <c r="AI59" i="12"/>
  <c r="AJ59" i="12" s="1"/>
  <c r="BF183" i="12"/>
  <c r="AR229" i="12"/>
  <c r="AN229" i="12"/>
  <c r="AO229" i="12" s="1"/>
  <c r="AD92" i="12"/>
  <c r="AG92" i="12"/>
  <c r="DT30" i="12"/>
  <c r="DX30" i="12" s="1"/>
  <c r="DW30" i="12"/>
  <c r="AD264" i="12"/>
  <c r="AE264" i="12" s="1"/>
  <c r="AG264" i="12"/>
  <c r="AT25" i="12"/>
  <c r="AE81" i="12"/>
  <c r="AI101" i="12"/>
  <c r="AJ101" i="12" s="1"/>
  <c r="AL101" i="12"/>
  <c r="BA82" i="12"/>
  <c r="AE32" i="12"/>
  <c r="AH164" i="12"/>
  <c r="AD164" i="12"/>
  <c r="AE164" i="12" s="1"/>
  <c r="AE165" i="12"/>
  <c r="AI111" i="12"/>
  <c r="AJ111" i="12" s="1"/>
  <c r="AL111" i="12"/>
  <c r="AJ199" i="12"/>
  <c r="AH263" i="12"/>
  <c r="AD263" i="12"/>
  <c r="DW191" i="12"/>
  <c r="DT191" i="12"/>
  <c r="DX191" i="12" s="1"/>
  <c r="AD118" i="12"/>
  <c r="AE118" i="12" s="1"/>
  <c r="AG118" i="12"/>
  <c r="BZ194" i="12"/>
  <c r="BW194" i="12"/>
  <c r="BX194" i="12" s="1"/>
  <c r="AV231" i="12"/>
  <c r="AS231" i="12"/>
  <c r="AT231" i="12" s="1"/>
  <c r="Y73" i="12"/>
  <c r="DX51" i="12"/>
  <c r="AE113" i="12"/>
  <c r="AH248" i="12"/>
  <c r="AD248" i="12"/>
  <c r="AE248" i="12" s="1"/>
  <c r="AW162" i="12"/>
  <c r="AS162" i="12"/>
  <c r="AW183" i="12"/>
  <c r="AS183" i="12"/>
  <c r="AG233" i="12"/>
  <c r="AD233" i="12"/>
  <c r="AE233" i="12" s="1"/>
  <c r="AS36" i="12"/>
  <c r="AV36" i="12"/>
  <c r="AI95" i="12"/>
  <c r="AJ95" i="12" s="1"/>
  <c r="AL95" i="12"/>
  <c r="AD114" i="12"/>
  <c r="AG114" i="12"/>
  <c r="BA197" i="12"/>
  <c r="AX197" i="12"/>
  <c r="AY197" i="12" s="1"/>
  <c r="AE169" i="12"/>
  <c r="AE163" i="12"/>
  <c r="AE57" i="12"/>
  <c r="AE65" i="12"/>
  <c r="AE54" i="12"/>
  <c r="DW55" i="12"/>
  <c r="DT55" i="12"/>
  <c r="DX55" i="12" s="1"/>
  <c r="AL88" i="12"/>
  <c r="AI88" i="12"/>
  <c r="AJ88" i="12" s="1"/>
  <c r="AI156" i="12"/>
  <c r="AL156" i="12"/>
  <c r="Z203" i="12"/>
  <c r="AE107" i="12"/>
  <c r="Z264" i="12"/>
  <c r="Z274" i="12" s="1"/>
  <c r="AI267" i="12"/>
  <c r="AJ267" i="12" s="1"/>
  <c r="AL267" i="12"/>
  <c r="Y255" i="12"/>
  <c r="Y274" i="12"/>
  <c r="AD268" i="12"/>
  <c r="AE268" i="12" s="1"/>
  <c r="AG268" i="12"/>
  <c r="DT22" i="12"/>
  <c r="DX22" i="12" s="1"/>
  <c r="DW22" i="12"/>
  <c r="AC84" i="12"/>
  <c r="Y84" i="12"/>
  <c r="AS27" i="12"/>
  <c r="AT27" i="12" s="1"/>
  <c r="AV27" i="12"/>
  <c r="AD35" i="12"/>
  <c r="AE35" i="12" s="1"/>
  <c r="AD100" i="12"/>
  <c r="AG100" i="12"/>
  <c r="BA196" i="12"/>
  <c r="AX196" i="12"/>
  <c r="AY196" i="12" s="1"/>
  <c r="AE101" i="12"/>
  <c r="AQ170" i="12"/>
  <c r="AN170" i="12"/>
  <c r="AO170" i="12" s="1"/>
  <c r="DW155" i="12"/>
  <c r="DT155" i="12"/>
  <c r="AL71" i="12"/>
  <c r="AI71" i="12"/>
  <c r="AJ71" i="12" s="1"/>
  <c r="AN23" i="12"/>
  <c r="AQ23" i="12"/>
  <c r="AE90" i="12"/>
  <c r="AD98" i="12"/>
  <c r="AG98" i="12"/>
  <c r="DT226" i="12"/>
  <c r="DX226" i="12" s="1"/>
  <c r="DW226" i="12"/>
  <c r="AL165" i="12"/>
  <c r="AI165" i="12"/>
  <c r="AJ165" i="12" s="1"/>
  <c r="BM192" i="12"/>
  <c r="BN192" i="12" s="1"/>
  <c r="BP192" i="12"/>
  <c r="AE111" i="12"/>
  <c r="AR199" i="12"/>
  <c r="AN199" i="12"/>
  <c r="AO199" i="12" s="1"/>
  <c r="AQ263" i="12"/>
  <c r="AD200" i="12"/>
  <c r="AD272" i="12"/>
  <c r="AG272" i="12"/>
  <c r="AS28" i="12"/>
  <c r="AT28" i="12" s="1"/>
  <c r="AV28" i="12"/>
  <c r="AI37" i="12"/>
  <c r="AJ37" i="12" s="1"/>
  <c r="AL37" i="12"/>
  <c r="AI96" i="12"/>
  <c r="AL96" i="12"/>
  <c r="AH93" i="12"/>
  <c r="AD93" i="12"/>
  <c r="AE93" i="12" s="1"/>
  <c r="AE159" i="12"/>
  <c r="CE198" i="12"/>
  <c r="CB198" i="12"/>
  <c r="CC198" i="12" s="1"/>
  <c r="Z73" i="12"/>
  <c r="AI105" i="12"/>
  <c r="AJ105" i="12" s="1"/>
  <c r="AL105" i="12"/>
  <c r="BA184" i="12"/>
  <c r="AX184" i="12"/>
  <c r="AJ252" i="12"/>
  <c r="DS53" i="12"/>
  <c r="P53" i="12"/>
  <c r="P73" i="12" s="1"/>
  <c r="BF199" i="12"/>
  <c r="AD234" i="12"/>
  <c r="AE234" i="12" s="1"/>
  <c r="AG234" i="12"/>
  <c r="AQ244" i="12"/>
  <c r="DN230" i="12"/>
  <c r="AN271" i="12"/>
  <c r="AQ271" i="12"/>
  <c r="AD91" i="12"/>
  <c r="AG91" i="12"/>
  <c r="AD112" i="12"/>
  <c r="AG112" i="12"/>
  <c r="AN83" i="12"/>
  <c r="AO83" i="12" s="1"/>
  <c r="BD225" i="12"/>
  <c r="AL232" i="12"/>
  <c r="AI232" i="12"/>
  <c r="AJ232" i="12" s="1"/>
  <c r="AD273" i="12"/>
  <c r="AE273" i="12" s="1"/>
  <c r="AG273" i="12"/>
  <c r="AE262" i="12"/>
  <c r="Z233" i="12"/>
  <c r="Z236" i="12" s="1"/>
  <c r="BG25" i="12"/>
  <c r="BC25" i="12"/>
  <c r="BD25" i="12" s="1"/>
  <c r="AL67" i="12"/>
  <c r="AI67" i="12"/>
  <c r="AJ67" i="12" s="1"/>
  <c r="AW158" i="12"/>
  <c r="Z40" i="12"/>
  <c r="AL169" i="12"/>
  <c r="AI169" i="12"/>
  <c r="AJ169" i="12" s="1"/>
  <c r="AX185" i="12"/>
  <c r="AY185" i="12" s="1"/>
  <c r="BA185" i="12"/>
  <c r="AL163" i="12"/>
  <c r="AI163" i="12"/>
  <c r="AJ163" i="12" s="1"/>
  <c r="Z245" i="12"/>
  <c r="BB168" i="12"/>
  <c r="AL57" i="12"/>
  <c r="AI57" i="12"/>
  <c r="AJ57" i="12" s="1"/>
  <c r="AL65" i="12"/>
  <c r="AI65" i="12"/>
  <c r="AJ65" i="12" s="1"/>
  <c r="AL54" i="12"/>
  <c r="AI54" i="12"/>
  <c r="AJ54" i="12" s="1"/>
  <c r="DW29" i="12"/>
  <c r="DT29" i="12"/>
  <c r="DX29" i="12" s="1"/>
  <c r="BB160" i="12"/>
  <c r="AE156" i="12"/>
  <c r="AI99" i="12"/>
  <c r="AJ99" i="12" s="1"/>
  <c r="AL99" i="12"/>
  <c r="AI115" i="12"/>
  <c r="AJ115" i="12" s="1"/>
  <c r="AL115" i="12"/>
  <c r="Y236" i="12"/>
  <c r="AD214" i="12"/>
  <c r="AG214" i="12"/>
  <c r="AI38" i="12"/>
  <c r="AJ38" i="12" s="1"/>
  <c r="AL38" i="12"/>
  <c r="DT26" i="12"/>
  <c r="DX26" i="12" s="1"/>
  <c r="DW26" i="12"/>
  <c r="U84" i="12"/>
  <c r="U119" i="12" s="1"/>
  <c r="T119" i="12"/>
  <c r="AO27" i="12"/>
  <c r="Z35" i="12"/>
  <c r="BL195" i="12"/>
  <c r="BH195" i="12"/>
  <c r="BI195" i="12" s="1"/>
  <c r="Z39" i="12"/>
  <c r="AI117" i="12"/>
  <c r="AJ117" i="12" s="1"/>
  <c r="AL117" i="12"/>
  <c r="AL249" i="12"/>
  <c r="AE63" i="12"/>
  <c r="AJ23" i="12"/>
  <c r="AL90" i="12"/>
  <c r="AI90" i="12"/>
  <c r="AJ90" i="12" s="1"/>
  <c r="AW166" i="12"/>
  <c r="AS166" i="12"/>
  <c r="AT166" i="12" s="1"/>
  <c r="BA193" i="12"/>
  <c r="AI103" i="12"/>
  <c r="AJ103" i="12" s="1"/>
  <c r="AL103" i="12"/>
  <c r="AL217" i="12"/>
  <c r="AI217" i="12"/>
  <c r="AJ217" i="12" s="1"/>
  <c r="BN225" i="12"/>
  <c r="AE173" i="12"/>
  <c r="AG270" i="12"/>
  <c r="AD270" i="12"/>
  <c r="AI34" i="12"/>
  <c r="AJ34" i="12" s="1"/>
  <c r="AL34" i="12"/>
  <c r="AE167" i="12"/>
  <c r="AO231" i="12"/>
  <c r="AI230" i="12"/>
  <c r="AM230" i="12"/>
  <c r="AI113" i="12"/>
  <c r="AJ113" i="12" s="1"/>
  <c r="AL113" i="12"/>
  <c r="DT216" i="12"/>
  <c r="DX216" i="12" s="1"/>
  <c r="DW216" i="12"/>
  <c r="AD102" i="12"/>
  <c r="AE102" i="12" s="1"/>
  <c r="AG102" i="12"/>
  <c r="BA228" i="12"/>
  <c r="AE243" i="12"/>
  <c r="AI251" i="12"/>
  <c r="AJ251" i="12" s="1"/>
  <c r="AL251" i="12"/>
  <c r="AI193" i="12"/>
  <c r="AC215" i="12"/>
  <c r="Y215" i="12"/>
  <c r="Y218" i="12" s="1"/>
  <c r="AL61" i="12"/>
  <c r="AI61" i="12"/>
  <c r="AJ61" i="12" s="1"/>
  <c r="AL69" i="12"/>
  <c r="AI69" i="12"/>
  <c r="AE88" i="12"/>
  <c r="AI107" i="12"/>
  <c r="AJ107" i="12" s="1"/>
  <c r="AL107" i="12"/>
  <c r="AS213" i="12"/>
  <c r="AV213" i="12"/>
  <c r="AJ31" i="12"/>
  <c r="AD265" i="12"/>
  <c r="AG265" i="12"/>
  <c r="AE71" i="12"/>
  <c r="AE34" i="12"/>
  <c r="AJ24" i="12"/>
  <c r="Z93" i="12"/>
  <c r="AL167" i="12"/>
  <c r="AI167" i="12"/>
  <c r="AJ167" i="12" s="1"/>
  <c r="AE97" i="12"/>
  <c r="DL53" i="12"/>
  <c r="AI247" i="12"/>
  <c r="AJ247" i="12" s="1"/>
  <c r="AL247" i="12"/>
  <c r="AI243" i="12"/>
  <c r="AL243" i="12"/>
  <c r="AE67" i="12"/>
  <c r="AV84" i="12"/>
  <c r="DW21" i="12"/>
  <c r="DT21" i="12"/>
  <c r="AE37" i="12"/>
  <c r="AD104" i="12"/>
  <c r="AE104" i="12" s="1"/>
  <c r="AG104" i="12"/>
  <c r="AL159" i="12"/>
  <c r="AI159" i="12"/>
  <c r="AJ159" i="12" s="1"/>
  <c r="CY190" i="12"/>
  <c r="CV190" i="12"/>
  <c r="BA200" i="12"/>
  <c r="AE172" i="12"/>
  <c r="AE230" i="12"/>
  <c r="BA188" i="12"/>
  <c r="AX188" i="12"/>
  <c r="AY188" i="12" s="1"/>
  <c r="AE105" i="12"/>
  <c r="AQ252" i="12"/>
  <c r="AN252" i="12"/>
  <c r="AO252" i="12" s="1"/>
  <c r="BI53" i="12"/>
  <c r="CW53" i="12"/>
  <c r="AL269" i="12"/>
  <c r="AI269" i="12"/>
  <c r="AJ269" i="12" s="1"/>
  <c r="DS187" i="12"/>
  <c r="BA215" i="12"/>
  <c r="BK229" i="12"/>
  <c r="BI225" i="12"/>
  <c r="AS266" i="12"/>
  <c r="AT266" i="12" s="1"/>
  <c r="AV266" i="12"/>
  <c r="AI109" i="12"/>
  <c r="AJ109" i="12" s="1"/>
  <c r="AL109" i="12"/>
  <c r="DW211" i="12"/>
  <c r="DT211" i="12"/>
  <c r="AT225" i="12"/>
  <c r="AQ248" i="12"/>
  <c r="AE232" i="12"/>
  <c r="AI262" i="12"/>
  <c r="AL262" i="12"/>
  <c r="DW62" i="12"/>
  <c r="DT62" i="12"/>
  <c r="DX62" i="12" s="1"/>
  <c r="AE59" i="12"/>
  <c r="AD116" i="12"/>
  <c r="AG116" i="12"/>
  <c r="AD40" i="12"/>
  <c r="AE40" i="12" s="1"/>
  <c r="AD245" i="12"/>
  <c r="AE245" i="12" s="1"/>
  <c r="AG245" i="12"/>
  <c r="AD108" i="12"/>
  <c r="AE108" i="12" s="1"/>
  <c r="AG108" i="12"/>
  <c r="DT58" i="12"/>
  <c r="DX58" i="12" s="1"/>
  <c r="DW58" i="12"/>
  <c r="AV81" i="12"/>
  <c r="AV89" i="12"/>
  <c r="AS89" i="12"/>
  <c r="AT89" i="12" s="1"/>
  <c r="AD106" i="12"/>
  <c r="AG106" i="12"/>
  <c r="DW52" i="12"/>
  <c r="DT52" i="12"/>
  <c r="DX52" i="12" s="1"/>
  <c r="AE99" i="12"/>
  <c r="AE115" i="12"/>
  <c r="AX189" i="12"/>
  <c r="BA189" i="12"/>
  <c r="DT227" i="12"/>
  <c r="DX227" i="12" s="1"/>
  <c r="DW227" i="12"/>
  <c r="AL171" i="12"/>
  <c r="AI171" i="12"/>
  <c r="AH244" i="12"/>
  <c r="AD244" i="12"/>
  <c r="AI246" i="12"/>
  <c r="AL246" i="12"/>
  <c r="AE38" i="12"/>
  <c r="AN31" i="12"/>
  <c r="AO31" i="12" s="1"/>
  <c r="AQ31" i="12"/>
  <c r="AM81" i="12"/>
  <c r="AI81" i="12"/>
  <c r="AD110" i="12"/>
  <c r="AG110" i="12"/>
  <c r="AD39" i="12"/>
  <c r="AE39" i="12" s="1"/>
  <c r="AE117" i="12"/>
  <c r="AL161" i="12"/>
  <c r="AI161" i="12"/>
  <c r="AE249" i="12"/>
  <c r="AL157" i="12"/>
  <c r="AI157" i="12"/>
  <c r="AL63" i="12"/>
  <c r="AI63" i="12"/>
  <c r="AJ63" i="12" s="1"/>
  <c r="AI32" i="12"/>
  <c r="AJ32" i="12" s="1"/>
  <c r="AL32" i="12"/>
  <c r="Z164" i="12"/>
  <c r="Z175" i="12" s="1"/>
  <c r="AD212" i="12"/>
  <c r="AG212" i="12"/>
  <c r="AQ93" i="12"/>
  <c r="AE103" i="12"/>
  <c r="AQ174" i="12"/>
  <c r="AN174" i="12"/>
  <c r="AO174" i="12" s="1"/>
  <c r="BU225" i="12"/>
  <c r="BR225" i="12"/>
  <c r="AL173" i="12"/>
  <c r="AI173" i="12"/>
  <c r="AJ173" i="12" s="1"/>
  <c r="AR228" i="12"/>
  <c r="AN228" i="12"/>
  <c r="AB155" i="7"/>
  <c r="D155" i="7"/>
  <c r="AN136" i="12" l="1"/>
  <c r="AQ136" i="12"/>
  <c r="DW56" i="12"/>
  <c r="AI202" i="12"/>
  <c r="AJ202" i="12" s="1"/>
  <c r="AN147" i="12"/>
  <c r="AO147" i="12" s="1"/>
  <c r="AQ147" i="12"/>
  <c r="AM82" i="12"/>
  <c r="AI82" i="12"/>
  <c r="AJ82" i="12" s="1"/>
  <c r="AS135" i="12"/>
  <c r="AT135" i="12" s="1"/>
  <c r="AV135" i="12"/>
  <c r="AS133" i="12"/>
  <c r="AT133" i="12" s="1"/>
  <c r="AV133" i="12"/>
  <c r="AV134" i="12"/>
  <c r="AS134" i="12"/>
  <c r="AT134" i="12" s="1"/>
  <c r="DT186" i="12"/>
  <c r="DX186" i="12" s="1"/>
  <c r="AS128" i="12"/>
  <c r="AT128" i="12" s="1"/>
  <c r="AV128" i="12"/>
  <c r="AO128" i="12"/>
  <c r="AS132" i="12"/>
  <c r="AT132" i="12" s="1"/>
  <c r="AV132" i="12"/>
  <c r="AS130" i="12"/>
  <c r="AT130" i="12" s="1"/>
  <c r="AV130" i="12"/>
  <c r="O131" i="12"/>
  <c r="O148" i="12" s="1"/>
  <c r="O278" i="12" s="1"/>
  <c r="AS129" i="12"/>
  <c r="AT129" i="12" s="1"/>
  <c r="AV129" i="12"/>
  <c r="AO129" i="12"/>
  <c r="T131" i="12"/>
  <c r="T148" i="12" s="1"/>
  <c r="T278" i="12" s="1"/>
  <c r="AS127" i="12"/>
  <c r="AT127" i="12" s="1"/>
  <c r="AV127" i="12"/>
  <c r="AO127" i="12"/>
  <c r="AS126" i="12"/>
  <c r="AV126" i="12"/>
  <c r="AX131" i="12"/>
  <c r="AY131" i="12" s="1"/>
  <c r="DF131" i="12"/>
  <c r="DG131" i="12" s="1"/>
  <c r="CB131" i="12"/>
  <c r="CC131" i="12" s="1"/>
  <c r="CL131" i="12"/>
  <c r="CM131" i="12" s="1"/>
  <c r="AI131" i="12"/>
  <c r="DP131" i="12"/>
  <c r="DQ131" i="12" s="1"/>
  <c r="AD131" i="12"/>
  <c r="CV131" i="12"/>
  <c r="CW131" i="12" s="1"/>
  <c r="CG131" i="12"/>
  <c r="CH131" i="12" s="1"/>
  <c r="BC131" i="12"/>
  <c r="BD131" i="12" s="1"/>
  <c r="DK131" i="12"/>
  <c r="DL131" i="12" s="1"/>
  <c r="AS131" i="12"/>
  <c r="AT131" i="12" s="1"/>
  <c r="AN131" i="12"/>
  <c r="AO131" i="12" s="1"/>
  <c r="DA131" i="12"/>
  <c r="DB131" i="12" s="1"/>
  <c r="BW131" i="12"/>
  <c r="BX131" i="12" s="1"/>
  <c r="BM131" i="12"/>
  <c r="BN131" i="12" s="1"/>
  <c r="BH131" i="12"/>
  <c r="BI131" i="12" s="1"/>
  <c r="BR131" i="12"/>
  <c r="BS131" i="12" s="1"/>
  <c r="CQ131" i="12"/>
  <c r="CR131" i="12" s="1"/>
  <c r="AO126" i="12"/>
  <c r="AD274" i="12"/>
  <c r="BS64" i="12"/>
  <c r="DN68" i="12"/>
  <c r="DP68" i="12" s="1"/>
  <c r="DQ68" i="12" s="1"/>
  <c r="DK68" i="12"/>
  <c r="DL68" i="12" s="1"/>
  <c r="BZ64" i="12"/>
  <c r="BW64" i="12"/>
  <c r="BX64" i="12" s="1"/>
  <c r="DS68" i="12"/>
  <c r="AE175" i="12"/>
  <c r="Z255" i="12"/>
  <c r="AL87" i="12"/>
  <c r="AI87" i="12"/>
  <c r="AJ87" i="12" s="1"/>
  <c r="AL85" i="12"/>
  <c r="AI85" i="12"/>
  <c r="AJ85" i="12" s="1"/>
  <c r="BG66" i="12"/>
  <c r="BC66" i="12"/>
  <c r="BD66" i="12" s="1"/>
  <c r="AD255" i="12"/>
  <c r="AE236" i="12"/>
  <c r="AL60" i="12"/>
  <c r="AI60" i="12"/>
  <c r="AJ60" i="12" s="1"/>
  <c r="AL158" i="12"/>
  <c r="AI158" i="12"/>
  <c r="AJ158" i="12" s="1"/>
  <c r="AI254" i="12"/>
  <c r="AJ254" i="12" s="1"/>
  <c r="AL254" i="12"/>
  <c r="AI235" i="12"/>
  <c r="AJ235" i="12" s="1"/>
  <c r="AL235" i="12"/>
  <c r="BG70" i="12"/>
  <c r="BC70" i="12"/>
  <c r="AL253" i="12"/>
  <c r="AI253" i="12"/>
  <c r="AJ253" i="12" s="1"/>
  <c r="AE60" i="12"/>
  <c r="AE73" i="12" s="1"/>
  <c r="AL201" i="12"/>
  <c r="AI201" i="12"/>
  <c r="AJ201" i="12" s="1"/>
  <c r="AL160" i="12"/>
  <c r="AI160" i="12"/>
  <c r="AJ160" i="12" s="1"/>
  <c r="AL86" i="12"/>
  <c r="AI86" i="12"/>
  <c r="AJ86" i="12" s="1"/>
  <c r="AD175" i="12"/>
  <c r="AE42" i="12"/>
  <c r="AE85" i="12"/>
  <c r="AL168" i="12"/>
  <c r="AI168" i="12"/>
  <c r="AJ168" i="12" s="1"/>
  <c r="BS225" i="12"/>
  <c r="AJ161" i="12"/>
  <c r="AM244" i="12"/>
  <c r="AI244" i="12"/>
  <c r="AJ244" i="12" s="1"/>
  <c r="BP229" i="12"/>
  <c r="BF188" i="12"/>
  <c r="BC188" i="12"/>
  <c r="BD188" i="12" s="1"/>
  <c r="CW190" i="12"/>
  <c r="AH215" i="12"/>
  <c r="AD215" i="12"/>
  <c r="AE215" i="12" s="1"/>
  <c r="BF228" i="12"/>
  <c r="AN117" i="12"/>
  <c r="AO117" i="12" s="1"/>
  <c r="AQ117" i="12"/>
  <c r="AN115" i="12"/>
  <c r="AQ115" i="12"/>
  <c r="AV271" i="12"/>
  <c r="AS271" i="12"/>
  <c r="AT271" i="12" s="1"/>
  <c r="AV244" i="12"/>
  <c r="CJ198" i="12"/>
  <c r="CG198" i="12"/>
  <c r="AJ96" i="12"/>
  <c r="AQ165" i="12"/>
  <c r="AN165" i="12"/>
  <c r="AO23" i="12"/>
  <c r="AI35" i="12"/>
  <c r="AJ35" i="12" s="1"/>
  <c r="AL35" i="12"/>
  <c r="BZ225" i="12"/>
  <c r="BW225" i="12"/>
  <c r="AQ157" i="12"/>
  <c r="AN157" i="12"/>
  <c r="AO157" i="12" s="1"/>
  <c r="AL39" i="12"/>
  <c r="AI39" i="12"/>
  <c r="AJ39" i="12" s="1"/>
  <c r="AN269" i="12"/>
  <c r="AO269" i="12" s="1"/>
  <c r="AQ269" i="12"/>
  <c r="AS252" i="12"/>
  <c r="AT252" i="12" s="1"/>
  <c r="AV252" i="12"/>
  <c r="DD190" i="12"/>
  <c r="DA190" i="12"/>
  <c r="DB190" i="12" s="1"/>
  <c r="AI104" i="12"/>
  <c r="AJ104" i="12" s="1"/>
  <c r="AL104" i="12"/>
  <c r="BA84" i="12"/>
  <c r="AQ243" i="12"/>
  <c r="AN243" i="12"/>
  <c r="AJ193" i="12"/>
  <c r="AI214" i="12"/>
  <c r="AJ214" i="12" s="1"/>
  <c r="AL214" i="12"/>
  <c r="AQ57" i="12"/>
  <c r="AN57" i="12"/>
  <c r="AO57" i="12" s="1"/>
  <c r="AQ163" i="12"/>
  <c r="AN163" i="12"/>
  <c r="AO163" i="12" s="1"/>
  <c r="AQ169" i="12"/>
  <c r="AN169" i="12"/>
  <c r="AO169" i="12" s="1"/>
  <c r="BB158" i="12"/>
  <c r="AN232" i="12"/>
  <c r="AO232" i="12" s="1"/>
  <c r="AQ232" i="12"/>
  <c r="AE112" i="12"/>
  <c r="AO271" i="12"/>
  <c r="BF184" i="12"/>
  <c r="BC184" i="12"/>
  <c r="BD184" i="12" s="1"/>
  <c r="AN37" i="12"/>
  <c r="AQ37" i="12"/>
  <c r="AI272" i="12"/>
  <c r="AJ272" i="12" s="1"/>
  <c r="AL272" i="12"/>
  <c r="AI200" i="12"/>
  <c r="AJ200" i="12" s="1"/>
  <c r="AW199" i="12"/>
  <c r="AS199" i="12"/>
  <c r="AT199" i="12" s="1"/>
  <c r="BU192" i="12"/>
  <c r="BR192" i="12"/>
  <c r="BS192" i="12" s="1"/>
  <c r="AH84" i="12"/>
  <c r="AD84" i="12"/>
  <c r="AI268" i="12"/>
  <c r="AL268" i="12"/>
  <c r="BF197" i="12"/>
  <c r="BC197" i="12"/>
  <c r="BD197" i="12" s="1"/>
  <c r="AI233" i="12"/>
  <c r="AJ233" i="12" s="1"/>
  <c r="AL233" i="12"/>
  <c r="AT162" i="12"/>
  <c r="CE194" i="12"/>
  <c r="CB194" i="12"/>
  <c r="CC194" i="12" s="1"/>
  <c r="AE212" i="12"/>
  <c r="AN32" i="12"/>
  <c r="AO32" i="12" s="1"/>
  <c r="AQ32" i="12"/>
  <c r="AI110" i="12"/>
  <c r="AJ110" i="12" s="1"/>
  <c r="AL110" i="12"/>
  <c r="AS31" i="12"/>
  <c r="AV31" i="12"/>
  <c r="AJ171" i="12"/>
  <c r="BF189" i="12"/>
  <c r="BC189" i="12"/>
  <c r="BD189" i="12" s="1"/>
  <c r="AI106" i="12"/>
  <c r="AJ106" i="12" s="1"/>
  <c r="AL106" i="12"/>
  <c r="AI108" i="12"/>
  <c r="AJ108" i="12" s="1"/>
  <c r="AL108" i="12"/>
  <c r="AL40" i="12"/>
  <c r="AI40" i="12"/>
  <c r="AJ40" i="12" s="1"/>
  <c r="BF200" i="12"/>
  <c r="AJ243" i="12"/>
  <c r="AE265" i="12"/>
  <c r="AN107" i="12"/>
  <c r="AO107" i="12" s="1"/>
  <c r="AQ107" i="12"/>
  <c r="AJ69" i="12"/>
  <c r="AR193" i="12"/>
  <c r="AN193" i="12"/>
  <c r="AQ251" i="12"/>
  <c r="AN251" i="12"/>
  <c r="AE270" i="12"/>
  <c r="AN103" i="12"/>
  <c r="AQ103" i="12"/>
  <c r="BF193" i="12"/>
  <c r="AQ249" i="12"/>
  <c r="AN249" i="12"/>
  <c r="AO249" i="12" s="1"/>
  <c r="AE214" i="12"/>
  <c r="AN99" i="12"/>
  <c r="AQ99" i="12"/>
  <c r="BG160" i="12"/>
  <c r="BF185" i="12"/>
  <c r="BC185" i="12"/>
  <c r="BD185" i="12" s="1"/>
  <c r="AQ67" i="12"/>
  <c r="AN67" i="12"/>
  <c r="AO67" i="12" s="1"/>
  <c r="AI273" i="12"/>
  <c r="AL273" i="12"/>
  <c r="AV83" i="12"/>
  <c r="AS83" i="12"/>
  <c r="AI91" i="12"/>
  <c r="AJ91" i="12" s="1"/>
  <c r="AL91" i="12"/>
  <c r="AD236" i="12"/>
  <c r="AM93" i="12"/>
  <c r="AI93" i="12"/>
  <c r="AE272" i="12"/>
  <c r="AV263" i="12"/>
  <c r="AQ71" i="12"/>
  <c r="AN71" i="12"/>
  <c r="AO71" i="12" s="1"/>
  <c r="DX155" i="12"/>
  <c r="AV170" i="12"/>
  <c r="AS170" i="12"/>
  <c r="AI100" i="12"/>
  <c r="AJ100" i="12" s="1"/>
  <c r="AL100" i="12"/>
  <c r="AX27" i="12"/>
  <c r="BA27" i="12"/>
  <c r="AN267" i="12"/>
  <c r="AQ267" i="12"/>
  <c r="AI114" i="12"/>
  <c r="AJ114" i="12" s="1"/>
  <c r="AL114" i="12"/>
  <c r="AX36" i="12"/>
  <c r="AY36" i="12" s="1"/>
  <c r="BA36" i="12"/>
  <c r="BB162" i="12"/>
  <c r="AX162" i="12"/>
  <c r="AY162" i="12" s="1"/>
  <c r="AI118" i="12"/>
  <c r="AL118" i="12"/>
  <c r="AN111" i="12"/>
  <c r="AQ111" i="12"/>
  <c r="AI264" i="12"/>
  <c r="AL264" i="12"/>
  <c r="AN202" i="12"/>
  <c r="AO202" i="12" s="1"/>
  <c r="AQ202" i="12"/>
  <c r="DD195" i="12"/>
  <c r="AN33" i="12"/>
  <c r="AQ33" i="12"/>
  <c r="AO228" i="12"/>
  <c r="AV174" i="12"/>
  <c r="AS174" i="12"/>
  <c r="AT174" i="12" s="1"/>
  <c r="AJ157" i="12"/>
  <c r="AJ81" i="12"/>
  <c r="AN246" i="12"/>
  <c r="AO246" i="12" s="1"/>
  <c r="AQ246" i="12"/>
  <c r="AE116" i="12"/>
  <c r="AJ262" i="12"/>
  <c r="AN109" i="12"/>
  <c r="AQ109" i="12"/>
  <c r="AQ167" i="12"/>
  <c r="AN167" i="12"/>
  <c r="AO167" i="12" s="1"/>
  <c r="AT213" i="12"/>
  <c r="AJ230" i="12"/>
  <c r="AN34" i="12"/>
  <c r="AO34" i="12" s="1"/>
  <c r="AQ34" i="12"/>
  <c r="AN38" i="12"/>
  <c r="AQ38" i="12"/>
  <c r="BH25" i="12"/>
  <c r="BL25" i="12"/>
  <c r="AI112" i="12"/>
  <c r="AJ112" i="12" s="1"/>
  <c r="AL112" i="12"/>
  <c r="BK199" i="12"/>
  <c r="AY184" i="12"/>
  <c r="AE200" i="12"/>
  <c r="AE203" i="12" s="1"/>
  <c r="AD203" i="12"/>
  <c r="AE98" i="12"/>
  <c r="BF196" i="12"/>
  <c r="BC196" i="12"/>
  <c r="Z84" i="12"/>
  <c r="Z119" i="12" s="1"/>
  <c r="Y119" i="12"/>
  <c r="AJ156" i="12"/>
  <c r="AQ95" i="12"/>
  <c r="AN95" i="12"/>
  <c r="BB183" i="12"/>
  <c r="AX183" i="12"/>
  <c r="AM248" i="12"/>
  <c r="AI248" i="12"/>
  <c r="AM263" i="12"/>
  <c r="AI263" i="12"/>
  <c r="AJ263" i="12" s="1"/>
  <c r="AE92" i="12"/>
  <c r="BK183" i="12"/>
  <c r="AQ94" i="12"/>
  <c r="AN94" i="12"/>
  <c r="AS24" i="12"/>
  <c r="AT24" i="12" s="1"/>
  <c r="AV24" i="12"/>
  <c r="AW228" i="12"/>
  <c r="AS228" i="12"/>
  <c r="AI212" i="12"/>
  <c r="AL212" i="12"/>
  <c r="AQ63" i="12"/>
  <c r="AN63" i="12"/>
  <c r="AO63" i="12" s="1"/>
  <c r="AQ161" i="12"/>
  <c r="AN161" i="12"/>
  <c r="AO161" i="12" s="1"/>
  <c r="AR81" i="12"/>
  <c r="AN81" i="12"/>
  <c r="AJ246" i="12"/>
  <c r="BA81" i="12"/>
  <c r="AI245" i="12"/>
  <c r="AJ245" i="12" s="1"/>
  <c r="AL245" i="12"/>
  <c r="DX211" i="12"/>
  <c r="BA266" i="12"/>
  <c r="AX266" i="12"/>
  <c r="BF215" i="12"/>
  <c r="DX21" i="12"/>
  <c r="AL265" i="12"/>
  <c r="AI265" i="12"/>
  <c r="AJ265" i="12" s="1"/>
  <c r="AQ61" i="12"/>
  <c r="AN61" i="12"/>
  <c r="AO61" i="12" s="1"/>
  <c r="AN113" i="12"/>
  <c r="AQ113" i="12"/>
  <c r="BB166" i="12"/>
  <c r="AX166" i="12"/>
  <c r="AY166" i="12" s="1"/>
  <c r="BQ195" i="12"/>
  <c r="BM195" i="12"/>
  <c r="BN195" i="12" s="1"/>
  <c r="AQ54" i="12"/>
  <c r="AN54" i="12"/>
  <c r="AQ173" i="12"/>
  <c r="AN173" i="12"/>
  <c r="AO173" i="12" s="1"/>
  <c r="AV93" i="12"/>
  <c r="AE110" i="12"/>
  <c r="AE244" i="12"/>
  <c r="AE255" i="12" s="1"/>
  <c r="AQ171" i="12"/>
  <c r="AN171" i="12"/>
  <c r="AO171" i="12" s="1"/>
  <c r="AY189" i="12"/>
  <c r="AE106" i="12"/>
  <c r="BA89" i="12"/>
  <c r="AX89" i="12"/>
  <c r="AY89" i="12" s="1"/>
  <c r="AI116" i="12"/>
  <c r="AJ116" i="12" s="1"/>
  <c r="AL116" i="12"/>
  <c r="AN262" i="12"/>
  <c r="AQ262" i="12"/>
  <c r="AV248" i="12"/>
  <c r="DW187" i="12"/>
  <c r="DT187" i="12"/>
  <c r="DX187" i="12" s="1"/>
  <c r="AQ159" i="12"/>
  <c r="AN159" i="12"/>
  <c r="AO159" i="12" s="1"/>
  <c r="AQ247" i="12"/>
  <c r="AN247" i="12"/>
  <c r="AO247" i="12" s="1"/>
  <c r="AX213" i="12"/>
  <c r="AY213" i="12" s="1"/>
  <c r="BA213" i="12"/>
  <c r="AQ69" i="12"/>
  <c r="AN69" i="12"/>
  <c r="AO69" i="12" s="1"/>
  <c r="Z215" i="12"/>
  <c r="Z218" i="12" s="1"/>
  <c r="AI102" i="12"/>
  <c r="AL102" i="12"/>
  <c r="AR230" i="12"/>
  <c r="AN230" i="12"/>
  <c r="AO230" i="12" s="1"/>
  <c r="Z131" i="12"/>
  <c r="Z148" i="12" s="1"/>
  <c r="AI270" i="12"/>
  <c r="AJ270" i="12" s="1"/>
  <c r="AL270" i="12"/>
  <c r="AN217" i="12"/>
  <c r="AO217" i="12" s="1"/>
  <c r="AQ217" i="12"/>
  <c r="AQ90" i="12"/>
  <c r="AN90" i="12"/>
  <c r="Z42" i="12"/>
  <c r="AQ65" i="12"/>
  <c r="AN65" i="12"/>
  <c r="AO65" i="12" s="1"/>
  <c r="BG168" i="12"/>
  <c r="AE91" i="12"/>
  <c r="AI234" i="12"/>
  <c r="AL234" i="12"/>
  <c r="DW53" i="12"/>
  <c r="DT53" i="12"/>
  <c r="DX53" i="12" s="1"/>
  <c r="AN105" i="12"/>
  <c r="AQ105" i="12"/>
  <c r="AQ96" i="12"/>
  <c r="AN96" i="12"/>
  <c r="AO96" i="12" s="1"/>
  <c r="AX28" i="12"/>
  <c r="AY28" i="12" s="1"/>
  <c r="BA28" i="12"/>
  <c r="AI98" i="12"/>
  <c r="AJ98" i="12" s="1"/>
  <c r="AL98" i="12"/>
  <c r="AS23" i="12"/>
  <c r="AV23" i="12"/>
  <c r="AE100" i="12"/>
  <c r="AN156" i="12"/>
  <c r="AQ156" i="12"/>
  <c r="AQ88" i="12"/>
  <c r="AN88" i="12"/>
  <c r="AD42" i="12"/>
  <c r="AE114" i="12"/>
  <c r="AT36" i="12"/>
  <c r="AT183" i="12"/>
  <c r="AX231" i="12"/>
  <c r="BA231" i="12"/>
  <c r="AE263" i="12"/>
  <c r="AI164" i="12"/>
  <c r="AM164" i="12"/>
  <c r="BF82" i="12"/>
  <c r="AN101" i="12"/>
  <c r="AQ101" i="12"/>
  <c r="AI92" i="12"/>
  <c r="AJ92" i="12" s="1"/>
  <c r="AL92" i="12"/>
  <c r="AW229" i="12"/>
  <c r="AS229" i="12"/>
  <c r="AQ59" i="12"/>
  <c r="AN59" i="12"/>
  <c r="AI250" i="12"/>
  <c r="AL250" i="12"/>
  <c r="AN97" i="12"/>
  <c r="AQ97" i="12"/>
  <c r="AQ172" i="12"/>
  <c r="AN172" i="12"/>
  <c r="DY51" i="7"/>
  <c r="DY52" i="7"/>
  <c r="DY53" i="7"/>
  <c r="DY54" i="7"/>
  <c r="DY55" i="7"/>
  <c r="DY56" i="7"/>
  <c r="DY57" i="7"/>
  <c r="DY58" i="7"/>
  <c r="DY59" i="7"/>
  <c r="DY60" i="7"/>
  <c r="DY61" i="7"/>
  <c r="DY62" i="7"/>
  <c r="DY63" i="7"/>
  <c r="DY64" i="7"/>
  <c r="DY65" i="7"/>
  <c r="DY66" i="7"/>
  <c r="DY67" i="7"/>
  <c r="DY68" i="7"/>
  <c r="DY69" i="7"/>
  <c r="DY70" i="7"/>
  <c r="DY71" i="7"/>
  <c r="DY72" i="7"/>
  <c r="DY50" i="7"/>
  <c r="AS136" i="12" l="1"/>
  <c r="AT136" i="12" s="1"/>
  <c r="AV136" i="12"/>
  <c r="P131" i="12"/>
  <c r="AR82" i="12"/>
  <c r="AN82" i="12"/>
  <c r="AO82" i="12" s="1"/>
  <c r="AO136" i="12"/>
  <c r="AO148" i="12" s="1"/>
  <c r="AN148" i="12"/>
  <c r="AX134" i="12"/>
  <c r="AY134" i="12" s="1"/>
  <c r="BA134" i="12"/>
  <c r="BA135" i="12"/>
  <c r="AX135" i="12"/>
  <c r="AV147" i="12"/>
  <c r="AS147" i="12"/>
  <c r="AX133" i="12"/>
  <c r="AY133" i="12" s="1"/>
  <c r="BA133" i="12"/>
  <c r="AJ203" i="12"/>
  <c r="AX128" i="12"/>
  <c r="BA128" i="12"/>
  <c r="AX132" i="12"/>
  <c r="AY132" i="12" s="1"/>
  <c r="BA132" i="12"/>
  <c r="AX130" i="12"/>
  <c r="AY130" i="12" s="1"/>
  <c r="BA130" i="12"/>
  <c r="U131" i="12"/>
  <c r="U148" i="12" s="1"/>
  <c r="U278" i="12" s="1"/>
  <c r="C301" i="12" s="1"/>
  <c r="D301" i="12" s="1"/>
  <c r="AX129" i="12"/>
  <c r="AY129" i="12" s="1"/>
  <c r="BA129" i="12"/>
  <c r="AX127" i="12"/>
  <c r="AY127" i="12" s="1"/>
  <c r="BA127" i="12"/>
  <c r="AJ131" i="12"/>
  <c r="AJ148" i="12" s="1"/>
  <c r="AI148" i="12"/>
  <c r="AX126" i="12"/>
  <c r="BA126" i="12"/>
  <c r="AE131" i="12"/>
  <c r="AE148" i="12" s="1"/>
  <c r="AD148" i="12"/>
  <c r="AT126" i="12"/>
  <c r="P148" i="12"/>
  <c r="P278" i="12" s="1"/>
  <c r="C300" i="12" s="1"/>
  <c r="D300" i="12" s="1"/>
  <c r="DS131" i="12"/>
  <c r="DW131" i="12" s="1"/>
  <c r="DT68" i="12"/>
  <c r="DX68" i="12" s="1"/>
  <c r="DW68" i="12"/>
  <c r="AN87" i="12"/>
  <c r="AO87" i="12" s="1"/>
  <c r="AQ87" i="12"/>
  <c r="AI236" i="12"/>
  <c r="CE64" i="12"/>
  <c r="CB64" i="12"/>
  <c r="CC64" i="12" s="1"/>
  <c r="AD218" i="12"/>
  <c r="AI203" i="12"/>
  <c r="AQ160" i="12"/>
  <c r="AN160" i="12"/>
  <c r="AO160" i="12" s="1"/>
  <c r="BD70" i="12"/>
  <c r="AN254" i="12"/>
  <c r="AO254" i="12" s="1"/>
  <c r="AQ254" i="12"/>
  <c r="AE218" i="12"/>
  <c r="BL66" i="12"/>
  <c r="BH66" i="12"/>
  <c r="BI66" i="12" s="1"/>
  <c r="AE274" i="12"/>
  <c r="AJ42" i="12"/>
  <c r="AQ86" i="12"/>
  <c r="AN86" i="12"/>
  <c r="AO86" i="12" s="1"/>
  <c r="AQ235" i="12"/>
  <c r="AN235" i="12"/>
  <c r="AO235" i="12" s="1"/>
  <c r="AI73" i="12"/>
  <c r="BL70" i="12"/>
  <c r="BH70" i="12"/>
  <c r="BI70" i="12" s="1"/>
  <c r="AQ60" i="12"/>
  <c r="AN60" i="12"/>
  <c r="AJ73" i="12"/>
  <c r="AQ168" i="12"/>
  <c r="AN168" i="12"/>
  <c r="AO168" i="12" s="1"/>
  <c r="AQ201" i="12"/>
  <c r="AN201" i="12"/>
  <c r="AO201" i="12" s="1"/>
  <c r="AN253" i="12"/>
  <c r="AO253" i="12" s="1"/>
  <c r="AQ253" i="12"/>
  <c r="AQ158" i="12"/>
  <c r="AN158" i="12"/>
  <c r="AO158" i="12" s="1"/>
  <c r="AQ85" i="12"/>
  <c r="AN85" i="12"/>
  <c r="Z278" i="12"/>
  <c r="C302" i="12" s="1"/>
  <c r="D302" i="12" s="1"/>
  <c r="Y278" i="12"/>
  <c r="AO97" i="12"/>
  <c r="AN92" i="12"/>
  <c r="AO92" i="12" s="1"/>
  <c r="AQ92" i="12"/>
  <c r="BK82" i="12"/>
  <c r="AO88" i="12"/>
  <c r="AN98" i="12"/>
  <c r="AO98" i="12" s="1"/>
  <c r="AQ98" i="12"/>
  <c r="AO105" i="12"/>
  <c r="AN234" i="12"/>
  <c r="AO234" i="12" s="1"/>
  <c r="AQ234" i="12"/>
  <c r="BL168" i="12"/>
  <c r="AW230" i="12"/>
  <c r="AS230" i="12"/>
  <c r="AT230" i="12" s="1"/>
  <c r="AS247" i="12"/>
  <c r="AV247" i="12"/>
  <c r="AS262" i="12"/>
  <c r="AV262" i="12"/>
  <c r="AO54" i="12"/>
  <c r="AX24" i="12"/>
  <c r="AY24" i="12" s="1"/>
  <c r="BA24" i="12"/>
  <c r="AR248" i="12"/>
  <c r="AN248" i="12"/>
  <c r="AO248" i="12" s="1"/>
  <c r="AS95" i="12"/>
  <c r="AT95" i="12" s="1"/>
  <c r="AV95" i="12"/>
  <c r="BD196" i="12"/>
  <c r="AS38" i="12"/>
  <c r="AT38" i="12" s="1"/>
  <c r="AV38" i="12"/>
  <c r="AS34" i="12"/>
  <c r="AT34" i="12" s="1"/>
  <c r="AV34" i="12"/>
  <c r="BA174" i="12"/>
  <c r="AX174" i="12"/>
  <c r="AY174" i="12" s="1"/>
  <c r="AQ264" i="12"/>
  <c r="AN264" i="12"/>
  <c r="AO264" i="12" s="1"/>
  <c r="AY27" i="12"/>
  <c r="AV71" i="12"/>
  <c r="AS71" i="12"/>
  <c r="AJ273" i="12"/>
  <c r="BK193" i="12"/>
  <c r="AN108" i="12"/>
  <c r="AO108" i="12" s="1"/>
  <c r="AQ108" i="12"/>
  <c r="AT31" i="12"/>
  <c r="AN233" i="12"/>
  <c r="AO233" i="12" s="1"/>
  <c r="AQ233" i="12"/>
  <c r="AN272" i="12"/>
  <c r="AO272" i="12" s="1"/>
  <c r="AQ272" i="12"/>
  <c r="AV157" i="12"/>
  <c r="AS157" i="12"/>
  <c r="AV165" i="12"/>
  <c r="AS165" i="12"/>
  <c r="AT165" i="12" s="1"/>
  <c r="AS115" i="12"/>
  <c r="AT115" i="12" s="1"/>
  <c r="AV115" i="12"/>
  <c r="AV88" i="12"/>
  <c r="AS88" i="12"/>
  <c r="AT88" i="12" s="1"/>
  <c r="AN102" i="12"/>
  <c r="AO102" i="12" s="1"/>
  <c r="AQ102" i="12"/>
  <c r="BF89" i="12"/>
  <c r="BC89" i="12"/>
  <c r="BD89" i="12" s="1"/>
  <c r="AV54" i="12"/>
  <c r="AS54" i="12"/>
  <c r="BC166" i="12"/>
  <c r="BD166" i="12" s="1"/>
  <c r="BG166" i="12"/>
  <c r="AV61" i="12"/>
  <c r="AS61" i="12"/>
  <c r="AT61" i="12" s="1"/>
  <c r="AY266" i="12"/>
  <c r="AY183" i="12"/>
  <c r="BK196" i="12"/>
  <c r="BH196" i="12"/>
  <c r="BI196" i="12" s="1"/>
  <c r="AO38" i="12"/>
  <c r="AO33" i="12"/>
  <c r="AJ264" i="12"/>
  <c r="BC162" i="12"/>
  <c r="BD162" i="12" s="1"/>
  <c r="BG162" i="12"/>
  <c r="AN114" i="12"/>
  <c r="AQ114" i="12"/>
  <c r="AV267" i="12"/>
  <c r="AS267" i="12"/>
  <c r="AT267" i="12" s="1"/>
  <c r="BA263" i="12"/>
  <c r="AJ93" i="12"/>
  <c r="AT83" i="12"/>
  <c r="BH185" i="12"/>
  <c r="BI185" i="12" s="1"/>
  <c r="BK185" i="12"/>
  <c r="AS103" i="12"/>
  <c r="AT103" i="12" s="1"/>
  <c r="AV103" i="12"/>
  <c r="AV251" i="12"/>
  <c r="AS251" i="12"/>
  <c r="AT251" i="12" s="1"/>
  <c r="AN110" i="12"/>
  <c r="AQ110" i="12"/>
  <c r="AS32" i="12"/>
  <c r="AV32" i="12"/>
  <c r="CJ194" i="12"/>
  <c r="CG194" i="12"/>
  <c r="CH194" i="12" s="1"/>
  <c r="AM84" i="12"/>
  <c r="AI84" i="12"/>
  <c r="BB199" i="12"/>
  <c r="AX199" i="12"/>
  <c r="AY199" i="12" s="1"/>
  <c r="BK184" i="12"/>
  <c r="BH184" i="12"/>
  <c r="BI184" i="12" s="1"/>
  <c r="AV169" i="12"/>
  <c r="AS169" i="12"/>
  <c r="AT169" i="12" s="1"/>
  <c r="AV57" i="12"/>
  <c r="AS57" i="12"/>
  <c r="AT57" i="12" s="1"/>
  <c r="AO243" i="12"/>
  <c r="AV269" i="12"/>
  <c r="AS269" i="12"/>
  <c r="BX225" i="12"/>
  <c r="AX271" i="12"/>
  <c r="AY271" i="12" s="1"/>
  <c r="BA271" i="12"/>
  <c r="AO115" i="12"/>
  <c r="BK228" i="12"/>
  <c r="AV172" i="12"/>
  <c r="AS172" i="12"/>
  <c r="AT172" i="12" s="1"/>
  <c r="AN250" i="12"/>
  <c r="AO250" i="12" s="1"/>
  <c r="AQ250" i="12"/>
  <c r="AT229" i="12"/>
  <c r="AS101" i="12"/>
  <c r="AT101" i="12" s="1"/>
  <c r="AV101" i="12"/>
  <c r="AR164" i="12"/>
  <c r="AN164" i="12"/>
  <c r="AO164" i="12" s="1"/>
  <c r="BC231" i="12"/>
  <c r="BD231" i="12" s="1"/>
  <c r="BF231" i="12"/>
  <c r="AX23" i="12"/>
  <c r="BA23" i="12"/>
  <c r="AS96" i="12"/>
  <c r="AT96" i="12" s="1"/>
  <c r="AV96" i="12"/>
  <c r="AO90" i="12"/>
  <c r="AN270" i="12"/>
  <c r="AQ270" i="12"/>
  <c r="AJ102" i="12"/>
  <c r="AV69" i="12"/>
  <c r="AS69" i="12"/>
  <c r="AN116" i="12"/>
  <c r="AO116" i="12" s="1"/>
  <c r="AQ116" i="12"/>
  <c r="AS113" i="12"/>
  <c r="AT113" i="12" s="1"/>
  <c r="AV113" i="12"/>
  <c r="BC266" i="12"/>
  <c r="BD266" i="12" s="1"/>
  <c r="BF266" i="12"/>
  <c r="AO81" i="12"/>
  <c r="AT228" i="12"/>
  <c r="AO94" i="12"/>
  <c r="BG183" i="12"/>
  <c r="BC183" i="12"/>
  <c r="BP199" i="12"/>
  <c r="BI25" i="12"/>
  <c r="AI274" i="12"/>
  <c r="AN118" i="12"/>
  <c r="AO118" i="12" s="1"/>
  <c r="AQ118" i="12"/>
  <c r="AO267" i="12"/>
  <c r="AR93" i="12"/>
  <c r="AN93" i="12"/>
  <c r="AO93" i="12" s="1"/>
  <c r="AX83" i="12"/>
  <c r="AY83" i="12" s="1"/>
  <c r="BA83" i="12"/>
  <c r="AV67" i="12"/>
  <c r="AS67" i="12"/>
  <c r="AS99" i="12"/>
  <c r="AT99" i="12" s="1"/>
  <c r="AV99" i="12"/>
  <c r="AS249" i="12"/>
  <c r="AV249" i="12"/>
  <c r="AO103" i="12"/>
  <c r="AO193" i="12"/>
  <c r="AS107" i="12"/>
  <c r="AV107" i="12"/>
  <c r="AN40" i="12"/>
  <c r="AO40" i="12" s="1"/>
  <c r="AQ40" i="12"/>
  <c r="AN106" i="12"/>
  <c r="AQ106" i="12"/>
  <c r="BH189" i="12"/>
  <c r="BK189" i="12"/>
  <c r="AI42" i="12"/>
  <c r="AQ268" i="12"/>
  <c r="AN268" i="12"/>
  <c r="AO268" i="12" s="1"/>
  <c r="AS37" i="12"/>
  <c r="AT37" i="12" s="1"/>
  <c r="AV37" i="12"/>
  <c r="AS243" i="12"/>
  <c r="AV243" i="12"/>
  <c r="DI190" i="12"/>
  <c r="DF190" i="12"/>
  <c r="AN39" i="12"/>
  <c r="AQ39" i="12"/>
  <c r="CE225" i="12"/>
  <c r="CB225" i="12"/>
  <c r="AS117" i="12"/>
  <c r="AV117" i="12"/>
  <c r="BU229" i="12"/>
  <c r="AR244" i="12"/>
  <c r="AN244" i="12"/>
  <c r="AO59" i="12"/>
  <c r="AO156" i="12"/>
  <c r="AS217" i="12"/>
  <c r="AT217" i="12" s="1"/>
  <c r="AV217" i="12"/>
  <c r="DT131" i="12"/>
  <c r="DX131" i="12" s="1"/>
  <c r="AN265" i="12"/>
  <c r="AQ265" i="12"/>
  <c r="AN212" i="12"/>
  <c r="AQ212" i="12"/>
  <c r="AO109" i="12"/>
  <c r="AS33" i="12"/>
  <c r="AT33" i="12" s="1"/>
  <c r="AV33" i="12"/>
  <c r="AS202" i="12"/>
  <c r="AT202" i="12" s="1"/>
  <c r="AV202" i="12"/>
  <c r="AO111" i="12"/>
  <c r="BA170" i="12"/>
  <c r="AX170" i="12"/>
  <c r="AY170" i="12" s="1"/>
  <c r="AO251" i="12"/>
  <c r="AE84" i="12"/>
  <c r="AE119" i="12" s="1"/>
  <c r="AD119" i="12"/>
  <c r="BF84" i="12"/>
  <c r="CO198" i="12"/>
  <c r="CL198" i="12"/>
  <c r="CM198" i="12" s="1"/>
  <c r="AO172" i="12"/>
  <c r="AV59" i="12"/>
  <c r="AS59" i="12"/>
  <c r="AT59" i="12" s="1"/>
  <c r="AJ234" i="12"/>
  <c r="AJ236" i="12" s="1"/>
  <c r="AO262" i="12"/>
  <c r="BA93" i="12"/>
  <c r="BF81" i="12"/>
  <c r="AV161" i="12"/>
  <c r="AS161" i="12"/>
  <c r="AT161" i="12" s="1"/>
  <c r="AJ212" i="12"/>
  <c r="BP183" i="12"/>
  <c r="AR263" i="12"/>
  <c r="AN263" i="12"/>
  <c r="BQ25" i="12"/>
  <c r="BM25" i="12"/>
  <c r="BN25" i="12" s="1"/>
  <c r="AV167" i="12"/>
  <c r="AS167" i="12"/>
  <c r="AT167" i="12" s="1"/>
  <c r="AV246" i="12"/>
  <c r="AS246" i="12"/>
  <c r="AN100" i="12"/>
  <c r="AQ100" i="12"/>
  <c r="AS97" i="12"/>
  <c r="AT97" i="12" s="1"/>
  <c r="AV97" i="12"/>
  <c r="AJ250" i="12"/>
  <c r="BB229" i="12"/>
  <c r="AX229" i="12"/>
  <c r="AY229" i="12" s="1"/>
  <c r="AO101" i="12"/>
  <c r="AJ164" i="12"/>
  <c r="AJ175" i="12" s="1"/>
  <c r="AY231" i="12"/>
  <c r="AS156" i="12"/>
  <c r="AV156" i="12"/>
  <c r="AT23" i="12"/>
  <c r="BC28" i="12"/>
  <c r="BD28" i="12" s="1"/>
  <c r="BF28" i="12"/>
  <c r="AS105" i="12"/>
  <c r="AT105" i="12" s="1"/>
  <c r="AV105" i="12"/>
  <c r="AV65" i="12"/>
  <c r="AS65" i="12"/>
  <c r="AV90" i="12"/>
  <c r="AS90" i="12"/>
  <c r="AT90" i="12" s="1"/>
  <c r="BC213" i="12"/>
  <c r="BD213" i="12" s="1"/>
  <c r="BF213" i="12"/>
  <c r="AV159" i="12"/>
  <c r="AS159" i="12"/>
  <c r="AT159" i="12" s="1"/>
  <c r="BA248" i="12"/>
  <c r="AV171" i="12"/>
  <c r="AS171" i="12"/>
  <c r="AT171" i="12" s="1"/>
  <c r="AV173" i="12"/>
  <c r="AS173" i="12"/>
  <c r="AT173" i="12" s="1"/>
  <c r="BV195" i="12"/>
  <c r="BR195" i="12"/>
  <c r="BS195" i="12" s="1"/>
  <c r="AO113" i="12"/>
  <c r="BK215" i="12"/>
  <c r="AQ245" i="12"/>
  <c r="AN245" i="12"/>
  <c r="AO245" i="12" s="1"/>
  <c r="AW81" i="12"/>
  <c r="AS81" i="12"/>
  <c r="AV63" i="12"/>
  <c r="AS63" i="12"/>
  <c r="BB228" i="12"/>
  <c r="AX228" i="12"/>
  <c r="AS94" i="12"/>
  <c r="AT94" i="12" s="1"/>
  <c r="AV94" i="12"/>
  <c r="AJ248" i="12"/>
  <c r="AJ255" i="12" s="1"/>
  <c r="AO95" i="12"/>
  <c r="AI175" i="12"/>
  <c r="AN112" i="12"/>
  <c r="AO112" i="12" s="1"/>
  <c r="AQ112" i="12"/>
  <c r="AS109" i="12"/>
  <c r="AT109" i="12" s="1"/>
  <c r="AV109" i="12"/>
  <c r="DI195" i="12"/>
  <c r="AS111" i="12"/>
  <c r="AT111" i="12" s="1"/>
  <c r="AV111" i="12"/>
  <c r="AJ118" i="12"/>
  <c r="BC36" i="12"/>
  <c r="BD36" i="12" s="1"/>
  <c r="BF36" i="12"/>
  <c r="BC27" i="12"/>
  <c r="BD27" i="12" s="1"/>
  <c r="BF27" i="12"/>
  <c r="AT170" i="12"/>
  <c r="AN91" i="12"/>
  <c r="AO91" i="12" s="1"/>
  <c r="AQ91" i="12"/>
  <c r="AN273" i="12"/>
  <c r="AO273" i="12" s="1"/>
  <c r="AQ273" i="12"/>
  <c r="BL160" i="12"/>
  <c r="AO99" i="12"/>
  <c r="AW193" i="12"/>
  <c r="AS193" i="12"/>
  <c r="AI255" i="12"/>
  <c r="BK200" i="12"/>
  <c r="AX31" i="12"/>
  <c r="AY31" i="12" s="1"/>
  <c r="BA31" i="12"/>
  <c r="BH197" i="12"/>
  <c r="BK197" i="12"/>
  <c r="AJ268" i="12"/>
  <c r="BZ192" i="12"/>
  <c r="BW192" i="12"/>
  <c r="AR200" i="12"/>
  <c r="AN200" i="12"/>
  <c r="AO200" i="12" s="1"/>
  <c r="AO37" i="12"/>
  <c r="AS232" i="12"/>
  <c r="AT232" i="12" s="1"/>
  <c r="AV232" i="12"/>
  <c r="BG158" i="12"/>
  <c r="AV163" i="12"/>
  <c r="AS163" i="12"/>
  <c r="AN214" i="12"/>
  <c r="AQ214" i="12"/>
  <c r="AN104" i="12"/>
  <c r="AO104" i="12" s="1"/>
  <c r="AQ104" i="12"/>
  <c r="AX252" i="12"/>
  <c r="AY252" i="12" s="1"/>
  <c r="BA252" i="12"/>
  <c r="AN35" i="12"/>
  <c r="AO35" i="12" s="1"/>
  <c r="AQ35" i="12"/>
  <c r="AO165" i="12"/>
  <c r="CH198" i="12"/>
  <c r="BA244" i="12"/>
  <c r="AM215" i="12"/>
  <c r="AI215" i="12"/>
  <c r="BK188" i="12"/>
  <c r="BH188" i="12"/>
  <c r="O212" i="7"/>
  <c r="P212" i="7" s="1"/>
  <c r="R212" i="7"/>
  <c r="S212" i="7"/>
  <c r="X212" i="7"/>
  <c r="AC212" i="7" s="1"/>
  <c r="AH212" i="7" s="1"/>
  <c r="AM212" i="7" s="1"/>
  <c r="AR212" i="7" s="1"/>
  <c r="AW212" i="7" s="1"/>
  <c r="BB212" i="7" s="1"/>
  <c r="BG212" i="7" s="1"/>
  <c r="BL212" i="7" s="1"/>
  <c r="BQ212" i="7" s="1"/>
  <c r="BV212" i="7" s="1"/>
  <c r="CA212" i="7" s="1"/>
  <c r="CF212" i="7" s="1"/>
  <c r="CK212" i="7" s="1"/>
  <c r="CP212" i="7" s="1"/>
  <c r="CU212" i="7" s="1"/>
  <c r="CZ212" i="7" s="1"/>
  <c r="DE212" i="7" s="1"/>
  <c r="DJ212" i="7" s="1"/>
  <c r="DO212" i="7" s="1"/>
  <c r="DV212" i="7"/>
  <c r="DY212" i="7"/>
  <c r="O213" i="7"/>
  <c r="P213" i="7" s="1"/>
  <c r="R213" i="7"/>
  <c r="T213" i="7" s="1"/>
  <c r="U213" i="7" s="1"/>
  <c r="S213" i="7"/>
  <c r="X213" i="7"/>
  <c r="AC213" i="7"/>
  <c r="AH213" i="7" s="1"/>
  <c r="AM213" i="7" s="1"/>
  <c r="AR213" i="7" s="1"/>
  <c r="AW213" i="7" s="1"/>
  <c r="BB213" i="7" s="1"/>
  <c r="BG213" i="7" s="1"/>
  <c r="BL213" i="7" s="1"/>
  <c r="BQ213" i="7" s="1"/>
  <c r="BV213" i="7" s="1"/>
  <c r="CA213" i="7" s="1"/>
  <c r="CF213" i="7" s="1"/>
  <c r="CK213" i="7" s="1"/>
  <c r="CP213" i="7" s="1"/>
  <c r="CU213" i="7" s="1"/>
  <c r="CZ213" i="7" s="1"/>
  <c r="DE213" i="7" s="1"/>
  <c r="DJ213" i="7" s="1"/>
  <c r="DO213" i="7" s="1"/>
  <c r="DV213" i="7"/>
  <c r="DY213" i="7"/>
  <c r="O214" i="7"/>
  <c r="P214" i="7" s="1"/>
  <c r="R214" i="7"/>
  <c r="S214" i="7"/>
  <c r="X214" i="7" s="1"/>
  <c r="AC214" i="7" s="1"/>
  <c r="AH214" i="7" s="1"/>
  <c r="AM214" i="7" s="1"/>
  <c r="AR214" i="7" s="1"/>
  <c r="AW214" i="7" s="1"/>
  <c r="BB214" i="7" s="1"/>
  <c r="BG214" i="7" s="1"/>
  <c r="BL214" i="7" s="1"/>
  <c r="BQ214" i="7" s="1"/>
  <c r="BV214" i="7" s="1"/>
  <c r="CA214" i="7" s="1"/>
  <c r="CF214" i="7" s="1"/>
  <c r="CK214" i="7" s="1"/>
  <c r="CP214" i="7" s="1"/>
  <c r="CU214" i="7" s="1"/>
  <c r="CZ214" i="7" s="1"/>
  <c r="DE214" i="7" s="1"/>
  <c r="DJ214" i="7" s="1"/>
  <c r="DO214" i="7" s="1"/>
  <c r="DV214" i="7"/>
  <c r="DY214" i="7"/>
  <c r="D226" i="7"/>
  <c r="D227" i="7"/>
  <c r="D228" i="7"/>
  <c r="D229" i="7"/>
  <c r="E225" i="7"/>
  <c r="D225" i="7" s="1"/>
  <c r="M211" i="7"/>
  <c r="D215" i="7"/>
  <c r="N215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R131" i="7"/>
  <c r="R132" i="7"/>
  <c r="R133" i="7"/>
  <c r="R134" i="7"/>
  <c r="R135" i="7"/>
  <c r="W135" i="7" s="1"/>
  <c r="R136" i="7"/>
  <c r="R137" i="7"/>
  <c r="R138" i="7"/>
  <c r="R139" i="7"/>
  <c r="R140" i="7"/>
  <c r="R141" i="7"/>
  <c r="R142" i="7"/>
  <c r="R143" i="7"/>
  <c r="R144" i="7"/>
  <c r="R145" i="7"/>
  <c r="R146" i="7"/>
  <c r="R147" i="7"/>
  <c r="O136" i="7"/>
  <c r="P136" i="7" s="1"/>
  <c r="O147" i="7"/>
  <c r="P147" i="7" s="1"/>
  <c r="D138" i="7"/>
  <c r="D139" i="7"/>
  <c r="O139" i="7" s="1"/>
  <c r="P139" i="7" s="1"/>
  <c r="D140" i="7"/>
  <c r="O140" i="7" s="1"/>
  <c r="P140" i="7" s="1"/>
  <c r="D141" i="7"/>
  <c r="O141" i="7" s="1"/>
  <c r="P141" i="7" s="1"/>
  <c r="D142" i="7"/>
  <c r="O142" i="7" s="1"/>
  <c r="P142" i="7" s="1"/>
  <c r="D143" i="7"/>
  <c r="O143" i="7" s="1"/>
  <c r="P143" i="7" s="1"/>
  <c r="D144" i="7"/>
  <c r="O144" i="7" s="1"/>
  <c r="P144" i="7" s="1"/>
  <c r="D145" i="7"/>
  <c r="D146" i="7"/>
  <c r="D137" i="7"/>
  <c r="O137" i="7" s="1"/>
  <c r="P137" i="7" s="1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83" i="7"/>
  <c r="N93" i="7"/>
  <c r="D93" i="7"/>
  <c r="N84" i="7"/>
  <c r="D84" i="7"/>
  <c r="N83" i="7"/>
  <c r="E82" i="7"/>
  <c r="D83" i="7"/>
  <c r="AT147" i="12" l="1"/>
  <c r="BC134" i="12"/>
  <c r="BD134" i="12" s="1"/>
  <c r="BF134" i="12"/>
  <c r="AS148" i="12"/>
  <c r="AT148" i="12"/>
  <c r="BC133" i="12"/>
  <c r="BD133" i="12" s="1"/>
  <c r="BF133" i="12"/>
  <c r="AY135" i="12"/>
  <c r="AW82" i="12"/>
  <c r="AS82" i="12"/>
  <c r="AT82" i="12" s="1"/>
  <c r="AX147" i="12"/>
  <c r="AY147" i="12" s="1"/>
  <c r="BA147" i="12"/>
  <c r="AX136" i="12"/>
  <c r="BA136" i="12"/>
  <c r="AJ274" i="12"/>
  <c r="BC135" i="12"/>
  <c r="BD135" i="12" s="1"/>
  <c r="BF135" i="12"/>
  <c r="T136" i="7"/>
  <c r="U136" i="7" s="1"/>
  <c r="T132" i="7"/>
  <c r="U132" i="7" s="1"/>
  <c r="O215" i="7"/>
  <c r="P215" i="7" s="1"/>
  <c r="W213" i="7"/>
  <c r="AB213" i="7" s="1"/>
  <c r="AD278" i="12"/>
  <c r="BC128" i="12"/>
  <c r="BD128" i="12" s="1"/>
  <c r="BF128" i="12"/>
  <c r="AY128" i="12"/>
  <c r="BC132" i="12"/>
  <c r="BD132" i="12" s="1"/>
  <c r="BF132" i="12"/>
  <c r="BC130" i="12"/>
  <c r="BD130" i="12" s="1"/>
  <c r="BF130" i="12"/>
  <c r="BC129" i="12"/>
  <c r="BD129" i="12" s="1"/>
  <c r="BF129" i="12"/>
  <c r="BC127" i="12"/>
  <c r="BF127" i="12"/>
  <c r="BC126" i="12"/>
  <c r="BF126" i="12"/>
  <c r="AY126" i="12"/>
  <c r="AV87" i="12"/>
  <c r="AS87" i="12"/>
  <c r="AT87" i="12" s="1"/>
  <c r="CJ64" i="12"/>
  <c r="CG64" i="12"/>
  <c r="CH64" i="12" s="1"/>
  <c r="AV158" i="12"/>
  <c r="AS158" i="12"/>
  <c r="AT158" i="12" s="1"/>
  <c r="AV201" i="12"/>
  <c r="AS201" i="12"/>
  <c r="AT201" i="12" s="1"/>
  <c r="AO60" i="12"/>
  <c r="AO73" i="12" s="1"/>
  <c r="BQ66" i="12"/>
  <c r="BM66" i="12"/>
  <c r="AN175" i="12"/>
  <c r="AO85" i="12"/>
  <c r="AV60" i="12"/>
  <c r="AS60" i="12"/>
  <c r="AT60" i="12" s="1"/>
  <c r="AS235" i="12"/>
  <c r="AT235" i="12" s="1"/>
  <c r="AV235" i="12"/>
  <c r="AO175" i="12"/>
  <c r="AN73" i="12"/>
  <c r="AV85" i="12"/>
  <c r="AS85" i="12"/>
  <c r="AT85" i="12" s="1"/>
  <c r="AV168" i="12"/>
  <c r="AS168" i="12"/>
  <c r="AT168" i="12" s="1"/>
  <c r="AS254" i="12"/>
  <c r="AT254" i="12" s="1"/>
  <c r="AV254" i="12"/>
  <c r="AS253" i="12"/>
  <c r="AT253" i="12" s="1"/>
  <c r="AV253" i="12"/>
  <c r="AN274" i="12"/>
  <c r="AE278" i="12"/>
  <c r="C303" i="12" s="1"/>
  <c r="D303" i="12" s="1"/>
  <c r="AO236" i="12"/>
  <c r="BQ70" i="12"/>
  <c r="BM70" i="12"/>
  <c r="AV86" i="12"/>
  <c r="AS86" i="12"/>
  <c r="AT86" i="12" s="1"/>
  <c r="AV160" i="12"/>
  <c r="AS160" i="12"/>
  <c r="AT160" i="12" s="1"/>
  <c r="AJ215" i="12"/>
  <c r="AJ218" i="12" s="1"/>
  <c r="AS35" i="12"/>
  <c r="AT35" i="12" s="1"/>
  <c r="AV35" i="12"/>
  <c r="BA63" i="12"/>
  <c r="AX63" i="12"/>
  <c r="AY63" i="12" s="1"/>
  <c r="BF248" i="12"/>
  <c r="BH213" i="12"/>
  <c r="BK213" i="12"/>
  <c r="BH28" i="12"/>
  <c r="BK28" i="12"/>
  <c r="BG229" i="12"/>
  <c r="BC229" i="12"/>
  <c r="AT246" i="12"/>
  <c r="BA161" i="12"/>
  <c r="AX161" i="12"/>
  <c r="BA59" i="12"/>
  <c r="AX59" i="12"/>
  <c r="AY59" i="12" s="1"/>
  <c r="CT198" i="12"/>
  <c r="CQ198" i="12"/>
  <c r="BA202" i="12"/>
  <c r="AX202" i="12"/>
  <c r="AY202" i="12" s="1"/>
  <c r="AO212" i="12"/>
  <c r="BZ229" i="12"/>
  <c r="AV39" i="12"/>
  <c r="AS39" i="12"/>
  <c r="AT39" i="12" s="1"/>
  <c r="BA243" i="12"/>
  <c r="AX243" i="12"/>
  <c r="AX37" i="12"/>
  <c r="AY37" i="12" s="1"/>
  <c r="BA37" i="12"/>
  <c r="BI189" i="12"/>
  <c r="AN203" i="12"/>
  <c r="BA249" i="12"/>
  <c r="AX249" i="12"/>
  <c r="AY249" i="12" s="1"/>
  <c r="BF83" i="12"/>
  <c r="BC83" i="12"/>
  <c r="BD83" i="12" s="1"/>
  <c r="AW93" i="12"/>
  <c r="AS93" i="12"/>
  <c r="AS118" i="12"/>
  <c r="AT118" i="12" s="1"/>
  <c r="AV118" i="12"/>
  <c r="BA69" i="12"/>
  <c r="AX69" i="12"/>
  <c r="AY69" i="12" s="1"/>
  <c r="AS270" i="12"/>
  <c r="AT270" i="12" s="1"/>
  <c r="AV270" i="12"/>
  <c r="BG199" i="12"/>
  <c r="BC199" i="12"/>
  <c r="BD199" i="12" s="1"/>
  <c r="AT32" i="12"/>
  <c r="AO114" i="12"/>
  <c r="BM196" i="12"/>
  <c r="BP196" i="12"/>
  <c r="BL166" i="12"/>
  <c r="BH166" i="12"/>
  <c r="BP193" i="12"/>
  <c r="BA247" i="12"/>
  <c r="AX247" i="12"/>
  <c r="AY247" i="12" s="1"/>
  <c r="AS104" i="12"/>
  <c r="AT104" i="12" s="1"/>
  <c r="AV104" i="12"/>
  <c r="BL158" i="12"/>
  <c r="AW200" i="12"/>
  <c r="AS200" i="12"/>
  <c r="AT200" i="12" s="1"/>
  <c r="BB193" i="12"/>
  <c r="AX193" i="12"/>
  <c r="AS273" i="12"/>
  <c r="AV273" i="12"/>
  <c r="BH27" i="12"/>
  <c r="BK27" i="12"/>
  <c r="AY228" i="12"/>
  <c r="AS245" i="12"/>
  <c r="AT245" i="12" s="1"/>
  <c r="AV245" i="12"/>
  <c r="AT65" i="12"/>
  <c r="AX156" i="12"/>
  <c r="BA156" i="12"/>
  <c r="AW263" i="12"/>
  <c r="AS263" i="12"/>
  <c r="AT263" i="12" s="1"/>
  <c r="AO244" i="12"/>
  <c r="AO255" i="12" s="1"/>
  <c r="AX117" i="12"/>
  <c r="AY117" i="12" s="1"/>
  <c r="BA117" i="12"/>
  <c r="AO39" i="12"/>
  <c r="AO42" i="12" s="1"/>
  <c r="AO203" i="12"/>
  <c r="BL183" i="12"/>
  <c r="BH183" i="12"/>
  <c r="AO270" i="12"/>
  <c r="BF271" i="12"/>
  <c r="BC271" i="12"/>
  <c r="AN42" i="12"/>
  <c r="AX269" i="12"/>
  <c r="AY269" i="12" s="1"/>
  <c r="BA269" i="12"/>
  <c r="AN255" i="12"/>
  <c r="AJ84" i="12"/>
  <c r="AJ119" i="12" s="1"/>
  <c r="AI119" i="12"/>
  <c r="AS110" i="12"/>
  <c r="AT110" i="12" s="1"/>
  <c r="AV110" i="12"/>
  <c r="AX251" i="12"/>
  <c r="AY251" i="12" s="1"/>
  <c r="BA251" i="12"/>
  <c r="BL162" i="12"/>
  <c r="BH162" i="12"/>
  <c r="BK89" i="12"/>
  <c r="BH89" i="12"/>
  <c r="BI89" i="12" s="1"/>
  <c r="BA88" i="12"/>
  <c r="AX88" i="12"/>
  <c r="AY88" i="12" s="1"/>
  <c r="BA165" i="12"/>
  <c r="AX165" i="12"/>
  <c r="AY165" i="12" s="1"/>
  <c r="AS108" i="12"/>
  <c r="AV108" i="12"/>
  <c r="AW248" i="12"/>
  <c r="AS248" i="12"/>
  <c r="AT248" i="12" s="1"/>
  <c r="AT247" i="12"/>
  <c r="BQ168" i="12"/>
  <c r="BI188" i="12"/>
  <c r="BF244" i="12"/>
  <c r="AO214" i="12"/>
  <c r="BX192" i="12"/>
  <c r="BP197" i="12"/>
  <c r="BM197" i="12"/>
  <c r="BN197" i="12" s="1"/>
  <c r="BC31" i="12"/>
  <c r="BD31" i="12" s="1"/>
  <c r="BF31" i="12"/>
  <c r="BP200" i="12"/>
  <c r="AS112" i="12"/>
  <c r="AV112" i="12"/>
  <c r="BG228" i="12"/>
  <c r="BC228" i="12"/>
  <c r="BB81" i="12"/>
  <c r="AX81" i="12"/>
  <c r="BA65" i="12"/>
  <c r="AX65" i="12"/>
  <c r="AY65" i="12" s="1"/>
  <c r="AX105" i="12"/>
  <c r="BA105" i="12"/>
  <c r="AT156" i="12"/>
  <c r="AO100" i="12"/>
  <c r="BV25" i="12"/>
  <c r="BR25" i="12"/>
  <c r="BS25" i="12" s="1"/>
  <c r="BU183" i="12"/>
  <c r="BK81" i="12"/>
  <c r="BF93" i="12"/>
  <c r="BK84" i="12"/>
  <c r="AX33" i="12"/>
  <c r="AY33" i="12" s="1"/>
  <c r="BA33" i="12"/>
  <c r="AV265" i="12"/>
  <c r="AS265" i="12"/>
  <c r="AT265" i="12" s="1"/>
  <c r="BA217" i="12"/>
  <c r="AX217" i="12"/>
  <c r="AY217" i="12" s="1"/>
  <c r="AW244" i="12"/>
  <c r="AS244" i="12"/>
  <c r="AT244" i="12" s="1"/>
  <c r="AT117" i="12"/>
  <c r="CC225" i="12"/>
  <c r="DG190" i="12"/>
  <c r="AO106" i="12"/>
  <c r="AX107" i="12"/>
  <c r="AY107" i="12" s="1"/>
  <c r="BA107" i="12"/>
  <c r="AT67" i="12"/>
  <c r="BU199" i="12"/>
  <c r="AX113" i="12"/>
  <c r="BA113" i="12"/>
  <c r="BC23" i="12"/>
  <c r="BF23" i="12"/>
  <c r="AW164" i="12"/>
  <c r="AS164" i="12"/>
  <c r="AT164" i="12" s="1"/>
  <c r="BA172" i="12"/>
  <c r="AX172" i="12"/>
  <c r="BP228" i="12"/>
  <c r="BA169" i="12"/>
  <c r="AX169" i="12"/>
  <c r="BM184" i="12"/>
  <c r="BP184" i="12"/>
  <c r="AR84" i="12"/>
  <c r="AN84" i="12"/>
  <c r="CO194" i="12"/>
  <c r="CL194" i="12"/>
  <c r="AO110" i="12"/>
  <c r="AX103" i="12"/>
  <c r="AY103" i="12" s="1"/>
  <c r="BA103" i="12"/>
  <c r="BF263" i="12"/>
  <c r="BA267" i="12"/>
  <c r="AX267" i="12"/>
  <c r="AT54" i="12"/>
  <c r="AS102" i="12"/>
  <c r="AV102" i="12"/>
  <c r="AX115" i="12"/>
  <c r="BA115" i="12"/>
  <c r="AT157" i="12"/>
  <c r="AT71" i="12"/>
  <c r="AX38" i="12"/>
  <c r="BA38" i="12"/>
  <c r="BA95" i="12"/>
  <c r="AX95" i="12"/>
  <c r="BC24" i="12"/>
  <c r="BF24" i="12"/>
  <c r="BA262" i="12"/>
  <c r="AX262" i="12"/>
  <c r="AV234" i="12"/>
  <c r="AS234" i="12"/>
  <c r="AS98" i="12"/>
  <c r="AV98" i="12"/>
  <c r="BP82" i="12"/>
  <c r="BA163" i="12"/>
  <c r="AX163" i="12"/>
  <c r="AY163" i="12" s="1"/>
  <c r="AT193" i="12"/>
  <c r="DN195" i="12"/>
  <c r="AX109" i="12"/>
  <c r="BA109" i="12"/>
  <c r="AO263" i="12"/>
  <c r="BD183" i="12"/>
  <c r="AS116" i="12"/>
  <c r="AT116" i="12" s="1"/>
  <c r="AV116" i="12"/>
  <c r="AT269" i="12"/>
  <c r="BA57" i="12"/>
  <c r="AX57" i="12"/>
  <c r="BP185" i="12"/>
  <c r="BM185" i="12"/>
  <c r="BN185" i="12" s="1"/>
  <c r="AX34" i="12"/>
  <c r="BA34" i="12"/>
  <c r="AS92" i="12"/>
  <c r="AV92" i="12"/>
  <c r="AR215" i="12"/>
  <c r="AN215" i="12"/>
  <c r="AO215" i="12" s="1"/>
  <c r="AS214" i="12"/>
  <c r="AT214" i="12" s="1"/>
  <c r="AV214" i="12"/>
  <c r="BH36" i="12"/>
  <c r="BK36" i="12"/>
  <c r="AX111" i="12"/>
  <c r="AY111" i="12" s="1"/>
  <c r="BA111" i="12"/>
  <c r="AT81" i="12"/>
  <c r="BA173" i="12"/>
  <c r="AX173" i="12"/>
  <c r="AY173" i="12" s="1"/>
  <c r="AS100" i="12"/>
  <c r="AT100" i="12" s="1"/>
  <c r="AV100" i="12"/>
  <c r="BA246" i="12"/>
  <c r="AX246" i="12"/>
  <c r="AY246" i="12" s="1"/>
  <c r="AI218" i="12"/>
  <c r="BF170" i="12"/>
  <c r="BC170" i="12"/>
  <c r="BD170" i="12" s="1"/>
  <c r="AT243" i="12"/>
  <c r="AS106" i="12"/>
  <c r="AT106" i="12" s="1"/>
  <c r="AV106" i="12"/>
  <c r="AT249" i="12"/>
  <c r="BP188" i="12"/>
  <c r="BM188" i="12"/>
  <c r="BN188" i="12" s="1"/>
  <c r="BC252" i="12"/>
  <c r="BD252" i="12" s="1"/>
  <c r="BF252" i="12"/>
  <c r="AT163" i="12"/>
  <c r="AX232" i="12"/>
  <c r="AY232" i="12" s="1"/>
  <c r="BA232" i="12"/>
  <c r="CE192" i="12"/>
  <c r="CB192" i="12"/>
  <c r="CC192" i="12" s="1"/>
  <c r="BI197" i="12"/>
  <c r="BQ160" i="12"/>
  <c r="AS91" i="12"/>
  <c r="AT91" i="12" s="1"/>
  <c r="AV91" i="12"/>
  <c r="BA94" i="12"/>
  <c r="AX94" i="12"/>
  <c r="AY94" i="12" s="1"/>
  <c r="AT63" i="12"/>
  <c r="BP215" i="12"/>
  <c r="CA195" i="12"/>
  <c r="BW195" i="12"/>
  <c r="BA171" i="12"/>
  <c r="AX171" i="12"/>
  <c r="BA159" i="12"/>
  <c r="AX159" i="12"/>
  <c r="BA90" i="12"/>
  <c r="AX90" i="12"/>
  <c r="AY90" i="12" s="1"/>
  <c r="AX97" i="12"/>
  <c r="AY97" i="12" s="1"/>
  <c r="BA97" i="12"/>
  <c r="AN236" i="12"/>
  <c r="BA167" i="12"/>
  <c r="AX167" i="12"/>
  <c r="AS212" i="12"/>
  <c r="AV212" i="12"/>
  <c r="AO265" i="12"/>
  <c r="CJ225" i="12"/>
  <c r="CG225" i="12"/>
  <c r="DN190" i="12"/>
  <c r="DP190" i="12" s="1"/>
  <c r="DQ190" i="12" s="1"/>
  <c r="DK190" i="12"/>
  <c r="DL190" i="12" s="1"/>
  <c r="AV268" i="12"/>
  <c r="AS268" i="12"/>
  <c r="BP189" i="12"/>
  <c r="BM189" i="12"/>
  <c r="BN189" i="12" s="1"/>
  <c r="AV40" i="12"/>
  <c r="AS40" i="12"/>
  <c r="AT107" i="12"/>
  <c r="AX99" i="12"/>
  <c r="BA99" i="12"/>
  <c r="BA67" i="12"/>
  <c r="AX67" i="12"/>
  <c r="AY67" i="12" s="1"/>
  <c r="BK266" i="12"/>
  <c r="BH266" i="12"/>
  <c r="BI266" i="12" s="1"/>
  <c r="AT69" i="12"/>
  <c r="AX96" i="12"/>
  <c r="AY96" i="12" s="1"/>
  <c r="BA96" i="12"/>
  <c r="AY23" i="12"/>
  <c r="BK231" i="12"/>
  <c r="BH231" i="12"/>
  <c r="BI231" i="12" s="1"/>
  <c r="AX101" i="12"/>
  <c r="AY101" i="12" s="1"/>
  <c r="BA101" i="12"/>
  <c r="AS250" i="12"/>
  <c r="AT250" i="12" s="1"/>
  <c r="AV250" i="12"/>
  <c r="AX32" i="12"/>
  <c r="AY32" i="12" s="1"/>
  <c r="BA32" i="12"/>
  <c r="AS114" i="12"/>
  <c r="AT114" i="12" s="1"/>
  <c r="AV114" i="12"/>
  <c r="BA61" i="12"/>
  <c r="AX61" i="12"/>
  <c r="BA54" i="12"/>
  <c r="AX54" i="12"/>
  <c r="BA157" i="12"/>
  <c r="AX157" i="12"/>
  <c r="AY157" i="12" s="1"/>
  <c r="AS272" i="12"/>
  <c r="AT272" i="12" s="1"/>
  <c r="AV272" i="12"/>
  <c r="AS233" i="12"/>
  <c r="AT233" i="12" s="1"/>
  <c r="AV233" i="12"/>
  <c r="BA71" i="12"/>
  <c r="AX71" i="12"/>
  <c r="AY71" i="12" s="1"/>
  <c r="AV264" i="12"/>
  <c r="AS264" i="12"/>
  <c r="BF174" i="12"/>
  <c r="BC174" i="12"/>
  <c r="BD174" i="12" s="1"/>
  <c r="AT262" i="12"/>
  <c r="BB230" i="12"/>
  <c r="AX230" i="12"/>
  <c r="T214" i="7"/>
  <c r="T212" i="7"/>
  <c r="W214" i="7"/>
  <c r="W212" i="7"/>
  <c r="T146" i="7"/>
  <c r="U146" i="7" s="1"/>
  <c r="T138" i="7"/>
  <c r="U138" i="7" s="1"/>
  <c r="T134" i="7"/>
  <c r="U134" i="7" s="1"/>
  <c r="T145" i="7"/>
  <c r="U145" i="7" s="1"/>
  <c r="O146" i="7"/>
  <c r="P146" i="7" s="1"/>
  <c r="T133" i="7"/>
  <c r="U133" i="7" s="1"/>
  <c r="T141" i="7"/>
  <c r="U141" i="7" s="1"/>
  <c r="O145" i="7"/>
  <c r="P145" i="7" s="1"/>
  <c r="T142" i="7"/>
  <c r="U142" i="7" s="1"/>
  <c r="T147" i="7"/>
  <c r="U147" i="7" s="1"/>
  <c r="O138" i="7"/>
  <c r="P138" i="7" s="1"/>
  <c r="T135" i="7"/>
  <c r="U135" i="7" s="1"/>
  <c r="T143" i="7"/>
  <c r="U143" i="7" s="1"/>
  <c r="T144" i="7"/>
  <c r="U144" i="7" s="1"/>
  <c r="T139" i="7"/>
  <c r="U139" i="7" s="1"/>
  <c r="T137" i="7"/>
  <c r="U137" i="7" s="1"/>
  <c r="T140" i="7"/>
  <c r="U140" i="7" s="1"/>
  <c r="AX148" i="12" l="1"/>
  <c r="BH135" i="12"/>
  <c r="BK135" i="12"/>
  <c r="AY136" i="12"/>
  <c r="AY148" i="12" s="1"/>
  <c r="BH133" i="12"/>
  <c r="BI133" i="12" s="1"/>
  <c r="BK133" i="12"/>
  <c r="BK134" i="12"/>
  <c r="BH134" i="12"/>
  <c r="BI134" i="12" s="1"/>
  <c r="BC136" i="12"/>
  <c r="BD136" i="12" s="1"/>
  <c r="BF136" i="12"/>
  <c r="BC147" i="12"/>
  <c r="BD147" i="12" s="1"/>
  <c r="BF147" i="12"/>
  <c r="BB82" i="12"/>
  <c r="AX82" i="12"/>
  <c r="AY82" i="12" s="1"/>
  <c r="Y213" i="7"/>
  <c r="Z213" i="7" s="1"/>
  <c r="AT203" i="12"/>
  <c r="BH128" i="12"/>
  <c r="BK128" i="12"/>
  <c r="BH132" i="12"/>
  <c r="BI132" i="12" s="1"/>
  <c r="BK132" i="12"/>
  <c r="BH130" i="12"/>
  <c r="BI130" i="12" s="1"/>
  <c r="BK130" i="12"/>
  <c r="BH129" i="12"/>
  <c r="BK129" i="12"/>
  <c r="BH127" i="12"/>
  <c r="BI127" i="12" s="1"/>
  <c r="BK127" i="12"/>
  <c r="BD127" i="12"/>
  <c r="BH126" i="12"/>
  <c r="BK126" i="12"/>
  <c r="BD126" i="12"/>
  <c r="AS73" i="12"/>
  <c r="CO64" i="12"/>
  <c r="CL64" i="12"/>
  <c r="CM64" i="12" s="1"/>
  <c r="AS255" i="12"/>
  <c r="BA87" i="12"/>
  <c r="AX87" i="12"/>
  <c r="AY87" i="12" s="1"/>
  <c r="BN66" i="12"/>
  <c r="AX253" i="12"/>
  <c r="AY253" i="12" s="1"/>
  <c r="BA253" i="12"/>
  <c r="BA235" i="12"/>
  <c r="AX235" i="12"/>
  <c r="AY235" i="12" s="1"/>
  <c r="BV66" i="12"/>
  <c r="BR66" i="12"/>
  <c r="BS66" i="12" s="1"/>
  <c r="BA201" i="12"/>
  <c r="AX201" i="12"/>
  <c r="AY201" i="12" s="1"/>
  <c r="AO274" i="12"/>
  <c r="BA86" i="12"/>
  <c r="AX86" i="12"/>
  <c r="AY86" i="12" s="1"/>
  <c r="BA85" i="12"/>
  <c r="AX85" i="12"/>
  <c r="AY85" i="12" s="1"/>
  <c r="AJ278" i="12"/>
  <c r="C304" i="12" s="1"/>
  <c r="D304" i="12" s="1"/>
  <c r="BA160" i="12"/>
  <c r="AX160" i="12"/>
  <c r="AY160" i="12" s="1"/>
  <c r="BV70" i="12"/>
  <c r="BR70" i="12"/>
  <c r="BS70" i="12" s="1"/>
  <c r="BA168" i="12"/>
  <c r="AX168" i="12"/>
  <c r="AY168" i="12" s="1"/>
  <c r="BA60" i="12"/>
  <c r="AX60" i="12"/>
  <c r="AY60" i="12" s="1"/>
  <c r="DS190" i="12"/>
  <c r="DT190" i="12" s="1"/>
  <c r="DX190" i="12" s="1"/>
  <c r="AS203" i="12"/>
  <c r="BN70" i="12"/>
  <c r="AX254" i="12"/>
  <c r="AY254" i="12" s="1"/>
  <c r="BA254" i="12"/>
  <c r="BA158" i="12"/>
  <c r="AX158" i="12"/>
  <c r="AY158" i="12" s="1"/>
  <c r="AI278" i="12"/>
  <c r="BC230" i="12"/>
  <c r="BD230" i="12" s="1"/>
  <c r="BG230" i="12"/>
  <c r="BF157" i="12"/>
  <c r="BC157" i="12"/>
  <c r="BD157" i="12" s="1"/>
  <c r="BF61" i="12"/>
  <c r="BC61" i="12"/>
  <c r="BD61" i="12" s="1"/>
  <c r="AS236" i="12"/>
  <c r="AT40" i="12"/>
  <c r="AT42" i="12" s="1"/>
  <c r="CH225" i="12"/>
  <c r="BF167" i="12"/>
  <c r="BC167" i="12"/>
  <c r="BD167" i="12" s="1"/>
  <c r="AY159" i="12"/>
  <c r="BV160" i="12"/>
  <c r="BK252" i="12"/>
  <c r="BH252" i="12"/>
  <c r="AT92" i="12"/>
  <c r="AT234" i="12"/>
  <c r="AT236" i="12" s="1"/>
  <c r="AT102" i="12"/>
  <c r="AY267" i="12"/>
  <c r="AW84" i="12"/>
  <c r="AS84" i="12"/>
  <c r="BP84" i="12"/>
  <c r="BZ183" i="12"/>
  <c r="AY105" i="12"/>
  <c r="BG81" i="12"/>
  <c r="BC81" i="12"/>
  <c r="BU200" i="12"/>
  <c r="AX108" i="12"/>
  <c r="AY108" i="12" s="1"/>
  <c r="BA108" i="12"/>
  <c r="AX110" i="12"/>
  <c r="AY110" i="12" s="1"/>
  <c r="BA110" i="12"/>
  <c r="BD271" i="12"/>
  <c r="BC156" i="12"/>
  <c r="BF156" i="12"/>
  <c r="AY193" i="12"/>
  <c r="BN196" i="12"/>
  <c r="BF69" i="12"/>
  <c r="BC69" i="12"/>
  <c r="BB93" i="12"/>
  <c r="AX93" i="12"/>
  <c r="AY93" i="12" s="1"/>
  <c r="BF249" i="12"/>
  <c r="BC249" i="12"/>
  <c r="BC37" i="12"/>
  <c r="BD37" i="12" s="1"/>
  <c r="BF37" i="12"/>
  <c r="BF202" i="12"/>
  <c r="BC202" i="12"/>
  <c r="BD202" i="12" s="1"/>
  <c r="BF59" i="12"/>
  <c r="BC59" i="12"/>
  <c r="BM28" i="12"/>
  <c r="BN28" i="12" s="1"/>
  <c r="BP28" i="12"/>
  <c r="BM213" i="12"/>
  <c r="BN213" i="12" s="1"/>
  <c r="BP213" i="12"/>
  <c r="AX35" i="12"/>
  <c r="BA35" i="12"/>
  <c r="BK174" i="12"/>
  <c r="BH174" i="12"/>
  <c r="BI174" i="12" s="1"/>
  <c r="AX272" i="12"/>
  <c r="BA272" i="12"/>
  <c r="AX40" i="12"/>
  <c r="AY40" i="12" s="1"/>
  <c r="BA40" i="12"/>
  <c r="AS42" i="12"/>
  <c r="AX234" i="12"/>
  <c r="AY234" i="12" s="1"/>
  <c r="BA234" i="12"/>
  <c r="AY38" i="12"/>
  <c r="CM194" i="12"/>
  <c r="BC113" i="12"/>
  <c r="BD113" i="12" s="1"/>
  <c r="BF113" i="12"/>
  <c r="BB244" i="12"/>
  <c r="AX244" i="12"/>
  <c r="AY244" i="12" s="1"/>
  <c r="BP81" i="12"/>
  <c r="BD228" i="12"/>
  <c r="BH31" i="12"/>
  <c r="BK31" i="12"/>
  <c r="AT108" i="12"/>
  <c r="BF88" i="12"/>
  <c r="BC88" i="12"/>
  <c r="BD88" i="12" s="1"/>
  <c r="BQ162" i="12"/>
  <c r="BM162" i="12"/>
  <c r="BN162" i="12" s="1"/>
  <c r="BC269" i="12"/>
  <c r="BF269" i="12"/>
  <c r="BH271" i="12"/>
  <c r="BI271" i="12" s="1"/>
  <c r="BK271" i="12"/>
  <c r="BI183" i="12"/>
  <c r="BC117" i="12"/>
  <c r="BF117" i="12"/>
  <c r="AY156" i="12"/>
  <c r="BI27" i="12"/>
  <c r="BG193" i="12"/>
  <c r="BC193" i="12"/>
  <c r="BQ158" i="12"/>
  <c r="BI166" i="12"/>
  <c r="BA270" i="12"/>
  <c r="AX270" i="12"/>
  <c r="AX118" i="12"/>
  <c r="BA118" i="12"/>
  <c r="AX39" i="12"/>
  <c r="AY39" i="12" s="1"/>
  <c r="BA39" i="12"/>
  <c r="AN218" i="12"/>
  <c r="CR198" i="12"/>
  <c r="BI28" i="12"/>
  <c r="BI213" i="12"/>
  <c r="BF63" i="12"/>
  <c r="BC63" i="12"/>
  <c r="AT264" i="12"/>
  <c r="BF54" i="12"/>
  <c r="BC54" i="12"/>
  <c r="BC32" i="12"/>
  <c r="BD32" i="12" s="1"/>
  <c r="BF32" i="12"/>
  <c r="BA250" i="12"/>
  <c r="AX250" i="12"/>
  <c r="AY250" i="12" s="1"/>
  <c r="BC96" i="12"/>
  <c r="BD96" i="12" s="1"/>
  <c r="BF96" i="12"/>
  <c r="AX212" i="12"/>
  <c r="BA212" i="12"/>
  <c r="BC97" i="12"/>
  <c r="BD97" i="12" s="1"/>
  <c r="BF97" i="12"/>
  <c r="AY171" i="12"/>
  <c r="BF232" i="12"/>
  <c r="BC232" i="12"/>
  <c r="AX106" i="12"/>
  <c r="AY106" i="12" s="1"/>
  <c r="BA106" i="12"/>
  <c r="BC246" i="12"/>
  <c r="BF246" i="12"/>
  <c r="BI36" i="12"/>
  <c r="AW215" i="12"/>
  <c r="AS215" i="12"/>
  <c r="AT215" i="12" s="1"/>
  <c r="AY34" i="12"/>
  <c r="AY57" i="12"/>
  <c r="AY109" i="12"/>
  <c r="BF163" i="12"/>
  <c r="BC163" i="12"/>
  <c r="AX98" i="12"/>
  <c r="AY98" i="12" s="1"/>
  <c r="BA98" i="12"/>
  <c r="AY262" i="12"/>
  <c r="AY95" i="12"/>
  <c r="AY115" i="12"/>
  <c r="AT73" i="12"/>
  <c r="CT194" i="12"/>
  <c r="CQ194" i="12"/>
  <c r="CR194" i="12" s="1"/>
  <c r="BN184" i="12"/>
  <c r="AY172" i="12"/>
  <c r="BH23" i="12"/>
  <c r="BK23" i="12"/>
  <c r="AY113" i="12"/>
  <c r="BA265" i="12"/>
  <c r="AX265" i="12"/>
  <c r="CA25" i="12"/>
  <c r="BW25" i="12"/>
  <c r="AT175" i="12"/>
  <c r="BF65" i="12"/>
  <c r="BC65" i="12"/>
  <c r="BD65" i="12" s="1"/>
  <c r="BL228" i="12"/>
  <c r="BH228" i="12"/>
  <c r="BC251" i="12"/>
  <c r="BD251" i="12" s="1"/>
  <c r="BF251" i="12"/>
  <c r="BQ183" i="12"/>
  <c r="BM183" i="12"/>
  <c r="BB263" i="12"/>
  <c r="AX263" i="12"/>
  <c r="AY263" i="12" s="1"/>
  <c r="AX273" i="12"/>
  <c r="AY273" i="12" s="1"/>
  <c r="BA273" i="12"/>
  <c r="AX104" i="12"/>
  <c r="BA104" i="12"/>
  <c r="BF247" i="12"/>
  <c r="BC247" i="12"/>
  <c r="BQ166" i="12"/>
  <c r="BM166" i="12"/>
  <c r="BN166" i="12" s="1"/>
  <c r="BL199" i="12"/>
  <c r="BH199" i="12"/>
  <c r="BI199" i="12" s="1"/>
  <c r="BH83" i="12"/>
  <c r="BK83" i="12"/>
  <c r="AY243" i="12"/>
  <c r="AO218" i="12"/>
  <c r="CY198" i="12"/>
  <c r="CV198" i="12"/>
  <c r="CW198" i="12" s="1"/>
  <c r="AY161" i="12"/>
  <c r="BD229" i="12"/>
  <c r="BC101" i="12"/>
  <c r="BD101" i="12" s="1"/>
  <c r="BF101" i="12"/>
  <c r="BC99" i="12"/>
  <c r="BD99" i="12" s="1"/>
  <c r="BF99" i="12"/>
  <c r="AT268" i="12"/>
  <c r="BX195" i="12"/>
  <c r="BU82" i="12"/>
  <c r="BH24" i="12"/>
  <c r="BI24" i="12" s="1"/>
  <c r="BK24" i="12"/>
  <c r="BC38" i="12"/>
  <c r="BD38" i="12" s="1"/>
  <c r="BF38" i="12"/>
  <c r="BF169" i="12"/>
  <c r="BC169" i="12"/>
  <c r="BD169" i="12" s="1"/>
  <c r="BU228" i="12"/>
  <c r="BC107" i="12"/>
  <c r="BD107" i="12" s="1"/>
  <c r="BF107" i="12"/>
  <c r="BF217" i="12"/>
  <c r="BC217" i="12"/>
  <c r="BD217" i="12" s="1"/>
  <c r="AT112" i="12"/>
  <c r="BR197" i="12"/>
  <c r="BU197" i="12"/>
  <c r="BI162" i="12"/>
  <c r="BA245" i="12"/>
  <c r="AX245" i="12"/>
  <c r="BM27" i="12"/>
  <c r="BN27" i="12" s="1"/>
  <c r="BP27" i="12"/>
  <c r="BU193" i="12"/>
  <c r="BF71" i="12"/>
  <c r="BC71" i="12"/>
  <c r="BD71" i="12" s="1"/>
  <c r="AY54" i="12"/>
  <c r="AY99" i="12"/>
  <c r="BA268" i="12"/>
  <c r="AX268" i="12"/>
  <c r="AY268" i="12" s="1"/>
  <c r="CO225" i="12"/>
  <c r="CL225" i="12"/>
  <c r="BF159" i="12"/>
  <c r="BC159" i="12"/>
  <c r="BD159" i="12" s="1"/>
  <c r="CF195" i="12"/>
  <c r="CB195" i="12"/>
  <c r="CC195" i="12" s="1"/>
  <c r="AX91" i="12"/>
  <c r="BA91" i="12"/>
  <c r="CG192" i="12"/>
  <c r="CH192" i="12" s="1"/>
  <c r="CJ192" i="12"/>
  <c r="AT255" i="12"/>
  <c r="BF173" i="12"/>
  <c r="BC173" i="12"/>
  <c r="BD173" i="12" s="1"/>
  <c r="BM36" i="12"/>
  <c r="BN36" i="12" s="1"/>
  <c r="BP36" i="12"/>
  <c r="BC34" i="12"/>
  <c r="BD34" i="12" s="1"/>
  <c r="BF34" i="12"/>
  <c r="BR185" i="12"/>
  <c r="BS185" i="12" s="1"/>
  <c r="BU185" i="12"/>
  <c r="BC109" i="12"/>
  <c r="BD109" i="12" s="1"/>
  <c r="BF109" i="12"/>
  <c r="BD24" i="12"/>
  <c r="BC115" i="12"/>
  <c r="BD115" i="12" s="1"/>
  <c r="BF115" i="12"/>
  <c r="BF267" i="12"/>
  <c r="BC267" i="12"/>
  <c r="BD267" i="12" s="1"/>
  <c r="BC103" i="12"/>
  <c r="BF103" i="12"/>
  <c r="BU184" i="12"/>
  <c r="BR184" i="12"/>
  <c r="BS184" i="12" s="1"/>
  <c r="BB164" i="12"/>
  <c r="AX164" i="12"/>
  <c r="AS175" i="12"/>
  <c r="AY230" i="12"/>
  <c r="AS274" i="12"/>
  <c r="BA264" i="12"/>
  <c r="AX264" i="12"/>
  <c r="AY264" i="12" s="1"/>
  <c r="BA233" i="12"/>
  <c r="AX233" i="12"/>
  <c r="AY233" i="12" s="1"/>
  <c r="AY61" i="12"/>
  <c r="AX114" i="12"/>
  <c r="AY114" i="12" s="1"/>
  <c r="BA114" i="12"/>
  <c r="BM231" i="12"/>
  <c r="BN231" i="12" s="1"/>
  <c r="BP231" i="12"/>
  <c r="BM266" i="12"/>
  <c r="BP266" i="12"/>
  <c r="BF67" i="12"/>
  <c r="BC67" i="12"/>
  <c r="BU189" i="12"/>
  <c r="BR189" i="12"/>
  <c r="BS189" i="12" s="1"/>
  <c r="AT212" i="12"/>
  <c r="AT218" i="12" s="1"/>
  <c r="AS218" i="12"/>
  <c r="AY167" i="12"/>
  <c r="BF90" i="12"/>
  <c r="BC90" i="12"/>
  <c r="BF171" i="12"/>
  <c r="BC171" i="12"/>
  <c r="BD171" i="12" s="1"/>
  <c r="BU215" i="12"/>
  <c r="BC94" i="12"/>
  <c r="BF94" i="12"/>
  <c r="BU188" i="12"/>
  <c r="BR188" i="12"/>
  <c r="BK170" i="12"/>
  <c r="BH170" i="12"/>
  <c r="AX100" i="12"/>
  <c r="AY100" i="12" s="1"/>
  <c r="BA100" i="12"/>
  <c r="BC111" i="12"/>
  <c r="BD111" i="12" s="1"/>
  <c r="BF111" i="12"/>
  <c r="AX214" i="12"/>
  <c r="AY214" i="12" s="1"/>
  <c r="BA214" i="12"/>
  <c r="AX92" i="12"/>
  <c r="AY92" i="12" s="1"/>
  <c r="BA92" i="12"/>
  <c r="BF57" i="12"/>
  <c r="BC57" i="12"/>
  <c r="BD57" i="12" s="1"/>
  <c r="AX116" i="12"/>
  <c r="BA116" i="12"/>
  <c r="AT98" i="12"/>
  <c r="BF262" i="12"/>
  <c r="BC262" i="12"/>
  <c r="BC95" i="12"/>
  <c r="BD95" i="12" s="1"/>
  <c r="BF95" i="12"/>
  <c r="AX102" i="12"/>
  <c r="AY102" i="12" s="1"/>
  <c r="BA102" i="12"/>
  <c r="BK263" i="12"/>
  <c r="AO84" i="12"/>
  <c r="AO119" i="12" s="1"/>
  <c r="AN119" i="12"/>
  <c r="AY169" i="12"/>
  <c r="BF172" i="12"/>
  <c r="BC172" i="12"/>
  <c r="BD172" i="12" s="1"/>
  <c r="BD23" i="12"/>
  <c r="BZ199" i="12"/>
  <c r="BC33" i="12"/>
  <c r="BD33" i="12" s="1"/>
  <c r="BF33" i="12"/>
  <c r="BK93" i="12"/>
  <c r="BC105" i="12"/>
  <c r="BD105" i="12" s="1"/>
  <c r="BF105" i="12"/>
  <c r="AY81" i="12"/>
  <c r="AX112" i="12"/>
  <c r="AY112" i="12" s="1"/>
  <c r="BA112" i="12"/>
  <c r="BK244" i="12"/>
  <c r="BV168" i="12"/>
  <c r="BB248" i="12"/>
  <c r="AX248" i="12"/>
  <c r="BF165" i="12"/>
  <c r="BC165" i="12"/>
  <c r="BP89" i="12"/>
  <c r="BM89" i="12"/>
  <c r="AT273" i="12"/>
  <c r="BB200" i="12"/>
  <c r="AX200" i="12"/>
  <c r="BU196" i="12"/>
  <c r="BR196" i="12"/>
  <c r="BS196" i="12" s="1"/>
  <c r="AT93" i="12"/>
  <c r="BC243" i="12"/>
  <c r="BF243" i="12"/>
  <c r="CE229" i="12"/>
  <c r="BF161" i="12"/>
  <c r="BC161" i="12"/>
  <c r="BD161" i="12" s="1"/>
  <c r="BL229" i="12"/>
  <c r="BH229" i="12"/>
  <c r="BI229" i="12" s="1"/>
  <c r="BK248" i="12"/>
  <c r="U212" i="7"/>
  <c r="AD213" i="7"/>
  <c r="AG213" i="7"/>
  <c r="Y214" i="7"/>
  <c r="Z214" i="7" s="1"/>
  <c r="AB214" i="7"/>
  <c r="Y212" i="7"/>
  <c r="Z212" i="7" s="1"/>
  <c r="AB212" i="7"/>
  <c r="U214" i="7"/>
  <c r="AT274" i="12" l="1"/>
  <c r="BC148" i="12"/>
  <c r="BD148" i="12"/>
  <c r="BI135" i="12"/>
  <c r="BG82" i="12"/>
  <c r="BC82" i="12"/>
  <c r="BD82" i="12" s="1"/>
  <c r="BH147" i="12"/>
  <c r="BK147" i="12"/>
  <c r="BM133" i="12"/>
  <c r="BN133" i="12" s="1"/>
  <c r="BP133" i="12"/>
  <c r="BP135" i="12"/>
  <c r="BM135" i="12"/>
  <c r="BN135" i="12" s="1"/>
  <c r="BK136" i="12"/>
  <c r="BH136" i="12"/>
  <c r="BI136" i="12" s="1"/>
  <c r="BM134" i="12"/>
  <c r="BN134" i="12" s="1"/>
  <c r="BP134" i="12"/>
  <c r="DW190" i="12"/>
  <c r="BM128" i="12"/>
  <c r="BN128" i="12" s="1"/>
  <c r="BP128" i="12"/>
  <c r="BI128" i="12"/>
  <c r="BM132" i="12"/>
  <c r="BN132" i="12" s="1"/>
  <c r="BP132" i="12"/>
  <c r="BM130" i="12"/>
  <c r="BN130" i="12" s="1"/>
  <c r="BP130" i="12"/>
  <c r="BM129" i="12"/>
  <c r="BN129" i="12" s="1"/>
  <c r="BP129" i="12"/>
  <c r="BI129" i="12"/>
  <c r="BM127" i="12"/>
  <c r="BP127" i="12"/>
  <c r="BM126" i="12"/>
  <c r="BP126" i="12"/>
  <c r="BI126" i="12"/>
  <c r="BH148" i="12"/>
  <c r="AY236" i="12"/>
  <c r="AX73" i="12"/>
  <c r="BC87" i="12"/>
  <c r="BD87" i="12" s="1"/>
  <c r="BF87" i="12"/>
  <c r="CT64" i="12"/>
  <c r="CQ64" i="12"/>
  <c r="AN278" i="12"/>
  <c r="BF201" i="12"/>
  <c r="BC201" i="12"/>
  <c r="BD201" i="12" s="1"/>
  <c r="BC253" i="12"/>
  <c r="BD253" i="12" s="1"/>
  <c r="BF253" i="12"/>
  <c r="BF158" i="12"/>
  <c r="BC158" i="12"/>
  <c r="BD158" i="12" s="1"/>
  <c r="BF60" i="12"/>
  <c r="BC60" i="12"/>
  <c r="BD60" i="12" s="1"/>
  <c r="CA70" i="12"/>
  <c r="BW70" i="12"/>
  <c r="BF86" i="12"/>
  <c r="BC86" i="12"/>
  <c r="BD86" i="12" s="1"/>
  <c r="BF235" i="12"/>
  <c r="BC235" i="12"/>
  <c r="BD235" i="12" s="1"/>
  <c r="BF254" i="12"/>
  <c r="BC254" i="12"/>
  <c r="BD254" i="12" s="1"/>
  <c r="CA66" i="12"/>
  <c r="BW66" i="12"/>
  <c r="AO278" i="12"/>
  <c r="C305" i="12" s="1"/>
  <c r="D305" i="12" s="1"/>
  <c r="AX175" i="12"/>
  <c r="BF168" i="12"/>
  <c r="BC168" i="12"/>
  <c r="BD168" i="12" s="1"/>
  <c r="BF160" i="12"/>
  <c r="BC160" i="12"/>
  <c r="BD160" i="12" s="1"/>
  <c r="BF85" i="12"/>
  <c r="BC85" i="12"/>
  <c r="BD85" i="12" s="1"/>
  <c r="CJ229" i="12"/>
  <c r="BG248" i="12"/>
  <c r="BC248" i="12"/>
  <c r="BD248" i="12" s="1"/>
  <c r="CE199" i="12"/>
  <c r="BK172" i="12"/>
  <c r="BH172" i="12"/>
  <c r="BI172" i="12" s="1"/>
  <c r="BK95" i="12"/>
  <c r="BH95" i="12"/>
  <c r="BI95" i="12" s="1"/>
  <c r="BC214" i="12"/>
  <c r="BD214" i="12" s="1"/>
  <c r="BF214" i="12"/>
  <c r="BS188" i="12"/>
  <c r="BK94" i="12"/>
  <c r="BH94" i="12"/>
  <c r="BI94" i="12" s="1"/>
  <c r="BZ189" i="12"/>
  <c r="BW189" i="12"/>
  <c r="BN266" i="12"/>
  <c r="BF233" i="12"/>
  <c r="BC233" i="12"/>
  <c r="BR36" i="12"/>
  <c r="BS36" i="12" s="1"/>
  <c r="BU36" i="12"/>
  <c r="BK169" i="12"/>
  <c r="BH169" i="12"/>
  <c r="BH247" i="12"/>
  <c r="BI247" i="12" s="1"/>
  <c r="BK247" i="12"/>
  <c r="BQ228" i="12"/>
  <c r="BM228" i="12"/>
  <c r="BC265" i="12"/>
  <c r="BD265" i="12" s="1"/>
  <c r="BF265" i="12"/>
  <c r="BB215" i="12"/>
  <c r="AX215" i="12"/>
  <c r="AX218" i="12" s="1"/>
  <c r="BH232" i="12"/>
  <c r="BI232" i="12" s="1"/>
  <c r="BK232" i="12"/>
  <c r="BH96" i="12"/>
  <c r="BI96" i="12" s="1"/>
  <c r="BK96" i="12"/>
  <c r="BF270" i="12"/>
  <c r="BC270" i="12"/>
  <c r="BD270" i="12" s="1"/>
  <c r="BM271" i="12"/>
  <c r="BN271" i="12" s="1"/>
  <c r="BP271" i="12"/>
  <c r="BF40" i="12"/>
  <c r="BC40" i="12"/>
  <c r="BD40" i="12" s="1"/>
  <c r="BC110" i="12"/>
  <c r="BF110" i="12"/>
  <c r="BZ200" i="12"/>
  <c r="CA160" i="12"/>
  <c r="BK167" i="12"/>
  <c r="BH167" i="12"/>
  <c r="BH243" i="12"/>
  <c r="BK243" i="12"/>
  <c r="BZ196" i="12"/>
  <c r="BW196" i="12"/>
  <c r="BX196" i="12" s="1"/>
  <c r="BN89" i="12"/>
  <c r="BC102" i="12"/>
  <c r="BD102" i="12" s="1"/>
  <c r="BF102" i="12"/>
  <c r="BD94" i="12"/>
  <c r="BH103" i="12"/>
  <c r="BI103" i="12" s="1"/>
  <c r="BK103" i="12"/>
  <c r="BC268" i="12"/>
  <c r="BD268" i="12" s="1"/>
  <c r="BF268" i="12"/>
  <c r="BK71" i="12"/>
  <c r="BH71" i="12"/>
  <c r="BI71" i="12" s="1"/>
  <c r="BC245" i="12"/>
  <c r="BD245" i="12" s="1"/>
  <c r="BF245" i="12"/>
  <c r="BH107" i="12"/>
  <c r="BK107" i="12"/>
  <c r="BZ228" i="12"/>
  <c r="BH38" i="12"/>
  <c r="BK38" i="12"/>
  <c r="BZ82" i="12"/>
  <c r="BH101" i="12"/>
  <c r="BK101" i="12"/>
  <c r="BP83" i="12"/>
  <c r="BM83" i="12"/>
  <c r="BN83" i="12" s="1"/>
  <c r="BC104" i="12"/>
  <c r="BD104" i="12" s="1"/>
  <c r="BF104" i="12"/>
  <c r="BV183" i="12"/>
  <c r="BR183" i="12"/>
  <c r="CF25" i="12"/>
  <c r="CB25" i="12"/>
  <c r="CC25" i="12" s="1"/>
  <c r="BM23" i="12"/>
  <c r="BP23" i="12"/>
  <c r="BD163" i="12"/>
  <c r="BC106" i="12"/>
  <c r="BF106" i="12"/>
  <c r="BC212" i="12"/>
  <c r="BF212" i="12"/>
  <c r="BC118" i="12"/>
  <c r="BD118" i="12" s="1"/>
  <c r="BF118" i="12"/>
  <c r="BV158" i="12"/>
  <c r="BD117" i="12"/>
  <c r="BV162" i="12"/>
  <c r="BR162" i="12"/>
  <c r="BS162" i="12" s="1"/>
  <c r="BC234" i="12"/>
  <c r="BF234" i="12"/>
  <c r="BC35" i="12"/>
  <c r="BD35" i="12" s="1"/>
  <c r="BF35" i="12"/>
  <c r="BR28" i="12"/>
  <c r="BU28" i="12"/>
  <c r="BD249" i="12"/>
  <c r="BD69" i="12"/>
  <c r="BD156" i="12"/>
  <c r="BU84" i="12"/>
  <c r="BI252" i="12"/>
  <c r="BK157" i="12"/>
  <c r="BH157" i="12"/>
  <c r="BI157" i="12" s="1"/>
  <c r="BK161" i="12"/>
  <c r="BH161" i="12"/>
  <c r="BD243" i="12"/>
  <c r="AY200" i="12"/>
  <c r="AY203" i="12" s="1"/>
  <c r="BU89" i="12"/>
  <c r="BR89" i="12"/>
  <c r="BS89" i="12" s="1"/>
  <c r="CA168" i="12"/>
  <c r="BC112" i="12"/>
  <c r="BF112" i="12"/>
  <c r="BH105" i="12"/>
  <c r="BK105" i="12"/>
  <c r="BP263" i="12"/>
  <c r="BD262" i="12"/>
  <c r="BC116" i="12"/>
  <c r="BD116" i="12" s="1"/>
  <c r="BF116" i="12"/>
  <c r="BC92" i="12"/>
  <c r="BD92" i="12" s="1"/>
  <c r="BF92" i="12"/>
  <c r="BH111" i="12"/>
  <c r="BI111" i="12" s="1"/>
  <c r="BK111" i="12"/>
  <c r="BI170" i="12"/>
  <c r="BZ215" i="12"/>
  <c r="BD90" i="12"/>
  <c r="BK67" i="12"/>
  <c r="BH67" i="12"/>
  <c r="BI67" i="12" s="1"/>
  <c r="BC264" i="12"/>
  <c r="BD264" i="12" s="1"/>
  <c r="BF264" i="12"/>
  <c r="BC164" i="12"/>
  <c r="BD164" i="12" s="1"/>
  <c r="BG164" i="12"/>
  <c r="BD103" i="12"/>
  <c r="BH109" i="12"/>
  <c r="BI109" i="12" s="1"/>
  <c r="BK109" i="12"/>
  <c r="BH34" i="12"/>
  <c r="BK34" i="12"/>
  <c r="BC91" i="12"/>
  <c r="BD91" i="12" s="1"/>
  <c r="BF91" i="12"/>
  <c r="CM225" i="12"/>
  <c r="BR27" i="12"/>
  <c r="BU27" i="12"/>
  <c r="BI83" i="12"/>
  <c r="BV166" i="12"/>
  <c r="BR166" i="12"/>
  <c r="BS166" i="12" s="1"/>
  <c r="AY104" i="12"/>
  <c r="BH251" i="12"/>
  <c r="BI251" i="12" s="1"/>
  <c r="BK251" i="12"/>
  <c r="BK65" i="12"/>
  <c r="BH65" i="12"/>
  <c r="BI23" i="12"/>
  <c r="CY194" i="12"/>
  <c r="CV194" i="12"/>
  <c r="CW194" i="12" s="1"/>
  <c r="AX274" i="12"/>
  <c r="BK163" i="12"/>
  <c r="BH163" i="12"/>
  <c r="BI163" i="12" s="1"/>
  <c r="AY212" i="12"/>
  <c r="BD63" i="12"/>
  <c r="AY118" i="12"/>
  <c r="BD193" i="12"/>
  <c r="BH269" i="12"/>
  <c r="BI269" i="12" s="1"/>
  <c r="BK269" i="12"/>
  <c r="BP174" i="12"/>
  <c r="BM174" i="12"/>
  <c r="BN174" i="12" s="1"/>
  <c r="AY35" i="12"/>
  <c r="AY42" i="12" s="1"/>
  <c r="AX42" i="12"/>
  <c r="BH202" i="12"/>
  <c r="BI202" i="12" s="1"/>
  <c r="BK202" i="12"/>
  <c r="BK249" i="12"/>
  <c r="BH249" i="12"/>
  <c r="BI249" i="12" s="1"/>
  <c r="BK69" i="12"/>
  <c r="BH69" i="12"/>
  <c r="BI69" i="12" s="1"/>
  <c r="AX203" i="12"/>
  <c r="BC108" i="12"/>
  <c r="BF108" i="12"/>
  <c r="BD81" i="12"/>
  <c r="CE183" i="12"/>
  <c r="AT84" i="12"/>
  <c r="AT119" i="12" s="1"/>
  <c r="AT278" i="12" s="1"/>
  <c r="C306" i="12" s="1"/>
  <c r="D306" i="12" s="1"/>
  <c r="AS119" i="12"/>
  <c r="AS278" i="12" s="1"/>
  <c r="BM252" i="12"/>
  <c r="BN252" i="12" s="1"/>
  <c r="BP252" i="12"/>
  <c r="BL230" i="12"/>
  <c r="BH230" i="12"/>
  <c r="AX236" i="12"/>
  <c r="BQ229" i="12"/>
  <c r="BM229" i="12"/>
  <c r="BN229" i="12" s="1"/>
  <c r="BK165" i="12"/>
  <c r="BH165" i="12"/>
  <c r="BI165" i="12" s="1"/>
  <c r="BC100" i="12"/>
  <c r="BF100" i="12"/>
  <c r="BZ184" i="12"/>
  <c r="BW184" i="12"/>
  <c r="BX184" i="12" s="1"/>
  <c r="BH267" i="12"/>
  <c r="BK267" i="12"/>
  <c r="BZ185" i="12"/>
  <c r="BW185" i="12"/>
  <c r="BX185" i="12" s="1"/>
  <c r="CO192" i="12"/>
  <c r="CL192" i="12"/>
  <c r="CM192" i="12" s="1"/>
  <c r="AY245" i="12"/>
  <c r="BS197" i="12"/>
  <c r="BH217" i="12"/>
  <c r="BI217" i="12" s="1"/>
  <c r="BK217" i="12"/>
  <c r="BQ199" i="12"/>
  <c r="BM199" i="12"/>
  <c r="BN199" i="12" s="1"/>
  <c r="BN183" i="12"/>
  <c r="BX25" i="12"/>
  <c r="BD246" i="12"/>
  <c r="BH32" i="12"/>
  <c r="BK32" i="12"/>
  <c r="BK54" i="12"/>
  <c r="BH54" i="12"/>
  <c r="BH117" i="12"/>
  <c r="BI117" i="12" s="1"/>
  <c r="BK117" i="12"/>
  <c r="BI31" i="12"/>
  <c r="AY272" i="12"/>
  <c r="BK59" i="12"/>
  <c r="BH59" i="12"/>
  <c r="BI59" i="12" s="1"/>
  <c r="BG93" i="12"/>
  <c r="BC93" i="12"/>
  <c r="BH156" i="12"/>
  <c r="BK156" i="12"/>
  <c r="BP93" i="12"/>
  <c r="BK57" i="12"/>
  <c r="BH57" i="12"/>
  <c r="BI57" i="12" s="1"/>
  <c r="BZ188" i="12"/>
  <c r="BW188" i="12"/>
  <c r="BX188" i="12" s="1"/>
  <c r="BK171" i="12"/>
  <c r="BH171" i="12"/>
  <c r="BI171" i="12" s="1"/>
  <c r="BD67" i="12"/>
  <c r="BR231" i="12"/>
  <c r="BS231" i="12" s="1"/>
  <c r="BU231" i="12"/>
  <c r="AY164" i="12"/>
  <c r="AY175" i="12" s="1"/>
  <c r="BH115" i="12"/>
  <c r="BK115" i="12"/>
  <c r="BK173" i="12"/>
  <c r="BH173" i="12"/>
  <c r="BI173" i="12" s="1"/>
  <c r="CK195" i="12"/>
  <c r="CG195" i="12"/>
  <c r="CH195" i="12" s="1"/>
  <c r="BZ193" i="12"/>
  <c r="BP248" i="12"/>
  <c r="BG200" i="12"/>
  <c r="BC200" i="12"/>
  <c r="BD200" i="12" s="1"/>
  <c r="BD165" i="12"/>
  <c r="AY248" i="12"/>
  <c r="BP244" i="12"/>
  <c r="BH33" i="12"/>
  <c r="BI33" i="12" s="1"/>
  <c r="BK33" i="12"/>
  <c r="BK262" i="12"/>
  <c r="BH262" i="12"/>
  <c r="AY116" i="12"/>
  <c r="BP170" i="12"/>
  <c r="BM170" i="12"/>
  <c r="BN170" i="12" s="1"/>
  <c r="BK90" i="12"/>
  <c r="BH90" i="12"/>
  <c r="BI90" i="12" s="1"/>
  <c r="BU266" i="12"/>
  <c r="BR266" i="12"/>
  <c r="BS266" i="12" s="1"/>
  <c r="BC114" i="12"/>
  <c r="BD114" i="12" s="1"/>
  <c r="BF114" i="12"/>
  <c r="AY91" i="12"/>
  <c r="BK159" i="12"/>
  <c r="BH159" i="12"/>
  <c r="CT225" i="12"/>
  <c r="CQ225" i="12"/>
  <c r="AY73" i="12"/>
  <c r="BZ197" i="12"/>
  <c r="BW197" i="12"/>
  <c r="BX197" i="12" s="1"/>
  <c r="BM24" i="12"/>
  <c r="BP24" i="12"/>
  <c r="BH99" i="12"/>
  <c r="BI99" i="12" s="1"/>
  <c r="BK99" i="12"/>
  <c r="DD198" i="12"/>
  <c r="DA198" i="12"/>
  <c r="AX255" i="12"/>
  <c r="BD247" i="12"/>
  <c r="BC273" i="12"/>
  <c r="BF273" i="12"/>
  <c r="BG263" i="12"/>
  <c r="BC263" i="12"/>
  <c r="BI228" i="12"/>
  <c r="AY265" i="12"/>
  <c r="BC98" i="12"/>
  <c r="BF98" i="12"/>
  <c r="BH246" i="12"/>
  <c r="BI246" i="12" s="1"/>
  <c r="BK246" i="12"/>
  <c r="BD232" i="12"/>
  <c r="BH97" i="12"/>
  <c r="BI97" i="12" s="1"/>
  <c r="BK97" i="12"/>
  <c r="BC250" i="12"/>
  <c r="BF250" i="12"/>
  <c r="BD54" i="12"/>
  <c r="BK63" i="12"/>
  <c r="BH63" i="12"/>
  <c r="BI63" i="12" s="1"/>
  <c r="BF39" i="12"/>
  <c r="BC39" i="12"/>
  <c r="BD39" i="12" s="1"/>
  <c r="AY270" i="12"/>
  <c r="BL193" i="12"/>
  <c r="BH193" i="12"/>
  <c r="BD269" i="12"/>
  <c r="BK88" i="12"/>
  <c r="BH88" i="12"/>
  <c r="BM31" i="12"/>
  <c r="BN31" i="12" s="1"/>
  <c r="BP31" i="12"/>
  <c r="BU81" i="12"/>
  <c r="BG244" i="12"/>
  <c r="BC244" i="12"/>
  <c r="BH113" i="12"/>
  <c r="BI113" i="12" s="1"/>
  <c r="BK113" i="12"/>
  <c r="BC272" i="12"/>
  <c r="BD272" i="12" s="1"/>
  <c r="BF272" i="12"/>
  <c r="BR213" i="12"/>
  <c r="BU213" i="12"/>
  <c r="BD59" i="12"/>
  <c r="BH37" i="12"/>
  <c r="BI37" i="12" s="1"/>
  <c r="BK37" i="12"/>
  <c r="BL81" i="12"/>
  <c r="BH81" i="12"/>
  <c r="BB84" i="12"/>
  <c r="AX84" i="12"/>
  <c r="BK61" i="12"/>
  <c r="BH61" i="12"/>
  <c r="AD212" i="7"/>
  <c r="AG212" i="7"/>
  <c r="AI213" i="7"/>
  <c r="AJ213" i="7" s="1"/>
  <c r="AL213" i="7"/>
  <c r="AE213" i="7"/>
  <c r="AD214" i="7"/>
  <c r="AE214" i="7" s="1"/>
  <c r="AG214" i="7"/>
  <c r="BR133" i="12" l="1"/>
  <c r="BS133" i="12" s="1"/>
  <c r="BU133" i="12"/>
  <c r="BP136" i="12"/>
  <c r="BM136" i="12"/>
  <c r="BN136" i="12" s="1"/>
  <c r="BR134" i="12"/>
  <c r="BS134" i="12" s="1"/>
  <c r="BU134" i="12"/>
  <c r="BM147" i="12"/>
  <c r="BN147" i="12" s="1"/>
  <c r="BP147" i="12"/>
  <c r="BL82" i="12"/>
  <c r="BH82" i="12"/>
  <c r="BI82" i="12" s="1"/>
  <c r="BD73" i="12"/>
  <c r="BU135" i="12"/>
  <c r="BR135" i="12"/>
  <c r="BI147" i="12"/>
  <c r="BI148" i="12"/>
  <c r="BR128" i="12"/>
  <c r="BU128" i="12"/>
  <c r="BR132" i="12"/>
  <c r="BS132" i="12" s="1"/>
  <c r="BU132" i="12"/>
  <c r="BR130" i="12"/>
  <c r="BS130" i="12" s="1"/>
  <c r="BU130" i="12"/>
  <c r="BR129" i="12"/>
  <c r="BS129" i="12" s="1"/>
  <c r="BU129" i="12"/>
  <c r="BR127" i="12"/>
  <c r="BS127" i="12" s="1"/>
  <c r="BU127" i="12"/>
  <c r="BN127" i="12"/>
  <c r="BR126" i="12"/>
  <c r="BU126" i="12"/>
  <c r="BN126" i="12"/>
  <c r="BH87" i="12"/>
  <c r="BI87" i="12" s="1"/>
  <c r="BK87" i="12"/>
  <c r="BD42" i="12"/>
  <c r="BC203" i="12"/>
  <c r="CR64" i="12"/>
  <c r="BC255" i="12"/>
  <c r="CY64" i="12"/>
  <c r="CV64" i="12"/>
  <c r="CW64" i="12" s="1"/>
  <c r="AY274" i="12"/>
  <c r="BK85" i="12"/>
  <c r="BH85" i="12"/>
  <c r="BK168" i="12"/>
  <c r="BH168" i="12"/>
  <c r="BI168" i="12" s="1"/>
  <c r="BH254" i="12"/>
  <c r="BI254" i="12" s="1"/>
  <c r="BK254" i="12"/>
  <c r="BK86" i="12"/>
  <c r="BH86" i="12"/>
  <c r="BI86" i="12" s="1"/>
  <c r="BH253" i="12"/>
  <c r="BI253" i="12" s="1"/>
  <c r="BK253" i="12"/>
  <c r="BX66" i="12"/>
  <c r="BK60" i="12"/>
  <c r="BH60" i="12"/>
  <c r="BI60" i="12" s="1"/>
  <c r="BD175" i="12"/>
  <c r="BK160" i="12"/>
  <c r="BH160" i="12"/>
  <c r="BI160" i="12" s="1"/>
  <c r="CF66" i="12"/>
  <c r="CB66" i="12"/>
  <c r="CC66" i="12" s="1"/>
  <c r="BK235" i="12"/>
  <c r="BH235" i="12"/>
  <c r="BI235" i="12" s="1"/>
  <c r="BX70" i="12"/>
  <c r="BC73" i="12"/>
  <c r="AY255" i="12"/>
  <c r="BD203" i="12"/>
  <c r="CF70" i="12"/>
  <c r="CB70" i="12"/>
  <c r="CC70" i="12" s="1"/>
  <c r="BK158" i="12"/>
  <c r="BH158" i="12"/>
  <c r="BI158" i="12" s="1"/>
  <c r="BK201" i="12"/>
  <c r="BH201" i="12"/>
  <c r="BI201" i="12" s="1"/>
  <c r="BG84" i="12"/>
  <c r="BC84" i="12"/>
  <c r="BP63" i="12"/>
  <c r="BM63" i="12"/>
  <c r="BM99" i="12"/>
  <c r="BN99" i="12" s="1"/>
  <c r="BP99" i="12"/>
  <c r="CB197" i="12"/>
  <c r="CE197" i="12"/>
  <c r="BW231" i="12"/>
  <c r="BX231" i="12" s="1"/>
  <c r="BZ231" i="12"/>
  <c r="BU93" i="12"/>
  <c r="BD93" i="12"/>
  <c r="BP267" i="12"/>
  <c r="BM267" i="12"/>
  <c r="BN267" i="12" s="1"/>
  <c r="BH100" i="12"/>
  <c r="BI100" i="12" s="1"/>
  <c r="BK100" i="12"/>
  <c r="CJ183" i="12"/>
  <c r="BH108" i="12"/>
  <c r="BI108" i="12" s="1"/>
  <c r="BK108" i="12"/>
  <c r="BM202" i="12"/>
  <c r="BN202" i="12" s="1"/>
  <c r="BP202" i="12"/>
  <c r="BI65" i="12"/>
  <c r="BW166" i="12"/>
  <c r="BX166" i="12" s="1"/>
  <c r="CA166" i="12"/>
  <c r="BH91" i="12"/>
  <c r="BI91" i="12" s="1"/>
  <c r="BK91" i="12"/>
  <c r="BM111" i="12"/>
  <c r="BP111" i="12"/>
  <c r="BH116" i="12"/>
  <c r="BK116" i="12"/>
  <c r="BH118" i="12"/>
  <c r="BI118" i="12" s="1"/>
  <c r="BK118" i="12"/>
  <c r="BD212" i="12"/>
  <c r="CA183" i="12"/>
  <c r="BW183" i="12"/>
  <c r="CE82" i="12"/>
  <c r="BP71" i="12"/>
  <c r="BM71" i="12"/>
  <c r="BM243" i="12"/>
  <c r="BP243" i="12"/>
  <c r="BK270" i="12"/>
  <c r="BH270" i="12"/>
  <c r="BM247" i="12"/>
  <c r="BP247" i="12"/>
  <c r="BM94" i="12"/>
  <c r="BP94" i="12"/>
  <c r="BI61" i="12"/>
  <c r="BM37" i="12"/>
  <c r="BN37" i="12" s="1"/>
  <c r="BP37" i="12"/>
  <c r="BH272" i="12"/>
  <c r="BK272" i="12"/>
  <c r="BP88" i="12"/>
  <c r="BM88" i="12"/>
  <c r="BN88" i="12" s="1"/>
  <c r="BH273" i="12"/>
  <c r="BI273" i="12" s="1"/>
  <c r="BK273" i="12"/>
  <c r="BI262" i="12"/>
  <c r="BI115" i="12"/>
  <c r="BP171" i="12"/>
  <c r="BM171" i="12"/>
  <c r="BN171" i="12" s="1"/>
  <c r="BI32" i="12"/>
  <c r="BD100" i="12"/>
  <c r="BP69" i="12"/>
  <c r="BM69" i="12"/>
  <c r="BN69" i="12" s="1"/>
  <c r="BP163" i="12"/>
  <c r="BM163" i="12"/>
  <c r="BN163" i="12" s="1"/>
  <c r="DD194" i="12"/>
  <c r="DA194" i="12"/>
  <c r="DB194" i="12" s="1"/>
  <c r="BP65" i="12"/>
  <c r="BM65" i="12"/>
  <c r="BN65" i="12" s="1"/>
  <c r="BW27" i="12"/>
  <c r="BX27" i="12" s="1"/>
  <c r="BZ27" i="12"/>
  <c r="BP67" i="12"/>
  <c r="BM67" i="12"/>
  <c r="BN67" i="12" s="1"/>
  <c r="BC274" i="12"/>
  <c r="BD112" i="12"/>
  <c r="BP157" i="12"/>
  <c r="BM157" i="12"/>
  <c r="BN157" i="12" s="1"/>
  <c r="BZ84" i="12"/>
  <c r="BW28" i="12"/>
  <c r="BX28" i="12" s="1"/>
  <c r="BZ28" i="12"/>
  <c r="BH234" i="12"/>
  <c r="BI234" i="12" s="1"/>
  <c r="BK234" i="12"/>
  <c r="CK25" i="12"/>
  <c r="CG25" i="12"/>
  <c r="BH104" i="12"/>
  <c r="BK104" i="12"/>
  <c r="BM101" i="12"/>
  <c r="BN101" i="12" s="1"/>
  <c r="BP101" i="12"/>
  <c r="CE228" i="12"/>
  <c r="BK245" i="12"/>
  <c r="BH245" i="12"/>
  <c r="BK268" i="12"/>
  <c r="BH268" i="12"/>
  <c r="BH102" i="12"/>
  <c r="BK102" i="12"/>
  <c r="BI243" i="12"/>
  <c r="BI167" i="12"/>
  <c r="CE200" i="12"/>
  <c r="BM96" i="12"/>
  <c r="BP96" i="12"/>
  <c r="AY215" i="12"/>
  <c r="AY218" i="12" s="1"/>
  <c r="BN228" i="12"/>
  <c r="BD233" i="12"/>
  <c r="BC236" i="12"/>
  <c r="BX189" i="12"/>
  <c r="BP172" i="12"/>
  <c r="BM172" i="12"/>
  <c r="BN172" i="12" s="1"/>
  <c r="BP61" i="12"/>
  <c r="BM61" i="12"/>
  <c r="BN61" i="12" s="1"/>
  <c r="BQ81" i="12"/>
  <c r="BM81" i="12"/>
  <c r="BS213" i="12"/>
  <c r="BD244" i="12"/>
  <c r="BR31" i="12"/>
  <c r="BS31" i="12" s="1"/>
  <c r="BU31" i="12"/>
  <c r="BQ193" i="12"/>
  <c r="BM193" i="12"/>
  <c r="BH39" i="12"/>
  <c r="BI39" i="12" s="1"/>
  <c r="BK39" i="12"/>
  <c r="BD98" i="12"/>
  <c r="BD273" i="12"/>
  <c r="DB198" i="12"/>
  <c r="CR225" i="12"/>
  <c r="BW266" i="12"/>
  <c r="BX266" i="12" s="1"/>
  <c r="BZ266" i="12"/>
  <c r="BM262" i="12"/>
  <c r="BP262" i="12"/>
  <c r="BU244" i="12"/>
  <c r="BC42" i="12"/>
  <c r="BM156" i="12"/>
  <c r="BP156" i="12"/>
  <c r="BI54" i="12"/>
  <c r="BM217" i="12"/>
  <c r="BN217" i="12" s="1"/>
  <c r="BP217" i="12"/>
  <c r="BR252" i="12"/>
  <c r="BS252" i="12" s="1"/>
  <c r="BU252" i="12"/>
  <c r="BU174" i="12"/>
  <c r="BR174" i="12"/>
  <c r="BS174" i="12" s="1"/>
  <c r="BS27" i="12"/>
  <c r="BM34" i="12"/>
  <c r="BN34" i="12" s="1"/>
  <c r="BP34" i="12"/>
  <c r="BK264" i="12"/>
  <c r="BH264" i="12"/>
  <c r="BI264" i="12" s="1"/>
  <c r="CE215" i="12"/>
  <c r="BH92" i="12"/>
  <c r="BK92" i="12"/>
  <c r="BM105" i="12"/>
  <c r="BN105" i="12" s="1"/>
  <c r="BP105" i="12"/>
  <c r="CF168" i="12"/>
  <c r="BI161" i="12"/>
  <c r="BS28" i="12"/>
  <c r="BD234" i="12"/>
  <c r="BW162" i="12"/>
  <c r="CA162" i="12"/>
  <c r="CA158" i="12"/>
  <c r="BH106" i="12"/>
  <c r="BI106" i="12" s="1"/>
  <c r="BK106" i="12"/>
  <c r="BR23" i="12"/>
  <c r="BU23" i="12"/>
  <c r="BI101" i="12"/>
  <c r="BM38" i="12"/>
  <c r="BN38" i="12" s="1"/>
  <c r="BP38" i="12"/>
  <c r="BM107" i="12"/>
  <c r="BN107" i="12" s="1"/>
  <c r="BP107" i="12"/>
  <c r="BP167" i="12"/>
  <c r="BM167" i="12"/>
  <c r="BN167" i="12" s="1"/>
  <c r="BH40" i="12"/>
  <c r="BK40" i="12"/>
  <c r="BG215" i="12"/>
  <c r="BC215" i="12"/>
  <c r="BD215" i="12" s="1"/>
  <c r="BV228" i="12"/>
  <c r="BR228" i="12"/>
  <c r="BI169" i="12"/>
  <c r="BH233" i="12"/>
  <c r="BI233" i="12" s="1"/>
  <c r="BK233" i="12"/>
  <c r="CB189" i="12"/>
  <c r="CC189" i="12" s="1"/>
  <c r="CE189" i="12"/>
  <c r="BM95" i="12"/>
  <c r="BP95" i="12"/>
  <c r="BL248" i="12"/>
  <c r="BH248" i="12"/>
  <c r="BM113" i="12"/>
  <c r="BN113" i="12" s="1"/>
  <c r="BP113" i="12"/>
  <c r="BI88" i="12"/>
  <c r="BD250" i="12"/>
  <c r="BL263" i="12"/>
  <c r="BH263" i="12"/>
  <c r="BI263" i="12" s="1"/>
  <c r="BN24" i="12"/>
  <c r="BI159" i="12"/>
  <c r="BP90" i="12"/>
  <c r="BM90" i="12"/>
  <c r="BU170" i="12"/>
  <c r="BR170" i="12"/>
  <c r="BS170" i="12" s="1"/>
  <c r="BM33" i="12"/>
  <c r="BN33" i="12" s="1"/>
  <c r="BP33" i="12"/>
  <c r="BU248" i="12"/>
  <c r="BM115" i="12"/>
  <c r="BN115" i="12" s="1"/>
  <c r="BP115" i="12"/>
  <c r="BM117" i="12"/>
  <c r="BN117" i="12" s="1"/>
  <c r="BP117" i="12"/>
  <c r="BM32" i="12"/>
  <c r="BN32" i="12" s="1"/>
  <c r="BP32" i="12"/>
  <c r="BQ230" i="12"/>
  <c r="BM230" i="12"/>
  <c r="BN230" i="12" s="1"/>
  <c r="BM109" i="12"/>
  <c r="BP109" i="12"/>
  <c r="BL164" i="12"/>
  <c r="BH164" i="12"/>
  <c r="BI164" i="12" s="1"/>
  <c r="BH112" i="12"/>
  <c r="BI112" i="12" s="1"/>
  <c r="BK112" i="12"/>
  <c r="BR83" i="12"/>
  <c r="BU83" i="12"/>
  <c r="BD110" i="12"/>
  <c r="CO229" i="12"/>
  <c r="BI81" i="12"/>
  <c r="BW213" i="12"/>
  <c r="BX213" i="12" s="1"/>
  <c r="BZ213" i="12"/>
  <c r="BZ81" i="12"/>
  <c r="BI193" i="12"/>
  <c r="BM97" i="12"/>
  <c r="BN97" i="12" s="1"/>
  <c r="BP97" i="12"/>
  <c r="BP246" i="12"/>
  <c r="BM246" i="12"/>
  <c r="BN246" i="12" s="1"/>
  <c r="BH98" i="12"/>
  <c r="BI98" i="12" s="1"/>
  <c r="BK98" i="12"/>
  <c r="BP159" i="12"/>
  <c r="BM159" i="12"/>
  <c r="BN159" i="12" s="1"/>
  <c r="CP195" i="12"/>
  <c r="CL195" i="12"/>
  <c r="CM195" i="12" s="1"/>
  <c r="BP57" i="12"/>
  <c r="BM57" i="12"/>
  <c r="BN57" i="12" s="1"/>
  <c r="BL93" i="12"/>
  <c r="BH93" i="12"/>
  <c r="BI93" i="12" s="1"/>
  <c r="BV199" i="12"/>
  <c r="BR199" i="12"/>
  <c r="BS199" i="12" s="1"/>
  <c r="CT192" i="12"/>
  <c r="CQ192" i="12"/>
  <c r="CR192" i="12" s="1"/>
  <c r="BI267" i="12"/>
  <c r="BV229" i="12"/>
  <c r="BR229" i="12"/>
  <c r="BS229" i="12" s="1"/>
  <c r="BD108" i="12"/>
  <c r="BP269" i="12"/>
  <c r="BM269" i="12"/>
  <c r="AY84" i="12"/>
  <c r="AY119" i="12" s="1"/>
  <c r="AX119" i="12"/>
  <c r="AX278" i="12" s="1"/>
  <c r="BL244" i="12"/>
  <c r="BH244" i="12"/>
  <c r="BI244" i="12" s="1"/>
  <c r="BH250" i="12"/>
  <c r="BI250" i="12" s="1"/>
  <c r="BK250" i="12"/>
  <c r="BD263" i="12"/>
  <c r="DI198" i="12"/>
  <c r="DF198" i="12"/>
  <c r="DG198" i="12" s="1"/>
  <c r="BR24" i="12"/>
  <c r="BS24" i="12" s="1"/>
  <c r="BU24" i="12"/>
  <c r="CY225" i="12"/>
  <c r="CV225" i="12"/>
  <c r="BH114" i="12"/>
  <c r="BI114" i="12" s="1"/>
  <c r="BK114" i="12"/>
  <c r="BL200" i="12"/>
  <c r="BH200" i="12"/>
  <c r="BI200" i="12" s="1"/>
  <c r="CE193" i="12"/>
  <c r="BP173" i="12"/>
  <c r="BM173" i="12"/>
  <c r="BN173" i="12" s="1"/>
  <c r="CE188" i="12"/>
  <c r="CB188" i="12"/>
  <c r="BI156" i="12"/>
  <c r="BP59" i="12"/>
  <c r="BM59" i="12"/>
  <c r="BP54" i="12"/>
  <c r="BM54" i="12"/>
  <c r="CB185" i="12"/>
  <c r="CE185" i="12"/>
  <c r="CE184" i="12"/>
  <c r="CB184" i="12"/>
  <c r="BP165" i="12"/>
  <c r="BM165" i="12"/>
  <c r="BI230" i="12"/>
  <c r="BM249" i="12"/>
  <c r="BP249" i="12"/>
  <c r="BP251" i="12"/>
  <c r="BM251" i="12"/>
  <c r="BN251" i="12" s="1"/>
  <c r="BI34" i="12"/>
  <c r="BU263" i="12"/>
  <c r="BI105" i="12"/>
  <c r="BZ89" i="12"/>
  <c r="BW89" i="12"/>
  <c r="BP161" i="12"/>
  <c r="BM161" i="12"/>
  <c r="BN161" i="12" s="1"/>
  <c r="BC175" i="12"/>
  <c r="BH35" i="12"/>
  <c r="BI35" i="12" s="1"/>
  <c r="BK35" i="12"/>
  <c r="BH212" i="12"/>
  <c r="BK212" i="12"/>
  <c r="BD106" i="12"/>
  <c r="BN23" i="12"/>
  <c r="BS183" i="12"/>
  <c r="BI38" i="12"/>
  <c r="BI107" i="12"/>
  <c r="BM103" i="12"/>
  <c r="BN103" i="12" s="1"/>
  <c r="BP103" i="12"/>
  <c r="CE196" i="12"/>
  <c r="CB196" i="12"/>
  <c r="CF160" i="12"/>
  <c r="BH110" i="12"/>
  <c r="BI110" i="12" s="1"/>
  <c r="BK110" i="12"/>
  <c r="BR271" i="12"/>
  <c r="BS271" i="12" s="1"/>
  <c r="BU271" i="12"/>
  <c r="BM232" i="12"/>
  <c r="BN232" i="12" s="1"/>
  <c r="BP232" i="12"/>
  <c r="BH265" i="12"/>
  <c r="BI265" i="12" s="1"/>
  <c r="BK265" i="12"/>
  <c r="BP169" i="12"/>
  <c r="BM169" i="12"/>
  <c r="BN169" i="12" s="1"/>
  <c r="BW36" i="12"/>
  <c r="BZ36" i="12"/>
  <c r="BH214" i="12"/>
  <c r="BI214" i="12" s="1"/>
  <c r="BK214" i="12"/>
  <c r="CJ199" i="12"/>
  <c r="AI214" i="7"/>
  <c r="AJ214" i="7" s="1"/>
  <c r="AL214" i="7"/>
  <c r="AE212" i="7"/>
  <c r="AN213" i="7"/>
  <c r="AO213" i="7" s="1"/>
  <c r="AQ213" i="7"/>
  <c r="AI212" i="7"/>
  <c r="AJ212" i="7" s="1"/>
  <c r="AL212" i="7"/>
  <c r="BS135" i="12" l="1"/>
  <c r="BW133" i="12"/>
  <c r="BX133" i="12" s="1"/>
  <c r="BZ133" i="12"/>
  <c r="BW135" i="12"/>
  <c r="BX135" i="12" s="1"/>
  <c r="BZ135" i="12"/>
  <c r="BQ82" i="12"/>
  <c r="BM82" i="12"/>
  <c r="BN82" i="12" s="1"/>
  <c r="BM148" i="12"/>
  <c r="BN148" i="12"/>
  <c r="BU147" i="12"/>
  <c r="BR147" i="12"/>
  <c r="BS147" i="12" s="1"/>
  <c r="BW134" i="12"/>
  <c r="BX134" i="12" s="1"/>
  <c r="BZ134" i="12"/>
  <c r="BR136" i="12"/>
  <c r="BU136" i="12"/>
  <c r="BW128" i="12"/>
  <c r="BX128" i="12" s="1"/>
  <c r="BZ128" i="12"/>
  <c r="BS128" i="12"/>
  <c r="BW132" i="12"/>
  <c r="BX132" i="12" s="1"/>
  <c r="BZ132" i="12"/>
  <c r="BW130" i="12"/>
  <c r="BX130" i="12" s="1"/>
  <c r="BZ130" i="12"/>
  <c r="BW129" i="12"/>
  <c r="BZ129" i="12"/>
  <c r="BW127" i="12"/>
  <c r="BX127" i="12" s="1"/>
  <c r="BZ127" i="12"/>
  <c r="BW126" i="12"/>
  <c r="BZ126" i="12"/>
  <c r="BS126" i="12"/>
  <c r="BR148" i="12"/>
  <c r="DD64" i="12"/>
  <c r="DA64" i="12"/>
  <c r="BH236" i="12"/>
  <c r="BH73" i="12"/>
  <c r="BM87" i="12"/>
  <c r="BN87" i="12" s="1"/>
  <c r="BP87" i="12"/>
  <c r="BH175" i="12"/>
  <c r="BD255" i="12"/>
  <c r="BP201" i="12"/>
  <c r="BM201" i="12"/>
  <c r="BN201" i="12" s="1"/>
  <c r="CK70" i="12"/>
  <c r="CG70" i="12"/>
  <c r="BP168" i="12"/>
  <c r="BM168" i="12"/>
  <c r="BN168" i="12" s="1"/>
  <c r="BI236" i="12"/>
  <c r="BD274" i="12"/>
  <c r="AY278" i="12"/>
  <c r="C307" i="12" s="1"/>
  <c r="D307" i="12" s="1"/>
  <c r="BD236" i="12"/>
  <c r="CK66" i="12"/>
  <c r="CG66" i="12"/>
  <c r="CH66" i="12" s="1"/>
  <c r="BI85" i="12"/>
  <c r="BP158" i="12"/>
  <c r="BM158" i="12"/>
  <c r="BN158" i="12" s="1"/>
  <c r="BP60" i="12"/>
  <c r="BM60" i="12"/>
  <c r="BN60" i="12" s="1"/>
  <c r="BP86" i="12"/>
  <c r="BM86" i="12"/>
  <c r="BN86" i="12" s="1"/>
  <c r="BP85" i="12"/>
  <c r="BM85" i="12"/>
  <c r="BN85" i="12" s="1"/>
  <c r="BH203" i="12"/>
  <c r="BH255" i="12"/>
  <c r="BP235" i="12"/>
  <c r="BM235" i="12"/>
  <c r="BN235" i="12" s="1"/>
  <c r="BP160" i="12"/>
  <c r="BM160" i="12"/>
  <c r="BN160" i="12" s="1"/>
  <c r="BM253" i="12"/>
  <c r="BN253" i="12" s="1"/>
  <c r="BP253" i="12"/>
  <c r="BP254" i="12"/>
  <c r="BM254" i="12"/>
  <c r="BN254" i="12" s="1"/>
  <c r="CK160" i="12"/>
  <c r="CC184" i="12"/>
  <c r="BQ200" i="12"/>
  <c r="BM200" i="12"/>
  <c r="BW24" i="12"/>
  <c r="BX24" i="12" s="1"/>
  <c r="BZ24" i="12"/>
  <c r="BU57" i="12"/>
  <c r="BR57" i="12"/>
  <c r="BR117" i="12"/>
  <c r="BU117" i="12"/>
  <c r="BZ170" i="12"/>
  <c r="BW170" i="12"/>
  <c r="BQ263" i="12"/>
  <c r="BM263" i="12"/>
  <c r="BP233" i="12"/>
  <c r="BM233" i="12"/>
  <c r="BR156" i="12"/>
  <c r="BU156" i="12"/>
  <c r="BN262" i="12"/>
  <c r="BV193" i="12"/>
  <c r="BR193" i="12"/>
  <c r="BV81" i="12"/>
  <c r="BR81" i="12"/>
  <c r="BU172" i="12"/>
  <c r="BR172" i="12"/>
  <c r="BS172" i="12" s="1"/>
  <c r="CJ200" i="12"/>
  <c r="BI268" i="12"/>
  <c r="CE84" i="12"/>
  <c r="BU88" i="12"/>
  <c r="BR88" i="12"/>
  <c r="BM270" i="12"/>
  <c r="BN270" i="12" s="1"/>
  <c r="BP270" i="12"/>
  <c r="BU71" i="12"/>
  <c r="BR71" i="12"/>
  <c r="BS71" i="12" s="1"/>
  <c r="CF183" i="12"/>
  <c r="CB183" i="12"/>
  <c r="BM118" i="12"/>
  <c r="BP118" i="12"/>
  <c r="BM116" i="12"/>
  <c r="BN116" i="12" s="1"/>
  <c r="BP116" i="12"/>
  <c r="BM91" i="12"/>
  <c r="BP91" i="12"/>
  <c r="BR267" i="12"/>
  <c r="BU267" i="12"/>
  <c r="BL84" i="12"/>
  <c r="BH84" i="12"/>
  <c r="CO199" i="12"/>
  <c r="BU169" i="12"/>
  <c r="BR169" i="12"/>
  <c r="BS169" i="12" s="1"/>
  <c r="BM110" i="12"/>
  <c r="BP110" i="12"/>
  <c r="CC196" i="12"/>
  <c r="BX89" i="12"/>
  <c r="BR251" i="12"/>
  <c r="BS251" i="12" s="1"/>
  <c r="BU251" i="12"/>
  <c r="BN54" i="12"/>
  <c r="CC188" i="12"/>
  <c r="CJ193" i="12"/>
  <c r="BM250" i="12"/>
  <c r="BP250" i="12"/>
  <c r="CB213" i="12"/>
  <c r="CE213" i="12"/>
  <c r="BR33" i="12"/>
  <c r="BU33" i="12"/>
  <c r="BR113" i="12"/>
  <c r="BS113" i="12" s="1"/>
  <c r="BU113" i="12"/>
  <c r="CA228" i="12"/>
  <c r="BW228" i="12"/>
  <c r="BI40" i="12"/>
  <c r="BI42" i="12" s="1"/>
  <c r="BR107" i="12"/>
  <c r="BU107" i="12"/>
  <c r="BS23" i="12"/>
  <c r="CF158" i="12"/>
  <c r="BU217" i="12"/>
  <c r="BR217" i="12"/>
  <c r="BS217" i="12" s="1"/>
  <c r="BN156" i="12"/>
  <c r="BZ244" i="12"/>
  <c r="CE266" i="12"/>
  <c r="CB266" i="12"/>
  <c r="BP39" i="12"/>
  <c r="BM39" i="12"/>
  <c r="BW31" i="12"/>
  <c r="BZ31" i="12"/>
  <c r="BN96" i="12"/>
  <c r="BM268" i="12"/>
  <c r="BN268" i="12" s="1"/>
  <c r="BP268" i="12"/>
  <c r="CJ228" i="12"/>
  <c r="BI104" i="12"/>
  <c r="BU67" i="12"/>
  <c r="BR67" i="12"/>
  <c r="BS67" i="12" s="1"/>
  <c r="DI194" i="12"/>
  <c r="DF194" i="12"/>
  <c r="DG194" i="12" s="1"/>
  <c r="BU171" i="12"/>
  <c r="BR171" i="12"/>
  <c r="BS171" i="12" s="1"/>
  <c r="BH274" i="12"/>
  <c r="BM272" i="12"/>
  <c r="BN272" i="12" s="1"/>
  <c r="BP272" i="12"/>
  <c r="BU247" i="12"/>
  <c r="BR247" i="12"/>
  <c r="BS247" i="12" s="1"/>
  <c r="BU243" i="12"/>
  <c r="BR243" i="12"/>
  <c r="CJ82" i="12"/>
  <c r="BI116" i="12"/>
  <c r="BM108" i="12"/>
  <c r="BP108" i="12"/>
  <c r="BM100" i="12"/>
  <c r="BP100" i="12"/>
  <c r="CE231" i="12"/>
  <c r="CB231" i="12"/>
  <c r="CJ197" i="12"/>
  <c r="CG197" i="12"/>
  <c r="CH197" i="12" s="1"/>
  <c r="BN63" i="12"/>
  <c r="CB36" i="12"/>
  <c r="CC36" i="12" s="1"/>
  <c r="CE36" i="12"/>
  <c r="CJ196" i="12"/>
  <c r="CG196" i="12"/>
  <c r="CH196" i="12" s="1"/>
  <c r="BI212" i="12"/>
  <c r="BM35" i="12"/>
  <c r="BP35" i="12"/>
  <c r="CE89" i="12"/>
  <c r="CB89" i="12"/>
  <c r="CC89" i="12" s="1"/>
  <c r="BR249" i="12"/>
  <c r="BS249" i="12" s="1"/>
  <c r="BU249" i="12"/>
  <c r="BN165" i="12"/>
  <c r="CJ185" i="12"/>
  <c r="CG185" i="12"/>
  <c r="CH185" i="12" s="1"/>
  <c r="BU54" i="12"/>
  <c r="BR54" i="12"/>
  <c r="BI175" i="12"/>
  <c r="CG188" i="12"/>
  <c r="CH188" i="12" s="1"/>
  <c r="CJ188" i="12"/>
  <c r="CW225" i="12"/>
  <c r="BU269" i="12"/>
  <c r="BR269" i="12"/>
  <c r="BS269" i="12" s="1"/>
  <c r="CA229" i="12"/>
  <c r="BW229" i="12"/>
  <c r="BX229" i="12" s="1"/>
  <c r="CY192" i="12"/>
  <c r="CV192" i="12"/>
  <c r="CW192" i="12" s="1"/>
  <c r="BQ93" i="12"/>
  <c r="BM93" i="12"/>
  <c r="BN93" i="12" s="1"/>
  <c r="CU195" i="12"/>
  <c r="CQ195" i="12"/>
  <c r="BU159" i="12"/>
  <c r="BR159" i="12"/>
  <c r="BS159" i="12" s="1"/>
  <c r="BM98" i="12"/>
  <c r="BN98" i="12" s="1"/>
  <c r="BP98" i="12"/>
  <c r="BR97" i="12"/>
  <c r="BU97" i="12"/>
  <c r="BI203" i="12"/>
  <c r="BZ83" i="12"/>
  <c r="BW83" i="12"/>
  <c r="BX83" i="12" s="1"/>
  <c r="BM112" i="12"/>
  <c r="BP112" i="12"/>
  <c r="BQ164" i="12"/>
  <c r="BM164" i="12"/>
  <c r="BR32" i="12"/>
  <c r="BU32" i="12"/>
  <c r="BU90" i="12"/>
  <c r="BR90" i="12"/>
  <c r="BS90" i="12" s="1"/>
  <c r="BI248" i="12"/>
  <c r="CJ189" i="12"/>
  <c r="CG189" i="12"/>
  <c r="BM106" i="12"/>
  <c r="BP106" i="12"/>
  <c r="CK168" i="12"/>
  <c r="BM92" i="12"/>
  <c r="BN92" i="12" s="1"/>
  <c r="BP92" i="12"/>
  <c r="CJ215" i="12"/>
  <c r="BM264" i="12"/>
  <c r="BP264" i="12"/>
  <c r="BI73" i="12"/>
  <c r="BU61" i="12"/>
  <c r="BR61" i="12"/>
  <c r="BS61" i="12" s="1"/>
  <c r="BM102" i="12"/>
  <c r="BN102" i="12" s="1"/>
  <c r="BP102" i="12"/>
  <c r="BI245" i="12"/>
  <c r="BR101" i="12"/>
  <c r="BU101" i="12"/>
  <c r="CH25" i="12"/>
  <c r="BP234" i="12"/>
  <c r="BM234" i="12"/>
  <c r="BU157" i="12"/>
  <c r="BR157" i="12"/>
  <c r="BU65" i="12"/>
  <c r="BR65" i="12"/>
  <c r="BU69" i="12"/>
  <c r="BR69" i="12"/>
  <c r="BS69" i="12" s="1"/>
  <c r="BI272" i="12"/>
  <c r="BN247" i="12"/>
  <c r="BN243" i="12"/>
  <c r="BC218" i="12"/>
  <c r="BR111" i="12"/>
  <c r="BS111" i="12" s="1"/>
  <c r="BU111" i="12"/>
  <c r="CF166" i="12"/>
  <c r="CB166" i="12"/>
  <c r="CC197" i="12"/>
  <c r="BU63" i="12"/>
  <c r="BR63" i="12"/>
  <c r="BS63" i="12" s="1"/>
  <c r="BR103" i="12"/>
  <c r="BS103" i="12" s="1"/>
  <c r="BU103" i="12"/>
  <c r="BU161" i="12"/>
  <c r="BR161" i="12"/>
  <c r="BS161" i="12" s="1"/>
  <c r="BU59" i="12"/>
  <c r="BR59" i="12"/>
  <c r="BS59" i="12" s="1"/>
  <c r="BU173" i="12"/>
  <c r="BR173" i="12"/>
  <c r="BM114" i="12"/>
  <c r="BN114" i="12" s="1"/>
  <c r="BP114" i="12"/>
  <c r="BQ244" i="12"/>
  <c r="BM244" i="12"/>
  <c r="BN244" i="12" s="1"/>
  <c r="CA199" i="12"/>
  <c r="BW199" i="12"/>
  <c r="BN109" i="12"/>
  <c r="BU95" i="12"/>
  <c r="BR95" i="12"/>
  <c r="BS95" i="12" s="1"/>
  <c r="BS228" i="12"/>
  <c r="BP40" i="12"/>
  <c r="BM40" i="12"/>
  <c r="BN40" i="12" s="1"/>
  <c r="BW23" i="12"/>
  <c r="BZ23" i="12"/>
  <c r="BX162" i="12"/>
  <c r="BR34" i="12"/>
  <c r="BU34" i="12"/>
  <c r="BR96" i="12"/>
  <c r="BS96" i="12" s="1"/>
  <c r="BU96" i="12"/>
  <c r="BM104" i="12"/>
  <c r="BN104" i="12" s="1"/>
  <c r="BP104" i="12"/>
  <c r="CB28" i="12"/>
  <c r="CC28" i="12" s="1"/>
  <c r="CE28" i="12"/>
  <c r="BM273" i="12"/>
  <c r="BN273" i="12" s="1"/>
  <c r="BP273" i="12"/>
  <c r="BN94" i="12"/>
  <c r="BR232" i="12"/>
  <c r="BU232" i="12"/>
  <c r="BM212" i="12"/>
  <c r="BP212" i="12"/>
  <c r="BZ263" i="12"/>
  <c r="CG184" i="12"/>
  <c r="CH184" i="12" s="1"/>
  <c r="CJ184" i="12"/>
  <c r="BN269" i="12"/>
  <c r="BR246" i="12"/>
  <c r="BS246" i="12" s="1"/>
  <c r="BU246" i="12"/>
  <c r="BV230" i="12"/>
  <c r="BR230" i="12"/>
  <c r="BR115" i="12"/>
  <c r="BS115" i="12" s="1"/>
  <c r="BU115" i="12"/>
  <c r="BN90" i="12"/>
  <c r="BN95" i="12"/>
  <c r="BM214" i="12"/>
  <c r="BN214" i="12" s="1"/>
  <c r="BP214" i="12"/>
  <c r="BX36" i="12"/>
  <c r="BP265" i="12"/>
  <c r="BM265" i="12"/>
  <c r="BN265" i="12" s="1"/>
  <c r="BW271" i="12"/>
  <c r="BX271" i="12" s="1"/>
  <c r="BZ271" i="12"/>
  <c r="BN249" i="12"/>
  <c r="BU165" i="12"/>
  <c r="BR165" i="12"/>
  <c r="BS165" i="12" s="1"/>
  <c r="CC185" i="12"/>
  <c r="BN59" i="12"/>
  <c r="DD225" i="12"/>
  <c r="DA225" i="12"/>
  <c r="DK198" i="12"/>
  <c r="DN198" i="12"/>
  <c r="DP198" i="12" s="1"/>
  <c r="DQ198" i="12" s="1"/>
  <c r="CE81" i="12"/>
  <c r="CT229" i="12"/>
  <c r="BS83" i="12"/>
  <c r="BR109" i="12"/>
  <c r="BS109" i="12" s="1"/>
  <c r="BU109" i="12"/>
  <c r="BZ248" i="12"/>
  <c r="BQ248" i="12"/>
  <c r="BM248" i="12"/>
  <c r="BN248" i="12" s="1"/>
  <c r="BL215" i="12"/>
  <c r="BH215" i="12"/>
  <c r="BI215" i="12" s="1"/>
  <c r="BU167" i="12"/>
  <c r="BR167" i="12"/>
  <c r="BR38" i="12"/>
  <c r="BU38" i="12"/>
  <c r="CF162" i="12"/>
  <c r="CB162" i="12"/>
  <c r="CC162" i="12" s="1"/>
  <c r="BR105" i="12"/>
  <c r="BS105" i="12" s="1"/>
  <c r="BU105" i="12"/>
  <c r="BI92" i="12"/>
  <c r="BZ174" i="12"/>
  <c r="BW174" i="12"/>
  <c r="BX174" i="12" s="1"/>
  <c r="BW252" i="12"/>
  <c r="BX252" i="12" s="1"/>
  <c r="BZ252" i="12"/>
  <c r="BU262" i="12"/>
  <c r="BR262" i="12"/>
  <c r="BN193" i="12"/>
  <c r="BN81" i="12"/>
  <c r="BI102" i="12"/>
  <c r="BM245" i="12"/>
  <c r="BN245" i="12" s="1"/>
  <c r="BP245" i="12"/>
  <c r="CP25" i="12"/>
  <c r="CL25" i="12"/>
  <c r="CM25" i="12" s="1"/>
  <c r="CB27" i="12"/>
  <c r="CC27" i="12" s="1"/>
  <c r="CE27" i="12"/>
  <c r="BH42" i="12"/>
  <c r="BU163" i="12"/>
  <c r="BR163" i="12"/>
  <c r="BR37" i="12"/>
  <c r="BS37" i="12" s="1"/>
  <c r="BU37" i="12"/>
  <c r="BU94" i="12"/>
  <c r="BR94" i="12"/>
  <c r="BS94" i="12" s="1"/>
  <c r="BI270" i="12"/>
  <c r="BN71" i="12"/>
  <c r="BX183" i="12"/>
  <c r="BD218" i="12"/>
  <c r="BN111" i="12"/>
  <c r="BU202" i="12"/>
  <c r="BR202" i="12"/>
  <c r="BS202" i="12" s="1"/>
  <c r="CO183" i="12"/>
  <c r="BZ93" i="12"/>
  <c r="BR99" i="12"/>
  <c r="BS99" i="12" s="1"/>
  <c r="BU99" i="12"/>
  <c r="BD84" i="12"/>
  <c r="BD119" i="12" s="1"/>
  <c r="BC119" i="12"/>
  <c r="AN212" i="7"/>
  <c r="AO212" i="7" s="1"/>
  <c r="AQ212" i="7"/>
  <c r="AS213" i="7"/>
  <c r="AT213" i="7" s="1"/>
  <c r="AV213" i="7"/>
  <c r="AN214" i="7"/>
  <c r="AO214" i="7" s="1"/>
  <c r="AQ214" i="7"/>
  <c r="BW147" i="12" l="1"/>
  <c r="BZ147" i="12"/>
  <c r="BS136" i="12"/>
  <c r="BS148" i="12" s="1"/>
  <c r="CB134" i="12"/>
  <c r="CC134" i="12" s="1"/>
  <c r="CE134" i="12"/>
  <c r="BM203" i="12"/>
  <c r="BW136" i="12"/>
  <c r="BX136" i="12" s="1"/>
  <c r="BZ136" i="12"/>
  <c r="CE135" i="12"/>
  <c r="CB135" i="12"/>
  <c r="CC135" i="12" s="1"/>
  <c r="BC278" i="12"/>
  <c r="BI274" i="12"/>
  <c r="BM73" i="12"/>
  <c r="BV82" i="12"/>
  <c r="BR82" i="12"/>
  <c r="BS82" i="12" s="1"/>
  <c r="CE133" i="12"/>
  <c r="CB133" i="12"/>
  <c r="CC133" i="12" s="1"/>
  <c r="CB128" i="12"/>
  <c r="CE128" i="12"/>
  <c r="CB132" i="12"/>
  <c r="CC132" i="12" s="1"/>
  <c r="CE132" i="12"/>
  <c r="CB130" i="12"/>
  <c r="CC130" i="12" s="1"/>
  <c r="CE130" i="12"/>
  <c r="CB129" i="12"/>
  <c r="CC129" i="12" s="1"/>
  <c r="CE129" i="12"/>
  <c r="BX129" i="12"/>
  <c r="CB127" i="12"/>
  <c r="CE127" i="12"/>
  <c r="CB126" i="12"/>
  <c r="CE126" i="12"/>
  <c r="BX126" i="12"/>
  <c r="BW148" i="12"/>
  <c r="BR87" i="12"/>
  <c r="BS87" i="12" s="1"/>
  <c r="BU87" i="12"/>
  <c r="DB64" i="12"/>
  <c r="DI64" i="12"/>
  <c r="DF64" i="12"/>
  <c r="DG64" i="12" s="1"/>
  <c r="BM274" i="12"/>
  <c r="BR254" i="12"/>
  <c r="BS254" i="12" s="1"/>
  <c r="BU254" i="12"/>
  <c r="CP70" i="12"/>
  <c r="CL70" i="12"/>
  <c r="CM70" i="12" s="1"/>
  <c r="BD278" i="12"/>
  <c r="C308" i="12" s="1"/>
  <c r="D308" i="12" s="1"/>
  <c r="BI218" i="12"/>
  <c r="BR253" i="12"/>
  <c r="BS253" i="12" s="1"/>
  <c r="BU253" i="12"/>
  <c r="BU160" i="12"/>
  <c r="BR160" i="12"/>
  <c r="BS160" i="12" s="1"/>
  <c r="BU86" i="12"/>
  <c r="BR86" i="12"/>
  <c r="BS86" i="12" s="1"/>
  <c r="BU158" i="12"/>
  <c r="BR158" i="12"/>
  <c r="BS158" i="12" s="1"/>
  <c r="BU168" i="12"/>
  <c r="BR168" i="12"/>
  <c r="BS168" i="12" s="1"/>
  <c r="BU201" i="12"/>
  <c r="BR201" i="12"/>
  <c r="BS201" i="12" s="1"/>
  <c r="BI255" i="12"/>
  <c r="BR235" i="12"/>
  <c r="BS235" i="12" s="1"/>
  <c r="BU235" i="12"/>
  <c r="BU85" i="12"/>
  <c r="BR85" i="12"/>
  <c r="BS85" i="12" s="1"/>
  <c r="BU60" i="12"/>
  <c r="BR60" i="12"/>
  <c r="BS60" i="12" s="1"/>
  <c r="CP66" i="12"/>
  <c r="CL66" i="12"/>
  <c r="CM66" i="12" s="1"/>
  <c r="CH70" i="12"/>
  <c r="BW94" i="12"/>
  <c r="BZ94" i="12"/>
  <c r="CG27" i="12"/>
  <c r="CH27" i="12" s="1"/>
  <c r="CJ27" i="12"/>
  <c r="CK162" i="12"/>
  <c r="CG162" i="12"/>
  <c r="BS167" i="12"/>
  <c r="CY229" i="12"/>
  <c r="CO184" i="12"/>
  <c r="CL184" i="12"/>
  <c r="CM184" i="12" s="1"/>
  <c r="BR212" i="12"/>
  <c r="BU212" i="12"/>
  <c r="BR104" i="12"/>
  <c r="BS104" i="12" s="1"/>
  <c r="BU104" i="12"/>
  <c r="BW34" i="12"/>
  <c r="BX34" i="12" s="1"/>
  <c r="BZ34" i="12"/>
  <c r="CF199" i="12"/>
  <c r="CB199" i="12"/>
  <c r="CC199" i="12" s="1"/>
  <c r="BZ59" i="12"/>
  <c r="BW59" i="12"/>
  <c r="BZ63" i="12"/>
  <c r="BW63" i="12"/>
  <c r="BX63" i="12" s="1"/>
  <c r="BZ65" i="12"/>
  <c r="BW65" i="12"/>
  <c r="BX65" i="12" s="1"/>
  <c r="BN112" i="12"/>
  <c r="CG231" i="12"/>
  <c r="CH231" i="12" s="1"/>
  <c r="CJ231" i="12"/>
  <c r="BR108" i="12"/>
  <c r="BS108" i="12" s="1"/>
  <c r="BU108" i="12"/>
  <c r="BX31" i="12"/>
  <c r="BN250" i="12"/>
  <c r="BN255" i="12" s="1"/>
  <c r="BI84" i="12"/>
  <c r="BI119" i="12" s="1"/>
  <c r="BH119" i="12"/>
  <c r="BS88" i="12"/>
  <c r="CO200" i="12"/>
  <c r="BS81" i="12"/>
  <c r="BN233" i="12"/>
  <c r="BX170" i="12"/>
  <c r="CB24" i="12"/>
  <c r="CE24" i="12"/>
  <c r="CE93" i="12"/>
  <c r="BZ167" i="12"/>
  <c r="BW167" i="12"/>
  <c r="BX167" i="12" s="1"/>
  <c r="BS230" i="12"/>
  <c r="BN212" i="12"/>
  <c r="BS34" i="12"/>
  <c r="BR40" i="12"/>
  <c r="BS40" i="12" s="1"/>
  <c r="BU40" i="12"/>
  <c r="CK166" i="12"/>
  <c r="CG166" i="12"/>
  <c r="CH166" i="12" s="1"/>
  <c r="BN234" i="12"/>
  <c r="BR102" i="12"/>
  <c r="BU102" i="12"/>
  <c r="CL189" i="12"/>
  <c r="CM189" i="12" s="1"/>
  <c r="CO189" i="12"/>
  <c r="BN164" i="12"/>
  <c r="BN175" i="12" s="1"/>
  <c r="BS97" i="12"/>
  <c r="BV93" i="12"/>
  <c r="BR93" i="12"/>
  <c r="BS93" i="12" s="1"/>
  <c r="CF229" i="12"/>
  <c r="CB229" i="12"/>
  <c r="CC229" i="12" s="1"/>
  <c r="CO188" i="12"/>
  <c r="CL188" i="12"/>
  <c r="CM188" i="12" s="1"/>
  <c r="CG36" i="12"/>
  <c r="CJ36" i="12"/>
  <c r="BN108" i="12"/>
  <c r="BZ247" i="12"/>
  <c r="BW247" i="12"/>
  <c r="BX247" i="12" s="1"/>
  <c r="BR268" i="12"/>
  <c r="BU268" i="12"/>
  <c r="BN39" i="12"/>
  <c r="BS107" i="12"/>
  <c r="CF228" i="12"/>
  <c r="CB228" i="12"/>
  <c r="BW33" i="12"/>
  <c r="BX33" i="12" s="1"/>
  <c r="BZ33" i="12"/>
  <c r="CG213" i="12"/>
  <c r="CH213" i="12" s="1"/>
  <c r="CJ213" i="12"/>
  <c r="BZ169" i="12"/>
  <c r="BW169" i="12"/>
  <c r="BX169" i="12" s="1"/>
  <c r="BQ84" i="12"/>
  <c r="BM84" i="12"/>
  <c r="BN91" i="12"/>
  <c r="BN118" i="12"/>
  <c r="BZ71" i="12"/>
  <c r="BW71" i="12"/>
  <c r="BX71" i="12" s="1"/>
  <c r="BZ88" i="12"/>
  <c r="BW88" i="12"/>
  <c r="BX88" i="12" s="1"/>
  <c r="BM236" i="12"/>
  <c r="CA81" i="12"/>
  <c r="BW81" i="12"/>
  <c r="BU233" i="12"/>
  <c r="BR233" i="12"/>
  <c r="BS233" i="12" s="1"/>
  <c r="CE170" i="12"/>
  <c r="CB170" i="12"/>
  <c r="CC170" i="12" s="1"/>
  <c r="CP160" i="12"/>
  <c r="BZ163" i="12"/>
  <c r="BW163" i="12"/>
  <c r="BX163" i="12" s="1"/>
  <c r="BW262" i="12"/>
  <c r="BZ262" i="12"/>
  <c r="BW38" i="12"/>
  <c r="BX38" i="12" s="1"/>
  <c r="BZ38" i="12"/>
  <c r="DI225" i="12"/>
  <c r="DF225" i="12"/>
  <c r="BZ165" i="12"/>
  <c r="BW165" i="12"/>
  <c r="BU265" i="12"/>
  <c r="BR265" i="12"/>
  <c r="BW230" i="12"/>
  <c r="BX230" i="12" s="1"/>
  <c r="CA230" i="12"/>
  <c r="BW246" i="12"/>
  <c r="BZ246" i="12"/>
  <c r="BZ232" i="12"/>
  <c r="BW232" i="12"/>
  <c r="BX232" i="12" s="1"/>
  <c r="BR273" i="12"/>
  <c r="BS273" i="12" s="1"/>
  <c r="BU273" i="12"/>
  <c r="CG28" i="12"/>
  <c r="CH28" i="12" s="1"/>
  <c r="CJ28" i="12"/>
  <c r="BW96" i="12"/>
  <c r="BZ96" i="12"/>
  <c r="CB23" i="12"/>
  <c r="CE23" i="12"/>
  <c r="BV244" i="12"/>
  <c r="BR244" i="12"/>
  <c r="BS244" i="12" s="1"/>
  <c r="BZ173" i="12"/>
  <c r="BW173" i="12"/>
  <c r="BX173" i="12" s="1"/>
  <c r="BZ161" i="12"/>
  <c r="BW161" i="12"/>
  <c r="BW111" i="12"/>
  <c r="BZ111" i="12"/>
  <c r="BZ69" i="12"/>
  <c r="BW69" i="12"/>
  <c r="BS157" i="12"/>
  <c r="BU234" i="12"/>
  <c r="BR234" i="12"/>
  <c r="BS234" i="12" s="1"/>
  <c r="BS101" i="12"/>
  <c r="BN106" i="12"/>
  <c r="BV164" i="12"/>
  <c r="BR164" i="12"/>
  <c r="BS164" i="12" s="1"/>
  <c r="CB83" i="12"/>
  <c r="CE83" i="12"/>
  <c r="BR98" i="12"/>
  <c r="BU98" i="12"/>
  <c r="CR195" i="12"/>
  <c r="BZ249" i="12"/>
  <c r="BW249" i="12"/>
  <c r="CJ89" i="12"/>
  <c r="CG89" i="12"/>
  <c r="CH89" i="12" s="1"/>
  <c r="BN35" i="12"/>
  <c r="BN42" i="12" s="1"/>
  <c r="BM42" i="12"/>
  <c r="CO197" i="12"/>
  <c r="CL197" i="12"/>
  <c r="BR100" i="12"/>
  <c r="BS100" i="12" s="1"/>
  <c r="BU100" i="12"/>
  <c r="BS243" i="12"/>
  <c r="BR39" i="12"/>
  <c r="BS39" i="12" s="1"/>
  <c r="BU39" i="12"/>
  <c r="CE244" i="12"/>
  <c r="BZ217" i="12"/>
  <c r="BW217" i="12"/>
  <c r="BX217" i="12" s="1"/>
  <c r="BW113" i="12"/>
  <c r="BZ113" i="12"/>
  <c r="BS33" i="12"/>
  <c r="CC213" i="12"/>
  <c r="CO193" i="12"/>
  <c r="BN73" i="12"/>
  <c r="BR110" i="12"/>
  <c r="BS110" i="12" s="1"/>
  <c r="BU110" i="12"/>
  <c r="BW267" i="12"/>
  <c r="BX267" i="12" s="1"/>
  <c r="BZ267" i="12"/>
  <c r="BR116" i="12"/>
  <c r="BU116" i="12"/>
  <c r="CC183" i="12"/>
  <c r="BU270" i="12"/>
  <c r="BR270" i="12"/>
  <c r="BS193" i="12"/>
  <c r="BZ156" i="12"/>
  <c r="BW156" i="12"/>
  <c r="BN263" i="12"/>
  <c r="BW117" i="12"/>
  <c r="BX117" i="12" s="1"/>
  <c r="BZ117" i="12"/>
  <c r="BS57" i="12"/>
  <c r="BN200" i="12"/>
  <c r="BN203" i="12" s="1"/>
  <c r="BU245" i="12"/>
  <c r="BR245" i="12"/>
  <c r="BS245" i="12" s="1"/>
  <c r="CE174" i="12"/>
  <c r="CB174" i="12"/>
  <c r="CC174" i="12" s="1"/>
  <c r="BW105" i="12"/>
  <c r="BX105" i="12" s="1"/>
  <c r="BZ105" i="12"/>
  <c r="CE248" i="12"/>
  <c r="DL198" i="12"/>
  <c r="DS198" i="12"/>
  <c r="BW103" i="12"/>
  <c r="BX103" i="12" s="1"/>
  <c r="BZ103" i="12"/>
  <c r="CC166" i="12"/>
  <c r="BM255" i="12"/>
  <c r="BZ61" i="12"/>
  <c r="BW61" i="12"/>
  <c r="BX61" i="12" s="1"/>
  <c r="BR264" i="12"/>
  <c r="BS264" i="12" s="1"/>
  <c r="BU264" i="12"/>
  <c r="BR92" i="12"/>
  <c r="BS92" i="12" s="1"/>
  <c r="BU92" i="12"/>
  <c r="CH189" i="12"/>
  <c r="BS32" i="12"/>
  <c r="BW97" i="12"/>
  <c r="BX97" i="12" s="1"/>
  <c r="BZ97" i="12"/>
  <c r="BS54" i="12"/>
  <c r="CO82" i="12"/>
  <c r="CJ266" i="12"/>
  <c r="CG266" i="12"/>
  <c r="CH266" i="12" s="1"/>
  <c r="CK158" i="12"/>
  <c r="BW107" i="12"/>
  <c r="BX107" i="12" s="1"/>
  <c r="BZ107" i="12"/>
  <c r="BX228" i="12"/>
  <c r="BR91" i="12"/>
  <c r="BS91" i="12" s="1"/>
  <c r="BU91" i="12"/>
  <c r="BR118" i="12"/>
  <c r="BS118" i="12" s="1"/>
  <c r="BU118" i="12"/>
  <c r="CJ84" i="12"/>
  <c r="BW99" i="12"/>
  <c r="BZ99" i="12"/>
  <c r="BZ202" i="12"/>
  <c r="BW202" i="12"/>
  <c r="BX202" i="12" s="1"/>
  <c r="BW37" i="12"/>
  <c r="BZ37" i="12"/>
  <c r="BS163" i="12"/>
  <c r="BS262" i="12"/>
  <c r="CE252" i="12"/>
  <c r="CB252" i="12"/>
  <c r="CC252" i="12" s="1"/>
  <c r="BV248" i="12"/>
  <c r="BR248" i="12"/>
  <c r="BS248" i="12" s="1"/>
  <c r="CJ81" i="12"/>
  <c r="DB225" i="12"/>
  <c r="BR214" i="12"/>
  <c r="BU214" i="12"/>
  <c r="BW95" i="12"/>
  <c r="BX95" i="12" s="1"/>
  <c r="BZ95" i="12"/>
  <c r="BS173" i="12"/>
  <c r="BW101" i="12"/>
  <c r="BX101" i="12" s="1"/>
  <c r="BZ101" i="12"/>
  <c r="BN264" i="12"/>
  <c r="BR106" i="12"/>
  <c r="BS106" i="12" s="1"/>
  <c r="BU106" i="12"/>
  <c r="BZ90" i="12"/>
  <c r="BW90" i="12"/>
  <c r="BX90" i="12" s="1"/>
  <c r="BZ159" i="12"/>
  <c r="BW159" i="12"/>
  <c r="BX159" i="12" s="1"/>
  <c r="BZ54" i="12"/>
  <c r="BW54" i="12"/>
  <c r="BR35" i="12"/>
  <c r="BS35" i="12" s="1"/>
  <c r="BU35" i="12"/>
  <c r="DN194" i="12"/>
  <c r="DP194" i="12" s="1"/>
  <c r="DQ194" i="12" s="1"/>
  <c r="DK194" i="12"/>
  <c r="DL194" i="12" s="1"/>
  <c r="CT183" i="12"/>
  <c r="CU25" i="12"/>
  <c r="CQ25" i="12"/>
  <c r="CR25" i="12" s="1"/>
  <c r="BS38" i="12"/>
  <c r="BQ215" i="12"/>
  <c r="BM215" i="12"/>
  <c r="BW109" i="12"/>
  <c r="BX109" i="12" s="1"/>
  <c r="BZ109" i="12"/>
  <c r="CB271" i="12"/>
  <c r="CC271" i="12" s="1"/>
  <c r="CE271" i="12"/>
  <c r="BW115" i="12"/>
  <c r="BX115" i="12" s="1"/>
  <c r="BZ115" i="12"/>
  <c r="CE263" i="12"/>
  <c r="BS232" i="12"/>
  <c r="BX23" i="12"/>
  <c r="BX199" i="12"/>
  <c r="BR114" i="12"/>
  <c r="BS114" i="12" s="1"/>
  <c r="BU114" i="12"/>
  <c r="BS65" i="12"/>
  <c r="BZ157" i="12"/>
  <c r="BW157" i="12"/>
  <c r="BX157" i="12" s="1"/>
  <c r="CO215" i="12"/>
  <c r="CP168" i="12"/>
  <c r="BW32" i="12"/>
  <c r="BX32" i="12" s="1"/>
  <c r="BZ32" i="12"/>
  <c r="BR112" i="12"/>
  <c r="BS112" i="12" s="1"/>
  <c r="BU112" i="12"/>
  <c r="CZ195" i="12"/>
  <c r="CV195" i="12"/>
  <c r="CW195" i="12" s="1"/>
  <c r="DD192" i="12"/>
  <c r="DA192" i="12"/>
  <c r="BW269" i="12"/>
  <c r="BZ269" i="12"/>
  <c r="CO185" i="12"/>
  <c r="CL185" i="12"/>
  <c r="BH218" i="12"/>
  <c r="CO196" i="12"/>
  <c r="CL196" i="12"/>
  <c r="CC231" i="12"/>
  <c r="BN100" i="12"/>
  <c r="BZ243" i="12"/>
  <c r="BW243" i="12"/>
  <c r="BR272" i="12"/>
  <c r="BS272" i="12" s="1"/>
  <c r="BU272" i="12"/>
  <c r="BZ171" i="12"/>
  <c r="BW171" i="12"/>
  <c r="BZ67" i="12"/>
  <c r="BW67" i="12"/>
  <c r="CO228" i="12"/>
  <c r="CB31" i="12"/>
  <c r="CC31" i="12" s="1"/>
  <c r="CE31" i="12"/>
  <c r="CC266" i="12"/>
  <c r="BM175" i="12"/>
  <c r="BU250" i="12"/>
  <c r="BR250" i="12"/>
  <c r="BS250" i="12" s="1"/>
  <c r="BW251" i="12"/>
  <c r="BZ251" i="12"/>
  <c r="BN110" i="12"/>
  <c r="CT199" i="12"/>
  <c r="BS267" i="12"/>
  <c r="CK183" i="12"/>
  <c r="CG183" i="12"/>
  <c r="BZ172" i="12"/>
  <c r="BW172" i="12"/>
  <c r="CA193" i="12"/>
  <c r="BW193" i="12"/>
  <c r="BS156" i="12"/>
  <c r="BV263" i="12"/>
  <c r="BR263" i="12"/>
  <c r="BS263" i="12" s="1"/>
  <c r="BS117" i="12"/>
  <c r="BZ57" i="12"/>
  <c r="BW57" i="12"/>
  <c r="BX57" i="12" s="1"/>
  <c r="BV200" i="12"/>
  <c r="BR200" i="12"/>
  <c r="BS200" i="12" s="1"/>
  <c r="AS214" i="7"/>
  <c r="AT214" i="7" s="1"/>
  <c r="AV214" i="7"/>
  <c r="AS212" i="7"/>
  <c r="AT212" i="7" s="1"/>
  <c r="AV212" i="7"/>
  <c r="AX213" i="7"/>
  <c r="BA213" i="7"/>
  <c r="N82" i="7"/>
  <c r="N81" i="7"/>
  <c r="C65" i="3"/>
  <c r="C64" i="3"/>
  <c r="E81" i="7"/>
  <c r="AC31" i="7"/>
  <c r="D52" i="7"/>
  <c r="D53" i="7" s="1"/>
  <c r="E53" i="7" s="1"/>
  <c r="D55" i="7"/>
  <c r="E55" i="7" s="1"/>
  <c r="E31" i="7"/>
  <c r="E30" i="7"/>
  <c r="E25" i="7"/>
  <c r="E26" i="7"/>
  <c r="E27" i="7"/>
  <c r="E28" i="7"/>
  <c r="E29" i="7"/>
  <c r="E24" i="7"/>
  <c r="E23" i="7"/>
  <c r="E22" i="7"/>
  <c r="E21" i="7"/>
  <c r="CG133" i="12" l="1"/>
  <c r="CH133" i="12" s="1"/>
  <c r="CJ133" i="12"/>
  <c r="CG135" i="12"/>
  <c r="CH135" i="12" s="1"/>
  <c r="CJ135" i="12"/>
  <c r="BR73" i="12"/>
  <c r="BS42" i="12"/>
  <c r="BX148" i="12"/>
  <c r="CE136" i="12"/>
  <c r="CB136" i="12"/>
  <c r="CG134" i="12"/>
  <c r="CH134" i="12" s="1"/>
  <c r="CJ134" i="12"/>
  <c r="CE147" i="12"/>
  <c r="CB147" i="12"/>
  <c r="CC147" i="12" s="1"/>
  <c r="CA82" i="12"/>
  <c r="BW82" i="12"/>
  <c r="BX82" i="12" s="1"/>
  <c r="BX147" i="12"/>
  <c r="CG128" i="12"/>
  <c r="CH128" i="12" s="1"/>
  <c r="CJ128" i="12"/>
  <c r="CC128" i="12"/>
  <c r="CG132" i="12"/>
  <c r="CH132" i="12" s="1"/>
  <c r="CJ132" i="12"/>
  <c r="CG130" i="12"/>
  <c r="CH130" i="12" s="1"/>
  <c r="CJ130" i="12"/>
  <c r="CG129" i="12"/>
  <c r="CH129" i="12" s="1"/>
  <c r="CJ129" i="12"/>
  <c r="CG127" i="12"/>
  <c r="CH127" i="12" s="1"/>
  <c r="CJ127" i="12"/>
  <c r="CC127" i="12"/>
  <c r="CG126" i="12"/>
  <c r="CJ126" i="12"/>
  <c r="CC126" i="12"/>
  <c r="CB148" i="12"/>
  <c r="BS175" i="12"/>
  <c r="BH278" i="12"/>
  <c r="BS203" i="12"/>
  <c r="BZ87" i="12"/>
  <c r="BW87" i="12"/>
  <c r="BX87" i="12" s="1"/>
  <c r="BN274" i="12"/>
  <c r="DN64" i="12"/>
  <c r="DP64" i="12" s="1"/>
  <c r="DQ64" i="12" s="1"/>
  <c r="DK64" i="12"/>
  <c r="CU66" i="12"/>
  <c r="CQ66" i="12"/>
  <c r="CR66" i="12" s="1"/>
  <c r="BZ85" i="12"/>
  <c r="BW85" i="12"/>
  <c r="BW86" i="12"/>
  <c r="BX86" i="12" s="1"/>
  <c r="BZ86" i="12"/>
  <c r="CU70" i="12"/>
  <c r="CQ70" i="12"/>
  <c r="BS255" i="12"/>
  <c r="BS236" i="12"/>
  <c r="BI278" i="12"/>
  <c r="C309" i="12" s="1"/>
  <c r="D309" i="12" s="1"/>
  <c r="BZ235" i="12"/>
  <c r="BW235" i="12"/>
  <c r="BX235" i="12" s="1"/>
  <c r="BW254" i="12"/>
  <c r="BX254" i="12" s="1"/>
  <c r="BZ254" i="12"/>
  <c r="BZ60" i="12"/>
  <c r="BW60" i="12"/>
  <c r="BX60" i="12" s="1"/>
  <c r="BZ201" i="12"/>
  <c r="BW201" i="12"/>
  <c r="BX201" i="12" s="1"/>
  <c r="BZ168" i="12"/>
  <c r="BW168" i="12"/>
  <c r="BX168" i="12" s="1"/>
  <c r="BZ158" i="12"/>
  <c r="BW158" i="12"/>
  <c r="BX158" i="12" s="1"/>
  <c r="BZ160" i="12"/>
  <c r="BW160" i="12"/>
  <c r="BX160" i="12" s="1"/>
  <c r="BR203" i="12"/>
  <c r="BW253" i="12"/>
  <c r="BX253" i="12" s="1"/>
  <c r="BZ253" i="12"/>
  <c r="CA200" i="12"/>
  <c r="BW200" i="12"/>
  <c r="CB243" i="12"/>
  <c r="CE243" i="12"/>
  <c r="CT185" i="12"/>
  <c r="CQ185" i="12"/>
  <c r="CR185" i="12" s="1"/>
  <c r="CT215" i="12"/>
  <c r="BW114" i="12"/>
  <c r="BX114" i="12" s="1"/>
  <c r="BZ114" i="12"/>
  <c r="BN215" i="12"/>
  <c r="BN218" i="12" s="1"/>
  <c r="BX54" i="12"/>
  <c r="CB37" i="12"/>
  <c r="CC37" i="12" s="1"/>
  <c r="CE37" i="12"/>
  <c r="BX161" i="12"/>
  <c r="CL28" i="12"/>
  <c r="CM28" i="12" s="1"/>
  <c r="CO28" i="12"/>
  <c r="BS265" i="12"/>
  <c r="CJ170" i="12"/>
  <c r="CG170" i="12"/>
  <c r="CK228" i="12"/>
  <c r="CG228" i="12"/>
  <c r="BW108" i="12"/>
  <c r="BX108" i="12" s="1"/>
  <c r="BZ108" i="12"/>
  <c r="BW212" i="12"/>
  <c r="BZ212" i="12"/>
  <c r="BX193" i="12"/>
  <c r="CH183" i="12"/>
  <c r="CG31" i="12"/>
  <c r="CH31" i="12" s="1"/>
  <c r="CJ31" i="12"/>
  <c r="DB192" i="12"/>
  <c r="BW112" i="12"/>
  <c r="BX112" i="12" s="1"/>
  <c r="BZ112" i="12"/>
  <c r="CE157" i="12"/>
  <c r="CB157" i="12"/>
  <c r="CC157" i="12" s="1"/>
  <c r="CE54" i="12"/>
  <c r="CB54" i="12"/>
  <c r="CO81" i="12"/>
  <c r="BX37" i="12"/>
  <c r="CT82" i="12"/>
  <c r="DW198" i="12"/>
  <c r="DT198" i="12"/>
  <c r="DX198" i="12" s="1"/>
  <c r="BX113" i="12"/>
  <c r="CB217" i="12"/>
  <c r="CC217" i="12" s="1"/>
  <c r="CE217" i="12"/>
  <c r="BR255" i="12"/>
  <c r="BS98" i="12"/>
  <c r="CE69" i="12"/>
  <c r="CB69" i="12"/>
  <c r="CC69" i="12" s="1"/>
  <c r="CA244" i="12"/>
  <c r="BW244" i="12"/>
  <c r="BX244" i="12" s="1"/>
  <c r="BX246" i="12"/>
  <c r="BZ265" i="12"/>
  <c r="BW265" i="12"/>
  <c r="BX265" i="12" s="1"/>
  <c r="BX262" i="12"/>
  <c r="CE163" i="12"/>
  <c r="CB163" i="12"/>
  <c r="CC163" i="12" s="1"/>
  <c r="CU160" i="12"/>
  <c r="CE169" i="12"/>
  <c r="CB169" i="12"/>
  <c r="CC169" i="12" s="1"/>
  <c r="CB33" i="12"/>
  <c r="CE33" i="12"/>
  <c r="CB247" i="12"/>
  <c r="CC247" i="12" s="1"/>
  <c r="CE247" i="12"/>
  <c r="BN236" i="12"/>
  <c r="CE63" i="12"/>
  <c r="CB63" i="12"/>
  <c r="CC63" i="12" s="1"/>
  <c r="CK199" i="12"/>
  <c r="CG199" i="12"/>
  <c r="CH199" i="12" s="1"/>
  <c r="BR42" i="12"/>
  <c r="CA263" i="12"/>
  <c r="BW263" i="12"/>
  <c r="BX263" i="12" s="1"/>
  <c r="CF193" i="12"/>
  <c r="CB193" i="12"/>
  <c r="CP183" i="12"/>
  <c r="CL183" i="12"/>
  <c r="CY199" i="12"/>
  <c r="CE251" i="12"/>
  <c r="CB251" i="12"/>
  <c r="CC251" i="12" s="1"/>
  <c r="BZ250" i="12"/>
  <c r="BW250" i="12"/>
  <c r="CE67" i="12"/>
  <c r="CB67" i="12"/>
  <c r="CC67" i="12" s="1"/>
  <c r="CM196" i="12"/>
  <c r="DI192" i="12"/>
  <c r="DF192" i="12"/>
  <c r="DG192" i="12" s="1"/>
  <c r="CJ263" i="12"/>
  <c r="CB109" i="12"/>
  <c r="CE109" i="12"/>
  <c r="CY183" i="12"/>
  <c r="BW35" i="12"/>
  <c r="BX35" i="12" s="1"/>
  <c r="BZ35" i="12"/>
  <c r="BW106" i="12"/>
  <c r="BZ106" i="12"/>
  <c r="BW214" i="12"/>
  <c r="BX214" i="12" s="1"/>
  <c r="BZ214" i="12"/>
  <c r="BW91" i="12"/>
  <c r="BZ91" i="12"/>
  <c r="CB107" i="12"/>
  <c r="CE107" i="12"/>
  <c r="CB97" i="12"/>
  <c r="CE97" i="12"/>
  <c r="BR175" i="12"/>
  <c r="BX172" i="12"/>
  <c r="BX251" i="12"/>
  <c r="CT228" i="12"/>
  <c r="BX171" i="12"/>
  <c r="BX243" i="12"/>
  <c r="CT196" i="12"/>
  <c r="CQ196" i="12"/>
  <c r="CR196" i="12" s="1"/>
  <c r="CM185" i="12"/>
  <c r="CB269" i="12"/>
  <c r="CC269" i="12" s="1"/>
  <c r="CE269" i="12"/>
  <c r="CB32" i="12"/>
  <c r="CC32" i="12" s="1"/>
  <c r="CE32" i="12"/>
  <c r="CU168" i="12"/>
  <c r="CG271" i="12"/>
  <c r="CH271" i="12" s="1"/>
  <c r="CJ271" i="12"/>
  <c r="CE159" i="12"/>
  <c r="CB159" i="12"/>
  <c r="CC159" i="12" s="1"/>
  <c r="BS214" i="12"/>
  <c r="CA248" i="12"/>
  <c r="BW248" i="12"/>
  <c r="BX248" i="12" s="1"/>
  <c r="CJ252" i="12"/>
  <c r="CG252" i="12"/>
  <c r="CH252" i="12" s="1"/>
  <c r="CB202" i="12"/>
  <c r="CC202" i="12" s="1"/>
  <c r="CE202" i="12"/>
  <c r="CO84" i="12"/>
  <c r="BW245" i="12"/>
  <c r="BZ245" i="12"/>
  <c r="BW270" i="12"/>
  <c r="BX270" i="12" s="1"/>
  <c r="BZ270" i="12"/>
  <c r="BW116" i="12"/>
  <c r="BX116" i="12" s="1"/>
  <c r="BZ116" i="12"/>
  <c r="BW110" i="12"/>
  <c r="BX110" i="12" s="1"/>
  <c r="BZ110" i="12"/>
  <c r="CJ244" i="12"/>
  <c r="BX249" i="12"/>
  <c r="CC83" i="12"/>
  <c r="BX111" i="12"/>
  <c r="CE173" i="12"/>
  <c r="CB173" i="12"/>
  <c r="CG23" i="12"/>
  <c r="CJ23" i="12"/>
  <c r="BX96" i="12"/>
  <c r="BX165" i="12"/>
  <c r="CB38" i="12"/>
  <c r="CC38" i="12" s="1"/>
  <c r="CE38" i="12"/>
  <c r="BX81" i="12"/>
  <c r="CE88" i="12"/>
  <c r="CB88" i="12"/>
  <c r="BV84" i="12"/>
  <c r="BR84" i="12"/>
  <c r="CL213" i="12"/>
  <c r="CO213" i="12"/>
  <c r="CC228" i="12"/>
  <c r="CP166" i="12"/>
  <c r="CL166" i="12"/>
  <c r="BM218" i="12"/>
  <c r="CJ93" i="12"/>
  <c r="CC24" i="12"/>
  <c r="CE59" i="12"/>
  <c r="CB59" i="12"/>
  <c r="CC59" i="12" s="1"/>
  <c r="CT184" i="12"/>
  <c r="CQ184" i="12"/>
  <c r="DD229" i="12"/>
  <c r="CP162" i="12"/>
  <c r="CL162" i="12"/>
  <c r="CM162" i="12" s="1"/>
  <c r="CE94" i="12"/>
  <c r="CB94" i="12"/>
  <c r="CC94" i="12" s="1"/>
  <c r="CE172" i="12"/>
  <c r="CB172" i="12"/>
  <c r="CC172" i="12" s="1"/>
  <c r="CE171" i="12"/>
  <c r="CB171" i="12"/>
  <c r="CC171" i="12" s="1"/>
  <c r="BX269" i="12"/>
  <c r="DE195" i="12"/>
  <c r="DA195" i="12"/>
  <c r="DB195" i="12" s="1"/>
  <c r="CB115" i="12"/>
  <c r="CC115" i="12" s="1"/>
  <c r="CE115" i="12"/>
  <c r="CE95" i="12"/>
  <c r="CB95" i="12"/>
  <c r="CC95" i="12" s="1"/>
  <c r="CB99" i="12"/>
  <c r="CC99" i="12" s="1"/>
  <c r="CE99" i="12"/>
  <c r="BW118" i="12"/>
  <c r="BX118" i="12" s="1"/>
  <c r="BZ118" i="12"/>
  <c r="CL266" i="12"/>
  <c r="CO266" i="12"/>
  <c r="BW92" i="12"/>
  <c r="BX92" i="12" s="1"/>
  <c r="BZ92" i="12"/>
  <c r="CJ248" i="12"/>
  <c r="CJ174" i="12"/>
  <c r="CG174" i="12"/>
  <c r="CH174" i="12" s="1"/>
  <c r="BS116" i="12"/>
  <c r="CB113" i="12"/>
  <c r="CC113" i="12" s="1"/>
  <c r="CE113" i="12"/>
  <c r="BZ39" i="12"/>
  <c r="BW39" i="12"/>
  <c r="BX39" i="12" s="1"/>
  <c r="CM197" i="12"/>
  <c r="CB249" i="12"/>
  <c r="CC249" i="12" s="1"/>
  <c r="CE249" i="12"/>
  <c r="BW98" i="12"/>
  <c r="BX98" i="12" s="1"/>
  <c r="BZ98" i="12"/>
  <c r="BX69" i="12"/>
  <c r="CC23" i="12"/>
  <c r="CB246" i="12"/>
  <c r="CC246" i="12" s="1"/>
  <c r="CE246" i="12"/>
  <c r="CE165" i="12"/>
  <c r="CB165" i="12"/>
  <c r="CC165" i="12" s="1"/>
  <c r="CB262" i="12"/>
  <c r="CE262" i="12"/>
  <c r="CF81" i="12"/>
  <c r="CB81" i="12"/>
  <c r="CT188" i="12"/>
  <c r="CQ188" i="12"/>
  <c r="CA93" i="12"/>
  <c r="BW93" i="12"/>
  <c r="BZ40" i="12"/>
  <c r="BW40" i="12"/>
  <c r="BX40" i="12" s="1"/>
  <c r="BW104" i="12"/>
  <c r="BX104" i="12" s="1"/>
  <c r="BZ104" i="12"/>
  <c r="BX94" i="12"/>
  <c r="DS194" i="12"/>
  <c r="BX67" i="12"/>
  <c r="BW272" i="12"/>
  <c r="BX272" i="12" s="1"/>
  <c r="BZ272" i="12"/>
  <c r="BV215" i="12"/>
  <c r="BR215" i="12"/>
  <c r="BS215" i="12" s="1"/>
  <c r="CE90" i="12"/>
  <c r="CB90" i="12"/>
  <c r="CC90" i="12" s="1"/>
  <c r="BR274" i="12"/>
  <c r="BX99" i="12"/>
  <c r="CP158" i="12"/>
  <c r="BS73" i="12"/>
  <c r="CE61" i="12"/>
  <c r="CB61" i="12"/>
  <c r="CC61" i="12" s="1"/>
  <c r="CB103" i="12"/>
  <c r="CE103" i="12"/>
  <c r="CB105" i="12"/>
  <c r="CC105" i="12" s="1"/>
  <c r="CE105" i="12"/>
  <c r="CB117" i="12"/>
  <c r="CE117" i="12"/>
  <c r="BX156" i="12"/>
  <c r="CB267" i="12"/>
  <c r="CE267" i="12"/>
  <c r="CT197" i="12"/>
  <c r="CQ197" i="12"/>
  <c r="CR197" i="12" s="1"/>
  <c r="BW164" i="12"/>
  <c r="BX164" i="12" s="1"/>
  <c r="CA164" i="12"/>
  <c r="BW234" i="12"/>
  <c r="BX234" i="12" s="1"/>
  <c r="BZ234" i="12"/>
  <c r="CE161" i="12"/>
  <c r="CB161" i="12"/>
  <c r="CC161" i="12" s="1"/>
  <c r="CE232" i="12"/>
  <c r="CB232" i="12"/>
  <c r="DG225" i="12"/>
  <c r="CE71" i="12"/>
  <c r="CB71" i="12"/>
  <c r="BW268" i="12"/>
  <c r="BX268" i="12" s="1"/>
  <c r="BZ268" i="12"/>
  <c r="CL36" i="12"/>
  <c r="CM36" i="12" s="1"/>
  <c r="CO36" i="12"/>
  <c r="CT189" i="12"/>
  <c r="CQ189" i="12"/>
  <c r="BW102" i="12"/>
  <c r="BX102" i="12" s="1"/>
  <c r="BZ102" i="12"/>
  <c r="BS212" i="12"/>
  <c r="CL27" i="12"/>
  <c r="CO27" i="12"/>
  <c r="CE57" i="12"/>
  <c r="CB57" i="12"/>
  <c r="CC57" i="12" s="1"/>
  <c r="CZ25" i="12"/>
  <c r="CV25" i="12"/>
  <c r="CW25" i="12" s="1"/>
  <c r="CB101" i="12"/>
  <c r="CE101" i="12"/>
  <c r="BW264" i="12"/>
  <c r="BZ264" i="12"/>
  <c r="CE156" i="12"/>
  <c r="CB156" i="12"/>
  <c r="BS270" i="12"/>
  <c r="CT193" i="12"/>
  <c r="BW100" i="12"/>
  <c r="BZ100" i="12"/>
  <c r="CO89" i="12"/>
  <c r="CL89" i="12"/>
  <c r="CM89" i="12" s="1"/>
  <c r="CJ83" i="12"/>
  <c r="CG83" i="12"/>
  <c r="CH83" i="12" s="1"/>
  <c r="CB111" i="12"/>
  <c r="CC111" i="12" s="1"/>
  <c r="CE111" i="12"/>
  <c r="BR236" i="12"/>
  <c r="CB96" i="12"/>
  <c r="CC96" i="12" s="1"/>
  <c r="CE96" i="12"/>
  <c r="BW273" i="12"/>
  <c r="BZ273" i="12"/>
  <c r="CF230" i="12"/>
  <c r="CB230" i="12"/>
  <c r="DN225" i="12"/>
  <c r="DP225" i="12" s="1"/>
  <c r="DK225" i="12"/>
  <c r="BZ233" i="12"/>
  <c r="BW233" i="12"/>
  <c r="BN84" i="12"/>
  <c r="BN119" i="12" s="1"/>
  <c r="BM119" i="12"/>
  <c r="BS268" i="12"/>
  <c r="CH36" i="12"/>
  <c r="CK229" i="12"/>
  <c r="CG229" i="12"/>
  <c r="BS102" i="12"/>
  <c r="CE167" i="12"/>
  <c r="CB167" i="12"/>
  <c r="CG24" i="12"/>
  <c r="CH24" i="12" s="1"/>
  <c r="CJ24" i="12"/>
  <c r="CT200" i="12"/>
  <c r="CL231" i="12"/>
  <c r="CO231" i="12"/>
  <c r="CE65" i="12"/>
  <c r="CB65" i="12"/>
  <c r="CC65" i="12" s="1"/>
  <c r="BX59" i="12"/>
  <c r="CB34" i="12"/>
  <c r="CE34" i="12"/>
  <c r="CH162" i="12"/>
  <c r="AX212" i="7"/>
  <c r="BA212" i="7"/>
  <c r="BC213" i="7"/>
  <c r="BD213" i="7" s="1"/>
  <c r="BF213" i="7"/>
  <c r="AX214" i="7"/>
  <c r="BA214" i="7"/>
  <c r="AY213" i="7"/>
  <c r="E52" i="7"/>
  <c r="D56" i="7"/>
  <c r="E56" i="7" s="1"/>
  <c r="CF82" i="12" l="1"/>
  <c r="CB82" i="12"/>
  <c r="CC82" i="12" s="1"/>
  <c r="CL134" i="12"/>
  <c r="CM134" i="12" s="1"/>
  <c r="CO134" i="12"/>
  <c r="CC148" i="12"/>
  <c r="CL135" i="12"/>
  <c r="CO135" i="12"/>
  <c r="CC136" i="12"/>
  <c r="BW73" i="12"/>
  <c r="CG147" i="12"/>
  <c r="CJ147" i="12"/>
  <c r="CG136" i="12"/>
  <c r="CH136" i="12" s="1"/>
  <c r="CJ136" i="12"/>
  <c r="CO133" i="12"/>
  <c r="CL133" i="12"/>
  <c r="CM133" i="12" s="1"/>
  <c r="BW203" i="12"/>
  <c r="CL128" i="12"/>
  <c r="CO128" i="12"/>
  <c r="CL132" i="12"/>
  <c r="CM132" i="12" s="1"/>
  <c r="CO132" i="12"/>
  <c r="CL130" i="12"/>
  <c r="CM130" i="12" s="1"/>
  <c r="CO130" i="12"/>
  <c r="CL129" i="12"/>
  <c r="CO129" i="12"/>
  <c r="CL127" i="12"/>
  <c r="CO127" i="12"/>
  <c r="CL126" i="12"/>
  <c r="CO126" i="12"/>
  <c r="CH126" i="12"/>
  <c r="CG148" i="12"/>
  <c r="DL64" i="12"/>
  <c r="DS64" i="12"/>
  <c r="CB87" i="12"/>
  <c r="CC87" i="12" s="1"/>
  <c r="CE87" i="12"/>
  <c r="BX42" i="12"/>
  <c r="CE253" i="12"/>
  <c r="CB253" i="12"/>
  <c r="CC253" i="12" s="1"/>
  <c r="CE158" i="12"/>
  <c r="CB158" i="12"/>
  <c r="CC158" i="12" s="1"/>
  <c r="CB201" i="12"/>
  <c r="CC201" i="12" s="1"/>
  <c r="CE201" i="12"/>
  <c r="CE86" i="12"/>
  <c r="CB86" i="12"/>
  <c r="CC86" i="12" s="1"/>
  <c r="BX85" i="12"/>
  <c r="BR218" i="12"/>
  <c r="BW175" i="12"/>
  <c r="BS274" i="12"/>
  <c r="CE85" i="12"/>
  <c r="CB85" i="12"/>
  <c r="CC85" i="12" s="1"/>
  <c r="CE160" i="12"/>
  <c r="CB160" i="12"/>
  <c r="CC160" i="12" s="1"/>
  <c r="CE168" i="12"/>
  <c r="CB168" i="12"/>
  <c r="CC168" i="12" s="1"/>
  <c r="CE60" i="12"/>
  <c r="CB60" i="12"/>
  <c r="CC60" i="12" s="1"/>
  <c r="CE235" i="12"/>
  <c r="CB235" i="12"/>
  <c r="CC235" i="12" s="1"/>
  <c r="CR70" i="12"/>
  <c r="CE254" i="12"/>
  <c r="CB254" i="12"/>
  <c r="CC254" i="12" s="1"/>
  <c r="CZ70" i="12"/>
  <c r="CV70" i="12"/>
  <c r="CW70" i="12" s="1"/>
  <c r="CZ66" i="12"/>
  <c r="CV66" i="12"/>
  <c r="BM278" i="12"/>
  <c r="BN278" i="12"/>
  <c r="C310" i="12" s="1"/>
  <c r="D310" i="12" s="1"/>
  <c r="CC34" i="12"/>
  <c r="CM231" i="12"/>
  <c r="CL24" i="12"/>
  <c r="CM24" i="12" s="1"/>
  <c r="CO24" i="12"/>
  <c r="CY193" i="12"/>
  <c r="CJ156" i="12"/>
  <c r="CG156" i="12"/>
  <c r="DE25" i="12"/>
  <c r="DA25" i="12"/>
  <c r="CM27" i="12"/>
  <c r="CB102" i="12"/>
  <c r="CE102" i="12"/>
  <c r="CQ36" i="12"/>
  <c r="CT36" i="12"/>
  <c r="CF164" i="12"/>
  <c r="CB164" i="12"/>
  <c r="CC164" i="12" s="1"/>
  <c r="CG105" i="12"/>
  <c r="CJ105" i="12"/>
  <c r="CU158" i="12"/>
  <c r="CA215" i="12"/>
  <c r="BW215" i="12"/>
  <c r="BX215" i="12" s="1"/>
  <c r="CB40" i="12"/>
  <c r="CE40" i="12"/>
  <c r="CC262" i="12"/>
  <c r="CB98" i="12"/>
  <c r="CC98" i="12" s="1"/>
  <c r="CE98" i="12"/>
  <c r="CG113" i="12"/>
  <c r="CH113" i="12" s="1"/>
  <c r="CJ113" i="12"/>
  <c r="CM266" i="12"/>
  <c r="CR184" i="12"/>
  <c r="CM213" i="12"/>
  <c r="CJ88" i="12"/>
  <c r="CG88" i="12"/>
  <c r="CH88" i="12" s="1"/>
  <c r="CG38" i="12"/>
  <c r="CH38" i="12" s="1"/>
  <c r="CJ38" i="12"/>
  <c r="CG97" i="12"/>
  <c r="CH97" i="12" s="1"/>
  <c r="CJ97" i="12"/>
  <c r="CO263" i="12"/>
  <c r="DD199" i="12"/>
  <c r="CG33" i="12"/>
  <c r="CH33" i="12" s="1"/>
  <c r="CJ33" i="12"/>
  <c r="CJ54" i="12"/>
  <c r="CG54" i="12"/>
  <c r="CB108" i="12"/>
  <c r="CC108" i="12" s="1"/>
  <c r="CE108" i="12"/>
  <c r="BX200" i="12"/>
  <c r="CJ71" i="12"/>
  <c r="CG71" i="12"/>
  <c r="CH71" i="12" s="1"/>
  <c r="BX175" i="12"/>
  <c r="CB272" i="12"/>
  <c r="CE272" i="12"/>
  <c r="BX93" i="12"/>
  <c r="CJ246" i="12"/>
  <c r="CG246" i="12"/>
  <c r="CO174" i="12"/>
  <c r="CL174" i="12"/>
  <c r="CM174" i="12" s="1"/>
  <c r="CJ172" i="12"/>
  <c r="CG172" i="12"/>
  <c r="CH172" i="12" s="1"/>
  <c r="BS84" i="12"/>
  <c r="BS119" i="12" s="1"/>
  <c r="BR119" i="12"/>
  <c r="CJ173" i="12"/>
  <c r="CG173" i="12"/>
  <c r="CH173" i="12" s="1"/>
  <c r="CG202" i="12"/>
  <c r="CH202" i="12" s="1"/>
  <c r="CJ202" i="12"/>
  <c r="CY228" i="12"/>
  <c r="CC97" i="12"/>
  <c r="CM183" i="12"/>
  <c r="CG217" i="12"/>
  <c r="CH217" i="12" s="1"/>
  <c r="CJ217" i="12"/>
  <c r="BX203" i="12"/>
  <c r="CP228" i="12"/>
  <c r="CL228" i="12"/>
  <c r="CF200" i="12"/>
  <c r="CB200" i="12"/>
  <c r="CC200" i="12" s="1"/>
  <c r="CY200" i="12"/>
  <c r="CC167" i="12"/>
  <c r="BX233" i="12"/>
  <c r="BX236" i="12" s="1"/>
  <c r="BW236" i="12"/>
  <c r="CK230" i="12"/>
  <c r="CG230" i="12"/>
  <c r="CH230" i="12" s="1"/>
  <c r="BX273" i="12"/>
  <c r="CG111" i="12"/>
  <c r="CH111" i="12" s="1"/>
  <c r="CJ111" i="12"/>
  <c r="CL83" i="12"/>
  <c r="CM83" i="12" s="1"/>
  <c r="CO83" i="12"/>
  <c r="BX264" i="12"/>
  <c r="CJ57" i="12"/>
  <c r="CG57" i="12"/>
  <c r="CH57" i="12" s="1"/>
  <c r="CE268" i="12"/>
  <c r="CB268" i="12"/>
  <c r="CG232" i="12"/>
  <c r="CH232" i="12" s="1"/>
  <c r="CJ232" i="12"/>
  <c r="CE234" i="12"/>
  <c r="CB234" i="12"/>
  <c r="CC234" i="12" s="1"/>
  <c r="CG117" i="12"/>
  <c r="CH117" i="12" s="1"/>
  <c r="CJ117" i="12"/>
  <c r="CG103" i="12"/>
  <c r="CH103" i="12" s="1"/>
  <c r="CJ103" i="12"/>
  <c r="DW194" i="12"/>
  <c r="DT194" i="12"/>
  <c r="DX194" i="12" s="1"/>
  <c r="CF93" i="12"/>
  <c r="CB93" i="12"/>
  <c r="CC93" i="12" s="1"/>
  <c r="CK81" i="12"/>
  <c r="CG81" i="12"/>
  <c r="CG249" i="12"/>
  <c r="CH249" i="12" s="1"/>
  <c r="CJ249" i="12"/>
  <c r="CO248" i="12"/>
  <c r="CG34" i="12"/>
  <c r="CH34" i="12" s="1"/>
  <c r="CJ34" i="12"/>
  <c r="CQ231" i="12"/>
  <c r="CR231" i="12" s="1"/>
  <c r="CT231" i="12"/>
  <c r="CJ167" i="12"/>
  <c r="CG167" i="12"/>
  <c r="CH167" i="12" s="1"/>
  <c r="CH229" i="12"/>
  <c r="CB233" i="12"/>
  <c r="CC233" i="12" s="1"/>
  <c r="CE233" i="12"/>
  <c r="DQ225" i="12"/>
  <c r="CG96" i="12"/>
  <c r="CH96" i="12" s="1"/>
  <c r="CJ96" i="12"/>
  <c r="CB100" i="12"/>
  <c r="CC100" i="12" s="1"/>
  <c r="CE100" i="12"/>
  <c r="CC156" i="12"/>
  <c r="CQ27" i="12"/>
  <c r="CR27" i="12" s="1"/>
  <c r="CT27" i="12"/>
  <c r="BS218" i="12"/>
  <c r="CV189" i="12"/>
  <c r="CW189" i="12" s="1"/>
  <c r="CY189" i="12"/>
  <c r="CV197" i="12"/>
  <c r="CY197" i="12"/>
  <c r="CC117" i="12"/>
  <c r="CC103" i="12"/>
  <c r="CR188" i="12"/>
  <c r="CG262" i="12"/>
  <c r="CJ262" i="12"/>
  <c r="CE39" i="12"/>
  <c r="CB39" i="12"/>
  <c r="CQ266" i="12"/>
  <c r="CR266" i="12" s="1"/>
  <c r="CT266" i="12"/>
  <c r="CB118" i="12"/>
  <c r="CC118" i="12" s="1"/>
  <c r="CE118" i="12"/>
  <c r="DJ195" i="12"/>
  <c r="DF195" i="12"/>
  <c r="DG195" i="12" s="1"/>
  <c r="CJ171" i="12"/>
  <c r="CG171" i="12"/>
  <c r="CH171" i="12" s="1"/>
  <c r="CG94" i="12"/>
  <c r="CH94" i="12" s="1"/>
  <c r="CJ94" i="12"/>
  <c r="DI229" i="12"/>
  <c r="CJ59" i="12"/>
  <c r="CG59" i="12"/>
  <c r="CQ213" i="12"/>
  <c r="CR213" i="12" s="1"/>
  <c r="CT213" i="12"/>
  <c r="CC88" i="12"/>
  <c r="CH23" i="12"/>
  <c r="CO244" i="12"/>
  <c r="CE245" i="12"/>
  <c r="CB245" i="12"/>
  <c r="CC245" i="12" s="1"/>
  <c r="CJ159" i="12"/>
  <c r="CG159" i="12"/>
  <c r="CY196" i="12"/>
  <c r="CV196" i="12"/>
  <c r="CW196" i="12" s="1"/>
  <c r="CC107" i="12"/>
  <c r="CB214" i="12"/>
  <c r="CE214" i="12"/>
  <c r="CB106" i="12"/>
  <c r="CC106" i="12" s="1"/>
  <c r="CE106" i="12"/>
  <c r="DD183" i="12"/>
  <c r="CC109" i="12"/>
  <c r="BX250" i="12"/>
  <c r="CC193" i="12"/>
  <c r="CJ63" i="12"/>
  <c r="CG63" i="12"/>
  <c r="CJ169" i="12"/>
  <c r="CG169" i="12"/>
  <c r="CJ163" i="12"/>
  <c r="CG163" i="12"/>
  <c r="CB265" i="12"/>
  <c r="CE265" i="12"/>
  <c r="CF244" i="12"/>
  <c r="CB244" i="12"/>
  <c r="CC244" i="12" s="1"/>
  <c r="CY82" i="12"/>
  <c r="CC54" i="12"/>
  <c r="CJ157" i="12"/>
  <c r="CG157" i="12"/>
  <c r="BX212" i="12"/>
  <c r="BX218" i="12" s="1"/>
  <c r="CO170" i="12"/>
  <c r="CL170" i="12"/>
  <c r="CM170" i="12" s="1"/>
  <c r="CG37" i="12"/>
  <c r="CH37" i="12" s="1"/>
  <c r="CJ37" i="12"/>
  <c r="CJ65" i="12"/>
  <c r="CG65" i="12"/>
  <c r="CP229" i="12"/>
  <c r="CL229" i="12"/>
  <c r="CM229" i="12" s="1"/>
  <c r="BX100" i="12"/>
  <c r="CC71" i="12"/>
  <c r="CJ267" i="12"/>
  <c r="CG267" i="12"/>
  <c r="CH267" i="12" s="1"/>
  <c r="CY188" i="12"/>
  <c r="CV188" i="12"/>
  <c r="CW188" i="12" s="1"/>
  <c r="CJ165" i="12"/>
  <c r="CG165" i="12"/>
  <c r="CB92" i="12"/>
  <c r="CE92" i="12"/>
  <c r="CG115" i="12"/>
  <c r="CJ115" i="12"/>
  <c r="CC173" i="12"/>
  <c r="CB116" i="12"/>
  <c r="CC116" i="12" s="1"/>
  <c r="CE116" i="12"/>
  <c r="BX245" i="12"/>
  <c r="CT84" i="12"/>
  <c r="CL252" i="12"/>
  <c r="CO252" i="12"/>
  <c r="CG32" i="12"/>
  <c r="CH32" i="12" s="1"/>
  <c r="CJ32" i="12"/>
  <c r="BW255" i="12"/>
  <c r="CB91" i="12"/>
  <c r="CC91" i="12" s="1"/>
  <c r="CE91" i="12"/>
  <c r="BX106" i="12"/>
  <c r="CB250" i="12"/>
  <c r="CC250" i="12" s="1"/>
  <c r="CE250" i="12"/>
  <c r="CK193" i="12"/>
  <c r="CG193" i="12"/>
  <c r="CZ160" i="12"/>
  <c r="CB112" i="12"/>
  <c r="CE112" i="12"/>
  <c r="CL31" i="12"/>
  <c r="CO31" i="12"/>
  <c r="CH228" i="12"/>
  <c r="CV185" i="12"/>
  <c r="CY185" i="12"/>
  <c r="CC230" i="12"/>
  <c r="CB273" i="12"/>
  <c r="CC273" i="12" s="1"/>
  <c r="CE273" i="12"/>
  <c r="CT89" i="12"/>
  <c r="CQ89" i="12"/>
  <c r="CR89" i="12" s="1"/>
  <c r="CE264" i="12"/>
  <c r="CB264" i="12"/>
  <c r="CC264" i="12" s="1"/>
  <c r="CG101" i="12"/>
  <c r="CH101" i="12" s="1"/>
  <c r="CJ101" i="12"/>
  <c r="CC232" i="12"/>
  <c r="CJ161" i="12"/>
  <c r="CG161" i="12"/>
  <c r="CH161" i="12" s="1"/>
  <c r="CC267" i="12"/>
  <c r="CJ61" i="12"/>
  <c r="CG61" i="12"/>
  <c r="CH61" i="12" s="1"/>
  <c r="CC81" i="12"/>
  <c r="CG99" i="12"/>
  <c r="CJ99" i="12"/>
  <c r="CG95" i="12"/>
  <c r="CH95" i="12" s="1"/>
  <c r="CJ95" i="12"/>
  <c r="CQ162" i="12"/>
  <c r="CU162" i="12"/>
  <c r="CY184" i="12"/>
  <c r="CV184" i="12"/>
  <c r="CW184" i="12" s="1"/>
  <c r="CM166" i="12"/>
  <c r="BX91" i="12"/>
  <c r="CB35" i="12"/>
  <c r="CE35" i="12"/>
  <c r="CP199" i="12"/>
  <c r="CL199" i="12"/>
  <c r="CM199" i="12" s="1"/>
  <c r="CC33" i="12"/>
  <c r="BW274" i="12"/>
  <c r="CJ69" i="12"/>
  <c r="CG69" i="12"/>
  <c r="CH69" i="12" s="1"/>
  <c r="CT81" i="12"/>
  <c r="CB114" i="12"/>
  <c r="CE114" i="12"/>
  <c r="CY215" i="12"/>
  <c r="CG243" i="12"/>
  <c r="CJ243" i="12"/>
  <c r="DL225" i="12"/>
  <c r="DS225" i="12"/>
  <c r="CC101" i="12"/>
  <c r="CR189" i="12"/>
  <c r="CJ90" i="12"/>
  <c r="CG90" i="12"/>
  <c r="CH90" i="12" s="1"/>
  <c r="CB104" i="12"/>
  <c r="CC104" i="12" s="1"/>
  <c r="CE104" i="12"/>
  <c r="CO93" i="12"/>
  <c r="CQ166" i="12"/>
  <c r="CR166" i="12" s="1"/>
  <c r="CU166" i="12"/>
  <c r="CA84" i="12"/>
  <c r="BW84" i="12"/>
  <c r="CL23" i="12"/>
  <c r="CO23" i="12"/>
  <c r="CB110" i="12"/>
  <c r="CE110" i="12"/>
  <c r="CB270" i="12"/>
  <c r="CE270" i="12"/>
  <c r="CF248" i="12"/>
  <c r="CB248" i="12"/>
  <c r="CL271" i="12"/>
  <c r="CO271" i="12"/>
  <c r="CZ168" i="12"/>
  <c r="CJ269" i="12"/>
  <c r="CG269" i="12"/>
  <c r="CG107" i="12"/>
  <c r="CH107" i="12" s="1"/>
  <c r="CJ107" i="12"/>
  <c r="CG109" i="12"/>
  <c r="CH109" i="12" s="1"/>
  <c r="CJ109" i="12"/>
  <c r="BW42" i="12"/>
  <c r="DN192" i="12"/>
  <c r="DP192" i="12" s="1"/>
  <c r="DQ192" i="12" s="1"/>
  <c r="DK192" i="12"/>
  <c r="DL192" i="12" s="1"/>
  <c r="CJ67" i="12"/>
  <c r="CG67" i="12"/>
  <c r="CH67" i="12" s="1"/>
  <c r="CJ251" i="12"/>
  <c r="CG251" i="12"/>
  <c r="CH251" i="12" s="1"/>
  <c r="CU183" i="12"/>
  <c r="CQ183" i="12"/>
  <c r="CF263" i="12"/>
  <c r="CB263" i="12"/>
  <c r="CG247" i="12"/>
  <c r="CJ247" i="12"/>
  <c r="CB212" i="12"/>
  <c r="CE212" i="12"/>
  <c r="CH170" i="12"/>
  <c r="CQ28" i="12"/>
  <c r="CT28" i="12"/>
  <c r="BX73" i="12"/>
  <c r="CC243" i="12"/>
  <c r="BC214" i="7"/>
  <c r="BD214" i="7" s="1"/>
  <c r="BF214" i="7"/>
  <c r="BC212" i="7"/>
  <c r="BD212" i="7" s="1"/>
  <c r="BF212" i="7"/>
  <c r="BH213" i="7"/>
  <c r="BK213" i="7"/>
  <c r="AY214" i="7"/>
  <c r="AY212" i="7"/>
  <c r="CQ133" i="12" l="1"/>
  <c r="CR133" i="12" s="1"/>
  <c r="CT133" i="12"/>
  <c r="CH147" i="12"/>
  <c r="CH148" i="12" s="1"/>
  <c r="CM135" i="12"/>
  <c r="CL136" i="12"/>
  <c r="CO136" i="12"/>
  <c r="CK82" i="12"/>
  <c r="CG82" i="12"/>
  <c r="CH82" i="12" s="1"/>
  <c r="CQ134" i="12"/>
  <c r="CR134" i="12" s="1"/>
  <c r="CT134" i="12"/>
  <c r="CL147" i="12"/>
  <c r="CM147" i="12" s="1"/>
  <c r="CO147" i="12"/>
  <c r="CQ135" i="12"/>
  <c r="CR135" i="12" s="1"/>
  <c r="CT135" i="12"/>
  <c r="BR278" i="12"/>
  <c r="CQ128" i="12"/>
  <c r="CR128" i="12" s="1"/>
  <c r="CT128" i="12"/>
  <c r="CM128" i="12"/>
  <c r="CQ132" i="12"/>
  <c r="CR132" i="12" s="1"/>
  <c r="CT132" i="12"/>
  <c r="CQ130" i="12"/>
  <c r="CR130" i="12" s="1"/>
  <c r="CT130" i="12"/>
  <c r="CQ129" i="12"/>
  <c r="CR129" i="12" s="1"/>
  <c r="CT129" i="12"/>
  <c r="CM129" i="12"/>
  <c r="CQ127" i="12"/>
  <c r="CR127" i="12" s="1"/>
  <c r="CT127" i="12"/>
  <c r="CM127" i="12"/>
  <c r="CQ126" i="12"/>
  <c r="CT126" i="12"/>
  <c r="CM126" i="12"/>
  <c r="CL148" i="12"/>
  <c r="CG87" i="12"/>
  <c r="CH87" i="12" s="1"/>
  <c r="CJ87" i="12"/>
  <c r="CB255" i="12"/>
  <c r="DS192" i="12"/>
  <c r="DT192" i="12" s="1"/>
  <c r="DX192" i="12" s="1"/>
  <c r="BW218" i="12"/>
  <c r="CB73" i="12"/>
  <c r="BX255" i="12"/>
  <c r="DT64" i="12"/>
  <c r="DX64" i="12" s="1"/>
  <c r="DW64" i="12"/>
  <c r="CB203" i="12"/>
  <c r="DE70" i="12"/>
  <c r="DA70" i="12"/>
  <c r="CB175" i="12"/>
  <c r="BS278" i="12"/>
  <c r="C311" i="12" s="1"/>
  <c r="D311" i="12" s="1"/>
  <c r="CW66" i="12"/>
  <c r="CJ235" i="12"/>
  <c r="CG235" i="12"/>
  <c r="CH235" i="12" s="1"/>
  <c r="CJ168" i="12"/>
  <c r="CG168" i="12"/>
  <c r="CH168" i="12" s="1"/>
  <c r="CJ86" i="12"/>
  <c r="CG86" i="12"/>
  <c r="CH86" i="12" s="1"/>
  <c r="CJ158" i="12"/>
  <c r="CG158" i="12"/>
  <c r="CH158" i="12" s="1"/>
  <c r="DE66" i="12"/>
  <c r="DA66" i="12"/>
  <c r="DB66" i="12" s="1"/>
  <c r="CJ254" i="12"/>
  <c r="CG254" i="12"/>
  <c r="CH254" i="12" s="1"/>
  <c r="CJ85" i="12"/>
  <c r="CG85" i="12"/>
  <c r="CG201" i="12"/>
  <c r="CH201" i="12" s="1"/>
  <c r="CJ201" i="12"/>
  <c r="CC236" i="12"/>
  <c r="CC203" i="12"/>
  <c r="BX274" i="12"/>
  <c r="CJ60" i="12"/>
  <c r="CG60" i="12"/>
  <c r="CH60" i="12" s="1"/>
  <c r="CJ160" i="12"/>
  <c r="CG160" i="12"/>
  <c r="CH160" i="12" s="1"/>
  <c r="CJ253" i="12"/>
  <c r="CG253" i="12"/>
  <c r="CH253" i="12" s="1"/>
  <c r="CR28" i="12"/>
  <c r="CH247" i="12"/>
  <c r="CL109" i="12"/>
  <c r="CO109" i="12"/>
  <c r="CY81" i="12"/>
  <c r="CC35" i="12"/>
  <c r="CG264" i="12"/>
  <c r="CJ264" i="12"/>
  <c r="DE160" i="12"/>
  <c r="CH165" i="12"/>
  <c r="CH65" i="12"/>
  <c r="CL37" i="12"/>
  <c r="CM37" i="12" s="1"/>
  <c r="CO37" i="12"/>
  <c r="CO169" i="12"/>
  <c r="CL169" i="12"/>
  <c r="CM169" i="12" s="1"/>
  <c r="CV213" i="12"/>
  <c r="CW213" i="12" s="1"/>
  <c r="CY213" i="12"/>
  <c r="CC39" i="12"/>
  <c r="CG233" i="12"/>
  <c r="CJ233" i="12"/>
  <c r="CL249" i="12"/>
  <c r="CM249" i="12" s="1"/>
  <c r="CO249" i="12"/>
  <c r="CU228" i="12"/>
  <c r="CQ228" i="12"/>
  <c r="DD228" i="12"/>
  <c r="CO71" i="12"/>
  <c r="CL71" i="12"/>
  <c r="CF215" i="12"/>
  <c r="CB215" i="12"/>
  <c r="CR36" i="12"/>
  <c r="CO90" i="12"/>
  <c r="CL90" i="12"/>
  <c r="CM90" i="12" s="1"/>
  <c r="CO243" i="12"/>
  <c r="CL243" i="12"/>
  <c r="CG114" i="12"/>
  <c r="CH114" i="12" s="1"/>
  <c r="CJ114" i="12"/>
  <c r="CR162" i="12"/>
  <c r="CL101" i="12"/>
  <c r="CO101" i="12"/>
  <c r="CW185" i="12"/>
  <c r="CC112" i="12"/>
  <c r="CT252" i="12"/>
  <c r="CQ252" i="12"/>
  <c r="CR252" i="12" s="1"/>
  <c r="CH115" i="12"/>
  <c r="CO157" i="12"/>
  <c r="CL157" i="12"/>
  <c r="CM157" i="12" s="1"/>
  <c r="CH63" i="12"/>
  <c r="DN229" i="12"/>
  <c r="CO171" i="12"/>
  <c r="CL171" i="12"/>
  <c r="CM171" i="12" s="1"/>
  <c r="CG39" i="12"/>
  <c r="CH39" i="12" s="1"/>
  <c r="CJ39" i="12"/>
  <c r="CL34" i="12"/>
  <c r="CM34" i="12" s="1"/>
  <c r="CO34" i="12"/>
  <c r="CH81" i="12"/>
  <c r="CL103" i="12"/>
  <c r="CO103" i="12"/>
  <c r="CT174" i="12"/>
  <c r="CQ174" i="12"/>
  <c r="CR174" i="12" s="1"/>
  <c r="CC272" i="12"/>
  <c r="CL113" i="12"/>
  <c r="CO113" i="12"/>
  <c r="CK263" i="12"/>
  <c r="CG263" i="12"/>
  <c r="CH263" i="12" s="1"/>
  <c r="CO251" i="12"/>
  <c r="CL251" i="12"/>
  <c r="CM251" i="12" s="1"/>
  <c r="CC248" i="12"/>
  <c r="CC255" i="12" s="1"/>
  <c r="CC270" i="12"/>
  <c r="CQ23" i="12"/>
  <c r="CT23" i="12"/>
  <c r="CT93" i="12"/>
  <c r="CG104" i="12"/>
  <c r="CJ104" i="12"/>
  <c r="DW225" i="12"/>
  <c r="DT225" i="12"/>
  <c r="CC114" i="12"/>
  <c r="CL95" i="12"/>
  <c r="CO95" i="12"/>
  <c r="CO61" i="12"/>
  <c r="CL61" i="12"/>
  <c r="CM61" i="12" s="1"/>
  <c r="CY89" i="12"/>
  <c r="CV89" i="12"/>
  <c r="CW89" i="12" s="1"/>
  <c r="CQ31" i="12"/>
  <c r="CR31" i="12" s="1"/>
  <c r="CT31" i="12"/>
  <c r="CP193" i="12"/>
  <c r="CL193" i="12"/>
  <c r="CL32" i="12"/>
  <c r="CO32" i="12"/>
  <c r="CM252" i="12"/>
  <c r="CG92" i="12"/>
  <c r="CH92" i="12" s="1"/>
  <c r="CJ92" i="12"/>
  <c r="DD82" i="12"/>
  <c r="CV28" i="12"/>
  <c r="CW28" i="12" s="1"/>
  <c r="CY28" i="12"/>
  <c r="CG212" i="12"/>
  <c r="CJ212" i="12"/>
  <c r="CO247" i="12"/>
  <c r="CL247" i="12"/>
  <c r="CM247" i="12" s="1"/>
  <c r="CR183" i="12"/>
  <c r="DE168" i="12"/>
  <c r="CK248" i="12"/>
  <c r="CG248" i="12"/>
  <c r="CH248" i="12" s="1"/>
  <c r="CG110" i="12"/>
  <c r="CH110" i="12" s="1"/>
  <c r="CJ110" i="12"/>
  <c r="CM23" i="12"/>
  <c r="CU199" i="12"/>
  <c r="CQ199" i="12"/>
  <c r="CG35" i="12"/>
  <c r="CH35" i="12" s="1"/>
  <c r="CJ35" i="12"/>
  <c r="CB236" i="12"/>
  <c r="DA184" i="12"/>
  <c r="DD184" i="12"/>
  <c r="CG273" i="12"/>
  <c r="CH273" i="12" s="1"/>
  <c r="CJ273" i="12"/>
  <c r="CM31" i="12"/>
  <c r="CJ250" i="12"/>
  <c r="CG250" i="12"/>
  <c r="CH250" i="12" s="1"/>
  <c r="CG91" i="12"/>
  <c r="CH91" i="12" s="1"/>
  <c r="CJ91" i="12"/>
  <c r="CG116" i="12"/>
  <c r="CH116" i="12" s="1"/>
  <c r="CJ116" i="12"/>
  <c r="CC92" i="12"/>
  <c r="DD188" i="12"/>
  <c r="DA188" i="12"/>
  <c r="CL267" i="12"/>
  <c r="CM267" i="12" s="1"/>
  <c r="CO267" i="12"/>
  <c r="CU229" i="12"/>
  <c r="CQ229" i="12"/>
  <c r="CR229" i="12" s="1"/>
  <c r="CT170" i="12"/>
  <c r="CQ170" i="12"/>
  <c r="CC73" i="12"/>
  <c r="CJ265" i="12"/>
  <c r="CG265" i="12"/>
  <c r="CH265" i="12" s="1"/>
  <c r="CH169" i="12"/>
  <c r="CC214" i="12"/>
  <c r="DA196" i="12"/>
  <c r="DD196" i="12"/>
  <c r="CG245" i="12"/>
  <c r="CJ245" i="12"/>
  <c r="CO59" i="12"/>
  <c r="CL59" i="12"/>
  <c r="CM59" i="12" s="1"/>
  <c r="DO195" i="12"/>
  <c r="DP195" i="12" s="1"/>
  <c r="DQ195" i="12" s="1"/>
  <c r="DK195" i="12"/>
  <c r="CH262" i="12"/>
  <c r="CG100" i="12"/>
  <c r="CH100" i="12" s="1"/>
  <c r="CJ100" i="12"/>
  <c r="CY231" i="12"/>
  <c r="CV231" i="12"/>
  <c r="CW231" i="12" s="1"/>
  <c r="CL117" i="12"/>
  <c r="CM117" i="12" s="1"/>
  <c r="CO117" i="12"/>
  <c r="CO232" i="12"/>
  <c r="CL232" i="12"/>
  <c r="CM232" i="12" s="1"/>
  <c r="CT83" i="12"/>
  <c r="CQ83" i="12"/>
  <c r="CR83" i="12" s="1"/>
  <c r="CM228" i="12"/>
  <c r="CO217" i="12"/>
  <c r="CL217" i="12"/>
  <c r="CM217" i="12" s="1"/>
  <c r="CO202" i="12"/>
  <c r="CL202" i="12"/>
  <c r="CM202" i="12" s="1"/>
  <c r="CO172" i="12"/>
  <c r="CL172" i="12"/>
  <c r="CL246" i="12"/>
  <c r="CM246" i="12" s="1"/>
  <c r="CO246" i="12"/>
  <c r="CG108" i="12"/>
  <c r="CH108" i="12" s="1"/>
  <c r="CJ108" i="12"/>
  <c r="CL33" i="12"/>
  <c r="CO33" i="12"/>
  <c r="CT263" i="12"/>
  <c r="CL97" i="12"/>
  <c r="CM97" i="12" s="1"/>
  <c r="CO97" i="12"/>
  <c r="CG98" i="12"/>
  <c r="CH98" i="12" s="1"/>
  <c r="CJ98" i="12"/>
  <c r="CL105" i="12"/>
  <c r="CM105" i="12" s="1"/>
  <c r="CO105" i="12"/>
  <c r="CV36" i="12"/>
  <c r="CW36" i="12" s="1"/>
  <c r="CY36" i="12"/>
  <c r="CH156" i="12"/>
  <c r="CQ24" i="12"/>
  <c r="CR24" i="12" s="1"/>
  <c r="CT24" i="12"/>
  <c r="CC212" i="12"/>
  <c r="CB218" i="12"/>
  <c r="CZ183" i="12"/>
  <c r="CV183" i="12"/>
  <c r="CO67" i="12"/>
  <c r="CL67" i="12"/>
  <c r="CM67" i="12" s="1"/>
  <c r="CL107" i="12"/>
  <c r="CO107" i="12"/>
  <c r="CH269" i="12"/>
  <c r="CQ271" i="12"/>
  <c r="CR271" i="12" s="1"/>
  <c r="CT271" i="12"/>
  <c r="CC110" i="12"/>
  <c r="BX84" i="12"/>
  <c r="BX119" i="12" s="1"/>
  <c r="BW119" i="12"/>
  <c r="CZ166" i="12"/>
  <c r="CV166" i="12"/>
  <c r="DD215" i="12"/>
  <c r="CZ162" i="12"/>
  <c r="CV162" i="12"/>
  <c r="CW162" i="12" s="1"/>
  <c r="CL99" i="12"/>
  <c r="CM99" i="12" s="1"/>
  <c r="CO99" i="12"/>
  <c r="DD185" i="12"/>
  <c r="DA185" i="12"/>
  <c r="DB185" i="12" s="1"/>
  <c r="CG112" i="12"/>
  <c r="CH112" i="12" s="1"/>
  <c r="CJ112" i="12"/>
  <c r="CY84" i="12"/>
  <c r="CL115" i="12"/>
  <c r="CM115" i="12" s="1"/>
  <c r="CO115" i="12"/>
  <c r="CH157" i="12"/>
  <c r="CC265" i="12"/>
  <c r="CG106" i="12"/>
  <c r="CJ106" i="12"/>
  <c r="CH159" i="12"/>
  <c r="CT244" i="12"/>
  <c r="CG118" i="12"/>
  <c r="CH118" i="12" s="1"/>
  <c r="CJ118" i="12"/>
  <c r="CK93" i="12"/>
  <c r="CG93" i="12"/>
  <c r="CO57" i="12"/>
  <c r="CL57" i="12"/>
  <c r="CG272" i="12"/>
  <c r="CH272" i="12" s="1"/>
  <c r="CJ272" i="12"/>
  <c r="CO88" i="12"/>
  <c r="CL88" i="12"/>
  <c r="CB274" i="12"/>
  <c r="CH105" i="12"/>
  <c r="CO156" i="12"/>
  <c r="CL156" i="12"/>
  <c r="CC263" i="12"/>
  <c r="CL269" i="12"/>
  <c r="CM269" i="12" s="1"/>
  <c r="CO269" i="12"/>
  <c r="CM271" i="12"/>
  <c r="CG270" i="12"/>
  <c r="CH270" i="12" s="1"/>
  <c r="CJ270" i="12"/>
  <c r="CF84" i="12"/>
  <c r="CB84" i="12"/>
  <c r="CH99" i="12"/>
  <c r="CH193" i="12"/>
  <c r="CO165" i="12"/>
  <c r="CL165" i="12"/>
  <c r="CM165" i="12" s="1"/>
  <c r="CO65" i="12"/>
  <c r="CL65" i="12"/>
  <c r="CM65" i="12" s="1"/>
  <c r="CH163" i="12"/>
  <c r="CO159" i="12"/>
  <c r="CL159" i="12"/>
  <c r="CM159" i="12" s="1"/>
  <c r="DD197" i="12"/>
  <c r="DA197" i="12"/>
  <c r="DB197" i="12" s="1"/>
  <c r="DD189" i="12"/>
  <c r="DA189" i="12"/>
  <c r="CT248" i="12"/>
  <c r="CC268" i="12"/>
  <c r="CL111" i="12"/>
  <c r="CO111" i="12"/>
  <c r="CH54" i="12"/>
  <c r="CL38" i="12"/>
  <c r="CO38" i="12"/>
  <c r="CB42" i="12"/>
  <c r="CJ40" i="12"/>
  <c r="CG40" i="12"/>
  <c r="CH40" i="12" s="1"/>
  <c r="CZ158" i="12"/>
  <c r="CG102" i="12"/>
  <c r="CH102" i="12" s="1"/>
  <c r="CJ102" i="12"/>
  <c r="DB25" i="12"/>
  <c r="DD193" i="12"/>
  <c r="CH243" i="12"/>
  <c r="CO69" i="12"/>
  <c r="CL69" i="12"/>
  <c r="CM69" i="12" s="1"/>
  <c r="CO161" i="12"/>
  <c r="CL161" i="12"/>
  <c r="CM161" i="12" s="1"/>
  <c r="CK244" i="12"/>
  <c r="CG244" i="12"/>
  <c r="CH244" i="12" s="1"/>
  <c r="CO163" i="12"/>
  <c r="CL163" i="12"/>
  <c r="CM163" i="12" s="1"/>
  <c r="CO63" i="12"/>
  <c r="CL63" i="12"/>
  <c r="CM63" i="12" s="1"/>
  <c r="DI183" i="12"/>
  <c r="CG214" i="12"/>
  <c r="CH214" i="12" s="1"/>
  <c r="CJ214" i="12"/>
  <c r="CH59" i="12"/>
  <c r="CO94" i="12"/>
  <c r="CL94" i="12"/>
  <c r="CY266" i="12"/>
  <c r="CV266" i="12"/>
  <c r="CW266" i="12" s="1"/>
  <c r="CO262" i="12"/>
  <c r="CL262" i="12"/>
  <c r="CW197" i="12"/>
  <c r="CV27" i="12"/>
  <c r="CW27" i="12" s="1"/>
  <c r="CY27" i="12"/>
  <c r="CC175" i="12"/>
  <c r="CL96" i="12"/>
  <c r="CO96" i="12"/>
  <c r="CO167" i="12"/>
  <c r="CL167" i="12"/>
  <c r="CM167" i="12" s="1"/>
  <c r="CP81" i="12"/>
  <c r="CL81" i="12"/>
  <c r="CJ234" i="12"/>
  <c r="CG234" i="12"/>
  <c r="CH234" i="12" s="1"/>
  <c r="CJ268" i="12"/>
  <c r="CG268" i="12"/>
  <c r="CH268" i="12" s="1"/>
  <c r="CP230" i="12"/>
  <c r="CL230" i="12"/>
  <c r="DD200" i="12"/>
  <c r="CK200" i="12"/>
  <c r="CG200" i="12"/>
  <c r="CH200" i="12" s="1"/>
  <c r="CO173" i="12"/>
  <c r="CL173" i="12"/>
  <c r="CH246" i="12"/>
  <c r="CO54" i="12"/>
  <c r="CL54" i="12"/>
  <c r="DI199" i="12"/>
  <c r="CC40" i="12"/>
  <c r="CC42" i="12" s="1"/>
  <c r="CK164" i="12"/>
  <c r="CG164" i="12"/>
  <c r="CH164" i="12" s="1"/>
  <c r="CC102" i="12"/>
  <c r="DJ25" i="12"/>
  <c r="DF25" i="12"/>
  <c r="DG25" i="12" s="1"/>
  <c r="BH212" i="7"/>
  <c r="BI212" i="7" s="1"/>
  <c r="BK212" i="7"/>
  <c r="BM213" i="7"/>
  <c r="BN213" i="7" s="1"/>
  <c r="BP213" i="7"/>
  <c r="BH214" i="7"/>
  <c r="BK214" i="7"/>
  <c r="BI213" i="7"/>
  <c r="CQ147" i="12" l="1"/>
  <c r="CR147" i="12" s="1"/>
  <c r="CT147" i="12"/>
  <c r="CQ136" i="12"/>
  <c r="CR136" i="12" s="1"/>
  <c r="CT136" i="12"/>
  <c r="CV133" i="12"/>
  <c r="CW133" i="12" s="1"/>
  <c r="CY133" i="12"/>
  <c r="CG73" i="12"/>
  <c r="CV135" i="12"/>
  <c r="CY135" i="12"/>
  <c r="CM136" i="12"/>
  <c r="CV134" i="12"/>
  <c r="CW134" i="12" s="1"/>
  <c r="CY134" i="12"/>
  <c r="CP82" i="12"/>
  <c r="CL82" i="12"/>
  <c r="CM82" i="12" s="1"/>
  <c r="CM148" i="12"/>
  <c r="BW278" i="12"/>
  <c r="DW192" i="12"/>
  <c r="CV128" i="12"/>
  <c r="CY128" i="12"/>
  <c r="CV132" i="12"/>
  <c r="CW132" i="12" s="1"/>
  <c r="CY132" i="12"/>
  <c r="CV130" i="12"/>
  <c r="CW130" i="12" s="1"/>
  <c r="CY130" i="12"/>
  <c r="CV129" i="12"/>
  <c r="CW129" i="12" s="1"/>
  <c r="CY129" i="12"/>
  <c r="CV127" i="12"/>
  <c r="CY127" i="12"/>
  <c r="CV126" i="12"/>
  <c r="CY126" i="12"/>
  <c r="CR126" i="12"/>
  <c r="CG175" i="12"/>
  <c r="BX278" i="12"/>
  <c r="C312" i="12" s="1"/>
  <c r="D312" i="12" s="1"/>
  <c r="CO87" i="12"/>
  <c r="CL87" i="12"/>
  <c r="CM87" i="12" s="1"/>
  <c r="CL201" i="12"/>
  <c r="CM201" i="12" s="1"/>
  <c r="CO201" i="12"/>
  <c r="CH42" i="12"/>
  <c r="CO160" i="12"/>
  <c r="CL160" i="12"/>
  <c r="CM160" i="12" s="1"/>
  <c r="CL254" i="12"/>
  <c r="CM254" i="12" s="1"/>
  <c r="CO254" i="12"/>
  <c r="CO158" i="12"/>
  <c r="CL158" i="12"/>
  <c r="CM158" i="12" s="1"/>
  <c r="CO168" i="12"/>
  <c r="CL168" i="12"/>
  <c r="CM168" i="12" s="1"/>
  <c r="CC274" i="12"/>
  <c r="CH85" i="12"/>
  <c r="DB70" i="12"/>
  <c r="CG203" i="12"/>
  <c r="CG42" i="12"/>
  <c r="CO253" i="12"/>
  <c r="CL253" i="12"/>
  <c r="CM253" i="12" s="1"/>
  <c r="CO60" i="12"/>
  <c r="CL60" i="12"/>
  <c r="CM60" i="12" s="1"/>
  <c r="CO85" i="12"/>
  <c r="CL85" i="12"/>
  <c r="CM85" i="12" s="1"/>
  <c r="DJ66" i="12"/>
  <c r="DF66" i="12"/>
  <c r="DG66" i="12" s="1"/>
  <c r="CL86" i="12"/>
  <c r="CM86" i="12" s="1"/>
  <c r="CO86" i="12"/>
  <c r="CL235" i="12"/>
  <c r="CM235" i="12" s="1"/>
  <c r="CO235" i="12"/>
  <c r="DJ70" i="12"/>
  <c r="DF70" i="12"/>
  <c r="DG70" i="12" s="1"/>
  <c r="DN199" i="12"/>
  <c r="DI200" i="12"/>
  <c r="CM81" i="12"/>
  <c r="CT167" i="12"/>
  <c r="CQ167" i="12"/>
  <c r="CR167" i="12" s="1"/>
  <c r="CG255" i="12"/>
  <c r="CT159" i="12"/>
  <c r="CQ159" i="12"/>
  <c r="CR159" i="12" s="1"/>
  <c r="CT65" i="12"/>
  <c r="CQ65" i="12"/>
  <c r="CM88" i="12"/>
  <c r="DD84" i="12"/>
  <c r="DE162" i="12"/>
  <c r="DA162" i="12"/>
  <c r="DB162" i="12" s="1"/>
  <c r="CL108" i="12"/>
  <c r="CO108" i="12"/>
  <c r="CT202" i="12"/>
  <c r="CQ202" i="12"/>
  <c r="CR202" i="12" s="1"/>
  <c r="CQ117" i="12"/>
  <c r="CT117" i="12"/>
  <c r="CL116" i="12"/>
  <c r="CM116" i="12" s="1"/>
  <c r="CO116" i="12"/>
  <c r="CQ247" i="12"/>
  <c r="CR247" i="12" s="1"/>
  <c r="CT247" i="12"/>
  <c r="CM193" i="12"/>
  <c r="CY93" i="12"/>
  <c r="CH233" i="12"/>
  <c r="CH236" i="12" s="1"/>
  <c r="CG236" i="12"/>
  <c r="CO264" i="12"/>
  <c r="CL264" i="12"/>
  <c r="CM264" i="12" s="1"/>
  <c r="CQ109" i="12"/>
  <c r="CR109" i="12" s="1"/>
  <c r="CT109" i="12"/>
  <c r="CO268" i="12"/>
  <c r="CL268" i="12"/>
  <c r="CM268" i="12" s="1"/>
  <c r="CU81" i="12"/>
  <c r="CQ81" i="12"/>
  <c r="CT63" i="12"/>
  <c r="CQ63" i="12"/>
  <c r="CR63" i="12" s="1"/>
  <c r="CM38" i="12"/>
  <c r="CM111" i="12"/>
  <c r="DF197" i="12"/>
  <c r="DG197" i="12" s="1"/>
  <c r="DI197" i="12"/>
  <c r="CQ115" i="12"/>
  <c r="CT115" i="12"/>
  <c r="CL112" i="12"/>
  <c r="CO112" i="12"/>
  <c r="CQ99" i="12"/>
  <c r="CR99" i="12" s="1"/>
  <c r="CT99" i="12"/>
  <c r="CV271" i="12"/>
  <c r="CY271" i="12"/>
  <c r="CW183" i="12"/>
  <c r="CY263" i="12"/>
  <c r="CL245" i="12"/>
  <c r="CM245" i="12" s="1"/>
  <c r="CO245" i="12"/>
  <c r="CZ229" i="12"/>
  <c r="CV229" i="12"/>
  <c r="CW229" i="12" s="1"/>
  <c r="CL273" i="12"/>
  <c r="CM273" i="12" s="1"/>
  <c r="CO273" i="12"/>
  <c r="DI184" i="12"/>
  <c r="DF184" i="12"/>
  <c r="DG184" i="12" s="1"/>
  <c r="CL35" i="12"/>
  <c r="CM35" i="12" s="1"/>
  <c r="CO35" i="12"/>
  <c r="CL110" i="12"/>
  <c r="CO110" i="12"/>
  <c r="CV23" i="12"/>
  <c r="CY23" i="12"/>
  <c r="CT71" i="12"/>
  <c r="CQ71" i="12"/>
  <c r="CR71" i="12" s="1"/>
  <c r="CR228" i="12"/>
  <c r="DA213" i="12"/>
  <c r="DD213" i="12"/>
  <c r="CT169" i="12"/>
  <c r="CQ169" i="12"/>
  <c r="CR169" i="12" s="1"/>
  <c r="CH264" i="12"/>
  <c r="CH274" i="12" s="1"/>
  <c r="DD81" i="12"/>
  <c r="CM109" i="12"/>
  <c r="CP200" i="12"/>
  <c r="CL200" i="12"/>
  <c r="CQ96" i="12"/>
  <c r="CR96" i="12" s="1"/>
  <c r="CT96" i="12"/>
  <c r="CM262" i="12"/>
  <c r="CT69" i="12"/>
  <c r="CQ69" i="12"/>
  <c r="CR69" i="12" s="1"/>
  <c r="CH73" i="12"/>
  <c r="CT165" i="12"/>
  <c r="CQ165" i="12"/>
  <c r="CO270" i="12"/>
  <c r="CL270" i="12"/>
  <c r="CM270" i="12" s="1"/>
  <c r="CT269" i="12"/>
  <c r="CQ269" i="12"/>
  <c r="CR269" i="12" s="1"/>
  <c r="CL272" i="12"/>
  <c r="CO272" i="12"/>
  <c r="CM57" i="12"/>
  <c r="CL118" i="12"/>
  <c r="CO118" i="12"/>
  <c r="CY244" i="12"/>
  <c r="CH106" i="12"/>
  <c r="DI215" i="12"/>
  <c r="CM107" i="12"/>
  <c r="DE183" i="12"/>
  <c r="DA183" i="12"/>
  <c r="CH175" i="12"/>
  <c r="CQ105" i="12"/>
  <c r="CT105" i="12"/>
  <c r="CQ97" i="12"/>
  <c r="CT97" i="12"/>
  <c r="CQ33" i="12"/>
  <c r="CR33" i="12" s="1"/>
  <c r="CT33" i="12"/>
  <c r="CT172" i="12"/>
  <c r="CQ172" i="12"/>
  <c r="CR172" i="12" s="1"/>
  <c r="DD231" i="12"/>
  <c r="DA231" i="12"/>
  <c r="CG274" i="12"/>
  <c r="CT59" i="12"/>
  <c r="CQ59" i="12"/>
  <c r="CH245" i="12"/>
  <c r="CH255" i="12" s="1"/>
  <c r="CR170" i="12"/>
  <c r="CT267" i="12"/>
  <c r="CQ267" i="12"/>
  <c r="CL91" i="12"/>
  <c r="CO91" i="12"/>
  <c r="DB184" i="12"/>
  <c r="DJ168" i="12"/>
  <c r="CH212" i="12"/>
  <c r="CL92" i="12"/>
  <c r="CO92" i="12"/>
  <c r="CQ32" i="12"/>
  <c r="CR32" i="12" s="1"/>
  <c r="CT32" i="12"/>
  <c r="CV31" i="12"/>
  <c r="CY31" i="12"/>
  <c r="DD89" i="12"/>
  <c r="DA89" i="12"/>
  <c r="CM95" i="12"/>
  <c r="DX225" i="12"/>
  <c r="CH104" i="12"/>
  <c r="CR23" i="12"/>
  <c r="CM113" i="12"/>
  <c r="CM103" i="12"/>
  <c r="CT171" i="12"/>
  <c r="CQ171" i="12"/>
  <c r="CR171" i="12" s="1"/>
  <c r="CM243" i="12"/>
  <c r="CC215" i="12"/>
  <c r="CC218" i="12" s="1"/>
  <c r="CZ228" i="12"/>
  <c r="CV228" i="12"/>
  <c r="CQ37" i="12"/>
  <c r="CT37" i="12"/>
  <c r="DE158" i="12"/>
  <c r="CQ38" i="12"/>
  <c r="CR38" i="12" s="1"/>
  <c r="CT38" i="12"/>
  <c r="CQ111" i="12"/>
  <c r="CR111" i="12" s="1"/>
  <c r="CT111" i="12"/>
  <c r="CY248" i="12"/>
  <c r="CC84" i="12"/>
  <c r="CC119" i="12" s="1"/>
  <c r="CB119" i="12"/>
  <c r="CB278" i="12" s="1"/>
  <c r="CT156" i="12"/>
  <c r="CQ156" i="12"/>
  <c r="CH93" i="12"/>
  <c r="DF185" i="12"/>
  <c r="DG185" i="12" s="1"/>
  <c r="DI185" i="12"/>
  <c r="DE166" i="12"/>
  <c r="DA166" i="12"/>
  <c r="DB166" i="12" s="1"/>
  <c r="CT67" i="12"/>
  <c r="CQ67" i="12"/>
  <c r="DA36" i="12"/>
  <c r="DD36" i="12"/>
  <c r="DB196" i="12"/>
  <c r="CL265" i="12"/>
  <c r="CO265" i="12"/>
  <c r="DB188" i="12"/>
  <c r="CZ199" i="12"/>
  <c r="CV199" i="12"/>
  <c r="CW199" i="12" s="1"/>
  <c r="CP248" i="12"/>
  <c r="CL248" i="12"/>
  <c r="CT61" i="12"/>
  <c r="CQ61" i="12"/>
  <c r="CY174" i="12"/>
  <c r="CV174" i="12"/>
  <c r="CW174" i="12" s="1"/>
  <c r="CQ101" i="12"/>
  <c r="CR101" i="12" s="1"/>
  <c r="CT101" i="12"/>
  <c r="CL114" i="12"/>
  <c r="CO114" i="12"/>
  <c r="CM71" i="12"/>
  <c r="CM54" i="12"/>
  <c r="DA27" i="12"/>
  <c r="DB27" i="12" s="1"/>
  <c r="DD27" i="12"/>
  <c r="DD266" i="12"/>
  <c r="DA266" i="12"/>
  <c r="DB266" i="12" s="1"/>
  <c r="DN183" i="12"/>
  <c r="CP244" i="12"/>
  <c r="CL244" i="12"/>
  <c r="CM244" i="12" s="1"/>
  <c r="CL102" i="12"/>
  <c r="CO102" i="12"/>
  <c r="CH203" i="12"/>
  <c r="CK84" i="12"/>
  <c r="CG84" i="12"/>
  <c r="CT88" i="12"/>
  <c r="CQ88" i="12"/>
  <c r="CR88" i="12" s="1"/>
  <c r="CP93" i="12"/>
  <c r="CL93" i="12"/>
  <c r="CM93" i="12" s="1"/>
  <c r="CL106" i="12"/>
  <c r="CM106" i="12" s="1"/>
  <c r="CO106" i="12"/>
  <c r="CQ107" i="12"/>
  <c r="CR107" i="12" s="1"/>
  <c r="CT107" i="12"/>
  <c r="CL98" i="12"/>
  <c r="CO98" i="12"/>
  <c r="CM172" i="12"/>
  <c r="CV83" i="12"/>
  <c r="CY83" i="12"/>
  <c r="CL100" i="12"/>
  <c r="CO100" i="12"/>
  <c r="DI188" i="12"/>
  <c r="DF188" i="12"/>
  <c r="DG188" i="12" s="1"/>
  <c r="CO250" i="12"/>
  <c r="CL250" i="12"/>
  <c r="CM250" i="12" s="1"/>
  <c r="CL212" i="12"/>
  <c r="CO212" i="12"/>
  <c r="CU193" i="12"/>
  <c r="CQ193" i="12"/>
  <c r="CT95" i="12"/>
  <c r="CQ95" i="12"/>
  <c r="CR95" i="12" s="1"/>
  <c r="CL104" i="12"/>
  <c r="CM104" i="12" s="1"/>
  <c r="CO104" i="12"/>
  <c r="CQ251" i="12"/>
  <c r="CR251" i="12" s="1"/>
  <c r="CT251" i="12"/>
  <c r="CQ113" i="12"/>
  <c r="CR113" i="12" s="1"/>
  <c r="CT113" i="12"/>
  <c r="CQ103" i="12"/>
  <c r="CR103" i="12" s="1"/>
  <c r="CT103" i="12"/>
  <c r="CQ34" i="12"/>
  <c r="CT34" i="12"/>
  <c r="CT157" i="12"/>
  <c r="CQ157" i="12"/>
  <c r="CR157" i="12" s="1"/>
  <c r="CM101" i="12"/>
  <c r="CT90" i="12"/>
  <c r="CQ90" i="12"/>
  <c r="CT54" i="12"/>
  <c r="CQ54" i="12"/>
  <c r="CM173" i="12"/>
  <c r="CM230" i="12"/>
  <c r="CM94" i="12"/>
  <c r="DI193" i="12"/>
  <c r="CL40" i="12"/>
  <c r="CM40" i="12" s="1"/>
  <c r="CO40" i="12"/>
  <c r="DB189" i="12"/>
  <c r="DO25" i="12"/>
  <c r="DP25" i="12" s="1"/>
  <c r="DQ25" i="12" s="1"/>
  <c r="DK25" i="12"/>
  <c r="DL25" i="12" s="1"/>
  <c r="CP164" i="12"/>
  <c r="CL164" i="12"/>
  <c r="CT173" i="12"/>
  <c r="CQ173" i="12"/>
  <c r="CR173" i="12" s="1"/>
  <c r="CU230" i="12"/>
  <c r="CQ230" i="12"/>
  <c r="CR230" i="12" s="1"/>
  <c r="CO234" i="12"/>
  <c r="CL234" i="12"/>
  <c r="CM234" i="12" s="1"/>
  <c r="CM96" i="12"/>
  <c r="CT262" i="12"/>
  <c r="CQ262" i="12"/>
  <c r="CQ94" i="12"/>
  <c r="CR94" i="12" s="1"/>
  <c r="CT94" i="12"/>
  <c r="CL214" i="12"/>
  <c r="CM214" i="12" s="1"/>
  <c r="CO214" i="12"/>
  <c r="CT163" i="12"/>
  <c r="CQ163" i="12"/>
  <c r="CT161" i="12"/>
  <c r="CQ161" i="12"/>
  <c r="DI189" i="12"/>
  <c r="DF189" i="12"/>
  <c r="DG189" i="12" s="1"/>
  <c r="CM156" i="12"/>
  <c r="CT57" i="12"/>
  <c r="CQ57" i="12"/>
  <c r="CR57" i="12" s="1"/>
  <c r="CW166" i="12"/>
  <c r="CV24" i="12"/>
  <c r="CW24" i="12" s="1"/>
  <c r="CY24" i="12"/>
  <c r="CM33" i="12"/>
  <c r="CT246" i="12"/>
  <c r="CQ246" i="12"/>
  <c r="CT217" i="12"/>
  <c r="CQ217" i="12"/>
  <c r="CR217" i="12" s="1"/>
  <c r="CT232" i="12"/>
  <c r="CQ232" i="12"/>
  <c r="CR232" i="12" s="1"/>
  <c r="DL195" i="12"/>
  <c r="DS195" i="12"/>
  <c r="DI196" i="12"/>
  <c r="DF196" i="12"/>
  <c r="DG196" i="12" s="1"/>
  <c r="CY170" i="12"/>
  <c r="CV170" i="12"/>
  <c r="CW170" i="12" s="1"/>
  <c r="CR199" i="12"/>
  <c r="DA28" i="12"/>
  <c r="DB28" i="12" s="1"/>
  <c r="DD28" i="12"/>
  <c r="DI82" i="12"/>
  <c r="CM32" i="12"/>
  <c r="CP263" i="12"/>
  <c r="CL263" i="12"/>
  <c r="CO39" i="12"/>
  <c r="CL39" i="12"/>
  <c r="CM39" i="12" s="1"/>
  <c r="CY252" i="12"/>
  <c r="CV252" i="12"/>
  <c r="CQ243" i="12"/>
  <c r="CT243" i="12"/>
  <c r="CK215" i="12"/>
  <c r="CG215" i="12"/>
  <c r="CH215" i="12" s="1"/>
  <c r="DI228" i="12"/>
  <c r="CT249" i="12"/>
  <c r="CQ249" i="12"/>
  <c r="CR249" i="12" s="1"/>
  <c r="CO233" i="12"/>
  <c r="CL233" i="12"/>
  <c r="DJ160" i="12"/>
  <c r="BI214" i="7"/>
  <c r="BM212" i="7"/>
  <c r="BP212" i="7"/>
  <c r="BM214" i="7"/>
  <c r="BN214" i="7" s="1"/>
  <c r="BP214" i="7"/>
  <c r="BR213" i="7"/>
  <c r="BS213" i="7" s="1"/>
  <c r="BU213" i="7"/>
  <c r="CR148" i="12" l="1"/>
  <c r="CW135" i="12"/>
  <c r="DD134" i="12"/>
  <c r="DA134" i="12"/>
  <c r="DB134" i="12" s="1"/>
  <c r="CL203" i="12"/>
  <c r="CQ148" i="12"/>
  <c r="DA135" i="12"/>
  <c r="DB135" i="12" s="1"/>
  <c r="DD135" i="12"/>
  <c r="CV136" i="12"/>
  <c r="CY136" i="12"/>
  <c r="CU82" i="12"/>
  <c r="CQ82" i="12"/>
  <c r="CR82" i="12" s="1"/>
  <c r="DD133" i="12"/>
  <c r="DA133" i="12"/>
  <c r="DB133" i="12" s="1"/>
  <c r="CV147" i="12"/>
  <c r="CY147" i="12"/>
  <c r="DA128" i="12"/>
  <c r="DB128" i="12" s="1"/>
  <c r="DD128" i="12"/>
  <c r="CW128" i="12"/>
  <c r="DA132" i="12"/>
  <c r="DB132" i="12" s="1"/>
  <c r="DD132" i="12"/>
  <c r="DA130" i="12"/>
  <c r="DB130" i="12" s="1"/>
  <c r="DD130" i="12"/>
  <c r="DA129" i="12"/>
  <c r="DD129" i="12"/>
  <c r="DA127" i="12"/>
  <c r="DB127" i="12" s="1"/>
  <c r="DD127" i="12"/>
  <c r="CW127" i="12"/>
  <c r="DA126" i="12"/>
  <c r="DD126" i="12"/>
  <c r="CW126" i="12"/>
  <c r="CM42" i="12"/>
  <c r="CL42" i="12"/>
  <c r="CL73" i="12"/>
  <c r="CQ87" i="12"/>
  <c r="CR87" i="12" s="1"/>
  <c r="CT87" i="12"/>
  <c r="CG218" i="12"/>
  <c r="CT86" i="12"/>
  <c r="CQ86" i="12"/>
  <c r="CR86" i="12" s="1"/>
  <c r="CT254" i="12"/>
  <c r="CQ254" i="12"/>
  <c r="CR254" i="12" s="1"/>
  <c r="DO70" i="12"/>
  <c r="DP70" i="12" s="1"/>
  <c r="DQ70" i="12" s="1"/>
  <c r="DK70" i="12"/>
  <c r="DL70" i="12" s="1"/>
  <c r="CT85" i="12"/>
  <c r="CQ85" i="12"/>
  <c r="CR85" i="12" s="1"/>
  <c r="CQ253" i="12"/>
  <c r="CR253" i="12" s="1"/>
  <c r="CT253" i="12"/>
  <c r="CT168" i="12"/>
  <c r="CQ168" i="12"/>
  <c r="CR168" i="12" s="1"/>
  <c r="CQ201" i="12"/>
  <c r="CR201" i="12" s="1"/>
  <c r="CT201" i="12"/>
  <c r="CC278" i="12"/>
  <c r="C313" i="12" s="1"/>
  <c r="D313" i="12" s="1"/>
  <c r="CQ235" i="12"/>
  <c r="CR235" i="12" s="1"/>
  <c r="CT235" i="12"/>
  <c r="DO66" i="12"/>
  <c r="DP66" i="12" s="1"/>
  <c r="DQ66" i="12" s="1"/>
  <c r="DK66" i="12"/>
  <c r="DL66" i="12" s="1"/>
  <c r="CT60" i="12"/>
  <c r="CQ60" i="12"/>
  <c r="CR60" i="12" s="1"/>
  <c r="CT158" i="12"/>
  <c r="CQ158" i="12"/>
  <c r="CR158" i="12" s="1"/>
  <c r="CT160" i="12"/>
  <c r="CQ160" i="12"/>
  <c r="CR160" i="12" s="1"/>
  <c r="CP215" i="12"/>
  <c r="CL215" i="12"/>
  <c r="CL218" i="12" s="1"/>
  <c r="DD252" i="12"/>
  <c r="DA252" i="12"/>
  <c r="DB252" i="12" s="1"/>
  <c r="CR163" i="12"/>
  <c r="CV262" i="12"/>
  <c r="CY262" i="12"/>
  <c r="CY90" i="12"/>
  <c r="CV90" i="12"/>
  <c r="CW90" i="12" s="1"/>
  <c r="CQ100" i="12"/>
  <c r="CR100" i="12" s="1"/>
  <c r="CT100" i="12"/>
  <c r="CM98" i="12"/>
  <c r="CY61" i="12"/>
  <c r="CV61" i="12"/>
  <c r="CW61" i="12" s="1"/>
  <c r="DN185" i="12"/>
  <c r="DP185" i="12" s="1"/>
  <c r="DQ185" i="12" s="1"/>
  <c r="DK185" i="12"/>
  <c r="DL185" i="12" s="1"/>
  <c r="CY171" i="12"/>
  <c r="CV171" i="12"/>
  <c r="CM92" i="12"/>
  <c r="CQ91" i="12"/>
  <c r="CR91" i="12" s="1"/>
  <c r="CT91" i="12"/>
  <c r="CR59" i="12"/>
  <c r="CY172" i="12"/>
  <c r="CV172" i="12"/>
  <c r="CV97" i="12"/>
  <c r="CW97" i="12" s="1"/>
  <c r="CY97" i="12"/>
  <c r="CV269" i="12"/>
  <c r="CY269" i="12"/>
  <c r="DN184" i="12"/>
  <c r="DP184" i="12" s="1"/>
  <c r="DQ184" i="12" s="1"/>
  <c r="DK184" i="12"/>
  <c r="DE229" i="12"/>
  <c r="DA229" i="12"/>
  <c r="CV99" i="12"/>
  <c r="CY99" i="12"/>
  <c r="CV115" i="12"/>
  <c r="CW115" i="12" s="1"/>
  <c r="CY115" i="12"/>
  <c r="CV117" i="12"/>
  <c r="CW117" i="12" s="1"/>
  <c r="CY117" i="12"/>
  <c r="CQ108" i="12"/>
  <c r="CR108" i="12" s="1"/>
  <c r="CT108" i="12"/>
  <c r="CR65" i="12"/>
  <c r="CM233" i="12"/>
  <c r="CM236" i="12" s="1"/>
  <c r="CL236" i="12"/>
  <c r="CY243" i="12"/>
  <c r="CV243" i="12"/>
  <c r="DF28" i="12"/>
  <c r="DG28" i="12" s="1"/>
  <c r="DI28" i="12"/>
  <c r="DD170" i="12"/>
  <c r="DA170" i="12"/>
  <c r="DB170" i="12" s="1"/>
  <c r="CY163" i="12"/>
  <c r="CV163" i="12"/>
  <c r="CW163" i="12" s="1"/>
  <c r="CY94" i="12"/>
  <c r="CV94" i="12"/>
  <c r="CY54" i="12"/>
  <c r="CV54" i="12"/>
  <c r="CV34" i="12"/>
  <c r="CW34" i="12" s="1"/>
  <c r="CY34" i="12"/>
  <c r="CQ104" i="12"/>
  <c r="CR104" i="12" s="1"/>
  <c r="CT104" i="12"/>
  <c r="CR193" i="12"/>
  <c r="DN188" i="12"/>
  <c r="DP188" i="12" s="1"/>
  <c r="DQ188" i="12" s="1"/>
  <c r="DK188" i="12"/>
  <c r="DL188" i="12" s="1"/>
  <c r="CM100" i="12"/>
  <c r="CY88" i="12"/>
  <c r="CV88" i="12"/>
  <c r="CW88" i="12" s="1"/>
  <c r="CM73" i="12"/>
  <c r="CQ114" i="12"/>
  <c r="CR114" i="12" s="1"/>
  <c r="CT114" i="12"/>
  <c r="DD248" i="12"/>
  <c r="CV37" i="12"/>
  <c r="CW37" i="12" s="1"/>
  <c r="CY37" i="12"/>
  <c r="DB89" i="12"/>
  <c r="DO168" i="12"/>
  <c r="CY59" i="12"/>
  <c r="CV59" i="12"/>
  <c r="CW59" i="12" s="1"/>
  <c r="CR97" i="12"/>
  <c r="CQ272" i="12"/>
  <c r="CR272" i="12" s="1"/>
  <c r="CT272" i="12"/>
  <c r="CR165" i="12"/>
  <c r="CY169" i="12"/>
  <c r="CV169" i="12"/>
  <c r="CW169" i="12" s="1"/>
  <c r="DA23" i="12"/>
  <c r="DD23" i="12"/>
  <c r="CQ35" i="12"/>
  <c r="CT35" i="12"/>
  <c r="CQ273" i="12"/>
  <c r="CT273" i="12"/>
  <c r="CY63" i="12"/>
  <c r="CV63" i="12"/>
  <c r="CW63" i="12" s="1"/>
  <c r="CQ116" i="12"/>
  <c r="CT116" i="12"/>
  <c r="CR117" i="12"/>
  <c r="CM108" i="12"/>
  <c r="DI84" i="12"/>
  <c r="CY65" i="12"/>
  <c r="CV65" i="12"/>
  <c r="CW65" i="12" s="1"/>
  <c r="CQ39" i="12"/>
  <c r="CT39" i="12"/>
  <c r="CM164" i="12"/>
  <c r="CM175" i="12" s="1"/>
  <c r="CR34" i="12"/>
  <c r="CZ193" i="12"/>
  <c r="CV193" i="12"/>
  <c r="DD83" i="12"/>
  <c r="DA83" i="12"/>
  <c r="DB83" i="12" s="1"/>
  <c r="CV107" i="12"/>
  <c r="CW107" i="12" s="1"/>
  <c r="CY107" i="12"/>
  <c r="CH84" i="12"/>
  <c r="CH119" i="12" s="1"/>
  <c r="CG119" i="12"/>
  <c r="CM102" i="12"/>
  <c r="DF27" i="12"/>
  <c r="DI27" i="12"/>
  <c r="CM114" i="12"/>
  <c r="DD174" i="12"/>
  <c r="DA174" i="12"/>
  <c r="DB174" i="12" s="1"/>
  <c r="CT265" i="12"/>
  <c r="CQ265" i="12"/>
  <c r="CR265" i="12" s="1"/>
  <c r="DF36" i="12"/>
  <c r="DG36" i="12" s="1"/>
  <c r="DI36" i="12"/>
  <c r="CV111" i="12"/>
  <c r="CY111" i="12"/>
  <c r="CR37" i="12"/>
  <c r="DE228" i="12"/>
  <c r="DA228" i="12"/>
  <c r="DI89" i="12"/>
  <c r="DF89" i="12"/>
  <c r="DG89" i="12" s="1"/>
  <c r="CH218" i="12"/>
  <c r="CR267" i="12"/>
  <c r="DF231" i="12"/>
  <c r="DG231" i="12" s="1"/>
  <c r="DI231" i="12"/>
  <c r="CV33" i="12"/>
  <c r="CY33" i="12"/>
  <c r="CV105" i="12"/>
  <c r="CW105" i="12" s="1"/>
  <c r="CY105" i="12"/>
  <c r="DJ183" i="12"/>
  <c r="DF183" i="12"/>
  <c r="CM118" i="12"/>
  <c r="CM272" i="12"/>
  <c r="CT270" i="12"/>
  <c r="CQ270" i="12"/>
  <c r="CR270" i="12" s="1"/>
  <c r="CY165" i="12"/>
  <c r="CV165" i="12"/>
  <c r="CW165" i="12" s="1"/>
  <c r="CY69" i="12"/>
  <c r="CV69" i="12"/>
  <c r="CW69" i="12" s="1"/>
  <c r="DF213" i="12"/>
  <c r="DG213" i="12" s="1"/>
  <c r="DI213" i="12"/>
  <c r="CW23" i="12"/>
  <c r="CQ245" i="12"/>
  <c r="CT245" i="12"/>
  <c r="DD263" i="12"/>
  <c r="DA271" i="12"/>
  <c r="DB271" i="12" s="1"/>
  <c r="DD271" i="12"/>
  <c r="CQ112" i="12"/>
  <c r="CR112" i="12" s="1"/>
  <c r="CT112" i="12"/>
  <c r="DN197" i="12"/>
  <c r="DP197" i="12" s="1"/>
  <c r="DQ197" i="12" s="1"/>
  <c r="DK197" i="12"/>
  <c r="CR81" i="12"/>
  <c r="CQ264" i="12"/>
  <c r="CR264" i="12" s="1"/>
  <c r="CT264" i="12"/>
  <c r="CY167" i="12"/>
  <c r="CV167" i="12"/>
  <c r="CW167" i="12" s="1"/>
  <c r="DN200" i="12"/>
  <c r="CV249" i="12"/>
  <c r="CY249" i="12"/>
  <c r="CM263" i="12"/>
  <c r="CV246" i="12"/>
  <c r="CW246" i="12" s="1"/>
  <c r="CY246" i="12"/>
  <c r="DN189" i="12"/>
  <c r="DP189" i="12" s="1"/>
  <c r="DQ189" i="12" s="1"/>
  <c r="DK189" i="12"/>
  <c r="CR54" i="12"/>
  <c r="CQ73" i="12"/>
  <c r="CY157" i="12"/>
  <c r="CV157" i="12"/>
  <c r="CV95" i="12"/>
  <c r="CW95" i="12" s="1"/>
  <c r="CY95" i="12"/>
  <c r="CQ212" i="12"/>
  <c r="CT212" i="12"/>
  <c r="CQ106" i="12"/>
  <c r="CR106" i="12" s="1"/>
  <c r="CT106" i="12"/>
  <c r="CU248" i="12"/>
  <c r="CQ248" i="12"/>
  <c r="CR248" i="12" s="1"/>
  <c r="CR67" i="12"/>
  <c r="CR156" i="12"/>
  <c r="CV38" i="12"/>
  <c r="CW38" i="12" s="1"/>
  <c r="CY38" i="12"/>
  <c r="CW31" i="12"/>
  <c r="CU200" i="12"/>
  <c r="CQ200" i="12"/>
  <c r="CR200" i="12" s="1"/>
  <c r="CM110" i="12"/>
  <c r="DN228" i="12"/>
  <c r="CU263" i="12"/>
  <c r="CQ263" i="12"/>
  <c r="CR263" i="12" s="1"/>
  <c r="DN196" i="12"/>
  <c r="DP196" i="12" s="1"/>
  <c r="DQ196" i="12" s="1"/>
  <c r="DK196" i="12"/>
  <c r="DL196" i="12" s="1"/>
  <c r="DA24" i="12"/>
  <c r="DB24" i="12" s="1"/>
  <c r="DD24" i="12"/>
  <c r="CY57" i="12"/>
  <c r="CV57" i="12"/>
  <c r="CW57" i="12" s="1"/>
  <c r="DS25" i="12"/>
  <c r="CQ234" i="12"/>
  <c r="CR234" i="12" s="1"/>
  <c r="CT234" i="12"/>
  <c r="CY173" i="12"/>
  <c r="CV173" i="12"/>
  <c r="CW173" i="12" s="1"/>
  <c r="DN193" i="12"/>
  <c r="CV113" i="12"/>
  <c r="CW113" i="12" s="1"/>
  <c r="CY113" i="12"/>
  <c r="CM212" i="12"/>
  <c r="CQ102" i="12"/>
  <c r="CR102" i="12" s="1"/>
  <c r="CT102" i="12"/>
  <c r="CU244" i="12"/>
  <c r="CQ244" i="12"/>
  <c r="CR244" i="12" s="1"/>
  <c r="DI266" i="12"/>
  <c r="DF266" i="12"/>
  <c r="DG266" i="12" s="1"/>
  <c r="CY67" i="12"/>
  <c r="CV67" i="12"/>
  <c r="CW67" i="12" s="1"/>
  <c r="CY156" i="12"/>
  <c r="CV156" i="12"/>
  <c r="CW228" i="12"/>
  <c r="CV32" i="12"/>
  <c r="CY32" i="12"/>
  <c r="CM91" i="12"/>
  <c r="DB231" i="12"/>
  <c r="DB183" i="12"/>
  <c r="DN215" i="12"/>
  <c r="CQ118" i="12"/>
  <c r="CR118" i="12" s="1"/>
  <c r="CT118" i="12"/>
  <c r="CV96" i="12"/>
  <c r="CY96" i="12"/>
  <c r="DI81" i="12"/>
  <c r="CR115" i="12"/>
  <c r="CQ268" i="12"/>
  <c r="CT268" i="12"/>
  <c r="CQ233" i="12"/>
  <c r="CT233" i="12"/>
  <c r="CR243" i="12"/>
  <c r="CV217" i="12"/>
  <c r="CW217" i="12" s="1"/>
  <c r="CY217" i="12"/>
  <c r="CR161" i="12"/>
  <c r="DO160" i="12"/>
  <c r="CW252" i="12"/>
  <c r="DN82" i="12"/>
  <c r="DW195" i="12"/>
  <c r="DT195" i="12"/>
  <c r="DX195" i="12" s="1"/>
  <c r="CY232" i="12"/>
  <c r="CV232" i="12"/>
  <c r="CW232" i="12" s="1"/>
  <c r="CR246" i="12"/>
  <c r="CL175" i="12"/>
  <c r="CY161" i="12"/>
  <c r="CV161" i="12"/>
  <c r="CW161" i="12" s="1"/>
  <c r="CQ214" i="12"/>
  <c r="CR214" i="12" s="1"/>
  <c r="CT214" i="12"/>
  <c r="CR262" i="12"/>
  <c r="CZ230" i="12"/>
  <c r="CV230" i="12"/>
  <c r="CQ164" i="12"/>
  <c r="CR164" i="12" s="1"/>
  <c r="CU164" i="12"/>
  <c r="CT40" i="12"/>
  <c r="CQ40" i="12"/>
  <c r="CR40" i="12" s="1"/>
  <c r="CR90" i="12"/>
  <c r="CV103" i="12"/>
  <c r="CW103" i="12" s="1"/>
  <c r="CY103" i="12"/>
  <c r="CV251" i="12"/>
  <c r="CW251" i="12" s="1"/>
  <c r="CY251" i="12"/>
  <c r="CT250" i="12"/>
  <c r="CQ250" i="12"/>
  <c r="CW83" i="12"/>
  <c r="CQ98" i="12"/>
  <c r="CR98" i="12" s="1"/>
  <c r="CT98" i="12"/>
  <c r="CU93" i="12"/>
  <c r="CQ93" i="12"/>
  <c r="CR93" i="12" s="1"/>
  <c r="CP84" i="12"/>
  <c r="CL84" i="12"/>
  <c r="CV101" i="12"/>
  <c r="CW101" i="12" s="1"/>
  <c r="CY101" i="12"/>
  <c r="CR61" i="12"/>
  <c r="CM248" i="12"/>
  <c r="CM255" i="12" s="1"/>
  <c r="DE199" i="12"/>
  <c r="DA199" i="12"/>
  <c r="CM265" i="12"/>
  <c r="DB36" i="12"/>
  <c r="DJ166" i="12"/>
  <c r="DF166" i="12"/>
  <c r="DJ158" i="12"/>
  <c r="CL255" i="12"/>
  <c r="DA31" i="12"/>
  <c r="DB31" i="12" s="1"/>
  <c r="DD31" i="12"/>
  <c r="CQ92" i="12"/>
  <c r="CR92" i="12" s="1"/>
  <c r="CT92" i="12"/>
  <c r="CV267" i="12"/>
  <c r="CW267" i="12" s="1"/>
  <c r="CY267" i="12"/>
  <c r="CR105" i="12"/>
  <c r="DD244" i="12"/>
  <c r="CL274" i="12"/>
  <c r="CM200" i="12"/>
  <c r="CM203" i="12" s="1"/>
  <c r="DB213" i="12"/>
  <c r="CY71" i="12"/>
  <c r="CV71" i="12"/>
  <c r="CQ110" i="12"/>
  <c r="CR110" i="12" s="1"/>
  <c r="CT110" i="12"/>
  <c r="CW271" i="12"/>
  <c r="CM112" i="12"/>
  <c r="CZ81" i="12"/>
  <c r="CV81" i="12"/>
  <c r="CV109" i="12"/>
  <c r="CW109" i="12" s="1"/>
  <c r="CY109" i="12"/>
  <c r="DD93" i="12"/>
  <c r="CV247" i="12"/>
  <c r="CY247" i="12"/>
  <c r="CV202" i="12"/>
  <c r="CW202" i="12" s="1"/>
  <c r="CY202" i="12"/>
  <c r="DJ162" i="12"/>
  <c r="DF162" i="12"/>
  <c r="CY159" i="12"/>
  <c r="CV159" i="12"/>
  <c r="BR214" i="7"/>
  <c r="BU214" i="7"/>
  <c r="BR212" i="7"/>
  <c r="BS212" i="7" s="1"/>
  <c r="BU212" i="7"/>
  <c r="BN212" i="7"/>
  <c r="BW213" i="7"/>
  <c r="BX213" i="7" s="1"/>
  <c r="BZ213" i="7"/>
  <c r="DA136" i="12" l="1"/>
  <c r="DB136" i="12" s="1"/>
  <c r="DD136" i="12"/>
  <c r="DI134" i="12"/>
  <c r="DF134" i="12"/>
  <c r="DG134" i="12" s="1"/>
  <c r="DI133" i="12"/>
  <c r="DF133" i="12"/>
  <c r="DG133" i="12" s="1"/>
  <c r="CW136" i="12"/>
  <c r="CV148" i="12"/>
  <c r="DA147" i="12"/>
  <c r="DB147" i="12" s="1"/>
  <c r="DD147" i="12"/>
  <c r="DI135" i="12"/>
  <c r="DF135" i="12"/>
  <c r="DS185" i="12"/>
  <c r="DT185" i="12" s="1"/>
  <c r="DX185" i="12" s="1"/>
  <c r="CW147" i="12"/>
  <c r="CW148" i="12" s="1"/>
  <c r="CZ82" i="12"/>
  <c r="CV82" i="12"/>
  <c r="CW82" i="12" s="1"/>
  <c r="CG278" i="12"/>
  <c r="DI128" i="12"/>
  <c r="DF128" i="12"/>
  <c r="DI132" i="12"/>
  <c r="DF132" i="12"/>
  <c r="DG132" i="12" s="1"/>
  <c r="DI130" i="12"/>
  <c r="DF130" i="12"/>
  <c r="DG130" i="12" s="1"/>
  <c r="DI129" i="12"/>
  <c r="DF129" i="12"/>
  <c r="DG129" i="12" s="1"/>
  <c r="DB129" i="12"/>
  <c r="DI127" i="12"/>
  <c r="DF127" i="12"/>
  <c r="DI126" i="12"/>
  <c r="DF126" i="12"/>
  <c r="DG126" i="12" s="1"/>
  <c r="DB126" i="12"/>
  <c r="CV87" i="12"/>
  <c r="CW87" i="12" s="1"/>
  <c r="CY87" i="12"/>
  <c r="CR73" i="12"/>
  <c r="DS188" i="12"/>
  <c r="DT188" i="12" s="1"/>
  <c r="DX188" i="12" s="1"/>
  <c r="CY60" i="12"/>
  <c r="CV60" i="12"/>
  <c r="CY168" i="12"/>
  <c r="CV168" i="12"/>
  <c r="CY85" i="12"/>
  <c r="CV85" i="12"/>
  <c r="CY254" i="12"/>
  <c r="CV254" i="12"/>
  <c r="CW254" i="12" s="1"/>
  <c r="CY160" i="12"/>
  <c r="CV160" i="12"/>
  <c r="CW160" i="12" s="1"/>
  <c r="DS66" i="12"/>
  <c r="CY201" i="12"/>
  <c r="CV201" i="12"/>
  <c r="CW201" i="12" s="1"/>
  <c r="CY253" i="12"/>
  <c r="CV253" i="12"/>
  <c r="CW253" i="12" s="1"/>
  <c r="DS70" i="12"/>
  <c r="CH278" i="12"/>
  <c r="C314" i="12" s="1"/>
  <c r="D314" i="12" s="1"/>
  <c r="CY235" i="12"/>
  <c r="CV235" i="12"/>
  <c r="CW235" i="12" s="1"/>
  <c r="CQ255" i="12"/>
  <c r="CM274" i="12"/>
  <c r="CY158" i="12"/>
  <c r="CV158" i="12"/>
  <c r="CW158" i="12" s="1"/>
  <c r="CY86" i="12"/>
  <c r="CV86" i="12"/>
  <c r="CW86" i="12" s="1"/>
  <c r="CW247" i="12"/>
  <c r="DI244" i="12"/>
  <c r="CV234" i="12"/>
  <c r="CY234" i="12"/>
  <c r="DD57" i="12"/>
  <c r="DA57" i="12"/>
  <c r="DD246" i="12"/>
  <c r="DA246" i="12"/>
  <c r="CV112" i="12"/>
  <c r="CY112" i="12"/>
  <c r="DI263" i="12"/>
  <c r="DA105" i="12"/>
  <c r="DB105" i="12" s="1"/>
  <c r="DD105" i="12"/>
  <c r="CV265" i="12"/>
  <c r="CY265" i="12"/>
  <c r="CR116" i="12"/>
  <c r="DB23" i="12"/>
  <c r="DI248" i="12"/>
  <c r="CW94" i="12"/>
  <c r="DA115" i="12"/>
  <c r="DB115" i="12" s="1"/>
  <c r="DD115" i="12"/>
  <c r="DD171" i="12"/>
  <c r="DA171" i="12"/>
  <c r="DB171" i="12" s="1"/>
  <c r="DA202" i="12"/>
  <c r="DB202" i="12" s="1"/>
  <c r="DD202" i="12"/>
  <c r="CW81" i="12"/>
  <c r="DD71" i="12"/>
  <c r="DA71" i="12"/>
  <c r="DB71" i="12" s="1"/>
  <c r="DB199" i="12"/>
  <c r="DD251" i="12"/>
  <c r="DA251" i="12"/>
  <c r="DB251" i="12" s="1"/>
  <c r="CW230" i="12"/>
  <c r="DD161" i="12"/>
  <c r="DA161" i="12"/>
  <c r="DB161" i="12" s="1"/>
  <c r="DA96" i="12"/>
  <c r="DB96" i="12" s="1"/>
  <c r="DD96" i="12"/>
  <c r="CZ244" i="12"/>
  <c r="CV244" i="12"/>
  <c r="CW244" i="12" s="1"/>
  <c r="DA38" i="12"/>
  <c r="DD38" i="12"/>
  <c r="CZ248" i="12"/>
  <c r="CV248" i="12"/>
  <c r="CW248" i="12" s="1"/>
  <c r="DD157" i="12"/>
  <c r="DA157" i="12"/>
  <c r="DB157" i="12" s="1"/>
  <c r="CY264" i="12"/>
  <c r="CV264" i="12"/>
  <c r="CW264" i="12" s="1"/>
  <c r="DD69" i="12"/>
  <c r="DA69" i="12"/>
  <c r="DB69" i="12" s="1"/>
  <c r="DN231" i="12"/>
  <c r="DP231" i="12" s="1"/>
  <c r="DQ231" i="12" s="1"/>
  <c r="DK231" i="12"/>
  <c r="DJ228" i="12"/>
  <c r="DF228" i="12"/>
  <c r="DK36" i="12"/>
  <c r="DN36" i="12"/>
  <c r="DP36" i="12" s="1"/>
  <c r="DQ36" i="12" s="1"/>
  <c r="CW193" i="12"/>
  <c r="CY39" i="12"/>
  <c r="CV39" i="12"/>
  <c r="CW39" i="12" s="1"/>
  <c r="CV35" i="12"/>
  <c r="CY35" i="12"/>
  <c r="DW185" i="12"/>
  <c r="CR203" i="12"/>
  <c r="DA94" i="12"/>
  <c r="DB94" i="12" s="1"/>
  <c r="DD94" i="12"/>
  <c r="DI170" i="12"/>
  <c r="DF170" i="12"/>
  <c r="DA243" i="12"/>
  <c r="DD243" i="12"/>
  <c r="DB229" i="12"/>
  <c r="DD269" i="12"/>
  <c r="DA269" i="12"/>
  <c r="DB269" i="12" s="1"/>
  <c r="CW172" i="12"/>
  <c r="DD90" i="12"/>
  <c r="DA90" i="12"/>
  <c r="DB90" i="12" s="1"/>
  <c r="CU215" i="12"/>
  <c r="CQ215" i="12"/>
  <c r="CR215" i="12" s="1"/>
  <c r="DD159" i="12"/>
  <c r="DA159" i="12"/>
  <c r="DB159" i="12" s="1"/>
  <c r="DI93" i="12"/>
  <c r="DE81" i="12"/>
  <c r="DA81" i="12"/>
  <c r="CV110" i="12"/>
  <c r="CW110" i="12" s="1"/>
  <c r="CY110" i="12"/>
  <c r="DK166" i="12"/>
  <c r="DL166" i="12" s="1"/>
  <c r="DO166" i="12"/>
  <c r="DP166" i="12" s="1"/>
  <c r="DQ166" i="12" s="1"/>
  <c r="DJ199" i="12"/>
  <c r="DF199" i="12"/>
  <c r="DG199" i="12" s="1"/>
  <c r="CM84" i="12"/>
  <c r="CM119" i="12" s="1"/>
  <c r="CL119" i="12"/>
  <c r="CL278" i="12" s="1"/>
  <c r="CV98" i="12"/>
  <c r="CY98" i="12"/>
  <c r="CR250" i="12"/>
  <c r="CY40" i="12"/>
  <c r="CV40" i="12"/>
  <c r="CW40" i="12" s="1"/>
  <c r="DE230" i="12"/>
  <c r="DA230" i="12"/>
  <c r="DB230" i="12" s="1"/>
  <c r="CV214" i="12"/>
  <c r="CY214" i="12"/>
  <c r="CV233" i="12"/>
  <c r="CY233" i="12"/>
  <c r="CR268" i="12"/>
  <c r="CW96" i="12"/>
  <c r="CW32" i="12"/>
  <c r="CW156" i="12"/>
  <c r="CV102" i="12"/>
  <c r="CY102" i="12"/>
  <c r="CM218" i="12"/>
  <c r="DW25" i="12"/>
  <c r="DT25" i="12"/>
  <c r="DX25" i="12" s="1"/>
  <c r="CZ263" i="12"/>
  <c r="CV263" i="12"/>
  <c r="CW263" i="12" s="1"/>
  <c r="CV106" i="12"/>
  <c r="CY106" i="12"/>
  <c r="DD95" i="12"/>
  <c r="DA95" i="12"/>
  <c r="CW249" i="12"/>
  <c r="DD167" i="12"/>
  <c r="DA167" i="12"/>
  <c r="DL197" i="12"/>
  <c r="DS197" i="12"/>
  <c r="DF271" i="12"/>
  <c r="DI271" i="12"/>
  <c r="CY245" i="12"/>
  <c r="CV245" i="12"/>
  <c r="CW245" i="12" s="1"/>
  <c r="DG183" i="12"/>
  <c r="DA33" i="12"/>
  <c r="DB33" i="12" s="1"/>
  <c r="DD33" i="12"/>
  <c r="DA111" i="12"/>
  <c r="DB111" i="12" s="1"/>
  <c r="DD111" i="12"/>
  <c r="DI174" i="12"/>
  <c r="DF174" i="12"/>
  <c r="DG174" i="12" s="1"/>
  <c r="DK27" i="12"/>
  <c r="DL27" i="12" s="1"/>
  <c r="DN27" i="12"/>
  <c r="DP27" i="12" s="1"/>
  <c r="DQ27" i="12" s="1"/>
  <c r="DE193" i="12"/>
  <c r="DA193" i="12"/>
  <c r="CR39" i="12"/>
  <c r="DN84" i="12"/>
  <c r="DD63" i="12"/>
  <c r="DA63" i="12"/>
  <c r="DB63" i="12" s="1"/>
  <c r="CR35" i="12"/>
  <c r="CR42" i="12" s="1"/>
  <c r="CQ42" i="12"/>
  <c r="DD169" i="12"/>
  <c r="DA169" i="12"/>
  <c r="CV272" i="12"/>
  <c r="CY272" i="12"/>
  <c r="DA37" i="12"/>
  <c r="DD37" i="12"/>
  <c r="CV104" i="12"/>
  <c r="CY104" i="12"/>
  <c r="CW54" i="12"/>
  <c r="CV73" i="12"/>
  <c r="DK28" i="12"/>
  <c r="DN28" i="12"/>
  <c r="DP28" i="12" s="1"/>
  <c r="DQ28" i="12" s="1"/>
  <c r="CV108" i="12"/>
  <c r="CY108" i="12"/>
  <c r="DA99" i="12"/>
  <c r="DB99" i="12" s="1"/>
  <c r="DD99" i="12"/>
  <c r="DJ229" i="12"/>
  <c r="DF229" i="12"/>
  <c r="DG229" i="12" s="1"/>
  <c r="CW269" i="12"/>
  <c r="DD172" i="12"/>
  <c r="DA172" i="12"/>
  <c r="DB172" i="12" s="1"/>
  <c r="CV100" i="12"/>
  <c r="CY100" i="12"/>
  <c r="DA262" i="12"/>
  <c r="DD262" i="12"/>
  <c r="DK162" i="12"/>
  <c r="DL162" i="12" s="1"/>
  <c r="DO162" i="12"/>
  <c r="DP162" i="12" s="1"/>
  <c r="DQ162" i="12" s="1"/>
  <c r="CW71" i="12"/>
  <c r="DO158" i="12"/>
  <c r="DA232" i="12"/>
  <c r="DD232" i="12"/>
  <c r="CR175" i="12"/>
  <c r="CV212" i="12"/>
  <c r="CY212" i="12"/>
  <c r="CW157" i="12"/>
  <c r="DK213" i="12"/>
  <c r="DL213" i="12" s="1"/>
  <c r="DN213" i="12"/>
  <c r="DP213" i="12" s="1"/>
  <c r="DQ213" i="12" s="1"/>
  <c r="DB228" i="12"/>
  <c r="DA107" i="12"/>
  <c r="DD107" i="12"/>
  <c r="DD65" i="12"/>
  <c r="DA65" i="12"/>
  <c r="CR273" i="12"/>
  <c r="DD59" i="12"/>
  <c r="DA59" i="12"/>
  <c r="CQ203" i="12"/>
  <c r="DA34" i="12"/>
  <c r="DB34" i="12" s="1"/>
  <c r="DD34" i="12"/>
  <c r="CW243" i="12"/>
  <c r="DA117" i="12"/>
  <c r="DD117" i="12"/>
  <c r="CM215" i="12"/>
  <c r="CW159" i="12"/>
  <c r="DD267" i="12"/>
  <c r="DA267" i="12"/>
  <c r="DB267" i="12" s="1"/>
  <c r="DF31" i="12"/>
  <c r="DI31" i="12"/>
  <c r="DG166" i="12"/>
  <c r="CZ93" i="12"/>
  <c r="CV93" i="12"/>
  <c r="CW93" i="12" s="1"/>
  <c r="CQ274" i="12"/>
  <c r="DA217" i="12"/>
  <c r="DB217" i="12" s="1"/>
  <c r="DD217" i="12"/>
  <c r="CY268" i="12"/>
  <c r="CV268" i="12"/>
  <c r="CW268" i="12" s="1"/>
  <c r="DA32" i="12"/>
  <c r="DB32" i="12" s="1"/>
  <c r="DD32" i="12"/>
  <c r="DD67" i="12"/>
  <c r="DA67" i="12"/>
  <c r="DB67" i="12" s="1"/>
  <c r="DF24" i="12"/>
  <c r="DI24" i="12"/>
  <c r="CZ200" i="12"/>
  <c r="CV200" i="12"/>
  <c r="CW200" i="12" s="1"/>
  <c r="CR212" i="12"/>
  <c r="DL189" i="12"/>
  <c r="DS189" i="12"/>
  <c r="DA249" i="12"/>
  <c r="DB249" i="12" s="1"/>
  <c r="DD249" i="12"/>
  <c r="CY270" i="12"/>
  <c r="CV270" i="12"/>
  <c r="DG162" i="12"/>
  <c r="DA247" i="12"/>
  <c r="DB247" i="12" s="1"/>
  <c r="DD247" i="12"/>
  <c r="DA109" i="12"/>
  <c r="DB109" i="12" s="1"/>
  <c r="DD109" i="12"/>
  <c r="CV92" i="12"/>
  <c r="CW92" i="12" s="1"/>
  <c r="CY92" i="12"/>
  <c r="DA101" i="12"/>
  <c r="DB101" i="12" s="1"/>
  <c r="DD101" i="12"/>
  <c r="CU84" i="12"/>
  <c r="CQ84" i="12"/>
  <c r="CV250" i="12"/>
  <c r="CW250" i="12" s="1"/>
  <c r="CY250" i="12"/>
  <c r="DA103" i="12"/>
  <c r="DB103" i="12" s="1"/>
  <c r="DD103" i="12"/>
  <c r="CZ164" i="12"/>
  <c r="CV164" i="12"/>
  <c r="CW164" i="12" s="1"/>
  <c r="CR233" i="12"/>
  <c r="CR236" i="12" s="1"/>
  <c r="CQ236" i="12"/>
  <c r="DN81" i="12"/>
  <c r="CV118" i="12"/>
  <c r="CW118" i="12" s="1"/>
  <c r="CY118" i="12"/>
  <c r="DD156" i="12"/>
  <c r="DA156" i="12"/>
  <c r="DK266" i="12"/>
  <c r="DN266" i="12"/>
  <c r="DP266" i="12" s="1"/>
  <c r="DQ266" i="12" s="1"/>
  <c r="DA113" i="12"/>
  <c r="DB113" i="12" s="1"/>
  <c r="DD113" i="12"/>
  <c r="DD173" i="12"/>
  <c r="DA173" i="12"/>
  <c r="CQ175" i="12"/>
  <c r="DS196" i="12"/>
  <c r="CR245" i="12"/>
  <c r="CR255" i="12" s="1"/>
  <c r="DD165" i="12"/>
  <c r="DA165" i="12"/>
  <c r="DO183" i="12"/>
  <c r="DP183" i="12" s="1"/>
  <c r="DK183" i="12"/>
  <c r="CW33" i="12"/>
  <c r="DN89" i="12"/>
  <c r="DP89" i="12" s="1"/>
  <c r="DQ89" i="12" s="1"/>
  <c r="DK89" i="12"/>
  <c r="DL89" i="12" s="1"/>
  <c r="CW111" i="12"/>
  <c r="DG27" i="12"/>
  <c r="DF83" i="12"/>
  <c r="DI83" i="12"/>
  <c r="CV116" i="12"/>
  <c r="CW116" i="12" s="1"/>
  <c r="CY116" i="12"/>
  <c r="CV273" i="12"/>
  <c r="CW273" i="12" s="1"/>
  <c r="CY273" i="12"/>
  <c r="DF23" i="12"/>
  <c r="DI23" i="12"/>
  <c r="CV114" i="12"/>
  <c r="CW114" i="12" s="1"/>
  <c r="CY114" i="12"/>
  <c r="DD88" i="12"/>
  <c r="DA88" i="12"/>
  <c r="DD54" i="12"/>
  <c r="DA54" i="12"/>
  <c r="DD163" i="12"/>
  <c r="DA163" i="12"/>
  <c r="CW99" i="12"/>
  <c r="DL184" i="12"/>
  <c r="DS184" i="12"/>
  <c r="DA97" i="12"/>
  <c r="DB97" i="12" s="1"/>
  <c r="DD97" i="12"/>
  <c r="CV91" i="12"/>
  <c r="CW91" i="12" s="1"/>
  <c r="CY91" i="12"/>
  <c r="CW171" i="12"/>
  <c r="DD61" i="12"/>
  <c r="DA61" i="12"/>
  <c r="CW262" i="12"/>
  <c r="DF252" i="12"/>
  <c r="DI252" i="12"/>
  <c r="BW214" i="7"/>
  <c r="BX214" i="7" s="1"/>
  <c r="BZ214" i="7"/>
  <c r="BS214" i="7"/>
  <c r="CB213" i="7"/>
  <c r="CC213" i="7" s="1"/>
  <c r="CE213" i="7"/>
  <c r="BW212" i="7"/>
  <c r="BX212" i="7" s="1"/>
  <c r="BZ212" i="7"/>
  <c r="DI147" i="12" l="1"/>
  <c r="DF147" i="12"/>
  <c r="DN133" i="12"/>
  <c r="DP133" i="12" s="1"/>
  <c r="DQ133" i="12" s="1"/>
  <c r="DK133" i="12"/>
  <c r="DL133" i="12" s="1"/>
  <c r="DN134" i="12"/>
  <c r="DP134" i="12" s="1"/>
  <c r="DQ134" i="12" s="1"/>
  <c r="DK134" i="12"/>
  <c r="DL134" i="12" s="1"/>
  <c r="DS89" i="12"/>
  <c r="DA148" i="12"/>
  <c r="DE82" i="12"/>
  <c r="DA82" i="12"/>
  <c r="DI136" i="12"/>
  <c r="DF136" i="12"/>
  <c r="DG136" i="12" s="1"/>
  <c r="DK135" i="12"/>
  <c r="DL135" i="12" s="1"/>
  <c r="DN135" i="12"/>
  <c r="DP135" i="12" s="1"/>
  <c r="DQ135" i="12" s="1"/>
  <c r="DS166" i="12"/>
  <c r="DT166" i="12" s="1"/>
  <c r="DX166" i="12" s="1"/>
  <c r="DG135" i="12"/>
  <c r="DS135" i="12"/>
  <c r="DS27" i="12"/>
  <c r="DB148" i="12"/>
  <c r="DW188" i="12"/>
  <c r="DG128" i="12"/>
  <c r="DN128" i="12"/>
  <c r="DP128" i="12" s="1"/>
  <c r="DQ128" i="12" s="1"/>
  <c r="DK128" i="12"/>
  <c r="DL128" i="12" s="1"/>
  <c r="DN132" i="12"/>
  <c r="DP132" i="12" s="1"/>
  <c r="DQ132" i="12" s="1"/>
  <c r="DK132" i="12"/>
  <c r="DL132" i="12" s="1"/>
  <c r="DN130" i="12"/>
  <c r="DP130" i="12" s="1"/>
  <c r="DQ130" i="12" s="1"/>
  <c r="DK130" i="12"/>
  <c r="DL130" i="12" s="1"/>
  <c r="DN129" i="12"/>
  <c r="DP129" i="12" s="1"/>
  <c r="DQ129" i="12" s="1"/>
  <c r="DK129" i="12"/>
  <c r="DL129" i="12" s="1"/>
  <c r="DG127" i="12"/>
  <c r="DN127" i="12"/>
  <c r="DP127" i="12" s="1"/>
  <c r="DQ127" i="12" s="1"/>
  <c r="DK127" i="12"/>
  <c r="DL127" i="12" s="1"/>
  <c r="DN126" i="12"/>
  <c r="DP126" i="12" s="1"/>
  <c r="DQ126" i="12" s="1"/>
  <c r="DK126" i="12"/>
  <c r="DL126" i="12" s="1"/>
  <c r="CW203" i="12"/>
  <c r="DA87" i="12"/>
  <c r="DB87" i="12" s="1"/>
  <c r="DD87" i="12"/>
  <c r="CM278" i="12"/>
  <c r="C315" i="12" s="1"/>
  <c r="D315" i="12" s="1"/>
  <c r="DD158" i="12"/>
  <c r="DA158" i="12"/>
  <c r="DB158" i="12" s="1"/>
  <c r="DD168" i="12"/>
  <c r="DA168" i="12"/>
  <c r="DB168" i="12" s="1"/>
  <c r="CR218" i="12"/>
  <c r="DA235" i="12"/>
  <c r="DB235" i="12" s="1"/>
  <c r="DD235" i="12"/>
  <c r="DD253" i="12"/>
  <c r="DA253" i="12"/>
  <c r="DB253" i="12" s="1"/>
  <c r="CW85" i="12"/>
  <c r="CW60" i="12"/>
  <c r="CW73" i="12" s="1"/>
  <c r="DT70" i="12"/>
  <c r="DX70" i="12" s="1"/>
  <c r="DW70" i="12"/>
  <c r="DD201" i="12"/>
  <c r="DA201" i="12"/>
  <c r="DB201" i="12" s="1"/>
  <c r="CW168" i="12"/>
  <c r="CW175" i="12" s="1"/>
  <c r="DS213" i="12"/>
  <c r="DW213" i="12" s="1"/>
  <c r="DD86" i="12"/>
  <c r="DA86" i="12"/>
  <c r="DB86" i="12" s="1"/>
  <c r="DT66" i="12"/>
  <c r="DX66" i="12" s="1"/>
  <c r="DW66" i="12"/>
  <c r="DD254" i="12"/>
  <c r="DA254" i="12"/>
  <c r="DB254" i="12" s="1"/>
  <c r="CR274" i="12"/>
  <c r="CV203" i="12"/>
  <c r="DD160" i="12"/>
  <c r="DA160" i="12"/>
  <c r="DD85" i="12"/>
  <c r="DA85" i="12"/>
  <c r="DB85" i="12" s="1"/>
  <c r="DD60" i="12"/>
  <c r="DA60" i="12"/>
  <c r="DB60" i="12" s="1"/>
  <c r="DW89" i="12"/>
  <c r="DT89" i="12"/>
  <c r="DX89" i="12" s="1"/>
  <c r="DA273" i="12"/>
  <c r="DB273" i="12" s="1"/>
  <c r="DD273" i="12"/>
  <c r="DN83" i="12"/>
  <c r="DP83" i="12" s="1"/>
  <c r="DQ83" i="12" s="1"/>
  <c r="DK83" i="12"/>
  <c r="DL83" i="12" s="1"/>
  <c r="DL183" i="12"/>
  <c r="DS183" i="12"/>
  <c r="DB173" i="12"/>
  <c r="DI156" i="12"/>
  <c r="DF156" i="12"/>
  <c r="DW166" i="12"/>
  <c r="CV255" i="12"/>
  <c r="DB65" i="12"/>
  <c r="DB107" i="12"/>
  <c r="DA212" i="12"/>
  <c r="DD212" i="12"/>
  <c r="DA104" i="12"/>
  <c r="DB104" i="12" s="1"/>
  <c r="DD104" i="12"/>
  <c r="DD245" i="12"/>
  <c r="DA245" i="12"/>
  <c r="DG170" i="12"/>
  <c r="DG228" i="12"/>
  <c r="DI38" i="12"/>
  <c r="DF38" i="12"/>
  <c r="DG38" i="12" s="1"/>
  <c r="DN263" i="12"/>
  <c r="DI57" i="12"/>
  <c r="DF57" i="12"/>
  <c r="DG57" i="12" s="1"/>
  <c r="DG252" i="12"/>
  <c r="DI173" i="12"/>
  <c r="DF173" i="12"/>
  <c r="DG173" i="12" s="1"/>
  <c r="DF103" i="12"/>
  <c r="DI103" i="12"/>
  <c r="CR84" i="12"/>
  <c r="CR119" i="12" s="1"/>
  <c r="CQ119" i="12"/>
  <c r="DI247" i="12"/>
  <c r="DF247" i="12"/>
  <c r="DG247" i="12" s="1"/>
  <c r="CW270" i="12"/>
  <c r="DG24" i="12"/>
  <c r="DI217" i="12"/>
  <c r="DF217" i="12"/>
  <c r="DG217" i="12" s="1"/>
  <c r="DF34" i="12"/>
  <c r="DG34" i="12" s="1"/>
  <c r="DI34" i="12"/>
  <c r="DI59" i="12"/>
  <c r="DF59" i="12"/>
  <c r="DG59" i="12" s="1"/>
  <c r="DI65" i="12"/>
  <c r="DF65" i="12"/>
  <c r="DG65" i="12" s="1"/>
  <c r="CW100" i="12"/>
  <c r="DO229" i="12"/>
  <c r="DP229" i="12" s="1"/>
  <c r="DQ229" i="12" s="1"/>
  <c r="DK229" i="12"/>
  <c r="DL229" i="12" s="1"/>
  <c r="DL28" i="12"/>
  <c r="DS28" i="12"/>
  <c r="CW104" i="12"/>
  <c r="DA272" i="12"/>
  <c r="DB272" i="12" s="1"/>
  <c r="DD272" i="12"/>
  <c r="DK271" i="12"/>
  <c r="DL271" i="12" s="1"/>
  <c r="DN271" i="12"/>
  <c r="DP271" i="12" s="1"/>
  <c r="DQ271" i="12" s="1"/>
  <c r="DB95" i="12"/>
  <c r="DE263" i="12"/>
  <c r="DA263" i="12"/>
  <c r="DB263" i="12" s="1"/>
  <c r="DA102" i="12"/>
  <c r="DB102" i="12" s="1"/>
  <c r="DD102" i="12"/>
  <c r="DJ230" i="12"/>
  <c r="DF230" i="12"/>
  <c r="DG230" i="12" s="1"/>
  <c r="CZ215" i="12"/>
  <c r="CV215" i="12"/>
  <c r="CW215" i="12" s="1"/>
  <c r="DN170" i="12"/>
  <c r="DP170" i="12" s="1"/>
  <c r="DQ170" i="12" s="1"/>
  <c r="DK170" i="12"/>
  <c r="DL170" i="12" s="1"/>
  <c r="DI69" i="12"/>
  <c r="DF69" i="12"/>
  <c r="DB38" i="12"/>
  <c r="DI161" i="12"/>
  <c r="DF161" i="12"/>
  <c r="DG161" i="12" s="1"/>
  <c r="DF246" i="12"/>
  <c r="DG246" i="12" s="1"/>
  <c r="DI246" i="12"/>
  <c r="DD234" i="12"/>
  <c r="DA234" i="12"/>
  <c r="DB234" i="12" s="1"/>
  <c r="DA91" i="12"/>
  <c r="DD91" i="12"/>
  <c r="DF97" i="12"/>
  <c r="DG97" i="12" s="1"/>
  <c r="DI97" i="12"/>
  <c r="DB54" i="12"/>
  <c r="DA73" i="12"/>
  <c r="DA114" i="12"/>
  <c r="DD114" i="12"/>
  <c r="DK23" i="12"/>
  <c r="DN23" i="12"/>
  <c r="DP23" i="12" s="1"/>
  <c r="DA116" i="12"/>
  <c r="DD116" i="12"/>
  <c r="DT27" i="12"/>
  <c r="DX27" i="12" s="1"/>
  <c r="DW27" i="12"/>
  <c r="DB165" i="12"/>
  <c r="DL266" i="12"/>
  <c r="DS266" i="12"/>
  <c r="CZ84" i="12"/>
  <c r="CV84" i="12"/>
  <c r="DA92" i="12"/>
  <c r="DB92" i="12" s="1"/>
  <c r="DD92" i="12"/>
  <c r="DA270" i="12"/>
  <c r="DB270" i="12" s="1"/>
  <c r="DD270" i="12"/>
  <c r="DB117" i="12"/>
  <c r="CV274" i="12"/>
  <c r="DI54" i="12"/>
  <c r="DF54" i="12"/>
  <c r="DG23" i="12"/>
  <c r="DI165" i="12"/>
  <c r="DF165" i="12"/>
  <c r="DG165" i="12" s="1"/>
  <c r="DW196" i="12"/>
  <c r="DT196" i="12"/>
  <c r="DX196" i="12" s="1"/>
  <c r="DF113" i="12"/>
  <c r="DG113" i="12" s="1"/>
  <c r="DI113" i="12"/>
  <c r="DB156" i="12"/>
  <c r="DA118" i="12"/>
  <c r="DB118" i="12" s="1"/>
  <c r="DD118" i="12"/>
  <c r="DE164" i="12"/>
  <c r="DA164" i="12"/>
  <c r="DB164" i="12" s="1"/>
  <c r="DD250" i="12"/>
  <c r="DA250" i="12"/>
  <c r="DB250" i="12" s="1"/>
  <c r="DF101" i="12"/>
  <c r="DG101" i="12" s="1"/>
  <c r="DI101" i="12"/>
  <c r="DF109" i="12"/>
  <c r="DI109" i="12"/>
  <c r="DS162" i="12"/>
  <c r="DF249" i="12"/>
  <c r="DG249" i="12" s="1"/>
  <c r="DI249" i="12"/>
  <c r="CQ218" i="12"/>
  <c r="DE200" i="12"/>
  <c r="DA200" i="12"/>
  <c r="DB200" i="12" s="1"/>
  <c r="DI67" i="12"/>
  <c r="DF67" i="12"/>
  <c r="DA268" i="12"/>
  <c r="DD268" i="12"/>
  <c r="DE93" i="12"/>
  <c r="DA93" i="12"/>
  <c r="DG31" i="12"/>
  <c r="CW255" i="12"/>
  <c r="DF107" i="12"/>
  <c r="DG107" i="12" s="1"/>
  <c r="DI107" i="12"/>
  <c r="DB232" i="12"/>
  <c r="DB262" i="12"/>
  <c r="DI172" i="12"/>
  <c r="DF172" i="12"/>
  <c r="DG172" i="12" s="1"/>
  <c r="CW108" i="12"/>
  <c r="DF37" i="12"/>
  <c r="DG37" i="12" s="1"/>
  <c r="DI37" i="12"/>
  <c r="DB169" i="12"/>
  <c r="DW197" i="12"/>
  <c r="DT197" i="12"/>
  <c r="DX197" i="12" s="1"/>
  <c r="DA106" i="12"/>
  <c r="DB106" i="12" s="1"/>
  <c r="DD106" i="12"/>
  <c r="CV175" i="12"/>
  <c r="DA233" i="12"/>
  <c r="DD233" i="12"/>
  <c r="CW214" i="12"/>
  <c r="DA40" i="12"/>
  <c r="DD40" i="12"/>
  <c r="CW98" i="12"/>
  <c r="DJ81" i="12"/>
  <c r="DF81" i="12"/>
  <c r="DI159" i="12"/>
  <c r="DF159" i="12"/>
  <c r="DI90" i="12"/>
  <c r="DF90" i="12"/>
  <c r="DB243" i="12"/>
  <c r="DA39" i="12"/>
  <c r="DD39" i="12"/>
  <c r="DL36" i="12"/>
  <c r="DS36" i="12"/>
  <c r="DA264" i="12"/>
  <c r="DD264" i="12"/>
  <c r="DE248" i="12"/>
  <c r="DA248" i="12"/>
  <c r="DE244" i="12"/>
  <c r="DA244" i="12"/>
  <c r="DB244" i="12" s="1"/>
  <c r="DD265" i="12"/>
  <c r="DA265" i="12"/>
  <c r="DB265" i="12" s="1"/>
  <c r="CW112" i="12"/>
  <c r="DB57" i="12"/>
  <c r="DN252" i="12"/>
  <c r="DP252" i="12" s="1"/>
  <c r="DQ252" i="12" s="1"/>
  <c r="DK252" i="12"/>
  <c r="DL252" i="12" s="1"/>
  <c r="DB61" i="12"/>
  <c r="DW184" i="12"/>
  <c r="DT184" i="12"/>
  <c r="DX184" i="12" s="1"/>
  <c r="DB163" i="12"/>
  <c r="DB88" i="12"/>
  <c r="DK24" i="12"/>
  <c r="DL24" i="12" s="1"/>
  <c r="DN24" i="12"/>
  <c r="DP24" i="12" s="1"/>
  <c r="DQ24" i="12" s="1"/>
  <c r="DF32" i="12"/>
  <c r="DG32" i="12" s="1"/>
  <c r="DI32" i="12"/>
  <c r="DB59" i="12"/>
  <c r="DA100" i="12"/>
  <c r="DB100" i="12" s="1"/>
  <c r="DD100" i="12"/>
  <c r="DB37" i="12"/>
  <c r="DI169" i="12"/>
  <c r="DF169" i="12"/>
  <c r="DG169" i="12" s="1"/>
  <c r="DB193" i="12"/>
  <c r="CW106" i="12"/>
  <c r="CW233" i="12"/>
  <c r="CV236" i="12"/>
  <c r="DO199" i="12"/>
  <c r="DP199" i="12" s="1"/>
  <c r="DQ199" i="12" s="1"/>
  <c r="DK199" i="12"/>
  <c r="DA110" i="12"/>
  <c r="DB110" i="12" s="1"/>
  <c r="DD110" i="12"/>
  <c r="DN93" i="12"/>
  <c r="DA35" i="12"/>
  <c r="DB35" i="12" s="1"/>
  <c r="DD35" i="12"/>
  <c r="DI171" i="12"/>
  <c r="DF171" i="12"/>
  <c r="CW265" i="12"/>
  <c r="DB246" i="12"/>
  <c r="DI61" i="12"/>
  <c r="DF61" i="12"/>
  <c r="DG61" i="12" s="1"/>
  <c r="DI163" i="12"/>
  <c r="DF163" i="12"/>
  <c r="DG163" i="12" s="1"/>
  <c r="DI88" i="12"/>
  <c r="DF88" i="12"/>
  <c r="DG88" i="12" s="1"/>
  <c r="DG83" i="12"/>
  <c r="DQ183" i="12"/>
  <c r="DW189" i="12"/>
  <c r="DT189" i="12"/>
  <c r="DX189" i="12" s="1"/>
  <c r="DI267" i="12"/>
  <c r="DF267" i="12"/>
  <c r="DG267" i="12" s="1"/>
  <c r="DF117" i="12"/>
  <c r="DG117" i="12" s="1"/>
  <c r="DI117" i="12"/>
  <c r="CW212" i="12"/>
  <c r="DI63" i="12"/>
  <c r="DF63" i="12"/>
  <c r="DG63" i="12" s="1"/>
  <c r="DJ193" i="12"/>
  <c r="DF193" i="12"/>
  <c r="DN174" i="12"/>
  <c r="DP174" i="12" s="1"/>
  <c r="DQ174" i="12" s="1"/>
  <c r="DK174" i="12"/>
  <c r="DL174" i="12" s="1"/>
  <c r="DF33" i="12"/>
  <c r="DI33" i="12"/>
  <c r="DB167" i="12"/>
  <c r="CW35" i="12"/>
  <c r="CW42" i="12" s="1"/>
  <c r="CV42" i="12"/>
  <c r="DO228" i="12"/>
  <c r="DP228" i="12" s="1"/>
  <c r="DK228" i="12"/>
  <c r="DI157" i="12"/>
  <c r="DF157" i="12"/>
  <c r="DG157" i="12" s="1"/>
  <c r="DI251" i="12"/>
  <c r="DF251" i="12"/>
  <c r="DG251" i="12" s="1"/>
  <c r="DI202" i="12"/>
  <c r="DF202" i="12"/>
  <c r="DG202" i="12" s="1"/>
  <c r="DF115" i="12"/>
  <c r="DI115" i="12"/>
  <c r="DN248" i="12"/>
  <c r="DF105" i="12"/>
  <c r="DG105" i="12" s="1"/>
  <c r="DI105" i="12"/>
  <c r="DK31" i="12"/>
  <c r="DL31" i="12" s="1"/>
  <c r="DN31" i="12"/>
  <c r="DP31" i="12" s="1"/>
  <c r="DQ31" i="12" s="1"/>
  <c r="DF232" i="12"/>
  <c r="DG232" i="12" s="1"/>
  <c r="DI232" i="12"/>
  <c r="DI262" i="12"/>
  <c r="DF262" i="12"/>
  <c r="DF99" i="12"/>
  <c r="DI99" i="12"/>
  <c r="DA108" i="12"/>
  <c r="DB108" i="12" s="1"/>
  <c r="DD108" i="12"/>
  <c r="CW272" i="12"/>
  <c r="DF111" i="12"/>
  <c r="DI111" i="12"/>
  <c r="DG271" i="12"/>
  <c r="DI167" i="12"/>
  <c r="DF167" i="12"/>
  <c r="DG167" i="12" s="1"/>
  <c r="DF95" i="12"/>
  <c r="DG95" i="12" s="1"/>
  <c r="DI95" i="12"/>
  <c r="CW102" i="12"/>
  <c r="DA214" i="12"/>
  <c r="DB214" i="12" s="1"/>
  <c r="DD214" i="12"/>
  <c r="DA98" i="12"/>
  <c r="DB98" i="12" s="1"/>
  <c r="DD98" i="12"/>
  <c r="DB81" i="12"/>
  <c r="DF269" i="12"/>
  <c r="DI269" i="12"/>
  <c r="DI243" i="12"/>
  <c r="DF243" i="12"/>
  <c r="DI94" i="12"/>
  <c r="DF94" i="12"/>
  <c r="DG94" i="12" s="1"/>
  <c r="DL231" i="12"/>
  <c r="DS231" i="12"/>
  <c r="DF96" i="12"/>
  <c r="DI96" i="12"/>
  <c r="DI71" i="12"/>
  <c r="DF71" i="12"/>
  <c r="DG71" i="12" s="1"/>
  <c r="DA112" i="12"/>
  <c r="DB112" i="12" s="1"/>
  <c r="DD112" i="12"/>
  <c r="CW234" i="12"/>
  <c r="DN244" i="12"/>
  <c r="CB214" i="7"/>
  <c r="CE214" i="7"/>
  <c r="CG213" i="7"/>
  <c r="CJ213" i="7"/>
  <c r="CB212" i="7"/>
  <c r="CC212" i="7" s="1"/>
  <c r="CE212" i="7"/>
  <c r="DN147" i="12" l="1"/>
  <c r="DP147" i="12" s="1"/>
  <c r="DQ147" i="12" s="1"/>
  <c r="DK147" i="12"/>
  <c r="DL147" i="12" s="1"/>
  <c r="DG148" i="12"/>
  <c r="DJ82" i="12"/>
  <c r="DF82" i="12"/>
  <c r="DG82" i="12" s="1"/>
  <c r="DA236" i="12"/>
  <c r="DN136" i="12"/>
  <c r="DP136" i="12" s="1"/>
  <c r="DQ136" i="12" s="1"/>
  <c r="DK136" i="12"/>
  <c r="DL136" i="12" s="1"/>
  <c r="DT213" i="12"/>
  <c r="DX213" i="12" s="1"/>
  <c r="DT135" i="12"/>
  <c r="DX135" i="12" s="1"/>
  <c r="DW135" i="12"/>
  <c r="DB82" i="12"/>
  <c r="DG147" i="12"/>
  <c r="DS147" i="12"/>
  <c r="DQ148" i="12"/>
  <c r="DL148" i="12"/>
  <c r="DS132" i="12"/>
  <c r="DW132" i="12" s="1"/>
  <c r="DS130" i="12"/>
  <c r="DT130" i="12" s="1"/>
  <c r="DX130" i="12" s="1"/>
  <c r="DS128" i="12"/>
  <c r="DS129" i="12"/>
  <c r="DS127" i="12"/>
  <c r="DB203" i="12"/>
  <c r="CQ278" i="12"/>
  <c r="DI87" i="12"/>
  <c r="DF87" i="12"/>
  <c r="CW236" i="12"/>
  <c r="DS126" i="12"/>
  <c r="DW126" i="12" s="1"/>
  <c r="CW274" i="12"/>
  <c r="CR278" i="12"/>
  <c r="C316" i="12" s="1"/>
  <c r="D316" i="12" s="1"/>
  <c r="DS170" i="12"/>
  <c r="DB160" i="12"/>
  <c r="DB175" i="12" s="1"/>
  <c r="DI254" i="12"/>
  <c r="DF254" i="12"/>
  <c r="DF86" i="12"/>
  <c r="DG86" i="12" s="1"/>
  <c r="DI86" i="12"/>
  <c r="CV218" i="12"/>
  <c r="DI60" i="12"/>
  <c r="DF60" i="12"/>
  <c r="DG60" i="12" s="1"/>
  <c r="DI160" i="12"/>
  <c r="DF160" i="12"/>
  <c r="DG160" i="12" s="1"/>
  <c r="DI201" i="12"/>
  <c r="DF201" i="12"/>
  <c r="DG201" i="12" s="1"/>
  <c r="DI253" i="12"/>
  <c r="DF253" i="12"/>
  <c r="DG253" i="12" s="1"/>
  <c r="DI85" i="12"/>
  <c r="DF85" i="12"/>
  <c r="DG85" i="12" s="1"/>
  <c r="DI168" i="12"/>
  <c r="DF168" i="12"/>
  <c r="CW218" i="12"/>
  <c r="DF148" i="12"/>
  <c r="DI235" i="12"/>
  <c r="DF235" i="12"/>
  <c r="DG235" i="12" s="1"/>
  <c r="DI158" i="12"/>
  <c r="DF158" i="12"/>
  <c r="DS83" i="12"/>
  <c r="DT83" i="12" s="1"/>
  <c r="DX83" i="12" s="1"/>
  <c r="DN94" i="12"/>
  <c r="DP94" i="12" s="1"/>
  <c r="DQ94" i="12" s="1"/>
  <c r="DK94" i="12"/>
  <c r="DL94" i="12" s="1"/>
  <c r="DQ228" i="12"/>
  <c r="DF35" i="12"/>
  <c r="DI35" i="12"/>
  <c r="DF110" i="12"/>
  <c r="DG110" i="12" s="1"/>
  <c r="DI110" i="12"/>
  <c r="DF264" i="12"/>
  <c r="DG264" i="12" s="1"/>
  <c r="DI264" i="12"/>
  <c r="DA255" i="12"/>
  <c r="DI40" i="12"/>
  <c r="DF40" i="12"/>
  <c r="DG40" i="12" s="1"/>
  <c r="DG109" i="12"/>
  <c r="DI250" i="12"/>
  <c r="DF250" i="12"/>
  <c r="DW266" i="12"/>
  <c r="DT266" i="12"/>
  <c r="DX266" i="12" s="1"/>
  <c r="DN161" i="12"/>
  <c r="DP161" i="12" s="1"/>
  <c r="DQ161" i="12" s="1"/>
  <c r="DK161" i="12"/>
  <c r="DN69" i="12"/>
  <c r="DP69" i="12" s="1"/>
  <c r="DQ69" i="12" s="1"/>
  <c r="DK69" i="12"/>
  <c r="DL69" i="12" s="1"/>
  <c r="DF102" i="12"/>
  <c r="DI102" i="12"/>
  <c r="DN217" i="12"/>
  <c r="DP217" i="12" s="1"/>
  <c r="DQ217" i="12" s="1"/>
  <c r="DK217" i="12"/>
  <c r="DL217" i="12" s="1"/>
  <c r="DW170" i="12"/>
  <c r="DT170" i="12"/>
  <c r="DX170" i="12" s="1"/>
  <c r="DF212" i="12"/>
  <c r="DI212" i="12"/>
  <c r="DN156" i="12"/>
  <c r="DP156" i="12" s="1"/>
  <c r="DK156" i="12"/>
  <c r="DS133" i="12"/>
  <c r="DG243" i="12"/>
  <c r="DF108" i="12"/>
  <c r="DG108" i="12" s="1"/>
  <c r="DI108" i="12"/>
  <c r="DK105" i="12"/>
  <c r="DN105" i="12"/>
  <c r="DP105" i="12" s="1"/>
  <c r="DQ105" i="12" s="1"/>
  <c r="DK115" i="12"/>
  <c r="DL115" i="12" s="1"/>
  <c r="DN115" i="12"/>
  <c r="DP115" i="12" s="1"/>
  <c r="DQ115" i="12" s="1"/>
  <c r="DK117" i="12"/>
  <c r="DN117" i="12"/>
  <c r="DP117" i="12" s="1"/>
  <c r="DQ117" i="12" s="1"/>
  <c r="DN88" i="12"/>
  <c r="DP88" i="12" s="1"/>
  <c r="DQ88" i="12" s="1"/>
  <c r="DK88" i="12"/>
  <c r="DL88" i="12" s="1"/>
  <c r="DN61" i="12"/>
  <c r="DP61" i="12" s="1"/>
  <c r="DQ61" i="12" s="1"/>
  <c r="DK61" i="12"/>
  <c r="DL61" i="12" s="1"/>
  <c r="DG171" i="12"/>
  <c r="DF100" i="12"/>
  <c r="DG100" i="12" s="1"/>
  <c r="DI100" i="12"/>
  <c r="DI265" i="12"/>
  <c r="DF265" i="12"/>
  <c r="DG265" i="12" s="1"/>
  <c r="DJ244" i="12"/>
  <c r="DF244" i="12"/>
  <c r="DG244" i="12" s="1"/>
  <c r="DB264" i="12"/>
  <c r="DB39" i="12"/>
  <c r="DG159" i="12"/>
  <c r="DB40" i="12"/>
  <c r="DB233" i="12"/>
  <c r="DB236" i="12" s="1"/>
  <c r="DS134" i="12"/>
  <c r="DB93" i="12"/>
  <c r="DB268" i="12"/>
  <c r="DK101" i="12"/>
  <c r="DN101" i="12"/>
  <c r="DP101" i="12" s="1"/>
  <c r="DQ101" i="12" s="1"/>
  <c r="DN165" i="12"/>
  <c r="DP165" i="12" s="1"/>
  <c r="DQ165" i="12" s="1"/>
  <c r="DK165" i="12"/>
  <c r="DL165" i="12" s="1"/>
  <c r="DI270" i="12"/>
  <c r="DF270" i="12"/>
  <c r="DG270" i="12" s="1"/>
  <c r="CW84" i="12"/>
  <c r="CW119" i="12" s="1"/>
  <c r="CV119" i="12"/>
  <c r="DL23" i="12"/>
  <c r="DF91" i="12"/>
  <c r="DG91" i="12" s="1"/>
  <c r="DI91" i="12"/>
  <c r="DK246" i="12"/>
  <c r="DN246" i="12"/>
  <c r="DP246" i="12" s="1"/>
  <c r="DQ246" i="12" s="1"/>
  <c r="DN65" i="12"/>
  <c r="DP65" i="12" s="1"/>
  <c r="DQ65" i="12" s="1"/>
  <c r="DK65" i="12"/>
  <c r="DL65" i="12" s="1"/>
  <c r="DS24" i="12"/>
  <c r="DN57" i="12"/>
  <c r="DP57" i="12" s="1"/>
  <c r="DQ57" i="12" s="1"/>
  <c r="DK57" i="12"/>
  <c r="DL57" i="12" s="1"/>
  <c r="DK38" i="12"/>
  <c r="DL38" i="12" s="1"/>
  <c r="DN38" i="12"/>
  <c r="DP38" i="12" s="1"/>
  <c r="DQ38" i="12" s="1"/>
  <c r="DB212" i="12"/>
  <c r="DK243" i="12"/>
  <c r="DN243" i="12"/>
  <c r="DP243" i="12" s="1"/>
  <c r="DN167" i="12"/>
  <c r="DP167" i="12" s="1"/>
  <c r="DQ167" i="12" s="1"/>
  <c r="DK167" i="12"/>
  <c r="DL167" i="12" s="1"/>
  <c r="DG111" i="12"/>
  <c r="DN232" i="12"/>
  <c r="DP232" i="12" s="1"/>
  <c r="DQ232" i="12" s="1"/>
  <c r="DK232" i="12"/>
  <c r="DG115" i="12"/>
  <c r="DS115" i="12"/>
  <c r="DN157" i="12"/>
  <c r="DP157" i="12" s="1"/>
  <c r="DQ157" i="12" s="1"/>
  <c r="DK157" i="12"/>
  <c r="DL157" i="12" s="1"/>
  <c r="DN63" i="12"/>
  <c r="DP63" i="12" s="1"/>
  <c r="DQ63" i="12" s="1"/>
  <c r="DK63" i="12"/>
  <c r="DL63" i="12" s="1"/>
  <c r="DW83" i="12"/>
  <c r="DN171" i="12"/>
  <c r="DP171" i="12" s="1"/>
  <c r="DQ171" i="12" s="1"/>
  <c r="DK171" i="12"/>
  <c r="DL171" i="12" s="1"/>
  <c r="DL199" i="12"/>
  <c r="DS199" i="12"/>
  <c r="DN169" i="12"/>
  <c r="DP169" i="12" s="1"/>
  <c r="DQ169" i="12" s="1"/>
  <c r="DK169" i="12"/>
  <c r="DL169" i="12" s="1"/>
  <c r="DA42" i="12"/>
  <c r="DB248" i="12"/>
  <c r="DT36" i="12"/>
  <c r="DX36" i="12" s="1"/>
  <c r="DW36" i="12"/>
  <c r="DN159" i="12"/>
  <c r="DP159" i="12" s="1"/>
  <c r="DQ159" i="12" s="1"/>
  <c r="DK159" i="12"/>
  <c r="DL159" i="12" s="1"/>
  <c r="DJ93" i="12"/>
  <c r="DF93" i="12"/>
  <c r="DG93" i="12" s="1"/>
  <c r="DG67" i="12"/>
  <c r="DJ200" i="12"/>
  <c r="DF200" i="12"/>
  <c r="DT162" i="12"/>
  <c r="DX162" i="12" s="1"/>
  <c r="DW162" i="12"/>
  <c r="DJ164" i="12"/>
  <c r="DF164" i="12"/>
  <c r="DA175" i="12"/>
  <c r="DG54" i="12"/>
  <c r="DF73" i="12"/>
  <c r="DN71" i="12"/>
  <c r="DP71" i="12" s="1"/>
  <c r="DQ71" i="12" s="1"/>
  <c r="DK71" i="12"/>
  <c r="DK96" i="12"/>
  <c r="DL96" i="12" s="1"/>
  <c r="DN96" i="12"/>
  <c r="DP96" i="12" s="1"/>
  <c r="DQ96" i="12" s="1"/>
  <c r="DN269" i="12"/>
  <c r="DP269" i="12" s="1"/>
  <c r="DQ269" i="12" s="1"/>
  <c r="DK269" i="12"/>
  <c r="DL269" i="12" s="1"/>
  <c r="DF214" i="12"/>
  <c r="DG214" i="12" s="1"/>
  <c r="DI214" i="12"/>
  <c r="DN95" i="12"/>
  <c r="DP95" i="12" s="1"/>
  <c r="DQ95" i="12" s="1"/>
  <c r="DK95" i="12"/>
  <c r="DL95" i="12" s="1"/>
  <c r="DS271" i="12"/>
  <c r="DK99" i="12"/>
  <c r="DL99" i="12" s="1"/>
  <c r="DN99" i="12"/>
  <c r="DP99" i="12" s="1"/>
  <c r="DQ99" i="12" s="1"/>
  <c r="DG262" i="12"/>
  <c r="DL228" i="12"/>
  <c r="DK33" i="12"/>
  <c r="DL33" i="12" s="1"/>
  <c r="DN33" i="12"/>
  <c r="DP33" i="12" s="1"/>
  <c r="DQ33" i="12" s="1"/>
  <c r="DG193" i="12"/>
  <c r="DN163" i="12"/>
  <c r="DP163" i="12" s="1"/>
  <c r="DQ163" i="12" s="1"/>
  <c r="DK163" i="12"/>
  <c r="DA203" i="12"/>
  <c r="DK32" i="12"/>
  <c r="DN32" i="12"/>
  <c r="DP32" i="12" s="1"/>
  <c r="DQ32" i="12" s="1"/>
  <c r="DJ248" i="12"/>
  <c r="DF248" i="12"/>
  <c r="DG248" i="12" s="1"/>
  <c r="DG90" i="12"/>
  <c r="DG81" i="12"/>
  <c r="DA274" i="12"/>
  <c r="DK107" i="12"/>
  <c r="DL107" i="12" s="1"/>
  <c r="DN107" i="12"/>
  <c r="DP107" i="12" s="1"/>
  <c r="DQ107" i="12" s="1"/>
  <c r="DS31" i="12"/>
  <c r="DN67" i="12"/>
  <c r="DP67" i="12" s="1"/>
  <c r="DQ67" i="12" s="1"/>
  <c r="DK67" i="12"/>
  <c r="DL67" i="12" s="1"/>
  <c r="DK109" i="12"/>
  <c r="DL109" i="12" s="1"/>
  <c r="DN109" i="12"/>
  <c r="DP109" i="12" s="1"/>
  <c r="DQ109" i="12" s="1"/>
  <c r="DF118" i="12"/>
  <c r="DG118" i="12" s="1"/>
  <c r="DI118" i="12"/>
  <c r="DS23" i="12"/>
  <c r="DN54" i="12"/>
  <c r="DP54" i="12" s="1"/>
  <c r="DK54" i="12"/>
  <c r="DF92" i="12"/>
  <c r="DG92" i="12" s="1"/>
  <c r="DI92" i="12"/>
  <c r="DB116" i="12"/>
  <c r="DB114" i="12"/>
  <c r="DK97" i="12"/>
  <c r="DL97" i="12" s="1"/>
  <c r="DN97" i="12"/>
  <c r="DP97" i="12" s="1"/>
  <c r="DQ97" i="12" s="1"/>
  <c r="DG69" i="12"/>
  <c r="DO230" i="12"/>
  <c r="DP230" i="12" s="1"/>
  <c r="DQ230" i="12" s="1"/>
  <c r="DK230" i="12"/>
  <c r="DJ263" i="12"/>
  <c r="DF263" i="12"/>
  <c r="DN59" i="12"/>
  <c r="DP59" i="12" s="1"/>
  <c r="DQ59" i="12" s="1"/>
  <c r="DK59" i="12"/>
  <c r="DG103" i="12"/>
  <c r="DN173" i="12"/>
  <c r="DP173" i="12" s="1"/>
  <c r="DQ173" i="12" s="1"/>
  <c r="DK173" i="12"/>
  <c r="DB245" i="12"/>
  <c r="DG156" i="12"/>
  <c r="DW183" i="12"/>
  <c r="DT183" i="12"/>
  <c r="DF112" i="12"/>
  <c r="DG112" i="12" s="1"/>
  <c r="DI112" i="12"/>
  <c r="DG96" i="12"/>
  <c r="DG269" i="12"/>
  <c r="DG99" i="12"/>
  <c r="DK262" i="12"/>
  <c r="DN262" i="12"/>
  <c r="DP262" i="12" s="1"/>
  <c r="DN202" i="12"/>
  <c r="DP202" i="12" s="1"/>
  <c r="DQ202" i="12" s="1"/>
  <c r="DK202" i="12"/>
  <c r="DL202" i="12" s="1"/>
  <c r="DK251" i="12"/>
  <c r="DL251" i="12" s="1"/>
  <c r="DN251" i="12"/>
  <c r="DP251" i="12" s="1"/>
  <c r="DQ251" i="12" s="1"/>
  <c r="DG33" i="12"/>
  <c r="DO193" i="12"/>
  <c r="DP193" i="12" s="1"/>
  <c r="DK193" i="12"/>
  <c r="DK267" i="12"/>
  <c r="DN267" i="12"/>
  <c r="DP267" i="12" s="1"/>
  <c r="DQ267" i="12" s="1"/>
  <c r="DI39" i="12"/>
  <c r="DF39" i="12"/>
  <c r="DG39" i="12" s="1"/>
  <c r="DN90" i="12"/>
  <c r="DP90" i="12" s="1"/>
  <c r="DQ90" i="12" s="1"/>
  <c r="DK90" i="12"/>
  <c r="DL90" i="12" s="1"/>
  <c r="DO81" i="12"/>
  <c r="DP81" i="12" s="1"/>
  <c r="DK81" i="12"/>
  <c r="DI233" i="12"/>
  <c r="DF233" i="12"/>
  <c r="DG233" i="12" s="1"/>
  <c r="DF106" i="12"/>
  <c r="DI106" i="12"/>
  <c r="DK37" i="12"/>
  <c r="DL37" i="12" s="1"/>
  <c r="DN37" i="12"/>
  <c r="DP37" i="12" s="1"/>
  <c r="DQ37" i="12" s="1"/>
  <c r="DN172" i="12"/>
  <c r="DP172" i="12" s="1"/>
  <c r="DQ172" i="12" s="1"/>
  <c r="DK172" i="12"/>
  <c r="DF268" i="12"/>
  <c r="DG268" i="12" s="1"/>
  <c r="DI268" i="12"/>
  <c r="DN249" i="12"/>
  <c r="DP249" i="12" s="1"/>
  <c r="DQ249" i="12" s="1"/>
  <c r="DK249" i="12"/>
  <c r="DL249" i="12" s="1"/>
  <c r="DK113" i="12"/>
  <c r="DL113" i="12" s="1"/>
  <c r="DN113" i="12"/>
  <c r="DP113" i="12" s="1"/>
  <c r="DQ113" i="12" s="1"/>
  <c r="DQ23" i="12"/>
  <c r="DF234" i="12"/>
  <c r="DI234" i="12"/>
  <c r="DE215" i="12"/>
  <c r="DA215" i="12"/>
  <c r="DA218" i="12" s="1"/>
  <c r="DK34" i="12"/>
  <c r="DL34" i="12" s="1"/>
  <c r="DN34" i="12"/>
  <c r="DP34" i="12" s="1"/>
  <c r="DQ34" i="12" s="1"/>
  <c r="DF245" i="12"/>
  <c r="DG245" i="12" s="1"/>
  <c r="DI245" i="12"/>
  <c r="DT231" i="12"/>
  <c r="DX231" i="12" s="1"/>
  <c r="DW231" i="12"/>
  <c r="DF98" i="12"/>
  <c r="DG98" i="12" s="1"/>
  <c r="DI98" i="12"/>
  <c r="DK111" i="12"/>
  <c r="DL111" i="12" s="1"/>
  <c r="DN111" i="12"/>
  <c r="DP111" i="12" s="1"/>
  <c r="DQ111" i="12" s="1"/>
  <c r="DE84" i="12"/>
  <c r="DA84" i="12"/>
  <c r="DF116" i="12"/>
  <c r="DG116" i="12" s="1"/>
  <c r="DI116" i="12"/>
  <c r="DF114" i="12"/>
  <c r="DG114" i="12" s="1"/>
  <c r="DI114" i="12"/>
  <c r="DB73" i="12"/>
  <c r="DB91" i="12"/>
  <c r="DS228" i="12"/>
  <c r="DF272" i="12"/>
  <c r="DI272" i="12"/>
  <c r="DW28" i="12"/>
  <c r="DT28" i="12"/>
  <c r="DX28" i="12" s="1"/>
  <c r="DK247" i="12"/>
  <c r="DL247" i="12" s="1"/>
  <c r="DN247" i="12"/>
  <c r="DP247" i="12" s="1"/>
  <c r="DQ247" i="12" s="1"/>
  <c r="DK103" i="12"/>
  <c r="DL103" i="12" s="1"/>
  <c r="DN103" i="12"/>
  <c r="DP103" i="12" s="1"/>
  <c r="DQ103" i="12" s="1"/>
  <c r="DS252" i="12"/>
  <c r="DS229" i="12"/>
  <c r="DF104" i="12"/>
  <c r="DI104" i="12"/>
  <c r="DF273" i="12"/>
  <c r="DI273" i="12"/>
  <c r="CL213" i="7"/>
  <c r="CM213" i="7" s="1"/>
  <c r="CO213" i="7"/>
  <c r="CH213" i="7"/>
  <c r="CG212" i="7"/>
  <c r="CJ212" i="7"/>
  <c r="CG214" i="7"/>
  <c r="CH214" i="7" s="1"/>
  <c r="CJ214" i="7"/>
  <c r="CC214" i="7"/>
  <c r="CV278" i="12" l="1"/>
  <c r="DO82" i="12"/>
  <c r="DP82" i="12" s="1"/>
  <c r="DQ82" i="12" s="1"/>
  <c r="DK82" i="12"/>
  <c r="DS88" i="12"/>
  <c r="DW88" i="12" s="1"/>
  <c r="DW147" i="12"/>
  <c r="DT147" i="12"/>
  <c r="DX147" i="12" s="1"/>
  <c r="DS136" i="12"/>
  <c r="DT132" i="12"/>
  <c r="DX132" i="12" s="1"/>
  <c r="DW130" i="12"/>
  <c r="DW133" i="12"/>
  <c r="DT133" i="12"/>
  <c r="DX133" i="12" s="1"/>
  <c r="DT134" i="12"/>
  <c r="DX134" i="12" s="1"/>
  <c r="DW134" i="12"/>
  <c r="DW128" i="12"/>
  <c r="DT128" i="12"/>
  <c r="DX128" i="12" s="1"/>
  <c r="DW129" i="12"/>
  <c r="DT129" i="12"/>
  <c r="DX129" i="12" s="1"/>
  <c r="DW127" i="12"/>
  <c r="DT127" i="12"/>
  <c r="DX127" i="12" s="1"/>
  <c r="DT126" i="12"/>
  <c r="DB42" i="12"/>
  <c r="DG87" i="12"/>
  <c r="DS96" i="12"/>
  <c r="DT96" i="12" s="1"/>
  <c r="DX96" i="12" s="1"/>
  <c r="CW278" i="12"/>
  <c r="C317" i="12" s="1"/>
  <c r="D317" i="12" s="1"/>
  <c r="DN87" i="12"/>
  <c r="DP87" i="12" s="1"/>
  <c r="DQ87" i="12" s="1"/>
  <c r="DK87" i="12"/>
  <c r="DL87" i="12" s="1"/>
  <c r="DG73" i="12"/>
  <c r="DB274" i="12"/>
  <c r="DN168" i="12"/>
  <c r="DP168" i="12" s="1"/>
  <c r="DQ168" i="12" s="1"/>
  <c r="DK168" i="12"/>
  <c r="DL168" i="12" s="1"/>
  <c r="DK253" i="12"/>
  <c r="DN253" i="12"/>
  <c r="DP253" i="12" s="1"/>
  <c r="DQ253" i="12" s="1"/>
  <c r="DN160" i="12"/>
  <c r="DP160" i="12" s="1"/>
  <c r="DQ160" i="12" s="1"/>
  <c r="DK160" i="12"/>
  <c r="DL160" i="12" s="1"/>
  <c r="DS33" i="12"/>
  <c r="DT33" i="12" s="1"/>
  <c r="DX33" i="12" s="1"/>
  <c r="DS99" i="12"/>
  <c r="DW99" i="12" s="1"/>
  <c r="DF255" i="12"/>
  <c r="DN235" i="12"/>
  <c r="DP235" i="12" s="1"/>
  <c r="DQ235" i="12" s="1"/>
  <c r="DK235" i="12"/>
  <c r="DG254" i="12"/>
  <c r="DS111" i="12"/>
  <c r="DW111" i="12" s="1"/>
  <c r="DG158" i="12"/>
  <c r="DN85" i="12"/>
  <c r="DP85" i="12" s="1"/>
  <c r="DQ85" i="12" s="1"/>
  <c r="DK85" i="12"/>
  <c r="DK201" i="12"/>
  <c r="DN201" i="12"/>
  <c r="DP201" i="12" s="1"/>
  <c r="DQ201" i="12" s="1"/>
  <c r="DN60" i="12"/>
  <c r="DP60" i="12" s="1"/>
  <c r="DQ60" i="12" s="1"/>
  <c r="DK60" i="12"/>
  <c r="DK73" i="12" s="1"/>
  <c r="DN254" i="12"/>
  <c r="DP254" i="12" s="1"/>
  <c r="DQ254" i="12" s="1"/>
  <c r="DK254" i="12"/>
  <c r="DL254" i="12" s="1"/>
  <c r="DB255" i="12"/>
  <c r="DS63" i="12"/>
  <c r="DW63" i="12" s="1"/>
  <c r="DS159" i="12"/>
  <c r="DP148" i="12"/>
  <c r="DN158" i="12"/>
  <c r="DP158" i="12" s="1"/>
  <c r="DQ158" i="12" s="1"/>
  <c r="DK158" i="12"/>
  <c r="DL158" i="12" s="1"/>
  <c r="DG168" i="12"/>
  <c r="DN86" i="12"/>
  <c r="DP86" i="12" s="1"/>
  <c r="DQ86" i="12" s="1"/>
  <c r="DK86" i="12"/>
  <c r="DL86" i="12" s="1"/>
  <c r="DK272" i="12"/>
  <c r="DL272" i="12" s="1"/>
  <c r="DN272" i="12"/>
  <c r="DP272" i="12" s="1"/>
  <c r="DQ272" i="12" s="1"/>
  <c r="DK98" i="12"/>
  <c r="DN98" i="12"/>
  <c r="DP98" i="12" s="1"/>
  <c r="DQ98" i="12" s="1"/>
  <c r="DL59" i="12"/>
  <c r="DS59" i="12"/>
  <c r="DK92" i="12"/>
  <c r="DL92" i="12" s="1"/>
  <c r="DN92" i="12"/>
  <c r="DP92" i="12" s="1"/>
  <c r="DQ92" i="12" s="1"/>
  <c r="DT31" i="12"/>
  <c r="DX31" i="12" s="1"/>
  <c r="DW31" i="12"/>
  <c r="DG164" i="12"/>
  <c r="DG175" i="12" s="1"/>
  <c r="DG200" i="12"/>
  <c r="DG203" i="12" s="1"/>
  <c r="DO244" i="12"/>
  <c r="DP244" i="12" s="1"/>
  <c r="DQ244" i="12" s="1"/>
  <c r="DK244" i="12"/>
  <c r="DL244" i="12" s="1"/>
  <c r="DL117" i="12"/>
  <c r="DS117" i="12"/>
  <c r="DL105" i="12"/>
  <c r="DS105" i="12"/>
  <c r="DK108" i="12"/>
  <c r="DN108" i="12"/>
  <c r="DP108" i="12" s="1"/>
  <c r="DQ108" i="12" s="1"/>
  <c r="DS65" i="12"/>
  <c r="DK264" i="12"/>
  <c r="DN264" i="12"/>
  <c r="DP264" i="12" s="1"/>
  <c r="DQ264" i="12" s="1"/>
  <c r="DK35" i="12"/>
  <c r="DL35" i="12" s="1"/>
  <c r="DN35" i="12"/>
  <c r="DP35" i="12" s="1"/>
  <c r="DQ35" i="12" s="1"/>
  <c r="DG273" i="12"/>
  <c r="DG272" i="12"/>
  <c r="DK116" i="12"/>
  <c r="DL116" i="12" s="1"/>
  <c r="DN116" i="12"/>
  <c r="DP116" i="12" s="1"/>
  <c r="DQ116" i="12" s="1"/>
  <c r="DK245" i="12"/>
  <c r="DN245" i="12"/>
  <c r="DP245" i="12" s="1"/>
  <c r="DQ245" i="12" s="1"/>
  <c r="DB215" i="12"/>
  <c r="DB218" i="12" s="1"/>
  <c r="DS94" i="12"/>
  <c r="DL71" i="12"/>
  <c r="DS71" i="12"/>
  <c r="DK164" i="12"/>
  <c r="DL164" i="12" s="1"/>
  <c r="DO164" i="12"/>
  <c r="DP164" i="12" s="1"/>
  <c r="DQ164" i="12" s="1"/>
  <c r="DS169" i="12"/>
  <c r="DT115" i="12"/>
  <c r="DX115" i="12" s="1"/>
  <c r="DW115" i="12"/>
  <c r="DK91" i="12"/>
  <c r="DN91" i="12"/>
  <c r="DP91" i="12" s="1"/>
  <c r="DQ91" i="12" s="1"/>
  <c r="DS157" i="12"/>
  <c r="DS171" i="12"/>
  <c r="DK212" i="12"/>
  <c r="DN212" i="12"/>
  <c r="DP212" i="12" s="1"/>
  <c r="DK102" i="12"/>
  <c r="DL102" i="12" s="1"/>
  <c r="DN102" i="12"/>
  <c r="DP102" i="12" s="1"/>
  <c r="DQ102" i="12" s="1"/>
  <c r="DL161" i="12"/>
  <c r="DS161" i="12"/>
  <c r="DG35" i="12"/>
  <c r="DG42" i="12" s="1"/>
  <c r="DS107" i="12"/>
  <c r="DF236" i="12"/>
  <c r="DS95" i="12"/>
  <c r="DJ215" i="12"/>
  <c r="DF215" i="12"/>
  <c r="DG215" i="12" s="1"/>
  <c r="DL172" i="12"/>
  <c r="DS172" i="12"/>
  <c r="DK106" i="12"/>
  <c r="DL106" i="12" s="1"/>
  <c r="DN106" i="12"/>
  <c r="DP106" i="12" s="1"/>
  <c r="DQ106" i="12" s="1"/>
  <c r="DL81" i="12"/>
  <c r="DS81" i="12"/>
  <c r="DL193" i="12"/>
  <c r="DS193" i="12"/>
  <c r="DQ262" i="12"/>
  <c r="DS269" i="12"/>
  <c r="DK112" i="12"/>
  <c r="DL112" i="12" s="1"/>
  <c r="DN112" i="12"/>
  <c r="DP112" i="12" s="1"/>
  <c r="DQ112" i="12" s="1"/>
  <c r="DG263" i="12"/>
  <c r="DS69" i="12"/>
  <c r="DL54" i="12"/>
  <c r="DS54" i="12"/>
  <c r="DK118" i="12"/>
  <c r="DL118" i="12" s="1"/>
  <c r="DN118" i="12"/>
  <c r="DP118" i="12" s="1"/>
  <c r="DQ118" i="12" s="1"/>
  <c r="DL32" i="12"/>
  <c r="DS32" i="12"/>
  <c r="DS113" i="12"/>
  <c r="DK214" i="12"/>
  <c r="DL214" i="12" s="1"/>
  <c r="DN214" i="12"/>
  <c r="DP214" i="12" s="1"/>
  <c r="DQ214" i="12" s="1"/>
  <c r="DS34" i="12"/>
  <c r="DS67" i="12"/>
  <c r="DS249" i="12"/>
  <c r="DK148" i="12"/>
  <c r="DT199" i="12"/>
  <c r="DX199" i="12" s="1"/>
  <c r="DW199" i="12"/>
  <c r="DL243" i="12"/>
  <c r="DW24" i="12"/>
  <c r="DT24" i="12"/>
  <c r="DX24" i="12" s="1"/>
  <c r="DS38" i="12"/>
  <c r="DL101" i="12"/>
  <c r="DS101" i="12"/>
  <c r="DS244" i="12"/>
  <c r="DN265" i="12"/>
  <c r="DP265" i="12" s="1"/>
  <c r="DQ265" i="12" s="1"/>
  <c r="DK265" i="12"/>
  <c r="DL265" i="12" s="1"/>
  <c r="DS61" i="12"/>
  <c r="DX126" i="12"/>
  <c r="DS243" i="12"/>
  <c r="DL156" i="12"/>
  <c r="DS156" i="12"/>
  <c r="DG212" i="12"/>
  <c r="DG102" i="12"/>
  <c r="DK250" i="12"/>
  <c r="DL250" i="12" s="1"/>
  <c r="DN250" i="12"/>
  <c r="DP250" i="12" s="1"/>
  <c r="DQ250" i="12" s="1"/>
  <c r="DN40" i="12"/>
  <c r="DP40" i="12" s="1"/>
  <c r="DQ40" i="12" s="1"/>
  <c r="DK40" i="12"/>
  <c r="DL40" i="12" s="1"/>
  <c r="DK110" i="12"/>
  <c r="DN110" i="12"/>
  <c r="DP110" i="12" s="1"/>
  <c r="DQ110" i="12" s="1"/>
  <c r="DK273" i="12"/>
  <c r="DL273" i="12" s="1"/>
  <c r="DN273" i="12"/>
  <c r="DP273" i="12" s="1"/>
  <c r="DQ273" i="12" s="1"/>
  <c r="DG104" i="12"/>
  <c r="DB84" i="12"/>
  <c r="DB119" i="12" s="1"/>
  <c r="DA119" i="12"/>
  <c r="DA278" i="12" s="1"/>
  <c r="DG234" i="12"/>
  <c r="DG236" i="12" s="1"/>
  <c r="DK268" i="12"/>
  <c r="DL268" i="12" s="1"/>
  <c r="DN268" i="12"/>
  <c r="DP268" i="12" s="1"/>
  <c r="DQ268" i="12" s="1"/>
  <c r="DW33" i="12"/>
  <c r="DT99" i="12"/>
  <c r="DX99" i="12" s="1"/>
  <c r="DL230" i="12"/>
  <c r="DS230" i="12"/>
  <c r="DT23" i="12"/>
  <c r="DW23" i="12"/>
  <c r="DS90" i="12"/>
  <c r="DO248" i="12"/>
  <c r="DP248" i="12" s="1"/>
  <c r="DQ248" i="12" s="1"/>
  <c r="DK248" i="12"/>
  <c r="DL248" i="12" s="1"/>
  <c r="DL246" i="12"/>
  <c r="DS246" i="12"/>
  <c r="DK270" i="12"/>
  <c r="DN270" i="12"/>
  <c r="DP270" i="12" s="1"/>
  <c r="DQ270" i="12" s="1"/>
  <c r="DW159" i="12"/>
  <c r="DT159" i="12"/>
  <c r="DX159" i="12" s="1"/>
  <c r="DT229" i="12"/>
  <c r="DX229" i="12" s="1"/>
  <c r="DW229" i="12"/>
  <c r="DJ84" i="12"/>
  <c r="DF84" i="12"/>
  <c r="DK233" i="12"/>
  <c r="DL233" i="12" s="1"/>
  <c r="DN233" i="12"/>
  <c r="DP233" i="12" s="1"/>
  <c r="DQ233" i="12" s="1"/>
  <c r="DL267" i="12"/>
  <c r="DS267" i="12"/>
  <c r="DX183" i="12"/>
  <c r="DL173" i="12"/>
  <c r="DS173" i="12"/>
  <c r="DL163" i="12"/>
  <c r="DS163" i="12"/>
  <c r="DO200" i="12"/>
  <c r="DP200" i="12" s="1"/>
  <c r="DQ200" i="12" s="1"/>
  <c r="DK200" i="12"/>
  <c r="DL200" i="12" s="1"/>
  <c r="DO93" i="12"/>
  <c r="DP93" i="12" s="1"/>
  <c r="DQ93" i="12" s="1"/>
  <c r="DK93" i="12"/>
  <c r="DL93" i="12" s="1"/>
  <c r="DT63" i="12"/>
  <c r="DX63" i="12" s="1"/>
  <c r="DQ243" i="12"/>
  <c r="DS167" i="12"/>
  <c r="DG250" i="12"/>
  <c r="DK104" i="12"/>
  <c r="DL104" i="12" s="1"/>
  <c r="DN104" i="12"/>
  <c r="DP104" i="12" s="1"/>
  <c r="DQ104" i="12" s="1"/>
  <c r="DT252" i="12"/>
  <c r="DX252" i="12" s="1"/>
  <c r="DW252" i="12"/>
  <c r="DT228" i="12"/>
  <c r="DW228" i="12"/>
  <c r="DK114" i="12"/>
  <c r="DL114" i="12" s="1"/>
  <c r="DN114" i="12"/>
  <c r="DP114" i="12" s="1"/>
  <c r="DQ114" i="12" s="1"/>
  <c r="DS165" i="12"/>
  <c r="DK234" i="12"/>
  <c r="DL234" i="12" s="1"/>
  <c r="DN234" i="12"/>
  <c r="DP234" i="12" s="1"/>
  <c r="DQ234" i="12" s="1"/>
  <c r="DF42" i="12"/>
  <c r="DG106" i="12"/>
  <c r="DQ81" i="12"/>
  <c r="DK39" i="12"/>
  <c r="DL39" i="12" s="1"/>
  <c r="DN39" i="12"/>
  <c r="DP39" i="12" s="1"/>
  <c r="DQ39" i="12" s="1"/>
  <c r="DQ193" i="12"/>
  <c r="DL262" i="12"/>
  <c r="DS262" i="12"/>
  <c r="DF175" i="12"/>
  <c r="DS103" i="12"/>
  <c r="DO263" i="12"/>
  <c r="DP263" i="12" s="1"/>
  <c r="DQ263" i="12" s="1"/>
  <c r="DK263" i="12"/>
  <c r="DL263" i="12" s="1"/>
  <c r="DQ54" i="12"/>
  <c r="DP73" i="12"/>
  <c r="DS57" i="12"/>
  <c r="DS37" i="12"/>
  <c r="DF203" i="12"/>
  <c r="DS251" i="12"/>
  <c r="DF274" i="12"/>
  <c r="DW271" i="12"/>
  <c r="DT271" i="12"/>
  <c r="DX271" i="12" s="1"/>
  <c r="DS247" i="12"/>
  <c r="DS97" i="12"/>
  <c r="DL232" i="12"/>
  <c r="DS232" i="12"/>
  <c r="DK100" i="12"/>
  <c r="DL100" i="12" s="1"/>
  <c r="DN100" i="12"/>
  <c r="DP100" i="12" s="1"/>
  <c r="DQ100" i="12" s="1"/>
  <c r="DQ156" i="12"/>
  <c r="DS109" i="12"/>
  <c r="CL214" i="7"/>
  <c r="CM214" i="7" s="1"/>
  <c r="CO214" i="7"/>
  <c r="CL212" i="7"/>
  <c r="CM212" i="7" s="1"/>
  <c r="CO212" i="7"/>
  <c r="CQ213" i="7"/>
  <c r="CT213" i="7"/>
  <c r="CH212" i="7"/>
  <c r="DW136" i="12" l="1"/>
  <c r="DT136" i="12"/>
  <c r="DX136" i="12" s="1"/>
  <c r="DP175" i="12"/>
  <c r="DT88" i="12"/>
  <c r="DX88" i="12" s="1"/>
  <c r="DW96" i="12"/>
  <c r="DQ73" i="12"/>
  <c r="DS160" i="12"/>
  <c r="DL82" i="12"/>
  <c r="DS82" i="12"/>
  <c r="DQ42" i="12"/>
  <c r="DX148" i="12"/>
  <c r="DW148" i="12"/>
  <c r="DQ236" i="12"/>
  <c r="DS158" i="12"/>
  <c r="DW158" i="12" s="1"/>
  <c r="DT111" i="12"/>
  <c r="DX111" i="12" s="1"/>
  <c r="DL42" i="12"/>
  <c r="DX42" i="12" s="1"/>
  <c r="C326" i="12" s="1"/>
  <c r="DG274" i="12"/>
  <c r="DS87" i="12"/>
  <c r="DQ175" i="12"/>
  <c r="DS93" i="12"/>
  <c r="DW93" i="12" s="1"/>
  <c r="DF218" i="12"/>
  <c r="DS116" i="12"/>
  <c r="DS114" i="12"/>
  <c r="DW160" i="12"/>
  <c r="DT160" i="12"/>
  <c r="DX160" i="12" s="1"/>
  <c r="DS268" i="12"/>
  <c r="DT268" i="12" s="1"/>
  <c r="DX268" i="12" s="1"/>
  <c r="DG255" i="12"/>
  <c r="DP255" i="12"/>
  <c r="DB278" i="12"/>
  <c r="C318" i="12" s="1"/>
  <c r="D318" i="12" s="1"/>
  <c r="DK175" i="12"/>
  <c r="DS92" i="12"/>
  <c r="DT92" i="12" s="1"/>
  <c r="DX92" i="12" s="1"/>
  <c r="DS35" i="12"/>
  <c r="DT35" i="12" s="1"/>
  <c r="DX35" i="12" s="1"/>
  <c r="DS86" i="12"/>
  <c r="DL201" i="12"/>
  <c r="DL203" i="12" s="1"/>
  <c r="DX203" i="12" s="1"/>
  <c r="DS201" i="12"/>
  <c r="DL235" i="12"/>
  <c r="DL236" i="12" s="1"/>
  <c r="DX236" i="12" s="1"/>
  <c r="C332" i="12" s="1"/>
  <c r="DS235" i="12"/>
  <c r="DL253" i="12"/>
  <c r="DS253" i="12"/>
  <c r="DK274" i="12"/>
  <c r="DS104" i="12"/>
  <c r="DS248" i="12"/>
  <c r="DW248" i="12" s="1"/>
  <c r="DL60" i="12"/>
  <c r="DL73" i="12" s="1"/>
  <c r="DX73" i="12" s="1"/>
  <c r="C327" i="12" s="1"/>
  <c r="DS60" i="12"/>
  <c r="DS73" i="12" s="1"/>
  <c r="DL85" i="12"/>
  <c r="DS85" i="12"/>
  <c r="DS265" i="12"/>
  <c r="DT265" i="12" s="1"/>
  <c r="DX265" i="12" s="1"/>
  <c r="DS106" i="12"/>
  <c r="DW106" i="12" s="1"/>
  <c r="DS272" i="12"/>
  <c r="DS168" i="12"/>
  <c r="DS254" i="12"/>
  <c r="DW247" i="12"/>
  <c r="DT247" i="12"/>
  <c r="DX247" i="12" s="1"/>
  <c r="DW57" i="12"/>
  <c r="DT57" i="12"/>
  <c r="DX57" i="12" s="1"/>
  <c r="DT106" i="12"/>
  <c r="DX106" i="12" s="1"/>
  <c r="DS100" i="12"/>
  <c r="DW90" i="12"/>
  <c r="DT90" i="12"/>
  <c r="DX90" i="12" s="1"/>
  <c r="DT104" i="12"/>
  <c r="DX104" i="12" s="1"/>
  <c r="DW104" i="12"/>
  <c r="DT38" i="12"/>
  <c r="DX38" i="12" s="1"/>
  <c r="DW38" i="12"/>
  <c r="DS148" i="12"/>
  <c r="DW169" i="12"/>
  <c r="DT169" i="12"/>
  <c r="DX169" i="12" s="1"/>
  <c r="DW65" i="12"/>
  <c r="DT65" i="12"/>
  <c r="DX65" i="12" s="1"/>
  <c r="DS200" i="12"/>
  <c r="DT114" i="12"/>
  <c r="DX114" i="12" s="1"/>
  <c r="DW114" i="12"/>
  <c r="DT103" i="12"/>
  <c r="DX103" i="12" s="1"/>
  <c r="DW103" i="12"/>
  <c r="DQ255" i="12"/>
  <c r="DW267" i="12"/>
  <c r="DT267" i="12"/>
  <c r="DX267" i="12" s="1"/>
  <c r="DL175" i="12"/>
  <c r="DX175" i="12" s="1"/>
  <c r="C330" i="12" s="1"/>
  <c r="DS40" i="12"/>
  <c r="DS118" i="12"/>
  <c r="DT54" i="12"/>
  <c r="DW54" i="12"/>
  <c r="DP274" i="12"/>
  <c r="DW157" i="12"/>
  <c r="DT157" i="12"/>
  <c r="DX157" i="12" s="1"/>
  <c r="DL245" i="12"/>
  <c r="DS245" i="12"/>
  <c r="DS233" i="12"/>
  <c r="DW59" i="12"/>
  <c r="DT59" i="12"/>
  <c r="DX59" i="12" s="1"/>
  <c r="DS112" i="12"/>
  <c r="DT97" i="12"/>
  <c r="DX97" i="12" s="1"/>
  <c r="DW97" i="12"/>
  <c r="DP203" i="12"/>
  <c r="DX228" i="12"/>
  <c r="DG84" i="12"/>
  <c r="DG119" i="12" s="1"/>
  <c r="DF119" i="12"/>
  <c r="DL270" i="12"/>
  <c r="DS270" i="12"/>
  <c r="DL110" i="12"/>
  <c r="DS110" i="12"/>
  <c r="DG218" i="12"/>
  <c r="DW243" i="12"/>
  <c r="DT243" i="12"/>
  <c r="DT101" i="12"/>
  <c r="DX101" i="12" s="1"/>
  <c r="DW101" i="12"/>
  <c r="DT67" i="12"/>
  <c r="DX67" i="12" s="1"/>
  <c r="DW67" i="12"/>
  <c r="DT113" i="12"/>
  <c r="DX113" i="12" s="1"/>
  <c r="DW113" i="12"/>
  <c r="DS263" i="12"/>
  <c r="DK203" i="12"/>
  <c r="DW172" i="12"/>
  <c r="DT172" i="12"/>
  <c r="DX172" i="12" s="1"/>
  <c r="DO215" i="12"/>
  <c r="DP215" i="12" s="1"/>
  <c r="DQ215" i="12" s="1"/>
  <c r="DK215" i="12"/>
  <c r="DL215" i="12" s="1"/>
  <c r="DT107" i="12"/>
  <c r="DX107" i="12" s="1"/>
  <c r="DW107" i="12"/>
  <c r="DW161" i="12"/>
  <c r="DT161" i="12"/>
  <c r="DX161" i="12" s="1"/>
  <c r="DQ212" i="12"/>
  <c r="DS273" i="12"/>
  <c r="DL108" i="12"/>
  <c r="DS108" i="12"/>
  <c r="DS164" i="12"/>
  <c r="DT232" i="12"/>
  <c r="DX232" i="12" s="1"/>
  <c r="DW232" i="12"/>
  <c r="DT251" i="12"/>
  <c r="DX251" i="12" s="1"/>
  <c r="DW251" i="12"/>
  <c r="DW230" i="12"/>
  <c r="DT230" i="12"/>
  <c r="DX230" i="12" s="1"/>
  <c r="DS234" i="12"/>
  <c r="DW244" i="12"/>
  <c r="DT244" i="12"/>
  <c r="DX244" i="12" s="1"/>
  <c r="DT116" i="12"/>
  <c r="DX116" i="12" s="1"/>
  <c r="DW116" i="12"/>
  <c r="DQ274" i="12"/>
  <c r="DT95" i="12"/>
  <c r="DX95" i="12" s="1"/>
  <c r="DW95" i="12"/>
  <c r="DW171" i="12"/>
  <c r="DT171" i="12"/>
  <c r="DX171" i="12" s="1"/>
  <c r="DW272" i="12"/>
  <c r="DT272" i="12"/>
  <c r="DX272" i="12" s="1"/>
  <c r="DT109" i="12"/>
  <c r="DX109" i="12" s="1"/>
  <c r="DW109" i="12"/>
  <c r="DW165" i="12"/>
  <c r="DT165" i="12"/>
  <c r="DX165" i="12" s="1"/>
  <c r="DW167" i="12"/>
  <c r="DT167" i="12"/>
  <c r="DX167" i="12" s="1"/>
  <c r="DW173" i="12"/>
  <c r="DT173" i="12"/>
  <c r="DX173" i="12" s="1"/>
  <c r="DP42" i="12"/>
  <c r="DK236" i="12"/>
  <c r="DW61" i="12"/>
  <c r="DT61" i="12"/>
  <c r="DX61" i="12" s="1"/>
  <c r="DT249" i="12"/>
  <c r="DX249" i="12" s="1"/>
  <c r="DW249" i="12"/>
  <c r="DT69" i="12"/>
  <c r="DX69" i="12" s="1"/>
  <c r="DW69" i="12"/>
  <c r="DW81" i="12"/>
  <c r="DT81" i="12"/>
  <c r="DT94" i="12"/>
  <c r="DX94" i="12" s="1"/>
  <c r="DW94" i="12"/>
  <c r="DT117" i="12"/>
  <c r="DX117" i="12" s="1"/>
  <c r="DW117" i="12"/>
  <c r="DS39" i="12"/>
  <c r="DK42" i="12"/>
  <c r="DS214" i="12"/>
  <c r="DT37" i="12"/>
  <c r="DX37" i="12" s="1"/>
  <c r="DW37" i="12"/>
  <c r="DW262" i="12"/>
  <c r="DT262" i="12"/>
  <c r="DQ203" i="12"/>
  <c r="DS250" i="12"/>
  <c r="DT93" i="12"/>
  <c r="DX93" i="12" s="1"/>
  <c r="DW163" i="12"/>
  <c r="DT163" i="12"/>
  <c r="DX163" i="12" s="1"/>
  <c r="DO84" i="12"/>
  <c r="DP84" i="12" s="1"/>
  <c r="DK84" i="12"/>
  <c r="DW246" i="12"/>
  <c r="DT246" i="12"/>
  <c r="DX246" i="12" s="1"/>
  <c r="DX23" i="12"/>
  <c r="DS102" i="12"/>
  <c r="DT156" i="12"/>
  <c r="DW156" i="12"/>
  <c r="DK255" i="12"/>
  <c r="DT34" i="12"/>
  <c r="DX34" i="12" s="1"/>
  <c r="DW34" i="12"/>
  <c r="DT32" i="12"/>
  <c r="DX32" i="12" s="1"/>
  <c r="DW32" i="12"/>
  <c r="DW269" i="12"/>
  <c r="DT269" i="12"/>
  <c r="DX269" i="12" s="1"/>
  <c r="DW193" i="12"/>
  <c r="DT193" i="12"/>
  <c r="DP236" i="12"/>
  <c r="DL212" i="12"/>
  <c r="DL218" i="12" s="1"/>
  <c r="DS212" i="12"/>
  <c r="DL91" i="12"/>
  <c r="DS91" i="12"/>
  <c r="DW71" i="12"/>
  <c r="DT71" i="12"/>
  <c r="DX71" i="12" s="1"/>
  <c r="DL264" i="12"/>
  <c r="DS264" i="12"/>
  <c r="DT105" i="12"/>
  <c r="DX105" i="12" s="1"/>
  <c r="DW105" i="12"/>
  <c r="DL98" i="12"/>
  <c r="DS98" i="12"/>
  <c r="CR213" i="7"/>
  <c r="CQ214" i="7"/>
  <c r="CT214" i="7"/>
  <c r="CV213" i="7"/>
  <c r="CW213" i="7" s="1"/>
  <c r="CY213" i="7"/>
  <c r="CQ212" i="7"/>
  <c r="CR212" i="7" s="1"/>
  <c r="CT212" i="7"/>
  <c r="DX218" i="12" l="1"/>
  <c r="C331" i="12" s="1"/>
  <c r="DT82" i="12"/>
  <c r="DX82" i="12" s="1"/>
  <c r="DW82" i="12"/>
  <c r="DW92" i="12"/>
  <c r="DW265" i="12"/>
  <c r="DT158" i="12"/>
  <c r="DX158" i="12" s="1"/>
  <c r="C329" i="12"/>
  <c r="DG278" i="12"/>
  <c r="C319" i="12" s="1"/>
  <c r="D319" i="12" s="1"/>
  <c r="DS175" i="12"/>
  <c r="DF278" i="12"/>
  <c r="DW268" i="12"/>
  <c r="DS42" i="12"/>
  <c r="DW35" i="12"/>
  <c r="DS274" i="12"/>
  <c r="DT248" i="12"/>
  <c r="DX248" i="12" s="1"/>
  <c r="DL255" i="12"/>
  <c r="DX255" i="12" s="1"/>
  <c r="DT87" i="12"/>
  <c r="DX87" i="12" s="1"/>
  <c r="DW87" i="12"/>
  <c r="DS215" i="12"/>
  <c r="DW215" i="12" s="1"/>
  <c r="DW168" i="12"/>
  <c r="DT168" i="12"/>
  <c r="DX168" i="12" s="1"/>
  <c r="DW85" i="12"/>
  <c r="DT85" i="12"/>
  <c r="DX85" i="12" s="1"/>
  <c r="DK218" i="12"/>
  <c r="DT235" i="12"/>
  <c r="DX235" i="12" s="1"/>
  <c r="DW235" i="12"/>
  <c r="DT86" i="12"/>
  <c r="DX86" i="12" s="1"/>
  <c r="DW86" i="12"/>
  <c r="DT60" i="12"/>
  <c r="DX60" i="12" s="1"/>
  <c r="DW60" i="12"/>
  <c r="DL274" i="12"/>
  <c r="DX274" i="12" s="1"/>
  <c r="DT148" i="12"/>
  <c r="DS255" i="12"/>
  <c r="DT254" i="12"/>
  <c r="DX254" i="12" s="1"/>
  <c r="DW254" i="12"/>
  <c r="DT253" i="12"/>
  <c r="DX253" i="12" s="1"/>
  <c r="DW253" i="12"/>
  <c r="DT201" i="12"/>
  <c r="DX201" i="12" s="1"/>
  <c r="DW201" i="12"/>
  <c r="DX243" i="12"/>
  <c r="DT233" i="12"/>
  <c r="DX233" i="12" s="1"/>
  <c r="DW233" i="12"/>
  <c r="DL84" i="12"/>
  <c r="DL119" i="12" s="1"/>
  <c r="DX119" i="12" s="1"/>
  <c r="C328" i="12" s="1"/>
  <c r="DK119" i="12"/>
  <c r="DT39" i="12"/>
  <c r="DX39" i="12" s="1"/>
  <c r="DW39" i="12"/>
  <c r="DW263" i="12"/>
  <c r="DT263" i="12"/>
  <c r="DX263" i="12" s="1"/>
  <c r="DT112" i="12"/>
  <c r="DX112" i="12" s="1"/>
  <c r="DW112" i="12"/>
  <c r="DT118" i="12"/>
  <c r="DX118" i="12" s="1"/>
  <c r="DW118" i="12"/>
  <c r="DT200" i="12"/>
  <c r="DX200" i="12" s="1"/>
  <c r="DW200" i="12"/>
  <c r="DT98" i="12"/>
  <c r="DX98" i="12" s="1"/>
  <c r="DW98" i="12"/>
  <c r="DW264" i="12"/>
  <c r="DT264" i="12"/>
  <c r="DX264" i="12" s="1"/>
  <c r="DW91" i="12"/>
  <c r="DT91" i="12"/>
  <c r="DX91" i="12" s="1"/>
  <c r="DS203" i="12"/>
  <c r="DQ84" i="12"/>
  <c r="DQ119" i="12" s="1"/>
  <c r="DP119" i="12"/>
  <c r="DX262" i="12"/>
  <c r="DT234" i="12"/>
  <c r="DX234" i="12" s="1"/>
  <c r="DW234" i="12"/>
  <c r="DQ218" i="12"/>
  <c r="DT40" i="12"/>
  <c r="DX40" i="12" s="1"/>
  <c r="DW40" i="12"/>
  <c r="DS236" i="12"/>
  <c r="DW212" i="12"/>
  <c r="DT212" i="12"/>
  <c r="DT102" i="12"/>
  <c r="DX102" i="12" s="1"/>
  <c r="DW102" i="12"/>
  <c r="DT164" i="12"/>
  <c r="DX164" i="12" s="1"/>
  <c r="DW164" i="12"/>
  <c r="DT110" i="12"/>
  <c r="DX110" i="12" s="1"/>
  <c r="DW110" i="12"/>
  <c r="DX54" i="12"/>
  <c r="DT100" i="12"/>
  <c r="DX100" i="12" s="1"/>
  <c r="DW100" i="12"/>
  <c r="DW73" i="12"/>
  <c r="DT108" i="12"/>
  <c r="DX108" i="12" s="1"/>
  <c r="DW108" i="12"/>
  <c r="DP218" i="12"/>
  <c r="DW245" i="12"/>
  <c r="DT245" i="12"/>
  <c r="DX245" i="12" s="1"/>
  <c r="DX193" i="12"/>
  <c r="DX156" i="12"/>
  <c r="DT250" i="12"/>
  <c r="DX250" i="12" s="1"/>
  <c r="DW250" i="12"/>
  <c r="DT214" i="12"/>
  <c r="DX214" i="12" s="1"/>
  <c r="DW214" i="12"/>
  <c r="DX81" i="12"/>
  <c r="DS84" i="12"/>
  <c r="DW273" i="12"/>
  <c r="DT273" i="12"/>
  <c r="DX273" i="12" s="1"/>
  <c r="DW270" i="12"/>
  <c r="DT270" i="12"/>
  <c r="DX270" i="12" s="1"/>
  <c r="CV214" i="7"/>
  <c r="CW214" i="7" s="1"/>
  <c r="CY214" i="7"/>
  <c r="CR214" i="7"/>
  <c r="DA213" i="7"/>
  <c r="DD213" i="7"/>
  <c r="CV212" i="7"/>
  <c r="CW212" i="7" s="1"/>
  <c r="CY212" i="7"/>
  <c r="C333" i="12" l="1"/>
  <c r="DW255" i="12"/>
  <c r="DW203" i="12"/>
  <c r="DS218" i="12"/>
  <c r="DT215" i="12"/>
  <c r="DX215" i="12" s="1"/>
  <c r="DK278" i="12"/>
  <c r="DP278" i="12"/>
  <c r="DW236" i="12"/>
  <c r="DT73" i="12"/>
  <c r="DW175" i="12"/>
  <c r="DW42" i="12"/>
  <c r="DT203" i="12"/>
  <c r="DW218" i="12"/>
  <c r="DW274" i="12"/>
  <c r="DL278" i="12"/>
  <c r="C320" i="12" s="1"/>
  <c r="D320" i="12" s="1"/>
  <c r="DT175" i="12"/>
  <c r="DT42" i="12"/>
  <c r="DT236" i="12"/>
  <c r="DQ278" i="12"/>
  <c r="C321" i="12" s="1"/>
  <c r="D321" i="12" s="1"/>
  <c r="D322" i="12" s="1"/>
  <c r="DT84" i="12"/>
  <c r="DW84" i="12"/>
  <c r="DW119" i="12" s="1"/>
  <c r="DS119" i="12"/>
  <c r="DS278" i="12" s="1"/>
  <c r="DX212" i="12"/>
  <c r="DT274" i="12"/>
  <c r="DT255" i="12"/>
  <c r="DF213" i="7"/>
  <c r="DG213" i="7" s="1"/>
  <c r="DI213" i="7"/>
  <c r="DA214" i="7"/>
  <c r="DD214" i="7"/>
  <c r="DA212" i="7"/>
  <c r="DB212" i="7" s="1"/>
  <c r="DD212" i="7"/>
  <c r="DB213" i="7"/>
  <c r="E322" i="12" l="1"/>
  <c r="DT218" i="12"/>
  <c r="DW278" i="12"/>
  <c r="C322" i="12"/>
  <c r="DX84" i="12"/>
  <c r="DX278" i="12" s="1"/>
  <c r="DT119" i="12"/>
  <c r="DT278" i="12" s="1"/>
  <c r="DF214" i="7"/>
  <c r="DG214" i="7" s="1"/>
  <c r="DI214" i="7"/>
  <c r="DB214" i="7"/>
  <c r="DK213" i="7"/>
  <c r="DN213" i="7"/>
  <c r="DP213" i="7" s="1"/>
  <c r="DQ213" i="7" s="1"/>
  <c r="DF212" i="7"/>
  <c r="DG212" i="7" s="1"/>
  <c r="DI212" i="7"/>
  <c r="D332" i="12" l="1"/>
  <c r="D330" i="12"/>
  <c r="D326" i="12"/>
  <c r="D327" i="12"/>
  <c r="D328" i="12"/>
  <c r="D331" i="12"/>
  <c r="D329" i="12"/>
  <c r="DK212" i="7"/>
  <c r="DL212" i="7" s="1"/>
  <c r="DN212" i="7"/>
  <c r="DP212" i="7" s="1"/>
  <c r="DQ212" i="7" s="1"/>
  <c r="DK214" i="7"/>
  <c r="DN214" i="7"/>
  <c r="DP214" i="7" s="1"/>
  <c r="DQ214" i="7" s="1"/>
  <c r="DL213" i="7"/>
  <c r="DS213" i="7"/>
  <c r="D333" i="12" l="1"/>
  <c r="DL214" i="7"/>
  <c r="DS214" i="7"/>
  <c r="DW213" i="7"/>
  <c r="DT213" i="7"/>
  <c r="DX213" i="7" s="1"/>
  <c r="DS212" i="7"/>
  <c r="DW214" i="7" l="1"/>
  <c r="DT214" i="7"/>
  <c r="DX214" i="7" s="1"/>
  <c r="DW212" i="7"/>
  <c r="DT212" i="7"/>
  <c r="DX212" i="7" s="1"/>
  <c r="M127" i="7" l="1"/>
  <c r="R127" i="7" s="1"/>
  <c r="AB127" i="7" s="1"/>
  <c r="AG127" i="7" s="1"/>
  <c r="M126" i="7"/>
  <c r="R126" i="7" s="1"/>
  <c r="AB126" i="7" s="1"/>
  <c r="AG126" i="7" s="1"/>
  <c r="AL126" i="7" s="1"/>
  <c r="AQ126" i="7" s="1"/>
  <c r="AV126" i="7" s="1"/>
  <c r="BA126" i="7" s="1"/>
  <c r="BF126" i="7" s="1"/>
  <c r="BK126" i="7" s="1"/>
  <c r="BP126" i="7" s="1"/>
  <c r="BU126" i="7" s="1"/>
  <c r="BZ126" i="7" s="1"/>
  <c r="CE126" i="7" s="1"/>
  <c r="CJ126" i="7" s="1"/>
  <c r="CO126" i="7" s="1"/>
  <c r="CT126" i="7" s="1"/>
  <c r="CY126" i="7" s="1"/>
  <c r="DD126" i="7" s="1"/>
  <c r="DI126" i="7" s="1"/>
  <c r="DN126" i="7" s="1"/>
  <c r="D130" i="7"/>
  <c r="B282" i="7"/>
  <c r="DN278" i="7"/>
  <c r="DI278" i="7"/>
  <c r="DD278" i="7"/>
  <c r="CY278" i="7"/>
  <c r="CT278" i="7"/>
  <c r="CO278" i="7"/>
  <c r="CJ278" i="7"/>
  <c r="CE278" i="7"/>
  <c r="BZ278" i="7"/>
  <c r="BU278" i="7"/>
  <c r="BP278" i="7"/>
  <c r="BK278" i="7"/>
  <c r="BF278" i="7"/>
  <c r="BA278" i="7"/>
  <c r="AV278" i="7"/>
  <c r="AQ278" i="7"/>
  <c r="AL278" i="7"/>
  <c r="AG278" i="7"/>
  <c r="AB278" i="7"/>
  <c r="W278" i="7"/>
  <c r="R278" i="7"/>
  <c r="M278" i="7"/>
  <c r="DU274" i="7"/>
  <c r="DN274" i="7"/>
  <c r="DI274" i="7"/>
  <c r="DD274" i="7"/>
  <c r="CY274" i="7"/>
  <c r="CT274" i="7"/>
  <c r="CO274" i="7"/>
  <c r="CJ274" i="7"/>
  <c r="CE274" i="7"/>
  <c r="BZ274" i="7"/>
  <c r="BU274" i="7"/>
  <c r="BP274" i="7"/>
  <c r="BK274" i="7"/>
  <c r="BF274" i="7"/>
  <c r="BA274" i="7"/>
  <c r="AV274" i="7"/>
  <c r="AQ274" i="7"/>
  <c r="AL274" i="7"/>
  <c r="AG274" i="7"/>
  <c r="AB274" i="7"/>
  <c r="W274" i="7"/>
  <c r="R274" i="7"/>
  <c r="M274" i="7"/>
  <c r="C274" i="7"/>
  <c r="DY273" i="7"/>
  <c r="DV273" i="7"/>
  <c r="S273" i="7"/>
  <c r="X273" i="7" s="1"/>
  <c r="AC273" i="7" s="1"/>
  <c r="AH273" i="7" s="1"/>
  <c r="AM273" i="7" s="1"/>
  <c r="AR273" i="7" s="1"/>
  <c r="AW273" i="7" s="1"/>
  <c r="BB273" i="7" s="1"/>
  <c r="BG273" i="7" s="1"/>
  <c r="BL273" i="7" s="1"/>
  <c r="BQ273" i="7" s="1"/>
  <c r="BV273" i="7" s="1"/>
  <c r="CA273" i="7" s="1"/>
  <c r="CF273" i="7" s="1"/>
  <c r="CK273" i="7" s="1"/>
  <c r="CP273" i="7" s="1"/>
  <c r="CU273" i="7" s="1"/>
  <c r="CZ273" i="7" s="1"/>
  <c r="DE273" i="7" s="1"/>
  <c r="DJ273" i="7" s="1"/>
  <c r="DO273" i="7" s="1"/>
  <c r="R273" i="7"/>
  <c r="O273" i="7"/>
  <c r="P273" i="7" s="1"/>
  <c r="DY272" i="7"/>
  <c r="DV272" i="7"/>
  <c r="S272" i="7"/>
  <c r="R272" i="7"/>
  <c r="W272" i="7" s="1"/>
  <c r="AB272" i="7" s="1"/>
  <c r="O272" i="7"/>
  <c r="DY271" i="7"/>
  <c r="DV271" i="7"/>
  <c r="S271" i="7"/>
  <c r="X271" i="7" s="1"/>
  <c r="AC271" i="7" s="1"/>
  <c r="AH271" i="7" s="1"/>
  <c r="AM271" i="7" s="1"/>
  <c r="AR271" i="7" s="1"/>
  <c r="AW271" i="7" s="1"/>
  <c r="BB271" i="7" s="1"/>
  <c r="BG271" i="7" s="1"/>
  <c r="BL271" i="7" s="1"/>
  <c r="BQ271" i="7" s="1"/>
  <c r="BV271" i="7" s="1"/>
  <c r="CA271" i="7" s="1"/>
  <c r="CF271" i="7" s="1"/>
  <c r="CK271" i="7" s="1"/>
  <c r="CP271" i="7" s="1"/>
  <c r="CU271" i="7" s="1"/>
  <c r="CZ271" i="7" s="1"/>
  <c r="DE271" i="7" s="1"/>
  <c r="DJ271" i="7" s="1"/>
  <c r="DO271" i="7" s="1"/>
  <c r="R271" i="7"/>
  <c r="O271" i="7"/>
  <c r="P271" i="7" s="1"/>
  <c r="DY270" i="7"/>
  <c r="DV270" i="7"/>
  <c r="W270" i="7"/>
  <c r="S270" i="7"/>
  <c r="X270" i="7" s="1"/>
  <c r="AC270" i="7" s="1"/>
  <c r="AH270" i="7" s="1"/>
  <c r="AM270" i="7" s="1"/>
  <c r="AR270" i="7" s="1"/>
  <c r="AW270" i="7" s="1"/>
  <c r="BB270" i="7" s="1"/>
  <c r="BG270" i="7" s="1"/>
  <c r="BL270" i="7" s="1"/>
  <c r="BQ270" i="7" s="1"/>
  <c r="BV270" i="7" s="1"/>
  <c r="CA270" i="7" s="1"/>
  <c r="CF270" i="7" s="1"/>
  <c r="CK270" i="7" s="1"/>
  <c r="CP270" i="7" s="1"/>
  <c r="CU270" i="7" s="1"/>
  <c r="CZ270" i="7" s="1"/>
  <c r="DE270" i="7" s="1"/>
  <c r="DJ270" i="7" s="1"/>
  <c r="DO270" i="7" s="1"/>
  <c r="R270" i="7"/>
  <c r="O270" i="7"/>
  <c r="P270" i="7" s="1"/>
  <c r="DY269" i="7"/>
  <c r="DV269" i="7"/>
  <c r="S269" i="7"/>
  <c r="X269" i="7" s="1"/>
  <c r="AC269" i="7" s="1"/>
  <c r="AH269" i="7" s="1"/>
  <c r="AM269" i="7" s="1"/>
  <c r="AR269" i="7" s="1"/>
  <c r="AW269" i="7" s="1"/>
  <c r="BB269" i="7" s="1"/>
  <c r="BG269" i="7" s="1"/>
  <c r="BL269" i="7" s="1"/>
  <c r="BQ269" i="7" s="1"/>
  <c r="BV269" i="7" s="1"/>
  <c r="CA269" i="7" s="1"/>
  <c r="CF269" i="7" s="1"/>
  <c r="CK269" i="7" s="1"/>
  <c r="CP269" i="7" s="1"/>
  <c r="CU269" i="7" s="1"/>
  <c r="CZ269" i="7" s="1"/>
  <c r="DE269" i="7" s="1"/>
  <c r="DJ269" i="7" s="1"/>
  <c r="DO269" i="7" s="1"/>
  <c r="R269" i="7"/>
  <c r="W269" i="7" s="1"/>
  <c r="O269" i="7"/>
  <c r="P269" i="7" s="1"/>
  <c r="DY268" i="7"/>
  <c r="DV268" i="7"/>
  <c r="S268" i="7"/>
  <c r="X268" i="7" s="1"/>
  <c r="AC268" i="7" s="1"/>
  <c r="AH268" i="7" s="1"/>
  <c r="AM268" i="7" s="1"/>
  <c r="AR268" i="7" s="1"/>
  <c r="AW268" i="7" s="1"/>
  <c r="BB268" i="7" s="1"/>
  <c r="BG268" i="7" s="1"/>
  <c r="BL268" i="7" s="1"/>
  <c r="BQ268" i="7" s="1"/>
  <c r="BV268" i="7" s="1"/>
  <c r="CA268" i="7" s="1"/>
  <c r="CF268" i="7" s="1"/>
  <c r="CK268" i="7" s="1"/>
  <c r="CP268" i="7" s="1"/>
  <c r="CU268" i="7" s="1"/>
  <c r="CZ268" i="7" s="1"/>
  <c r="DE268" i="7" s="1"/>
  <c r="DJ268" i="7" s="1"/>
  <c r="DO268" i="7" s="1"/>
  <c r="R268" i="7"/>
  <c r="O268" i="7"/>
  <c r="P268" i="7" s="1"/>
  <c r="DY267" i="7"/>
  <c r="DV267" i="7"/>
  <c r="S267" i="7"/>
  <c r="X267" i="7" s="1"/>
  <c r="AC267" i="7" s="1"/>
  <c r="AH267" i="7" s="1"/>
  <c r="AM267" i="7" s="1"/>
  <c r="AR267" i="7" s="1"/>
  <c r="AW267" i="7" s="1"/>
  <c r="BB267" i="7" s="1"/>
  <c r="BG267" i="7" s="1"/>
  <c r="BL267" i="7" s="1"/>
  <c r="BQ267" i="7" s="1"/>
  <c r="BV267" i="7" s="1"/>
  <c r="CA267" i="7" s="1"/>
  <c r="CF267" i="7" s="1"/>
  <c r="CK267" i="7" s="1"/>
  <c r="CP267" i="7" s="1"/>
  <c r="CU267" i="7" s="1"/>
  <c r="CZ267" i="7" s="1"/>
  <c r="DE267" i="7" s="1"/>
  <c r="DJ267" i="7" s="1"/>
  <c r="DO267" i="7" s="1"/>
  <c r="R267" i="7"/>
  <c r="W267" i="7" s="1"/>
  <c r="O267" i="7"/>
  <c r="DY266" i="7"/>
  <c r="DV266" i="7"/>
  <c r="S266" i="7"/>
  <c r="X266" i="7" s="1"/>
  <c r="AC266" i="7" s="1"/>
  <c r="AH266" i="7" s="1"/>
  <c r="AM266" i="7" s="1"/>
  <c r="AR266" i="7" s="1"/>
  <c r="AW266" i="7" s="1"/>
  <c r="BB266" i="7" s="1"/>
  <c r="BG266" i="7" s="1"/>
  <c r="BL266" i="7" s="1"/>
  <c r="BQ266" i="7" s="1"/>
  <c r="BV266" i="7" s="1"/>
  <c r="CA266" i="7" s="1"/>
  <c r="CF266" i="7" s="1"/>
  <c r="CK266" i="7" s="1"/>
  <c r="CP266" i="7" s="1"/>
  <c r="CU266" i="7" s="1"/>
  <c r="CZ266" i="7" s="1"/>
  <c r="DE266" i="7" s="1"/>
  <c r="DJ266" i="7" s="1"/>
  <c r="DO266" i="7" s="1"/>
  <c r="R266" i="7"/>
  <c r="O266" i="7"/>
  <c r="P266" i="7" s="1"/>
  <c r="DY265" i="7"/>
  <c r="DV265" i="7"/>
  <c r="S265" i="7"/>
  <c r="X265" i="7" s="1"/>
  <c r="AC265" i="7" s="1"/>
  <c r="AH265" i="7" s="1"/>
  <c r="AM265" i="7" s="1"/>
  <c r="AR265" i="7" s="1"/>
  <c r="AW265" i="7" s="1"/>
  <c r="BB265" i="7" s="1"/>
  <c r="BG265" i="7" s="1"/>
  <c r="BL265" i="7" s="1"/>
  <c r="BQ265" i="7" s="1"/>
  <c r="BV265" i="7" s="1"/>
  <c r="CA265" i="7" s="1"/>
  <c r="CF265" i="7" s="1"/>
  <c r="CK265" i="7" s="1"/>
  <c r="CP265" i="7" s="1"/>
  <c r="CU265" i="7" s="1"/>
  <c r="CZ265" i="7" s="1"/>
  <c r="DE265" i="7" s="1"/>
  <c r="DJ265" i="7" s="1"/>
  <c r="DO265" i="7" s="1"/>
  <c r="R265" i="7"/>
  <c r="O265" i="7"/>
  <c r="P265" i="7" s="1"/>
  <c r="DY264" i="7"/>
  <c r="DV264" i="7"/>
  <c r="S264" i="7"/>
  <c r="X264" i="7" s="1"/>
  <c r="AC264" i="7" s="1"/>
  <c r="AH264" i="7" s="1"/>
  <c r="AM264" i="7" s="1"/>
  <c r="AR264" i="7" s="1"/>
  <c r="AW264" i="7" s="1"/>
  <c r="BB264" i="7" s="1"/>
  <c r="BG264" i="7" s="1"/>
  <c r="BL264" i="7" s="1"/>
  <c r="BQ264" i="7" s="1"/>
  <c r="BV264" i="7" s="1"/>
  <c r="CA264" i="7" s="1"/>
  <c r="CF264" i="7" s="1"/>
  <c r="CK264" i="7" s="1"/>
  <c r="CP264" i="7" s="1"/>
  <c r="CU264" i="7" s="1"/>
  <c r="CZ264" i="7" s="1"/>
  <c r="DE264" i="7" s="1"/>
  <c r="DJ264" i="7" s="1"/>
  <c r="DO264" i="7" s="1"/>
  <c r="R264" i="7"/>
  <c r="O264" i="7"/>
  <c r="P264" i="7" s="1"/>
  <c r="DY263" i="7"/>
  <c r="DV263" i="7"/>
  <c r="S263" i="7"/>
  <c r="X263" i="7" s="1"/>
  <c r="AC263" i="7" s="1"/>
  <c r="AH263" i="7" s="1"/>
  <c r="AM263" i="7" s="1"/>
  <c r="AR263" i="7" s="1"/>
  <c r="AW263" i="7" s="1"/>
  <c r="BB263" i="7" s="1"/>
  <c r="BG263" i="7" s="1"/>
  <c r="BL263" i="7" s="1"/>
  <c r="BQ263" i="7" s="1"/>
  <c r="BV263" i="7" s="1"/>
  <c r="CA263" i="7" s="1"/>
  <c r="CF263" i="7" s="1"/>
  <c r="CK263" i="7" s="1"/>
  <c r="CP263" i="7" s="1"/>
  <c r="CU263" i="7" s="1"/>
  <c r="CZ263" i="7" s="1"/>
  <c r="DE263" i="7" s="1"/>
  <c r="DJ263" i="7" s="1"/>
  <c r="DO263" i="7" s="1"/>
  <c r="R263" i="7"/>
  <c r="W263" i="7" s="1"/>
  <c r="O263" i="7"/>
  <c r="P263" i="7" s="1"/>
  <c r="DY262" i="7"/>
  <c r="DV262" i="7"/>
  <c r="S262" i="7"/>
  <c r="X262" i="7" s="1"/>
  <c r="AC262" i="7" s="1"/>
  <c r="AH262" i="7" s="1"/>
  <c r="AM262" i="7" s="1"/>
  <c r="AR262" i="7" s="1"/>
  <c r="AW262" i="7" s="1"/>
  <c r="BB262" i="7" s="1"/>
  <c r="BG262" i="7" s="1"/>
  <c r="BL262" i="7" s="1"/>
  <c r="BQ262" i="7" s="1"/>
  <c r="BV262" i="7" s="1"/>
  <c r="CA262" i="7" s="1"/>
  <c r="CF262" i="7" s="1"/>
  <c r="CK262" i="7" s="1"/>
  <c r="CP262" i="7" s="1"/>
  <c r="CU262" i="7" s="1"/>
  <c r="CZ262" i="7" s="1"/>
  <c r="DE262" i="7" s="1"/>
  <c r="DJ262" i="7" s="1"/>
  <c r="DO262" i="7" s="1"/>
  <c r="R262" i="7"/>
  <c r="W262" i="7" s="1"/>
  <c r="O262" i="7"/>
  <c r="P262" i="7" s="1"/>
  <c r="DY261" i="7"/>
  <c r="DU255" i="7"/>
  <c r="DN255" i="7"/>
  <c r="DI255" i="7"/>
  <c r="DD255" i="7"/>
  <c r="CY255" i="7"/>
  <c r="CT255" i="7"/>
  <c r="CO255" i="7"/>
  <c r="CJ255" i="7"/>
  <c r="CE255" i="7"/>
  <c r="BZ255" i="7"/>
  <c r="BU255" i="7"/>
  <c r="BP255" i="7"/>
  <c r="BK255" i="7"/>
  <c r="BF255" i="7"/>
  <c r="BA255" i="7"/>
  <c r="AV255" i="7"/>
  <c r="AQ255" i="7"/>
  <c r="AL255" i="7"/>
  <c r="AG255" i="7"/>
  <c r="AB255" i="7"/>
  <c r="W255" i="7"/>
  <c r="R255" i="7"/>
  <c r="M255" i="7"/>
  <c r="C255" i="7"/>
  <c r="DY254" i="7"/>
  <c r="DV254" i="7"/>
  <c r="S254" i="7"/>
  <c r="R254" i="7"/>
  <c r="W254" i="7" s="1"/>
  <c r="AB254" i="7" s="1"/>
  <c r="O254" i="7"/>
  <c r="P254" i="7" s="1"/>
  <c r="DY253" i="7"/>
  <c r="DV253" i="7"/>
  <c r="S253" i="7"/>
  <c r="X253" i="7" s="1"/>
  <c r="R253" i="7"/>
  <c r="W253" i="7" s="1"/>
  <c r="AB253" i="7" s="1"/>
  <c r="AG253" i="7" s="1"/>
  <c r="AL253" i="7" s="1"/>
  <c r="AQ253" i="7" s="1"/>
  <c r="AV253" i="7" s="1"/>
  <c r="BA253" i="7" s="1"/>
  <c r="BF253" i="7" s="1"/>
  <c r="BK253" i="7" s="1"/>
  <c r="BP253" i="7" s="1"/>
  <c r="BU253" i="7" s="1"/>
  <c r="BZ253" i="7" s="1"/>
  <c r="CE253" i="7" s="1"/>
  <c r="CJ253" i="7" s="1"/>
  <c r="CO253" i="7" s="1"/>
  <c r="CT253" i="7" s="1"/>
  <c r="CY253" i="7" s="1"/>
  <c r="DD253" i="7" s="1"/>
  <c r="DI253" i="7" s="1"/>
  <c r="DN253" i="7" s="1"/>
  <c r="O253" i="7"/>
  <c r="P253" i="7" s="1"/>
  <c r="DY252" i="7"/>
  <c r="DV252" i="7"/>
  <c r="S252" i="7"/>
  <c r="R252" i="7"/>
  <c r="W252" i="7" s="1"/>
  <c r="AB252" i="7" s="1"/>
  <c r="AG252" i="7" s="1"/>
  <c r="O252" i="7"/>
  <c r="P252" i="7" s="1"/>
  <c r="DY251" i="7"/>
  <c r="DV251" i="7"/>
  <c r="S251" i="7"/>
  <c r="X251" i="7" s="1"/>
  <c r="R251" i="7"/>
  <c r="W251" i="7" s="1"/>
  <c r="AB251" i="7" s="1"/>
  <c r="AG251" i="7" s="1"/>
  <c r="AL251" i="7" s="1"/>
  <c r="AQ251" i="7" s="1"/>
  <c r="AV251" i="7" s="1"/>
  <c r="BA251" i="7" s="1"/>
  <c r="BF251" i="7" s="1"/>
  <c r="BK251" i="7" s="1"/>
  <c r="BP251" i="7" s="1"/>
  <c r="BU251" i="7" s="1"/>
  <c r="BZ251" i="7" s="1"/>
  <c r="CE251" i="7" s="1"/>
  <c r="CJ251" i="7" s="1"/>
  <c r="CO251" i="7" s="1"/>
  <c r="CT251" i="7" s="1"/>
  <c r="CY251" i="7" s="1"/>
  <c r="DD251" i="7" s="1"/>
  <c r="DI251" i="7" s="1"/>
  <c r="DN251" i="7" s="1"/>
  <c r="O251" i="7"/>
  <c r="P251" i="7" s="1"/>
  <c r="DY250" i="7"/>
  <c r="DV250" i="7"/>
  <c r="S250" i="7"/>
  <c r="R250" i="7"/>
  <c r="W250" i="7" s="1"/>
  <c r="AB250" i="7" s="1"/>
  <c r="AG250" i="7" s="1"/>
  <c r="O250" i="7"/>
  <c r="P250" i="7" s="1"/>
  <c r="DY249" i="7"/>
  <c r="DV249" i="7"/>
  <c r="S249" i="7"/>
  <c r="X249" i="7" s="1"/>
  <c r="R249" i="7"/>
  <c r="O249" i="7"/>
  <c r="P249" i="7" s="1"/>
  <c r="DY248" i="7"/>
  <c r="DV248" i="7"/>
  <c r="S248" i="7"/>
  <c r="R248" i="7"/>
  <c r="W248" i="7" s="1"/>
  <c r="AB248" i="7" s="1"/>
  <c r="O248" i="7"/>
  <c r="P248" i="7" s="1"/>
  <c r="DY247" i="7"/>
  <c r="DV247" i="7"/>
  <c r="S247" i="7"/>
  <c r="X247" i="7" s="1"/>
  <c r="AC247" i="7" s="1"/>
  <c r="AH247" i="7" s="1"/>
  <c r="AM247" i="7" s="1"/>
  <c r="AR247" i="7" s="1"/>
  <c r="AW247" i="7" s="1"/>
  <c r="BB247" i="7" s="1"/>
  <c r="BG247" i="7" s="1"/>
  <c r="BL247" i="7" s="1"/>
  <c r="BQ247" i="7" s="1"/>
  <c r="BV247" i="7" s="1"/>
  <c r="CA247" i="7" s="1"/>
  <c r="CF247" i="7" s="1"/>
  <c r="CK247" i="7" s="1"/>
  <c r="CP247" i="7" s="1"/>
  <c r="CU247" i="7" s="1"/>
  <c r="CZ247" i="7" s="1"/>
  <c r="DE247" i="7" s="1"/>
  <c r="DJ247" i="7" s="1"/>
  <c r="DO247" i="7" s="1"/>
  <c r="R247" i="7"/>
  <c r="T247" i="7" s="1"/>
  <c r="U247" i="7" s="1"/>
  <c r="O247" i="7"/>
  <c r="P247" i="7" s="1"/>
  <c r="DY246" i="7"/>
  <c r="DV246" i="7"/>
  <c r="S246" i="7"/>
  <c r="X246" i="7" s="1"/>
  <c r="AC246" i="7" s="1"/>
  <c r="AH246" i="7" s="1"/>
  <c r="AM246" i="7" s="1"/>
  <c r="AR246" i="7" s="1"/>
  <c r="AW246" i="7" s="1"/>
  <c r="BB246" i="7" s="1"/>
  <c r="BG246" i="7" s="1"/>
  <c r="BL246" i="7" s="1"/>
  <c r="BQ246" i="7" s="1"/>
  <c r="BV246" i="7" s="1"/>
  <c r="CA246" i="7" s="1"/>
  <c r="CF246" i="7" s="1"/>
  <c r="CK246" i="7" s="1"/>
  <c r="CP246" i="7" s="1"/>
  <c r="CU246" i="7" s="1"/>
  <c r="CZ246" i="7" s="1"/>
  <c r="DE246" i="7" s="1"/>
  <c r="DJ246" i="7" s="1"/>
  <c r="DO246" i="7" s="1"/>
  <c r="R246" i="7"/>
  <c r="W246" i="7" s="1"/>
  <c r="AB246" i="7" s="1"/>
  <c r="O246" i="7"/>
  <c r="DY245" i="7"/>
  <c r="DV245" i="7"/>
  <c r="S245" i="7"/>
  <c r="X245" i="7" s="1"/>
  <c r="AC245" i="7" s="1"/>
  <c r="AH245" i="7" s="1"/>
  <c r="AM245" i="7" s="1"/>
  <c r="AR245" i="7" s="1"/>
  <c r="AW245" i="7" s="1"/>
  <c r="BB245" i="7" s="1"/>
  <c r="BG245" i="7" s="1"/>
  <c r="BL245" i="7" s="1"/>
  <c r="BQ245" i="7" s="1"/>
  <c r="BV245" i="7" s="1"/>
  <c r="CA245" i="7" s="1"/>
  <c r="CF245" i="7" s="1"/>
  <c r="CK245" i="7" s="1"/>
  <c r="CP245" i="7" s="1"/>
  <c r="CU245" i="7" s="1"/>
  <c r="CZ245" i="7" s="1"/>
  <c r="DE245" i="7" s="1"/>
  <c r="DJ245" i="7" s="1"/>
  <c r="DO245" i="7" s="1"/>
  <c r="R245" i="7"/>
  <c r="W245" i="7" s="1"/>
  <c r="AB245" i="7" s="1"/>
  <c r="AG245" i="7" s="1"/>
  <c r="AL245" i="7" s="1"/>
  <c r="AQ245" i="7" s="1"/>
  <c r="AV245" i="7" s="1"/>
  <c r="BA245" i="7" s="1"/>
  <c r="BF245" i="7" s="1"/>
  <c r="BK245" i="7" s="1"/>
  <c r="BP245" i="7" s="1"/>
  <c r="BU245" i="7" s="1"/>
  <c r="BZ245" i="7" s="1"/>
  <c r="CE245" i="7" s="1"/>
  <c r="CJ245" i="7" s="1"/>
  <c r="CO245" i="7" s="1"/>
  <c r="CT245" i="7" s="1"/>
  <c r="CY245" i="7" s="1"/>
  <c r="DD245" i="7" s="1"/>
  <c r="DI245" i="7" s="1"/>
  <c r="DN245" i="7" s="1"/>
  <c r="DY244" i="7"/>
  <c r="DV244" i="7"/>
  <c r="S244" i="7"/>
  <c r="X244" i="7" s="1"/>
  <c r="AC244" i="7" s="1"/>
  <c r="AH244" i="7" s="1"/>
  <c r="AM244" i="7" s="1"/>
  <c r="AR244" i="7" s="1"/>
  <c r="AW244" i="7" s="1"/>
  <c r="BB244" i="7" s="1"/>
  <c r="BG244" i="7" s="1"/>
  <c r="BL244" i="7" s="1"/>
  <c r="BQ244" i="7" s="1"/>
  <c r="BV244" i="7" s="1"/>
  <c r="CA244" i="7" s="1"/>
  <c r="CF244" i="7" s="1"/>
  <c r="CK244" i="7" s="1"/>
  <c r="CP244" i="7" s="1"/>
  <c r="CU244" i="7" s="1"/>
  <c r="CZ244" i="7" s="1"/>
  <c r="DE244" i="7" s="1"/>
  <c r="DJ244" i="7" s="1"/>
  <c r="DO244" i="7" s="1"/>
  <c r="R244" i="7"/>
  <c r="W244" i="7" s="1"/>
  <c r="AB244" i="7" s="1"/>
  <c r="AG244" i="7" s="1"/>
  <c r="O244" i="7"/>
  <c r="P244" i="7" s="1"/>
  <c r="DY243" i="7"/>
  <c r="DV243" i="7"/>
  <c r="S243" i="7"/>
  <c r="X243" i="7" s="1"/>
  <c r="AC243" i="7" s="1"/>
  <c r="AH243" i="7" s="1"/>
  <c r="R243" i="7"/>
  <c r="W243" i="7" s="1"/>
  <c r="AB243" i="7" s="1"/>
  <c r="AG243" i="7" s="1"/>
  <c r="AL243" i="7" s="1"/>
  <c r="AQ243" i="7" s="1"/>
  <c r="AV243" i="7" s="1"/>
  <c r="BA243" i="7" s="1"/>
  <c r="BF243" i="7" s="1"/>
  <c r="BK243" i="7" s="1"/>
  <c r="BP243" i="7" s="1"/>
  <c r="BU243" i="7" s="1"/>
  <c r="BZ243" i="7" s="1"/>
  <c r="CE243" i="7" s="1"/>
  <c r="CJ243" i="7" s="1"/>
  <c r="CO243" i="7" s="1"/>
  <c r="CT243" i="7" s="1"/>
  <c r="CY243" i="7" s="1"/>
  <c r="DD243" i="7" s="1"/>
  <c r="DI243" i="7" s="1"/>
  <c r="DN243" i="7" s="1"/>
  <c r="O243" i="7"/>
  <c r="DY242" i="7"/>
  <c r="DU236" i="7"/>
  <c r="DN236" i="7"/>
  <c r="DI236" i="7"/>
  <c r="DD236" i="7"/>
  <c r="CY236" i="7"/>
  <c r="CT236" i="7"/>
  <c r="CO236" i="7"/>
  <c r="CJ236" i="7"/>
  <c r="CE236" i="7"/>
  <c r="BZ236" i="7"/>
  <c r="BU236" i="7"/>
  <c r="BP236" i="7"/>
  <c r="BK236" i="7"/>
  <c r="BF236" i="7"/>
  <c r="BA236" i="7"/>
  <c r="AV236" i="7"/>
  <c r="AQ236" i="7"/>
  <c r="AL236" i="7"/>
  <c r="AG236" i="7"/>
  <c r="AB236" i="7"/>
  <c r="W236" i="7"/>
  <c r="R236" i="7"/>
  <c r="M236" i="7"/>
  <c r="C236" i="7"/>
  <c r="DY235" i="7"/>
  <c r="DV235" i="7"/>
  <c r="S235" i="7"/>
  <c r="X235" i="7" s="1"/>
  <c r="AC235" i="7" s="1"/>
  <c r="AH235" i="7" s="1"/>
  <c r="AM235" i="7" s="1"/>
  <c r="AR235" i="7" s="1"/>
  <c r="AW235" i="7" s="1"/>
  <c r="BB235" i="7" s="1"/>
  <c r="BG235" i="7" s="1"/>
  <c r="BL235" i="7" s="1"/>
  <c r="BQ235" i="7" s="1"/>
  <c r="BV235" i="7" s="1"/>
  <c r="CA235" i="7" s="1"/>
  <c r="CF235" i="7" s="1"/>
  <c r="CK235" i="7" s="1"/>
  <c r="CP235" i="7" s="1"/>
  <c r="CU235" i="7" s="1"/>
  <c r="CZ235" i="7" s="1"/>
  <c r="DE235" i="7" s="1"/>
  <c r="DJ235" i="7" s="1"/>
  <c r="DO235" i="7" s="1"/>
  <c r="R235" i="7"/>
  <c r="O235" i="7"/>
  <c r="P235" i="7" s="1"/>
  <c r="DY234" i="7"/>
  <c r="DV234" i="7"/>
  <c r="S234" i="7"/>
  <c r="X234" i="7" s="1"/>
  <c r="AC234" i="7" s="1"/>
  <c r="AH234" i="7" s="1"/>
  <c r="AM234" i="7" s="1"/>
  <c r="AR234" i="7" s="1"/>
  <c r="AW234" i="7" s="1"/>
  <c r="BB234" i="7" s="1"/>
  <c r="BG234" i="7" s="1"/>
  <c r="BL234" i="7" s="1"/>
  <c r="BQ234" i="7" s="1"/>
  <c r="BV234" i="7" s="1"/>
  <c r="CA234" i="7" s="1"/>
  <c r="CF234" i="7" s="1"/>
  <c r="CK234" i="7" s="1"/>
  <c r="CP234" i="7" s="1"/>
  <c r="CU234" i="7" s="1"/>
  <c r="CZ234" i="7" s="1"/>
  <c r="DE234" i="7" s="1"/>
  <c r="DJ234" i="7" s="1"/>
  <c r="DO234" i="7" s="1"/>
  <c r="R234" i="7"/>
  <c r="O234" i="7"/>
  <c r="P234" i="7" s="1"/>
  <c r="DY233" i="7"/>
  <c r="DV233" i="7"/>
  <c r="S233" i="7"/>
  <c r="X233" i="7" s="1"/>
  <c r="AC233" i="7" s="1"/>
  <c r="AH233" i="7" s="1"/>
  <c r="AM233" i="7" s="1"/>
  <c r="AR233" i="7" s="1"/>
  <c r="AW233" i="7" s="1"/>
  <c r="BB233" i="7" s="1"/>
  <c r="BG233" i="7" s="1"/>
  <c r="BL233" i="7" s="1"/>
  <c r="BQ233" i="7" s="1"/>
  <c r="BV233" i="7" s="1"/>
  <c r="CA233" i="7" s="1"/>
  <c r="CF233" i="7" s="1"/>
  <c r="CK233" i="7" s="1"/>
  <c r="CP233" i="7" s="1"/>
  <c r="CU233" i="7" s="1"/>
  <c r="CZ233" i="7" s="1"/>
  <c r="DE233" i="7" s="1"/>
  <c r="DJ233" i="7" s="1"/>
  <c r="DO233" i="7" s="1"/>
  <c r="R233" i="7"/>
  <c r="O233" i="7"/>
  <c r="P233" i="7" s="1"/>
  <c r="DY232" i="7"/>
  <c r="DV232" i="7"/>
  <c r="S232" i="7"/>
  <c r="X232" i="7" s="1"/>
  <c r="AC232" i="7" s="1"/>
  <c r="AH232" i="7" s="1"/>
  <c r="AM232" i="7" s="1"/>
  <c r="AR232" i="7" s="1"/>
  <c r="AW232" i="7" s="1"/>
  <c r="BB232" i="7" s="1"/>
  <c r="BG232" i="7" s="1"/>
  <c r="BL232" i="7" s="1"/>
  <c r="BQ232" i="7" s="1"/>
  <c r="BV232" i="7" s="1"/>
  <c r="CA232" i="7" s="1"/>
  <c r="CF232" i="7" s="1"/>
  <c r="CK232" i="7" s="1"/>
  <c r="CP232" i="7" s="1"/>
  <c r="CU232" i="7" s="1"/>
  <c r="CZ232" i="7" s="1"/>
  <c r="DE232" i="7" s="1"/>
  <c r="DJ232" i="7" s="1"/>
  <c r="DO232" i="7" s="1"/>
  <c r="R232" i="7"/>
  <c r="O232" i="7"/>
  <c r="P232" i="7" s="1"/>
  <c r="DY231" i="7"/>
  <c r="DV231" i="7"/>
  <c r="S231" i="7"/>
  <c r="X231" i="7" s="1"/>
  <c r="AC231" i="7" s="1"/>
  <c r="AH231" i="7" s="1"/>
  <c r="AM231" i="7" s="1"/>
  <c r="AR231" i="7" s="1"/>
  <c r="AW231" i="7" s="1"/>
  <c r="BB231" i="7" s="1"/>
  <c r="BG231" i="7" s="1"/>
  <c r="BL231" i="7" s="1"/>
  <c r="BQ231" i="7" s="1"/>
  <c r="BV231" i="7" s="1"/>
  <c r="CA231" i="7" s="1"/>
  <c r="CF231" i="7" s="1"/>
  <c r="CK231" i="7" s="1"/>
  <c r="CP231" i="7" s="1"/>
  <c r="CU231" i="7" s="1"/>
  <c r="CZ231" i="7" s="1"/>
  <c r="DE231" i="7" s="1"/>
  <c r="DJ231" i="7" s="1"/>
  <c r="DO231" i="7" s="1"/>
  <c r="R231" i="7"/>
  <c r="O231" i="7"/>
  <c r="P231" i="7" s="1"/>
  <c r="DY230" i="7"/>
  <c r="DV230" i="7"/>
  <c r="R230" i="7"/>
  <c r="AB230" i="7" s="1"/>
  <c r="AG230" i="7" s="1"/>
  <c r="AL230" i="7" s="1"/>
  <c r="AQ230" i="7" s="1"/>
  <c r="AV230" i="7" s="1"/>
  <c r="BA230" i="7" s="1"/>
  <c r="BF230" i="7" s="1"/>
  <c r="BK230" i="7" s="1"/>
  <c r="BP230" i="7" s="1"/>
  <c r="BU230" i="7" s="1"/>
  <c r="BZ230" i="7" s="1"/>
  <c r="CE230" i="7" s="1"/>
  <c r="CJ230" i="7" s="1"/>
  <c r="CO230" i="7" s="1"/>
  <c r="CT230" i="7" s="1"/>
  <c r="CY230" i="7" s="1"/>
  <c r="DD230" i="7" s="1"/>
  <c r="DI230" i="7" s="1"/>
  <c r="DN230" i="7" s="1"/>
  <c r="N230" i="7"/>
  <c r="S230" i="7" s="1"/>
  <c r="X230" i="7" s="1"/>
  <c r="AC230" i="7" s="1"/>
  <c r="AH230" i="7" s="1"/>
  <c r="AM230" i="7" s="1"/>
  <c r="AR230" i="7" s="1"/>
  <c r="AW230" i="7" s="1"/>
  <c r="BB230" i="7" s="1"/>
  <c r="BG230" i="7" s="1"/>
  <c r="BL230" i="7" s="1"/>
  <c r="BQ230" i="7" s="1"/>
  <c r="BV230" i="7" s="1"/>
  <c r="CA230" i="7" s="1"/>
  <c r="CF230" i="7" s="1"/>
  <c r="CK230" i="7" s="1"/>
  <c r="CP230" i="7" s="1"/>
  <c r="CU230" i="7" s="1"/>
  <c r="CZ230" i="7" s="1"/>
  <c r="DE230" i="7" s="1"/>
  <c r="DJ230" i="7" s="1"/>
  <c r="DO230" i="7" s="1"/>
  <c r="DY229" i="7"/>
  <c r="DV229" i="7"/>
  <c r="R229" i="7"/>
  <c r="AB229" i="7" s="1"/>
  <c r="AG229" i="7" s="1"/>
  <c r="AL229" i="7" s="1"/>
  <c r="AQ229" i="7" s="1"/>
  <c r="AV229" i="7" s="1"/>
  <c r="BA229" i="7" s="1"/>
  <c r="BF229" i="7" s="1"/>
  <c r="BK229" i="7" s="1"/>
  <c r="BP229" i="7" s="1"/>
  <c r="BU229" i="7" s="1"/>
  <c r="BZ229" i="7" s="1"/>
  <c r="CE229" i="7" s="1"/>
  <c r="CJ229" i="7" s="1"/>
  <c r="CO229" i="7" s="1"/>
  <c r="CT229" i="7" s="1"/>
  <c r="CY229" i="7" s="1"/>
  <c r="DD229" i="7" s="1"/>
  <c r="DI229" i="7" s="1"/>
  <c r="DN229" i="7" s="1"/>
  <c r="N229" i="7"/>
  <c r="DY228" i="7"/>
  <c r="DV228" i="7"/>
  <c r="R228" i="7"/>
  <c r="AB228" i="7" s="1"/>
  <c r="AG228" i="7" s="1"/>
  <c r="AL228" i="7" s="1"/>
  <c r="AQ228" i="7" s="1"/>
  <c r="AV228" i="7" s="1"/>
  <c r="BA228" i="7" s="1"/>
  <c r="BF228" i="7" s="1"/>
  <c r="BK228" i="7" s="1"/>
  <c r="BP228" i="7" s="1"/>
  <c r="BU228" i="7" s="1"/>
  <c r="BZ228" i="7" s="1"/>
  <c r="CE228" i="7" s="1"/>
  <c r="CJ228" i="7" s="1"/>
  <c r="CO228" i="7" s="1"/>
  <c r="CT228" i="7" s="1"/>
  <c r="CY228" i="7" s="1"/>
  <c r="DD228" i="7" s="1"/>
  <c r="DI228" i="7" s="1"/>
  <c r="DN228" i="7" s="1"/>
  <c r="N228" i="7"/>
  <c r="S228" i="7" s="1"/>
  <c r="X228" i="7" s="1"/>
  <c r="AC228" i="7" s="1"/>
  <c r="AH228" i="7" s="1"/>
  <c r="AM228" i="7" s="1"/>
  <c r="AR228" i="7" s="1"/>
  <c r="AW228" i="7" s="1"/>
  <c r="BB228" i="7" s="1"/>
  <c r="BG228" i="7" s="1"/>
  <c r="BL228" i="7" s="1"/>
  <c r="BQ228" i="7" s="1"/>
  <c r="BV228" i="7" s="1"/>
  <c r="CA228" i="7" s="1"/>
  <c r="CF228" i="7" s="1"/>
  <c r="CK228" i="7" s="1"/>
  <c r="CP228" i="7" s="1"/>
  <c r="CU228" i="7" s="1"/>
  <c r="CZ228" i="7" s="1"/>
  <c r="DE228" i="7" s="1"/>
  <c r="DJ228" i="7" s="1"/>
  <c r="DO228" i="7" s="1"/>
  <c r="DY227" i="7"/>
  <c r="DV227" i="7"/>
  <c r="R227" i="7"/>
  <c r="AB227" i="7" s="1"/>
  <c r="AG227" i="7" s="1"/>
  <c r="AL227" i="7" s="1"/>
  <c r="AQ227" i="7" s="1"/>
  <c r="S227" i="7"/>
  <c r="X227" i="7" s="1"/>
  <c r="AC227" i="7" s="1"/>
  <c r="AH227" i="7" s="1"/>
  <c r="AM227" i="7" s="1"/>
  <c r="AR227" i="7" s="1"/>
  <c r="AW227" i="7" s="1"/>
  <c r="BB227" i="7" s="1"/>
  <c r="BG227" i="7" s="1"/>
  <c r="BL227" i="7" s="1"/>
  <c r="BQ227" i="7" s="1"/>
  <c r="BV227" i="7" s="1"/>
  <c r="CA227" i="7" s="1"/>
  <c r="CF227" i="7" s="1"/>
  <c r="CK227" i="7" s="1"/>
  <c r="CP227" i="7" s="1"/>
  <c r="CU227" i="7" s="1"/>
  <c r="CZ227" i="7" s="1"/>
  <c r="DE227" i="7" s="1"/>
  <c r="DJ227" i="7" s="1"/>
  <c r="DO227" i="7" s="1"/>
  <c r="DY226" i="7"/>
  <c r="DV226" i="7"/>
  <c r="R226" i="7"/>
  <c r="AB226" i="7" s="1"/>
  <c r="AG226" i="7" s="1"/>
  <c r="AL226" i="7" s="1"/>
  <c r="AQ226" i="7" s="1"/>
  <c r="AV226" i="7" s="1"/>
  <c r="BA226" i="7" s="1"/>
  <c r="BF226" i="7" s="1"/>
  <c r="BK226" i="7" s="1"/>
  <c r="BP226" i="7" s="1"/>
  <c r="BU226" i="7" s="1"/>
  <c r="BZ226" i="7" s="1"/>
  <c r="CE226" i="7" s="1"/>
  <c r="N226" i="7"/>
  <c r="S226" i="7" s="1"/>
  <c r="X226" i="7" s="1"/>
  <c r="AC226" i="7" s="1"/>
  <c r="AH226" i="7" s="1"/>
  <c r="AM226" i="7" s="1"/>
  <c r="AR226" i="7" s="1"/>
  <c r="AW226" i="7" s="1"/>
  <c r="BB226" i="7" s="1"/>
  <c r="BG226" i="7" s="1"/>
  <c r="BL226" i="7" s="1"/>
  <c r="BQ226" i="7" s="1"/>
  <c r="BV226" i="7" s="1"/>
  <c r="CA226" i="7" s="1"/>
  <c r="CF226" i="7" s="1"/>
  <c r="CK226" i="7" s="1"/>
  <c r="CP226" i="7" s="1"/>
  <c r="CU226" i="7" s="1"/>
  <c r="CZ226" i="7" s="1"/>
  <c r="DE226" i="7" s="1"/>
  <c r="DJ226" i="7" s="1"/>
  <c r="DO226" i="7" s="1"/>
  <c r="DY225" i="7"/>
  <c r="DV225" i="7"/>
  <c r="R225" i="7"/>
  <c r="N225" i="7"/>
  <c r="S225" i="7" s="1"/>
  <c r="X225" i="7" s="1"/>
  <c r="AC225" i="7" s="1"/>
  <c r="AH225" i="7" s="1"/>
  <c r="AM225" i="7" s="1"/>
  <c r="AR225" i="7" s="1"/>
  <c r="AW225" i="7" s="1"/>
  <c r="BB225" i="7" s="1"/>
  <c r="BG225" i="7" s="1"/>
  <c r="BL225" i="7" s="1"/>
  <c r="BQ225" i="7" s="1"/>
  <c r="BV225" i="7" s="1"/>
  <c r="CA225" i="7" s="1"/>
  <c r="CF225" i="7" s="1"/>
  <c r="CK225" i="7" s="1"/>
  <c r="CP225" i="7" s="1"/>
  <c r="CU225" i="7" s="1"/>
  <c r="CZ225" i="7" s="1"/>
  <c r="DE225" i="7" s="1"/>
  <c r="DJ225" i="7" s="1"/>
  <c r="DO225" i="7" s="1"/>
  <c r="DY224" i="7"/>
  <c r="DU218" i="7"/>
  <c r="DN218" i="7"/>
  <c r="DI218" i="7"/>
  <c r="DD218" i="7"/>
  <c r="CY218" i="7"/>
  <c r="CT218" i="7"/>
  <c r="CO218" i="7"/>
  <c r="CJ218" i="7"/>
  <c r="CE218" i="7"/>
  <c r="BZ218" i="7"/>
  <c r="BU218" i="7"/>
  <c r="BP218" i="7"/>
  <c r="BK218" i="7"/>
  <c r="BF218" i="7"/>
  <c r="BA218" i="7"/>
  <c r="AV218" i="7"/>
  <c r="AQ218" i="7"/>
  <c r="AL218" i="7"/>
  <c r="AG218" i="7"/>
  <c r="AB218" i="7"/>
  <c r="W218" i="7"/>
  <c r="R218" i="7"/>
  <c r="M218" i="7"/>
  <c r="C218" i="7"/>
  <c r="B331" i="7" s="1"/>
  <c r="S217" i="7"/>
  <c r="X217" i="7" s="1"/>
  <c r="AC217" i="7" s="1"/>
  <c r="AH217" i="7" s="1"/>
  <c r="AM217" i="7" s="1"/>
  <c r="AR217" i="7" s="1"/>
  <c r="AW217" i="7" s="1"/>
  <c r="BB217" i="7" s="1"/>
  <c r="BG217" i="7" s="1"/>
  <c r="BL217" i="7" s="1"/>
  <c r="BQ217" i="7" s="1"/>
  <c r="BV217" i="7" s="1"/>
  <c r="CA217" i="7" s="1"/>
  <c r="CF217" i="7" s="1"/>
  <c r="CK217" i="7" s="1"/>
  <c r="CP217" i="7" s="1"/>
  <c r="CU217" i="7" s="1"/>
  <c r="CZ217" i="7" s="1"/>
  <c r="DE217" i="7" s="1"/>
  <c r="DJ217" i="7" s="1"/>
  <c r="DO217" i="7" s="1"/>
  <c r="R217" i="7"/>
  <c r="W217" i="7" s="1"/>
  <c r="O217" i="7"/>
  <c r="P217" i="7" s="1"/>
  <c r="DY216" i="7"/>
  <c r="DV216" i="7"/>
  <c r="R216" i="7"/>
  <c r="S216" i="7"/>
  <c r="X216" i="7" s="1"/>
  <c r="AC216" i="7" s="1"/>
  <c r="AH216" i="7" s="1"/>
  <c r="AM216" i="7" s="1"/>
  <c r="AR216" i="7" s="1"/>
  <c r="AW216" i="7" s="1"/>
  <c r="BB216" i="7" s="1"/>
  <c r="BG216" i="7" s="1"/>
  <c r="BL216" i="7" s="1"/>
  <c r="BQ216" i="7" s="1"/>
  <c r="BV216" i="7" s="1"/>
  <c r="CA216" i="7" s="1"/>
  <c r="CF216" i="7" s="1"/>
  <c r="CK216" i="7" s="1"/>
  <c r="CP216" i="7" s="1"/>
  <c r="CU216" i="7" s="1"/>
  <c r="CZ216" i="7" s="1"/>
  <c r="DE216" i="7" s="1"/>
  <c r="DJ216" i="7" s="1"/>
  <c r="DO216" i="7" s="1"/>
  <c r="D216" i="7"/>
  <c r="DY215" i="7"/>
  <c r="DV215" i="7"/>
  <c r="S215" i="7"/>
  <c r="X215" i="7" s="1"/>
  <c r="AC215" i="7" s="1"/>
  <c r="AH215" i="7" s="1"/>
  <c r="AM215" i="7" s="1"/>
  <c r="AR215" i="7" s="1"/>
  <c r="AW215" i="7" s="1"/>
  <c r="BB215" i="7" s="1"/>
  <c r="BG215" i="7" s="1"/>
  <c r="BL215" i="7" s="1"/>
  <c r="BQ215" i="7" s="1"/>
  <c r="BV215" i="7" s="1"/>
  <c r="CA215" i="7" s="1"/>
  <c r="CF215" i="7" s="1"/>
  <c r="CK215" i="7" s="1"/>
  <c r="CP215" i="7" s="1"/>
  <c r="CU215" i="7" s="1"/>
  <c r="CZ215" i="7" s="1"/>
  <c r="DE215" i="7" s="1"/>
  <c r="DJ215" i="7" s="1"/>
  <c r="DO215" i="7" s="1"/>
  <c r="R215" i="7"/>
  <c r="DY211" i="7"/>
  <c r="DV211" i="7"/>
  <c r="S211" i="7"/>
  <c r="X211" i="7" s="1"/>
  <c r="AC211" i="7" s="1"/>
  <c r="AH211" i="7" s="1"/>
  <c r="AM211" i="7" s="1"/>
  <c r="AR211" i="7" s="1"/>
  <c r="AW211" i="7" s="1"/>
  <c r="BB211" i="7" s="1"/>
  <c r="BG211" i="7" s="1"/>
  <c r="BL211" i="7" s="1"/>
  <c r="BQ211" i="7" s="1"/>
  <c r="BV211" i="7" s="1"/>
  <c r="CA211" i="7" s="1"/>
  <c r="CF211" i="7" s="1"/>
  <c r="CK211" i="7" s="1"/>
  <c r="CP211" i="7" s="1"/>
  <c r="CU211" i="7" s="1"/>
  <c r="CZ211" i="7" s="1"/>
  <c r="DE211" i="7" s="1"/>
  <c r="DJ211" i="7" s="1"/>
  <c r="DO211" i="7" s="1"/>
  <c r="D211" i="7"/>
  <c r="DY210" i="7"/>
  <c r="DV210" i="7"/>
  <c r="DS210" i="7"/>
  <c r="DW210" i="7" s="1"/>
  <c r="DY209" i="7"/>
  <c r="DU203" i="7"/>
  <c r="DN203" i="7"/>
  <c r="DI203" i="7"/>
  <c r="DD203" i="7"/>
  <c r="CY203" i="7"/>
  <c r="CT203" i="7"/>
  <c r="CO203" i="7"/>
  <c r="CJ203" i="7"/>
  <c r="CE203" i="7"/>
  <c r="BZ203" i="7"/>
  <c r="BU203" i="7"/>
  <c r="BP203" i="7"/>
  <c r="BK203" i="7"/>
  <c r="BF203" i="7"/>
  <c r="BA203" i="7"/>
  <c r="AV203" i="7"/>
  <c r="AQ203" i="7"/>
  <c r="AL203" i="7"/>
  <c r="AG203" i="7"/>
  <c r="AB203" i="7"/>
  <c r="W203" i="7"/>
  <c r="R203" i="7"/>
  <c r="M203" i="7"/>
  <c r="C203" i="7"/>
  <c r="S202" i="7"/>
  <c r="X202" i="7" s="1"/>
  <c r="AC202" i="7" s="1"/>
  <c r="AH202" i="7" s="1"/>
  <c r="AM202" i="7" s="1"/>
  <c r="AR202" i="7" s="1"/>
  <c r="AW202" i="7" s="1"/>
  <c r="BB202" i="7" s="1"/>
  <c r="BG202" i="7" s="1"/>
  <c r="BL202" i="7" s="1"/>
  <c r="BQ202" i="7" s="1"/>
  <c r="BV202" i="7" s="1"/>
  <c r="CA202" i="7" s="1"/>
  <c r="CF202" i="7" s="1"/>
  <c r="CK202" i="7" s="1"/>
  <c r="CP202" i="7" s="1"/>
  <c r="CU202" i="7" s="1"/>
  <c r="CZ202" i="7" s="1"/>
  <c r="DE202" i="7" s="1"/>
  <c r="DJ202" i="7" s="1"/>
  <c r="DO202" i="7" s="1"/>
  <c r="R202" i="7"/>
  <c r="W202" i="7" s="1"/>
  <c r="O202" i="7"/>
  <c r="P202" i="7" s="1"/>
  <c r="DY201" i="7"/>
  <c r="DV201" i="7"/>
  <c r="S201" i="7"/>
  <c r="X201" i="7" s="1"/>
  <c r="AC201" i="7" s="1"/>
  <c r="AH201" i="7" s="1"/>
  <c r="AM201" i="7" s="1"/>
  <c r="AR201" i="7" s="1"/>
  <c r="AW201" i="7" s="1"/>
  <c r="BB201" i="7" s="1"/>
  <c r="BG201" i="7" s="1"/>
  <c r="BL201" i="7" s="1"/>
  <c r="BQ201" i="7" s="1"/>
  <c r="BV201" i="7" s="1"/>
  <c r="CA201" i="7" s="1"/>
  <c r="CF201" i="7" s="1"/>
  <c r="CK201" i="7" s="1"/>
  <c r="CP201" i="7" s="1"/>
  <c r="CU201" i="7" s="1"/>
  <c r="CZ201" i="7" s="1"/>
  <c r="DE201" i="7" s="1"/>
  <c r="DJ201" i="7" s="1"/>
  <c r="DO201" i="7" s="1"/>
  <c r="R201" i="7"/>
  <c r="W201" i="7" s="1"/>
  <c r="O201" i="7"/>
  <c r="P201" i="7" s="1"/>
  <c r="DY200" i="7"/>
  <c r="DV200" i="7"/>
  <c r="S200" i="7"/>
  <c r="X200" i="7" s="1"/>
  <c r="AC200" i="7" s="1"/>
  <c r="AH200" i="7" s="1"/>
  <c r="AM200" i="7" s="1"/>
  <c r="R200" i="7"/>
  <c r="AB200" i="7" s="1"/>
  <c r="AG200" i="7" s="1"/>
  <c r="AL200" i="7" s="1"/>
  <c r="AQ200" i="7" s="1"/>
  <c r="AV200" i="7" s="1"/>
  <c r="BA200" i="7" s="1"/>
  <c r="BF200" i="7" s="1"/>
  <c r="BK200" i="7" s="1"/>
  <c r="BP200" i="7" s="1"/>
  <c r="BU200" i="7" s="1"/>
  <c r="BZ200" i="7" s="1"/>
  <c r="CE200" i="7" s="1"/>
  <c r="CJ200" i="7" s="1"/>
  <c r="CO200" i="7" s="1"/>
  <c r="CT200" i="7" s="1"/>
  <c r="CY200" i="7" s="1"/>
  <c r="DD200" i="7" s="1"/>
  <c r="DI200" i="7" s="1"/>
  <c r="DN200" i="7" s="1"/>
  <c r="O200" i="7"/>
  <c r="DY199" i="7"/>
  <c r="DV199" i="7"/>
  <c r="S199" i="7"/>
  <c r="X199" i="7" s="1"/>
  <c r="AC199" i="7" s="1"/>
  <c r="AH199" i="7" s="1"/>
  <c r="AM199" i="7" s="1"/>
  <c r="AR199" i="7" s="1"/>
  <c r="AW199" i="7" s="1"/>
  <c r="BB199" i="7" s="1"/>
  <c r="BG199" i="7" s="1"/>
  <c r="BL199" i="7" s="1"/>
  <c r="BQ199" i="7" s="1"/>
  <c r="BV199" i="7" s="1"/>
  <c r="CA199" i="7" s="1"/>
  <c r="CF199" i="7" s="1"/>
  <c r="CK199" i="7" s="1"/>
  <c r="CP199" i="7" s="1"/>
  <c r="CU199" i="7" s="1"/>
  <c r="CZ199" i="7" s="1"/>
  <c r="DE199" i="7" s="1"/>
  <c r="DJ199" i="7" s="1"/>
  <c r="DO199" i="7" s="1"/>
  <c r="R199" i="7"/>
  <c r="AB199" i="7" s="1"/>
  <c r="O199" i="7"/>
  <c r="P199" i="7" s="1"/>
  <c r="DY198" i="7"/>
  <c r="DV198" i="7"/>
  <c r="S198" i="7"/>
  <c r="X198" i="7" s="1"/>
  <c r="AC198" i="7" s="1"/>
  <c r="AH198" i="7" s="1"/>
  <c r="AM198" i="7" s="1"/>
  <c r="AR198" i="7" s="1"/>
  <c r="AW198" i="7" s="1"/>
  <c r="BB198" i="7" s="1"/>
  <c r="BG198" i="7" s="1"/>
  <c r="BL198" i="7" s="1"/>
  <c r="BQ198" i="7" s="1"/>
  <c r="BV198" i="7" s="1"/>
  <c r="CA198" i="7" s="1"/>
  <c r="CF198" i="7" s="1"/>
  <c r="CK198" i="7" s="1"/>
  <c r="CP198" i="7" s="1"/>
  <c r="CU198" i="7" s="1"/>
  <c r="CZ198" i="7" s="1"/>
  <c r="DE198" i="7" s="1"/>
  <c r="DJ198" i="7" s="1"/>
  <c r="DO198" i="7" s="1"/>
  <c r="R198" i="7"/>
  <c r="O198" i="7"/>
  <c r="P198" i="7" s="1"/>
  <c r="DY197" i="7"/>
  <c r="DV197" i="7"/>
  <c r="S197" i="7"/>
  <c r="X197" i="7" s="1"/>
  <c r="AC197" i="7" s="1"/>
  <c r="AH197" i="7" s="1"/>
  <c r="AM197" i="7" s="1"/>
  <c r="AR197" i="7" s="1"/>
  <c r="AW197" i="7" s="1"/>
  <c r="BB197" i="7" s="1"/>
  <c r="BG197" i="7" s="1"/>
  <c r="BL197" i="7" s="1"/>
  <c r="BQ197" i="7" s="1"/>
  <c r="BV197" i="7" s="1"/>
  <c r="CA197" i="7" s="1"/>
  <c r="CF197" i="7" s="1"/>
  <c r="CK197" i="7" s="1"/>
  <c r="CP197" i="7" s="1"/>
  <c r="CU197" i="7" s="1"/>
  <c r="CZ197" i="7" s="1"/>
  <c r="DE197" i="7" s="1"/>
  <c r="DJ197" i="7" s="1"/>
  <c r="DO197" i="7" s="1"/>
  <c r="R197" i="7"/>
  <c r="O197" i="7"/>
  <c r="P197" i="7" s="1"/>
  <c r="DY196" i="7"/>
  <c r="DV196" i="7"/>
  <c r="S196" i="7"/>
  <c r="X196" i="7" s="1"/>
  <c r="AC196" i="7" s="1"/>
  <c r="AH196" i="7" s="1"/>
  <c r="AM196" i="7" s="1"/>
  <c r="R196" i="7"/>
  <c r="AB196" i="7" s="1"/>
  <c r="AG196" i="7" s="1"/>
  <c r="AL196" i="7" s="1"/>
  <c r="AQ196" i="7" s="1"/>
  <c r="AV196" i="7" s="1"/>
  <c r="BA196" i="7" s="1"/>
  <c r="BF196" i="7" s="1"/>
  <c r="BK196" i="7" s="1"/>
  <c r="BP196" i="7" s="1"/>
  <c r="BU196" i="7" s="1"/>
  <c r="BZ196" i="7" s="1"/>
  <c r="CE196" i="7" s="1"/>
  <c r="CJ196" i="7" s="1"/>
  <c r="CO196" i="7" s="1"/>
  <c r="CT196" i="7" s="1"/>
  <c r="CY196" i="7" s="1"/>
  <c r="DD196" i="7" s="1"/>
  <c r="DI196" i="7" s="1"/>
  <c r="DN196" i="7" s="1"/>
  <c r="O196" i="7"/>
  <c r="DY195" i="7"/>
  <c r="DV195" i="7"/>
  <c r="S195" i="7"/>
  <c r="R195" i="7"/>
  <c r="AB195" i="7" s="1"/>
  <c r="AG195" i="7" s="1"/>
  <c r="AL195" i="7" s="1"/>
  <c r="AQ195" i="7" s="1"/>
  <c r="AV195" i="7" s="1"/>
  <c r="BA195" i="7" s="1"/>
  <c r="BF195" i="7" s="1"/>
  <c r="BK195" i="7" s="1"/>
  <c r="BP195" i="7" s="1"/>
  <c r="BU195" i="7" s="1"/>
  <c r="BZ195" i="7" s="1"/>
  <c r="CE195" i="7" s="1"/>
  <c r="CJ195" i="7" s="1"/>
  <c r="CO195" i="7" s="1"/>
  <c r="CT195" i="7" s="1"/>
  <c r="CY195" i="7" s="1"/>
  <c r="DD195" i="7" s="1"/>
  <c r="DI195" i="7" s="1"/>
  <c r="DN195" i="7" s="1"/>
  <c r="O195" i="7"/>
  <c r="P195" i="7" s="1"/>
  <c r="DY194" i="7"/>
  <c r="DV194" i="7"/>
  <c r="S194" i="7"/>
  <c r="X194" i="7" s="1"/>
  <c r="AC194" i="7" s="1"/>
  <c r="AH194" i="7" s="1"/>
  <c r="AM194" i="7" s="1"/>
  <c r="AR194" i="7" s="1"/>
  <c r="AW194" i="7" s="1"/>
  <c r="BB194" i="7" s="1"/>
  <c r="BG194" i="7" s="1"/>
  <c r="BL194" i="7" s="1"/>
  <c r="BQ194" i="7" s="1"/>
  <c r="BV194" i="7" s="1"/>
  <c r="CA194" i="7" s="1"/>
  <c r="CF194" i="7" s="1"/>
  <c r="CK194" i="7" s="1"/>
  <c r="CP194" i="7" s="1"/>
  <c r="CU194" i="7" s="1"/>
  <c r="CZ194" i="7" s="1"/>
  <c r="DE194" i="7" s="1"/>
  <c r="DJ194" i="7" s="1"/>
  <c r="DO194" i="7" s="1"/>
  <c r="R194" i="7"/>
  <c r="O194" i="7"/>
  <c r="P194" i="7" s="1"/>
  <c r="DY193" i="7"/>
  <c r="DV193" i="7"/>
  <c r="S193" i="7"/>
  <c r="X193" i="7" s="1"/>
  <c r="AC193" i="7" s="1"/>
  <c r="AH193" i="7" s="1"/>
  <c r="AM193" i="7" s="1"/>
  <c r="AR193" i="7" s="1"/>
  <c r="AW193" i="7" s="1"/>
  <c r="BB193" i="7" s="1"/>
  <c r="BG193" i="7" s="1"/>
  <c r="BL193" i="7" s="1"/>
  <c r="BQ193" i="7" s="1"/>
  <c r="BV193" i="7" s="1"/>
  <c r="CA193" i="7" s="1"/>
  <c r="CF193" i="7" s="1"/>
  <c r="CK193" i="7" s="1"/>
  <c r="CP193" i="7" s="1"/>
  <c r="CU193" i="7" s="1"/>
  <c r="CZ193" i="7" s="1"/>
  <c r="DE193" i="7" s="1"/>
  <c r="DJ193" i="7" s="1"/>
  <c r="DO193" i="7" s="1"/>
  <c r="R193" i="7"/>
  <c r="O193" i="7"/>
  <c r="P193" i="7" s="1"/>
  <c r="DY192" i="7"/>
  <c r="DV192" i="7"/>
  <c r="S192" i="7"/>
  <c r="R192" i="7"/>
  <c r="O192" i="7"/>
  <c r="DY191" i="7"/>
  <c r="DV191" i="7"/>
  <c r="S191" i="7"/>
  <c r="X191" i="7" s="1"/>
  <c r="AC191" i="7" s="1"/>
  <c r="AH191" i="7" s="1"/>
  <c r="AM191" i="7" s="1"/>
  <c r="R191" i="7"/>
  <c r="AB191" i="7" s="1"/>
  <c r="AG191" i="7" s="1"/>
  <c r="AL191" i="7" s="1"/>
  <c r="AQ191" i="7" s="1"/>
  <c r="AV191" i="7" s="1"/>
  <c r="BA191" i="7" s="1"/>
  <c r="BF191" i="7" s="1"/>
  <c r="BK191" i="7" s="1"/>
  <c r="BP191" i="7" s="1"/>
  <c r="BU191" i="7" s="1"/>
  <c r="BZ191" i="7" s="1"/>
  <c r="CE191" i="7" s="1"/>
  <c r="CJ191" i="7" s="1"/>
  <c r="CO191" i="7" s="1"/>
  <c r="CT191" i="7" s="1"/>
  <c r="CY191" i="7" s="1"/>
  <c r="DD191" i="7" s="1"/>
  <c r="DI191" i="7" s="1"/>
  <c r="DN191" i="7" s="1"/>
  <c r="O191" i="7"/>
  <c r="DY190" i="7"/>
  <c r="DV190" i="7"/>
  <c r="S190" i="7"/>
  <c r="X190" i="7" s="1"/>
  <c r="AC190" i="7" s="1"/>
  <c r="AH190" i="7" s="1"/>
  <c r="AM190" i="7" s="1"/>
  <c r="AR190" i="7" s="1"/>
  <c r="AW190" i="7" s="1"/>
  <c r="BB190" i="7" s="1"/>
  <c r="BG190" i="7" s="1"/>
  <c r="BL190" i="7" s="1"/>
  <c r="BQ190" i="7" s="1"/>
  <c r="BV190" i="7" s="1"/>
  <c r="CA190" i="7" s="1"/>
  <c r="CF190" i="7" s="1"/>
  <c r="CK190" i="7" s="1"/>
  <c r="CP190" i="7" s="1"/>
  <c r="CU190" i="7" s="1"/>
  <c r="CZ190" i="7" s="1"/>
  <c r="DE190" i="7" s="1"/>
  <c r="DJ190" i="7" s="1"/>
  <c r="DO190" i="7" s="1"/>
  <c r="R190" i="7"/>
  <c r="O190" i="7"/>
  <c r="P190" i="7" s="1"/>
  <c r="DY189" i="7"/>
  <c r="DV189" i="7"/>
  <c r="S189" i="7"/>
  <c r="X189" i="7" s="1"/>
  <c r="AC189" i="7" s="1"/>
  <c r="AH189" i="7" s="1"/>
  <c r="AM189" i="7" s="1"/>
  <c r="AR189" i="7" s="1"/>
  <c r="AW189" i="7" s="1"/>
  <c r="BB189" i="7" s="1"/>
  <c r="BG189" i="7" s="1"/>
  <c r="BL189" i="7" s="1"/>
  <c r="BQ189" i="7" s="1"/>
  <c r="BV189" i="7" s="1"/>
  <c r="CA189" i="7" s="1"/>
  <c r="CF189" i="7" s="1"/>
  <c r="CK189" i="7" s="1"/>
  <c r="CP189" i="7" s="1"/>
  <c r="CU189" i="7" s="1"/>
  <c r="CZ189" i="7" s="1"/>
  <c r="DE189" i="7" s="1"/>
  <c r="DJ189" i="7" s="1"/>
  <c r="DO189" i="7" s="1"/>
  <c r="R189" i="7"/>
  <c r="O189" i="7"/>
  <c r="P189" i="7" s="1"/>
  <c r="DY188" i="7"/>
  <c r="DV188" i="7"/>
  <c r="S188" i="7"/>
  <c r="X188" i="7" s="1"/>
  <c r="AC188" i="7" s="1"/>
  <c r="AH188" i="7" s="1"/>
  <c r="AM188" i="7" s="1"/>
  <c r="AR188" i="7" s="1"/>
  <c r="AW188" i="7" s="1"/>
  <c r="BB188" i="7" s="1"/>
  <c r="BG188" i="7" s="1"/>
  <c r="BL188" i="7" s="1"/>
  <c r="BQ188" i="7" s="1"/>
  <c r="BV188" i="7" s="1"/>
  <c r="CA188" i="7" s="1"/>
  <c r="CF188" i="7" s="1"/>
  <c r="CK188" i="7" s="1"/>
  <c r="CP188" i="7" s="1"/>
  <c r="CU188" i="7" s="1"/>
  <c r="CZ188" i="7" s="1"/>
  <c r="DE188" i="7" s="1"/>
  <c r="DJ188" i="7" s="1"/>
  <c r="DO188" i="7" s="1"/>
  <c r="R188" i="7"/>
  <c r="AB188" i="7" s="1"/>
  <c r="O188" i="7"/>
  <c r="DY187" i="7"/>
  <c r="DV187" i="7"/>
  <c r="S187" i="7"/>
  <c r="X187" i="7" s="1"/>
  <c r="AC187" i="7" s="1"/>
  <c r="AH187" i="7" s="1"/>
  <c r="AM187" i="7" s="1"/>
  <c r="AR187" i="7" s="1"/>
  <c r="AW187" i="7" s="1"/>
  <c r="BB187" i="7" s="1"/>
  <c r="BG187" i="7" s="1"/>
  <c r="BL187" i="7" s="1"/>
  <c r="BQ187" i="7" s="1"/>
  <c r="BV187" i="7" s="1"/>
  <c r="CA187" i="7" s="1"/>
  <c r="CF187" i="7" s="1"/>
  <c r="CK187" i="7" s="1"/>
  <c r="CP187" i="7" s="1"/>
  <c r="CU187" i="7" s="1"/>
  <c r="CZ187" i="7" s="1"/>
  <c r="DE187" i="7" s="1"/>
  <c r="DJ187" i="7" s="1"/>
  <c r="DO187" i="7" s="1"/>
  <c r="R187" i="7"/>
  <c r="AB187" i="7" s="1"/>
  <c r="O187" i="7"/>
  <c r="P187" i="7" s="1"/>
  <c r="DY186" i="7"/>
  <c r="DV186" i="7"/>
  <c r="S186" i="7"/>
  <c r="X186" i="7" s="1"/>
  <c r="AC186" i="7" s="1"/>
  <c r="AH186" i="7" s="1"/>
  <c r="AM186" i="7" s="1"/>
  <c r="AR186" i="7" s="1"/>
  <c r="AW186" i="7" s="1"/>
  <c r="BB186" i="7" s="1"/>
  <c r="BG186" i="7" s="1"/>
  <c r="BL186" i="7" s="1"/>
  <c r="BQ186" i="7" s="1"/>
  <c r="BV186" i="7" s="1"/>
  <c r="CA186" i="7" s="1"/>
  <c r="CF186" i="7" s="1"/>
  <c r="CK186" i="7" s="1"/>
  <c r="CP186" i="7" s="1"/>
  <c r="CU186" i="7" s="1"/>
  <c r="CZ186" i="7" s="1"/>
  <c r="DE186" i="7" s="1"/>
  <c r="DJ186" i="7" s="1"/>
  <c r="DO186" i="7" s="1"/>
  <c r="R186" i="7"/>
  <c r="O186" i="7"/>
  <c r="P186" i="7" s="1"/>
  <c r="DY185" i="7"/>
  <c r="DV185" i="7"/>
  <c r="S185" i="7"/>
  <c r="X185" i="7" s="1"/>
  <c r="AC185" i="7" s="1"/>
  <c r="AH185" i="7" s="1"/>
  <c r="AM185" i="7" s="1"/>
  <c r="AR185" i="7" s="1"/>
  <c r="AW185" i="7" s="1"/>
  <c r="BB185" i="7" s="1"/>
  <c r="BG185" i="7" s="1"/>
  <c r="BL185" i="7" s="1"/>
  <c r="BQ185" i="7" s="1"/>
  <c r="BV185" i="7" s="1"/>
  <c r="CA185" i="7" s="1"/>
  <c r="CF185" i="7" s="1"/>
  <c r="CK185" i="7" s="1"/>
  <c r="CP185" i="7" s="1"/>
  <c r="CU185" i="7" s="1"/>
  <c r="CZ185" i="7" s="1"/>
  <c r="DE185" i="7" s="1"/>
  <c r="DJ185" i="7" s="1"/>
  <c r="DO185" i="7" s="1"/>
  <c r="R185" i="7"/>
  <c r="O185" i="7"/>
  <c r="P185" i="7" s="1"/>
  <c r="DY184" i="7"/>
  <c r="DV184" i="7"/>
  <c r="S184" i="7"/>
  <c r="X184" i="7" s="1"/>
  <c r="AC184" i="7" s="1"/>
  <c r="AH184" i="7" s="1"/>
  <c r="AM184" i="7" s="1"/>
  <c r="AR184" i="7" s="1"/>
  <c r="AW184" i="7" s="1"/>
  <c r="BB184" i="7" s="1"/>
  <c r="BG184" i="7" s="1"/>
  <c r="BL184" i="7" s="1"/>
  <c r="BQ184" i="7" s="1"/>
  <c r="BV184" i="7" s="1"/>
  <c r="CA184" i="7" s="1"/>
  <c r="CF184" i="7" s="1"/>
  <c r="CK184" i="7" s="1"/>
  <c r="CP184" i="7" s="1"/>
  <c r="CU184" i="7" s="1"/>
  <c r="CZ184" i="7" s="1"/>
  <c r="DE184" i="7" s="1"/>
  <c r="DJ184" i="7" s="1"/>
  <c r="DO184" i="7" s="1"/>
  <c r="R184" i="7"/>
  <c r="O184" i="7"/>
  <c r="DY183" i="7"/>
  <c r="DV183" i="7"/>
  <c r="S183" i="7"/>
  <c r="X183" i="7" s="1"/>
  <c r="AC183" i="7" s="1"/>
  <c r="AH183" i="7" s="1"/>
  <c r="AM183" i="7" s="1"/>
  <c r="AR183" i="7" s="1"/>
  <c r="AW183" i="7" s="1"/>
  <c r="BB183" i="7" s="1"/>
  <c r="BG183" i="7" s="1"/>
  <c r="BL183" i="7" s="1"/>
  <c r="R183" i="7"/>
  <c r="AG183" i="7" s="1"/>
  <c r="AL183" i="7" s="1"/>
  <c r="AQ183" i="7" s="1"/>
  <c r="AV183" i="7" s="1"/>
  <c r="BA183" i="7" s="1"/>
  <c r="BF183" i="7" s="1"/>
  <c r="BK183" i="7" s="1"/>
  <c r="BP183" i="7" s="1"/>
  <c r="BU183" i="7" s="1"/>
  <c r="BZ183" i="7" s="1"/>
  <c r="CE183" i="7" s="1"/>
  <c r="CJ183" i="7" s="1"/>
  <c r="CO183" i="7" s="1"/>
  <c r="CT183" i="7" s="1"/>
  <c r="CY183" i="7" s="1"/>
  <c r="DD183" i="7" s="1"/>
  <c r="DI183" i="7" s="1"/>
  <c r="DN183" i="7" s="1"/>
  <c r="DY182" i="7"/>
  <c r="DV182" i="7"/>
  <c r="DS182" i="7"/>
  <c r="DY181" i="7"/>
  <c r="DU175" i="7"/>
  <c r="DN175" i="7"/>
  <c r="DI175" i="7"/>
  <c r="DD175" i="7"/>
  <c r="CY175" i="7"/>
  <c r="CT175" i="7"/>
  <c r="CO175" i="7"/>
  <c r="CJ175" i="7"/>
  <c r="CE175" i="7"/>
  <c r="BZ175" i="7"/>
  <c r="BU175" i="7"/>
  <c r="BP175" i="7"/>
  <c r="BK175" i="7"/>
  <c r="BF175" i="7"/>
  <c r="BA175" i="7"/>
  <c r="AV175" i="7"/>
  <c r="AQ175" i="7"/>
  <c r="AL175" i="7"/>
  <c r="AG175" i="7"/>
  <c r="AB175" i="7"/>
  <c r="W175" i="7"/>
  <c r="R175" i="7"/>
  <c r="M175" i="7"/>
  <c r="C175" i="7"/>
  <c r="S174" i="7"/>
  <c r="X174" i="7" s="1"/>
  <c r="AC174" i="7" s="1"/>
  <c r="AH174" i="7" s="1"/>
  <c r="AM174" i="7" s="1"/>
  <c r="AR174" i="7" s="1"/>
  <c r="AW174" i="7" s="1"/>
  <c r="BB174" i="7" s="1"/>
  <c r="BG174" i="7" s="1"/>
  <c r="BL174" i="7" s="1"/>
  <c r="BQ174" i="7" s="1"/>
  <c r="BV174" i="7" s="1"/>
  <c r="CA174" i="7" s="1"/>
  <c r="CF174" i="7" s="1"/>
  <c r="CK174" i="7" s="1"/>
  <c r="CP174" i="7" s="1"/>
  <c r="CU174" i="7" s="1"/>
  <c r="CZ174" i="7" s="1"/>
  <c r="DE174" i="7" s="1"/>
  <c r="DJ174" i="7" s="1"/>
  <c r="DO174" i="7" s="1"/>
  <c r="R174" i="7"/>
  <c r="O174" i="7"/>
  <c r="P174" i="7" s="1"/>
  <c r="DY173" i="7"/>
  <c r="DV173" i="7"/>
  <c r="S173" i="7"/>
  <c r="X173" i="7" s="1"/>
  <c r="AC173" i="7" s="1"/>
  <c r="AH173" i="7" s="1"/>
  <c r="AM173" i="7" s="1"/>
  <c r="AR173" i="7" s="1"/>
  <c r="AW173" i="7" s="1"/>
  <c r="BB173" i="7" s="1"/>
  <c r="BG173" i="7" s="1"/>
  <c r="BL173" i="7" s="1"/>
  <c r="BQ173" i="7" s="1"/>
  <c r="BV173" i="7" s="1"/>
  <c r="CA173" i="7" s="1"/>
  <c r="CF173" i="7" s="1"/>
  <c r="CK173" i="7" s="1"/>
  <c r="CP173" i="7" s="1"/>
  <c r="CU173" i="7" s="1"/>
  <c r="CZ173" i="7" s="1"/>
  <c r="DE173" i="7" s="1"/>
  <c r="DJ173" i="7" s="1"/>
  <c r="DO173" i="7" s="1"/>
  <c r="R173" i="7"/>
  <c r="W173" i="7" s="1"/>
  <c r="AB173" i="7" s="1"/>
  <c r="O173" i="7"/>
  <c r="P173" i="7" s="1"/>
  <c r="DY172" i="7"/>
  <c r="DV172" i="7"/>
  <c r="S172" i="7"/>
  <c r="X172" i="7" s="1"/>
  <c r="AC172" i="7" s="1"/>
  <c r="AH172" i="7" s="1"/>
  <c r="AM172" i="7" s="1"/>
  <c r="AR172" i="7" s="1"/>
  <c r="AW172" i="7" s="1"/>
  <c r="BB172" i="7" s="1"/>
  <c r="BG172" i="7" s="1"/>
  <c r="BL172" i="7" s="1"/>
  <c r="BQ172" i="7" s="1"/>
  <c r="BV172" i="7" s="1"/>
  <c r="CA172" i="7" s="1"/>
  <c r="CF172" i="7" s="1"/>
  <c r="CK172" i="7" s="1"/>
  <c r="CP172" i="7" s="1"/>
  <c r="CU172" i="7" s="1"/>
  <c r="CZ172" i="7" s="1"/>
  <c r="DE172" i="7" s="1"/>
  <c r="DJ172" i="7" s="1"/>
  <c r="DO172" i="7" s="1"/>
  <c r="R172" i="7"/>
  <c r="T172" i="7" s="1"/>
  <c r="U172" i="7" s="1"/>
  <c r="O172" i="7"/>
  <c r="P172" i="7" s="1"/>
  <c r="DY171" i="7"/>
  <c r="DV171" i="7"/>
  <c r="S171" i="7"/>
  <c r="X171" i="7" s="1"/>
  <c r="AC171" i="7" s="1"/>
  <c r="AH171" i="7" s="1"/>
  <c r="AM171" i="7" s="1"/>
  <c r="AR171" i="7" s="1"/>
  <c r="AW171" i="7" s="1"/>
  <c r="BB171" i="7" s="1"/>
  <c r="BG171" i="7" s="1"/>
  <c r="BL171" i="7" s="1"/>
  <c r="BQ171" i="7" s="1"/>
  <c r="BV171" i="7" s="1"/>
  <c r="CA171" i="7" s="1"/>
  <c r="CF171" i="7" s="1"/>
  <c r="CK171" i="7" s="1"/>
  <c r="CP171" i="7" s="1"/>
  <c r="CU171" i="7" s="1"/>
  <c r="CZ171" i="7" s="1"/>
  <c r="DE171" i="7" s="1"/>
  <c r="DJ171" i="7" s="1"/>
  <c r="DO171" i="7" s="1"/>
  <c r="R171" i="7"/>
  <c r="W171" i="7" s="1"/>
  <c r="O171" i="7"/>
  <c r="P171" i="7" s="1"/>
  <c r="DY170" i="7"/>
  <c r="DV170" i="7"/>
  <c r="S170" i="7"/>
  <c r="X170" i="7" s="1"/>
  <c r="AC170" i="7" s="1"/>
  <c r="AH170" i="7" s="1"/>
  <c r="AM170" i="7" s="1"/>
  <c r="AR170" i="7" s="1"/>
  <c r="AW170" i="7" s="1"/>
  <c r="BB170" i="7" s="1"/>
  <c r="BG170" i="7" s="1"/>
  <c r="BL170" i="7" s="1"/>
  <c r="BQ170" i="7" s="1"/>
  <c r="BV170" i="7" s="1"/>
  <c r="CA170" i="7" s="1"/>
  <c r="CF170" i="7" s="1"/>
  <c r="CK170" i="7" s="1"/>
  <c r="CP170" i="7" s="1"/>
  <c r="CU170" i="7" s="1"/>
  <c r="CZ170" i="7" s="1"/>
  <c r="DE170" i="7" s="1"/>
  <c r="DJ170" i="7" s="1"/>
  <c r="DO170" i="7" s="1"/>
  <c r="R170" i="7"/>
  <c r="O170" i="7"/>
  <c r="P170" i="7" s="1"/>
  <c r="DY169" i="7"/>
  <c r="DV169" i="7"/>
  <c r="S169" i="7"/>
  <c r="X169" i="7" s="1"/>
  <c r="AC169" i="7" s="1"/>
  <c r="AH169" i="7" s="1"/>
  <c r="AM169" i="7" s="1"/>
  <c r="AR169" i="7" s="1"/>
  <c r="AW169" i="7" s="1"/>
  <c r="BB169" i="7" s="1"/>
  <c r="BG169" i="7" s="1"/>
  <c r="BL169" i="7" s="1"/>
  <c r="BQ169" i="7" s="1"/>
  <c r="BV169" i="7" s="1"/>
  <c r="CA169" i="7" s="1"/>
  <c r="CF169" i="7" s="1"/>
  <c r="CK169" i="7" s="1"/>
  <c r="CP169" i="7" s="1"/>
  <c r="CU169" i="7" s="1"/>
  <c r="CZ169" i="7" s="1"/>
  <c r="DE169" i="7" s="1"/>
  <c r="DJ169" i="7" s="1"/>
  <c r="DO169" i="7" s="1"/>
  <c r="R169" i="7"/>
  <c r="W169" i="7" s="1"/>
  <c r="AB169" i="7" s="1"/>
  <c r="O169" i="7"/>
  <c r="P169" i="7" s="1"/>
  <c r="DY168" i="7"/>
  <c r="DV168" i="7"/>
  <c r="S168" i="7"/>
  <c r="X168" i="7" s="1"/>
  <c r="AC168" i="7" s="1"/>
  <c r="AH168" i="7" s="1"/>
  <c r="AM168" i="7" s="1"/>
  <c r="AR168" i="7" s="1"/>
  <c r="AW168" i="7" s="1"/>
  <c r="BB168" i="7" s="1"/>
  <c r="BG168" i="7" s="1"/>
  <c r="BL168" i="7" s="1"/>
  <c r="BQ168" i="7" s="1"/>
  <c r="BV168" i="7" s="1"/>
  <c r="CA168" i="7" s="1"/>
  <c r="CF168" i="7" s="1"/>
  <c r="CK168" i="7" s="1"/>
  <c r="CP168" i="7" s="1"/>
  <c r="CU168" i="7" s="1"/>
  <c r="CZ168" i="7" s="1"/>
  <c r="DE168" i="7" s="1"/>
  <c r="DJ168" i="7" s="1"/>
  <c r="DO168" i="7" s="1"/>
  <c r="R168" i="7"/>
  <c r="T168" i="7" s="1"/>
  <c r="U168" i="7" s="1"/>
  <c r="O168" i="7"/>
  <c r="P168" i="7" s="1"/>
  <c r="DY167" i="7"/>
  <c r="DV167" i="7"/>
  <c r="S167" i="7"/>
  <c r="X167" i="7" s="1"/>
  <c r="AC167" i="7" s="1"/>
  <c r="AH167" i="7" s="1"/>
  <c r="AM167" i="7" s="1"/>
  <c r="AR167" i="7" s="1"/>
  <c r="AW167" i="7" s="1"/>
  <c r="BB167" i="7" s="1"/>
  <c r="BG167" i="7" s="1"/>
  <c r="BL167" i="7" s="1"/>
  <c r="BQ167" i="7" s="1"/>
  <c r="BV167" i="7" s="1"/>
  <c r="CA167" i="7" s="1"/>
  <c r="CF167" i="7" s="1"/>
  <c r="CK167" i="7" s="1"/>
  <c r="CP167" i="7" s="1"/>
  <c r="CU167" i="7" s="1"/>
  <c r="CZ167" i="7" s="1"/>
  <c r="DE167" i="7" s="1"/>
  <c r="DJ167" i="7" s="1"/>
  <c r="DO167" i="7" s="1"/>
  <c r="R167" i="7"/>
  <c r="O167" i="7"/>
  <c r="P167" i="7" s="1"/>
  <c r="DY166" i="7"/>
  <c r="DV166" i="7"/>
  <c r="S166" i="7"/>
  <c r="X166" i="7" s="1"/>
  <c r="AC166" i="7" s="1"/>
  <c r="AH166" i="7" s="1"/>
  <c r="AM166" i="7" s="1"/>
  <c r="AR166" i="7" s="1"/>
  <c r="AW166" i="7" s="1"/>
  <c r="BB166" i="7" s="1"/>
  <c r="BG166" i="7" s="1"/>
  <c r="BL166" i="7" s="1"/>
  <c r="BQ166" i="7" s="1"/>
  <c r="BV166" i="7" s="1"/>
  <c r="CA166" i="7" s="1"/>
  <c r="CF166" i="7" s="1"/>
  <c r="CK166" i="7" s="1"/>
  <c r="CP166" i="7" s="1"/>
  <c r="CU166" i="7" s="1"/>
  <c r="CZ166" i="7" s="1"/>
  <c r="DE166" i="7" s="1"/>
  <c r="DJ166" i="7" s="1"/>
  <c r="DO166" i="7" s="1"/>
  <c r="R166" i="7"/>
  <c r="O166" i="7"/>
  <c r="P166" i="7" s="1"/>
  <c r="DY165" i="7"/>
  <c r="DV165" i="7"/>
  <c r="S165" i="7"/>
  <c r="X165" i="7" s="1"/>
  <c r="AC165" i="7" s="1"/>
  <c r="AH165" i="7" s="1"/>
  <c r="AM165" i="7" s="1"/>
  <c r="AR165" i="7" s="1"/>
  <c r="AW165" i="7" s="1"/>
  <c r="BB165" i="7" s="1"/>
  <c r="BG165" i="7" s="1"/>
  <c r="BL165" i="7" s="1"/>
  <c r="BQ165" i="7" s="1"/>
  <c r="BV165" i="7" s="1"/>
  <c r="CA165" i="7" s="1"/>
  <c r="CF165" i="7" s="1"/>
  <c r="CK165" i="7" s="1"/>
  <c r="CP165" i="7" s="1"/>
  <c r="CU165" i="7" s="1"/>
  <c r="CZ165" i="7" s="1"/>
  <c r="DE165" i="7" s="1"/>
  <c r="DJ165" i="7" s="1"/>
  <c r="DO165" i="7" s="1"/>
  <c r="R165" i="7"/>
  <c r="O165" i="7"/>
  <c r="P165" i="7" s="1"/>
  <c r="DY164" i="7"/>
  <c r="DV164" i="7"/>
  <c r="S164" i="7"/>
  <c r="X164" i="7" s="1"/>
  <c r="AC164" i="7" s="1"/>
  <c r="AH164" i="7" s="1"/>
  <c r="AM164" i="7" s="1"/>
  <c r="AR164" i="7" s="1"/>
  <c r="AW164" i="7" s="1"/>
  <c r="BB164" i="7" s="1"/>
  <c r="BG164" i="7" s="1"/>
  <c r="BL164" i="7" s="1"/>
  <c r="BQ164" i="7" s="1"/>
  <c r="BV164" i="7" s="1"/>
  <c r="CA164" i="7" s="1"/>
  <c r="CF164" i="7" s="1"/>
  <c r="CK164" i="7" s="1"/>
  <c r="CP164" i="7" s="1"/>
  <c r="CU164" i="7" s="1"/>
  <c r="CZ164" i="7" s="1"/>
  <c r="DE164" i="7" s="1"/>
  <c r="DJ164" i="7" s="1"/>
  <c r="DO164" i="7" s="1"/>
  <c r="R164" i="7"/>
  <c r="W164" i="7" s="1"/>
  <c r="O164" i="7"/>
  <c r="P164" i="7" s="1"/>
  <c r="DY163" i="7"/>
  <c r="DV163" i="7"/>
  <c r="S163" i="7"/>
  <c r="X163" i="7" s="1"/>
  <c r="AC163" i="7" s="1"/>
  <c r="AH163" i="7" s="1"/>
  <c r="AM163" i="7" s="1"/>
  <c r="AR163" i="7" s="1"/>
  <c r="R163" i="7"/>
  <c r="W163" i="7" s="1"/>
  <c r="DY162" i="7"/>
  <c r="DV162" i="7"/>
  <c r="S162" i="7"/>
  <c r="X162" i="7" s="1"/>
  <c r="AC162" i="7" s="1"/>
  <c r="AH162" i="7" s="1"/>
  <c r="AM162" i="7" s="1"/>
  <c r="AR162" i="7" s="1"/>
  <c r="AW162" i="7" s="1"/>
  <c r="BB162" i="7" s="1"/>
  <c r="BG162" i="7" s="1"/>
  <c r="BL162" i="7" s="1"/>
  <c r="BQ162" i="7" s="1"/>
  <c r="BV162" i="7" s="1"/>
  <c r="CA162" i="7" s="1"/>
  <c r="CF162" i="7" s="1"/>
  <c r="CK162" i="7" s="1"/>
  <c r="CP162" i="7" s="1"/>
  <c r="CU162" i="7" s="1"/>
  <c r="CZ162" i="7" s="1"/>
  <c r="DE162" i="7" s="1"/>
  <c r="DJ162" i="7" s="1"/>
  <c r="DO162" i="7" s="1"/>
  <c r="R162" i="7"/>
  <c r="O162" i="7"/>
  <c r="P162" i="7" s="1"/>
  <c r="DY161" i="7"/>
  <c r="DV161" i="7"/>
  <c r="S161" i="7"/>
  <c r="X161" i="7" s="1"/>
  <c r="AC161" i="7" s="1"/>
  <c r="AH161" i="7" s="1"/>
  <c r="AM161" i="7" s="1"/>
  <c r="AR161" i="7" s="1"/>
  <c r="AW161" i="7" s="1"/>
  <c r="BB161" i="7" s="1"/>
  <c r="BG161" i="7" s="1"/>
  <c r="BL161" i="7" s="1"/>
  <c r="BQ161" i="7" s="1"/>
  <c r="BV161" i="7" s="1"/>
  <c r="CA161" i="7" s="1"/>
  <c r="CF161" i="7" s="1"/>
  <c r="CK161" i="7" s="1"/>
  <c r="CP161" i="7" s="1"/>
  <c r="CU161" i="7" s="1"/>
  <c r="CZ161" i="7" s="1"/>
  <c r="DE161" i="7" s="1"/>
  <c r="DJ161" i="7" s="1"/>
  <c r="DO161" i="7" s="1"/>
  <c r="R161" i="7"/>
  <c r="W161" i="7" s="1"/>
  <c r="DY160" i="7"/>
  <c r="DV160" i="7"/>
  <c r="S160" i="7"/>
  <c r="X160" i="7" s="1"/>
  <c r="AC160" i="7" s="1"/>
  <c r="AH160" i="7" s="1"/>
  <c r="AM160" i="7" s="1"/>
  <c r="AR160" i="7" s="1"/>
  <c r="AW160" i="7" s="1"/>
  <c r="BB160" i="7" s="1"/>
  <c r="BG160" i="7" s="1"/>
  <c r="BL160" i="7" s="1"/>
  <c r="BQ160" i="7" s="1"/>
  <c r="BV160" i="7" s="1"/>
  <c r="CA160" i="7" s="1"/>
  <c r="CF160" i="7" s="1"/>
  <c r="CK160" i="7" s="1"/>
  <c r="CP160" i="7" s="1"/>
  <c r="CU160" i="7" s="1"/>
  <c r="CZ160" i="7" s="1"/>
  <c r="DE160" i="7" s="1"/>
  <c r="DJ160" i="7" s="1"/>
  <c r="DO160" i="7" s="1"/>
  <c r="R160" i="7"/>
  <c r="W160" i="7" s="1"/>
  <c r="AB160" i="7" s="1"/>
  <c r="O160" i="7"/>
  <c r="P160" i="7" s="1"/>
  <c r="DY159" i="7"/>
  <c r="DV159" i="7"/>
  <c r="S159" i="7"/>
  <c r="X159" i="7" s="1"/>
  <c r="AC159" i="7" s="1"/>
  <c r="AH159" i="7" s="1"/>
  <c r="AM159" i="7" s="1"/>
  <c r="AR159" i="7" s="1"/>
  <c r="AW159" i="7" s="1"/>
  <c r="BB159" i="7" s="1"/>
  <c r="BG159" i="7" s="1"/>
  <c r="BL159" i="7" s="1"/>
  <c r="BQ159" i="7" s="1"/>
  <c r="BV159" i="7" s="1"/>
  <c r="CA159" i="7" s="1"/>
  <c r="CF159" i="7" s="1"/>
  <c r="CK159" i="7" s="1"/>
  <c r="CP159" i="7" s="1"/>
  <c r="CU159" i="7" s="1"/>
  <c r="CZ159" i="7" s="1"/>
  <c r="DE159" i="7" s="1"/>
  <c r="DJ159" i="7" s="1"/>
  <c r="DO159" i="7" s="1"/>
  <c r="R159" i="7"/>
  <c r="O159" i="7"/>
  <c r="DY158" i="7"/>
  <c r="DV158" i="7"/>
  <c r="S158" i="7"/>
  <c r="X158" i="7" s="1"/>
  <c r="AC158" i="7" s="1"/>
  <c r="AH158" i="7" s="1"/>
  <c r="AM158" i="7" s="1"/>
  <c r="AR158" i="7" s="1"/>
  <c r="AW158" i="7" s="1"/>
  <c r="BB158" i="7" s="1"/>
  <c r="BG158" i="7" s="1"/>
  <c r="BL158" i="7" s="1"/>
  <c r="BQ158" i="7" s="1"/>
  <c r="BV158" i="7" s="1"/>
  <c r="CA158" i="7" s="1"/>
  <c r="CF158" i="7" s="1"/>
  <c r="CK158" i="7" s="1"/>
  <c r="CP158" i="7" s="1"/>
  <c r="CU158" i="7" s="1"/>
  <c r="CZ158" i="7" s="1"/>
  <c r="DE158" i="7" s="1"/>
  <c r="DJ158" i="7" s="1"/>
  <c r="DO158" i="7" s="1"/>
  <c r="R158" i="7"/>
  <c r="O158" i="7"/>
  <c r="P158" i="7" s="1"/>
  <c r="DY157" i="7"/>
  <c r="DV157" i="7"/>
  <c r="S157" i="7"/>
  <c r="X157" i="7" s="1"/>
  <c r="AC157" i="7" s="1"/>
  <c r="AH157" i="7" s="1"/>
  <c r="AM157" i="7" s="1"/>
  <c r="AR157" i="7" s="1"/>
  <c r="AW157" i="7" s="1"/>
  <c r="BB157" i="7" s="1"/>
  <c r="BG157" i="7" s="1"/>
  <c r="BL157" i="7" s="1"/>
  <c r="BQ157" i="7" s="1"/>
  <c r="BV157" i="7" s="1"/>
  <c r="CA157" i="7" s="1"/>
  <c r="CF157" i="7" s="1"/>
  <c r="CK157" i="7" s="1"/>
  <c r="CP157" i="7" s="1"/>
  <c r="CU157" i="7" s="1"/>
  <c r="CZ157" i="7" s="1"/>
  <c r="DE157" i="7" s="1"/>
  <c r="DJ157" i="7" s="1"/>
  <c r="DO157" i="7" s="1"/>
  <c r="R157" i="7"/>
  <c r="W157" i="7" s="1"/>
  <c r="AB157" i="7" s="1"/>
  <c r="O157" i="7"/>
  <c r="P157" i="7" s="1"/>
  <c r="DY156" i="7"/>
  <c r="DV156" i="7"/>
  <c r="S156" i="7"/>
  <c r="X156" i="7" s="1"/>
  <c r="AC156" i="7" s="1"/>
  <c r="AH156" i="7" s="1"/>
  <c r="AM156" i="7" s="1"/>
  <c r="AR156" i="7" s="1"/>
  <c r="AW156" i="7" s="1"/>
  <c r="BB156" i="7" s="1"/>
  <c r="BG156" i="7" s="1"/>
  <c r="BL156" i="7" s="1"/>
  <c r="BQ156" i="7" s="1"/>
  <c r="BV156" i="7" s="1"/>
  <c r="CA156" i="7" s="1"/>
  <c r="CF156" i="7" s="1"/>
  <c r="CK156" i="7" s="1"/>
  <c r="CP156" i="7" s="1"/>
  <c r="R156" i="7"/>
  <c r="W156" i="7" s="1"/>
  <c r="DY155" i="7"/>
  <c r="DV155" i="7"/>
  <c r="S155" i="7"/>
  <c r="X155" i="7" s="1"/>
  <c r="AC155" i="7" s="1"/>
  <c r="AH155" i="7" s="1"/>
  <c r="AM155" i="7" s="1"/>
  <c r="AR155" i="7" s="1"/>
  <c r="AW155" i="7" s="1"/>
  <c r="BB155" i="7" s="1"/>
  <c r="BG155" i="7" s="1"/>
  <c r="BL155" i="7" s="1"/>
  <c r="R155" i="7"/>
  <c r="AG155" i="7" s="1"/>
  <c r="AL155" i="7" s="1"/>
  <c r="AQ155" i="7" s="1"/>
  <c r="AV155" i="7" s="1"/>
  <c r="BA155" i="7" s="1"/>
  <c r="BF155" i="7" s="1"/>
  <c r="BK155" i="7" s="1"/>
  <c r="BP155" i="7" s="1"/>
  <c r="BU155" i="7" s="1"/>
  <c r="BZ155" i="7" s="1"/>
  <c r="CE155" i="7" s="1"/>
  <c r="CJ155" i="7" s="1"/>
  <c r="CO155" i="7" s="1"/>
  <c r="CT155" i="7" s="1"/>
  <c r="CY155" i="7" s="1"/>
  <c r="DD155" i="7" s="1"/>
  <c r="DI155" i="7" s="1"/>
  <c r="DN155" i="7" s="1"/>
  <c r="DY154" i="7"/>
  <c r="DU148" i="7"/>
  <c r="DN148" i="7"/>
  <c r="DI148" i="7"/>
  <c r="DD148" i="7"/>
  <c r="CY148" i="7"/>
  <c r="CT148" i="7"/>
  <c r="CO148" i="7"/>
  <c r="CJ148" i="7"/>
  <c r="CE148" i="7"/>
  <c r="BZ148" i="7"/>
  <c r="BU148" i="7"/>
  <c r="BP148" i="7"/>
  <c r="BK148" i="7"/>
  <c r="BF148" i="7"/>
  <c r="BA148" i="7"/>
  <c r="AV148" i="7"/>
  <c r="AQ148" i="7"/>
  <c r="AL148" i="7"/>
  <c r="AG148" i="7"/>
  <c r="AB148" i="7"/>
  <c r="W148" i="7"/>
  <c r="R148" i="7"/>
  <c r="M148" i="7"/>
  <c r="C148" i="7"/>
  <c r="X147" i="7"/>
  <c r="AC147" i="7" s="1"/>
  <c r="AH147" i="7" s="1"/>
  <c r="AM147" i="7" s="1"/>
  <c r="AR147" i="7" s="1"/>
  <c r="AW147" i="7" s="1"/>
  <c r="BB147" i="7" s="1"/>
  <c r="BG147" i="7" s="1"/>
  <c r="BL147" i="7" s="1"/>
  <c r="BQ147" i="7" s="1"/>
  <c r="BV147" i="7" s="1"/>
  <c r="CA147" i="7" s="1"/>
  <c r="CF147" i="7" s="1"/>
  <c r="CK147" i="7" s="1"/>
  <c r="CP147" i="7" s="1"/>
  <c r="CU147" i="7" s="1"/>
  <c r="CZ147" i="7" s="1"/>
  <c r="DE147" i="7" s="1"/>
  <c r="DJ147" i="7" s="1"/>
  <c r="DO147" i="7" s="1"/>
  <c r="W147" i="7"/>
  <c r="DY135" i="7"/>
  <c r="DV135" i="7"/>
  <c r="X135" i="7"/>
  <c r="AC135" i="7" s="1"/>
  <c r="AH135" i="7" s="1"/>
  <c r="AM135" i="7" s="1"/>
  <c r="AR135" i="7" s="1"/>
  <c r="AW135" i="7" s="1"/>
  <c r="BB135" i="7" s="1"/>
  <c r="BG135" i="7" s="1"/>
  <c r="BL135" i="7" s="1"/>
  <c r="BQ135" i="7" s="1"/>
  <c r="BV135" i="7" s="1"/>
  <c r="CA135" i="7" s="1"/>
  <c r="CF135" i="7" s="1"/>
  <c r="CK135" i="7" s="1"/>
  <c r="CP135" i="7" s="1"/>
  <c r="CU135" i="7" s="1"/>
  <c r="CZ135" i="7" s="1"/>
  <c r="DE135" i="7" s="1"/>
  <c r="DJ135" i="7" s="1"/>
  <c r="DO135" i="7" s="1"/>
  <c r="O135" i="7"/>
  <c r="P135" i="7" s="1"/>
  <c r="DY134" i="7"/>
  <c r="DV134" i="7"/>
  <c r="X134" i="7"/>
  <c r="AC134" i="7" s="1"/>
  <c r="AH134" i="7" s="1"/>
  <c r="AM134" i="7" s="1"/>
  <c r="AR134" i="7" s="1"/>
  <c r="AW134" i="7" s="1"/>
  <c r="BB134" i="7" s="1"/>
  <c r="BG134" i="7" s="1"/>
  <c r="BL134" i="7" s="1"/>
  <c r="BQ134" i="7" s="1"/>
  <c r="BV134" i="7" s="1"/>
  <c r="CA134" i="7" s="1"/>
  <c r="CF134" i="7" s="1"/>
  <c r="CK134" i="7" s="1"/>
  <c r="CP134" i="7" s="1"/>
  <c r="CU134" i="7" s="1"/>
  <c r="CZ134" i="7" s="1"/>
  <c r="DE134" i="7" s="1"/>
  <c r="DJ134" i="7" s="1"/>
  <c r="DO134" i="7" s="1"/>
  <c r="W134" i="7"/>
  <c r="AB134" i="7" s="1"/>
  <c r="O134" i="7"/>
  <c r="P134" i="7" s="1"/>
  <c r="DY133" i="7"/>
  <c r="DV133" i="7"/>
  <c r="X133" i="7"/>
  <c r="AC133" i="7" s="1"/>
  <c r="AH133" i="7" s="1"/>
  <c r="AM133" i="7" s="1"/>
  <c r="AR133" i="7" s="1"/>
  <c r="AW133" i="7" s="1"/>
  <c r="BB133" i="7" s="1"/>
  <c r="BG133" i="7" s="1"/>
  <c r="BL133" i="7" s="1"/>
  <c r="BQ133" i="7" s="1"/>
  <c r="BV133" i="7" s="1"/>
  <c r="CA133" i="7" s="1"/>
  <c r="CF133" i="7" s="1"/>
  <c r="CK133" i="7" s="1"/>
  <c r="CP133" i="7" s="1"/>
  <c r="CU133" i="7" s="1"/>
  <c r="CZ133" i="7" s="1"/>
  <c r="DE133" i="7" s="1"/>
  <c r="DJ133" i="7" s="1"/>
  <c r="DO133" i="7" s="1"/>
  <c r="W133" i="7"/>
  <c r="O133" i="7"/>
  <c r="P133" i="7" s="1"/>
  <c r="DY132" i="7"/>
  <c r="DV132" i="7"/>
  <c r="X132" i="7"/>
  <c r="AC132" i="7" s="1"/>
  <c r="AH132" i="7" s="1"/>
  <c r="AM132" i="7" s="1"/>
  <c r="AR132" i="7" s="1"/>
  <c r="AW132" i="7" s="1"/>
  <c r="BB132" i="7" s="1"/>
  <c r="BG132" i="7" s="1"/>
  <c r="BL132" i="7" s="1"/>
  <c r="BQ132" i="7" s="1"/>
  <c r="BV132" i="7" s="1"/>
  <c r="CA132" i="7" s="1"/>
  <c r="CF132" i="7" s="1"/>
  <c r="CK132" i="7" s="1"/>
  <c r="CP132" i="7" s="1"/>
  <c r="CU132" i="7" s="1"/>
  <c r="CZ132" i="7" s="1"/>
  <c r="DE132" i="7" s="1"/>
  <c r="DJ132" i="7" s="1"/>
  <c r="DO132" i="7" s="1"/>
  <c r="AB132" i="7"/>
  <c r="AG132" i="7" s="1"/>
  <c r="AL132" i="7" s="1"/>
  <c r="AQ132" i="7" s="1"/>
  <c r="AV132" i="7" s="1"/>
  <c r="BA132" i="7" s="1"/>
  <c r="BF132" i="7" s="1"/>
  <c r="BK132" i="7" s="1"/>
  <c r="BP132" i="7" s="1"/>
  <c r="BU132" i="7" s="1"/>
  <c r="BZ132" i="7" s="1"/>
  <c r="CE132" i="7" s="1"/>
  <c r="CJ132" i="7" s="1"/>
  <c r="CO132" i="7" s="1"/>
  <c r="CT132" i="7" s="1"/>
  <c r="CY132" i="7" s="1"/>
  <c r="DD132" i="7" s="1"/>
  <c r="DI132" i="7" s="1"/>
  <c r="DN132" i="7" s="1"/>
  <c r="DY131" i="7"/>
  <c r="DV131" i="7"/>
  <c r="AB131" i="7"/>
  <c r="AG131" i="7" s="1"/>
  <c r="AL131" i="7" s="1"/>
  <c r="AQ131" i="7" s="1"/>
  <c r="AV131" i="7" s="1"/>
  <c r="BA131" i="7" s="1"/>
  <c r="BF131" i="7" s="1"/>
  <c r="X131" i="7"/>
  <c r="AC131" i="7" s="1"/>
  <c r="AH131" i="7" s="1"/>
  <c r="AM131" i="7" s="1"/>
  <c r="AR131" i="7" s="1"/>
  <c r="AW131" i="7" s="1"/>
  <c r="BB131" i="7" s="1"/>
  <c r="BG131" i="7" s="1"/>
  <c r="BL131" i="7" s="1"/>
  <c r="BQ131" i="7" s="1"/>
  <c r="BV131" i="7" s="1"/>
  <c r="CA131" i="7" s="1"/>
  <c r="CF131" i="7" s="1"/>
  <c r="CK131" i="7" s="1"/>
  <c r="CP131" i="7" s="1"/>
  <c r="CU131" i="7" s="1"/>
  <c r="CZ131" i="7" s="1"/>
  <c r="DE131" i="7" s="1"/>
  <c r="DJ131" i="7" s="1"/>
  <c r="DO131" i="7" s="1"/>
  <c r="DY130" i="7"/>
  <c r="DV130" i="7"/>
  <c r="S130" i="7"/>
  <c r="AC130" i="7" s="1"/>
  <c r="AH130" i="7" s="1"/>
  <c r="AM130" i="7" s="1"/>
  <c r="AR130" i="7" s="1"/>
  <c r="AW130" i="7" s="1"/>
  <c r="BB130" i="7" s="1"/>
  <c r="BG130" i="7" s="1"/>
  <c r="BL130" i="7" s="1"/>
  <c r="BQ130" i="7" s="1"/>
  <c r="BV130" i="7" s="1"/>
  <c r="CA130" i="7" s="1"/>
  <c r="CF130" i="7" s="1"/>
  <c r="CK130" i="7" s="1"/>
  <c r="CP130" i="7" s="1"/>
  <c r="CU130" i="7" s="1"/>
  <c r="CZ130" i="7" s="1"/>
  <c r="DE130" i="7" s="1"/>
  <c r="DJ130" i="7" s="1"/>
  <c r="DO130" i="7" s="1"/>
  <c r="R130" i="7"/>
  <c r="AB130" i="7" s="1"/>
  <c r="AG130" i="7" s="1"/>
  <c r="DY129" i="7"/>
  <c r="DV129" i="7"/>
  <c r="S129" i="7"/>
  <c r="AC129" i="7" s="1"/>
  <c r="AH129" i="7" s="1"/>
  <c r="R129" i="7"/>
  <c r="AB129" i="7" s="1"/>
  <c r="AG129" i="7" s="1"/>
  <c r="AL129" i="7" s="1"/>
  <c r="AQ129" i="7" s="1"/>
  <c r="AV129" i="7" s="1"/>
  <c r="BA129" i="7" s="1"/>
  <c r="BF129" i="7" s="1"/>
  <c r="BK129" i="7" s="1"/>
  <c r="BP129" i="7" s="1"/>
  <c r="BU129" i="7" s="1"/>
  <c r="BZ129" i="7" s="1"/>
  <c r="CE129" i="7" s="1"/>
  <c r="CJ129" i="7" s="1"/>
  <c r="CO129" i="7" s="1"/>
  <c r="CT129" i="7" s="1"/>
  <c r="CY129" i="7" s="1"/>
  <c r="DD129" i="7" s="1"/>
  <c r="DI129" i="7" s="1"/>
  <c r="DN129" i="7" s="1"/>
  <c r="D129" i="7"/>
  <c r="DY128" i="7"/>
  <c r="DV128" i="7"/>
  <c r="S128" i="7"/>
  <c r="AC128" i="7" s="1"/>
  <c r="AH128" i="7" s="1"/>
  <c r="AM128" i="7" s="1"/>
  <c r="AR128" i="7" s="1"/>
  <c r="AW128" i="7" s="1"/>
  <c r="BB128" i="7" s="1"/>
  <c r="BG128" i="7" s="1"/>
  <c r="BL128" i="7" s="1"/>
  <c r="BQ128" i="7" s="1"/>
  <c r="BV128" i="7" s="1"/>
  <c r="CA128" i="7" s="1"/>
  <c r="CF128" i="7" s="1"/>
  <c r="CK128" i="7" s="1"/>
  <c r="CP128" i="7" s="1"/>
  <c r="CU128" i="7" s="1"/>
  <c r="CZ128" i="7" s="1"/>
  <c r="DE128" i="7" s="1"/>
  <c r="DJ128" i="7" s="1"/>
  <c r="DO128" i="7" s="1"/>
  <c r="R128" i="7"/>
  <c r="D128" i="7"/>
  <c r="DV127" i="7"/>
  <c r="S127" i="7"/>
  <c r="AC127" i="7" s="1"/>
  <c r="AH127" i="7" s="1"/>
  <c r="AM127" i="7" s="1"/>
  <c r="AR127" i="7" s="1"/>
  <c r="AW127" i="7" s="1"/>
  <c r="BB127" i="7" s="1"/>
  <c r="BG127" i="7" s="1"/>
  <c r="BL127" i="7" s="1"/>
  <c r="BQ127" i="7" s="1"/>
  <c r="BV127" i="7" s="1"/>
  <c r="CA127" i="7" s="1"/>
  <c r="CF127" i="7" s="1"/>
  <c r="CK127" i="7" s="1"/>
  <c r="CP127" i="7" s="1"/>
  <c r="CU127" i="7" s="1"/>
  <c r="CZ127" i="7" s="1"/>
  <c r="DE127" i="7" s="1"/>
  <c r="DJ127" i="7" s="1"/>
  <c r="DO127" i="7" s="1"/>
  <c r="D127" i="7"/>
  <c r="DY126" i="7"/>
  <c r="DV126" i="7"/>
  <c r="AC126" i="7"/>
  <c r="AH126" i="7" s="1"/>
  <c r="AM126" i="7" s="1"/>
  <c r="AR126" i="7" s="1"/>
  <c r="AW126" i="7" s="1"/>
  <c r="BB126" i="7" s="1"/>
  <c r="BG126" i="7" s="1"/>
  <c r="BL126" i="7" s="1"/>
  <c r="BQ126" i="7" s="1"/>
  <c r="BV126" i="7" s="1"/>
  <c r="CA126" i="7" s="1"/>
  <c r="CF126" i="7" s="1"/>
  <c r="CK126" i="7" s="1"/>
  <c r="CP126" i="7" s="1"/>
  <c r="CU126" i="7" s="1"/>
  <c r="CZ126" i="7" s="1"/>
  <c r="DE126" i="7" s="1"/>
  <c r="DJ126" i="7" s="1"/>
  <c r="DO126" i="7" s="1"/>
  <c r="D126" i="7"/>
  <c r="T126" i="7" s="1"/>
  <c r="U126" i="7" s="1"/>
  <c r="DY125" i="7"/>
  <c r="DV125" i="7"/>
  <c r="DS125" i="7"/>
  <c r="DY124" i="7"/>
  <c r="DU119" i="7"/>
  <c r="DN119" i="7"/>
  <c r="DI119" i="7"/>
  <c r="DD119" i="7"/>
  <c r="CY119" i="7"/>
  <c r="CT119" i="7"/>
  <c r="CO119" i="7"/>
  <c r="CJ119" i="7"/>
  <c r="CE119" i="7"/>
  <c r="BZ119" i="7"/>
  <c r="BU119" i="7"/>
  <c r="BP119" i="7"/>
  <c r="BK119" i="7"/>
  <c r="BF119" i="7"/>
  <c r="BA119" i="7"/>
  <c r="AV119" i="7"/>
  <c r="AQ119" i="7"/>
  <c r="AL119" i="7"/>
  <c r="AG119" i="7"/>
  <c r="AB119" i="7"/>
  <c r="W119" i="7"/>
  <c r="R119" i="7"/>
  <c r="M119" i="7"/>
  <c r="C119" i="7"/>
  <c r="DY118" i="7"/>
  <c r="DV118" i="7"/>
  <c r="S118" i="7"/>
  <c r="X118" i="7" s="1"/>
  <c r="R118" i="7"/>
  <c r="O118" i="7"/>
  <c r="P118" i="7" s="1"/>
  <c r="DY117" i="7"/>
  <c r="DV117" i="7"/>
  <c r="S117" i="7"/>
  <c r="R117" i="7"/>
  <c r="W117" i="7" s="1"/>
  <c r="O117" i="7"/>
  <c r="P117" i="7" s="1"/>
  <c r="DY116" i="7"/>
  <c r="DV116" i="7"/>
  <c r="S116" i="7"/>
  <c r="X116" i="7" s="1"/>
  <c r="R116" i="7"/>
  <c r="O116" i="7"/>
  <c r="P116" i="7" s="1"/>
  <c r="DY115" i="7"/>
  <c r="DV115" i="7"/>
  <c r="S115" i="7"/>
  <c r="R115" i="7"/>
  <c r="W115" i="7" s="1"/>
  <c r="O115" i="7"/>
  <c r="P115" i="7" s="1"/>
  <c r="DY114" i="7"/>
  <c r="DV114" i="7"/>
  <c r="S114" i="7"/>
  <c r="X114" i="7" s="1"/>
  <c r="R114" i="7"/>
  <c r="O114" i="7"/>
  <c r="P114" i="7" s="1"/>
  <c r="DY113" i="7"/>
  <c r="DV113" i="7"/>
  <c r="S113" i="7"/>
  <c r="R113" i="7"/>
  <c r="W113" i="7" s="1"/>
  <c r="O113" i="7"/>
  <c r="P113" i="7" s="1"/>
  <c r="DY112" i="7"/>
  <c r="DV112" i="7"/>
  <c r="S112" i="7"/>
  <c r="X112" i="7" s="1"/>
  <c r="R112" i="7"/>
  <c r="O112" i="7"/>
  <c r="P112" i="7" s="1"/>
  <c r="DY111" i="7"/>
  <c r="DV111" i="7"/>
  <c r="S111" i="7"/>
  <c r="R111" i="7"/>
  <c r="W111" i="7" s="1"/>
  <c r="O111" i="7"/>
  <c r="P111" i="7" s="1"/>
  <c r="DY110" i="7"/>
  <c r="DV110" i="7"/>
  <c r="S110" i="7"/>
  <c r="X110" i="7" s="1"/>
  <c r="R110" i="7"/>
  <c r="O110" i="7"/>
  <c r="P110" i="7" s="1"/>
  <c r="DY109" i="7"/>
  <c r="DV109" i="7"/>
  <c r="S109" i="7"/>
  <c r="R109" i="7"/>
  <c r="W109" i="7" s="1"/>
  <c r="O109" i="7"/>
  <c r="P109" i="7" s="1"/>
  <c r="DY108" i="7"/>
  <c r="DV108" i="7"/>
  <c r="S108" i="7"/>
  <c r="X108" i="7" s="1"/>
  <c r="R108" i="7"/>
  <c r="O108" i="7"/>
  <c r="P108" i="7" s="1"/>
  <c r="DY107" i="7"/>
  <c r="DV107" i="7"/>
  <c r="S107" i="7"/>
  <c r="X107" i="7" s="1"/>
  <c r="AC107" i="7" s="1"/>
  <c r="AH107" i="7" s="1"/>
  <c r="AM107" i="7" s="1"/>
  <c r="AR107" i="7" s="1"/>
  <c r="AW107" i="7" s="1"/>
  <c r="BB107" i="7" s="1"/>
  <c r="BG107" i="7" s="1"/>
  <c r="BL107" i="7" s="1"/>
  <c r="BQ107" i="7" s="1"/>
  <c r="BV107" i="7" s="1"/>
  <c r="CA107" i="7" s="1"/>
  <c r="CF107" i="7" s="1"/>
  <c r="CK107" i="7" s="1"/>
  <c r="CP107" i="7" s="1"/>
  <c r="CU107" i="7" s="1"/>
  <c r="CZ107" i="7" s="1"/>
  <c r="DE107" i="7" s="1"/>
  <c r="DJ107" i="7" s="1"/>
  <c r="DO107" i="7" s="1"/>
  <c r="R107" i="7"/>
  <c r="W107" i="7" s="1"/>
  <c r="O107" i="7"/>
  <c r="P107" i="7" s="1"/>
  <c r="DY106" i="7"/>
  <c r="DV106" i="7"/>
  <c r="S106" i="7"/>
  <c r="X106" i="7" s="1"/>
  <c r="AC106" i="7" s="1"/>
  <c r="AH106" i="7" s="1"/>
  <c r="AM106" i="7" s="1"/>
  <c r="AR106" i="7" s="1"/>
  <c r="AW106" i="7" s="1"/>
  <c r="BB106" i="7" s="1"/>
  <c r="BG106" i="7" s="1"/>
  <c r="BL106" i="7" s="1"/>
  <c r="BQ106" i="7" s="1"/>
  <c r="BV106" i="7" s="1"/>
  <c r="CA106" i="7" s="1"/>
  <c r="CF106" i="7" s="1"/>
  <c r="CK106" i="7" s="1"/>
  <c r="CP106" i="7" s="1"/>
  <c r="CU106" i="7" s="1"/>
  <c r="CZ106" i="7" s="1"/>
  <c r="DE106" i="7" s="1"/>
  <c r="DJ106" i="7" s="1"/>
  <c r="DO106" i="7" s="1"/>
  <c r="R106" i="7"/>
  <c r="W106" i="7" s="1"/>
  <c r="O106" i="7"/>
  <c r="P106" i="7" s="1"/>
  <c r="DY105" i="7"/>
  <c r="DV105" i="7"/>
  <c r="S105" i="7"/>
  <c r="X105" i="7" s="1"/>
  <c r="AC105" i="7" s="1"/>
  <c r="AH105" i="7" s="1"/>
  <c r="AM105" i="7" s="1"/>
  <c r="AR105" i="7" s="1"/>
  <c r="AW105" i="7" s="1"/>
  <c r="BB105" i="7" s="1"/>
  <c r="BG105" i="7" s="1"/>
  <c r="BL105" i="7" s="1"/>
  <c r="BQ105" i="7" s="1"/>
  <c r="BV105" i="7" s="1"/>
  <c r="CA105" i="7" s="1"/>
  <c r="CF105" i="7" s="1"/>
  <c r="CK105" i="7" s="1"/>
  <c r="CP105" i="7" s="1"/>
  <c r="CU105" i="7" s="1"/>
  <c r="CZ105" i="7" s="1"/>
  <c r="DE105" i="7" s="1"/>
  <c r="DJ105" i="7" s="1"/>
  <c r="DO105" i="7" s="1"/>
  <c r="R105" i="7"/>
  <c r="W105" i="7" s="1"/>
  <c r="O105" i="7"/>
  <c r="P105" i="7" s="1"/>
  <c r="DY104" i="7"/>
  <c r="DV104" i="7"/>
  <c r="R104" i="7"/>
  <c r="S104" i="7"/>
  <c r="X104" i="7" s="1"/>
  <c r="AC104" i="7" s="1"/>
  <c r="AH104" i="7" s="1"/>
  <c r="AM104" i="7" s="1"/>
  <c r="AR104" i="7" s="1"/>
  <c r="AW104" i="7" s="1"/>
  <c r="BB104" i="7" s="1"/>
  <c r="BG104" i="7" s="1"/>
  <c r="BL104" i="7" s="1"/>
  <c r="BQ104" i="7" s="1"/>
  <c r="BV104" i="7" s="1"/>
  <c r="CA104" i="7" s="1"/>
  <c r="CF104" i="7" s="1"/>
  <c r="CK104" i="7" s="1"/>
  <c r="CP104" i="7" s="1"/>
  <c r="CU104" i="7" s="1"/>
  <c r="CZ104" i="7" s="1"/>
  <c r="DE104" i="7" s="1"/>
  <c r="DJ104" i="7" s="1"/>
  <c r="DO104" i="7" s="1"/>
  <c r="DY103" i="7"/>
  <c r="DV103" i="7"/>
  <c r="R103" i="7"/>
  <c r="S103" i="7"/>
  <c r="X103" i="7" s="1"/>
  <c r="AC103" i="7" s="1"/>
  <c r="AH103" i="7" s="1"/>
  <c r="AM103" i="7" s="1"/>
  <c r="AR103" i="7" s="1"/>
  <c r="AW103" i="7" s="1"/>
  <c r="BB103" i="7" s="1"/>
  <c r="BG103" i="7" s="1"/>
  <c r="BL103" i="7" s="1"/>
  <c r="BQ103" i="7" s="1"/>
  <c r="BV103" i="7" s="1"/>
  <c r="CA103" i="7" s="1"/>
  <c r="CF103" i="7" s="1"/>
  <c r="CK103" i="7" s="1"/>
  <c r="CP103" i="7" s="1"/>
  <c r="CU103" i="7" s="1"/>
  <c r="CZ103" i="7" s="1"/>
  <c r="DE103" i="7" s="1"/>
  <c r="DJ103" i="7" s="1"/>
  <c r="DO103" i="7" s="1"/>
  <c r="DY102" i="7"/>
  <c r="DV102" i="7"/>
  <c r="R102" i="7"/>
  <c r="S102" i="7"/>
  <c r="X102" i="7" s="1"/>
  <c r="AC102" i="7" s="1"/>
  <c r="AH102" i="7" s="1"/>
  <c r="AM102" i="7" s="1"/>
  <c r="AR102" i="7" s="1"/>
  <c r="AW102" i="7" s="1"/>
  <c r="BB102" i="7" s="1"/>
  <c r="BG102" i="7" s="1"/>
  <c r="BL102" i="7" s="1"/>
  <c r="BQ102" i="7" s="1"/>
  <c r="BV102" i="7" s="1"/>
  <c r="CA102" i="7" s="1"/>
  <c r="CF102" i="7" s="1"/>
  <c r="CK102" i="7" s="1"/>
  <c r="CP102" i="7" s="1"/>
  <c r="CU102" i="7" s="1"/>
  <c r="CZ102" i="7" s="1"/>
  <c r="DE102" i="7" s="1"/>
  <c r="DJ102" i="7" s="1"/>
  <c r="DO102" i="7" s="1"/>
  <c r="DY101" i="7"/>
  <c r="DV101" i="7"/>
  <c r="R101" i="7"/>
  <c r="W101" i="7" s="1"/>
  <c r="S101" i="7"/>
  <c r="X101" i="7" s="1"/>
  <c r="AC101" i="7" s="1"/>
  <c r="AH101" i="7" s="1"/>
  <c r="AM101" i="7" s="1"/>
  <c r="AR101" i="7" s="1"/>
  <c r="AW101" i="7" s="1"/>
  <c r="BB101" i="7" s="1"/>
  <c r="BG101" i="7" s="1"/>
  <c r="BL101" i="7" s="1"/>
  <c r="BQ101" i="7" s="1"/>
  <c r="BV101" i="7" s="1"/>
  <c r="CA101" i="7" s="1"/>
  <c r="CF101" i="7" s="1"/>
  <c r="CK101" i="7" s="1"/>
  <c r="CP101" i="7" s="1"/>
  <c r="CU101" i="7" s="1"/>
  <c r="CZ101" i="7" s="1"/>
  <c r="DE101" i="7" s="1"/>
  <c r="DJ101" i="7" s="1"/>
  <c r="DO101" i="7" s="1"/>
  <c r="DY100" i="7"/>
  <c r="DV100" i="7"/>
  <c r="S100" i="7"/>
  <c r="X100" i="7" s="1"/>
  <c r="AC100" i="7" s="1"/>
  <c r="AH100" i="7" s="1"/>
  <c r="AM100" i="7" s="1"/>
  <c r="AR100" i="7" s="1"/>
  <c r="AW100" i="7" s="1"/>
  <c r="BB100" i="7" s="1"/>
  <c r="BG100" i="7" s="1"/>
  <c r="BL100" i="7" s="1"/>
  <c r="BQ100" i="7" s="1"/>
  <c r="BV100" i="7" s="1"/>
  <c r="CA100" i="7" s="1"/>
  <c r="CF100" i="7" s="1"/>
  <c r="CK100" i="7" s="1"/>
  <c r="CP100" i="7" s="1"/>
  <c r="CU100" i="7" s="1"/>
  <c r="CZ100" i="7" s="1"/>
  <c r="DE100" i="7" s="1"/>
  <c r="DJ100" i="7" s="1"/>
  <c r="DO100" i="7" s="1"/>
  <c r="R100" i="7"/>
  <c r="W100" i="7" s="1"/>
  <c r="O100" i="7"/>
  <c r="P100" i="7" s="1"/>
  <c r="DY99" i="7"/>
  <c r="DV99" i="7"/>
  <c r="S99" i="7"/>
  <c r="X99" i="7" s="1"/>
  <c r="AC99" i="7" s="1"/>
  <c r="AH99" i="7" s="1"/>
  <c r="AM99" i="7" s="1"/>
  <c r="AR99" i="7" s="1"/>
  <c r="AW99" i="7" s="1"/>
  <c r="BB99" i="7" s="1"/>
  <c r="BG99" i="7" s="1"/>
  <c r="BL99" i="7" s="1"/>
  <c r="BQ99" i="7" s="1"/>
  <c r="BV99" i="7" s="1"/>
  <c r="CA99" i="7" s="1"/>
  <c r="CF99" i="7" s="1"/>
  <c r="CK99" i="7" s="1"/>
  <c r="CP99" i="7" s="1"/>
  <c r="CU99" i="7" s="1"/>
  <c r="CZ99" i="7" s="1"/>
  <c r="DE99" i="7" s="1"/>
  <c r="DJ99" i="7" s="1"/>
  <c r="DO99" i="7" s="1"/>
  <c r="R99" i="7"/>
  <c r="W99" i="7" s="1"/>
  <c r="O99" i="7"/>
  <c r="P99" i="7" s="1"/>
  <c r="DY98" i="7"/>
  <c r="DV98" i="7"/>
  <c r="S98" i="7"/>
  <c r="X98" i="7" s="1"/>
  <c r="AC98" i="7" s="1"/>
  <c r="AH98" i="7" s="1"/>
  <c r="AM98" i="7" s="1"/>
  <c r="AR98" i="7" s="1"/>
  <c r="AW98" i="7" s="1"/>
  <c r="BB98" i="7" s="1"/>
  <c r="BG98" i="7" s="1"/>
  <c r="BL98" i="7" s="1"/>
  <c r="BQ98" i="7" s="1"/>
  <c r="BV98" i="7" s="1"/>
  <c r="CA98" i="7" s="1"/>
  <c r="CF98" i="7" s="1"/>
  <c r="CK98" i="7" s="1"/>
  <c r="CP98" i="7" s="1"/>
  <c r="CU98" i="7" s="1"/>
  <c r="CZ98" i="7" s="1"/>
  <c r="DE98" i="7" s="1"/>
  <c r="DJ98" i="7" s="1"/>
  <c r="DO98" i="7" s="1"/>
  <c r="R98" i="7"/>
  <c r="DY97" i="7"/>
  <c r="DV97" i="7"/>
  <c r="S97" i="7"/>
  <c r="X97" i="7" s="1"/>
  <c r="AC97" i="7" s="1"/>
  <c r="AH97" i="7" s="1"/>
  <c r="AM97" i="7" s="1"/>
  <c r="AR97" i="7" s="1"/>
  <c r="AW97" i="7" s="1"/>
  <c r="BB97" i="7" s="1"/>
  <c r="BG97" i="7" s="1"/>
  <c r="BL97" i="7" s="1"/>
  <c r="BQ97" i="7" s="1"/>
  <c r="BV97" i="7" s="1"/>
  <c r="CA97" i="7" s="1"/>
  <c r="CF97" i="7" s="1"/>
  <c r="CK97" i="7" s="1"/>
  <c r="CP97" i="7" s="1"/>
  <c r="CU97" i="7" s="1"/>
  <c r="CZ97" i="7" s="1"/>
  <c r="DE97" i="7" s="1"/>
  <c r="DJ97" i="7" s="1"/>
  <c r="DO97" i="7" s="1"/>
  <c r="R97" i="7"/>
  <c r="W97" i="7" s="1"/>
  <c r="O97" i="7"/>
  <c r="P97" i="7" s="1"/>
  <c r="DY96" i="7"/>
  <c r="DV96" i="7"/>
  <c r="S96" i="7"/>
  <c r="X96" i="7" s="1"/>
  <c r="AC96" i="7" s="1"/>
  <c r="AH96" i="7" s="1"/>
  <c r="AM96" i="7" s="1"/>
  <c r="AR96" i="7" s="1"/>
  <c r="AW96" i="7" s="1"/>
  <c r="BB96" i="7" s="1"/>
  <c r="BG96" i="7" s="1"/>
  <c r="BL96" i="7" s="1"/>
  <c r="BQ96" i="7" s="1"/>
  <c r="BV96" i="7" s="1"/>
  <c r="CA96" i="7" s="1"/>
  <c r="CF96" i="7" s="1"/>
  <c r="CK96" i="7" s="1"/>
  <c r="CP96" i="7" s="1"/>
  <c r="CU96" i="7" s="1"/>
  <c r="CZ96" i="7" s="1"/>
  <c r="DE96" i="7" s="1"/>
  <c r="DJ96" i="7" s="1"/>
  <c r="DO96" i="7" s="1"/>
  <c r="R96" i="7"/>
  <c r="W96" i="7" s="1"/>
  <c r="O96" i="7"/>
  <c r="P96" i="7" s="1"/>
  <c r="DY95" i="7"/>
  <c r="DV95" i="7"/>
  <c r="R95" i="7"/>
  <c r="DY94" i="7"/>
  <c r="DV94" i="7"/>
  <c r="S94" i="7"/>
  <c r="X94" i="7" s="1"/>
  <c r="AC94" i="7" s="1"/>
  <c r="AH94" i="7" s="1"/>
  <c r="AM94" i="7" s="1"/>
  <c r="AR94" i="7" s="1"/>
  <c r="AW94" i="7" s="1"/>
  <c r="BB94" i="7" s="1"/>
  <c r="BG94" i="7" s="1"/>
  <c r="BL94" i="7" s="1"/>
  <c r="BQ94" i="7" s="1"/>
  <c r="BV94" i="7" s="1"/>
  <c r="CA94" i="7" s="1"/>
  <c r="CF94" i="7" s="1"/>
  <c r="CK94" i="7" s="1"/>
  <c r="CP94" i="7" s="1"/>
  <c r="CU94" i="7" s="1"/>
  <c r="CZ94" i="7" s="1"/>
  <c r="DE94" i="7" s="1"/>
  <c r="DJ94" i="7" s="1"/>
  <c r="DO94" i="7" s="1"/>
  <c r="R94" i="7"/>
  <c r="W94" i="7" s="1"/>
  <c r="O94" i="7"/>
  <c r="P94" i="7" s="1"/>
  <c r="DY93" i="7"/>
  <c r="DV93" i="7"/>
  <c r="R93" i="7"/>
  <c r="AB93" i="7" s="1"/>
  <c r="AG93" i="7" s="1"/>
  <c r="AL93" i="7" s="1"/>
  <c r="AQ93" i="7" s="1"/>
  <c r="AV93" i="7" s="1"/>
  <c r="BA93" i="7" s="1"/>
  <c r="BF93" i="7" s="1"/>
  <c r="BK93" i="7" s="1"/>
  <c r="BP93" i="7" s="1"/>
  <c r="BU93" i="7" s="1"/>
  <c r="BZ93" i="7" s="1"/>
  <c r="CE93" i="7" s="1"/>
  <c r="CJ93" i="7" s="1"/>
  <c r="CO93" i="7" s="1"/>
  <c r="CT93" i="7" s="1"/>
  <c r="CY93" i="7" s="1"/>
  <c r="DD93" i="7" s="1"/>
  <c r="DI93" i="7" s="1"/>
  <c r="DN93" i="7" s="1"/>
  <c r="S93" i="7"/>
  <c r="X93" i="7" s="1"/>
  <c r="AC93" i="7" s="1"/>
  <c r="AH93" i="7" s="1"/>
  <c r="AM93" i="7" s="1"/>
  <c r="AR93" i="7" s="1"/>
  <c r="AW93" i="7" s="1"/>
  <c r="BB93" i="7" s="1"/>
  <c r="BG93" i="7" s="1"/>
  <c r="BL93" i="7" s="1"/>
  <c r="BQ93" i="7" s="1"/>
  <c r="BV93" i="7" s="1"/>
  <c r="CA93" i="7" s="1"/>
  <c r="CF93" i="7" s="1"/>
  <c r="CK93" i="7" s="1"/>
  <c r="CP93" i="7" s="1"/>
  <c r="CU93" i="7" s="1"/>
  <c r="CZ93" i="7" s="1"/>
  <c r="DE93" i="7" s="1"/>
  <c r="DJ93" i="7" s="1"/>
  <c r="DO93" i="7" s="1"/>
  <c r="DY92" i="7"/>
  <c r="DV92" i="7"/>
  <c r="S92" i="7"/>
  <c r="X92" i="7" s="1"/>
  <c r="AC92" i="7" s="1"/>
  <c r="AH92" i="7" s="1"/>
  <c r="AM92" i="7" s="1"/>
  <c r="AR92" i="7" s="1"/>
  <c r="AW92" i="7" s="1"/>
  <c r="BB92" i="7" s="1"/>
  <c r="BG92" i="7" s="1"/>
  <c r="BL92" i="7" s="1"/>
  <c r="BQ92" i="7" s="1"/>
  <c r="BV92" i="7" s="1"/>
  <c r="CA92" i="7" s="1"/>
  <c r="CF92" i="7" s="1"/>
  <c r="CK92" i="7" s="1"/>
  <c r="CP92" i="7" s="1"/>
  <c r="CU92" i="7" s="1"/>
  <c r="CZ92" i="7" s="1"/>
  <c r="DE92" i="7" s="1"/>
  <c r="DJ92" i="7" s="1"/>
  <c r="DO92" i="7" s="1"/>
  <c r="R92" i="7"/>
  <c r="O92" i="7"/>
  <c r="P92" i="7" s="1"/>
  <c r="DY91" i="7"/>
  <c r="DV91" i="7"/>
  <c r="S91" i="7"/>
  <c r="X91" i="7" s="1"/>
  <c r="AC91" i="7" s="1"/>
  <c r="R91" i="7"/>
  <c r="DY90" i="7"/>
  <c r="DV90" i="7"/>
  <c r="S90" i="7"/>
  <c r="X90" i="7" s="1"/>
  <c r="AC90" i="7" s="1"/>
  <c r="AH90" i="7" s="1"/>
  <c r="AM90" i="7" s="1"/>
  <c r="AR90" i="7" s="1"/>
  <c r="AW90" i="7" s="1"/>
  <c r="BB90" i="7" s="1"/>
  <c r="BG90" i="7" s="1"/>
  <c r="BL90" i="7" s="1"/>
  <c r="BQ90" i="7" s="1"/>
  <c r="BV90" i="7" s="1"/>
  <c r="CA90" i="7" s="1"/>
  <c r="CF90" i="7" s="1"/>
  <c r="CK90" i="7" s="1"/>
  <c r="CP90" i="7" s="1"/>
  <c r="CU90" i="7" s="1"/>
  <c r="CZ90" i="7" s="1"/>
  <c r="DE90" i="7" s="1"/>
  <c r="DJ90" i="7" s="1"/>
  <c r="DO90" i="7" s="1"/>
  <c r="R90" i="7"/>
  <c r="W90" i="7" s="1"/>
  <c r="O90" i="7"/>
  <c r="P90" i="7" s="1"/>
  <c r="DY89" i="7"/>
  <c r="DV89" i="7"/>
  <c r="S89" i="7"/>
  <c r="X89" i="7" s="1"/>
  <c r="AC89" i="7" s="1"/>
  <c r="AH89" i="7" s="1"/>
  <c r="AM89" i="7" s="1"/>
  <c r="AR89" i="7" s="1"/>
  <c r="AW89" i="7" s="1"/>
  <c r="BB89" i="7" s="1"/>
  <c r="BG89" i="7" s="1"/>
  <c r="BL89" i="7" s="1"/>
  <c r="BQ89" i="7" s="1"/>
  <c r="BV89" i="7" s="1"/>
  <c r="CA89" i="7" s="1"/>
  <c r="CF89" i="7" s="1"/>
  <c r="CK89" i="7" s="1"/>
  <c r="CP89" i="7" s="1"/>
  <c r="CU89" i="7" s="1"/>
  <c r="CZ89" i="7" s="1"/>
  <c r="DE89" i="7" s="1"/>
  <c r="DJ89" i="7" s="1"/>
  <c r="DO89" i="7" s="1"/>
  <c r="R89" i="7"/>
  <c r="DY88" i="7"/>
  <c r="DV88" i="7"/>
  <c r="S88" i="7"/>
  <c r="X88" i="7" s="1"/>
  <c r="AC88" i="7" s="1"/>
  <c r="AH88" i="7" s="1"/>
  <c r="AM88" i="7" s="1"/>
  <c r="AR88" i="7" s="1"/>
  <c r="AW88" i="7" s="1"/>
  <c r="BB88" i="7" s="1"/>
  <c r="BG88" i="7" s="1"/>
  <c r="BL88" i="7" s="1"/>
  <c r="BQ88" i="7" s="1"/>
  <c r="BV88" i="7" s="1"/>
  <c r="CA88" i="7" s="1"/>
  <c r="CF88" i="7" s="1"/>
  <c r="CK88" i="7" s="1"/>
  <c r="CP88" i="7" s="1"/>
  <c r="CU88" i="7" s="1"/>
  <c r="CZ88" i="7" s="1"/>
  <c r="DE88" i="7" s="1"/>
  <c r="DJ88" i="7" s="1"/>
  <c r="DO88" i="7" s="1"/>
  <c r="R88" i="7"/>
  <c r="O88" i="7"/>
  <c r="DY87" i="7"/>
  <c r="DV87" i="7"/>
  <c r="S87" i="7"/>
  <c r="X87" i="7" s="1"/>
  <c r="AC87" i="7" s="1"/>
  <c r="R87" i="7"/>
  <c r="O87" i="7"/>
  <c r="DY86" i="7"/>
  <c r="DV86" i="7"/>
  <c r="S86" i="7"/>
  <c r="X86" i="7" s="1"/>
  <c r="AC86" i="7" s="1"/>
  <c r="AH86" i="7" s="1"/>
  <c r="AM86" i="7" s="1"/>
  <c r="AR86" i="7" s="1"/>
  <c r="AW86" i="7" s="1"/>
  <c r="BB86" i="7" s="1"/>
  <c r="BG86" i="7" s="1"/>
  <c r="BL86" i="7" s="1"/>
  <c r="BQ86" i="7" s="1"/>
  <c r="BV86" i="7" s="1"/>
  <c r="CA86" i="7" s="1"/>
  <c r="CF86" i="7" s="1"/>
  <c r="CK86" i="7" s="1"/>
  <c r="CP86" i="7" s="1"/>
  <c r="CU86" i="7" s="1"/>
  <c r="CZ86" i="7" s="1"/>
  <c r="DE86" i="7" s="1"/>
  <c r="DJ86" i="7" s="1"/>
  <c r="DO86" i="7" s="1"/>
  <c r="R86" i="7"/>
  <c r="W86" i="7" s="1"/>
  <c r="O86" i="7"/>
  <c r="P86" i="7" s="1"/>
  <c r="DY85" i="7"/>
  <c r="DV85" i="7"/>
  <c r="S85" i="7"/>
  <c r="X85" i="7" s="1"/>
  <c r="AC85" i="7" s="1"/>
  <c r="AH85" i="7" s="1"/>
  <c r="AM85" i="7" s="1"/>
  <c r="AR85" i="7" s="1"/>
  <c r="AW85" i="7" s="1"/>
  <c r="BB85" i="7" s="1"/>
  <c r="BG85" i="7" s="1"/>
  <c r="BL85" i="7" s="1"/>
  <c r="BQ85" i="7" s="1"/>
  <c r="BV85" i="7" s="1"/>
  <c r="CA85" i="7" s="1"/>
  <c r="CF85" i="7" s="1"/>
  <c r="CK85" i="7" s="1"/>
  <c r="CP85" i="7" s="1"/>
  <c r="CU85" i="7" s="1"/>
  <c r="CZ85" i="7" s="1"/>
  <c r="DE85" i="7" s="1"/>
  <c r="DJ85" i="7" s="1"/>
  <c r="DO85" i="7" s="1"/>
  <c r="R85" i="7"/>
  <c r="DY84" i="7"/>
  <c r="DV84" i="7"/>
  <c r="R84" i="7"/>
  <c r="AB84" i="7" s="1"/>
  <c r="AG84" i="7" s="1"/>
  <c r="AL84" i="7" s="1"/>
  <c r="AQ84" i="7" s="1"/>
  <c r="AV84" i="7" s="1"/>
  <c r="BA84" i="7" s="1"/>
  <c r="BF84" i="7" s="1"/>
  <c r="BK84" i="7" s="1"/>
  <c r="BP84" i="7" s="1"/>
  <c r="BU84" i="7" s="1"/>
  <c r="BZ84" i="7" s="1"/>
  <c r="CE84" i="7" s="1"/>
  <c r="CJ84" i="7" s="1"/>
  <c r="CO84" i="7" s="1"/>
  <c r="CT84" i="7" s="1"/>
  <c r="CY84" i="7" s="1"/>
  <c r="DD84" i="7" s="1"/>
  <c r="DI84" i="7" s="1"/>
  <c r="DN84" i="7" s="1"/>
  <c r="DY83" i="7"/>
  <c r="DV83" i="7"/>
  <c r="R83" i="7"/>
  <c r="AB83" i="7" s="1"/>
  <c r="AG83" i="7" s="1"/>
  <c r="AL83" i="7" s="1"/>
  <c r="AQ83" i="7" s="1"/>
  <c r="AV83" i="7" s="1"/>
  <c r="BA83" i="7" s="1"/>
  <c r="BF83" i="7" s="1"/>
  <c r="BK83" i="7" s="1"/>
  <c r="BP83" i="7" s="1"/>
  <c r="BU83" i="7" s="1"/>
  <c r="BZ83" i="7" s="1"/>
  <c r="CE83" i="7" s="1"/>
  <c r="CJ83" i="7" s="1"/>
  <c r="CO83" i="7" s="1"/>
  <c r="CT83" i="7" s="1"/>
  <c r="CY83" i="7" s="1"/>
  <c r="DD83" i="7" s="1"/>
  <c r="DI83" i="7" s="1"/>
  <c r="DN83" i="7" s="1"/>
  <c r="S83" i="7"/>
  <c r="X83" i="7" s="1"/>
  <c r="AC83" i="7" s="1"/>
  <c r="AH83" i="7" s="1"/>
  <c r="AM83" i="7" s="1"/>
  <c r="AR83" i="7" s="1"/>
  <c r="AW83" i="7" s="1"/>
  <c r="BB83" i="7" s="1"/>
  <c r="BG83" i="7" s="1"/>
  <c r="BL83" i="7" s="1"/>
  <c r="BQ83" i="7" s="1"/>
  <c r="BV83" i="7" s="1"/>
  <c r="CA83" i="7" s="1"/>
  <c r="CF83" i="7" s="1"/>
  <c r="CK83" i="7" s="1"/>
  <c r="CP83" i="7" s="1"/>
  <c r="CU83" i="7" s="1"/>
  <c r="CZ83" i="7" s="1"/>
  <c r="DE83" i="7" s="1"/>
  <c r="DJ83" i="7" s="1"/>
  <c r="DO83" i="7" s="1"/>
  <c r="DY82" i="7"/>
  <c r="DV82" i="7"/>
  <c r="R82" i="7"/>
  <c r="AB82" i="7" s="1"/>
  <c r="S82" i="7"/>
  <c r="X82" i="7" s="1"/>
  <c r="AC82" i="7" s="1"/>
  <c r="AH82" i="7" s="1"/>
  <c r="AM82" i="7" s="1"/>
  <c r="AR82" i="7" s="1"/>
  <c r="AW82" i="7" s="1"/>
  <c r="BB82" i="7" s="1"/>
  <c r="BG82" i="7" s="1"/>
  <c r="BL82" i="7" s="1"/>
  <c r="BQ82" i="7" s="1"/>
  <c r="BV82" i="7" s="1"/>
  <c r="CA82" i="7" s="1"/>
  <c r="CF82" i="7" s="1"/>
  <c r="CK82" i="7" s="1"/>
  <c r="CP82" i="7" s="1"/>
  <c r="CU82" i="7" s="1"/>
  <c r="CZ82" i="7" s="1"/>
  <c r="DE82" i="7" s="1"/>
  <c r="DJ82" i="7" s="1"/>
  <c r="DO82" i="7" s="1"/>
  <c r="DY81" i="7"/>
  <c r="DV81" i="7"/>
  <c r="AB81" i="7"/>
  <c r="AG81" i="7" s="1"/>
  <c r="S81" i="7"/>
  <c r="X81" i="7" s="1"/>
  <c r="AC81" i="7" s="1"/>
  <c r="AH81" i="7" s="1"/>
  <c r="AM81" i="7" s="1"/>
  <c r="AR81" i="7" s="1"/>
  <c r="AW81" i="7" s="1"/>
  <c r="BB81" i="7" s="1"/>
  <c r="BG81" i="7" s="1"/>
  <c r="BL81" i="7" s="1"/>
  <c r="BQ81" i="7" s="1"/>
  <c r="BV81" i="7" s="1"/>
  <c r="CA81" i="7" s="1"/>
  <c r="CF81" i="7" s="1"/>
  <c r="CK81" i="7" s="1"/>
  <c r="CP81" i="7" s="1"/>
  <c r="CU81" i="7" s="1"/>
  <c r="CZ81" i="7" s="1"/>
  <c r="DE81" i="7" s="1"/>
  <c r="DJ81" i="7" s="1"/>
  <c r="DO81" i="7" s="1"/>
  <c r="DY80" i="7"/>
  <c r="DV80" i="7"/>
  <c r="DS80" i="7"/>
  <c r="DW80" i="7" s="1"/>
  <c r="DY79" i="7"/>
  <c r="DU73" i="7"/>
  <c r="DN73" i="7"/>
  <c r="DI73" i="7"/>
  <c r="DD73" i="7"/>
  <c r="CY73" i="7"/>
  <c r="CT73" i="7"/>
  <c r="CO73" i="7"/>
  <c r="CJ73" i="7"/>
  <c r="CE73" i="7"/>
  <c r="BZ73" i="7"/>
  <c r="BU73" i="7"/>
  <c r="BP73" i="7"/>
  <c r="BK73" i="7"/>
  <c r="BF73" i="7"/>
  <c r="BA73" i="7"/>
  <c r="AV73" i="7"/>
  <c r="AQ73" i="7"/>
  <c r="AL73" i="7"/>
  <c r="AG73" i="7"/>
  <c r="AB73" i="7"/>
  <c r="W73" i="7"/>
  <c r="R73" i="7"/>
  <c r="M73" i="7"/>
  <c r="C73" i="7"/>
  <c r="B327" i="7" s="1"/>
  <c r="DV71" i="7"/>
  <c r="S71" i="7"/>
  <c r="X71" i="7" s="1"/>
  <c r="AC71" i="7" s="1"/>
  <c r="AH71" i="7" s="1"/>
  <c r="R71" i="7"/>
  <c r="W71" i="7" s="1"/>
  <c r="AB71" i="7" s="1"/>
  <c r="AG71" i="7" s="1"/>
  <c r="AL71" i="7" s="1"/>
  <c r="AQ71" i="7" s="1"/>
  <c r="AV71" i="7" s="1"/>
  <c r="BA71" i="7" s="1"/>
  <c r="BF71" i="7" s="1"/>
  <c r="BK71" i="7" s="1"/>
  <c r="BP71" i="7" s="1"/>
  <c r="BU71" i="7" s="1"/>
  <c r="BZ71" i="7" s="1"/>
  <c r="CE71" i="7" s="1"/>
  <c r="CJ71" i="7" s="1"/>
  <c r="CO71" i="7" s="1"/>
  <c r="CT71" i="7" s="1"/>
  <c r="CY71" i="7" s="1"/>
  <c r="DD71" i="7" s="1"/>
  <c r="DI71" i="7" s="1"/>
  <c r="DN71" i="7" s="1"/>
  <c r="DV70" i="7"/>
  <c r="S70" i="7"/>
  <c r="X70" i="7" s="1"/>
  <c r="AC70" i="7" s="1"/>
  <c r="AH70" i="7" s="1"/>
  <c r="AM70" i="7" s="1"/>
  <c r="AR70" i="7" s="1"/>
  <c r="AW70" i="7" s="1"/>
  <c r="BB70" i="7" s="1"/>
  <c r="BG70" i="7" s="1"/>
  <c r="BL70" i="7" s="1"/>
  <c r="BQ70" i="7" s="1"/>
  <c r="BV70" i="7" s="1"/>
  <c r="CA70" i="7" s="1"/>
  <c r="CF70" i="7" s="1"/>
  <c r="CK70" i="7" s="1"/>
  <c r="CP70" i="7" s="1"/>
  <c r="CU70" i="7" s="1"/>
  <c r="CZ70" i="7" s="1"/>
  <c r="DE70" i="7" s="1"/>
  <c r="DJ70" i="7" s="1"/>
  <c r="DO70" i="7" s="1"/>
  <c r="R70" i="7"/>
  <c r="W70" i="7" s="1"/>
  <c r="AB70" i="7" s="1"/>
  <c r="O70" i="7"/>
  <c r="P70" i="7" s="1"/>
  <c r="DV69" i="7"/>
  <c r="R69" i="7"/>
  <c r="W69" i="7" s="1"/>
  <c r="AB69" i="7" s="1"/>
  <c r="AG69" i="7" s="1"/>
  <c r="AL69" i="7" s="1"/>
  <c r="AQ69" i="7" s="1"/>
  <c r="AV69" i="7" s="1"/>
  <c r="BA69" i="7" s="1"/>
  <c r="BF69" i="7" s="1"/>
  <c r="BK69" i="7" s="1"/>
  <c r="BP69" i="7" s="1"/>
  <c r="BU69" i="7" s="1"/>
  <c r="BZ69" i="7" s="1"/>
  <c r="CE69" i="7" s="1"/>
  <c r="CJ69" i="7" s="1"/>
  <c r="CO69" i="7" s="1"/>
  <c r="CT69" i="7" s="1"/>
  <c r="CY69" i="7" s="1"/>
  <c r="DD69" i="7" s="1"/>
  <c r="DI69" i="7" s="1"/>
  <c r="DN69" i="7" s="1"/>
  <c r="S69" i="7"/>
  <c r="X69" i="7" s="1"/>
  <c r="AC69" i="7" s="1"/>
  <c r="AH69" i="7" s="1"/>
  <c r="AM69" i="7" s="1"/>
  <c r="AR69" i="7" s="1"/>
  <c r="AW69" i="7" s="1"/>
  <c r="BB69" i="7" s="1"/>
  <c r="BG69" i="7" s="1"/>
  <c r="BL69" i="7" s="1"/>
  <c r="BQ69" i="7" s="1"/>
  <c r="BV69" i="7" s="1"/>
  <c r="CA69" i="7" s="1"/>
  <c r="CF69" i="7" s="1"/>
  <c r="CK69" i="7" s="1"/>
  <c r="CP69" i="7" s="1"/>
  <c r="CU69" i="7" s="1"/>
  <c r="CZ69" i="7" s="1"/>
  <c r="DE69" i="7" s="1"/>
  <c r="DJ69" i="7" s="1"/>
  <c r="DO69" i="7" s="1"/>
  <c r="DV68" i="7"/>
  <c r="R68" i="7"/>
  <c r="W68" i="7" s="1"/>
  <c r="DV67" i="7"/>
  <c r="R67" i="7"/>
  <c r="W67" i="7" s="1"/>
  <c r="AB67" i="7" s="1"/>
  <c r="AG67" i="7" s="1"/>
  <c r="AL67" i="7" s="1"/>
  <c r="AQ67" i="7" s="1"/>
  <c r="AV67" i="7" s="1"/>
  <c r="BA67" i="7" s="1"/>
  <c r="BF67" i="7" s="1"/>
  <c r="BK67" i="7" s="1"/>
  <c r="BP67" i="7" s="1"/>
  <c r="BU67" i="7" s="1"/>
  <c r="BZ67" i="7" s="1"/>
  <c r="CE67" i="7" s="1"/>
  <c r="CJ67" i="7" s="1"/>
  <c r="CO67" i="7" s="1"/>
  <c r="CT67" i="7" s="1"/>
  <c r="CY67" i="7" s="1"/>
  <c r="DD67" i="7" s="1"/>
  <c r="DI67" i="7" s="1"/>
  <c r="DN67" i="7" s="1"/>
  <c r="S67" i="7"/>
  <c r="X67" i="7" s="1"/>
  <c r="AC67" i="7" s="1"/>
  <c r="AH67" i="7" s="1"/>
  <c r="AM67" i="7" s="1"/>
  <c r="AR67" i="7" s="1"/>
  <c r="AW67" i="7" s="1"/>
  <c r="BB67" i="7" s="1"/>
  <c r="BG67" i="7" s="1"/>
  <c r="BL67" i="7" s="1"/>
  <c r="BQ67" i="7" s="1"/>
  <c r="BV67" i="7" s="1"/>
  <c r="CA67" i="7" s="1"/>
  <c r="CF67" i="7" s="1"/>
  <c r="CK67" i="7" s="1"/>
  <c r="CP67" i="7" s="1"/>
  <c r="CU67" i="7" s="1"/>
  <c r="CZ67" i="7" s="1"/>
  <c r="DE67" i="7" s="1"/>
  <c r="DJ67" i="7" s="1"/>
  <c r="DO67" i="7" s="1"/>
  <c r="DV66" i="7"/>
  <c r="R66" i="7"/>
  <c r="W66" i="7" s="1"/>
  <c r="DV65" i="7"/>
  <c r="R65" i="7"/>
  <c r="W65" i="7" s="1"/>
  <c r="AB65" i="7" s="1"/>
  <c r="AG65" i="7" s="1"/>
  <c r="AL65" i="7" s="1"/>
  <c r="AQ65" i="7" s="1"/>
  <c r="AV65" i="7" s="1"/>
  <c r="BA65" i="7" s="1"/>
  <c r="BF65" i="7" s="1"/>
  <c r="BK65" i="7" s="1"/>
  <c r="BP65" i="7" s="1"/>
  <c r="BU65" i="7" s="1"/>
  <c r="BZ65" i="7" s="1"/>
  <c r="CE65" i="7" s="1"/>
  <c r="CJ65" i="7" s="1"/>
  <c r="CO65" i="7" s="1"/>
  <c r="CT65" i="7" s="1"/>
  <c r="CY65" i="7" s="1"/>
  <c r="DD65" i="7" s="1"/>
  <c r="DI65" i="7" s="1"/>
  <c r="DN65" i="7" s="1"/>
  <c r="S65" i="7"/>
  <c r="X65" i="7" s="1"/>
  <c r="AC65" i="7" s="1"/>
  <c r="AH65" i="7" s="1"/>
  <c r="AM65" i="7" s="1"/>
  <c r="AR65" i="7" s="1"/>
  <c r="AW65" i="7" s="1"/>
  <c r="BB65" i="7" s="1"/>
  <c r="BG65" i="7" s="1"/>
  <c r="BL65" i="7" s="1"/>
  <c r="BQ65" i="7" s="1"/>
  <c r="BV65" i="7" s="1"/>
  <c r="CA65" i="7" s="1"/>
  <c r="CF65" i="7" s="1"/>
  <c r="CK65" i="7" s="1"/>
  <c r="CP65" i="7" s="1"/>
  <c r="CU65" i="7" s="1"/>
  <c r="CZ65" i="7" s="1"/>
  <c r="DE65" i="7" s="1"/>
  <c r="DJ65" i="7" s="1"/>
  <c r="DO65" i="7" s="1"/>
  <c r="DV64" i="7"/>
  <c r="R64" i="7"/>
  <c r="W64" i="7" s="1"/>
  <c r="O64" i="7"/>
  <c r="DV63" i="7"/>
  <c r="R63" i="7"/>
  <c r="W63" i="7" s="1"/>
  <c r="AB63" i="7" s="1"/>
  <c r="AG63" i="7" s="1"/>
  <c r="AL63" i="7" s="1"/>
  <c r="AQ63" i="7" s="1"/>
  <c r="AV63" i="7" s="1"/>
  <c r="BA63" i="7" s="1"/>
  <c r="BF63" i="7" s="1"/>
  <c r="BK63" i="7" s="1"/>
  <c r="BP63" i="7" s="1"/>
  <c r="BU63" i="7" s="1"/>
  <c r="BZ63" i="7" s="1"/>
  <c r="CE63" i="7" s="1"/>
  <c r="CJ63" i="7" s="1"/>
  <c r="CO63" i="7" s="1"/>
  <c r="CT63" i="7" s="1"/>
  <c r="CY63" i="7" s="1"/>
  <c r="DD63" i="7" s="1"/>
  <c r="DI63" i="7" s="1"/>
  <c r="DN63" i="7" s="1"/>
  <c r="S63" i="7"/>
  <c r="X63" i="7" s="1"/>
  <c r="AC63" i="7" s="1"/>
  <c r="AH63" i="7" s="1"/>
  <c r="AM63" i="7" s="1"/>
  <c r="AR63" i="7" s="1"/>
  <c r="AW63" i="7" s="1"/>
  <c r="BB63" i="7" s="1"/>
  <c r="BG63" i="7" s="1"/>
  <c r="BL63" i="7" s="1"/>
  <c r="BQ63" i="7" s="1"/>
  <c r="BV63" i="7" s="1"/>
  <c r="CA63" i="7" s="1"/>
  <c r="CF63" i="7" s="1"/>
  <c r="CK63" i="7" s="1"/>
  <c r="CP63" i="7" s="1"/>
  <c r="CU63" i="7" s="1"/>
  <c r="CZ63" i="7" s="1"/>
  <c r="DE63" i="7" s="1"/>
  <c r="DJ63" i="7" s="1"/>
  <c r="DO63" i="7" s="1"/>
  <c r="DV62" i="7"/>
  <c r="R62" i="7"/>
  <c r="W62" i="7" s="1"/>
  <c r="S62" i="7"/>
  <c r="DV61" i="7"/>
  <c r="R61" i="7"/>
  <c r="W61" i="7" s="1"/>
  <c r="AB61" i="7" s="1"/>
  <c r="AG61" i="7" s="1"/>
  <c r="AL61" i="7" s="1"/>
  <c r="AQ61" i="7" s="1"/>
  <c r="AV61" i="7" s="1"/>
  <c r="BA61" i="7" s="1"/>
  <c r="BF61" i="7" s="1"/>
  <c r="BK61" i="7" s="1"/>
  <c r="BP61" i="7" s="1"/>
  <c r="BU61" i="7" s="1"/>
  <c r="BZ61" i="7" s="1"/>
  <c r="CE61" i="7" s="1"/>
  <c r="CJ61" i="7" s="1"/>
  <c r="CO61" i="7" s="1"/>
  <c r="CT61" i="7" s="1"/>
  <c r="CY61" i="7" s="1"/>
  <c r="DD61" i="7" s="1"/>
  <c r="DI61" i="7" s="1"/>
  <c r="DN61" i="7" s="1"/>
  <c r="S61" i="7"/>
  <c r="X61" i="7" s="1"/>
  <c r="AC61" i="7" s="1"/>
  <c r="AH61" i="7" s="1"/>
  <c r="AM61" i="7" s="1"/>
  <c r="AR61" i="7" s="1"/>
  <c r="AW61" i="7" s="1"/>
  <c r="BB61" i="7" s="1"/>
  <c r="BG61" i="7" s="1"/>
  <c r="BL61" i="7" s="1"/>
  <c r="BQ61" i="7" s="1"/>
  <c r="BV61" i="7" s="1"/>
  <c r="CA61" i="7" s="1"/>
  <c r="CF61" i="7" s="1"/>
  <c r="CK61" i="7" s="1"/>
  <c r="CP61" i="7" s="1"/>
  <c r="CU61" i="7" s="1"/>
  <c r="CZ61" i="7" s="1"/>
  <c r="DE61" i="7" s="1"/>
  <c r="DJ61" i="7" s="1"/>
  <c r="DO61" i="7" s="1"/>
  <c r="DV60" i="7"/>
  <c r="R60" i="7"/>
  <c r="W60" i="7" s="1"/>
  <c r="DV59" i="7"/>
  <c r="R59" i="7"/>
  <c r="W59" i="7" s="1"/>
  <c r="AB59" i="7" s="1"/>
  <c r="AG59" i="7" s="1"/>
  <c r="AL59" i="7" s="1"/>
  <c r="AQ59" i="7" s="1"/>
  <c r="AV59" i="7" s="1"/>
  <c r="BA59" i="7" s="1"/>
  <c r="BF59" i="7" s="1"/>
  <c r="BK59" i="7" s="1"/>
  <c r="BP59" i="7" s="1"/>
  <c r="BU59" i="7" s="1"/>
  <c r="BZ59" i="7" s="1"/>
  <c r="CE59" i="7" s="1"/>
  <c r="CJ59" i="7" s="1"/>
  <c r="CO59" i="7" s="1"/>
  <c r="CT59" i="7" s="1"/>
  <c r="CY59" i="7" s="1"/>
  <c r="DD59" i="7" s="1"/>
  <c r="DI59" i="7" s="1"/>
  <c r="DN59" i="7" s="1"/>
  <c r="S59" i="7"/>
  <c r="X59" i="7" s="1"/>
  <c r="AC59" i="7" s="1"/>
  <c r="AH59" i="7" s="1"/>
  <c r="AM59" i="7" s="1"/>
  <c r="AR59" i="7" s="1"/>
  <c r="AW59" i="7" s="1"/>
  <c r="BB59" i="7" s="1"/>
  <c r="BG59" i="7" s="1"/>
  <c r="BL59" i="7" s="1"/>
  <c r="BQ59" i="7" s="1"/>
  <c r="BV59" i="7" s="1"/>
  <c r="CA59" i="7" s="1"/>
  <c r="CF59" i="7" s="1"/>
  <c r="CK59" i="7" s="1"/>
  <c r="CP59" i="7" s="1"/>
  <c r="CU59" i="7" s="1"/>
  <c r="CZ59" i="7" s="1"/>
  <c r="DE59" i="7" s="1"/>
  <c r="DJ59" i="7" s="1"/>
  <c r="DO59" i="7" s="1"/>
  <c r="DV58" i="7"/>
  <c r="R58" i="7"/>
  <c r="W58" i="7" s="1"/>
  <c r="O58" i="7"/>
  <c r="DV57" i="7"/>
  <c r="R57" i="7"/>
  <c r="W57" i="7" s="1"/>
  <c r="AB57" i="7" s="1"/>
  <c r="AG57" i="7" s="1"/>
  <c r="AL57" i="7" s="1"/>
  <c r="AQ57" i="7" s="1"/>
  <c r="AV57" i="7" s="1"/>
  <c r="BA57" i="7" s="1"/>
  <c r="BF57" i="7" s="1"/>
  <c r="BK57" i="7" s="1"/>
  <c r="BP57" i="7" s="1"/>
  <c r="BU57" i="7" s="1"/>
  <c r="BZ57" i="7" s="1"/>
  <c r="CE57" i="7" s="1"/>
  <c r="CJ57" i="7" s="1"/>
  <c r="CO57" i="7" s="1"/>
  <c r="CT57" i="7" s="1"/>
  <c r="CY57" i="7" s="1"/>
  <c r="DD57" i="7" s="1"/>
  <c r="DI57" i="7" s="1"/>
  <c r="DN57" i="7" s="1"/>
  <c r="S57" i="7"/>
  <c r="X57" i="7" s="1"/>
  <c r="AC57" i="7" s="1"/>
  <c r="AH57" i="7" s="1"/>
  <c r="AM57" i="7" s="1"/>
  <c r="AR57" i="7" s="1"/>
  <c r="AW57" i="7" s="1"/>
  <c r="BB57" i="7" s="1"/>
  <c r="BG57" i="7" s="1"/>
  <c r="BL57" i="7" s="1"/>
  <c r="BQ57" i="7" s="1"/>
  <c r="BV57" i="7" s="1"/>
  <c r="CA57" i="7" s="1"/>
  <c r="CF57" i="7" s="1"/>
  <c r="CK57" i="7" s="1"/>
  <c r="CP57" i="7" s="1"/>
  <c r="CU57" i="7" s="1"/>
  <c r="CZ57" i="7" s="1"/>
  <c r="DE57" i="7" s="1"/>
  <c r="DJ57" i="7" s="1"/>
  <c r="DO57" i="7" s="1"/>
  <c r="DV56" i="7"/>
  <c r="R56" i="7"/>
  <c r="DV55" i="7"/>
  <c r="R55" i="7"/>
  <c r="AB55" i="7" s="1"/>
  <c r="AG55" i="7" s="1"/>
  <c r="AL55" i="7" s="1"/>
  <c r="AQ55" i="7" s="1"/>
  <c r="AV55" i="7" s="1"/>
  <c r="BA55" i="7" s="1"/>
  <c r="BF55" i="7" s="1"/>
  <c r="BK55" i="7" s="1"/>
  <c r="BP55" i="7" s="1"/>
  <c r="BU55" i="7" s="1"/>
  <c r="BZ55" i="7" s="1"/>
  <c r="CE55" i="7" s="1"/>
  <c r="CJ55" i="7" s="1"/>
  <c r="CO55" i="7" s="1"/>
  <c r="CT55" i="7" s="1"/>
  <c r="CY55" i="7" s="1"/>
  <c r="DD55" i="7" s="1"/>
  <c r="DI55" i="7" s="1"/>
  <c r="DN55" i="7" s="1"/>
  <c r="S55" i="7"/>
  <c r="AC55" i="7" s="1"/>
  <c r="AH55" i="7" s="1"/>
  <c r="AM55" i="7" s="1"/>
  <c r="AR55" i="7" s="1"/>
  <c r="AW55" i="7" s="1"/>
  <c r="BB55" i="7" s="1"/>
  <c r="BG55" i="7" s="1"/>
  <c r="BL55" i="7" s="1"/>
  <c r="BQ55" i="7" s="1"/>
  <c r="BV55" i="7" s="1"/>
  <c r="CA55" i="7" s="1"/>
  <c r="CF55" i="7" s="1"/>
  <c r="CK55" i="7" s="1"/>
  <c r="CP55" i="7" s="1"/>
  <c r="CU55" i="7" s="1"/>
  <c r="CZ55" i="7" s="1"/>
  <c r="DE55" i="7" s="1"/>
  <c r="DJ55" i="7" s="1"/>
  <c r="DO55" i="7" s="1"/>
  <c r="DV54" i="7"/>
  <c r="R54" i="7"/>
  <c r="W54" i="7" s="1"/>
  <c r="O54" i="7"/>
  <c r="DV53" i="7"/>
  <c r="R53" i="7"/>
  <c r="AB53" i="7" s="1"/>
  <c r="AG53" i="7" s="1"/>
  <c r="AL53" i="7" s="1"/>
  <c r="AQ53" i="7" s="1"/>
  <c r="AV53" i="7" s="1"/>
  <c r="BA53" i="7" s="1"/>
  <c r="BF53" i="7" s="1"/>
  <c r="BK53" i="7" s="1"/>
  <c r="BP53" i="7" s="1"/>
  <c r="BU53" i="7" s="1"/>
  <c r="BZ53" i="7" s="1"/>
  <c r="CE53" i="7" s="1"/>
  <c r="CJ53" i="7" s="1"/>
  <c r="CO53" i="7" s="1"/>
  <c r="CT53" i="7" s="1"/>
  <c r="CY53" i="7" s="1"/>
  <c r="DD53" i="7" s="1"/>
  <c r="DI53" i="7" s="1"/>
  <c r="DN53" i="7" s="1"/>
  <c r="S53" i="7"/>
  <c r="AC53" i="7" s="1"/>
  <c r="AH53" i="7" s="1"/>
  <c r="AM53" i="7" s="1"/>
  <c r="AR53" i="7" s="1"/>
  <c r="AW53" i="7" s="1"/>
  <c r="BB53" i="7" s="1"/>
  <c r="BG53" i="7" s="1"/>
  <c r="BL53" i="7" s="1"/>
  <c r="BQ53" i="7" s="1"/>
  <c r="BV53" i="7" s="1"/>
  <c r="CA53" i="7" s="1"/>
  <c r="CF53" i="7" s="1"/>
  <c r="CK53" i="7" s="1"/>
  <c r="CP53" i="7" s="1"/>
  <c r="CU53" i="7" s="1"/>
  <c r="CZ53" i="7" s="1"/>
  <c r="DE53" i="7" s="1"/>
  <c r="DJ53" i="7" s="1"/>
  <c r="DO53" i="7" s="1"/>
  <c r="DV52" i="7"/>
  <c r="R52" i="7"/>
  <c r="S52" i="7"/>
  <c r="AC52" i="7" s="1"/>
  <c r="AH52" i="7" s="1"/>
  <c r="AM52" i="7" s="1"/>
  <c r="AR52" i="7" s="1"/>
  <c r="AW52" i="7" s="1"/>
  <c r="BB52" i="7" s="1"/>
  <c r="BG52" i="7" s="1"/>
  <c r="BL52" i="7" s="1"/>
  <c r="BQ52" i="7" s="1"/>
  <c r="BV52" i="7" s="1"/>
  <c r="CA52" i="7" s="1"/>
  <c r="CF52" i="7" s="1"/>
  <c r="CK52" i="7" s="1"/>
  <c r="CP52" i="7" s="1"/>
  <c r="CU52" i="7" s="1"/>
  <c r="CZ52" i="7" s="1"/>
  <c r="DE52" i="7" s="1"/>
  <c r="DJ52" i="7" s="1"/>
  <c r="DO52" i="7" s="1"/>
  <c r="DV51" i="7"/>
  <c r="DP51" i="7"/>
  <c r="DQ51" i="7" s="1"/>
  <c r="DK51" i="7"/>
  <c r="DL51" i="7" s="1"/>
  <c r="DF51" i="7"/>
  <c r="DG51" i="7" s="1"/>
  <c r="DA51" i="7"/>
  <c r="DB51" i="7" s="1"/>
  <c r="CV51" i="7"/>
  <c r="CW51" i="7" s="1"/>
  <c r="CQ51" i="7"/>
  <c r="CR51" i="7" s="1"/>
  <c r="CL51" i="7"/>
  <c r="CM51" i="7" s="1"/>
  <c r="CG51" i="7"/>
  <c r="CH51" i="7" s="1"/>
  <c r="CB51" i="7"/>
  <c r="CC51" i="7" s="1"/>
  <c r="BW51" i="7"/>
  <c r="BX51" i="7" s="1"/>
  <c r="BR51" i="7"/>
  <c r="BS51" i="7" s="1"/>
  <c r="BM51" i="7"/>
  <c r="BN51" i="7" s="1"/>
  <c r="BH51" i="7"/>
  <c r="BI51" i="7" s="1"/>
  <c r="BC51" i="7"/>
  <c r="BD51" i="7" s="1"/>
  <c r="AX51" i="7"/>
  <c r="AY51" i="7" s="1"/>
  <c r="AS51" i="7"/>
  <c r="AT51" i="7" s="1"/>
  <c r="AN51" i="7"/>
  <c r="AO51" i="7" s="1"/>
  <c r="AI51" i="7"/>
  <c r="AJ51" i="7" s="1"/>
  <c r="AD51" i="7"/>
  <c r="AE51" i="7" s="1"/>
  <c r="Y51" i="7"/>
  <c r="Z51" i="7" s="1"/>
  <c r="T51" i="7"/>
  <c r="U51" i="7" s="1"/>
  <c r="O51" i="7"/>
  <c r="P51" i="7" s="1"/>
  <c r="DV50" i="7"/>
  <c r="DS50" i="7"/>
  <c r="DT50" i="7" s="1"/>
  <c r="DY49" i="7"/>
  <c r="DU42" i="7"/>
  <c r="DN42" i="7"/>
  <c r="DI42" i="7"/>
  <c r="DD42" i="7"/>
  <c r="CY42" i="7"/>
  <c r="CT42" i="7"/>
  <c r="CO42" i="7"/>
  <c r="CJ42" i="7"/>
  <c r="CE42" i="7"/>
  <c r="BZ42" i="7"/>
  <c r="BU42" i="7"/>
  <c r="BP42" i="7"/>
  <c r="BK42" i="7"/>
  <c r="BF42" i="7"/>
  <c r="BA42" i="7"/>
  <c r="AV42" i="7"/>
  <c r="AQ42" i="7"/>
  <c r="AL42" i="7"/>
  <c r="AG42" i="7"/>
  <c r="AB42" i="7"/>
  <c r="W42" i="7"/>
  <c r="R42" i="7"/>
  <c r="M42" i="7"/>
  <c r="C42" i="7"/>
  <c r="B326" i="7" s="1"/>
  <c r="DY40" i="7"/>
  <c r="DV40" i="7"/>
  <c r="S40" i="7"/>
  <c r="R40" i="7"/>
  <c r="W40" i="7" s="1"/>
  <c r="O40" i="7"/>
  <c r="P40" i="7" s="1"/>
  <c r="DY39" i="7"/>
  <c r="DV39" i="7"/>
  <c r="S39" i="7"/>
  <c r="X39" i="7" s="1"/>
  <c r="AC39" i="7" s="1"/>
  <c r="AH39" i="7" s="1"/>
  <c r="AM39" i="7" s="1"/>
  <c r="AR39" i="7" s="1"/>
  <c r="AW39" i="7" s="1"/>
  <c r="BB39" i="7" s="1"/>
  <c r="BG39" i="7" s="1"/>
  <c r="BL39" i="7" s="1"/>
  <c r="BQ39" i="7" s="1"/>
  <c r="BV39" i="7" s="1"/>
  <c r="CA39" i="7" s="1"/>
  <c r="CF39" i="7" s="1"/>
  <c r="CK39" i="7" s="1"/>
  <c r="CP39" i="7" s="1"/>
  <c r="CU39" i="7" s="1"/>
  <c r="CZ39" i="7" s="1"/>
  <c r="DE39" i="7" s="1"/>
  <c r="DJ39" i="7" s="1"/>
  <c r="DO39" i="7" s="1"/>
  <c r="R39" i="7"/>
  <c r="O39" i="7"/>
  <c r="P39" i="7" s="1"/>
  <c r="DY38" i="7"/>
  <c r="DV38" i="7"/>
  <c r="S38" i="7"/>
  <c r="X38" i="7" s="1"/>
  <c r="AC38" i="7" s="1"/>
  <c r="AH38" i="7" s="1"/>
  <c r="AM38" i="7" s="1"/>
  <c r="AR38" i="7" s="1"/>
  <c r="AW38" i="7" s="1"/>
  <c r="BB38" i="7" s="1"/>
  <c r="BG38" i="7" s="1"/>
  <c r="BL38" i="7" s="1"/>
  <c r="BQ38" i="7" s="1"/>
  <c r="BV38" i="7" s="1"/>
  <c r="CA38" i="7" s="1"/>
  <c r="CF38" i="7" s="1"/>
  <c r="CK38" i="7" s="1"/>
  <c r="CP38" i="7" s="1"/>
  <c r="CU38" i="7" s="1"/>
  <c r="CZ38" i="7" s="1"/>
  <c r="DE38" i="7" s="1"/>
  <c r="DJ38" i="7" s="1"/>
  <c r="DO38" i="7" s="1"/>
  <c r="R38" i="7"/>
  <c r="O38" i="7"/>
  <c r="P38" i="7" s="1"/>
  <c r="DY37" i="7"/>
  <c r="DV37" i="7"/>
  <c r="S37" i="7"/>
  <c r="X37" i="7" s="1"/>
  <c r="AC37" i="7" s="1"/>
  <c r="AH37" i="7" s="1"/>
  <c r="AM37" i="7" s="1"/>
  <c r="AR37" i="7" s="1"/>
  <c r="AW37" i="7" s="1"/>
  <c r="BB37" i="7" s="1"/>
  <c r="BG37" i="7" s="1"/>
  <c r="BL37" i="7" s="1"/>
  <c r="BQ37" i="7" s="1"/>
  <c r="BV37" i="7" s="1"/>
  <c r="CA37" i="7" s="1"/>
  <c r="CF37" i="7" s="1"/>
  <c r="CK37" i="7" s="1"/>
  <c r="CP37" i="7" s="1"/>
  <c r="CU37" i="7" s="1"/>
  <c r="CZ37" i="7" s="1"/>
  <c r="DE37" i="7" s="1"/>
  <c r="DJ37" i="7" s="1"/>
  <c r="DO37" i="7" s="1"/>
  <c r="R37" i="7"/>
  <c r="O37" i="7"/>
  <c r="P37" i="7" s="1"/>
  <c r="DY36" i="7"/>
  <c r="DV36" i="7"/>
  <c r="S36" i="7"/>
  <c r="X36" i="7" s="1"/>
  <c r="AC36" i="7" s="1"/>
  <c r="AH36" i="7" s="1"/>
  <c r="AM36" i="7" s="1"/>
  <c r="AR36" i="7" s="1"/>
  <c r="AW36" i="7" s="1"/>
  <c r="BB36" i="7" s="1"/>
  <c r="BG36" i="7" s="1"/>
  <c r="BL36" i="7" s="1"/>
  <c r="BQ36" i="7" s="1"/>
  <c r="BV36" i="7" s="1"/>
  <c r="CA36" i="7" s="1"/>
  <c r="CF36" i="7" s="1"/>
  <c r="CK36" i="7" s="1"/>
  <c r="CP36" i="7" s="1"/>
  <c r="CU36" i="7" s="1"/>
  <c r="CZ36" i="7" s="1"/>
  <c r="DE36" i="7" s="1"/>
  <c r="DJ36" i="7" s="1"/>
  <c r="DO36" i="7" s="1"/>
  <c r="R36" i="7"/>
  <c r="O36" i="7"/>
  <c r="P36" i="7" s="1"/>
  <c r="DY35" i="7"/>
  <c r="DV35" i="7"/>
  <c r="S35" i="7"/>
  <c r="X35" i="7" s="1"/>
  <c r="AC35" i="7" s="1"/>
  <c r="AH35" i="7" s="1"/>
  <c r="AM35" i="7" s="1"/>
  <c r="AR35" i="7" s="1"/>
  <c r="AW35" i="7" s="1"/>
  <c r="BB35" i="7" s="1"/>
  <c r="BG35" i="7" s="1"/>
  <c r="BL35" i="7" s="1"/>
  <c r="BQ35" i="7" s="1"/>
  <c r="BV35" i="7" s="1"/>
  <c r="CA35" i="7" s="1"/>
  <c r="CF35" i="7" s="1"/>
  <c r="CK35" i="7" s="1"/>
  <c r="CP35" i="7" s="1"/>
  <c r="CU35" i="7" s="1"/>
  <c r="CZ35" i="7" s="1"/>
  <c r="DE35" i="7" s="1"/>
  <c r="DJ35" i="7" s="1"/>
  <c r="DO35" i="7" s="1"/>
  <c r="R35" i="7"/>
  <c r="O35" i="7"/>
  <c r="P35" i="7" s="1"/>
  <c r="DY34" i="7"/>
  <c r="DV34" i="7"/>
  <c r="S34" i="7"/>
  <c r="X34" i="7" s="1"/>
  <c r="AC34" i="7" s="1"/>
  <c r="AH34" i="7" s="1"/>
  <c r="AM34" i="7" s="1"/>
  <c r="AR34" i="7" s="1"/>
  <c r="AW34" i="7" s="1"/>
  <c r="BB34" i="7" s="1"/>
  <c r="BG34" i="7" s="1"/>
  <c r="BL34" i="7" s="1"/>
  <c r="BQ34" i="7" s="1"/>
  <c r="BV34" i="7" s="1"/>
  <c r="CA34" i="7" s="1"/>
  <c r="CF34" i="7" s="1"/>
  <c r="CK34" i="7" s="1"/>
  <c r="CP34" i="7" s="1"/>
  <c r="CU34" i="7" s="1"/>
  <c r="CZ34" i="7" s="1"/>
  <c r="DE34" i="7" s="1"/>
  <c r="DJ34" i="7" s="1"/>
  <c r="DO34" i="7" s="1"/>
  <c r="R34" i="7"/>
  <c r="O34" i="7"/>
  <c r="P34" i="7" s="1"/>
  <c r="DY33" i="7"/>
  <c r="DV33" i="7"/>
  <c r="S33" i="7"/>
  <c r="X33" i="7" s="1"/>
  <c r="AC33" i="7" s="1"/>
  <c r="AH33" i="7" s="1"/>
  <c r="AM33" i="7" s="1"/>
  <c r="AR33" i="7" s="1"/>
  <c r="AW33" i="7" s="1"/>
  <c r="BB33" i="7" s="1"/>
  <c r="BG33" i="7" s="1"/>
  <c r="BL33" i="7" s="1"/>
  <c r="BQ33" i="7" s="1"/>
  <c r="BV33" i="7" s="1"/>
  <c r="CA33" i="7" s="1"/>
  <c r="CF33" i="7" s="1"/>
  <c r="CK33" i="7" s="1"/>
  <c r="CP33" i="7" s="1"/>
  <c r="CU33" i="7" s="1"/>
  <c r="CZ33" i="7" s="1"/>
  <c r="DE33" i="7" s="1"/>
  <c r="DJ33" i="7" s="1"/>
  <c r="DO33" i="7" s="1"/>
  <c r="R33" i="7"/>
  <c r="O33" i="7"/>
  <c r="P33" i="7" s="1"/>
  <c r="DY32" i="7"/>
  <c r="DV32" i="7"/>
  <c r="S32" i="7"/>
  <c r="X32" i="7" s="1"/>
  <c r="AC32" i="7" s="1"/>
  <c r="AH32" i="7" s="1"/>
  <c r="AM32" i="7" s="1"/>
  <c r="AR32" i="7" s="1"/>
  <c r="AW32" i="7" s="1"/>
  <c r="BB32" i="7" s="1"/>
  <c r="BG32" i="7" s="1"/>
  <c r="BL32" i="7" s="1"/>
  <c r="BQ32" i="7" s="1"/>
  <c r="BV32" i="7" s="1"/>
  <c r="CA32" i="7" s="1"/>
  <c r="CF32" i="7" s="1"/>
  <c r="CK32" i="7" s="1"/>
  <c r="CP32" i="7" s="1"/>
  <c r="CU32" i="7" s="1"/>
  <c r="CZ32" i="7" s="1"/>
  <c r="DE32" i="7" s="1"/>
  <c r="DJ32" i="7" s="1"/>
  <c r="DO32" i="7" s="1"/>
  <c r="R32" i="7"/>
  <c r="W32" i="7" s="1"/>
  <c r="AB32" i="7" s="1"/>
  <c r="AG32" i="7" s="1"/>
  <c r="AL32" i="7" s="1"/>
  <c r="AQ32" i="7" s="1"/>
  <c r="AV32" i="7" s="1"/>
  <c r="BA32" i="7" s="1"/>
  <c r="BF32" i="7" s="1"/>
  <c r="BK32" i="7" s="1"/>
  <c r="BP32" i="7" s="1"/>
  <c r="BU32" i="7" s="1"/>
  <c r="BZ32" i="7" s="1"/>
  <c r="CE32" i="7" s="1"/>
  <c r="CJ32" i="7" s="1"/>
  <c r="CO32" i="7" s="1"/>
  <c r="CT32" i="7" s="1"/>
  <c r="CY32" i="7" s="1"/>
  <c r="DD32" i="7" s="1"/>
  <c r="DI32" i="7" s="1"/>
  <c r="DN32" i="7" s="1"/>
  <c r="DY31" i="7"/>
  <c r="DV31" i="7"/>
  <c r="S31" i="7"/>
  <c r="AH31" i="7" s="1"/>
  <c r="AM31" i="7" s="1"/>
  <c r="AR31" i="7" s="1"/>
  <c r="AW31" i="7" s="1"/>
  <c r="BB31" i="7" s="1"/>
  <c r="BG31" i="7" s="1"/>
  <c r="BL31" i="7" s="1"/>
  <c r="BQ31" i="7" s="1"/>
  <c r="BV31" i="7" s="1"/>
  <c r="CA31" i="7" s="1"/>
  <c r="CF31" i="7" s="1"/>
  <c r="CK31" i="7" s="1"/>
  <c r="CP31" i="7" s="1"/>
  <c r="CU31" i="7" s="1"/>
  <c r="CZ31" i="7" s="1"/>
  <c r="DE31" i="7" s="1"/>
  <c r="DJ31" i="7" s="1"/>
  <c r="DO31" i="7" s="1"/>
  <c r="R31" i="7"/>
  <c r="AB31" i="7" s="1"/>
  <c r="AG31" i="7" s="1"/>
  <c r="AL31" i="7" s="1"/>
  <c r="AQ31" i="7" s="1"/>
  <c r="AV31" i="7" s="1"/>
  <c r="BA31" i="7" s="1"/>
  <c r="BF31" i="7" s="1"/>
  <c r="BK31" i="7" s="1"/>
  <c r="BP31" i="7" s="1"/>
  <c r="BU31" i="7" s="1"/>
  <c r="BZ31" i="7" s="1"/>
  <c r="CE31" i="7" s="1"/>
  <c r="CJ31" i="7" s="1"/>
  <c r="CO31" i="7" s="1"/>
  <c r="CT31" i="7" s="1"/>
  <c r="CY31" i="7" s="1"/>
  <c r="DD31" i="7" s="1"/>
  <c r="DI31" i="7" s="1"/>
  <c r="DN31" i="7" s="1"/>
  <c r="O31" i="7"/>
  <c r="DY30" i="7"/>
  <c r="DV30" i="7"/>
  <c r="S30" i="7"/>
  <c r="AC30" i="7" s="1"/>
  <c r="AH30" i="7" s="1"/>
  <c r="AM30" i="7" s="1"/>
  <c r="AR30" i="7" s="1"/>
  <c r="AW30" i="7" s="1"/>
  <c r="BB30" i="7" s="1"/>
  <c r="BG30" i="7" s="1"/>
  <c r="BL30" i="7" s="1"/>
  <c r="BQ30" i="7" s="1"/>
  <c r="BV30" i="7" s="1"/>
  <c r="CA30" i="7" s="1"/>
  <c r="CF30" i="7" s="1"/>
  <c r="CK30" i="7" s="1"/>
  <c r="CP30" i="7" s="1"/>
  <c r="CU30" i="7" s="1"/>
  <c r="CZ30" i="7" s="1"/>
  <c r="DE30" i="7" s="1"/>
  <c r="DJ30" i="7" s="1"/>
  <c r="DO30" i="7" s="1"/>
  <c r="R30" i="7"/>
  <c r="AB30" i="7" s="1"/>
  <c r="AG30" i="7" s="1"/>
  <c r="AL30" i="7" s="1"/>
  <c r="AQ30" i="7" s="1"/>
  <c r="AV30" i="7" s="1"/>
  <c r="BA30" i="7" s="1"/>
  <c r="BF30" i="7" s="1"/>
  <c r="BK30" i="7" s="1"/>
  <c r="BP30" i="7" s="1"/>
  <c r="BU30" i="7" s="1"/>
  <c r="BZ30" i="7" s="1"/>
  <c r="CE30" i="7" s="1"/>
  <c r="CJ30" i="7" s="1"/>
  <c r="CO30" i="7" s="1"/>
  <c r="CT30" i="7" s="1"/>
  <c r="CY30" i="7" s="1"/>
  <c r="DD30" i="7" s="1"/>
  <c r="DI30" i="7" s="1"/>
  <c r="DN30" i="7" s="1"/>
  <c r="DY29" i="7"/>
  <c r="DV29" i="7"/>
  <c r="S29" i="7"/>
  <c r="R29" i="7"/>
  <c r="O29" i="7"/>
  <c r="DY28" i="7"/>
  <c r="DV28" i="7"/>
  <c r="S28" i="7"/>
  <c r="AC28" i="7" s="1"/>
  <c r="AH28" i="7" s="1"/>
  <c r="AM28" i="7" s="1"/>
  <c r="AR28" i="7" s="1"/>
  <c r="AW28" i="7" s="1"/>
  <c r="BB28" i="7" s="1"/>
  <c r="BG28" i="7" s="1"/>
  <c r="BL28" i="7" s="1"/>
  <c r="BQ28" i="7" s="1"/>
  <c r="BV28" i="7" s="1"/>
  <c r="CA28" i="7" s="1"/>
  <c r="CF28" i="7" s="1"/>
  <c r="CK28" i="7" s="1"/>
  <c r="CP28" i="7" s="1"/>
  <c r="CU28" i="7" s="1"/>
  <c r="CZ28" i="7" s="1"/>
  <c r="DE28" i="7" s="1"/>
  <c r="DJ28" i="7" s="1"/>
  <c r="DO28" i="7" s="1"/>
  <c r="R28" i="7"/>
  <c r="AB28" i="7" s="1"/>
  <c r="AG28" i="7" s="1"/>
  <c r="AL28" i="7" s="1"/>
  <c r="AQ28" i="7" s="1"/>
  <c r="AV28" i="7" s="1"/>
  <c r="BA28" i="7" s="1"/>
  <c r="BF28" i="7" s="1"/>
  <c r="BK28" i="7" s="1"/>
  <c r="BP28" i="7" s="1"/>
  <c r="BU28" i="7" s="1"/>
  <c r="BZ28" i="7" s="1"/>
  <c r="CE28" i="7" s="1"/>
  <c r="CJ28" i="7" s="1"/>
  <c r="CO28" i="7" s="1"/>
  <c r="CT28" i="7" s="1"/>
  <c r="CY28" i="7" s="1"/>
  <c r="DD28" i="7" s="1"/>
  <c r="DI28" i="7" s="1"/>
  <c r="DN28" i="7" s="1"/>
  <c r="O28" i="7"/>
  <c r="DY27" i="7"/>
  <c r="DV27" i="7"/>
  <c r="S27" i="7"/>
  <c r="AC27" i="7" s="1"/>
  <c r="AH27" i="7" s="1"/>
  <c r="AM27" i="7" s="1"/>
  <c r="AR27" i="7" s="1"/>
  <c r="AW27" i="7" s="1"/>
  <c r="BB27" i="7" s="1"/>
  <c r="BG27" i="7" s="1"/>
  <c r="BL27" i="7" s="1"/>
  <c r="BQ27" i="7" s="1"/>
  <c r="BV27" i="7" s="1"/>
  <c r="CA27" i="7" s="1"/>
  <c r="CF27" i="7" s="1"/>
  <c r="CK27" i="7" s="1"/>
  <c r="CP27" i="7" s="1"/>
  <c r="CU27" i="7" s="1"/>
  <c r="CZ27" i="7" s="1"/>
  <c r="DE27" i="7" s="1"/>
  <c r="DJ27" i="7" s="1"/>
  <c r="DO27" i="7" s="1"/>
  <c r="R27" i="7"/>
  <c r="O27" i="7"/>
  <c r="P27" i="7" s="1"/>
  <c r="DY26" i="7"/>
  <c r="DV26" i="7"/>
  <c r="S26" i="7"/>
  <c r="AC26" i="7" s="1"/>
  <c r="AH26" i="7" s="1"/>
  <c r="AM26" i="7" s="1"/>
  <c r="AR26" i="7" s="1"/>
  <c r="AW26" i="7" s="1"/>
  <c r="BB26" i="7" s="1"/>
  <c r="BG26" i="7" s="1"/>
  <c r="BL26" i="7" s="1"/>
  <c r="BQ26" i="7" s="1"/>
  <c r="BV26" i="7" s="1"/>
  <c r="CA26" i="7" s="1"/>
  <c r="CF26" i="7" s="1"/>
  <c r="CK26" i="7" s="1"/>
  <c r="CP26" i="7" s="1"/>
  <c r="CU26" i="7" s="1"/>
  <c r="CZ26" i="7" s="1"/>
  <c r="DE26" i="7" s="1"/>
  <c r="DJ26" i="7" s="1"/>
  <c r="DO26" i="7" s="1"/>
  <c r="R26" i="7"/>
  <c r="O26" i="7"/>
  <c r="P26" i="7" s="1"/>
  <c r="DY25" i="7"/>
  <c r="DV25" i="7"/>
  <c r="S25" i="7"/>
  <c r="R25" i="7"/>
  <c r="O25" i="7"/>
  <c r="DY24" i="7"/>
  <c r="DV24" i="7"/>
  <c r="S24" i="7"/>
  <c r="AC24" i="7" s="1"/>
  <c r="AH24" i="7" s="1"/>
  <c r="AM24" i="7" s="1"/>
  <c r="AR24" i="7" s="1"/>
  <c r="AW24" i="7" s="1"/>
  <c r="BB24" i="7" s="1"/>
  <c r="BG24" i="7" s="1"/>
  <c r="BL24" i="7" s="1"/>
  <c r="BQ24" i="7" s="1"/>
  <c r="BV24" i="7" s="1"/>
  <c r="CA24" i="7" s="1"/>
  <c r="CF24" i="7" s="1"/>
  <c r="CK24" i="7" s="1"/>
  <c r="CP24" i="7" s="1"/>
  <c r="CU24" i="7" s="1"/>
  <c r="CZ24" i="7" s="1"/>
  <c r="DE24" i="7" s="1"/>
  <c r="DJ24" i="7" s="1"/>
  <c r="DO24" i="7" s="1"/>
  <c r="R24" i="7"/>
  <c r="AB24" i="7" s="1"/>
  <c r="AG24" i="7" s="1"/>
  <c r="AL24" i="7" s="1"/>
  <c r="AQ24" i="7" s="1"/>
  <c r="AV24" i="7" s="1"/>
  <c r="BA24" i="7" s="1"/>
  <c r="BF24" i="7" s="1"/>
  <c r="BK24" i="7" s="1"/>
  <c r="BP24" i="7" s="1"/>
  <c r="BU24" i="7" s="1"/>
  <c r="BZ24" i="7" s="1"/>
  <c r="CE24" i="7" s="1"/>
  <c r="CJ24" i="7" s="1"/>
  <c r="CO24" i="7" s="1"/>
  <c r="CT24" i="7" s="1"/>
  <c r="CY24" i="7" s="1"/>
  <c r="DD24" i="7" s="1"/>
  <c r="DI24" i="7" s="1"/>
  <c r="DN24" i="7" s="1"/>
  <c r="O24" i="7"/>
  <c r="DY23" i="7"/>
  <c r="DV23" i="7"/>
  <c r="S23" i="7"/>
  <c r="AC23" i="7" s="1"/>
  <c r="AH23" i="7" s="1"/>
  <c r="AM23" i="7" s="1"/>
  <c r="AR23" i="7" s="1"/>
  <c r="AW23" i="7" s="1"/>
  <c r="BB23" i="7" s="1"/>
  <c r="BG23" i="7" s="1"/>
  <c r="BL23" i="7" s="1"/>
  <c r="BQ23" i="7" s="1"/>
  <c r="BV23" i="7" s="1"/>
  <c r="CA23" i="7" s="1"/>
  <c r="CF23" i="7" s="1"/>
  <c r="CK23" i="7" s="1"/>
  <c r="CP23" i="7" s="1"/>
  <c r="CU23" i="7" s="1"/>
  <c r="CZ23" i="7" s="1"/>
  <c r="DE23" i="7" s="1"/>
  <c r="DJ23" i="7" s="1"/>
  <c r="DO23" i="7" s="1"/>
  <c r="R23" i="7"/>
  <c r="AB23" i="7" s="1"/>
  <c r="AG23" i="7" s="1"/>
  <c r="AL23" i="7" s="1"/>
  <c r="AQ23" i="7" s="1"/>
  <c r="AV23" i="7" s="1"/>
  <c r="BA23" i="7" s="1"/>
  <c r="BF23" i="7" s="1"/>
  <c r="BK23" i="7" s="1"/>
  <c r="BP23" i="7" s="1"/>
  <c r="BU23" i="7" s="1"/>
  <c r="BZ23" i="7" s="1"/>
  <c r="CE23" i="7" s="1"/>
  <c r="CJ23" i="7" s="1"/>
  <c r="CO23" i="7" s="1"/>
  <c r="CT23" i="7" s="1"/>
  <c r="CY23" i="7" s="1"/>
  <c r="DD23" i="7" s="1"/>
  <c r="DI23" i="7" s="1"/>
  <c r="DN23" i="7" s="1"/>
  <c r="DY22" i="7"/>
  <c r="DV22" i="7"/>
  <c r="S22" i="7"/>
  <c r="R22" i="7"/>
  <c r="O22" i="7"/>
  <c r="DY21" i="7"/>
  <c r="DV21" i="7"/>
  <c r="S21" i="7"/>
  <c r="AC21" i="7" s="1"/>
  <c r="AH21" i="7" s="1"/>
  <c r="AM21" i="7" s="1"/>
  <c r="AR21" i="7" s="1"/>
  <c r="AW21" i="7" s="1"/>
  <c r="BB21" i="7" s="1"/>
  <c r="BG21" i="7" s="1"/>
  <c r="BL21" i="7" s="1"/>
  <c r="BQ21" i="7" s="1"/>
  <c r="BV21" i="7" s="1"/>
  <c r="CA21" i="7" s="1"/>
  <c r="CF21" i="7" s="1"/>
  <c r="CK21" i="7" s="1"/>
  <c r="CP21" i="7" s="1"/>
  <c r="CU21" i="7" s="1"/>
  <c r="CZ21" i="7" s="1"/>
  <c r="DE21" i="7" s="1"/>
  <c r="DJ21" i="7" s="1"/>
  <c r="DO21" i="7" s="1"/>
  <c r="R21" i="7"/>
  <c r="O21" i="7"/>
  <c r="P21" i="7" s="1"/>
  <c r="DY20" i="7"/>
  <c r="N234" i="1"/>
  <c r="N235" i="1"/>
  <c r="N236" i="1"/>
  <c r="N237" i="1"/>
  <c r="N238" i="1"/>
  <c r="N233" i="1"/>
  <c r="D234" i="1"/>
  <c r="D235" i="1"/>
  <c r="D236" i="1"/>
  <c r="D237" i="1"/>
  <c r="D238" i="1"/>
  <c r="D233" i="1"/>
  <c r="D157" i="1"/>
  <c r="D158" i="1"/>
  <c r="D159" i="1"/>
  <c r="D156" i="1"/>
  <c r="AB103" i="7" l="1"/>
  <c r="AG103" i="7" s="1"/>
  <c r="AL103" i="7" s="1"/>
  <c r="AQ103" i="7" s="1"/>
  <c r="AV103" i="7" s="1"/>
  <c r="BA103" i="7" s="1"/>
  <c r="BF103" i="7" s="1"/>
  <c r="BK103" i="7" s="1"/>
  <c r="BP103" i="7" s="1"/>
  <c r="BU103" i="7" s="1"/>
  <c r="BZ103" i="7" s="1"/>
  <c r="CE103" i="7" s="1"/>
  <c r="CJ103" i="7" s="1"/>
  <c r="CO103" i="7" s="1"/>
  <c r="CT103" i="7" s="1"/>
  <c r="CY103" i="7" s="1"/>
  <c r="DD103" i="7" s="1"/>
  <c r="DI103" i="7" s="1"/>
  <c r="DN103" i="7" s="1"/>
  <c r="W103" i="7"/>
  <c r="W104" i="7"/>
  <c r="Y104" i="7" s="1"/>
  <c r="Z104" i="7" s="1"/>
  <c r="AB89" i="7"/>
  <c r="AG89" i="7" s="1"/>
  <c r="AL89" i="7" s="1"/>
  <c r="AQ89" i="7" s="1"/>
  <c r="AV89" i="7" s="1"/>
  <c r="BA89" i="7" s="1"/>
  <c r="BF89" i="7" s="1"/>
  <c r="BK89" i="7" s="1"/>
  <c r="BP89" i="7" s="1"/>
  <c r="BU89" i="7" s="1"/>
  <c r="BZ89" i="7" s="1"/>
  <c r="CE89" i="7" s="1"/>
  <c r="CJ89" i="7" s="1"/>
  <c r="CO89" i="7" s="1"/>
  <c r="CT89" i="7" s="1"/>
  <c r="CY89" i="7" s="1"/>
  <c r="DD89" i="7" s="1"/>
  <c r="DI89" i="7" s="1"/>
  <c r="DN89" i="7" s="1"/>
  <c r="W89" i="7"/>
  <c r="W118" i="7"/>
  <c r="AB118" i="7" s="1"/>
  <c r="AG118" i="7" s="1"/>
  <c r="AL118" i="7" s="1"/>
  <c r="AQ118" i="7" s="1"/>
  <c r="AV118" i="7" s="1"/>
  <c r="BA118" i="7" s="1"/>
  <c r="BF118" i="7" s="1"/>
  <c r="BK118" i="7" s="1"/>
  <c r="BP118" i="7" s="1"/>
  <c r="BU118" i="7" s="1"/>
  <c r="BZ118" i="7" s="1"/>
  <c r="CE118" i="7" s="1"/>
  <c r="CJ118" i="7" s="1"/>
  <c r="CO118" i="7" s="1"/>
  <c r="CT118" i="7" s="1"/>
  <c r="CY118" i="7" s="1"/>
  <c r="DD118" i="7" s="1"/>
  <c r="DI118" i="7" s="1"/>
  <c r="DN118" i="7" s="1"/>
  <c r="AG164" i="7"/>
  <c r="AB164" i="7"/>
  <c r="W85" i="7"/>
  <c r="Y85" i="7" s="1"/>
  <c r="Z85" i="7" s="1"/>
  <c r="AB91" i="7"/>
  <c r="AG91" i="7" s="1"/>
  <c r="AL91" i="7" s="1"/>
  <c r="AQ91" i="7" s="1"/>
  <c r="AV91" i="7" s="1"/>
  <c r="BA91" i="7" s="1"/>
  <c r="BF91" i="7" s="1"/>
  <c r="BK91" i="7" s="1"/>
  <c r="BP91" i="7" s="1"/>
  <c r="BU91" i="7" s="1"/>
  <c r="BZ91" i="7" s="1"/>
  <c r="CE91" i="7" s="1"/>
  <c r="CJ91" i="7" s="1"/>
  <c r="CO91" i="7" s="1"/>
  <c r="CT91" i="7" s="1"/>
  <c r="CY91" i="7" s="1"/>
  <c r="DD91" i="7" s="1"/>
  <c r="DI91" i="7" s="1"/>
  <c r="DN91" i="7" s="1"/>
  <c r="W91" i="7"/>
  <c r="W87" i="7"/>
  <c r="AB87" i="7" s="1"/>
  <c r="AB95" i="7"/>
  <c r="AG95" i="7" s="1"/>
  <c r="AL95" i="7" s="1"/>
  <c r="AQ95" i="7" s="1"/>
  <c r="AV95" i="7" s="1"/>
  <c r="BA95" i="7" s="1"/>
  <c r="BF95" i="7" s="1"/>
  <c r="BK95" i="7" s="1"/>
  <c r="BP95" i="7" s="1"/>
  <c r="BU95" i="7" s="1"/>
  <c r="BZ95" i="7" s="1"/>
  <c r="CE95" i="7" s="1"/>
  <c r="CJ95" i="7" s="1"/>
  <c r="CO95" i="7" s="1"/>
  <c r="CT95" i="7" s="1"/>
  <c r="CY95" i="7" s="1"/>
  <c r="DD95" i="7" s="1"/>
  <c r="DI95" i="7" s="1"/>
  <c r="DN95" i="7" s="1"/>
  <c r="W95" i="7"/>
  <c r="W102" i="7"/>
  <c r="AB102" i="7" s="1"/>
  <c r="AG163" i="7"/>
  <c r="AL163" i="7" s="1"/>
  <c r="AQ163" i="7" s="1"/>
  <c r="AV163" i="7" s="1"/>
  <c r="BA163" i="7" s="1"/>
  <c r="BF163" i="7" s="1"/>
  <c r="BK163" i="7" s="1"/>
  <c r="BP163" i="7" s="1"/>
  <c r="BU163" i="7" s="1"/>
  <c r="BZ163" i="7" s="1"/>
  <c r="CE163" i="7" s="1"/>
  <c r="CJ163" i="7" s="1"/>
  <c r="CO163" i="7" s="1"/>
  <c r="CT163" i="7" s="1"/>
  <c r="CY163" i="7" s="1"/>
  <c r="DD163" i="7" s="1"/>
  <c r="DI163" i="7" s="1"/>
  <c r="DN163" i="7" s="1"/>
  <c r="AB163" i="7"/>
  <c r="W88" i="7"/>
  <c r="Y88" i="7" s="1"/>
  <c r="Z88" i="7" s="1"/>
  <c r="AB98" i="7"/>
  <c r="AG98" i="7" s="1"/>
  <c r="AL98" i="7" s="1"/>
  <c r="AQ98" i="7" s="1"/>
  <c r="AV98" i="7" s="1"/>
  <c r="BA98" i="7" s="1"/>
  <c r="BF98" i="7" s="1"/>
  <c r="BK98" i="7" s="1"/>
  <c r="BP98" i="7" s="1"/>
  <c r="BU98" i="7" s="1"/>
  <c r="BZ98" i="7" s="1"/>
  <c r="CE98" i="7" s="1"/>
  <c r="CJ98" i="7" s="1"/>
  <c r="CO98" i="7" s="1"/>
  <c r="CT98" i="7" s="1"/>
  <c r="CY98" i="7" s="1"/>
  <c r="DD98" i="7" s="1"/>
  <c r="DI98" i="7" s="1"/>
  <c r="DN98" i="7" s="1"/>
  <c r="W98" i="7"/>
  <c r="W110" i="7"/>
  <c r="AB110" i="7" s="1"/>
  <c r="AG110" i="7" s="1"/>
  <c r="AL110" i="7" s="1"/>
  <c r="AQ110" i="7" s="1"/>
  <c r="AV110" i="7" s="1"/>
  <c r="BA110" i="7" s="1"/>
  <c r="BF110" i="7" s="1"/>
  <c r="BK110" i="7" s="1"/>
  <c r="BP110" i="7" s="1"/>
  <c r="BU110" i="7" s="1"/>
  <c r="BZ110" i="7" s="1"/>
  <c r="CE110" i="7" s="1"/>
  <c r="CJ110" i="7" s="1"/>
  <c r="CO110" i="7" s="1"/>
  <c r="CT110" i="7" s="1"/>
  <c r="CY110" i="7" s="1"/>
  <c r="DD110" i="7" s="1"/>
  <c r="DI110" i="7" s="1"/>
  <c r="DN110" i="7" s="1"/>
  <c r="AB114" i="7"/>
  <c r="AG114" i="7" s="1"/>
  <c r="AL114" i="7" s="1"/>
  <c r="AQ114" i="7" s="1"/>
  <c r="AV114" i="7" s="1"/>
  <c r="BA114" i="7" s="1"/>
  <c r="BF114" i="7" s="1"/>
  <c r="BK114" i="7" s="1"/>
  <c r="BP114" i="7" s="1"/>
  <c r="BU114" i="7" s="1"/>
  <c r="BZ114" i="7" s="1"/>
  <c r="CE114" i="7" s="1"/>
  <c r="CJ114" i="7" s="1"/>
  <c r="CO114" i="7" s="1"/>
  <c r="CT114" i="7" s="1"/>
  <c r="CY114" i="7" s="1"/>
  <c r="DD114" i="7" s="1"/>
  <c r="DI114" i="7" s="1"/>
  <c r="DN114" i="7" s="1"/>
  <c r="W114" i="7"/>
  <c r="W92" i="7"/>
  <c r="AB92" i="7" s="1"/>
  <c r="AB108" i="7"/>
  <c r="AG108" i="7" s="1"/>
  <c r="AL108" i="7" s="1"/>
  <c r="AQ108" i="7" s="1"/>
  <c r="AV108" i="7" s="1"/>
  <c r="BA108" i="7" s="1"/>
  <c r="BF108" i="7" s="1"/>
  <c r="BK108" i="7" s="1"/>
  <c r="BP108" i="7" s="1"/>
  <c r="BU108" i="7" s="1"/>
  <c r="BZ108" i="7" s="1"/>
  <c r="CE108" i="7" s="1"/>
  <c r="CJ108" i="7" s="1"/>
  <c r="CO108" i="7" s="1"/>
  <c r="CT108" i="7" s="1"/>
  <c r="CY108" i="7" s="1"/>
  <c r="DD108" i="7" s="1"/>
  <c r="DI108" i="7" s="1"/>
  <c r="DN108" i="7" s="1"/>
  <c r="W108" i="7"/>
  <c r="W112" i="7"/>
  <c r="AB112" i="7" s="1"/>
  <c r="AG112" i="7" s="1"/>
  <c r="AL112" i="7" s="1"/>
  <c r="AQ112" i="7" s="1"/>
  <c r="AV112" i="7" s="1"/>
  <c r="BA112" i="7" s="1"/>
  <c r="BF112" i="7" s="1"/>
  <c r="BK112" i="7" s="1"/>
  <c r="BP112" i="7" s="1"/>
  <c r="BU112" i="7" s="1"/>
  <c r="BZ112" i="7" s="1"/>
  <c r="CE112" i="7" s="1"/>
  <c r="CJ112" i="7" s="1"/>
  <c r="CO112" i="7" s="1"/>
  <c r="CT112" i="7" s="1"/>
  <c r="CY112" i="7" s="1"/>
  <c r="DD112" i="7" s="1"/>
  <c r="DI112" i="7" s="1"/>
  <c r="DN112" i="7" s="1"/>
  <c r="AB116" i="7"/>
  <c r="AG116" i="7" s="1"/>
  <c r="AL116" i="7" s="1"/>
  <c r="AQ116" i="7" s="1"/>
  <c r="AV116" i="7" s="1"/>
  <c r="BA116" i="7" s="1"/>
  <c r="BF116" i="7" s="1"/>
  <c r="BK116" i="7" s="1"/>
  <c r="BP116" i="7" s="1"/>
  <c r="BU116" i="7" s="1"/>
  <c r="BZ116" i="7" s="1"/>
  <c r="CE116" i="7" s="1"/>
  <c r="CJ116" i="7" s="1"/>
  <c r="CO116" i="7" s="1"/>
  <c r="CT116" i="7" s="1"/>
  <c r="CY116" i="7" s="1"/>
  <c r="DD116" i="7" s="1"/>
  <c r="DI116" i="7" s="1"/>
  <c r="DN116" i="7" s="1"/>
  <c r="W116" i="7"/>
  <c r="AB156" i="7"/>
  <c r="AG156" i="7" s="1"/>
  <c r="AG161" i="7"/>
  <c r="AL161" i="7" s="1"/>
  <c r="AQ161" i="7" s="1"/>
  <c r="AV161" i="7" s="1"/>
  <c r="BA161" i="7" s="1"/>
  <c r="BF161" i="7" s="1"/>
  <c r="BK161" i="7" s="1"/>
  <c r="BP161" i="7" s="1"/>
  <c r="BU161" i="7" s="1"/>
  <c r="BZ161" i="7" s="1"/>
  <c r="CE161" i="7" s="1"/>
  <c r="CJ161" i="7" s="1"/>
  <c r="CO161" i="7" s="1"/>
  <c r="CT161" i="7" s="1"/>
  <c r="CY161" i="7" s="1"/>
  <c r="DD161" i="7" s="1"/>
  <c r="DI161" i="7" s="1"/>
  <c r="DN161" i="7" s="1"/>
  <c r="AB161" i="7"/>
  <c r="W172" i="7"/>
  <c r="AB172" i="7" s="1"/>
  <c r="AD172" i="7" s="1"/>
  <c r="AE172" i="7" s="1"/>
  <c r="O128" i="7"/>
  <c r="P128" i="7" s="1"/>
  <c r="T128" i="7"/>
  <c r="U128" i="7" s="1"/>
  <c r="Y267" i="7"/>
  <c r="Z267" i="7" s="1"/>
  <c r="O129" i="7"/>
  <c r="P129" i="7" s="1"/>
  <c r="T129" i="7"/>
  <c r="U129" i="7" s="1"/>
  <c r="O127" i="7"/>
  <c r="P127" i="7" s="1"/>
  <c r="T127" i="7"/>
  <c r="U127" i="7" s="1"/>
  <c r="O130" i="7"/>
  <c r="P130" i="7" s="1"/>
  <c r="T130" i="7"/>
  <c r="U130" i="7" s="1"/>
  <c r="W168" i="7"/>
  <c r="Y169" i="7"/>
  <c r="Z169" i="7" s="1"/>
  <c r="DV236" i="7"/>
  <c r="DW50" i="7"/>
  <c r="Y173" i="7"/>
  <c r="Z173" i="7" s="1"/>
  <c r="T202" i="7"/>
  <c r="U202" i="7" s="1"/>
  <c r="T231" i="7"/>
  <c r="U231" i="7" s="1"/>
  <c r="T273" i="7"/>
  <c r="U273" i="7" s="1"/>
  <c r="T196" i="7"/>
  <c r="U196" i="7" s="1"/>
  <c r="T200" i="7"/>
  <c r="U200" i="7" s="1"/>
  <c r="Y253" i="7"/>
  <c r="Z253" i="7" s="1"/>
  <c r="Y157" i="7"/>
  <c r="Z157" i="7" s="1"/>
  <c r="T169" i="7"/>
  <c r="U169" i="7" s="1"/>
  <c r="T171" i="7"/>
  <c r="U171" i="7" s="1"/>
  <c r="T173" i="7"/>
  <c r="U173" i="7" s="1"/>
  <c r="T185" i="7"/>
  <c r="U185" i="7" s="1"/>
  <c r="T217" i="7"/>
  <c r="U217" i="7" s="1"/>
  <c r="Y227" i="7"/>
  <c r="Z227" i="7" s="1"/>
  <c r="T232" i="7"/>
  <c r="U232" i="7" s="1"/>
  <c r="T251" i="7"/>
  <c r="U251" i="7" s="1"/>
  <c r="T264" i="7"/>
  <c r="U264" i="7" s="1"/>
  <c r="AB267" i="7"/>
  <c r="AD267" i="7" s="1"/>
  <c r="AE267" i="7" s="1"/>
  <c r="Y251" i="7"/>
  <c r="Z251" i="7" s="1"/>
  <c r="T267" i="7"/>
  <c r="U267" i="7" s="1"/>
  <c r="AX155" i="7"/>
  <c r="Y244" i="7"/>
  <c r="Z244" i="7" s="1"/>
  <c r="O101" i="7"/>
  <c r="P101" i="7" s="1"/>
  <c r="O82" i="7"/>
  <c r="P82" i="7" s="1"/>
  <c r="O103" i="7"/>
  <c r="P103" i="7" s="1"/>
  <c r="DT80" i="7"/>
  <c r="DX80" i="7" s="1"/>
  <c r="O84" i="7"/>
  <c r="P84" i="7" s="1"/>
  <c r="T26" i="7"/>
  <c r="U26" i="7" s="1"/>
  <c r="T62" i="7"/>
  <c r="U62" i="7" s="1"/>
  <c r="Y108" i="7"/>
  <c r="Z108" i="7" s="1"/>
  <c r="T71" i="7"/>
  <c r="U71" i="7" s="1"/>
  <c r="T116" i="7"/>
  <c r="U116" i="7" s="1"/>
  <c r="S84" i="7"/>
  <c r="X84" i="7" s="1"/>
  <c r="T29" i="7"/>
  <c r="U29" i="7" s="1"/>
  <c r="T25" i="7"/>
  <c r="U25" i="7" s="1"/>
  <c r="T28" i="7"/>
  <c r="U28" i="7" s="1"/>
  <c r="DP24" i="7"/>
  <c r="DQ24" i="7" s="1"/>
  <c r="BH24" i="7"/>
  <c r="BI24" i="7" s="1"/>
  <c r="T24" i="7"/>
  <c r="U24" i="7" s="1"/>
  <c r="O71" i="7"/>
  <c r="P71" i="7" s="1"/>
  <c r="T252" i="7"/>
  <c r="U252" i="7" s="1"/>
  <c r="X252" i="7"/>
  <c r="AC252" i="7" s="1"/>
  <c r="AH252" i="7" s="1"/>
  <c r="AM252" i="7" s="1"/>
  <c r="AR252" i="7" s="1"/>
  <c r="AW252" i="7" s="1"/>
  <c r="BB252" i="7" s="1"/>
  <c r="BG252" i="7" s="1"/>
  <c r="BL252" i="7" s="1"/>
  <c r="BQ252" i="7" s="1"/>
  <c r="BV252" i="7" s="1"/>
  <c r="CA252" i="7" s="1"/>
  <c r="CF252" i="7" s="1"/>
  <c r="CK252" i="7" s="1"/>
  <c r="CP252" i="7" s="1"/>
  <c r="CU252" i="7" s="1"/>
  <c r="CZ252" i="7" s="1"/>
  <c r="DE252" i="7" s="1"/>
  <c r="DJ252" i="7" s="1"/>
  <c r="DO252" i="7" s="1"/>
  <c r="AG272" i="7"/>
  <c r="AL272" i="7" s="1"/>
  <c r="CV24" i="7"/>
  <c r="CW24" i="7" s="1"/>
  <c r="BH28" i="7"/>
  <c r="BI28" i="7" s="1"/>
  <c r="T40" i="7"/>
  <c r="U40" i="7" s="1"/>
  <c r="T52" i="7"/>
  <c r="U52" i="7" s="1"/>
  <c r="T184" i="7"/>
  <c r="U184" i="7" s="1"/>
  <c r="AR200" i="7"/>
  <c r="AW200" i="7" s="1"/>
  <c r="AN200" i="7"/>
  <c r="AO200" i="7" s="1"/>
  <c r="T243" i="7"/>
  <c r="X272" i="7"/>
  <c r="AC272" i="7" s="1"/>
  <c r="AH272" i="7" s="1"/>
  <c r="AM272" i="7" s="1"/>
  <c r="AR272" i="7" s="1"/>
  <c r="AW272" i="7" s="1"/>
  <c r="BB272" i="7" s="1"/>
  <c r="BG272" i="7" s="1"/>
  <c r="BL272" i="7" s="1"/>
  <c r="BQ272" i="7" s="1"/>
  <c r="BV272" i="7" s="1"/>
  <c r="CA272" i="7" s="1"/>
  <c r="CF272" i="7" s="1"/>
  <c r="CK272" i="7" s="1"/>
  <c r="CP272" i="7" s="1"/>
  <c r="CU272" i="7" s="1"/>
  <c r="CZ272" i="7" s="1"/>
  <c r="DE272" i="7" s="1"/>
  <c r="DJ272" i="7" s="1"/>
  <c r="DO272" i="7" s="1"/>
  <c r="T272" i="7"/>
  <c r="U272" i="7" s="1"/>
  <c r="T198" i="7"/>
  <c r="U198" i="7" s="1"/>
  <c r="T21" i="7"/>
  <c r="U21" i="7" s="1"/>
  <c r="DP28" i="7"/>
  <c r="DQ28" i="7" s="1"/>
  <c r="CV28" i="7"/>
  <c r="CW28" i="7" s="1"/>
  <c r="DP31" i="7"/>
  <c r="DQ31" i="7" s="1"/>
  <c r="T33" i="7"/>
  <c r="U33" i="7" s="1"/>
  <c r="T37" i="7"/>
  <c r="U37" i="7" s="1"/>
  <c r="T39" i="7"/>
  <c r="U39" i="7" s="1"/>
  <c r="DS51" i="7"/>
  <c r="DW51" i="7" s="1"/>
  <c r="O60" i="7"/>
  <c r="P60" i="7" s="1"/>
  <c r="O81" i="7"/>
  <c r="P81" i="7" s="1"/>
  <c r="T159" i="7"/>
  <c r="U159" i="7" s="1"/>
  <c r="W159" i="7"/>
  <c r="T162" i="7"/>
  <c r="U162" i="7" s="1"/>
  <c r="W162" i="7"/>
  <c r="W165" i="7"/>
  <c r="AB165" i="7" s="1"/>
  <c r="T165" i="7"/>
  <c r="U165" i="7" s="1"/>
  <c r="W249" i="7"/>
  <c r="AB249" i="7" s="1"/>
  <c r="AG249" i="7" s="1"/>
  <c r="AL249" i="7" s="1"/>
  <c r="AQ249" i="7" s="1"/>
  <c r="AV249" i="7" s="1"/>
  <c r="BA249" i="7" s="1"/>
  <c r="BF249" i="7" s="1"/>
  <c r="BK249" i="7" s="1"/>
  <c r="BP249" i="7" s="1"/>
  <c r="BU249" i="7" s="1"/>
  <c r="BZ249" i="7" s="1"/>
  <c r="CE249" i="7" s="1"/>
  <c r="CJ249" i="7" s="1"/>
  <c r="CO249" i="7" s="1"/>
  <c r="CT249" i="7" s="1"/>
  <c r="CY249" i="7" s="1"/>
  <c r="DD249" i="7" s="1"/>
  <c r="DI249" i="7" s="1"/>
  <c r="DN249" i="7" s="1"/>
  <c r="T249" i="7"/>
  <c r="U249" i="7" s="1"/>
  <c r="T254" i="7"/>
  <c r="U254" i="7" s="1"/>
  <c r="X254" i="7"/>
  <c r="AC254" i="7" s="1"/>
  <c r="AH254" i="7" s="1"/>
  <c r="AM254" i="7" s="1"/>
  <c r="AR254" i="7" s="1"/>
  <c r="AW254" i="7" s="1"/>
  <c r="BB254" i="7" s="1"/>
  <c r="BG254" i="7" s="1"/>
  <c r="BL254" i="7" s="1"/>
  <c r="BQ254" i="7" s="1"/>
  <c r="BV254" i="7" s="1"/>
  <c r="CA254" i="7" s="1"/>
  <c r="CF254" i="7" s="1"/>
  <c r="CK254" i="7" s="1"/>
  <c r="CP254" i="7" s="1"/>
  <c r="CU254" i="7" s="1"/>
  <c r="CZ254" i="7" s="1"/>
  <c r="DE254" i="7" s="1"/>
  <c r="DJ254" i="7" s="1"/>
  <c r="DO254" i="7" s="1"/>
  <c r="T22" i="7"/>
  <c r="U22" i="7" s="1"/>
  <c r="T35" i="7"/>
  <c r="U35" i="7" s="1"/>
  <c r="DU278" i="7"/>
  <c r="DV73" i="7"/>
  <c r="T167" i="7"/>
  <c r="U167" i="7" s="1"/>
  <c r="W167" i="7"/>
  <c r="AB167" i="7" s="1"/>
  <c r="X195" i="7"/>
  <c r="AC195" i="7" s="1"/>
  <c r="AH195" i="7" s="1"/>
  <c r="AM195" i="7" s="1"/>
  <c r="T195" i="7"/>
  <c r="U195" i="7" s="1"/>
  <c r="AD246" i="7"/>
  <c r="AE246" i="7" s="1"/>
  <c r="AG246" i="7"/>
  <c r="AI246" i="7" s="1"/>
  <c r="AJ246" i="7" s="1"/>
  <c r="T91" i="7"/>
  <c r="U91" i="7" s="1"/>
  <c r="T94" i="7"/>
  <c r="U94" i="7" s="1"/>
  <c r="T108" i="7"/>
  <c r="U108" i="7" s="1"/>
  <c r="T111" i="7"/>
  <c r="U111" i="7" s="1"/>
  <c r="Y114" i="7"/>
  <c r="Z114" i="7" s="1"/>
  <c r="T117" i="7"/>
  <c r="U117" i="7" s="1"/>
  <c r="T160" i="7"/>
  <c r="U160" i="7" s="1"/>
  <c r="T187" i="7"/>
  <c r="U187" i="7" s="1"/>
  <c r="T188" i="7"/>
  <c r="U188" i="7" s="1"/>
  <c r="T191" i="7"/>
  <c r="U191" i="7" s="1"/>
  <c r="AD200" i="7"/>
  <c r="AE200" i="7" s="1"/>
  <c r="T233" i="7"/>
  <c r="U233" i="7" s="1"/>
  <c r="T246" i="7"/>
  <c r="U246" i="7" s="1"/>
  <c r="T253" i="7"/>
  <c r="U253" i="7" s="1"/>
  <c r="O68" i="7"/>
  <c r="P68" i="7" s="1"/>
  <c r="T87" i="7"/>
  <c r="U87" i="7" s="1"/>
  <c r="DP103" i="7"/>
  <c r="DQ103" i="7" s="1"/>
  <c r="T109" i="7"/>
  <c r="U109" i="7" s="1"/>
  <c r="AD191" i="7"/>
  <c r="AE191" i="7" s="1"/>
  <c r="AD196" i="7"/>
  <c r="AE196" i="7" s="1"/>
  <c r="AN226" i="7"/>
  <c r="AO226" i="7" s="1"/>
  <c r="T270" i="7"/>
  <c r="U270" i="7" s="1"/>
  <c r="T157" i="7"/>
  <c r="U157" i="7" s="1"/>
  <c r="T186" i="7"/>
  <c r="U186" i="7" s="1"/>
  <c r="T194" i="7"/>
  <c r="U194" i="7" s="1"/>
  <c r="T199" i="7"/>
  <c r="U199" i="7" s="1"/>
  <c r="T234" i="7"/>
  <c r="U234" i="7" s="1"/>
  <c r="Y246" i="7"/>
  <c r="Z246" i="7" s="1"/>
  <c r="W264" i="7"/>
  <c r="Y264" i="7" s="1"/>
  <c r="Z264" i="7" s="1"/>
  <c r="T269" i="7"/>
  <c r="U269" i="7" s="1"/>
  <c r="BK131" i="7"/>
  <c r="BP131" i="7" s="1"/>
  <c r="BU131" i="7" s="1"/>
  <c r="BZ131" i="7" s="1"/>
  <c r="CE131" i="7" s="1"/>
  <c r="CJ131" i="7" s="1"/>
  <c r="CO131" i="7" s="1"/>
  <c r="CT131" i="7" s="1"/>
  <c r="CY131" i="7" s="1"/>
  <c r="DD131" i="7" s="1"/>
  <c r="DI131" i="7" s="1"/>
  <c r="DN131" i="7" s="1"/>
  <c r="Y24" i="7"/>
  <c r="Z24" i="7" s="1"/>
  <c r="BM24" i="7"/>
  <c r="BN24" i="7" s="1"/>
  <c r="DA24" i="7"/>
  <c r="DB24" i="7" s="1"/>
  <c r="AC25" i="7"/>
  <c r="AH25" i="7" s="1"/>
  <c r="AM25" i="7" s="1"/>
  <c r="AR25" i="7" s="1"/>
  <c r="AW25" i="7" s="1"/>
  <c r="BB25" i="7" s="1"/>
  <c r="BG25" i="7" s="1"/>
  <c r="BL25" i="7" s="1"/>
  <c r="BQ25" i="7" s="1"/>
  <c r="BV25" i="7" s="1"/>
  <c r="CA25" i="7" s="1"/>
  <c r="CF25" i="7" s="1"/>
  <c r="CK25" i="7" s="1"/>
  <c r="CP25" i="7" s="1"/>
  <c r="CU25" i="7" s="1"/>
  <c r="CZ25" i="7" s="1"/>
  <c r="DE25" i="7" s="1"/>
  <c r="DJ25" i="7" s="1"/>
  <c r="DO25" i="7" s="1"/>
  <c r="Y28" i="7"/>
  <c r="Z28" i="7" s="1"/>
  <c r="BM28" i="7"/>
  <c r="BN28" i="7" s="1"/>
  <c r="DA28" i="7"/>
  <c r="DB28" i="7" s="1"/>
  <c r="AC29" i="7"/>
  <c r="AH29" i="7" s="1"/>
  <c r="AM29" i="7" s="1"/>
  <c r="AR29" i="7" s="1"/>
  <c r="AW29" i="7" s="1"/>
  <c r="BB29" i="7" s="1"/>
  <c r="BG29" i="7" s="1"/>
  <c r="BL29" i="7" s="1"/>
  <c r="BQ29" i="7" s="1"/>
  <c r="BV29" i="7" s="1"/>
  <c r="CA29" i="7" s="1"/>
  <c r="CF29" i="7" s="1"/>
  <c r="CK29" i="7" s="1"/>
  <c r="CP29" i="7" s="1"/>
  <c r="CU29" i="7" s="1"/>
  <c r="CZ29" i="7" s="1"/>
  <c r="DE29" i="7" s="1"/>
  <c r="DJ29" i="7" s="1"/>
  <c r="DO29" i="7" s="1"/>
  <c r="T34" i="7"/>
  <c r="U34" i="7" s="1"/>
  <c r="T38" i="7"/>
  <c r="U38" i="7" s="1"/>
  <c r="X40" i="7"/>
  <c r="AC40" i="7" s="1"/>
  <c r="AH40" i="7" s="1"/>
  <c r="AM40" i="7" s="1"/>
  <c r="AR40" i="7" s="1"/>
  <c r="AW40" i="7" s="1"/>
  <c r="BB40" i="7" s="1"/>
  <c r="BG40" i="7" s="1"/>
  <c r="BL40" i="7" s="1"/>
  <c r="BQ40" i="7" s="1"/>
  <c r="BV40" i="7" s="1"/>
  <c r="CA40" i="7" s="1"/>
  <c r="CF40" i="7" s="1"/>
  <c r="CK40" i="7" s="1"/>
  <c r="CP40" i="7" s="1"/>
  <c r="CU40" i="7" s="1"/>
  <c r="CZ40" i="7" s="1"/>
  <c r="DE40" i="7" s="1"/>
  <c r="DJ40" i="7" s="1"/>
  <c r="DO40" i="7" s="1"/>
  <c r="O56" i="7"/>
  <c r="P56" i="7" s="1"/>
  <c r="O66" i="7"/>
  <c r="P66" i="7" s="1"/>
  <c r="T97" i="7"/>
  <c r="U97" i="7" s="1"/>
  <c r="T100" i="7"/>
  <c r="U100" i="7" s="1"/>
  <c r="T106" i="7"/>
  <c r="U106" i="7" s="1"/>
  <c r="Y112" i="7"/>
  <c r="Z112" i="7" s="1"/>
  <c r="T114" i="7"/>
  <c r="U114" i="7" s="1"/>
  <c r="T115" i="7"/>
  <c r="U115" i="7" s="1"/>
  <c r="AN24" i="7"/>
  <c r="AO24" i="7" s="1"/>
  <c r="CB24" i="7"/>
  <c r="CC24" i="7" s="1"/>
  <c r="AN28" i="7"/>
  <c r="AO28" i="7" s="1"/>
  <c r="CB28" i="7"/>
  <c r="CC28" i="7" s="1"/>
  <c r="T31" i="7"/>
  <c r="U31" i="7" s="1"/>
  <c r="Y110" i="7"/>
  <c r="Z110" i="7" s="1"/>
  <c r="T112" i="7"/>
  <c r="U112" i="7" s="1"/>
  <c r="T113" i="7"/>
  <c r="U113" i="7" s="1"/>
  <c r="Y133" i="7"/>
  <c r="Z133" i="7" s="1"/>
  <c r="DV218" i="7"/>
  <c r="DP23" i="7"/>
  <c r="DQ23" i="7" s="1"/>
  <c r="AS24" i="7"/>
  <c r="AT24" i="7" s="1"/>
  <c r="CG24" i="7"/>
  <c r="CH24" i="7" s="1"/>
  <c r="T27" i="7"/>
  <c r="U27" i="7" s="1"/>
  <c r="AS28" i="7"/>
  <c r="AT28" i="7" s="1"/>
  <c r="CG28" i="7"/>
  <c r="CH28" i="7" s="1"/>
  <c r="T36" i="7"/>
  <c r="U36" i="7" s="1"/>
  <c r="T92" i="7"/>
  <c r="U92" i="7" s="1"/>
  <c r="T110" i="7"/>
  <c r="U110" i="7" s="1"/>
  <c r="Y116" i="7"/>
  <c r="Z116" i="7" s="1"/>
  <c r="T118" i="7"/>
  <c r="U118" i="7" s="1"/>
  <c r="DV148" i="7"/>
  <c r="Y128" i="7"/>
  <c r="Z128" i="7" s="1"/>
  <c r="Y130" i="7"/>
  <c r="Z130" i="7" s="1"/>
  <c r="AM129" i="7"/>
  <c r="AI129" i="7"/>
  <c r="AJ129" i="7" s="1"/>
  <c r="AM71" i="7"/>
  <c r="AI71" i="7"/>
  <c r="AJ71" i="7" s="1"/>
  <c r="CU156" i="7"/>
  <c r="CZ156" i="7" s="1"/>
  <c r="DE156" i="7" s="1"/>
  <c r="DJ156" i="7" s="1"/>
  <c r="DO156" i="7" s="1"/>
  <c r="AX31" i="7"/>
  <c r="AY31" i="7" s="1"/>
  <c r="CL31" i="7"/>
  <c r="CM31" i="7" s="1"/>
  <c r="AB52" i="7"/>
  <c r="Y52" i="7"/>
  <c r="Z52" i="7" s="1"/>
  <c r="AB56" i="7"/>
  <c r="AB60" i="7"/>
  <c r="AB68" i="7"/>
  <c r="DV119" i="7"/>
  <c r="AL81" i="7"/>
  <c r="AI81" i="7"/>
  <c r="AG82" i="7"/>
  <c r="AD82" i="7"/>
  <c r="AE82" i="7" s="1"/>
  <c r="AH91" i="7"/>
  <c r="AM91" i="7" s="1"/>
  <c r="AD91" i="7"/>
  <c r="AE91" i="7" s="1"/>
  <c r="Y97" i="7"/>
  <c r="AB97" i="7"/>
  <c r="AB109" i="7"/>
  <c r="AB117" i="7"/>
  <c r="Y147" i="7"/>
  <c r="Z147" i="7" s="1"/>
  <c r="AB147" i="7"/>
  <c r="AD157" i="7"/>
  <c r="AE157" i="7" s="1"/>
  <c r="AG157" i="7"/>
  <c r="AC22" i="7"/>
  <c r="AH22" i="7" s="1"/>
  <c r="AM22" i="7" s="1"/>
  <c r="AR22" i="7" s="1"/>
  <c r="AW22" i="7" s="1"/>
  <c r="BB22" i="7" s="1"/>
  <c r="BG22" i="7" s="1"/>
  <c r="BL22" i="7" s="1"/>
  <c r="BQ22" i="7" s="1"/>
  <c r="BV22" i="7" s="1"/>
  <c r="CA22" i="7" s="1"/>
  <c r="CF22" i="7" s="1"/>
  <c r="CK22" i="7" s="1"/>
  <c r="CP22" i="7" s="1"/>
  <c r="CU22" i="7" s="1"/>
  <c r="CZ22" i="7" s="1"/>
  <c r="DE22" i="7" s="1"/>
  <c r="DJ22" i="7" s="1"/>
  <c r="DO22" i="7" s="1"/>
  <c r="P24" i="7"/>
  <c r="AB25" i="7"/>
  <c r="Y25" i="7"/>
  <c r="Z25" i="7" s="1"/>
  <c r="P28" i="7"/>
  <c r="AB29" i="7"/>
  <c r="BC31" i="7"/>
  <c r="BD31" i="7" s="1"/>
  <c r="BW31" i="7"/>
  <c r="BX31" i="7" s="1"/>
  <c r="DK31" i="7"/>
  <c r="DL31" i="7" s="1"/>
  <c r="DP55" i="7"/>
  <c r="DQ55" i="7" s="1"/>
  <c r="DK55" i="7"/>
  <c r="DL55" i="7" s="1"/>
  <c r="DF55" i="7"/>
  <c r="DG55" i="7" s="1"/>
  <c r="DA55" i="7"/>
  <c r="DB55" i="7" s="1"/>
  <c r="CV55" i="7"/>
  <c r="CW55" i="7" s="1"/>
  <c r="CQ55" i="7"/>
  <c r="CR55" i="7" s="1"/>
  <c r="CL55" i="7"/>
  <c r="CM55" i="7" s="1"/>
  <c r="CG55" i="7"/>
  <c r="CH55" i="7" s="1"/>
  <c r="CB55" i="7"/>
  <c r="CC55" i="7" s="1"/>
  <c r="BW55" i="7"/>
  <c r="BX55" i="7" s="1"/>
  <c r="BR55" i="7"/>
  <c r="BS55" i="7" s="1"/>
  <c r="BM55" i="7"/>
  <c r="BN55" i="7" s="1"/>
  <c r="BH55" i="7"/>
  <c r="BI55" i="7" s="1"/>
  <c r="BC55" i="7"/>
  <c r="BD55" i="7" s="1"/>
  <c r="AX55" i="7"/>
  <c r="AY55" i="7" s="1"/>
  <c r="AS55" i="7"/>
  <c r="AT55" i="7" s="1"/>
  <c r="AN55" i="7"/>
  <c r="AO55" i="7" s="1"/>
  <c r="AI55" i="7"/>
  <c r="AJ55" i="7" s="1"/>
  <c r="AD55" i="7"/>
  <c r="AE55" i="7" s="1"/>
  <c r="Y55" i="7"/>
  <c r="Z55" i="7" s="1"/>
  <c r="T55" i="7"/>
  <c r="U55" i="7" s="1"/>
  <c r="O55" i="7"/>
  <c r="DP59" i="7"/>
  <c r="DQ59" i="7" s="1"/>
  <c r="DK59" i="7"/>
  <c r="DL59" i="7" s="1"/>
  <c r="DF59" i="7"/>
  <c r="DG59" i="7" s="1"/>
  <c r="DA59" i="7"/>
  <c r="DB59" i="7" s="1"/>
  <c r="CV59" i="7"/>
  <c r="CW59" i="7" s="1"/>
  <c r="CQ59" i="7"/>
  <c r="CR59" i="7" s="1"/>
  <c r="CL59" i="7"/>
  <c r="CM59" i="7" s="1"/>
  <c r="CG59" i="7"/>
  <c r="CH59" i="7" s="1"/>
  <c r="CB59" i="7"/>
  <c r="CC59" i="7" s="1"/>
  <c r="BW59" i="7"/>
  <c r="BX59" i="7" s="1"/>
  <c r="BR59" i="7"/>
  <c r="BS59" i="7" s="1"/>
  <c r="BM59" i="7"/>
  <c r="BN59" i="7" s="1"/>
  <c r="BH59" i="7"/>
  <c r="BI59" i="7" s="1"/>
  <c r="BC59" i="7"/>
  <c r="BD59" i="7" s="1"/>
  <c r="AX59" i="7"/>
  <c r="AY59" i="7" s="1"/>
  <c r="AS59" i="7"/>
  <c r="AT59" i="7" s="1"/>
  <c r="AN59" i="7"/>
  <c r="AO59" i="7" s="1"/>
  <c r="AI59" i="7"/>
  <c r="AJ59" i="7" s="1"/>
  <c r="AD59" i="7"/>
  <c r="AE59" i="7" s="1"/>
  <c r="Y59" i="7"/>
  <c r="Z59" i="7" s="1"/>
  <c r="T59" i="7"/>
  <c r="U59" i="7" s="1"/>
  <c r="O59" i="7"/>
  <c r="DP63" i="7"/>
  <c r="DQ63" i="7" s="1"/>
  <c r="DK63" i="7"/>
  <c r="DL63" i="7" s="1"/>
  <c r="DF63" i="7"/>
  <c r="DG63" i="7" s="1"/>
  <c r="DA63" i="7"/>
  <c r="DB63" i="7" s="1"/>
  <c r="CV63" i="7"/>
  <c r="CW63" i="7" s="1"/>
  <c r="CQ63" i="7"/>
  <c r="CR63" i="7" s="1"/>
  <c r="CL63" i="7"/>
  <c r="CM63" i="7" s="1"/>
  <c r="CG63" i="7"/>
  <c r="CH63" i="7" s="1"/>
  <c r="CB63" i="7"/>
  <c r="CC63" i="7" s="1"/>
  <c r="BW63" i="7"/>
  <c r="BX63" i="7" s="1"/>
  <c r="BR63" i="7"/>
  <c r="BS63" i="7" s="1"/>
  <c r="BM63" i="7"/>
  <c r="BN63" i="7" s="1"/>
  <c r="BH63" i="7"/>
  <c r="BI63" i="7" s="1"/>
  <c r="BC63" i="7"/>
  <c r="BD63" i="7" s="1"/>
  <c r="AX63" i="7"/>
  <c r="AY63" i="7" s="1"/>
  <c r="AS63" i="7"/>
  <c r="AT63" i="7" s="1"/>
  <c r="AN63" i="7"/>
  <c r="AO63" i="7" s="1"/>
  <c r="AI63" i="7"/>
  <c r="AJ63" i="7" s="1"/>
  <c r="AD63" i="7"/>
  <c r="AE63" i="7" s="1"/>
  <c r="Y63" i="7"/>
  <c r="Z63" i="7" s="1"/>
  <c r="T63" i="7"/>
  <c r="U63" i="7" s="1"/>
  <c r="O63" i="7"/>
  <c r="DP67" i="7"/>
  <c r="DQ67" i="7" s="1"/>
  <c r="DK67" i="7"/>
  <c r="DL67" i="7" s="1"/>
  <c r="DF67" i="7"/>
  <c r="DG67" i="7" s="1"/>
  <c r="DA67" i="7"/>
  <c r="DB67" i="7" s="1"/>
  <c r="CV67" i="7"/>
  <c r="CW67" i="7" s="1"/>
  <c r="CQ67" i="7"/>
  <c r="CR67" i="7" s="1"/>
  <c r="CL67" i="7"/>
  <c r="CM67" i="7" s="1"/>
  <c r="CG67" i="7"/>
  <c r="CH67" i="7" s="1"/>
  <c r="CB67" i="7"/>
  <c r="CC67" i="7" s="1"/>
  <c r="BW67" i="7"/>
  <c r="BX67" i="7" s="1"/>
  <c r="BR67" i="7"/>
  <c r="BS67" i="7" s="1"/>
  <c r="BM67" i="7"/>
  <c r="BN67" i="7" s="1"/>
  <c r="BH67" i="7"/>
  <c r="BI67" i="7" s="1"/>
  <c r="BC67" i="7"/>
  <c r="BD67" i="7" s="1"/>
  <c r="AX67" i="7"/>
  <c r="AY67" i="7" s="1"/>
  <c r="AS67" i="7"/>
  <c r="AT67" i="7" s="1"/>
  <c r="AN67" i="7"/>
  <c r="AO67" i="7" s="1"/>
  <c r="AI67" i="7"/>
  <c r="AJ67" i="7" s="1"/>
  <c r="AD67" i="7"/>
  <c r="AE67" i="7" s="1"/>
  <c r="Y67" i="7"/>
  <c r="Z67" i="7" s="1"/>
  <c r="T67" i="7"/>
  <c r="U67" i="7" s="1"/>
  <c r="O67" i="7"/>
  <c r="T90" i="7"/>
  <c r="S95" i="7"/>
  <c r="O95" i="7"/>
  <c r="AB101" i="7"/>
  <c r="Y101" i="7"/>
  <c r="Z101" i="7" s="1"/>
  <c r="AN103" i="7"/>
  <c r="AO103" i="7" s="1"/>
  <c r="CB103" i="7"/>
  <c r="CC103" i="7" s="1"/>
  <c r="AB115" i="7"/>
  <c r="DP126" i="7"/>
  <c r="DK126" i="7"/>
  <c r="DF126" i="7"/>
  <c r="DA126" i="7"/>
  <c r="CV126" i="7"/>
  <c r="CQ126" i="7"/>
  <c r="CL126" i="7"/>
  <c r="CG126" i="7"/>
  <c r="CB126" i="7"/>
  <c r="BW126" i="7"/>
  <c r="BR126" i="7"/>
  <c r="BM126" i="7"/>
  <c r="BH126" i="7"/>
  <c r="BC126" i="7"/>
  <c r="AX126" i="7"/>
  <c r="AS126" i="7"/>
  <c r="AN126" i="7"/>
  <c r="AI126" i="7"/>
  <c r="AD126" i="7"/>
  <c r="Y126" i="7"/>
  <c r="O126" i="7"/>
  <c r="Y156" i="7"/>
  <c r="Z156" i="7" s="1"/>
  <c r="O156" i="7"/>
  <c r="T156" i="7"/>
  <c r="U156" i="7" s="1"/>
  <c r="AD24" i="7"/>
  <c r="AE24" i="7" s="1"/>
  <c r="AX24" i="7"/>
  <c r="AY24" i="7" s="1"/>
  <c r="BR24" i="7"/>
  <c r="BS24" i="7" s="1"/>
  <c r="CL24" i="7"/>
  <c r="CM24" i="7" s="1"/>
  <c r="DF24" i="7"/>
  <c r="DG24" i="7" s="1"/>
  <c r="AD28" i="7"/>
  <c r="AE28" i="7" s="1"/>
  <c r="AX28" i="7"/>
  <c r="AY28" i="7" s="1"/>
  <c r="BR28" i="7"/>
  <c r="BS28" i="7" s="1"/>
  <c r="CL28" i="7"/>
  <c r="CM28" i="7" s="1"/>
  <c r="DF28" i="7"/>
  <c r="DG28" i="7" s="1"/>
  <c r="DP30" i="7"/>
  <c r="DQ30" i="7" s="1"/>
  <c r="AN31" i="7"/>
  <c r="AO31" i="7" s="1"/>
  <c r="BH31" i="7"/>
  <c r="BI31" i="7" s="1"/>
  <c r="CB31" i="7"/>
  <c r="CC31" i="7" s="1"/>
  <c r="CV31" i="7"/>
  <c r="CW31" i="7" s="1"/>
  <c r="AB54" i="7"/>
  <c r="AB58" i="7"/>
  <c r="AB62" i="7"/>
  <c r="AB66" i="7"/>
  <c r="AD70" i="7"/>
  <c r="AE70" i="7" s="1"/>
  <c r="AG70" i="7"/>
  <c r="T81" i="7"/>
  <c r="Y82" i="7"/>
  <c r="Z82" i="7" s="1"/>
  <c r="T86" i="7"/>
  <c r="T99" i="7"/>
  <c r="AX103" i="7"/>
  <c r="AY103" i="7" s="1"/>
  <c r="CL103" i="7"/>
  <c r="CM103" i="7" s="1"/>
  <c r="AB113" i="7"/>
  <c r="DW125" i="7"/>
  <c r="DT125" i="7"/>
  <c r="AY155" i="7"/>
  <c r="AD31" i="7"/>
  <c r="AE31" i="7" s="1"/>
  <c r="BR31" i="7"/>
  <c r="BS31" i="7" s="1"/>
  <c r="DF31" i="7"/>
  <c r="DG31" i="7" s="1"/>
  <c r="AB64" i="7"/>
  <c r="AD103" i="7"/>
  <c r="AE103" i="7" s="1"/>
  <c r="BR103" i="7"/>
  <c r="BS103" i="7" s="1"/>
  <c r="DF103" i="7"/>
  <c r="DG103" i="7" s="1"/>
  <c r="T105" i="7"/>
  <c r="BQ155" i="7"/>
  <c r="BV155" i="7" s="1"/>
  <c r="CA155" i="7" s="1"/>
  <c r="CF155" i="7" s="1"/>
  <c r="CK155" i="7" s="1"/>
  <c r="BM155" i="7"/>
  <c r="AI31" i="7"/>
  <c r="AJ31" i="7" s="1"/>
  <c r="CQ31" i="7"/>
  <c r="CR31" i="7" s="1"/>
  <c r="DP32" i="7"/>
  <c r="DQ32" i="7" s="1"/>
  <c r="DK32" i="7"/>
  <c r="DL32" i="7" s="1"/>
  <c r="DF32" i="7"/>
  <c r="DG32" i="7" s="1"/>
  <c r="DA32" i="7"/>
  <c r="DB32" i="7" s="1"/>
  <c r="CV32" i="7"/>
  <c r="CW32" i="7" s="1"/>
  <c r="CQ32" i="7"/>
  <c r="CR32" i="7" s="1"/>
  <c r="CL32" i="7"/>
  <c r="CM32" i="7" s="1"/>
  <c r="CG32" i="7"/>
  <c r="CH32" i="7" s="1"/>
  <c r="CB32" i="7"/>
  <c r="CC32" i="7" s="1"/>
  <c r="BW32" i="7"/>
  <c r="BX32" i="7" s="1"/>
  <c r="BR32" i="7"/>
  <c r="BS32" i="7" s="1"/>
  <c r="BM32" i="7"/>
  <c r="BN32" i="7" s="1"/>
  <c r="BH32" i="7"/>
  <c r="BI32" i="7" s="1"/>
  <c r="BC32" i="7"/>
  <c r="BD32" i="7" s="1"/>
  <c r="AX32" i="7"/>
  <c r="AY32" i="7" s="1"/>
  <c r="AS32" i="7"/>
  <c r="AT32" i="7" s="1"/>
  <c r="AN32" i="7"/>
  <c r="AO32" i="7" s="1"/>
  <c r="AI32" i="7"/>
  <c r="AJ32" i="7" s="1"/>
  <c r="AD32" i="7"/>
  <c r="AE32" i="7" s="1"/>
  <c r="Y32" i="7"/>
  <c r="Z32" i="7" s="1"/>
  <c r="T32" i="7"/>
  <c r="U32" i="7" s="1"/>
  <c r="O32" i="7"/>
  <c r="P54" i="7"/>
  <c r="P58" i="7"/>
  <c r="AB22" i="7"/>
  <c r="Y22" i="7"/>
  <c r="Z22" i="7" s="1"/>
  <c r="AI24" i="7"/>
  <c r="AJ24" i="7" s="1"/>
  <c r="BC24" i="7"/>
  <c r="BD24" i="7" s="1"/>
  <c r="BW24" i="7"/>
  <c r="BX24" i="7" s="1"/>
  <c r="CQ24" i="7"/>
  <c r="CR24" i="7" s="1"/>
  <c r="DK24" i="7"/>
  <c r="DL24" i="7" s="1"/>
  <c r="AI28" i="7"/>
  <c r="AJ28" i="7" s="1"/>
  <c r="BC28" i="7"/>
  <c r="BD28" i="7" s="1"/>
  <c r="BW28" i="7"/>
  <c r="BX28" i="7" s="1"/>
  <c r="CQ28" i="7"/>
  <c r="CR28" i="7" s="1"/>
  <c r="DK28" i="7"/>
  <c r="DL28" i="7" s="1"/>
  <c r="P31" i="7"/>
  <c r="Y31" i="7"/>
  <c r="Z31" i="7" s="1"/>
  <c r="AS31" i="7"/>
  <c r="AT31" i="7" s="1"/>
  <c r="BM31" i="7"/>
  <c r="BN31" i="7" s="1"/>
  <c r="CG31" i="7"/>
  <c r="CH31" i="7" s="1"/>
  <c r="DA31" i="7"/>
  <c r="DB31" i="7" s="1"/>
  <c r="AB40" i="7"/>
  <c r="DP53" i="7"/>
  <c r="DQ53" i="7" s="1"/>
  <c r="DK53" i="7"/>
  <c r="DL53" i="7" s="1"/>
  <c r="DF53" i="7"/>
  <c r="DG53" i="7" s="1"/>
  <c r="DA53" i="7"/>
  <c r="DB53" i="7" s="1"/>
  <c r="CV53" i="7"/>
  <c r="CW53" i="7" s="1"/>
  <c r="CQ53" i="7"/>
  <c r="CR53" i="7" s="1"/>
  <c r="CL53" i="7"/>
  <c r="CM53" i="7" s="1"/>
  <c r="CG53" i="7"/>
  <c r="CH53" i="7" s="1"/>
  <c r="CB53" i="7"/>
  <c r="CC53" i="7" s="1"/>
  <c r="BW53" i="7"/>
  <c r="BX53" i="7" s="1"/>
  <c r="BR53" i="7"/>
  <c r="BS53" i="7" s="1"/>
  <c r="BM53" i="7"/>
  <c r="BN53" i="7" s="1"/>
  <c r="BH53" i="7"/>
  <c r="BI53" i="7" s="1"/>
  <c r="BC53" i="7"/>
  <c r="BD53" i="7" s="1"/>
  <c r="AX53" i="7"/>
  <c r="AY53" i="7" s="1"/>
  <c r="AS53" i="7"/>
  <c r="AT53" i="7" s="1"/>
  <c r="AN53" i="7"/>
  <c r="AO53" i="7" s="1"/>
  <c r="AI53" i="7"/>
  <c r="AJ53" i="7" s="1"/>
  <c r="AD53" i="7"/>
  <c r="AE53" i="7" s="1"/>
  <c r="Y53" i="7"/>
  <c r="Z53" i="7" s="1"/>
  <c r="T53" i="7"/>
  <c r="U53" i="7" s="1"/>
  <c r="O53" i="7"/>
  <c r="DP57" i="7"/>
  <c r="DQ57" i="7" s="1"/>
  <c r="DK57" i="7"/>
  <c r="DL57" i="7" s="1"/>
  <c r="DF57" i="7"/>
  <c r="DG57" i="7" s="1"/>
  <c r="DA57" i="7"/>
  <c r="DB57" i="7" s="1"/>
  <c r="CV57" i="7"/>
  <c r="CW57" i="7" s="1"/>
  <c r="CQ57" i="7"/>
  <c r="CR57" i="7" s="1"/>
  <c r="CL57" i="7"/>
  <c r="CM57" i="7" s="1"/>
  <c r="CG57" i="7"/>
  <c r="CH57" i="7" s="1"/>
  <c r="CB57" i="7"/>
  <c r="CC57" i="7" s="1"/>
  <c r="BW57" i="7"/>
  <c r="BX57" i="7" s="1"/>
  <c r="BR57" i="7"/>
  <c r="BS57" i="7" s="1"/>
  <c r="BM57" i="7"/>
  <c r="BN57" i="7" s="1"/>
  <c r="BH57" i="7"/>
  <c r="BI57" i="7" s="1"/>
  <c r="BC57" i="7"/>
  <c r="BD57" i="7" s="1"/>
  <c r="AX57" i="7"/>
  <c r="AY57" i="7" s="1"/>
  <c r="AS57" i="7"/>
  <c r="AT57" i="7" s="1"/>
  <c r="AN57" i="7"/>
  <c r="AO57" i="7" s="1"/>
  <c r="AI57" i="7"/>
  <c r="AJ57" i="7" s="1"/>
  <c r="AD57" i="7"/>
  <c r="AE57" i="7" s="1"/>
  <c r="Y57" i="7"/>
  <c r="Z57" i="7" s="1"/>
  <c r="T57" i="7"/>
  <c r="U57" i="7" s="1"/>
  <c r="O57" i="7"/>
  <c r="DP61" i="7"/>
  <c r="DQ61" i="7" s="1"/>
  <c r="DK61" i="7"/>
  <c r="DL61" i="7" s="1"/>
  <c r="DF61" i="7"/>
  <c r="DG61" i="7" s="1"/>
  <c r="DA61" i="7"/>
  <c r="DB61" i="7" s="1"/>
  <c r="CV61" i="7"/>
  <c r="CW61" i="7" s="1"/>
  <c r="CQ61" i="7"/>
  <c r="CR61" i="7" s="1"/>
  <c r="CL61" i="7"/>
  <c r="CM61" i="7" s="1"/>
  <c r="CG61" i="7"/>
  <c r="CH61" i="7" s="1"/>
  <c r="CB61" i="7"/>
  <c r="CC61" i="7" s="1"/>
  <c r="BW61" i="7"/>
  <c r="BX61" i="7" s="1"/>
  <c r="BR61" i="7"/>
  <c r="BS61" i="7" s="1"/>
  <c r="BM61" i="7"/>
  <c r="BN61" i="7" s="1"/>
  <c r="BH61" i="7"/>
  <c r="BI61" i="7" s="1"/>
  <c r="BC61" i="7"/>
  <c r="BD61" i="7" s="1"/>
  <c r="AX61" i="7"/>
  <c r="AY61" i="7" s="1"/>
  <c r="AS61" i="7"/>
  <c r="AT61" i="7" s="1"/>
  <c r="AN61" i="7"/>
  <c r="AO61" i="7" s="1"/>
  <c r="AI61" i="7"/>
  <c r="AJ61" i="7" s="1"/>
  <c r="AD61" i="7"/>
  <c r="AE61" i="7" s="1"/>
  <c r="Y61" i="7"/>
  <c r="Z61" i="7" s="1"/>
  <c r="T61" i="7"/>
  <c r="U61" i="7" s="1"/>
  <c r="O61" i="7"/>
  <c r="X62" i="7"/>
  <c r="AC62" i="7" s="1"/>
  <c r="AH62" i="7" s="1"/>
  <c r="AM62" i="7" s="1"/>
  <c r="AR62" i="7" s="1"/>
  <c r="AW62" i="7" s="1"/>
  <c r="BB62" i="7" s="1"/>
  <c r="BG62" i="7" s="1"/>
  <c r="BL62" i="7" s="1"/>
  <c r="BQ62" i="7" s="1"/>
  <c r="BV62" i="7" s="1"/>
  <c r="CA62" i="7" s="1"/>
  <c r="CF62" i="7" s="1"/>
  <c r="CK62" i="7" s="1"/>
  <c r="CP62" i="7" s="1"/>
  <c r="CU62" i="7" s="1"/>
  <c r="CZ62" i="7" s="1"/>
  <c r="DE62" i="7" s="1"/>
  <c r="DJ62" i="7" s="1"/>
  <c r="DO62" i="7" s="1"/>
  <c r="P64" i="7"/>
  <c r="DP65" i="7"/>
  <c r="DQ65" i="7" s="1"/>
  <c r="DK65" i="7"/>
  <c r="DL65" i="7" s="1"/>
  <c r="DF65" i="7"/>
  <c r="DG65" i="7" s="1"/>
  <c r="DA65" i="7"/>
  <c r="DB65" i="7" s="1"/>
  <c r="CV65" i="7"/>
  <c r="CW65" i="7" s="1"/>
  <c r="CQ65" i="7"/>
  <c r="CR65" i="7" s="1"/>
  <c r="CL65" i="7"/>
  <c r="CM65" i="7" s="1"/>
  <c r="CG65" i="7"/>
  <c r="CH65" i="7" s="1"/>
  <c r="CB65" i="7"/>
  <c r="CC65" i="7" s="1"/>
  <c r="BW65" i="7"/>
  <c r="BX65" i="7" s="1"/>
  <c r="BR65" i="7"/>
  <c r="BS65" i="7" s="1"/>
  <c r="BM65" i="7"/>
  <c r="BN65" i="7" s="1"/>
  <c r="BH65" i="7"/>
  <c r="BI65" i="7" s="1"/>
  <c r="BC65" i="7"/>
  <c r="BD65" i="7" s="1"/>
  <c r="AX65" i="7"/>
  <c r="AY65" i="7" s="1"/>
  <c r="AS65" i="7"/>
  <c r="AT65" i="7" s="1"/>
  <c r="AN65" i="7"/>
  <c r="AO65" i="7" s="1"/>
  <c r="AI65" i="7"/>
  <c r="AJ65" i="7" s="1"/>
  <c r="AD65" i="7"/>
  <c r="AE65" i="7" s="1"/>
  <c r="Y65" i="7"/>
  <c r="Z65" i="7" s="1"/>
  <c r="T65" i="7"/>
  <c r="U65" i="7" s="1"/>
  <c r="O65" i="7"/>
  <c r="DP69" i="7"/>
  <c r="DQ69" i="7" s="1"/>
  <c r="DK69" i="7"/>
  <c r="DL69" i="7" s="1"/>
  <c r="DF69" i="7"/>
  <c r="DG69" i="7" s="1"/>
  <c r="DA69" i="7"/>
  <c r="DB69" i="7" s="1"/>
  <c r="CV69" i="7"/>
  <c r="CW69" i="7" s="1"/>
  <c r="CQ69" i="7"/>
  <c r="CR69" i="7" s="1"/>
  <c r="CL69" i="7"/>
  <c r="CM69" i="7" s="1"/>
  <c r="CG69" i="7"/>
  <c r="CH69" i="7" s="1"/>
  <c r="CB69" i="7"/>
  <c r="CC69" i="7" s="1"/>
  <c r="BW69" i="7"/>
  <c r="BX69" i="7" s="1"/>
  <c r="BR69" i="7"/>
  <c r="BS69" i="7" s="1"/>
  <c r="BM69" i="7"/>
  <c r="BN69" i="7" s="1"/>
  <c r="BH69" i="7"/>
  <c r="BI69" i="7" s="1"/>
  <c r="BC69" i="7"/>
  <c r="BD69" i="7" s="1"/>
  <c r="AX69" i="7"/>
  <c r="AY69" i="7" s="1"/>
  <c r="AS69" i="7"/>
  <c r="AT69" i="7" s="1"/>
  <c r="AN69" i="7"/>
  <c r="AO69" i="7" s="1"/>
  <c r="AI69" i="7"/>
  <c r="AJ69" i="7" s="1"/>
  <c r="AD69" i="7"/>
  <c r="AE69" i="7" s="1"/>
  <c r="Y69" i="7"/>
  <c r="Z69" i="7" s="1"/>
  <c r="T69" i="7"/>
  <c r="U69" i="7" s="1"/>
  <c r="O69" i="7"/>
  <c r="AH87" i="7"/>
  <c r="AM87" i="7" s="1"/>
  <c r="T103" i="7"/>
  <c r="U103" i="7" s="1"/>
  <c r="BH103" i="7"/>
  <c r="BI103" i="7" s="1"/>
  <c r="CV103" i="7"/>
  <c r="CW103" i="7" s="1"/>
  <c r="Y107" i="7"/>
  <c r="Z107" i="7" s="1"/>
  <c r="AB107" i="7"/>
  <c r="AB111" i="7"/>
  <c r="AW163" i="7"/>
  <c r="AS163" i="7"/>
  <c r="AT163" i="7" s="1"/>
  <c r="AL164" i="7"/>
  <c r="AI164" i="7"/>
  <c r="AJ164" i="7" s="1"/>
  <c r="BQ183" i="7"/>
  <c r="BM183" i="7"/>
  <c r="AG172" i="7"/>
  <c r="Y185" i="7"/>
  <c r="AB185" i="7"/>
  <c r="Y186" i="7"/>
  <c r="AB186" i="7"/>
  <c r="T190" i="7"/>
  <c r="X192" i="7"/>
  <c r="AC192" i="7" s="1"/>
  <c r="AH192" i="7" s="1"/>
  <c r="AM192" i="7" s="1"/>
  <c r="AR192" i="7" s="1"/>
  <c r="AW192" i="7" s="1"/>
  <c r="BB192" i="7" s="1"/>
  <c r="BG192" i="7" s="1"/>
  <c r="BL192" i="7" s="1"/>
  <c r="BQ192" i="7" s="1"/>
  <c r="BV192" i="7" s="1"/>
  <c r="CA192" i="7" s="1"/>
  <c r="CF192" i="7" s="1"/>
  <c r="CK192" i="7" s="1"/>
  <c r="CP192" i="7" s="1"/>
  <c r="CU192" i="7" s="1"/>
  <c r="CZ192" i="7" s="1"/>
  <c r="DE192" i="7" s="1"/>
  <c r="DJ192" i="7" s="1"/>
  <c r="DO192" i="7" s="1"/>
  <c r="T192" i="7"/>
  <c r="U192" i="7" s="1"/>
  <c r="Y202" i="7"/>
  <c r="Z202" i="7" s="1"/>
  <c r="AB202" i="7"/>
  <c r="W34" i="7"/>
  <c r="W35" i="7"/>
  <c r="W37" i="7"/>
  <c r="S54" i="7"/>
  <c r="S56" i="7"/>
  <c r="S58" i="7"/>
  <c r="S60" i="7"/>
  <c r="S64" i="7"/>
  <c r="S66" i="7"/>
  <c r="S68" i="7"/>
  <c r="Y70" i="7"/>
  <c r="Z70" i="7" s="1"/>
  <c r="T85" i="7"/>
  <c r="U85" i="7" s="1"/>
  <c r="O85" i="7"/>
  <c r="Y96" i="7"/>
  <c r="Z96" i="7" s="1"/>
  <c r="T101" i="7"/>
  <c r="U101" i="7" s="1"/>
  <c r="T104" i="7"/>
  <c r="U104" i="7" s="1"/>
  <c r="O104" i="7"/>
  <c r="AI127" i="7"/>
  <c r="AJ127" i="7" s="1"/>
  <c r="AL130" i="7"/>
  <c r="AI130" i="7"/>
  <c r="AJ130" i="7" s="1"/>
  <c r="AD130" i="7"/>
  <c r="AE130" i="7" s="1"/>
  <c r="AB133" i="7"/>
  <c r="P184" i="7"/>
  <c r="Y184" i="7"/>
  <c r="Z184" i="7" s="1"/>
  <c r="AB184" i="7"/>
  <c r="AB216" i="7"/>
  <c r="AG216" i="7" s="1"/>
  <c r="AL216" i="7" s="1"/>
  <c r="T216" i="7"/>
  <c r="U216" i="7" s="1"/>
  <c r="Y217" i="7"/>
  <c r="Z217" i="7" s="1"/>
  <c r="AB217" i="7"/>
  <c r="P22" i="7"/>
  <c r="P25" i="7"/>
  <c r="P29" i="7"/>
  <c r="DX50" i="7"/>
  <c r="O52" i="7"/>
  <c r="O62" i="7"/>
  <c r="T70" i="7"/>
  <c r="AD71" i="7"/>
  <c r="AE71" i="7" s="1"/>
  <c r="AD81" i="7"/>
  <c r="T82" i="7"/>
  <c r="U82" i="7" s="1"/>
  <c r="DP83" i="7"/>
  <c r="DQ83" i="7" s="1"/>
  <c r="DK83" i="7"/>
  <c r="DL83" i="7" s="1"/>
  <c r="DF83" i="7"/>
  <c r="DG83" i="7" s="1"/>
  <c r="DA83" i="7"/>
  <c r="DB83" i="7" s="1"/>
  <c r="CV83" i="7"/>
  <c r="CW83" i="7" s="1"/>
  <c r="CQ83" i="7"/>
  <c r="CR83" i="7" s="1"/>
  <c r="CL83" i="7"/>
  <c r="CM83" i="7" s="1"/>
  <c r="CG83" i="7"/>
  <c r="CH83" i="7" s="1"/>
  <c r="CB83" i="7"/>
  <c r="CC83" i="7" s="1"/>
  <c r="BW83" i="7"/>
  <c r="BX83" i="7" s="1"/>
  <c r="BR83" i="7"/>
  <c r="BS83" i="7" s="1"/>
  <c r="BM83" i="7"/>
  <c r="BN83" i="7" s="1"/>
  <c r="BH83" i="7"/>
  <c r="BI83" i="7" s="1"/>
  <c r="BC83" i="7"/>
  <c r="BD83" i="7" s="1"/>
  <c r="AX83" i="7"/>
  <c r="AY83" i="7" s="1"/>
  <c r="AS83" i="7"/>
  <c r="AT83" i="7" s="1"/>
  <c r="AN83" i="7"/>
  <c r="AO83" i="7" s="1"/>
  <c r="AI83" i="7"/>
  <c r="AJ83" i="7" s="1"/>
  <c r="AD83" i="7"/>
  <c r="AE83" i="7" s="1"/>
  <c r="Y83" i="7"/>
  <c r="Z83" i="7" s="1"/>
  <c r="T83" i="7"/>
  <c r="U83" i="7" s="1"/>
  <c r="O83" i="7"/>
  <c r="P87" i="7"/>
  <c r="T88" i="7"/>
  <c r="U88" i="7" s="1"/>
  <c r="DP89" i="7"/>
  <c r="DQ89" i="7" s="1"/>
  <c r="DK89" i="7"/>
  <c r="DL89" i="7" s="1"/>
  <c r="DF89" i="7"/>
  <c r="DG89" i="7" s="1"/>
  <c r="DA89" i="7"/>
  <c r="DB89" i="7" s="1"/>
  <c r="CV89" i="7"/>
  <c r="CW89" i="7" s="1"/>
  <c r="CQ89" i="7"/>
  <c r="CR89" i="7" s="1"/>
  <c r="CL89" i="7"/>
  <c r="CM89" i="7" s="1"/>
  <c r="CG89" i="7"/>
  <c r="CH89" i="7" s="1"/>
  <c r="CB89" i="7"/>
  <c r="CC89" i="7" s="1"/>
  <c r="BW89" i="7"/>
  <c r="BX89" i="7" s="1"/>
  <c r="BR89" i="7"/>
  <c r="BS89" i="7" s="1"/>
  <c r="BM89" i="7"/>
  <c r="BN89" i="7" s="1"/>
  <c r="BH89" i="7"/>
  <c r="BI89" i="7" s="1"/>
  <c r="BC89" i="7"/>
  <c r="BD89" i="7" s="1"/>
  <c r="AX89" i="7"/>
  <c r="AY89" i="7" s="1"/>
  <c r="AS89" i="7"/>
  <c r="AT89" i="7" s="1"/>
  <c r="AN89" i="7"/>
  <c r="AO89" i="7" s="1"/>
  <c r="AI89" i="7"/>
  <c r="AJ89" i="7" s="1"/>
  <c r="AD89" i="7"/>
  <c r="AE89" i="7" s="1"/>
  <c r="Y89" i="7"/>
  <c r="Z89" i="7" s="1"/>
  <c r="T89" i="7"/>
  <c r="U89" i="7" s="1"/>
  <c r="O89" i="7"/>
  <c r="Y102" i="7"/>
  <c r="Z102" i="7" s="1"/>
  <c r="T102" i="7"/>
  <c r="U102" i="7" s="1"/>
  <c r="O102" i="7"/>
  <c r="Y103" i="7"/>
  <c r="Z103" i="7" s="1"/>
  <c r="AI103" i="7"/>
  <c r="AJ103" i="7" s="1"/>
  <c r="AS103" i="7"/>
  <c r="AT103" i="7" s="1"/>
  <c r="BC103" i="7"/>
  <c r="BD103" i="7" s="1"/>
  <c r="BM103" i="7"/>
  <c r="BN103" i="7" s="1"/>
  <c r="BW103" i="7"/>
  <c r="BX103" i="7" s="1"/>
  <c r="CG103" i="7"/>
  <c r="CH103" i="7" s="1"/>
  <c r="CQ103" i="7"/>
  <c r="CR103" i="7" s="1"/>
  <c r="DA103" i="7"/>
  <c r="DB103" i="7" s="1"/>
  <c r="DK103" i="7"/>
  <c r="DL103" i="7" s="1"/>
  <c r="T107" i="7"/>
  <c r="U107" i="7" s="1"/>
  <c r="AC108" i="7"/>
  <c r="AH108" i="7" s="1"/>
  <c r="X109" i="7"/>
  <c r="AC109" i="7" s="1"/>
  <c r="AH109" i="7" s="1"/>
  <c r="AM109" i="7" s="1"/>
  <c r="AR109" i="7" s="1"/>
  <c r="AW109" i="7" s="1"/>
  <c r="BB109" i="7" s="1"/>
  <c r="BG109" i="7" s="1"/>
  <c r="BL109" i="7" s="1"/>
  <c r="BQ109" i="7" s="1"/>
  <c r="BV109" i="7" s="1"/>
  <c r="CA109" i="7" s="1"/>
  <c r="CF109" i="7" s="1"/>
  <c r="CK109" i="7" s="1"/>
  <c r="CP109" i="7" s="1"/>
  <c r="CU109" i="7" s="1"/>
  <c r="CZ109" i="7" s="1"/>
  <c r="DE109" i="7" s="1"/>
  <c r="DJ109" i="7" s="1"/>
  <c r="DO109" i="7" s="1"/>
  <c r="AC110" i="7"/>
  <c r="AH110" i="7" s="1"/>
  <c r="X111" i="7"/>
  <c r="AC111" i="7" s="1"/>
  <c r="AH111" i="7" s="1"/>
  <c r="AM111" i="7" s="1"/>
  <c r="AR111" i="7" s="1"/>
  <c r="AW111" i="7" s="1"/>
  <c r="BB111" i="7" s="1"/>
  <c r="BG111" i="7" s="1"/>
  <c r="BL111" i="7" s="1"/>
  <c r="BQ111" i="7" s="1"/>
  <c r="BV111" i="7" s="1"/>
  <c r="CA111" i="7" s="1"/>
  <c r="CF111" i="7" s="1"/>
  <c r="CK111" i="7" s="1"/>
  <c r="CP111" i="7" s="1"/>
  <c r="CU111" i="7" s="1"/>
  <c r="CZ111" i="7" s="1"/>
  <c r="DE111" i="7" s="1"/>
  <c r="DJ111" i="7" s="1"/>
  <c r="DO111" i="7" s="1"/>
  <c r="AC112" i="7"/>
  <c r="AH112" i="7" s="1"/>
  <c r="X113" i="7"/>
  <c r="AC113" i="7" s="1"/>
  <c r="AH113" i="7" s="1"/>
  <c r="AM113" i="7" s="1"/>
  <c r="AR113" i="7" s="1"/>
  <c r="AW113" i="7" s="1"/>
  <c r="BB113" i="7" s="1"/>
  <c r="BG113" i="7" s="1"/>
  <c r="BL113" i="7" s="1"/>
  <c r="BQ113" i="7" s="1"/>
  <c r="BV113" i="7" s="1"/>
  <c r="CA113" i="7" s="1"/>
  <c r="CF113" i="7" s="1"/>
  <c r="CK113" i="7" s="1"/>
  <c r="CP113" i="7" s="1"/>
  <c r="CU113" i="7" s="1"/>
  <c r="CZ113" i="7" s="1"/>
  <c r="DE113" i="7" s="1"/>
  <c r="DJ113" i="7" s="1"/>
  <c r="DO113" i="7" s="1"/>
  <c r="AC114" i="7"/>
  <c r="AH114" i="7" s="1"/>
  <c r="X115" i="7"/>
  <c r="AC115" i="7" s="1"/>
  <c r="AH115" i="7" s="1"/>
  <c r="AM115" i="7" s="1"/>
  <c r="AR115" i="7" s="1"/>
  <c r="AW115" i="7" s="1"/>
  <c r="BB115" i="7" s="1"/>
  <c r="BG115" i="7" s="1"/>
  <c r="BL115" i="7" s="1"/>
  <c r="BQ115" i="7" s="1"/>
  <c r="BV115" i="7" s="1"/>
  <c r="CA115" i="7" s="1"/>
  <c r="CF115" i="7" s="1"/>
  <c r="CK115" i="7" s="1"/>
  <c r="CP115" i="7" s="1"/>
  <c r="CU115" i="7" s="1"/>
  <c r="CZ115" i="7" s="1"/>
  <c r="DE115" i="7" s="1"/>
  <c r="DJ115" i="7" s="1"/>
  <c r="DO115" i="7" s="1"/>
  <c r="AC116" i="7"/>
  <c r="AH116" i="7" s="1"/>
  <c r="X117" i="7"/>
  <c r="AC117" i="7" s="1"/>
  <c r="AH117" i="7" s="1"/>
  <c r="AM117" i="7" s="1"/>
  <c r="AR117" i="7" s="1"/>
  <c r="AW117" i="7" s="1"/>
  <c r="BB117" i="7" s="1"/>
  <c r="BG117" i="7" s="1"/>
  <c r="BL117" i="7" s="1"/>
  <c r="BQ117" i="7" s="1"/>
  <c r="BV117" i="7" s="1"/>
  <c r="CA117" i="7" s="1"/>
  <c r="CF117" i="7" s="1"/>
  <c r="CK117" i="7" s="1"/>
  <c r="CP117" i="7" s="1"/>
  <c r="CU117" i="7" s="1"/>
  <c r="CZ117" i="7" s="1"/>
  <c r="DE117" i="7" s="1"/>
  <c r="DJ117" i="7" s="1"/>
  <c r="DO117" i="7" s="1"/>
  <c r="AC118" i="7"/>
  <c r="AH118" i="7" s="1"/>
  <c r="Y127" i="7"/>
  <c r="Z127" i="7" s="1"/>
  <c r="AL127" i="7"/>
  <c r="AB128" i="7"/>
  <c r="Y134" i="7"/>
  <c r="DV175" i="7"/>
  <c r="BC183" i="7"/>
  <c r="AI183" i="7"/>
  <c r="BH183" i="7"/>
  <c r="AN183" i="7"/>
  <c r="T183" i="7"/>
  <c r="O183" i="7"/>
  <c r="AX183" i="7"/>
  <c r="AS183" i="7"/>
  <c r="Y183" i="7"/>
  <c r="AR191" i="7"/>
  <c r="AW191" i="7" s="1"/>
  <c r="AN191" i="7"/>
  <c r="AO191" i="7" s="1"/>
  <c r="T197" i="7"/>
  <c r="CJ226" i="7"/>
  <c r="CO226" i="7" s="1"/>
  <c r="CT226" i="7" s="1"/>
  <c r="CY226" i="7" s="1"/>
  <c r="CG226" i="7"/>
  <c r="CH226" i="7" s="1"/>
  <c r="AM243" i="7"/>
  <c r="AI243" i="7"/>
  <c r="AC249" i="7"/>
  <c r="AH249" i="7" s="1"/>
  <c r="W33" i="7"/>
  <c r="W36" i="7"/>
  <c r="W38" i="7"/>
  <c r="W39" i="7"/>
  <c r="DV42" i="7"/>
  <c r="O23" i="7"/>
  <c r="T23" i="7"/>
  <c r="U23" i="7" s="1"/>
  <c r="Y23" i="7"/>
  <c r="Z23" i="7" s="1"/>
  <c r="AD23" i="7"/>
  <c r="AE23" i="7" s="1"/>
  <c r="AI23" i="7"/>
  <c r="AJ23" i="7" s="1"/>
  <c r="AN23" i="7"/>
  <c r="AO23" i="7" s="1"/>
  <c r="AS23" i="7"/>
  <c r="AT23" i="7" s="1"/>
  <c r="AX23" i="7"/>
  <c r="AY23" i="7" s="1"/>
  <c r="BC23" i="7"/>
  <c r="BD23" i="7" s="1"/>
  <c r="BH23" i="7"/>
  <c r="BI23" i="7" s="1"/>
  <c r="BM23" i="7"/>
  <c r="BN23" i="7" s="1"/>
  <c r="BR23" i="7"/>
  <c r="BS23" i="7" s="1"/>
  <c r="BW23" i="7"/>
  <c r="BX23" i="7" s="1"/>
  <c r="CB23" i="7"/>
  <c r="CC23" i="7" s="1"/>
  <c r="CG23" i="7"/>
  <c r="CH23" i="7" s="1"/>
  <c r="CL23" i="7"/>
  <c r="CM23" i="7" s="1"/>
  <c r="CQ23" i="7"/>
  <c r="CR23" i="7" s="1"/>
  <c r="CV23" i="7"/>
  <c r="CW23" i="7" s="1"/>
  <c r="DA23" i="7"/>
  <c r="DB23" i="7" s="1"/>
  <c r="DF23" i="7"/>
  <c r="DG23" i="7" s="1"/>
  <c r="DK23" i="7"/>
  <c r="DL23" i="7" s="1"/>
  <c r="O30" i="7"/>
  <c r="T30" i="7"/>
  <c r="U30" i="7" s="1"/>
  <c r="Y30" i="7"/>
  <c r="Z30" i="7" s="1"/>
  <c r="AD30" i="7"/>
  <c r="AE30" i="7" s="1"/>
  <c r="AI30" i="7"/>
  <c r="AJ30" i="7" s="1"/>
  <c r="AN30" i="7"/>
  <c r="AO30" i="7" s="1"/>
  <c r="AS30" i="7"/>
  <c r="AT30" i="7" s="1"/>
  <c r="AX30" i="7"/>
  <c r="AY30" i="7" s="1"/>
  <c r="BC30" i="7"/>
  <c r="BD30" i="7" s="1"/>
  <c r="BH30" i="7"/>
  <c r="BI30" i="7" s="1"/>
  <c r="BM30" i="7"/>
  <c r="BN30" i="7" s="1"/>
  <c r="BR30" i="7"/>
  <c r="BS30" i="7" s="1"/>
  <c r="BW30" i="7"/>
  <c r="BX30" i="7" s="1"/>
  <c r="CB30" i="7"/>
  <c r="CC30" i="7" s="1"/>
  <c r="CG30" i="7"/>
  <c r="CH30" i="7" s="1"/>
  <c r="CL30" i="7"/>
  <c r="CM30" i="7" s="1"/>
  <c r="CQ30" i="7"/>
  <c r="CR30" i="7" s="1"/>
  <c r="CV30" i="7"/>
  <c r="CW30" i="7" s="1"/>
  <c r="DA30" i="7"/>
  <c r="DB30" i="7" s="1"/>
  <c r="DF30" i="7"/>
  <c r="DG30" i="7" s="1"/>
  <c r="DK30" i="7"/>
  <c r="DL30" i="7" s="1"/>
  <c r="Y71" i="7"/>
  <c r="Z71" i="7" s="1"/>
  <c r="Y81" i="7"/>
  <c r="Y87" i="7"/>
  <c r="Z87" i="7" s="1"/>
  <c r="P88" i="7"/>
  <c r="Y91" i="7"/>
  <c r="Z91" i="7" s="1"/>
  <c r="DP93" i="7"/>
  <c r="DQ93" i="7" s="1"/>
  <c r="DK93" i="7"/>
  <c r="DL93" i="7" s="1"/>
  <c r="DF93" i="7"/>
  <c r="DG93" i="7" s="1"/>
  <c r="DA93" i="7"/>
  <c r="DB93" i="7" s="1"/>
  <c r="CV93" i="7"/>
  <c r="CW93" i="7" s="1"/>
  <c r="CQ93" i="7"/>
  <c r="CR93" i="7" s="1"/>
  <c r="CL93" i="7"/>
  <c r="CM93" i="7" s="1"/>
  <c r="CG93" i="7"/>
  <c r="CH93" i="7" s="1"/>
  <c r="CB93" i="7"/>
  <c r="CC93" i="7" s="1"/>
  <c r="BW93" i="7"/>
  <c r="BX93" i="7" s="1"/>
  <c r="BR93" i="7"/>
  <c r="BS93" i="7" s="1"/>
  <c r="BM93" i="7"/>
  <c r="BN93" i="7" s="1"/>
  <c r="BH93" i="7"/>
  <c r="BI93" i="7" s="1"/>
  <c r="BC93" i="7"/>
  <c r="BD93" i="7" s="1"/>
  <c r="AX93" i="7"/>
  <c r="AY93" i="7" s="1"/>
  <c r="AS93" i="7"/>
  <c r="AT93" i="7" s="1"/>
  <c r="AN93" i="7"/>
  <c r="AO93" i="7" s="1"/>
  <c r="AI93" i="7"/>
  <c r="AJ93" i="7" s="1"/>
  <c r="AD93" i="7"/>
  <c r="AE93" i="7" s="1"/>
  <c r="Y93" i="7"/>
  <c r="Z93" i="7" s="1"/>
  <c r="T93" i="7"/>
  <c r="U93" i="7" s="1"/>
  <c r="O93" i="7"/>
  <c r="T96" i="7"/>
  <c r="AB96" i="7"/>
  <c r="AD127" i="7"/>
  <c r="AE127" i="7" s="1"/>
  <c r="AG134" i="7"/>
  <c r="AD134" i="7"/>
  <c r="AE134" i="7" s="1"/>
  <c r="BC155" i="7"/>
  <c r="AI155" i="7"/>
  <c r="BH155" i="7"/>
  <c r="AN155" i="7"/>
  <c r="T155" i="7"/>
  <c r="O155" i="7"/>
  <c r="AS155" i="7"/>
  <c r="AD155" i="7"/>
  <c r="Y155" i="7"/>
  <c r="P159" i="7"/>
  <c r="AD169" i="7"/>
  <c r="AE169" i="7" s="1"/>
  <c r="AG169" i="7"/>
  <c r="AB171" i="7"/>
  <c r="Y171" i="7"/>
  <c r="Z171" i="7" s="1"/>
  <c r="AD173" i="7"/>
  <c r="AE173" i="7" s="1"/>
  <c r="AG173" i="7"/>
  <c r="DT182" i="7"/>
  <c r="DW182" i="7"/>
  <c r="AD183" i="7"/>
  <c r="AB192" i="7"/>
  <c r="AR196" i="7"/>
  <c r="AW196" i="7" s="1"/>
  <c r="AN196" i="7"/>
  <c r="AO196" i="7" s="1"/>
  <c r="Y198" i="7"/>
  <c r="AB198" i="7"/>
  <c r="R211" i="7"/>
  <c r="O211" i="7"/>
  <c r="AV227" i="7"/>
  <c r="BA227" i="7" s="1"/>
  <c r="BF227" i="7" s="1"/>
  <c r="AS227" i="7"/>
  <c r="AT227" i="7" s="1"/>
  <c r="AD129" i="7"/>
  <c r="AE129" i="7" s="1"/>
  <c r="DP132" i="7"/>
  <c r="DQ132" i="7" s="1"/>
  <c r="DK132" i="7"/>
  <c r="DL132" i="7" s="1"/>
  <c r="DF132" i="7"/>
  <c r="DG132" i="7" s="1"/>
  <c r="DA132" i="7"/>
  <c r="DB132" i="7" s="1"/>
  <c r="CV132" i="7"/>
  <c r="CW132" i="7" s="1"/>
  <c r="CQ132" i="7"/>
  <c r="CR132" i="7" s="1"/>
  <c r="CL132" i="7"/>
  <c r="CM132" i="7" s="1"/>
  <c r="CG132" i="7"/>
  <c r="CH132" i="7" s="1"/>
  <c r="CB132" i="7"/>
  <c r="CC132" i="7" s="1"/>
  <c r="BW132" i="7"/>
  <c r="BX132" i="7" s="1"/>
  <c r="BR132" i="7"/>
  <c r="BS132" i="7" s="1"/>
  <c r="BM132" i="7"/>
  <c r="BN132" i="7" s="1"/>
  <c r="BH132" i="7"/>
  <c r="BI132" i="7" s="1"/>
  <c r="BC132" i="7"/>
  <c r="BD132" i="7" s="1"/>
  <c r="AX132" i="7"/>
  <c r="AY132" i="7" s="1"/>
  <c r="AS132" i="7"/>
  <c r="AT132" i="7" s="1"/>
  <c r="AN132" i="7"/>
  <c r="AO132" i="7" s="1"/>
  <c r="AI132" i="7"/>
  <c r="AJ132" i="7" s="1"/>
  <c r="AD132" i="7"/>
  <c r="AE132" i="7" s="1"/>
  <c r="Y132" i="7"/>
  <c r="Z132" i="7" s="1"/>
  <c r="O132" i="7"/>
  <c r="W158" i="7"/>
  <c r="AB158" i="7" s="1"/>
  <c r="T158" i="7"/>
  <c r="U158" i="7" s="1"/>
  <c r="Y160" i="7"/>
  <c r="AI163" i="7"/>
  <c r="AJ163" i="7" s="1"/>
  <c r="AN163" i="7"/>
  <c r="AO163" i="7" s="1"/>
  <c r="T163" i="7"/>
  <c r="U163" i="7" s="1"/>
  <c r="O163" i="7"/>
  <c r="Y163" i="7"/>
  <c r="Z163" i="7" s="1"/>
  <c r="Y164" i="7"/>
  <c r="Z164" i="7" s="1"/>
  <c r="AD164" i="7"/>
  <c r="AE164" i="7" s="1"/>
  <c r="T164" i="7"/>
  <c r="DV203" i="7"/>
  <c r="AG187" i="7"/>
  <c r="AD187" i="7"/>
  <c r="AE187" i="7" s="1"/>
  <c r="Y187" i="7"/>
  <c r="Z187" i="7" s="1"/>
  <c r="P188" i="7"/>
  <c r="Y189" i="7"/>
  <c r="Z189" i="7" s="1"/>
  <c r="AB189" i="7"/>
  <c r="P200" i="7"/>
  <c r="Y201" i="7"/>
  <c r="Z201" i="7" s="1"/>
  <c r="AB201" i="7"/>
  <c r="Y129" i="7"/>
  <c r="Z129" i="7" s="1"/>
  <c r="AG160" i="7"/>
  <c r="AD160" i="7"/>
  <c r="AE160" i="7" s="1"/>
  <c r="AD163" i="7"/>
  <c r="AE163" i="7" s="1"/>
  <c r="W166" i="7"/>
  <c r="AB166" i="7" s="1"/>
  <c r="T166" i="7"/>
  <c r="U166" i="7" s="1"/>
  <c r="W170" i="7"/>
  <c r="T170" i="7"/>
  <c r="U170" i="7" s="1"/>
  <c r="Y172" i="7"/>
  <c r="W174" i="7"/>
  <c r="T174" i="7"/>
  <c r="U174" i="7" s="1"/>
  <c r="AG188" i="7"/>
  <c r="AD188" i="7"/>
  <c r="AE188" i="7" s="1"/>
  <c r="Y188" i="7"/>
  <c r="Z188" i="7" s="1"/>
  <c r="P191" i="7"/>
  <c r="T193" i="7"/>
  <c r="AG199" i="7"/>
  <c r="AD199" i="7"/>
  <c r="AE199" i="7" s="1"/>
  <c r="Y199" i="7"/>
  <c r="Z199" i="7" s="1"/>
  <c r="DP161" i="7"/>
  <c r="DQ161" i="7" s="1"/>
  <c r="DK161" i="7"/>
  <c r="DL161" i="7" s="1"/>
  <c r="DF161" i="7"/>
  <c r="DG161" i="7" s="1"/>
  <c r="DA161" i="7"/>
  <c r="DB161" i="7" s="1"/>
  <c r="CV161" i="7"/>
  <c r="CW161" i="7" s="1"/>
  <c r="CQ161" i="7"/>
  <c r="CR161" i="7" s="1"/>
  <c r="CL161" i="7"/>
  <c r="CM161" i="7" s="1"/>
  <c r="CG161" i="7"/>
  <c r="CH161" i="7" s="1"/>
  <c r="CB161" i="7"/>
  <c r="CC161" i="7" s="1"/>
  <c r="BW161" i="7"/>
  <c r="BX161" i="7" s="1"/>
  <c r="BR161" i="7"/>
  <c r="BS161" i="7" s="1"/>
  <c r="BM161" i="7"/>
  <c r="BN161" i="7" s="1"/>
  <c r="BH161" i="7"/>
  <c r="BI161" i="7" s="1"/>
  <c r="BC161" i="7"/>
  <c r="BD161" i="7" s="1"/>
  <c r="AX161" i="7"/>
  <c r="AY161" i="7" s="1"/>
  <c r="AS161" i="7"/>
  <c r="AT161" i="7" s="1"/>
  <c r="AN161" i="7"/>
  <c r="AO161" i="7" s="1"/>
  <c r="AI161" i="7"/>
  <c r="AJ161" i="7" s="1"/>
  <c r="AD161" i="7"/>
  <c r="AE161" i="7" s="1"/>
  <c r="Y161" i="7"/>
  <c r="Z161" i="7" s="1"/>
  <c r="T161" i="7"/>
  <c r="U161" i="7" s="1"/>
  <c r="O161" i="7"/>
  <c r="T189" i="7"/>
  <c r="P196" i="7"/>
  <c r="Y200" i="7"/>
  <c r="Z200" i="7" s="1"/>
  <c r="AI200" i="7"/>
  <c r="AJ200" i="7" s="1"/>
  <c r="AB225" i="7"/>
  <c r="Y225" i="7"/>
  <c r="Y191" i="7"/>
  <c r="Z191" i="7" s="1"/>
  <c r="AI191" i="7"/>
  <c r="AJ191" i="7" s="1"/>
  <c r="P192" i="7"/>
  <c r="Y196" i="7"/>
  <c r="Z196" i="7" s="1"/>
  <c r="AI196" i="7"/>
  <c r="AJ196" i="7" s="1"/>
  <c r="T201" i="7"/>
  <c r="O229" i="7"/>
  <c r="S229" i="7"/>
  <c r="DT210" i="7"/>
  <c r="Y226" i="7"/>
  <c r="Z226" i="7" s="1"/>
  <c r="T250" i="7"/>
  <c r="U250" i="7" s="1"/>
  <c r="X250" i="7"/>
  <c r="AC250" i="7" s="1"/>
  <c r="AH250" i="7" s="1"/>
  <c r="AM250" i="7" s="1"/>
  <c r="AR250" i="7" s="1"/>
  <c r="AW250" i="7" s="1"/>
  <c r="BB250" i="7" s="1"/>
  <c r="BG250" i="7" s="1"/>
  <c r="BL250" i="7" s="1"/>
  <c r="BQ250" i="7" s="1"/>
  <c r="BV250" i="7" s="1"/>
  <c r="CA250" i="7" s="1"/>
  <c r="CF250" i="7" s="1"/>
  <c r="CK250" i="7" s="1"/>
  <c r="CP250" i="7" s="1"/>
  <c r="CU250" i="7" s="1"/>
  <c r="CZ250" i="7" s="1"/>
  <c r="DE250" i="7" s="1"/>
  <c r="DJ250" i="7" s="1"/>
  <c r="DO250" i="7" s="1"/>
  <c r="T215" i="7"/>
  <c r="U215" i="7" s="1"/>
  <c r="BR226" i="7"/>
  <c r="BS226" i="7" s="1"/>
  <c r="AX226" i="7"/>
  <c r="AY226" i="7" s="1"/>
  <c r="AD226" i="7"/>
  <c r="AE226" i="7" s="1"/>
  <c r="BW226" i="7"/>
  <c r="BX226" i="7" s="1"/>
  <c r="BC226" i="7"/>
  <c r="BD226" i="7" s="1"/>
  <c r="AI226" i="7"/>
  <c r="AJ226" i="7" s="1"/>
  <c r="O226" i="7"/>
  <c r="BH226" i="7"/>
  <c r="BI226" i="7" s="1"/>
  <c r="T226" i="7"/>
  <c r="U226" i="7" s="1"/>
  <c r="AS226" i="7"/>
  <c r="AT226" i="7" s="1"/>
  <c r="BM226" i="7"/>
  <c r="BN226" i="7" s="1"/>
  <c r="CB226" i="7"/>
  <c r="CC226" i="7" s="1"/>
  <c r="AD227" i="7"/>
  <c r="AE227" i="7" s="1"/>
  <c r="AI227" i="7"/>
  <c r="AJ227" i="7" s="1"/>
  <c r="O227" i="7"/>
  <c r="AN227" i="7"/>
  <c r="AO227" i="7" s="1"/>
  <c r="T227" i="7"/>
  <c r="U227" i="7" s="1"/>
  <c r="DP230" i="7"/>
  <c r="DQ230" i="7" s="1"/>
  <c r="DK230" i="7"/>
  <c r="DL230" i="7" s="1"/>
  <c r="DF230" i="7"/>
  <c r="DG230" i="7" s="1"/>
  <c r="DA230" i="7"/>
  <c r="DB230" i="7" s="1"/>
  <c r="CV230" i="7"/>
  <c r="CW230" i="7" s="1"/>
  <c r="CQ230" i="7"/>
  <c r="CR230" i="7" s="1"/>
  <c r="CL230" i="7"/>
  <c r="CM230" i="7" s="1"/>
  <c r="CG230" i="7"/>
  <c r="CH230" i="7" s="1"/>
  <c r="CB230" i="7"/>
  <c r="CC230" i="7" s="1"/>
  <c r="BW230" i="7"/>
  <c r="BX230" i="7" s="1"/>
  <c r="BR230" i="7"/>
  <c r="BS230" i="7" s="1"/>
  <c r="BM230" i="7"/>
  <c r="BN230" i="7" s="1"/>
  <c r="BH230" i="7"/>
  <c r="BI230" i="7" s="1"/>
  <c r="BC230" i="7"/>
  <c r="BD230" i="7" s="1"/>
  <c r="AX230" i="7"/>
  <c r="AY230" i="7" s="1"/>
  <c r="AS230" i="7"/>
  <c r="AT230" i="7" s="1"/>
  <c r="AN230" i="7"/>
  <c r="AO230" i="7" s="1"/>
  <c r="AI230" i="7"/>
  <c r="AJ230" i="7" s="1"/>
  <c r="AD230" i="7"/>
  <c r="AE230" i="7" s="1"/>
  <c r="Y230" i="7"/>
  <c r="Z230" i="7" s="1"/>
  <c r="T230" i="7"/>
  <c r="U230" i="7" s="1"/>
  <c r="O230" i="7"/>
  <c r="W233" i="7"/>
  <c r="O216" i="7"/>
  <c r="O225" i="7"/>
  <c r="T225" i="7"/>
  <c r="P243" i="7"/>
  <c r="AI244" i="7"/>
  <c r="AJ244" i="7" s="1"/>
  <c r="AL244" i="7"/>
  <c r="AQ244" i="7" s="1"/>
  <c r="AD244" i="7"/>
  <c r="AE244" i="7" s="1"/>
  <c r="Y262" i="7"/>
  <c r="AB262" i="7"/>
  <c r="DP245" i="7"/>
  <c r="DQ245" i="7" s="1"/>
  <c r="DK245" i="7"/>
  <c r="DL245" i="7" s="1"/>
  <c r="DF245" i="7"/>
  <c r="DG245" i="7" s="1"/>
  <c r="DA245" i="7"/>
  <c r="DB245" i="7" s="1"/>
  <c r="CV245" i="7"/>
  <c r="CW245" i="7" s="1"/>
  <c r="CQ245" i="7"/>
  <c r="CR245" i="7" s="1"/>
  <c r="CL245" i="7"/>
  <c r="CM245" i="7" s="1"/>
  <c r="CG245" i="7"/>
  <c r="CH245" i="7" s="1"/>
  <c r="CB245" i="7"/>
  <c r="CC245" i="7" s="1"/>
  <c r="BW245" i="7"/>
  <c r="BX245" i="7" s="1"/>
  <c r="BR245" i="7"/>
  <c r="BS245" i="7" s="1"/>
  <c r="BM245" i="7"/>
  <c r="BN245" i="7" s="1"/>
  <c r="BH245" i="7"/>
  <c r="BI245" i="7" s="1"/>
  <c r="BC245" i="7"/>
  <c r="BD245" i="7" s="1"/>
  <c r="AX245" i="7"/>
  <c r="AY245" i="7" s="1"/>
  <c r="AS245" i="7"/>
  <c r="AT245" i="7" s="1"/>
  <c r="AN245" i="7"/>
  <c r="AO245" i="7" s="1"/>
  <c r="AI245" i="7"/>
  <c r="AJ245" i="7" s="1"/>
  <c r="AD245" i="7"/>
  <c r="AE245" i="7" s="1"/>
  <c r="Y245" i="7"/>
  <c r="Z245" i="7" s="1"/>
  <c r="T245" i="7"/>
  <c r="U245" i="7" s="1"/>
  <c r="O245" i="7"/>
  <c r="P246" i="7"/>
  <c r="DP228" i="7"/>
  <c r="DQ228" i="7" s="1"/>
  <c r="DK228" i="7"/>
  <c r="DL228" i="7" s="1"/>
  <c r="DF228" i="7"/>
  <c r="DG228" i="7" s="1"/>
  <c r="DA228" i="7"/>
  <c r="DB228" i="7" s="1"/>
  <c r="CV228" i="7"/>
  <c r="CW228" i="7" s="1"/>
  <c r="CQ228" i="7"/>
  <c r="CR228" i="7" s="1"/>
  <c r="CL228" i="7"/>
  <c r="CM228" i="7" s="1"/>
  <c r="CG228" i="7"/>
  <c r="CH228" i="7" s="1"/>
  <c r="CB228" i="7"/>
  <c r="CC228" i="7" s="1"/>
  <c r="BW228" i="7"/>
  <c r="BX228" i="7" s="1"/>
  <c r="BR228" i="7"/>
  <c r="BS228" i="7" s="1"/>
  <c r="BM228" i="7"/>
  <c r="BN228" i="7" s="1"/>
  <c r="BH228" i="7"/>
  <c r="BI228" i="7" s="1"/>
  <c r="BC228" i="7"/>
  <c r="BD228" i="7" s="1"/>
  <c r="AX228" i="7"/>
  <c r="AY228" i="7" s="1"/>
  <c r="AS228" i="7"/>
  <c r="AT228" i="7" s="1"/>
  <c r="AN228" i="7"/>
  <c r="AO228" i="7" s="1"/>
  <c r="AI228" i="7"/>
  <c r="AJ228" i="7" s="1"/>
  <c r="AD228" i="7"/>
  <c r="AE228" i="7" s="1"/>
  <c r="Y228" i="7"/>
  <c r="Z228" i="7" s="1"/>
  <c r="T228" i="7"/>
  <c r="U228" i="7" s="1"/>
  <c r="O228" i="7"/>
  <c r="W232" i="7"/>
  <c r="W234" i="7"/>
  <c r="W247" i="7"/>
  <c r="AG248" i="7"/>
  <c r="AC251" i="7"/>
  <c r="AH251" i="7" s="1"/>
  <c r="Y263" i="7"/>
  <c r="Z263" i="7" s="1"/>
  <c r="AB263" i="7"/>
  <c r="W235" i="7"/>
  <c r="T235" i="7"/>
  <c r="U235" i="7" s="1"/>
  <c r="T248" i="7"/>
  <c r="U248" i="7" s="1"/>
  <c r="X248" i="7"/>
  <c r="AC253" i="7"/>
  <c r="AH253" i="7" s="1"/>
  <c r="AD243" i="7"/>
  <c r="T244" i="7"/>
  <c r="U244" i="7" s="1"/>
  <c r="Y254" i="7"/>
  <c r="Z254" i="7" s="1"/>
  <c r="Y243" i="7"/>
  <c r="DV255" i="7"/>
  <c r="AL250" i="7"/>
  <c r="AL252" i="7"/>
  <c r="AG254" i="7"/>
  <c r="AD254" i="7"/>
  <c r="AE254" i="7" s="1"/>
  <c r="P267" i="7"/>
  <c r="T268" i="7"/>
  <c r="W268" i="7"/>
  <c r="AB269" i="7"/>
  <c r="Y269" i="7"/>
  <c r="Z269" i="7" s="1"/>
  <c r="AD253" i="7"/>
  <c r="AE253" i="7" s="1"/>
  <c r="T262" i="7"/>
  <c r="T265" i="7"/>
  <c r="W265" i="7"/>
  <c r="W266" i="7"/>
  <c r="T266" i="7"/>
  <c r="T263" i="7"/>
  <c r="AG267" i="7"/>
  <c r="T271" i="7"/>
  <c r="U271" i="7" s="1"/>
  <c r="W271" i="7"/>
  <c r="O274" i="7"/>
  <c r="DV274" i="7"/>
  <c r="Y270" i="7"/>
  <c r="AB270" i="7"/>
  <c r="P272" i="7"/>
  <c r="W273" i="7"/>
  <c r="AG92" i="7" l="1"/>
  <c r="AD92" i="7"/>
  <c r="AE92" i="7" s="1"/>
  <c r="AG87" i="7"/>
  <c r="AL87" i="7" s="1"/>
  <c r="AQ87" i="7" s="1"/>
  <c r="AV87" i="7" s="1"/>
  <c r="BA87" i="7" s="1"/>
  <c r="BF87" i="7" s="1"/>
  <c r="BK87" i="7" s="1"/>
  <c r="BP87" i="7" s="1"/>
  <c r="BU87" i="7" s="1"/>
  <c r="BZ87" i="7" s="1"/>
  <c r="CE87" i="7" s="1"/>
  <c r="CJ87" i="7" s="1"/>
  <c r="CO87" i="7" s="1"/>
  <c r="CT87" i="7" s="1"/>
  <c r="CY87" i="7" s="1"/>
  <c r="DD87" i="7" s="1"/>
  <c r="DI87" i="7" s="1"/>
  <c r="DN87" i="7" s="1"/>
  <c r="AD87" i="7"/>
  <c r="AE87" i="7" s="1"/>
  <c r="AG102" i="7"/>
  <c r="AD102" i="7"/>
  <c r="AE102" i="7" s="1"/>
  <c r="AL156" i="7"/>
  <c r="AI156" i="7"/>
  <c r="AJ156" i="7" s="1"/>
  <c r="AB104" i="7"/>
  <c r="Y162" i="7"/>
  <c r="Z162" i="7" s="1"/>
  <c r="AB162" i="7"/>
  <c r="AG162" i="7" s="1"/>
  <c r="AD156" i="7"/>
  <c r="AE156" i="7" s="1"/>
  <c r="Y92" i="7"/>
  <c r="Z92" i="7" s="1"/>
  <c r="Y118" i="7"/>
  <c r="Z118" i="7" s="1"/>
  <c r="AB88" i="7"/>
  <c r="AB85" i="7"/>
  <c r="Y159" i="7"/>
  <c r="Z159" i="7" s="1"/>
  <c r="AB159" i="7"/>
  <c r="AG159" i="7" s="1"/>
  <c r="AD168" i="7"/>
  <c r="AE168" i="7" s="1"/>
  <c r="AB168" i="7"/>
  <c r="AG168" i="7" s="1"/>
  <c r="AN244" i="7"/>
  <c r="AO244" i="7" s="1"/>
  <c r="AL246" i="7"/>
  <c r="AQ246" i="7" s="1"/>
  <c r="Y168" i="7"/>
  <c r="Z168" i="7" s="1"/>
  <c r="P274" i="7"/>
  <c r="Y252" i="7"/>
  <c r="Z252" i="7" s="1"/>
  <c r="Y249" i="7"/>
  <c r="Z249" i="7" s="1"/>
  <c r="AI216" i="7"/>
  <c r="AJ216" i="7" s="1"/>
  <c r="Y167" i="7"/>
  <c r="Z167" i="7" s="1"/>
  <c r="BR155" i="7"/>
  <c r="BS155" i="7" s="1"/>
  <c r="AD251" i="7"/>
  <c r="AE251" i="7" s="1"/>
  <c r="AD249" i="7"/>
  <c r="AE249" i="7" s="1"/>
  <c r="AI252" i="7"/>
  <c r="AJ252" i="7" s="1"/>
  <c r="Y216" i="7"/>
  <c r="Z216" i="7" s="1"/>
  <c r="AS200" i="7"/>
  <c r="AT200" i="7" s="1"/>
  <c r="CB155" i="7"/>
  <c r="CC155" i="7" s="1"/>
  <c r="AD252" i="7"/>
  <c r="AE252" i="7" s="1"/>
  <c r="AD216" i="7"/>
  <c r="AE216" i="7" s="1"/>
  <c r="CG155" i="7"/>
  <c r="CH155" i="7" s="1"/>
  <c r="BW155" i="7"/>
  <c r="BX155" i="7" s="1"/>
  <c r="T255" i="7"/>
  <c r="U243" i="7"/>
  <c r="U255" i="7" s="1"/>
  <c r="DT51" i="7"/>
  <c r="DX51" i="7" s="1"/>
  <c r="AI91" i="7"/>
  <c r="AJ91" i="7" s="1"/>
  <c r="AC84" i="7"/>
  <c r="AD84" i="7" s="1"/>
  <c r="Y84" i="7"/>
  <c r="Z84" i="7" s="1"/>
  <c r="AD108" i="7"/>
  <c r="AE108" i="7" s="1"/>
  <c r="AD116" i="7"/>
  <c r="AE116" i="7" s="1"/>
  <c r="T84" i="7"/>
  <c r="U84" i="7" s="1"/>
  <c r="AD112" i="7"/>
  <c r="AE112" i="7" s="1"/>
  <c r="AI195" i="7"/>
  <c r="AJ195" i="7" s="1"/>
  <c r="Y29" i="7"/>
  <c r="Z29" i="7" s="1"/>
  <c r="Y165" i="7"/>
  <c r="Z165" i="7" s="1"/>
  <c r="AX200" i="7"/>
  <c r="AY200" i="7" s="1"/>
  <c r="BB200" i="7"/>
  <c r="AD272" i="7"/>
  <c r="AE272" i="7" s="1"/>
  <c r="AR195" i="7"/>
  <c r="AN195" i="7"/>
  <c r="AO195" i="7" s="1"/>
  <c r="AD250" i="7"/>
  <c r="AE250" i="7" s="1"/>
  <c r="AB264" i="7"/>
  <c r="AD264" i="7" s="1"/>
  <c r="AI272" i="7"/>
  <c r="AJ272" i="7" s="1"/>
  <c r="CQ226" i="7"/>
  <c r="CR226" i="7" s="1"/>
  <c r="CL226" i="7"/>
  <c r="CM226" i="7" s="1"/>
  <c r="Y195" i="7"/>
  <c r="Z195" i="7" s="1"/>
  <c r="Y192" i="7"/>
  <c r="Z192" i="7" s="1"/>
  <c r="Y272" i="7"/>
  <c r="Z272" i="7" s="1"/>
  <c r="Y250" i="7"/>
  <c r="Z250" i="7" s="1"/>
  <c r="AI250" i="7"/>
  <c r="AJ250" i="7" s="1"/>
  <c r="BC227" i="7"/>
  <c r="BD227" i="7" s="1"/>
  <c r="AS196" i="7"/>
  <c r="AT196" i="7" s="1"/>
  <c r="AS191" i="7"/>
  <c r="AT191" i="7" s="1"/>
  <c r="Y40" i="7"/>
  <c r="Z40" i="7" s="1"/>
  <c r="AD195" i="7"/>
  <c r="AE195" i="7" s="1"/>
  <c r="Y62" i="7"/>
  <c r="Z62" i="7" s="1"/>
  <c r="U42" i="7"/>
  <c r="U268" i="7"/>
  <c r="AL254" i="7"/>
  <c r="AI254" i="7"/>
  <c r="AJ254" i="7" s="1"/>
  <c r="AB247" i="7"/>
  <c r="Y247" i="7"/>
  <c r="AD189" i="7"/>
  <c r="AE189" i="7" s="1"/>
  <c r="AG189" i="7"/>
  <c r="Z160" i="7"/>
  <c r="AE183" i="7"/>
  <c r="P93" i="7"/>
  <c r="DS93" i="7"/>
  <c r="U183" i="7"/>
  <c r="T203" i="7"/>
  <c r="AD162" i="7"/>
  <c r="AD217" i="7"/>
  <c r="AE217" i="7" s="1"/>
  <c r="AG217" i="7"/>
  <c r="AD185" i="7"/>
  <c r="AE185" i="7" s="1"/>
  <c r="AG185" i="7"/>
  <c r="AG111" i="7"/>
  <c r="AD111" i="7"/>
  <c r="AE111" i="7" s="1"/>
  <c r="AG22" i="7"/>
  <c r="AD22" i="7"/>
  <c r="AE22" i="7" s="1"/>
  <c r="P32" i="7"/>
  <c r="DS32" i="7"/>
  <c r="AI70" i="7"/>
  <c r="AJ70" i="7" s="1"/>
  <c r="AL70" i="7"/>
  <c r="DS126" i="7"/>
  <c r="P126" i="7"/>
  <c r="CR126" i="7"/>
  <c r="P95" i="7"/>
  <c r="AG29" i="7"/>
  <c r="AD29" i="7"/>
  <c r="AE29" i="7" s="1"/>
  <c r="AG25" i="7"/>
  <c r="AD25" i="7"/>
  <c r="AG117" i="7"/>
  <c r="AD117" i="7"/>
  <c r="AE117" i="7" s="1"/>
  <c r="Z97" i="7"/>
  <c r="AQ81" i="7"/>
  <c r="AN81" i="7"/>
  <c r="AG68" i="7"/>
  <c r="AG56" i="7"/>
  <c r="Z270" i="7"/>
  <c r="T274" i="7"/>
  <c r="U262" i="7"/>
  <c r="Z243" i="7"/>
  <c r="Y193" i="7"/>
  <c r="Z193" i="7" s="1"/>
  <c r="AB193" i="7"/>
  <c r="AB170" i="7"/>
  <c r="Y170" i="7"/>
  <c r="Z170" i="7" s="1"/>
  <c r="Z155" i="7"/>
  <c r="Z81" i="7"/>
  <c r="DS23" i="7"/>
  <c r="P23" i="7"/>
  <c r="Y38" i="7"/>
  <c r="AB38" i="7"/>
  <c r="AR243" i="7"/>
  <c r="AN243" i="7"/>
  <c r="Y197" i="7"/>
  <c r="Z197" i="7" s="1"/>
  <c r="AB197" i="7"/>
  <c r="AY183" i="7"/>
  <c r="AO183" i="7"/>
  <c r="AQ130" i="7"/>
  <c r="AN130" i="7"/>
  <c r="DS103" i="7"/>
  <c r="T60" i="7"/>
  <c r="X60" i="7"/>
  <c r="Y37" i="7"/>
  <c r="AB37" i="7"/>
  <c r="Y21" i="7"/>
  <c r="AB21" i="7"/>
  <c r="U190" i="7"/>
  <c r="Z185" i="7"/>
  <c r="BV183" i="7"/>
  <c r="BR183" i="7"/>
  <c r="BB163" i="7"/>
  <c r="AX163" i="7"/>
  <c r="AY163" i="7" s="1"/>
  <c r="AD107" i="7"/>
  <c r="AG107" i="7"/>
  <c r="DS69" i="7"/>
  <c r="P69" i="7"/>
  <c r="DS65" i="7"/>
  <c r="P65" i="7"/>
  <c r="AG40" i="7"/>
  <c r="AD40" i="7"/>
  <c r="AE40" i="7" s="1"/>
  <c r="Y26" i="7"/>
  <c r="AB26" i="7"/>
  <c r="CP155" i="7"/>
  <c r="CL155" i="7"/>
  <c r="Y113" i="7"/>
  <c r="Y99" i="7"/>
  <c r="Z99" i="7" s="1"/>
  <c r="AB99" i="7"/>
  <c r="AG62" i="7"/>
  <c r="AD62" i="7"/>
  <c r="AE62" i="7" s="1"/>
  <c r="AG54" i="7"/>
  <c r="T42" i="7"/>
  <c r="AO126" i="7"/>
  <c r="BI126" i="7"/>
  <c r="CC126" i="7"/>
  <c r="CW126" i="7"/>
  <c r="DQ126" i="7"/>
  <c r="X95" i="7"/>
  <c r="T95" i="7"/>
  <c r="U95" i="7" s="1"/>
  <c r="Y90" i="7"/>
  <c r="Z90" i="7" s="1"/>
  <c r="AB90" i="7"/>
  <c r="DS63" i="7"/>
  <c r="P63" i="7"/>
  <c r="DS55" i="7"/>
  <c r="P55" i="7"/>
  <c r="AL157" i="7"/>
  <c r="AI157" i="7"/>
  <c r="Y109" i="7"/>
  <c r="Y273" i="7"/>
  <c r="AB273" i="7"/>
  <c r="U265" i="7"/>
  <c r="O236" i="7"/>
  <c r="P225" i="7"/>
  <c r="Y194" i="7"/>
  <c r="AB194" i="7"/>
  <c r="BB196" i="7"/>
  <c r="AX196" i="7"/>
  <c r="AY196" i="7" s="1"/>
  <c r="AL169" i="7"/>
  <c r="AI169" i="7"/>
  <c r="DS30" i="7"/>
  <c r="P30" i="7"/>
  <c r="AJ243" i="7"/>
  <c r="BB191" i="7"/>
  <c r="AX191" i="7"/>
  <c r="AY191" i="7" s="1"/>
  <c r="Z134" i="7"/>
  <c r="AM118" i="7"/>
  <c r="AI118" i="7"/>
  <c r="AJ118" i="7" s="1"/>
  <c r="AM114" i="7"/>
  <c r="AI114" i="7"/>
  <c r="AJ114" i="7" s="1"/>
  <c r="Y94" i="7"/>
  <c r="AB94" i="7"/>
  <c r="T64" i="7"/>
  <c r="X64" i="7"/>
  <c r="T54" i="7"/>
  <c r="Y27" i="7"/>
  <c r="AB27" i="7"/>
  <c r="AG202" i="7"/>
  <c r="AD202" i="7"/>
  <c r="AE202" i="7" s="1"/>
  <c r="Y190" i="7"/>
  <c r="Z190" i="7" s="1"/>
  <c r="AB190" i="7"/>
  <c r="BN183" i="7"/>
  <c r="BN155" i="7"/>
  <c r="U86" i="7"/>
  <c r="P156" i="7"/>
  <c r="AJ126" i="7"/>
  <c r="BD126" i="7"/>
  <c r="BX126" i="7"/>
  <c r="DL126" i="7"/>
  <c r="AL92" i="7"/>
  <c r="AI92" i="7"/>
  <c r="AR71" i="7"/>
  <c r="AN71" i="7"/>
  <c r="AO71" i="7" s="1"/>
  <c r="AI267" i="7"/>
  <c r="AJ267" i="7" s="1"/>
  <c r="AL267" i="7"/>
  <c r="U266" i="7"/>
  <c r="AB235" i="7"/>
  <c r="Y235" i="7"/>
  <c r="Z235" i="7" s="1"/>
  <c r="AM251" i="7"/>
  <c r="AI251" i="7"/>
  <c r="AJ251" i="7" s="1"/>
  <c r="Y234" i="7"/>
  <c r="AB234" i="7"/>
  <c r="Z262" i="7"/>
  <c r="P216" i="7"/>
  <c r="X229" i="7"/>
  <c r="T229" i="7"/>
  <c r="U229" i="7" s="1"/>
  <c r="U189" i="7"/>
  <c r="AB174" i="7"/>
  <c r="Y174" i="7"/>
  <c r="Z174" i="7" s="1"/>
  <c r="Y166" i="7"/>
  <c r="AD198" i="7"/>
  <c r="AE198" i="7" s="1"/>
  <c r="AG198" i="7"/>
  <c r="AT155" i="7"/>
  <c r="AO155" i="7"/>
  <c r="Y100" i="7"/>
  <c r="AB100" i="7"/>
  <c r="AB266" i="7"/>
  <c r="Y266" i="7"/>
  <c r="Z266" i="7" s="1"/>
  <c r="AG269" i="7"/>
  <c r="AD269" i="7"/>
  <c r="AQ250" i="7"/>
  <c r="AN250" i="7"/>
  <c r="AO250" i="7" s="1"/>
  <c r="AE243" i="7"/>
  <c r="Y232" i="7"/>
  <c r="AB232" i="7"/>
  <c r="DS245" i="7"/>
  <c r="P245" i="7"/>
  <c r="P255" i="7" s="1"/>
  <c r="U225" i="7"/>
  <c r="O255" i="7"/>
  <c r="Y231" i="7"/>
  <c r="AB231" i="7"/>
  <c r="AN246" i="7"/>
  <c r="P227" i="7"/>
  <c r="AX227" i="7"/>
  <c r="AY227" i="7" s="1"/>
  <c r="CV226" i="7"/>
  <c r="CW226" i="7" s="1"/>
  <c r="P229" i="7"/>
  <c r="Z225" i="7"/>
  <c r="DS161" i="7"/>
  <c r="P161" i="7"/>
  <c r="AL199" i="7"/>
  <c r="AI199" i="7"/>
  <c r="U193" i="7"/>
  <c r="Z172" i="7"/>
  <c r="AL187" i="7"/>
  <c r="AI187" i="7"/>
  <c r="AJ187" i="7" s="1"/>
  <c r="U164" i="7"/>
  <c r="Y158" i="7"/>
  <c r="DS132" i="7"/>
  <c r="P132" i="7"/>
  <c r="AD118" i="7"/>
  <c r="AD114" i="7"/>
  <c r="AD110" i="7"/>
  <c r="Z198" i="7"/>
  <c r="AG192" i="7"/>
  <c r="AD192" i="7"/>
  <c r="DX182" i="7"/>
  <c r="AE155" i="7"/>
  <c r="BI155" i="7"/>
  <c r="AJ155" i="7"/>
  <c r="AL134" i="7"/>
  <c r="AI134" i="7"/>
  <c r="AJ134" i="7" s="1"/>
  <c r="AD96" i="7"/>
  <c r="AE96" i="7" s="1"/>
  <c r="AG96" i="7"/>
  <c r="DV278" i="7"/>
  <c r="Y36" i="7"/>
  <c r="AB36" i="7"/>
  <c r="AM249" i="7"/>
  <c r="AI249" i="7"/>
  <c r="U197" i="7"/>
  <c r="Z183" i="7"/>
  <c r="BI183" i="7"/>
  <c r="AJ183" i="7"/>
  <c r="AD128" i="7"/>
  <c r="AG128" i="7"/>
  <c r="AM116" i="7"/>
  <c r="AI116" i="7"/>
  <c r="AJ116" i="7" s="1"/>
  <c r="AM112" i="7"/>
  <c r="AI112" i="7"/>
  <c r="AJ112" i="7" s="1"/>
  <c r="AM108" i="7"/>
  <c r="AI108" i="7"/>
  <c r="AJ108" i="7" s="1"/>
  <c r="U70" i="7"/>
  <c r="AD133" i="7"/>
  <c r="AE133" i="7" s="1"/>
  <c r="AG133" i="7"/>
  <c r="P85" i="7"/>
  <c r="T68" i="7"/>
  <c r="X68" i="7"/>
  <c r="T58" i="7"/>
  <c r="X58" i="7"/>
  <c r="Y35" i="7"/>
  <c r="AB35" i="7"/>
  <c r="AD186" i="7"/>
  <c r="AE186" i="7" s="1"/>
  <c r="AG186" i="7"/>
  <c r="AR87" i="7"/>
  <c r="DS61" i="7"/>
  <c r="P61" i="7"/>
  <c r="DS57" i="7"/>
  <c r="P57" i="7"/>
  <c r="DS53" i="7"/>
  <c r="P53" i="7"/>
  <c r="DS31" i="7"/>
  <c r="Y105" i="7"/>
  <c r="Z105" i="7" s="1"/>
  <c r="AB105" i="7"/>
  <c r="AG64" i="7"/>
  <c r="DX125" i="7"/>
  <c r="AG113" i="7"/>
  <c r="AD113" i="7"/>
  <c r="AE113" i="7" s="1"/>
  <c r="U99" i="7"/>
  <c r="U81" i="7"/>
  <c r="Z126" i="7"/>
  <c r="AT126" i="7"/>
  <c r="BN126" i="7"/>
  <c r="CH126" i="7"/>
  <c r="DB126" i="7"/>
  <c r="Y115" i="7"/>
  <c r="U90" i="7"/>
  <c r="DS28" i="7"/>
  <c r="DS24" i="7"/>
  <c r="AG109" i="7"/>
  <c r="AD109" i="7"/>
  <c r="AE109" i="7" s="1"/>
  <c r="AL82" i="7"/>
  <c r="AI82" i="7"/>
  <c r="AG60" i="7"/>
  <c r="AG52" i="7"/>
  <c r="AD52" i="7"/>
  <c r="AD270" i="7"/>
  <c r="AE270" i="7" s="1"/>
  <c r="AG270" i="7"/>
  <c r="U263" i="7"/>
  <c r="Y248" i="7"/>
  <c r="AC248" i="7"/>
  <c r="AD262" i="7"/>
  <c r="AG262" i="7"/>
  <c r="Y233" i="7"/>
  <c r="AB233" i="7"/>
  <c r="AD201" i="7"/>
  <c r="AE201" i="7" s="1"/>
  <c r="AG201" i="7"/>
  <c r="P163" i="7"/>
  <c r="T211" i="7"/>
  <c r="AL173" i="7"/>
  <c r="AI173" i="7"/>
  <c r="T175" i="7"/>
  <c r="U155" i="7"/>
  <c r="DK98" i="7"/>
  <c r="DL98" i="7" s="1"/>
  <c r="DA98" i="7"/>
  <c r="DB98" i="7" s="1"/>
  <c r="CQ98" i="7"/>
  <c r="CR98" i="7" s="1"/>
  <c r="CG98" i="7"/>
  <c r="CH98" i="7" s="1"/>
  <c r="BW98" i="7"/>
  <c r="BX98" i="7" s="1"/>
  <c r="BM98" i="7"/>
  <c r="BN98" i="7" s="1"/>
  <c r="BC98" i="7"/>
  <c r="BD98" i="7" s="1"/>
  <c r="AS98" i="7"/>
  <c r="AT98" i="7" s="1"/>
  <c r="AI98" i="7"/>
  <c r="AJ98" i="7" s="1"/>
  <c r="Y98" i="7"/>
  <c r="Z98" i="7" s="1"/>
  <c r="O98" i="7"/>
  <c r="DP98" i="7"/>
  <c r="DQ98" i="7" s="1"/>
  <c r="DF98" i="7"/>
  <c r="DG98" i="7" s="1"/>
  <c r="CV98" i="7"/>
  <c r="CW98" i="7" s="1"/>
  <c r="CL98" i="7"/>
  <c r="CM98" i="7" s="1"/>
  <c r="CB98" i="7"/>
  <c r="CC98" i="7" s="1"/>
  <c r="BR98" i="7"/>
  <c r="BS98" i="7" s="1"/>
  <c r="BH98" i="7"/>
  <c r="BI98" i="7" s="1"/>
  <c r="AX98" i="7"/>
  <c r="AY98" i="7" s="1"/>
  <c r="AN98" i="7"/>
  <c r="AO98" i="7" s="1"/>
  <c r="AD98" i="7"/>
  <c r="AE98" i="7" s="1"/>
  <c r="T98" i="7"/>
  <c r="U98" i="7" s="1"/>
  <c r="Y39" i="7"/>
  <c r="AB39" i="7"/>
  <c r="AM110" i="7"/>
  <c r="AI110" i="7"/>
  <c r="AJ110" i="7" s="1"/>
  <c r="DS83" i="7"/>
  <c r="P83" i="7"/>
  <c r="P52" i="7"/>
  <c r="O73" i="7"/>
  <c r="Y271" i="7"/>
  <c r="Z271" i="7" s="1"/>
  <c r="AB271" i="7"/>
  <c r="Y265" i="7"/>
  <c r="Z265" i="7" s="1"/>
  <c r="AB265" i="7"/>
  <c r="Y268" i="7"/>
  <c r="Z268" i="7" s="1"/>
  <c r="AB268" i="7"/>
  <c r="AQ252" i="7"/>
  <c r="AN252" i="7"/>
  <c r="AM253" i="7"/>
  <c r="AI253" i="7"/>
  <c r="AD263" i="7"/>
  <c r="AE263" i="7" s="1"/>
  <c r="AG263" i="7"/>
  <c r="AL248" i="7"/>
  <c r="DS228" i="7"/>
  <c r="P228" i="7"/>
  <c r="AQ272" i="7"/>
  <c r="AN272" i="7"/>
  <c r="AV244" i="7"/>
  <c r="AS244" i="7"/>
  <c r="P230" i="7"/>
  <c r="DS230" i="7"/>
  <c r="P226" i="7"/>
  <c r="AB215" i="7"/>
  <c r="Y215" i="7"/>
  <c r="DX210" i="7"/>
  <c r="U201" i="7"/>
  <c r="AD225" i="7"/>
  <c r="AG225" i="7"/>
  <c r="AL188" i="7"/>
  <c r="AI188" i="7"/>
  <c r="AL160" i="7"/>
  <c r="AI160" i="7"/>
  <c r="AJ160" i="7" s="1"/>
  <c r="BK227" i="7"/>
  <c r="BH227" i="7"/>
  <c r="BI227" i="7" s="1"/>
  <c r="P211" i="7"/>
  <c r="O218" i="7"/>
  <c r="AG171" i="7"/>
  <c r="AD171" i="7"/>
  <c r="AG167" i="7"/>
  <c r="AD167" i="7"/>
  <c r="P155" i="7"/>
  <c r="O175" i="7"/>
  <c r="BD155" i="7"/>
  <c r="Y135" i="7"/>
  <c r="Z135" i="7" s="1"/>
  <c r="AB135" i="7"/>
  <c r="Y106" i="7"/>
  <c r="AB106" i="7"/>
  <c r="U96" i="7"/>
  <c r="O42" i="7"/>
  <c r="Y33" i="7"/>
  <c r="AB33" i="7"/>
  <c r="DD226" i="7"/>
  <c r="DA226" i="7"/>
  <c r="DB226" i="7" s="1"/>
  <c r="AT183" i="7"/>
  <c r="O203" i="7"/>
  <c r="P183" i="7"/>
  <c r="P203" i="7" s="1"/>
  <c r="BD183" i="7"/>
  <c r="AQ127" i="7"/>
  <c r="AN127" i="7"/>
  <c r="AO127" i="7" s="1"/>
  <c r="P102" i="7"/>
  <c r="P89" i="7"/>
  <c r="DS89" i="7"/>
  <c r="AE81" i="7"/>
  <c r="P62" i="7"/>
  <c r="AQ216" i="7"/>
  <c r="AN216" i="7"/>
  <c r="AO216" i="7" s="1"/>
  <c r="AG184" i="7"/>
  <c r="AD184" i="7"/>
  <c r="AE184" i="7" s="1"/>
  <c r="P104" i="7"/>
  <c r="T66" i="7"/>
  <c r="X66" i="7"/>
  <c r="T56" i="7"/>
  <c r="Y34" i="7"/>
  <c r="AB34" i="7"/>
  <c r="Z186" i="7"/>
  <c r="AL172" i="7"/>
  <c r="AI172" i="7"/>
  <c r="AJ172" i="7" s="1"/>
  <c r="AQ164" i="7"/>
  <c r="AN164" i="7"/>
  <c r="AO164" i="7" s="1"/>
  <c r="Y111" i="7"/>
  <c r="U105" i="7"/>
  <c r="Y86" i="7"/>
  <c r="Z86" i="7" s="1"/>
  <c r="AB86" i="7"/>
  <c r="AG66" i="7"/>
  <c r="AG58" i="7"/>
  <c r="AE126" i="7"/>
  <c r="AY126" i="7"/>
  <c r="BS126" i="7"/>
  <c r="CM126" i="7"/>
  <c r="DG126" i="7"/>
  <c r="AG115" i="7"/>
  <c r="AD115" i="7"/>
  <c r="AE115" i="7" s="1"/>
  <c r="AG101" i="7"/>
  <c r="AD101" i="7"/>
  <c r="DS67" i="7"/>
  <c r="P67" i="7"/>
  <c r="DS59" i="7"/>
  <c r="P59" i="7"/>
  <c r="AD147" i="7"/>
  <c r="AE147" i="7" s="1"/>
  <c r="AG147" i="7"/>
  <c r="Y117" i="7"/>
  <c r="AD97" i="7"/>
  <c r="AE97" i="7" s="1"/>
  <c r="AG97" i="7"/>
  <c r="AR91" i="7"/>
  <c r="AN91" i="7"/>
  <c r="AJ81" i="7"/>
  <c r="AR129" i="7"/>
  <c r="AN129" i="7"/>
  <c r="AO129" i="7" s="1"/>
  <c r="AI168" i="7" l="1"/>
  <c r="AJ168" i="7" s="1"/>
  <c r="AL168" i="7"/>
  <c r="AI87" i="7"/>
  <c r="AJ87" i="7" s="1"/>
  <c r="AG88" i="7"/>
  <c r="AD88" i="7"/>
  <c r="AQ156" i="7"/>
  <c r="AN156" i="7"/>
  <c r="AO156" i="7" s="1"/>
  <c r="AD159" i="7"/>
  <c r="AE159" i="7" s="1"/>
  <c r="AN87" i="7"/>
  <c r="AO87" i="7" s="1"/>
  <c r="AG85" i="7"/>
  <c r="AD85" i="7"/>
  <c r="AG104" i="7"/>
  <c r="AD104" i="7"/>
  <c r="AL102" i="7"/>
  <c r="AI102" i="7"/>
  <c r="E131" i="7"/>
  <c r="D131" i="7" s="1"/>
  <c r="AD131" i="7" s="1"/>
  <c r="AE131" i="7" s="1"/>
  <c r="AG264" i="7"/>
  <c r="AL264" i="7" s="1"/>
  <c r="T236" i="7"/>
  <c r="AH84" i="7"/>
  <c r="AM84" i="7" s="1"/>
  <c r="AG165" i="7"/>
  <c r="AD165" i="7"/>
  <c r="AE165" i="7" s="1"/>
  <c r="U175" i="7"/>
  <c r="BG200" i="7"/>
  <c r="BC200" i="7"/>
  <c r="BD200" i="7" s="1"/>
  <c r="AW195" i="7"/>
  <c r="AS195" i="7"/>
  <c r="AT195" i="7" s="1"/>
  <c r="T119" i="7"/>
  <c r="P73" i="7"/>
  <c r="U119" i="7"/>
  <c r="AW129" i="7"/>
  <c r="AS129" i="7"/>
  <c r="AT129" i="7" s="1"/>
  <c r="DT59" i="7"/>
  <c r="DX59" i="7" s="1"/>
  <c r="DW59" i="7"/>
  <c r="AL101" i="7"/>
  <c r="AI101" i="7"/>
  <c r="AJ101" i="7" s="1"/>
  <c r="Z111" i="7"/>
  <c r="AV164" i="7"/>
  <c r="AS164" i="7"/>
  <c r="AT164" i="7" s="1"/>
  <c r="AV127" i="7"/>
  <c r="AS127" i="7"/>
  <c r="Z106" i="7"/>
  <c r="AL171" i="7"/>
  <c r="AI171" i="7"/>
  <c r="AJ171" i="7" s="1"/>
  <c r="AX244" i="7"/>
  <c r="AY244" i="7" s="1"/>
  <c r="BA244" i="7"/>
  <c r="AV252" i="7"/>
  <c r="AS252" i="7"/>
  <c r="AT252" i="7" s="1"/>
  <c r="AB211" i="7"/>
  <c r="Y211" i="7"/>
  <c r="Z233" i="7"/>
  <c r="Z248" i="7"/>
  <c r="AL60" i="7"/>
  <c r="AL109" i="7"/>
  <c r="AI109" i="7"/>
  <c r="AJ109" i="7" s="1"/>
  <c r="AE84" i="7"/>
  <c r="DT53" i="7"/>
  <c r="DX53" i="7" s="1"/>
  <c r="DW53" i="7"/>
  <c r="AI186" i="7"/>
  <c r="AL186" i="7"/>
  <c r="Z35" i="7"/>
  <c r="AE128" i="7"/>
  <c r="Z158" i="7"/>
  <c r="AD231" i="7"/>
  <c r="AE231" i="7" s="1"/>
  <c r="AG231" i="7"/>
  <c r="AD232" i="7"/>
  <c r="AE232" i="7" s="1"/>
  <c r="AG232" i="7"/>
  <c r="Z100" i="7"/>
  <c r="AD166" i="7"/>
  <c r="AE166" i="7" s="1"/>
  <c r="AG166" i="7"/>
  <c r="AQ267" i="7"/>
  <c r="AN267" i="7"/>
  <c r="AW71" i="7"/>
  <c r="AS71" i="7"/>
  <c r="U54" i="7"/>
  <c r="AD94" i="7"/>
  <c r="AE94" i="7" s="1"/>
  <c r="AG94" i="7"/>
  <c r="AD90" i="7"/>
  <c r="AG90" i="7"/>
  <c r="AL62" i="7"/>
  <c r="AI62" i="7"/>
  <c r="AD26" i="7"/>
  <c r="AE26" i="7" s="1"/>
  <c r="AG26" i="7"/>
  <c r="AI107" i="7"/>
  <c r="AJ107" i="7" s="1"/>
  <c r="AL107" i="7"/>
  <c r="AD37" i="7"/>
  <c r="AE37" i="7" s="1"/>
  <c r="AG37" i="7"/>
  <c r="AW243" i="7"/>
  <c r="AS243" i="7"/>
  <c r="Z38" i="7"/>
  <c r="AL56" i="7"/>
  <c r="AV81" i="7"/>
  <c r="AS81" i="7"/>
  <c r="AL117" i="7"/>
  <c r="AI117" i="7"/>
  <c r="AJ117" i="7" s="1"/>
  <c r="AL29" i="7"/>
  <c r="AI29" i="7"/>
  <c r="AN70" i="7"/>
  <c r="AO70" i="7" s="1"/>
  <c r="AQ70" i="7"/>
  <c r="AI185" i="7"/>
  <c r="AL185" i="7"/>
  <c r="AI162" i="7"/>
  <c r="AJ162" i="7" s="1"/>
  <c r="AL162" i="7"/>
  <c r="AW91" i="7"/>
  <c r="AS91" i="7"/>
  <c r="AT91" i="7" s="1"/>
  <c r="AI147" i="7"/>
  <c r="AJ147" i="7" s="1"/>
  <c r="AL147" i="7"/>
  <c r="AL66" i="7"/>
  <c r="AD34" i="7"/>
  <c r="AE34" i="7" s="1"/>
  <c r="AG34" i="7"/>
  <c r="AC66" i="7"/>
  <c r="Y66" i="7"/>
  <c r="Z66" i="7" s="1"/>
  <c r="DI226" i="7"/>
  <c r="DF226" i="7"/>
  <c r="DG226" i="7" s="1"/>
  <c r="P175" i="7"/>
  <c r="BP227" i="7"/>
  <c r="BM227" i="7"/>
  <c r="BN227" i="7" s="1"/>
  <c r="DT230" i="7"/>
  <c r="DX230" i="7" s="1"/>
  <c r="DW230" i="7"/>
  <c r="AO272" i="7"/>
  <c r="AJ253" i="7"/>
  <c r="AG268" i="7"/>
  <c r="AD268" i="7"/>
  <c r="AD271" i="7"/>
  <c r="AE271" i="7" s="1"/>
  <c r="AG271" i="7"/>
  <c r="AR110" i="7"/>
  <c r="AN110" i="7"/>
  <c r="AO110" i="7" s="1"/>
  <c r="Z39" i="7"/>
  <c r="AJ173" i="7"/>
  <c r="AI262" i="7"/>
  <c r="AL262" i="7"/>
  <c r="AE52" i="7"/>
  <c r="AJ82" i="7"/>
  <c r="DT24" i="7"/>
  <c r="DX24" i="7" s="1"/>
  <c r="DW24" i="7"/>
  <c r="AL113" i="7"/>
  <c r="AI113" i="7"/>
  <c r="AJ113" i="7" s="1"/>
  <c r="AL64" i="7"/>
  <c r="AI84" i="7"/>
  <c r="AC58" i="7"/>
  <c r="Y58" i="7"/>
  <c r="Z58" i="7" s="1"/>
  <c r="AR108" i="7"/>
  <c r="AN108" i="7"/>
  <c r="AO108" i="7" s="1"/>
  <c r="AR116" i="7"/>
  <c r="AN116" i="7"/>
  <c r="AO116" i="7" s="1"/>
  <c r="Y203" i="7"/>
  <c r="AJ249" i="7"/>
  <c r="AN134" i="7"/>
  <c r="AO134" i="7" s="1"/>
  <c r="AQ134" i="7"/>
  <c r="AE192" i="7"/>
  <c r="AE118" i="7"/>
  <c r="AG158" i="7"/>
  <c r="AD158" i="7"/>
  <c r="AQ187" i="7"/>
  <c r="AN187" i="7"/>
  <c r="AO187" i="7" s="1"/>
  <c r="Z231" i="7"/>
  <c r="Z232" i="7"/>
  <c r="AE269" i="7"/>
  <c r="AC229" i="7"/>
  <c r="Y229" i="7"/>
  <c r="Z234" i="7"/>
  <c r="AD235" i="7"/>
  <c r="AE235" i="7" s="1"/>
  <c r="AG235" i="7"/>
  <c r="AJ92" i="7"/>
  <c r="AD27" i="7"/>
  <c r="AE27" i="7" s="1"/>
  <c r="AG27" i="7"/>
  <c r="AC64" i="7"/>
  <c r="Y64" i="7"/>
  <c r="Z64" i="7" s="1"/>
  <c r="Z94" i="7"/>
  <c r="AR118" i="7"/>
  <c r="AN118" i="7"/>
  <c r="AO118" i="7" s="1"/>
  <c r="BG191" i="7"/>
  <c r="BC191" i="7"/>
  <c r="BD191" i="7" s="1"/>
  <c r="DT30" i="7"/>
  <c r="DX30" i="7" s="1"/>
  <c r="DW30" i="7"/>
  <c r="BG196" i="7"/>
  <c r="BC196" i="7"/>
  <c r="BD196" i="7" s="1"/>
  <c r="AD194" i="7"/>
  <c r="AE194" i="7" s="1"/>
  <c r="AG194" i="7"/>
  <c r="Z109" i="7"/>
  <c r="DT55" i="7"/>
  <c r="DX55" i="7" s="1"/>
  <c r="DW55" i="7"/>
  <c r="AD99" i="7"/>
  <c r="AG99" i="7"/>
  <c r="Z26" i="7"/>
  <c r="DT65" i="7"/>
  <c r="DX65" i="7" s="1"/>
  <c r="DW65" i="7"/>
  <c r="AE107" i="7"/>
  <c r="BG163" i="7"/>
  <c r="BC163" i="7"/>
  <c r="BD163" i="7" s="1"/>
  <c r="Z37" i="7"/>
  <c r="DT103" i="7"/>
  <c r="DX103" i="7" s="1"/>
  <c r="DW103" i="7"/>
  <c r="P42" i="7"/>
  <c r="AE25" i="7"/>
  <c r="AL22" i="7"/>
  <c r="AI22" i="7"/>
  <c r="AJ22" i="7" s="1"/>
  <c r="AI189" i="7"/>
  <c r="AL189" i="7"/>
  <c r="Z247" i="7"/>
  <c r="AI97" i="7"/>
  <c r="AJ97" i="7" s="1"/>
  <c r="AL97" i="7"/>
  <c r="DT67" i="7"/>
  <c r="DX67" i="7" s="1"/>
  <c r="DW67" i="7"/>
  <c r="AL115" i="7"/>
  <c r="AI115" i="7"/>
  <c r="AJ115" i="7" s="1"/>
  <c r="AD86" i="7"/>
  <c r="AE86" i="7" s="1"/>
  <c r="AG86" i="7"/>
  <c r="AQ172" i="7"/>
  <c r="AN172" i="7"/>
  <c r="AO172" i="7" s="1"/>
  <c r="Z34" i="7"/>
  <c r="U66" i="7"/>
  <c r="AL184" i="7"/>
  <c r="AI184" i="7"/>
  <c r="AV216" i="7"/>
  <c r="AS216" i="7"/>
  <c r="AT216" i="7" s="1"/>
  <c r="AD33" i="7"/>
  <c r="AE33" i="7" s="1"/>
  <c r="AG33" i="7"/>
  <c r="AD135" i="7"/>
  <c r="AG135" i="7"/>
  <c r="AL167" i="7"/>
  <c r="AI167" i="7"/>
  <c r="AJ167" i="7" s="1"/>
  <c r="AQ188" i="7"/>
  <c r="AN188" i="7"/>
  <c r="AO188" i="7" s="1"/>
  <c r="AL225" i="7"/>
  <c r="AI225" i="7"/>
  <c r="AG215" i="7"/>
  <c r="AD215" i="7"/>
  <c r="AE215" i="7" s="1"/>
  <c r="AS272" i="7"/>
  <c r="AT272" i="7" s="1"/>
  <c r="AV272" i="7"/>
  <c r="AQ248" i="7"/>
  <c r="AR253" i="7"/>
  <c r="AN253" i="7"/>
  <c r="AO253" i="7" s="1"/>
  <c r="DS98" i="7"/>
  <c r="P98" i="7"/>
  <c r="P119" i="7" s="1"/>
  <c r="AQ173" i="7"/>
  <c r="AN173" i="7"/>
  <c r="AO173" i="7" s="1"/>
  <c r="AE262" i="7"/>
  <c r="AL52" i="7"/>
  <c r="AI52" i="7"/>
  <c r="AQ82" i="7"/>
  <c r="AN82" i="7"/>
  <c r="AO82" i="7" s="1"/>
  <c r="DT28" i="7"/>
  <c r="DX28" i="7" s="1"/>
  <c r="DW28" i="7"/>
  <c r="Z115" i="7"/>
  <c r="AD105" i="7"/>
  <c r="AE105" i="7" s="1"/>
  <c r="AG105" i="7"/>
  <c r="DT31" i="7"/>
  <c r="DX31" i="7" s="1"/>
  <c r="DW31" i="7"/>
  <c r="DT57" i="7"/>
  <c r="DX57" i="7" s="1"/>
  <c r="DW57" i="7"/>
  <c r="AW87" i="7"/>
  <c r="AS87" i="7"/>
  <c r="U58" i="7"/>
  <c r="AR249" i="7"/>
  <c r="AN249" i="7"/>
  <c r="AO249" i="7" s="1"/>
  <c r="AI96" i="7"/>
  <c r="AL96" i="7"/>
  <c r="AL192" i="7"/>
  <c r="AI192" i="7"/>
  <c r="AJ192" i="7" s="1"/>
  <c r="AJ199" i="7"/>
  <c r="DW161" i="7"/>
  <c r="DT161" i="7"/>
  <c r="DX161" i="7" s="1"/>
  <c r="AO246" i="7"/>
  <c r="AI269" i="7"/>
  <c r="AJ269" i="7" s="1"/>
  <c r="AL269" i="7"/>
  <c r="AD266" i="7"/>
  <c r="AE266" i="7" s="1"/>
  <c r="AG266" i="7"/>
  <c r="AD174" i="7"/>
  <c r="AE174" i="7" s="1"/>
  <c r="AG174" i="7"/>
  <c r="AQ92" i="7"/>
  <c r="AN92" i="7"/>
  <c r="AO92" i="7" s="1"/>
  <c r="AL202" i="7"/>
  <c r="AI202" i="7"/>
  <c r="AJ202" i="7" s="1"/>
  <c r="Z27" i="7"/>
  <c r="U64" i="7"/>
  <c r="AJ169" i="7"/>
  <c r="Z194" i="7"/>
  <c r="Z203" i="7" s="1"/>
  <c r="P236" i="7"/>
  <c r="AG273" i="7"/>
  <c r="AD273" i="7"/>
  <c r="AE273" i="7" s="1"/>
  <c r="AJ157" i="7"/>
  <c r="AL54" i="7"/>
  <c r="CM155" i="7"/>
  <c r="BS183" i="7"/>
  <c r="AD21" i="7"/>
  <c r="AG21" i="7"/>
  <c r="AC60" i="7"/>
  <c r="Y60" i="7"/>
  <c r="Z60" i="7" s="1"/>
  <c r="AO130" i="7"/>
  <c r="AQ168" i="7"/>
  <c r="AN168" i="7"/>
  <c r="DT23" i="7"/>
  <c r="DX23" i="7" s="1"/>
  <c r="DW23" i="7"/>
  <c r="AD170" i="7"/>
  <c r="AG170" i="7"/>
  <c r="AE264" i="7"/>
  <c r="U274" i="7"/>
  <c r="AL68" i="7"/>
  <c r="AL25" i="7"/>
  <c r="AI25" i="7"/>
  <c r="AJ25" i="7" s="1"/>
  <c r="DW32" i="7"/>
  <c r="DT32" i="7"/>
  <c r="DX32" i="7" s="1"/>
  <c r="U203" i="7"/>
  <c r="AG247" i="7"/>
  <c r="AD247" i="7"/>
  <c r="AO91" i="7"/>
  <c r="Z117" i="7"/>
  <c r="U56" i="7"/>
  <c r="AN160" i="7"/>
  <c r="AO160" i="7" s="1"/>
  <c r="AQ160" i="7"/>
  <c r="DT228" i="7"/>
  <c r="DX228" i="7" s="1"/>
  <c r="DW228" i="7"/>
  <c r="AD39" i="7"/>
  <c r="AE39" i="7" s="1"/>
  <c r="AG39" i="7"/>
  <c r="DT61" i="7"/>
  <c r="DX61" i="7" s="1"/>
  <c r="DW61" i="7"/>
  <c r="U68" i="7"/>
  <c r="AL159" i="7"/>
  <c r="AI159" i="7"/>
  <c r="AJ159" i="7" s="1"/>
  <c r="Z36" i="7"/>
  <c r="AE114" i="7"/>
  <c r="AD234" i="7"/>
  <c r="AE234" i="7" s="1"/>
  <c r="AG234" i="7"/>
  <c r="Y175" i="7"/>
  <c r="AQ254" i="7"/>
  <c r="AN254" i="7"/>
  <c r="T73" i="7"/>
  <c r="AE167" i="7"/>
  <c r="AJ188" i="7"/>
  <c r="Z215" i="7"/>
  <c r="AE101" i="7"/>
  <c r="AL58" i="7"/>
  <c r="AC56" i="7"/>
  <c r="Y56" i="7"/>
  <c r="Z56" i="7" s="1"/>
  <c r="DW89" i="7"/>
  <c r="DT89" i="7"/>
  <c r="DX89" i="7" s="1"/>
  <c r="Z33" i="7"/>
  <c r="AD106" i="7"/>
  <c r="AE106" i="7" s="1"/>
  <c r="AG106" i="7"/>
  <c r="AE171" i="7"/>
  <c r="P218" i="7"/>
  <c r="AE225" i="7"/>
  <c r="AT244" i="7"/>
  <c r="AI263" i="7"/>
  <c r="AJ263" i="7" s="1"/>
  <c r="AL263" i="7"/>
  <c r="AO252" i="7"/>
  <c r="AD265" i="7"/>
  <c r="AE265" i="7" s="1"/>
  <c r="AG265" i="7"/>
  <c r="DT83" i="7"/>
  <c r="DX83" i="7" s="1"/>
  <c r="DW83" i="7"/>
  <c r="T218" i="7"/>
  <c r="U211" i="7"/>
  <c r="U218" i="7" s="1"/>
  <c r="AI201" i="7"/>
  <c r="AJ201" i="7" s="1"/>
  <c r="AL201" i="7"/>
  <c r="AD233" i="7"/>
  <c r="AE233" i="7" s="1"/>
  <c r="AG233" i="7"/>
  <c r="AH248" i="7"/>
  <c r="AD248" i="7"/>
  <c r="AE248" i="7" s="1"/>
  <c r="AI270" i="7"/>
  <c r="AJ270" i="7" s="1"/>
  <c r="AL270" i="7"/>
  <c r="AD35" i="7"/>
  <c r="AE35" i="7" s="1"/>
  <c r="AG35" i="7"/>
  <c r="AC68" i="7"/>
  <c r="Y68" i="7"/>
  <c r="Z68" i="7" s="1"/>
  <c r="AI133" i="7"/>
  <c r="AJ133" i="7" s="1"/>
  <c r="AL133" i="7"/>
  <c r="AR112" i="7"/>
  <c r="AN112" i="7"/>
  <c r="AL128" i="7"/>
  <c r="AI128" i="7"/>
  <c r="AD36" i="7"/>
  <c r="AE36" i="7" s="1"/>
  <c r="AG36" i="7"/>
  <c r="AE110" i="7"/>
  <c r="DW132" i="7"/>
  <c r="DT132" i="7"/>
  <c r="DX132" i="7" s="1"/>
  <c r="AQ199" i="7"/>
  <c r="AN199" i="7"/>
  <c r="AO199" i="7" s="1"/>
  <c r="AS246" i="7"/>
  <c r="AT246" i="7" s="1"/>
  <c r="AV246" i="7"/>
  <c r="U236" i="7"/>
  <c r="DT245" i="7"/>
  <c r="DX245" i="7" s="1"/>
  <c r="DW245" i="7"/>
  <c r="AV250" i="7"/>
  <c r="AS250" i="7"/>
  <c r="AD100" i="7"/>
  <c r="AE100" i="7" s="1"/>
  <c r="AG100" i="7"/>
  <c r="AI198" i="7"/>
  <c r="AJ198" i="7" s="1"/>
  <c r="AL198" i="7"/>
  <c r="Z166" i="7"/>
  <c r="Y274" i="7"/>
  <c r="AR251" i="7"/>
  <c r="AN251" i="7"/>
  <c r="AD190" i="7"/>
  <c r="AE190" i="7" s="1"/>
  <c r="AG190" i="7"/>
  <c r="AC54" i="7"/>
  <c r="Y54" i="7"/>
  <c r="AR114" i="7"/>
  <c r="AN114" i="7"/>
  <c r="AO114" i="7" s="1"/>
  <c r="AQ169" i="7"/>
  <c r="AN169" i="7"/>
  <c r="AO169" i="7" s="1"/>
  <c r="Z273" i="7"/>
  <c r="Z274" i="7" s="1"/>
  <c r="AQ157" i="7"/>
  <c r="AN157" i="7"/>
  <c r="DT63" i="7"/>
  <c r="DX63" i="7" s="1"/>
  <c r="DW63" i="7"/>
  <c r="AC95" i="7"/>
  <c r="Y95" i="7"/>
  <c r="Z113" i="7"/>
  <c r="CU155" i="7"/>
  <c r="CQ155" i="7"/>
  <c r="AL40" i="7"/>
  <c r="AI40" i="7"/>
  <c r="DT69" i="7"/>
  <c r="DX69" i="7" s="1"/>
  <c r="DW69" i="7"/>
  <c r="CA183" i="7"/>
  <c r="BW183" i="7"/>
  <c r="Y42" i="7"/>
  <c r="Z21" i="7"/>
  <c r="U60" i="7"/>
  <c r="AV130" i="7"/>
  <c r="AS130" i="7"/>
  <c r="AT130" i="7" s="1"/>
  <c r="AD197" i="7"/>
  <c r="AE197" i="7" s="1"/>
  <c r="AG197" i="7"/>
  <c r="AO243" i="7"/>
  <c r="AD38" i="7"/>
  <c r="AE38" i="7" s="1"/>
  <c r="AG38" i="7"/>
  <c r="AD193" i="7"/>
  <c r="AG193" i="7"/>
  <c r="Y255" i="7"/>
  <c r="AO81" i="7"/>
  <c r="DT126" i="7"/>
  <c r="DW126" i="7"/>
  <c r="AL111" i="7"/>
  <c r="AI111" i="7"/>
  <c r="AJ111" i="7" s="1"/>
  <c r="AL217" i="7"/>
  <c r="AI217" i="7"/>
  <c r="AJ217" i="7" s="1"/>
  <c r="AE162" i="7"/>
  <c r="DW93" i="7"/>
  <c r="DT93" i="7"/>
  <c r="DX93" i="7" s="1"/>
  <c r="O119" i="7"/>
  <c r="AE104" i="7" l="1"/>
  <c r="AL88" i="7"/>
  <c r="AI88" i="7"/>
  <c r="AJ88" i="7" s="1"/>
  <c r="AL104" i="7"/>
  <c r="AI104" i="7"/>
  <c r="AJ104" i="7" s="1"/>
  <c r="AJ102" i="7"/>
  <c r="AE85" i="7"/>
  <c r="DK131" i="7"/>
  <c r="DL131" i="7" s="1"/>
  <c r="AV156" i="7"/>
  <c r="AS156" i="7"/>
  <c r="AT156" i="7" s="1"/>
  <c r="CG131" i="7"/>
  <c r="CH131" i="7" s="1"/>
  <c r="AQ102" i="7"/>
  <c r="AN102" i="7"/>
  <c r="AO102" i="7" s="1"/>
  <c r="AL85" i="7"/>
  <c r="AI85" i="7"/>
  <c r="AJ85" i="7" s="1"/>
  <c r="AE88" i="7"/>
  <c r="AI131" i="7"/>
  <c r="AJ131" i="7" s="1"/>
  <c r="AN131" i="7"/>
  <c r="AO131" i="7" s="1"/>
  <c r="DP131" i="7"/>
  <c r="DQ131" i="7" s="1"/>
  <c r="CB131" i="7"/>
  <c r="CC131" i="7" s="1"/>
  <c r="BR131" i="7"/>
  <c r="BS131" i="7" s="1"/>
  <c r="BM131" i="7"/>
  <c r="BN131" i="7" s="1"/>
  <c r="BH131" i="7"/>
  <c r="BI131" i="7" s="1"/>
  <c r="BC131" i="7"/>
  <c r="BD131" i="7" s="1"/>
  <c r="DF131" i="7"/>
  <c r="DG131" i="7" s="1"/>
  <c r="O131" i="7"/>
  <c r="O148" i="7" s="1"/>
  <c r="O278" i="7" s="1"/>
  <c r="DA131" i="7"/>
  <c r="DB131" i="7" s="1"/>
  <c r="AI264" i="7"/>
  <c r="AJ264" i="7" s="1"/>
  <c r="AS131" i="7"/>
  <c r="AT131" i="7" s="1"/>
  <c r="CQ131" i="7"/>
  <c r="CR131" i="7" s="1"/>
  <c r="AX131" i="7"/>
  <c r="AY131" i="7" s="1"/>
  <c r="Z255" i="7"/>
  <c r="BW131" i="7"/>
  <c r="BX131" i="7" s="1"/>
  <c r="T131" i="7"/>
  <c r="U131" i="7" s="1"/>
  <c r="U148" i="7" s="1"/>
  <c r="CV131" i="7"/>
  <c r="CW131" i="7" s="1"/>
  <c r="CL131" i="7"/>
  <c r="CM131" i="7" s="1"/>
  <c r="Y131" i="7"/>
  <c r="Z131" i="7" s="1"/>
  <c r="Z148" i="7" s="1"/>
  <c r="Z175" i="7"/>
  <c r="BB195" i="7"/>
  <c r="AX195" i="7"/>
  <c r="AY195" i="7" s="1"/>
  <c r="BL200" i="7"/>
  <c r="BH200" i="7"/>
  <c r="BI200" i="7" s="1"/>
  <c r="AI165" i="7"/>
  <c r="AJ165" i="7" s="1"/>
  <c r="AL165" i="7"/>
  <c r="Z42" i="7"/>
  <c r="AQ111" i="7"/>
  <c r="AN111" i="7"/>
  <c r="AI193" i="7"/>
  <c r="AJ193" i="7" s="1"/>
  <c r="AL193" i="7"/>
  <c r="CZ155" i="7"/>
  <c r="CV155" i="7"/>
  <c r="AV157" i="7"/>
  <c r="AS157" i="7"/>
  <c r="AS114" i="7"/>
  <c r="AT114" i="7" s="1"/>
  <c r="AW114" i="7"/>
  <c r="BA250" i="7"/>
  <c r="AX250" i="7"/>
  <c r="AY250" i="7" s="1"/>
  <c r="AL247" i="7"/>
  <c r="AI247" i="7"/>
  <c r="AQ54" i="7"/>
  <c r="AV92" i="7"/>
  <c r="AS92" i="7"/>
  <c r="AT92" i="7" s="1"/>
  <c r="AT87" i="7"/>
  <c r="AJ52" i="7"/>
  <c r="AS173" i="7"/>
  <c r="AT173" i="7" s="1"/>
  <c r="AV173" i="7"/>
  <c r="AS253" i="7"/>
  <c r="AW253" i="7"/>
  <c r="AQ225" i="7"/>
  <c r="AN225" i="7"/>
  <c r="AI33" i="7"/>
  <c r="AL33" i="7"/>
  <c r="AQ184" i="7"/>
  <c r="AN184" i="7"/>
  <c r="AN97" i="7"/>
  <c r="AO97" i="7" s="1"/>
  <c r="AQ97" i="7"/>
  <c r="AI158" i="7"/>
  <c r="AL158" i="7"/>
  <c r="AS110" i="7"/>
  <c r="AW110" i="7"/>
  <c r="AL268" i="7"/>
  <c r="AI268" i="7"/>
  <c r="AJ268" i="7" s="1"/>
  <c r="DN226" i="7"/>
  <c r="DP226" i="7" s="1"/>
  <c r="DQ226" i="7" s="1"/>
  <c r="DK226" i="7"/>
  <c r="DL226" i="7" s="1"/>
  <c r="AJ29" i="7"/>
  <c r="AI26" i="7"/>
  <c r="AL26" i="7"/>
  <c r="AE90" i="7"/>
  <c r="AT71" i="7"/>
  <c r="AI231" i="7"/>
  <c r="AJ231" i="7" s="1"/>
  <c r="AL231" i="7"/>
  <c r="AN186" i="7"/>
  <c r="AO186" i="7" s="1"/>
  <c r="AQ186" i="7"/>
  <c r="Z211" i="7"/>
  <c r="Z218" i="7" s="1"/>
  <c r="Y218" i="7"/>
  <c r="BC244" i="7"/>
  <c r="BF244" i="7"/>
  <c r="AT127" i="7"/>
  <c r="AI100" i="7"/>
  <c r="AL100" i="7"/>
  <c r="AI36" i="7"/>
  <c r="AJ36" i="7" s="1"/>
  <c r="AL36" i="7"/>
  <c r="AQ128" i="7"/>
  <c r="AN128" i="7"/>
  <c r="AN133" i="7"/>
  <c r="AO133" i="7" s="1"/>
  <c r="AQ133" i="7"/>
  <c r="AI35" i="7"/>
  <c r="AJ35" i="7" s="1"/>
  <c r="AL35" i="7"/>
  <c r="AN270" i="7"/>
  <c r="AQ270" i="7"/>
  <c r="AI233" i="7"/>
  <c r="AJ233" i="7" s="1"/>
  <c r="AL233" i="7"/>
  <c r="AO254" i="7"/>
  <c r="AI234" i="7"/>
  <c r="AJ234" i="7" s="1"/>
  <c r="AL234" i="7"/>
  <c r="AN159" i="7"/>
  <c r="AO159" i="7" s="1"/>
  <c r="AQ159" i="7"/>
  <c r="AD203" i="7"/>
  <c r="AQ25" i="7"/>
  <c r="AN25" i="7"/>
  <c r="AO25" i="7" s="1"/>
  <c r="AE170" i="7"/>
  <c r="AO168" i="7"/>
  <c r="AI21" i="7"/>
  <c r="AL21" i="7"/>
  <c r="AQ202" i="7"/>
  <c r="AN202" i="7"/>
  <c r="AO202" i="7" s="1"/>
  <c r="AI174" i="7"/>
  <c r="AJ174" i="7" s="1"/>
  <c r="AL174" i="7"/>
  <c r="AN269" i="7"/>
  <c r="AO269" i="7" s="1"/>
  <c r="AQ269" i="7"/>
  <c r="AN96" i="7"/>
  <c r="AO96" i="7" s="1"/>
  <c r="AQ96" i="7"/>
  <c r="BB87" i="7"/>
  <c r="AX87" i="7"/>
  <c r="AY87" i="7" s="1"/>
  <c r="AQ52" i="7"/>
  <c r="AN52" i="7"/>
  <c r="AN167" i="7"/>
  <c r="AO167" i="7" s="1"/>
  <c r="AQ167" i="7"/>
  <c r="AQ115" i="7"/>
  <c r="AN115" i="7"/>
  <c r="AO115" i="7" s="1"/>
  <c r="AN189" i="7"/>
  <c r="AO189" i="7" s="1"/>
  <c r="AQ189" i="7"/>
  <c r="AD148" i="7"/>
  <c r="BL196" i="7"/>
  <c r="BH196" i="7"/>
  <c r="BI196" i="7" s="1"/>
  <c r="AS118" i="7"/>
  <c r="AT118" i="7" s="1"/>
  <c r="AW118" i="7"/>
  <c r="AH64" i="7"/>
  <c r="AD64" i="7"/>
  <c r="AI235" i="7"/>
  <c r="AL235" i="7"/>
  <c r="AS134" i="7"/>
  <c r="AV134" i="7"/>
  <c r="AS108" i="7"/>
  <c r="AT108" i="7" s="1"/>
  <c r="AW108" i="7"/>
  <c r="AH58" i="7"/>
  <c r="AD58" i="7"/>
  <c r="AE58" i="7" s="1"/>
  <c r="AQ64" i="7"/>
  <c r="AN262" i="7"/>
  <c r="AQ262" i="7"/>
  <c r="AI271" i="7"/>
  <c r="AL271" i="7"/>
  <c r="BU227" i="7"/>
  <c r="BR227" i="7"/>
  <c r="BS227" i="7" s="1"/>
  <c r="AN162" i="7"/>
  <c r="AQ162" i="7"/>
  <c r="AS70" i="7"/>
  <c r="AV70" i="7"/>
  <c r="AQ29" i="7"/>
  <c r="AN29" i="7"/>
  <c r="AO29" i="7" s="1"/>
  <c r="BA81" i="7"/>
  <c r="AX81" i="7"/>
  <c r="AT243" i="7"/>
  <c r="BB71" i="7"/>
  <c r="AX71" i="7"/>
  <c r="AY71" i="7" s="1"/>
  <c r="AJ186" i="7"/>
  <c r="AQ109" i="7"/>
  <c r="AN109" i="7"/>
  <c r="AO109" i="7" s="1"/>
  <c r="AG211" i="7"/>
  <c r="AD211" i="7"/>
  <c r="AX127" i="7"/>
  <c r="BA127" i="7"/>
  <c r="AQ217" i="7"/>
  <c r="AN217" i="7"/>
  <c r="AO217" i="7" s="1"/>
  <c r="AQ40" i="7"/>
  <c r="AN40" i="7"/>
  <c r="AO40" i="7" s="1"/>
  <c r="AS169" i="7"/>
  <c r="AT169" i="7" s="1"/>
  <c r="AV169" i="7"/>
  <c r="AO251" i="7"/>
  <c r="AN198" i="7"/>
  <c r="AO198" i="7" s="1"/>
  <c r="AQ198" i="7"/>
  <c r="AO112" i="7"/>
  <c r="AI106" i="7"/>
  <c r="AL106" i="7"/>
  <c r="AQ58" i="7"/>
  <c r="AV254" i="7"/>
  <c r="AS254" i="7"/>
  <c r="AT254" i="7" s="1"/>
  <c r="AI39" i="7"/>
  <c r="AL39" i="7"/>
  <c r="AS160" i="7"/>
  <c r="AV160" i="7"/>
  <c r="AS168" i="7"/>
  <c r="AT168" i="7" s="1"/>
  <c r="AV168" i="7"/>
  <c r="AD42" i="7"/>
  <c r="AE21" i="7"/>
  <c r="AE42" i="7" s="1"/>
  <c r="AQ192" i="7"/>
  <c r="AN192" i="7"/>
  <c r="AO192" i="7" s="1"/>
  <c r="AJ96" i="7"/>
  <c r="AI105" i="7"/>
  <c r="AJ105" i="7" s="1"/>
  <c r="AL105" i="7"/>
  <c r="DW98" i="7"/>
  <c r="DT98" i="7"/>
  <c r="DX98" i="7" s="1"/>
  <c r="AV248" i="7"/>
  <c r="AI215" i="7"/>
  <c r="AL215" i="7"/>
  <c r="AV188" i="7"/>
  <c r="AS188" i="7"/>
  <c r="AT188" i="7" s="1"/>
  <c r="AI135" i="7"/>
  <c r="AJ135" i="7" s="1"/>
  <c r="AL135" i="7"/>
  <c r="BA216" i="7"/>
  <c r="AX216" i="7"/>
  <c r="AY216" i="7" s="1"/>
  <c r="AS172" i="7"/>
  <c r="AT172" i="7" s="1"/>
  <c r="AV172" i="7"/>
  <c r="AJ189" i="7"/>
  <c r="AI99" i="7"/>
  <c r="AJ99" i="7" s="1"/>
  <c r="AL99" i="7"/>
  <c r="AI194" i="7"/>
  <c r="AL194" i="7"/>
  <c r="AI27" i="7"/>
  <c r="AJ27" i="7" s="1"/>
  <c r="AL27" i="7"/>
  <c r="Z229" i="7"/>
  <c r="Z236" i="7" s="1"/>
  <c r="Y236" i="7"/>
  <c r="AV187" i="7"/>
  <c r="AS187" i="7"/>
  <c r="AJ84" i="7"/>
  <c r="AJ262" i="7"/>
  <c r="AH66" i="7"/>
  <c r="AD66" i="7"/>
  <c r="AQ66" i="7"/>
  <c r="BB91" i="7"/>
  <c r="AX91" i="7"/>
  <c r="BB243" i="7"/>
  <c r="AX243" i="7"/>
  <c r="AN107" i="7"/>
  <c r="AQ107" i="7"/>
  <c r="AJ62" i="7"/>
  <c r="AI94" i="7"/>
  <c r="AL94" i="7"/>
  <c r="AO267" i="7"/>
  <c r="AI166" i="7"/>
  <c r="AL166" i="7"/>
  <c r="AI232" i="7"/>
  <c r="AL232" i="7"/>
  <c r="AI38" i="7"/>
  <c r="AJ38" i="7" s="1"/>
  <c r="AL38" i="7"/>
  <c r="AI197" i="7"/>
  <c r="AJ197" i="7" s="1"/>
  <c r="AL197" i="7"/>
  <c r="BA130" i="7"/>
  <c r="AX130" i="7"/>
  <c r="AY130" i="7" s="1"/>
  <c r="CF183" i="7"/>
  <c r="CB183" i="7"/>
  <c r="AH95" i="7"/>
  <c r="AD95" i="7"/>
  <c r="AH54" i="7"/>
  <c r="AD54" i="7"/>
  <c r="AX246" i="7"/>
  <c r="BA246" i="7"/>
  <c r="AJ128" i="7"/>
  <c r="AH68" i="7"/>
  <c r="AD68" i="7"/>
  <c r="AE68" i="7" s="1"/>
  <c r="AM248" i="7"/>
  <c r="AI248" i="7"/>
  <c r="AH56" i="7"/>
  <c r="AD56" i="7"/>
  <c r="AI170" i="7"/>
  <c r="AJ170" i="7" s="1"/>
  <c r="AL170" i="7"/>
  <c r="AH60" i="7"/>
  <c r="AD60" i="7"/>
  <c r="AS249" i="7"/>
  <c r="AT249" i="7" s="1"/>
  <c r="AW249" i="7"/>
  <c r="AI86" i="7"/>
  <c r="AJ86" i="7" s="1"/>
  <c r="AL86" i="7"/>
  <c r="AJ185" i="7"/>
  <c r="AT81" i="7"/>
  <c r="AE193" i="7"/>
  <c r="AE203" i="7" s="1"/>
  <c r="AJ40" i="7"/>
  <c r="DX126" i="7"/>
  <c r="BX183" i="7"/>
  <c r="CR155" i="7"/>
  <c r="Z95" i="7"/>
  <c r="Z119" i="7" s="1"/>
  <c r="Y119" i="7"/>
  <c r="AO157" i="7"/>
  <c r="Z54" i="7"/>
  <c r="Z73" i="7" s="1"/>
  <c r="Y73" i="7"/>
  <c r="AI190" i="7"/>
  <c r="AJ190" i="7" s="1"/>
  <c r="AL190" i="7"/>
  <c r="AS251" i="7"/>
  <c r="AT251" i="7" s="1"/>
  <c r="AW251" i="7"/>
  <c r="AT250" i="7"/>
  <c r="AV199" i="7"/>
  <c r="AS199" i="7"/>
  <c r="AS112" i="7"/>
  <c r="AT112" i="7" s="1"/>
  <c r="AW112" i="7"/>
  <c r="AN201" i="7"/>
  <c r="AO201" i="7" s="1"/>
  <c r="AQ201" i="7"/>
  <c r="AI265" i="7"/>
  <c r="AJ265" i="7" s="1"/>
  <c r="AL265" i="7"/>
  <c r="AN263" i="7"/>
  <c r="AO263" i="7" s="1"/>
  <c r="AQ263" i="7"/>
  <c r="AE247" i="7"/>
  <c r="AE255" i="7" s="1"/>
  <c r="AD255" i="7"/>
  <c r="AQ68" i="7"/>
  <c r="AL273" i="7"/>
  <c r="AI273" i="7"/>
  <c r="AI266" i="7"/>
  <c r="AJ266" i="7" s="1"/>
  <c r="AL266" i="7"/>
  <c r="AV82" i="7"/>
  <c r="AS82" i="7"/>
  <c r="AD274" i="7"/>
  <c r="AX272" i="7"/>
  <c r="AY272" i="7" s="1"/>
  <c r="BA272" i="7"/>
  <c r="AJ225" i="7"/>
  <c r="AE135" i="7"/>
  <c r="AJ184" i="7"/>
  <c r="AQ22" i="7"/>
  <c r="AN22" i="7"/>
  <c r="AN264" i="7"/>
  <c r="AO264" i="7" s="1"/>
  <c r="AQ264" i="7"/>
  <c r="BL163" i="7"/>
  <c r="BH163" i="7"/>
  <c r="AE99" i="7"/>
  <c r="BL191" i="7"/>
  <c r="BH191" i="7"/>
  <c r="BI191" i="7" s="1"/>
  <c r="AH229" i="7"/>
  <c r="AD229" i="7"/>
  <c r="AE158" i="7"/>
  <c r="AD175" i="7"/>
  <c r="AS116" i="7"/>
  <c r="AW116" i="7"/>
  <c r="AR84" i="7"/>
  <c r="AN84" i="7"/>
  <c r="AQ113" i="7"/>
  <c r="AN113" i="7"/>
  <c r="AE268" i="7"/>
  <c r="AE274" i="7" s="1"/>
  <c r="AI34" i="7"/>
  <c r="AJ34" i="7" s="1"/>
  <c r="AL34" i="7"/>
  <c r="AN147" i="7"/>
  <c r="AO147" i="7" s="1"/>
  <c r="AQ147" i="7"/>
  <c r="AN185" i="7"/>
  <c r="AO185" i="7" s="1"/>
  <c r="AQ185" i="7"/>
  <c r="AQ117" i="7"/>
  <c r="AN117" i="7"/>
  <c r="AQ56" i="7"/>
  <c r="AI37" i="7"/>
  <c r="AL37" i="7"/>
  <c r="AQ62" i="7"/>
  <c r="AN62" i="7"/>
  <c r="AO62" i="7" s="1"/>
  <c r="AI90" i="7"/>
  <c r="AJ90" i="7" s="1"/>
  <c r="AL90" i="7"/>
  <c r="U73" i="7"/>
  <c r="AS267" i="7"/>
  <c r="AT267" i="7" s="1"/>
  <c r="AV267" i="7"/>
  <c r="AQ60" i="7"/>
  <c r="BA252" i="7"/>
  <c r="AX252" i="7"/>
  <c r="AN171" i="7"/>
  <c r="AQ171" i="7"/>
  <c r="BA164" i="7"/>
  <c r="AX164" i="7"/>
  <c r="AQ101" i="7"/>
  <c r="AN101" i="7"/>
  <c r="BB129" i="7"/>
  <c r="AX129" i="7"/>
  <c r="AV102" i="7" l="1"/>
  <c r="AS102" i="7"/>
  <c r="AT102" i="7" s="1"/>
  <c r="Y148" i="7"/>
  <c r="Y278" i="7" s="1"/>
  <c r="AQ104" i="7"/>
  <c r="AN104" i="7"/>
  <c r="BA156" i="7"/>
  <c r="AX156" i="7"/>
  <c r="AY156" i="7" s="1"/>
  <c r="AQ85" i="7"/>
  <c r="AN85" i="7"/>
  <c r="AQ88" i="7"/>
  <c r="AN88" i="7"/>
  <c r="T148" i="7"/>
  <c r="T278" i="7" s="1"/>
  <c r="P131" i="7"/>
  <c r="P148" i="7" s="1"/>
  <c r="DS131" i="7"/>
  <c r="DT131" i="7" s="1"/>
  <c r="DX131" i="7" s="1"/>
  <c r="U278" i="7"/>
  <c r="C301" i="7" s="1"/>
  <c r="AI203" i="7"/>
  <c r="DS226" i="7"/>
  <c r="DW226" i="7" s="1"/>
  <c r="AQ165" i="7"/>
  <c r="AN165" i="7"/>
  <c r="AO165" i="7" s="1"/>
  <c r="AE175" i="7"/>
  <c r="AI148" i="7"/>
  <c r="AI274" i="7"/>
  <c r="BG195" i="7"/>
  <c r="BC195" i="7"/>
  <c r="AJ148" i="7"/>
  <c r="BQ200" i="7"/>
  <c r="BM200" i="7"/>
  <c r="BN200" i="7" s="1"/>
  <c r="Z278" i="7"/>
  <c r="C302" i="7" s="1"/>
  <c r="BF164" i="7"/>
  <c r="BC164" i="7"/>
  <c r="BD164" i="7" s="1"/>
  <c r="AV60" i="7"/>
  <c r="AV62" i="7"/>
  <c r="AS62" i="7"/>
  <c r="AT62" i="7" s="1"/>
  <c r="AT116" i="7"/>
  <c r="AE229" i="7"/>
  <c r="AE236" i="7" s="1"/>
  <c r="AD236" i="7"/>
  <c r="BA82" i="7"/>
  <c r="AX82" i="7"/>
  <c r="AY82" i="7" s="1"/>
  <c r="AM56" i="7"/>
  <c r="AI56" i="7"/>
  <c r="AJ56" i="7" s="1"/>
  <c r="AY91" i="7"/>
  <c r="AV101" i="7"/>
  <c r="AS101" i="7"/>
  <c r="AT101" i="7" s="1"/>
  <c r="AO171" i="7"/>
  <c r="BF252" i="7"/>
  <c r="BC252" i="7"/>
  <c r="BD252" i="7" s="1"/>
  <c r="AJ37" i="7"/>
  <c r="AO117" i="7"/>
  <c r="AS147" i="7"/>
  <c r="AT147" i="7" s="1"/>
  <c r="AV147" i="7"/>
  <c r="AW84" i="7"/>
  <c r="AS84" i="7"/>
  <c r="AV22" i="7"/>
  <c r="AS22" i="7"/>
  <c r="AT22" i="7" s="1"/>
  <c r="AJ273" i="7"/>
  <c r="AS263" i="7"/>
  <c r="AT263" i="7" s="1"/>
  <c r="AV263" i="7"/>
  <c r="AS201" i="7"/>
  <c r="AT201" i="7" s="1"/>
  <c r="AV201" i="7"/>
  <c r="BB112" i="7"/>
  <c r="AX112" i="7"/>
  <c r="AY112" i="7" s="1"/>
  <c r="BA199" i="7"/>
  <c r="AX199" i="7"/>
  <c r="AY199" i="7" s="1"/>
  <c r="AR248" i="7"/>
  <c r="AN248" i="7"/>
  <c r="AO248" i="7" s="1"/>
  <c r="AY246" i="7"/>
  <c r="CK183" i="7"/>
  <c r="CG183" i="7"/>
  <c r="AJ166" i="7"/>
  <c r="AJ94" i="7"/>
  <c r="BG243" i="7"/>
  <c r="BC243" i="7"/>
  <c r="AN194" i="7"/>
  <c r="AO194" i="7" s="1"/>
  <c r="AQ194" i="7"/>
  <c r="AV192" i="7"/>
  <c r="AS192" i="7"/>
  <c r="AJ39" i="7"/>
  <c r="BA254" i="7"/>
  <c r="AX254" i="7"/>
  <c r="AY254" i="7" s="1"/>
  <c r="AS198" i="7"/>
  <c r="AT198" i="7" s="1"/>
  <c r="AV198" i="7"/>
  <c r="AY127" i="7"/>
  <c r="AV29" i="7"/>
  <c r="AS29" i="7"/>
  <c r="AT29" i="7" s="1"/>
  <c r="AO162" i="7"/>
  <c r="AJ271" i="7"/>
  <c r="AV64" i="7"/>
  <c r="AE64" i="7"/>
  <c r="AE148" i="7"/>
  <c r="AV115" i="7"/>
  <c r="AS115" i="7"/>
  <c r="AV52" i="7"/>
  <c r="AS52" i="7"/>
  <c r="AS96" i="7"/>
  <c r="AV96" i="7"/>
  <c r="AQ174" i="7"/>
  <c r="AN174" i="7"/>
  <c r="AO174" i="7" s="1"/>
  <c r="AN233" i="7"/>
  <c r="AQ233" i="7"/>
  <c r="AN35" i="7"/>
  <c r="AQ35" i="7"/>
  <c r="AO128" i="7"/>
  <c r="AT110" i="7"/>
  <c r="AO184" i="7"/>
  <c r="AO225" i="7"/>
  <c r="AX173" i="7"/>
  <c r="BA173" i="7"/>
  <c r="BB114" i="7"/>
  <c r="AX114" i="7"/>
  <c r="CW155" i="7"/>
  <c r="AS185" i="7"/>
  <c r="AV185" i="7"/>
  <c r="BQ163" i="7"/>
  <c r="BM163" i="7"/>
  <c r="BN163" i="7" s="1"/>
  <c r="BF272" i="7"/>
  <c r="BC272" i="7"/>
  <c r="AN265" i="7"/>
  <c r="AQ265" i="7"/>
  <c r="AM68" i="7"/>
  <c r="AI68" i="7"/>
  <c r="AJ68" i="7" s="1"/>
  <c r="AY129" i="7"/>
  <c r="AY164" i="7"/>
  <c r="AV117" i="7"/>
  <c r="AS117" i="7"/>
  <c r="AT117" i="7" s="1"/>
  <c r="AO113" i="7"/>
  <c r="BB116" i="7"/>
  <c r="AX116" i="7"/>
  <c r="AY116" i="7" s="1"/>
  <c r="BI163" i="7"/>
  <c r="AS264" i="7"/>
  <c r="AT264" i="7" s="1"/>
  <c r="AV264" i="7"/>
  <c r="AT82" i="7"/>
  <c r="AN273" i="7"/>
  <c r="AO273" i="7" s="1"/>
  <c r="AQ273" i="7"/>
  <c r="BB251" i="7"/>
  <c r="AX251" i="7"/>
  <c r="AY251" i="7" s="1"/>
  <c r="AN86" i="7"/>
  <c r="AO86" i="7" s="1"/>
  <c r="AQ86" i="7"/>
  <c r="AE60" i="7"/>
  <c r="AE56" i="7"/>
  <c r="AE54" i="7"/>
  <c r="AD73" i="7"/>
  <c r="AE95" i="7"/>
  <c r="AE119" i="7" s="1"/>
  <c r="AD119" i="7"/>
  <c r="AN38" i="7"/>
  <c r="AO38" i="7" s="1"/>
  <c r="AQ38" i="7"/>
  <c r="AN232" i="7"/>
  <c r="AO232" i="7" s="1"/>
  <c r="AQ232" i="7"/>
  <c r="AS107" i="7"/>
  <c r="AT107" i="7" s="1"/>
  <c r="AV107" i="7"/>
  <c r="AV66" i="7"/>
  <c r="AT187" i="7"/>
  <c r="AJ194" i="7"/>
  <c r="AJ203" i="7" s="1"/>
  <c r="BF216" i="7"/>
  <c r="BC216" i="7"/>
  <c r="BD216" i="7" s="1"/>
  <c r="BA188" i="7"/>
  <c r="AX188" i="7"/>
  <c r="BA248" i="7"/>
  <c r="BA160" i="7"/>
  <c r="AX160" i="7"/>
  <c r="AY160" i="7" s="1"/>
  <c r="AS217" i="7"/>
  <c r="AT217" i="7" s="1"/>
  <c r="AV217" i="7"/>
  <c r="AV109" i="7"/>
  <c r="AS109" i="7"/>
  <c r="AY81" i="7"/>
  <c r="AX70" i="7"/>
  <c r="AY70" i="7" s="1"/>
  <c r="BA70" i="7"/>
  <c r="AS262" i="7"/>
  <c r="AV262" i="7"/>
  <c r="BA134" i="7"/>
  <c r="AX134" i="7"/>
  <c r="AY134" i="7" s="1"/>
  <c r="AM64" i="7"/>
  <c r="AI64" i="7"/>
  <c r="AJ64" i="7" s="1"/>
  <c r="BQ196" i="7"/>
  <c r="BM196" i="7"/>
  <c r="BN196" i="7" s="1"/>
  <c r="AS189" i="7"/>
  <c r="AT189" i="7" s="1"/>
  <c r="AV189" i="7"/>
  <c r="AV167" i="7"/>
  <c r="AS167" i="7"/>
  <c r="AT167" i="7" s="1"/>
  <c r="AV159" i="7"/>
  <c r="AS159" i="7"/>
  <c r="AT159" i="7" s="1"/>
  <c r="AS128" i="7"/>
  <c r="AV128" i="7"/>
  <c r="BK244" i="7"/>
  <c r="BH244" i="7"/>
  <c r="BI244" i="7" s="1"/>
  <c r="AS186" i="7"/>
  <c r="AV186" i="7"/>
  <c r="AN26" i="7"/>
  <c r="AO26" i="7" s="1"/>
  <c r="AQ26" i="7"/>
  <c r="AQ158" i="7"/>
  <c r="AN158" i="7"/>
  <c r="AS184" i="7"/>
  <c r="AV184" i="7"/>
  <c r="AV225" i="7"/>
  <c r="AS225" i="7"/>
  <c r="BA92" i="7"/>
  <c r="AX92" i="7"/>
  <c r="DE155" i="7"/>
  <c r="DA155" i="7"/>
  <c r="AO111" i="7"/>
  <c r="BG129" i="7"/>
  <c r="BC129" i="7"/>
  <c r="BD129" i="7" s="1"/>
  <c r="AN34" i="7"/>
  <c r="AO34" i="7" s="1"/>
  <c r="AQ34" i="7"/>
  <c r="AV113" i="7"/>
  <c r="AS113" i="7"/>
  <c r="AT113" i="7" s="1"/>
  <c r="AM60" i="7"/>
  <c r="AI60" i="7"/>
  <c r="AJ60" i="7" s="1"/>
  <c r="AM54" i="7"/>
  <c r="AI54" i="7"/>
  <c r="AM95" i="7"/>
  <c r="AI95" i="7"/>
  <c r="BF130" i="7"/>
  <c r="BC130" i="7"/>
  <c r="BD130" i="7" s="1"/>
  <c r="AJ232" i="7"/>
  <c r="AO107" i="7"/>
  <c r="AE66" i="7"/>
  <c r="BA187" i="7"/>
  <c r="AX187" i="7"/>
  <c r="AY187" i="7" s="1"/>
  <c r="AN27" i="7"/>
  <c r="AO27" i="7" s="1"/>
  <c r="AQ27" i="7"/>
  <c r="AN99" i="7"/>
  <c r="AQ99" i="7"/>
  <c r="BA172" i="7"/>
  <c r="AX172" i="7"/>
  <c r="AN135" i="7"/>
  <c r="AQ135" i="7"/>
  <c r="AQ215" i="7"/>
  <c r="AN215" i="7"/>
  <c r="AO215" i="7" s="1"/>
  <c r="AN105" i="7"/>
  <c r="AQ105" i="7"/>
  <c r="BA168" i="7"/>
  <c r="AX168" i="7"/>
  <c r="AY168" i="7" s="1"/>
  <c r="AT160" i="7"/>
  <c r="AN106" i="7"/>
  <c r="AO106" i="7" s="1"/>
  <c r="AQ106" i="7"/>
  <c r="AV40" i="7"/>
  <c r="AS40" i="7"/>
  <c r="AD218" i="7"/>
  <c r="AE211" i="7"/>
  <c r="AE218" i="7" s="1"/>
  <c r="BF81" i="7"/>
  <c r="BC81" i="7"/>
  <c r="AT70" i="7"/>
  <c r="BZ227" i="7"/>
  <c r="BW227" i="7"/>
  <c r="AO262" i="7"/>
  <c r="AM58" i="7"/>
  <c r="AI58" i="7"/>
  <c r="AT134" i="7"/>
  <c r="AQ235" i="7"/>
  <c r="AN235" i="7"/>
  <c r="AO235" i="7" s="1"/>
  <c r="BB118" i="7"/>
  <c r="AX118" i="7"/>
  <c r="BG87" i="7"/>
  <c r="BC87" i="7"/>
  <c r="BD87" i="7" s="1"/>
  <c r="AV269" i="7"/>
  <c r="AS269" i="7"/>
  <c r="AN21" i="7"/>
  <c r="AQ21" i="7"/>
  <c r="AS270" i="7"/>
  <c r="AT270" i="7" s="1"/>
  <c r="AV270" i="7"/>
  <c r="AS133" i="7"/>
  <c r="AV133" i="7"/>
  <c r="AN36" i="7"/>
  <c r="AQ36" i="7"/>
  <c r="AN100" i="7"/>
  <c r="AO100" i="7" s="1"/>
  <c r="AQ100" i="7"/>
  <c r="BD244" i="7"/>
  <c r="AJ26" i="7"/>
  <c r="AN268" i="7"/>
  <c r="AQ268" i="7"/>
  <c r="AJ158" i="7"/>
  <c r="AI175" i="7"/>
  <c r="AS97" i="7"/>
  <c r="AV97" i="7"/>
  <c r="AN33" i="7"/>
  <c r="AO33" i="7" s="1"/>
  <c r="AQ33" i="7"/>
  <c r="BB253" i="7"/>
  <c r="AX253" i="7"/>
  <c r="AY253" i="7" s="1"/>
  <c r="AJ247" i="7"/>
  <c r="AI255" i="7"/>
  <c r="AT157" i="7"/>
  <c r="AV111" i="7"/>
  <c r="AS111" i="7"/>
  <c r="AT111" i="7" s="1"/>
  <c r="AO101" i="7"/>
  <c r="AV171" i="7"/>
  <c r="AS171" i="7"/>
  <c r="AT171" i="7" s="1"/>
  <c r="AY252" i="7"/>
  <c r="AX267" i="7"/>
  <c r="AY267" i="7" s="1"/>
  <c r="BA267" i="7"/>
  <c r="AN90" i="7"/>
  <c r="AO90" i="7" s="1"/>
  <c r="AQ90" i="7"/>
  <c r="AN37" i="7"/>
  <c r="AO37" i="7" s="1"/>
  <c r="AQ37" i="7"/>
  <c r="AV56" i="7"/>
  <c r="AO84" i="7"/>
  <c r="AM229" i="7"/>
  <c r="AI229" i="7"/>
  <c r="BQ191" i="7"/>
  <c r="BM191" i="7"/>
  <c r="AO22" i="7"/>
  <c r="AN266" i="7"/>
  <c r="AO266" i="7" s="1"/>
  <c r="AQ266" i="7"/>
  <c r="AV68" i="7"/>
  <c r="AT199" i="7"/>
  <c r="AN190" i="7"/>
  <c r="AO190" i="7" s="1"/>
  <c r="AQ190" i="7"/>
  <c r="BB249" i="7"/>
  <c r="AX249" i="7"/>
  <c r="AY249" i="7" s="1"/>
  <c r="AQ170" i="7"/>
  <c r="AN170" i="7"/>
  <c r="AO170" i="7" s="1"/>
  <c r="AJ248" i="7"/>
  <c r="BF246" i="7"/>
  <c r="BC246" i="7"/>
  <c r="BD246" i="7" s="1"/>
  <c r="CC183" i="7"/>
  <c r="AN197" i="7"/>
  <c r="AQ197" i="7"/>
  <c r="AQ166" i="7"/>
  <c r="AN166" i="7"/>
  <c r="AO166" i="7" s="1"/>
  <c r="AN94" i="7"/>
  <c r="AO94" i="7" s="1"/>
  <c r="AQ94" i="7"/>
  <c r="AY243" i="7"/>
  <c r="BG91" i="7"/>
  <c r="BC91" i="7"/>
  <c r="BD91" i="7" s="1"/>
  <c r="AM66" i="7"/>
  <c r="AI66" i="7"/>
  <c r="AJ66" i="7" s="1"/>
  <c r="AJ215" i="7"/>
  <c r="AN39" i="7"/>
  <c r="AO39" i="7" s="1"/>
  <c r="AQ39" i="7"/>
  <c r="AV58" i="7"/>
  <c r="AJ106" i="7"/>
  <c r="AX169" i="7"/>
  <c r="AY169" i="7" s="1"/>
  <c r="BA169" i="7"/>
  <c r="BC127" i="7"/>
  <c r="BF127" i="7"/>
  <c r="AL211" i="7"/>
  <c r="AI211" i="7"/>
  <c r="BG71" i="7"/>
  <c r="BC71" i="7"/>
  <c r="BD71" i="7" s="1"/>
  <c r="AV162" i="7"/>
  <c r="AS162" i="7"/>
  <c r="AT162" i="7" s="1"/>
  <c r="AN271" i="7"/>
  <c r="AO271" i="7" s="1"/>
  <c r="AQ271" i="7"/>
  <c r="BB108" i="7"/>
  <c r="AX108" i="7"/>
  <c r="AJ235" i="7"/>
  <c r="AO52" i="7"/>
  <c r="AS202" i="7"/>
  <c r="AT202" i="7" s="1"/>
  <c r="AV202" i="7"/>
  <c r="AI42" i="7"/>
  <c r="AJ21" i="7"/>
  <c r="AV25" i="7"/>
  <c r="AS25" i="7"/>
  <c r="AT25" i="7" s="1"/>
  <c r="AN234" i="7"/>
  <c r="AQ234" i="7"/>
  <c r="AO270" i="7"/>
  <c r="AJ100" i="7"/>
  <c r="AN231" i="7"/>
  <c r="AQ231" i="7"/>
  <c r="BB110" i="7"/>
  <c r="AX110" i="7"/>
  <c r="AY110" i="7" s="1"/>
  <c r="AJ33" i="7"/>
  <c r="AT253" i="7"/>
  <c r="AV54" i="7"/>
  <c r="AQ247" i="7"/>
  <c r="AN247" i="7"/>
  <c r="BF250" i="7"/>
  <c r="BC250" i="7"/>
  <c r="BD250" i="7" s="1"/>
  <c r="AX157" i="7"/>
  <c r="BA157" i="7"/>
  <c r="AN193" i="7"/>
  <c r="AQ193" i="7"/>
  <c r="AV85" i="7" l="1"/>
  <c r="AS85" i="7"/>
  <c r="AT85" i="7" s="1"/>
  <c r="AV88" i="7"/>
  <c r="AS88" i="7"/>
  <c r="AT88" i="7" s="1"/>
  <c r="P278" i="7"/>
  <c r="C300" i="7" s="1"/>
  <c r="AO104" i="7"/>
  <c r="BA102" i="7"/>
  <c r="AX102" i="7"/>
  <c r="AY102" i="7" s="1"/>
  <c r="AO88" i="7"/>
  <c r="BF156" i="7"/>
  <c r="BC156" i="7"/>
  <c r="BD156" i="7" s="1"/>
  <c r="AO85" i="7"/>
  <c r="AV104" i="7"/>
  <c r="AS104" i="7"/>
  <c r="AT104" i="7" s="1"/>
  <c r="DT226" i="7"/>
  <c r="DX226" i="7" s="1"/>
  <c r="DW131" i="7"/>
  <c r="AJ274" i="7"/>
  <c r="AJ175" i="7"/>
  <c r="AJ42" i="7"/>
  <c r="AJ255" i="7"/>
  <c r="AN274" i="7"/>
  <c r="AD278" i="7"/>
  <c r="BL195" i="7"/>
  <c r="BH195" i="7"/>
  <c r="BI195" i="7" s="1"/>
  <c r="BD195" i="7"/>
  <c r="BR200" i="7"/>
  <c r="BS200" i="7" s="1"/>
  <c r="BV200" i="7"/>
  <c r="AV165" i="7"/>
  <c r="AS165" i="7"/>
  <c r="AT165" i="7" s="1"/>
  <c r="AO231" i="7"/>
  <c r="AS234" i="7"/>
  <c r="AT234" i="7" s="1"/>
  <c r="AV234" i="7"/>
  <c r="BA202" i="7"/>
  <c r="AX202" i="7"/>
  <c r="AY202" i="7" s="1"/>
  <c r="AI218" i="7"/>
  <c r="AJ211" i="7"/>
  <c r="AJ218" i="7" s="1"/>
  <c r="BV191" i="7"/>
  <c r="BR191" i="7"/>
  <c r="BS191" i="7" s="1"/>
  <c r="BG253" i="7"/>
  <c r="BC253" i="7"/>
  <c r="AS268" i="7"/>
  <c r="AT268" i="7" s="1"/>
  <c r="AV268" i="7"/>
  <c r="AO36" i="7"/>
  <c r="AS135" i="7"/>
  <c r="AT135" i="7" s="1"/>
  <c r="AV135" i="7"/>
  <c r="BF157" i="7"/>
  <c r="BC157" i="7"/>
  <c r="AO247" i="7"/>
  <c r="AO255" i="7" s="1"/>
  <c r="AN255" i="7"/>
  <c r="BK127" i="7"/>
  <c r="BH127" i="7"/>
  <c r="AS94" i="7"/>
  <c r="AT94" i="7" s="1"/>
  <c r="AV94" i="7"/>
  <c r="AS197" i="7"/>
  <c r="AT197" i="7" s="1"/>
  <c r="AV197" i="7"/>
  <c r="AV266" i="7"/>
  <c r="AS266" i="7"/>
  <c r="AT266" i="7" s="1"/>
  <c r="AR229" i="7"/>
  <c r="AN229" i="7"/>
  <c r="AS37" i="7"/>
  <c r="AT37" i="7" s="1"/>
  <c r="AV37" i="7"/>
  <c r="BF267" i="7"/>
  <c r="BC267" i="7"/>
  <c r="BD267" i="7" s="1"/>
  <c r="AT133" i="7"/>
  <c r="AN42" i="7"/>
  <c r="AO21" i="7"/>
  <c r="BL87" i="7"/>
  <c r="BH87" i="7"/>
  <c r="AV235" i="7"/>
  <c r="AS235" i="7"/>
  <c r="AR58" i="7"/>
  <c r="AN58" i="7"/>
  <c r="AO58" i="7" s="1"/>
  <c r="CE227" i="7"/>
  <c r="CB227" i="7"/>
  <c r="CC227" i="7" s="1"/>
  <c r="BK81" i="7"/>
  <c r="BH81" i="7"/>
  <c r="BA40" i="7"/>
  <c r="AX40" i="7"/>
  <c r="AY40" i="7" s="1"/>
  <c r="BF168" i="7"/>
  <c r="BC168" i="7"/>
  <c r="AY172" i="7"/>
  <c r="AS27" i="7"/>
  <c r="AV27" i="7"/>
  <c r="AJ54" i="7"/>
  <c r="AI73" i="7"/>
  <c r="AS34" i="7"/>
  <c r="AV34" i="7"/>
  <c r="AY92" i="7"/>
  <c r="AT184" i="7"/>
  <c r="AX186" i="7"/>
  <c r="AY186" i="7" s="1"/>
  <c r="BA186" i="7"/>
  <c r="AT128" i="7"/>
  <c r="AX189" i="7"/>
  <c r="AY189" i="7" s="1"/>
  <c r="BA189" i="7"/>
  <c r="BV196" i="7"/>
  <c r="BR196" i="7"/>
  <c r="BS196" i="7" s="1"/>
  <c r="BC70" i="7"/>
  <c r="BF70" i="7"/>
  <c r="AT109" i="7"/>
  <c r="AY188" i="7"/>
  <c r="BA66" i="7"/>
  <c r="AS232" i="7"/>
  <c r="AV232" i="7"/>
  <c r="AS86" i="7"/>
  <c r="AV86" i="7"/>
  <c r="AS273" i="7"/>
  <c r="AT273" i="7" s="1"/>
  <c r="AV273" i="7"/>
  <c r="AX264" i="7"/>
  <c r="BA264" i="7"/>
  <c r="AO265" i="7"/>
  <c r="BV163" i="7"/>
  <c r="BR163" i="7"/>
  <c r="AO35" i="7"/>
  <c r="AT96" i="7"/>
  <c r="BA115" i="7"/>
  <c r="AX115" i="7"/>
  <c r="AY115" i="7" s="1"/>
  <c r="BL243" i="7"/>
  <c r="BH243" i="7"/>
  <c r="CH183" i="7"/>
  <c r="BF199" i="7"/>
  <c r="BC199" i="7"/>
  <c r="BA22" i="7"/>
  <c r="AX22" i="7"/>
  <c r="BB84" i="7"/>
  <c r="AX84" i="7"/>
  <c r="BK252" i="7"/>
  <c r="BH252" i="7"/>
  <c r="BA101" i="7"/>
  <c r="AX101" i="7"/>
  <c r="AR56" i="7"/>
  <c r="AN56" i="7"/>
  <c r="BF82" i="7"/>
  <c r="BC82" i="7"/>
  <c r="AS193" i="7"/>
  <c r="AT193" i="7" s="1"/>
  <c r="AV193" i="7"/>
  <c r="BA162" i="7"/>
  <c r="AX162" i="7"/>
  <c r="AY162" i="7" s="1"/>
  <c r="BF169" i="7"/>
  <c r="BC169" i="7"/>
  <c r="BD169" i="7" s="1"/>
  <c r="AS90" i="7"/>
  <c r="AV90" i="7"/>
  <c r="AT97" i="7"/>
  <c r="BA269" i="7"/>
  <c r="AX269" i="7"/>
  <c r="AY269" i="7" s="1"/>
  <c r="BG118" i="7"/>
  <c r="BC118" i="7"/>
  <c r="BD118" i="7" s="1"/>
  <c r="AS99" i="7"/>
  <c r="AT99" i="7" s="1"/>
  <c r="AV99" i="7"/>
  <c r="DB155" i="7"/>
  <c r="AY157" i="7"/>
  <c r="AV247" i="7"/>
  <c r="AS247" i="7"/>
  <c r="AS231" i="7"/>
  <c r="AT231" i="7" s="1"/>
  <c r="AV231" i="7"/>
  <c r="BA25" i="7"/>
  <c r="AX25" i="7"/>
  <c r="AY108" i="7"/>
  <c r="BL71" i="7"/>
  <c r="BH71" i="7"/>
  <c r="BI71" i="7" s="1"/>
  <c r="BD127" i="7"/>
  <c r="BA58" i="7"/>
  <c r="AR66" i="7"/>
  <c r="AN66" i="7"/>
  <c r="AO66" i="7" s="1"/>
  <c r="AO197" i="7"/>
  <c r="BK246" i="7"/>
  <c r="BH246" i="7"/>
  <c r="BI246" i="7" s="1"/>
  <c r="AV170" i="7"/>
  <c r="AS170" i="7"/>
  <c r="AS190" i="7"/>
  <c r="AT190" i="7" s="1"/>
  <c r="AV190" i="7"/>
  <c r="BN191" i="7"/>
  <c r="BA171" i="7"/>
  <c r="AX171" i="7"/>
  <c r="AY171" i="7" s="1"/>
  <c r="BA111" i="7"/>
  <c r="AX111" i="7"/>
  <c r="AY111" i="7" s="1"/>
  <c r="AX97" i="7"/>
  <c r="AY97" i="7" s="1"/>
  <c r="BA97" i="7"/>
  <c r="AS36" i="7"/>
  <c r="AT36" i="7" s="1"/>
  <c r="AV36" i="7"/>
  <c r="AX270" i="7"/>
  <c r="AY270" i="7" s="1"/>
  <c r="BA270" i="7"/>
  <c r="AT269" i="7"/>
  <c r="AY118" i="7"/>
  <c r="AV215" i="7"/>
  <c r="AS215" i="7"/>
  <c r="BF172" i="7"/>
  <c r="BC172" i="7"/>
  <c r="BD172" i="7" s="1"/>
  <c r="BK130" i="7"/>
  <c r="BH130" i="7"/>
  <c r="BI130" i="7" s="1"/>
  <c r="AR54" i="7"/>
  <c r="AN54" i="7"/>
  <c r="BF92" i="7"/>
  <c r="BC92" i="7"/>
  <c r="BD92" i="7" s="1"/>
  <c r="AT225" i="7"/>
  <c r="AO158" i="7"/>
  <c r="AO175" i="7" s="1"/>
  <c r="AN175" i="7"/>
  <c r="AS26" i="7"/>
  <c r="AV26" i="7"/>
  <c r="AT186" i="7"/>
  <c r="BF134" i="7"/>
  <c r="BC134" i="7"/>
  <c r="BA109" i="7"/>
  <c r="AX109" i="7"/>
  <c r="AY109" i="7" s="1"/>
  <c r="BF188" i="7"/>
  <c r="BC188" i="7"/>
  <c r="BD188" i="7" s="1"/>
  <c r="AX107" i="7"/>
  <c r="BA107" i="7"/>
  <c r="BG251" i="7"/>
  <c r="BC251" i="7"/>
  <c r="BD272" i="7"/>
  <c r="AX185" i="7"/>
  <c r="AY185" i="7" s="1"/>
  <c r="BA185" i="7"/>
  <c r="AN148" i="7"/>
  <c r="AS233" i="7"/>
  <c r="AT233" i="7" s="1"/>
  <c r="AV233" i="7"/>
  <c r="AT52" i="7"/>
  <c r="BA29" i="7"/>
  <c r="AX29" i="7"/>
  <c r="BF254" i="7"/>
  <c r="BC254" i="7"/>
  <c r="AT192" i="7"/>
  <c r="AS194" i="7"/>
  <c r="AV194" i="7"/>
  <c r="CP183" i="7"/>
  <c r="CL183" i="7"/>
  <c r="AX263" i="7"/>
  <c r="AY263" i="7" s="1"/>
  <c r="BA263" i="7"/>
  <c r="AX147" i="7"/>
  <c r="AY147" i="7" s="1"/>
  <c r="BA147" i="7"/>
  <c r="BA60" i="7"/>
  <c r="BG110" i="7"/>
  <c r="BC110" i="7"/>
  <c r="BD110" i="7" s="1"/>
  <c r="BG108" i="7"/>
  <c r="BC108" i="7"/>
  <c r="BD108" i="7" s="1"/>
  <c r="AV39" i="7"/>
  <c r="AS39" i="7"/>
  <c r="AS105" i="7"/>
  <c r="AT105" i="7" s="1"/>
  <c r="AV105" i="7"/>
  <c r="AJ95" i="7"/>
  <c r="AJ119" i="7" s="1"/>
  <c r="BA225" i="7"/>
  <c r="AX225" i="7"/>
  <c r="AV158" i="7"/>
  <c r="AS158" i="7"/>
  <c r="AR64" i="7"/>
  <c r="AN64" i="7"/>
  <c r="AO64" i="7" s="1"/>
  <c r="AX262" i="7"/>
  <c r="BA262" i="7"/>
  <c r="AX217" i="7"/>
  <c r="AY217" i="7" s="1"/>
  <c r="BA217" i="7"/>
  <c r="AS38" i="7"/>
  <c r="AV38" i="7"/>
  <c r="AR68" i="7"/>
  <c r="AN68" i="7"/>
  <c r="BK272" i="7"/>
  <c r="BH272" i="7"/>
  <c r="BI272" i="7" s="1"/>
  <c r="AT185" i="7"/>
  <c r="AY114" i="7"/>
  <c r="BF173" i="7"/>
  <c r="BC173" i="7"/>
  <c r="BD173" i="7" s="1"/>
  <c r="AN203" i="7"/>
  <c r="AO233" i="7"/>
  <c r="AV174" i="7"/>
  <c r="AS174" i="7"/>
  <c r="AT174" i="7" s="1"/>
  <c r="BA52" i="7"/>
  <c r="AX52" i="7"/>
  <c r="AX198" i="7"/>
  <c r="BA198" i="7"/>
  <c r="BA192" i="7"/>
  <c r="AX192" i="7"/>
  <c r="AY192" i="7" s="1"/>
  <c r="BG112" i="7"/>
  <c r="BC112" i="7"/>
  <c r="AO193" i="7"/>
  <c r="BK250" i="7"/>
  <c r="BH250" i="7"/>
  <c r="BI250" i="7" s="1"/>
  <c r="BA54" i="7"/>
  <c r="AO234" i="7"/>
  <c r="AS271" i="7"/>
  <c r="AT271" i="7" s="1"/>
  <c r="AV271" i="7"/>
  <c r="AQ211" i="7"/>
  <c r="AN211" i="7"/>
  <c r="AI119" i="7"/>
  <c r="BL91" i="7"/>
  <c r="BH91" i="7"/>
  <c r="BI91" i="7" s="1"/>
  <c r="AV166" i="7"/>
  <c r="AS166" i="7"/>
  <c r="AT166" i="7" s="1"/>
  <c r="BG249" i="7"/>
  <c r="BC249" i="7"/>
  <c r="BD249" i="7" s="1"/>
  <c r="BA68" i="7"/>
  <c r="AJ229" i="7"/>
  <c r="AJ236" i="7" s="1"/>
  <c r="AI236" i="7"/>
  <c r="BA56" i="7"/>
  <c r="AS33" i="7"/>
  <c r="AV33" i="7"/>
  <c r="AO268" i="7"/>
  <c r="AO274" i="7" s="1"/>
  <c r="AS100" i="7"/>
  <c r="AV100" i="7"/>
  <c r="AX133" i="7"/>
  <c r="AY133" i="7" s="1"/>
  <c r="BA133" i="7"/>
  <c r="AS21" i="7"/>
  <c r="AV21" i="7"/>
  <c r="AJ58" i="7"/>
  <c r="BX227" i="7"/>
  <c r="BD81" i="7"/>
  <c r="AT40" i="7"/>
  <c r="AS106" i="7"/>
  <c r="AV106" i="7"/>
  <c r="AO105" i="7"/>
  <c r="AO135" i="7"/>
  <c r="AO99" i="7"/>
  <c r="BF187" i="7"/>
  <c r="BC187" i="7"/>
  <c r="BD187" i="7" s="1"/>
  <c r="AR95" i="7"/>
  <c r="AN95" i="7"/>
  <c r="AO95" i="7" s="1"/>
  <c r="AR60" i="7"/>
  <c r="AN60" i="7"/>
  <c r="AO60" i="7" s="1"/>
  <c r="BA113" i="7"/>
  <c r="AX113" i="7"/>
  <c r="AY113" i="7" s="1"/>
  <c r="BL129" i="7"/>
  <c r="BH129" i="7"/>
  <c r="BI129" i="7" s="1"/>
  <c r="DJ155" i="7"/>
  <c r="DF155" i="7"/>
  <c r="BA184" i="7"/>
  <c r="AX184" i="7"/>
  <c r="BP244" i="7"/>
  <c r="BM244" i="7"/>
  <c r="BN244" i="7" s="1"/>
  <c r="AX128" i="7"/>
  <c r="BA128" i="7"/>
  <c r="BA159" i="7"/>
  <c r="AX159" i="7"/>
  <c r="AY159" i="7" s="1"/>
  <c r="BA167" i="7"/>
  <c r="AX167" i="7"/>
  <c r="AY167" i="7" s="1"/>
  <c r="AT262" i="7"/>
  <c r="BF160" i="7"/>
  <c r="BC160" i="7"/>
  <c r="BD160" i="7" s="1"/>
  <c r="BF248" i="7"/>
  <c r="BK216" i="7"/>
  <c r="BH216" i="7"/>
  <c r="BI216" i="7" s="1"/>
  <c r="AE73" i="7"/>
  <c r="BG116" i="7"/>
  <c r="BC116" i="7"/>
  <c r="BD116" i="7" s="1"/>
  <c r="BA117" i="7"/>
  <c r="AX117" i="7"/>
  <c r="AY117" i="7" s="1"/>
  <c r="AS265" i="7"/>
  <c r="AT265" i="7" s="1"/>
  <c r="AV265" i="7"/>
  <c r="BG114" i="7"/>
  <c r="BC114" i="7"/>
  <c r="BD114" i="7" s="1"/>
  <c r="AY173" i="7"/>
  <c r="AS35" i="7"/>
  <c r="AT35" i="7" s="1"/>
  <c r="AV35" i="7"/>
  <c r="AX96" i="7"/>
  <c r="AY96" i="7" s="1"/>
  <c r="BA96" i="7"/>
  <c r="AT115" i="7"/>
  <c r="BA64" i="7"/>
  <c r="BD243" i="7"/>
  <c r="AW248" i="7"/>
  <c r="AS248" i="7"/>
  <c r="AX201" i="7"/>
  <c r="BA201" i="7"/>
  <c r="AT84" i="7"/>
  <c r="BA62" i="7"/>
  <c r="AX62" i="7"/>
  <c r="AY62" i="7" s="1"/>
  <c r="BK164" i="7"/>
  <c r="BH164" i="7"/>
  <c r="BI164" i="7" s="1"/>
  <c r="G300" i="7" l="1"/>
  <c r="K300" i="7" s="1"/>
  <c r="H300" i="7"/>
  <c r="I300" i="7"/>
  <c r="BA85" i="7"/>
  <c r="AX85" i="7"/>
  <c r="AY85" i="7" s="1"/>
  <c r="BA104" i="7"/>
  <c r="AX104" i="7"/>
  <c r="AY104" i="7" s="1"/>
  <c r="BK156" i="7"/>
  <c r="BH156" i="7"/>
  <c r="BI156" i="7" s="1"/>
  <c r="BF102" i="7"/>
  <c r="BC102" i="7"/>
  <c r="BD102" i="7" s="1"/>
  <c r="AE278" i="7"/>
  <c r="C303" i="7" s="1"/>
  <c r="BA88" i="7"/>
  <c r="AX88" i="7"/>
  <c r="AI278" i="7"/>
  <c r="AO203" i="7"/>
  <c r="BA165" i="7"/>
  <c r="AX165" i="7"/>
  <c r="AY165" i="7" s="1"/>
  <c r="CA200" i="7"/>
  <c r="BW200" i="7"/>
  <c r="BX200" i="7" s="1"/>
  <c r="AO119" i="7"/>
  <c r="BQ195" i="7"/>
  <c r="BM195" i="7"/>
  <c r="AO148" i="7"/>
  <c r="AT248" i="7"/>
  <c r="BU244" i="7"/>
  <c r="BR244" i="7"/>
  <c r="AT100" i="7"/>
  <c r="BQ91" i="7"/>
  <c r="BM91" i="7"/>
  <c r="BN91" i="7" s="1"/>
  <c r="AX271" i="7"/>
  <c r="AY271" i="7" s="1"/>
  <c r="BA271" i="7"/>
  <c r="BA174" i="7"/>
  <c r="AX174" i="7"/>
  <c r="AY174" i="7" s="1"/>
  <c r="AW64" i="7"/>
  <c r="AS64" i="7"/>
  <c r="AT64" i="7" s="1"/>
  <c r="AX105" i="7"/>
  <c r="AY105" i="7" s="1"/>
  <c r="BA105" i="7"/>
  <c r="CU183" i="7"/>
  <c r="CQ183" i="7"/>
  <c r="BK254" i="7"/>
  <c r="BH254" i="7"/>
  <c r="BI254" i="7" s="1"/>
  <c r="BC185" i="7"/>
  <c r="BD185" i="7" s="1"/>
  <c r="BF185" i="7"/>
  <c r="AY107" i="7"/>
  <c r="BK92" i="7"/>
  <c r="BH92" i="7"/>
  <c r="BI92" i="7" s="1"/>
  <c r="AX190" i="7"/>
  <c r="AY190" i="7" s="1"/>
  <c r="BA190" i="7"/>
  <c r="BF58" i="7"/>
  <c r="BQ71" i="7"/>
  <c r="BM71" i="7"/>
  <c r="AX99" i="7"/>
  <c r="AY99" i="7" s="1"/>
  <c r="BA99" i="7"/>
  <c r="AY101" i="7"/>
  <c r="AY84" i="7"/>
  <c r="BF115" i="7"/>
  <c r="BC115" i="7"/>
  <c r="AX86" i="7"/>
  <c r="AY86" i="7" s="1"/>
  <c r="BA86" i="7"/>
  <c r="AS148" i="7"/>
  <c r="AT34" i="7"/>
  <c r="AT27" i="7"/>
  <c r="BK168" i="7"/>
  <c r="BH168" i="7"/>
  <c r="BI168" i="7" s="1"/>
  <c r="AW58" i="7"/>
  <c r="AS58" i="7"/>
  <c r="AO229" i="7"/>
  <c r="AO236" i="7" s="1"/>
  <c r="AN236" i="7"/>
  <c r="BI127" i="7"/>
  <c r="BD157" i="7"/>
  <c r="BD253" i="7"/>
  <c r="BC96" i="7"/>
  <c r="BF96" i="7"/>
  <c r="AW60" i="7"/>
  <c r="AS60" i="7"/>
  <c r="AT60" i="7" s="1"/>
  <c r="BK187" i="7"/>
  <c r="BH187" i="7"/>
  <c r="BI187" i="7" s="1"/>
  <c r="AT106" i="7"/>
  <c r="BC133" i="7"/>
  <c r="BD133" i="7" s="1"/>
  <c r="BF133" i="7"/>
  <c r="AT33" i="7"/>
  <c r="BP250" i="7"/>
  <c r="BM250" i="7"/>
  <c r="BN250" i="7" s="1"/>
  <c r="AY198" i="7"/>
  <c r="AY52" i="7"/>
  <c r="BC262" i="7"/>
  <c r="BF262" i="7"/>
  <c r="BA158" i="7"/>
  <c r="AX158" i="7"/>
  <c r="BL110" i="7"/>
  <c r="BH110" i="7"/>
  <c r="BC147" i="7"/>
  <c r="BD147" i="7" s="1"/>
  <c r="BF147" i="7"/>
  <c r="AY29" i="7"/>
  <c r="AT26" i="7"/>
  <c r="BC270" i="7"/>
  <c r="BF270" i="7"/>
  <c r="BC97" i="7"/>
  <c r="BD97" i="7" s="1"/>
  <c r="BF97" i="7"/>
  <c r="BM246" i="7"/>
  <c r="BN246" i="7" s="1"/>
  <c r="BP246" i="7"/>
  <c r="BF25" i="7"/>
  <c r="BC25" i="7"/>
  <c r="BD25" i="7" s="1"/>
  <c r="AT247" i="7"/>
  <c r="AS255" i="7"/>
  <c r="BC269" i="7"/>
  <c r="BD269" i="7" s="1"/>
  <c r="BF269" i="7"/>
  <c r="AT90" i="7"/>
  <c r="BK169" i="7"/>
  <c r="BH169" i="7"/>
  <c r="BI169" i="7" s="1"/>
  <c r="AX193" i="7"/>
  <c r="BA193" i="7"/>
  <c r="BK82" i="7"/>
  <c r="BH82" i="7"/>
  <c r="BI82" i="7" s="1"/>
  <c r="BF101" i="7"/>
  <c r="BC101" i="7"/>
  <c r="BD101" i="7" s="1"/>
  <c r="BG84" i="7"/>
  <c r="BC84" i="7"/>
  <c r="BD84" i="7" s="1"/>
  <c r="BK199" i="7"/>
  <c r="BH199" i="7"/>
  <c r="BI199" i="7" s="1"/>
  <c r="BS163" i="7"/>
  <c r="AT86" i="7"/>
  <c r="BF66" i="7"/>
  <c r="CA196" i="7"/>
  <c r="BW196" i="7"/>
  <c r="BX196" i="7" s="1"/>
  <c r="AT148" i="7"/>
  <c r="AT235" i="7"/>
  <c r="AO42" i="7"/>
  <c r="AX37" i="7"/>
  <c r="BA37" i="7"/>
  <c r="AW229" i="7"/>
  <c r="AS229" i="7"/>
  <c r="BP127" i="7"/>
  <c r="BM127" i="7"/>
  <c r="BK157" i="7"/>
  <c r="BH157" i="7"/>
  <c r="BL253" i="7"/>
  <c r="BH253" i="7"/>
  <c r="BI253" i="7" s="1"/>
  <c r="BF202" i="7"/>
  <c r="BC202" i="7"/>
  <c r="BD202" i="7" s="1"/>
  <c r="BC201" i="7"/>
  <c r="BD201" i="7" s="1"/>
  <c r="BF201" i="7"/>
  <c r="BL114" i="7"/>
  <c r="BH114" i="7"/>
  <c r="BL116" i="7"/>
  <c r="BH116" i="7"/>
  <c r="BI116" i="7" s="1"/>
  <c r="BP216" i="7"/>
  <c r="BM216" i="7"/>
  <c r="BK160" i="7"/>
  <c r="BH160" i="7"/>
  <c r="BI160" i="7" s="1"/>
  <c r="AT274" i="7"/>
  <c r="BC167" i="7"/>
  <c r="BD167" i="7" s="1"/>
  <c r="BF167" i="7"/>
  <c r="AY128" i="7"/>
  <c r="AY184" i="7"/>
  <c r="DG155" i="7"/>
  <c r="AN218" i="7"/>
  <c r="AO211" i="7"/>
  <c r="AO218" i="7" s="1"/>
  <c r="BD112" i="7"/>
  <c r="BF52" i="7"/>
  <c r="BC52" i="7"/>
  <c r="AO68" i="7"/>
  <c r="AY262" i="7"/>
  <c r="AY225" i="7"/>
  <c r="BF29" i="7"/>
  <c r="BC29" i="7"/>
  <c r="BD29" i="7" s="1"/>
  <c r="BL251" i="7"/>
  <c r="BH251" i="7"/>
  <c r="BI251" i="7" s="1"/>
  <c r="BK188" i="7"/>
  <c r="BH188" i="7"/>
  <c r="BI188" i="7" s="1"/>
  <c r="BD134" i="7"/>
  <c r="BP130" i="7"/>
  <c r="BM130" i="7"/>
  <c r="BN130" i="7" s="1"/>
  <c r="BK172" i="7"/>
  <c r="BH172" i="7"/>
  <c r="BI172" i="7" s="1"/>
  <c r="BF111" i="7"/>
  <c r="BC111" i="7"/>
  <c r="BD111" i="7" s="1"/>
  <c r="AT170" i="7"/>
  <c r="AW66" i="7"/>
  <c r="AS66" i="7"/>
  <c r="AT66" i="7" s="1"/>
  <c r="BA247" i="7"/>
  <c r="AX247" i="7"/>
  <c r="AO56" i="7"/>
  <c r="BI252" i="7"/>
  <c r="AY22" i="7"/>
  <c r="CA163" i="7"/>
  <c r="BW163" i="7"/>
  <c r="BX163" i="7" s="1"/>
  <c r="BA273" i="7"/>
  <c r="AX273" i="7"/>
  <c r="AX232" i="7"/>
  <c r="AY232" i="7" s="1"/>
  <c r="BA232" i="7"/>
  <c r="BH70" i="7"/>
  <c r="BI70" i="7" s="1"/>
  <c r="BK70" i="7"/>
  <c r="BC189" i="7"/>
  <c r="BF189" i="7"/>
  <c r="BF40" i="7"/>
  <c r="BC40" i="7"/>
  <c r="BD40" i="7" s="1"/>
  <c r="CJ227" i="7"/>
  <c r="CG227" i="7"/>
  <c r="CH227" i="7" s="1"/>
  <c r="BA235" i="7"/>
  <c r="AX235" i="7"/>
  <c r="AY235" i="7" s="1"/>
  <c r="AX94" i="7"/>
  <c r="BA94" i="7"/>
  <c r="BA268" i="7"/>
  <c r="AX268" i="7"/>
  <c r="AX234" i="7"/>
  <c r="BA234" i="7"/>
  <c r="BF64" i="7"/>
  <c r="AX35" i="7"/>
  <c r="BA35" i="7"/>
  <c r="AX265" i="7"/>
  <c r="AY265" i="7" s="1"/>
  <c r="BA265" i="7"/>
  <c r="BF117" i="7"/>
  <c r="BC117" i="7"/>
  <c r="BD117" i="7" s="1"/>
  <c r="BK248" i="7"/>
  <c r="BF159" i="7"/>
  <c r="BC159" i="7"/>
  <c r="AX106" i="7"/>
  <c r="AY106" i="7" s="1"/>
  <c r="BA106" i="7"/>
  <c r="AS42" i="7"/>
  <c r="AT21" i="7"/>
  <c r="AX33" i="7"/>
  <c r="AY33" i="7" s="1"/>
  <c r="BA33" i="7"/>
  <c r="BF68" i="7"/>
  <c r="BC198" i="7"/>
  <c r="BD198" i="7" s="1"/>
  <c r="BF198" i="7"/>
  <c r="AT38" i="7"/>
  <c r="AT158" i="7"/>
  <c r="AS175" i="7"/>
  <c r="AT39" i="7"/>
  <c r="AT194" i="7"/>
  <c r="AT203" i="7" s="1"/>
  <c r="AX26" i="7"/>
  <c r="AY26" i="7" s="1"/>
  <c r="BA26" i="7"/>
  <c r="AW54" i="7"/>
  <c r="AS54" i="7"/>
  <c r="BA215" i="7"/>
  <c r="AX215" i="7"/>
  <c r="AY215" i="7" s="1"/>
  <c r="BC171" i="7"/>
  <c r="BF171" i="7"/>
  <c r="AY25" i="7"/>
  <c r="AX90" i="7"/>
  <c r="AY90" i="7" s="1"/>
  <c r="BA90" i="7"/>
  <c r="BD82" i="7"/>
  <c r="BD199" i="7"/>
  <c r="BQ243" i="7"/>
  <c r="BM243" i="7"/>
  <c r="AY264" i="7"/>
  <c r="AS203" i="7"/>
  <c r="BP81" i="7"/>
  <c r="BM81" i="7"/>
  <c r="BQ87" i="7"/>
  <c r="BM87" i="7"/>
  <c r="BN87" i="7" s="1"/>
  <c r="BK267" i="7"/>
  <c r="BH267" i="7"/>
  <c r="AX197" i="7"/>
  <c r="AY197" i="7" s="1"/>
  <c r="BA197" i="7"/>
  <c r="AX135" i="7"/>
  <c r="BA135" i="7"/>
  <c r="BF62" i="7"/>
  <c r="BC62" i="7"/>
  <c r="BD62" i="7" s="1"/>
  <c r="BB248" i="7"/>
  <c r="AX248" i="7"/>
  <c r="AY248" i="7" s="1"/>
  <c r="BF128" i="7"/>
  <c r="BC128" i="7"/>
  <c r="BQ129" i="7"/>
  <c r="BM129" i="7"/>
  <c r="BN129" i="7" s="1"/>
  <c r="BA166" i="7"/>
  <c r="AX166" i="7"/>
  <c r="BM272" i="7"/>
  <c r="BN272" i="7" s="1"/>
  <c r="BP272" i="7"/>
  <c r="BA39" i="7"/>
  <c r="AX39" i="7"/>
  <c r="AY39" i="7" s="1"/>
  <c r="BC263" i="7"/>
  <c r="BD263" i="7" s="1"/>
  <c r="BF263" i="7"/>
  <c r="AX233" i="7"/>
  <c r="BA233" i="7"/>
  <c r="BD251" i="7"/>
  <c r="BF109" i="7"/>
  <c r="BC109" i="7"/>
  <c r="BD109" i="7" s="1"/>
  <c r="BP164" i="7"/>
  <c r="BM164" i="7"/>
  <c r="AY201" i="7"/>
  <c r="AS274" i="7"/>
  <c r="BF184" i="7"/>
  <c r="BC184" i="7"/>
  <c r="DO155" i="7"/>
  <c r="DP155" i="7" s="1"/>
  <c r="DK155" i="7"/>
  <c r="BF113" i="7"/>
  <c r="BC113" i="7"/>
  <c r="AW95" i="7"/>
  <c r="AS95" i="7"/>
  <c r="AT95" i="7" s="1"/>
  <c r="AX21" i="7"/>
  <c r="BA21" i="7"/>
  <c r="AX100" i="7"/>
  <c r="AY100" i="7" s="1"/>
  <c r="BA100" i="7"/>
  <c r="BF56" i="7"/>
  <c r="BL249" i="7"/>
  <c r="BH249" i="7"/>
  <c r="AV211" i="7"/>
  <c r="AS211" i="7"/>
  <c r="BF54" i="7"/>
  <c r="BL112" i="7"/>
  <c r="BH112" i="7"/>
  <c r="BI112" i="7" s="1"/>
  <c r="BF192" i="7"/>
  <c r="BC192" i="7"/>
  <c r="BK173" i="7"/>
  <c r="BH173" i="7"/>
  <c r="AW68" i="7"/>
  <c r="AS68" i="7"/>
  <c r="AT68" i="7" s="1"/>
  <c r="AX38" i="7"/>
  <c r="AY38" i="7" s="1"/>
  <c r="BA38" i="7"/>
  <c r="BF217" i="7"/>
  <c r="BC217" i="7"/>
  <c r="BD217" i="7" s="1"/>
  <c r="BF225" i="7"/>
  <c r="BC225" i="7"/>
  <c r="BL108" i="7"/>
  <c r="BH108" i="7"/>
  <c r="BF60" i="7"/>
  <c r="CM183" i="7"/>
  <c r="AX194" i="7"/>
  <c r="AY194" i="7" s="1"/>
  <c r="BA194" i="7"/>
  <c r="BD254" i="7"/>
  <c r="BC107" i="7"/>
  <c r="BD107" i="7" s="1"/>
  <c r="BF107" i="7"/>
  <c r="BK134" i="7"/>
  <c r="BH134" i="7"/>
  <c r="BI134" i="7" s="1"/>
  <c r="AO54" i="7"/>
  <c r="AN73" i="7"/>
  <c r="AT215" i="7"/>
  <c r="AX36" i="7"/>
  <c r="AY36" i="7" s="1"/>
  <c r="BA36" i="7"/>
  <c r="BA170" i="7"/>
  <c r="AX170" i="7"/>
  <c r="AY170" i="7" s="1"/>
  <c r="AX231" i="7"/>
  <c r="AY231" i="7" s="1"/>
  <c r="BA231" i="7"/>
  <c r="BL118" i="7"/>
  <c r="BH118" i="7"/>
  <c r="BC162" i="7"/>
  <c r="BF162" i="7"/>
  <c r="AW56" i="7"/>
  <c r="AS56" i="7"/>
  <c r="AT56" i="7" s="1"/>
  <c r="BP252" i="7"/>
  <c r="BM252" i="7"/>
  <c r="BN252" i="7" s="1"/>
  <c r="BF22" i="7"/>
  <c r="BC22" i="7"/>
  <c r="BD22" i="7" s="1"/>
  <c r="BI243" i="7"/>
  <c r="BC264" i="7"/>
  <c r="BD264" i="7" s="1"/>
  <c r="BF264" i="7"/>
  <c r="AT232" i="7"/>
  <c r="BD70" i="7"/>
  <c r="BC186" i="7"/>
  <c r="BD186" i="7" s="1"/>
  <c r="BF186" i="7"/>
  <c r="AX34" i="7"/>
  <c r="AY34" i="7" s="1"/>
  <c r="BA34" i="7"/>
  <c r="AJ73" i="7"/>
  <c r="AJ278" i="7" s="1"/>
  <c r="C304" i="7" s="1"/>
  <c r="AX27" i="7"/>
  <c r="AY27" i="7" s="1"/>
  <c r="BA27" i="7"/>
  <c r="BD168" i="7"/>
  <c r="BI81" i="7"/>
  <c r="BI87" i="7"/>
  <c r="AN119" i="7"/>
  <c r="AX266" i="7"/>
  <c r="BA266" i="7"/>
  <c r="CA191" i="7"/>
  <c r="BW191" i="7"/>
  <c r="BK102" i="7" l="1"/>
  <c r="BH102" i="7"/>
  <c r="BI102" i="7" s="1"/>
  <c r="BF104" i="7"/>
  <c r="BC104" i="7"/>
  <c r="BF85" i="7"/>
  <c r="BC85" i="7"/>
  <c r="BD85" i="7" s="1"/>
  <c r="AY88" i="7"/>
  <c r="BF88" i="7"/>
  <c r="BC88" i="7"/>
  <c r="BD88" i="7" s="1"/>
  <c r="BP156" i="7"/>
  <c r="BM156" i="7"/>
  <c r="AT255" i="7"/>
  <c r="AX203" i="7"/>
  <c r="AS119" i="7"/>
  <c r="AT119" i="7"/>
  <c r="CF200" i="7"/>
  <c r="CB200" i="7"/>
  <c r="CC200" i="7" s="1"/>
  <c r="BV195" i="7"/>
  <c r="BR195" i="7"/>
  <c r="BS195" i="7" s="1"/>
  <c r="BN195" i="7"/>
  <c r="BF165" i="7"/>
  <c r="BC165" i="7"/>
  <c r="BD165" i="7" s="1"/>
  <c r="AT42" i="7"/>
  <c r="AN278" i="7"/>
  <c r="BU252" i="7"/>
  <c r="BR252" i="7"/>
  <c r="BS252" i="7" s="1"/>
  <c r="BC194" i="7"/>
  <c r="BF194" i="7"/>
  <c r="BI173" i="7"/>
  <c r="BA211" i="7"/>
  <c r="AX211" i="7"/>
  <c r="DQ155" i="7"/>
  <c r="AY166" i="7"/>
  <c r="BV87" i="7"/>
  <c r="BR87" i="7"/>
  <c r="AT54" i="7"/>
  <c r="AS73" i="7"/>
  <c r="BF234" i="7"/>
  <c r="BC234" i="7"/>
  <c r="BD234" i="7" s="1"/>
  <c r="AY273" i="7"/>
  <c r="BU130" i="7"/>
  <c r="BR130" i="7"/>
  <c r="BP188" i="7"/>
  <c r="BM188" i="7"/>
  <c r="CF191" i="7"/>
  <c r="CB191" i="7"/>
  <c r="CC191" i="7" s="1"/>
  <c r="BC27" i="7"/>
  <c r="BD27" i="7" s="1"/>
  <c r="BF27" i="7"/>
  <c r="BK22" i="7"/>
  <c r="BH22" i="7"/>
  <c r="BB56" i="7"/>
  <c r="AX56" i="7"/>
  <c r="BC231" i="7"/>
  <c r="BF231" i="7"/>
  <c r="BI108" i="7"/>
  <c r="BD225" i="7"/>
  <c r="BM112" i="7"/>
  <c r="BQ112" i="7"/>
  <c r="BM249" i="7"/>
  <c r="BN249" i="7" s="1"/>
  <c r="BQ249" i="7"/>
  <c r="BC100" i="7"/>
  <c r="BF100" i="7"/>
  <c r="BK113" i="7"/>
  <c r="BH113" i="7"/>
  <c r="BI113" i="7" s="1"/>
  <c r="BK184" i="7"/>
  <c r="BH184" i="7"/>
  <c r="BK109" i="7"/>
  <c r="BH109" i="7"/>
  <c r="BI109" i="7" s="1"/>
  <c r="AY233" i="7"/>
  <c r="BD128" i="7"/>
  <c r="AY135" i="7"/>
  <c r="BP267" i="7"/>
  <c r="BM267" i="7"/>
  <c r="BN267" i="7" s="1"/>
  <c r="BU81" i="7"/>
  <c r="BR81" i="7"/>
  <c r="BN243" i="7"/>
  <c r="BC26" i="7"/>
  <c r="BD26" i="7" s="1"/>
  <c r="BF26" i="7"/>
  <c r="BH198" i="7"/>
  <c r="BI198" i="7" s="1"/>
  <c r="BK198" i="7"/>
  <c r="BD159" i="7"/>
  <c r="BC265" i="7"/>
  <c r="BF265" i="7"/>
  <c r="AY268" i="7"/>
  <c r="BC94" i="7"/>
  <c r="BD94" i="7" s="1"/>
  <c r="BF94" i="7"/>
  <c r="BC235" i="7"/>
  <c r="BD235" i="7" s="1"/>
  <c r="BF235" i="7"/>
  <c r="BK40" i="7"/>
  <c r="BH40" i="7"/>
  <c r="BI40" i="7" s="1"/>
  <c r="BD189" i="7"/>
  <c r="BC232" i="7"/>
  <c r="BF232" i="7"/>
  <c r="BK111" i="7"/>
  <c r="BH111" i="7"/>
  <c r="BM172" i="7"/>
  <c r="BN172" i="7" s="1"/>
  <c r="BP172" i="7"/>
  <c r="BM251" i="7"/>
  <c r="BQ251" i="7"/>
  <c r="BD52" i="7"/>
  <c r="BH167" i="7"/>
  <c r="BK167" i="7"/>
  <c r="BM160" i="7"/>
  <c r="BN160" i="7" s="1"/>
  <c r="BP160" i="7"/>
  <c r="BM116" i="7"/>
  <c r="BQ116" i="7"/>
  <c r="BH201" i="7"/>
  <c r="BK201" i="7"/>
  <c r="BK202" i="7"/>
  <c r="BH202" i="7"/>
  <c r="BI202" i="7" s="1"/>
  <c r="BP157" i="7"/>
  <c r="BM157" i="7"/>
  <c r="AT229" i="7"/>
  <c r="AT236" i="7" s="1"/>
  <c r="AS236" i="7"/>
  <c r="BK66" i="7"/>
  <c r="BL84" i="7"/>
  <c r="BH84" i="7"/>
  <c r="BP82" i="7"/>
  <c r="BM82" i="7"/>
  <c r="BP169" i="7"/>
  <c r="BM169" i="7"/>
  <c r="BK25" i="7"/>
  <c r="BH25" i="7"/>
  <c r="BH147" i="7"/>
  <c r="BI147" i="7" s="1"/>
  <c r="BK147" i="7"/>
  <c r="AY158" i="7"/>
  <c r="AX175" i="7"/>
  <c r="BB60" i="7"/>
  <c r="AX60" i="7"/>
  <c r="BD96" i="7"/>
  <c r="BD115" i="7"/>
  <c r="BC99" i="7"/>
  <c r="BF99" i="7"/>
  <c r="BV71" i="7"/>
  <c r="BR71" i="7"/>
  <c r="BS71" i="7" s="1"/>
  <c r="BP92" i="7"/>
  <c r="BM92" i="7"/>
  <c r="CR183" i="7"/>
  <c r="BC105" i="7"/>
  <c r="BF105" i="7"/>
  <c r="BS244" i="7"/>
  <c r="BC266" i="7"/>
  <c r="BD266" i="7" s="1"/>
  <c r="BF266" i="7"/>
  <c r="BH186" i="7"/>
  <c r="BK186" i="7"/>
  <c r="BH162" i="7"/>
  <c r="BI162" i="7" s="1"/>
  <c r="BK162" i="7"/>
  <c r="BC38" i="7"/>
  <c r="BF38" i="7"/>
  <c r="BK54" i="7"/>
  <c r="BC21" i="7"/>
  <c r="BF21" i="7"/>
  <c r="BU164" i="7"/>
  <c r="BR164" i="7"/>
  <c r="BS164" i="7" s="1"/>
  <c r="BR272" i="7"/>
  <c r="BS272" i="7" s="1"/>
  <c r="BU272" i="7"/>
  <c r="BC90" i="7"/>
  <c r="BD90" i="7" s="1"/>
  <c r="BF90" i="7"/>
  <c r="BC33" i="7"/>
  <c r="BD33" i="7" s="1"/>
  <c r="BF33" i="7"/>
  <c r="CO227" i="7"/>
  <c r="CL227" i="7"/>
  <c r="CF163" i="7"/>
  <c r="CB163" i="7"/>
  <c r="CC163" i="7" s="1"/>
  <c r="AY247" i="7"/>
  <c r="AY255" i="7" s="1"/>
  <c r="AX255" i="7"/>
  <c r="BN127" i="7"/>
  <c r="BC36" i="7"/>
  <c r="BD36" i="7" s="1"/>
  <c r="BF36" i="7"/>
  <c r="BM134" i="7"/>
  <c r="BN134" i="7" s="1"/>
  <c r="BP134" i="7"/>
  <c r="BM108" i="7"/>
  <c r="BN108" i="7" s="1"/>
  <c r="BQ108" i="7"/>
  <c r="BK225" i="7"/>
  <c r="BH225" i="7"/>
  <c r="BK217" i="7"/>
  <c r="BH217" i="7"/>
  <c r="BI217" i="7" s="1"/>
  <c r="BB68" i="7"/>
  <c r="AX68" i="7"/>
  <c r="AY68" i="7" s="1"/>
  <c r="BD192" i="7"/>
  <c r="AS218" i="7"/>
  <c r="AT211" i="7"/>
  <c r="AT218" i="7" s="1"/>
  <c r="DL155" i="7"/>
  <c r="DS155" i="7"/>
  <c r="BN164" i="7"/>
  <c r="BH263" i="7"/>
  <c r="BI263" i="7" s="1"/>
  <c r="BK263" i="7"/>
  <c r="BK128" i="7"/>
  <c r="BH128" i="7"/>
  <c r="BK62" i="7"/>
  <c r="BH62" i="7"/>
  <c r="BC197" i="7"/>
  <c r="BD197" i="7" s="1"/>
  <c r="BF197" i="7"/>
  <c r="BV243" i="7"/>
  <c r="BR243" i="7"/>
  <c r="BC215" i="7"/>
  <c r="BF215" i="7"/>
  <c r="AT175" i="7"/>
  <c r="BK68" i="7"/>
  <c r="BH159" i="7"/>
  <c r="BI159" i="7" s="1"/>
  <c r="BK159" i="7"/>
  <c r="BP248" i="7"/>
  <c r="BK64" i="7"/>
  <c r="BF268" i="7"/>
  <c r="BC268" i="7"/>
  <c r="BD268" i="7" s="1"/>
  <c r="AY94" i="7"/>
  <c r="BM70" i="7"/>
  <c r="BN70" i="7" s="1"/>
  <c r="BP70" i="7"/>
  <c r="BK52" i="7"/>
  <c r="BH52" i="7"/>
  <c r="BN216" i="7"/>
  <c r="BB229" i="7"/>
  <c r="AX229" i="7"/>
  <c r="CF196" i="7"/>
  <c r="CB196" i="7"/>
  <c r="BC193" i="7"/>
  <c r="BD193" i="7" s="1"/>
  <c r="BF193" i="7"/>
  <c r="BR246" i="7"/>
  <c r="BU246" i="7"/>
  <c r="BH270" i="7"/>
  <c r="BI270" i="7" s="1"/>
  <c r="BK270" i="7"/>
  <c r="BC158" i="7"/>
  <c r="BF158" i="7"/>
  <c r="BH133" i="7"/>
  <c r="BK133" i="7"/>
  <c r="BM168" i="7"/>
  <c r="BP168" i="7"/>
  <c r="BK115" i="7"/>
  <c r="BH115" i="7"/>
  <c r="BI115" i="7" s="1"/>
  <c r="CZ183" i="7"/>
  <c r="CV183" i="7"/>
  <c r="BB64" i="7"/>
  <c r="AX64" i="7"/>
  <c r="BC174" i="7"/>
  <c r="BD174" i="7" s="1"/>
  <c r="BF174" i="7"/>
  <c r="BV91" i="7"/>
  <c r="BR91" i="7"/>
  <c r="BW244" i="7"/>
  <c r="BX244" i="7" s="1"/>
  <c r="BZ244" i="7"/>
  <c r="BI118" i="7"/>
  <c r="BH107" i="7"/>
  <c r="BI107" i="7" s="1"/>
  <c r="BK107" i="7"/>
  <c r="BK192" i="7"/>
  <c r="BH192" i="7"/>
  <c r="BI192" i="7" s="1"/>
  <c r="BK56" i="7"/>
  <c r="BB95" i="7"/>
  <c r="AX95" i="7"/>
  <c r="AY95" i="7" s="1"/>
  <c r="BF39" i="7"/>
  <c r="BC39" i="7"/>
  <c r="BH171" i="7"/>
  <c r="BI171" i="7" s="1"/>
  <c r="BK171" i="7"/>
  <c r="BC106" i="7"/>
  <c r="BD106" i="7" s="1"/>
  <c r="BF106" i="7"/>
  <c r="BC35" i="7"/>
  <c r="BD35" i="7" s="1"/>
  <c r="BF35" i="7"/>
  <c r="AX148" i="7"/>
  <c r="BU216" i="7"/>
  <c r="BR216" i="7"/>
  <c r="BS216" i="7" s="1"/>
  <c r="BI114" i="7"/>
  <c r="BM253" i="7"/>
  <c r="BQ253" i="7"/>
  <c r="BC37" i="7"/>
  <c r="BD37" i="7" s="1"/>
  <c r="BF37" i="7"/>
  <c r="BP199" i="7"/>
  <c r="BM199" i="7"/>
  <c r="BK101" i="7"/>
  <c r="BH101" i="7"/>
  <c r="AY193" i="7"/>
  <c r="AY203" i="7" s="1"/>
  <c r="BD270" i="7"/>
  <c r="BI110" i="7"/>
  <c r="BH262" i="7"/>
  <c r="BK262" i="7"/>
  <c r="BU250" i="7"/>
  <c r="BR250" i="7"/>
  <c r="BP187" i="7"/>
  <c r="BM187" i="7"/>
  <c r="AT58" i="7"/>
  <c r="BC86" i="7"/>
  <c r="BF86" i="7"/>
  <c r="BK58" i="7"/>
  <c r="BC271" i="7"/>
  <c r="BF271" i="7"/>
  <c r="BX191" i="7"/>
  <c r="AY266" i="7"/>
  <c r="BC34" i="7"/>
  <c r="BD34" i="7" s="1"/>
  <c r="BF34" i="7"/>
  <c r="BH264" i="7"/>
  <c r="BK264" i="7"/>
  <c r="BD162" i="7"/>
  <c r="BM118" i="7"/>
  <c r="BN118" i="7" s="1"/>
  <c r="BQ118" i="7"/>
  <c r="BC170" i="7"/>
  <c r="BD170" i="7" s="1"/>
  <c r="BF170" i="7"/>
  <c r="AO73" i="7"/>
  <c r="AO278" i="7" s="1"/>
  <c r="C305" i="7" s="1"/>
  <c r="BK60" i="7"/>
  <c r="BP173" i="7"/>
  <c r="BM173" i="7"/>
  <c r="BN173" i="7" s="1"/>
  <c r="BI249" i="7"/>
  <c r="AX42" i="7"/>
  <c r="AY21" i="7"/>
  <c r="BD113" i="7"/>
  <c r="BD184" i="7"/>
  <c r="BC233" i="7"/>
  <c r="BD233" i="7" s="1"/>
  <c r="BF233" i="7"/>
  <c r="BC166" i="7"/>
  <c r="BD166" i="7" s="1"/>
  <c r="BF166" i="7"/>
  <c r="BV129" i="7"/>
  <c r="BR129" i="7"/>
  <c r="BS129" i="7" s="1"/>
  <c r="BG248" i="7"/>
  <c r="BC248" i="7"/>
  <c r="BD248" i="7" s="1"/>
  <c r="BC135" i="7"/>
  <c r="BD135" i="7" s="1"/>
  <c r="BF135" i="7"/>
  <c r="BI267" i="7"/>
  <c r="BN81" i="7"/>
  <c r="BD171" i="7"/>
  <c r="BB54" i="7"/>
  <c r="AX54" i="7"/>
  <c r="BK117" i="7"/>
  <c r="BH117" i="7"/>
  <c r="BI117" i="7" s="1"/>
  <c r="AY35" i="7"/>
  <c r="AY234" i="7"/>
  <c r="BH189" i="7"/>
  <c r="BI189" i="7" s="1"/>
  <c r="BK189" i="7"/>
  <c r="BF273" i="7"/>
  <c r="BC273" i="7"/>
  <c r="BD273" i="7" s="1"/>
  <c r="BF247" i="7"/>
  <c r="BC247" i="7"/>
  <c r="BB66" i="7"/>
  <c r="AX66" i="7"/>
  <c r="AY66" i="7" s="1"/>
  <c r="BK29" i="7"/>
  <c r="BH29" i="7"/>
  <c r="BI29" i="7" s="1"/>
  <c r="AX274" i="7"/>
  <c r="BM114" i="7"/>
  <c r="BN114" i="7" s="1"/>
  <c r="BQ114" i="7"/>
  <c r="BI157" i="7"/>
  <c r="BR127" i="7"/>
  <c r="BU127" i="7"/>
  <c r="AY37" i="7"/>
  <c r="BH269" i="7"/>
  <c r="BK269" i="7"/>
  <c r="BH97" i="7"/>
  <c r="BK97" i="7"/>
  <c r="BM110" i="7"/>
  <c r="BN110" i="7" s="1"/>
  <c r="BQ110" i="7"/>
  <c r="BD262" i="7"/>
  <c r="BH96" i="7"/>
  <c r="BI96" i="7" s="1"/>
  <c r="BK96" i="7"/>
  <c r="BB58" i="7"/>
  <c r="AX58" i="7"/>
  <c r="AY58" i="7" s="1"/>
  <c r="BN71" i="7"/>
  <c r="BC190" i="7"/>
  <c r="BF190" i="7"/>
  <c r="BH185" i="7"/>
  <c r="BK185" i="7"/>
  <c r="BP254" i="7"/>
  <c r="BM254" i="7"/>
  <c r="BN254" i="7" s="1"/>
  <c r="BK85" i="7" l="1"/>
  <c r="BH85" i="7"/>
  <c r="BK88" i="7"/>
  <c r="BH88" i="7"/>
  <c r="BI88" i="7" s="1"/>
  <c r="BD104" i="7"/>
  <c r="BN156" i="7"/>
  <c r="BK104" i="7"/>
  <c r="BH104" i="7"/>
  <c r="BI104" i="7" s="1"/>
  <c r="BP102" i="7"/>
  <c r="BM102" i="7"/>
  <c r="BU156" i="7"/>
  <c r="BR156" i="7"/>
  <c r="BS156" i="7" s="1"/>
  <c r="BC274" i="7"/>
  <c r="AY274" i="7"/>
  <c r="AY119" i="7"/>
  <c r="AS278" i="7"/>
  <c r="CA195" i="7"/>
  <c r="BW195" i="7"/>
  <c r="BX195" i="7" s="1"/>
  <c r="AY148" i="7"/>
  <c r="BH165" i="7"/>
  <c r="BI165" i="7" s="1"/>
  <c r="BK165" i="7"/>
  <c r="AY175" i="7"/>
  <c r="CG200" i="7"/>
  <c r="CH200" i="7" s="1"/>
  <c r="CK200" i="7"/>
  <c r="BG58" i="7"/>
  <c r="BC58" i="7"/>
  <c r="BM97" i="7"/>
  <c r="BN97" i="7" s="1"/>
  <c r="BP97" i="7"/>
  <c r="BZ250" i="7"/>
  <c r="BW250" i="7"/>
  <c r="BX250" i="7" s="1"/>
  <c r="BM185" i="7"/>
  <c r="BN185" i="7" s="1"/>
  <c r="BP185" i="7"/>
  <c r="BM96" i="7"/>
  <c r="BN96" i="7" s="1"/>
  <c r="BP96" i="7"/>
  <c r="BP269" i="7"/>
  <c r="BM269" i="7"/>
  <c r="BN269" i="7" s="1"/>
  <c r="BK247" i="7"/>
  <c r="BH247" i="7"/>
  <c r="BK166" i="7"/>
  <c r="BH166" i="7"/>
  <c r="BI166" i="7" s="1"/>
  <c r="BC203" i="7"/>
  <c r="AY42" i="7"/>
  <c r="BP58" i="7"/>
  <c r="BD86" i="7"/>
  <c r="BU187" i="7"/>
  <c r="BR187" i="7"/>
  <c r="BS187" i="7" s="1"/>
  <c r="BI262" i="7"/>
  <c r="BI101" i="7"/>
  <c r="BH37" i="7"/>
  <c r="BK37" i="7"/>
  <c r="BH106" i="7"/>
  <c r="BK106" i="7"/>
  <c r="BD39" i="7"/>
  <c r="DE183" i="7"/>
  <c r="DA183" i="7"/>
  <c r="BN168" i="7"/>
  <c r="BK158" i="7"/>
  <c r="BH158" i="7"/>
  <c r="BZ246" i="7"/>
  <c r="BW246" i="7"/>
  <c r="BX246" i="7" s="1"/>
  <c r="BP64" i="7"/>
  <c r="CA243" i="7"/>
  <c r="BW243" i="7"/>
  <c r="BP62" i="7"/>
  <c r="BM62" i="7"/>
  <c r="BN62" i="7" s="1"/>
  <c r="BM217" i="7"/>
  <c r="BN217" i="7" s="1"/>
  <c r="BP217" i="7"/>
  <c r="CK163" i="7"/>
  <c r="CG163" i="7"/>
  <c r="BC42" i="7"/>
  <c r="BD21" i="7"/>
  <c r="BD38" i="7"/>
  <c r="BI186" i="7"/>
  <c r="BU92" i="7"/>
  <c r="BR92" i="7"/>
  <c r="BS92" i="7" s="1"/>
  <c r="BD99" i="7"/>
  <c r="BI25" i="7"/>
  <c r="BN82" i="7"/>
  <c r="BV116" i="7"/>
  <c r="BR116" i="7"/>
  <c r="BS116" i="7" s="1"/>
  <c r="BP167" i="7"/>
  <c r="BM167" i="7"/>
  <c r="BN167" i="7" s="1"/>
  <c r="BP111" i="7"/>
  <c r="BM111" i="7"/>
  <c r="BN111" i="7" s="1"/>
  <c r="BH232" i="7"/>
  <c r="BI232" i="7" s="1"/>
  <c r="BK232" i="7"/>
  <c r="BH94" i="7"/>
  <c r="BK94" i="7"/>
  <c r="BH265" i="7"/>
  <c r="BI265" i="7" s="1"/>
  <c r="BK265" i="7"/>
  <c r="BZ81" i="7"/>
  <c r="BW81" i="7"/>
  <c r="BI184" i="7"/>
  <c r="BH100" i="7"/>
  <c r="BI100" i="7" s="1"/>
  <c r="BK100" i="7"/>
  <c r="BH231" i="7"/>
  <c r="BI231" i="7" s="1"/>
  <c r="BK231" i="7"/>
  <c r="AY56" i="7"/>
  <c r="BH27" i="7"/>
  <c r="BK27" i="7"/>
  <c r="CK191" i="7"/>
  <c r="CG191" i="7"/>
  <c r="BZ130" i="7"/>
  <c r="BW130" i="7"/>
  <c r="BX130" i="7" s="1"/>
  <c r="BK234" i="7"/>
  <c r="BH234" i="7"/>
  <c r="AT73" i="7"/>
  <c r="AT278" i="7" s="1"/>
  <c r="C306" i="7" s="1"/>
  <c r="BF211" i="7"/>
  <c r="BC211" i="7"/>
  <c r="BD194" i="7"/>
  <c r="BH190" i="7"/>
  <c r="BI190" i="7" s="1"/>
  <c r="BK190" i="7"/>
  <c r="BM264" i="7"/>
  <c r="BN264" i="7" s="1"/>
  <c r="BP264" i="7"/>
  <c r="BI185" i="7"/>
  <c r="BI269" i="7"/>
  <c r="BP29" i="7"/>
  <c r="BM29" i="7"/>
  <c r="BN29" i="7" s="1"/>
  <c r="AY54" i="7"/>
  <c r="AX73" i="7"/>
  <c r="BL248" i="7"/>
  <c r="BH248" i="7"/>
  <c r="BI248" i="7" s="1"/>
  <c r="BR173" i="7"/>
  <c r="BS173" i="7" s="1"/>
  <c r="BU173" i="7"/>
  <c r="BK170" i="7"/>
  <c r="BH170" i="7"/>
  <c r="BI170" i="7" s="1"/>
  <c r="BH271" i="7"/>
  <c r="BI271" i="7" s="1"/>
  <c r="BK271" i="7"/>
  <c r="BS250" i="7"/>
  <c r="BP101" i="7"/>
  <c r="BM101" i="7"/>
  <c r="BN101" i="7" s="1"/>
  <c r="BK39" i="7"/>
  <c r="BH39" i="7"/>
  <c r="BI39" i="7" s="1"/>
  <c r="BP56" i="7"/>
  <c r="BS91" i="7"/>
  <c r="AY64" i="7"/>
  <c r="BM133" i="7"/>
  <c r="BN133" i="7" s="1"/>
  <c r="BP133" i="7"/>
  <c r="BD158" i="7"/>
  <c r="BD175" i="7" s="1"/>
  <c r="BC175" i="7"/>
  <c r="BS246" i="7"/>
  <c r="CC196" i="7"/>
  <c r="AY229" i="7"/>
  <c r="AY236" i="7" s="1"/>
  <c r="AX236" i="7"/>
  <c r="BK215" i="7"/>
  <c r="BH215" i="7"/>
  <c r="BI215" i="7" s="1"/>
  <c r="BH197" i="7"/>
  <c r="BI197" i="7" s="1"/>
  <c r="BK197" i="7"/>
  <c r="BI128" i="7"/>
  <c r="DW155" i="7"/>
  <c r="DT155" i="7"/>
  <c r="BI225" i="7"/>
  <c r="BU134" i="7"/>
  <c r="BR134" i="7"/>
  <c r="CM227" i="7"/>
  <c r="BH90" i="7"/>
  <c r="BK90" i="7"/>
  <c r="BP162" i="7"/>
  <c r="BM162" i="7"/>
  <c r="BN162" i="7" s="1"/>
  <c r="BK266" i="7"/>
  <c r="BH266" i="7"/>
  <c r="BI266" i="7" s="1"/>
  <c r="AX119" i="7"/>
  <c r="BM147" i="7"/>
  <c r="BN147" i="7" s="1"/>
  <c r="BP147" i="7"/>
  <c r="BP25" i="7"/>
  <c r="BM25" i="7"/>
  <c r="BN25" i="7" s="1"/>
  <c r="BU82" i="7"/>
  <c r="BR82" i="7"/>
  <c r="BS82" i="7" s="1"/>
  <c r="BM202" i="7"/>
  <c r="BN202" i="7" s="1"/>
  <c r="BP202" i="7"/>
  <c r="BN116" i="7"/>
  <c r="BI167" i="7"/>
  <c r="BV251" i="7"/>
  <c r="BR251" i="7"/>
  <c r="BS251" i="7" s="1"/>
  <c r="BU172" i="7"/>
  <c r="BR172" i="7"/>
  <c r="BS172" i="7" s="1"/>
  <c r="BD232" i="7"/>
  <c r="BP40" i="7"/>
  <c r="BM40" i="7"/>
  <c r="BD265" i="7"/>
  <c r="BM198" i="7"/>
  <c r="BN198" i="7" s="1"/>
  <c r="BP198" i="7"/>
  <c r="BC148" i="7"/>
  <c r="BP109" i="7"/>
  <c r="BM109" i="7"/>
  <c r="BM184" i="7"/>
  <c r="BP184" i="7"/>
  <c r="BD100" i="7"/>
  <c r="BD231" i="7"/>
  <c r="BG56" i="7"/>
  <c r="BC56" i="7"/>
  <c r="BD56" i="7" s="1"/>
  <c r="BN188" i="7"/>
  <c r="BS87" i="7"/>
  <c r="BW127" i="7"/>
  <c r="BZ127" i="7"/>
  <c r="BV114" i="7"/>
  <c r="BR114" i="7"/>
  <c r="BS114" i="7" s="1"/>
  <c r="BG66" i="7"/>
  <c r="BC66" i="7"/>
  <c r="BH273" i="7"/>
  <c r="BI273" i="7" s="1"/>
  <c r="BK273" i="7"/>
  <c r="BP117" i="7"/>
  <c r="BM117" i="7"/>
  <c r="BN117" i="7" s="1"/>
  <c r="BG54" i="7"/>
  <c r="BC54" i="7"/>
  <c r="BH135" i="7"/>
  <c r="BI135" i="7" s="1"/>
  <c r="BK135" i="7"/>
  <c r="BH233" i="7"/>
  <c r="BK233" i="7"/>
  <c r="BH34" i="7"/>
  <c r="BI34" i="7" s="1"/>
  <c r="BK34" i="7"/>
  <c r="BD271" i="7"/>
  <c r="BN199" i="7"/>
  <c r="BV253" i="7"/>
  <c r="BR253" i="7"/>
  <c r="BS253" i="7" s="1"/>
  <c r="BZ216" i="7"/>
  <c r="BW216" i="7"/>
  <c r="BX216" i="7" s="1"/>
  <c r="BH35" i="7"/>
  <c r="BK35" i="7"/>
  <c r="BP171" i="7"/>
  <c r="BM171" i="7"/>
  <c r="BM107" i="7"/>
  <c r="BP107" i="7"/>
  <c r="CA91" i="7"/>
  <c r="BW91" i="7"/>
  <c r="BX91" i="7" s="1"/>
  <c r="BG64" i="7"/>
  <c r="BC64" i="7"/>
  <c r="BD64" i="7" s="1"/>
  <c r="BP115" i="7"/>
  <c r="BM115" i="7"/>
  <c r="BI133" i="7"/>
  <c r="BM270" i="7"/>
  <c r="BP270" i="7"/>
  <c r="CK196" i="7"/>
  <c r="CG196" i="7"/>
  <c r="CH196" i="7" s="1"/>
  <c r="BG229" i="7"/>
  <c r="BC229" i="7"/>
  <c r="BI52" i="7"/>
  <c r="BR70" i="7"/>
  <c r="BS70" i="7" s="1"/>
  <c r="BU70" i="7"/>
  <c r="BH268" i="7"/>
  <c r="BK268" i="7"/>
  <c r="BU248" i="7"/>
  <c r="BD215" i="7"/>
  <c r="BM128" i="7"/>
  <c r="BP128" i="7"/>
  <c r="BG68" i="7"/>
  <c r="BC68" i="7"/>
  <c r="BP225" i="7"/>
  <c r="BM225" i="7"/>
  <c r="CT227" i="7"/>
  <c r="CQ227" i="7"/>
  <c r="CR227" i="7" s="1"/>
  <c r="BZ164" i="7"/>
  <c r="BW164" i="7"/>
  <c r="BP54" i="7"/>
  <c r="BH105" i="7"/>
  <c r="BI105" i="7" s="1"/>
  <c r="BK105" i="7"/>
  <c r="CA71" i="7"/>
  <c r="BW71" i="7"/>
  <c r="AY60" i="7"/>
  <c r="BN169" i="7"/>
  <c r="BI84" i="7"/>
  <c r="BP66" i="7"/>
  <c r="BN157" i="7"/>
  <c r="BM201" i="7"/>
  <c r="BN201" i="7" s="1"/>
  <c r="BP201" i="7"/>
  <c r="BU160" i="7"/>
  <c r="BR160" i="7"/>
  <c r="BN251" i="7"/>
  <c r="BK235" i="7"/>
  <c r="BH235" i="7"/>
  <c r="BR267" i="7"/>
  <c r="BU267" i="7"/>
  <c r="BV249" i="7"/>
  <c r="BR249" i="7"/>
  <c r="BV112" i="7"/>
  <c r="BR112" i="7"/>
  <c r="BS112" i="7" s="1"/>
  <c r="BI22" i="7"/>
  <c r="BU188" i="7"/>
  <c r="BR188" i="7"/>
  <c r="BS188" i="7" s="1"/>
  <c r="CA87" i="7"/>
  <c r="BW87" i="7"/>
  <c r="BX87" i="7" s="1"/>
  <c r="BZ252" i="7"/>
  <c r="BW252" i="7"/>
  <c r="BU254" i="7"/>
  <c r="BR254" i="7"/>
  <c r="BS254" i="7" s="1"/>
  <c r="BD190" i="7"/>
  <c r="BV110" i="7"/>
  <c r="BR110" i="7"/>
  <c r="BS110" i="7" s="1"/>
  <c r="BI97" i="7"/>
  <c r="BS127" i="7"/>
  <c r="BD247" i="7"/>
  <c r="BD255" i="7" s="1"/>
  <c r="BC255" i="7"/>
  <c r="BM189" i="7"/>
  <c r="BN189" i="7" s="1"/>
  <c r="BP189" i="7"/>
  <c r="CA129" i="7"/>
  <c r="BW129" i="7"/>
  <c r="BX129" i="7" s="1"/>
  <c r="BP60" i="7"/>
  <c r="BV118" i="7"/>
  <c r="BR118" i="7"/>
  <c r="BS118" i="7" s="1"/>
  <c r="BI264" i="7"/>
  <c r="BH86" i="7"/>
  <c r="BI86" i="7" s="1"/>
  <c r="BK86" i="7"/>
  <c r="BN187" i="7"/>
  <c r="BM262" i="7"/>
  <c r="BP262" i="7"/>
  <c r="BU199" i="7"/>
  <c r="BR199" i="7"/>
  <c r="BS199" i="7" s="1"/>
  <c r="BN253" i="7"/>
  <c r="BG95" i="7"/>
  <c r="BC95" i="7"/>
  <c r="BP192" i="7"/>
  <c r="BM192" i="7"/>
  <c r="BN192" i="7" s="1"/>
  <c r="CE244" i="7"/>
  <c r="CB244" i="7"/>
  <c r="CC244" i="7" s="1"/>
  <c r="BK174" i="7"/>
  <c r="BH174" i="7"/>
  <c r="BI174" i="7" s="1"/>
  <c r="CW183" i="7"/>
  <c r="BU168" i="7"/>
  <c r="BR168" i="7"/>
  <c r="BS168" i="7" s="1"/>
  <c r="BH193" i="7"/>
  <c r="BK193" i="7"/>
  <c r="BP52" i="7"/>
  <c r="BM52" i="7"/>
  <c r="BP159" i="7"/>
  <c r="BM159" i="7"/>
  <c r="BP68" i="7"/>
  <c r="BS243" i="7"/>
  <c r="BI62" i="7"/>
  <c r="BM263" i="7"/>
  <c r="BP263" i="7"/>
  <c r="BV108" i="7"/>
  <c r="BR108" i="7"/>
  <c r="BS108" i="7" s="1"/>
  <c r="BH36" i="7"/>
  <c r="BI36" i="7" s="1"/>
  <c r="BK36" i="7"/>
  <c r="BH33" i="7"/>
  <c r="BK33" i="7"/>
  <c r="BZ272" i="7"/>
  <c r="BW272" i="7"/>
  <c r="BX272" i="7" s="1"/>
  <c r="BH21" i="7"/>
  <c r="BK21" i="7"/>
  <c r="BH38" i="7"/>
  <c r="BI38" i="7" s="1"/>
  <c r="BK38" i="7"/>
  <c r="BM186" i="7"/>
  <c r="BN186" i="7" s="1"/>
  <c r="BP186" i="7"/>
  <c r="BD105" i="7"/>
  <c r="BN92" i="7"/>
  <c r="BH99" i="7"/>
  <c r="BI99" i="7" s="1"/>
  <c r="BK99" i="7"/>
  <c r="BG60" i="7"/>
  <c r="BC60" i="7"/>
  <c r="BD60" i="7" s="1"/>
  <c r="BR169" i="7"/>
  <c r="BS169" i="7" s="1"/>
  <c r="BU169" i="7"/>
  <c r="BQ84" i="7"/>
  <c r="BM84" i="7"/>
  <c r="BR157" i="7"/>
  <c r="BU157" i="7"/>
  <c r="BI201" i="7"/>
  <c r="BI111" i="7"/>
  <c r="BH26" i="7"/>
  <c r="BK26" i="7"/>
  <c r="BS81" i="7"/>
  <c r="BD148" i="7"/>
  <c r="BP113" i="7"/>
  <c r="BM113" i="7"/>
  <c r="BN112" i="7"/>
  <c r="BP22" i="7"/>
  <c r="BM22" i="7"/>
  <c r="BN22" i="7" s="1"/>
  <c r="BS130" i="7"/>
  <c r="AY211" i="7"/>
  <c r="AY218" i="7" s="1"/>
  <c r="AX218" i="7"/>
  <c r="BH194" i="7"/>
  <c r="BI194" i="7" s="1"/>
  <c r="BK194" i="7"/>
  <c r="BU102" i="7" l="1"/>
  <c r="BR102" i="7"/>
  <c r="BS102" i="7" s="1"/>
  <c r="BI85" i="7"/>
  <c r="BZ156" i="7"/>
  <c r="BW156" i="7"/>
  <c r="BX156" i="7" s="1"/>
  <c r="BP85" i="7"/>
  <c r="BM85" i="7"/>
  <c r="BN85" i="7" s="1"/>
  <c r="BP104" i="7"/>
  <c r="BM104" i="7"/>
  <c r="BN104" i="7" s="1"/>
  <c r="BP88" i="7"/>
  <c r="BM88" i="7"/>
  <c r="BN102" i="7"/>
  <c r="BD203" i="7"/>
  <c r="CF195" i="7"/>
  <c r="CB195" i="7"/>
  <c r="BM165" i="7"/>
  <c r="BN165" i="7" s="1"/>
  <c r="BP165" i="7"/>
  <c r="CL200" i="7"/>
  <c r="CM200" i="7" s="1"/>
  <c r="CP200" i="7"/>
  <c r="BD274" i="7"/>
  <c r="AX278" i="7"/>
  <c r="BU22" i="7"/>
  <c r="BR22" i="7"/>
  <c r="BR186" i="7"/>
  <c r="BU186" i="7"/>
  <c r="BM33" i="7"/>
  <c r="BN33" i="7" s="1"/>
  <c r="BP33" i="7"/>
  <c r="BN225" i="7"/>
  <c r="BU184" i="7"/>
  <c r="BR184" i="7"/>
  <c r="BU113" i="7"/>
  <c r="BR113" i="7"/>
  <c r="BS113" i="7" s="1"/>
  <c r="BI26" i="7"/>
  <c r="BN84" i="7"/>
  <c r="BM38" i="7"/>
  <c r="BN38" i="7" s="1"/>
  <c r="BP38" i="7"/>
  <c r="BR263" i="7"/>
  <c r="BS263" i="7" s="1"/>
  <c r="BU263" i="7"/>
  <c r="BN159" i="7"/>
  <c r="BU52" i="7"/>
  <c r="BR52" i="7"/>
  <c r="BM193" i="7"/>
  <c r="BN193" i="7" s="1"/>
  <c r="BP193" i="7"/>
  <c r="BZ168" i="7"/>
  <c r="BW168" i="7"/>
  <c r="BX168" i="7" s="1"/>
  <c r="BP174" i="7"/>
  <c r="BM174" i="7"/>
  <c r="BN174" i="7" s="1"/>
  <c r="BU192" i="7"/>
  <c r="BR192" i="7"/>
  <c r="CA118" i="7"/>
  <c r="BW118" i="7"/>
  <c r="BX118" i="7" s="1"/>
  <c r="CF129" i="7"/>
  <c r="CB129" i="7"/>
  <c r="CA110" i="7"/>
  <c r="BW110" i="7"/>
  <c r="BX110" i="7" s="1"/>
  <c r="BZ254" i="7"/>
  <c r="BW254" i="7"/>
  <c r="BS249" i="7"/>
  <c r="BZ267" i="7"/>
  <c r="BW267" i="7"/>
  <c r="BX267" i="7" s="1"/>
  <c r="BS160" i="7"/>
  <c r="CF71" i="7"/>
  <c r="CB71" i="7"/>
  <c r="CC71" i="7" s="1"/>
  <c r="BU54" i="7"/>
  <c r="CY227" i="7"/>
  <c r="CV227" i="7"/>
  <c r="BD68" i="7"/>
  <c r="BN128" i="7"/>
  <c r="BZ248" i="7"/>
  <c r="BL229" i="7"/>
  <c r="BH229" i="7"/>
  <c r="BN270" i="7"/>
  <c r="BU115" i="7"/>
  <c r="BR115" i="7"/>
  <c r="BS115" i="7" s="1"/>
  <c r="CF91" i="7"/>
  <c r="CB91" i="7"/>
  <c r="CC91" i="7" s="1"/>
  <c r="BU171" i="7"/>
  <c r="BR171" i="7"/>
  <c r="BS171" i="7" s="1"/>
  <c r="CE216" i="7"/>
  <c r="CB216" i="7"/>
  <c r="CA253" i="7"/>
  <c r="BW253" i="7"/>
  <c r="BU117" i="7"/>
  <c r="BR117" i="7"/>
  <c r="BS117" i="7" s="1"/>
  <c r="BL66" i="7"/>
  <c r="BH66" i="7"/>
  <c r="BI66" i="7" s="1"/>
  <c r="BX127" i="7"/>
  <c r="BN109" i="7"/>
  <c r="BR198" i="7"/>
  <c r="BU198" i="7"/>
  <c r="BN40" i="7"/>
  <c r="CA251" i="7"/>
  <c r="BW251" i="7"/>
  <c r="BZ82" i="7"/>
  <c r="BW82" i="7"/>
  <c r="BX82" i="7" s="1"/>
  <c r="BS134" i="7"/>
  <c r="DX155" i="7"/>
  <c r="BI148" i="7"/>
  <c r="BP215" i="7"/>
  <c r="BM215" i="7"/>
  <c r="BR133" i="7"/>
  <c r="BU133" i="7"/>
  <c r="BR264" i="7"/>
  <c r="BU264" i="7"/>
  <c r="BH211" i="7"/>
  <c r="BK211" i="7"/>
  <c r="BM27" i="7"/>
  <c r="BN27" i="7" s="1"/>
  <c r="BP27" i="7"/>
  <c r="BM231" i="7"/>
  <c r="BP231" i="7"/>
  <c r="BM100" i="7"/>
  <c r="BP100" i="7"/>
  <c r="CA116" i="7"/>
  <c r="BW116" i="7"/>
  <c r="BZ92" i="7"/>
  <c r="BW92" i="7"/>
  <c r="CF243" i="7"/>
  <c r="CB243" i="7"/>
  <c r="BI106" i="7"/>
  <c r="BI247" i="7"/>
  <c r="BI255" i="7" s="1"/>
  <c r="BH255" i="7"/>
  <c r="BR96" i="7"/>
  <c r="BU96" i="7"/>
  <c r="BR97" i="7"/>
  <c r="BU97" i="7"/>
  <c r="BZ169" i="7"/>
  <c r="BW169" i="7"/>
  <c r="BX169" i="7" s="1"/>
  <c r="CA108" i="7"/>
  <c r="BW108" i="7"/>
  <c r="BL95" i="7"/>
  <c r="BH95" i="7"/>
  <c r="BI95" i="7" s="1"/>
  <c r="BN262" i="7"/>
  <c r="BU60" i="7"/>
  <c r="BL64" i="7"/>
  <c r="BH64" i="7"/>
  <c r="BL56" i="7"/>
  <c r="BH56" i="7"/>
  <c r="BM194" i="7"/>
  <c r="BN194" i="7" s="1"/>
  <c r="BP194" i="7"/>
  <c r="BV84" i="7"/>
  <c r="BR84" i="7"/>
  <c r="BL60" i="7"/>
  <c r="BH60" i="7"/>
  <c r="BI60" i="7" s="1"/>
  <c r="CE272" i="7"/>
  <c r="CB272" i="7"/>
  <c r="BN263" i="7"/>
  <c r="BU159" i="7"/>
  <c r="BR159" i="7"/>
  <c r="BS159" i="7" s="1"/>
  <c r="BI193" i="7"/>
  <c r="BI203" i="7" s="1"/>
  <c r="BD95" i="7"/>
  <c r="BD119" i="7" s="1"/>
  <c r="BC119" i="7"/>
  <c r="BR262" i="7"/>
  <c r="BU262" i="7"/>
  <c r="BM86" i="7"/>
  <c r="BN86" i="7" s="1"/>
  <c r="BP86" i="7"/>
  <c r="BR189" i="7"/>
  <c r="BS189" i="7" s="1"/>
  <c r="BU189" i="7"/>
  <c r="BX252" i="7"/>
  <c r="CF87" i="7"/>
  <c r="CB87" i="7"/>
  <c r="BZ188" i="7"/>
  <c r="BW188" i="7"/>
  <c r="BX188" i="7" s="1"/>
  <c r="CA249" i="7"/>
  <c r="BW249" i="7"/>
  <c r="BX249" i="7" s="1"/>
  <c r="BS267" i="7"/>
  <c r="BZ160" i="7"/>
  <c r="BW160" i="7"/>
  <c r="BX160" i="7" s="1"/>
  <c r="BM105" i="7"/>
  <c r="BN105" i="7" s="1"/>
  <c r="BP105" i="7"/>
  <c r="BX164" i="7"/>
  <c r="BL68" i="7"/>
  <c r="BH68" i="7"/>
  <c r="BI68" i="7" s="1"/>
  <c r="BM268" i="7"/>
  <c r="BN268" i="7" s="1"/>
  <c r="BP268" i="7"/>
  <c r="BR107" i="7"/>
  <c r="BS107" i="7" s="1"/>
  <c r="BU107" i="7"/>
  <c r="BM35" i="7"/>
  <c r="BN35" i="7" s="1"/>
  <c r="BP35" i="7"/>
  <c r="BM233" i="7"/>
  <c r="BN233" i="7" s="1"/>
  <c r="BP233" i="7"/>
  <c r="BD54" i="7"/>
  <c r="BC73" i="7"/>
  <c r="BM273" i="7"/>
  <c r="BN273" i="7" s="1"/>
  <c r="BP273" i="7"/>
  <c r="BU109" i="7"/>
  <c r="BR109" i="7"/>
  <c r="BS109" i="7" s="1"/>
  <c r="BU40" i="7"/>
  <c r="BR40" i="7"/>
  <c r="BS40" i="7" s="1"/>
  <c r="BU202" i="7"/>
  <c r="BR202" i="7"/>
  <c r="BS202" i="7" s="1"/>
  <c r="BU162" i="7"/>
  <c r="BR162" i="7"/>
  <c r="BS162" i="7" s="1"/>
  <c r="BZ134" i="7"/>
  <c r="BW134" i="7"/>
  <c r="BX134" i="7" s="1"/>
  <c r="BM197" i="7"/>
  <c r="BN197" i="7" s="1"/>
  <c r="BP197" i="7"/>
  <c r="BU56" i="7"/>
  <c r="BM271" i="7"/>
  <c r="BN271" i="7" s="1"/>
  <c r="BP271" i="7"/>
  <c r="BP170" i="7"/>
  <c r="BM170" i="7"/>
  <c r="BN170" i="7" s="1"/>
  <c r="AY73" i="7"/>
  <c r="AY278" i="7" s="1"/>
  <c r="C307" i="7" s="1"/>
  <c r="CE130" i="7"/>
  <c r="CB130" i="7"/>
  <c r="BI27" i="7"/>
  <c r="BX81" i="7"/>
  <c r="BM94" i="7"/>
  <c r="BN94" i="7" s="1"/>
  <c r="BP94" i="7"/>
  <c r="CH163" i="7"/>
  <c r="BR217" i="7"/>
  <c r="BS217" i="7" s="1"/>
  <c r="BU217" i="7"/>
  <c r="CE246" i="7"/>
  <c r="CB246" i="7"/>
  <c r="BZ187" i="7"/>
  <c r="BW187" i="7"/>
  <c r="BU58" i="7"/>
  <c r="BP247" i="7"/>
  <c r="BM247" i="7"/>
  <c r="CE250" i="7"/>
  <c r="CB250" i="7"/>
  <c r="BZ157" i="7"/>
  <c r="BW157" i="7"/>
  <c r="BM21" i="7"/>
  <c r="BP21" i="7"/>
  <c r="CJ244" i="7"/>
  <c r="CG244" i="7"/>
  <c r="CH244" i="7" s="1"/>
  <c r="CE252" i="7"/>
  <c r="CB252" i="7"/>
  <c r="CC252" i="7" s="1"/>
  <c r="BI235" i="7"/>
  <c r="BR201" i="7"/>
  <c r="BU201" i="7"/>
  <c r="CE164" i="7"/>
  <c r="CB164" i="7"/>
  <c r="CC164" i="7" s="1"/>
  <c r="BI268" i="7"/>
  <c r="BI274" i="7" s="1"/>
  <c r="CP196" i="7"/>
  <c r="CL196" i="7"/>
  <c r="CM196" i="7" s="1"/>
  <c r="BN107" i="7"/>
  <c r="BI35" i="7"/>
  <c r="BI233" i="7"/>
  <c r="BL54" i="7"/>
  <c r="BH54" i="7"/>
  <c r="CA114" i="7"/>
  <c r="BW114" i="7"/>
  <c r="BX114" i="7" s="1"/>
  <c r="BZ172" i="7"/>
  <c r="BW172" i="7"/>
  <c r="BU25" i="7"/>
  <c r="BR25" i="7"/>
  <c r="BS25" i="7" s="1"/>
  <c r="BM90" i="7"/>
  <c r="BN90" i="7" s="1"/>
  <c r="BP90" i="7"/>
  <c r="BZ173" i="7"/>
  <c r="BW173" i="7"/>
  <c r="BI234" i="7"/>
  <c r="CH191" i="7"/>
  <c r="CE81" i="7"/>
  <c r="CB81" i="7"/>
  <c r="BI94" i="7"/>
  <c r="BU111" i="7"/>
  <c r="BR111" i="7"/>
  <c r="BU167" i="7"/>
  <c r="BR167" i="7"/>
  <c r="CP163" i="7"/>
  <c r="CL163" i="7"/>
  <c r="CM163" i="7" s="1"/>
  <c r="BU62" i="7"/>
  <c r="BR62" i="7"/>
  <c r="BU64" i="7"/>
  <c r="BI158" i="7"/>
  <c r="BI175" i="7" s="1"/>
  <c r="BH175" i="7"/>
  <c r="DB183" i="7"/>
  <c r="BM37" i="7"/>
  <c r="BN37" i="7" s="1"/>
  <c r="BP37" i="7"/>
  <c r="BR185" i="7"/>
  <c r="BU185" i="7"/>
  <c r="BD58" i="7"/>
  <c r="BN113" i="7"/>
  <c r="BM26" i="7"/>
  <c r="BN26" i="7" s="1"/>
  <c r="BP26" i="7"/>
  <c r="BS157" i="7"/>
  <c r="BM99" i="7"/>
  <c r="BN99" i="7" s="1"/>
  <c r="BP99" i="7"/>
  <c r="BI21" i="7"/>
  <c r="BH42" i="7"/>
  <c r="BI33" i="7"/>
  <c r="BM36" i="7"/>
  <c r="BP36" i="7"/>
  <c r="BU68" i="7"/>
  <c r="BN52" i="7"/>
  <c r="BZ199" i="7"/>
  <c r="BW199" i="7"/>
  <c r="BX199" i="7" s="1"/>
  <c r="CA112" i="7"/>
  <c r="BW112" i="7"/>
  <c r="BX112" i="7" s="1"/>
  <c r="BP235" i="7"/>
  <c r="BM235" i="7"/>
  <c r="BN235" i="7" s="1"/>
  <c r="BU66" i="7"/>
  <c r="BX71" i="7"/>
  <c r="BR225" i="7"/>
  <c r="BU225" i="7"/>
  <c r="BR128" i="7"/>
  <c r="BU128" i="7"/>
  <c r="BW70" i="7"/>
  <c r="BZ70" i="7"/>
  <c r="BD229" i="7"/>
  <c r="BD236" i="7" s="1"/>
  <c r="BC236" i="7"/>
  <c r="BR270" i="7"/>
  <c r="BS270" i="7" s="1"/>
  <c r="BU270" i="7"/>
  <c r="BN115" i="7"/>
  <c r="BN171" i="7"/>
  <c r="BM34" i="7"/>
  <c r="BN34" i="7" s="1"/>
  <c r="BP34" i="7"/>
  <c r="BM135" i="7"/>
  <c r="BP135" i="7"/>
  <c r="BD66" i="7"/>
  <c r="CE127" i="7"/>
  <c r="CB127" i="7"/>
  <c r="BN184" i="7"/>
  <c r="BR147" i="7"/>
  <c r="BS147" i="7" s="1"/>
  <c r="BU147" i="7"/>
  <c r="BP266" i="7"/>
  <c r="BM266" i="7"/>
  <c r="BN266" i="7" s="1"/>
  <c r="BI90" i="7"/>
  <c r="BH148" i="7"/>
  <c r="BP39" i="7"/>
  <c r="BM39" i="7"/>
  <c r="BN39" i="7" s="1"/>
  <c r="BU101" i="7"/>
  <c r="BR101" i="7"/>
  <c r="BS101" i="7" s="1"/>
  <c r="BQ248" i="7"/>
  <c r="BM248" i="7"/>
  <c r="BN248" i="7" s="1"/>
  <c r="BU29" i="7"/>
  <c r="BR29" i="7"/>
  <c r="BS29" i="7" s="1"/>
  <c r="BM190" i="7"/>
  <c r="BP190" i="7"/>
  <c r="BD211" i="7"/>
  <c r="BD218" i="7" s="1"/>
  <c r="BC218" i="7"/>
  <c r="BP234" i="7"/>
  <c r="BM234" i="7"/>
  <c r="BN234" i="7" s="1"/>
  <c r="CP191" i="7"/>
  <c r="CL191" i="7"/>
  <c r="CM191" i="7" s="1"/>
  <c r="BH203" i="7"/>
  <c r="BM265" i="7"/>
  <c r="BP265" i="7"/>
  <c r="BM232" i="7"/>
  <c r="BP232" i="7"/>
  <c r="BD42" i="7"/>
  <c r="BX243" i="7"/>
  <c r="BP158" i="7"/>
  <c r="BM158" i="7"/>
  <c r="DJ183" i="7"/>
  <c r="DF183" i="7"/>
  <c r="BM106" i="7"/>
  <c r="BN106" i="7" s="1"/>
  <c r="BP106" i="7"/>
  <c r="BI37" i="7"/>
  <c r="BH274" i="7"/>
  <c r="BP166" i="7"/>
  <c r="BM166" i="7"/>
  <c r="BU269" i="7"/>
  <c r="BR269" i="7"/>
  <c r="BS269" i="7" s="1"/>
  <c r="BL58" i="7"/>
  <c r="BH58" i="7"/>
  <c r="BI58" i="7" s="1"/>
  <c r="BU88" i="7" l="1"/>
  <c r="BR88" i="7"/>
  <c r="BS88" i="7" s="1"/>
  <c r="BZ102" i="7"/>
  <c r="BW102" i="7"/>
  <c r="CE156" i="7"/>
  <c r="CB156" i="7"/>
  <c r="CC156" i="7" s="1"/>
  <c r="BN88" i="7"/>
  <c r="BU104" i="7"/>
  <c r="BR104" i="7"/>
  <c r="BU85" i="7"/>
  <c r="BR85" i="7"/>
  <c r="BI119" i="7"/>
  <c r="BM203" i="7"/>
  <c r="BH119" i="7"/>
  <c r="BR165" i="7"/>
  <c r="BS165" i="7" s="1"/>
  <c r="BU165" i="7"/>
  <c r="BM148" i="7"/>
  <c r="CQ200" i="7"/>
  <c r="CU200" i="7"/>
  <c r="CC195" i="7"/>
  <c r="CK195" i="7"/>
  <c r="CG195" i="7"/>
  <c r="CH195" i="7" s="1"/>
  <c r="BC278" i="7"/>
  <c r="BU266" i="7"/>
  <c r="BR266" i="7"/>
  <c r="BS266" i="7" s="1"/>
  <c r="BR135" i="7"/>
  <c r="BS135" i="7" s="1"/>
  <c r="BU135" i="7"/>
  <c r="BZ66" i="7"/>
  <c r="BZ68" i="7"/>
  <c r="BR99" i="7"/>
  <c r="BS99" i="7" s="1"/>
  <c r="BU99" i="7"/>
  <c r="CJ81" i="7"/>
  <c r="CG81" i="7"/>
  <c r="BI64" i="7"/>
  <c r="CK71" i="7"/>
  <c r="CG71" i="7"/>
  <c r="CB168" i="7"/>
  <c r="CE168" i="7"/>
  <c r="BZ52" i="7"/>
  <c r="BW52" i="7"/>
  <c r="BW263" i="7"/>
  <c r="BZ263" i="7"/>
  <c r="BN190" i="7"/>
  <c r="BN203" i="7" s="1"/>
  <c r="BS128" i="7"/>
  <c r="BR36" i="7"/>
  <c r="BS36" i="7" s="1"/>
  <c r="BU36" i="7"/>
  <c r="BW185" i="7"/>
  <c r="BX185" i="7" s="1"/>
  <c r="BZ185" i="7"/>
  <c r="BS62" i="7"/>
  <c r="BS167" i="7"/>
  <c r="BX173" i="7"/>
  <c r="BZ25" i="7"/>
  <c r="BW25" i="7"/>
  <c r="CF114" i="7"/>
  <c r="CB114" i="7"/>
  <c r="BS201" i="7"/>
  <c r="CJ252" i="7"/>
  <c r="CG252" i="7"/>
  <c r="CH252" i="7" s="1"/>
  <c r="BM42" i="7"/>
  <c r="BN21" i="7"/>
  <c r="BU247" i="7"/>
  <c r="BR247" i="7"/>
  <c r="BX187" i="7"/>
  <c r="CC246" i="7"/>
  <c r="CC130" i="7"/>
  <c r="BZ56" i="7"/>
  <c r="BW162" i="7"/>
  <c r="BX162" i="7" s="1"/>
  <c r="BZ162" i="7"/>
  <c r="BZ40" i="7"/>
  <c r="BW40" i="7"/>
  <c r="BX40" i="7" s="1"/>
  <c r="BZ109" i="7"/>
  <c r="BW109" i="7"/>
  <c r="BX109" i="7" s="1"/>
  <c r="BW107" i="7"/>
  <c r="BZ107" i="7"/>
  <c r="BQ68" i="7"/>
  <c r="BM68" i="7"/>
  <c r="BN68" i="7" s="1"/>
  <c r="CC87" i="7"/>
  <c r="BZ159" i="7"/>
  <c r="BW159" i="7"/>
  <c r="BX159" i="7" s="1"/>
  <c r="CG272" i="7"/>
  <c r="CH272" i="7" s="1"/>
  <c r="CJ272" i="7"/>
  <c r="CA84" i="7"/>
  <c r="BW84" i="7"/>
  <c r="BQ64" i="7"/>
  <c r="BM64" i="7"/>
  <c r="BN64" i="7" s="1"/>
  <c r="BX108" i="7"/>
  <c r="BW96" i="7"/>
  <c r="BX96" i="7" s="1"/>
  <c r="BZ96" i="7"/>
  <c r="CK243" i="7"/>
  <c r="CG243" i="7"/>
  <c r="CF116" i="7"/>
  <c r="CB116" i="7"/>
  <c r="CC116" i="7" s="1"/>
  <c r="BR100" i="7"/>
  <c r="BS100" i="7" s="1"/>
  <c r="BU100" i="7"/>
  <c r="BR27" i="7"/>
  <c r="BU27" i="7"/>
  <c r="BW264" i="7"/>
  <c r="BX264" i="7" s="1"/>
  <c r="BZ264" i="7"/>
  <c r="BW133" i="7"/>
  <c r="BX133" i="7" s="1"/>
  <c r="BZ133" i="7"/>
  <c r="CF251" i="7"/>
  <c r="CB251" i="7"/>
  <c r="CC251" i="7" s="1"/>
  <c r="BW198" i="7"/>
  <c r="BX198" i="7" s="1"/>
  <c r="BZ198" i="7"/>
  <c r="BQ66" i="7"/>
  <c r="BM66" i="7"/>
  <c r="BN66" i="7" s="1"/>
  <c r="CJ216" i="7"/>
  <c r="CG216" i="7"/>
  <c r="CH216" i="7" s="1"/>
  <c r="CK91" i="7"/>
  <c r="CG91" i="7"/>
  <c r="CE248" i="7"/>
  <c r="CF110" i="7"/>
  <c r="CB110" i="7"/>
  <c r="CC110" i="7" s="1"/>
  <c r="CF118" i="7"/>
  <c r="CB118" i="7"/>
  <c r="BR193" i="7"/>
  <c r="BU193" i="7"/>
  <c r="BZ113" i="7"/>
  <c r="BW113" i="7"/>
  <c r="BX113" i="7" s="1"/>
  <c r="BS186" i="7"/>
  <c r="BN166" i="7"/>
  <c r="DG183" i="7"/>
  <c r="BR234" i="7"/>
  <c r="BS234" i="7" s="1"/>
  <c r="BU234" i="7"/>
  <c r="CC127" i="7"/>
  <c r="BW270" i="7"/>
  <c r="BZ270" i="7"/>
  <c r="BZ128" i="7"/>
  <c r="BW128" i="7"/>
  <c r="CF112" i="7"/>
  <c r="CB112" i="7"/>
  <c r="CC112" i="7" s="1"/>
  <c r="BZ64" i="7"/>
  <c r="CU163" i="7"/>
  <c r="CQ163" i="7"/>
  <c r="CR163" i="7" s="1"/>
  <c r="BR90" i="7"/>
  <c r="BU90" i="7"/>
  <c r="BN247" i="7"/>
  <c r="BN255" i="7" s="1"/>
  <c r="BM255" i="7"/>
  <c r="BZ58" i="7"/>
  <c r="BZ217" i="7"/>
  <c r="BW217" i="7"/>
  <c r="BX217" i="7" s="1"/>
  <c r="BR94" i="7"/>
  <c r="BU94" i="7"/>
  <c r="BS84" i="7"/>
  <c r="CE169" i="7"/>
  <c r="CB169" i="7"/>
  <c r="BS97" i="7"/>
  <c r="CC243" i="7"/>
  <c r="BN231" i="7"/>
  <c r="BH218" i="7"/>
  <c r="BI211" i="7"/>
  <c r="BI218" i="7" s="1"/>
  <c r="BR215" i="7"/>
  <c r="BS215" i="7" s="1"/>
  <c r="BU215" i="7"/>
  <c r="BX251" i="7"/>
  <c r="CC216" i="7"/>
  <c r="DD227" i="7"/>
  <c r="DA227" i="7"/>
  <c r="DB227" i="7" s="1"/>
  <c r="BW186" i="7"/>
  <c r="BX186" i="7" s="1"/>
  <c r="BZ186" i="7"/>
  <c r="BR166" i="7"/>
  <c r="BS166" i="7" s="1"/>
  <c r="BU166" i="7"/>
  <c r="DO183" i="7"/>
  <c r="DP183" i="7" s="1"/>
  <c r="DK183" i="7"/>
  <c r="BR265" i="7"/>
  <c r="BS265" i="7" s="1"/>
  <c r="BU265" i="7"/>
  <c r="BV248" i="7"/>
  <c r="BR248" i="7"/>
  <c r="BS248" i="7" s="1"/>
  <c r="BZ101" i="7"/>
  <c r="BW101" i="7"/>
  <c r="BX101" i="7" s="1"/>
  <c r="CJ127" i="7"/>
  <c r="CG127" i="7"/>
  <c r="BN135" i="7"/>
  <c r="BR106" i="7"/>
  <c r="BS106" i="7" s="1"/>
  <c r="BU106" i="7"/>
  <c r="BN158" i="7"/>
  <c r="BM175" i="7"/>
  <c r="BN265" i="7"/>
  <c r="BN274" i="7" s="1"/>
  <c r="CU191" i="7"/>
  <c r="CQ191" i="7"/>
  <c r="CR191" i="7" s="1"/>
  <c r="BW147" i="7"/>
  <c r="BX147" i="7" s="1"/>
  <c r="BZ147" i="7"/>
  <c r="BR34" i="7"/>
  <c r="BS34" i="7" s="1"/>
  <c r="BU34" i="7"/>
  <c r="CB70" i="7"/>
  <c r="CC70" i="7" s="1"/>
  <c r="CE70" i="7"/>
  <c r="BZ225" i="7"/>
  <c r="BW225" i="7"/>
  <c r="BR235" i="7"/>
  <c r="BS235" i="7" s="1"/>
  <c r="BU235" i="7"/>
  <c r="BN36" i="7"/>
  <c r="BI42" i="7"/>
  <c r="BS185" i="7"/>
  <c r="BZ62" i="7"/>
  <c r="BW62" i="7"/>
  <c r="BX62" i="7" s="1"/>
  <c r="BZ167" i="7"/>
  <c r="BW167" i="7"/>
  <c r="BX167" i="7" s="1"/>
  <c r="CE173" i="7"/>
  <c r="CB173" i="7"/>
  <c r="CC173" i="7" s="1"/>
  <c r="BX172" i="7"/>
  <c r="BI54" i="7"/>
  <c r="BH73" i="7"/>
  <c r="BX157" i="7"/>
  <c r="CC250" i="7"/>
  <c r="CE187" i="7"/>
  <c r="CB187" i="7"/>
  <c r="CC187" i="7" s="1"/>
  <c r="CG246" i="7"/>
  <c r="CH246" i="7" s="1"/>
  <c r="CJ246" i="7"/>
  <c r="CJ130" i="7"/>
  <c r="CG130" i="7"/>
  <c r="CH130" i="7" s="1"/>
  <c r="BD73" i="7"/>
  <c r="BD278" i="7" s="1"/>
  <c r="C308" i="7" s="1"/>
  <c r="BU268" i="7"/>
  <c r="BR268" i="7"/>
  <c r="CB160" i="7"/>
  <c r="CC160" i="7" s="1"/>
  <c r="CE160" i="7"/>
  <c r="CF249" i="7"/>
  <c r="CB249" i="7"/>
  <c r="CC249" i="7" s="1"/>
  <c r="CK87" i="7"/>
  <c r="CG87" i="7"/>
  <c r="CH87" i="7" s="1"/>
  <c r="BW189" i="7"/>
  <c r="BZ189" i="7"/>
  <c r="BW262" i="7"/>
  <c r="BZ262" i="7"/>
  <c r="BI56" i="7"/>
  <c r="BM274" i="7"/>
  <c r="CF108" i="7"/>
  <c r="CB108" i="7"/>
  <c r="CC108" i="7" s="1"/>
  <c r="BS96" i="7"/>
  <c r="BX92" i="7"/>
  <c r="BN100" i="7"/>
  <c r="BS264" i="7"/>
  <c r="BS133" i="7"/>
  <c r="BS198" i="7"/>
  <c r="BX253" i="7"/>
  <c r="BI229" i="7"/>
  <c r="BI236" i="7" s="1"/>
  <c r="BH236" i="7"/>
  <c r="BZ54" i="7"/>
  <c r="CE267" i="7"/>
  <c r="CB267" i="7"/>
  <c r="BX254" i="7"/>
  <c r="CC129" i="7"/>
  <c r="BR174" i="7"/>
  <c r="BS174" i="7" s="1"/>
  <c r="BU174" i="7"/>
  <c r="BR38" i="7"/>
  <c r="BU38" i="7"/>
  <c r="BS184" i="7"/>
  <c r="BR33" i="7"/>
  <c r="BU33" i="7"/>
  <c r="BS22" i="7"/>
  <c r="BN232" i="7"/>
  <c r="BR190" i="7"/>
  <c r="BS190" i="7" s="1"/>
  <c r="BU190" i="7"/>
  <c r="BR26" i="7"/>
  <c r="BS26" i="7" s="1"/>
  <c r="BU26" i="7"/>
  <c r="BR37" i="7"/>
  <c r="BU37" i="7"/>
  <c r="BZ111" i="7"/>
  <c r="BW111" i="7"/>
  <c r="BX111" i="7" s="1"/>
  <c r="BW201" i="7"/>
  <c r="BX201" i="7" s="1"/>
  <c r="BZ201" i="7"/>
  <c r="BR21" i="7"/>
  <c r="BU21" i="7"/>
  <c r="BR271" i="7"/>
  <c r="BS271" i="7" s="1"/>
  <c r="BU271" i="7"/>
  <c r="BR105" i="7"/>
  <c r="BU105" i="7"/>
  <c r="CE188" i="7"/>
  <c r="CB188" i="7"/>
  <c r="BR86" i="7"/>
  <c r="BU86" i="7"/>
  <c r="CC272" i="7"/>
  <c r="BR194" i="7"/>
  <c r="BU194" i="7"/>
  <c r="BQ95" i="7"/>
  <c r="BM95" i="7"/>
  <c r="BX116" i="7"/>
  <c r="BZ192" i="7"/>
  <c r="BW192" i="7"/>
  <c r="BX192" i="7" s="1"/>
  <c r="BQ58" i="7"/>
  <c r="BM58" i="7"/>
  <c r="BN58" i="7" s="1"/>
  <c r="BW269" i="7"/>
  <c r="BZ269" i="7"/>
  <c r="BU158" i="7"/>
  <c r="BR158" i="7"/>
  <c r="BR232" i="7"/>
  <c r="BS232" i="7" s="1"/>
  <c r="BU232" i="7"/>
  <c r="BZ29" i="7"/>
  <c r="BW29" i="7"/>
  <c r="BX29" i="7" s="1"/>
  <c r="BU39" i="7"/>
  <c r="BR39" i="7"/>
  <c r="BX70" i="7"/>
  <c r="BS225" i="7"/>
  <c r="CE199" i="7"/>
  <c r="CB199" i="7"/>
  <c r="CC199" i="7" s="1"/>
  <c r="BS111" i="7"/>
  <c r="CC81" i="7"/>
  <c r="CE172" i="7"/>
  <c r="CB172" i="7"/>
  <c r="CC172" i="7" s="1"/>
  <c r="BQ54" i="7"/>
  <c r="BM54" i="7"/>
  <c r="CU196" i="7"/>
  <c r="CQ196" i="7"/>
  <c r="CR196" i="7" s="1"/>
  <c r="CJ164" i="7"/>
  <c r="CG164" i="7"/>
  <c r="CH164" i="7" s="1"/>
  <c r="CL244" i="7"/>
  <c r="CO244" i="7"/>
  <c r="CE157" i="7"/>
  <c r="CB157" i="7"/>
  <c r="CJ250" i="7"/>
  <c r="CG250" i="7"/>
  <c r="CH250" i="7" s="1"/>
  <c r="BR170" i="7"/>
  <c r="BU170" i="7"/>
  <c r="BR197" i="7"/>
  <c r="BS197" i="7" s="1"/>
  <c r="BU197" i="7"/>
  <c r="CB134" i="7"/>
  <c r="CE134" i="7"/>
  <c r="BZ202" i="7"/>
  <c r="BW202" i="7"/>
  <c r="BX202" i="7" s="1"/>
  <c r="BR273" i="7"/>
  <c r="BS273" i="7" s="1"/>
  <c r="BU273" i="7"/>
  <c r="BR233" i="7"/>
  <c r="BU233" i="7"/>
  <c r="BR35" i="7"/>
  <c r="BS35" i="7" s="1"/>
  <c r="BU35" i="7"/>
  <c r="BS262" i="7"/>
  <c r="BQ60" i="7"/>
  <c r="BM60" i="7"/>
  <c r="BQ56" i="7"/>
  <c r="BM56" i="7"/>
  <c r="BN56" i="7" s="1"/>
  <c r="BZ60" i="7"/>
  <c r="BW97" i="7"/>
  <c r="BX97" i="7" s="1"/>
  <c r="BZ97" i="7"/>
  <c r="CE92" i="7"/>
  <c r="CB92" i="7"/>
  <c r="CC92" i="7" s="1"/>
  <c r="BR231" i="7"/>
  <c r="BS231" i="7" s="1"/>
  <c r="BU231" i="7"/>
  <c r="BP211" i="7"/>
  <c r="BM211" i="7"/>
  <c r="BN215" i="7"/>
  <c r="CE82" i="7"/>
  <c r="CB82" i="7"/>
  <c r="BZ117" i="7"/>
  <c r="BW117" i="7"/>
  <c r="CF253" i="7"/>
  <c r="CB253" i="7"/>
  <c r="CC253" i="7" s="1"/>
  <c r="BZ171" i="7"/>
  <c r="BW171" i="7"/>
  <c r="BZ115" i="7"/>
  <c r="BW115" i="7"/>
  <c r="BQ229" i="7"/>
  <c r="BM229" i="7"/>
  <c r="CW227" i="7"/>
  <c r="CE254" i="7"/>
  <c r="CB254" i="7"/>
  <c r="CC254" i="7" s="1"/>
  <c r="CK129" i="7"/>
  <c r="CG129" i="7"/>
  <c r="CH129" i="7" s="1"/>
  <c r="BS192" i="7"/>
  <c r="BS52" i="7"/>
  <c r="BZ184" i="7"/>
  <c r="BW184" i="7"/>
  <c r="BZ22" i="7"/>
  <c r="BW22" i="7"/>
  <c r="BX22" i="7" s="1"/>
  <c r="BZ88" i="7" l="1"/>
  <c r="BW88" i="7"/>
  <c r="BX88" i="7" s="1"/>
  <c r="BZ104" i="7"/>
  <c r="BW104" i="7"/>
  <c r="BX104" i="7" s="1"/>
  <c r="BS85" i="7"/>
  <c r="CJ156" i="7"/>
  <c r="CG156" i="7"/>
  <c r="CH156" i="7" s="1"/>
  <c r="BS104" i="7"/>
  <c r="CE102" i="7"/>
  <c r="CB102" i="7"/>
  <c r="CC102" i="7" s="1"/>
  <c r="BZ85" i="7"/>
  <c r="BW85" i="7"/>
  <c r="BX85" i="7" s="1"/>
  <c r="BX102" i="7"/>
  <c r="BN175" i="7"/>
  <c r="CP195" i="7"/>
  <c r="CL195" i="7"/>
  <c r="CR200" i="7"/>
  <c r="BW165" i="7"/>
  <c r="BX165" i="7" s="1"/>
  <c r="BZ165" i="7"/>
  <c r="CV200" i="7"/>
  <c r="CW200" i="7" s="1"/>
  <c r="CZ200" i="7"/>
  <c r="BN42" i="7"/>
  <c r="BH278" i="7"/>
  <c r="BN148" i="7"/>
  <c r="BX115" i="7"/>
  <c r="CJ82" i="7"/>
  <c r="CG82" i="7"/>
  <c r="CH82" i="7" s="1"/>
  <c r="CJ92" i="7"/>
  <c r="CG92" i="7"/>
  <c r="BV56" i="7"/>
  <c r="BR56" i="7"/>
  <c r="BS56" i="7" s="1"/>
  <c r="BS170" i="7"/>
  <c r="CB269" i="7"/>
  <c r="CC269" i="7" s="1"/>
  <c r="CE269" i="7"/>
  <c r="BS86" i="7"/>
  <c r="BS105" i="7"/>
  <c r="BW174" i="7"/>
  <c r="BX174" i="7" s="1"/>
  <c r="BZ174" i="7"/>
  <c r="CJ267" i="7"/>
  <c r="CG267" i="7"/>
  <c r="CH267" i="7" s="1"/>
  <c r="BX189" i="7"/>
  <c r="CG249" i="7"/>
  <c r="CK249" i="7"/>
  <c r="CO130" i="7"/>
  <c r="CL130" i="7"/>
  <c r="CE101" i="7"/>
  <c r="CB101" i="7"/>
  <c r="CC101" i="7" s="1"/>
  <c r="DQ183" i="7"/>
  <c r="DI227" i="7"/>
  <c r="DF227" i="7"/>
  <c r="CC169" i="7"/>
  <c r="CZ163" i="7"/>
  <c r="CV163" i="7"/>
  <c r="CG112" i="7"/>
  <c r="CK112" i="7"/>
  <c r="BS27" i="7"/>
  <c r="CG116" i="7"/>
  <c r="CK116" i="7"/>
  <c r="CF84" i="7"/>
  <c r="CB84" i="7"/>
  <c r="CC84" i="7" s="1"/>
  <c r="CB159" i="7"/>
  <c r="CE159" i="7"/>
  <c r="BV68" i="7"/>
  <c r="BR68" i="7"/>
  <c r="CB162" i="7"/>
  <c r="CE162" i="7"/>
  <c r="CB185" i="7"/>
  <c r="CC185" i="7" s="1"/>
  <c r="CE185" i="7"/>
  <c r="BW36" i="7"/>
  <c r="BX36" i="7" s="1"/>
  <c r="BZ36" i="7"/>
  <c r="CE52" i="7"/>
  <c r="CB52" i="7"/>
  <c r="CP71" i="7"/>
  <c r="CL71" i="7"/>
  <c r="CM71" i="7" s="1"/>
  <c r="CO81" i="7"/>
  <c r="CL81" i="7"/>
  <c r="CE184" i="7"/>
  <c r="CB184" i="7"/>
  <c r="CJ254" i="7"/>
  <c r="CG254" i="7"/>
  <c r="CH254" i="7" s="1"/>
  <c r="CE115" i="7"/>
  <c r="CB115" i="7"/>
  <c r="CC115" i="7" s="1"/>
  <c r="BN211" i="7"/>
  <c r="BN218" i="7" s="1"/>
  <c r="BM218" i="7"/>
  <c r="BR274" i="7"/>
  <c r="CG134" i="7"/>
  <c r="CH134" i="7" s="1"/>
  <c r="CJ134" i="7"/>
  <c r="CJ157" i="7"/>
  <c r="CG157" i="7"/>
  <c r="BV54" i="7"/>
  <c r="BR54" i="7"/>
  <c r="BX269" i="7"/>
  <c r="CE192" i="7"/>
  <c r="CB192" i="7"/>
  <c r="BW271" i="7"/>
  <c r="BX271" i="7" s="1"/>
  <c r="BZ271" i="7"/>
  <c r="CB201" i="7"/>
  <c r="CC201" i="7" s="1"/>
  <c r="CE201" i="7"/>
  <c r="BW37" i="7"/>
  <c r="BX37" i="7" s="1"/>
  <c r="BZ37" i="7"/>
  <c r="BW190" i="7"/>
  <c r="BZ190" i="7"/>
  <c r="CG108" i="7"/>
  <c r="CH108" i="7" s="1"/>
  <c r="CK108" i="7"/>
  <c r="CG160" i="7"/>
  <c r="CJ160" i="7"/>
  <c r="BZ268" i="7"/>
  <c r="BW268" i="7"/>
  <c r="BX268" i="7" s="1"/>
  <c r="DS183" i="7"/>
  <c r="BX225" i="7"/>
  <c r="BW34" i="7"/>
  <c r="BZ34" i="7"/>
  <c r="BW166" i="7"/>
  <c r="BX166" i="7" s="1"/>
  <c r="BZ166" i="7"/>
  <c r="CB186" i="7"/>
  <c r="CE186" i="7"/>
  <c r="CG169" i="7"/>
  <c r="CH169" i="7" s="1"/>
  <c r="CJ169" i="7"/>
  <c r="BS94" i="7"/>
  <c r="CE58" i="7"/>
  <c r="BX128" i="7"/>
  <c r="CE113" i="7"/>
  <c r="CB113" i="7"/>
  <c r="BS193" i="7"/>
  <c r="CG110" i="7"/>
  <c r="CK110" i="7"/>
  <c r="CJ248" i="7"/>
  <c r="CO216" i="7"/>
  <c r="CL216" i="7"/>
  <c r="CM216" i="7" s="1"/>
  <c r="BV66" i="7"/>
  <c r="BR66" i="7"/>
  <c r="BS66" i="7" s="1"/>
  <c r="CB264" i="7"/>
  <c r="CE264" i="7"/>
  <c r="BW100" i="7"/>
  <c r="BZ100" i="7"/>
  <c r="CH243" i="7"/>
  <c r="CL272" i="7"/>
  <c r="CO272" i="7"/>
  <c r="CB107" i="7"/>
  <c r="CC107" i="7" s="1"/>
  <c r="CE107" i="7"/>
  <c r="CE109" i="7"/>
  <c r="CB109" i="7"/>
  <c r="CC109" i="7" s="1"/>
  <c r="BS247" i="7"/>
  <c r="BS255" i="7" s="1"/>
  <c r="BR255" i="7"/>
  <c r="CG114" i="7"/>
  <c r="CH114" i="7" s="1"/>
  <c r="CK114" i="7"/>
  <c r="CB263" i="7"/>
  <c r="CC263" i="7" s="1"/>
  <c r="CE263" i="7"/>
  <c r="CG168" i="7"/>
  <c r="CH168" i="7" s="1"/>
  <c r="CJ168" i="7"/>
  <c r="CE68" i="7"/>
  <c r="CE66" i="7"/>
  <c r="BW266" i="7"/>
  <c r="BX266" i="7" s="1"/>
  <c r="BZ266" i="7"/>
  <c r="BN229" i="7"/>
  <c r="BN236" i="7" s="1"/>
  <c r="BM236" i="7"/>
  <c r="BX171" i="7"/>
  <c r="BX117" i="7"/>
  <c r="BU211" i="7"/>
  <c r="BR211" i="7"/>
  <c r="CE60" i="7"/>
  <c r="BN60" i="7"/>
  <c r="BS233" i="7"/>
  <c r="CC134" i="7"/>
  <c r="CQ244" i="7"/>
  <c r="CR244" i="7" s="1"/>
  <c r="CT244" i="7"/>
  <c r="BS39" i="7"/>
  <c r="CE29" i="7"/>
  <c r="CB29" i="7"/>
  <c r="CC29" i="7" s="1"/>
  <c r="BS158" i="7"/>
  <c r="BR175" i="7"/>
  <c r="BV95" i="7"/>
  <c r="BR95" i="7"/>
  <c r="BS95" i="7" s="1"/>
  <c r="CJ188" i="7"/>
  <c r="CG188" i="7"/>
  <c r="CH188" i="7" s="1"/>
  <c r="BS37" i="7"/>
  <c r="BW38" i="7"/>
  <c r="BX38" i="7" s="1"/>
  <c r="BZ38" i="7"/>
  <c r="BX262" i="7"/>
  <c r="CP87" i="7"/>
  <c r="CL87" i="7"/>
  <c r="CM87" i="7" s="1"/>
  <c r="CG173" i="7"/>
  <c r="CH173" i="7" s="1"/>
  <c r="CJ173" i="7"/>
  <c r="CB167" i="7"/>
  <c r="CC167" i="7" s="1"/>
  <c r="CE167" i="7"/>
  <c r="CE225" i="7"/>
  <c r="CB225" i="7"/>
  <c r="CB147" i="7"/>
  <c r="CC147" i="7" s="1"/>
  <c r="CE147" i="7"/>
  <c r="CZ191" i="7"/>
  <c r="CV191" i="7"/>
  <c r="BW106" i="7"/>
  <c r="BZ106" i="7"/>
  <c r="CH127" i="7"/>
  <c r="CA248" i="7"/>
  <c r="BW248" i="7"/>
  <c r="BW215" i="7"/>
  <c r="BZ215" i="7"/>
  <c r="CE64" i="7"/>
  <c r="CE128" i="7"/>
  <c r="CB128" i="7"/>
  <c r="BZ234" i="7"/>
  <c r="BW234" i="7"/>
  <c r="CC118" i="7"/>
  <c r="CH91" i="7"/>
  <c r="CG251" i="7"/>
  <c r="CK251" i="7"/>
  <c r="CP243" i="7"/>
  <c r="CL243" i="7"/>
  <c r="BV64" i="7"/>
  <c r="BR64" i="7"/>
  <c r="BS64" i="7" s="1"/>
  <c r="BX107" i="7"/>
  <c r="BZ247" i="7"/>
  <c r="BW247" i="7"/>
  <c r="BX25" i="7"/>
  <c r="BR148" i="7"/>
  <c r="BX263" i="7"/>
  <c r="CC168" i="7"/>
  <c r="BW99" i="7"/>
  <c r="BZ99" i="7"/>
  <c r="BW135" i="7"/>
  <c r="BZ135" i="7"/>
  <c r="BX184" i="7"/>
  <c r="CE202" i="7"/>
  <c r="CB202" i="7"/>
  <c r="CC202" i="7" s="1"/>
  <c r="CC157" i="7"/>
  <c r="BN54" i="7"/>
  <c r="BM73" i="7"/>
  <c r="BS194" i="7"/>
  <c r="BR42" i="7"/>
  <c r="BS21" i="7"/>
  <c r="CE111" i="7"/>
  <c r="CB111" i="7"/>
  <c r="BS33" i="7"/>
  <c r="BS268" i="7"/>
  <c r="BS274" i="7" s="1"/>
  <c r="CJ187" i="7"/>
  <c r="CG187" i="7"/>
  <c r="CH187" i="7" s="1"/>
  <c r="BI73" i="7"/>
  <c r="CE62" i="7"/>
  <c r="CB62" i="7"/>
  <c r="BW265" i="7"/>
  <c r="BX265" i="7" s="1"/>
  <c r="BZ265" i="7"/>
  <c r="BW94" i="7"/>
  <c r="BX94" i="7" s="1"/>
  <c r="BZ94" i="7"/>
  <c r="BS90" i="7"/>
  <c r="BX270" i="7"/>
  <c r="BW193" i="7"/>
  <c r="BX193" i="7" s="1"/>
  <c r="BZ193" i="7"/>
  <c r="CB96" i="7"/>
  <c r="CE96" i="7"/>
  <c r="CC114" i="7"/>
  <c r="CG253" i="7"/>
  <c r="CH253" i="7" s="1"/>
  <c r="CK253" i="7"/>
  <c r="BW233" i="7"/>
  <c r="BX233" i="7" s="1"/>
  <c r="BZ233" i="7"/>
  <c r="CO164" i="7"/>
  <c r="CL164" i="7"/>
  <c r="CM164" i="7" s="1"/>
  <c r="BN95" i="7"/>
  <c r="BN119" i="7" s="1"/>
  <c r="BM119" i="7"/>
  <c r="CC188" i="7"/>
  <c r="CB262" i="7"/>
  <c r="CE262" i="7"/>
  <c r="CL246" i="7"/>
  <c r="CO246" i="7"/>
  <c r="CE22" i="7"/>
  <c r="CB22" i="7"/>
  <c r="CP129" i="7"/>
  <c r="CL129" i="7"/>
  <c r="BV229" i="7"/>
  <c r="BR229" i="7"/>
  <c r="CB171" i="7"/>
  <c r="CC171" i="7" s="1"/>
  <c r="CE171" i="7"/>
  <c r="CE117" i="7"/>
  <c r="CB117" i="7"/>
  <c r="CC117" i="7" s="1"/>
  <c r="CC82" i="7"/>
  <c r="BW231" i="7"/>
  <c r="BX231" i="7" s="1"/>
  <c r="BZ231" i="7"/>
  <c r="CB97" i="7"/>
  <c r="CC97" i="7" s="1"/>
  <c r="CE97" i="7"/>
  <c r="BV60" i="7"/>
  <c r="BR60" i="7"/>
  <c r="BS60" i="7" s="1"/>
  <c r="BW35" i="7"/>
  <c r="BX35" i="7" s="1"/>
  <c r="BZ35" i="7"/>
  <c r="BW273" i="7"/>
  <c r="BX273" i="7" s="1"/>
  <c r="BZ273" i="7"/>
  <c r="BW197" i="7"/>
  <c r="BX197" i="7" s="1"/>
  <c r="BZ197" i="7"/>
  <c r="BW170" i="7"/>
  <c r="BX170" i="7" s="1"/>
  <c r="BZ170" i="7"/>
  <c r="CO250" i="7"/>
  <c r="CL250" i="7"/>
  <c r="CM250" i="7" s="1"/>
  <c r="CM244" i="7"/>
  <c r="CZ196" i="7"/>
  <c r="CV196" i="7"/>
  <c r="CG172" i="7"/>
  <c r="CJ172" i="7"/>
  <c r="CJ199" i="7"/>
  <c r="CG199" i="7"/>
  <c r="CH199" i="7" s="1"/>
  <c r="BZ39" i="7"/>
  <c r="BW39" i="7"/>
  <c r="BX39" i="7" s="1"/>
  <c r="BW232" i="7"/>
  <c r="BX232" i="7" s="1"/>
  <c r="BZ232" i="7"/>
  <c r="BW158" i="7"/>
  <c r="BZ158" i="7"/>
  <c r="BV58" i="7"/>
  <c r="BR58" i="7"/>
  <c r="BS58" i="7" s="1"/>
  <c r="BW194" i="7"/>
  <c r="BX194" i="7" s="1"/>
  <c r="BZ194" i="7"/>
  <c r="BW86" i="7"/>
  <c r="BX86" i="7" s="1"/>
  <c r="BZ86" i="7"/>
  <c r="BW105" i="7"/>
  <c r="BX105" i="7" s="1"/>
  <c r="BZ105" i="7"/>
  <c r="BW21" i="7"/>
  <c r="BZ21" i="7"/>
  <c r="BW26" i="7"/>
  <c r="BX26" i="7" s="1"/>
  <c r="BZ26" i="7"/>
  <c r="BW33" i="7"/>
  <c r="BX33" i="7" s="1"/>
  <c r="BZ33" i="7"/>
  <c r="BR203" i="7"/>
  <c r="BS38" i="7"/>
  <c r="CC267" i="7"/>
  <c r="CE54" i="7"/>
  <c r="CB189" i="7"/>
  <c r="CC189" i="7" s="1"/>
  <c r="CE189" i="7"/>
  <c r="BW235" i="7"/>
  <c r="BZ235" i="7"/>
  <c r="CG70" i="7"/>
  <c r="CH70" i="7" s="1"/>
  <c r="CJ70" i="7"/>
  <c r="CL127" i="7"/>
  <c r="CO127" i="7"/>
  <c r="DL183" i="7"/>
  <c r="CE217" i="7"/>
  <c r="CB217" i="7"/>
  <c r="CC217" i="7" s="1"/>
  <c r="BW90" i="7"/>
  <c r="BX90" i="7" s="1"/>
  <c r="BZ90" i="7"/>
  <c r="CB270" i="7"/>
  <c r="CC270" i="7" s="1"/>
  <c r="CE270" i="7"/>
  <c r="CG118" i="7"/>
  <c r="CH118" i="7" s="1"/>
  <c r="CK118" i="7"/>
  <c r="CP91" i="7"/>
  <c r="CL91" i="7"/>
  <c r="CM91" i="7" s="1"/>
  <c r="CB198" i="7"/>
  <c r="CE198" i="7"/>
  <c r="CB133" i="7"/>
  <c r="CC133" i="7" s="1"/>
  <c r="CE133" i="7"/>
  <c r="BW27" i="7"/>
  <c r="BX27" i="7" s="1"/>
  <c r="BZ27" i="7"/>
  <c r="BX84" i="7"/>
  <c r="CE40" i="7"/>
  <c r="CB40" i="7"/>
  <c r="CE56" i="7"/>
  <c r="CO252" i="7"/>
  <c r="CL252" i="7"/>
  <c r="CE25" i="7"/>
  <c r="CB25" i="7"/>
  <c r="CC25" i="7" s="1"/>
  <c r="BS148" i="7"/>
  <c r="BX52" i="7"/>
  <c r="CH71" i="7"/>
  <c r="CH81" i="7"/>
  <c r="BI278" i="7" l="1"/>
  <c r="C309" i="7" s="1"/>
  <c r="CE104" i="7"/>
  <c r="CB104" i="7"/>
  <c r="CC104" i="7" s="1"/>
  <c r="CJ102" i="7"/>
  <c r="CG102" i="7"/>
  <c r="CE85" i="7"/>
  <c r="CB85" i="7"/>
  <c r="CO156" i="7"/>
  <c r="CL156" i="7"/>
  <c r="CE88" i="7"/>
  <c r="CB88" i="7"/>
  <c r="BR119" i="7"/>
  <c r="BS175" i="7"/>
  <c r="BW274" i="7"/>
  <c r="BM278" i="7"/>
  <c r="DE200" i="7"/>
  <c r="DA200" i="7"/>
  <c r="CE165" i="7"/>
  <c r="CB165" i="7"/>
  <c r="CC165" i="7" s="1"/>
  <c r="CM195" i="7"/>
  <c r="BS203" i="7"/>
  <c r="CU195" i="7"/>
  <c r="CQ195" i="7"/>
  <c r="CR195" i="7" s="1"/>
  <c r="BW148" i="7"/>
  <c r="BN73" i="7"/>
  <c r="BN278" i="7" s="1"/>
  <c r="C310" i="7" s="1"/>
  <c r="BS119" i="7"/>
  <c r="CT252" i="7"/>
  <c r="CQ252" i="7"/>
  <c r="CR252" i="7" s="1"/>
  <c r="CU91" i="7"/>
  <c r="CQ91" i="7"/>
  <c r="CB86" i="7"/>
  <c r="CE86" i="7"/>
  <c r="CB273" i="7"/>
  <c r="CE273" i="7"/>
  <c r="CB231" i="7"/>
  <c r="CE231" i="7"/>
  <c r="CC262" i="7"/>
  <c r="CC96" i="7"/>
  <c r="CM252" i="7"/>
  <c r="CB27" i="7"/>
  <c r="CC27" i="7" s="1"/>
  <c r="CE27" i="7"/>
  <c r="CG198" i="7"/>
  <c r="CH198" i="7" s="1"/>
  <c r="CJ198" i="7"/>
  <c r="CE235" i="7"/>
  <c r="CB235" i="7"/>
  <c r="CC235" i="7" s="1"/>
  <c r="CB33" i="7"/>
  <c r="CC33" i="7" s="1"/>
  <c r="CE33" i="7"/>
  <c r="BX158" i="7"/>
  <c r="BX175" i="7" s="1"/>
  <c r="BW175" i="7"/>
  <c r="CE39" i="7"/>
  <c r="CB39" i="7"/>
  <c r="CC39" i="7" s="1"/>
  <c r="DE196" i="7"/>
  <c r="DA196" i="7"/>
  <c r="DB196" i="7" s="1"/>
  <c r="CT250" i="7"/>
  <c r="CQ250" i="7"/>
  <c r="CU129" i="7"/>
  <c r="CQ129" i="7"/>
  <c r="CR129" i="7" s="1"/>
  <c r="CG262" i="7"/>
  <c r="CJ262" i="7"/>
  <c r="CG96" i="7"/>
  <c r="CH96" i="7" s="1"/>
  <c r="CJ96" i="7"/>
  <c r="CB94" i="7"/>
  <c r="CC94" i="7" s="1"/>
  <c r="CE94" i="7"/>
  <c r="CJ62" i="7"/>
  <c r="CG62" i="7"/>
  <c r="CH62" i="7" s="1"/>
  <c r="BS42" i="7"/>
  <c r="CB135" i="7"/>
  <c r="CC135" i="7" s="1"/>
  <c r="CE135" i="7"/>
  <c r="CB99" i="7"/>
  <c r="CC99" i="7" s="1"/>
  <c r="CE99" i="7"/>
  <c r="BX247" i="7"/>
  <c r="BW255" i="7"/>
  <c r="CM243" i="7"/>
  <c r="CG128" i="7"/>
  <c r="CJ128" i="7"/>
  <c r="BX248" i="7"/>
  <c r="CW191" i="7"/>
  <c r="CC225" i="7"/>
  <c r="CJ167" i="7"/>
  <c r="CG167" i="7"/>
  <c r="BX274" i="7"/>
  <c r="CB38" i="7"/>
  <c r="CE38" i="7"/>
  <c r="CJ60" i="7"/>
  <c r="BZ211" i="7"/>
  <c r="BW211" i="7"/>
  <c r="CE266" i="7"/>
  <c r="CB266" i="7"/>
  <c r="CC266" i="7" s="1"/>
  <c r="CG264" i="7"/>
  <c r="CH264" i="7" s="1"/>
  <c r="CJ264" i="7"/>
  <c r="CP110" i="7"/>
  <c r="CL110" i="7"/>
  <c r="CM110" i="7" s="1"/>
  <c r="CC113" i="7"/>
  <c r="CJ58" i="7"/>
  <c r="CB268" i="7"/>
  <c r="CE268" i="7"/>
  <c r="BX190" i="7"/>
  <c r="BX203" i="7" s="1"/>
  <c r="CJ192" i="7"/>
  <c r="CG192" i="7"/>
  <c r="CH192" i="7" s="1"/>
  <c r="BS54" i="7"/>
  <c r="BR73" i="7"/>
  <c r="CO134" i="7"/>
  <c r="CL134" i="7"/>
  <c r="CM134" i="7" s="1"/>
  <c r="CM81" i="7"/>
  <c r="CC52" i="7"/>
  <c r="CB36" i="7"/>
  <c r="CC36" i="7" s="1"/>
  <c r="CE36" i="7"/>
  <c r="CJ162" i="7"/>
  <c r="CG162" i="7"/>
  <c r="CH162" i="7" s="1"/>
  <c r="CJ159" i="7"/>
  <c r="CG159" i="7"/>
  <c r="CH159" i="7" s="1"/>
  <c r="CP116" i="7"/>
  <c r="CL116" i="7"/>
  <c r="CM116" i="7" s="1"/>
  <c r="DE163" i="7"/>
  <c r="DA163" i="7"/>
  <c r="DB163" i="7" s="1"/>
  <c r="DN227" i="7"/>
  <c r="DP227" i="7" s="1"/>
  <c r="DQ227" i="7" s="1"/>
  <c r="DK227" i="7"/>
  <c r="DL227" i="7" s="1"/>
  <c r="CT130" i="7"/>
  <c r="CQ130" i="7"/>
  <c r="CR130" i="7" s="1"/>
  <c r="CA56" i="7"/>
  <c r="BW56" i="7"/>
  <c r="CO92" i="7"/>
  <c r="CL92" i="7"/>
  <c r="CM92" i="7" s="1"/>
  <c r="CC198" i="7"/>
  <c r="CG217" i="7"/>
  <c r="CH217" i="7" s="1"/>
  <c r="CJ217" i="7"/>
  <c r="BX235" i="7"/>
  <c r="CB21" i="7"/>
  <c r="CE21" i="7"/>
  <c r="CB232" i="7"/>
  <c r="CE232" i="7"/>
  <c r="CO172" i="7"/>
  <c r="CL172" i="7"/>
  <c r="CM172" i="7" s="1"/>
  <c r="CE170" i="7"/>
  <c r="CB170" i="7"/>
  <c r="CC170" i="7" s="1"/>
  <c r="CO187" i="7"/>
  <c r="CL187" i="7"/>
  <c r="CG202" i="7"/>
  <c r="CH202" i="7" s="1"/>
  <c r="CJ202" i="7"/>
  <c r="BX135" i="7"/>
  <c r="BX99" i="7"/>
  <c r="CE247" i="7"/>
  <c r="CB247" i="7"/>
  <c r="BX234" i="7"/>
  <c r="CE215" i="7"/>
  <c r="CB215" i="7"/>
  <c r="CC215" i="7" s="1"/>
  <c r="CF248" i="7"/>
  <c r="CB248" i="7"/>
  <c r="CC248" i="7" s="1"/>
  <c r="DE191" i="7"/>
  <c r="DA191" i="7"/>
  <c r="DB191" i="7" s="1"/>
  <c r="CJ225" i="7"/>
  <c r="CG225" i="7"/>
  <c r="CO188" i="7"/>
  <c r="CL188" i="7"/>
  <c r="CJ68" i="7"/>
  <c r="CG263" i="7"/>
  <c r="CJ263" i="7"/>
  <c r="CP114" i="7"/>
  <c r="CL114" i="7"/>
  <c r="CJ109" i="7"/>
  <c r="CG109" i="7"/>
  <c r="CT272" i="7"/>
  <c r="CQ272" i="7"/>
  <c r="CR272" i="7" s="1"/>
  <c r="CC264" i="7"/>
  <c r="CT216" i="7"/>
  <c r="CQ216" i="7"/>
  <c r="CH110" i="7"/>
  <c r="CJ113" i="7"/>
  <c r="CG113" i="7"/>
  <c r="CH113" i="7" s="1"/>
  <c r="CG186" i="7"/>
  <c r="CH186" i="7" s="1"/>
  <c r="CJ186" i="7"/>
  <c r="CB34" i="7"/>
  <c r="CC34" i="7" s="1"/>
  <c r="CE34" i="7"/>
  <c r="DW183" i="7"/>
  <c r="DT183" i="7"/>
  <c r="CO160" i="7"/>
  <c r="CL160" i="7"/>
  <c r="CM160" i="7" s="1"/>
  <c r="CB37" i="7"/>
  <c r="CE37" i="7"/>
  <c r="CE271" i="7"/>
  <c r="CB271" i="7"/>
  <c r="CA54" i="7"/>
  <c r="BW54" i="7"/>
  <c r="CO254" i="7"/>
  <c r="CL254" i="7"/>
  <c r="CT81" i="7"/>
  <c r="CQ81" i="7"/>
  <c r="CJ52" i="7"/>
  <c r="CG52" i="7"/>
  <c r="CC162" i="7"/>
  <c r="CC159" i="7"/>
  <c r="CH116" i="7"/>
  <c r="CP112" i="7"/>
  <c r="CL112" i="7"/>
  <c r="CM112" i="7" s="1"/>
  <c r="CP249" i="7"/>
  <c r="CL249" i="7"/>
  <c r="CM249" i="7" s="1"/>
  <c r="CC40" i="7"/>
  <c r="CG133" i="7"/>
  <c r="CH133" i="7" s="1"/>
  <c r="CJ133" i="7"/>
  <c r="CP118" i="7"/>
  <c r="CL118" i="7"/>
  <c r="CM118" i="7" s="1"/>
  <c r="CB90" i="7"/>
  <c r="CC90" i="7" s="1"/>
  <c r="CE90" i="7"/>
  <c r="CQ127" i="7"/>
  <c r="CT127" i="7"/>
  <c r="CL70" i="7"/>
  <c r="CM70" i="7" s="1"/>
  <c r="CO70" i="7"/>
  <c r="CG189" i="7"/>
  <c r="CH189" i="7" s="1"/>
  <c r="CJ189" i="7"/>
  <c r="CJ54" i="7"/>
  <c r="BW42" i="7"/>
  <c r="BX21" i="7"/>
  <c r="CA58" i="7"/>
  <c r="BW58" i="7"/>
  <c r="BX58" i="7" s="1"/>
  <c r="CO199" i="7"/>
  <c r="CL199" i="7"/>
  <c r="CM199" i="7" s="1"/>
  <c r="CH172" i="7"/>
  <c r="CA60" i="7"/>
  <c r="BW60" i="7"/>
  <c r="BX60" i="7" s="1"/>
  <c r="CJ117" i="7"/>
  <c r="CG117" i="7"/>
  <c r="CH117" i="7" s="1"/>
  <c r="CA229" i="7"/>
  <c r="BW229" i="7"/>
  <c r="CC22" i="7"/>
  <c r="CM246" i="7"/>
  <c r="CT164" i="7"/>
  <c r="CQ164" i="7"/>
  <c r="CB193" i="7"/>
  <c r="CC193" i="7" s="1"/>
  <c r="CE193" i="7"/>
  <c r="CC111" i="7"/>
  <c r="BW203" i="7"/>
  <c r="CA64" i="7"/>
  <c r="BW64" i="7"/>
  <c r="BX64" i="7" s="1"/>
  <c r="CP251" i="7"/>
  <c r="CL251" i="7"/>
  <c r="CM251" i="7" s="1"/>
  <c r="CE234" i="7"/>
  <c r="CB234" i="7"/>
  <c r="CC234" i="7" s="1"/>
  <c r="CJ64" i="7"/>
  <c r="BX215" i="7"/>
  <c r="CB106" i="7"/>
  <c r="CC106" i="7" s="1"/>
  <c r="CE106" i="7"/>
  <c r="CG147" i="7"/>
  <c r="CH147" i="7" s="1"/>
  <c r="CJ147" i="7"/>
  <c r="CL173" i="7"/>
  <c r="CO173" i="7"/>
  <c r="CU87" i="7"/>
  <c r="CQ87" i="7"/>
  <c r="CR87" i="7" s="1"/>
  <c r="CG107" i="7"/>
  <c r="CJ107" i="7"/>
  <c r="CM272" i="7"/>
  <c r="CB100" i="7"/>
  <c r="CC100" i="7" s="1"/>
  <c r="CE100" i="7"/>
  <c r="CC186" i="7"/>
  <c r="BX34" i="7"/>
  <c r="CH160" i="7"/>
  <c r="CH157" i="7"/>
  <c r="CC184" i="7"/>
  <c r="CG185" i="7"/>
  <c r="CJ185" i="7"/>
  <c r="BS68" i="7"/>
  <c r="CH112" i="7"/>
  <c r="CJ101" i="7"/>
  <c r="CG101" i="7"/>
  <c r="CH249" i="7"/>
  <c r="CL267" i="7"/>
  <c r="CO267" i="7"/>
  <c r="CJ269" i="7"/>
  <c r="CG269" i="7"/>
  <c r="CO82" i="7"/>
  <c r="CL82" i="7"/>
  <c r="CJ56" i="7"/>
  <c r="BS229" i="7"/>
  <c r="BS236" i="7" s="1"/>
  <c r="BR236" i="7"/>
  <c r="CT246" i="7"/>
  <c r="CQ246" i="7"/>
  <c r="CR246" i="7" s="1"/>
  <c r="CU243" i="7"/>
  <c r="CQ243" i="7"/>
  <c r="CJ25" i="7"/>
  <c r="CG25" i="7"/>
  <c r="CJ40" i="7"/>
  <c r="CG40" i="7"/>
  <c r="CH40" i="7" s="1"/>
  <c r="CG270" i="7"/>
  <c r="CH270" i="7" s="1"/>
  <c r="CJ270" i="7"/>
  <c r="CM127" i="7"/>
  <c r="CB26" i="7"/>
  <c r="CC26" i="7" s="1"/>
  <c r="CE26" i="7"/>
  <c r="CB105" i="7"/>
  <c r="CC105" i="7" s="1"/>
  <c r="CE105" i="7"/>
  <c r="CB194" i="7"/>
  <c r="CC194" i="7" s="1"/>
  <c r="CE194" i="7"/>
  <c r="CE158" i="7"/>
  <c r="CB158" i="7"/>
  <c r="CW196" i="7"/>
  <c r="CB197" i="7"/>
  <c r="CE197" i="7"/>
  <c r="CB35" i="7"/>
  <c r="CC35" i="7" s="1"/>
  <c r="CE35" i="7"/>
  <c r="CG97" i="7"/>
  <c r="CH97" i="7" s="1"/>
  <c r="CJ97" i="7"/>
  <c r="CJ171" i="7"/>
  <c r="CG171" i="7"/>
  <c r="CH171" i="7" s="1"/>
  <c r="CM129" i="7"/>
  <c r="CJ22" i="7"/>
  <c r="CG22" i="7"/>
  <c r="CH22" i="7" s="1"/>
  <c r="CB233" i="7"/>
  <c r="CC233" i="7" s="1"/>
  <c r="CE233" i="7"/>
  <c r="CP253" i="7"/>
  <c r="CL253" i="7"/>
  <c r="CM253" i="7" s="1"/>
  <c r="CB265" i="7"/>
  <c r="CE265" i="7"/>
  <c r="CC62" i="7"/>
  <c r="CJ111" i="7"/>
  <c r="CG111" i="7"/>
  <c r="CH111" i="7" s="1"/>
  <c r="CH251" i="7"/>
  <c r="CC128" i="7"/>
  <c r="BX106" i="7"/>
  <c r="CA95" i="7"/>
  <c r="BW95" i="7"/>
  <c r="CJ29" i="7"/>
  <c r="CG29" i="7"/>
  <c r="CY244" i="7"/>
  <c r="CV244" i="7"/>
  <c r="BR218" i="7"/>
  <c r="BS211" i="7"/>
  <c r="BS218" i="7" s="1"/>
  <c r="CJ66" i="7"/>
  <c r="CO168" i="7"/>
  <c r="CL168" i="7"/>
  <c r="BX100" i="7"/>
  <c r="CA66" i="7"/>
  <c r="BW66" i="7"/>
  <c r="CO248" i="7"/>
  <c r="CL169" i="7"/>
  <c r="CO169" i="7"/>
  <c r="CE166" i="7"/>
  <c r="CB166" i="7"/>
  <c r="CP108" i="7"/>
  <c r="CL108" i="7"/>
  <c r="CB190" i="7"/>
  <c r="CC190" i="7" s="1"/>
  <c r="CE190" i="7"/>
  <c r="CG201" i="7"/>
  <c r="CJ201" i="7"/>
  <c r="CC192" i="7"/>
  <c r="CL157" i="7"/>
  <c r="CO157" i="7"/>
  <c r="CJ115" i="7"/>
  <c r="CG115" i="7"/>
  <c r="CH115" i="7" s="1"/>
  <c r="CG184" i="7"/>
  <c r="CJ184" i="7"/>
  <c r="CU71" i="7"/>
  <c r="CQ71" i="7"/>
  <c r="CA68" i="7"/>
  <c r="BW68" i="7"/>
  <c r="BX68" i="7" s="1"/>
  <c r="CK84" i="7"/>
  <c r="CG84" i="7"/>
  <c r="CW163" i="7"/>
  <c r="DG227" i="7"/>
  <c r="CM130" i="7"/>
  <c r="CE174" i="7"/>
  <c r="CB174" i="7"/>
  <c r="CC174" i="7" s="1"/>
  <c r="CH92" i="7"/>
  <c r="CM156" i="7" l="1"/>
  <c r="CC85" i="7"/>
  <c r="CO102" i="7"/>
  <c r="CL102" i="7"/>
  <c r="CM102" i="7" s="1"/>
  <c r="CT156" i="7"/>
  <c r="CQ156" i="7"/>
  <c r="CR156" i="7" s="1"/>
  <c r="CJ85" i="7"/>
  <c r="CG85" i="7"/>
  <c r="CH85" i="7" s="1"/>
  <c r="CC88" i="7"/>
  <c r="CJ88" i="7"/>
  <c r="CG88" i="7"/>
  <c r="CH88" i="7" s="1"/>
  <c r="CH102" i="7"/>
  <c r="CJ104" i="7"/>
  <c r="CG104" i="7"/>
  <c r="BX255" i="7"/>
  <c r="CB148" i="7"/>
  <c r="CZ195" i="7"/>
  <c r="CV195" i="7"/>
  <c r="CB274" i="7"/>
  <c r="CG165" i="7"/>
  <c r="CH165" i="7" s="1"/>
  <c r="CJ165" i="7"/>
  <c r="BX148" i="7"/>
  <c r="DB200" i="7"/>
  <c r="DF200" i="7"/>
  <c r="DG200" i="7" s="1"/>
  <c r="DJ200" i="7"/>
  <c r="BR278" i="7"/>
  <c r="CM157" i="7"/>
  <c r="CU108" i="7"/>
  <c r="CQ108" i="7"/>
  <c r="CR108" i="7" s="1"/>
  <c r="CG194" i="7"/>
  <c r="CH194" i="7" s="1"/>
  <c r="CJ194" i="7"/>
  <c r="CT267" i="7"/>
  <c r="CQ267" i="7"/>
  <c r="CR267" i="7" s="1"/>
  <c r="CL186" i="7"/>
  <c r="CO186" i="7"/>
  <c r="CM114" i="7"/>
  <c r="CT172" i="7"/>
  <c r="CQ172" i="7"/>
  <c r="CO162" i="7"/>
  <c r="CL162" i="7"/>
  <c r="CC268" i="7"/>
  <c r="CG231" i="7"/>
  <c r="CH231" i="7" s="1"/>
  <c r="CJ231" i="7"/>
  <c r="CG86" i="7"/>
  <c r="CJ86" i="7"/>
  <c r="CL270" i="7"/>
  <c r="CM270" i="7" s="1"/>
  <c r="CO270" i="7"/>
  <c r="CR243" i="7"/>
  <c r="CY246" i="7"/>
  <c r="CV246" i="7"/>
  <c r="CW246" i="7" s="1"/>
  <c r="CO56" i="7"/>
  <c r="CH269" i="7"/>
  <c r="CM267" i="7"/>
  <c r="CO101" i="7"/>
  <c r="CL101" i="7"/>
  <c r="CM101" i="7" s="1"/>
  <c r="CL185" i="7"/>
  <c r="CM185" i="7" s="1"/>
  <c r="CO185" i="7"/>
  <c r="CB203" i="7"/>
  <c r="CZ87" i="7"/>
  <c r="CV87" i="7"/>
  <c r="CW87" i="7" s="1"/>
  <c r="CL147" i="7"/>
  <c r="CM147" i="7" s="1"/>
  <c r="CO147" i="7"/>
  <c r="CU251" i="7"/>
  <c r="CQ251" i="7"/>
  <c r="CR251" i="7" s="1"/>
  <c r="CR164" i="7"/>
  <c r="CQ70" i="7"/>
  <c r="CT70" i="7"/>
  <c r="CG90" i="7"/>
  <c r="CJ90" i="7"/>
  <c r="CU249" i="7"/>
  <c r="CQ249" i="7"/>
  <c r="CR249" i="7" s="1"/>
  <c r="CU112" i="7"/>
  <c r="CQ112" i="7"/>
  <c r="CO52" i="7"/>
  <c r="CL52" i="7"/>
  <c r="CT254" i="7"/>
  <c r="CQ254" i="7"/>
  <c r="CR254" i="7" s="1"/>
  <c r="CJ271" i="7"/>
  <c r="CG271" i="7"/>
  <c r="CH271" i="7" s="1"/>
  <c r="CT160" i="7"/>
  <c r="CQ160" i="7"/>
  <c r="CR160" i="7" s="1"/>
  <c r="CO113" i="7"/>
  <c r="CL113" i="7"/>
  <c r="CM113" i="7" s="1"/>
  <c r="CY216" i="7"/>
  <c r="CV216" i="7"/>
  <c r="CW216" i="7" s="1"/>
  <c r="CY272" i="7"/>
  <c r="CV272" i="7"/>
  <c r="CW272" i="7" s="1"/>
  <c r="CU114" i="7"/>
  <c r="CQ114" i="7"/>
  <c r="CR114" i="7" s="1"/>
  <c r="CO68" i="7"/>
  <c r="CT188" i="7"/>
  <c r="CQ188" i="7"/>
  <c r="CR188" i="7" s="1"/>
  <c r="DJ191" i="7"/>
  <c r="DF191" i="7"/>
  <c r="DG191" i="7" s="1"/>
  <c r="CC247" i="7"/>
  <c r="CC255" i="7" s="1"/>
  <c r="CB255" i="7"/>
  <c r="CM187" i="7"/>
  <c r="CG232" i="7"/>
  <c r="CH232" i="7" s="1"/>
  <c r="CJ232" i="7"/>
  <c r="CL217" i="7"/>
  <c r="CM217" i="7" s="1"/>
  <c r="CO217" i="7"/>
  <c r="BX56" i="7"/>
  <c r="CG36" i="7"/>
  <c r="CJ36" i="7"/>
  <c r="CG99" i="7"/>
  <c r="CJ99" i="7"/>
  <c r="CG94" i="7"/>
  <c r="CJ94" i="7"/>
  <c r="CH262" i="7"/>
  <c r="CR250" i="7"/>
  <c r="CC231" i="7"/>
  <c r="CC86" i="7"/>
  <c r="CY252" i="7"/>
  <c r="CV252" i="7"/>
  <c r="CJ174" i="7"/>
  <c r="CG174" i="7"/>
  <c r="CH174" i="7" s="1"/>
  <c r="CZ71" i="7"/>
  <c r="CV71" i="7"/>
  <c r="CW71" i="7" s="1"/>
  <c r="CH201" i="7"/>
  <c r="CC166" i="7"/>
  <c r="BX95" i="7"/>
  <c r="BX119" i="7" s="1"/>
  <c r="BW119" i="7"/>
  <c r="CO25" i="7"/>
  <c r="CL25" i="7"/>
  <c r="CM25" i="7" s="1"/>
  <c r="CT82" i="7"/>
  <c r="CQ82" i="7"/>
  <c r="CR82" i="7" s="1"/>
  <c r="CH101" i="7"/>
  <c r="CF229" i="7"/>
  <c r="CB229" i="7"/>
  <c r="CT199" i="7"/>
  <c r="CQ199" i="7"/>
  <c r="CR199" i="7" s="1"/>
  <c r="CU118" i="7"/>
  <c r="CQ118" i="7"/>
  <c r="CM254" i="7"/>
  <c r="CC271" i="7"/>
  <c r="CM188" i="7"/>
  <c r="CB42" i="7"/>
  <c r="CC21" i="7"/>
  <c r="CT134" i="7"/>
  <c r="CQ134" i="7"/>
  <c r="CO192" i="7"/>
  <c r="CL192" i="7"/>
  <c r="CE211" i="7"/>
  <c r="CB211" i="7"/>
  <c r="CO60" i="7"/>
  <c r="CL96" i="7"/>
  <c r="CO96" i="7"/>
  <c r="CL262" i="7"/>
  <c r="CO262" i="7"/>
  <c r="CZ129" i="7"/>
  <c r="CV129" i="7"/>
  <c r="DJ196" i="7"/>
  <c r="DF196" i="7"/>
  <c r="CL198" i="7"/>
  <c r="CO198" i="7"/>
  <c r="DS227" i="7"/>
  <c r="CH84" i="7"/>
  <c r="CO184" i="7"/>
  <c r="CL184" i="7"/>
  <c r="CG190" i="7"/>
  <c r="CH190" i="7" s="1"/>
  <c r="CJ190" i="7"/>
  <c r="CJ166" i="7"/>
  <c r="CG166" i="7"/>
  <c r="CH166" i="7" s="1"/>
  <c r="CT248" i="7"/>
  <c r="CM168" i="7"/>
  <c r="CF95" i="7"/>
  <c r="CB95" i="7"/>
  <c r="CC95" i="7" s="1"/>
  <c r="CU253" i="7"/>
  <c r="CQ253" i="7"/>
  <c r="CR253" i="7" s="1"/>
  <c r="CO22" i="7"/>
  <c r="CL22" i="7"/>
  <c r="CM22" i="7" s="1"/>
  <c r="CO171" i="7"/>
  <c r="CL171" i="7"/>
  <c r="CM171" i="7" s="1"/>
  <c r="CP84" i="7"/>
  <c r="CL84" i="7"/>
  <c r="CM84" i="7" s="1"/>
  <c r="CH184" i="7"/>
  <c r="CT169" i="7"/>
  <c r="CQ169" i="7"/>
  <c r="CR169" i="7" s="1"/>
  <c r="BX66" i="7"/>
  <c r="CT168" i="7"/>
  <c r="CQ168" i="7"/>
  <c r="CR168" i="7" s="1"/>
  <c r="CW244" i="7"/>
  <c r="CH29" i="7"/>
  <c r="CG265" i="7"/>
  <c r="CH265" i="7" s="1"/>
  <c r="CJ265" i="7"/>
  <c r="CG233" i="7"/>
  <c r="CJ233" i="7"/>
  <c r="CL97" i="7"/>
  <c r="CO97" i="7"/>
  <c r="CG197" i="7"/>
  <c r="CH197" i="7" s="1"/>
  <c r="CJ197" i="7"/>
  <c r="CC158" i="7"/>
  <c r="CB175" i="7"/>
  <c r="CG105" i="7"/>
  <c r="CH105" i="7" s="1"/>
  <c r="CJ105" i="7"/>
  <c r="CO40" i="7"/>
  <c r="CL40" i="7"/>
  <c r="CM40" i="7" s="1"/>
  <c r="CZ243" i="7"/>
  <c r="CV243" i="7"/>
  <c r="CO269" i="7"/>
  <c r="CL269" i="7"/>
  <c r="CM269" i="7" s="1"/>
  <c r="CH185" i="7"/>
  <c r="CT173" i="7"/>
  <c r="CQ173" i="7"/>
  <c r="CR173" i="7" s="1"/>
  <c r="CG234" i="7"/>
  <c r="CH234" i="7" s="1"/>
  <c r="CJ234" i="7"/>
  <c r="CY164" i="7"/>
  <c r="CV164" i="7"/>
  <c r="CW164" i="7" s="1"/>
  <c r="CO117" i="7"/>
  <c r="CL117" i="7"/>
  <c r="CM117" i="7" s="1"/>
  <c r="CF58" i="7"/>
  <c r="CB58" i="7"/>
  <c r="CO54" i="7"/>
  <c r="CR81" i="7"/>
  <c r="BX54" i="7"/>
  <c r="BW73" i="7"/>
  <c r="CG37" i="7"/>
  <c r="CH37" i="7" s="1"/>
  <c r="CJ37" i="7"/>
  <c r="CG34" i="7"/>
  <c r="CJ34" i="7"/>
  <c r="CH109" i="7"/>
  <c r="CL263" i="7"/>
  <c r="CM263" i="7" s="1"/>
  <c r="CO263" i="7"/>
  <c r="CH225" i="7"/>
  <c r="CJ215" i="7"/>
  <c r="CG215" i="7"/>
  <c r="CJ247" i="7"/>
  <c r="CG247" i="7"/>
  <c r="CT187" i="7"/>
  <c r="CQ187" i="7"/>
  <c r="CR187" i="7" s="1"/>
  <c r="CJ170" i="7"/>
  <c r="CG170" i="7"/>
  <c r="CH170" i="7" s="1"/>
  <c r="CC232" i="7"/>
  <c r="CF56" i="7"/>
  <c r="CB56" i="7"/>
  <c r="CC56" i="7" s="1"/>
  <c r="CY130" i="7"/>
  <c r="CV130" i="7"/>
  <c r="DJ163" i="7"/>
  <c r="DF163" i="7"/>
  <c r="CO159" i="7"/>
  <c r="CL159" i="7"/>
  <c r="BS73" i="7"/>
  <c r="BS278" i="7" s="1"/>
  <c r="C311" i="7" s="1"/>
  <c r="CO58" i="7"/>
  <c r="CU110" i="7"/>
  <c r="CQ110" i="7"/>
  <c r="CJ266" i="7"/>
  <c r="CG266" i="7"/>
  <c r="CG38" i="7"/>
  <c r="CH38" i="7" s="1"/>
  <c r="CJ38" i="7"/>
  <c r="CH167" i="7"/>
  <c r="CL128" i="7"/>
  <c r="CO128" i="7"/>
  <c r="CY250" i="7"/>
  <c r="CV250" i="7"/>
  <c r="CW250" i="7" s="1"/>
  <c r="CJ39" i="7"/>
  <c r="CG39" i="7"/>
  <c r="CG33" i="7"/>
  <c r="CJ33" i="7"/>
  <c r="CJ235" i="7"/>
  <c r="CG235" i="7"/>
  <c r="CG27" i="7"/>
  <c r="CJ27" i="7"/>
  <c r="CG273" i="7"/>
  <c r="CH273" i="7" s="1"/>
  <c r="CJ273" i="7"/>
  <c r="CR91" i="7"/>
  <c r="CF68" i="7"/>
  <c r="CB68" i="7"/>
  <c r="CC68" i="7" s="1"/>
  <c r="CO115" i="7"/>
  <c r="CL115" i="7"/>
  <c r="CO66" i="7"/>
  <c r="CG35" i="7"/>
  <c r="CH35" i="7" s="1"/>
  <c r="CJ35" i="7"/>
  <c r="CG26" i="7"/>
  <c r="CH26" i="7" s="1"/>
  <c r="CJ26" i="7"/>
  <c r="CH107" i="7"/>
  <c r="CO64" i="7"/>
  <c r="CF60" i="7"/>
  <c r="CB60" i="7"/>
  <c r="CC60" i="7" s="1"/>
  <c r="CR127" i="7"/>
  <c r="CH52" i="7"/>
  <c r="CR216" i="7"/>
  <c r="CC148" i="7"/>
  <c r="CK248" i="7"/>
  <c r="CG248" i="7"/>
  <c r="CT92" i="7"/>
  <c r="CQ92" i="7"/>
  <c r="CU116" i="7"/>
  <c r="CQ116" i="7"/>
  <c r="CO62" i="7"/>
  <c r="CL62" i="7"/>
  <c r="CR71" i="7"/>
  <c r="CT157" i="7"/>
  <c r="CQ157" i="7"/>
  <c r="CL201" i="7"/>
  <c r="CM201" i="7" s="1"/>
  <c r="CO201" i="7"/>
  <c r="CM108" i="7"/>
  <c r="CM169" i="7"/>
  <c r="CF66" i="7"/>
  <c r="CB66" i="7"/>
  <c r="CC66" i="7" s="1"/>
  <c r="DD244" i="7"/>
  <c r="DA244" i="7"/>
  <c r="DB244" i="7" s="1"/>
  <c r="CO29" i="7"/>
  <c r="CL29" i="7"/>
  <c r="CM29" i="7" s="1"/>
  <c r="CO111" i="7"/>
  <c r="CL111" i="7"/>
  <c r="CC265" i="7"/>
  <c r="CC197" i="7"/>
  <c r="CC203" i="7" s="1"/>
  <c r="CJ158" i="7"/>
  <c r="CG158" i="7"/>
  <c r="CH25" i="7"/>
  <c r="CM82" i="7"/>
  <c r="CG100" i="7"/>
  <c r="CJ100" i="7"/>
  <c r="CL107" i="7"/>
  <c r="CM107" i="7" s="1"/>
  <c r="CO107" i="7"/>
  <c r="CM173" i="7"/>
  <c r="CG106" i="7"/>
  <c r="CH106" i="7" s="1"/>
  <c r="CJ106" i="7"/>
  <c r="CF64" i="7"/>
  <c r="CB64" i="7"/>
  <c r="CG193" i="7"/>
  <c r="CH193" i="7" s="1"/>
  <c r="CJ193" i="7"/>
  <c r="BX229" i="7"/>
  <c r="BX236" i="7" s="1"/>
  <c r="BW236" i="7"/>
  <c r="BX42" i="7"/>
  <c r="CL189" i="7"/>
  <c r="CM189" i="7" s="1"/>
  <c r="CO189" i="7"/>
  <c r="CY127" i="7"/>
  <c r="CV127" i="7"/>
  <c r="CL133" i="7"/>
  <c r="CM133" i="7" s="1"/>
  <c r="CO133" i="7"/>
  <c r="CY81" i="7"/>
  <c r="CV81" i="7"/>
  <c r="CF54" i="7"/>
  <c r="CB54" i="7"/>
  <c r="CC37" i="7"/>
  <c r="DX183" i="7"/>
  <c r="CO109" i="7"/>
  <c r="CL109" i="7"/>
  <c r="CM109" i="7" s="1"/>
  <c r="CH263" i="7"/>
  <c r="CO225" i="7"/>
  <c r="CL225" i="7"/>
  <c r="CO202" i="7"/>
  <c r="CL202" i="7"/>
  <c r="CM202" i="7" s="1"/>
  <c r="CG21" i="7"/>
  <c r="CJ21" i="7"/>
  <c r="CG268" i="7"/>
  <c r="CH268" i="7" s="1"/>
  <c r="CJ268" i="7"/>
  <c r="CL264" i="7"/>
  <c r="CM264" i="7" s="1"/>
  <c r="CO264" i="7"/>
  <c r="BW218" i="7"/>
  <c r="BX211" i="7"/>
  <c r="BX218" i="7" s="1"/>
  <c r="CC38" i="7"/>
  <c r="CO167" i="7"/>
  <c r="CL167" i="7"/>
  <c r="CM167" i="7" s="1"/>
  <c r="CH128" i="7"/>
  <c r="CG135" i="7"/>
  <c r="CH135" i="7" s="1"/>
  <c r="CJ135" i="7"/>
  <c r="CC273" i="7"/>
  <c r="CZ91" i="7"/>
  <c r="CV91" i="7"/>
  <c r="CW91" i="7" s="1"/>
  <c r="CH104" i="7" l="1"/>
  <c r="CO85" i="7"/>
  <c r="CL85" i="7"/>
  <c r="CM85" i="7" s="1"/>
  <c r="CT102" i="7"/>
  <c r="CQ102" i="7"/>
  <c r="CY156" i="7"/>
  <c r="CV156" i="7"/>
  <c r="CO104" i="7"/>
  <c r="CL104" i="7"/>
  <c r="CM104" i="7" s="1"/>
  <c r="CO88" i="7"/>
  <c r="CL88" i="7"/>
  <c r="CM88" i="7" s="1"/>
  <c r="CC274" i="7"/>
  <c r="CC175" i="7"/>
  <c r="DO200" i="7"/>
  <c r="DP200" i="7" s="1"/>
  <c r="DQ200" i="7" s="1"/>
  <c r="DK200" i="7"/>
  <c r="CW195" i="7"/>
  <c r="CO165" i="7"/>
  <c r="CL165" i="7"/>
  <c r="CM165" i="7" s="1"/>
  <c r="DE195" i="7"/>
  <c r="DA195" i="7"/>
  <c r="DB195" i="7" s="1"/>
  <c r="BW278" i="7"/>
  <c r="CH203" i="7"/>
  <c r="CO268" i="7"/>
  <c r="CL268" i="7"/>
  <c r="CC54" i="7"/>
  <c r="CB73" i="7"/>
  <c r="CW127" i="7"/>
  <c r="CM62" i="7"/>
  <c r="CH235" i="7"/>
  <c r="CM128" i="7"/>
  <c r="CZ110" i="7"/>
  <c r="CV110" i="7"/>
  <c r="CW110" i="7" s="1"/>
  <c r="CK56" i="7"/>
  <c r="CG56" i="7"/>
  <c r="CH56" i="7" s="1"/>
  <c r="CY134" i="7"/>
  <c r="CV134" i="7"/>
  <c r="CW134" i="7" s="1"/>
  <c r="DD252" i="7"/>
  <c r="DA252" i="7"/>
  <c r="DB252" i="7" s="1"/>
  <c r="CL99" i="7"/>
  <c r="CM99" i="7" s="1"/>
  <c r="CO99" i="7"/>
  <c r="CM52" i="7"/>
  <c r="CR172" i="7"/>
  <c r="CQ186" i="7"/>
  <c r="CR186" i="7" s="1"/>
  <c r="CT186" i="7"/>
  <c r="CL194" i="7"/>
  <c r="CO194" i="7"/>
  <c r="CQ167" i="7"/>
  <c r="CR167" i="7" s="1"/>
  <c r="CT167" i="7"/>
  <c r="DI244" i="7"/>
  <c r="DF244" i="7"/>
  <c r="DG244" i="7" s="1"/>
  <c r="CK66" i="7"/>
  <c r="CG66" i="7"/>
  <c r="CH66" i="7" s="1"/>
  <c r="CT62" i="7"/>
  <c r="CQ62" i="7"/>
  <c r="CR62" i="7" s="1"/>
  <c r="CY92" i="7"/>
  <c r="CV92" i="7"/>
  <c r="CW92" i="7" s="1"/>
  <c r="CT115" i="7"/>
  <c r="CQ115" i="7"/>
  <c r="CR115" i="7" s="1"/>
  <c r="CO235" i="7"/>
  <c r="CL235" i="7"/>
  <c r="CM235" i="7" s="1"/>
  <c r="CO39" i="7"/>
  <c r="CL39" i="7"/>
  <c r="CM39" i="7" s="1"/>
  <c r="CO266" i="7"/>
  <c r="CL266" i="7"/>
  <c r="CM266" i="7" s="1"/>
  <c r="CM159" i="7"/>
  <c r="CW130" i="7"/>
  <c r="CH215" i="7"/>
  <c r="CL34" i="7"/>
  <c r="CM34" i="7" s="1"/>
  <c r="CO34" i="7"/>
  <c r="CK58" i="7"/>
  <c r="CG58" i="7"/>
  <c r="CH58" i="7" s="1"/>
  <c r="DD164" i="7"/>
  <c r="DA164" i="7"/>
  <c r="DB164" i="7" s="1"/>
  <c r="CY173" i="7"/>
  <c r="CV173" i="7"/>
  <c r="CW173" i="7" s="1"/>
  <c r="CW243" i="7"/>
  <c r="CL105" i="7"/>
  <c r="CO105" i="7"/>
  <c r="CL197" i="7"/>
  <c r="CO197" i="7"/>
  <c r="CL233" i="7"/>
  <c r="CM233" i="7" s="1"/>
  <c r="CO233" i="7"/>
  <c r="CY168" i="7"/>
  <c r="CV168" i="7"/>
  <c r="CW168" i="7" s="1"/>
  <c r="CY248" i="7"/>
  <c r="CQ198" i="7"/>
  <c r="CR198" i="7" s="1"/>
  <c r="CT198" i="7"/>
  <c r="DO196" i="7"/>
  <c r="DP196" i="7" s="1"/>
  <c r="DQ196" i="7" s="1"/>
  <c r="DK196" i="7"/>
  <c r="DL196" i="7" s="1"/>
  <c r="CM262" i="7"/>
  <c r="CM192" i="7"/>
  <c r="CC42" i="7"/>
  <c r="CR118" i="7"/>
  <c r="CC229" i="7"/>
  <c r="CC236" i="7" s="1"/>
  <c r="CB236" i="7"/>
  <c r="CB119" i="7"/>
  <c r="CL94" i="7"/>
  <c r="CM94" i="7" s="1"/>
  <c r="CO94" i="7"/>
  <c r="CH99" i="7"/>
  <c r="CT68" i="7"/>
  <c r="DA272" i="7"/>
  <c r="DB272" i="7" s="1"/>
  <c r="DD272" i="7"/>
  <c r="CT113" i="7"/>
  <c r="CQ113" i="7"/>
  <c r="CR113" i="7" s="1"/>
  <c r="CL271" i="7"/>
  <c r="CM271" i="7" s="1"/>
  <c r="CO271" i="7"/>
  <c r="CT52" i="7"/>
  <c r="CQ52" i="7"/>
  <c r="CZ249" i="7"/>
  <c r="CV249" i="7"/>
  <c r="CW249" i="7" s="1"/>
  <c r="CV70" i="7"/>
  <c r="CW70" i="7" s="1"/>
  <c r="CY70" i="7"/>
  <c r="CT101" i="7"/>
  <c r="CQ101" i="7"/>
  <c r="CR101" i="7" s="1"/>
  <c r="DA246" i="7"/>
  <c r="DB246" i="7" s="1"/>
  <c r="DD246" i="7"/>
  <c r="CY172" i="7"/>
  <c r="CV172" i="7"/>
  <c r="CW172" i="7" s="1"/>
  <c r="CM186" i="7"/>
  <c r="CZ108" i="7"/>
  <c r="CV108" i="7"/>
  <c r="CG42" i="7"/>
  <c r="CH21" i="7"/>
  <c r="CT202" i="7"/>
  <c r="CQ202" i="7"/>
  <c r="CR202" i="7" s="1"/>
  <c r="CK64" i="7"/>
  <c r="CG64" i="7"/>
  <c r="CH64" i="7" s="1"/>
  <c r="CT111" i="7"/>
  <c r="CQ111" i="7"/>
  <c r="CR111" i="7" s="1"/>
  <c r="CR157" i="7"/>
  <c r="CR92" i="7"/>
  <c r="CL26" i="7"/>
  <c r="CO26" i="7"/>
  <c r="CM115" i="7"/>
  <c r="CL38" i="7"/>
  <c r="CO38" i="7"/>
  <c r="CO170" i="7"/>
  <c r="CL170" i="7"/>
  <c r="CQ263" i="7"/>
  <c r="CT263" i="7"/>
  <c r="CT40" i="7"/>
  <c r="CQ40" i="7"/>
  <c r="CM97" i="7"/>
  <c r="CQ171" i="7"/>
  <c r="CR171" i="7" s="1"/>
  <c r="CT171" i="7"/>
  <c r="CZ253" i="7"/>
  <c r="CV253" i="7"/>
  <c r="CL190" i="7"/>
  <c r="CM190" i="7" s="1"/>
  <c r="CO190" i="7"/>
  <c r="DG196" i="7"/>
  <c r="CQ262" i="7"/>
  <c r="CT262" i="7"/>
  <c r="CJ211" i="7"/>
  <c r="CG211" i="7"/>
  <c r="DE71" i="7"/>
  <c r="DA71" i="7"/>
  <c r="CH36" i="7"/>
  <c r="DO191" i="7"/>
  <c r="DP191" i="7" s="1"/>
  <c r="DQ191" i="7" s="1"/>
  <c r="DK191" i="7"/>
  <c r="CT147" i="7"/>
  <c r="CQ147" i="7"/>
  <c r="CR147" i="7" s="1"/>
  <c r="CQ270" i="7"/>
  <c r="CT270" i="7"/>
  <c r="CL231" i="7"/>
  <c r="CO231" i="7"/>
  <c r="CQ264" i="7"/>
  <c r="CT264" i="7"/>
  <c r="CK54" i="7"/>
  <c r="CG54" i="7"/>
  <c r="DD127" i="7"/>
  <c r="DA127" i="7"/>
  <c r="CL106" i="7"/>
  <c r="CM106" i="7" s="1"/>
  <c r="CO106" i="7"/>
  <c r="CL100" i="7"/>
  <c r="CM100" i="7" s="1"/>
  <c r="CO100" i="7"/>
  <c r="CH158" i="7"/>
  <c r="CH175" i="7" s="1"/>
  <c r="CG175" i="7"/>
  <c r="CY157" i="7"/>
  <c r="CV157" i="7"/>
  <c r="CG148" i="7"/>
  <c r="CH148" i="7"/>
  <c r="CM225" i="7"/>
  <c r="CW81" i="7"/>
  <c r="CQ133" i="7"/>
  <c r="CR133" i="7" s="1"/>
  <c r="CT133" i="7"/>
  <c r="CQ189" i="7"/>
  <c r="CR189" i="7" s="1"/>
  <c r="CT189" i="7"/>
  <c r="CH100" i="7"/>
  <c r="CL158" i="7"/>
  <c r="CO158" i="7"/>
  <c r="CQ201" i="7"/>
  <c r="CR201" i="7" s="1"/>
  <c r="CT201" i="7"/>
  <c r="CR116" i="7"/>
  <c r="CH248" i="7"/>
  <c r="CL35" i="7"/>
  <c r="CO35" i="7"/>
  <c r="CL273" i="7"/>
  <c r="CO273" i="7"/>
  <c r="CL27" i="7"/>
  <c r="CM27" i="7" s="1"/>
  <c r="CO27" i="7"/>
  <c r="CL33" i="7"/>
  <c r="CM33" i="7" s="1"/>
  <c r="CO33" i="7"/>
  <c r="CT58" i="7"/>
  <c r="CT159" i="7"/>
  <c r="CQ159" i="7"/>
  <c r="CR159" i="7" s="1"/>
  <c r="DD130" i="7"/>
  <c r="DA130" i="7"/>
  <c r="DB130" i="7" s="1"/>
  <c r="CY187" i="7"/>
  <c r="CV187" i="7"/>
  <c r="CW187" i="7" s="1"/>
  <c r="CO215" i="7"/>
  <c r="CL215" i="7"/>
  <c r="CM215" i="7" s="1"/>
  <c r="CH34" i="7"/>
  <c r="CL234" i="7"/>
  <c r="CO234" i="7"/>
  <c r="DE243" i="7"/>
  <c r="DA243" i="7"/>
  <c r="CH233" i="7"/>
  <c r="CY169" i="7"/>
  <c r="CV169" i="7"/>
  <c r="CU84" i="7"/>
  <c r="CQ84" i="7"/>
  <c r="CT22" i="7"/>
  <c r="CQ22" i="7"/>
  <c r="CR22" i="7" s="1"/>
  <c r="CM184" i="7"/>
  <c r="CM198" i="7"/>
  <c r="CW129" i="7"/>
  <c r="CQ96" i="7"/>
  <c r="CR96" i="7" s="1"/>
  <c r="CT96" i="7"/>
  <c r="CT60" i="7"/>
  <c r="CT192" i="7"/>
  <c r="CQ192" i="7"/>
  <c r="CR192" i="7" s="1"/>
  <c r="CZ118" i="7"/>
  <c r="CV118" i="7"/>
  <c r="CW118" i="7" s="1"/>
  <c r="CK229" i="7"/>
  <c r="CG229" i="7"/>
  <c r="CY82" i="7"/>
  <c r="CV82" i="7"/>
  <c r="CO174" i="7"/>
  <c r="CL174" i="7"/>
  <c r="CM174" i="7" s="1"/>
  <c r="CC119" i="7"/>
  <c r="CH94" i="7"/>
  <c r="CY188" i="7"/>
  <c r="CV188" i="7"/>
  <c r="CR112" i="7"/>
  <c r="CR70" i="7"/>
  <c r="CQ185" i="7"/>
  <c r="CT185" i="7"/>
  <c r="CL86" i="7"/>
  <c r="CM86" i="7" s="1"/>
  <c r="CO86" i="7"/>
  <c r="CM162" i="7"/>
  <c r="DE91" i="7"/>
  <c r="DA91" i="7"/>
  <c r="CL135" i="7"/>
  <c r="CM135" i="7" s="1"/>
  <c r="CO135" i="7"/>
  <c r="CL193" i="7"/>
  <c r="CM193" i="7" s="1"/>
  <c r="CO193" i="7"/>
  <c r="CH39" i="7"/>
  <c r="CH266" i="7"/>
  <c r="CH274" i="7" s="1"/>
  <c r="DO163" i="7"/>
  <c r="DP163" i="7" s="1"/>
  <c r="DQ163" i="7" s="1"/>
  <c r="DK163" i="7"/>
  <c r="DL163" i="7" s="1"/>
  <c r="CO247" i="7"/>
  <c r="CL247" i="7"/>
  <c r="CC58" i="7"/>
  <c r="CQ269" i="7"/>
  <c r="CT269" i="7"/>
  <c r="DW227" i="7"/>
  <c r="DT227" i="7"/>
  <c r="DX227" i="7" s="1"/>
  <c r="CY199" i="7"/>
  <c r="CV199" i="7"/>
  <c r="CW199" i="7" s="1"/>
  <c r="CT25" i="7"/>
  <c r="CQ25" i="7"/>
  <c r="CG274" i="7"/>
  <c r="CH90" i="7"/>
  <c r="CL21" i="7"/>
  <c r="CO21" i="7"/>
  <c r="CT225" i="7"/>
  <c r="CQ225" i="7"/>
  <c r="CT109" i="7"/>
  <c r="CQ109" i="7"/>
  <c r="CR109" i="7" s="1"/>
  <c r="DD81" i="7"/>
  <c r="DA81" i="7"/>
  <c r="CC64" i="7"/>
  <c r="CQ107" i="7"/>
  <c r="CR107" i="7" s="1"/>
  <c r="CT107" i="7"/>
  <c r="CM111" i="7"/>
  <c r="CT29" i="7"/>
  <c r="CQ29" i="7"/>
  <c r="CZ116" i="7"/>
  <c r="CV116" i="7"/>
  <c r="CW116" i="7" s="1"/>
  <c r="CP248" i="7"/>
  <c r="CL248" i="7"/>
  <c r="CM248" i="7" s="1"/>
  <c r="CK60" i="7"/>
  <c r="CG60" i="7"/>
  <c r="CH60" i="7" s="1"/>
  <c r="CT64" i="7"/>
  <c r="CT66" i="7"/>
  <c r="CK68" i="7"/>
  <c r="CG68" i="7"/>
  <c r="CH27" i="7"/>
  <c r="CH33" i="7"/>
  <c r="DD250" i="7"/>
  <c r="DA250" i="7"/>
  <c r="DB250" i="7" s="1"/>
  <c r="CT128" i="7"/>
  <c r="CQ128" i="7"/>
  <c r="CR110" i="7"/>
  <c r="DG163" i="7"/>
  <c r="CH247" i="7"/>
  <c r="CG255" i="7"/>
  <c r="CL37" i="7"/>
  <c r="CM37" i="7" s="1"/>
  <c r="CO37" i="7"/>
  <c r="BX73" i="7"/>
  <c r="CT54" i="7"/>
  <c r="CT117" i="7"/>
  <c r="CQ117" i="7"/>
  <c r="CQ97" i="7"/>
  <c r="CR97" i="7" s="1"/>
  <c r="CT97" i="7"/>
  <c r="CL265" i="7"/>
  <c r="CM265" i="7" s="1"/>
  <c r="CO265" i="7"/>
  <c r="CG203" i="7"/>
  <c r="CK95" i="7"/>
  <c r="CG95" i="7"/>
  <c r="CH95" i="7" s="1"/>
  <c r="CO166" i="7"/>
  <c r="CL166" i="7"/>
  <c r="CM166" i="7" s="1"/>
  <c r="CT184" i="7"/>
  <c r="CQ184" i="7"/>
  <c r="DE129" i="7"/>
  <c r="DA129" i="7"/>
  <c r="DB129" i="7" s="1"/>
  <c r="CM96" i="7"/>
  <c r="CB218" i="7"/>
  <c r="CC211" i="7"/>
  <c r="CC218" i="7" s="1"/>
  <c r="CR134" i="7"/>
  <c r="CW252" i="7"/>
  <c r="CL36" i="7"/>
  <c r="CM36" i="7" s="1"/>
  <c r="CO36" i="7"/>
  <c r="CT217" i="7"/>
  <c r="CQ217" i="7"/>
  <c r="CR217" i="7" s="1"/>
  <c r="CL232" i="7"/>
  <c r="CM232" i="7" s="1"/>
  <c r="CO232" i="7"/>
  <c r="CZ114" i="7"/>
  <c r="CV114" i="7"/>
  <c r="CW114" i="7" s="1"/>
  <c r="DD216" i="7"/>
  <c r="DA216" i="7"/>
  <c r="CY160" i="7"/>
  <c r="CV160" i="7"/>
  <c r="CY254" i="7"/>
  <c r="CV254" i="7"/>
  <c r="CZ112" i="7"/>
  <c r="CV112" i="7"/>
  <c r="CW112" i="7" s="1"/>
  <c r="CL90" i="7"/>
  <c r="CM90" i="7" s="1"/>
  <c r="CO90" i="7"/>
  <c r="CZ251" i="7"/>
  <c r="CV251" i="7"/>
  <c r="DE87" i="7"/>
  <c r="DA87" i="7"/>
  <c r="CT56" i="7"/>
  <c r="CH86" i="7"/>
  <c r="CQ162" i="7"/>
  <c r="CR162" i="7" s="1"/>
  <c r="CT162" i="7"/>
  <c r="CY267" i="7"/>
  <c r="CV267" i="7"/>
  <c r="CR102" i="7" l="1"/>
  <c r="BX278" i="7"/>
  <c r="C312" i="7" s="1"/>
  <c r="CW156" i="7"/>
  <c r="CT104" i="7"/>
  <c r="CQ104" i="7"/>
  <c r="CR104" i="7" s="1"/>
  <c r="CY102" i="7"/>
  <c r="CV102" i="7"/>
  <c r="CW102" i="7" s="1"/>
  <c r="CT88" i="7"/>
  <c r="CQ88" i="7"/>
  <c r="DD156" i="7"/>
  <c r="DA156" i="7"/>
  <c r="DB156" i="7" s="1"/>
  <c r="CT85" i="7"/>
  <c r="CQ85" i="7"/>
  <c r="DJ195" i="7"/>
  <c r="DF195" i="7"/>
  <c r="DL200" i="7"/>
  <c r="DS200" i="7"/>
  <c r="CT165" i="7"/>
  <c r="CQ165" i="7"/>
  <c r="CR165" i="7" s="1"/>
  <c r="CH119" i="7"/>
  <c r="CB278" i="7"/>
  <c r="CW267" i="7"/>
  <c r="CQ232" i="7"/>
  <c r="CT232" i="7"/>
  <c r="CQ265" i="7"/>
  <c r="CR265" i="7" s="1"/>
  <c r="CT265" i="7"/>
  <c r="CY54" i="7"/>
  <c r="DI250" i="7"/>
  <c r="DF250" i="7"/>
  <c r="CY66" i="7"/>
  <c r="CR225" i="7"/>
  <c r="CV269" i="7"/>
  <c r="CW269" i="7" s="1"/>
  <c r="CY269" i="7"/>
  <c r="DD169" i="7"/>
  <c r="DA169" i="7"/>
  <c r="DB169" i="7" s="1"/>
  <c r="CQ215" i="7"/>
  <c r="CR215" i="7" s="1"/>
  <c r="CT215" i="7"/>
  <c r="DI130" i="7"/>
  <c r="DF130" i="7"/>
  <c r="CY58" i="7"/>
  <c r="CQ27" i="7"/>
  <c r="CR27" i="7" s="1"/>
  <c r="CT27" i="7"/>
  <c r="CQ35" i="7"/>
  <c r="CR35" i="7" s="1"/>
  <c r="CT35" i="7"/>
  <c r="CQ158" i="7"/>
  <c r="CT158" i="7"/>
  <c r="CV133" i="7"/>
  <c r="CY133" i="7"/>
  <c r="CR270" i="7"/>
  <c r="DL191" i="7"/>
  <c r="DS191" i="7"/>
  <c r="CV262" i="7"/>
  <c r="CY262" i="7"/>
  <c r="CQ190" i="7"/>
  <c r="CT190" i="7"/>
  <c r="CV171" i="7"/>
  <c r="CW171" i="7" s="1"/>
  <c r="CY171" i="7"/>
  <c r="CM38" i="7"/>
  <c r="CH42" i="7"/>
  <c r="DA108" i="7"/>
  <c r="DB108" i="7" s="1"/>
  <c r="DE108" i="7"/>
  <c r="DA172" i="7"/>
  <c r="DD172" i="7"/>
  <c r="DF272" i="7"/>
  <c r="DG272" i="7" s="1"/>
  <c r="DI272" i="7"/>
  <c r="DD248" i="7"/>
  <c r="DI164" i="7"/>
  <c r="DF164" i="7"/>
  <c r="CQ194" i="7"/>
  <c r="CR194" i="7" s="1"/>
  <c r="CT194" i="7"/>
  <c r="DI252" i="7"/>
  <c r="DF252" i="7"/>
  <c r="CP56" i="7"/>
  <c r="CL56" i="7"/>
  <c r="CL148" i="7"/>
  <c r="CC73" i="7"/>
  <c r="CC278" i="7" s="1"/>
  <c r="C313" i="7" s="1"/>
  <c r="DA160" i="7"/>
  <c r="DB160" i="7" s="1"/>
  <c r="DD160" i="7"/>
  <c r="DA114" i="7"/>
  <c r="DB114" i="7" s="1"/>
  <c r="DE114" i="7"/>
  <c r="CQ166" i="7"/>
  <c r="CR166" i="7" s="1"/>
  <c r="CT166" i="7"/>
  <c r="CR128" i="7"/>
  <c r="CH68" i="7"/>
  <c r="CU248" i="7"/>
  <c r="CQ248" i="7"/>
  <c r="CR248" i="7" s="1"/>
  <c r="CY109" i="7"/>
  <c r="CV109" i="7"/>
  <c r="CW109" i="7" s="1"/>
  <c r="CY225" i="7"/>
  <c r="CV225" i="7"/>
  <c r="CR25" i="7"/>
  <c r="CM247" i="7"/>
  <c r="CM255" i="7" s="1"/>
  <c r="CL255" i="7"/>
  <c r="CQ193" i="7"/>
  <c r="CT193" i="7"/>
  <c r="DB91" i="7"/>
  <c r="CR185" i="7"/>
  <c r="CW188" i="7"/>
  <c r="CW82" i="7"/>
  <c r="CY60" i="7"/>
  <c r="DB243" i="7"/>
  <c r="CM234" i="7"/>
  <c r="CM35" i="7"/>
  <c r="CM158" i="7"/>
  <c r="CL175" i="7"/>
  <c r="CQ100" i="7"/>
  <c r="CT100" i="7"/>
  <c r="DB127" i="7"/>
  <c r="CH54" i="7"/>
  <c r="CG73" i="7"/>
  <c r="CQ231" i="7"/>
  <c r="CR231" i="7" s="1"/>
  <c r="CT231" i="7"/>
  <c r="DJ71" i="7"/>
  <c r="DF71" i="7"/>
  <c r="DG71" i="7" s="1"/>
  <c r="CR262" i="7"/>
  <c r="CY40" i="7"/>
  <c r="CV40" i="7"/>
  <c r="CW40" i="7" s="1"/>
  <c r="CM170" i="7"/>
  <c r="CQ26" i="7"/>
  <c r="CR26" i="7" s="1"/>
  <c r="CT26" i="7"/>
  <c r="CY101" i="7"/>
  <c r="CV101" i="7"/>
  <c r="CW101" i="7" s="1"/>
  <c r="DA249" i="7"/>
  <c r="DB249" i="7" s="1"/>
  <c r="DE249" i="7"/>
  <c r="CV198" i="7"/>
  <c r="CY198" i="7"/>
  <c r="CM105" i="7"/>
  <c r="CT39" i="7"/>
  <c r="CQ39" i="7"/>
  <c r="CR39" i="7" s="1"/>
  <c r="DD92" i="7"/>
  <c r="DA92" i="7"/>
  <c r="DB92" i="7" s="1"/>
  <c r="CP66" i="7"/>
  <c r="CL66" i="7"/>
  <c r="CM66" i="7" s="1"/>
  <c r="CM194" i="7"/>
  <c r="CQ99" i="7"/>
  <c r="CT99" i="7"/>
  <c r="CM268" i="7"/>
  <c r="DJ87" i="7"/>
  <c r="DF87" i="7"/>
  <c r="DG87" i="7" s="1"/>
  <c r="CQ90" i="7"/>
  <c r="CR90" i="7" s="1"/>
  <c r="CT90" i="7"/>
  <c r="CW254" i="7"/>
  <c r="DB216" i="7"/>
  <c r="CR184" i="7"/>
  <c r="CV97" i="7"/>
  <c r="CW97" i="7" s="1"/>
  <c r="CY97" i="7"/>
  <c r="CY117" i="7"/>
  <c r="CV117" i="7"/>
  <c r="CW117" i="7" s="1"/>
  <c r="CH255" i="7"/>
  <c r="CY128" i="7"/>
  <c r="CV128" i="7"/>
  <c r="CP68" i="7"/>
  <c r="CL68" i="7"/>
  <c r="CM68" i="7" s="1"/>
  <c r="CP60" i="7"/>
  <c r="CL60" i="7"/>
  <c r="CM60" i="7" s="1"/>
  <c r="CR29" i="7"/>
  <c r="DB81" i="7"/>
  <c r="CM148" i="7"/>
  <c r="CQ21" i="7"/>
  <c r="CT21" i="7"/>
  <c r="CY25" i="7"/>
  <c r="CV25" i="7"/>
  <c r="CW25" i="7" s="1"/>
  <c r="CT247" i="7"/>
  <c r="CQ247" i="7"/>
  <c r="DJ91" i="7"/>
  <c r="DF91" i="7"/>
  <c r="DG91" i="7" s="1"/>
  <c r="DD188" i="7"/>
  <c r="DA188" i="7"/>
  <c r="DB188" i="7" s="1"/>
  <c r="CQ174" i="7"/>
  <c r="CR174" i="7" s="1"/>
  <c r="CT174" i="7"/>
  <c r="DD82" i="7"/>
  <c r="DA82" i="7"/>
  <c r="DB82" i="7" s="1"/>
  <c r="DA118" i="7"/>
  <c r="DB118" i="7" s="1"/>
  <c r="DE118" i="7"/>
  <c r="CV96" i="7"/>
  <c r="CY96" i="7"/>
  <c r="CL203" i="7"/>
  <c r="CY22" i="7"/>
  <c r="CV22" i="7"/>
  <c r="DJ243" i="7"/>
  <c r="DF243" i="7"/>
  <c r="DD187" i="7"/>
  <c r="DA187" i="7"/>
  <c r="CV159" i="7"/>
  <c r="CW159" i="7" s="1"/>
  <c r="CY159" i="7"/>
  <c r="CQ33" i="7"/>
  <c r="CT33" i="7"/>
  <c r="CQ273" i="7"/>
  <c r="CR273" i="7" s="1"/>
  <c r="CT273" i="7"/>
  <c r="CV201" i="7"/>
  <c r="CW201" i="7" s="1"/>
  <c r="CY201" i="7"/>
  <c r="CV189" i="7"/>
  <c r="CY189" i="7"/>
  <c r="CW157" i="7"/>
  <c r="DF127" i="7"/>
  <c r="DI127" i="7"/>
  <c r="CP54" i="7"/>
  <c r="CL54" i="7"/>
  <c r="CV264" i="7"/>
  <c r="CW264" i="7" s="1"/>
  <c r="CY264" i="7"/>
  <c r="CM231" i="7"/>
  <c r="CY147" i="7"/>
  <c r="CV147" i="7"/>
  <c r="CW147" i="7" s="1"/>
  <c r="CG218" i="7"/>
  <c r="CH211" i="7"/>
  <c r="CH218" i="7" s="1"/>
  <c r="DS196" i="7"/>
  <c r="CW253" i="7"/>
  <c r="CV263" i="7"/>
  <c r="CW263" i="7" s="1"/>
  <c r="CY263" i="7"/>
  <c r="CQ170" i="7"/>
  <c r="CR170" i="7" s="1"/>
  <c r="CT170" i="7"/>
  <c r="CM26" i="7"/>
  <c r="CY111" i="7"/>
  <c r="CV111" i="7"/>
  <c r="DF246" i="7"/>
  <c r="DI246" i="7"/>
  <c r="DA70" i="7"/>
  <c r="DD70" i="7"/>
  <c r="CR52" i="7"/>
  <c r="CQ94" i="7"/>
  <c r="CT94" i="7"/>
  <c r="CL274" i="7"/>
  <c r="CQ197" i="7"/>
  <c r="CR197" i="7" s="1"/>
  <c r="CT197" i="7"/>
  <c r="DD173" i="7"/>
  <c r="DA173" i="7"/>
  <c r="DB173" i="7" s="1"/>
  <c r="CP58" i="7"/>
  <c r="CL58" i="7"/>
  <c r="CM58" i="7" s="1"/>
  <c r="CQ266" i="7"/>
  <c r="CT266" i="7"/>
  <c r="CV167" i="7"/>
  <c r="CY167" i="7"/>
  <c r="CV186" i="7"/>
  <c r="CY186" i="7"/>
  <c r="DA134" i="7"/>
  <c r="DD134" i="7"/>
  <c r="DA110" i="7"/>
  <c r="DE110" i="7"/>
  <c r="CT268" i="7"/>
  <c r="CQ268" i="7"/>
  <c r="CR268" i="7" s="1"/>
  <c r="DA251" i="7"/>
  <c r="DB251" i="7" s="1"/>
  <c r="DE251" i="7"/>
  <c r="CW160" i="7"/>
  <c r="CQ36" i="7"/>
  <c r="CR36" i="7" s="1"/>
  <c r="CT36" i="7"/>
  <c r="CY64" i="7"/>
  <c r="CV107" i="7"/>
  <c r="CW107" i="7" s="1"/>
  <c r="CY107" i="7"/>
  <c r="DD199" i="7"/>
  <c r="DA199" i="7"/>
  <c r="DB199" i="7" s="1"/>
  <c r="CQ86" i="7"/>
  <c r="CR86" i="7" s="1"/>
  <c r="CT86" i="7"/>
  <c r="CV185" i="7"/>
  <c r="CW185" i="7" s="1"/>
  <c r="CY185" i="7"/>
  <c r="CP229" i="7"/>
  <c r="CL229" i="7"/>
  <c r="CZ84" i="7"/>
  <c r="CV84" i="7"/>
  <c r="CT234" i="7"/>
  <c r="CQ234" i="7"/>
  <c r="CR234" i="7" s="1"/>
  <c r="DB71" i="7"/>
  <c r="CR40" i="7"/>
  <c r="CP64" i="7"/>
  <c r="CL64" i="7"/>
  <c r="CQ271" i="7"/>
  <c r="CT271" i="7"/>
  <c r="CQ233" i="7"/>
  <c r="CR233" i="7" s="1"/>
  <c r="CT233" i="7"/>
  <c r="CQ105" i="7"/>
  <c r="CR105" i="7" s="1"/>
  <c r="CT105" i="7"/>
  <c r="DA267" i="7"/>
  <c r="DB267" i="7" s="1"/>
  <c r="DD267" i="7"/>
  <c r="DB87" i="7"/>
  <c r="DA112" i="7"/>
  <c r="DB112" i="7" s="1"/>
  <c r="DE112" i="7"/>
  <c r="CR117" i="7"/>
  <c r="CR269" i="7"/>
  <c r="CV162" i="7"/>
  <c r="CW162" i="7" s="1"/>
  <c r="CY162" i="7"/>
  <c r="CY56" i="7"/>
  <c r="CW251" i="7"/>
  <c r="DD254" i="7"/>
  <c r="DA254" i="7"/>
  <c r="DB254" i="7" s="1"/>
  <c r="DI216" i="7"/>
  <c r="DF216" i="7"/>
  <c r="DG216" i="7" s="1"/>
  <c r="CY217" i="7"/>
  <c r="CV217" i="7"/>
  <c r="CW217" i="7" s="1"/>
  <c r="DJ129" i="7"/>
  <c r="DF129" i="7"/>
  <c r="CY184" i="7"/>
  <c r="CV184" i="7"/>
  <c r="CP95" i="7"/>
  <c r="CL95" i="7"/>
  <c r="CM95" i="7" s="1"/>
  <c r="CQ37" i="7"/>
  <c r="CR37" i="7" s="1"/>
  <c r="CT37" i="7"/>
  <c r="DS163" i="7"/>
  <c r="DA116" i="7"/>
  <c r="DE116" i="7"/>
  <c r="CY29" i="7"/>
  <c r="CV29" i="7"/>
  <c r="CW29" i="7" s="1"/>
  <c r="DI81" i="7"/>
  <c r="DF81" i="7"/>
  <c r="CL42" i="7"/>
  <c r="CM21" i="7"/>
  <c r="CQ135" i="7"/>
  <c r="CR135" i="7" s="1"/>
  <c r="CT135" i="7"/>
  <c r="CH229" i="7"/>
  <c r="CH236" i="7" s="1"/>
  <c r="CG236" i="7"/>
  <c r="CY192" i="7"/>
  <c r="CV192" i="7"/>
  <c r="CW192" i="7" s="1"/>
  <c r="CR84" i="7"/>
  <c r="CW169" i="7"/>
  <c r="CM273" i="7"/>
  <c r="DD157" i="7"/>
  <c r="DA157" i="7"/>
  <c r="CQ106" i="7"/>
  <c r="CR106" i="7" s="1"/>
  <c r="CT106" i="7"/>
  <c r="CR264" i="7"/>
  <c r="CV270" i="7"/>
  <c r="CW270" i="7" s="1"/>
  <c r="CY270" i="7"/>
  <c r="CO211" i="7"/>
  <c r="CL211" i="7"/>
  <c r="DA253" i="7"/>
  <c r="DB253" i="7" s="1"/>
  <c r="DE253" i="7"/>
  <c r="CR263" i="7"/>
  <c r="CQ38" i="7"/>
  <c r="CR38" i="7" s="1"/>
  <c r="CT38" i="7"/>
  <c r="CY202" i="7"/>
  <c r="CV202" i="7"/>
  <c r="CW202" i="7" s="1"/>
  <c r="CW108" i="7"/>
  <c r="CY52" i="7"/>
  <c r="CV52" i="7"/>
  <c r="CY113" i="7"/>
  <c r="CV113" i="7"/>
  <c r="CY68" i="7"/>
  <c r="DA168" i="7"/>
  <c r="DD168" i="7"/>
  <c r="CM197" i="7"/>
  <c r="CQ34" i="7"/>
  <c r="CT34" i="7"/>
  <c r="CQ235" i="7"/>
  <c r="CR235" i="7" s="1"/>
  <c r="CT235" i="7"/>
  <c r="CY115" i="7"/>
  <c r="CV115" i="7"/>
  <c r="CY62" i="7"/>
  <c r="CV62" i="7"/>
  <c r="DK244" i="7"/>
  <c r="DN244" i="7"/>
  <c r="DP244" i="7" s="1"/>
  <c r="DQ244" i="7" s="1"/>
  <c r="CG119" i="7"/>
  <c r="CR85" i="7" l="1"/>
  <c r="CY85" i="7"/>
  <c r="CV85" i="7"/>
  <c r="CW85" i="7" s="1"/>
  <c r="DD102" i="7"/>
  <c r="DA102" i="7"/>
  <c r="DB102" i="7" s="1"/>
  <c r="CR88" i="7"/>
  <c r="CY88" i="7"/>
  <c r="CV88" i="7"/>
  <c r="CW88" i="7" s="1"/>
  <c r="DI156" i="7"/>
  <c r="DF156" i="7"/>
  <c r="CY104" i="7"/>
  <c r="CV104" i="7"/>
  <c r="CM274" i="7"/>
  <c r="CM119" i="7"/>
  <c r="CG278" i="7"/>
  <c r="DT200" i="7"/>
  <c r="DX200" i="7" s="1"/>
  <c r="DW200" i="7"/>
  <c r="DG195" i="7"/>
  <c r="CV165" i="7"/>
  <c r="CW165" i="7" s="1"/>
  <c r="CY165" i="7"/>
  <c r="DO195" i="7"/>
  <c r="DP195" i="7" s="1"/>
  <c r="DQ195" i="7" s="1"/>
  <c r="DK195" i="7"/>
  <c r="DL195" i="7" s="1"/>
  <c r="CL119" i="7"/>
  <c r="CQ148" i="7"/>
  <c r="CM203" i="7"/>
  <c r="CW62" i="7"/>
  <c r="CY235" i="7"/>
  <c r="CV235" i="7"/>
  <c r="DI168" i="7"/>
  <c r="DF168" i="7"/>
  <c r="DG168" i="7" s="1"/>
  <c r="DD68" i="7"/>
  <c r="DD52" i="7"/>
  <c r="DA52" i="7"/>
  <c r="DA202" i="7"/>
  <c r="DB202" i="7" s="1"/>
  <c r="DD202" i="7"/>
  <c r="DN81" i="7"/>
  <c r="DP81" i="7" s="1"/>
  <c r="DK81" i="7"/>
  <c r="DD29" i="7"/>
  <c r="DA29" i="7"/>
  <c r="DO129" i="7"/>
  <c r="DP129" i="7" s="1"/>
  <c r="DQ129" i="7" s="1"/>
  <c r="DK129" i="7"/>
  <c r="DL129" i="7" s="1"/>
  <c r="DF267" i="7"/>
  <c r="DG267" i="7" s="1"/>
  <c r="DI267" i="7"/>
  <c r="CV233" i="7"/>
  <c r="CY233" i="7"/>
  <c r="CM64" i="7"/>
  <c r="CW84" i="7"/>
  <c r="CV86" i="7"/>
  <c r="CY86" i="7"/>
  <c r="DA107" i="7"/>
  <c r="DB107" i="7" s="1"/>
  <c r="DD107" i="7"/>
  <c r="DF173" i="7"/>
  <c r="DG173" i="7" s="1"/>
  <c r="DI173" i="7"/>
  <c r="CV94" i="7"/>
  <c r="CW94" i="7" s="1"/>
  <c r="CY94" i="7"/>
  <c r="DW196" i="7"/>
  <c r="DT196" i="7"/>
  <c r="DX196" i="7" s="1"/>
  <c r="CU54" i="7"/>
  <c r="CQ54" i="7"/>
  <c r="DA189" i="7"/>
  <c r="DB189" i="7" s="1"/>
  <c r="DD189" i="7"/>
  <c r="CR33" i="7"/>
  <c r="DO243" i="7"/>
  <c r="DP243" i="7" s="1"/>
  <c r="DK243" i="7"/>
  <c r="CV90" i="7"/>
  <c r="CY90" i="7"/>
  <c r="DI92" i="7"/>
  <c r="DF92" i="7"/>
  <c r="DG92" i="7" s="1"/>
  <c r="CY39" i="7"/>
  <c r="CV39" i="7"/>
  <c r="DD101" i="7"/>
  <c r="DA101" i="7"/>
  <c r="CV100" i="7"/>
  <c r="CW100" i="7" s="1"/>
  <c r="CY100" i="7"/>
  <c r="DD225" i="7"/>
  <c r="DA225" i="7"/>
  <c r="DI160" i="7"/>
  <c r="DF160" i="7"/>
  <c r="DD171" i="7"/>
  <c r="DA171" i="7"/>
  <c r="DB171" i="7" s="1"/>
  <c r="DA262" i="7"/>
  <c r="DD262" i="7"/>
  <c r="CY158" i="7"/>
  <c r="CV158" i="7"/>
  <c r="CV27" i="7"/>
  <c r="CY27" i="7"/>
  <c r="DG130" i="7"/>
  <c r="DG250" i="7"/>
  <c r="CV232" i="7"/>
  <c r="CW232" i="7" s="1"/>
  <c r="CY232" i="7"/>
  <c r="DB168" i="7"/>
  <c r="CW113" i="7"/>
  <c r="DJ116" i="7"/>
  <c r="DF116" i="7"/>
  <c r="DG116" i="7" s="1"/>
  <c r="CW184" i="7"/>
  <c r="DE84" i="7"/>
  <c r="DA84" i="7"/>
  <c r="DB84" i="7" s="1"/>
  <c r="DD64" i="7"/>
  <c r="CV268" i="7"/>
  <c r="CW268" i="7" s="1"/>
  <c r="CY268" i="7"/>
  <c r="DJ110" i="7"/>
  <c r="DF110" i="7"/>
  <c r="DG110" i="7" s="1"/>
  <c r="CW167" i="7"/>
  <c r="CR94" i="7"/>
  <c r="DB70" i="7"/>
  <c r="CW111" i="7"/>
  <c r="CY170" i="7"/>
  <c r="CV170" i="7"/>
  <c r="CW170" i="7" s="1"/>
  <c r="DA264" i="7"/>
  <c r="DD264" i="7"/>
  <c r="DK127" i="7"/>
  <c r="DN127" i="7"/>
  <c r="DP127" i="7" s="1"/>
  <c r="CW189" i="7"/>
  <c r="CV273" i="7"/>
  <c r="CY273" i="7"/>
  <c r="DD159" i="7"/>
  <c r="DA159" i="7"/>
  <c r="CW22" i="7"/>
  <c r="CW96" i="7"/>
  <c r="DI82" i="7"/>
  <c r="DF82" i="7"/>
  <c r="DG82" i="7" s="1"/>
  <c r="DI188" i="7"/>
  <c r="DF188" i="7"/>
  <c r="DG188" i="7" s="1"/>
  <c r="CV21" i="7"/>
  <c r="CY21" i="7"/>
  <c r="CU68" i="7"/>
  <c r="CQ68" i="7"/>
  <c r="CR68" i="7" s="1"/>
  <c r="CV99" i="7"/>
  <c r="CW99" i="7" s="1"/>
  <c r="CY99" i="7"/>
  <c r="DA198" i="7"/>
  <c r="DB198" i="7" s="1"/>
  <c r="DD198" i="7"/>
  <c r="DJ249" i="7"/>
  <c r="DF249" i="7"/>
  <c r="DD40" i="7"/>
  <c r="DA40" i="7"/>
  <c r="DB40" i="7" s="1"/>
  <c r="DO71" i="7"/>
  <c r="DP71" i="7" s="1"/>
  <c r="DQ71" i="7" s="1"/>
  <c r="DK71" i="7"/>
  <c r="CH73" i="7"/>
  <c r="CR100" i="7"/>
  <c r="DD60" i="7"/>
  <c r="CR193" i="7"/>
  <c r="CV194" i="7"/>
  <c r="CY194" i="7"/>
  <c r="DI248" i="7"/>
  <c r="DB172" i="7"/>
  <c r="CW262" i="7"/>
  <c r="CR158" i="7"/>
  <c r="CR175" i="7" s="1"/>
  <c r="CQ175" i="7"/>
  <c r="DN130" i="7"/>
  <c r="DP130" i="7" s="1"/>
  <c r="DQ130" i="7" s="1"/>
  <c r="DK130" i="7"/>
  <c r="DL130" i="7" s="1"/>
  <c r="DF169" i="7"/>
  <c r="DG169" i="7" s="1"/>
  <c r="DI169" i="7"/>
  <c r="DN250" i="7"/>
  <c r="DP250" i="7" s="1"/>
  <c r="DQ250" i="7" s="1"/>
  <c r="DK250" i="7"/>
  <c r="DL250" i="7" s="1"/>
  <c r="DD54" i="7"/>
  <c r="CR232" i="7"/>
  <c r="CW115" i="7"/>
  <c r="DD113" i="7"/>
  <c r="DA113" i="7"/>
  <c r="DB113" i="7" s="1"/>
  <c r="CT211" i="7"/>
  <c r="CQ211" i="7"/>
  <c r="DF157" i="7"/>
  <c r="DI157" i="7"/>
  <c r="DB116" i="7"/>
  <c r="DW163" i="7"/>
  <c r="DT163" i="7"/>
  <c r="DX163" i="7" s="1"/>
  <c r="DA184" i="7"/>
  <c r="DD184" i="7"/>
  <c r="DA217" i="7"/>
  <c r="DB217" i="7" s="1"/>
  <c r="DD217" i="7"/>
  <c r="DJ112" i="7"/>
  <c r="DF112" i="7"/>
  <c r="CV105" i="7"/>
  <c r="CW105" i="7" s="1"/>
  <c r="CY105" i="7"/>
  <c r="CY271" i="7"/>
  <c r="CV271" i="7"/>
  <c r="CW271" i="7" s="1"/>
  <c r="CM229" i="7"/>
  <c r="CM236" i="7" s="1"/>
  <c r="CL236" i="7"/>
  <c r="DA185" i="7"/>
  <c r="DB185" i="7" s="1"/>
  <c r="DD185" i="7"/>
  <c r="CV36" i="7"/>
  <c r="CY36" i="7"/>
  <c r="DJ251" i="7"/>
  <c r="DF251" i="7"/>
  <c r="DB110" i="7"/>
  <c r="DA186" i="7"/>
  <c r="DB186" i="7" s="1"/>
  <c r="DD186" i="7"/>
  <c r="CY266" i="7"/>
  <c r="CV266" i="7"/>
  <c r="CW266" i="7" s="1"/>
  <c r="CU58" i="7"/>
  <c r="CQ58" i="7"/>
  <c r="CR58" i="7" s="1"/>
  <c r="CV197" i="7"/>
  <c r="CW197" i="7" s="1"/>
  <c r="CY197" i="7"/>
  <c r="DN246" i="7"/>
  <c r="DP246" i="7" s="1"/>
  <c r="DQ246" i="7" s="1"/>
  <c r="DK246" i="7"/>
  <c r="DL246" i="7" s="1"/>
  <c r="DD111" i="7"/>
  <c r="DA111" i="7"/>
  <c r="DB111" i="7" s="1"/>
  <c r="DA147" i="7"/>
  <c r="DB147" i="7" s="1"/>
  <c r="DD147" i="7"/>
  <c r="DG127" i="7"/>
  <c r="DA201" i="7"/>
  <c r="DD201" i="7"/>
  <c r="DD22" i="7"/>
  <c r="DA22" i="7"/>
  <c r="DB22" i="7" s="1"/>
  <c r="DJ118" i="7"/>
  <c r="DF118" i="7"/>
  <c r="DG118" i="7" s="1"/>
  <c r="CY174" i="7"/>
  <c r="CV174" i="7"/>
  <c r="CW174" i="7" s="1"/>
  <c r="DO91" i="7"/>
  <c r="DP91" i="7" s="1"/>
  <c r="DQ91" i="7" s="1"/>
  <c r="DK91" i="7"/>
  <c r="DL91" i="7" s="1"/>
  <c r="CQ42" i="7"/>
  <c r="CR21" i="7"/>
  <c r="CW128" i="7"/>
  <c r="DD117" i="7"/>
  <c r="DA117" i="7"/>
  <c r="DB117" i="7" s="1"/>
  <c r="CR99" i="7"/>
  <c r="CU66" i="7"/>
  <c r="CQ66" i="7"/>
  <c r="CW198" i="7"/>
  <c r="CV231" i="7"/>
  <c r="CY231" i="7"/>
  <c r="DD109" i="7"/>
  <c r="DA109" i="7"/>
  <c r="CZ248" i="7"/>
  <c r="CV248" i="7"/>
  <c r="DJ114" i="7"/>
  <c r="DF114" i="7"/>
  <c r="CM56" i="7"/>
  <c r="DG252" i="7"/>
  <c r="DG164" i="7"/>
  <c r="DN272" i="7"/>
  <c r="DP272" i="7" s="1"/>
  <c r="DQ272" i="7" s="1"/>
  <c r="DK272" i="7"/>
  <c r="DJ108" i="7"/>
  <c r="DF108" i="7"/>
  <c r="CV190" i="7"/>
  <c r="CW190" i="7" s="1"/>
  <c r="CY190" i="7"/>
  <c r="DT191" i="7"/>
  <c r="DX191" i="7" s="1"/>
  <c r="DW191" i="7"/>
  <c r="DA133" i="7"/>
  <c r="DB133" i="7" s="1"/>
  <c r="DD133" i="7"/>
  <c r="CV35" i="7"/>
  <c r="CY35" i="7"/>
  <c r="CY215" i="7"/>
  <c r="CV215" i="7"/>
  <c r="DD269" i="7"/>
  <c r="DA269" i="7"/>
  <c r="CV265" i="7"/>
  <c r="CY265" i="7"/>
  <c r="CV34" i="7"/>
  <c r="CW34" i="7" s="1"/>
  <c r="CY34" i="7"/>
  <c r="DD192" i="7"/>
  <c r="DA192" i="7"/>
  <c r="CV135" i="7"/>
  <c r="CW135" i="7" s="1"/>
  <c r="CY135" i="7"/>
  <c r="CU95" i="7"/>
  <c r="CQ95" i="7"/>
  <c r="DB134" i="7"/>
  <c r="DD167" i="7"/>
  <c r="DA167" i="7"/>
  <c r="DB167" i="7" s="1"/>
  <c r="DF70" i="7"/>
  <c r="DG70" i="7" s="1"/>
  <c r="DI70" i="7"/>
  <c r="DI187" i="7"/>
  <c r="DF187" i="7"/>
  <c r="DG187" i="7" s="1"/>
  <c r="DA96" i="7"/>
  <c r="DB96" i="7" s="1"/>
  <c r="DD96" i="7"/>
  <c r="CY247" i="7"/>
  <c r="CV247" i="7"/>
  <c r="CV193" i="7"/>
  <c r="CW193" i="7" s="1"/>
  <c r="CY193" i="7"/>
  <c r="CR148" i="7"/>
  <c r="DI172" i="7"/>
  <c r="DF172" i="7"/>
  <c r="DG172" i="7" s="1"/>
  <c r="DD62" i="7"/>
  <c r="DA62" i="7"/>
  <c r="DB62" i="7" s="1"/>
  <c r="CR34" i="7"/>
  <c r="CM211" i="7"/>
  <c r="CM218" i="7" s="1"/>
  <c r="CL218" i="7"/>
  <c r="DB157" i="7"/>
  <c r="DN216" i="7"/>
  <c r="DP216" i="7" s="1"/>
  <c r="DQ216" i="7" s="1"/>
  <c r="DK216" i="7"/>
  <c r="DL216" i="7" s="1"/>
  <c r="DD162" i="7"/>
  <c r="DA162" i="7"/>
  <c r="CU64" i="7"/>
  <c r="CQ64" i="7"/>
  <c r="CR64" i="7" s="1"/>
  <c r="DL244" i="7"/>
  <c r="DS244" i="7"/>
  <c r="DD115" i="7"/>
  <c r="DA115" i="7"/>
  <c r="DB115" i="7" s="1"/>
  <c r="CW52" i="7"/>
  <c r="CV38" i="7"/>
  <c r="CW38" i="7" s="1"/>
  <c r="CY38" i="7"/>
  <c r="DJ253" i="7"/>
  <c r="DF253" i="7"/>
  <c r="DG253" i="7" s="1"/>
  <c r="DA270" i="7"/>
  <c r="DB270" i="7" s="1"/>
  <c r="DD270" i="7"/>
  <c r="CV106" i="7"/>
  <c r="CW106" i="7" s="1"/>
  <c r="CY106" i="7"/>
  <c r="CM42" i="7"/>
  <c r="DG81" i="7"/>
  <c r="CV37" i="7"/>
  <c r="CW37" i="7" s="1"/>
  <c r="CY37" i="7"/>
  <c r="DG129" i="7"/>
  <c r="DI254" i="7"/>
  <c r="DF254" i="7"/>
  <c r="DG254" i="7" s="1"/>
  <c r="DD56" i="7"/>
  <c r="CR271" i="7"/>
  <c r="CY234" i="7"/>
  <c r="CV234" i="7"/>
  <c r="CW234" i="7" s="1"/>
  <c r="CU229" i="7"/>
  <c r="CQ229" i="7"/>
  <c r="DI199" i="7"/>
  <c r="DF199" i="7"/>
  <c r="DG199" i="7" s="1"/>
  <c r="DI134" i="7"/>
  <c r="DF134" i="7"/>
  <c r="DG134" i="7" s="1"/>
  <c r="CW186" i="7"/>
  <c r="CR266" i="7"/>
  <c r="DG246" i="7"/>
  <c r="DA263" i="7"/>
  <c r="DB263" i="7" s="1"/>
  <c r="DD263" i="7"/>
  <c r="CM54" i="7"/>
  <c r="CL73" i="7"/>
  <c r="CV33" i="7"/>
  <c r="CW33" i="7" s="1"/>
  <c r="CY33" i="7"/>
  <c r="DB187" i="7"/>
  <c r="DG243" i="7"/>
  <c r="CR247" i="7"/>
  <c r="CR255" i="7" s="1"/>
  <c r="CQ255" i="7"/>
  <c r="DD25" i="7"/>
  <c r="DA25" i="7"/>
  <c r="CU60" i="7"/>
  <c r="CQ60" i="7"/>
  <c r="DA128" i="7"/>
  <c r="DD128" i="7"/>
  <c r="DA97" i="7"/>
  <c r="DB97" i="7" s="1"/>
  <c r="DD97" i="7"/>
  <c r="CQ203" i="7"/>
  <c r="DO87" i="7"/>
  <c r="DP87" i="7" s="1"/>
  <c r="DQ87" i="7" s="1"/>
  <c r="DK87" i="7"/>
  <c r="CV26" i="7"/>
  <c r="CW26" i="7" s="1"/>
  <c r="CY26" i="7"/>
  <c r="CQ274" i="7"/>
  <c r="CM175" i="7"/>
  <c r="CW225" i="7"/>
  <c r="CY166" i="7"/>
  <c r="CV166" i="7"/>
  <c r="CW166" i="7" s="1"/>
  <c r="CU56" i="7"/>
  <c r="CQ56" i="7"/>
  <c r="CR56" i="7" s="1"/>
  <c r="DN252" i="7"/>
  <c r="DP252" i="7" s="1"/>
  <c r="DQ252" i="7" s="1"/>
  <c r="DK252" i="7"/>
  <c r="DL252" i="7" s="1"/>
  <c r="DN164" i="7"/>
  <c r="DP164" i="7" s="1"/>
  <c r="DQ164" i="7" s="1"/>
  <c r="DK164" i="7"/>
  <c r="DL164" i="7" s="1"/>
  <c r="CR190" i="7"/>
  <c r="CW133" i="7"/>
  <c r="DD58" i="7"/>
  <c r="DD66" i="7"/>
  <c r="DI102" i="7" l="1"/>
  <c r="DF102" i="7"/>
  <c r="DG102" i="7" s="1"/>
  <c r="DD104" i="7"/>
  <c r="DA104" i="7"/>
  <c r="DB104" i="7" s="1"/>
  <c r="DD88" i="7"/>
  <c r="DA88" i="7"/>
  <c r="DB88" i="7" s="1"/>
  <c r="DD85" i="7"/>
  <c r="DA85" i="7"/>
  <c r="DB85" i="7" s="1"/>
  <c r="DN156" i="7"/>
  <c r="DP156" i="7" s="1"/>
  <c r="DQ156" i="7" s="1"/>
  <c r="DK156" i="7"/>
  <c r="DL156" i="7" s="1"/>
  <c r="CW104" i="7"/>
  <c r="CH278" i="7"/>
  <c r="C314" i="7" s="1"/>
  <c r="DG156" i="7"/>
  <c r="DS156" i="7"/>
  <c r="DS243" i="7"/>
  <c r="DT243" i="7" s="1"/>
  <c r="CV274" i="7"/>
  <c r="DS81" i="7"/>
  <c r="DW81" i="7" s="1"/>
  <c r="CR203" i="7"/>
  <c r="DD165" i="7"/>
  <c r="DA165" i="7"/>
  <c r="DB165" i="7" s="1"/>
  <c r="CR274" i="7"/>
  <c r="DS252" i="7"/>
  <c r="DW252" i="7" s="1"/>
  <c r="DS195" i="7"/>
  <c r="CL278" i="7"/>
  <c r="CM73" i="7"/>
  <c r="CM278" i="7" s="1"/>
  <c r="C315" i="7" s="1"/>
  <c r="DS129" i="7"/>
  <c r="DW129" i="7" s="1"/>
  <c r="DL87" i="7"/>
  <c r="DS87" i="7"/>
  <c r="CZ60" i="7"/>
  <c r="CV60" i="7"/>
  <c r="CW60" i="7" s="1"/>
  <c r="CR229" i="7"/>
  <c r="CR236" i="7" s="1"/>
  <c r="CQ236" i="7"/>
  <c r="CW235" i="7"/>
  <c r="DB128" i="7"/>
  <c r="DF263" i="7"/>
  <c r="DG263" i="7" s="1"/>
  <c r="DI263" i="7"/>
  <c r="DN254" i="7"/>
  <c r="DP254" i="7" s="1"/>
  <c r="DQ254" i="7" s="1"/>
  <c r="DK254" i="7"/>
  <c r="DL254" i="7" s="1"/>
  <c r="DA37" i="7"/>
  <c r="DB37" i="7" s="1"/>
  <c r="DD37" i="7"/>
  <c r="DO253" i="7"/>
  <c r="DP253" i="7" s="1"/>
  <c r="DQ253" i="7" s="1"/>
  <c r="DK253" i="7"/>
  <c r="DW244" i="7"/>
  <c r="DT244" i="7"/>
  <c r="DX244" i="7" s="1"/>
  <c r="DI62" i="7"/>
  <c r="DF62" i="7"/>
  <c r="DG62" i="7" s="1"/>
  <c r="CW247" i="7"/>
  <c r="CV255" i="7"/>
  <c r="DA135" i="7"/>
  <c r="DD135" i="7"/>
  <c r="DA34" i="7"/>
  <c r="DD34" i="7"/>
  <c r="CW265" i="7"/>
  <c r="DD215" i="7"/>
  <c r="DA215" i="7"/>
  <c r="DB215" i="7" s="1"/>
  <c r="DG108" i="7"/>
  <c r="DS164" i="7"/>
  <c r="DI109" i="7"/>
  <c r="DF109" i="7"/>
  <c r="DG109" i="7" s="1"/>
  <c r="CW148" i="7"/>
  <c r="DB201" i="7"/>
  <c r="DF147" i="7"/>
  <c r="DG147" i="7" s="1"/>
  <c r="DI147" i="7"/>
  <c r="DI111" i="7"/>
  <c r="DF111" i="7"/>
  <c r="DG111" i="7" s="1"/>
  <c r="CZ58" i="7"/>
  <c r="CV58" i="7"/>
  <c r="DO251" i="7"/>
  <c r="DP251" i="7" s="1"/>
  <c r="DQ251" i="7" s="1"/>
  <c r="DK251" i="7"/>
  <c r="DL251" i="7" s="1"/>
  <c r="DF185" i="7"/>
  <c r="DI185" i="7"/>
  <c r="DF217" i="7"/>
  <c r="DG217" i="7" s="1"/>
  <c r="DI217" i="7"/>
  <c r="DG157" i="7"/>
  <c r="DI113" i="7"/>
  <c r="DF113" i="7"/>
  <c r="DN169" i="7"/>
  <c r="DP169" i="7" s="1"/>
  <c r="DQ169" i="7" s="1"/>
  <c r="DK169" i="7"/>
  <c r="CW194" i="7"/>
  <c r="CW203" i="7" s="1"/>
  <c r="DI40" i="7"/>
  <c r="DF40" i="7"/>
  <c r="DA21" i="7"/>
  <c r="DD21" i="7"/>
  <c r="DN188" i="7"/>
  <c r="DP188" i="7" s="1"/>
  <c r="DQ188" i="7" s="1"/>
  <c r="DK188" i="7"/>
  <c r="DI159" i="7"/>
  <c r="DF159" i="7"/>
  <c r="DG159" i="7" s="1"/>
  <c r="DF264" i="7"/>
  <c r="DG264" i="7" s="1"/>
  <c r="DI264" i="7"/>
  <c r="DD170" i="7"/>
  <c r="DA170" i="7"/>
  <c r="CV203" i="7"/>
  <c r="DS250" i="7"/>
  <c r="DD158" i="7"/>
  <c r="DA158" i="7"/>
  <c r="DF262" i="7"/>
  <c r="DI262" i="7"/>
  <c r="DI225" i="7"/>
  <c r="DF225" i="7"/>
  <c r="CW39" i="7"/>
  <c r="DS216" i="7"/>
  <c r="CR54" i="7"/>
  <c r="CQ73" i="7"/>
  <c r="DA94" i="7"/>
  <c r="DD94" i="7"/>
  <c r="DF107" i="7"/>
  <c r="DI107" i="7"/>
  <c r="DQ81" i="7"/>
  <c r="DB52" i="7"/>
  <c r="DI25" i="7"/>
  <c r="DF25" i="7"/>
  <c r="DG25" i="7" s="1"/>
  <c r="DN172" i="7"/>
  <c r="DP172" i="7" s="1"/>
  <c r="DQ172" i="7" s="1"/>
  <c r="DK172" i="7"/>
  <c r="DL172" i="7" s="1"/>
  <c r="DK70" i="7"/>
  <c r="DL70" i="7" s="1"/>
  <c r="DN70" i="7"/>
  <c r="DP70" i="7" s="1"/>
  <c r="DQ70" i="7" s="1"/>
  <c r="CR95" i="7"/>
  <c r="CR119" i="7" s="1"/>
  <c r="CQ119" i="7"/>
  <c r="DB192" i="7"/>
  <c r="DI269" i="7"/>
  <c r="DF269" i="7"/>
  <c r="DG269" i="7" s="1"/>
  <c r="DL272" i="7"/>
  <c r="DS272" i="7"/>
  <c r="DA231" i="7"/>
  <c r="DB231" i="7" s="1"/>
  <c r="DD231" i="7"/>
  <c r="DI117" i="7"/>
  <c r="DF117" i="7"/>
  <c r="CW36" i="7"/>
  <c r="DD271" i="7"/>
  <c r="DA271" i="7"/>
  <c r="DN248" i="7"/>
  <c r="CZ68" i="7"/>
  <c r="CV68" i="7"/>
  <c r="DQ127" i="7"/>
  <c r="DO110" i="7"/>
  <c r="DP110" i="7" s="1"/>
  <c r="DQ110" i="7" s="1"/>
  <c r="DK110" i="7"/>
  <c r="DA232" i="7"/>
  <c r="DD232" i="7"/>
  <c r="DI66" i="7"/>
  <c r="DF97" i="7"/>
  <c r="DG97" i="7" s="1"/>
  <c r="DI97" i="7"/>
  <c r="CR60" i="7"/>
  <c r="DB25" i="7"/>
  <c r="DN199" i="7"/>
  <c r="DP199" i="7" s="1"/>
  <c r="DQ199" i="7" s="1"/>
  <c r="DK199" i="7"/>
  <c r="DL199" i="7" s="1"/>
  <c r="DD234" i="7"/>
  <c r="DA234" i="7"/>
  <c r="DF270" i="7"/>
  <c r="DG270" i="7" s="1"/>
  <c r="DI270" i="7"/>
  <c r="DA38" i="7"/>
  <c r="DB38" i="7" s="1"/>
  <c r="DD38" i="7"/>
  <c r="DA193" i="7"/>
  <c r="DB193" i="7" s="1"/>
  <c r="DD193" i="7"/>
  <c r="DD247" i="7"/>
  <c r="DA247" i="7"/>
  <c r="DN187" i="7"/>
  <c r="DP187" i="7" s="1"/>
  <c r="DQ187" i="7" s="1"/>
  <c r="DK187" i="7"/>
  <c r="DI167" i="7"/>
  <c r="DF167" i="7"/>
  <c r="DG167" i="7" s="1"/>
  <c r="DB269" i="7"/>
  <c r="DA35" i="7"/>
  <c r="DB35" i="7" s="1"/>
  <c r="DD35" i="7"/>
  <c r="DA190" i="7"/>
  <c r="DD190" i="7"/>
  <c r="DO108" i="7"/>
  <c r="DP108" i="7" s="1"/>
  <c r="DQ108" i="7" s="1"/>
  <c r="DK108" i="7"/>
  <c r="DL108" i="7" s="1"/>
  <c r="CW248" i="7"/>
  <c r="DS91" i="7"/>
  <c r="DD174" i="7"/>
  <c r="DA174" i="7"/>
  <c r="DB174" i="7" s="1"/>
  <c r="DI22" i="7"/>
  <c r="DF22" i="7"/>
  <c r="DG22" i="7" s="1"/>
  <c r="DS127" i="7"/>
  <c r="DA197" i="7"/>
  <c r="DB197" i="7" s="1"/>
  <c r="DD197" i="7"/>
  <c r="DA36" i="7"/>
  <c r="DB36" i="7" s="1"/>
  <c r="DD36" i="7"/>
  <c r="CR211" i="7"/>
  <c r="CR218" i="7" s="1"/>
  <c r="CQ218" i="7"/>
  <c r="DI54" i="7"/>
  <c r="DL71" i="7"/>
  <c r="DS71" i="7"/>
  <c r="DG249" i="7"/>
  <c r="CW21" i="7"/>
  <c r="CV42" i="7"/>
  <c r="DA273" i="7"/>
  <c r="DB273" i="7" s="1"/>
  <c r="DD273" i="7"/>
  <c r="DB264" i="7"/>
  <c r="DA27" i="7"/>
  <c r="DB27" i="7" s="1"/>
  <c r="DD27" i="7"/>
  <c r="DB262" i="7"/>
  <c r="DG160" i="7"/>
  <c r="DB101" i="7"/>
  <c r="DD39" i="7"/>
  <c r="DA39" i="7"/>
  <c r="DB39" i="7" s="1"/>
  <c r="CZ54" i="7"/>
  <c r="CV54" i="7"/>
  <c r="DA233" i="7"/>
  <c r="DB233" i="7" s="1"/>
  <c r="DD233" i="7"/>
  <c r="DB29" i="7"/>
  <c r="DI52" i="7"/>
  <c r="DF52" i="7"/>
  <c r="DN168" i="7"/>
  <c r="DP168" i="7" s="1"/>
  <c r="DQ168" i="7" s="1"/>
  <c r="DK168" i="7"/>
  <c r="DA26" i="7"/>
  <c r="DD26" i="7"/>
  <c r="DW243" i="7"/>
  <c r="DN134" i="7"/>
  <c r="DP134" i="7" s="1"/>
  <c r="DQ134" i="7" s="1"/>
  <c r="DK134" i="7"/>
  <c r="DI56" i="7"/>
  <c r="DB162" i="7"/>
  <c r="DF96" i="7"/>
  <c r="DG96" i="7" s="1"/>
  <c r="DI96" i="7"/>
  <c r="CW35" i="7"/>
  <c r="DG114" i="7"/>
  <c r="DE248" i="7"/>
  <c r="DA248" i="7"/>
  <c r="DB248" i="7" s="1"/>
  <c r="CR66" i="7"/>
  <c r="DD266" i="7"/>
  <c r="DA266" i="7"/>
  <c r="DG112" i="7"/>
  <c r="DI184" i="7"/>
  <c r="DF184" i="7"/>
  <c r="CY211" i="7"/>
  <c r="CV211" i="7"/>
  <c r="DI60" i="7"/>
  <c r="DO249" i="7"/>
  <c r="DP249" i="7" s="1"/>
  <c r="DQ249" i="7" s="1"/>
  <c r="DK249" i="7"/>
  <c r="DL249" i="7" s="1"/>
  <c r="DN82" i="7"/>
  <c r="DP82" i="7" s="1"/>
  <c r="DQ82" i="7" s="1"/>
  <c r="DK82" i="7"/>
  <c r="CW273" i="7"/>
  <c r="DI64" i="7"/>
  <c r="DJ84" i="7"/>
  <c r="DF84" i="7"/>
  <c r="CW27" i="7"/>
  <c r="DN160" i="7"/>
  <c r="DP160" i="7" s="1"/>
  <c r="DQ160" i="7" s="1"/>
  <c r="DK160" i="7"/>
  <c r="DL160" i="7" s="1"/>
  <c r="DI101" i="7"/>
  <c r="DF101" i="7"/>
  <c r="DG101" i="7" s="1"/>
  <c r="DA90" i="7"/>
  <c r="DB90" i="7" s="1"/>
  <c r="DD90" i="7"/>
  <c r="DL243" i="7"/>
  <c r="DF189" i="7"/>
  <c r="DI189" i="7"/>
  <c r="DN173" i="7"/>
  <c r="DP173" i="7" s="1"/>
  <c r="DQ173" i="7" s="1"/>
  <c r="DK173" i="7"/>
  <c r="DA86" i="7"/>
  <c r="DD86" i="7"/>
  <c r="CW233" i="7"/>
  <c r="DI29" i="7"/>
  <c r="DF29" i="7"/>
  <c r="DG29" i="7" s="1"/>
  <c r="DI202" i="7"/>
  <c r="DF202" i="7"/>
  <c r="DG202" i="7" s="1"/>
  <c r="DI58" i="7"/>
  <c r="CZ56" i="7"/>
  <c r="CV56" i="7"/>
  <c r="CW56" i="7" s="1"/>
  <c r="DD166" i="7"/>
  <c r="DA166" i="7"/>
  <c r="DB166" i="7" s="1"/>
  <c r="DF128" i="7"/>
  <c r="DI128" i="7"/>
  <c r="DA33" i="7"/>
  <c r="DB33" i="7" s="1"/>
  <c r="DD33" i="7"/>
  <c r="DS246" i="7"/>
  <c r="CZ229" i="7"/>
  <c r="CV229" i="7"/>
  <c r="DA106" i="7"/>
  <c r="DB106" i="7" s="1"/>
  <c r="DD106" i="7"/>
  <c r="DI115" i="7"/>
  <c r="DF115" i="7"/>
  <c r="DG115" i="7" s="1"/>
  <c r="CZ64" i="7"/>
  <c r="CV64" i="7"/>
  <c r="CW64" i="7" s="1"/>
  <c r="DI162" i="7"/>
  <c r="DF162" i="7"/>
  <c r="DG162" i="7" s="1"/>
  <c r="CZ95" i="7"/>
  <c r="CV95" i="7"/>
  <c r="CW95" i="7" s="1"/>
  <c r="DI192" i="7"/>
  <c r="DF192" i="7"/>
  <c r="DG192" i="7" s="1"/>
  <c r="DA265" i="7"/>
  <c r="DB265" i="7" s="1"/>
  <c r="DD265" i="7"/>
  <c r="CW215" i="7"/>
  <c r="DF133" i="7"/>
  <c r="DI133" i="7"/>
  <c r="DO114" i="7"/>
  <c r="DP114" i="7" s="1"/>
  <c r="DQ114" i="7" s="1"/>
  <c r="DK114" i="7"/>
  <c r="DL114" i="7" s="1"/>
  <c r="DB109" i="7"/>
  <c r="CW231" i="7"/>
  <c r="CZ66" i="7"/>
  <c r="CV66" i="7"/>
  <c r="CW66" i="7" s="1"/>
  <c r="CV148" i="7"/>
  <c r="CR42" i="7"/>
  <c r="DO118" i="7"/>
  <c r="DP118" i="7" s="1"/>
  <c r="DQ118" i="7" s="1"/>
  <c r="DK118" i="7"/>
  <c r="DL118" i="7" s="1"/>
  <c r="DF201" i="7"/>
  <c r="DG201" i="7" s="1"/>
  <c r="DI201" i="7"/>
  <c r="DF186" i="7"/>
  <c r="DI186" i="7"/>
  <c r="DG251" i="7"/>
  <c r="DA105" i="7"/>
  <c r="DD105" i="7"/>
  <c r="DO112" i="7"/>
  <c r="DP112" i="7" s="1"/>
  <c r="DQ112" i="7" s="1"/>
  <c r="DK112" i="7"/>
  <c r="DL112" i="7" s="1"/>
  <c r="DB184" i="7"/>
  <c r="DN157" i="7"/>
  <c r="DP157" i="7" s="1"/>
  <c r="DK157" i="7"/>
  <c r="DA194" i="7"/>
  <c r="DB194" i="7" s="1"/>
  <c r="DD194" i="7"/>
  <c r="DF198" i="7"/>
  <c r="DI198" i="7"/>
  <c r="DA99" i="7"/>
  <c r="DD99" i="7"/>
  <c r="DB159" i="7"/>
  <c r="DL127" i="7"/>
  <c r="DA268" i="7"/>
  <c r="DD268" i="7"/>
  <c r="DO116" i="7"/>
  <c r="DP116" i="7" s="1"/>
  <c r="DQ116" i="7" s="1"/>
  <c r="DK116" i="7"/>
  <c r="DL116" i="7" s="1"/>
  <c r="DS130" i="7"/>
  <c r="CW158" i="7"/>
  <c r="CW175" i="7" s="1"/>
  <c r="CV175" i="7"/>
  <c r="DI171" i="7"/>
  <c r="DF171" i="7"/>
  <c r="DG171" i="7" s="1"/>
  <c r="DB225" i="7"/>
  <c r="DA100" i="7"/>
  <c r="DD100" i="7"/>
  <c r="DN92" i="7"/>
  <c r="DP92" i="7" s="1"/>
  <c r="DQ92" i="7" s="1"/>
  <c r="DK92" i="7"/>
  <c r="CW90" i="7"/>
  <c r="DQ243" i="7"/>
  <c r="CW86" i="7"/>
  <c r="DN267" i="7"/>
  <c r="DP267" i="7" s="1"/>
  <c r="DQ267" i="7" s="1"/>
  <c r="DK267" i="7"/>
  <c r="DL81" i="7"/>
  <c r="DI68" i="7"/>
  <c r="DD235" i="7"/>
  <c r="DA235" i="7"/>
  <c r="DB235" i="7" s="1"/>
  <c r="DI88" i="7" l="1"/>
  <c r="DF88" i="7"/>
  <c r="DG88" i="7" s="1"/>
  <c r="DN102" i="7"/>
  <c r="DP102" i="7" s="1"/>
  <c r="DQ102" i="7" s="1"/>
  <c r="DK102" i="7"/>
  <c r="DL102" i="7" s="1"/>
  <c r="DI85" i="7"/>
  <c r="DF85" i="7"/>
  <c r="DG85" i="7" s="1"/>
  <c r="DT156" i="7"/>
  <c r="DX156" i="7" s="1"/>
  <c r="DW156" i="7"/>
  <c r="DI104" i="7"/>
  <c r="DF104" i="7"/>
  <c r="DT252" i="7"/>
  <c r="DX252" i="7" s="1"/>
  <c r="DS172" i="7"/>
  <c r="DW172" i="7" s="1"/>
  <c r="DT81" i="7"/>
  <c r="DX81" i="7" s="1"/>
  <c r="DS254" i="7"/>
  <c r="DT254" i="7" s="1"/>
  <c r="DX254" i="7" s="1"/>
  <c r="CW274" i="7"/>
  <c r="DT129" i="7"/>
  <c r="DX129" i="7" s="1"/>
  <c r="DS251" i="7"/>
  <c r="DW251" i="7" s="1"/>
  <c r="DS70" i="7"/>
  <c r="DW70" i="7" s="1"/>
  <c r="CQ278" i="7"/>
  <c r="CV119" i="7"/>
  <c r="DW195" i="7"/>
  <c r="DT195" i="7"/>
  <c r="DX195" i="7" s="1"/>
  <c r="DF165" i="7"/>
  <c r="DI165" i="7"/>
  <c r="CW119" i="7"/>
  <c r="DF235" i="7"/>
  <c r="DG235" i="7" s="1"/>
  <c r="DI235" i="7"/>
  <c r="DE95" i="7"/>
  <c r="DA95" i="7"/>
  <c r="DB95" i="7" s="1"/>
  <c r="CW229" i="7"/>
  <c r="CW236" i="7" s="1"/>
  <c r="CV236" i="7"/>
  <c r="DE56" i="7"/>
  <c r="DA56" i="7"/>
  <c r="DB56" i="7" s="1"/>
  <c r="DL173" i="7"/>
  <c r="DS173" i="7"/>
  <c r="DJ248" i="7"/>
  <c r="DF248" i="7"/>
  <c r="DG248" i="7" s="1"/>
  <c r="DF36" i="7"/>
  <c r="DG36" i="7" s="1"/>
  <c r="DI36" i="7"/>
  <c r="DF193" i="7"/>
  <c r="DI193" i="7"/>
  <c r="DF234" i="7"/>
  <c r="DG234" i="7" s="1"/>
  <c r="DI234" i="7"/>
  <c r="DT272" i="7"/>
  <c r="DX272" i="7" s="1"/>
  <c r="DW272" i="7"/>
  <c r="DN68" i="7"/>
  <c r="DL92" i="7"/>
  <c r="DS92" i="7"/>
  <c r="DB100" i="7"/>
  <c r="DB268" i="7"/>
  <c r="DG198" i="7"/>
  <c r="DT172" i="7"/>
  <c r="DX172" i="7" s="1"/>
  <c r="DQ157" i="7"/>
  <c r="DB105" i="7"/>
  <c r="DK186" i="7"/>
  <c r="DL186" i="7" s="1"/>
  <c r="DN186" i="7"/>
  <c r="DP186" i="7" s="1"/>
  <c r="DQ186" i="7" s="1"/>
  <c r="DE66" i="7"/>
  <c r="DA66" i="7"/>
  <c r="DB66" i="7" s="1"/>
  <c r="DN192" i="7"/>
  <c r="DP192" i="7" s="1"/>
  <c r="DQ192" i="7" s="1"/>
  <c r="DK192" i="7"/>
  <c r="DF106" i="7"/>
  <c r="DI106" i="7"/>
  <c r="DT246" i="7"/>
  <c r="DX246" i="7" s="1"/>
  <c r="DW246" i="7"/>
  <c r="DN128" i="7"/>
  <c r="DP128" i="7" s="1"/>
  <c r="DK128" i="7"/>
  <c r="DF166" i="7"/>
  <c r="DI166" i="7"/>
  <c r="DN58" i="7"/>
  <c r="DN202" i="7"/>
  <c r="DP202" i="7" s="1"/>
  <c r="DQ202" i="7" s="1"/>
  <c r="DK202" i="7"/>
  <c r="DL202" i="7" s="1"/>
  <c r="DF86" i="7"/>
  <c r="DI86" i="7"/>
  <c r="DK189" i="7"/>
  <c r="DL189" i="7" s="1"/>
  <c r="DN189" i="7"/>
  <c r="DP189" i="7" s="1"/>
  <c r="DQ189" i="7" s="1"/>
  <c r="DF90" i="7"/>
  <c r="DI90" i="7"/>
  <c r="DN60" i="7"/>
  <c r="DD211" i="7"/>
  <c r="DA211" i="7"/>
  <c r="DL134" i="7"/>
  <c r="DS134" i="7"/>
  <c r="DN52" i="7"/>
  <c r="DP52" i="7" s="1"/>
  <c r="DK52" i="7"/>
  <c r="DE54" i="7"/>
  <c r="DA54" i="7"/>
  <c r="DA274" i="7"/>
  <c r="DF273" i="7"/>
  <c r="DI273" i="7"/>
  <c r="CW42" i="7"/>
  <c r="DF197" i="7"/>
  <c r="DG197" i="7" s="1"/>
  <c r="DI197" i="7"/>
  <c r="DN22" i="7"/>
  <c r="DP22" i="7" s="1"/>
  <c r="DQ22" i="7" s="1"/>
  <c r="DK22" i="7"/>
  <c r="DF190" i="7"/>
  <c r="DG190" i="7" s="1"/>
  <c r="DI190" i="7"/>
  <c r="DF35" i="7"/>
  <c r="DI35" i="7"/>
  <c r="DB247" i="7"/>
  <c r="DB255" i="7" s="1"/>
  <c r="DA255" i="7"/>
  <c r="DB232" i="7"/>
  <c r="DF231" i="7"/>
  <c r="DI231" i="7"/>
  <c r="DF94" i="7"/>
  <c r="DG94" i="7" s="1"/>
  <c r="DI94" i="7"/>
  <c r="CR73" i="7"/>
  <c r="CR278" i="7" s="1"/>
  <c r="C316" i="7" s="1"/>
  <c r="DG262" i="7"/>
  <c r="DG40" i="7"/>
  <c r="DL169" i="7"/>
  <c r="DS169" i="7"/>
  <c r="DN113" i="7"/>
  <c r="DP113" i="7" s="1"/>
  <c r="DQ113" i="7" s="1"/>
  <c r="DK113" i="7"/>
  <c r="DL113" i="7" s="1"/>
  <c r="DK185" i="7"/>
  <c r="DL185" i="7" s="1"/>
  <c r="DN185" i="7"/>
  <c r="DP185" i="7" s="1"/>
  <c r="DQ185" i="7" s="1"/>
  <c r="CW58" i="7"/>
  <c r="DN111" i="7"/>
  <c r="DP111" i="7" s="1"/>
  <c r="DQ111" i="7" s="1"/>
  <c r="DK111" i="7"/>
  <c r="DN109" i="7"/>
  <c r="DP109" i="7" s="1"/>
  <c r="DQ109" i="7" s="1"/>
  <c r="DK109" i="7"/>
  <c r="DB135" i="7"/>
  <c r="CW255" i="7"/>
  <c r="DL253" i="7"/>
  <c r="DS253" i="7"/>
  <c r="DT87" i="7"/>
  <c r="DX87" i="7" s="1"/>
  <c r="DW87" i="7"/>
  <c r="DW130" i="7"/>
  <c r="DT130" i="7"/>
  <c r="DX130" i="7" s="1"/>
  <c r="DF194" i="7"/>
  <c r="DI194" i="7"/>
  <c r="DN184" i="7"/>
  <c r="DP184" i="7" s="1"/>
  <c r="DK184" i="7"/>
  <c r="DN66" i="7"/>
  <c r="DK107" i="7"/>
  <c r="DL107" i="7" s="1"/>
  <c r="DN107" i="7"/>
  <c r="DP107" i="7" s="1"/>
  <c r="DQ107" i="7" s="1"/>
  <c r="DN171" i="7"/>
  <c r="DP171" i="7" s="1"/>
  <c r="DQ171" i="7" s="1"/>
  <c r="DK171" i="7"/>
  <c r="DL171" i="7" s="1"/>
  <c r="DF99" i="7"/>
  <c r="DG99" i="7" s="1"/>
  <c r="DI99" i="7"/>
  <c r="DG186" i="7"/>
  <c r="DK133" i="7"/>
  <c r="DL133" i="7" s="1"/>
  <c r="DN133" i="7"/>
  <c r="DP133" i="7" s="1"/>
  <c r="DQ133" i="7" s="1"/>
  <c r="DF265" i="7"/>
  <c r="DG265" i="7" s="1"/>
  <c r="DI265" i="7"/>
  <c r="DE64" i="7"/>
  <c r="DA64" i="7"/>
  <c r="DF33" i="7"/>
  <c r="DG33" i="7" s="1"/>
  <c r="DI33" i="7"/>
  <c r="DG128" i="7"/>
  <c r="DB86" i="7"/>
  <c r="DG189" i="7"/>
  <c r="DN64" i="7"/>
  <c r="DL82" i="7"/>
  <c r="DS82" i="7"/>
  <c r="DG184" i="7"/>
  <c r="DB266" i="7"/>
  <c r="DF26" i="7"/>
  <c r="DG26" i="7" s="1"/>
  <c r="DI26" i="7"/>
  <c r="DL168" i="7"/>
  <c r="DS168" i="7"/>
  <c r="DF233" i="7"/>
  <c r="DG233" i="7" s="1"/>
  <c r="DI233" i="7"/>
  <c r="DS160" i="7"/>
  <c r="DF27" i="7"/>
  <c r="DG27" i="7" s="1"/>
  <c r="DI27" i="7"/>
  <c r="DT71" i="7"/>
  <c r="DX71" i="7" s="1"/>
  <c r="DW71" i="7"/>
  <c r="DB190" i="7"/>
  <c r="DB203" i="7" s="1"/>
  <c r="DN167" i="7"/>
  <c r="DP167" i="7" s="1"/>
  <c r="DQ167" i="7" s="1"/>
  <c r="DK167" i="7"/>
  <c r="DI247" i="7"/>
  <c r="DF247" i="7"/>
  <c r="DF38" i="7"/>
  <c r="DG38" i="7" s="1"/>
  <c r="DI38" i="7"/>
  <c r="DB234" i="7"/>
  <c r="DK97" i="7"/>
  <c r="DN97" i="7"/>
  <c r="DP97" i="7" s="1"/>
  <c r="DQ97" i="7" s="1"/>
  <c r="DL110" i="7"/>
  <c r="DS110" i="7"/>
  <c r="CW68" i="7"/>
  <c r="DK269" i="7"/>
  <c r="DN269" i="7"/>
  <c r="DP269" i="7" s="1"/>
  <c r="DQ269" i="7" s="1"/>
  <c r="DN25" i="7"/>
  <c r="DP25" i="7" s="1"/>
  <c r="DQ25" i="7" s="1"/>
  <c r="DK25" i="7"/>
  <c r="DB94" i="7"/>
  <c r="DG225" i="7"/>
  <c r="DB158" i="7"/>
  <c r="DA175" i="7"/>
  <c r="DB170" i="7"/>
  <c r="DF21" i="7"/>
  <c r="DI21" i="7"/>
  <c r="DN40" i="7"/>
  <c r="DP40" i="7" s="1"/>
  <c r="DQ40" i="7" s="1"/>
  <c r="DK40" i="7"/>
  <c r="DL40" i="7" s="1"/>
  <c r="DG185" i="7"/>
  <c r="DE58" i="7"/>
  <c r="DA58" i="7"/>
  <c r="DB58" i="7" s="1"/>
  <c r="DN147" i="7"/>
  <c r="DP147" i="7" s="1"/>
  <c r="DQ147" i="7" s="1"/>
  <c r="DK147" i="7"/>
  <c r="DL147" i="7" s="1"/>
  <c r="DF34" i="7"/>
  <c r="DG34" i="7" s="1"/>
  <c r="DI34" i="7"/>
  <c r="DA148" i="7"/>
  <c r="DB99" i="7"/>
  <c r="DG133" i="7"/>
  <c r="DN29" i="7"/>
  <c r="DP29" i="7" s="1"/>
  <c r="DQ29" i="7" s="1"/>
  <c r="DK29" i="7"/>
  <c r="DL29" i="7" s="1"/>
  <c r="DG84" i="7"/>
  <c r="DF266" i="7"/>
  <c r="DG266" i="7" s="1"/>
  <c r="DI266" i="7"/>
  <c r="DB26" i="7"/>
  <c r="DI39" i="7"/>
  <c r="DF39" i="7"/>
  <c r="DG39" i="7" s="1"/>
  <c r="DT127" i="7"/>
  <c r="DW127" i="7"/>
  <c r="DF174" i="7"/>
  <c r="DG174" i="7" s="1"/>
  <c r="DI174" i="7"/>
  <c r="DL187" i="7"/>
  <c r="DS187" i="7"/>
  <c r="DE68" i="7"/>
  <c r="DA68" i="7"/>
  <c r="DB68" i="7" s="1"/>
  <c r="DB271" i="7"/>
  <c r="DG117" i="7"/>
  <c r="DT216" i="7"/>
  <c r="DX216" i="7" s="1"/>
  <c r="DW216" i="7"/>
  <c r="DN225" i="7"/>
  <c r="DP225" i="7" s="1"/>
  <c r="DK225" i="7"/>
  <c r="DI158" i="7"/>
  <c r="DF158" i="7"/>
  <c r="DF170" i="7"/>
  <c r="DG170" i="7" s="1"/>
  <c r="DI170" i="7"/>
  <c r="DN159" i="7"/>
  <c r="DP159" i="7" s="1"/>
  <c r="DQ159" i="7" s="1"/>
  <c r="DK159" i="7"/>
  <c r="DA42" i="7"/>
  <c r="DB21" i="7"/>
  <c r="DN217" i="7"/>
  <c r="DP217" i="7" s="1"/>
  <c r="DQ217" i="7" s="1"/>
  <c r="DK217" i="7"/>
  <c r="DL217" i="7" s="1"/>
  <c r="DS118" i="7"/>
  <c r="DW164" i="7"/>
  <c r="DT164" i="7"/>
  <c r="DX164" i="7" s="1"/>
  <c r="DI215" i="7"/>
  <c r="DF215" i="7"/>
  <c r="DB34" i="7"/>
  <c r="DN62" i="7"/>
  <c r="DP62" i="7" s="1"/>
  <c r="DQ62" i="7" s="1"/>
  <c r="DK62" i="7"/>
  <c r="DL267" i="7"/>
  <c r="DS267" i="7"/>
  <c r="DF100" i="7"/>
  <c r="DG100" i="7" s="1"/>
  <c r="DI100" i="7"/>
  <c r="DI268" i="7"/>
  <c r="DF268" i="7"/>
  <c r="DG268" i="7" s="1"/>
  <c r="DK198" i="7"/>
  <c r="DL198" i="7" s="1"/>
  <c r="DN198" i="7"/>
  <c r="DP198" i="7" s="1"/>
  <c r="DQ198" i="7" s="1"/>
  <c r="DL157" i="7"/>
  <c r="DS157" i="7"/>
  <c r="DA203" i="7"/>
  <c r="DF105" i="7"/>
  <c r="DG105" i="7" s="1"/>
  <c r="DI105" i="7"/>
  <c r="DK201" i="7"/>
  <c r="DL201" i="7" s="1"/>
  <c r="DN201" i="7"/>
  <c r="DP201" i="7" s="1"/>
  <c r="DQ201" i="7" s="1"/>
  <c r="DK162" i="7"/>
  <c r="DL162" i="7" s="1"/>
  <c r="DN162" i="7"/>
  <c r="DP162" i="7" s="1"/>
  <c r="DQ162" i="7" s="1"/>
  <c r="DN115" i="7"/>
  <c r="DP115" i="7" s="1"/>
  <c r="DQ115" i="7" s="1"/>
  <c r="DK115" i="7"/>
  <c r="DL115" i="7" s="1"/>
  <c r="DE229" i="7"/>
  <c r="DA229" i="7"/>
  <c r="DN101" i="7"/>
  <c r="DP101" i="7" s="1"/>
  <c r="DQ101" i="7" s="1"/>
  <c r="DK101" i="7"/>
  <c r="DL101" i="7" s="1"/>
  <c r="DO84" i="7"/>
  <c r="DP84" i="7" s="1"/>
  <c r="DQ84" i="7" s="1"/>
  <c r="DK84" i="7"/>
  <c r="CV218" i="7"/>
  <c r="CW211" i="7"/>
  <c r="CW218" i="7" s="1"/>
  <c r="DS112" i="7"/>
  <c r="DS114" i="7"/>
  <c r="DK96" i="7"/>
  <c r="DN96" i="7"/>
  <c r="DP96" i="7" s="1"/>
  <c r="DQ96" i="7" s="1"/>
  <c r="DN56" i="7"/>
  <c r="DX243" i="7"/>
  <c r="DG52" i="7"/>
  <c r="CW54" i="7"/>
  <c r="CV73" i="7"/>
  <c r="DS249" i="7"/>
  <c r="DN54" i="7"/>
  <c r="DT91" i="7"/>
  <c r="DX91" i="7" s="1"/>
  <c r="DW91" i="7"/>
  <c r="DK270" i="7"/>
  <c r="DN270" i="7"/>
  <c r="DP270" i="7" s="1"/>
  <c r="DQ270" i="7" s="1"/>
  <c r="DF232" i="7"/>
  <c r="DG232" i="7" s="1"/>
  <c r="DI232" i="7"/>
  <c r="DF271" i="7"/>
  <c r="DG271" i="7" s="1"/>
  <c r="DI271" i="7"/>
  <c r="DN117" i="7"/>
  <c r="DP117" i="7" s="1"/>
  <c r="DQ117" i="7" s="1"/>
  <c r="DK117" i="7"/>
  <c r="DL117" i="7" s="1"/>
  <c r="DG107" i="7"/>
  <c r="DK262" i="7"/>
  <c r="DN262" i="7"/>
  <c r="DP262" i="7" s="1"/>
  <c r="DW250" i="7"/>
  <c r="DT250" i="7"/>
  <c r="DX250" i="7" s="1"/>
  <c r="DK264" i="7"/>
  <c r="DN264" i="7"/>
  <c r="DP264" i="7" s="1"/>
  <c r="DQ264" i="7" s="1"/>
  <c r="DL188" i="7"/>
  <c r="DS188" i="7"/>
  <c r="DG113" i="7"/>
  <c r="DS116" i="7"/>
  <c r="DS199" i="7"/>
  <c r="DS108" i="7"/>
  <c r="DF135" i="7"/>
  <c r="DG135" i="7" s="1"/>
  <c r="DI135" i="7"/>
  <c r="DF37" i="7"/>
  <c r="DI37" i="7"/>
  <c r="DK263" i="7"/>
  <c r="DN263" i="7"/>
  <c r="DP263" i="7" s="1"/>
  <c r="DQ263" i="7" s="1"/>
  <c r="DE60" i="7"/>
  <c r="DA60" i="7"/>
  <c r="DB60" i="7" s="1"/>
  <c r="DG104" i="7" l="1"/>
  <c r="DS102" i="7"/>
  <c r="DN85" i="7"/>
  <c r="DP85" i="7" s="1"/>
  <c r="DQ85" i="7" s="1"/>
  <c r="DK85" i="7"/>
  <c r="DN104" i="7"/>
  <c r="DP104" i="7" s="1"/>
  <c r="DQ104" i="7" s="1"/>
  <c r="DK104" i="7"/>
  <c r="DL104" i="7" s="1"/>
  <c r="DN88" i="7"/>
  <c r="DP88" i="7" s="1"/>
  <c r="DQ88" i="7" s="1"/>
  <c r="DK88" i="7"/>
  <c r="DT251" i="7"/>
  <c r="DX251" i="7" s="1"/>
  <c r="DW254" i="7"/>
  <c r="DS186" i="7"/>
  <c r="DW186" i="7" s="1"/>
  <c r="DS189" i="7"/>
  <c r="DW189" i="7" s="1"/>
  <c r="DS133" i="7"/>
  <c r="DT133" i="7" s="1"/>
  <c r="DX133" i="7" s="1"/>
  <c r="DS107" i="7"/>
  <c r="DT107" i="7" s="1"/>
  <c r="DX107" i="7" s="1"/>
  <c r="CV278" i="7"/>
  <c r="DS52" i="7"/>
  <c r="DW52" i="7" s="1"/>
  <c r="DT70" i="7"/>
  <c r="DX70" i="7" s="1"/>
  <c r="DN165" i="7"/>
  <c r="DP165" i="7" s="1"/>
  <c r="DQ165" i="7" s="1"/>
  <c r="DK165" i="7"/>
  <c r="DL165" i="7" s="1"/>
  <c r="DG165" i="7"/>
  <c r="DB274" i="7"/>
  <c r="DF148" i="7"/>
  <c r="DB148" i="7"/>
  <c r="DL263" i="7"/>
  <c r="DS263" i="7"/>
  <c r="DT116" i="7"/>
  <c r="DX116" i="7" s="1"/>
  <c r="DW116" i="7"/>
  <c r="DL262" i="7"/>
  <c r="DW157" i="7"/>
  <c r="DT157" i="7"/>
  <c r="DK215" i="7"/>
  <c r="DL215" i="7" s="1"/>
  <c r="DN215" i="7"/>
  <c r="DP215" i="7" s="1"/>
  <c r="DQ215" i="7" s="1"/>
  <c r="DS115" i="7"/>
  <c r="DL159" i="7"/>
  <c r="DS159" i="7"/>
  <c r="DT187" i="7"/>
  <c r="DX187" i="7" s="1"/>
  <c r="DW187" i="7"/>
  <c r="DN39" i="7"/>
  <c r="DP39" i="7" s="1"/>
  <c r="DQ39" i="7" s="1"/>
  <c r="DK39" i="7"/>
  <c r="DL269" i="7"/>
  <c r="DS269" i="7"/>
  <c r="DW160" i="7"/>
  <c r="DT160" i="7"/>
  <c r="DX160" i="7" s="1"/>
  <c r="DW82" i="7"/>
  <c r="DT82" i="7"/>
  <c r="DK194" i="7"/>
  <c r="DL194" i="7" s="1"/>
  <c r="DN194" i="7"/>
  <c r="DP194" i="7" s="1"/>
  <c r="DQ194" i="7" s="1"/>
  <c r="DK190" i="7"/>
  <c r="DN190" i="7"/>
  <c r="DP190" i="7" s="1"/>
  <c r="DQ190" i="7" s="1"/>
  <c r="DB54" i="7"/>
  <c r="DA73" i="7"/>
  <c r="DK166" i="7"/>
  <c r="DL166" i="7" s="1"/>
  <c r="DN166" i="7"/>
  <c r="DP166" i="7" s="1"/>
  <c r="DQ166" i="7" s="1"/>
  <c r="DL192" i="7"/>
  <c r="DS192" i="7"/>
  <c r="DK193" i="7"/>
  <c r="DL193" i="7" s="1"/>
  <c r="DN193" i="7"/>
  <c r="DP193" i="7" s="1"/>
  <c r="DQ193" i="7" s="1"/>
  <c r="DK37" i="7"/>
  <c r="DL37" i="7" s="1"/>
  <c r="DN37" i="7"/>
  <c r="DP37" i="7" s="1"/>
  <c r="DQ37" i="7" s="1"/>
  <c r="DT108" i="7"/>
  <c r="DX108" i="7" s="1"/>
  <c r="DW108" i="7"/>
  <c r="DW188" i="7"/>
  <c r="DT188" i="7"/>
  <c r="DX188" i="7" s="1"/>
  <c r="DK232" i="7"/>
  <c r="DN232" i="7"/>
  <c r="DP232" i="7" s="1"/>
  <c r="DQ232" i="7" s="1"/>
  <c r="DL84" i="7"/>
  <c r="DB229" i="7"/>
  <c r="DB236" i="7" s="1"/>
  <c r="DA236" i="7"/>
  <c r="DK105" i="7"/>
  <c r="DN105" i="7"/>
  <c r="DP105" i="7" s="1"/>
  <c r="DQ105" i="7" s="1"/>
  <c r="DT267" i="7"/>
  <c r="DX267" i="7" s="1"/>
  <c r="DW267" i="7"/>
  <c r="DT118" i="7"/>
  <c r="DX118" i="7" s="1"/>
  <c r="DW118" i="7"/>
  <c r="DK158" i="7"/>
  <c r="DN158" i="7"/>
  <c r="DP158" i="7" s="1"/>
  <c r="DS117" i="7"/>
  <c r="DJ58" i="7"/>
  <c r="DF58" i="7"/>
  <c r="DG58" i="7" s="1"/>
  <c r="DL25" i="7"/>
  <c r="DS25" i="7"/>
  <c r="DN247" i="7"/>
  <c r="DP247" i="7" s="1"/>
  <c r="DK247" i="7"/>
  <c r="DK233" i="7"/>
  <c r="DN233" i="7"/>
  <c r="DP233" i="7" s="1"/>
  <c r="DQ233" i="7" s="1"/>
  <c r="DB64" i="7"/>
  <c r="DK99" i="7"/>
  <c r="DN99" i="7"/>
  <c r="DP99" i="7" s="1"/>
  <c r="DQ99" i="7" s="1"/>
  <c r="DG194" i="7"/>
  <c r="DL109" i="7"/>
  <c r="DS109" i="7"/>
  <c r="DL111" i="7"/>
  <c r="DS111" i="7"/>
  <c r="DW169" i="7"/>
  <c r="DT169" i="7"/>
  <c r="DX169" i="7" s="1"/>
  <c r="DS262" i="7"/>
  <c r="DK94" i="7"/>
  <c r="DN94" i="7"/>
  <c r="DP94" i="7" s="1"/>
  <c r="DQ94" i="7" s="1"/>
  <c r="DG231" i="7"/>
  <c r="DK197" i="7"/>
  <c r="DN197" i="7"/>
  <c r="DP197" i="7" s="1"/>
  <c r="DQ197" i="7" s="1"/>
  <c r="DK273" i="7"/>
  <c r="DL273" i="7" s="1"/>
  <c r="DN273" i="7"/>
  <c r="DP273" i="7" s="1"/>
  <c r="DQ273" i="7" s="1"/>
  <c r="DJ54" i="7"/>
  <c r="DF54" i="7"/>
  <c r="DW134" i="7"/>
  <c r="DT134" i="7"/>
  <c r="DX134" i="7" s="1"/>
  <c r="DB211" i="7"/>
  <c r="DB218" i="7" s="1"/>
  <c r="DA218" i="7"/>
  <c r="DG166" i="7"/>
  <c r="DG193" i="7"/>
  <c r="DG203" i="7" s="1"/>
  <c r="DK235" i="7"/>
  <c r="DN235" i="7"/>
  <c r="DP235" i="7" s="1"/>
  <c r="DQ235" i="7" s="1"/>
  <c r="DJ60" i="7"/>
  <c r="DF60" i="7"/>
  <c r="DG60" i="7" s="1"/>
  <c r="DG37" i="7"/>
  <c r="DK135" i="7"/>
  <c r="DL135" i="7" s="1"/>
  <c r="DN135" i="7"/>
  <c r="DP135" i="7" s="1"/>
  <c r="DQ135" i="7" s="1"/>
  <c r="DT199" i="7"/>
  <c r="DX199" i="7" s="1"/>
  <c r="DW199" i="7"/>
  <c r="DT114" i="7"/>
  <c r="DX114" i="7" s="1"/>
  <c r="DW114" i="7"/>
  <c r="DJ229" i="7"/>
  <c r="DF229" i="7"/>
  <c r="DN268" i="7"/>
  <c r="DP268" i="7" s="1"/>
  <c r="DQ268" i="7" s="1"/>
  <c r="DK268" i="7"/>
  <c r="DL268" i="7" s="1"/>
  <c r="DB42" i="7"/>
  <c r="DK170" i="7"/>
  <c r="DN170" i="7"/>
  <c r="DP170" i="7" s="1"/>
  <c r="DQ170" i="7" s="1"/>
  <c r="DL225" i="7"/>
  <c r="DS225" i="7"/>
  <c r="DJ68" i="7"/>
  <c r="DF68" i="7"/>
  <c r="DG68" i="7" s="1"/>
  <c r="DK174" i="7"/>
  <c r="DL174" i="7" s="1"/>
  <c r="DN174" i="7"/>
  <c r="DP174" i="7" s="1"/>
  <c r="DQ174" i="7" s="1"/>
  <c r="DX127" i="7"/>
  <c r="DS185" i="7"/>
  <c r="DK21" i="7"/>
  <c r="DN21" i="7"/>
  <c r="DP21" i="7" s="1"/>
  <c r="DK38" i="7"/>
  <c r="DL38" i="7" s="1"/>
  <c r="DN38" i="7"/>
  <c r="DP38" i="7" s="1"/>
  <c r="DQ38" i="7" s="1"/>
  <c r="DL167" i="7"/>
  <c r="DS167" i="7"/>
  <c r="DK27" i="7"/>
  <c r="DN27" i="7"/>
  <c r="DP27" i="7" s="1"/>
  <c r="DQ27" i="7" s="1"/>
  <c r="DK26" i="7"/>
  <c r="DN26" i="7"/>
  <c r="DP26" i="7" s="1"/>
  <c r="DQ26" i="7" s="1"/>
  <c r="DF203" i="7"/>
  <c r="DA119" i="7"/>
  <c r="DJ64" i="7"/>
  <c r="DF64" i="7"/>
  <c r="DG64" i="7" s="1"/>
  <c r="DL184" i="7"/>
  <c r="DS184" i="7"/>
  <c r="DT253" i="7"/>
  <c r="DX253" i="7" s="1"/>
  <c r="DW253" i="7"/>
  <c r="DK35" i="7"/>
  <c r="DL35" i="7" s="1"/>
  <c r="DN35" i="7"/>
  <c r="DP35" i="7" s="1"/>
  <c r="DQ35" i="7" s="1"/>
  <c r="DG273" i="7"/>
  <c r="DG274" i="7" s="1"/>
  <c r="DL52" i="7"/>
  <c r="DI211" i="7"/>
  <c r="DF211" i="7"/>
  <c r="DK90" i="7"/>
  <c r="DL90" i="7" s="1"/>
  <c r="DN90" i="7"/>
  <c r="DP90" i="7" s="1"/>
  <c r="DQ90" i="7" s="1"/>
  <c r="DK86" i="7"/>
  <c r="DL86" i="7" s="1"/>
  <c r="DN86" i="7"/>
  <c r="DP86" i="7" s="1"/>
  <c r="DL128" i="7"/>
  <c r="DS128" i="7"/>
  <c r="DK106" i="7"/>
  <c r="DL106" i="7" s="1"/>
  <c r="DN106" i="7"/>
  <c r="DP106" i="7" s="1"/>
  <c r="DQ106" i="7" s="1"/>
  <c r="DT92" i="7"/>
  <c r="DX92" i="7" s="1"/>
  <c r="DW92" i="7"/>
  <c r="DN234" i="7"/>
  <c r="DP234" i="7" s="1"/>
  <c r="DQ234" i="7" s="1"/>
  <c r="DK234" i="7"/>
  <c r="DK36" i="7"/>
  <c r="DN36" i="7"/>
  <c r="DP36" i="7" s="1"/>
  <c r="DQ36" i="7" s="1"/>
  <c r="DO248" i="7"/>
  <c r="DP248" i="7" s="1"/>
  <c r="DQ248" i="7" s="1"/>
  <c r="DK248" i="7"/>
  <c r="DL248" i="7" s="1"/>
  <c r="DJ56" i="7"/>
  <c r="DF56" i="7"/>
  <c r="DJ95" i="7"/>
  <c r="DF95" i="7"/>
  <c r="DL264" i="7"/>
  <c r="DS264" i="7"/>
  <c r="DT249" i="7"/>
  <c r="DX249" i="7" s="1"/>
  <c r="DW249" i="7"/>
  <c r="DT112" i="7"/>
  <c r="DX112" i="7" s="1"/>
  <c r="DW112" i="7"/>
  <c r="DG158" i="7"/>
  <c r="DF175" i="7"/>
  <c r="DG148" i="7"/>
  <c r="DT110" i="7"/>
  <c r="DX110" i="7" s="1"/>
  <c r="DW110" i="7"/>
  <c r="DG247" i="7"/>
  <c r="DG255" i="7" s="1"/>
  <c r="DF255" i="7"/>
  <c r="DW168" i="7"/>
  <c r="DT168" i="7"/>
  <c r="DX168" i="7" s="1"/>
  <c r="DK231" i="7"/>
  <c r="DL231" i="7" s="1"/>
  <c r="DN231" i="7"/>
  <c r="DP231" i="7" s="1"/>
  <c r="DQ231" i="7" s="1"/>
  <c r="DJ66" i="7"/>
  <c r="DF66" i="7"/>
  <c r="DS113" i="7"/>
  <c r="CW73" i="7"/>
  <c r="CW278" i="7" s="1"/>
  <c r="C317" i="7" s="1"/>
  <c r="DL96" i="7"/>
  <c r="DS96" i="7"/>
  <c r="DS201" i="7"/>
  <c r="DQ262" i="7"/>
  <c r="DK271" i="7"/>
  <c r="DL271" i="7" s="1"/>
  <c r="DN271" i="7"/>
  <c r="DP271" i="7" s="1"/>
  <c r="DQ271" i="7" s="1"/>
  <c r="DL270" i="7"/>
  <c r="DS270" i="7"/>
  <c r="DS101" i="7"/>
  <c r="DS162" i="7"/>
  <c r="DK100" i="7"/>
  <c r="DL100" i="7" s="1"/>
  <c r="DN100" i="7"/>
  <c r="DP100" i="7" s="1"/>
  <c r="DQ100" i="7" s="1"/>
  <c r="DL62" i="7"/>
  <c r="DS62" i="7"/>
  <c r="DG215" i="7"/>
  <c r="DQ225" i="7"/>
  <c r="DK266" i="7"/>
  <c r="DL266" i="7" s="1"/>
  <c r="DN266" i="7"/>
  <c r="DP266" i="7" s="1"/>
  <c r="DQ266" i="7" s="1"/>
  <c r="DK34" i="7"/>
  <c r="DL34" i="7" s="1"/>
  <c r="DN34" i="7"/>
  <c r="DP34" i="7" s="1"/>
  <c r="DQ34" i="7" s="1"/>
  <c r="DF42" i="7"/>
  <c r="DG21" i="7"/>
  <c r="DB175" i="7"/>
  <c r="DL97" i="7"/>
  <c r="DS97" i="7"/>
  <c r="DS29" i="7"/>
  <c r="DB119" i="7"/>
  <c r="DK33" i="7"/>
  <c r="DL33" i="7" s="1"/>
  <c r="DN33" i="7"/>
  <c r="DP33" i="7" s="1"/>
  <c r="DQ33" i="7" s="1"/>
  <c r="DK265" i="7"/>
  <c r="DN265" i="7"/>
  <c r="DP265" i="7" s="1"/>
  <c r="DQ265" i="7" s="1"/>
  <c r="DQ184" i="7"/>
  <c r="DS40" i="7"/>
  <c r="DF274" i="7"/>
  <c r="DS171" i="7"/>
  <c r="DG35" i="7"/>
  <c r="DL22" i="7"/>
  <c r="DS22" i="7"/>
  <c r="DQ52" i="7"/>
  <c r="DG90" i="7"/>
  <c r="DG86" i="7"/>
  <c r="DQ128" i="7"/>
  <c r="DG106" i="7"/>
  <c r="DS198" i="7"/>
  <c r="DW173" i="7"/>
  <c r="DT173" i="7"/>
  <c r="DX173" i="7" s="1"/>
  <c r="DS84" i="7"/>
  <c r="DT102" i="7" l="1"/>
  <c r="DX102" i="7" s="1"/>
  <c r="DW102" i="7"/>
  <c r="DL88" i="7"/>
  <c r="DS88" i="7"/>
  <c r="DL85" i="7"/>
  <c r="DS85" i="7"/>
  <c r="DS104" i="7"/>
  <c r="DT186" i="7"/>
  <c r="DX186" i="7" s="1"/>
  <c r="DW107" i="7"/>
  <c r="DS273" i="7"/>
  <c r="DT273" i="7" s="1"/>
  <c r="DX273" i="7" s="1"/>
  <c r="DT189" i="7"/>
  <c r="DX189" i="7" s="1"/>
  <c r="DW133" i="7"/>
  <c r="DS165" i="7"/>
  <c r="DT165" i="7" s="1"/>
  <c r="DX165" i="7" s="1"/>
  <c r="DT52" i="7"/>
  <c r="DX52" i="7" s="1"/>
  <c r="DS35" i="7"/>
  <c r="DT35" i="7" s="1"/>
  <c r="DX35" i="7" s="1"/>
  <c r="DG175" i="7"/>
  <c r="DQ148" i="7"/>
  <c r="DS248" i="7"/>
  <c r="DT248" i="7" s="1"/>
  <c r="DX248" i="7" s="1"/>
  <c r="DS193" i="7"/>
  <c r="DT193" i="7" s="1"/>
  <c r="DX193" i="7" s="1"/>
  <c r="DS271" i="7"/>
  <c r="DT271" i="7" s="1"/>
  <c r="DX271" i="7" s="1"/>
  <c r="DS215" i="7"/>
  <c r="DW215" i="7" s="1"/>
  <c r="DS106" i="7"/>
  <c r="DW106" i="7" s="1"/>
  <c r="DS38" i="7"/>
  <c r="DT38" i="7" s="1"/>
  <c r="DX38" i="7" s="1"/>
  <c r="DA278" i="7"/>
  <c r="DQ203" i="7"/>
  <c r="DK148" i="7"/>
  <c r="DS86" i="7"/>
  <c r="DT86" i="7" s="1"/>
  <c r="DX86" i="7" s="1"/>
  <c r="DS100" i="7"/>
  <c r="DW100" i="7" s="1"/>
  <c r="DS90" i="7"/>
  <c r="DT90" i="7" s="1"/>
  <c r="DX90" i="7" s="1"/>
  <c r="DG42" i="7"/>
  <c r="DS37" i="7"/>
  <c r="DT37" i="7" s="1"/>
  <c r="DX37" i="7" s="1"/>
  <c r="DS34" i="7"/>
  <c r="DT34" i="7" s="1"/>
  <c r="DX34" i="7" s="1"/>
  <c r="DT97" i="7"/>
  <c r="DX97" i="7" s="1"/>
  <c r="DW97" i="7"/>
  <c r="DW111" i="7"/>
  <c r="DT111" i="7"/>
  <c r="DX111" i="7" s="1"/>
  <c r="DQ158" i="7"/>
  <c r="DQ175" i="7" s="1"/>
  <c r="DP175" i="7"/>
  <c r="DT269" i="7"/>
  <c r="DX269" i="7" s="1"/>
  <c r="DW269" i="7"/>
  <c r="DW84" i="7"/>
  <c r="DT84" i="7"/>
  <c r="DX84" i="7" s="1"/>
  <c r="DG66" i="7"/>
  <c r="DO56" i="7"/>
  <c r="DP56" i="7" s="1"/>
  <c r="DQ56" i="7" s="1"/>
  <c r="DK56" i="7"/>
  <c r="DL56" i="7" s="1"/>
  <c r="DL36" i="7"/>
  <c r="DS36" i="7"/>
  <c r="DL27" i="7"/>
  <c r="DS27" i="7"/>
  <c r="DK42" i="7"/>
  <c r="DL21" i="7"/>
  <c r="DS21" i="7"/>
  <c r="DO68" i="7"/>
  <c r="DP68" i="7" s="1"/>
  <c r="DQ68" i="7" s="1"/>
  <c r="DK68" i="7"/>
  <c r="DL68" i="7" s="1"/>
  <c r="DS166" i="7"/>
  <c r="DS231" i="7"/>
  <c r="DW262" i="7"/>
  <c r="DT262" i="7"/>
  <c r="DW25" i="7"/>
  <c r="DT25" i="7"/>
  <c r="DX25" i="7" s="1"/>
  <c r="DO58" i="7"/>
  <c r="DP58" i="7" s="1"/>
  <c r="DQ58" i="7" s="1"/>
  <c r="DK58" i="7"/>
  <c r="DL58" i="7" s="1"/>
  <c r="DL158" i="7"/>
  <c r="DK175" i="7"/>
  <c r="DL232" i="7"/>
  <c r="DS232" i="7"/>
  <c r="DB73" i="7"/>
  <c r="DB278" i="7" s="1"/>
  <c r="C318" i="7" s="1"/>
  <c r="DS266" i="7"/>
  <c r="DP42" i="7"/>
  <c r="DQ21" i="7"/>
  <c r="DQ42" i="7" s="1"/>
  <c r="DO229" i="7"/>
  <c r="DP229" i="7" s="1"/>
  <c r="DK229" i="7"/>
  <c r="DO60" i="7"/>
  <c r="DP60" i="7" s="1"/>
  <c r="DQ60" i="7" s="1"/>
  <c r="DK60" i="7"/>
  <c r="DO54" i="7"/>
  <c r="DP54" i="7" s="1"/>
  <c r="DK54" i="7"/>
  <c r="DL197" i="7"/>
  <c r="DS197" i="7"/>
  <c r="DL94" i="7"/>
  <c r="DS94" i="7"/>
  <c r="DQ247" i="7"/>
  <c r="DQ255" i="7" s="1"/>
  <c r="DP255" i="7"/>
  <c r="DL105" i="7"/>
  <c r="DS105" i="7"/>
  <c r="DW115" i="7"/>
  <c r="DT115" i="7"/>
  <c r="DX115" i="7" s="1"/>
  <c r="DX157" i="7"/>
  <c r="DW40" i="7"/>
  <c r="DT40" i="7"/>
  <c r="DX40" i="7" s="1"/>
  <c r="DS135" i="7"/>
  <c r="DL265" i="7"/>
  <c r="DL274" i="7" s="1"/>
  <c r="DX274" i="7" s="1"/>
  <c r="DS265" i="7"/>
  <c r="DW201" i="7"/>
  <c r="DT201" i="7"/>
  <c r="DX201" i="7" s="1"/>
  <c r="DP203" i="7"/>
  <c r="DT270" i="7"/>
  <c r="DX270" i="7" s="1"/>
  <c r="DW270" i="7"/>
  <c r="DW113" i="7"/>
  <c r="DT113" i="7"/>
  <c r="DX113" i="7" s="1"/>
  <c r="DO66" i="7"/>
  <c r="DP66" i="7" s="1"/>
  <c r="DQ66" i="7" s="1"/>
  <c r="DK66" i="7"/>
  <c r="DL66" i="7" s="1"/>
  <c r="DS247" i="7"/>
  <c r="DW264" i="7"/>
  <c r="DT264" i="7"/>
  <c r="DX264" i="7" s="1"/>
  <c r="DG95" i="7"/>
  <c r="DG119" i="7" s="1"/>
  <c r="DF119" i="7"/>
  <c r="DL234" i="7"/>
  <c r="DS234" i="7"/>
  <c r="DQ86" i="7"/>
  <c r="DF218" i="7"/>
  <c r="DG211" i="7"/>
  <c r="DG218" i="7" s="1"/>
  <c r="DW184" i="7"/>
  <c r="DT184" i="7"/>
  <c r="DO64" i="7"/>
  <c r="DP64" i="7" s="1"/>
  <c r="DQ64" i="7" s="1"/>
  <c r="DK64" i="7"/>
  <c r="DL64" i="7" s="1"/>
  <c r="DW167" i="7"/>
  <c r="DT167" i="7"/>
  <c r="DX167" i="7" s="1"/>
  <c r="DW185" i="7"/>
  <c r="DT185" i="7"/>
  <c r="DX185" i="7" s="1"/>
  <c r="DW225" i="7"/>
  <c r="DT225" i="7"/>
  <c r="DL170" i="7"/>
  <c r="DS170" i="7"/>
  <c r="DL235" i="7"/>
  <c r="DS235" i="7"/>
  <c r="DW109" i="7"/>
  <c r="DT109" i="7"/>
  <c r="DX109" i="7" s="1"/>
  <c r="DS194" i="7"/>
  <c r="DL99" i="7"/>
  <c r="DS99" i="7"/>
  <c r="DL233" i="7"/>
  <c r="DS233" i="7"/>
  <c r="DW192" i="7"/>
  <c r="DT192" i="7"/>
  <c r="DX192" i="7" s="1"/>
  <c r="DL39" i="7"/>
  <c r="DS39" i="7"/>
  <c r="DW159" i="7"/>
  <c r="DT159" i="7"/>
  <c r="DX159" i="7" s="1"/>
  <c r="DK274" i="7"/>
  <c r="DL148" i="7"/>
  <c r="DX148" i="7" s="1"/>
  <c r="DT198" i="7"/>
  <c r="DX198" i="7" s="1"/>
  <c r="DW198" i="7"/>
  <c r="DP274" i="7"/>
  <c r="DG56" i="7"/>
  <c r="DP148" i="7"/>
  <c r="DW22" i="7"/>
  <c r="DT22" i="7"/>
  <c r="DX22" i="7" s="1"/>
  <c r="DW171" i="7"/>
  <c r="DT171" i="7"/>
  <c r="DX171" i="7" s="1"/>
  <c r="DW29" i="7"/>
  <c r="DT29" i="7"/>
  <c r="DX29" i="7" s="1"/>
  <c r="DW62" i="7"/>
  <c r="DT62" i="7"/>
  <c r="DX62" i="7" s="1"/>
  <c r="DT162" i="7"/>
  <c r="DX162" i="7" s="1"/>
  <c r="DW162" i="7"/>
  <c r="DT101" i="7"/>
  <c r="DX101" i="7" s="1"/>
  <c r="DW101" i="7"/>
  <c r="DQ274" i="7"/>
  <c r="DW96" i="7"/>
  <c r="DT96" i="7"/>
  <c r="DX96" i="7" s="1"/>
  <c r="DS158" i="7"/>
  <c r="DO95" i="7"/>
  <c r="DP95" i="7" s="1"/>
  <c r="DQ95" i="7" s="1"/>
  <c r="DK95" i="7"/>
  <c r="DK119" i="7" s="1"/>
  <c r="DS268" i="7"/>
  <c r="DT128" i="7"/>
  <c r="DW128" i="7"/>
  <c r="DN211" i="7"/>
  <c r="DP211" i="7" s="1"/>
  <c r="DK211" i="7"/>
  <c r="DK203" i="7"/>
  <c r="DL26" i="7"/>
  <c r="DS26" i="7"/>
  <c r="DS33" i="7"/>
  <c r="DG229" i="7"/>
  <c r="DG236" i="7" s="1"/>
  <c r="DF236" i="7"/>
  <c r="DG54" i="7"/>
  <c r="DF73" i="7"/>
  <c r="DL247" i="7"/>
  <c r="DL255" i="7" s="1"/>
  <c r="DX255" i="7" s="1"/>
  <c r="DK255" i="7"/>
  <c r="DW117" i="7"/>
  <c r="DT117" i="7"/>
  <c r="DX117" i="7" s="1"/>
  <c r="DL190" i="7"/>
  <c r="DS190" i="7"/>
  <c r="DX82" i="7"/>
  <c r="DT263" i="7"/>
  <c r="DX263" i="7" s="1"/>
  <c r="DW263" i="7"/>
  <c r="DT104" i="7" l="1"/>
  <c r="DX104" i="7" s="1"/>
  <c r="DW104" i="7"/>
  <c r="DW88" i="7"/>
  <c r="DT88" i="7"/>
  <c r="DX88" i="7" s="1"/>
  <c r="DW85" i="7"/>
  <c r="DT85" i="7"/>
  <c r="DX85" i="7" s="1"/>
  <c r="DW273" i="7"/>
  <c r="DW248" i="7"/>
  <c r="DW271" i="7"/>
  <c r="DW193" i="7"/>
  <c r="DW165" i="7"/>
  <c r="DT215" i="7"/>
  <c r="DX215" i="7" s="1"/>
  <c r="DS211" i="7"/>
  <c r="DT211" i="7" s="1"/>
  <c r="DS203" i="7"/>
  <c r="DW86" i="7"/>
  <c r="DS148" i="7"/>
  <c r="DW35" i="7"/>
  <c r="DT106" i="7"/>
  <c r="DX106" i="7" s="1"/>
  <c r="DW90" i="7"/>
  <c r="DP119" i="7"/>
  <c r="DL203" i="7"/>
  <c r="DX203" i="7" s="1"/>
  <c r="C329" i="7" s="1"/>
  <c r="DS58" i="7"/>
  <c r="DW58" i="7" s="1"/>
  <c r="DS56" i="7"/>
  <c r="DT56" i="7" s="1"/>
  <c r="DX56" i="7" s="1"/>
  <c r="DF278" i="7"/>
  <c r="DW38" i="7"/>
  <c r="DW37" i="7"/>
  <c r="DS64" i="7"/>
  <c r="DW64" i="7" s="1"/>
  <c r="DT100" i="7"/>
  <c r="DX100" i="7" s="1"/>
  <c r="DW34" i="7"/>
  <c r="DL95" i="7"/>
  <c r="DL119" i="7" s="1"/>
  <c r="DX119" i="7" s="1"/>
  <c r="C328" i="7" s="1"/>
  <c r="DS95" i="7"/>
  <c r="DW170" i="7"/>
  <c r="DT170" i="7"/>
  <c r="DX170" i="7" s="1"/>
  <c r="DT247" i="7"/>
  <c r="DW247" i="7"/>
  <c r="DW255" i="7" s="1"/>
  <c r="DS255" i="7"/>
  <c r="DT94" i="7"/>
  <c r="DW94" i="7"/>
  <c r="DT266" i="7"/>
  <c r="DX266" i="7" s="1"/>
  <c r="DW266" i="7"/>
  <c r="DS274" i="7"/>
  <c r="DS42" i="7"/>
  <c r="DT21" i="7"/>
  <c r="DW21" i="7"/>
  <c r="DW99" i="7"/>
  <c r="DT99" i="7"/>
  <c r="DX99" i="7" s="1"/>
  <c r="DX184" i="7"/>
  <c r="DQ119" i="7"/>
  <c r="DT265" i="7"/>
  <c r="DX265" i="7" s="1"/>
  <c r="DW265" i="7"/>
  <c r="DQ54" i="7"/>
  <c r="DQ73" i="7" s="1"/>
  <c r="DP73" i="7"/>
  <c r="DQ229" i="7"/>
  <c r="DQ236" i="7" s="1"/>
  <c r="DP236" i="7"/>
  <c r="DL175" i="7"/>
  <c r="DX175" i="7" s="1"/>
  <c r="C330" i="7" s="1"/>
  <c r="DT231" i="7"/>
  <c r="DX231" i="7" s="1"/>
  <c r="DW231" i="7"/>
  <c r="DL42" i="7"/>
  <c r="DX42" i="7" s="1"/>
  <c r="C326" i="7" s="1"/>
  <c r="DT190" i="7"/>
  <c r="DX190" i="7" s="1"/>
  <c r="DW190" i="7"/>
  <c r="DT33" i="7"/>
  <c r="DX33" i="7" s="1"/>
  <c r="DW33" i="7"/>
  <c r="DK218" i="7"/>
  <c r="DL211" i="7"/>
  <c r="DL218" i="7" s="1"/>
  <c r="DX128" i="7"/>
  <c r="DW158" i="7"/>
  <c r="DT158" i="7"/>
  <c r="DS175" i="7"/>
  <c r="DT39" i="7"/>
  <c r="DX39" i="7" s="1"/>
  <c r="DW39" i="7"/>
  <c r="DW235" i="7"/>
  <c r="DT235" i="7"/>
  <c r="DX235" i="7" s="1"/>
  <c r="DX225" i="7"/>
  <c r="DW234" i="7"/>
  <c r="DT234" i="7"/>
  <c r="DX234" i="7" s="1"/>
  <c r="DW197" i="7"/>
  <c r="DT197" i="7"/>
  <c r="DX197" i="7" s="1"/>
  <c r="DL60" i="7"/>
  <c r="DS60" i="7"/>
  <c r="DT232" i="7"/>
  <c r="DX232" i="7" s="1"/>
  <c r="DW232" i="7"/>
  <c r="DX262" i="7"/>
  <c r="DW166" i="7"/>
  <c r="DT166" i="7"/>
  <c r="DX166" i="7" s="1"/>
  <c r="DT36" i="7"/>
  <c r="DX36" i="7" s="1"/>
  <c r="DW36" i="7"/>
  <c r="DW105" i="7"/>
  <c r="DT105" i="7"/>
  <c r="DX105" i="7" s="1"/>
  <c r="DL54" i="7"/>
  <c r="DS54" i="7"/>
  <c r="DK73" i="7"/>
  <c r="DL229" i="7"/>
  <c r="DL236" i="7" s="1"/>
  <c r="DK236" i="7"/>
  <c r="DS229" i="7"/>
  <c r="DG73" i="7"/>
  <c r="DG278" i="7" s="1"/>
  <c r="C319" i="7" s="1"/>
  <c r="DW26" i="7"/>
  <c r="DT26" i="7"/>
  <c r="DX26" i="7" s="1"/>
  <c r="DP218" i="7"/>
  <c r="DQ211" i="7"/>
  <c r="DQ218" i="7" s="1"/>
  <c r="DX218" i="7" s="1"/>
  <c r="C331" i="7" s="1"/>
  <c r="DT268" i="7"/>
  <c r="DX268" i="7" s="1"/>
  <c r="DW268" i="7"/>
  <c r="DT233" i="7"/>
  <c r="DX233" i="7" s="1"/>
  <c r="DW233" i="7"/>
  <c r="DT194" i="7"/>
  <c r="DX194" i="7" s="1"/>
  <c r="DW194" i="7"/>
  <c r="DS68" i="7"/>
  <c r="DW135" i="7"/>
  <c r="DT135" i="7"/>
  <c r="DX135" i="7" s="1"/>
  <c r="DT27" i="7"/>
  <c r="DX27" i="7" s="1"/>
  <c r="DW27" i="7"/>
  <c r="DS66" i="7"/>
  <c r="DX236" i="7" l="1"/>
  <c r="C332" i="7" s="1"/>
  <c r="DS218" i="7"/>
  <c r="DW211" i="7"/>
  <c r="DW274" i="7"/>
  <c r="DW56" i="7"/>
  <c r="DQ278" i="7"/>
  <c r="C321" i="7" s="1"/>
  <c r="DT58" i="7"/>
  <c r="DX58" i="7" s="1"/>
  <c r="DT64" i="7"/>
  <c r="DX64" i="7" s="1"/>
  <c r="DL73" i="7"/>
  <c r="DL278" i="7" s="1"/>
  <c r="C320" i="7" s="1"/>
  <c r="DW203" i="7"/>
  <c r="DP278" i="7"/>
  <c r="DW42" i="7"/>
  <c r="DK278" i="7"/>
  <c r="DT203" i="7"/>
  <c r="DW218" i="7"/>
  <c r="DT274" i="7"/>
  <c r="DX158" i="7"/>
  <c r="DT175" i="7"/>
  <c r="DX21" i="7"/>
  <c r="DT42" i="7"/>
  <c r="DW60" i="7"/>
  <c r="DT60" i="7"/>
  <c r="DX60" i="7" s="1"/>
  <c r="DW95" i="7"/>
  <c r="DW119" i="7" s="1"/>
  <c r="DT95" i="7"/>
  <c r="DX95" i="7" s="1"/>
  <c r="DS119" i="7"/>
  <c r="DW148" i="7"/>
  <c r="DW175" i="7"/>
  <c r="DW66" i="7"/>
  <c r="DT66" i="7"/>
  <c r="DX66" i="7" s="1"/>
  <c r="DX211" i="7"/>
  <c r="DT218" i="7"/>
  <c r="DX94" i="7"/>
  <c r="DW68" i="7"/>
  <c r="DT68" i="7"/>
  <c r="DX68" i="7" s="1"/>
  <c r="DW229" i="7"/>
  <c r="DW236" i="7" s="1"/>
  <c r="DT229" i="7"/>
  <c r="DS236" i="7"/>
  <c r="DW54" i="7"/>
  <c r="DT54" i="7"/>
  <c r="DS73" i="7"/>
  <c r="DT148" i="7"/>
  <c r="DX247" i="7"/>
  <c r="DT255" i="7"/>
  <c r="DX73" i="7" l="1"/>
  <c r="C327" i="7" s="1"/>
  <c r="C333" i="7" s="1"/>
  <c r="DS278" i="7"/>
  <c r="C322" i="7"/>
  <c r="DX229" i="7"/>
  <c r="DT236" i="7"/>
  <c r="DX54" i="7"/>
  <c r="DT73" i="7"/>
  <c r="DW73" i="7"/>
  <c r="DW278" i="7" s="1"/>
  <c r="DT119" i="7"/>
  <c r="DX278" i="7" l="1"/>
  <c r="DT278" i="7"/>
  <c r="DY281" i="1" l="1"/>
  <c r="DV281" i="1"/>
  <c r="S281" i="1"/>
  <c r="X281" i="1" s="1"/>
  <c r="R281" i="1"/>
  <c r="W281" i="1" s="1"/>
  <c r="AB281" i="1" s="1"/>
  <c r="AG281" i="1" s="1"/>
  <c r="AL281" i="1" s="1"/>
  <c r="AQ281" i="1" s="1"/>
  <c r="AV281" i="1" s="1"/>
  <c r="BA281" i="1" s="1"/>
  <c r="BF281" i="1" s="1"/>
  <c r="BK281" i="1" s="1"/>
  <c r="BP281" i="1" s="1"/>
  <c r="BU281" i="1" s="1"/>
  <c r="BZ281" i="1" s="1"/>
  <c r="CE281" i="1" s="1"/>
  <c r="CJ281" i="1" s="1"/>
  <c r="CO281" i="1" s="1"/>
  <c r="CT281" i="1" s="1"/>
  <c r="CY281" i="1" s="1"/>
  <c r="DD281" i="1" s="1"/>
  <c r="DI281" i="1" s="1"/>
  <c r="DN281" i="1" s="1"/>
  <c r="O281" i="1"/>
  <c r="DY280" i="1"/>
  <c r="DV280" i="1"/>
  <c r="S280" i="1"/>
  <c r="X280" i="1" s="1"/>
  <c r="AC280" i="1" s="1"/>
  <c r="AH280" i="1" s="1"/>
  <c r="AM280" i="1" s="1"/>
  <c r="AR280" i="1" s="1"/>
  <c r="AW280" i="1" s="1"/>
  <c r="BB280" i="1" s="1"/>
  <c r="BG280" i="1" s="1"/>
  <c r="BL280" i="1" s="1"/>
  <c r="BQ280" i="1" s="1"/>
  <c r="BV280" i="1" s="1"/>
  <c r="CA280" i="1" s="1"/>
  <c r="CF280" i="1" s="1"/>
  <c r="CK280" i="1" s="1"/>
  <c r="CP280" i="1" s="1"/>
  <c r="CU280" i="1" s="1"/>
  <c r="CZ280" i="1" s="1"/>
  <c r="DE280" i="1" s="1"/>
  <c r="DJ280" i="1" s="1"/>
  <c r="DO280" i="1" s="1"/>
  <c r="R280" i="1"/>
  <c r="W280" i="1" s="1"/>
  <c r="AB280" i="1" s="1"/>
  <c r="AG280" i="1" s="1"/>
  <c r="O280" i="1"/>
  <c r="DY279" i="1"/>
  <c r="DV279" i="1"/>
  <c r="S279" i="1"/>
  <c r="X279" i="1" s="1"/>
  <c r="AC279" i="1" s="1"/>
  <c r="AH279" i="1" s="1"/>
  <c r="AM279" i="1" s="1"/>
  <c r="AR279" i="1" s="1"/>
  <c r="AW279" i="1" s="1"/>
  <c r="BB279" i="1" s="1"/>
  <c r="BG279" i="1" s="1"/>
  <c r="BL279" i="1" s="1"/>
  <c r="BQ279" i="1" s="1"/>
  <c r="BV279" i="1" s="1"/>
  <c r="CA279" i="1" s="1"/>
  <c r="CF279" i="1" s="1"/>
  <c r="CK279" i="1" s="1"/>
  <c r="CP279" i="1" s="1"/>
  <c r="CU279" i="1" s="1"/>
  <c r="CZ279" i="1" s="1"/>
  <c r="DE279" i="1" s="1"/>
  <c r="DJ279" i="1" s="1"/>
  <c r="DO279" i="1" s="1"/>
  <c r="R279" i="1"/>
  <c r="W279" i="1" s="1"/>
  <c r="AB279" i="1" s="1"/>
  <c r="AG279" i="1" s="1"/>
  <c r="AL279" i="1" s="1"/>
  <c r="AQ279" i="1" s="1"/>
  <c r="AV279" i="1" s="1"/>
  <c r="BA279" i="1" s="1"/>
  <c r="BF279" i="1" s="1"/>
  <c r="BK279" i="1" s="1"/>
  <c r="BP279" i="1" s="1"/>
  <c r="BU279" i="1" s="1"/>
  <c r="BZ279" i="1" s="1"/>
  <c r="CE279" i="1" s="1"/>
  <c r="CJ279" i="1" s="1"/>
  <c r="CO279" i="1" s="1"/>
  <c r="CT279" i="1" s="1"/>
  <c r="CY279" i="1" s="1"/>
  <c r="DD279" i="1" s="1"/>
  <c r="DI279" i="1" s="1"/>
  <c r="DN279" i="1" s="1"/>
  <c r="DP279" i="1" s="1"/>
  <c r="DQ279" i="1" s="1"/>
  <c r="O279" i="1"/>
  <c r="DY278" i="1"/>
  <c r="DV278" i="1"/>
  <c r="S278" i="1"/>
  <c r="X278" i="1" s="1"/>
  <c r="AC278" i="1" s="1"/>
  <c r="AH278" i="1" s="1"/>
  <c r="AM278" i="1" s="1"/>
  <c r="AR278" i="1" s="1"/>
  <c r="AW278" i="1" s="1"/>
  <c r="BB278" i="1" s="1"/>
  <c r="BG278" i="1" s="1"/>
  <c r="BL278" i="1" s="1"/>
  <c r="BQ278" i="1" s="1"/>
  <c r="BV278" i="1" s="1"/>
  <c r="CA278" i="1" s="1"/>
  <c r="CF278" i="1" s="1"/>
  <c r="CK278" i="1" s="1"/>
  <c r="CP278" i="1" s="1"/>
  <c r="CU278" i="1" s="1"/>
  <c r="CZ278" i="1" s="1"/>
  <c r="DE278" i="1" s="1"/>
  <c r="DJ278" i="1" s="1"/>
  <c r="DO278" i="1" s="1"/>
  <c r="R278" i="1"/>
  <c r="W278" i="1" s="1"/>
  <c r="AB278" i="1" s="1"/>
  <c r="O278" i="1"/>
  <c r="DY277" i="1"/>
  <c r="DV277" i="1"/>
  <c r="S277" i="1"/>
  <c r="X277" i="1" s="1"/>
  <c r="AC277" i="1" s="1"/>
  <c r="AH277" i="1" s="1"/>
  <c r="AI277" i="1" s="1"/>
  <c r="AJ277" i="1" s="1"/>
  <c r="R277" i="1"/>
  <c r="W277" i="1" s="1"/>
  <c r="AB277" i="1" s="1"/>
  <c r="AG277" i="1" s="1"/>
  <c r="AL277" i="1" s="1"/>
  <c r="AQ277" i="1" s="1"/>
  <c r="AV277" i="1" s="1"/>
  <c r="BA277" i="1" s="1"/>
  <c r="BF277" i="1" s="1"/>
  <c r="BK277" i="1" s="1"/>
  <c r="BP277" i="1" s="1"/>
  <c r="BU277" i="1" s="1"/>
  <c r="BZ277" i="1" s="1"/>
  <c r="CE277" i="1" s="1"/>
  <c r="CJ277" i="1" s="1"/>
  <c r="CO277" i="1" s="1"/>
  <c r="CT277" i="1" s="1"/>
  <c r="CY277" i="1" s="1"/>
  <c r="DD277" i="1" s="1"/>
  <c r="DI277" i="1" s="1"/>
  <c r="DN277" i="1" s="1"/>
  <c r="O277" i="1"/>
  <c r="DY276" i="1"/>
  <c r="DV276" i="1"/>
  <c r="S276" i="1"/>
  <c r="X276" i="1" s="1"/>
  <c r="AC276" i="1" s="1"/>
  <c r="AH276" i="1" s="1"/>
  <c r="AM276" i="1" s="1"/>
  <c r="AR276" i="1" s="1"/>
  <c r="AW276" i="1" s="1"/>
  <c r="BB276" i="1" s="1"/>
  <c r="BG276" i="1" s="1"/>
  <c r="BL276" i="1" s="1"/>
  <c r="BQ276" i="1" s="1"/>
  <c r="BV276" i="1" s="1"/>
  <c r="CA276" i="1" s="1"/>
  <c r="CF276" i="1" s="1"/>
  <c r="CK276" i="1" s="1"/>
  <c r="CP276" i="1" s="1"/>
  <c r="CU276" i="1" s="1"/>
  <c r="CZ276" i="1" s="1"/>
  <c r="DE276" i="1" s="1"/>
  <c r="DJ276" i="1" s="1"/>
  <c r="DO276" i="1" s="1"/>
  <c r="R276" i="1"/>
  <c r="W276" i="1" s="1"/>
  <c r="O276" i="1"/>
  <c r="P276" i="1" s="1"/>
  <c r="DY275" i="1"/>
  <c r="DV275" i="1"/>
  <c r="S275" i="1"/>
  <c r="X275" i="1" s="1"/>
  <c r="AC275" i="1" s="1"/>
  <c r="AH275" i="1" s="1"/>
  <c r="AM275" i="1" s="1"/>
  <c r="AR275" i="1" s="1"/>
  <c r="AW275" i="1" s="1"/>
  <c r="BB275" i="1" s="1"/>
  <c r="BG275" i="1" s="1"/>
  <c r="BL275" i="1" s="1"/>
  <c r="BQ275" i="1" s="1"/>
  <c r="BV275" i="1" s="1"/>
  <c r="CA275" i="1" s="1"/>
  <c r="CF275" i="1" s="1"/>
  <c r="CK275" i="1" s="1"/>
  <c r="CP275" i="1" s="1"/>
  <c r="CU275" i="1" s="1"/>
  <c r="CZ275" i="1" s="1"/>
  <c r="DE275" i="1" s="1"/>
  <c r="DJ275" i="1" s="1"/>
  <c r="DO275" i="1" s="1"/>
  <c r="R275" i="1"/>
  <c r="P275" i="1"/>
  <c r="O275" i="1"/>
  <c r="DY274" i="1"/>
  <c r="DV274" i="1"/>
  <c r="AC274" i="1"/>
  <c r="AH274" i="1" s="1"/>
  <c r="AM274" i="1" s="1"/>
  <c r="AR274" i="1" s="1"/>
  <c r="AW274" i="1" s="1"/>
  <c r="BB274" i="1" s="1"/>
  <c r="BG274" i="1" s="1"/>
  <c r="BL274" i="1" s="1"/>
  <c r="BQ274" i="1" s="1"/>
  <c r="BV274" i="1" s="1"/>
  <c r="CA274" i="1" s="1"/>
  <c r="CF274" i="1" s="1"/>
  <c r="CK274" i="1" s="1"/>
  <c r="CP274" i="1" s="1"/>
  <c r="CU274" i="1" s="1"/>
  <c r="CZ274" i="1" s="1"/>
  <c r="DE274" i="1" s="1"/>
  <c r="DJ274" i="1" s="1"/>
  <c r="DO274" i="1" s="1"/>
  <c r="S274" i="1"/>
  <c r="X274" i="1" s="1"/>
  <c r="R274" i="1"/>
  <c r="W274" i="1" s="1"/>
  <c r="O274" i="1"/>
  <c r="P274" i="1" s="1"/>
  <c r="DY273" i="1"/>
  <c r="DV273" i="1"/>
  <c r="S273" i="1"/>
  <c r="X273" i="1" s="1"/>
  <c r="AC273" i="1" s="1"/>
  <c r="AH273" i="1" s="1"/>
  <c r="AM273" i="1" s="1"/>
  <c r="AR273" i="1" s="1"/>
  <c r="AW273" i="1" s="1"/>
  <c r="BB273" i="1" s="1"/>
  <c r="BG273" i="1" s="1"/>
  <c r="BL273" i="1" s="1"/>
  <c r="BQ273" i="1" s="1"/>
  <c r="BV273" i="1" s="1"/>
  <c r="CA273" i="1" s="1"/>
  <c r="CF273" i="1" s="1"/>
  <c r="CK273" i="1" s="1"/>
  <c r="CP273" i="1" s="1"/>
  <c r="CU273" i="1" s="1"/>
  <c r="CZ273" i="1" s="1"/>
  <c r="DE273" i="1" s="1"/>
  <c r="DJ273" i="1" s="1"/>
  <c r="DO273" i="1" s="1"/>
  <c r="R273" i="1"/>
  <c r="W273" i="1" s="1"/>
  <c r="O273" i="1"/>
  <c r="P273" i="1" s="1"/>
  <c r="DY272" i="1"/>
  <c r="DV272" i="1"/>
  <c r="S272" i="1"/>
  <c r="X272" i="1" s="1"/>
  <c r="AC272" i="1" s="1"/>
  <c r="AH272" i="1" s="1"/>
  <c r="AM272" i="1" s="1"/>
  <c r="AR272" i="1" s="1"/>
  <c r="AW272" i="1" s="1"/>
  <c r="BB272" i="1" s="1"/>
  <c r="BG272" i="1" s="1"/>
  <c r="BL272" i="1" s="1"/>
  <c r="BQ272" i="1" s="1"/>
  <c r="BV272" i="1" s="1"/>
  <c r="CA272" i="1" s="1"/>
  <c r="CF272" i="1" s="1"/>
  <c r="CK272" i="1" s="1"/>
  <c r="CP272" i="1" s="1"/>
  <c r="CU272" i="1" s="1"/>
  <c r="CZ272" i="1" s="1"/>
  <c r="DE272" i="1" s="1"/>
  <c r="DJ272" i="1" s="1"/>
  <c r="DO272" i="1" s="1"/>
  <c r="R272" i="1"/>
  <c r="W272" i="1" s="1"/>
  <c r="O272" i="1"/>
  <c r="P272" i="1" s="1"/>
  <c r="DY271" i="1"/>
  <c r="DV271" i="1"/>
  <c r="S271" i="1"/>
  <c r="X271" i="1" s="1"/>
  <c r="AC271" i="1" s="1"/>
  <c r="AH271" i="1" s="1"/>
  <c r="AM271" i="1" s="1"/>
  <c r="AR271" i="1" s="1"/>
  <c r="AW271" i="1" s="1"/>
  <c r="BB271" i="1" s="1"/>
  <c r="BG271" i="1" s="1"/>
  <c r="BL271" i="1" s="1"/>
  <c r="BQ271" i="1" s="1"/>
  <c r="BV271" i="1" s="1"/>
  <c r="CA271" i="1" s="1"/>
  <c r="CF271" i="1" s="1"/>
  <c r="CK271" i="1" s="1"/>
  <c r="CP271" i="1" s="1"/>
  <c r="CU271" i="1" s="1"/>
  <c r="CZ271" i="1" s="1"/>
  <c r="DE271" i="1" s="1"/>
  <c r="DJ271" i="1" s="1"/>
  <c r="DO271" i="1" s="1"/>
  <c r="R271" i="1"/>
  <c r="O271" i="1"/>
  <c r="P271" i="1" s="1"/>
  <c r="DY270" i="1"/>
  <c r="DV270" i="1"/>
  <c r="S270" i="1"/>
  <c r="X270" i="1" s="1"/>
  <c r="AC270" i="1" s="1"/>
  <c r="AH270" i="1" s="1"/>
  <c r="AM270" i="1" s="1"/>
  <c r="AR270" i="1" s="1"/>
  <c r="AW270" i="1" s="1"/>
  <c r="BB270" i="1" s="1"/>
  <c r="BG270" i="1" s="1"/>
  <c r="BL270" i="1" s="1"/>
  <c r="BQ270" i="1" s="1"/>
  <c r="BV270" i="1" s="1"/>
  <c r="CA270" i="1" s="1"/>
  <c r="CF270" i="1" s="1"/>
  <c r="CK270" i="1" s="1"/>
  <c r="CP270" i="1" s="1"/>
  <c r="CU270" i="1" s="1"/>
  <c r="CZ270" i="1" s="1"/>
  <c r="DE270" i="1" s="1"/>
  <c r="DJ270" i="1" s="1"/>
  <c r="DO270" i="1" s="1"/>
  <c r="R270" i="1"/>
  <c r="T270" i="1" s="1"/>
  <c r="U270" i="1" s="1"/>
  <c r="O270" i="1"/>
  <c r="P270" i="1" s="1"/>
  <c r="DY262" i="1"/>
  <c r="DV262" i="1"/>
  <c r="S262" i="1"/>
  <c r="X262" i="1" s="1"/>
  <c r="AC262" i="1" s="1"/>
  <c r="AH262" i="1" s="1"/>
  <c r="AM262" i="1" s="1"/>
  <c r="AR262" i="1" s="1"/>
  <c r="AW262" i="1" s="1"/>
  <c r="BB262" i="1" s="1"/>
  <c r="BG262" i="1" s="1"/>
  <c r="BL262" i="1" s="1"/>
  <c r="BQ262" i="1" s="1"/>
  <c r="BV262" i="1" s="1"/>
  <c r="CA262" i="1" s="1"/>
  <c r="CF262" i="1" s="1"/>
  <c r="CK262" i="1" s="1"/>
  <c r="CP262" i="1" s="1"/>
  <c r="CU262" i="1" s="1"/>
  <c r="CZ262" i="1" s="1"/>
  <c r="DE262" i="1" s="1"/>
  <c r="DJ262" i="1" s="1"/>
  <c r="DO262" i="1" s="1"/>
  <c r="R262" i="1"/>
  <c r="W262" i="1" s="1"/>
  <c r="O262" i="1"/>
  <c r="DY261" i="1"/>
  <c r="DV261" i="1"/>
  <c r="S261" i="1"/>
  <c r="X261" i="1" s="1"/>
  <c r="AC261" i="1" s="1"/>
  <c r="AH261" i="1" s="1"/>
  <c r="AM261" i="1" s="1"/>
  <c r="AR261" i="1" s="1"/>
  <c r="AW261" i="1" s="1"/>
  <c r="BB261" i="1" s="1"/>
  <c r="BG261" i="1" s="1"/>
  <c r="BL261" i="1" s="1"/>
  <c r="BQ261" i="1" s="1"/>
  <c r="BV261" i="1" s="1"/>
  <c r="CA261" i="1" s="1"/>
  <c r="CF261" i="1" s="1"/>
  <c r="CK261" i="1" s="1"/>
  <c r="CP261" i="1" s="1"/>
  <c r="CU261" i="1" s="1"/>
  <c r="CZ261" i="1" s="1"/>
  <c r="DE261" i="1" s="1"/>
  <c r="DJ261" i="1" s="1"/>
  <c r="DO261" i="1" s="1"/>
  <c r="R261" i="1"/>
  <c r="W261" i="1" s="1"/>
  <c r="O261" i="1"/>
  <c r="DY260" i="1"/>
  <c r="DV260" i="1"/>
  <c r="S260" i="1"/>
  <c r="X260" i="1" s="1"/>
  <c r="AC260" i="1" s="1"/>
  <c r="AH260" i="1" s="1"/>
  <c r="AM260" i="1" s="1"/>
  <c r="AR260" i="1" s="1"/>
  <c r="AW260" i="1" s="1"/>
  <c r="BB260" i="1" s="1"/>
  <c r="BG260" i="1" s="1"/>
  <c r="BL260" i="1" s="1"/>
  <c r="BQ260" i="1" s="1"/>
  <c r="BV260" i="1" s="1"/>
  <c r="CA260" i="1" s="1"/>
  <c r="CF260" i="1" s="1"/>
  <c r="CK260" i="1" s="1"/>
  <c r="CP260" i="1" s="1"/>
  <c r="CU260" i="1" s="1"/>
  <c r="CZ260" i="1" s="1"/>
  <c r="DE260" i="1" s="1"/>
  <c r="DJ260" i="1" s="1"/>
  <c r="DO260" i="1" s="1"/>
  <c r="R260" i="1"/>
  <c r="W260" i="1" s="1"/>
  <c r="AB260" i="1" s="1"/>
  <c r="AG260" i="1" s="1"/>
  <c r="AL260" i="1" s="1"/>
  <c r="AQ260" i="1" s="1"/>
  <c r="O260" i="1"/>
  <c r="DY259" i="1"/>
  <c r="DV259" i="1"/>
  <c r="S259" i="1"/>
  <c r="X259" i="1" s="1"/>
  <c r="AC259" i="1" s="1"/>
  <c r="AH259" i="1" s="1"/>
  <c r="AM259" i="1" s="1"/>
  <c r="AR259" i="1" s="1"/>
  <c r="AW259" i="1" s="1"/>
  <c r="BB259" i="1" s="1"/>
  <c r="BG259" i="1" s="1"/>
  <c r="BL259" i="1" s="1"/>
  <c r="BQ259" i="1" s="1"/>
  <c r="BV259" i="1" s="1"/>
  <c r="CA259" i="1" s="1"/>
  <c r="CF259" i="1" s="1"/>
  <c r="CK259" i="1" s="1"/>
  <c r="CP259" i="1" s="1"/>
  <c r="CU259" i="1" s="1"/>
  <c r="CZ259" i="1" s="1"/>
  <c r="DE259" i="1" s="1"/>
  <c r="DJ259" i="1" s="1"/>
  <c r="DO259" i="1" s="1"/>
  <c r="R259" i="1"/>
  <c r="W259" i="1" s="1"/>
  <c r="AB259" i="1" s="1"/>
  <c r="O259" i="1"/>
  <c r="DY258" i="1"/>
  <c r="DV258" i="1"/>
  <c r="S258" i="1"/>
  <c r="X258" i="1" s="1"/>
  <c r="AC258" i="1" s="1"/>
  <c r="AH258" i="1" s="1"/>
  <c r="AM258" i="1" s="1"/>
  <c r="AR258" i="1" s="1"/>
  <c r="AW258" i="1" s="1"/>
  <c r="BB258" i="1" s="1"/>
  <c r="BG258" i="1" s="1"/>
  <c r="BL258" i="1" s="1"/>
  <c r="BQ258" i="1" s="1"/>
  <c r="BV258" i="1" s="1"/>
  <c r="CA258" i="1" s="1"/>
  <c r="CF258" i="1" s="1"/>
  <c r="CK258" i="1" s="1"/>
  <c r="CP258" i="1" s="1"/>
  <c r="CU258" i="1" s="1"/>
  <c r="CZ258" i="1" s="1"/>
  <c r="DE258" i="1" s="1"/>
  <c r="DJ258" i="1" s="1"/>
  <c r="DO258" i="1" s="1"/>
  <c r="R258" i="1"/>
  <c r="W258" i="1" s="1"/>
  <c r="AB258" i="1" s="1"/>
  <c r="AG258" i="1" s="1"/>
  <c r="AL258" i="1" s="1"/>
  <c r="AQ258" i="1" s="1"/>
  <c r="AV258" i="1" s="1"/>
  <c r="BA258" i="1" s="1"/>
  <c r="BF258" i="1" s="1"/>
  <c r="BK258" i="1" s="1"/>
  <c r="BP258" i="1" s="1"/>
  <c r="BU258" i="1" s="1"/>
  <c r="BZ258" i="1" s="1"/>
  <c r="CE258" i="1" s="1"/>
  <c r="CJ258" i="1" s="1"/>
  <c r="CO258" i="1" s="1"/>
  <c r="CT258" i="1" s="1"/>
  <c r="CY258" i="1" s="1"/>
  <c r="DD258" i="1" s="1"/>
  <c r="DI258" i="1" s="1"/>
  <c r="DN258" i="1" s="1"/>
  <c r="O258" i="1"/>
  <c r="DY257" i="1"/>
  <c r="DV257" i="1"/>
  <c r="S257" i="1"/>
  <c r="X257" i="1" s="1"/>
  <c r="AC257" i="1" s="1"/>
  <c r="AH257" i="1" s="1"/>
  <c r="AM257" i="1" s="1"/>
  <c r="AR257" i="1" s="1"/>
  <c r="AW257" i="1" s="1"/>
  <c r="BB257" i="1" s="1"/>
  <c r="BG257" i="1" s="1"/>
  <c r="BL257" i="1" s="1"/>
  <c r="BQ257" i="1" s="1"/>
  <c r="BV257" i="1" s="1"/>
  <c r="CA257" i="1" s="1"/>
  <c r="CF257" i="1" s="1"/>
  <c r="CK257" i="1" s="1"/>
  <c r="CP257" i="1" s="1"/>
  <c r="CU257" i="1" s="1"/>
  <c r="CZ257" i="1" s="1"/>
  <c r="DE257" i="1" s="1"/>
  <c r="DJ257" i="1" s="1"/>
  <c r="DO257" i="1" s="1"/>
  <c r="R257" i="1"/>
  <c r="W257" i="1" s="1"/>
  <c r="AB257" i="1" s="1"/>
  <c r="AG257" i="1" s="1"/>
  <c r="AL257" i="1" s="1"/>
  <c r="AQ257" i="1" s="1"/>
  <c r="AV257" i="1" s="1"/>
  <c r="BA257" i="1" s="1"/>
  <c r="BF257" i="1" s="1"/>
  <c r="BK257" i="1" s="1"/>
  <c r="BP257" i="1" s="1"/>
  <c r="BU257" i="1" s="1"/>
  <c r="BZ257" i="1" s="1"/>
  <c r="CE257" i="1" s="1"/>
  <c r="CJ257" i="1" s="1"/>
  <c r="CO257" i="1" s="1"/>
  <c r="CT257" i="1" s="1"/>
  <c r="CY257" i="1" s="1"/>
  <c r="DD257" i="1" s="1"/>
  <c r="DI257" i="1" s="1"/>
  <c r="DN257" i="1" s="1"/>
  <c r="O257" i="1"/>
  <c r="DY256" i="1"/>
  <c r="DV256" i="1"/>
  <c r="S256" i="1"/>
  <c r="X256" i="1" s="1"/>
  <c r="AC256" i="1" s="1"/>
  <c r="AH256" i="1" s="1"/>
  <c r="AM256" i="1" s="1"/>
  <c r="AR256" i="1" s="1"/>
  <c r="AW256" i="1" s="1"/>
  <c r="BB256" i="1" s="1"/>
  <c r="BG256" i="1" s="1"/>
  <c r="BL256" i="1" s="1"/>
  <c r="BQ256" i="1" s="1"/>
  <c r="BV256" i="1" s="1"/>
  <c r="CA256" i="1" s="1"/>
  <c r="CF256" i="1" s="1"/>
  <c r="CK256" i="1" s="1"/>
  <c r="CP256" i="1" s="1"/>
  <c r="CU256" i="1" s="1"/>
  <c r="CZ256" i="1" s="1"/>
  <c r="DE256" i="1" s="1"/>
  <c r="DJ256" i="1" s="1"/>
  <c r="DO256" i="1" s="1"/>
  <c r="R256" i="1"/>
  <c r="O256" i="1"/>
  <c r="DY255" i="1"/>
  <c r="DV255" i="1"/>
  <c r="S255" i="1"/>
  <c r="X255" i="1" s="1"/>
  <c r="AC255" i="1" s="1"/>
  <c r="AH255" i="1" s="1"/>
  <c r="AM255" i="1" s="1"/>
  <c r="AR255" i="1" s="1"/>
  <c r="AW255" i="1" s="1"/>
  <c r="BB255" i="1" s="1"/>
  <c r="BG255" i="1" s="1"/>
  <c r="BL255" i="1" s="1"/>
  <c r="BQ255" i="1" s="1"/>
  <c r="BV255" i="1" s="1"/>
  <c r="CA255" i="1" s="1"/>
  <c r="CF255" i="1" s="1"/>
  <c r="CK255" i="1" s="1"/>
  <c r="CP255" i="1" s="1"/>
  <c r="CU255" i="1" s="1"/>
  <c r="CZ255" i="1" s="1"/>
  <c r="DE255" i="1" s="1"/>
  <c r="DJ255" i="1" s="1"/>
  <c r="DO255" i="1" s="1"/>
  <c r="R255" i="1"/>
  <c r="W255" i="1" s="1"/>
  <c r="O255" i="1"/>
  <c r="DY254" i="1"/>
  <c r="DV254" i="1"/>
  <c r="S254" i="1"/>
  <c r="X254" i="1" s="1"/>
  <c r="AC254" i="1" s="1"/>
  <c r="AH254" i="1" s="1"/>
  <c r="AM254" i="1" s="1"/>
  <c r="AR254" i="1" s="1"/>
  <c r="AW254" i="1" s="1"/>
  <c r="BB254" i="1" s="1"/>
  <c r="BG254" i="1" s="1"/>
  <c r="BL254" i="1" s="1"/>
  <c r="BQ254" i="1" s="1"/>
  <c r="BV254" i="1" s="1"/>
  <c r="CA254" i="1" s="1"/>
  <c r="CF254" i="1" s="1"/>
  <c r="CK254" i="1" s="1"/>
  <c r="CP254" i="1" s="1"/>
  <c r="CU254" i="1" s="1"/>
  <c r="CZ254" i="1" s="1"/>
  <c r="DE254" i="1" s="1"/>
  <c r="DJ254" i="1" s="1"/>
  <c r="DO254" i="1" s="1"/>
  <c r="R254" i="1"/>
  <c r="O254" i="1"/>
  <c r="DY253" i="1"/>
  <c r="DV253" i="1"/>
  <c r="S253" i="1"/>
  <c r="X253" i="1" s="1"/>
  <c r="AC253" i="1" s="1"/>
  <c r="AH253" i="1" s="1"/>
  <c r="AM253" i="1" s="1"/>
  <c r="AR253" i="1" s="1"/>
  <c r="AW253" i="1" s="1"/>
  <c r="BB253" i="1" s="1"/>
  <c r="BG253" i="1" s="1"/>
  <c r="BL253" i="1" s="1"/>
  <c r="BQ253" i="1" s="1"/>
  <c r="BV253" i="1" s="1"/>
  <c r="CA253" i="1" s="1"/>
  <c r="CF253" i="1" s="1"/>
  <c r="CK253" i="1" s="1"/>
  <c r="CP253" i="1" s="1"/>
  <c r="CU253" i="1" s="1"/>
  <c r="CZ253" i="1" s="1"/>
  <c r="DE253" i="1" s="1"/>
  <c r="DJ253" i="1" s="1"/>
  <c r="DO253" i="1" s="1"/>
  <c r="R253" i="1"/>
  <c r="O253" i="1"/>
  <c r="DY252" i="1"/>
  <c r="DV252" i="1"/>
  <c r="S252" i="1"/>
  <c r="X252" i="1" s="1"/>
  <c r="AC252" i="1" s="1"/>
  <c r="AH252" i="1" s="1"/>
  <c r="AM252" i="1" s="1"/>
  <c r="AR252" i="1" s="1"/>
  <c r="AW252" i="1" s="1"/>
  <c r="BB252" i="1" s="1"/>
  <c r="BG252" i="1" s="1"/>
  <c r="BL252" i="1" s="1"/>
  <c r="BQ252" i="1" s="1"/>
  <c r="BV252" i="1" s="1"/>
  <c r="CA252" i="1" s="1"/>
  <c r="CF252" i="1" s="1"/>
  <c r="CK252" i="1" s="1"/>
  <c r="CP252" i="1" s="1"/>
  <c r="CU252" i="1" s="1"/>
  <c r="CZ252" i="1" s="1"/>
  <c r="DE252" i="1" s="1"/>
  <c r="DJ252" i="1" s="1"/>
  <c r="DO252" i="1" s="1"/>
  <c r="R252" i="1"/>
  <c r="O252" i="1"/>
  <c r="DY251" i="1"/>
  <c r="DV251" i="1"/>
  <c r="S251" i="1"/>
  <c r="X251" i="1" s="1"/>
  <c r="AC251" i="1" s="1"/>
  <c r="AH251" i="1" s="1"/>
  <c r="AM251" i="1" s="1"/>
  <c r="AR251" i="1" s="1"/>
  <c r="AW251" i="1" s="1"/>
  <c r="BB251" i="1" s="1"/>
  <c r="BG251" i="1" s="1"/>
  <c r="BL251" i="1" s="1"/>
  <c r="BQ251" i="1" s="1"/>
  <c r="BV251" i="1" s="1"/>
  <c r="CA251" i="1" s="1"/>
  <c r="CF251" i="1" s="1"/>
  <c r="CK251" i="1" s="1"/>
  <c r="CP251" i="1" s="1"/>
  <c r="CU251" i="1" s="1"/>
  <c r="CZ251" i="1" s="1"/>
  <c r="DE251" i="1" s="1"/>
  <c r="DJ251" i="1" s="1"/>
  <c r="DO251" i="1" s="1"/>
  <c r="R251" i="1"/>
  <c r="W251" i="1" s="1"/>
  <c r="O251" i="1"/>
  <c r="P251" i="1" s="1"/>
  <c r="O238" i="1"/>
  <c r="P238" i="1" s="1"/>
  <c r="O239" i="1"/>
  <c r="P239" i="1" s="1"/>
  <c r="DY250" i="1"/>
  <c r="C263" i="1"/>
  <c r="M263" i="1"/>
  <c r="R263" i="1"/>
  <c r="W263" i="1"/>
  <c r="AB263" i="1"/>
  <c r="AG263" i="1"/>
  <c r="AL263" i="1"/>
  <c r="AQ263" i="1"/>
  <c r="AV263" i="1"/>
  <c r="BA263" i="1"/>
  <c r="BF263" i="1"/>
  <c r="BK263" i="1"/>
  <c r="BP263" i="1"/>
  <c r="BU263" i="1"/>
  <c r="BZ263" i="1"/>
  <c r="CE263" i="1"/>
  <c r="CJ263" i="1"/>
  <c r="CO263" i="1"/>
  <c r="CT263" i="1"/>
  <c r="CY263" i="1"/>
  <c r="DD263" i="1"/>
  <c r="DI263" i="1"/>
  <c r="DN263" i="1"/>
  <c r="DU263" i="1"/>
  <c r="DY269" i="1"/>
  <c r="C282" i="1"/>
  <c r="M282" i="1"/>
  <c r="R282" i="1"/>
  <c r="W282" i="1"/>
  <c r="AB282" i="1"/>
  <c r="AG282" i="1"/>
  <c r="AL282" i="1"/>
  <c r="AQ282" i="1"/>
  <c r="AV282" i="1"/>
  <c r="BA282" i="1"/>
  <c r="BF282" i="1"/>
  <c r="BK282" i="1"/>
  <c r="BP282" i="1"/>
  <c r="BU282" i="1"/>
  <c r="BZ282" i="1"/>
  <c r="CE282" i="1"/>
  <c r="CJ282" i="1"/>
  <c r="CO282" i="1"/>
  <c r="CT282" i="1"/>
  <c r="CY282" i="1"/>
  <c r="DD282" i="1"/>
  <c r="DI282" i="1"/>
  <c r="DN282" i="1"/>
  <c r="DU282" i="1"/>
  <c r="DU244" i="1"/>
  <c r="DN244" i="1"/>
  <c r="DI244" i="1"/>
  <c r="DD244" i="1"/>
  <c r="CY244" i="1"/>
  <c r="CT244" i="1"/>
  <c r="CO244" i="1"/>
  <c r="CJ244" i="1"/>
  <c r="CE244" i="1"/>
  <c r="BZ244" i="1"/>
  <c r="BU244" i="1"/>
  <c r="BP244" i="1"/>
  <c r="BK244" i="1"/>
  <c r="BF244" i="1"/>
  <c r="BA244" i="1"/>
  <c r="AV244" i="1"/>
  <c r="AQ244" i="1"/>
  <c r="AL244" i="1"/>
  <c r="AG244" i="1"/>
  <c r="AB244" i="1"/>
  <c r="W244" i="1"/>
  <c r="R244" i="1"/>
  <c r="M244" i="1"/>
  <c r="C244" i="1"/>
  <c r="DY243" i="1"/>
  <c r="DV243" i="1"/>
  <c r="R243" i="1"/>
  <c r="W243" i="1" s="1"/>
  <c r="AB243" i="1" s="1"/>
  <c r="AG243" i="1" s="1"/>
  <c r="AL243" i="1" s="1"/>
  <c r="AQ243" i="1" s="1"/>
  <c r="AV243" i="1" s="1"/>
  <c r="BA243" i="1" s="1"/>
  <c r="BF243" i="1" s="1"/>
  <c r="BK243" i="1" s="1"/>
  <c r="BP243" i="1" s="1"/>
  <c r="BU243" i="1" s="1"/>
  <c r="BZ243" i="1" s="1"/>
  <c r="CE243" i="1" s="1"/>
  <c r="CJ243" i="1" s="1"/>
  <c r="CO243" i="1" s="1"/>
  <c r="CT243" i="1" s="1"/>
  <c r="CY243" i="1" s="1"/>
  <c r="DD243" i="1" s="1"/>
  <c r="DI243" i="1" s="1"/>
  <c r="DN243" i="1" s="1"/>
  <c r="S243" i="1"/>
  <c r="X243" i="1" s="1"/>
  <c r="AC243" i="1" s="1"/>
  <c r="AH243" i="1" s="1"/>
  <c r="AM243" i="1" s="1"/>
  <c r="AR243" i="1" s="1"/>
  <c r="AW243" i="1" s="1"/>
  <c r="BB243" i="1" s="1"/>
  <c r="BG243" i="1" s="1"/>
  <c r="BL243" i="1" s="1"/>
  <c r="BQ243" i="1" s="1"/>
  <c r="BV243" i="1" s="1"/>
  <c r="CA243" i="1" s="1"/>
  <c r="CF243" i="1" s="1"/>
  <c r="CK243" i="1" s="1"/>
  <c r="CP243" i="1" s="1"/>
  <c r="CU243" i="1" s="1"/>
  <c r="CZ243" i="1" s="1"/>
  <c r="DE243" i="1" s="1"/>
  <c r="DJ243" i="1" s="1"/>
  <c r="DO243" i="1" s="1"/>
  <c r="DY242" i="1"/>
  <c r="DV242" i="1"/>
  <c r="S242" i="1"/>
  <c r="R242" i="1"/>
  <c r="W242" i="1" s="1"/>
  <c r="O242" i="1"/>
  <c r="P242" i="1" s="1"/>
  <c r="DY241" i="1"/>
  <c r="DV241" i="1"/>
  <c r="S241" i="1"/>
  <c r="R241" i="1"/>
  <c r="W241" i="1" s="1"/>
  <c r="O241" i="1"/>
  <c r="P241" i="1" s="1"/>
  <c r="DY240" i="1"/>
  <c r="DV240" i="1"/>
  <c r="S240" i="1"/>
  <c r="X240" i="1" s="1"/>
  <c r="AC240" i="1" s="1"/>
  <c r="AH240" i="1" s="1"/>
  <c r="AM240" i="1" s="1"/>
  <c r="AR240" i="1" s="1"/>
  <c r="AW240" i="1" s="1"/>
  <c r="BB240" i="1" s="1"/>
  <c r="BG240" i="1" s="1"/>
  <c r="BL240" i="1" s="1"/>
  <c r="BQ240" i="1" s="1"/>
  <c r="BV240" i="1" s="1"/>
  <c r="CA240" i="1" s="1"/>
  <c r="CF240" i="1" s="1"/>
  <c r="CK240" i="1" s="1"/>
  <c r="CP240" i="1" s="1"/>
  <c r="CU240" i="1" s="1"/>
  <c r="CZ240" i="1" s="1"/>
  <c r="DE240" i="1" s="1"/>
  <c r="DJ240" i="1" s="1"/>
  <c r="DO240" i="1" s="1"/>
  <c r="R240" i="1"/>
  <c r="W240" i="1" s="1"/>
  <c r="AB240" i="1" s="1"/>
  <c r="O240" i="1"/>
  <c r="P240" i="1" s="1"/>
  <c r="DY239" i="1"/>
  <c r="DV239" i="1"/>
  <c r="S239" i="1"/>
  <c r="X239" i="1" s="1"/>
  <c r="AC239" i="1" s="1"/>
  <c r="AH239" i="1" s="1"/>
  <c r="AM239" i="1" s="1"/>
  <c r="AR239" i="1" s="1"/>
  <c r="AW239" i="1" s="1"/>
  <c r="BB239" i="1" s="1"/>
  <c r="BG239" i="1" s="1"/>
  <c r="BL239" i="1" s="1"/>
  <c r="BQ239" i="1" s="1"/>
  <c r="BV239" i="1" s="1"/>
  <c r="CA239" i="1" s="1"/>
  <c r="CF239" i="1" s="1"/>
  <c r="CK239" i="1" s="1"/>
  <c r="CP239" i="1" s="1"/>
  <c r="CU239" i="1" s="1"/>
  <c r="CZ239" i="1" s="1"/>
  <c r="DE239" i="1" s="1"/>
  <c r="DJ239" i="1" s="1"/>
  <c r="DO239" i="1" s="1"/>
  <c r="R239" i="1"/>
  <c r="W239" i="1" s="1"/>
  <c r="DY238" i="1"/>
  <c r="DV238" i="1"/>
  <c r="S238" i="1"/>
  <c r="X238" i="1" s="1"/>
  <c r="AC238" i="1" s="1"/>
  <c r="AH238" i="1" s="1"/>
  <c r="AM238" i="1" s="1"/>
  <c r="AR238" i="1" s="1"/>
  <c r="AW238" i="1" s="1"/>
  <c r="BB238" i="1" s="1"/>
  <c r="BG238" i="1" s="1"/>
  <c r="BL238" i="1" s="1"/>
  <c r="BQ238" i="1" s="1"/>
  <c r="BV238" i="1" s="1"/>
  <c r="CA238" i="1" s="1"/>
  <c r="CF238" i="1" s="1"/>
  <c r="CK238" i="1" s="1"/>
  <c r="CP238" i="1" s="1"/>
  <c r="CU238" i="1" s="1"/>
  <c r="CZ238" i="1" s="1"/>
  <c r="DE238" i="1" s="1"/>
  <c r="DJ238" i="1" s="1"/>
  <c r="DO238" i="1" s="1"/>
  <c r="R238" i="1"/>
  <c r="W238" i="1" s="1"/>
  <c r="AB238" i="1" s="1"/>
  <c r="DY237" i="1"/>
  <c r="DV237" i="1"/>
  <c r="S237" i="1"/>
  <c r="X237" i="1" s="1"/>
  <c r="AC237" i="1" s="1"/>
  <c r="AH237" i="1" s="1"/>
  <c r="AM237" i="1" s="1"/>
  <c r="AR237" i="1" s="1"/>
  <c r="AW237" i="1" s="1"/>
  <c r="BB237" i="1" s="1"/>
  <c r="BG237" i="1" s="1"/>
  <c r="BL237" i="1" s="1"/>
  <c r="BQ237" i="1" s="1"/>
  <c r="BV237" i="1" s="1"/>
  <c r="CA237" i="1" s="1"/>
  <c r="CF237" i="1" s="1"/>
  <c r="CK237" i="1" s="1"/>
  <c r="CP237" i="1" s="1"/>
  <c r="CU237" i="1" s="1"/>
  <c r="CZ237" i="1" s="1"/>
  <c r="DE237" i="1" s="1"/>
  <c r="DJ237" i="1" s="1"/>
  <c r="DO237" i="1" s="1"/>
  <c r="R237" i="1"/>
  <c r="W237" i="1" s="1"/>
  <c r="O237" i="1"/>
  <c r="P237" i="1" s="1"/>
  <c r="DY236" i="1"/>
  <c r="DV236" i="1"/>
  <c r="S236" i="1"/>
  <c r="X236" i="1" s="1"/>
  <c r="AC236" i="1" s="1"/>
  <c r="AH236" i="1" s="1"/>
  <c r="AM236" i="1" s="1"/>
  <c r="AR236" i="1" s="1"/>
  <c r="AW236" i="1" s="1"/>
  <c r="BB236" i="1" s="1"/>
  <c r="BG236" i="1" s="1"/>
  <c r="BL236" i="1" s="1"/>
  <c r="BQ236" i="1" s="1"/>
  <c r="BV236" i="1" s="1"/>
  <c r="CA236" i="1" s="1"/>
  <c r="CF236" i="1" s="1"/>
  <c r="CK236" i="1" s="1"/>
  <c r="CP236" i="1" s="1"/>
  <c r="CU236" i="1" s="1"/>
  <c r="CZ236" i="1" s="1"/>
  <c r="DE236" i="1" s="1"/>
  <c r="DJ236" i="1" s="1"/>
  <c r="DO236" i="1" s="1"/>
  <c r="R236" i="1"/>
  <c r="W236" i="1" s="1"/>
  <c r="O236" i="1"/>
  <c r="P236" i="1" s="1"/>
  <c r="DY235" i="1"/>
  <c r="DV235" i="1"/>
  <c r="S235" i="1"/>
  <c r="X235" i="1" s="1"/>
  <c r="AC235" i="1" s="1"/>
  <c r="AH235" i="1" s="1"/>
  <c r="AM235" i="1" s="1"/>
  <c r="AR235" i="1" s="1"/>
  <c r="AW235" i="1" s="1"/>
  <c r="BB235" i="1" s="1"/>
  <c r="BG235" i="1" s="1"/>
  <c r="BL235" i="1" s="1"/>
  <c r="BQ235" i="1" s="1"/>
  <c r="BV235" i="1" s="1"/>
  <c r="CA235" i="1" s="1"/>
  <c r="CF235" i="1" s="1"/>
  <c r="CK235" i="1" s="1"/>
  <c r="CP235" i="1" s="1"/>
  <c r="CU235" i="1" s="1"/>
  <c r="CZ235" i="1" s="1"/>
  <c r="DE235" i="1" s="1"/>
  <c r="DJ235" i="1" s="1"/>
  <c r="DO235" i="1" s="1"/>
  <c r="R235" i="1"/>
  <c r="W235" i="1" s="1"/>
  <c r="AB235" i="1" s="1"/>
  <c r="AG235" i="1" s="1"/>
  <c r="AL235" i="1" s="1"/>
  <c r="AQ235" i="1" s="1"/>
  <c r="AV235" i="1" s="1"/>
  <c r="BA235" i="1" s="1"/>
  <c r="BF235" i="1" s="1"/>
  <c r="BK235" i="1" s="1"/>
  <c r="BP235" i="1" s="1"/>
  <c r="BU235" i="1" s="1"/>
  <c r="BZ235" i="1" s="1"/>
  <c r="CE235" i="1" s="1"/>
  <c r="CJ235" i="1" s="1"/>
  <c r="CO235" i="1" s="1"/>
  <c r="CT235" i="1" s="1"/>
  <c r="CY235" i="1" s="1"/>
  <c r="DD235" i="1" s="1"/>
  <c r="DI235" i="1" s="1"/>
  <c r="DN235" i="1" s="1"/>
  <c r="O235" i="1"/>
  <c r="P235" i="1" s="1"/>
  <c r="DY234" i="1"/>
  <c r="DV234" i="1"/>
  <c r="S234" i="1"/>
  <c r="R234" i="1"/>
  <c r="W234" i="1" s="1"/>
  <c r="O234" i="1"/>
  <c r="P234" i="1" s="1"/>
  <c r="DY233" i="1"/>
  <c r="DV233" i="1"/>
  <c r="S233" i="1"/>
  <c r="X233" i="1" s="1"/>
  <c r="AC233" i="1" s="1"/>
  <c r="AH233" i="1" s="1"/>
  <c r="AM233" i="1" s="1"/>
  <c r="AR233" i="1" s="1"/>
  <c r="AW233" i="1" s="1"/>
  <c r="BB233" i="1" s="1"/>
  <c r="BG233" i="1" s="1"/>
  <c r="BL233" i="1" s="1"/>
  <c r="BQ233" i="1" s="1"/>
  <c r="BV233" i="1" s="1"/>
  <c r="CA233" i="1" s="1"/>
  <c r="CF233" i="1" s="1"/>
  <c r="CK233" i="1" s="1"/>
  <c r="CP233" i="1" s="1"/>
  <c r="CU233" i="1" s="1"/>
  <c r="CZ233" i="1" s="1"/>
  <c r="DE233" i="1" s="1"/>
  <c r="DJ233" i="1" s="1"/>
  <c r="DO233" i="1" s="1"/>
  <c r="R233" i="1"/>
  <c r="W233" i="1" s="1"/>
  <c r="AB233" i="1" s="1"/>
  <c r="O233" i="1"/>
  <c r="P233" i="1" s="1"/>
  <c r="DY179" i="1"/>
  <c r="DY180" i="1"/>
  <c r="DY181" i="1"/>
  <c r="DY182" i="1"/>
  <c r="DY183" i="1"/>
  <c r="DY184" i="1"/>
  <c r="DY185" i="1"/>
  <c r="DY186" i="1"/>
  <c r="DY187" i="1"/>
  <c r="DY188" i="1"/>
  <c r="DY189" i="1"/>
  <c r="DY190" i="1"/>
  <c r="DY191" i="1"/>
  <c r="DY192" i="1"/>
  <c r="DY193" i="1"/>
  <c r="DY194" i="1"/>
  <c r="DY195" i="1"/>
  <c r="DY196" i="1"/>
  <c r="DY178" i="1"/>
  <c r="DY177" i="1"/>
  <c r="DY152" i="1"/>
  <c r="DY153" i="1"/>
  <c r="DY154" i="1"/>
  <c r="DY155" i="1"/>
  <c r="DY156" i="1"/>
  <c r="DY157" i="1"/>
  <c r="DY158" i="1"/>
  <c r="DY159" i="1"/>
  <c r="DY160" i="1"/>
  <c r="DY161" i="1"/>
  <c r="DY162" i="1"/>
  <c r="DY163" i="1"/>
  <c r="DY164" i="1"/>
  <c r="DY165" i="1"/>
  <c r="DY166" i="1"/>
  <c r="DY167" i="1"/>
  <c r="DY168" i="1"/>
  <c r="DY151" i="1"/>
  <c r="DY54" i="1"/>
  <c r="DY55" i="1"/>
  <c r="DY56" i="1"/>
  <c r="DY57" i="1"/>
  <c r="DY58" i="1"/>
  <c r="DY59" i="1"/>
  <c r="DY60" i="1"/>
  <c r="DY61" i="1"/>
  <c r="DY62" i="1"/>
  <c r="DY63" i="1"/>
  <c r="DY64" i="1"/>
  <c r="DY65" i="1"/>
  <c r="DY66" i="1"/>
  <c r="DY67" i="1"/>
  <c r="DY68" i="1"/>
  <c r="DY69" i="1"/>
  <c r="DY70" i="1"/>
  <c r="DY71" i="1"/>
  <c r="DY72" i="1"/>
  <c r="DY150" i="1"/>
  <c r="DV127" i="1"/>
  <c r="DV128" i="1"/>
  <c r="DV129" i="1"/>
  <c r="DV130" i="1"/>
  <c r="DV131" i="1"/>
  <c r="DV132" i="1"/>
  <c r="DV133" i="1"/>
  <c r="DV134" i="1"/>
  <c r="DV135" i="1"/>
  <c r="DV136" i="1"/>
  <c r="DV137" i="1"/>
  <c r="DV138" i="1"/>
  <c r="DV139" i="1"/>
  <c r="DV140" i="1"/>
  <c r="DV141" i="1"/>
  <c r="DV82" i="1"/>
  <c r="DV83" i="1"/>
  <c r="DV84" i="1"/>
  <c r="DV85" i="1"/>
  <c r="DV86" i="1"/>
  <c r="DV87" i="1"/>
  <c r="DV88" i="1"/>
  <c r="DV89" i="1"/>
  <c r="DV90" i="1"/>
  <c r="DV91" i="1"/>
  <c r="DV92" i="1"/>
  <c r="DV93" i="1"/>
  <c r="DV94" i="1"/>
  <c r="DV95" i="1"/>
  <c r="DV96" i="1"/>
  <c r="DV97" i="1"/>
  <c r="DV98" i="1"/>
  <c r="DV99" i="1"/>
  <c r="DV100" i="1"/>
  <c r="DV101" i="1"/>
  <c r="DV102" i="1"/>
  <c r="DV103" i="1"/>
  <c r="DV104" i="1"/>
  <c r="DV105" i="1"/>
  <c r="DV106" i="1"/>
  <c r="DV107" i="1"/>
  <c r="DV108" i="1"/>
  <c r="DV109" i="1"/>
  <c r="DV110" i="1"/>
  <c r="DV111" i="1"/>
  <c r="DV112" i="1"/>
  <c r="DV113" i="1"/>
  <c r="DV114" i="1"/>
  <c r="DV115" i="1"/>
  <c r="DV116" i="1"/>
  <c r="DV117" i="1"/>
  <c r="DV118" i="1"/>
  <c r="P252" i="1" l="1"/>
  <c r="P256" i="1"/>
  <c r="P254" i="1"/>
  <c r="P257" i="1"/>
  <c r="P261" i="1"/>
  <c r="P253" i="1"/>
  <c r="P244" i="1"/>
  <c r="P255" i="1"/>
  <c r="P262" i="1"/>
  <c r="T271" i="1"/>
  <c r="AN279" i="1"/>
  <c r="AO279" i="1" s="1"/>
  <c r="T254" i="1"/>
  <c r="U254" i="1" s="1"/>
  <c r="Y272" i="1"/>
  <c r="Z272" i="1" s="1"/>
  <c r="Y278" i="1"/>
  <c r="Z278" i="1" s="1"/>
  <c r="W270" i="1"/>
  <c r="Y270" i="1" s="1"/>
  <c r="Z270" i="1" s="1"/>
  <c r="T261" i="1"/>
  <c r="U261" i="1" s="1"/>
  <c r="T276" i="1"/>
  <c r="U276" i="1" s="1"/>
  <c r="AM277" i="1"/>
  <c r="AR277" i="1" s="1"/>
  <c r="BW279" i="1"/>
  <c r="BX279" i="1" s="1"/>
  <c r="T281" i="1"/>
  <c r="U281" i="1" s="1"/>
  <c r="DP257" i="1"/>
  <c r="DQ257" i="1" s="1"/>
  <c r="T259" i="1"/>
  <c r="T277" i="1"/>
  <c r="U277" i="1" s="1"/>
  <c r="CB279" i="1"/>
  <c r="CC279" i="1" s="1"/>
  <c r="T280" i="1"/>
  <c r="U280" i="1" s="1"/>
  <c r="DP258" i="1"/>
  <c r="DQ258" i="1" s="1"/>
  <c r="T260" i="1"/>
  <c r="U260" i="1" s="1"/>
  <c r="T262" i="1"/>
  <c r="U262" i="1" s="1"/>
  <c r="T272" i="1"/>
  <c r="U272" i="1" s="1"/>
  <c r="Y277" i="1"/>
  <c r="Z277" i="1" s="1"/>
  <c r="T278" i="1"/>
  <c r="U278" i="1" s="1"/>
  <c r="AI279" i="1"/>
  <c r="AJ279" i="1" s="1"/>
  <c r="DK279" i="1"/>
  <c r="DL279" i="1" s="1"/>
  <c r="Y280" i="1"/>
  <c r="Z280" i="1" s="1"/>
  <c r="P280" i="1"/>
  <c r="P277" i="1"/>
  <c r="P282" i="1" s="1"/>
  <c r="U271" i="1"/>
  <c r="W271" i="1"/>
  <c r="AB272" i="1"/>
  <c r="Y273" i="1"/>
  <c r="Z273" i="1" s="1"/>
  <c r="AB273" i="1"/>
  <c r="T275" i="1"/>
  <c r="U275" i="1" s="1"/>
  <c r="W275" i="1"/>
  <c r="AN277" i="1"/>
  <c r="AO277" i="1" s="1"/>
  <c r="Y274" i="1"/>
  <c r="Z274" i="1" s="1"/>
  <c r="AL280" i="1"/>
  <c r="AI280" i="1"/>
  <c r="AJ280" i="1" s="1"/>
  <c r="AD280" i="1"/>
  <c r="AE280" i="1" s="1"/>
  <c r="T274" i="1"/>
  <c r="AG278" i="1"/>
  <c r="AD278" i="1"/>
  <c r="AE278" i="1" s="1"/>
  <c r="T273" i="1"/>
  <c r="AB274" i="1"/>
  <c r="AB276" i="1"/>
  <c r="Y276" i="1"/>
  <c r="Z276" i="1" s="1"/>
  <c r="BC279" i="1"/>
  <c r="BD279" i="1" s="1"/>
  <c r="CQ279" i="1"/>
  <c r="CR279" i="1" s="1"/>
  <c r="AC281" i="1"/>
  <c r="AH281" i="1" s="1"/>
  <c r="Y281" i="1"/>
  <c r="Z281" i="1" s="1"/>
  <c r="AD277" i="1"/>
  <c r="AE277" i="1" s="1"/>
  <c r="P278" i="1"/>
  <c r="T279" i="1"/>
  <c r="U279" i="1" s="1"/>
  <c r="BH279" i="1"/>
  <c r="BI279" i="1" s="1"/>
  <c r="CV279" i="1"/>
  <c r="CW279" i="1" s="1"/>
  <c r="P279" i="1"/>
  <c r="Y279" i="1"/>
  <c r="Z279" i="1" s="1"/>
  <c r="AS279" i="1"/>
  <c r="AT279" i="1" s="1"/>
  <c r="BM279" i="1"/>
  <c r="BN279" i="1" s="1"/>
  <c r="CG279" i="1"/>
  <c r="CH279" i="1" s="1"/>
  <c r="DA279" i="1"/>
  <c r="DB279" i="1" s="1"/>
  <c r="P281" i="1"/>
  <c r="AD279" i="1"/>
  <c r="AE279" i="1" s="1"/>
  <c r="AX279" i="1"/>
  <c r="AY279" i="1" s="1"/>
  <c r="BR279" i="1"/>
  <c r="BS279" i="1" s="1"/>
  <c r="CL279" i="1"/>
  <c r="CM279" i="1" s="1"/>
  <c r="DF279" i="1"/>
  <c r="DG279" i="1" s="1"/>
  <c r="AD257" i="1"/>
  <c r="AE257" i="1" s="1"/>
  <c r="AX257" i="1"/>
  <c r="AY257" i="1" s="1"/>
  <c r="BR257" i="1"/>
  <c r="BS257" i="1" s="1"/>
  <c r="CL257" i="1"/>
  <c r="CM257" i="1" s="1"/>
  <c r="DF257" i="1"/>
  <c r="DG257" i="1" s="1"/>
  <c r="AX258" i="1"/>
  <c r="AY258" i="1" s="1"/>
  <c r="CL258" i="1"/>
  <c r="CM258" i="1" s="1"/>
  <c r="AD260" i="1"/>
  <c r="AE260" i="1" s="1"/>
  <c r="CB258" i="1"/>
  <c r="CC258" i="1" s="1"/>
  <c r="AN258" i="1"/>
  <c r="AO258" i="1" s="1"/>
  <c r="W254" i="1"/>
  <c r="AB254" i="1" s="1"/>
  <c r="T258" i="1"/>
  <c r="U258" i="1" s="1"/>
  <c r="BH258" i="1"/>
  <c r="BI258" i="1" s="1"/>
  <c r="CV258" i="1"/>
  <c r="CW258" i="1" s="1"/>
  <c r="U259" i="1"/>
  <c r="T256" i="1"/>
  <c r="U256" i="1" s="1"/>
  <c r="T257" i="1"/>
  <c r="U257" i="1" s="1"/>
  <c r="AN257" i="1"/>
  <c r="AO257" i="1" s="1"/>
  <c r="BH257" i="1"/>
  <c r="BI257" i="1" s="1"/>
  <c r="CB257" i="1"/>
  <c r="CC257" i="1" s="1"/>
  <c r="CV257" i="1"/>
  <c r="CW257" i="1" s="1"/>
  <c r="AD258" i="1"/>
  <c r="AE258" i="1" s="1"/>
  <c r="BR258" i="1"/>
  <c r="BS258" i="1" s="1"/>
  <c r="DF258" i="1"/>
  <c r="DG258" i="1" s="1"/>
  <c r="T252" i="1"/>
  <c r="W252" i="1"/>
  <c r="Y254" i="1"/>
  <c r="Y251" i="1"/>
  <c r="Z251" i="1" s="1"/>
  <c r="T253" i="1"/>
  <c r="Y255" i="1"/>
  <c r="Z255" i="1" s="1"/>
  <c r="W256" i="1"/>
  <c r="Y259" i="1"/>
  <c r="Z259" i="1" s="1"/>
  <c r="AB262" i="1"/>
  <c r="Y262" i="1"/>
  <c r="Z262" i="1" s="1"/>
  <c r="T251" i="1"/>
  <c r="AB251" i="1"/>
  <c r="W253" i="1"/>
  <c r="T255" i="1"/>
  <c r="AB255" i="1"/>
  <c r="P258" i="1"/>
  <c r="AG259" i="1"/>
  <c r="AD259" i="1"/>
  <c r="AE259" i="1" s="1"/>
  <c r="P260" i="1"/>
  <c r="AB261" i="1"/>
  <c r="Y261" i="1"/>
  <c r="Z261" i="1" s="1"/>
  <c r="Y257" i="1"/>
  <c r="Z257" i="1" s="1"/>
  <c r="AI257" i="1"/>
  <c r="AJ257" i="1" s="1"/>
  <c r="AS257" i="1"/>
  <c r="AT257" i="1" s="1"/>
  <c r="BC257" i="1"/>
  <c r="BD257" i="1" s="1"/>
  <c r="BM257" i="1"/>
  <c r="BN257" i="1" s="1"/>
  <c r="BW257" i="1"/>
  <c r="BX257" i="1" s="1"/>
  <c r="CG257" i="1"/>
  <c r="CH257" i="1" s="1"/>
  <c r="CQ257" i="1"/>
  <c r="CR257" i="1" s="1"/>
  <c r="DA257" i="1"/>
  <c r="DB257" i="1" s="1"/>
  <c r="DK257" i="1"/>
  <c r="DL257" i="1" s="1"/>
  <c r="Y258" i="1"/>
  <c r="Z258" i="1" s="1"/>
  <c r="AI258" i="1"/>
  <c r="AJ258" i="1" s="1"/>
  <c r="AS258" i="1"/>
  <c r="AT258" i="1" s="1"/>
  <c r="BC258" i="1"/>
  <c r="BD258" i="1" s="1"/>
  <c r="BM258" i="1"/>
  <c r="BN258" i="1" s="1"/>
  <c r="BW258" i="1"/>
  <c r="BX258" i="1" s="1"/>
  <c r="CG258" i="1"/>
  <c r="CH258" i="1" s="1"/>
  <c r="CQ258" i="1"/>
  <c r="CR258" i="1" s="1"/>
  <c r="DA258" i="1"/>
  <c r="DB258" i="1" s="1"/>
  <c r="DK258" i="1"/>
  <c r="DL258" i="1" s="1"/>
  <c r="P259" i="1"/>
  <c r="AN260" i="1"/>
  <c r="AO260" i="1" s="1"/>
  <c r="AV260" i="1"/>
  <c r="AS260" i="1"/>
  <c r="AT260" i="1" s="1"/>
  <c r="Y260" i="1"/>
  <c r="Z260" i="1" s="1"/>
  <c r="AI260" i="1"/>
  <c r="AJ260" i="1" s="1"/>
  <c r="DV282" i="1"/>
  <c r="DV263" i="1"/>
  <c r="O282" i="1"/>
  <c r="O263" i="1"/>
  <c r="T241" i="1"/>
  <c r="U241" i="1" s="1"/>
  <c r="X242" i="1"/>
  <c r="AC242" i="1" s="1"/>
  <c r="AH242" i="1" s="1"/>
  <c r="AM242" i="1" s="1"/>
  <c r="AR242" i="1" s="1"/>
  <c r="AW242" i="1" s="1"/>
  <c r="BB242" i="1" s="1"/>
  <c r="BG242" i="1" s="1"/>
  <c r="BL242" i="1" s="1"/>
  <c r="BQ242" i="1" s="1"/>
  <c r="BV242" i="1" s="1"/>
  <c r="CA242" i="1" s="1"/>
  <c r="CF242" i="1" s="1"/>
  <c r="CK242" i="1" s="1"/>
  <c r="CP242" i="1" s="1"/>
  <c r="CU242" i="1" s="1"/>
  <c r="CZ242" i="1" s="1"/>
  <c r="DE242" i="1" s="1"/>
  <c r="DJ242" i="1" s="1"/>
  <c r="DO242" i="1" s="1"/>
  <c r="T242" i="1"/>
  <c r="U242" i="1" s="1"/>
  <c r="BC235" i="1"/>
  <c r="BD235" i="1" s="1"/>
  <c r="CQ235" i="1"/>
  <c r="CR235" i="1" s="1"/>
  <c r="Y235" i="1"/>
  <c r="Z235" i="1" s="1"/>
  <c r="DA235" i="1"/>
  <c r="DB235" i="1" s="1"/>
  <c r="Y236" i="1"/>
  <c r="Z236" i="1" s="1"/>
  <c r="X241" i="1"/>
  <c r="AC241" i="1" s="1"/>
  <c r="AH241" i="1" s="1"/>
  <c r="AM241" i="1" s="1"/>
  <c r="AR241" i="1" s="1"/>
  <c r="AW241" i="1" s="1"/>
  <c r="BB241" i="1" s="1"/>
  <c r="BG241" i="1" s="1"/>
  <c r="BL241" i="1" s="1"/>
  <c r="BQ241" i="1" s="1"/>
  <c r="BV241" i="1" s="1"/>
  <c r="CA241" i="1" s="1"/>
  <c r="CF241" i="1" s="1"/>
  <c r="CK241" i="1" s="1"/>
  <c r="CP241" i="1" s="1"/>
  <c r="CU241" i="1" s="1"/>
  <c r="CZ241" i="1" s="1"/>
  <c r="DE241" i="1" s="1"/>
  <c r="DJ241" i="1" s="1"/>
  <c r="DO241" i="1" s="1"/>
  <c r="AI235" i="1"/>
  <c r="AJ235" i="1" s="1"/>
  <c r="BW235" i="1"/>
  <c r="BX235" i="1" s="1"/>
  <c r="DK235" i="1"/>
  <c r="DL235" i="1" s="1"/>
  <c r="T233" i="1"/>
  <c r="BM235" i="1"/>
  <c r="BN235" i="1" s="1"/>
  <c r="T238" i="1"/>
  <c r="U238" i="1" s="1"/>
  <c r="Y233" i="1"/>
  <c r="Z233" i="1" s="1"/>
  <c r="T234" i="1"/>
  <c r="U234" i="1" s="1"/>
  <c r="DP235" i="1"/>
  <c r="DQ235" i="1" s="1"/>
  <c r="AS235" i="1"/>
  <c r="AT235" i="1" s="1"/>
  <c r="CG235" i="1"/>
  <c r="CH235" i="1" s="1"/>
  <c r="T236" i="1"/>
  <c r="U236" i="1" s="1"/>
  <c r="Y238" i="1"/>
  <c r="Z238" i="1" s="1"/>
  <c r="T239" i="1"/>
  <c r="U239" i="1" s="1"/>
  <c r="T240" i="1"/>
  <c r="U240" i="1" s="1"/>
  <c r="O243" i="1"/>
  <c r="P243" i="1" s="1"/>
  <c r="AD238" i="1"/>
  <c r="AE238" i="1" s="1"/>
  <c r="AG238" i="1"/>
  <c r="DV244" i="1"/>
  <c r="AD235" i="1"/>
  <c r="AE235" i="1" s="1"/>
  <c r="AX235" i="1"/>
  <c r="AY235" i="1" s="1"/>
  <c r="BR235" i="1"/>
  <c r="BS235" i="1" s="1"/>
  <c r="CL235" i="1"/>
  <c r="CM235" i="1" s="1"/>
  <c r="DF235" i="1"/>
  <c r="DG235" i="1" s="1"/>
  <c r="AD233" i="1"/>
  <c r="AE233" i="1" s="1"/>
  <c r="AG233" i="1"/>
  <c r="X234" i="1"/>
  <c r="AC234" i="1" s="1"/>
  <c r="AH234" i="1" s="1"/>
  <c r="AM234" i="1" s="1"/>
  <c r="AR234" i="1" s="1"/>
  <c r="AW234" i="1" s="1"/>
  <c r="BB234" i="1" s="1"/>
  <c r="BG234" i="1" s="1"/>
  <c r="BL234" i="1" s="1"/>
  <c r="BQ234" i="1" s="1"/>
  <c r="BV234" i="1" s="1"/>
  <c r="CA234" i="1" s="1"/>
  <c r="CF234" i="1" s="1"/>
  <c r="CK234" i="1" s="1"/>
  <c r="CP234" i="1" s="1"/>
  <c r="CU234" i="1" s="1"/>
  <c r="CZ234" i="1" s="1"/>
  <c r="DE234" i="1" s="1"/>
  <c r="DJ234" i="1" s="1"/>
  <c r="DO234" i="1" s="1"/>
  <c r="T235" i="1"/>
  <c r="U235" i="1" s="1"/>
  <c r="AN235" i="1"/>
  <c r="AO235" i="1" s="1"/>
  <c r="BH235" i="1"/>
  <c r="BI235" i="1" s="1"/>
  <c r="CB235" i="1"/>
  <c r="CC235" i="1" s="1"/>
  <c r="CV235" i="1"/>
  <c r="CW235" i="1" s="1"/>
  <c r="AB236" i="1"/>
  <c r="AG240" i="1"/>
  <c r="AD240" i="1"/>
  <c r="AE240" i="1" s="1"/>
  <c r="Y240" i="1"/>
  <c r="Z240" i="1" s="1"/>
  <c r="AB237" i="1"/>
  <c r="Y237" i="1"/>
  <c r="Z237" i="1" s="1"/>
  <c r="AB234" i="1"/>
  <c r="T237" i="1"/>
  <c r="Y239" i="1"/>
  <c r="Z239" i="1" s="1"/>
  <c r="AB239" i="1"/>
  <c r="AB241" i="1"/>
  <c r="DP243" i="1"/>
  <c r="DQ243" i="1" s="1"/>
  <c r="DK243" i="1"/>
  <c r="DL243" i="1" s="1"/>
  <c r="DF243" i="1"/>
  <c r="DG243" i="1" s="1"/>
  <c r="DA243" i="1"/>
  <c r="DB243" i="1" s="1"/>
  <c r="CV243" i="1"/>
  <c r="CW243" i="1" s="1"/>
  <c r="CQ243" i="1"/>
  <c r="CR243" i="1" s="1"/>
  <c r="CL243" i="1"/>
  <c r="CM243" i="1" s="1"/>
  <c r="CG243" i="1"/>
  <c r="CH243" i="1" s="1"/>
  <c r="CB243" i="1"/>
  <c r="CC243" i="1" s="1"/>
  <c r="BW243" i="1"/>
  <c r="BX243" i="1" s="1"/>
  <c r="BR243" i="1"/>
  <c r="BS243" i="1" s="1"/>
  <c r="BM243" i="1"/>
  <c r="BN243" i="1" s="1"/>
  <c r="BH243" i="1"/>
  <c r="BI243" i="1" s="1"/>
  <c r="BC243" i="1"/>
  <c r="BD243" i="1" s="1"/>
  <c r="AX243" i="1"/>
  <c r="AY243" i="1" s="1"/>
  <c r="AS243" i="1"/>
  <c r="AT243" i="1" s="1"/>
  <c r="AN243" i="1"/>
  <c r="AO243" i="1" s="1"/>
  <c r="AI243" i="1"/>
  <c r="AJ243" i="1" s="1"/>
  <c r="AD243" i="1"/>
  <c r="AE243" i="1" s="1"/>
  <c r="T243" i="1"/>
  <c r="U243" i="1" s="1"/>
  <c r="Y243" i="1"/>
  <c r="Z243" i="1" s="1"/>
  <c r="AB242" i="1"/>
  <c r="R151" i="1"/>
  <c r="W151" i="1" s="1"/>
  <c r="AB151" i="1" s="1"/>
  <c r="AG151" i="1" s="1"/>
  <c r="AL151" i="1" s="1"/>
  <c r="AQ151" i="1" s="1"/>
  <c r="AV151" i="1" s="1"/>
  <c r="BA151" i="1" s="1"/>
  <c r="BF151" i="1" s="1"/>
  <c r="BK151" i="1" s="1"/>
  <c r="BP151" i="1" s="1"/>
  <c r="BU151" i="1" s="1"/>
  <c r="BZ151" i="1" s="1"/>
  <c r="CE151" i="1" s="1"/>
  <c r="CJ151" i="1" s="1"/>
  <c r="CO151" i="1" s="1"/>
  <c r="CT151" i="1" s="1"/>
  <c r="CY151" i="1" s="1"/>
  <c r="DD151" i="1" s="1"/>
  <c r="DI151" i="1" s="1"/>
  <c r="DN151" i="1" s="1"/>
  <c r="S151" i="1"/>
  <c r="X151" i="1" s="1"/>
  <c r="AC151" i="1" s="1"/>
  <c r="AH151" i="1" s="1"/>
  <c r="AM151" i="1" s="1"/>
  <c r="AR151" i="1" s="1"/>
  <c r="AW151" i="1" s="1"/>
  <c r="BB151" i="1" s="1"/>
  <c r="BG151" i="1" s="1"/>
  <c r="BL151" i="1" s="1"/>
  <c r="BQ151" i="1" s="1"/>
  <c r="BV151" i="1" s="1"/>
  <c r="CA151" i="1" s="1"/>
  <c r="CF151" i="1" s="1"/>
  <c r="CK151" i="1" s="1"/>
  <c r="CP151" i="1" s="1"/>
  <c r="CU151" i="1" s="1"/>
  <c r="CZ151" i="1" s="1"/>
  <c r="DE151" i="1" s="1"/>
  <c r="DJ151" i="1" s="1"/>
  <c r="DO151" i="1" s="1"/>
  <c r="R152" i="1"/>
  <c r="W152" i="1" s="1"/>
  <c r="AB152" i="1" s="1"/>
  <c r="AG152" i="1" s="1"/>
  <c r="AL152" i="1" s="1"/>
  <c r="AQ152" i="1" s="1"/>
  <c r="AV152" i="1" s="1"/>
  <c r="BA152" i="1" s="1"/>
  <c r="BF152" i="1" s="1"/>
  <c r="BK152" i="1" s="1"/>
  <c r="BP152" i="1" s="1"/>
  <c r="BU152" i="1" s="1"/>
  <c r="BZ152" i="1" s="1"/>
  <c r="CE152" i="1" s="1"/>
  <c r="CJ152" i="1" s="1"/>
  <c r="CO152" i="1" s="1"/>
  <c r="CT152" i="1" s="1"/>
  <c r="CY152" i="1" s="1"/>
  <c r="DD152" i="1" s="1"/>
  <c r="DI152" i="1" s="1"/>
  <c r="DN152" i="1" s="1"/>
  <c r="S152" i="1"/>
  <c r="X152" i="1" s="1"/>
  <c r="AC152" i="1" s="1"/>
  <c r="AH152" i="1" s="1"/>
  <c r="AM152" i="1" s="1"/>
  <c r="AR152" i="1" s="1"/>
  <c r="AW152" i="1" s="1"/>
  <c r="BB152" i="1" s="1"/>
  <c r="BG152" i="1" s="1"/>
  <c r="BL152" i="1" s="1"/>
  <c r="BQ152" i="1" s="1"/>
  <c r="BV152" i="1" s="1"/>
  <c r="CA152" i="1" s="1"/>
  <c r="CF152" i="1" s="1"/>
  <c r="CK152" i="1" s="1"/>
  <c r="CP152" i="1" s="1"/>
  <c r="CU152" i="1" s="1"/>
  <c r="CZ152" i="1" s="1"/>
  <c r="DE152" i="1" s="1"/>
  <c r="DJ152" i="1" s="1"/>
  <c r="DO152" i="1" s="1"/>
  <c r="R153" i="1"/>
  <c r="W153" i="1" s="1"/>
  <c r="AB153" i="1" s="1"/>
  <c r="AG153" i="1" s="1"/>
  <c r="AL153" i="1" s="1"/>
  <c r="AQ153" i="1" s="1"/>
  <c r="AV153" i="1" s="1"/>
  <c r="BA153" i="1" s="1"/>
  <c r="BF153" i="1" s="1"/>
  <c r="BK153" i="1" s="1"/>
  <c r="BP153" i="1" s="1"/>
  <c r="BU153" i="1" s="1"/>
  <c r="BZ153" i="1" s="1"/>
  <c r="CE153" i="1" s="1"/>
  <c r="CJ153" i="1" s="1"/>
  <c r="CO153" i="1" s="1"/>
  <c r="CT153" i="1" s="1"/>
  <c r="CY153" i="1" s="1"/>
  <c r="DD153" i="1" s="1"/>
  <c r="DI153" i="1" s="1"/>
  <c r="DN153" i="1" s="1"/>
  <c r="S153" i="1"/>
  <c r="X153" i="1" s="1"/>
  <c r="AC153" i="1" s="1"/>
  <c r="AH153" i="1" s="1"/>
  <c r="AM153" i="1" s="1"/>
  <c r="AR153" i="1" s="1"/>
  <c r="AW153" i="1" s="1"/>
  <c r="BB153" i="1" s="1"/>
  <c r="BG153" i="1" s="1"/>
  <c r="BL153" i="1" s="1"/>
  <c r="BQ153" i="1" s="1"/>
  <c r="BV153" i="1" s="1"/>
  <c r="CA153" i="1" s="1"/>
  <c r="CF153" i="1" s="1"/>
  <c r="CK153" i="1" s="1"/>
  <c r="CP153" i="1" s="1"/>
  <c r="CU153" i="1" s="1"/>
  <c r="CZ153" i="1" s="1"/>
  <c r="DE153" i="1" s="1"/>
  <c r="DJ153" i="1" s="1"/>
  <c r="DO153" i="1" s="1"/>
  <c r="R154" i="1"/>
  <c r="W154" i="1" s="1"/>
  <c r="AB154" i="1" s="1"/>
  <c r="AG154" i="1" s="1"/>
  <c r="AL154" i="1" s="1"/>
  <c r="AQ154" i="1" s="1"/>
  <c r="AV154" i="1" s="1"/>
  <c r="BA154" i="1" s="1"/>
  <c r="BF154" i="1" s="1"/>
  <c r="BK154" i="1" s="1"/>
  <c r="BP154" i="1" s="1"/>
  <c r="BU154" i="1" s="1"/>
  <c r="BZ154" i="1" s="1"/>
  <c r="CE154" i="1" s="1"/>
  <c r="CJ154" i="1" s="1"/>
  <c r="CO154" i="1" s="1"/>
  <c r="CT154" i="1" s="1"/>
  <c r="CY154" i="1" s="1"/>
  <c r="DD154" i="1" s="1"/>
  <c r="DI154" i="1" s="1"/>
  <c r="DN154" i="1" s="1"/>
  <c r="S154" i="1"/>
  <c r="X154" i="1" s="1"/>
  <c r="AC154" i="1" s="1"/>
  <c r="AH154" i="1" s="1"/>
  <c r="AM154" i="1" s="1"/>
  <c r="AR154" i="1" s="1"/>
  <c r="AW154" i="1" s="1"/>
  <c r="BB154" i="1" s="1"/>
  <c r="BG154" i="1" s="1"/>
  <c r="BL154" i="1" s="1"/>
  <c r="BQ154" i="1" s="1"/>
  <c r="BV154" i="1" s="1"/>
  <c r="CA154" i="1" s="1"/>
  <c r="CF154" i="1" s="1"/>
  <c r="CK154" i="1" s="1"/>
  <c r="CP154" i="1" s="1"/>
  <c r="CU154" i="1" s="1"/>
  <c r="CZ154" i="1" s="1"/>
  <c r="DE154" i="1" s="1"/>
  <c r="DJ154" i="1" s="1"/>
  <c r="DO154" i="1" s="1"/>
  <c r="R155" i="1"/>
  <c r="W155" i="1" s="1"/>
  <c r="AB155" i="1" s="1"/>
  <c r="AG155" i="1" s="1"/>
  <c r="AL155" i="1" s="1"/>
  <c r="AQ155" i="1" s="1"/>
  <c r="AV155" i="1" s="1"/>
  <c r="BA155" i="1" s="1"/>
  <c r="BF155" i="1" s="1"/>
  <c r="BK155" i="1" s="1"/>
  <c r="BP155" i="1" s="1"/>
  <c r="BU155" i="1" s="1"/>
  <c r="BZ155" i="1" s="1"/>
  <c r="CE155" i="1" s="1"/>
  <c r="CJ155" i="1" s="1"/>
  <c r="CO155" i="1" s="1"/>
  <c r="CT155" i="1" s="1"/>
  <c r="CY155" i="1" s="1"/>
  <c r="DD155" i="1" s="1"/>
  <c r="DI155" i="1" s="1"/>
  <c r="DN155" i="1" s="1"/>
  <c r="S155" i="1"/>
  <c r="X155" i="1" s="1"/>
  <c r="AC155" i="1" s="1"/>
  <c r="AH155" i="1" s="1"/>
  <c r="AM155" i="1" s="1"/>
  <c r="AR155" i="1" s="1"/>
  <c r="AW155" i="1" s="1"/>
  <c r="BB155" i="1" s="1"/>
  <c r="BG155" i="1" s="1"/>
  <c r="BL155" i="1" s="1"/>
  <c r="BQ155" i="1" s="1"/>
  <c r="BV155" i="1" s="1"/>
  <c r="CA155" i="1" s="1"/>
  <c r="CF155" i="1" s="1"/>
  <c r="CK155" i="1" s="1"/>
  <c r="CP155" i="1" s="1"/>
  <c r="CU155" i="1" s="1"/>
  <c r="CZ155" i="1" s="1"/>
  <c r="DE155" i="1" s="1"/>
  <c r="DJ155" i="1" s="1"/>
  <c r="DO155" i="1" s="1"/>
  <c r="R156" i="1"/>
  <c r="W156" i="1" s="1"/>
  <c r="AB156" i="1" s="1"/>
  <c r="AG156" i="1" s="1"/>
  <c r="AL156" i="1" s="1"/>
  <c r="AQ156" i="1" s="1"/>
  <c r="AV156" i="1" s="1"/>
  <c r="BA156" i="1" s="1"/>
  <c r="BF156" i="1" s="1"/>
  <c r="BK156" i="1" s="1"/>
  <c r="BP156" i="1" s="1"/>
  <c r="BU156" i="1" s="1"/>
  <c r="BZ156" i="1" s="1"/>
  <c r="CE156" i="1" s="1"/>
  <c r="CJ156" i="1" s="1"/>
  <c r="CO156" i="1" s="1"/>
  <c r="CT156" i="1" s="1"/>
  <c r="CY156" i="1" s="1"/>
  <c r="DD156" i="1" s="1"/>
  <c r="DI156" i="1" s="1"/>
  <c r="DN156" i="1" s="1"/>
  <c r="S156" i="1"/>
  <c r="X156" i="1" s="1"/>
  <c r="AC156" i="1" s="1"/>
  <c r="AH156" i="1" s="1"/>
  <c r="AM156" i="1" s="1"/>
  <c r="AR156" i="1" s="1"/>
  <c r="AW156" i="1" s="1"/>
  <c r="BB156" i="1" s="1"/>
  <c r="BG156" i="1" s="1"/>
  <c r="BL156" i="1" s="1"/>
  <c r="BQ156" i="1" s="1"/>
  <c r="BV156" i="1" s="1"/>
  <c r="CA156" i="1" s="1"/>
  <c r="CF156" i="1" s="1"/>
  <c r="CK156" i="1" s="1"/>
  <c r="CP156" i="1" s="1"/>
  <c r="CU156" i="1" s="1"/>
  <c r="CZ156" i="1" s="1"/>
  <c r="DE156" i="1" s="1"/>
  <c r="DJ156" i="1" s="1"/>
  <c r="DO156" i="1" s="1"/>
  <c r="R157" i="1"/>
  <c r="W157" i="1" s="1"/>
  <c r="AB157" i="1" s="1"/>
  <c r="AG157" i="1" s="1"/>
  <c r="AL157" i="1" s="1"/>
  <c r="AQ157" i="1" s="1"/>
  <c r="AV157" i="1" s="1"/>
  <c r="BA157" i="1" s="1"/>
  <c r="BF157" i="1" s="1"/>
  <c r="BK157" i="1" s="1"/>
  <c r="BP157" i="1" s="1"/>
  <c r="BU157" i="1" s="1"/>
  <c r="BZ157" i="1" s="1"/>
  <c r="CE157" i="1" s="1"/>
  <c r="CJ157" i="1" s="1"/>
  <c r="CO157" i="1" s="1"/>
  <c r="CT157" i="1" s="1"/>
  <c r="CY157" i="1" s="1"/>
  <c r="DD157" i="1" s="1"/>
  <c r="DI157" i="1" s="1"/>
  <c r="DN157" i="1" s="1"/>
  <c r="S157" i="1"/>
  <c r="X157" i="1" s="1"/>
  <c r="AC157" i="1" s="1"/>
  <c r="AH157" i="1" s="1"/>
  <c r="AM157" i="1" s="1"/>
  <c r="AR157" i="1" s="1"/>
  <c r="AW157" i="1" s="1"/>
  <c r="BB157" i="1" s="1"/>
  <c r="BG157" i="1" s="1"/>
  <c r="BL157" i="1" s="1"/>
  <c r="BQ157" i="1" s="1"/>
  <c r="BV157" i="1" s="1"/>
  <c r="CA157" i="1" s="1"/>
  <c r="CF157" i="1" s="1"/>
  <c r="CK157" i="1" s="1"/>
  <c r="CP157" i="1" s="1"/>
  <c r="CU157" i="1" s="1"/>
  <c r="CZ157" i="1" s="1"/>
  <c r="DE157" i="1" s="1"/>
  <c r="DJ157" i="1" s="1"/>
  <c r="DO157" i="1" s="1"/>
  <c r="R158" i="1"/>
  <c r="W158" i="1" s="1"/>
  <c r="AB158" i="1" s="1"/>
  <c r="AG158" i="1" s="1"/>
  <c r="AL158" i="1" s="1"/>
  <c r="AQ158" i="1" s="1"/>
  <c r="AV158" i="1" s="1"/>
  <c r="BA158" i="1" s="1"/>
  <c r="BF158" i="1" s="1"/>
  <c r="BK158" i="1" s="1"/>
  <c r="BP158" i="1" s="1"/>
  <c r="BU158" i="1" s="1"/>
  <c r="BZ158" i="1" s="1"/>
  <c r="CE158" i="1" s="1"/>
  <c r="CJ158" i="1" s="1"/>
  <c r="CO158" i="1" s="1"/>
  <c r="CT158" i="1" s="1"/>
  <c r="CY158" i="1" s="1"/>
  <c r="DD158" i="1" s="1"/>
  <c r="DI158" i="1" s="1"/>
  <c r="DN158" i="1" s="1"/>
  <c r="S158" i="1"/>
  <c r="X158" i="1" s="1"/>
  <c r="AC158" i="1" s="1"/>
  <c r="AH158" i="1" s="1"/>
  <c r="AM158" i="1" s="1"/>
  <c r="AR158" i="1" s="1"/>
  <c r="AW158" i="1" s="1"/>
  <c r="BB158" i="1" s="1"/>
  <c r="BG158" i="1" s="1"/>
  <c r="BL158" i="1" s="1"/>
  <c r="BQ158" i="1" s="1"/>
  <c r="BV158" i="1" s="1"/>
  <c r="CA158" i="1" s="1"/>
  <c r="CF158" i="1" s="1"/>
  <c r="CK158" i="1" s="1"/>
  <c r="CP158" i="1" s="1"/>
  <c r="CU158" i="1" s="1"/>
  <c r="CZ158" i="1" s="1"/>
  <c r="DE158" i="1" s="1"/>
  <c r="DJ158" i="1" s="1"/>
  <c r="DO158" i="1" s="1"/>
  <c r="R159" i="1"/>
  <c r="W159" i="1" s="1"/>
  <c r="AB159" i="1" s="1"/>
  <c r="AG159" i="1" s="1"/>
  <c r="AL159" i="1" s="1"/>
  <c r="AQ159" i="1" s="1"/>
  <c r="AV159" i="1" s="1"/>
  <c r="BA159" i="1" s="1"/>
  <c r="BF159" i="1" s="1"/>
  <c r="BK159" i="1" s="1"/>
  <c r="BP159" i="1" s="1"/>
  <c r="BU159" i="1" s="1"/>
  <c r="BZ159" i="1" s="1"/>
  <c r="CE159" i="1" s="1"/>
  <c r="CJ159" i="1" s="1"/>
  <c r="CO159" i="1" s="1"/>
  <c r="CT159" i="1" s="1"/>
  <c r="CY159" i="1" s="1"/>
  <c r="DD159" i="1" s="1"/>
  <c r="DI159" i="1" s="1"/>
  <c r="DN159" i="1" s="1"/>
  <c r="S159" i="1"/>
  <c r="X159" i="1" s="1"/>
  <c r="AC159" i="1" s="1"/>
  <c r="AH159" i="1" s="1"/>
  <c r="AM159" i="1" s="1"/>
  <c r="AR159" i="1" s="1"/>
  <c r="AW159" i="1" s="1"/>
  <c r="BB159" i="1" s="1"/>
  <c r="BG159" i="1" s="1"/>
  <c r="BL159" i="1" s="1"/>
  <c r="BQ159" i="1" s="1"/>
  <c r="BV159" i="1" s="1"/>
  <c r="CA159" i="1" s="1"/>
  <c r="CF159" i="1" s="1"/>
  <c r="CK159" i="1" s="1"/>
  <c r="CP159" i="1" s="1"/>
  <c r="CU159" i="1" s="1"/>
  <c r="CZ159" i="1" s="1"/>
  <c r="DE159" i="1" s="1"/>
  <c r="DJ159" i="1" s="1"/>
  <c r="DO159" i="1" s="1"/>
  <c r="R160" i="1"/>
  <c r="W160" i="1" s="1"/>
  <c r="AB160" i="1" s="1"/>
  <c r="AG160" i="1" s="1"/>
  <c r="AL160" i="1" s="1"/>
  <c r="AQ160" i="1" s="1"/>
  <c r="AV160" i="1" s="1"/>
  <c r="BA160" i="1" s="1"/>
  <c r="BF160" i="1" s="1"/>
  <c r="BK160" i="1" s="1"/>
  <c r="BP160" i="1" s="1"/>
  <c r="BU160" i="1" s="1"/>
  <c r="BZ160" i="1" s="1"/>
  <c r="CE160" i="1" s="1"/>
  <c r="CJ160" i="1" s="1"/>
  <c r="CO160" i="1" s="1"/>
  <c r="CT160" i="1" s="1"/>
  <c r="CY160" i="1" s="1"/>
  <c r="DD160" i="1" s="1"/>
  <c r="DI160" i="1" s="1"/>
  <c r="DN160" i="1" s="1"/>
  <c r="S160" i="1"/>
  <c r="X160" i="1" s="1"/>
  <c r="AC160" i="1" s="1"/>
  <c r="AH160" i="1" s="1"/>
  <c r="AM160" i="1" s="1"/>
  <c r="AR160" i="1" s="1"/>
  <c r="AW160" i="1" s="1"/>
  <c r="BB160" i="1" s="1"/>
  <c r="BG160" i="1" s="1"/>
  <c r="BL160" i="1" s="1"/>
  <c r="BQ160" i="1" s="1"/>
  <c r="BV160" i="1" s="1"/>
  <c r="CA160" i="1" s="1"/>
  <c r="CF160" i="1" s="1"/>
  <c r="CK160" i="1" s="1"/>
  <c r="CP160" i="1" s="1"/>
  <c r="CU160" i="1" s="1"/>
  <c r="CZ160" i="1" s="1"/>
  <c r="DE160" i="1" s="1"/>
  <c r="DJ160" i="1" s="1"/>
  <c r="DO160" i="1" s="1"/>
  <c r="R161" i="1"/>
  <c r="W161" i="1" s="1"/>
  <c r="AB161" i="1" s="1"/>
  <c r="AG161" i="1" s="1"/>
  <c r="AL161" i="1" s="1"/>
  <c r="AQ161" i="1" s="1"/>
  <c r="AV161" i="1" s="1"/>
  <c r="BA161" i="1" s="1"/>
  <c r="BF161" i="1" s="1"/>
  <c r="BK161" i="1" s="1"/>
  <c r="BP161" i="1" s="1"/>
  <c r="BU161" i="1" s="1"/>
  <c r="BZ161" i="1" s="1"/>
  <c r="CE161" i="1" s="1"/>
  <c r="CJ161" i="1" s="1"/>
  <c r="CO161" i="1" s="1"/>
  <c r="CT161" i="1" s="1"/>
  <c r="CY161" i="1" s="1"/>
  <c r="DD161" i="1" s="1"/>
  <c r="DI161" i="1" s="1"/>
  <c r="DN161" i="1" s="1"/>
  <c r="S161" i="1"/>
  <c r="X161" i="1" s="1"/>
  <c r="AC161" i="1" s="1"/>
  <c r="AH161" i="1" s="1"/>
  <c r="AM161" i="1" s="1"/>
  <c r="AR161" i="1" s="1"/>
  <c r="AW161" i="1" s="1"/>
  <c r="BB161" i="1" s="1"/>
  <c r="BG161" i="1" s="1"/>
  <c r="BL161" i="1" s="1"/>
  <c r="BQ161" i="1" s="1"/>
  <c r="BV161" i="1" s="1"/>
  <c r="CA161" i="1" s="1"/>
  <c r="CF161" i="1" s="1"/>
  <c r="CK161" i="1" s="1"/>
  <c r="CP161" i="1" s="1"/>
  <c r="CU161" i="1" s="1"/>
  <c r="CZ161" i="1" s="1"/>
  <c r="DE161" i="1" s="1"/>
  <c r="DJ161" i="1" s="1"/>
  <c r="DO161" i="1" s="1"/>
  <c r="R162" i="1"/>
  <c r="W162" i="1" s="1"/>
  <c r="AB162" i="1" s="1"/>
  <c r="AG162" i="1" s="1"/>
  <c r="AL162" i="1" s="1"/>
  <c r="AQ162" i="1" s="1"/>
  <c r="AV162" i="1" s="1"/>
  <c r="BA162" i="1" s="1"/>
  <c r="BF162" i="1" s="1"/>
  <c r="BK162" i="1" s="1"/>
  <c r="BP162" i="1" s="1"/>
  <c r="BU162" i="1" s="1"/>
  <c r="BZ162" i="1" s="1"/>
  <c r="CE162" i="1" s="1"/>
  <c r="CJ162" i="1" s="1"/>
  <c r="CO162" i="1" s="1"/>
  <c r="CT162" i="1" s="1"/>
  <c r="CY162" i="1" s="1"/>
  <c r="DD162" i="1" s="1"/>
  <c r="DI162" i="1" s="1"/>
  <c r="DN162" i="1" s="1"/>
  <c r="S162" i="1"/>
  <c r="X162" i="1" s="1"/>
  <c r="AC162" i="1" s="1"/>
  <c r="AH162" i="1" s="1"/>
  <c r="AM162" i="1" s="1"/>
  <c r="AR162" i="1" s="1"/>
  <c r="AW162" i="1" s="1"/>
  <c r="BB162" i="1" s="1"/>
  <c r="BG162" i="1" s="1"/>
  <c r="BL162" i="1" s="1"/>
  <c r="BQ162" i="1" s="1"/>
  <c r="BV162" i="1" s="1"/>
  <c r="CA162" i="1" s="1"/>
  <c r="CF162" i="1" s="1"/>
  <c r="CK162" i="1" s="1"/>
  <c r="CP162" i="1" s="1"/>
  <c r="CU162" i="1" s="1"/>
  <c r="CZ162" i="1" s="1"/>
  <c r="DE162" i="1" s="1"/>
  <c r="DJ162" i="1" s="1"/>
  <c r="DO162" i="1" s="1"/>
  <c r="R163" i="1"/>
  <c r="W163" i="1" s="1"/>
  <c r="AB163" i="1" s="1"/>
  <c r="AG163" i="1" s="1"/>
  <c r="AL163" i="1" s="1"/>
  <c r="AQ163" i="1" s="1"/>
  <c r="AV163" i="1" s="1"/>
  <c r="BA163" i="1" s="1"/>
  <c r="BF163" i="1" s="1"/>
  <c r="BK163" i="1" s="1"/>
  <c r="BP163" i="1" s="1"/>
  <c r="BU163" i="1" s="1"/>
  <c r="BZ163" i="1" s="1"/>
  <c r="CE163" i="1" s="1"/>
  <c r="CJ163" i="1" s="1"/>
  <c r="CO163" i="1" s="1"/>
  <c r="CT163" i="1" s="1"/>
  <c r="CY163" i="1" s="1"/>
  <c r="DD163" i="1" s="1"/>
  <c r="DI163" i="1" s="1"/>
  <c r="DN163" i="1" s="1"/>
  <c r="S163" i="1"/>
  <c r="X163" i="1" s="1"/>
  <c r="AC163" i="1" s="1"/>
  <c r="AH163" i="1" s="1"/>
  <c r="AM163" i="1" s="1"/>
  <c r="AR163" i="1" s="1"/>
  <c r="AW163" i="1" s="1"/>
  <c r="BB163" i="1" s="1"/>
  <c r="BG163" i="1" s="1"/>
  <c r="BL163" i="1" s="1"/>
  <c r="BQ163" i="1" s="1"/>
  <c r="BV163" i="1" s="1"/>
  <c r="CA163" i="1" s="1"/>
  <c r="CF163" i="1" s="1"/>
  <c r="CK163" i="1" s="1"/>
  <c r="CP163" i="1" s="1"/>
  <c r="CU163" i="1" s="1"/>
  <c r="CZ163" i="1" s="1"/>
  <c r="DE163" i="1" s="1"/>
  <c r="DJ163" i="1" s="1"/>
  <c r="DO163" i="1" s="1"/>
  <c r="R164" i="1"/>
  <c r="W164" i="1" s="1"/>
  <c r="AB164" i="1" s="1"/>
  <c r="AG164" i="1" s="1"/>
  <c r="AL164" i="1" s="1"/>
  <c r="AQ164" i="1" s="1"/>
  <c r="AV164" i="1" s="1"/>
  <c r="BA164" i="1" s="1"/>
  <c r="BF164" i="1" s="1"/>
  <c r="BK164" i="1" s="1"/>
  <c r="BP164" i="1" s="1"/>
  <c r="BU164" i="1" s="1"/>
  <c r="BZ164" i="1" s="1"/>
  <c r="CE164" i="1" s="1"/>
  <c r="CJ164" i="1" s="1"/>
  <c r="CO164" i="1" s="1"/>
  <c r="CT164" i="1" s="1"/>
  <c r="CY164" i="1" s="1"/>
  <c r="DD164" i="1" s="1"/>
  <c r="DI164" i="1" s="1"/>
  <c r="DN164" i="1" s="1"/>
  <c r="S164" i="1"/>
  <c r="X164" i="1" s="1"/>
  <c r="AC164" i="1" s="1"/>
  <c r="AH164" i="1" s="1"/>
  <c r="AM164" i="1" s="1"/>
  <c r="AR164" i="1" s="1"/>
  <c r="AW164" i="1" s="1"/>
  <c r="BB164" i="1" s="1"/>
  <c r="BG164" i="1" s="1"/>
  <c r="BL164" i="1" s="1"/>
  <c r="BQ164" i="1" s="1"/>
  <c r="BV164" i="1" s="1"/>
  <c r="CA164" i="1" s="1"/>
  <c r="CF164" i="1" s="1"/>
  <c r="CK164" i="1" s="1"/>
  <c r="CP164" i="1" s="1"/>
  <c r="CU164" i="1" s="1"/>
  <c r="CZ164" i="1" s="1"/>
  <c r="DE164" i="1" s="1"/>
  <c r="DJ164" i="1" s="1"/>
  <c r="DO164" i="1" s="1"/>
  <c r="R165" i="1"/>
  <c r="W165" i="1" s="1"/>
  <c r="AB165" i="1" s="1"/>
  <c r="AG165" i="1" s="1"/>
  <c r="AL165" i="1" s="1"/>
  <c r="AQ165" i="1" s="1"/>
  <c r="AV165" i="1" s="1"/>
  <c r="BA165" i="1" s="1"/>
  <c r="BF165" i="1" s="1"/>
  <c r="BK165" i="1" s="1"/>
  <c r="BP165" i="1" s="1"/>
  <c r="BU165" i="1" s="1"/>
  <c r="BZ165" i="1" s="1"/>
  <c r="CE165" i="1" s="1"/>
  <c r="CJ165" i="1" s="1"/>
  <c r="CO165" i="1" s="1"/>
  <c r="CT165" i="1" s="1"/>
  <c r="CY165" i="1" s="1"/>
  <c r="DD165" i="1" s="1"/>
  <c r="DI165" i="1" s="1"/>
  <c r="DN165" i="1" s="1"/>
  <c r="S165" i="1"/>
  <c r="X165" i="1" s="1"/>
  <c r="AC165" i="1" s="1"/>
  <c r="AH165" i="1" s="1"/>
  <c r="AM165" i="1" s="1"/>
  <c r="AR165" i="1" s="1"/>
  <c r="AW165" i="1" s="1"/>
  <c r="BB165" i="1" s="1"/>
  <c r="BG165" i="1" s="1"/>
  <c r="BL165" i="1" s="1"/>
  <c r="BQ165" i="1" s="1"/>
  <c r="BV165" i="1" s="1"/>
  <c r="CA165" i="1" s="1"/>
  <c r="CF165" i="1" s="1"/>
  <c r="CK165" i="1" s="1"/>
  <c r="CP165" i="1" s="1"/>
  <c r="CU165" i="1" s="1"/>
  <c r="CZ165" i="1" s="1"/>
  <c r="DE165" i="1" s="1"/>
  <c r="DJ165" i="1" s="1"/>
  <c r="DO165" i="1" s="1"/>
  <c r="R166" i="1"/>
  <c r="W166" i="1" s="1"/>
  <c r="AB166" i="1" s="1"/>
  <c r="AG166" i="1" s="1"/>
  <c r="AL166" i="1" s="1"/>
  <c r="AQ166" i="1" s="1"/>
  <c r="AV166" i="1" s="1"/>
  <c r="BA166" i="1" s="1"/>
  <c r="BF166" i="1" s="1"/>
  <c r="BK166" i="1" s="1"/>
  <c r="BP166" i="1" s="1"/>
  <c r="BU166" i="1" s="1"/>
  <c r="BZ166" i="1" s="1"/>
  <c r="CE166" i="1" s="1"/>
  <c r="CJ166" i="1" s="1"/>
  <c r="CO166" i="1" s="1"/>
  <c r="CT166" i="1" s="1"/>
  <c r="CY166" i="1" s="1"/>
  <c r="DD166" i="1" s="1"/>
  <c r="DI166" i="1" s="1"/>
  <c r="DN166" i="1" s="1"/>
  <c r="S166" i="1"/>
  <c r="X166" i="1" s="1"/>
  <c r="AC166" i="1" s="1"/>
  <c r="AH166" i="1" s="1"/>
  <c r="AM166" i="1" s="1"/>
  <c r="AR166" i="1" s="1"/>
  <c r="AW166" i="1" s="1"/>
  <c r="BB166" i="1" s="1"/>
  <c r="BG166" i="1" s="1"/>
  <c r="BL166" i="1" s="1"/>
  <c r="BQ166" i="1" s="1"/>
  <c r="BV166" i="1" s="1"/>
  <c r="CA166" i="1" s="1"/>
  <c r="CF166" i="1" s="1"/>
  <c r="CK166" i="1" s="1"/>
  <c r="CP166" i="1" s="1"/>
  <c r="CU166" i="1" s="1"/>
  <c r="CZ166" i="1" s="1"/>
  <c r="DE166" i="1" s="1"/>
  <c r="DJ166" i="1" s="1"/>
  <c r="DO166" i="1" s="1"/>
  <c r="R167" i="1"/>
  <c r="W167" i="1" s="1"/>
  <c r="AB167" i="1" s="1"/>
  <c r="AG167" i="1" s="1"/>
  <c r="AL167" i="1" s="1"/>
  <c r="AQ167" i="1" s="1"/>
  <c r="AV167" i="1" s="1"/>
  <c r="BA167" i="1" s="1"/>
  <c r="BF167" i="1" s="1"/>
  <c r="BK167" i="1" s="1"/>
  <c r="BP167" i="1" s="1"/>
  <c r="BU167" i="1" s="1"/>
  <c r="BZ167" i="1" s="1"/>
  <c r="CE167" i="1" s="1"/>
  <c r="CJ167" i="1" s="1"/>
  <c r="CO167" i="1" s="1"/>
  <c r="CT167" i="1" s="1"/>
  <c r="CY167" i="1" s="1"/>
  <c r="DD167" i="1" s="1"/>
  <c r="DI167" i="1" s="1"/>
  <c r="DN167" i="1" s="1"/>
  <c r="S167" i="1"/>
  <c r="X167" i="1" s="1"/>
  <c r="AC167" i="1" s="1"/>
  <c r="AH167" i="1" s="1"/>
  <c r="AM167" i="1" s="1"/>
  <c r="AR167" i="1" s="1"/>
  <c r="AW167" i="1" s="1"/>
  <c r="BB167" i="1" s="1"/>
  <c r="BG167" i="1" s="1"/>
  <c r="BL167" i="1" s="1"/>
  <c r="BQ167" i="1" s="1"/>
  <c r="BV167" i="1" s="1"/>
  <c r="CA167" i="1" s="1"/>
  <c r="CF167" i="1" s="1"/>
  <c r="CK167" i="1" s="1"/>
  <c r="CP167" i="1" s="1"/>
  <c r="CU167" i="1" s="1"/>
  <c r="CZ167" i="1" s="1"/>
  <c r="DE167" i="1" s="1"/>
  <c r="DJ167" i="1" s="1"/>
  <c r="DO167" i="1" s="1"/>
  <c r="R168" i="1"/>
  <c r="W168" i="1" s="1"/>
  <c r="AB168" i="1" s="1"/>
  <c r="AG168" i="1" s="1"/>
  <c r="AL168" i="1" s="1"/>
  <c r="AQ168" i="1" s="1"/>
  <c r="AV168" i="1" s="1"/>
  <c r="BA168" i="1" s="1"/>
  <c r="BF168" i="1" s="1"/>
  <c r="BK168" i="1" s="1"/>
  <c r="BP168" i="1" s="1"/>
  <c r="BU168" i="1" s="1"/>
  <c r="BZ168" i="1" s="1"/>
  <c r="CE168" i="1" s="1"/>
  <c r="CJ168" i="1" s="1"/>
  <c r="CO168" i="1" s="1"/>
  <c r="CT168" i="1" s="1"/>
  <c r="CY168" i="1" s="1"/>
  <c r="DD168" i="1" s="1"/>
  <c r="DI168" i="1" s="1"/>
  <c r="DN168" i="1" s="1"/>
  <c r="S168" i="1"/>
  <c r="X168" i="1" s="1"/>
  <c r="AC168" i="1" s="1"/>
  <c r="AH168" i="1" s="1"/>
  <c r="AM168" i="1" s="1"/>
  <c r="AR168" i="1" s="1"/>
  <c r="AW168" i="1" s="1"/>
  <c r="BB168" i="1" s="1"/>
  <c r="BG168" i="1" s="1"/>
  <c r="BL168" i="1" s="1"/>
  <c r="BQ168" i="1" s="1"/>
  <c r="BV168" i="1" s="1"/>
  <c r="CA168" i="1" s="1"/>
  <c r="CF168" i="1" s="1"/>
  <c r="CK168" i="1" s="1"/>
  <c r="CP168" i="1" s="1"/>
  <c r="CU168" i="1" s="1"/>
  <c r="CZ168" i="1" s="1"/>
  <c r="DE168" i="1" s="1"/>
  <c r="DJ168" i="1" s="1"/>
  <c r="DO168" i="1" s="1"/>
  <c r="R169" i="1"/>
  <c r="W169" i="1" s="1"/>
  <c r="AB169" i="1" s="1"/>
  <c r="AG169" i="1" s="1"/>
  <c r="AL169" i="1" s="1"/>
  <c r="AQ169" i="1" s="1"/>
  <c r="AV169" i="1" s="1"/>
  <c r="BA169" i="1" s="1"/>
  <c r="BF169" i="1" s="1"/>
  <c r="BK169" i="1" s="1"/>
  <c r="BP169" i="1" s="1"/>
  <c r="BU169" i="1" s="1"/>
  <c r="BZ169" i="1" s="1"/>
  <c r="CE169" i="1" s="1"/>
  <c r="CJ169" i="1" s="1"/>
  <c r="CO169" i="1" s="1"/>
  <c r="CT169" i="1" s="1"/>
  <c r="CY169" i="1" s="1"/>
  <c r="DD169" i="1" s="1"/>
  <c r="DI169" i="1" s="1"/>
  <c r="DN169" i="1" s="1"/>
  <c r="S169" i="1"/>
  <c r="X169" i="1" s="1"/>
  <c r="AC169" i="1" s="1"/>
  <c r="AH169" i="1" s="1"/>
  <c r="AM169" i="1" s="1"/>
  <c r="AR169" i="1" s="1"/>
  <c r="AW169" i="1" s="1"/>
  <c r="BB169" i="1" s="1"/>
  <c r="BG169" i="1" s="1"/>
  <c r="BL169" i="1" s="1"/>
  <c r="BQ169" i="1" s="1"/>
  <c r="BV169" i="1" s="1"/>
  <c r="CA169" i="1" s="1"/>
  <c r="CF169" i="1" s="1"/>
  <c r="CK169" i="1" s="1"/>
  <c r="CP169" i="1" s="1"/>
  <c r="CU169" i="1" s="1"/>
  <c r="CZ169" i="1" s="1"/>
  <c r="DE169" i="1" s="1"/>
  <c r="DJ169" i="1" s="1"/>
  <c r="DO169" i="1" s="1"/>
  <c r="S150" i="1"/>
  <c r="X150" i="1" s="1"/>
  <c r="AC150" i="1" s="1"/>
  <c r="AH150" i="1" s="1"/>
  <c r="AM150" i="1" s="1"/>
  <c r="AR150" i="1" s="1"/>
  <c r="AW150" i="1" s="1"/>
  <c r="BB150" i="1" s="1"/>
  <c r="BG150" i="1" s="1"/>
  <c r="BL150" i="1" s="1"/>
  <c r="BQ150" i="1" s="1"/>
  <c r="BV150" i="1" s="1"/>
  <c r="CA150" i="1" s="1"/>
  <c r="CF150" i="1" s="1"/>
  <c r="CK150" i="1" s="1"/>
  <c r="CP150" i="1" s="1"/>
  <c r="CU150" i="1" s="1"/>
  <c r="CZ150" i="1" s="1"/>
  <c r="DE150" i="1" s="1"/>
  <c r="DJ150" i="1" s="1"/>
  <c r="DO150" i="1" s="1"/>
  <c r="R150" i="1"/>
  <c r="W150" i="1" s="1"/>
  <c r="AB150" i="1" s="1"/>
  <c r="AG150" i="1" s="1"/>
  <c r="AL150" i="1" s="1"/>
  <c r="AQ150" i="1" s="1"/>
  <c r="AV150" i="1" s="1"/>
  <c r="BA150" i="1" s="1"/>
  <c r="BF150" i="1" s="1"/>
  <c r="BK150" i="1" s="1"/>
  <c r="BP150" i="1" s="1"/>
  <c r="BU150" i="1" s="1"/>
  <c r="BZ150" i="1" s="1"/>
  <c r="CE150" i="1" s="1"/>
  <c r="CJ150" i="1" s="1"/>
  <c r="CO150" i="1" s="1"/>
  <c r="CT150" i="1" s="1"/>
  <c r="CY150" i="1" s="1"/>
  <c r="DD150" i="1" s="1"/>
  <c r="DI150" i="1" s="1"/>
  <c r="DN150" i="1" s="1"/>
  <c r="D151" i="1"/>
  <c r="D150" i="1"/>
  <c r="N104" i="1"/>
  <c r="DY214" i="1"/>
  <c r="DY223" i="1"/>
  <c r="DY224" i="1"/>
  <c r="O213" i="1"/>
  <c r="O214" i="1"/>
  <c r="O215" i="1"/>
  <c r="O216" i="1"/>
  <c r="O217" i="1"/>
  <c r="O218" i="1"/>
  <c r="O219" i="1"/>
  <c r="O220" i="1"/>
  <c r="O221" i="1"/>
  <c r="O222" i="1"/>
  <c r="O223" i="1"/>
  <c r="O225" i="1"/>
  <c r="N224" i="1"/>
  <c r="D224" i="1"/>
  <c r="E33" i="1"/>
  <c r="AD281" i="1" l="1"/>
  <c r="AE281" i="1" s="1"/>
  <c r="AB270" i="1"/>
  <c r="AD270" i="1" s="1"/>
  <c r="DS257" i="1"/>
  <c r="DS258" i="1"/>
  <c r="P263" i="1"/>
  <c r="Y242" i="1"/>
  <c r="Z242" i="1" s="1"/>
  <c r="T282" i="1"/>
  <c r="AW277" i="1"/>
  <c r="AS277" i="1"/>
  <c r="AT277" i="1" s="1"/>
  <c r="AM281" i="1"/>
  <c r="AI281" i="1"/>
  <c r="AG276" i="1"/>
  <c r="AD276" i="1"/>
  <c r="AE276" i="1" s="1"/>
  <c r="AL278" i="1"/>
  <c r="AI278" i="1"/>
  <c r="AQ280" i="1"/>
  <c r="AN280" i="1"/>
  <c r="AO280" i="1" s="1"/>
  <c r="Y275" i="1"/>
  <c r="Z275" i="1" s="1"/>
  <c r="AB275" i="1"/>
  <c r="AD272" i="1"/>
  <c r="AG272" i="1"/>
  <c r="AD274" i="1"/>
  <c r="AE274" i="1" s="1"/>
  <c r="AG274" i="1"/>
  <c r="U274" i="1"/>
  <c r="Y271" i="1"/>
  <c r="AB271" i="1"/>
  <c r="DS279" i="1"/>
  <c r="U273" i="1"/>
  <c r="AD273" i="1"/>
  <c r="AE273" i="1" s="1"/>
  <c r="AG273" i="1"/>
  <c r="U282" i="1"/>
  <c r="AG261" i="1"/>
  <c r="AD261" i="1"/>
  <c r="AL259" i="1"/>
  <c r="AI259" i="1"/>
  <c r="AD255" i="1"/>
  <c r="AE255" i="1" s="1"/>
  <c r="AG255" i="1"/>
  <c r="U251" i="1"/>
  <c r="AD254" i="1"/>
  <c r="AE254" i="1" s="1"/>
  <c r="AG254" i="1"/>
  <c r="BA260" i="1"/>
  <c r="AX260" i="1"/>
  <c r="AY260" i="1" s="1"/>
  <c r="U255" i="1"/>
  <c r="Z254" i="1"/>
  <c r="Y253" i="1"/>
  <c r="Z253" i="1" s="1"/>
  <c r="AB253" i="1"/>
  <c r="AG262" i="1"/>
  <c r="AD262" i="1"/>
  <c r="U253" i="1"/>
  <c r="Y252" i="1"/>
  <c r="AB252" i="1"/>
  <c r="Y256" i="1"/>
  <c r="AB256" i="1"/>
  <c r="T263" i="1"/>
  <c r="AD251" i="1"/>
  <c r="AG251" i="1"/>
  <c r="U252" i="1"/>
  <c r="O224" i="1"/>
  <c r="U233" i="1"/>
  <c r="U244" i="1" s="1"/>
  <c r="T244" i="1"/>
  <c r="O244" i="1"/>
  <c r="Y241" i="1"/>
  <c r="Z241" i="1" s="1"/>
  <c r="AI240" i="1"/>
  <c r="AJ240" i="1" s="1"/>
  <c r="AL240" i="1"/>
  <c r="AL233" i="1"/>
  <c r="AI233" i="1"/>
  <c r="DS235" i="1"/>
  <c r="AG237" i="1"/>
  <c r="AD237" i="1"/>
  <c r="AE237" i="1" s="1"/>
  <c r="AD236" i="1"/>
  <c r="AG236" i="1"/>
  <c r="AD239" i="1"/>
  <c r="AE239" i="1" s="1"/>
  <c r="AG239" i="1"/>
  <c r="U237" i="1"/>
  <c r="Y234" i="1"/>
  <c r="DS243" i="1"/>
  <c r="AI238" i="1"/>
  <c r="AL238" i="1"/>
  <c r="AG242" i="1"/>
  <c r="AD242" i="1"/>
  <c r="AE242" i="1" s="1"/>
  <c r="AG241" i="1"/>
  <c r="AD241" i="1"/>
  <c r="AG234" i="1"/>
  <c r="AD234" i="1"/>
  <c r="AE234" i="1" s="1"/>
  <c r="M212" i="1"/>
  <c r="R212" i="1" s="1"/>
  <c r="W212" i="1" s="1"/>
  <c r="M211" i="1"/>
  <c r="R211" i="1" s="1"/>
  <c r="W211" i="1" s="1"/>
  <c r="M210" i="1"/>
  <c r="R210" i="1" s="1"/>
  <c r="W210" i="1" s="1"/>
  <c r="M209" i="1"/>
  <c r="S207" i="1"/>
  <c r="X207" i="1" s="1"/>
  <c r="AC207" i="1" s="1"/>
  <c r="AH207" i="1" s="1"/>
  <c r="AM207" i="1" s="1"/>
  <c r="AR207" i="1" s="1"/>
  <c r="AW207" i="1" s="1"/>
  <c r="BB207" i="1" s="1"/>
  <c r="BG207" i="1" s="1"/>
  <c r="BL207" i="1" s="1"/>
  <c r="BQ207" i="1" s="1"/>
  <c r="BV207" i="1" s="1"/>
  <c r="CA207" i="1" s="1"/>
  <c r="CF207" i="1" s="1"/>
  <c r="CK207" i="1" s="1"/>
  <c r="CP207" i="1" s="1"/>
  <c r="CU207" i="1" s="1"/>
  <c r="CZ207" i="1" s="1"/>
  <c r="DE207" i="1" s="1"/>
  <c r="DJ207" i="1" s="1"/>
  <c r="DO207" i="1" s="1"/>
  <c r="S208" i="1"/>
  <c r="X208" i="1" s="1"/>
  <c r="AC208" i="1" s="1"/>
  <c r="AH208" i="1" s="1"/>
  <c r="AM208" i="1" s="1"/>
  <c r="AR208" i="1" s="1"/>
  <c r="AW208" i="1" s="1"/>
  <c r="BB208" i="1" s="1"/>
  <c r="BG208" i="1" s="1"/>
  <c r="BL208" i="1" s="1"/>
  <c r="BQ208" i="1" s="1"/>
  <c r="BV208" i="1" s="1"/>
  <c r="CA208" i="1" s="1"/>
  <c r="CF208" i="1" s="1"/>
  <c r="CK208" i="1" s="1"/>
  <c r="CP208" i="1" s="1"/>
  <c r="CU208" i="1" s="1"/>
  <c r="CZ208" i="1" s="1"/>
  <c r="DE208" i="1" s="1"/>
  <c r="DJ208" i="1" s="1"/>
  <c r="DO208" i="1" s="1"/>
  <c r="S209" i="1"/>
  <c r="X209" i="1" s="1"/>
  <c r="AC209" i="1" s="1"/>
  <c r="AH209" i="1" s="1"/>
  <c r="AM209" i="1" s="1"/>
  <c r="AR209" i="1" s="1"/>
  <c r="AW209" i="1" s="1"/>
  <c r="BB209" i="1" s="1"/>
  <c r="BG209" i="1" s="1"/>
  <c r="BL209" i="1" s="1"/>
  <c r="BQ209" i="1" s="1"/>
  <c r="BV209" i="1" s="1"/>
  <c r="CA209" i="1" s="1"/>
  <c r="CF209" i="1" s="1"/>
  <c r="CK209" i="1" s="1"/>
  <c r="CP209" i="1" s="1"/>
  <c r="CU209" i="1" s="1"/>
  <c r="CZ209" i="1" s="1"/>
  <c r="DE209" i="1" s="1"/>
  <c r="DJ209" i="1" s="1"/>
  <c r="DO209" i="1" s="1"/>
  <c r="S210" i="1"/>
  <c r="X210" i="1" s="1"/>
  <c r="AC210" i="1" s="1"/>
  <c r="AH210" i="1" s="1"/>
  <c r="AM210" i="1" s="1"/>
  <c r="AR210" i="1" s="1"/>
  <c r="AW210" i="1" s="1"/>
  <c r="BB210" i="1" s="1"/>
  <c r="BG210" i="1" s="1"/>
  <c r="BL210" i="1" s="1"/>
  <c r="BQ210" i="1" s="1"/>
  <c r="BV210" i="1" s="1"/>
  <c r="CA210" i="1" s="1"/>
  <c r="CF210" i="1" s="1"/>
  <c r="CK210" i="1" s="1"/>
  <c r="CP210" i="1" s="1"/>
  <c r="CU210" i="1" s="1"/>
  <c r="CZ210" i="1" s="1"/>
  <c r="DE210" i="1" s="1"/>
  <c r="DJ210" i="1" s="1"/>
  <c r="DO210" i="1" s="1"/>
  <c r="S211" i="1"/>
  <c r="X211" i="1" s="1"/>
  <c r="AC211" i="1" s="1"/>
  <c r="AH211" i="1" s="1"/>
  <c r="AM211" i="1" s="1"/>
  <c r="AR211" i="1" s="1"/>
  <c r="AW211" i="1" s="1"/>
  <c r="BB211" i="1" s="1"/>
  <c r="BG211" i="1" s="1"/>
  <c r="BL211" i="1" s="1"/>
  <c r="BQ211" i="1" s="1"/>
  <c r="BV211" i="1" s="1"/>
  <c r="CA211" i="1" s="1"/>
  <c r="CF211" i="1" s="1"/>
  <c r="CK211" i="1" s="1"/>
  <c r="CP211" i="1" s="1"/>
  <c r="CU211" i="1" s="1"/>
  <c r="CZ211" i="1" s="1"/>
  <c r="DE211" i="1" s="1"/>
  <c r="DJ211" i="1" s="1"/>
  <c r="DO211" i="1" s="1"/>
  <c r="S212" i="1"/>
  <c r="X212" i="1" s="1"/>
  <c r="AC212" i="1" s="1"/>
  <c r="AH212" i="1" s="1"/>
  <c r="AM212" i="1" s="1"/>
  <c r="AR212" i="1" s="1"/>
  <c r="AW212" i="1" s="1"/>
  <c r="BB212" i="1" s="1"/>
  <c r="BG212" i="1" s="1"/>
  <c r="BL212" i="1" s="1"/>
  <c r="BQ212" i="1" s="1"/>
  <c r="BV212" i="1" s="1"/>
  <c r="CA212" i="1" s="1"/>
  <c r="CF212" i="1" s="1"/>
  <c r="CK212" i="1" s="1"/>
  <c r="CP212" i="1" s="1"/>
  <c r="CU212" i="1" s="1"/>
  <c r="CZ212" i="1" s="1"/>
  <c r="DE212" i="1" s="1"/>
  <c r="DJ212" i="1" s="1"/>
  <c r="DO212" i="1" s="1"/>
  <c r="S213" i="1"/>
  <c r="X213" i="1" s="1"/>
  <c r="AC213" i="1" s="1"/>
  <c r="AH213" i="1" s="1"/>
  <c r="AM213" i="1" s="1"/>
  <c r="AR213" i="1" s="1"/>
  <c r="AW213" i="1" s="1"/>
  <c r="BB213" i="1" s="1"/>
  <c r="BG213" i="1" s="1"/>
  <c r="BL213" i="1" s="1"/>
  <c r="BQ213" i="1" s="1"/>
  <c r="BV213" i="1" s="1"/>
  <c r="CA213" i="1" s="1"/>
  <c r="CF213" i="1" s="1"/>
  <c r="CK213" i="1" s="1"/>
  <c r="CP213" i="1" s="1"/>
  <c r="CU213" i="1" s="1"/>
  <c r="CZ213" i="1" s="1"/>
  <c r="DE213" i="1" s="1"/>
  <c r="DJ213" i="1" s="1"/>
  <c r="DO213" i="1" s="1"/>
  <c r="S214" i="1"/>
  <c r="X214" i="1" s="1"/>
  <c r="AC214" i="1" s="1"/>
  <c r="AH214" i="1" s="1"/>
  <c r="AM214" i="1" s="1"/>
  <c r="AR214" i="1" s="1"/>
  <c r="AW214" i="1" s="1"/>
  <c r="BB214" i="1" s="1"/>
  <c r="BG214" i="1" s="1"/>
  <c r="BL214" i="1" s="1"/>
  <c r="BQ214" i="1" s="1"/>
  <c r="BV214" i="1" s="1"/>
  <c r="CA214" i="1" s="1"/>
  <c r="CF214" i="1" s="1"/>
  <c r="CK214" i="1" s="1"/>
  <c r="CP214" i="1" s="1"/>
  <c r="CU214" i="1" s="1"/>
  <c r="CZ214" i="1" s="1"/>
  <c r="DE214" i="1" s="1"/>
  <c r="DJ214" i="1" s="1"/>
  <c r="DO214" i="1" s="1"/>
  <c r="S215" i="1"/>
  <c r="X215" i="1" s="1"/>
  <c r="AC215" i="1" s="1"/>
  <c r="AH215" i="1" s="1"/>
  <c r="AM215" i="1" s="1"/>
  <c r="AR215" i="1" s="1"/>
  <c r="AW215" i="1" s="1"/>
  <c r="BB215" i="1" s="1"/>
  <c r="BG215" i="1" s="1"/>
  <c r="BL215" i="1" s="1"/>
  <c r="BQ215" i="1" s="1"/>
  <c r="BV215" i="1" s="1"/>
  <c r="CA215" i="1" s="1"/>
  <c r="CF215" i="1" s="1"/>
  <c r="CK215" i="1" s="1"/>
  <c r="CP215" i="1" s="1"/>
  <c r="CU215" i="1" s="1"/>
  <c r="CZ215" i="1" s="1"/>
  <c r="DE215" i="1" s="1"/>
  <c r="DJ215" i="1" s="1"/>
  <c r="DO215" i="1" s="1"/>
  <c r="S216" i="1"/>
  <c r="X216" i="1" s="1"/>
  <c r="AC216" i="1" s="1"/>
  <c r="AH216" i="1" s="1"/>
  <c r="AM216" i="1" s="1"/>
  <c r="AR216" i="1" s="1"/>
  <c r="AW216" i="1" s="1"/>
  <c r="BB216" i="1" s="1"/>
  <c r="BG216" i="1" s="1"/>
  <c r="BL216" i="1" s="1"/>
  <c r="BQ216" i="1" s="1"/>
  <c r="BV216" i="1" s="1"/>
  <c r="CA216" i="1" s="1"/>
  <c r="CF216" i="1" s="1"/>
  <c r="CK216" i="1" s="1"/>
  <c r="CP216" i="1" s="1"/>
  <c r="CU216" i="1" s="1"/>
  <c r="CZ216" i="1" s="1"/>
  <c r="DE216" i="1" s="1"/>
  <c r="DJ216" i="1" s="1"/>
  <c r="DO216" i="1" s="1"/>
  <c r="S217" i="1"/>
  <c r="X217" i="1" s="1"/>
  <c r="AC217" i="1" s="1"/>
  <c r="AH217" i="1" s="1"/>
  <c r="AM217" i="1" s="1"/>
  <c r="AR217" i="1" s="1"/>
  <c r="AW217" i="1" s="1"/>
  <c r="BB217" i="1" s="1"/>
  <c r="BG217" i="1" s="1"/>
  <c r="BL217" i="1" s="1"/>
  <c r="BQ217" i="1" s="1"/>
  <c r="BV217" i="1" s="1"/>
  <c r="CA217" i="1" s="1"/>
  <c r="CF217" i="1" s="1"/>
  <c r="CK217" i="1" s="1"/>
  <c r="CP217" i="1" s="1"/>
  <c r="CU217" i="1" s="1"/>
  <c r="CZ217" i="1" s="1"/>
  <c r="DE217" i="1" s="1"/>
  <c r="DJ217" i="1" s="1"/>
  <c r="DO217" i="1" s="1"/>
  <c r="S218" i="1"/>
  <c r="X218" i="1" s="1"/>
  <c r="AC218" i="1" s="1"/>
  <c r="AH218" i="1" s="1"/>
  <c r="AM218" i="1" s="1"/>
  <c r="AR218" i="1" s="1"/>
  <c r="AW218" i="1" s="1"/>
  <c r="BB218" i="1" s="1"/>
  <c r="BG218" i="1" s="1"/>
  <c r="BL218" i="1" s="1"/>
  <c r="BQ218" i="1" s="1"/>
  <c r="BV218" i="1" s="1"/>
  <c r="CA218" i="1" s="1"/>
  <c r="CF218" i="1" s="1"/>
  <c r="CK218" i="1" s="1"/>
  <c r="CP218" i="1" s="1"/>
  <c r="CU218" i="1" s="1"/>
  <c r="CZ218" i="1" s="1"/>
  <c r="DE218" i="1" s="1"/>
  <c r="DJ218" i="1" s="1"/>
  <c r="DO218" i="1" s="1"/>
  <c r="S219" i="1"/>
  <c r="X219" i="1" s="1"/>
  <c r="AC219" i="1" s="1"/>
  <c r="AH219" i="1" s="1"/>
  <c r="AM219" i="1" s="1"/>
  <c r="AR219" i="1" s="1"/>
  <c r="AW219" i="1" s="1"/>
  <c r="BB219" i="1" s="1"/>
  <c r="BG219" i="1" s="1"/>
  <c r="BL219" i="1" s="1"/>
  <c r="BQ219" i="1" s="1"/>
  <c r="BV219" i="1" s="1"/>
  <c r="CA219" i="1" s="1"/>
  <c r="CF219" i="1" s="1"/>
  <c r="CK219" i="1" s="1"/>
  <c r="CP219" i="1" s="1"/>
  <c r="CU219" i="1" s="1"/>
  <c r="CZ219" i="1" s="1"/>
  <c r="DE219" i="1" s="1"/>
  <c r="DJ219" i="1" s="1"/>
  <c r="DO219" i="1" s="1"/>
  <c r="S220" i="1"/>
  <c r="X220" i="1" s="1"/>
  <c r="AC220" i="1" s="1"/>
  <c r="AH220" i="1" s="1"/>
  <c r="AM220" i="1" s="1"/>
  <c r="AR220" i="1" s="1"/>
  <c r="AW220" i="1" s="1"/>
  <c r="BB220" i="1" s="1"/>
  <c r="BG220" i="1" s="1"/>
  <c r="BL220" i="1" s="1"/>
  <c r="BQ220" i="1" s="1"/>
  <c r="BV220" i="1" s="1"/>
  <c r="CA220" i="1" s="1"/>
  <c r="CF220" i="1" s="1"/>
  <c r="CK220" i="1" s="1"/>
  <c r="CP220" i="1" s="1"/>
  <c r="CU220" i="1" s="1"/>
  <c r="CZ220" i="1" s="1"/>
  <c r="DE220" i="1" s="1"/>
  <c r="DJ220" i="1" s="1"/>
  <c r="DO220" i="1" s="1"/>
  <c r="S221" i="1"/>
  <c r="X221" i="1" s="1"/>
  <c r="AC221" i="1" s="1"/>
  <c r="AH221" i="1" s="1"/>
  <c r="AM221" i="1" s="1"/>
  <c r="AR221" i="1" s="1"/>
  <c r="AW221" i="1" s="1"/>
  <c r="BB221" i="1" s="1"/>
  <c r="BG221" i="1" s="1"/>
  <c r="BL221" i="1" s="1"/>
  <c r="BQ221" i="1" s="1"/>
  <c r="BV221" i="1" s="1"/>
  <c r="CA221" i="1" s="1"/>
  <c r="CF221" i="1" s="1"/>
  <c r="CK221" i="1" s="1"/>
  <c r="CP221" i="1" s="1"/>
  <c r="CU221" i="1" s="1"/>
  <c r="CZ221" i="1" s="1"/>
  <c r="DE221" i="1" s="1"/>
  <c r="DJ221" i="1" s="1"/>
  <c r="DO221" i="1" s="1"/>
  <c r="S222" i="1"/>
  <c r="X222" i="1" s="1"/>
  <c r="AC222" i="1" s="1"/>
  <c r="AH222" i="1" s="1"/>
  <c r="AM222" i="1" s="1"/>
  <c r="AR222" i="1" s="1"/>
  <c r="AW222" i="1" s="1"/>
  <c r="BB222" i="1" s="1"/>
  <c r="BG222" i="1" s="1"/>
  <c r="BL222" i="1" s="1"/>
  <c r="BQ222" i="1" s="1"/>
  <c r="BV222" i="1" s="1"/>
  <c r="CA222" i="1" s="1"/>
  <c r="CF222" i="1" s="1"/>
  <c r="CK222" i="1" s="1"/>
  <c r="CP222" i="1" s="1"/>
  <c r="CU222" i="1" s="1"/>
  <c r="CZ222" i="1" s="1"/>
  <c r="DE222" i="1" s="1"/>
  <c r="DJ222" i="1" s="1"/>
  <c r="DO222" i="1" s="1"/>
  <c r="S223" i="1"/>
  <c r="X223" i="1" s="1"/>
  <c r="AC223" i="1" s="1"/>
  <c r="AH223" i="1" s="1"/>
  <c r="AM223" i="1" s="1"/>
  <c r="AR223" i="1" s="1"/>
  <c r="AW223" i="1" s="1"/>
  <c r="BB223" i="1" s="1"/>
  <c r="BG223" i="1" s="1"/>
  <c r="BL223" i="1" s="1"/>
  <c r="BQ223" i="1" s="1"/>
  <c r="BV223" i="1" s="1"/>
  <c r="CA223" i="1" s="1"/>
  <c r="CF223" i="1" s="1"/>
  <c r="CK223" i="1" s="1"/>
  <c r="CP223" i="1" s="1"/>
  <c r="CU223" i="1" s="1"/>
  <c r="CZ223" i="1" s="1"/>
  <c r="DE223" i="1" s="1"/>
  <c r="DJ223" i="1" s="1"/>
  <c r="DO223" i="1" s="1"/>
  <c r="S224" i="1"/>
  <c r="X224" i="1" s="1"/>
  <c r="AC224" i="1" s="1"/>
  <c r="AH224" i="1" s="1"/>
  <c r="AM224" i="1" s="1"/>
  <c r="AR224" i="1" s="1"/>
  <c r="AW224" i="1" s="1"/>
  <c r="BB224" i="1" s="1"/>
  <c r="BG224" i="1" s="1"/>
  <c r="BL224" i="1" s="1"/>
  <c r="BQ224" i="1" s="1"/>
  <c r="BV224" i="1" s="1"/>
  <c r="CA224" i="1" s="1"/>
  <c r="CF224" i="1" s="1"/>
  <c r="CK224" i="1" s="1"/>
  <c r="CP224" i="1" s="1"/>
  <c r="CU224" i="1" s="1"/>
  <c r="CZ224" i="1" s="1"/>
  <c r="DE224" i="1" s="1"/>
  <c r="DJ224" i="1" s="1"/>
  <c r="DO224" i="1" s="1"/>
  <c r="S225" i="1"/>
  <c r="X225" i="1" s="1"/>
  <c r="AC225" i="1" s="1"/>
  <c r="AH225" i="1" s="1"/>
  <c r="AM225" i="1" s="1"/>
  <c r="AR225" i="1" s="1"/>
  <c r="AW225" i="1" s="1"/>
  <c r="BB225" i="1" s="1"/>
  <c r="BG225" i="1" s="1"/>
  <c r="BL225" i="1" s="1"/>
  <c r="BQ225" i="1" s="1"/>
  <c r="BV225" i="1" s="1"/>
  <c r="CA225" i="1" s="1"/>
  <c r="CF225" i="1" s="1"/>
  <c r="CK225" i="1" s="1"/>
  <c r="CP225" i="1" s="1"/>
  <c r="CU225" i="1" s="1"/>
  <c r="CZ225" i="1" s="1"/>
  <c r="DE225" i="1" s="1"/>
  <c r="DJ225" i="1" s="1"/>
  <c r="DO225" i="1" s="1"/>
  <c r="R209" i="1"/>
  <c r="W209" i="1" s="1"/>
  <c r="R213" i="1"/>
  <c r="R214" i="1"/>
  <c r="R215" i="1"/>
  <c r="R216" i="1"/>
  <c r="W216" i="1" s="1"/>
  <c r="R217" i="1"/>
  <c r="R218" i="1"/>
  <c r="R219" i="1"/>
  <c r="R220" i="1"/>
  <c r="W220" i="1" s="1"/>
  <c r="R221" i="1"/>
  <c r="R222" i="1"/>
  <c r="R223" i="1"/>
  <c r="R224" i="1"/>
  <c r="W224" i="1" s="1"/>
  <c r="R225" i="1"/>
  <c r="S206" i="1"/>
  <c r="X206" i="1" s="1"/>
  <c r="AC206" i="1" s="1"/>
  <c r="AH206" i="1" s="1"/>
  <c r="AM206" i="1" s="1"/>
  <c r="AR206" i="1" s="1"/>
  <c r="AW206" i="1" s="1"/>
  <c r="BB206" i="1" s="1"/>
  <c r="BG206" i="1" s="1"/>
  <c r="BL206" i="1" s="1"/>
  <c r="BQ206" i="1" s="1"/>
  <c r="BV206" i="1" s="1"/>
  <c r="CA206" i="1" s="1"/>
  <c r="CF206" i="1" s="1"/>
  <c r="CK206" i="1" s="1"/>
  <c r="CP206" i="1" s="1"/>
  <c r="CU206" i="1" s="1"/>
  <c r="CZ206" i="1" s="1"/>
  <c r="DE206" i="1" s="1"/>
  <c r="DJ206" i="1" s="1"/>
  <c r="DO206" i="1" s="1"/>
  <c r="D207" i="1"/>
  <c r="D208" i="1"/>
  <c r="D209" i="1"/>
  <c r="D210" i="1"/>
  <c r="D211" i="1"/>
  <c r="D212" i="1"/>
  <c r="O212" i="1" s="1"/>
  <c r="M208" i="1"/>
  <c r="R208" i="1" s="1"/>
  <c r="W208" i="1" s="1"/>
  <c r="AB208" i="1" s="1"/>
  <c r="AG208" i="1" s="1"/>
  <c r="AL208" i="1" s="1"/>
  <c r="AQ208" i="1" s="1"/>
  <c r="AV208" i="1" s="1"/>
  <c r="BA208" i="1" s="1"/>
  <c r="BF208" i="1" s="1"/>
  <c r="BK208" i="1" s="1"/>
  <c r="BP208" i="1" s="1"/>
  <c r="BU208" i="1" s="1"/>
  <c r="BZ208" i="1" s="1"/>
  <c r="CE208" i="1" s="1"/>
  <c r="CJ208" i="1" s="1"/>
  <c r="CO208" i="1" s="1"/>
  <c r="CT208" i="1" s="1"/>
  <c r="CY208" i="1" s="1"/>
  <c r="DD208" i="1" s="1"/>
  <c r="DI208" i="1" s="1"/>
  <c r="DN208" i="1" s="1"/>
  <c r="M207" i="1"/>
  <c r="R207" i="1" s="1"/>
  <c r="W207" i="1" s="1"/>
  <c r="AB207" i="1" s="1"/>
  <c r="AG207" i="1" s="1"/>
  <c r="AL207" i="1" s="1"/>
  <c r="AQ207" i="1" s="1"/>
  <c r="AV207" i="1" s="1"/>
  <c r="BA207" i="1" s="1"/>
  <c r="BF207" i="1" s="1"/>
  <c r="BK207" i="1" s="1"/>
  <c r="BP207" i="1" s="1"/>
  <c r="BU207" i="1" s="1"/>
  <c r="BZ207" i="1" s="1"/>
  <c r="CE207" i="1" s="1"/>
  <c r="CJ207" i="1" s="1"/>
  <c r="CO207" i="1" s="1"/>
  <c r="CT207" i="1" s="1"/>
  <c r="CY207" i="1" s="1"/>
  <c r="DD207" i="1" s="1"/>
  <c r="DI207" i="1" s="1"/>
  <c r="DN207" i="1" s="1"/>
  <c r="D206" i="1"/>
  <c r="DY82" i="1"/>
  <c r="DY83" i="1"/>
  <c r="DY84" i="1"/>
  <c r="DY85" i="1"/>
  <c r="DY86" i="1"/>
  <c r="DY87" i="1"/>
  <c r="DY88" i="1"/>
  <c r="DY89" i="1"/>
  <c r="DY90" i="1"/>
  <c r="DY91" i="1"/>
  <c r="DY92" i="1"/>
  <c r="DY93" i="1"/>
  <c r="DY94" i="1"/>
  <c r="DY95" i="1"/>
  <c r="DY98" i="1"/>
  <c r="DY99" i="1"/>
  <c r="DY100" i="1"/>
  <c r="DY101" i="1"/>
  <c r="DY102" i="1"/>
  <c r="DY103" i="1"/>
  <c r="DY104" i="1"/>
  <c r="DY105" i="1"/>
  <c r="DY106" i="1"/>
  <c r="DY107" i="1"/>
  <c r="DY108" i="1"/>
  <c r="DY109" i="1"/>
  <c r="DY110" i="1"/>
  <c r="DY111" i="1"/>
  <c r="DY112" i="1"/>
  <c r="DY113" i="1"/>
  <c r="DY114" i="1"/>
  <c r="DY115" i="1"/>
  <c r="DY116" i="1"/>
  <c r="DY117" i="1"/>
  <c r="DY118" i="1"/>
  <c r="R82" i="1"/>
  <c r="W82" i="1" s="1"/>
  <c r="R83" i="1"/>
  <c r="W83" i="1" s="1"/>
  <c r="R84" i="1"/>
  <c r="W84" i="1" s="1"/>
  <c r="R85" i="1"/>
  <c r="W85" i="1" s="1"/>
  <c r="S85" i="1"/>
  <c r="X85" i="1" s="1"/>
  <c r="AC85" i="1" s="1"/>
  <c r="AH85" i="1" s="1"/>
  <c r="AM85" i="1" s="1"/>
  <c r="AR85" i="1" s="1"/>
  <c r="AW85" i="1" s="1"/>
  <c r="R86" i="1"/>
  <c r="W86" i="1" s="1"/>
  <c r="S86" i="1"/>
  <c r="X86" i="1" s="1"/>
  <c r="AC86" i="1" s="1"/>
  <c r="AH86" i="1" s="1"/>
  <c r="AM86" i="1" s="1"/>
  <c r="AR86" i="1" s="1"/>
  <c r="AW86" i="1" s="1"/>
  <c r="R87" i="1"/>
  <c r="W87" i="1" s="1"/>
  <c r="S87" i="1"/>
  <c r="X87" i="1" s="1"/>
  <c r="AC87" i="1" s="1"/>
  <c r="AH87" i="1" s="1"/>
  <c r="AM87" i="1" s="1"/>
  <c r="AR87" i="1" s="1"/>
  <c r="AW87" i="1" s="1"/>
  <c r="R88" i="1"/>
  <c r="W88" i="1" s="1"/>
  <c r="S88" i="1"/>
  <c r="X88" i="1" s="1"/>
  <c r="AC88" i="1" s="1"/>
  <c r="AH88" i="1" s="1"/>
  <c r="AM88" i="1" s="1"/>
  <c r="AR88" i="1" s="1"/>
  <c r="AW88" i="1" s="1"/>
  <c r="R89" i="1"/>
  <c r="W89" i="1" s="1"/>
  <c r="S89" i="1"/>
  <c r="X89" i="1" s="1"/>
  <c r="AC89" i="1" s="1"/>
  <c r="AH89" i="1" s="1"/>
  <c r="AM89" i="1" s="1"/>
  <c r="AR89" i="1" s="1"/>
  <c r="AW89" i="1" s="1"/>
  <c r="R90" i="1"/>
  <c r="W90" i="1" s="1"/>
  <c r="S90" i="1"/>
  <c r="X90" i="1" s="1"/>
  <c r="AC90" i="1" s="1"/>
  <c r="AH90" i="1" s="1"/>
  <c r="AM90" i="1" s="1"/>
  <c r="AR90" i="1" s="1"/>
  <c r="AW90" i="1" s="1"/>
  <c r="R91" i="1"/>
  <c r="W91" i="1" s="1"/>
  <c r="S91" i="1"/>
  <c r="X91" i="1" s="1"/>
  <c r="AC91" i="1" s="1"/>
  <c r="AH91" i="1" s="1"/>
  <c r="AM91" i="1" s="1"/>
  <c r="AR91" i="1" s="1"/>
  <c r="AW91" i="1" s="1"/>
  <c r="R92" i="1"/>
  <c r="S92" i="1"/>
  <c r="X92" i="1" s="1"/>
  <c r="AC92" i="1" s="1"/>
  <c r="AH92" i="1" s="1"/>
  <c r="AM92" i="1" s="1"/>
  <c r="AR92" i="1" s="1"/>
  <c r="AW92" i="1" s="1"/>
  <c r="R93" i="1"/>
  <c r="W93" i="1" s="1"/>
  <c r="R94" i="1"/>
  <c r="W94" i="1" s="1"/>
  <c r="S94" i="1"/>
  <c r="X94" i="1" s="1"/>
  <c r="AC94" i="1" s="1"/>
  <c r="AH94" i="1" s="1"/>
  <c r="AM94" i="1" s="1"/>
  <c r="AR94" i="1" s="1"/>
  <c r="AW94" i="1" s="1"/>
  <c r="R95" i="1"/>
  <c r="W95" i="1" s="1"/>
  <c r="R96" i="1"/>
  <c r="W96" i="1" s="1"/>
  <c r="S96" i="1"/>
  <c r="X96" i="1" s="1"/>
  <c r="AC96" i="1" s="1"/>
  <c r="AH96" i="1" s="1"/>
  <c r="AM96" i="1" s="1"/>
  <c r="AR96" i="1" s="1"/>
  <c r="AW96" i="1" s="1"/>
  <c r="R97" i="1"/>
  <c r="S97" i="1"/>
  <c r="X97" i="1" s="1"/>
  <c r="AC97" i="1" s="1"/>
  <c r="AH97" i="1" s="1"/>
  <c r="AM97" i="1" s="1"/>
  <c r="AR97" i="1" s="1"/>
  <c r="AW97" i="1" s="1"/>
  <c r="R98" i="1"/>
  <c r="W98" i="1" s="1"/>
  <c r="S98" i="1"/>
  <c r="X98" i="1" s="1"/>
  <c r="AC98" i="1" s="1"/>
  <c r="AH98" i="1" s="1"/>
  <c r="AM98" i="1" s="1"/>
  <c r="AR98" i="1" s="1"/>
  <c r="AW98" i="1" s="1"/>
  <c r="R99" i="1"/>
  <c r="S99" i="1"/>
  <c r="X99" i="1" s="1"/>
  <c r="AC99" i="1" s="1"/>
  <c r="AH99" i="1" s="1"/>
  <c r="AM99" i="1" s="1"/>
  <c r="AR99" i="1" s="1"/>
  <c r="AW99" i="1" s="1"/>
  <c r="R100" i="1"/>
  <c r="W100" i="1" s="1"/>
  <c r="S100" i="1"/>
  <c r="X100" i="1" s="1"/>
  <c r="AC100" i="1" s="1"/>
  <c r="AH100" i="1" s="1"/>
  <c r="AM100" i="1" s="1"/>
  <c r="AR100" i="1" s="1"/>
  <c r="AW100" i="1" s="1"/>
  <c r="R101" i="1"/>
  <c r="W101" i="1" s="1"/>
  <c r="AB101" i="1" s="1"/>
  <c r="AG101" i="1" s="1"/>
  <c r="AL101" i="1" s="1"/>
  <c r="AQ101" i="1" s="1"/>
  <c r="AV101" i="1" s="1"/>
  <c r="BA101" i="1" s="1"/>
  <c r="BF101" i="1" s="1"/>
  <c r="BK101" i="1" s="1"/>
  <c r="BP101" i="1" s="1"/>
  <c r="BU101" i="1" s="1"/>
  <c r="BZ101" i="1" s="1"/>
  <c r="CE101" i="1" s="1"/>
  <c r="CJ101" i="1" s="1"/>
  <c r="CO101" i="1" s="1"/>
  <c r="CT101" i="1" s="1"/>
  <c r="CY101" i="1" s="1"/>
  <c r="DD101" i="1" s="1"/>
  <c r="DI101" i="1" s="1"/>
  <c r="DN101" i="1" s="1"/>
  <c r="R102" i="1"/>
  <c r="W102" i="1" s="1"/>
  <c r="AB102" i="1" s="1"/>
  <c r="AG102" i="1" s="1"/>
  <c r="AL102" i="1" s="1"/>
  <c r="AQ102" i="1" s="1"/>
  <c r="AV102" i="1" s="1"/>
  <c r="BA102" i="1" s="1"/>
  <c r="BF102" i="1" s="1"/>
  <c r="BK102" i="1" s="1"/>
  <c r="BP102" i="1" s="1"/>
  <c r="BU102" i="1" s="1"/>
  <c r="BZ102" i="1" s="1"/>
  <c r="CE102" i="1" s="1"/>
  <c r="CJ102" i="1" s="1"/>
  <c r="CO102" i="1" s="1"/>
  <c r="CT102" i="1" s="1"/>
  <c r="CY102" i="1" s="1"/>
  <c r="DD102" i="1" s="1"/>
  <c r="DI102" i="1" s="1"/>
  <c r="DN102" i="1" s="1"/>
  <c r="R103" i="1"/>
  <c r="W103" i="1" s="1"/>
  <c r="AB103" i="1" s="1"/>
  <c r="AG103" i="1" s="1"/>
  <c r="AL103" i="1" s="1"/>
  <c r="AQ103" i="1" s="1"/>
  <c r="AV103" i="1" s="1"/>
  <c r="BA103" i="1" s="1"/>
  <c r="BF103" i="1" s="1"/>
  <c r="BK103" i="1" s="1"/>
  <c r="BP103" i="1" s="1"/>
  <c r="BU103" i="1" s="1"/>
  <c r="BZ103" i="1" s="1"/>
  <c r="CE103" i="1" s="1"/>
  <c r="CJ103" i="1" s="1"/>
  <c r="CO103" i="1" s="1"/>
  <c r="CT103" i="1" s="1"/>
  <c r="CY103" i="1" s="1"/>
  <c r="DD103" i="1" s="1"/>
  <c r="DI103" i="1" s="1"/>
  <c r="DN103" i="1" s="1"/>
  <c r="R104" i="1"/>
  <c r="W104" i="1" s="1"/>
  <c r="AB104" i="1" s="1"/>
  <c r="AG104" i="1" s="1"/>
  <c r="AL104" i="1" s="1"/>
  <c r="AQ104" i="1" s="1"/>
  <c r="AV104" i="1" s="1"/>
  <c r="BA104" i="1" s="1"/>
  <c r="BF104" i="1" s="1"/>
  <c r="BK104" i="1" s="1"/>
  <c r="BP104" i="1" s="1"/>
  <c r="BU104" i="1" s="1"/>
  <c r="BZ104" i="1" s="1"/>
  <c r="CE104" i="1" s="1"/>
  <c r="CJ104" i="1" s="1"/>
  <c r="CO104" i="1" s="1"/>
  <c r="CT104" i="1" s="1"/>
  <c r="CY104" i="1" s="1"/>
  <c r="DD104" i="1" s="1"/>
  <c r="DI104" i="1" s="1"/>
  <c r="DN104" i="1" s="1"/>
  <c r="S104" i="1"/>
  <c r="R105" i="1"/>
  <c r="S105" i="1"/>
  <c r="X105" i="1" s="1"/>
  <c r="AC105" i="1" s="1"/>
  <c r="AH105" i="1" s="1"/>
  <c r="AM105" i="1" s="1"/>
  <c r="AR105" i="1" s="1"/>
  <c r="AW105" i="1" s="1"/>
  <c r="BB105" i="1" s="1"/>
  <c r="BG105" i="1" s="1"/>
  <c r="BL105" i="1" s="1"/>
  <c r="BQ105" i="1" s="1"/>
  <c r="BV105" i="1" s="1"/>
  <c r="R106" i="1"/>
  <c r="W106" i="1" s="1"/>
  <c r="S106" i="1"/>
  <c r="X106" i="1" s="1"/>
  <c r="AC106" i="1" s="1"/>
  <c r="AH106" i="1" s="1"/>
  <c r="AM106" i="1" s="1"/>
  <c r="AR106" i="1" s="1"/>
  <c r="AW106" i="1" s="1"/>
  <c r="BB106" i="1" s="1"/>
  <c r="BG106" i="1" s="1"/>
  <c r="BL106" i="1" s="1"/>
  <c r="BQ106" i="1" s="1"/>
  <c r="BV106" i="1" s="1"/>
  <c r="R107" i="1"/>
  <c r="W107" i="1" s="1"/>
  <c r="S107" i="1"/>
  <c r="X107" i="1" s="1"/>
  <c r="AC107" i="1" s="1"/>
  <c r="AH107" i="1" s="1"/>
  <c r="AM107" i="1" s="1"/>
  <c r="AR107" i="1" s="1"/>
  <c r="AW107" i="1" s="1"/>
  <c r="BB107" i="1" s="1"/>
  <c r="BG107" i="1" s="1"/>
  <c r="BL107" i="1" s="1"/>
  <c r="BQ107" i="1" s="1"/>
  <c r="BV107" i="1" s="1"/>
  <c r="R108" i="1"/>
  <c r="W108" i="1" s="1"/>
  <c r="S108" i="1"/>
  <c r="X108" i="1" s="1"/>
  <c r="AC108" i="1" s="1"/>
  <c r="AH108" i="1" s="1"/>
  <c r="AM108" i="1" s="1"/>
  <c r="AR108" i="1" s="1"/>
  <c r="AW108" i="1" s="1"/>
  <c r="BB108" i="1" s="1"/>
  <c r="BG108" i="1" s="1"/>
  <c r="BL108" i="1" s="1"/>
  <c r="BQ108" i="1" s="1"/>
  <c r="BV108" i="1" s="1"/>
  <c r="R109" i="1"/>
  <c r="S109" i="1"/>
  <c r="X109" i="1" s="1"/>
  <c r="AC109" i="1" s="1"/>
  <c r="AH109" i="1" s="1"/>
  <c r="AM109" i="1" s="1"/>
  <c r="AR109" i="1" s="1"/>
  <c r="AW109" i="1" s="1"/>
  <c r="BB109" i="1" s="1"/>
  <c r="BG109" i="1" s="1"/>
  <c r="BL109" i="1" s="1"/>
  <c r="BQ109" i="1" s="1"/>
  <c r="BV109" i="1" s="1"/>
  <c r="R110" i="1"/>
  <c r="W110" i="1" s="1"/>
  <c r="S110" i="1"/>
  <c r="X110" i="1" s="1"/>
  <c r="AC110" i="1" s="1"/>
  <c r="AH110" i="1" s="1"/>
  <c r="AM110" i="1" s="1"/>
  <c r="AR110" i="1" s="1"/>
  <c r="AW110" i="1" s="1"/>
  <c r="BB110" i="1" s="1"/>
  <c r="BG110" i="1" s="1"/>
  <c r="BL110" i="1" s="1"/>
  <c r="BQ110" i="1" s="1"/>
  <c r="BV110" i="1" s="1"/>
  <c r="R111" i="1"/>
  <c r="W111" i="1" s="1"/>
  <c r="S111" i="1"/>
  <c r="X111" i="1" s="1"/>
  <c r="AC111" i="1" s="1"/>
  <c r="AH111" i="1" s="1"/>
  <c r="AM111" i="1" s="1"/>
  <c r="AR111" i="1" s="1"/>
  <c r="AW111" i="1" s="1"/>
  <c r="BB111" i="1" s="1"/>
  <c r="BG111" i="1" s="1"/>
  <c r="BL111" i="1" s="1"/>
  <c r="BQ111" i="1" s="1"/>
  <c r="BV111" i="1" s="1"/>
  <c r="R112" i="1"/>
  <c r="W112" i="1" s="1"/>
  <c r="S112" i="1"/>
  <c r="X112" i="1" s="1"/>
  <c r="AC112" i="1" s="1"/>
  <c r="AH112" i="1" s="1"/>
  <c r="AM112" i="1" s="1"/>
  <c r="AR112" i="1" s="1"/>
  <c r="AW112" i="1" s="1"/>
  <c r="BB112" i="1" s="1"/>
  <c r="BG112" i="1" s="1"/>
  <c r="BL112" i="1" s="1"/>
  <c r="BQ112" i="1" s="1"/>
  <c r="BV112" i="1" s="1"/>
  <c r="R113" i="1"/>
  <c r="W113" i="1" s="1"/>
  <c r="S113" i="1"/>
  <c r="R114" i="1"/>
  <c r="W114" i="1" s="1"/>
  <c r="S114" i="1"/>
  <c r="X114" i="1" s="1"/>
  <c r="AC114" i="1" s="1"/>
  <c r="AH114" i="1" s="1"/>
  <c r="AM114" i="1" s="1"/>
  <c r="AR114" i="1" s="1"/>
  <c r="AW114" i="1" s="1"/>
  <c r="BB114" i="1" s="1"/>
  <c r="BG114" i="1" s="1"/>
  <c r="BL114" i="1" s="1"/>
  <c r="BQ114" i="1" s="1"/>
  <c r="BV114" i="1" s="1"/>
  <c r="R115" i="1"/>
  <c r="W115" i="1" s="1"/>
  <c r="S115" i="1"/>
  <c r="X115" i="1" s="1"/>
  <c r="AC115" i="1" s="1"/>
  <c r="AH115" i="1" s="1"/>
  <c r="AM115" i="1" s="1"/>
  <c r="AR115" i="1" s="1"/>
  <c r="AW115" i="1" s="1"/>
  <c r="BB115" i="1" s="1"/>
  <c r="BG115" i="1" s="1"/>
  <c r="BL115" i="1" s="1"/>
  <c r="BQ115" i="1" s="1"/>
  <c r="BV115" i="1" s="1"/>
  <c r="CA115" i="1" s="1"/>
  <c r="CF115" i="1" s="1"/>
  <c r="CK115" i="1" s="1"/>
  <c r="CP115" i="1" s="1"/>
  <c r="CU115" i="1" s="1"/>
  <c r="CZ115" i="1" s="1"/>
  <c r="DE115" i="1" s="1"/>
  <c r="DJ115" i="1" s="1"/>
  <c r="DO115" i="1" s="1"/>
  <c r="R116" i="1"/>
  <c r="W116" i="1" s="1"/>
  <c r="S116" i="1"/>
  <c r="X116" i="1" s="1"/>
  <c r="AC116" i="1" s="1"/>
  <c r="AH116" i="1" s="1"/>
  <c r="AM116" i="1" s="1"/>
  <c r="AR116" i="1" s="1"/>
  <c r="AW116" i="1" s="1"/>
  <c r="BB116" i="1" s="1"/>
  <c r="BG116" i="1" s="1"/>
  <c r="BL116" i="1" s="1"/>
  <c r="BQ116" i="1" s="1"/>
  <c r="BV116" i="1" s="1"/>
  <c r="CA116" i="1" s="1"/>
  <c r="CF116" i="1" s="1"/>
  <c r="CK116" i="1" s="1"/>
  <c r="CP116" i="1" s="1"/>
  <c r="CU116" i="1" s="1"/>
  <c r="CZ116" i="1" s="1"/>
  <c r="DE116" i="1" s="1"/>
  <c r="DJ116" i="1" s="1"/>
  <c r="DO116" i="1" s="1"/>
  <c r="R117" i="1"/>
  <c r="W117" i="1" s="1"/>
  <c r="S117" i="1"/>
  <c r="R118" i="1"/>
  <c r="W118" i="1" s="1"/>
  <c r="S118" i="1"/>
  <c r="X118" i="1" s="1"/>
  <c r="AC118" i="1" s="1"/>
  <c r="AH118" i="1" s="1"/>
  <c r="AM118" i="1" s="1"/>
  <c r="AR118" i="1" s="1"/>
  <c r="AW118" i="1" s="1"/>
  <c r="BB118" i="1" s="1"/>
  <c r="BG118" i="1" s="1"/>
  <c r="BL118" i="1" s="1"/>
  <c r="BQ118" i="1" s="1"/>
  <c r="BV118" i="1" s="1"/>
  <c r="CA118" i="1" s="1"/>
  <c r="CF118" i="1" s="1"/>
  <c r="CK118" i="1" s="1"/>
  <c r="CP118" i="1" s="1"/>
  <c r="CU118" i="1" s="1"/>
  <c r="CZ118" i="1" s="1"/>
  <c r="DE118" i="1" s="1"/>
  <c r="DJ118" i="1" s="1"/>
  <c r="DO118" i="1" s="1"/>
  <c r="R81" i="1"/>
  <c r="W81" i="1" s="1"/>
  <c r="O100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N102" i="1"/>
  <c r="N103" i="1"/>
  <c r="N101" i="1"/>
  <c r="S101" i="1" s="1"/>
  <c r="X101" i="1" s="1"/>
  <c r="AC101" i="1" s="1"/>
  <c r="AH101" i="1" s="1"/>
  <c r="AM101" i="1" s="1"/>
  <c r="D102" i="1"/>
  <c r="D103" i="1"/>
  <c r="D104" i="1"/>
  <c r="O104" i="1" s="1"/>
  <c r="D101" i="1"/>
  <c r="N82" i="1"/>
  <c r="S82" i="1" s="1"/>
  <c r="X82" i="1" s="1"/>
  <c r="AC82" i="1" s="1"/>
  <c r="AH82" i="1" s="1"/>
  <c r="AM82" i="1" s="1"/>
  <c r="AR82" i="1" s="1"/>
  <c r="AW82" i="1" s="1"/>
  <c r="N83" i="1"/>
  <c r="S83" i="1" s="1"/>
  <c r="X83" i="1" s="1"/>
  <c r="AC83" i="1" s="1"/>
  <c r="AH83" i="1" s="1"/>
  <c r="AM83" i="1" s="1"/>
  <c r="AR83" i="1" s="1"/>
  <c r="AW83" i="1" s="1"/>
  <c r="N84" i="1"/>
  <c r="S84" i="1" s="1"/>
  <c r="N81" i="1"/>
  <c r="S81" i="1" s="1"/>
  <c r="X81" i="1" s="1"/>
  <c r="AC81" i="1" s="1"/>
  <c r="AH81" i="1" s="1"/>
  <c r="AM81" i="1" s="1"/>
  <c r="AR81" i="1" s="1"/>
  <c r="AW81" i="1" s="1"/>
  <c r="D82" i="1"/>
  <c r="D83" i="1"/>
  <c r="D84" i="1"/>
  <c r="D85" i="1"/>
  <c r="D86" i="1"/>
  <c r="D87" i="1"/>
  <c r="D88" i="1"/>
  <c r="D89" i="1"/>
  <c r="D81" i="1"/>
  <c r="AG270" i="1" l="1"/>
  <c r="AL270" i="1" s="1"/>
  <c r="AI274" i="1"/>
  <c r="AJ274" i="1" s="1"/>
  <c r="AL274" i="1"/>
  <c r="AD275" i="1"/>
  <c r="AG275" i="1"/>
  <c r="AJ278" i="1"/>
  <c r="AR281" i="1"/>
  <c r="AN281" i="1"/>
  <c r="AO281" i="1" s="1"/>
  <c r="AI270" i="1"/>
  <c r="DT279" i="1"/>
  <c r="DX279" i="1" s="1"/>
  <c r="DW279" i="1"/>
  <c r="AI272" i="1"/>
  <c r="AJ272" i="1" s="1"/>
  <c r="AL272" i="1"/>
  <c r="AI273" i="1"/>
  <c r="AJ273" i="1" s="1"/>
  <c r="AL273" i="1"/>
  <c r="AD271" i="1"/>
  <c r="AE271" i="1" s="1"/>
  <c r="AG271" i="1"/>
  <c r="AJ281" i="1"/>
  <c r="Z271" i="1"/>
  <c r="Z282" i="1" s="1"/>
  <c r="Y282" i="1"/>
  <c r="AQ278" i="1"/>
  <c r="AN278" i="1"/>
  <c r="AO278" i="1" s="1"/>
  <c r="AE270" i="1"/>
  <c r="AD282" i="1"/>
  <c r="AE272" i="1"/>
  <c r="AV280" i="1"/>
  <c r="AS280" i="1"/>
  <c r="AL276" i="1"/>
  <c r="AI276" i="1"/>
  <c r="BB277" i="1"/>
  <c r="AX277" i="1"/>
  <c r="U263" i="1"/>
  <c r="AI251" i="1"/>
  <c r="AL251" i="1"/>
  <c r="AJ259" i="1"/>
  <c r="AE251" i="1"/>
  <c r="Z256" i="1"/>
  <c r="DT257" i="1"/>
  <c r="DX257" i="1" s="1"/>
  <c r="DW257" i="1"/>
  <c r="AD252" i="1"/>
  <c r="AG252" i="1"/>
  <c r="AE262" i="1"/>
  <c r="DT258" i="1"/>
  <c r="DX258" i="1" s="1"/>
  <c r="DW258" i="1"/>
  <c r="AI254" i="1"/>
  <c r="AL254" i="1"/>
  <c r="AI255" i="1"/>
  <c r="AL255" i="1"/>
  <c r="AE261" i="1"/>
  <c r="AD256" i="1"/>
  <c r="AE256" i="1" s="1"/>
  <c r="AG256" i="1"/>
  <c r="AD253" i="1"/>
  <c r="AG253" i="1"/>
  <c r="BF260" i="1"/>
  <c r="BC260" i="1"/>
  <c r="AQ259" i="1"/>
  <c r="AN259" i="1"/>
  <c r="AO259" i="1" s="1"/>
  <c r="Z252" i="1"/>
  <c r="Z263" i="1" s="1"/>
  <c r="Y263" i="1"/>
  <c r="AL262" i="1"/>
  <c r="AI262" i="1"/>
  <c r="AJ262" i="1" s="1"/>
  <c r="AL261" i="1"/>
  <c r="AI261" i="1"/>
  <c r="T92" i="1"/>
  <c r="U92" i="1" s="1"/>
  <c r="T223" i="1"/>
  <c r="T219" i="1"/>
  <c r="T215" i="1"/>
  <c r="T88" i="1"/>
  <c r="U88" i="1" s="1"/>
  <c r="T218" i="1"/>
  <c r="O102" i="1"/>
  <c r="T109" i="1"/>
  <c r="U109" i="1" s="1"/>
  <c r="T105" i="1"/>
  <c r="U105" i="1" s="1"/>
  <c r="T225" i="1"/>
  <c r="U225" i="1" s="1"/>
  <c r="T222" i="1"/>
  <c r="T214" i="1"/>
  <c r="T108" i="1"/>
  <c r="U108" i="1" s="1"/>
  <c r="P111" i="1"/>
  <c r="P114" i="1"/>
  <c r="P110" i="1"/>
  <c r="T100" i="1"/>
  <c r="U100" i="1" s="1"/>
  <c r="T99" i="1"/>
  <c r="U99" i="1" s="1"/>
  <c r="T97" i="1"/>
  <c r="U97" i="1" s="1"/>
  <c r="T90" i="1"/>
  <c r="U90" i="1" s="1"/>
  <c r="T116" i="1"/>
  <c r="U116" i="1" s="1"/>
  <c r="T96" i="1"/>
  <c r="U96" i="1" s="1"/>
  <c r="W92" i="1"/>
  <c r="Y92" i="1" s="1"/>
  <c r="Z92" i="1" s="1"/>
  <c r="W225" i="1"/>
  <c r="AB225" i="1" s="1"/>
  <c r="P107" i="1"/>
  <c r="T117" i="1"/>
  <c r="U117" i="1" s="1"/>
  <c r="T113" i="1"/>
  <c r="U113" i="1" s="1"/>
  <c r="T112" i="1"/>
  <c r="U112" i="1" s="1"/>
  <c r="AE241" i="1"/>
  <c r="AQ233" i="1"/>
  <c r="AN233" i="1"/>
  <c r="AO233" i="1" s="1"/>
  <c r="AL241" i="1"/>
  <c r="AI241" i="1"/>
  <c r="AJ241" i="1" s="1"/>
  <c r="AN238" i="1"/>
  <c r="AO238" i="1" s="1"/>
  <c r="AQ238" i="1"/>
  <c r="DT243" i="1"/>
  <c r="DX243" i="1" s="1"/>
  <c r="DW243" i="1"/>
  <c r="AL237" i="1"/>
  <c r="AI237" i="1"/>
  <c r="AJ237" i="1" s="1"/>
  <c r="AL234" i="1"/>
  <c r="AI234" i="1"/>
  <c r="AJ234" i="1" s="1"/>
  <c r="AJ238" i="1"/>
  <c r="Z234" i="1"/>
  <c r="Z244" i="1" s="1"/>
  <c r="AI236" i="1"/>
  <c r="AJ236" i="1" s="1"/>
  <c r="AL236" i="1"/>
  <c r="DW235" i="1"/>
  <c r="DT235" i="1"/>
  <c r="DX235" i="1" s="1"/>
  <c r="AN240" i="1"/>
  <c r="AQ240" i="1"/>
  <c r="AI242" i="1"/>
  <c r="AL242" i="1"/>
  <c r="AI239" i="1"/>
  <c r="AJ239" i="1" s="1"/>
  <c r="AL239" i="1"/>
  <c r="AE236" i="1"/>
  <c r="AJ233" i="1"/>
  <c r="BB81" i="1"/>
  <c r="Y118" i="1"/>
  <c r="Z118" i="1" s="1"/>
  <c r="AB118" i="1"/>
  <c r="Y116" i="1"/>
  <c r="Z116" i="1" s="1"/>
  <c r="AB116" i="1"/>
  <c r="Y114" i="1"/>
  <c r="Z114" i="1" s="1"/>
  <c r="AB114" i="1"/>
  <c r="Y112" i="1"/>
  <c r="Z112" i="1" s="1"/>
  <c r="AB112" i="1"/>
  <c r="Y110" i="1"/>
  <c r="Z110" i="1" s="1"/>
  <c r="AB110" i="1"/>
  <c r="Y108" i="1"/>
  <c r="Z108" i="1" s="1"/>
  <c r="AB108" i="1"/>
  <c r="Y106" i="1"/>
  <c r="Z106" i="1" s="1"/>
  <c r="AB106" i="1"/>
  <c r="BB83" i="1"/>
  <c r="BB82" i="1"/>
  <c r="CA108" i="1"/>
  <c r="CF108" i="1" s="1"/>
  <c r="CK108" i="1" s="1"/>
  <c r="CP108" i="1" s="1"/>
  <c r="CU108" i="1" s="1"/>
  <c r="CZ108" i="1" s="1"/>
  <c r="DE108" i="1" s="1"/>
  <c r="DJ108" i="1" s="1"/>
  <c r="DO108" i="1" s="1"/>
  <c r="T84" i="1"/>
  <c r="U84" i="1" s="1"/>
  <c r="X84" i="1"/>
  <c r="AC84" i="1" s="1"/>
  <c r="AH84" i="1" s="1"/>
  <c r="AM84" i="1" s="1"/>
  <c r="AR84" i="1" s="1"/>
  <c r="AW84" i="1" s="1"/>
  <c r="CA111" i="1"/>
  <c r="CF111" i="1" s="1"/>
  <c r="CK111" i="1" s="1"/>
  <c r="CP111" i="1" s="1"/>
  <c r="CU111" i="1" s="1"/>
  <c r="CZ111" i="1" s="1"/>
  <c r="DE111" i="1" s="1"/>
  <c r="DJ111" i="1" s="1"/>
  <c r="DO111" i="1" s="1"/>
  <c r="CA109" i="1"/>
  <c r="CF109" i="1" s="1"/>
  <c r="CK109" i="1" s="1"/>
  <c r="CP109" i="1" s="1"/>
  <c r="CU109" i="1" s="1"/>
  <c r="CZ109" i="1" s="1"/>
  <c r="DE109" i="1" s="1"/>
  <c r="DJ109" i="1" s="1"/>
  <c r="DO109" i="1" s="1"/>
  <c r="BB89" i="1"/>
  <c r="BB87" i="1"/>
  <c r="BB88" i="1"/>
  <c r="BB92" i="1"/>
  <c r="BB100" i="1"/>
  <c r="CA110" i="1"/>
  <c r="CF110" i="1" s="1"/>
  <c r="CK110" i="1" s="1"/>
  <c r="CP110" i="1" s="1"/>
  <c r="CU110" i="1" s="1"/>
  <c r="CZ110" i="1" s="1"/>
  <c r="DE110" i="1" s="1"/>
  <c r="DJ110" i="1" s="1"/>
  <c r="DO110" i="1" s="1"/>
  <c r="Y81" i="1"/>
  <c r="Z81" i="1" s="1"/>
  <c r="AB81" i="1"/>
  <c r="AB117" i="1"/>
  <c r="Y115" i="1"/>
  <c r="Z115" i="1" s="1"/>
  <c r="AB115" i="1"/>
  <c r="AB113" i="1"/>
  <c r="Y111" i="1"/>
  <c r="Z111" i="1" s="1"/>
  <c r="AB111" i="1"/>
  <c r="Y107" i="1"/>
  <c r="Z107" i="1" s="1"/>
  <c r="AB107" i="1"/>
  <c r="AB93" i="1"/>
  <c r="Y91" i="1"/>
  <c r="Z91" i="1" s="1"/>
  <c r="AB91" i="1"/>
  <c r="Y89" i="1"/>
  <c r="Z89" i="1" s="1"/>
  <c r="AB89" i="1"/>
  <c r="Y87" i="1"/>
  <c r="Z87" i="1" s="1"/>
  <c r="AB87" i="1"/>
  <c r="Y85" i="1"/>
  <c r="Z85" i="1" s="1"/>
  <c r="AB85" i="1"/>
  <c r="CA112" i="1"/>
  <c r="CF112" i="1" s="1"/>
  <c r="CK112" i="1" s="1"/>
  <c r="CP112" i="1" s="1"/>
  <c r="CU112" i="1" s="1"/>
  <c r="CZ112" i="1" s="1"/>
  <c r="DE112" i="1" s="1"/>
  <c r="DJ112" i="1" s="1"/>
  <c r="DO112" i="1" s="1"/>
  <c r="CA107" i="1"/>
  <c r="CF107" i="1" s="1"/>
  <c r="CK107" i="1" s="1"/>
  <c r="CP107" i="1" s="1"/>
  <c r="CU107" i="1" s="1"/>
  <c r="CZ107" i="1" s="1"/>
  <c r="DE107" i="1" s="1"/>
  <c r="DJ107" i="1" s="1"/>
  <c r="DO107" i="1" s="1"/>
  <c r="CA105" i="1"/>
  <c r="CF105" i="1" s="1"/>
  <c r="CK105" i="1" s="1"/>
  <c r="CP105" i="1" s="1"/>
  <c r="CU105" i="1" s="1"/>
  <c r="CZ105" i="1" s="1"/>
  <c r="DE105" i="1" s="1"/>
  <c r="DJ105" i="1" s="1"/>
  <c r="DO105" i="1" s="1"/>
  <c r="BB91" i="1"/>
  <c r="BB85" i="1"/>
  <c r="Y83" i="1"/>
  <c r="Z83" i="1" s="1"/>
  <c r="AB83" i="1"/>
  <c r="BB96" i="1"/>
  <c r="BB99" i="1"/>
  <c r="BB97" i="1"/>
  <c r="AB95" i="1"/>
  <c r="BB86" i="1"/>
  <c r="BB90" i="1"/>
  <c r="BB94" i="1"/>
  <c r="BB98" i="1"/>
  <c r="CA106" i="1"/>
  <c r="CF106" i="1" s="1"/>
  <c r="CK106" i="1" s="1"/>
  <c r="CP106" i="1" s="1"/>
  <c r="CU106" i="1" s="1"/>
  <c r="CZ106" i="1" s="1"/>
  <c r="DE106" i="1" s="1"/>
  <c r="DJ106" i="1" s="1"/>
  <c r="DO106" i="1" s="1"/>
  <c r="CA114" i="1"/>
  <c r="CF114" i="1" s="1"/>
  <c r="CK114" i="1" s="1"/>
  <c r="CP114" i="1" s="1"/>
  <c r="CU114" i="1" s="1"/>
  <c r="CZ114" i="1" s="1"/>
  <c r="DE114" i="1" s="1"/>
  <c r="DJ114" i="1" s="1"/>
  <c r="DO114" i="1" s="1"/>
  <c r="T111" i="1"/>
  <c r="U111" i="1" s="1"/>
  <c r="D98" i="1"/>
  <c r="T107" i="1"/>
  <c r="U107" i="1" s="1"/>
  <c r="T87" i="1"/>
  <c r="U87" i="1" s="1"/>
  <c r="W97" i="1"/>
  <c r="W99" i="1"/>
  <c r="W105" i="1"/>
  <c r="W109" i="1"/>
  <c r="O101" i="1"/>
  <c r="P117" i="1"/>
  <c r="P113" i="1"/>
  <c r="P109" i="1"/>
  <c r="P105" i="1"/>
  <c r="T104" i="1"/>
  <c r="U104" i="1" s="1"/>
  <c r="T115" i="1"/>
  <c r="U115" i="1" s="1"/>
  <c r="T110" i="1"/>
  <c r="U110" i="1" s="1"/>
  <c r="T106" i="1"/>
  <c r="U106" i="1" s="1"/>
  <c r="T86" i="1"/>
  <c r="U86" i="1" s="1"/>
  <c r="T82" i="1"/>
  <c r="U82" i="1" s="1"/>
  <c r="X113" i="1"/>
  <c r="AC113" i="1" s="1"/>
  <c r="AH113" i="1" s="1"/>
  <c r="AM113" i="1" s="1"/>
  <c r="AR113" i="1" s="1"/>
  <c r="AW113" i="1" s="1"/>
  <c r="BB113" i="1" s="1"/>
  <c r="BG113" i="1" s="1"/>
  <c r="BL113" i="1" s="1"/>
  <c r="BQ113" i="1" s="1"/>
  <c r="BV113" i="1" s="1"/>
  <c r="X117" i="1"/>
  <c r="AC117" i="1" s="1"/>
  <c r="AH117" i="1" s="1"/>
  <c r="AM117" i="1" s="1"/>
  <c r="AR117" i="1" s="1"/>
  <c r="AW117" i="1" s="1"/>
  <c r="BB117" i="1" s="1"/>
  <c r="BG117" i="1" s="1"/>
  <c r="BL117" i="1" s="1"/>
  <c r="BQ117" i="1" s="1"/>
  <c r="BV117" i="1" s="1"/>
  <c r="CA117" i="1" s="1"/>
  <c r="CF117" i="1" s="1"/>
  <c r="CK117" i="1" s="1"/>
  <c r="CP117" i="1" s="1"/>
  <c r="CU117" i="1" s="1"/>
  <c r="CZ117" i="1" s="1"/>
  <c r="DE117" i="1" s="1"/>
  <c r="DJ117" i="1" s="1"/>
  <c r="DO117" i="1" s="1"/>
  <c r="W214" i="1"/>
  <c r="W218" i="1"/>
  <c r="W222" i="1"/>
  <c r="O85" i="1"/>
  <c r="P115" i="1"/>
  <c r="P118" i="1"/>
  <c r="P106" i="1"/>
  <c r="S102" i="1"/>
  <c r="X102" i="1" s="1"/>
  <c r="AC102" i="1" s="1"/>
  <c r="AH102" i="1" s="1"/>
  <c r="AM102" i="1" s="1"/>
  <c r="AN102" i="1" s="1"/>
  <c r="AO102" i="1" s="1"/>
  <c r="T91" i="1"/>
  <c r="T83" i="1"/>
  <c r="U83" i="1" s="1"/>
  <c r="O103" i="1"/>
  <c r="P116" i="1"/>
  <c r="P112" i="1"/>
  <c r="P108" i="1"/>
  <c r="P100" i="1"/>
  <c r="T118" i="1"/>
  <c r="U118" i="1" s="1"/>
  <c r="T114" i="1"/>
  <c r="U114" i="1" s="1"/>
  <c r="T89" i="1"/>
  <c r="U89" i="1" s="1"/>
  <c r="T85" i="1"/>
  <c r="U85" i="1" s="1"/>
  <c r="Y82" i="1"/>
  <c r="Z82" i="1" s="1"/>
  <c r="Y86" i="1"/>
  <c r="Z86" i="1" s="1"/>
  <c r="Y88" i="1"/>
  <c r="Z88" i="1" s="1"/>
  <c r="Y90" i="1"/>
  <c r="Z90" i="1" s="1"/>
  <c r="Y96" i="1"/>
  <c r="Z96" i="1" s="1"/>
  <c r="Y98" i="1"/>
  <c r="Z98" i="1" s="1"/>
  <c r="Y100" i="1"/>
  <c r="Z100" i="1" s="1"/>
  <c r="AB82" i="1"/>
  <c r="AB84" i="1"/>
  <c r="AB86" i="1"/>
  <c r="AB88" i="1"/>
  <c r="AB90" i="1"/>
  <c r="AB94" i="1"/>
  <c r="AB96" i="1"/>
  <c r="AB98" i="1"/>
  <c r="AB100" i="1"/>
  <c r="Y209" i="1"/>
  <c r="Z209" i="1" s="1"/>
  <c r="T209" i="1"/>
  <c r="U209" i="1" s="1"/>
  <c r="O209" i="1"/>
  <c r="T221" i="1"/>
  <c r="W221" i="1"/>
  <c r="T217" i="1"/>
  <c r="W217" i="1"/>
  <c r="T213" i="1"/>
  <c r="W213" i="1"/>
  <c r="O206" i="1"/>
  <c r="R206" i="1"/>
  <c r="W206" i="1" s="1"/>
  <c r="AB206" i="1" s="1"/>
  <c r="AG206" i="1" s="1"/>
  <c r="AL206" i="1" s="1"/>
  <c r="AQ206" i="1" s="1"/>
  <c r="AV206" i="1" s="1"/>
  <c r="BA206" i="1" s="1"/>
  <c r="BF206" i="1" s="1"/>
  <c r="BK206" i="1" s="1"/>
  <c r="BP206" i="1" s="1"/>
  <c r="BU206" i="1" s="1"/>
  <c r="BZ206" i="1" s="1"/>
  <c r="CE206" i="1" s="1"/>
  <c r="CJ206" i="1" s="1"/>
  <c r="CO206" i="1" s="1"/>
  <c r="CT206" i="1" s="1"/>
  <c r="CY206" i="1" s="1"/>
  <c r="DD206" i="1" s="1"/>
  <c r="DI206" i="1" s="1"/>
  <c r="DN206" i="1" s="1"/>
  <c r="DP206" i="1" s="1"/>
  <c r="DQ206" i="1" s="1"/>
  <c r="T212" i="1"/>
  <c r="U212" i="1" s="1"/>
  <c r="Y212" i="1"/>
  <c r="Z212" i="1" s="1"/>
  <c r="DP208" i="1"/>
  <c r="DQ208" i="1" s="1"/>
  <c r="DF208" i="1"/>
  <c r="DG208" i="1" s="1"/>
  <c r="DA208" i="1"/>
  <c r="DB208" i="1" s="1"/>
  <c r="CQ208" i="1"/>
  <c r="CR208" i="1" s="1"/>
  <c r="AN208" i="1"/>
  <c r="AO208" i="1" s="1"/>
  <c r="AI208" i="1"/>
  <c r="AJ208" i="1" s="1"/>
  <c r="CG208" i="1"/>
  <c r="CH208" i="1" s="1"/>
  <c r="BR208" i="1"/>
  <c r="BS208" i="1" s="1"/>
  <c r="BH208" i="1"/>
  <c r="BI208" i="1" s="1"/>
  <c r="AX208" i="1"/>
  <c r="AY208" i="1" s="1"/>
  <c r="AD208" i="1"/>
  <c r="AE208" i="1" s="1"/>
  <c r="Y208" i="1"/>
  <c r="Z208" i="1" s="1"/>
  <c r="CV208" i="1"/>
  <c r="CW208" i="1" s="1"/>
  <c r="CB208" i="1"/>
  <c r="CC208" i="1" s="1"/>
  <c r="T208" i="1"/>
  <c r="U208" i="1" s="1"/>
  <c r="BM208" i="1"/>
  <c r="BN208" i="1" s="1"/>
  <c r="AS208" i="1"/>
  <c r="AT208" i="1" s="1"/>
  <c r="DK208" i="1"/>
  <c r="DL208" i="1" s="1"/>
  <c r="BW208" i="1"/>
  <c r="BX208" i="1" s="1"/>
  <c r="BC208" i="1"/>
  <c r="BD208" i="1" s="1"/>
  <c r="CL208" i="1"/>
  <c r="CM208" i="1" s="1"/>
  <c r="O208" i="1"/>
  <c r="Y216" i="1"/>
  <c r="Z216" i="1" s="1"/>
  <c r="AB216" i="1"/>
  <c r="Y220" i="1"/>
  <c r="Z220" i="1" s="1"/>
  <c r="AB220" i="1"/>
  <c r="Y224" i="1"/>
  <c r="Z224" i="1" s="1"/>
  <c r="CB206" i="1"/>
  <c r="CC206" i="1" s="1"/>
  <c r="BW206" i="1"/>
  <c r="BX206" i="1" s="1"/>
  <c r="O211" i="1"/>
  <c r="T211" i="1"/>
  <c r="U211" i="1" s="1"/>
  <c r="Y211" i="1"/>
  <c r="Z211" i="1" s="1"/>
  <c r="DK207" i="1"/>
  <c r="DL207" i="1" s="1"/>
  <c r="CL207" i="1"/>
  <c r="CM207" i="1" s="1"/>
  <c r="DP207" i="1"/>
  <c r="DQ207" i="1" s="1"/>
  <c r="BW207" i="1"/>
  <c r="BX207" i="1" s="1"/>
  <c r="BM207" i="1"/>
  <c r="BN207" i="1" s="1"/>
  <c r="BC207" i="1"/>
  <c r="BD207" i="1" s="1"/>
  <c r="AS207" i="1"/>
  <c r="AT207" i="1" s="1"/>
  <c r="DA207" i="1"/>
  <c r="DB207" i="1" s="1"/>
  <c r="CQ207" i="1"/>
  <c r="CR207" i="1" s="1"/>
  <c r="AN207" i="1"/>
  <c r="AO207" i="1" s="1"/>
  <c r="AI207" i="1"/>
  <c r="AJ207" i="1" s="1"/>
  <c r="DF207" i="1"/>
  <c r="DG207" i="1" s="1"/>
  <c r="CG207" i="1"/>
  <c r="CH207" i="1" s="1"/>
  <c r="BR207" i="1"/>
  <c r="BS207" i="1" s="1"/>
  <c r="AX207" i="1"/>
  <c r="AY207" i="1" s="1"/>
  <c r="AD207" i="1"/>
  <c r="AE207" i="1" s="1"/>
  <c r="CV207" i="1"/>
  <c r="CW207" i="1" s="1"/>
  <c r="T207" i="1"/>
  <c r="U207" i="1" s="1"/>
  <c r="Y207" i="1"/>
  <c r="Z207" i="1" s="1"/>
  <c r="BH207" i="1"/>
  <c r="BI207" i="1" s="1"/>
  <c r="O207" i="1"/>
  <c r="DS207" i="1" s="1"/>
  <c r="CB207" i="1"/>
  <c r="CC207" i="1" s="1"/>
  <c r="T220" i="1"/>
  <c r="T216" i="1"/>
  <c r="T224" i="1"/>
  <c r="Y210" i="1"/>
  <c r="Z210" i="1" s="1"/>
  <c r="O210" i="1"/>
  <c r="T210" i="1"/>
  <c r="U210" i="1" s="1"/>
  <c r="W215" i="1"/>
  <c r="W219" i="1"/>
  <c r="W223" i="1"/>
  <c r="P104" i="1"/>
  <c r="X104" i="1"/>
  <c r="AC104" i="1" s="1"/>
  <c r="AH104" i="1" s="1"/>
  <c r="AM104" i="1" s="1"/>
  <c r="S103" i="1"/>
  <c r="AR101" i="1"/>
  <c r="AW101" i="1" s="1"/>
  <c r="AN101" i="1"/>
  <c r="AO101" i="1" s="1"/>
  <c r="T101" i="1"/>
  <c r="U101" i="1" s="1"/>
  <c r="Y101" i="1"/>
  <c r="Z101" i="1" s="1"/>
  <c r="AD101" i="1"/>
  <c r="AE101" i="1" s="1"/>
  <c r="AI101" i="1"/>
  <c r="AJ101" i="1" s="1"/>
  <c r="AB224" i="1"/>
  <c r="AD224" i="1" s="1"/>
  <c r="AE224" i="1" s="1"/>
  <c r="AB212" i="1"/>
  <c r="AD212" i="1" s="1"/>
  <c r="AE212" i="1" s="1"/>
  <c r="AB211" i="1"/>
  <c r="AD211" i="1" s="1"/>
  <c r="AE211" i="1" s="1"/>
  <c r="AB210" i="1"/>
  <c r="AD210" i="1" s="1"/>
  <c r="AE210" i="1" s="1"/>
  <c r="AB209" i="1"/>
  <c r="AD209" i="1" s="1"/>
  <c r="AE209" i="1" s="1"/>
  <c r="D93" i="1"/>
  <c r="D94" i="1"/>
  <c r="D95" i="1"/>
  <c r="S179" i="1"/>
  <c r="X179" i="1" s="1"/>
  <c r="AC179" i="1" s="1"/>
  <c r="AH179" i="1" s="1"/>
  <c r="AM179" i="1" s="1"/>
  <c r="AR179" i="1" s="1"/>
  <c r="AW179" i="1" s="1"/>
  <c r="BB179" i="1" s="1"/>
  <c r="BG179" i="1" s="1"/>
  <c r="BL179" i="1" s="1"/>
  <c r="BQ179" i="1" s="1"/>
  <c r="BV179" i="1" s="1"/>
  <c r="CA179" i="1" s="1"/>
  <c r="CF179" i="1" s="1"/>
  <c r="CK179" i="1" s="1"/>
  <c r="CP179" i="1" s="1"/>
  <c r="CU179" i="1" s="1"/>
  <c r="CZ179" i="1" s="1"/>
  <c r="DE179" i="1" s="1"/>
  <c r="DJ179" i="1" s="1"/>
  <c r="DO179" i="1" s="1"/>
  <c r="S180" i="1"/>
  <c r="X180" i="1" s="1"/>
  <c r="AC180" i="1" s="1"/>
  <c r="AH180" i="1" s="1"/>
  <c r="AM180" i="1" s="1"/>
  <c r="AR180" i="1" s="1"/>
  <c r="AW180" i="1" s="1"/>
  <c r="BB180" i="1" s="1"/>
  <c r="BG180" i="1" s="1"/>
  <c r="BL180" i="1" s="1"/>
  <c r="BQ180" i="1" s="1"/>
  <c r="BV180" i="1" s="1"/>
  <c r="CA180" i="1" s="1"/>
  <c r="CF180" i="1" s="1"/>
  <c r="CK180" i="1" s="1"/>
  <c r="CP180" i="1" s="1"/>
  <c r="CU180" i="1" s="1"/>
  <c r="CZ180" i="1" s="1"/>
  <c r="DE180" i="1" s="1"/>
  <c r="DJ180" i="1" s="1"/>
  <c r="DO180" i="1" s="1"/>
  <c r="S181" i="1"/>
  <c r="X181" i="1" s="1"/>
  <c r="AC181" i="1" s="1"/>
  <c r="AH181" i="1" s="1"/>
  <c r="AM181" i="1" s="1"/>
  <c r="AR181" i="1" s="1"/>
  <c r="AW181" i="1" s="1"/>
  <c r="BB181" i="1" s="1"/>
  <c r="BG181" i="1" s="1"/>
  <c r="BL181" i="1" s="1"/>
  <c r="BQ181" i="1" s="1"/>
  <c r="BV181" i="1" s="1"/>
  <c r="CA181" i="1" s="1"/>
  <c r="CF181" i="1" s="1"/>
  <c r="CK181" i="1" s="1"/>
  <c r="CP181" i="1" s="1"/>
  <c r="CU181" i="1" s="1"/>
  <c r="CZ181" i="1" s="1"/>
  <c r="DE181" i="1" s="1"/>
  <c r="DJ181" i="1" s="1"/>
  <c r="DO181" i="1" s="1"/>
  <c r="S182" i="1"/>
  <c r="X182" i="1" s="1"/>
  <c r="AC182" i="1" s="1"/>
  <c r="AH182" i="1" s="1"/>
  <c r="AM182" i="1" s="1"/>
  <c r="AR182" i="1" s="1"/>
  <c r="AW182" i="1" s="1"/>
  <c r="BB182" i="1" s="1"/>
  <c r="BG182" i="1" s="1"/>
  <c r="BL182" i="1" s="1"/>
  <c r="BQ182" i="1" s="1"/>
  <c r="BV182" i="1" s="1"/>
  <c r="CA182" i="1" s="1"/>
  <c r="CF182" i="1" s="1"/>
  <c r="CK182" i="1" s="1"/>
  <c r="CP182" i="1" s="1"/>
  <c r="CU182" i="1" s="1"/>
  <c r="CZ182" i="1" s="1"/>
  <c r="DE182" i="1" s="1"/>
  <c r="DJ182" i="1" s="1"/>
  <c r="DO182" i="1" s="1"/>
  <c r="S183" i="1"/>
  <c r="X183" i="1" s="1"/>
  <c r="AC183" i="1" s="1"/>
  <c r="AH183" i="1" s="1"/>
  <c r="AM183" i="1" s="1"/>
  <c r="AR183" i="1" s="1"/>
  <c r="AW183" i="1" s="1"/>
  <c r="BB183" i="1" s="1"/>
  <c r="BG183" i="1" s="1"/>
  <c r="BL183" i="1" s="1"/>
  <c r="BQ183" i="1" s="1"/>
  <c r="BV183" i="1" s="1"/>
  <c r="CA183" i="1" s="1"/>
  <c r="CF183" i="1" s="1"/>
  <c r="CK183" i="1" s="1"/>
  <c r="CP183" i="1" s="1"/>
  <c r="CU183" i="1" s="1"/>
  <c r="CZ183" i="1" s="1"/>
  <c r="DE183" i="1" s="1"/>
  <c r="DJ183" i="1" s="1"/>
  <c r="DO183" i="1" s="1"/>
  <c r="S184" i="1"/>
  <c r="X184" i="1" s="1"/>
  <c r="AC184" i="1" s="1"/>
  <c r="AH184" i="1" s="1"/>
  <c r="AM184" i="1" s="1"/>
  <c r="AR184" i="1" s="1"/>
  <c r="AW184" i="1" s="1"/>
  <c r="BB184" i="1" s="1"/>
  <c r="BG184" i="1" s="1"/>
  <c r="BL184" i="1" s="1"/>
  <c r="BQ184" i="1" s="1"/>
  <c r="BV184" i="1" s="1"/>
  <c r="CA184" i="1" s="1"/>
  <c r="CF184" i="1" s="1"/>
  <c r="CK184" i="1" s="1"/>
  <c r="CP184" i="1" s="1"/>
  <c r="CU184" i="1" s="1"/>
  <c r="CZ184" i="1" s="1"/>
  <c r="DE184" i="1" s="1"/>
  <c r="DJ184" i="1" s="1"/>
  <c r="DO184" i="1" s="1"/>
  <c r="S185" i="1"/>
  <c r="X185" i="1" s="1"/>
  <c r="AC185" i="1" s="1"/>
  <c r="AH185" i="1" s="1"/>
  <c r="AM185" i="1" s="1"/>
  <c r="AR185" i="1" s="1"/>
  <c r="AW185" i="1" s="1"/>
  <c r="BB185" i="1" s="1"/>
  <c r="BG185" i="1" s="1"/>
  <c r="BL185" i="1" s="1"/>
  <c r="BQ185" i="1" s="1"/>
  <c r="BV185" i="1" s="1"/>
  <c r="CA185" i="1" s="1"/>
  <c r="CF185" i="1" s="1"/>
  <c r="CK185" i="1" s="1"/>
  <c r="CP185" i="1" s="1"/>
  <c r="CU185" i="1" s="1"/>
  <c r="CZ185" i="1" s="1"/>
  <c r="DE185" i="1" s="1"/>
  <c r="DJ185" i="1" s="1"/>
  <c r="DO185" i="1" s="1"/>
  <c r="S186" i="1"/>
  <c r="X186" i="1" s="1"/>
  <c r="AC186" i="1" s="1"/>
  <c r="AH186" i="1" s="1"/>
  <c r="AM186" i="1" s="1"/>
  <c r="AR186" i="1" s="1"/>
  <c r="AW186" i="1" s="1"/>
  <c r="BB186" i="1" s="1"/>
  <c r="BG186" i="1" s="1"/>
  <c r="BL186" i="1" s="1"/>
  <c r="BQ186" i="1" s="1"/>
  <c r="BV186" i="1" s="1"/>
  <c r="CA186" i="1" s="1"/>
  <c r="CF186" i="1" s="1"/>
  <c r="CK186" i="1" s="1"/>
  <c r="CP186" i="1" s="1"/>
  <c r="CU186" i="1" s="1"/>
  <c r="CZ186" i="1" s="1"/>
  <c r="DE186" i="1" s="1"/>
  <c r="DJ186" i="1" s="1"/>
  <c r="DO186" i="1" s="1"/>
  <c r="S187" i="1"/>
  <c r="X187" i="1" s="1"/>
  <c r="AC187" i="1" s="1"/>
  <c r="AH187" i="1" s="1"/>
  <c r="AM187" i="1" s="1"/>
  <c r="AR187" i="1" s="1"/>
  <c r="AW187" i="1" s="1"/>
  <c r="BB187" i="1" s="1"/>
  <c r="BG187" i="1" s="1"/>
  <c r="BL187" i="1" s="1"/>
  <c r="BQ187" i="1" s="1"/>
  <c r="BV187" i="1" s="1"/>
  <c r="CA187" i="1" s="1"/>
  <c r="CF187" i="1" s="1"/>
  <c r="CK187" i="1" s="1"/>
  <c r="CP187" i="1" s="1"/>
  <c r="CU187" i="1" s="1"/>
  <c r="CZ187" i="1" s="1"/>
  <c r="DE187" i="1" s="1"/>
  <c r="DJ187" i="1" s="1"/>
  <c r="DO187" i="1" s="1"/>
  <c r="S188" i="1"/>
  <c r="X188" i="1" s="1"/>
  <c r="AC188" i="1" s="1"/>
  <c r="AH188" i="1" s="1"/>
  <c r="AM188" i="1" s="1"/>
  <c r="AR188" i="1" s="1"/>
  <c r="AW188" i="1" s="1"/>
  <c r="BB188" i="1" s="1"/>
  <c r="BG188" i="1" s="1"/>
  <c r="BL188" i="1" s="1"/>
  <c r="BQ188" i="1" s="1"/>
  <c r="BV188" i="1" s="1"/>
  <c r="CA188" i="1" s="1"/>
  <c r="CF188" i="1" s="1"/>
  <c r="CK188" i="1" s="1"/>
  <c r="CP188" i="1" s="1"/>
  <c r="CU188" i="1" s="1"/>
  <c r="CZ188" i="1" s="1"/>
  <c r="DE188" i="1" s="1"/>
  <c r="DJ188" i="1" s="1"/>
  <c r="DO188" i="1" s="1"/>
  <c r="S189" i="1"/>
  <c r="X189" i="1" s="1"/>
  <c r="AC189" i="1" s="1"/>
  <c r="AH189" i="1" s="1"/>
  <c r="AM189" i="1" s="1"/>
  <c r="AR189" i="1" s="1"/>
  <c r="AW189" i="1" s="1"/>
  <c r="BB189" i="1" s="1"/>
  <c r="BG189" i="1" s="1"/>
  <c r="BL189" i="1" s="1"/>
  <c r="BQ189" i="1" s="1"/>
  <c r="BV189" i="1" s="1"/>
  <c r="CA189" i="1" s="1"/>
  <c r="CF189" i="1" s="1"/>
  <c r="CK189" i="1" s="1"/>
  <c r="CP189" i="1" s="1"/>
  <c r="CU189" i="1" s="1"/>
  <c r="CZ189" i="1" s="1"/>
  <c r="DE189" i="1" s="1"/>
  <c r="DJ189" i="1" s="1"/>
  <c r="DO189" i="1" s="1"/>
  <c r="S190" i="1"/>
  <c r="X190" i="1" s="1"/>
  <c r="AC190" i="1" s="1"/>
  <c r="AH190" i="1" s="1"/>
  <c r="AM190" i="1" s="1"/>
  <c r="AR190" i="1" s="1"/>
  <c r="AW190" i="1" s="1"/>
  <c r="BB190" i="1" s="1"/>
  <c r="BG190" i="1" s="1"/>
  <c r="BL190" i="1" s="1"/>
  <c r="BQ190" i="1" s="1"/>
  <c r="BV190" i="1" s="1"/>
  <c r="CA190" i="1" s="1"/>
  <c r="CF190" i="1" s="1"/>
  <c r="CK190" i="1" s="1"/>
  <c r="CP190" i="1" s="1"/>
  <c r="CU190" i="1" s="1"/>
  <c r="CZ190" i="1" s="1"/>
  <c r="DE190" i="1" s="1"/>
  <c r="DJ190" i="1" s="1"/>
  <c r="DO190" i="1" s="1"/>
  <c r="S191" i="1"/>
  <c r="X191" i="1" s="1"/>
  <c r="AC191" i="1" s="1"/>
  <c r="AH191" i="1" s="1"/>
  <c r="AM191" i="1" s="1"/>
  <c r="AR191" i="1" s="1"/>
  <c r="AW191" i="1" s="1"/>
  <c r="BB191" i="1" s="1"/>
  <c r="BG191" i="1" s="1"/>
  <c r="BL191" i="1" s="1"/>
  <c r="BQ191" i="1" s="1"/>
  <c r="BV191" i="1" s="1"/>
  <c r="CA191" i="1" s="1"/>
  <c r="CF191" i="1" s="1"/>
  <c r="CK191" i="1" s="1"/>
  <c r="CP191" i="1" s="1"/>
  <c r="CU191" i="1" s="1"/>
  <c r="CZ191" i="1" s="1"/>
  <c r="DE191" i="1" s="1"/>
  <c r="DJ191" i="1" s="1"/>
  <c r="DO191" i="1" s="1"/>
  <c r="S192" i="1"/>
  <c r="X192" i="1" s="1"/>
  <c r="AC192" i="1" s="1"/>
  <c r="AH192" i="1" s="1"/>
  <c r="AM192" i="1" s="1"/>
  <c r="AR192" i="1" s="1"/>
  <c r="AW192" i="1" s="1"/>
  <c r="BB192" i="1" s="1"/>
  <c r="BG192" i="1" s="1"/>
  <c r="BL192" i="1" s="1"/>
  <c r="BQ192" i="1" s="1"/>
  <c r="BV192" i="1" s="1"/>
  <c r="CA192" i="1" s="1"/>
  <c r="CF192" i="1" s="1"/>
  <c r="CK192" i="1" s="1"/>
  <c r="CP192" i="1" s="1"/>
  <c r="CU192" i="1" s="1"/>
  <c r="CZ192" i="1" s="1"/>
  <c r="DE192" i="1" s="1"/>
  <c r="DJ192" i="1" s="1"/>
  <c r="DO192" i="1" s="1"/>
  <c r="S193" i="1"/>
  <c r="X193" i="1" s="1"/>
  <c r="AC193" i="1" s="1"/>
  <c r="AH193" i="1" s="1"/>
  <c r="AM193" i="1" s="1"/>
  <c r="AR193" i="1" s="1"/>
  <c r="AW193" i="1" s="1"/>
  <c r="BB193" i="1" s="1"/>
  <c r="BG193" i="1" s="1"/>
  <c r="BL193" i="1" s="1"/>
  <c r="BQ193" i="1" s="1"/>
  <c r="BV193" i="1" s="1"/>
  <c r="CA193" i="1" s="1"/>
  <c r="CF193" i="1" s="1"/>
  <c r="CK193" i="1" s="1"/>
  <c r="CP193" i="1" s="1"/>
  <c r="CU193" i="1" s="1"/>
  <c r="CZ193" i="1" s="1"/>
  <c r="DE193" i="1" s="1"/>
  <c r="DJ193" i="1" s="1"/>
  <c r="DO193" i="1" s="1"/>
  <c r="S194" i="1"/>
  <c r="X194" i="1" s="1"/>
  <c r="AC194" i="1" s="1"/>
  <c r="AH194" i="1" s="1"/>
  <c r="AM194" i="1" s="1"/>
  <c r="AR194" i="1" s="1"/>
  <c r="AW194" i="1" s="1"/>
  <c r="BB194" i="1" s="1"/>
  <c r="BG194" i="1" s="1"/>
  <c r="BL194" i="1" s="1"/>
  <c r="BQ194" i="1" s="1"/>
  <c r="BV194" i="1" s="1"/>
  <c r="CA194" i="1" s="1"/>
  <c r="CF194" i="1" s="1"/>
  <c r="CK194" i="1" s="1"/>
  <c r="CP194" i="1" s="1"/>
  <c r="CU194" i="1" s="1"/>
  <c r="CZ194" i="1" s="1"/>
  <c r="DE194" i="1" s="1"/>
  <c r="DJ194" i="1" s="1"/>
  <c r="DO194" i="1" s="1"/>
  <c r="S195" i="1"/>
  <c r="X195" i="1" s="1"/>
  <c r="AC195" i="1" s="1"/>
  <c r="AH195" i="1" s="1"/>
  <c r="AM195" i="1" s="1"/>
  <c r="AR195" i="1" s="1"/>
  <c r="AW195" i="1" s="1"/>
  <c r="BB195" i="1" s="1"/>
  <c r="BG195" i="1" s="1"/>
  <c r="BL195" i="1" s="1"/>
  <c r="BQ195" i="1" s="1"/>
  <c r="BV195" i="1" s="1"/>
  <c r="CA195" i="1" s="1"/>
  <c r="CF195" i="1" s="1"/>
  <c r="CK195" i="1" s="1"/>
  <c r="CP195" i="1" s="1"/>
  <c r="CU195" i="1" s="1"/>
  <c r="CZ195" i="1" s="1"/>
  <c r="DE195" i="1" s="1"/>
  <c r="DJ195" i="1" s="1"/>
  <c r="DO195" i="1" s="1"/>
  <c r="S196" i="1"/>
  <c r="X196" i="1" s="1"/>
  <c r="AC196" i="1" s="1"/>
  <c r="AH196" i="1" s="1"/>
  <c r="AM196" i="1" s="1"/>
  <c r="AR196" i="1" s="1"/>
  <c r="AW196" i="1" s="1"/>
  <c r="BB196" i="1" s="1"/>
  <c r="BG196" i="1" s="1"/>
  <c r="BL196" i="1" s="1"/>
  <c r="BQ196" i="1" s="1"/>
  <c r="BV196" i="1" s="1"/>
  <c r="CA196" i="1" s="1"/>
  <c r="CF196" i="1" s="1"/>
  <c r="CK196" i="1" s="1"/>
  <c r="CP196" i="1" s="1"/>
  <c r="CU196" i="1" s="1"/>
  <c r="CZ196" i="1" s="1"/>
  <c r="DE196" i="1" s="1"/>
  <c r="DJ196" i="1" s="1"/>
  <c r="DO196" i="1" s="1"/>
  <c r="S197" i="1"/>
  <c r="X197" i="1" s="1"/>
  <c r="AC197" i="1" s="1"/>
  <c r="AH197" i="1" s="1"/>
  <c r="AM197" i="1" s="1"/>
  <c r="AR197" i="1" s="1"/>
  <c r="AW197" i="1" s="1"/>
  <c r="BB197" i="1" s="1"/>
  <c r="BG197" i="1" s="1"/>
  <c r="BL197" i="1" s="1"/>
  <c r="BQ197" i="1" s="1"/>
  <c r="BV197" i="1" s="1"/>
  <c r="CA197" i="1" s="1"/>
  <c r="CF197" i="1" s="1"/>
  <c r="CK197" i="1" s="1"/>
  <c r="CP197" i="1" s="1"/>
  <c r="CU197" i="1" s="1"/>
  <c r="CZ197" i="1" s="1"/>
  <c r="DE197" i="1" s="1"/>
  <c r="DJ197" i="1" s="1"/>
  <c r="DO197" i="1" s="1"/>
  <c r="R179" i="1"/>
  <c r="R180" i="1"/>
  <c r="W180" i="1" s="1"/>
  <c r="R181" i="1"/>
  <c r="R182" i="1"/>
  <c r="W182" i="1" s="1"/>
  <c r="R183" i="1"/>
  <c r="W183" i="1" s="1"/>
  <c r="R184" i="1"/>
  <c r="W184" i="1" s="1"/>
  <c r="R185" i="1"/>
  <c r="R186" i="1"/>
  <c r="W186" i="1" s="1"/>
  <c r="R187" i="1"/>
  <c r="R188" i="1"/>
  <c r="W188" i="1" s="1"/>
  <c r="R189" i="1"/>
  <c r="R190" i="1"/>
  <c r="W190" i="1" s="1"/>
  <c r="R191" i="1"/>
  <c r="W191" i="1" s="1"/>
  <c r="R192" i="1"/>
  <c r="W192" i="1" s="1"/>
  <c r="R193" i="1"/>
  <c r="W193" i="1" s="1"/>
  <c r="R194" i="1"/>
  <c r="W194" i="1" s="1"/>
  <c r="R195" i="1"/>
  <c r="R196" i="1"/>
  <c r="W196" i="1" s="1"/>
  <c r="R197" i="1"/>
  <c r="S178" i="1"/>
  <c r="R178" i="1"/>
  <c r="W178" i="1" s="1"/>
  <c r="AB178" i="1" s="1"/>
  <c r="AG178" i="1" s="1"/>
  <c r="AL178" i="1" s="1"/>
  <c r="AQ178" i="1" s="1"/>
  <c r="AV178" i="1" s="1"/>
  <c r="BA178" i="1" s="1"/>
  <c r="BF178" i="1" s="1"/>
  <c r="BK178" i="1" s="1"/>
  <c r="BP178" i="1" s="1"/>
  <c r="BU178" i="1" s="1"/>
  <c r="BZ178" i="1" s="1"/>
  <c r="CE178" i="1" s="1"/>
  <c r="CJ178" i="1" s="1"/>
  <c r="CO178" i="1" s="1"/>
  <c r="CT178" i="1" s="1"/>
  <c r="CY178" i="1" s="1"/>
  <c r="DD178" i="1" s="1"/>
  <c r="DI178" i="1" s="1"/>
  <c r="DN178" i="1" s="1"/>
  <c r="O179" i="1"/>
  <c r="P179" i="1" s="1"/>
  <c r="O180" i="1"/>
  <c r="P180" i="1" s="1"/>
  <c r="O181" i="1"/>
  <c r="P181" i="1" s="1"/>
  <c r="O182" i="1"/>
  <c r="P182" i="1" s="1"/>
  <c r="O183" i="1"/>
  <c r="P183" i="1" s="1"/>
  <c r="O184" i="1"/>
  <c r="P184" i="1" s="1"/>
  <c r="O185" i="1"/>
  <c r="P185" i="1" s="1"/>
  <c r="O186" i="1"/>
  <c r="P186" i="1" s="1"/>
  <c r="O187" i="1"/>
  <c r="P187" i="1" s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P197" i="1" s="1"/>
  <c r="D178" i="1"/>
  <c r="S127" i="1"/>
  <c r="X127" i="1" s="1"/>
  <c r="AC127" i="1" s="1"/>
  <c r="AH127" i="1" s="1"/>
  <c r="AM127" i="1" s="1"/>
  <c r="AR127" i="1" s="1"/>
  <c r="AW127" i="1" s="1"/>
  <c r="BB127" i="1" s="1"/>
  <c r="BG127" i="1" s="1"/>
  <c r="BL127" i="1" s="1"/>
  <c r="BQ127" i="1" s="1"/>
  <c r="BV127" i="1" s="1"/>
  <c r="CA127" i="1" s="1"/>
  <c r="CF127" i="1" s="1"/>
  <c r="CK127" i="1" s="1"/>
  <c r="CP127" i="1" s="1"/>
  <c r="CU127" i="1" s="1"/>
  <c r="CZ127" i="1" s="1"/>
  <c r="DE127" i="1" s="1"/>
  <c r="DJ127" i="1" s="1"/>
  <c r="DO127" i="1" s="1"/>
  <c r="S128" i="1"/>
  <c r="X128" i="1" s="1"/>
  <c r="AC128" i="1" s="1"/>
  <c r="AH128" i="1" s="1"/>
  <c r="AM128" i="1" s="1"/>
  <c r="AR128" i="1" s="1"/>
  <c r="AW128" i="1" s="1"/>
  <c r="BB128" i="1" s="1"/>
  <c r="BG128" i="1" s="1"/>
  <c r="BL128" i="1" s="1"/>
  <c r="BQ128" i="1" s="1"/>
  <c r="BV128" i="1" s="1"/>
  <c r="CA128" i="1" s="1"/>
  <c r="CF128" i="1" s="1"/>
  <c r="CK128" i="1" s="1"/>
  <c r="CP128" i="1" s="1"/>
  <c r="CU128" i="1" s="1"/>
  <c r="CZ128" i="1" s="1"/>
  <c r="DE128" i="1" s="1"/>
  <c r="DJ128" i="1" s="1"/>
  <c r="DO128" i="1" s="1"/>
  <c r="S129" i="1"/>
  <c r="X129" i="1" s="1"/>
  <c r="AC129" i="1" s="1"/>
  <c r="AH129" i="1" s="1"/>
  <c r="AM129" i="1" s="1"/>
  <c r="AR129" i="1" s="1"/>
  <c r="AW129" i="1" s="1"/>
  <c r="BB129" i="1" s="1"/>
  <c r="BG129" i="1" s="1"/>
  <c r="BL129" i="1" s="1"/>
  <c r="BQ129" i="1" s="1"/>
  <c r="BV129" i="1" s="1"/>
  <c r="CA129" i="1" s="1"/>
  <c r="CF129" i="1" s="1"/>
  <c r="CK129" i="1" s="1"/>
  <c r="CP129" i="1" s="1"/>
  <c r="CU129" i="1" s="1"/>
  <c r="CZ129" i="1" s="1"/>
  <c r="DE129" i="1" s="1"/>
  <c r="DJ129" i="1" s="1"/>
  <c r="DO129" i="1" s="1"/>
  <c r="S130" i="1"/>
  <c r="X130" i="1" s="1"/>
  <c r="AC130" i="1" s="1"/>
  <c r="AH130" i="1" s="1"/>
  <c r="AM130" i="1" s="1"/>
  <c r="AR130" i="1" s="1"/>
  <c r="AW130" i="1" s="1"/>
  <c r="BB130" i="1" s="1"/>
  <c r="BG130" i="1" s="1"/>
  <c r="BL130" i="1" s="1"/>
  <c r="BQ130" i="1" s="1"/>
  <c r="BV130" i="1" s="1"/>
  <c r="CA130" i="1" s="1"/>
  <c r="CF130" i="1" s="1"/>
  <c r="CK130" i="1" s="1"/>
  <c r="CP130" i="1" s="1"/>
  <c r="CU130" i="1" s="1"/>
  <c r="CZ130" i="1" s="1"/>
  <c r="DE130" i="1" s="1"/>
  <c r="DJ130" i="1" s="1"/>
  <c r="DO130" i="1" s="1"/>
  <c r="S131" i="1"/>
  <c r="X131" i="1" s="1"/>
  <c r="AC131" i="1" s="1"/>
  <c r="AH131" i="1" s="1"/>
  <c r="AM131" i="1" s="1"/>
  <c r="AR131" i="1" s="1"/>
  <c r="AW131" i="1" s="1"/>
  <c r="BB131" i="1" s="1"/>
  <c r="BG131" i="1" s="1"/>
  <c r="BL131" i="1" s="1"/>
  <c r="BQ131" i="1" s="1"/>
  <c r="BV131" i="1" s="1"/>
  <c r="CA131" i="1" s="1"/>
  <c r="CF131" i="1" s="1"/>
  <c r="CK131" i="1" s="1"/>
  <c r="CP131" i="1" s="1"/>
  <c r="CU131" i="1" s="1"/>
  <c r="CZ131" i="1" s="1"/>
  <c r="DE131" i="1" s="1"/>
  <c r="DJ131" i="1" s="1"/>
  <c r="DO131" i="1" s="1"/>
  <c r="S132" i="1"/>
  <c r="X132" i="1" s="1"/>
  <c r="AC132" i="1" s="1"/>
  <c r="AH132" i="1" s="1"/>
  <c r="AM132" i="1" s="1"/>
  <c r="AR132" i="1" s="1"/>
  <c r="AW132" i="1" s="1"/>
  <c r="BB132" i="1" s="1"/>
  <c r="BG132" i="1" s="1"/>
  <c r="BL132" i="1" s="1"/>
  <c r="BQ132" i="1" s="1"/>
  <c r="BV132" i="1" s="1"/>
  <c r="CA132" i="1" s="1"/>
  <c r="CF132" i="1" s="1"/>
  <c r="CK132" i="1" s="1"/>
  <c r="CP132" i="1" s="1"/>
  <c r="CU132" i="1" s="1"/>
  <c r="CZ132" i="1" s="1"/>
  <c r="DE132" i="1" s="1"/>
  <c r="DJ132" i="1" s="1"/>
  <c r="DO132" i="1" s="1"/>
  <c r="S133" i="1"/>
  <c r="X133" i="1" s="1"/>
  <c r="AC133" i="1" s="1"/>
  <c r="AH133" i="1" s="1"/>
  <c r="AM133" i="1" s="1"/>
  <c r="AR133" i="1" s="1"/>
  <c r="AW133" i="1" s="1"/>
  <c r="BB133" i="1" s="1"/>
  <c r="BG133" i="1" s="1"/>
  <c r="BL133" i="1" s="1"/>
  <c r="BQ133" i="1" s="1"/>
  <c r="BV133" i="1" s="1"/>
  <c r="CA133" i="1" s="1"/>
  <c r="CF133" i="1" s="1"/>
  <c r="CK133" i="1" s="1"/>
  <c r="CP133" i="1" s="1"/>
  <c r="CU133" i="1" s="1"/>
  <c r="CZ133" i="1" s="1"/>
  <c r="DE133" i="1" s="1"/>
  <c r="DJ133" i="1" s="1"/>
  <c r="DO133" i="1" s="1"/>
  <c r="S134" i="1"/>
  <c r="X134" i="1" s="1"/>
  <c r="AC134" i="1" s="1"/>
  <c r="AH134" i="1" s="1"/>
  <c r="AM134" i="1" s="1"/>
  <c r="AR134" i="1" s="1"/>
  <c r="AW134" i="1" s="1"/>
  <c r="BB134" i="1" s="1"/>
  <c r="BG134" i="1" s="1"/>
  <c r="BL134" i="1" s="1"/>
  <c r="BQ134" i="1" s="1"/>
  <c r="BV134" i="1" s="1"/>
  <c r="CA134" i="1" s="1"/>
  <c r="CF134" i="1" s="1"/>
  <c r="CK134" i="1" s="1"/>
  <c r="CP134" i="1" s="1"/>
  <c r="CU134" i="1" s="1"/>
  <c r="CZ134" i="1" s="1"/>
  <c r="DE134" i="1" s="1"/>
  <c r="DJ134" i="1" s="1"/>
  <c r="DO134" i="1" s="1"/>
  <c r="S135" i="1"/>
  <c r="X135" i="1" s="1"/>
  <c r="AC135" i="1" s="1"/>
  <c r="AH135" i="1" s="1"/>
  <c r="AM135" i="1" s="1"/>
  <c r="AR135" i="1" s="1"/>
  <c r="AW135" i="1" s="1"/>
  <c r="BB135" i="1" s="1"/>
  <c r="BG135" i="1" s="1"/>
  <c r="BL135" i="1" s="1"/>
  <c r="BQ135" i="1" s="1"/>
  <c r="BV135" i="1" s="1"/>
  <c r="CA135" i="1" s="1"/>
  <c r="CF135" i="1" s="1"/>
  <c r="CK135" i="1" s="1"/>
  <c r="CP135" i="1" s="1"/>
  <c r="CU135" i="1" s="1"/>
  <c r="CZ135" i="1" s="1"/>
  <c r="DE135" i="1" s="1"/>
  <c r="DJ135" i="1" s="1"/>
  <c r="DO135" i="1" s="1"/>
  <c r="S136" i="1"/>
  <c r="X136" i="1" s="1"/>
  <c r="AC136" i="1" s="1"/>
  <c r="AH136" i="1" s="1"/>
  <c r="AM136" i="1" s="1"/>
  <c r="AR136" i="1" s="1"/>
  <c r="AW136" i="1" s="1"/>
  <c r="BB136" i="1" s="1"/>
  <c r="BG136" i="1" s="1"/>
  <c r="BL136" i="1" s="1"/>
  <c r="BQ136" i="1" s="1"/>
  <c r="BV136" i="1" s="1"/>
  <c r="CA136" i="1" s="1"/>
  <c r="CF136" i="1" s="1"/>
  <c r="CK136" i="1" s="1"/>
  <c r="CP136" i="1" s="1"/>
  <c r="CU136" i="1" s="1"/>
  <c r="CZ136" i="1" s="1"/>
  <c r="DE136" i="1" s="1"/>
  <c r="DJ136" i="1" s="1"/>
  <c r="DO136" i="1" s="1"/>
  <c r="S137" i="1"/>
  <c r="X137" i="1" s="1"/>
  <c r="AC137" i="1" s="1"/>
  <c r="AH137" i="1" s="1"/>
  <c r="AM137" i="1" s="1"/>
  <c r="AR137" i="1" s="1"/>
  <c r="AW137" i="1" s="1"/>
  <c r="BB137" i="1" s="1"/>
  <c r="BG137" i="1" s="1"/>
  <c r="BL137" i="1" s="1"/>
  <c r="BQ137" i="1" s="1"/>
  <c r="BV137" i="1" s="1"/>
  <c r="CA137" i="1" s="1"/>
  <c r="CF137" i="1" s="1"/>
  <c r="CK137" i="1" s="1"/>
  <c r="CP137" i="1" s="1"/>
  <c r="CU137" i="1" s="1"/>
  <c r="CZ137" i="1" s="1"/>
  <c r="DE137" i="1" s="1"/>
  <c r="DJ137" i="1" s="1"/>
  <c r="DO137" i="1" s="1"/>
  <c r="S138" i="1"/>
  <c r="X138" i="1" s="1"/>
  <c r="AC138" i="1" s="1"/>
  <c r="AH138" i="1" s="1"/>
  <c r="AM138" i="1" s="1"/>
  <c r="AR138" i="1" s="1"/>
  <c r="AW138" i="1" s="1"/>
  <c r="BB138" i="1" s="1"/>
  <c r="BG138" i="1" s="1"/>
  <c r="BL138" i="1" s="1"/>
  <c r="BQ138" i="1" s="1"/>
  <c r="BV138" i="1" s="1"/>
  <c r="CA138" i="1" s="1"/>
  <c r="CF138" i="1" s="1"/>
  <c r="CK138" i="1" s="1"/>
  <c r="CP138" i="1" s="1"/>
  <c r="CU138" i="1" s="1"/>
  <c r="CZ138" i="1" s="1"/>
  <c r="DE138" i="1" s="1"/>
  <c r="DJ138" i="1" s="1"/>
  <c r="DO138" i="1" s="1"/>
  <c r="S139" i="1"/>
  <c r="X139" i="1" s="1"/>
  <c r="AC139" i="1" s="1"/>
  <c r="AH139" i="1" s="1"/>
  <c r="AM139" i="1" s="1"/>
  <c r="AR139" i="1" s="1"/>
  <c r="AW139" i="1" s="1"/>
  <c r="BB139" i="1" s="1"/>
  <c r="BG139" i="1" s="1"/>
  <c r="BL139" i="1" s="1"/>
  <c r="BQ139" i="1" s="1"/>
  <c r="BV139" i="1" s="1"/>
  <c r="CA139" i="1" s="1"/>
  <c r="CF139" i="1" s="1"/>
  <c r="CK139" i="1" s="1"/>
  <c r="CP139" i="1" s="1"/>
  <c r="CU139" i="1" s="1"/>
  <c r="CZ139" i="1" s="1"/>
  <c r="DE139" i="1" s="1"/>
  <c r="DJ139" i="1" s="1"/>
  <c r="DO139" i="1" s="1"/>
  <c r="S140" i="1"/>
  <c r="X140" i="1" s="1"/>
  <c r="AC140" i="1" s="1"/>
  <c r="AH140" i="1" s="1"/>
  <c r="AM140" i="1" s="1"/>
  <c r="AR140" i="1" s="1"/>
  <c r="AW140" i="1" s="1"/>
  <c r="BB140" i="1" s="1"/>
  <c r="BG140" i="1" s="1"/>
  <c r="BL140" i="1" s="1"/>
  <c r="BQ140" i="1" s="1"/>
  <c r="BV140" i="1" s="1"/>
  <c r="CA140" i="1" s="1"/>
  <c r="CF140" i="1" s="1"/>
  <c r="CK140" i="1" s="1"/>
  <c r="CP140" i="1" s="1"/>
  <c r="CU140" i="1" s="1"/>
  <c r="CZ140" i="1" s="1"/>
  <c r="DE140" i="1" s="1"/>
  <c r="DJ140" i="1" s="1"/>
  <c r="DO140" i="1" s="1"/>
  <c r="S141" i="1"/>
  <c r="X141" i="1" s="1"/>
  <c r="AC141" i="1" s="1"/>
  <c r="AH141" i="1" s="1"/>
  <c r="AM141" i="1" s="1"/>
  <c r="AR141" i="1" s="1"/>
  <c r="AW141" i="1" s="1"/>
  <c r="BB141" i="1" s="1"/>
  <c r="BG141" i="1" s="1"/>
  <c r="BL141" i="1" s="1"/>
  <c r="BQ141" i="1" s="1"/>
  <c r="BV141" i="1" s="1"/>
  <c r="CA141" i="1" s="1"/>
  <c r="CF141" i="1" s="1"/>
  <c r="CK141" i="1" s="1"/>
  <c r="CP141" i="1" s="1"/>
  <c r="CU141" i="1" s="1"/>
  <c r="CZ141" i="1" s="1"/>
  <c r="DE141" i="1" s="1"/>
  <c r="DJ141" i="1" s="1"/>
  <c r="DO141" i="1" s="1"/>
  <c r="S142" i="1"/>
  <c r="X142" i="1" s="1"/>
  <c r="AC142" i="1" s="1"/>
  <c r="AH142" i="1" s="1"/>
  <c r="AM142" i="1" s="1"/>
  <c r="AR142" i="1" s="1"/>
  <c r="AW142" i="1" s="1"/>
  <c r="BB142" i="1" s="1"/>
  <c r="BG142" i="1" s="1"/>
  <c r="BL142" i="1" s="1"/>
  <c r="BQ142" i="1" s="1"/>
  <c r="BV142" i="1" s="1"/>
  <c r="CA142" i="1" s="1"/>
  <c r="CF142" i="1" s="1"/>
  <c r="CK142" i="1" s="1"/>
  <c r="CP142" i="1" s="1"/>
  <c r="CU142" i="1" s="1"/>
  <c r="CZ142" i="1" s="1"/>
  <c r="DE142" i="1" s="1"/>
  <c r="DJ142" i="1" s="1"/>
  <c r="DO142" i="1" s="1"/>
  <c r="R127" i="1"/>
  <c r="W127" i="1" s="1"/>
  <c r="AB127" i="1" s="1"/>
  <c r="AG127" i="1" s="1"/>
  <c r="AL127" i="1" s="1"/>
  <c r="AQ127" i="1" s="1"/>
  <c r="AV127" i="1" s="1"/>
  <c r="BA127" i="1" s="1"/>
  <c r="BF127" i="1" s="1"/>
  <c r="BK127" i="1" s="1"/>
  <c r="BP127" i="1" s="1"/>
  <c r="BU127" i="1" s="1"/>
  <c r="BZ127" i="1" s="1"/>
  <c r="CE127" i="1" s="1"/>
  <c r="CJ127" i="1" s="1"/>
  <c r="CO127" i="1" s="1"/>
  <c r="CT127" i="1" s="1"/>
  <c r="CY127" i="1" s="1"/>
  <c r="DD127" i="1" s="1"/>
  <c r="DI127" i="1" s="1"/>
  <c r="DN127" i="1" s="1"/>
  <c r="R128" i="1"/>
  <c r="W128" i="1" s="1"/>
  <c r="AB128" i="1" s="1"/>
  <c r="AG128" i="1" s="1"/>
  <c r="AL128" i="1" s="1"/>
  <c r="AQ128" i="1" s="1"/>
  <c r="AV128" i="1" s="1"/>
  <c r="BA128" i="1" s="1"/>
  <c r="BF128" i="1" s="1"/>
  <c r="BK128" i="1" s="1"/>
  <c r="BP128" i="1" s="1"/>
  <c r="BU128" i="1" s="1"/>
  <c r="BZ128" i="1" s="1"/>
  <c r="CE128" i="1" s="1"/>
  <c r="CJ128" i="1" s="1"/>
  <c r="CO128" i="1" s="1"/>
  <c r="CT128" i="1" s="1"/>
  <c r="CY128" i="1" s="1"/>
  <c r="DD128" i="1" s="1"/>
  <c r="DI128" i="1" s="1"/>
  <c r="DN128" i="1" s="1"/>
  <c r="R129" i="1"/>
  <c r="W129" i="1" s="1"/>
  <c r="AB129" i="1" s="1"/>
  <c r="AG129" i="1" s="1"/>
  <c r="AL129" i="1" s="1"/>
  <c r="AQ129" i="1" s="1"/>
  <c r="AV129" i="1" s="1"/>
  <c r="BA129" i="1" s="1"/>
  <c r="BF129" i="1" s="1"/>
  <c r="BK129" i="1" s="1"/>
  <c r="BP129" i="1" s="1"/>
  <c r="BU129" i="1" s="1"/>
  <c r="BZ129" i="1" s="1"/>
  <c r="CE129" i="1" s="1"/>
  <c r="CJ129" i="1" s="1"/>
  <c r="CO129" i="1" s="1"/>
  <c r="CT129" i="1" s="1"/>
  <c r="CY129" i="1" s="1"/>
  <c r="DD129" i="1" s="1"/>
  <c r="DI129" i="1" s="1"/>
  <c r="DN129" i="1" s="1"/>
  <c r="R130" i="1"/>
  <c r="W130" i="1" s="1"/>
  <c r="AB130" i="1" s="1"/>
  <c r="AG130" i="1" s="1"/>
  <c r="AL130" i="1" s="1"/>
  <c r="AQ130" i="1" s="1"/>
  <c r="AV130" i="1" s="1"/>
  <c r="BA130" i="1" s="1"/>
  <c r="BF130" i="1" s="1"/>
  <c r="BK130" i="1" s="1"/>
  <c r="BP130" i="1" s="1"/>
  <c r="BU130" i="1" s="1"/>
  <c r="BZ130" i="1" s="1"/>
  <c r="CE130" i="1" s="1"/>
  <c r="CJ130" i="1" s="1"/>
  <c r="CO130" i="1" s="1"/>
  <c r="CT130" i="1" s="1"/>
  <c r="CY130" i="1" s="1"/>
  <c r="DD130" i="1" s="1"/>
  <c r="DI130" i="1" s="1"/>
  <c r="DN130" i="1" s="1"/>
  <c r="R131" i="1"/>
  <c r="W131" i="1" s="1"/>
  <c r="AB131" i="1" s="1"/>
  <c r="AG131" i="1" s="1"/>
  <c r="AL131" i="1" s="1"/>
  <c r="AQ131" i="1" s="1"/>
  <c r="AV131" i="1" s="1"/>
  <c r="BA131" i="1" s="1"/>
  <c r="BF131" i="1" s="1"/>
  <c r="BK131" i="1" s="1"/>
  <c r="BP131" i="1" s="1"/>
  <c r="BU131" i="1" s="1"/>
  <c r="BZ131" i="1" s="1"/>
  <c r="CE131" i="1" s="1"/>
  <c r="CJ131" i="1" s="1"/>
  <c r="CO131" i="1" s="1"/>
  <c r="CT131" i="1" s="1"/>
  <c r="CY131" i="1" s="1"/>
  <c r="DD131" i="1" s="1"/>
  <c r="DI131" i="1" s="1"/>
  <c r="DN131" i="1" s="1"/>
  <c r="R132" i="1"/>
  <c r="W132" i="1" s="1"/>
  <c r="AB132" i="1" s="1"/>
  <c r="AG132" i="1" s="1"/>
  <c r="AL132" i="1" s="1"/>
  <c r="AQ132" i="1" s="1"/>
  <c r="AV132" i="1" s="1"/>
  <c r="BA132" i="1" s="1"/>
  <c r="BF132" i="1" s="1"/>
  <c r="BK132" i="1" s="1"/>
  <c r="BP132" i="1" s="1"/>
  <c r="BU132" i="1" s="1"/>
  <c r="BZ132" i="1" s="1"/>
  <c r="CE132" i="1" s="1"/>
  <c r="CJ132" i="1" s="1"/>
  <c r="CO132" i="1" s="1"/>
  <c r="CT132" i="1" s="1"/>
  <c r="CY132" i="1" s="1"/>
  <c r="DD132" i="1" s="1"/>
  <c r="DI132" i="1" s="1"/>
  <c r="DN132" i="1" s="1"/>
  <c r="R133" i="1"/>
  <c r="W133" i="1" s="1"/>
  <c r="AB133" i="1" s="1"/>
  <c r="AG133" i="1" s="1"/>
  <c r="AL133" i="1" s="1"/>
  <c r="AQ133" i="1" s="1"/>
  <c r="AV133" i="1" s="1"/>
  <c r="BA133" i="1" s="1"/>
  <c r="BF133" i="1" s="1"/>
  <c r="BK133" i="1" s="1"/>
  <c r="BP133" i="1" s="1"/>
  <c r="BU133" i="1" s="1"/>
  <c r="BZ133" i="1" s="1"/>
  <c r="CE133" i="1" s="1"/>
  <c r="CJ133" i="1" s="1"/>
  <c r="CO133" i="1" s="1"/>
  <c r="CT133" i="1" s="1"/>
  <c r="CY133" i="1" s="1"/>
  <c r="DD133" i="1" s="1"/>
  <c r="DI133" i="1" s="1"/>
  <c r="DN133" i="1" s="1"/>
  <c r="R134" i="1"/>
  <c r="W134" i="1" s="1"/>
  <c r="AB134" i="1" s="1"/>
  <c r="AG134" i="1" s="1"/>
  <c r="AL134" i="1" s="1"/>
  <c r="AQ134" i="1" s="1"/>
  <c r="AV134" i="1" s="1"/>
  <c r="BA134" i="1" s="1"/>
  <c r="BF134" i="1" s="1"/>
  <c r="BK134" i="1" s="1"/>
  <c r="BP134" i="1" s="1"/>
  <c r="BU134" i="1" s="1"/>
  <c r="BZ134" i="1" s="1"/>
  <c r="CE134" i="1" s="1"/>
  <c r="CJ134" i="1" s="1"/>
  <c r="CO134" i="1" s="1"/>
  <c r="CT134" i="1" s="1"/>
  <c r="CY134" i="1" s="1"/>
  <c r="DD134" i="1" s="1"/>
  <c r="DI134" i="1" s="1"/>
  <c r="DN134" i="1" s="1"/>
  <c r="R135" i="1"/>
  <c r="W135" i="1" s="1"/>
  <c r="AB135" i="1" s="1"/>
  <c r="AG135" i="1" s="1"/>
  <c r="AL135" i="1" s="1"/>
  <c r="AQ135" i="1" s="1"/>
  <c r="AV135" i="1" s="1"/>
  <c r="BA135" i="1" s="1"/>
  <c r="BF135" i="1" s="1"/>
  <c r="BK135" i="1" s="1"/>
  <c r="BP135" i="1" s="1"/>
  <c r="BU135" i="1" s="1"/>
  <c r="BZ135" i="1" s="1"/>
  <c r="CE135" i="1" s="1"/>
  <c r="CJ135" i="1" s="1"/>
  <c r="CO135" i="1" s="1"/>
  <c r="CT135" i="1" s="1"/>
  <c r="CY135" i="1" s="1"/>
  <c r="DD135" i="1" s="1"/>
  <c r="DI135" i="1" s="1"/>
  <c r="DN135" i="1" s="1"/>
  <c r="R136" i="1"/>
  <c r="W136" i="1" s="1"/>
  <c r="AB136" i="1" s="1"/>
  <c r="AG136" i="1" s="1"/>
  <c r="AL136" i="1" s="1"/>
  <c r="AQ136" i="1" s="1"/>
  <c r="AV136" i="1" s="1"/>
  <c r="BA136" i="1" s="1"/>
  <c r="BF136" i="1" s="1"/>
  <c r="BK136" i="1" s="1"/>
  <c r="BP136" i="1" s="1"/>
  <c r="BU136" i="1" s="1"/>
  <c r="BZ136" i="1" s="1"/>
  <c r="CE136" i="1" s="1"/>
  <c r="CJ136" i="1" s="1"/>
  <c r="CO136" i="1" s="1"/>
  <c r="CT136" i="1" s="1"/>
  <c r="CY136" i="1" s="1"/>
  <c r="DD136" i="1" s="1"/>
  <c r="DI136" i="1" s="1"/>
  <c r="DN136" i="1" s="1"/>
  <c r="R137" i="1"/>
  <c r="W137" i="1" s="1"/>
  <c r="AB137" i="1" s="1"/>
  <c r="AG137" i="1" s="1"/>
  <c r="AL137" i="1" s="1"/>
  <c r="AQ137" i="1" s="1"/>
  <c r="AV137" i="1" s="1"/>
  <c r="BA137" i="1" s="1"/>
  <c r="BF137" i="1" s="1"/>
  <c r="BK137" i="1" s="1"/>
  <c r="BP137" i="1" s="1"/>
  <c r="BU137" i="1" s="1"/>
  <c r="BZ137" i="1" s="1"/>
  <c r="CE137" i="1" s="1"/>
  <c r="CJ137" i="1" s="1"/>
  <c r="CO137" i="1" s="1"/>
  <c r="CT137" i="1" s="1"/>
  <c r="CY137" i="1" s="1"/>
  <c r="DD137" i="1" s="1"/>
  <c r="DI137" i="1" s="1"/>
  <c r="DN137" i="1" s="1"/>
  <c r="R138" i="1"/>
  <c r="W138" i="1" s="1"/>
  <c r="AB138" i="1" s="1"/>
  <c r="AG138" i="1" s="1"/>
  <c r="AL138" i="1" s="1"/>
  <c r="AQ138" i="1" s="1"/>
  <c r="AV138" i="1" s="1"/>
  <c r="BA138" i="1" s="1"/>
  <c r="BF138" i="1" s="1"/>
  <c r="BK138" i="1" s="1"/>
  <c r="BP138" i="1" s="1"/>
  <c r="BU138" i="1" s="1"/>
  <c r="BZ138" i="1" s="1"/>
  <c r="CE138" i="1" s="1"/>
  <c r="CJ138" i="1" s="1"/>
  <c r="CO138" i="1" s="1"/>
  <c r="CT138" i="1" s="1"/>
  <c r="CY138" i="1" s="1"/>
  <c r="DD138" i="1" s="1"/>
  <c r="DI138" i="1" s="1"/>
  <c r="DN138" i="1" s="1"/>
  <c r="R139" i="1"/>
  <c r="W139" i="1" s="1"/>
  <c r="AB139" i="1" s="1"/>
  <c r="AG139" i="1" s="1"/>
  <c r="AL139" i="1" s="1"/>
  <c r="AQ139" i="1" s="1"/>
  <c r="AV139" i="1" s="1"/>
  <c r="BA139" i="1" s="1"/>
  <c r="BF139" i="1" s="1"/>
  <c r="BK139" i="1" s="1"/>
  <c r="BP139" i="1" s="1"/>
  <c r="BU139" i="1" s="1"/>
  <c r="BZ139" i="1" s="1"/>
  <c r="CE139" i="1" s="1"/>
  <c r="CJ139" i="1" s="1"/>
  <c r="CO139" i="1" s="1"/>
  <c r="CT139" i="1" s="1"/>
  <c r="CY139" i="1" s="1"/>
  <c r="DD139" i="1" s="1"/>
  <c r="DI139" i="1" s="1"/>
  <c r="DN139" i="1" s="1"/>
  <c r="R140" i="1"/>
  <c r="W140" i="1" s="1"/>
  <c r="AB140" i="1" s="1"/>
  <c r="AG140" i="1" s="1"/>
  <c r="AL140" i="1" s="1"/>
  <c r="AQ140" i="1" s="1"/>
  <c r="AV140" i="1" s="1"/>
  <c r="BA140" i="1" s="1"/>
  <c r="BF140" i="1" s="1"/>
  <c r="BK140" i="1" s="1"/>
  <c r="BP140" i="1" s="1"/>
  <c r="BU140" i="1" s="1"/>
  <c r="BZ140" i="1" s="1"/>
  <c r="CE140" i="1" s="1"/>
  <c r="CJ140" i="1" s="1"/>
  <c r="CO140" i="1" s="1"/>
  <c r="CT140" i="1" s="1"/>
  <c r="CY140" i="1" s="1"/>
  <c r="DD140" i="1" s="1"/>
  <c r="DI140" i="1" s="1"/>
  <c r="DN140" i="1" s="1"/>
  <c r="R141" i="1"/>
  <c r="W141" i="1" s="1"/>
  <c r="AB141" i="1" s="1"/>
  <c r="AG141" i="1" s="1"/>
  <c r="AL141" i="1" s="1"/>
  <c r="AQ141" i="1" s="1"/>
  <c r="AV141" i="1" s="1"/>
  <c r="BA141" i="1" s="1"/>
  <c r="BF141" i="1" s="1"/>
  <c r="BK141" i="1" s="1"/>
  <c r="BP141" i="1" s="1"/>
  <c r="BU141" i="1" s="1"/>
  <c r="BZ141" i="1" s="1"/>
  <c r="CE141" i="1" s="1"/>
  <c r="CJ141" i="1" s="1"/>
  <c r="CO141" i="1" s="1"/>
  <c r="CT141" i="1" s="1"/>
  <c r="CY141" i="1" s="1"/>
  <c r="DD141" i="1" s="1"/>
  <c r="DI141" i="1" s="1"/>
  <c r="DN141" i="1" s="1"/>
  <c r="R142" i="1"/>
  <c r="W142" i="1" s="1"/>
  <c r="AB142" i="1" s="1"/>
  <c r="AG142" i="1" s="1"/>
  <c r="AL142" i="1" s="1"/>
  <c r="AQ142" i="1" s="1"/>
  <c r="AV142" i="1" s="1"/>
  <c r="BA142" i="1" s="1"/>
  <c r="BF142" i="1" s="1"/>
  <c r="BK142" i="1" s="1"/>
  <c r="BP142" i="1" s="1"/>
  <c r="BU142" i="1" s="1"/>
  <c r="BZ142" i="1" s="1"/>
  <c r="CE142" i="1" s="1"/>
  <c r="CJ142" i="1" s="1"/>
  <c r="CO142" i="1" s="1"/>
  <c r="CT142" i="1" s="1"/>
  <c r="CY142" i="1" s="1"/>
  <c r="DD142" i="1" s="1"/>
  <c r="DI142" i="1" s="1"/>
  <c r="DN142" i="1" s="1"/>
  <c r="S126" i="1"/>
  <c r="X126" i="1" s="1"/>
  <c r="AC126" i="1" s="1"/>
  <c r="AH126" i="1" s="1"/>
  <c r="AM126" i="1" s="1"/>
  <c r="AR126" i="1" s="1"/>
  <c r="AW126" i="1" s="1"/>
  <c r="BB126" i="1" s="1"/>
  <c r="BG126" i="1" s="1"/>
  <c r="BL126" i="1" s="1"/>
  <c r="BQ126" i="1" s="1"/>
  <c r="BV126" i="1" s="1"/>
  <c r="CA126" i="1" s="1"/>
  <c r="CF126" i="1" s="1"/>
  <c r="CK126" i="1" s="1"/>
  <c r="CP126" i="1" s="1"/>
  <c r="CU126" i="1" s="1"/>
  <c r="CZ126" i="1" s="1"/>
  <c r="DE126" i="1" s="1"/>
  <c r="DJ126" i="1" s="1"/>
  <c r="DO126" i="1" s="1"/>
  <c r="R126" i="1"/>
  <c r="W126" i="1" s="1"/>
  <c r="AB126" i="1" s="1"/>
  <c r="AG126" i="1" s="1"/>
  <c r="AL126" i="1" s="1"/>
  <c r="AQ126" i="1" s="1"/>
  <c r="AV126" i="1" s="1"/>
  <c r="BA126" i="1" s="1"/>
  <c r="BF126" i="1" s="1"/>
  <c r="BK126" i="1" s="1"/>
  <c r="BP126" i="1" s="1"/>
  <c r="BU126" i="1" s="1"/>
  <c r="BZ126" i="1" s="1"/>
  <c r="CE126" i="1" s="1"/>
  <c r="CJ126" i="1" s="1"/>
  <c r="CO126" i="1" s="1"/>
  <c r="CT126" i="1" s="1"/>
  <c r="CY126" i="1" s="1"/>
  <c r="DD126" i="1" s="1"/>
  <c r="DI126" i="1" s="1"/>
  <c r="DN126" i="1" s="1"/>
  <c r="N95" i="1"/>
  <c r="S95" i="1" s="1"/>
  <c r="X95" i="1" s="1"/>
  <c r="AC95" i="1" s="1"/>
  <c r="AH95" i="1" s="1"/>
  <c r="AM95" i="1" s="1"/>
  <c r="AR95" i="1" s="1"/>
  <c r="AW95" i="1" s="1"/>
  <c r="O90" i="1"/>
  <c r="O92" i="1"/>
  <c r="N93" i="1"/>
  <c r="S93" i="1" s="1"/>
  <c r="X93" i="1" s="1"/>
  <c r="AC93" i="1" s="1"/>
  <c r="AH93" i="1" s="1"/>
  <c r="AM93" i="1" s="1"/>
  <c r="AR93" i="1" s="1"/>
  <c r="AW93" i="1" s="1"/>
  <c r="O87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52" i="1"/>
  <c r="U214" i="1" l="1"/>
  <c r="AJ261" i="1"/>
  <c r="DS208" i="1"/>
  <c r="U218" i="1"/>
  <c r="U223" i="1"/>
  <c r="U217" i="1"/>
  <c r="U216" i="1"/>
  <c r="U215" i="1"/>
  <c r="BD260" i="1"/>
  <c r="P101" i="1"/>
  <c r="U220" i="1"/>
  <c r="U213" i="1"/>
  <c r="U221" i="1"/>
  <c r="U222" i="1"/>
  <c r="P102" i="1"/>
  <c r="U219" i="1"/>
  <c r="AQ276" i="1"/>
  <c r="AN276" i="1"/>
  <c r="AO276" i="1" s="1"/>
  <c r="AW281" i="1"/>
  <c r="AS281" i="1"/>
  <c r="AE275" i="1"/>
  <c r="AE282" i="1" s="1"/>
  <c r="AJ276" i="1"/>
  <c r="AI275" i="1"/>
  <c r="AJ275" i="1" s="1"/>
  <c r="AL275" i="1"/>
  <c r="AY277" i="1"/>
  <c r="AT280" i="1"/>
  <c r="AI271" i="1"/>
  <c r="AJ271" i="1" s="1"/>
  <c r="AL271" i="1"/>
  <c r="AN272" i="1"/>
  <c r="AQ272" i="1"/>
  <c r="AN270" i="1"/>
  <c r="AQ270" i="1"/>
  <c r="AN274" i="1"/>
  <c r="AQ274" i="1"/>
  <c r="AV278" i="1"/>
  <c r="AS278" i="1"/>
  <c r="AT278" i="1" s="1"/>
  <c r="AN273" i="1"/>
  <c r="AO273" i="1" s="1"/>
  <c r="AQ273" i="1"/>
  <c r="BG277" i="1"/>
  <c r="BC277" i="1"/>
  <c r="BD277" i="1" s="1"/>
  <c r="BA280" i="1"/>
  <c r="AX280" i="1"/>
  <c r="AY280" i="1" s="1"/>
  <c r="AJ270" i="1"/>
  <c r="AQ261" i="1"/>
  <c r="AN261" i="1"/>
  <c r="AO261" i="1" s="1"/>
  <c r="AI256" i="1"/>
  <c r="AL256" i="1"/>
  <c r="AI252" i="1"/>
  <c r="AJ252" i="1" s="1"/>
  <c r="AL252" i="1"/>
  <c r="AJ255" i="1"/>
  <c r="AE252" i="1"/>
  <c r="AI253" i="1"/>
  <c r="AJ253" i="1" s="1"/>
  <c r="AL253" i="1"/>
  <c r="AN254" i="1"/>
  <c r="AQ254" i="1"/>
  <c r="AD263" i="1"/>
  <c r="AN251" i="1"/>
  <c r="AQ251" i="1"/>
  <c r="AN255" i="1"/>
  <c r="AO255" i="1" s="1"/>
  <c r="AQ255" i="1"/>
  <c r="BK260" i="1"/>
  <c r="BH260" i="1"/>
  <c r="BI260" i="1" s="1"/>
  <c r="AQ262" i="1"/>
  <c r="AN262" i="1"/>
  <c r="AV259" i="1"/>
  <c r="AS259" i="1"/>
  <c r="AE253" i="1"/>
  <c r="AJ254" i="1"/>
  <c r="AJ251" i="1"/>
  <c r="AI263" i="1"/>
  <c r="Y225" i="1"/>
  <c r="Z225" i="1" s="1"/>
  <c r="T102" i="1"/>
  <c r="U102" i="1" s="1"/>
  <c r="AB92" i="1"/>
  <c r="AG92" i="1" s="1"/>
  <c r="Y84" i="1"/>
  <c r="Z84" i="1" s="1"/>
  <c r="AB196" i="1"/>
  <c r="Y196" i="1"/>
  <c r="Z196" i="1" s="1"/>
  <c r="AB192" i="1"/>
  <c r="Y192" i="1"/>
  <c r="Z192" i="1" s="1"/>
  <c r="AB188" i="1"/>
  <c r="Y188" i="1"/>
  <c r="Z188" i="1" s="1"/>
  <c r="AB184" i="1"/>
  <c r="Y184" i="1"/>
  <c r="Z184" i="1" s="1"/>
  <c r="AB180" i="1"/>
  <c r="Y180" i="1"/>
  <c r="Z180" i="1" s="1"/>
  <c r="AD102" i="1"/>
  <c r="AE102" i="1" s="1"/>
  <c r="AR102" i="1"/>
  <c r="AW102" i="1" s="1"/>
  <c r="BB102" i="1" s="1"/>
  <c r="AD104" i="1"/>
  <c r="AE104" i="1" s="1"/>
  <c r="AD206" i="1"/>
  <c r="AE206" i="1" s="1"/>
  <c r="P103" i="1"/>
  <c r="AB193" i="1"/>
  <c r="Y193" i="1"/>
  <c r="Z193" i="1" s="1"/>
  <c r="AB191" i="1"/>
  <c r="Y191" i="1"/>
  <c r="Z191" i="1" s="1"/>
  <c r="AB183" i="1"/>
  <c r="Y183" i="1"/>
  <c r="Z183" i="1" s="1"/>
  <c r="Y102" i="1"/>
  <c r="Z102" i="1" s="1"/>
  <c r="O178" i="1"/>
  <c r="O198" i="1" s="1"/>
  <c r="AB194" i="1"/>
  <c r="Y194" i="1"/>
  <c r="Z194" i="1" s="1"/>
  <c r="AB190" i="1"/>
  <c r="Y190" i="1"/>
  <c r="Z190" i="1" s="1"/>
  <c r="AB186" i="1"/>
  <c r="Y186" i="1"/>
  <c r="Z186" i="1" s="1"/>
  <c r="AB182" i="1"/>
  <c r="Y182" i="1"/>
  <c r="Z182" i="1" s="1"/>
  <c r="AI102" i="1"/>
  <c r="AJ102" i="1" s="1"/>
  <c r="BC206" i="1"/>
  <c r="BD206" i="1" s="1"/>
  <c r="CQ206" i="1"/>
  <c r="CR206" i="1" s="1"/>
  <c r="U91" i="1"/>
  <c r="AQ242" i="1"/>
  <c r="AN242" i="1"/>
  <c r="AO242" i="1" s="1"/>
  <c r="AS238" i="1"/>
  <c r="AV238" i="1"/>
  <c r="AJ242" i="1"/>
  <c r="AN236" i="1"/>
  <c r="AQ236" i="1"/>
  <c r="AN239" i="1"/>
  <c r="AO239" i="1" s="1"/>
  <c r="AQ239" i="1"/>
  <c r="AV240" i="1"/>
  <c r="AS240" i="1"/>
  <c r="AT240" i="1" s="1"/>
  <c r="AS233" i="1"/>
  <c r="AV233" i="1"/>
  <c r="AD244" i="1"/>
  <c r="AQ237" i="1"/>
  <c r="AN237" i="1"/>
  <c r="Y244" i="1"/>
  <c r="AO240" i="1"/>
  <c r="AQ234" i="1"/>
  <c r="AN234" i="1"/>
  <c r="AQ241" i="1"/>
  <c r="AN241" i="1"/>
  <c r="AO241" i="1" s="1"/>
  <c r="BB95" i="1"/>
  <c r="BG81" i="1"/>
  <c r="BL81" i="1" s="1"/>
  <c r="BQ81" i="1" s="1"/>
  <c r="BV81" i="1" s="1"/>
  <c r="T94" i="1"/>
  <c r="U94" i="1" s="1"/>
  <c r="Y223" i="1"/>
  <c r="Z223" i="1" s="1"/>
  <c r="AB223" i="1"/>
  <c r="AD220" i="1"/>
  <c r="AE220" i="1" s="1"/>
  <c r="AG220" i="1"/>
  <c r="AD94" i="1"/>
  <c r="AE94" i="1" s="1"/>
  <c r="AG94" i="1"/>
  <c r="Y214" i="1"/>
  <c r="Z214" i="1" s="1"/>
  <c r="AB214" i="1"/>
  <c r="Y99" i="1"/>
  <c r="Z99" i="1" s="1"/>
  <c r="AB99" i="1"/>
  <c r="AD95" i="1"/>
  <c r="AE95" i="1" s="1"/>
  <c r="AG95" i="1"/>
  <c r="AD89" i="1"/>
  <c r="AE89" i="1" s="1"/>
  <c r="AG89" i="1"/>
  <c r="AD93" i="1"/>
  <c r="AE93" i="1" s="1"/>
  <c r="AG93" i="1"/>
  <c r="AD115" i="1"/>
  <c r="AG115" i="1"/>
  <c r="AD81" i="1"/>
  <c r="AE81" i="1" s="1"/>
  <c r="AG81" i="1"/>
  <c r="BG100" i="1"/>
  <c r="BL100" i="1" s="1"/>
  <c r="BQ100" i="1" s="1"/>
  <c r="BV100" i="1" s="1"/>
  <c r="BG88" i="1"/>
  <c r="BL88" i="1" s="1"/>
  <c r="BQ88" i="1" s="1"/>
  <c r="BV88" i="1" s="1"/>
  <c r="BG89" i="1"/>
  <c r="BL89" i="1" s="1"/>
  <c r="BQ89" i="1" s="1"/>
  <c r="BV89" i="1" s="1"/>
  <c r="U224" i="1"/>
  <c r="AI206" i="1"/>
  <c r="AJ206" i="1" s="1"/>
  <c r="CG206" i="1"/>
  <c r="CH206" i="1" s="1"/>
  <c r="AD100" i="1"/>
  <c r="AE100" i="1" s="1"/>
  <c r="AG100" i="1"/>
  <c r="T98" i="1"/>
  <c r="U98" i="1" s="1"/>
  <c r="BG83" i="1"/>
  <c r="BL83" i="1" s="1"/>
  <c r="BQ83" i="1" s="1"/>
  <c r="BV83" i="1" s="1"/>
  <c r="AD108" i="1"/>
  <c r="AG108" i="1"/>
  <c r="AD112" i="1"/>
  <c r="AG112" i="1"/>
  <c r="Y104" i="1"/>
  <c r="Z104" i="1" s="1"/>
  <c r="Y215" i="1"/>
  <c r="Z215" i="1" s="1"/>
  <c r="AB215" i="1"/>
  <c r="Y206" i="1"/>
  <c r="Z206" i="1" s="1"/>
  <c r="AS206" i="1"/>
  <c r="AT206" i="1" s="1"/>
  <c r="BH206" i="1"/>
  <c r="BI206" i="1" s="1"/>
  <c r="CL206" i="1"/>
  <c r="CM206" i="1" s="1"/>
  <c r="DA206" i="1"/>
  <c r="DB206" i="1" s="1"/>
  <c r="AD225" i="1"/>
  <c r="AE225" i="1" s="1"/>
  <c r="AG225" i="1"/>
  <c r="AD216" i="1"/>
  <c r="AE216" i="1" s="1"/>
  <c r="AG216" i="1"/>
  <c r="Y213" i="1"/>
  <c r="Z213" i="1" s="1"/>
  <c r="AB213" i="1"/>
  <c r="Y221" i="1"/>
  <c r="Z221" i="1" s="1"/>
  <c r="AB221" i="1"/>
  <c r="AD98" i="1"/>
  <c r="AE98" i="1" s="1"/>
  <c r="AG98" i="1"/>
  <c r="AD90" i="1"/>
  <c r="AE90" i="1" s="1"/>
  <c r="AG90" i="1"/>
  <c r="AD82" i="1"/>
  <c r="AE82" i="1" s="1"/>
  <c r="AG82" i="1"/>
  <c r="Y94" i="1"/>
  <c r="Z94" i="1" s="1"/>
  <c r="Y222" i="1"/>
  <c r="Z222" i="1" s="1"/>
  <c r="AB222" i="1"/>
  <c r="CA113" i="1"/>
  <c r="CF113" i="1" s="1"/>
  <c r="CK113" i="1" s="1"/>
  <c r="CP113" i="1" s="1"/>
  <c r="CU113" i="1" s="1"/>
  <c r="CZ113" i="1" s="1"/>
  <c r="DE113" i="1" s="1"/>
  <c r="DJ113" i="1" s="1"/>
  <c r="DO113" i="1" s="1"/>
  <c r="Y109" i="1"/>
  <c r="AB109" i="1"/>
  <c r="BG94" i="1"/>
  <c r="BL94" i="1" s="1"/>
  <c r="BQ94" i="1" s="1"/>
  <c r="BV94" i="1" s="1"/>
  <c r="BG86" i="1"/>
  <c r="BL86" i="1" s="1"/>
  <c r="BQ86" i="1" s="1"/>
  <c r="BV86" i="1" s="1"/>
  <c r="BG97" i="1"/>
  <c r="BL97" i="1" s="1"/>
  <c r="BQ97" i="1" s="1"/>
  <c r="BV97" i="1" s="1"/>
  <c r="BG96" i="1"/>
  <c r="BL96" i="1" s="1"/>
  <c r="BQ96" i="1" s="1"/>
  <c r="BV96" i="1" s="1"/>
  <c r="BG85" i="1"/>
  <c r="BL85" i="1" s="1"/>
  <c r="BQ85" i="1" s="1"/>
  <c r="BV85" i="1" s="1"/>
  <c r="AD87" i="1"/>
  <c r="AE87" i="1" s="1"/>
  <c r="AG87" i="1"/>
  <c r="AD91" i="1"/>
  <c r="AE91" i="1" s="1"/>
  <c r="AG91" i="1"/>
  <c r="AD107" i="1"/>
  <c r="AG107" i="1"/>
  <c r="AD113" i="1"/>
  <c r="AE113" i="1" s="1"/>
  <c r="AG113" i="1"/>
  <c r="AD117" i="1"/>
  <c r="AE117" i="1" s="1"/>
  <c r="AG117" i="1"/>
  <c r="BG92" i="1"/>
  <c r="BL92" i="1" s="1"/>
  <c r="BQ92" i="1" s="1"/>
  <c r="BV92" i="1" s="1"/>
  <c r="BG87" i="1"/>
  <c r="BL87" i="1" s="1"/>
  <c r="BQ87" i="1" s="1"/>
  <c r="BV87" i="1" s="1"/>
  <c r="BB84" i="1"/>
  <c r="Y217" i="1"/>
  <c r="Z217" i="1" s="1"/>
  <c r="AB217" i="1"/>
  <c r="AD86" i="1"/>
  <c r="AE86" i="1" s="1"/>
  <c r="AG86" i="1"/>
  <c r="BG98" i="1"/>
  <c r="BL98" i="1" s="1"/>
  <c r="BQ98" i="1" s="1"/>
  <c r="BV98" i="1" s="1"/>
  <c r="BG90" i="1"/>
  <c r="BL90" i="1" s="1"/>
  <c r="BQ90" i="1" s="1"/>
  <c r="BV90" i="1" s="1"/>
  <c r="BG99" i="1"/>
  <c r="BL99" i="1" s="1"/>
  <c r="BQ99" i="1" s="1"/>
  <c r="BV99" i="1" s="1"/>
  <c r="AD83" i="1"/>
  <c r="AE83" i="1" s="1"/>
  <c r="AG83" i="1"/>
  <c r="BG91" i="1"/>
  <c r="BL91" i="1" s="1"/>
  <c r="BQ91" i="1" s="1"/>
  <c r="BV91" i="1" s="1"/>
  <c r="AD85" i="1"/>
  <c r="AE85" i="1" s="1"/>
  <c r="AG85" i="1"/>
  <c r="AD111" i="1"/>
  <c r="AE111" i="1" s="1"/>
  <c r="AG111" i="1"/>
  <c r="BB93" i="1"/>
  <c r="T93" i="1"/>
  <c r="U93" i="1" s="1"/>
  <c r="Y219" i="1"/>
  <c r="Z219" i="1" s="1"/>
  <c r="AB219" i="1"/>
  <c r="T206" i="1"/>
  <c r="U206" i="1" s="1"/>
  <c r="AX206" i="1"/>
  <c r="AY206" i="1" s="1"/>
  <c r="CV206" i="1"/>
  <c r="CW206" i="1" s="1"/>
  <c r="AD84" i="1"/>
  <c r="AE84" i="1" s="1"/>
  <c r="AG84" i="1"/>
  <c r="Y97" i="1"/>
  <c r="Z97" i="1" s="1"/>
  <c r="AB97" i="1"/>
  <c r="Y95" i="1"/>
  <c r="Z95" i="1" s="1"/>
  <c r="Y93" i="1"/>
  <c r="Z93" i="1" s="1"/>
  <c r="AD116" i="1"/>
  <c r="AG116" i="1"/>
  <c r="T95" i="1"/>
  <c r="U95" i="1" s="1"/>
  <c r="AI104" i="1"/>
  <c r="AJ104" i="1" s="1"/>
  <c r="AN206" i="1"/>
  <c r="AO206" i="1" s="1"/>
  <c r="BM206" i="1"/>
  <c r="BN206" i="1" s="1"/>
  <c r="BR206" i="1"/>
  <c r="BS206" i="1" s="1"/>
  <c r="DK206" i="1"/>
  <c r="DL206" i="1" s="1"/>
  <c r="DF206" i="1"/>
  <c r="DG206" i="1" s="1"/>
  <c r="AD96" i="1"/>
  <c r="AE96" i="1" s="1"/>
  <c r="AG96" i="1"/>
  <c r="AD88" i="1"/>
  <c r="AE88" i="1" s="1"/>
  <c r="AG88" i="1"/>
  <c r="Y218" i="1"/>
  <c r="Z218" i="1" s="1"/>
  <c r="AB218" i="1"/>
  <c r="Y105" i="1"/>
  <c r="AB105" i="1"/>
  <c r="Y113" i="1"/>
  <c r="Y117" i="1"/>
  <c r="BG82" i="1"/>
  <c r="BL82" i="1" s="1"/>
  <c r="BQ82" i="1" s="1"/>
  <c r="BV82" i="1" s="1"/>
  <c r="AD106" i="1"/>
  <c r="AG106" i="1"/>
  <c r="AD110" i="1"/>
  <c r="AG110" i="1"/>
  <c r="AD114" i="1"/>
  <c r="AE114" i="1" s="1"/>
  <c r="AG114" i="1"/>
  <c r="AD118" i="1"/>
  <c r="AE118" i="1" s="1"/>
  <c r="AG118" i="1"/>
  <c r="AN104" i="1"/>
  <c r="AO104" i="1" s="1"/>
  <c r="AR104" i="1"/>
  <c r="T103" i="1"/>
  <c r="X103" i="1"/>
  <c r="AS101" i="1"/>
  <c r="AT101" i="1" s="1"/>
  <c r="AX101" i="1"/>
  <c r="AY101" i="1" s="1"/>
  <c r="BB101" i="1"/>
  <c r="AG224" i="1"/>
  <c r="AI224" i="1" s="1"/>
  <c r="AJ224" i="1" s="1"/>
  <c r="AG212" i="1"/>
  <c r="AI212" i="1" s="1"/>
  <c r="AJ212" i="1" s="1"/>
  <c r="AG211" i="1"/>
  <c r="AI211" i="1" s="1"/>
  <c r="AJ211" i="1" s="1"/>
  <c r="AG210" i="1"/>
  <c r="AI210" i="1" s="1"/>
  <c r="AJ210" i="1" s="1"/>
  <c r="AG209" i="1"/>
  <c r="AI209" i="1" s="1"/>
  <c r="AJ209" i="1" s="1"/>
  <c r="T192" i="1"/>
  <c r="U192" i="1" s="1"/>
  <c r="T180" i="1"/>
  <c r="U180" i="1" s="1"/>
  <c r="T196" i="1"/>
  <c r="U196" i="1" s="1"/>
  <c r="T184" i="1"/>
  <c r="U184" i="1" s="1"/>
  <c r="T188" i="1"/>
  <c r="U188" i="1" s="1"/>
  <c r="T197" i="1"/>
  <c r="U197" i="1" s="1"/>
  <c r="T189" i="1"/>
  <c r="U189" i="1" s="1"/>
  <c r="T185" i="1"/>
  <c r="U185" i="1" s="1"/>
  <c r="T181" i="1"/>
  <c r="U181" i="1" s="1"/>
  <c r="T183" i="1"/>
  <c r="U183" i="1" s="1"/>
  <c r="T195" i="1"/>
  <c r="U195" i="1" s="1"/>
  <c r="W195" i="1"/>
  <c r="T187" i="1"/>
  <c r="U187" i="1" s="1"/>
  <c r="W187" i="1"/>
  <c r="T179" i="1"/>
  <c r="U179" i="1" s="1"/>
  <c r="W179" i="1"/>
  <c r="T191" i="1"/>
  <c r="U191" i="1" s="1"/>
  <c r="W181" i="1"/>
  <c r="W185" i="1"/>
  <c r="W189" i="1"/>
  <c r="W197" i="1"/>
  <c r="T178" i="1"/>
  <c r="T193" i="1"/>
  <c r="U193" i="1" s="1"/>
  <c r="X178" i="1"/>
  <c r="AC178" i="1" s="1"/>
  <c r="AH178" i="1" s="1"/>
  <c r="AM178" i="1" s="1"/>
  <c r="AR178" i="1" s="1"/>
  <c r="AW178" i="1" s="1"/>
  <c r="BB178" i="1" s="1"/>
  <c r="BG178" i="1" s="1"/>
  <c r="BL178" i="1" s="1"/>
  <c r="BQ178" i="1" s="1"/>
  <c r="BV178" i="1" s="1"/>
  <c r="CA178" i="1" s="1"/>
  <c r="CF178" i="1" s="1"/>
  <c r="CK178" i="1" s="1"/>
  <c r="CP178" i="1" s="1"/>
  <c r="CU178" i="1" s="1"/>
  <c r="CZ178" i="1" s="1"/>
  <c r="DE178" i="1" s="1"/>
  <c r="DJ178" i="1" s="1"/>
  <c r="DO178" i="1" s="1"/>
  <c r="DP178" i="1" s="1"/>
  <c r="DQ178" i="1" s="1"/>
  <c r="T194" i="1"/>
  <c r="U194" i="1" s="1"/>
  <c r="T190" i="1"/>
  <c r="U190" i="1" s="1"/>
  <c r="T186" i="1"/>
  <c r="U186" i="1" s="1"/>
  <c r="T182" i="1"/>
  <c r="U182" i="1" s="1"/>
  <c r="DI73" i="1"/>
  <c r="D71" i="1"/>
  <c r="O71" i="1" s="1"/>
  <c r="DP51" i="1"/>
  <c r="DQ51" i="1" s="1"/>
  <c r="DK51" i="1"/>
  <c r="DL51" i="1" s="1"/>
  <c r="DF51" i="1"/>
  <c r="DG51" i="1" s="1"/>
  <c r="DA51" i="1"/>
  <c r="DB51" i="1" s="1"/>
  <c r="CV51" i="1"/>
  <c r="CW51" i="1" s="1"/>
  <c r="CQ51" i="1"/>
  <c r="CR51" i="1" s="1"/>
  <c r="CL51" i="1"/>
  <c r="CM51" i="1" s="1"/>
  <c r="CG51" i="1"/>
  <c r="CH51" i="1" s="1"/>
  <c r="CB51" i="1"/>
  <c r="CC51" i="1" s="1"/>
  <c r="BW51" i="1"/>
  <c r="BX51" i="1" s="1"/>
  <c r="BR51" i="1"/>
  <c r="BS51" i="1" s="1"/>
  <c r="BM51" i="1"/>
  <c r="BN51" i="1" s="1"/>
  <c r="BH51" i="1"/>
  <c r="BI51" i="1" s="1"/>
  <c r="BC51" i="1"/>
  <c r="BD51" i="1" s="1"/>
  <c r="AX51" i="1"/>
  <c r="AY51" i="1" s="1"/>
  <c r="AS51" i="1"/>
  <c r="AT51" i="1" s="1"/>
  <c r="AN51" i="1"/>
  <c r="AO51" i="1" s="1"/>
  <c r="AI51" i="1"/>
  <c r="AJ51" i="1" s="1"/>
  <c r="AD51" i="1"/>
  <c r="AE51" i="1" s="1"/>
  <c r="Y51" i="1"/>
  <c r="Z51" i="1" s="1"/>
  <c r="T51" i="1"/>
  <c r="U51" i="1" s="1"/>
  <c r="O51" i="1"/>
  <c r="DY52" i="1"/>
  <c r="DY53" i="1"/>
  <c r="DY51" i="1"/>
  <c r="DV52" i="1"/>
  <c r="DV53" i="1"/>
  <c r="DV54" i="1"/>
  <c r="DV55" i="1"/>
  <c r="DV56" i="1"/>
  <c r="DV57" i="1"/>
  <c r="DV58" i="1"/>
  <c r="DV59" i="1"/>
  <c r="DV60" i="1"/>
  <c r="DV61" i="1"/>
  <c r="DV62" i="1"/>
  <c r="DV63" i="1"/>
  <c r="DV64" i="1"/>
  <c r="DV65" i="1"/>
  <c r="DV66" i="1"/>
  <c r="DV67" i="1"/>
  <c r="DV68" i="1"/>
  <c r="DV69" i="1"/>
  <c r="DV70" i="1"/>
  <c r="DV71" i="1"/>
  <c r="DV51" i="1"/>
  <c r="DS50" i="1"/>
  <c r="R53" i="1"/>
  <c r="W53" i="1" s="1"/>
  <c r="AB53" i="1" s="1"/>
  <c r="AG53" i="1" s="1"/>
  <c r="AL53" i="1" s="1"/>
  <c r="AQ53" i="1" s="1"/>
  <c r="AV53" i="1" s="1"/>
  <c r="BA53" i="1" s="1"/>
  <c r="BF53" i="1" s="1"/>
  <c r="BK53" i="1" s="1"/>
  <c r="BP53" i="1" s="1"/>
  <c r="S53" i="1"/>
  <c r="X53" i="1" s="1"/>
  <c r="AC53" i="1" s="1"/>
  <c r="R54" i="1"/>
  <c r="W54" i="1" s="1"/>
  <c r="AB54" i="1" s="1"/>
  <c r="AG54" i="1" s="1"/>
  <c r="AL54" i="1" s="1"/>
  <c r="AQ54" i="1" s="1"/>
  <c r="AV54" i="1" s="1"/>
  <c r="BA54" i="1" s="1"/>
  <c r="BF54" i="1" s="1"/>
  <c r="BK54" i="1" s="1"/>
  <c r="BP54" i="1" s="1"/>
  <c r="S54" i="1"/>
  <c r="R55" i="1"/>
  <c r="W55" i="1" s="1"/>
  <c r="AB55" i="1" s="1"/>
  <c r="AG55" i="1" s="1"/>
  <c r="AL55" i="1" s="1"/>
  <c r="AQ55" i="1" s="1"/>
  <c r="AV55" i="1" s="1"/>
  <c r="BA55" i="1" s="1"/>
  <c r="BF55" i="1" s="1"/>
  <c r="BK55" i="1" s="1"/>
  <c r="BP55" i="1" s="1"/>
  <c r="S55" i="1"/>
  <c r="R56" i="1"/>
  <c r="W56" i="1" s="1"/>
  <c r="AB56" i="1" s="1"/>
  <c r="AG56" i="1" s="1"/>
  <c r="AL56" i="1" s="1"/>
  <c r="AQ56" i="1" s="1"/>
  <c r="AV56" i="1" s="1"/>
  <c r="BA56" i="1" s="1"/>
  <c r="BF56" i="1" s="1"/>
  <c r="BK56" i="1" s="1"/>
  <c r="BP56" i="1" s="1"/>
  <c r="S56" i="1"/>
  <c r="X56" i="1" s="1"/>
  <c r="AC56" i="1" s="1"/>
  <c r="R57" i="1"/>
  <c r="W57" i="1" s="1"/>
  <c r="AB57" i="1" s="1"/>
  <c r="AG57" i="1" s="1"/>
  <c r="AL57" i="1" s="1"/>
  <c r="AQ57" i="1" s="1"/>
  <c r="AV57" i="1" s="1"/>
  <c r="BA57" i="1" s="1"/>
  <c r="BF57" i="1" s="1"/>
  <c r="BK57" i="1" s="1"/>
  <c r="BP57" i="1" s="1"/>
  <c r="S57" i="1"/>
  <c r="R58" i="1"/>
  <c r="W58" i="1" s="1"/>
  <c r="AB58" i="1" s="1"/>
  <c r="AG58" i="1" s="1"/>
  <c r="AL58" i="1" s="1"/>
  <c r="AQ58" i="1" s="1"/>
  <c r="AV58" i="1" s="1"/>
  <c r="BA58" i="1" s="1"/>
  <c r="BF58" i="1" s="1"/>
  <c r="BK58" i="1" s="1"/>
  <c r="BP58" i="1" s="1"/>
  <c r="S58" i="1"/>
  <c r="R59" i="1"/>
  <c r="W59" i="1" s="1"/>
  <c r="AB59" i="1" s="1"/>
  <c r="AG59" i="1" s="1"/>
  <c r="AL59" i="1" s="1"/>
  <c r="AQ59" i="1" s="1"/>
  <c r="AV59" i="1" s="1"/>
  <c r="BA59" i="1" s="1"/>
  <c r="BF59" i="1" s="1"/>
  <c r="BK59" i="1" s="1"/>
  <c r="BP59" i="1" s="1"/>
  <c r="S59" i="1"/>
  <c r="X59" i="1" s="1"/>
  <c r="R60" i="1"/>
  <c r="W60" i="1" s="1"/>
  <c r="AB60" i="1" s="1"/>
  <c r="AG60" i="1" s="1"/>
  <c r="AL60" i="1" s="1"/>
  <c r="AQ60" i="1" s="1"/>
  <c r="AV60" i="1" s="1"/>
  <c r="BA60" i="1" s="1"/>
  <c r="BF60" i="1" s="1"/>
  <c r="BK60" i="1" s="1"/>
  <c r="S60" i="1"/>
  <c r="R61" i="1"/>
  <c r="W61" i="1" s="1"/>
  <c r="AB61" i="1" s="1"/>
  <c r="AG61" i="1" s="1"/>
  <c r="AL61" i="1" s="1"/>
  <c r="AQ61" i="1" s="1"/>
  <c r="AV61" i="1" s="1"/>
  <c r="BA61" i="1" s="1"/>
  <c r="BF61" i="1" s="1"/>
  <c r="BK61" i="1" s="1"/>
  <c r="BP61" i="1" s="1"/>
  <c r="S61" i="1"/>
  <c r="X61" i="1" s="1"/>
  <c r="AC61" i="1" s="1"/>
  <c r="R62" i="1"/>
  <c r="W62" i="1" s="1"/>
  <c r="AB62" i="1" s="1"/>
  <c r="AG62" i="1" s="1"/>
  <c r="AL62" i="1" s="1"/>
  <c r="AQ62" i="1" s="1"/>
  <c r="AV62" i="1" s="1"/>
  <c r="BA62" i="1" s="1"/>
  <c r="BF62" i="1" s="1"/>
  <c r="BK62" i="1" s="1"/>
  <c r="S62" i="1"/>
  <c r="R63" i="1"/>
  <c r="W63" i="1" s="1"/>
  <c r="AB63" i="1" s="1"/>
  <c r="AG63" i="1" s="1"/>
  <c r="AL63" i="1" s="1"/>
  <c r="AQ63" i="1" s="1"/>
  <c r="AV63" i="1" s="1"/>
  <c r="BA63" i="1" s="1"/>
  <c r="BF63" i="1" s="1"/>
  <c r="BK63" i="1" s="1"/>
  <c r="BP63" i="1" s="1"/>
  <c r="S63" i="1"/>
  <c r="R64" i="1"/>
  <c r="W64" i="1" s="1"/>
  <c r="AB64" i="1" s="1"/>
  <c r="AG64" i="1" s="1"/>
  <c r="AL64" i="1" s="1"/>
  <c r="AQ64" i="1" s="1"/>
  <c r="AV64" i="1" s="1"/>
  <c r="BA64" i="1" s="1"/>
  <c r="BF64" i="1" s="1"/>
  <c r="BK64" i="1" s="1"/>
  <c r="BP64" i="1" s="1"/>
  <c r="S64" i="1"/>
  <c r="R65" i="1"/>
  <c r="W65" i="1" s="1"/>
  <c r="AB65" i="1" s="1"/>
  <c r="AG65" i="1" s="1"/>
  <c r="AL65" i="1" s="1"/>
  <c r="AQ65" i="1" s="1"/>
  <c r="AV65" i="1" s="1"/>
  <c r="BA65" i="1" s="1"/>
  <c r="BF65" i="1" s="1"/>
  <c r="BK65" i="1" s="1"/>
  <c r="BP65" i="1" s="1"/>
  <c r="S65" i="1"/>
  <c r="R66" i="1"/>
  <c r="W66" i="1" s="1"/>
  <c r="AB66" i="1" s="1"/>
  <c r="AG66" i="1" s="1"/>
  <c r="AL66" i="1" s="1"/>
  <c r="AQ66" i="1" s="1"/>
  <c r="AV66" i="1" s="1"/>
  <c r="BA66" i="1" s="1"/>
  <c r="BF66" i="1" s="1"/>
  <c r="BK66" i="1" s="1"/>
  <c r="S66" i="1"/>
  <c r="R67" i="1"/>
  <c r="W67" i="1" s="1"/>
  <c r="AB67" i="1" s="1"/>
  <c r="AG67" i="1" s="1"/>
  <c r="AL67" i="1" s="1"/>
  <c r="AQ67" i="1" s="1"/>
  <c r="AV67" i="1" s="1"/>
  <c r="BA67" i="1" s="1"/>
  <c r="BF67" i="1" s="1"/>
  <c r="BK67" i="1" s="1"/>
  <c r="BP67" i="1" s="1"/>
  <c r="S67" i="1"/>
  <c r="X67" i="1" s="1"/>
  <c r="R68" i="1"/>
  <c r="W68" i="1" s="1"/>
  <c r="AB68" i="1" s="1"/>
  <c r="AG68" i="1" s="1"/>
  <c r="AL68" i="1" s="1"/>
  <c r="AQ68" i="1" s="1"/>
  <c r="AV68" i="1" s="1"/>
  <c r="BA68" i="1" s="1"/>
  <c r="BF68" i="1" s="1"/>
  <c r="BK68" i="1" s="1"/>
  <c r="BP68" i="1" s="1"/>
  <c r="S68" i="1"/>
  <c r="R69" i="1"/>
  <c r="W69" i="1" s="1"/>
  <c r="AB69" i="1" s="1"/>
  <c r="AG69" i="1" s="1"/>
  <c r="AL69" i="1" s="1"/>
  <c r="AQ69" i="1" s="1"/>
  <c r="AV69" i="1" s="1"/>
  <c r="BA69" i="1" s="1"/>
  <c r="BF69" i="1" s="1"/>
  <c r="BK69" i="1" s="1"/>
  <c r="BP69" i="1" s="1"/>
  <c r="S69" i="1"/>
  <c r="X69" i="1" s="1"/>
  <c r="AC69" i="1" s="1"/>
  <c r="R70" i="1"/>
  <c r="S70" i="1"/>
  <c r="X70" i="1" s="1"/>
  <c r="AC70" i="1" s="1"/>
  <c r="AH70" i="1" s="1"/>
  <c r="AM70" i="1" s="1"/>
  <c r="AR70" i="1" s="1"/>
  <c r="AW70" i="1" s="1"/>
  <c r="BB70" i="1" s="1"/>
  <c r="BG70" i="1" s="1"/>
  <c r="BL70" i="1" s="1"/>
  <c r="R71" i="1"/>
  <c r="W71" i="1" s="1"/>
  <c r="AB71" i="1" s="1"/>
  <c r="AG71" i="1" s="1"/>
  <c r="AL71" i="1" s="1"/>
  <c r="AQ71" i="1" s="1"/>
  <c r="AV71" i="1" s="1"/>
  <c r="BA71" i="1" s="1"/>
  <c r="BF71" i="1" s="1"/>
  <c r="BK71" i="1" s="1"/>
  <c r="BP71" i="1" s="1"/>
  <c r="S71" i="1"/>
  <c r="X71" i="1" s="1"/>
  <c r="AC71" i="1" s="1"/>
  <c r="AH71" i="1" s="1"/>
  <c r="AM71" i="1" s="1"/>
  <c r="AR71" i="1" s="1"/>
  <c r="AW71" i="1" s="1"/>
  <c r="BB71" i="1" s="1"/>
  <c r="BG71" i="1" s="1"/>
  <c r="BL71" i="1" s="1"/>
  <c r="BQ71" i="1" s="1"/>
  <c r="BV71" i="1" s="1"/>
  <c r="CA71" i="1" s="1"/>
  <c r="CF71" i="1" s="1"/>
  <c r="CK71" i="1" s="1"/>
  <c r="CP71" i="1" s="1"/>
  <c r="CU71" i="1" s="1"/>
  <c r="CZ71" i="1" s="1"/>
  <c r="DE71" i="1" s="1"/>
  <c r="S52" i="1"/>
  <c r="X52" i="1" s="1"/>
  <c r="R52" i="1"/>
  <c r="W52" i="1" s="1"/>
  <c r="AB52" i="1" s="1"/>
  <c r="AG52" i="1" s="1"/>
  <c r="AL52" i="1" s="1"/>
  <c r="AQ52" i="1" s="1"/>
  <c r="AV52" i="1" s="1"/>
  <c r="BA52" i="1" s="1"/>
  <c r="BF52" i="1" s="1"/>
  <c r="BK52" i="1" s="1"/>
  <c r="BP52" i="1" s="1"/>
  <c r="BU52" i="1" s="1"/>
  <c r="D53" i="1"/>
  <c r="D54" i="1"/>
  <c r="O54" i="1" s="1"/>
  <c r="D55" i="1"/>
  <c r="O55" i="1" s="1"/>
  <c r="D56" i="1"/>
  <c r="O56" i="1" s="1"/>
  <c r="D57" i="1"/>
  <c r="O57" i="1" s="1"/>
  <c r="D58" i="1"/>
  <c r="O58" i="1" s="1"/>
  <c r="D59" i="1"/>
  <c r="D60" i="1"/>
  <c r="O60" i="1" s="1"/>
  <c r="D61" i="1"/>
  <c r="O61" i="1" s="1"/>
  <c r="D62" i="1"/>
  <c r="O62" i="1" s="1"/>
  <c r="D63" i="1"/>
  <c r="O63" i="1" s="1"/>
  <c r="D64" i="1"/>
  <c r="O64" i="1" s="1"/>
  <c r="D65" i="1"/>
  <c r="O65" i="1" s="1"/>
  <c r="D66" i="1"/>
  <c r="O66" i="1" s="1"/>
  <c r="D67" i="1"/>
  <c r="D68" i="1"/>
  <c r="O68" i="1" s="1"/>
  <c r="D69" i="1"/>
  <c r="O69" i="1" s="1"/>
  <c r="D52" i="1"/>
  <c r="O52" i="1" s="1"/>
  <c r="E24" i="1"/>
  <c r="D220" i="3"/>
  <c r="D203" i="3"/>
  <c r="D200" i="3"/>
  <c r="D199" i="3"/>
  <c r="D196" i="3"/>
  <c r="D192" i="3"/>
  <c r="D191" i="3"/>
  <c r="D190" i="3"/>
  <c r="D189" i="3"/>
  <c r="D186" i="3"/>
  <c r="D185" i="3"/>
  <c r="D184" i="3"/>
  <c r="D183" i="3"/>
  <c r="D182" i="3"/>
  <c r="D181" i="3"/>
  <c r="D180" i="3"/>
  <c r="D173" i="3"/>
  <c r="D169" i="3"/>
  <c r="D168" i="3"/>
  <c r="D167" i="3"/>
  <c r="D166" i="3"/>
  <c r="D164" i="3"/>
  <c r="D163" i="3"/>
  <c r="D162" i="3"/>
  <c r="D161" i="3"/>
  <c r="D160" i="3"/>
  <c r="D159" i="3"/>
  <c r="D158" i="3"/>
  <c r="D157" i="3"/>
  <c r="D156" i="3"/>
  <c r="D155" i="3"/>
  <c r="D151" i="3"/>
  <c r="D150" i="3"/>
  <c r="D147" i="3"/>
  <c r="D146" i="3"/>
  <c r="D145" i="3"/>
  <c r="D144" i="3"/>
  <c r="D143" i="3"/>
  <c r="D142" i="3"/>
  <c r="D141" i="3"/>
  <c r="D140" i="3"/>
  <c r="D137" i="3"/>
  <c r="D135" i="3"/>
  <c r="D133" i="3"/>
  <c r="D132" i="3"/>
  <c r="D131" i="3"/>
  <c r="D113" i="3"/>
  <c r="D105" i="3"/>
  <c r="D104" i="3"/>
  <c r="D100" i="3"/>
  <c r="D96" i="3"/>
  <c r="D93" i="3"/>
  <c r="D92" i="3"/>
  <c r="D90" i="3"/>
  <c r="D87" i="3"/>
  <c r="D85" i="3"/>
  <c r="D77" i="3"/>
  <c r="D76" i="3"/>
  <c r="D75" i="3"/>
  <c r="D74" i="3"/>
  <c r="D73" i="3"/>
  <c r="D72" i="3"/>
  <c r="D71" i="3"/>
  <c r="D70" i="3"/>
  <c r="D69" i="3"/>
  <c r="D63" i="3"/>
  <c r="D62" i="3"/>
  <c r="D61" i="3"/>
  <c r="D54" i="3"/>
  <c r="D53" i="3"/>
  <c r="D52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1" i="3"/>
  <c r="D20" i="3"/>
  <c r="D19" i="3"/>
  <c r="D18" i="3"/>
  <c r="D17" i="3"/>
  <c r="D16" i="3"/>
  <c r="D15" i="3"/>
  <c r="D14" i="3"/>
  <c r="D13" i="3"/>
  <c r="D12" i="3"/>
  <c r="D11" i="3"/>
  <c r="D9" i="3"/>
  <c r="D8" i="3"/>
  <c r="D7" i="3"/>
  <c r="P63" i="1" l="1"/>
  <c r="P55" i="1"/>
  <c r="AO254" i="1"/>
  <c r="P66" i="1"/>
  <c r="U226" i="1"/>
  <c r="P69" i="1"/>
  <c r="P65" i="1"/>
  <c r="P61" i="1"/>
  <c r="P57" i="1"/>
  <c r="Z226" i="1"/>
  <c r="AO262" i="1"/>
  <c r="P51" i="1"/>
  <c r="DS51" i="1"/>
  <c r="DW51" i="1" s="1"/>
  <c r="P52" i="1"/>
  <c r="P62" i="1"/>
  <c r="P58" i="1"/>
  <c r="P54" i="1"/>
  <c r="DS206" i="1"/>
  <c r="P68" i="1"/>
  <c r="P64" i="1"/>
  <c r="P60" i="1"/>
  <c r="P56" i="1"/>
  <c r="AJ282" i="1"/>
  <c r="AE263" i="1"/>
  <c r="AI282" i="1"/>
  <c r="AO272" i="1"/>
  <c r="BB281" i="1"/>
  <c r="AX281" i="1"/>
  <c r="AY281" i="1" s="1"/>
  <c r="BF280" i="1"/>
  <c r="BC280" i="1"/>
  <c r="BD280" i="1" s="1"/>
  <c r="AS272" i="1"/>
  <c r="AT272" i="1" s="1"/>
  <c r="AV272" i="1"/>
  <c r="AT281" i="1"/>
  <c r="BL277" i="1"/>
  <c r="BH277" i="1"/>
  <c r="BA278" i="1"/>
  <c r="AX278" i="1"/>
  <c r="AY278" i="1" s="1"/>
  <c r="AS270" i="1"/>
  <c r="AV270" i="1"/>
  <c r="AN271" i="1"/>
  <c r="AQ271" i="1"/>
  <c r="AN275" i="1"/>
  <c r="AQ275" i="1"/>
  <c r="AO274" i="1"/>
  <c r="AS273" i="1"/>
  <c r="AT273" i="1" s="1"/>
  <c r="AV273" i="1"/>
  <c r="AS274" i="1"/>
  <c r="AT274" i="1" s="1"/>
  <c r="AV274" i="1"/>
  <c r="AO270" i="1"/>
  <c r="AV276" i="1"/>
  <c r="AS276" i="1"/>
  <c r="AT259" i="1"/>
  <c r="AN253" i="1"/>
  <c r="AQ253" i="1"/>
  <c r="AQ256" i="1"/>
  <c r="AN256" i="1"/>
  <c r="AO256" i="1" s="1"/>
  <c r="BP260" i="1"/>
  <c r="BM260" i="1"/>
  <c r="BN260" i="1" s="1"/>
  <c r="AS251" i="1"/>
  <c r="AV251" i="1"/>
  <c r="AS254" i="1"/>
  <c r="AV254" i="1"/>
  <c r="AJ256" i="1"/>
  <c r="AJ263" i="1" s="1"/>
  <c r="AO251" i="1"/>
  <c r="AN252" i="1"/>
  <c r="AQ252" i="1"/>
  <c r="BA259" i="1"/>
  <c r="AX259" i="1"/>
  <c r="AY259" i="1" s="1"/>
  <c r="AV262" i="1"/>
  <c r="AS262" i="1"/>
  <c r="AS255" i="1"/>
  <c r="AV255" i="1"/>
  <c r="AV261" i="1"/>
  <c r="AS261" i="1"/>
  <c r="AX102" i="1"/>
  <c r="AY102" i="1" s="1"/>
  <c r="AS102" i="1"/>
  <c r="AT102" i="1" s="1"/>
  <c r="AD92" i="1"/>
  <c r="AX178" i="1"/>
  <c r="AY178" i="1" s="1"/>
  <c r="DK178" i="1"/>
  <c r="DL178" i="1" s="1"/>
  <c r="DA178" i="1"/>
  <c r="DB178" i="1" s="1"/>
  <c r="BM178" i="1"/>
  <c r="BN178" i="1" s="1"/>
  <c r="DF178" i="1"/>
  <c r="DG178" i="1" s="1"/>
  <c r="CB178" i="1"/>
  <c r="CC178" i="1" s="1"/>
  <c r="BH178" i="1"/>
  <c r="BI178" i="1" s="1"/>
  <c r="CQ178" i="1"/>
  <c r="CR178" i="1" s="1"/>
  <c r="AN178" i="1"/>
  <c r="AO178" i="1" s="1"/>
  <c r="AS178" i="1"/>
  <c r="AT178" i="1" s="1"/>
  <c r="AG184" i="1"/>
  <c r="AD184" i="1"/>
  <c r="AE184" i="1" s="1"/>
  <c r="AG192" i="1"/>
  <c r="AD192" i="1"/>
  <c r="AE192" i="1" s="1"/>
  <c r="AB181" i="1"/>
  <c r="Y181" i="1"/>
  <c r="Z181" i="1" s="1"/>
  <c r="AB187" i="1"/>
  <c r="Y187" i="1"/>
  <c r="Z187" i="1" s="1"/>
  <c r="AG182" i="1"/>
  <c r="AD182" i="1"/>
  <c r="AE182" i="1" s="1"/>
  <c r="AG190" i="1"/>
  <c r="AD190" i="1"/>
  <c r="AE190" i="1" s="1"/>
  <c r="CG178" i="1"/>
  <c r="CH178" i="1" s="1"/>
  <c r="BC178" i="1"/>
  <c r="BD178" i="1" s="1"/>
  <c r="BW178" i="1"/>
  <c r="BX178" i="1" s="1"/>
  <c r="CV178" i="1"/>
  <c r="CW178" i="1" s="1"/>
  <c r="AG191" i="1"/>
  <c r="AD191" i="1"/>
  <c r="AE191" i="1" s="1"/>
  <c r="AB185" i="1"/>
  <c r="Y185" i="1"/>
  <c r="Z185" i="1" s="1"/>
  <c r="AB197" i="1"/>
  <c r="Y197" i="1"/>
  <c r="Z197" i="1" s="1"/>
  <c r="AG193" i="1"/>
  <c r="AD193" i="1"/>
  <c r="AE193" i="1" s="1"/>
  <c r="AG180" i="1"/>
  <c r="AD180" i="1"/>
  <c r="AE180" i="1" s="1"/>
  <c r="AG188" i="1"/>
  <c r="AD188" i="1"/>
  <c r="AE188" i="1" s="1"/>
  <c r="AG196" i="1"/>
  <c r="AD196" i="1"/>
  <c r="AE196" i="1" s="1"/>
  <c r="AB189" i="1"/>
  <c r="Y189" i="1"/>
  <c r="Z189" i="1" s="1"/>
  <c r="AB179" i="1"/>
  <c r="Y179" i="1"/>
  <c r="Z179" i="1" s="1"/>
  <c r="AB195" i="1"/>
  <c r="Y195" i="1"/>
  <c r="Z195" i="1" s="1"/>
  <c r="AG186" i="1"/>
  <c r="AD186" i="1"/>
  <c r="AE186" i="1" s="1"/>
  <c r="AG194" i="1"/>
  <c r="AD194" i="1"/>
  <c r="AE194" i="1" s="1"/>
  <c r="Y178" i="1"/>
  <c r="Z178" i="1" s="1"/>
  <c r="AD178" i="1"/>
  <c r="AE178" i="1" s="1"/>
  <c r="BR178" i="1"/>
  <c r="BS178" i="1" s="1"/>
  <c r="AI178" i="1"/>
  <c r="AJ178" i="1" s="1"/>
  <c r="CL178" i="1"/>
  <c r="CM178" i="1" s="1"/>
  <c r="AG183" i="1"/>
  <c r="AD183" i="1"/>
  <c r="AE183" i="1" s="1"/>
  <c r="AV234" i="1"/>
  <c r="AS234" i="1"/>
  <c r="AT234" i="1" s="1"/>
  <c r="AX233" i="1"/>
  <c r="AY233" i="1" s="1"/>
  <c r="BA233" i="1"/>
  <c r="AI244" i="1"/>
  <c r="AT233" i="1"/>
  <c r="AS236" i="1"/>
  <c r="AT236" i="1" s="1"/>
  <c r="AV236" i="1"/>
  <c r="AO237" i="1"/>
  <c r="AE244" i="1"/>
  <c r="AO236" i="1"/>
  <c r="AX238" i="1"/>
  <c r="AY238" i="1" s="1"/>
  <c r="BA238" i="1"/>
  <c r="AV241" i="1"/>
  <c r="AS241" i="1"/>
  <c r="AT241" i="1" s="1"/>
  <c r="AS239" i="1"/>
  <c r="AV239" i="1"/>
  <c r="AO234" i="1"/>
  <c r="AV237" i="1"/>
  <c r="AS237" i="1"/>
  <c r="AT237" i="1" s="1"/>
  <c r="BA240" i="1"/>
  <c r="AX240" i="1"/>
  <c r="AT238" i="1"/>
  <c r="AS242" i="1"/>
  <c r="AV242" i="1"/>
  <c r="AI118" i="1"/>
  <c r="AL118" i="1"/>
  <c r="AI110" i="1"/>
  <c r="AL110" i="1"/>
  <c r="CA82" i="1"/>
  <c r="CF82" i="1" s="1"/>
  <c r="AD218" i="1"/>
  <c r="AG218" i="1"/>
  <c r="AI96" i="1"/>
  <c r="AJ96" i="1" s="1"/>
  <c r="AL96" i="1"/>
  <c r="AI116" i="1"/>
  <c r="AJ116" i="1" s="1"/>
  <c r="AL116" i="1"/>
  <c r="AD97" i="1"/>
  <c r="AE97" i="1" s="1"/>
  <c r="AG97" i="1"/>
  <c r="AI92" i="1"/>
  <c r="AJ92" i="1" s="1"/>
  <c r="AL92" i="1"/>
  <c r="CA97" i="1"/>
  <c r="CF97" i="1" s="1"/>
  <c r="CK97" i="1" s="1"/>
  <c r="CP97" i="1" s="1"/>
  <c r="CU97" i="1" s="1"/>
  <c r="CZ97" i="1" s="1"/>
  <c r="DE97" i="1" s="1"/>
  <c r="CA94" i="1"/>
  <c r="CF94" i="1" s="1"/>
  <c r="CK94" i="1" s="1"/>
  <c r="CP94" i="1" s="1"/>
  <c r="CU94" i="1" s="1"/>
  <c r="CZ94" i="1" s="1"/>
  <c r="DE94" i="1" s="1"/>
  <c r="Z109" i="1"/>
  <c r="AE108" i="1"/>
  <c r="AI100" i="1"/>
  <c r="AL100" i="1"/>
  <c r="CA88" i="1"/>
  <c r="CF88" i="1" s="1"/>
  <c r="CK88" i="1" s="1"/>
  <c r="CP88" i="1" s="1"/>
  <c r="CU88" i="1" s="1"/>
  <c r="CZ88" i="1" s="1"/>
  <c r="DE88" i="1" s="1"/>
  <c r="AI81" i="1"/>
  <c r="AJ81" i="1" s="1"/>
  <c r="AL81" i="1"/>
  <c r="AI93" i="1"/>
  <c r="AJ93" i="1" s="1"/>
  <c r="AL93" i="1"/>
  <c r="AI95" i="1"/>
  <c r="AJ95" i="1" s="1"/>
  <c r="AL95" i="1"/>
  <c r="AD214" i="1"/>
  <c r="AE214" i="1" s="1"/>
  <c r="AG214" i="1"/>
  <c r="AI220" i="1"/>
  <c r="AJ220" i="1" s="1"/>
  <c r="AL220" i="1"/>
  <c r="CA81" i="1"/>
  <c r="CF81" i="1" s="1"/>
  <c r="AE110" i="1"/>
  <c r="AE116" i="1"/>
  <c r="AD219" i="1"/>
  <c r="AE219" i="1" s="1"/>
  <c r="AG219" i="1"/>
  <c r="AI111" i="1"/>
  <c r="AJ111" i="1" s="1"/>
  <c r="AL111" i="1"/>
  <c r="CA91" i="1"/>
  <c r="CF91" i="1" s="1"/>
  <c r="CK91" i="1" s="1"/>
  <c r="CP91" i="1" s="1"/>
  <c r="CU91" i="1" s="1"/>
  <c r="CZ91" i="1" s="1"/>
  <c r="DE91" i="1" s="1"/>
  <c r="CA99" i="1"/>
  <c r="CF99" i="1" s="1"/>
  <c r="CK99" i="1" s="1"/>
  <c r="CP99" i="1" s="1"/>
  <c r="CU99" i="1" s="1"/>
  <c r="CZ99" i="1" s="1"/>
  <c r="DE99" i="1" s="1"/>
  <c r="CA98" i="1"/>
  <c r="CF98" i="1" s="1"/>
  <c r="CK98" i="1" s="1"/>
  <c r="CP98" i="1" s="1"/>
  <c r="CU98" i="1" s="1"/>
  <c r="CZ98" i="1" s="1"/>
  <c r="DE98" i="1" s="1"/>
  <c r="AD217" i="1"/>
  <c r="AG217" i="1"/>
  <c r="CA87" i="1"/>
  <c r="CF87" i="1" s="1"/>
  <c r="CK87" i="1" s="1"/>
  <c r="CP87" i="1" s="1"/>
  <c r="CU87" i="1" s="1"/>
  <c r="CZ87" i="1" s="1"/>
  <c r="DE87" i="1" s="1"/>
  <c r="AI117" i="1"/>
  <c r="AJ117" i="1" s="1"/>
  <c r="AL117" i="1"/>
  <c r="AI107" i="1"/>
  <c r="AJ107" i="1" s="1"/>
  <c r="AL107" i="1"/>
  <c r="AI87" i="1"/>
  <c r="AJ87" i="1" s="1"/>
  <c r="AL87" i="1"/>
  <c r="CA96" i="1"/>
  <c r="CF96" i="1" s="1"/>
  <c r="CK96" i="1" s="1"/>
  <c r="CP96" i="1" s="1"/>
  <c r="CU96" i="1" s="1"/>
  <c r="CZ96" i="1" s="1"/>
  <c r="DE96" i="1" s="1"/>
  <c r="AI90" i="1"/>
  <c r="AL90" i="1"/>
  <c r="AD221" i="1"/>
  <c r="AE221" i="1" s="1"/>
  <c r="AG221" i="1"/>
  <c r="AI216" i="1"/>
  <c r="AL216" i="1"/>
  <c r="AI112" i="1"/>
  <c r="AL112" i="1"/>
  <c r="CA83" i="1"/>
  <c r="CF83" i="1" s="1"/>
  <c r="AI114" i="1"/>
  <c r="AJ114" i="1" s="1"/>
  <c r="AL114" i="1"/>
  <c r="AI106" i="1"/>
  <c r="AJ106" i="1" s="1"/>
  <c r="AL106" i="1"/>
  <c r="Z117" i="1"/>
  <c r="AD105" i="1"/>
  <c r="AE105" i="1" s="1"/>
  <c r="AG105" i="1"/>
  <c r="AI88" i="1"/>
  <c r="AJ88" i="1" s="1"/>
  <c r="AL88" i="1"/>
  <c r="AI84" i="1"/>
  <c r="AJ84" i="1" s="1"/>
  <c r="AL84" i="1"/>
  <c r="AE107" i="1"/>
  <c r="CA86" i="1"/>
  <c r="CF86" i="1" s="1"/>
  <c r="CK86" i="1" s="1"/>
  <c r="CP86" i="1" s="1"/>
  <c r="CU86" i="1" s="1"/>
  <c r="CZ86" i="1" s="1"/>
  <c r="DE86" i="1" s="1"/>
  <c r="AD215" i="1"/>
  <c r="AE215" i="1" s="1"/>
  <c r="AG215" i="1"/>
  <c r="AE112" i="1"/>
  <c r="CA89" i="1"/>
  <c r="CF89" i="1" s="1"/>
  <c r="CK89" i="1" s="1"/>
  <c r="CP89" i="1" s="1"/>
  <c r="CU89" i="1" s="1"/>
  <c r="CZ89" i="1" s="1"/>
  <c r="DE89" i="1" s="1"/>
  <c r="CA100" i="1"/>
  <c r="CF100" i="1" s="1"/>
  <c r="CK100" i="1" s="1"/>
  <c r="CP100" i="1" s="1"/>
  <c r="CU100" i="1" s="1"/>
  <c r="CZ100" i="1" s="1"/>
  <c r="DE100" i="1" s="1"/>
  <c r="AI115" i="1"/>
  <c r="AJ115" i="1" s="1"/>
  <c r="AL115" i="1"/>
  <c r="AI89" i="1"/>
  <c r="AJ89" i="1" s="1"/>
  <c r="AL89" i="1"/>
  <c r="AD99" i="1"/>
  <c r="AE99" i="1" s="1"/>
  <c r="AG99" i="1"/>
  <c r="AI94" i="1"/>
  <c r="AJ94" i="1" s="1"/>
  <c r="AL94" i="1"/>
  <c r="AD223" i="1"/>
  <c r="AE223" i="1" s="1"/>
  <c r="AG223" i="1"/>
  <c r="BG95" i="1"/>
  <c r="BL95" i="1" s="1"/>
  <c r="BQ95" i="1" s="1"/>
  <c r="BV95" i="1" s="1"/>
  <c r="AE106" i="1"/>
  <c r="Z113" i="1"/>
  <c r="Z105" i="1"/>
  <c r="BG93" i="1"/>
  <c r="BL93" i="1" s="1"/>
  <c r="BQ93" i="1" s="1"/>
  <c r="BV93" i="1" s="1"/>
  <c r="AI85" i="1"/>
  <c r="AL85" i="1"/>
  <c r="AI83" i="1"/>
  <c r="AJ83" i="1" s="1"/>
  <c r="AL83" i="1"/>
  <c r="CA90" i="1"/>
  <c r="CF90" i="1" s="1"/>
  <c r="CK90" i="1" s="1"/>
  <c r="CP90" i="1" s="1"/>
  <c r="CU90" i="1" s="1"/>
  <c r="CZ90" i="1" s="1"/>
  <c r="DE90" i="1" s="1"/>
  <c r="AI86" i="1"/>
  <c r="AJ86" i="1" s="1"/>
  <c r="AL86" i="1"/>
  <c r="BG84" i="1"/>
  <c r="BL84" i="1" s="1"/>
  <c r="BQ84" i="1" s="1"/>
  <c r="BV84" i="1" s="1"/>
  <c r="CA92" i="1"/>
  <c r="CF92" i="1" s="1"/>
  <c r="CK92" i="1" s="1"/>
  <c r="CP92" i="1" s="1"/>
  <c r="CU92" i="1" s="1"/>
  <c r="CZ92" i="1" s="1"/>
  <c r="DE92" i="1" s="1"/>
  <c r="AI113" i="1"/>
  <c r="AL113" i="1"/>
  <c r="AI91" i="1"/>
  <c r="AJ91" i="1" s="1"/>
  <c r="AL91" i="1"/>
  <c r="CA85" i="1"/>
  <c r="CF85" i="1" s="1"/>
  <c r="AD109" i="1"/>
  <c r="AE109" i="1" s="1"/>
  <c r="AG109" i="1"/>
  <c r="AD222" i="1"/>
  <c r="AE222" i="1" s="1"/>
  <c r="AG222" i="1"/>
  <c r="AI82" i="1"/>
  <c r="AJ82" i="1" s="1"/>
  <c r="AL82" i="1"/>
  <c r="AI98" i="1"/>
  <c r="AJ98" i="1" s="1"/>
  <c r="AL98" i="1"/>
  <c r="AD213" i="1"/>
  <c r="AG213" i="1"/>
  <c r="AI225" i="1"/>
  <c r="AJ225" i="1" s="1"/>
  <c r="AL225" i="1"/>
  <c r="AI108" i="1"/>
  <c r="AJ108" i="1" s="1"/>
  <c r="AL108" i="1"/>
  <c r="AE115" i="1"/>
  <c r="AW104" i="1"/>
  <c r="AS104" i="1"/>
  <c r="AC103" i="1"/>
  <c r="Y103" i="1"/>
  <c r="U103" i="1"/>
  <c r="BG102" i="1"/>
  <c r="BC102" i="1"/>
  <c r="BD102" i="1" s="1"/>
  <c r="BC101" i="1"/>
  <c r="BG101" i="1"/>
  <c r="AL224" i="1"/>
  <c r="AN224" i="1" s="1"/>
  <c r="AL212" i="1"/>
  <c r="AN212" i="1" s="1"/>
  <c r="AO212" i="1" s="1"/>
  <c r="AL211" i="1"/>
  <c r="AN211" i="1" s="1"/>
  <c r="AO211" i="1" s="1"/>
  <c r="AL210" i="1"/>
  <c r="AN210" i="1" s="1"/>
  <c r="AL209" i="1"/>
  <c r="AN209" i="1" s="1"/>
  <c r="AO209" i="1" s="1"/>
  <c r="T70" i="1"/>
  <c r="U70" i="1" s="1"/>
  <c r="T67" i="1"/>
  <c r="U67" i="1" s="1"/>
  <c r="T59" i="1"/>
  <c r="U59" i="1" s="1"/>
  <c r="U178" i="1"/>
  <c r="U198" i="1" s="1"/>
  <c r="T198" i="1"/>
  <c r="T68" i="1"/>
  <c r="U68" i="1" s="1"/>
  <c r="T66" i="1"/>
  <c r="U66" i="1" s="1"/>
  <c r="T64" i="1"/>
  <c r="U64" i="1" s="1"/>
  <c r="T62" i="1"/>
  <c r="U62" i="1" s="1"/>
  <c r="T60" i="1"/>
  <c r="U60" i="1" s="1"/>
  <c r="T58" i="1"/>
  <c r="U58" i="1" s="1"/>
  <c r="T54" i="1"/>
  <c r="U54" i="1" s="1"/>
  <c r="O67" i="1"/>
  <c r="O59" i="1"/>
  <c r="DJ71" i="1"/>
  <c r="DO71" i="1" s="1"/>
  <c r="T69" i="1"/>
  <c r="U69" i="1" s="1"/>
  <c r="Y67" i="1"/>
  <c r="Z67" i="1" s="1"/>
  <c r="T65" i="1"/>
  <c r="U65" i="1" s="1"/>
  <c r="T63" i="1"/>
  <c r="U63" i="1" s="1"/>
  <c r="Y59" i="1"/>
  <c r="Z59" i="1" s="1"/>
  <c r="T57" i="1"/>
  <c r="U57" i="1" s="1"/>
  <c r="T55" i="1"/>
  <c r="U55" i="1" s="1"/>
  <c r="W70" i="1"/>
  <c r="AC67" i="1"/>
  <c r="AD67" i="1" s="1"/>
  <c r="AE67" i="1" s="1"/>
  <c r="Y69" i="1"/>
  <c r="Z69" i="1" s="1"/>
  <c r="O53" i="1"/>
  <c r="X64" i="1"/>
  <c r="AC64" i="1" s="1"/>
  <c r="AD64" i="1" s="1"/>
  <c r="AE64" i="1" s="1"/>
  <c r="T56" i="1"/>
  <c r="U56" i="1" s="1"/>
  <c r="X58" i="1"/>
  <c r="AC58" i="1" s="1"/>
  <c r="T53" i="1"/>
  <c r="U53" i="1" s="1"/>
  <c r="T61" i="1"/>
  <c r="U61" i="1" s="1"/>
  <c r="Y53" i="1"/>
  <c r="Z53" i="1" s="1"/>
  <c r="X54" i="1"/>
  <c r="AC54" i="1" s="1"/>
  <c r="X66" i="1"/>
  <c r="AC66" i="1" s="1"/>
  <c r="AC59" i="1"/>
  <c r="AD59" i="1" s="1"/>
  <c r="AE59" i="1" s="1"/>
  <c r="Y61" i="1"/>
  <c r="Z61" i="1" s="1"/>
  <c r="T52" i="1"/>
  <c r="U52" i="1" s="1"/>
  <c r="U73" i="1" s="1"/>
  <c r="BU68" i="1"/>
  <c r="BU64" i="1"/>
  <c r="BU58" i="1"/>
  <c r="BU54" i="1"/>
  <c r="BU56" i="1"/>
  <c r="BQ70" i="1"/>
  <c r="BV70" i="1" s="1"/>
  <c r="CA70" i="1" s="1"/>
  <c r="CF70" i="1" s="1"/>
  <c r="CK70" i="1" s="1"/>
  <c r="CP70" i="1" s="1"/>
  <c r="CU70" i="1" s="1"/>
  <c r="CZ70" i="1" s="1"/>
  <c r="DE70" i="1" s="1"/>
  <c r="BP66" i="1"/>
  <c r="BP62" i="1"/>
  <c r="BP60" i="1"/>
  <c r="BU53" i="1"/>
  <c r="BU55" i="1"/>
  <c r="BU57" i="1"/>
  <c r="BU59" i="1"/>
  <c r="BU61" i="1"/>
  <c r="BU63" i="1"/>
  <c r="BU65" i="1"/>
  <c r="BU67" i="1"/>
  <c r="BU69" i="1"/>
  <c r="BZ52" i="1"/>
  <c r="AD53" i="1"/>
  <c r="AE53" i="1" s="1"/>
  <c r="AH53" i="1"/>
  <c r="AD69" i="1"/>
  <c r="AE69" i="1" s="1"/>
  <c r="AH69" i="1"/>
  <c r="AD61" i="1"/>
  <c r="AE61" i="1" s="1"/>
  <c r="AH61" i="1"/>
  <c r="Y64" i="1"/>
  <c r="Z64" i="1" s="1"/>
  <c r="X62" i="1"/>
  <c r="AD56" i="1"/>
  <c r="AE56" i="1" s="1"/>
  <c r="AH56" i="1"/>
  <c r="Y56" i="1"/>
  <c r="Z56" i="1" s="1"/>
  <c r="X60" i="1"/>
  <c r="X68" i="1"/>
  <c r="X55" i="1"/>
  <c r="X57" i="1"/>
  <c r="X63" i="1"/>
  <c r="X65" i="1"/>
  <c r="Y52" i="1"/>
  <c r="Z52" i="1" s="1"/>
  <c r="AC52" i="1"/>
  <c r="Y71" i="1"/>
  <c r="Z71" i="1" s="1"/>
  <c r="BC71" i="1"/>
  <c r="BD71" i="1" s="1"/>
  <c r="AS71" i="1"/>
  <c r="AT71" i="1" s="1"/>
  <c r="BR71" i="1"/>
  <c r="BS71" i="1" s="1"/>
  <c r="T71" i="1"/>
  <c r="U71" i="1" s="1"/>
  <c r="AI71" i="1"/>
  <c r="AJ71" i="1" s="1"/>
  <c r="BM71" i="1"/>
  <c r="BN71" i="1" s="1"/>
  <c r="AD71" i="1"/>
  <c r="AE71" i="1" s="1"/>
  <c r="AX71" i="1"/>
  <c r="AY71" i="1" s="1"/>
  <c r="AN71" i="1"/>
  <c r="AO71" i="1" s="1"/>
  <c r="BH71" i="1"/>
  <c r="BI71" i="1" s="1"/>
  <c r="BU71" i="1"/>
  <c r="B290" i="1"/>
  <c r="DN286" i="1"/>
  <c r="DI286" i="1"/>
  <c r="DD286" i="1"/>
  <c r="CY286" i="1"/>
  <c r="CT286" i="1"/>
  <c r="CO286" i="1"/>
  <c r="CJ286" i="1"/>
  <c r="CE286" i="1"/>
  <c r="BZ286" i="1"/>
  <c r="BU286" i="1"/>
  <c r="BP286" i="1"/>
  <c r="BK286" i="1"/>
  <c r="BF286" i="1"/>
  <c r="BA286" i="1"/>
  <c r="AV286" i="1"/>
  <c r="AQ286" i="1"/>
  <c r="AL286" i="1"/>
  <c r="AG286" i="1"/>
  <c r="AB286" i="1"/>
  <c r="W286" i="1"/>
  <c r="R286" i="1"/>
  <c r="M286" i="1"/>
  <c r="DY232" i="1"/>
  <c r="DU226" i="1"/>
  <c r="DN226" i="1"/>
  <c r="DI226" i="1"/>
  <c r="DD226" i="1"/>
  <c r="CY226" i="1"/>
  <c r="CT226" i="1"/>
  <c r="CO226" i="1"/>
  <c r="CJ226" i="1"/>
  <c r="CE226" i="1"/>
  <c r="BZ226" i="1"/>
  <c r="BU226" i="1"/>
  <c r="BP226" i="1"/>
  <c r="BK226" i="1"/>
  <c r="BF226" i="1"/>
  <c r="BA226" i="1"/>
  <c r="AV226" i="1"/>
  <c r="AQ226" i="1"/>
  <c r="AL226" i="1"/>
  <c r="AG226" i="1"/>
  <c r="AB226" i="1"/>
  <c r="W226" i="1"/>
  <c r="R226" i="1"/>
  <c r="M226" i="1"/>
  <c r="C226" i="1"/>
  <c r="B339" i="1" s="1"/>
  <c r="P225" i="1"/>
  <c r="DV224" i="1"/>
  <c r="P224" i="1"/>
  <c r="DV223" i="1"/>
  <c r="E223" i="1"/>
  <c r="DY222" i="1"/>
  <c r="DV222" i="1"/>
  <c r="E222" i="1"/>
  <c r="DY221" i="1"/>
  <c r="DV221" i="1"/>
  <c r="P221" i="1"/>
  <c r="E221" i="1"/>
  <c r="DY220" i="1"/>
  <c r="DV220" i="1"/>
  <c r="E220" i="1"/>
  <c r="DY219" i="1"/>
  <c r="DV219" i="1"/>
  <c r="E219" i="1"/>
  <c r="DY218" i="1"/>
  <c r="DV218" i="1"/>
  <c r="E218" i="1"/>
  <c r="DY217" i="1"/>
  <c r="DV217" i="1"/>
  <c r="P217" i="1"/>
  <c r="E217" i="1"/>
  <c r="DY216" i="1"/>
  <c r="DV216" i="1"/>
  <c r="E216" i="1"/>
  <c r="DY215" i="1"/>
  <c r="DV215" i="1"/>
  <c r="E215" i="1"/>
  <c r="DV214" i="1"/>
  <c r="E214" i="1"/>
  <c r="DY213" i="1"/>
  <c r="DV213" i="1"/>
  <c r="E213" i="1"/>
  <c r="DY212" i="1"/>
  <c r="DV212" i="1"/>
  <c r="DY211" i="1"/>
  <c r="DV211" i="1"/>
  <c r="DY210" i="1"/>
  <c r="DV210" i="1"/>
  <c r="DY209" i="1"/>
  <c r="DV209" i="1"/>
  <c r="DY208" i="1"/>
  <c r="DV208" i="1"/>
  <c r="P208" i="1"/>
  <c r="DY207" i="1"/>
  <c r="DV207" i="1"/>
  <c r="P207" i="1"/>
  <c r="DY206" i="1"/>
  <c r="DV206" i="1"/>
  <c r="P206" i="1"/>
  <c r="DY205" i="1"/>
  <c r="DV205" i="1"/>
  <c r="DS205" i="1"/>
  <c r="DY204" i="1"/>
  <c r="DU198" i="1"/>
  <c r="DN198" i="1"/>
  <c r="DI198" i="1"/>
  <c r="DD198" i="1"/>
  <c r="CY198" i="1"/>
  <c r="CT198" i="1"/>
  <c r="CO198" i="1"/>
  <c r="CJ198" i="1"/>
  <c r="CE198" i="1"/>
  <c r="BZ198" i="1"/>
  <c r="BU198" i="1"/>
  <c r="BP198" i="1"/>
  <c r="BK198" i="1"/>
  <c r="BF198" i="1"/>
  <c r="BA198" i="1"/>
  <c r="AV198" i="1"/>
  <c r="AQ198" i="1"/>
  <c r="AL198" i="1"/>
  <c r="AG198" i="1"/>
  <c r="AB198" i="1"/>
  <c r="W198" i="1"/>
  <c r="R198" i="1"/>
  <c r="M198" i="1"/>
  <c r="C198" i="1"/>
  <c r="DV196" i="1"/>
  <c r="DV195" i="1"/>
  <c r="DV194" i="1"/>
  <c r="DV193" i="1"/>
  <c r="DV192" i="1"/>
  <c r="DV191" i="1"/>
  <c r="DV190" i="1"/>
  <c r="DV189" i="1"/>
  <c r="DV188" i="1"/>
  <c r="DV187" i="1"/>
  <c r="DV186" i="1"/>
  <c r="DV185" i="1"/>
  <c r="DV184" i="1"/>
  <c r="DV183" i="1"/>
  <c r="DV182" i="1"/>
  <c r="DV181" i="1"/>
  <c r="DV180" i="1"/>
  <c r="DV179" i="1"/>
  <c r="DV178" i="1"/>
  <c r="P178" i="1"/>
  <c r="P198" i="1" s="1"/>
  <c r="DV177" i="1"/>
  <c r="DS177" i="1"/>
  <c r="DY176" i="1"/>
  <c r="DU170" i="1"/>
  <c r="DN170" i="1"/>
  <c r="DI170" i="1"/>
  <c r="DD170" i="1"/>
  <c r="CY170" i="1"/>
  <c r="CT170" i="1"/>
  <c r="CO170" i="1"/>
  <c r="CJ170" i="1"/>
  <c r="CE170" i="1"/>
  <c r="BZ170" i="1"/>
  <c r="BU170" i="1"/>
  <c r="BP170" i="1"/>
  <c r="BK170" i="1"/>
  <c r="BF170" i="1"/>
  <c r="BA170" i="1"/>
  <c r="AV170" i="1"/>
  <c r="AQ170" i="1"/>
  <c r="AL170" i="1"/>
  <c r="AG170" i="1"/>
  <c r="AB170" i="1"/>
  <c r="W170" i="1"/>
  <c r="R170" i="1"/>
  <c r="M170" i="1"/>
  <c r="C170" i="1"/>
  <c r="DP169" i="1"/>
  <c r="DQ169" i="1" s="1"/>
  <c r="DK169" i="1"/>
  <c r="DL169" i="1" s="1"/>
  <c r="DF169" i="1"/>
  <c r="DG169" i="1" s="1"/>
  <c r="DA169" i="1"/>
  <c r="DB169" i="1" s="1"/>
  <c r="CV169" i="1"/>
  <c r="CW169" i="1" s="1"/>
  <c r="CQ169" i="1"/>
  <c r="CR169" i="1" s="1"/>
  <c r="CL169" i="1"/>
  <c r="CM169" i="1" s="1"/>
  <c r="CG169" i="1"/>
  <c r="CH169" i="1" s="1"/>
  <c r="CB169" i="1"/>
  <c r="CC169" i="1" s="1"/>
  <c r="BW169" i="1"/>
  <c r="BX169" i="1" s="1"/>
  <c r="BR169" i="1"/>
  <c r="BS169" i="1" s="1"/>
  <c r="BM169" i="1"/>
  <c r="BN169" i="1" s="1"/>
  <c r="BH169" i="1"/>
  <c r="BI169" i="1" s="1"/>
  <c r="BC169" i="1"/>
  <c r="BD169" i="1" s="1"/>
  <c r="AX169" i="1"/>
  <c r="AY169" i="1" s="1"/>
  <c r="AS169" i="1"/>
  <c r="AT169" i="1" s="1"/>
  <c r="AN169" i="1"/>
  <c r="AO169" i="1" s="1"/>
  <c r="AI169" i="1"/>
  <c r="AJ169" i="1" s="1"/>
  <c r="AD169" i="1"/>
  <c r="AE169" i="1" s="1"/>
  <c r="Y169" i="1"/>
  <c r="Z169" i="1" s="1"/>
  <c r="T169" i="1"/>
  <c r="U169" i="1" s="1"/>
  <c r="O169" i="1"/>
  <c r="P169" i="1" s="1"/>
  <c r="DV168" i="1"/>
  <c r="DP168" i="1"/>
  <c r="DQ168" i="1" s="1"/>
  <c r="DK168" i="1"/>
  <c r="DL168" i="1" s="1"/>
  <c r="DF168" i="1"/>
  <c r="DG168" i="1" s="1"/>
  <c r="DA168" i="1"/>
  <c r="DB168" i="1" s="1"/>
  <c r="CV168" i="1"/>
  <c r="CW168" i="1" s="1"/>
  <c r="CQ168" i="1"/>
  <c r="CR168" i="1" s="1"/>
  <c r="CL168" i="1"/>
  <c r="CM168" i="1" s="1"/>
  <c r="CG168" i="1"/>
  <c r="CH168" i="1" s="1"/>
  <c r="CB168" i="1"/>
  <c r="CC168" i="1" s="1"/>
  <c r="BW168" i="1"/>
  <c r="BX168" i="1" s="1"/>
  <c r="BR168" i="1"/>
  <c r="BS168" i="1" s="1"/>
  <c r="BM168" i="1"/>
  <c r="BN168" i="1" s="1"/>
  <c r="BH168" i="1"/>
  <c r="BI168" i="1" s="1"/>
  <c r="BC168" i="1"/>
  <c r="BD168" i="1" s="1"/>
  <c r="AX168" i="1"/>
  <c r="AY168" i="1" s="1"/>
  <c r="AS168" i="1"/>
  <c r="AT168" i="1" s="1"/>
  <c r="AN168" i="1"/>
  <c r="AO168" i="1" s="1"/>
  <c r="AI168" i="1"/>
  <c r="AJ168" i="1" s="1"/>
  <c r="AD168" i="1"/>
  <c r="AE168" i="1" s="1"/>
  <c r="Y168" i="1"/>
  <c r="Z168" i="1" s="1"/>
  <c r="T168" i="1"/>
  <c r="U168" i="1" s="1"/>
  <c r="O168" i="1"/>
  <c r="DS168" i="1" s="1"/>
  <c r="DV167" i="1"/>
  <c r="DP167" i="1"/>
  <c r="DQ167" i="1" s="1"/>
  <c r="DK167" i="1"/>
  <c r="DL167" i="1" s="1"/>
  <c r="DF167" i="1"/>
  <c r="DG167" i="1" s="1"/>
  <c r="DA167" i="1"/>
  <c r="DB167" i="1" s="1"/>
  <c r="CV167" i="1"/>
  <c r="CW167" i="1" s="1"/>
  <c r="CQ167" i="1"/>
  <c r="CR167" i="1" s="1"/>
  <c r="CL167" i="1"/>
  <c r="CM167" i="1" s="1"/>
  <c r="CG167" i="1"/>
  <c r="CH167" i="1" s="1"/>
  <c r="CB167" i="1"/>
  <c r="CC167" i="1" s="1"/>
  <c r="BW167" i="1"/>
  <c r="BX167" i="1" s="1"/>
  <c r="BR167" i="1"/>
  <c r="BS167" i="1" s="1"/>
  <c r="BM167" i="1"/>
  <c r="BN167" i="1" s="1"/>
  <c r="BH167" i="1"/>
  <c r="BI167" i="1" s="1"/>
  <c r="BC167" i="1"/>
  <c r="BD167" i="1" s="1"/>
  <c r="AX167" i="1"/>
  <c r="AY167" i="1" s="1"/>
  <c r="AS167" i="1"/>
  <c r="AT167" i="1" s="1"/>
  <c r="AN167" i="1"/>
  <c r="AO167" i="1" s="1"/>
  <c r="AI167" i="1"/>
  <c r="AJ167" i="1" s="1"/>
  <c r="AD167" i="1"/>
  <c r="AE167" i="1" s="1"/>
  <c r="Y167" i="1"/>
  <c r="Z167" i="1" s="1"/>
  <c r="T167" i="1"/>
  <c r="U167" i="1" s="1"/>
  <c r="O167" i="1"/>
  <c r="DV166" i="1"/>
  <c r="DP166" i="1"/>
  <c r="DQ166" i="1" s="1"/>
  <c r="DK166" i="1"/>
  <c r="DL166" i="1" s="1"/>
  <c r="DF166" i="1"/>
  <c r="DG166" i="1" s="1"/>
  <c r="DA166" i="1"/>
  <c r="DB166" i="1" s="1"/>
  <c r="CV166" i="1"/>
  <c r="CW166" i="1" s="1"/>
  <c r="CQ166" i="1"/>
  <c r="CR166" i="1" s="1"/>
  <c r="CL166" i="1"/>
  <c r="CM166" i="1" s="1"/>
  <c r="CG166" i="1"/>
  <c r="CH166" i="1" s="1"/>
  <c r="CB166" i="1"/>
  <c r="CC166" i="1" s="1"/>
  <c r="BW166" i="1"/>
  <c r="BX166" i="1" s="1"/>
  <c r="BR166" i="1"/>
  <c r="BS166" i="1" s="1"/>
  <c r="BM166" i="1"/>
  <c r="BN166" i="1" s="1"/>
  <c r="BH166" i="1"/>
  <c r="BI166" i="1" s="1"/>
  <c r="BC166" i="1"/>
  <c r="BD166" i="1" s="1"/>
  <c r="AX166" i="1"/>
  <c r="AY166" i="1" s="1"/>
  <c r="AS166" i="1"/>
  <c r="AT166" i="1" s="1"/>
  <c r="AN166" i="1"/>
  <c r="AO166" i="1" s="1"/>
  <c r="AI166" i="1"/>
  <c r="AJ166" i="1" s="1"/>
  <c r="AD166" i="1"/>
  <c r="AE166" i="1" s="1"/>
  <c r="Y166" i="1"/>
  <c r="Z166" i="1" s="1"/>
  <c r="T166" i="1"/>
  <c r="U166" i="1" s="1"/>
  <c r="O166" i="1"/>
  <c r="DV165" i="1"/>
  <c r="DP165" i="1"/>
  <c r="DQ165" i="1" s="1"/>
  <c r="DK165" i="1"/>
  <c r="DL165" i="1" s="1"/>
  <c r="DF165" i="1"/>
  <c r="DG165" i="1" s="1"/>
  <c r="DA165" i="1"/>
  <c r="DB165" i="1" s="1"/>
  <c r="CV165" i="1"/>
  <c r="CW165" i="1" s="1"/>
  <c r="CQ165" i="1"/>
  <c r="CR165" i="1" s="1"/>
  <c r="CL165" i="1"/>
  <c r="CM165" i="1" s="1"/>
  <c r="CG165" i="1"/>
  <c r="CH165" i="1" s="1"/>
  <c r="CB165" i="1"/>
  <c r="CC165" i="1" s="1"/>
  <c r="BW165" i="1"/>
  <c r="BX165" i="1" s="1"/>
  <c r="BR165" i="1"/>
  <c r="BS165" i="1" s="1"/>
  <c r="BM165" i="1"/>
  <c r="BN165" i="1" s="1"/>
  <c r="BH165" i="1"/>
  <c r="BI165" i="1" s="1"/>
  <c r="BC165" i="1"/>
  <c r="BD165" i="1" s="1"/>
  <c r="AX165" i="1"/>
  <c r="AY165" i="1" s="1"/>
  <c r="AS165" i="1"/>
  <c r="AT165" i="1" s="1"/>
  <c r="AN165" i="1"/>
  <c r="AO165" i="1" s="1"/>
  <c r="AI165" i="1"/>
  <c r="AJ165" i="1" s="1"/>
  <c r="AD165" i="1"/>
  <c r="AE165" i="1" s="1"/>
  <c r="Y165" i="1"/>
  <c r="Z165" i="1" s="1"/>
  <c r="T165" i="1"/>
  <c r="U165" i="1" s="1"/>
  <c r="O165" i="1"/>
  <c r="DV164" i="1"/>
  <c r="DP164" i="1"/>
  <c r="DQ164" i="1" s="1"/>
  <c r="DK164" i="1"/>
  <c r="DL164" i="1" s="1"/>
  <c r="DF164" i="1"/>
  <c r="DG164" i="1" s="1"/>
  <c r="DA164" i="1"/>
  <c r="DB164" i="1" s="1"/>
  <c r="CV164" i="1"/>
  <c r="CW164" i="1" s="1"/>
  <c r="CQ164" i="1"/>
  <c r="CR164" i="1" s="1"/>
  <c r="CL164" i="1"/>
  <c r="CM164" i="1" s="1"/>
  <c r="CG164" i="1"/>
  <c r="CH164" i="1" s="1"/>
  <c r="CB164" i="1"/>
  <c r="CC164" i="1" s="1"/>
  <c r="BW164" i="1"/>
  <c r="BX164" i="1" s="1"/>
  <c r="BR164" i="1"/>
  <c r="BS164" i="1" s="1"/>
  <c r="BM164" i="1"/>
  <c r="BN164" i="1" s="1"/>
  <c r="BH164" i="1"/>
  <c r="BI164" i="1" s="1"/>
  <c r="BC164" i="1"/>
  <c r="BD164" i="1" s="1"/>
  <c r="AX164" i="1"/>
  <c r="AY164" i="1" s="1"/>
  <c r="AS164" i="1"/>
  <c r="AT164" i="1" s="1"/>
  <c r="AN164" i="1"/>
  <c r="AO164" i="1" s="1"/>
  <c r="AI164" i="1"/>
  <c r="AJ164" i="1" s="1"/>
  <c r="AD164" i="1"/>
  <c r="AE164" i="1" s="1"/>
  <c r="Y164" i="1"/>
  <c r="Z164" i="1" s="1"/>
  <c r="T164" i="1"/>
  <c r="U164" i="1" s="1"/>
  <c r="O164" i="1"/>
  <c r="DS164" i="1" s="1"/>
  <c r="DV163" i="1"/>
  <c r="DP163" i="1"/>
  <c r="DQ163" i="1" s="1"/>
  <c r="DK163" i="1"/>
  <c r="DL163" i="1" s="1"/>
  <c r="DF163" i="1"/>
  <c r="DG163" i="1" s="1"/>
  <c r="DA163" i="1"/>
  <c r="DB163" i="1" s="1"/>
  <c r="CV163" i="1"/>
  <c r="CW163" i="1" s="1"/>
  <c r="CQ163" i="1"/>
  <c r="CR163" i="1" s="1"/>
  <c r="CL163" i="1"/>
  <c r="CM163" i="1" s="1"/>
  <c r="CG163" i="1"/>
  <c r="CH163" i="1" s="1"/>
  <c r="CB163" i="1"/>
  <c r="CC163" i="1" s="1"/>
  <c r="BW163" i="1"/>
  <c r="BX163" i="1" s="1"/>
  <c r="BR163" i="1"/>
  <c r="BS163" i="1" s="1"/>
  <c r="BM163" i="1"/>
  <c r="BN163" i="1" s="1"/>
  <c r="BH163" i="1"/>
  <c r="BI163" i="1" s="1"/>
  <c r="BC163" i="1"/>
  <c r="BD163" i="1" s="1"/>
  <c r="AX163" i="1"/>
  <c r="AY163" i="1" s="1"/>
  <c r="AS163" i="1"/>
  <c r="AT163" i="1" s="1"/>
  <c r="AN163" i="1"/>
  <c r="AO163" i="1" s="1"/>
  <c r="AI163" i="1"/>
  <c r="AJ163" i="1" s="1"/>
  <c r="AD163" i="1"/>
  <c r="AE163" i="1" s="1"/>
  <c r="Y163" i="1"/>
  <c r="Z163" i="1" s="1"/>
  <c r="T163" i="1"/>
  <c r="U163" i="1" s="1"/>
  <c r="O163" i="1"/>
  <c r="DV162" i="1"/>
  <c r="DP162" i="1"/>
  <c r="DQ162" i="1" s="1"/>
  <c r="DK162" i="1"/>
  <c r="DL162" i="1" s="1"/>
  <c r="DF162" i="1"/>
  <c r="DG162" i="1" s="1"/>
  <c r="DA162" i="1"/>
  <c r="DB162" i="1" s="1"/>
  <c r="CV162" i="1"/>
  <c r="CW162" i="1" s="1"/>
  <c r="CQ162" i="1"/>
  <c r="CR162" i="1" s="1"/>
  <c r="CL162" i="1"/>
  <c r="CM162" i="1" s="1"/>
  <c r="CG162" i="1"/>
  <c r="CH162" i="1" s="1"/>
  <c r="CB162" i="1"/>
  <c r="CC162" i="1" s="1"/>
  <c r="BW162" i="1"/>
  <c r="BX162" i="1" s="1"/>
  <c r="BR162" i="1"/>
  <c r="BS162" i="1" s="1"/>
  <c r="BM162" i="1"/>
  <c r="BN162" i="1" s="1"/>
  <c r="BH162" i="1"/>
  <c r="BI162" i="1" s="1"/>
  <c r="BC162" i="1"/>
  <c r="BD162" i="1" s="1"/>
  <c r="AX162" i="1"/>
  <c r="AY162" i="1" s="1"/>
  <c r="AS162" i="1"/>
  <c r="AT162" i="1" s="1"/>
  <c r="AN162" i="1"/>
  <c r="AO162" i="1" s="1"/>
  <c r="AI162" i="1"/>
  <c r="AJ162" i="1" s="1"/>
  <c r="AD162" i="1"/>
  <c r="AE162" i="1" s="1"/>
  <c r="Y162" i="1"/>
  <c r="Z162" i="1" s="1"/>
  <c r="T162" i="1"/>
  <c r="U162" i="1" s="1"/>
  <c r="O162" i="1"/>
  <c r="DV161" i="1"/>
  <c r="DP161" i="1"/>
  <c r="DQ161" i="1" s="1"/>
  <c r="DK161" i="1"/>
  <c r="DL161" i="1" s="1"/>
  <c r="DF161" i="1"/>
  <c r="DG161" i="1" s="1"/>
  <c r="DA161" i="1"/>
  <c r="DB161" i="1" s="1"/>
  <c r="CV161" i="1"/>
  <c r="CW161" i="1" s="1"/>
  <c r="CQ161" i="1"/>
  <c r="CR161" i="1" s="1"/>
  <c r="CL161" i="1"/>
  <c r="CM161" i="1" s="1"/>
  <c r="CG161" i="1"/>
  <c r="CH161" i="1" s="1"/>
  <c r="CB161" i="1"/>
  <c r="CC161" i="1" s="1"/>
  <c r="BW161" i="1"/>
  <c r="BX161" i="1" s="1"/>
  <c r="BR161" i="1"/>
  <c r="BS161" i="1" s="1"/>
  <c r="BM161" i="1"/>
  <c r="BN161" i="1" s="1"/>
  <c r="BH161" i="1"/>
  <c r="BI161" i="1" s="1"/>
  <c r="BC161" i="1"/>
  <c r="BD161" i="1" s="1"/>
  <c r="AX161" i="1"/>
  <c r="AY161" i="1" s="1"/>
  <c r="AS161" i="1"/>
  <c r="AT161" i="1" s="1"/>
  <c r="AN161" i="1"/>
  <c r="AO161" i="1" s="1"/>
  <c r="AI161" i="1"/>
  <c r="AJ161" i="1" s="1"/>
  <c r="AD161" i="1"/>
  <c r="AE161" i="1" s="1"/>
  <c r="Y161" i="1"/>
  <c r="Z161" i="1" s="1"/>
  <c r="T161" i="1"/>
  <c r="U161" i="1" s="1"/>
  <c r="O161" i="1"/>
  <c r="DV160" i="1"/>
  <c r="DP160" i="1"/>
  <c r="DQ160" i="1" s="1"/>
  <c r="DK160" i="1"/>
  <c r="DL160" i="1" s="1"/>
  <c r="DF160" i="1"/>
  <c r="DG160" i="1" s="1"/>
  <c r="DA160" i="1"/>
  <c r="DB160" i="1" s="1"/>
  <c r="CV160" i="1"/>
  <c r="CW160" i="1" s="1"/>
  <c r="CQ160" i="1"/>
  <c r="CR160" i="1" s="1"/>
  <c r="CL160" i="1"/>
  <c r="CM160" i="1" s="1"/>
  <c r="CG160" i="1"/>
  <c r="CH160" i="1" s="1"/>
  <c r="CB160" i="1"/>
  <c r="CC160" i="1" s="1"/>
  <c r="BW160" i="1"/>
  <c r="BX160" i="1" s="1"/>
  <c r="BR160" i="1"/>
  <c r="BS160" i="1" s="1"/>
  <c r="BM160" i="1"/>
  <c r="BN160" i="1" s="1"/>
  <c r="BH160" i="1"/>
  <c r="BI160" i="1" s="1"/>
  <c r="BC160" i="1"/>
  <c r="BD160" i="1" s="1"/>
  <c r="AX160" i="1"/>
  <c r="AY160" i="1" s="1"/>
  <c r="AS160" i="1"/>
  <c r="AT160" i="1" s="1"/>
  <c r="AN160" i="1"/>
  <c r="AO160" i="1" s="1"/>
  <c r="AI160" i="1"/>
  <c r="AJ160" i="1" s="1"/>
  <c r="AD160" i="1"/>
  <c r="AE160" i="1" s="1"/>
  <c r="Y160" i="1"/>
  <c r="Z160" i="1" s="1"/>
  <c r="T160" i="1"/>
  <c r="U160" i="1" s="1"/>
  <c r="O160" i="1"/>
  <c r="DS160" i="1" s="1"/>
  <c r="DV159" i="1"/>
  <c r="DP159" i="1"/>
  <c r="DQ159" i="1" s="1"/>
  <c r="DK159" i="1"/>
  <c r="DL159" i="1" s="1"/>
  <c r="DF159" i="1"/>
  <c r="DG159" i="1" s="1"/>
  <c r="DA159" i="1"/>
  <c r="DB159" i="1" s="1"/>
  <c r="CV159" i="1"/>
  <c r="CW159" i="1" s="1"/>
  <c r="CQ159" i="1"/>
  <c r="CR159" i="1" s="1"/>
  <c r="CL159" i="1"/>
  <c r="CM159" i="1" s="1"/>
  <c r="CG159" i="1"/>
  <c r="CH159" i="1" s="1"/>
  <c r="CB159" i="1"/>
  <c r="CC159" i="1" s="1"/>
  <c r="BW159" i="1"/>
  <c r="BX159" i="1" s="1"/>
  <c r="BR159" i="1"/>
  <c r="BS159" i="1" s="1"/>
  <c r="BM159" i="1"/>
  <c r="BN159" i="1" s="1"/>
  <c r="BH159" i="1"/>
  <c r="BI159" i="1" s="1"/>
  <c r="BC159" i="1"/>
  <c r="BD159" i="1" s="1"/>
  <c r="AX159" i="1"/>
  <c r="AY159" i="1" s="1"/>
  <c r="AS159" i="1"/>
  <c r="AT159" i="1" s="1"/>
  <c r="AN159" i="1"/>
  <c r="AO159" i="1" s="1"/>
  <c r="AI159" i="1"/>
  <c r="AJ159" i="1" s="1"/>
  <c r="AD159" i="1"/>
  <c r="AE159" i="1" s="1"/>
  <c r="Y159" i="1"/>
  <c r="Z159" i="1" s="1"/>
  <c r="T159" i="1"/>
  <c r="U159" i="1" s="1"/>
  <c r="O159" i="1"/>
  <c r="DV158" i="1"/>
  <c r="DP158" i="1"/>
  <c r="DQ158" i="1" s="1"/>
  <c r="DK158" i="1"/>
  <c r="DL158" i="1" s="1"/>
  <c r="DF158" i="1"/>
  <c r="DG158" i="1" s="1"/>
  <c r="DA158" i="1"/>
  <c r="DB158" i="1" s="1"/>
  <c r="CV158" i="1"/>
  <c r="CW158" i="1" s="1"/>
  <c r="CQ158" i="1"/>
  <c r="CR158" i="1" s="1"/>
  <c r="CL158" i="1"/>
  <c r="CM158" i="1" s="1"/>
  <c r="CG158" i="1"/>
  <c r="CH158" i="1" s="1"/>
  <c r="CB158" i="1"/>
  <c r="CC158" i="1" s="1"/>
  <c r="BW158" i="1"/>
  <c r="BX158" i="1" s="1"/>
  <c r="BR158" i="1"/>
  <c r="BS158" i="1" s="1"/>
  <c r="BM158" i="1"/>
  <c r="BN158" i="1" s="1"/>
  <c r="BH158" i="1"/>
  <c r="BI158" i="1" s="1"/>
  <c r="BC158" i="1"/>
  <c r="BD158" i="1" s="1"/>
  <c r="AX158" i="1"/>
  <c r="AY158" i="1" s="1"/>
  <c r="AS158" i="1"/>
  <c r="AT158" i="1" s="1"/>
  <c r="AN158" i="1"/>
  <c r="AO158" i="1" s="1"/>
  <c r="AI158" i="1"/>
  <c r="AJ158" i="1" s="1"/>
  <c r="AD158" i="1"/>
  <c r="AE158" i="1" s="1"/>
  <c r="Y158" i="1"/>
  <c r="Z158" i="1" s="1"/>
  <c r="T158" i="1"/>
  <c r="U158" i="1" s="1"/>
  <c r="O158" i="1"/>
  <c r="DV157" i="1"/>
  <c r="DP157" i="1"/>
  <c r="DQ157" i="1" s="1"/>
  <c r="DK157" i="1"/>
  <c r="DL157" i="1" s="1"/>
  <c r="DF157" i="1"/>
  <c r="DG157" i="1" s="1"/>
  <c r="DA157" i="1"/>
  <c r="DB157" i="1" s="1"/>
  <c r="CV157" i="1"/>
  <c r="CW157" i="1" s="1"/>
  <c r="CQ157" i="1"/>
  <c r="CR157" i="1" s="1"/>
  <c r="CL157" i="1"/>
  <c r="CM157" i="1" s="1"/>
  <c r="CG157" i="1"/>
  <c r="CH157" i="1" s="1"/>
  <c r="CB157" i="1"/>
  <c r="CC157" i="1" s="1"/>
  <c r="BW157" i="1"/>
  <c r="BX157" i="1" s="1"/>
  <c r="BR157" i="1"/>
  <c r="BS157" i="1" s="1"/>
  <c r="BM157" i="1"/>
  <c r="BN157" i="1" s="1"/>
  <c r="BH157" i="1"/>
  <c r="BI157" i="1" s="1"/>
  <c r="BC157" i="1"/>
  <c r="BD157" i="1" s="1"/>
  <c r="AX157" i="1"/>
  <c r="AY157" i="1" s="1"/>
  <c r="AS157" i="1"/>
  <c r="AT157" i="1" s="1"/>
  <c r="AN157" i="1"/>
  <c r="AO157" i="1" s="1"/>
  <c r="AI157" i="1"/>
  <c r="AJ157" i="1" s="1"/>
  <c r="AD157" i="1"/>
  <c r="AE157" i="1" s="1"/>
  <c r="Y157" i="1"/>
  <c r="Z157" i="1" s="1"/>
  <c r="T157" i="1"/>
  <c r="U157" i="1" s="1"/>
  <c r="O157" i="1"/>
  <c r="DV156" i="1"/>
  <c r="DP156" i="1"/>
  <c r="DQ156" i="1" s="1"/>
  <c r="DK156" i="1"/>
  <c r="DL156" i="1" s="1"/>
  <c r="DF156" i="1"/>
  <c r="DG156" i="1" s="1"/>
  <c r="DA156" i="1"/>
  <c r="DB156" i="1" s="1"/>
  <c r="CV156" i="1"/>
  <c r="CW156" i="1" s="1"/>
  <c r="CQ156" i="1"/>
  <c r="CR156" i="1" s="1"/>
  <c r="CL156" i="1"/>
  <c r="CM156" i="1" s="1"/>
  <c r="CG156" i="1"/>
  <c r="CH156" i="1" s="1"/>
  <c r="CB156" i="1"/>
  <c r="CC156" i="1" s="1"/>
  <c r="BW156" i="1"/>
  <c r="BX156" i="1" s="1"/>
  <c r="BR156" i="1"/>
  <c r="BS156" i="1" s="1"/>
  <c r="BM156" i="1"/>
  <c r="BN156" i="1" s="1"/>
  <c r="BH156" i="1"/>
  <c r="BI156" i="1" s="1"/>
  <c r="BC156" i="1"/>
  <c r="BD156" i="1" s="1"/>
  <c r="AX156" i="1"/>
  <c r="AY156" i="1" s="1"/>
  <c r="AS156" i="1"/>
  <c r="AT156" i="1" s="1"/>
  <c r="AN156" i="1"/>
  <c r="AO156" i="1" s="1"/>
  <c r="AI156" i="1"/>
  <c r="AJ156" i="1" s="1"/>
  <c r="AD156" i="1"/>
  <c r="AE156" i="1" s="1"/>
  <c r="Y156" i="1"/>
  <c r="Z156" i="1" s="1"/>
  <c r="T156" i="1"/>
  <c r="U156" i="1" s="1"/>
  <c r="O156" i="1"/>
  <c r="DS156" i="1" s="1"/>
  <c r="DV155" i="1"/>
  <c r="DP155" i="1"/>
  <c r="DQ155" i="1" s="1"/>
  <c r="DK155" i="1"/>
  <c r="DL155" i="1" s="1"/>
  <c r="DF155" i="1"/>
  <c r="DG155" i="1" s="1"/>
  <c r="DA155" i="1"/>
  <c r="DB155" i="1" s="1"/>
  <c r="CV155" i="1"/>
  <c r="CW155" i="1" s="1"/>
  <c r="CQ155" i="1"/>
  <c r="CR155" i="1" s="1"/>
  <c r="CL155" i="1"/>
  <c r="CM155" i="1" s="1"/>
  <c r="CG155" i="1"/>
  <c r="CH155" i="1" s="1"/>
  <c r="CB155" i="1"/>
  <c r="CC155" i="1" s="1"/>
  <c r="BW155" i="1"/>
  <c r="BX155" i="1" s="1"/>
  <c r="BR155" i="1"/>
  <c r="BS155" i="1" s="1"/>
  <c r="BM155" i="1"/>
  <c r="BN155" i="1" s="1"/>
  <c r="BH155" i="1"/>
  <c r="BI155" i="1" s="1"/>
  <c r="BC155" i="1"/>
  <c r="BD155" i="1" s="1"/>
  <c r="AX155" i="1"/>
  <c r="AY155" i="1" s="1"/>
  <c r="AS155" i="1"/>
  <c r="AT155" i="1" s="1"/>
  <c r="AN155" i="1"/>
  <c r="AO155" i="1" s="1"/>
  <c r="AI155" i="1"/>
  <c r="AJ155" i="1" s="1"/>
  <c r="AD155" i="1"/>
  <c r="AE155" i="1" s="1"/>
  <c r="Y155" i="1"/>
  <c r="Z155" i="1" s="1"/>
  <c r="T155" i="1"/>
  <c r="U155" i="1" s="1"/>
  <c r="O155" i="1"/>
  <c r="DV154" i="1"/>
  <c r="DP154" i="1"/>
  <c r="DQ154" i="1" s="1"/>
  <c r="DK154" i="1"/>
  <c r="DL154" i="1" s="1"/>
  <c r="DF154" i="1"/>
  <c r="DG154" i="1" s="1"/>
  <c r="DA154" i="1"/>
  <c r="DB154" i="1" s="1"/>
  <c r="CV154" i="1"/>
  <c r="CW154" i="1" s="1"/>
  <c r="CQ154" i="1"/>
  <c r="CR154" i="1" s="1"/>
  <c r="CL154" i="1"/>
  <c r="CM154" i="1" s="1"/>
  <c r="CG154" i="1"/>
  <c r="CH154" i="1" s="1"/>
  <c r="CB154" i="1"/>
  <c r="CC154" i="1" s="1"/>
  <c r="BW154" i="1"/>
  <c r="BX154" i="1" s="1"/>
  <c r="BR154" i="1"/>
  <c r="BS154" i="1" s="1"/>
  <c r="BM154" i="1"/>
  <c r="BN154" i="1" s="1"/>
  <c r="BH154" i="1"/>
  <c r="BI154" i="1" s="1"/>
  <c r="BC154" i="1"/>
  <c r="BD154" i="1" s="1"/>
  <c r="AX154" i="1"/>
  <c r="AY154" i="1" s="1"/>
  <c r="AS154" i="1"/>
  <c r="AT154" i="1" s="1"/>
  <c r="AN154" i="1"/>
  <c r="AO154" i="1" s="1"/>
  <c r="AI154" i="1"/>
  <c r="AJ154" i="1" s="1"/>
  <c r="AD154" i="1"/>
  <c r="AE154" i="1" s="1"/>
  <c r="Y154" i="1"/>
  <c r="Z154" i="1" s="1"/>
  <c r="T154" i="1"/>
  <c r="U154" i="1" s="1"/>
  <c r="O154" i="1"/>
  <c r="DV153" i="1"/>
  <c r="DP153" i="1"/>
  <c r="DQ153" i="1" s="1"/>
  <c r="DK153" i="1"/>
  <c r="DL153" i="1" s="1"/>
  <c r="DF153" i="1"/>
  <c r="DG153" i="1" s="1"/>
  <c r="DA153" i="1"/>
  <c r="DB153" i="1" s="1"/>
  <c r="CV153" i="1"/>
  <c r="CW153" i="1" s="1"/>
  <c r="CQ153" i="1"/>
  <c r="CR153" i="1" s="1"/>
  <c r="CL153" i="1"/>
  <c r="CM153" i="1" s="1"/>
  <c r="CG153" i="1"/>
  <c r="CH153" i="1" s="1"/>
  <c r="CB153" i="1"/>
  <c r="CC153" i="1" s="1"/>
  <c r="BW153" i="1"/>
  <c r="BX153" i="1" s="1"/>
  <c r="BR153" i="1"/>
  <c r="BS153" i="1" s="1"/>
  <c r="BM153" i="1"/>
  <c r="BN153" i="1" s="1"/>
  <c r="BH153" i="1"/>
  <c r="BI153" i="1" s="1"/>
  <c r="BC153" i="1"/>
  <c r="BD153" i="1" s="1"/>
  <c r="AX153" i="1"/>
  <c r="AY153" i="1" s="1"/>
  <c r="AS153" i="1"/>
  <c r="AT153" i="1" s="1"/>
  <c r="AN153" i="1"/>
  <c r="AO153" i="1" s="1"/>
  <c r="AI153" i="1"/>
  <c r="AJ153" i="1" s="1"/>
  <c r="AD153" i="1"/>
  <c r="AE153" i="1" s="1"/>
  <c r="Y153" i="1"/>
  <c r="Z153" i="1" s="1"/>
  <c r="T153" i="1"/>
  <c r="U153" i="1" s="1"/>
  <c r="O153" i="1"/>
  <c r="DV152" i="1"/>
  <c r="DP152" i="1"/>
  <c r="DQ152" i="1" s="1"/>
  <c r="DK152" i="1"/>
  <c r="DL152" i="1" s="1"/>
  <c r="DF152" i="1"/>
  <c r="DG152" i="1" s="1"/>
  <c r="DA152" i="1"/>
  <c r="DB152" i="1" s="1"/>
  <c r="CV152" i="1"/>
  <c r="CW152" i="1" s="1"/>
  <c r="CQ152" i="1"/>
  <c r="CR152" i="1" s="1"/>
  <c r="CL152" i="1"/>
  <c r="CM152" i="1" s="1"/>
  <c r="CG152" i="1"/>
  <c r="CH152" i="1" s="1"/>
  <c r="CB152" i="1"/>
  <c r="CC152" i="1" s="1"/>
  <c r="BW152" i="1"/>
  <c r="BX152" i="1" s="1"/>
  <c r="BR152" i="1"/>
  <c r="BS152" i="1" s="1"/>
  <c r="BM152" i="1"/>
  <c r="BN152" i="1" s="1"/>
  <c r="BH152" i="1"/>
  <c r="BI152" i="1" s="1"/>
  <c r="BC152" i="1"/>
  <c r="BD152" i="1" s="1"/>
  <c r="AX152" i="1"/>
  <c r="AY152" i="1" s="1"/>
  <c r="AS152" i="1"/>
  <c r="AT152" i="1" s="1"/>
  <c r="AN152" i="1"/>
  <c r="AO152" i="1" s="1"/>
  <c r="AI152" i="1"/>
  <c r="AJ152" i="1" s="1"/>
  <c r="AD152" i="1"/>
  <c r="AE152" i="1" s="1"/>
  <c r="Y152" i="1"/>
  <c r="Z152" i="1" s="1"/>
  <c r="T152" i="1"/>
  <c r="U152" i="1" s="1"/>
  <c r="O152" i="1"/>
  <c r="DS152" i="1" s="1"/>
  <c r="DV151" i="1"/>
  <c r="DP151" i="1"/>
  <c r="DQ151" i="1" s="1"/>
  <c r="DK151" i="1"/>
  <c r="DL151" i="1" s="1"/>
  <c r="DF151" i="1"/>
  <c r="DG151" i="1" s="1"/>
  <c r="DA151" i="1"/>
  <c r="DB151" i="1" s="1"/>
  <c r="CV151" i="1"/>
  <c r="CW151" i="1" s="1"/>
  <c r="CQ151" i="1"/>
  <c r="CR151" i="1" s="1"/>
  <c r="CL151" i="1"/>
  <c r="CM151" i="1" s="1"/>
  <c r="CG151" i="1"/>
  <c r="CH151" i="1" s="1"/>
  <c r="CB151" i="1"/>
  <c r="CC151" i="1" s="1"/>
  <c r="BW151" i="1"/>
  <c r="BX151" i="1" s="1"/>
  <c r="BR151" i="1"/>
  <c r="BS151" i="1" s="1"/>
  <c r="BM151" i="1"/>
  <c r="BN151" i="1" s="1"/>
  <c r="BH151" i="1"/>
  <c r="BI151" i="1" s="1"/>
  <c r="BC151" i="1"/>
  <c r="BD151" i="1" s="1"/>
  <c r="AX151" i="1"/>
  <c r="AY151" i="1" s="1"/>
  <c r="AS151" i="1"/>
  <c r="AT151" i="1" s="1"/>
  <c r="AN151" i="1"/>
  <c r="AO151" i="1" s="1"/>
  <c r="AI151" i="1"/>
  <c r="AJ151" i="1" s="1"/>
  <c r="AD151" i="1"/>
  <c r="AE151" i="1" s="1"/>
  <c r="Y151" i="1"/>
  <c r="Z151" i="1" s="1"/>
  <c r="T151" i="1"/>
  <c r="U151" i="1" s="1"/>
  <c r="O151" i="1"/>
  <c r="DV150" i="1"/>
  <c r="DP150" i="1"/>
  <c r="DK150" i="1"/>
  <c r="DF150" i="1"/>
  <c r="DA150" i="1"/>
  <c r="DB150" i="1" s="1"/>
  <c r="CV150" i="1"/>
  <c r="CQ150" i="1"/>
  <c r="CR150" i="1" s="1"/>
  <c r="CL150" i="1"/>
  <c r="CG150" i="1"/>
  <c r="CH150" i="1" s="1"/>
  <c r="CB150" i="1"/>
  <c r="BW150" i="1"/>
  <c r="BR150" i="1"/>
  <c r="BM150" i="1"/>
  <c r="BN150" i="1" s="1"/>
  <c r="BH150" i="1"/>
  <c r="BC150" i="1"/>
  <c r="BD150" i="1" s="1"/>
  <c r="AX150" i="1"/>
  <c r="AS150" i="1"/>
  <c r="AT150" i="1" s="1"/>
  <c r="AN150" i="1"/>
  <c r="AI150" i="1"/>
  <c r="AD150" i="1"/>
  <c r="Y150" i="1"/>
  <c r="Z150" i="1" s="1"/>
  <c r="T150" i="1"/>
  <c r="O150" i="1"/>
  <c r="DY149" i="1"/>
  <c r="DU143" i="1"/>
  <c r="DN143" i="1"/>
  <c r="DI143" i="1"/>
  <c r="DD143" i="1"/>
  <c r="CY143" i="1"/>
  <c r="CT143" i="1"/>
  <c r="CO143" i="1"/>
  <c r="CJ143" i="1"/>
  <c r="CE143" i="1"/>
  <c r="BZ143" i="1"/>
  <c r="BU143" i="1"/>
  <c r="BP143" i="1"/>
  <c r="BK143" i="1"/>
  <c r="BF143" i="1"/>
  <c r="BA143" i="1"/>
  <c r="AV143" i="1"/>
  <c r="AQ143" i="1"/>
  <c r="AL143" i="1"/>
  <c r="AG143" i="1"/>
  <c r="AB143" i="1"/>
  <c r="W143" i="1"/>
  <c r="R143" i="1"/>
  <c r="M143" i="1"/>
  <c r="C143" i="1"/>
  <c r="B337" i="1" s="1"/>
  <c r="DP142" i="1"/>
  <c r="DQ142" i="1" s="1"/>
  <c r="DK142" i="1"/>
  <c r="DL142" i="1" s="1"/>
  <c r="DF142" i="1"/>
  <c r="DG142" i="1" s="1"/>
  <c r="DA142" i="1"/>
  <c r="DB142" i="1" s="1"/>
  <c r="CV142" i="1"/>
  <c r="CW142" i="1" s="1"/>
  <c r="CQ142" i="1"/>
  <c r="CR142" i="1" s="1"/>
  <c r="CL142" i="1"/>
  <c r="CM142" i="1" s="1"/>
  <c r="CG142" i="1"/>
  <c r="CH142" i="1" s="1"/>
  <c r="CB142" i="1"/>
  <c r="CC142" i="1" s="1"/>
  <c r="BW142" i="1"/>
  <c r="BX142" i="1" s="1"/>
  <c r="BR142" i="1"/>
  <c r="BS142" i="1" s="1"/>
  <c r="BM142" i="1"/>
  <c r="BN142" i="1" s="1"/>
  <c r="BH142" i="1"/>
  <c r="BI142" i="1" s="1"/>
  <c r="BC142" i="1"/>
  <c r="BD142" i="1" s="1"/>
  <c r="AX142" i="1"/>
  <c r="AY142" i="1" s="1"/>
  <c r="AS142" i="1"/>
  <c r="AT142" i="1" s="1"/>
  <c r="AN142" i="1"/>
  <c r="AO142" i="1" s="1"/>
  <c r="AI142" i="1"/>
  <c r="AJ142" i="1" s="1"/>
  <c r="AD142" i="1"/>
  <c r="AE142" i="1" s="1"/>
  <c r="Y142" i="1"/>
  <c r="Z142" i="1" s="1"/>
  <c r="T142" i="1"/>
  <c r="U142" i="1" s="1"/>
  <c r="O142" i="1"/>
  <c r="P142" i="1" s="1"/>
  <c r="DY141" i="1"/>
  <c r="DP141" i="1"/>
  <c r="DQ141" i="1" s="1"/>
  <c r="DK141" i="1"/>
  <c r="DL141" i="1" s="1"/>
  <c r="DF141" i="1"/>
  <c r="DG141" i="1" s="1"/>
  <c r="DA141" i="1"/>
  <c r="DB141" i="1" s="1"/>
  <c r="CV141" i="1"/>
  <c r="CW141" i="1" s="1"/>
  <c r="CQ141" i="1"/>
  <c r="CR141" i="1" s="1"/>
  <c r="CL141" i="1"/>
  <c r="CM141" i="1" s="1"/>
  <c r="CG141" i="1"/>
  <c r="CH141" i="1" s="1"/>
  <c r="CB141" i="1"/>
  <c r="CC141" i="1" s="1"/>
  <c r="BW141" i="1"/>
  <c r="BX141" i="1" s="1"/>
  <c r="BR141" i="1"/>
  <c r="BS141" i="1" s="1"/>
  <c r="BM141" i="1"/>
  <c r="BN141" i="1" s="1"/>
  <c r="BH141" i="1"/>
  <c r="BI141" i="1" s="1"/>
  <c r="BC141" i="1"/>
  <c r="BD141" i="1" s="1"/>
  <c r="AX141" i="1"/>
  <c r="AY141" i="1" s="1"/>
  <c r="AS141" i="1"/>
  <c r="AT141" i="1" s="1"/>
  <c r="AN141" i="1"/>
  <c r="AO141" i="1" s="1"/>
  <c r="AI141" i="1"/>
  <c r="AJ141" i="1" s="1"/>
  <c r="AD141" i="1"/>
  <c r="AE141" i="1" s="1"/>
  <c r="Y141" i="1"/>
  <c r="Z141" i="1" s="1"/>
  <c r="T141" i="1"/>
  <c r="U141" i="1" s="1"/>
  <c r="O141" i="1"/>
  <c r="E141" i="1"/>
  <c r="DY140" i="1"/>
  <c r="DP140" i="1"/>
  <c r="DQ140" i="1" s="1"/>
  <c r="DK140" i="1"/>
  <c r="DL140" i="1" s="1"/>
  <c r="DF140" i="1"/>
  <c r="DG140" i="1" s="1"/>
  <c r="DA140" i="1"/>
  <c r="DB140" i="1" s="1"/>
  <c r="CV140" i="1"/>
  <c r="CW140" i="1" s="1"/>
  <c r="CQ140" i="1"/>
  <c r="CR140" i="1" s="1"/>
  <c r="CL140" i="1"/>
  <c r="CM140" i="1" s="1"/>
  <c r="CG140" i="1"/>
  <c r="CH140" i="1" s="1"/>
  <c r="CB140" i="1"/>
  <c r="CC140" i="1" s="1"/>
  <c r="BW140" i="1"/>
  <c r="BX140" i="1" s="1"/>
  <c r="BR140" i="1"/>
  <c r="BS140" i="1" s="1"/>
  <c r="BM140" i="1"/>
  <c r="BN140" i="1" s="1"/>
  <c r="BH140" i="1"/>
  <c r="BI140" i="1" s="1"/>
  <c r="BC140" i="1"/>
  <c r="BD140" i="1" s="1"/>
  <c r="AX140" i="1"/>
  <c r="AY140" i="1" s="1"/>
  <c r="AS140" i="1"/>
  <c r="AT140" i="1" s="1"/>
  <c r="AN140" i="1"/>
  <c r="AO140" i="1" s="1"/>
  <c r="AI140" i="1"/>
  <c r="AJ140" i="1" s="1"/>
  <c r="AD140" i="1"/>
  <c r="AE140" i="1" s="1"/>
  <c r="Y140" i="1"/>
  <c r="Z140" i="1" s="1"/>
  <c r="T140" i="1"/>
  <c r="U140" i="1" s="1"/>
  <c r="O140" i="1"/>
  <c r="DS140" i="1" s="1"/>
  <c r="E140" i="1"/>
  <c r="DY139" i="1"/>
  <c r="DP139" i="1"/>
  <c r="DQ139" i="1" s="1"/>
  <c r="DK139" i="1"/>
  <c r="DL139" i="1" s="1"/>
  <c r="DF139" i="1"/>
  <c r="DG139" i="1" s="1"/>
  <c r="DA139" i="1"/>
  <c r="DB139" i="1" s="1"/>
  <c r="CV139" i="1"/>
  <c r="CW139" i="1" s="1"/>
  <c r="CQ139" i="1"/>
  <c r="CR139" i="1" s="1"/>
  <c r="CL139" i="1"/>
  <c r="CM139" i="1" s="1"/>
  <c r="CG139" i="1"/>
  <c r="CH139" i="1" s="1"/>
  <c r="CB139" i="1"/>
  <c r="CC139" i="1" s="1"/>
  <c r="BW139" i="1"/>
  <c r="BX139" i="1" s="1"/>
  <c r="BR139" i="1"/>
  <c r="BS139" i="1" s="1"/>
  <c r="BM139" i="1"/>
  <c r="BN139" i="1" s="1"/>
  <c r="BH139" i="1"/>
  <c r="BI139" i="1" s="1"/>
  <c r="BC139" i="1"/>
  <c r="BD139" i="1" s="1"/>
  <c r="AX139" i="1"/>
  <c r="AY139" i="1" s="1"/>
  <c r="AS139" i="1"/>
  <c r="AT139" i="1" s="1"/>
  <c r="AN139" i="1"/>
  <c r="AO139" i="1" s="1"/>
  <c r="AI139" i="1"/>
  <c r="AJ139" i="1" s="1"/>
  <c r="AD139" i="1"/>
  <c r="AE139" i="1" s="1"/>
  <c r="Y139" i="1"/>
  <c r="Z139" i="1" s="1"/>
  <c r="T139" i="1"/>
  <c r="U139" i="1" s="1"/>
  <c r="O139" i="1"/>
  <c r="DS139" i="1" s="1"/>
  <c r="E139" i="1"/>
  <c r="DY138" i="1"/>
  <c r="DP138" i="1"/>
  <c r="DQ138" i="1" s="1"/>
  <c r="DK138" i="1"/>
  <c r="DL138" i="1" s="1"/>
  <c r="DF138" i="1"/>
  <c r="DG138" i="1" s="1"/>
  <c r="DA138" i="1"/>
  <c r="DB138" i="1" s="1"/>
  <c r="CV138" i="1"/>
  <c r="CW138" i="1" s="1"/>
  <c r="CQ138" i="1"/>
  <c r="CR138" i="1" s="1"/>
  <c r="CL138" i="1"/>
  <c r="CM138" i="1" s="1"/>
  <c r="CG138" i="1"/>
  <c r="CH138" i="1" s="1"/>
  <c r="CB138" i="1"/>
  <c r="CC138" i="1" s="1"/>
  <c r="BW138" i="1"/>
  <c r="BX138" i="1" s="1"/>
  <c r="BR138" i="1"/>
  <c r="BS138" i="1" s="1"/>
  <c r="BM138" i="1"/>
  <c r="BN138" i="1" s="1"/>
  <c r="BH138" i="1"/>
  <c r="BI138" i="1" s="1"/>
  <c r="BC138" i="1"/>
  <c r="BD138" i="1" s="1"/>
  <c r="AX138" i="1"/>
  <c r="AY138" i="1" s="1"/>
  <c r="AS138" i="1"/>
  <c r="AT138" i="1" s="1"/>
  <c r="AN138" i="1"/>
  <c r="AO138" i="1" s="1"/>
  <c r="AI138" i="1"/>
  <c r="AJ138" i="1" s="1"/>
  <c r="AD138" i="1"/>
  <c r="AE138" i="1" s="1"/>
  <c r="Y138" i="1"/>
  <c r="Z138" i="1" s="1"/>
  <c r="T138" i="1"/>
  <c r="U138" i="1" s="1"/>
  <c r="O138" i="1"/>
  <c r="E138" i="1"/>
  <c r="DY137" i="1"/>
  <c r="DP137" i="1"/>
  <c r="DQ137" i="1" s="1"/>
  <c r="DK137" i="1"/>
  <c r="DL137" i="1" s="1"/>
  <c r="DF137" i="1"/>
  <c r="DG137" i="1" s="1"/>
  <c r="DA137" i="1"/>
  <c r="DB137" i="1" s="1"/>
  <c r="CV137" i="1"/>
  <c r="CW137" i="1" s="1"/>
  <c r="CQ137" i="1"/>
  <c r="CR137" i="1" s="1"/>
  <c r="CL137" i="1"/>
  <c r="CM137" i="1" s="1"/>
  <c r="CG137" i="1"/>
  <c r="CH137" i="1" s="1"/>
  <c r="CB137" i="1"/>
  <c r="CC137" i="1" s="1"/>
  <c r="BW137" i="1"/>
  <c r="BX137" i="1" s="1"/>
  <c r="BR137" i="1"/>
  <c r="BS137" i="1" s="1"/>
  <c r="BM137" i="1"/>
  <c r="BN137" i="1" s="1"/>
  <c r="BH137" i="1"/>
  <c r="BI137" i="1" s="1"/>
  <c r="BC137" i="1"/>
  <c r="BD137" i="1" s="1"/>
  <c r="AX137" i="1"/>
  <c r="AY137" i="1" s="1"/>
  <c r="AS137" i="1"/>
  <c r="AT137" i="1" s="1"/>
  <c r="AN137" i="1"/>
  <c r="AO137" i="1" s="1"/>
  <c r="AI137" i="1"/>
  <c r="AJ137" i="1" s="1"/>
  <c r="AD137" i="1"/>
  <c r="AE137" i="1" s="1"/>
  <c r="Y137" i="1"/>
  <c r="Z137" i="1" s="1"/>
  <c r="T137" i="1"/>
  <c r="U137" i="1" s="1"/>
  <c r="O137" i="1"/>
  <c r="E137" i="1"/>
  <c r="DY136" i="1"/>
  <c r="DP136" i="1"/>
  <c r="DQ136" i="1" s="1"/>
  <c r="DK136" i="1"/>
  <c r="DL136" i="1" s="1"/>
  <c r="DF136" i="1"/>
  <c r="DG136" i="1" s="1"/>
  <c r="DA136" i="1"/>
  <c r="DB136" i="1" s="1"/>
  <c r="CV136" i="1"/>
  <c r="CW136" i="1" s="1"/>
  <c r="CQ136" i="1"/>
  <c r="CR136" i="1" s="1"/>
  <c r="CL136" i="1"/>
  <c r="CM136" i="1" s="1"/>
  <c r="CG136" i="1"/>
  <c r="CH136" i="1" s="1"/>
  <c r="CB136" i="1"/>
  <c r="CC136" i="1" s="1"/>
  <c r="BW136" i="1"/>
  <c r="BX136" i="1" s="1"/>
  <c r="BR136" i="1"/>
  <c r="BS136" i="1" s="1"/>
  <c r="BM136" i="1"/>
  <c r="BN136" i="1" s="1"/>
  <c r="BH136" i="1"/>
  <c r="BI136" i="1" s="1"/>
  <c r="BC136" i="1"/>
  <c r="BD136" i="1" s="1"/>
  <c r="AX136" i="1"/>
  <c r="AY136" i="1" s="1"/>
  <c r="AS136" i="1"/>
  <c r="AT136" i="1" s="1"/>
  <c r="AN136" i="1"/>
  <c r="AO136" i="1" s="1"/>
  <c r="AI136" i="1"/>
  <c r="AJ136" i="1" s="1"/>
  <c r="AD136" i="1"/>
  <c r="AE136" i="1" s="1"/>
  <c r="Y136" i="1"/>
  <c r="Z136" i="1" s="1"/>
  <c r="T136" i="1"/>
  <c r="O136" i="1"/>
  <c r="E136" i="1"/>
  <c r="DY135" i="1"/>
  <c r="DP135" i="1"/>
  <c r="DQ135" i="1" s="1"/>
  <c r="DK135" i="1"/>
  <c r="DL135" i="1" s="1"/>
  <c r="DF135" i="1"/>
  <c r="DG135" i="1" s="1"/>
  <c r="DA135" i="1"/>
  <c r="DB135" i="1" s="1"/>
  <c r="CV135" i="1"/>
  <c r="CW135" i="1" s="1"/>
  <c r="CQ135" i="1"/>
  <c r="CR135" i="1" s="1"/>
  <c r="CL135" i="1"/>
  <c r="CM135" i="1" s="1"/>
  <c r="CG135" i="1"/>
  <c r="CH135" i="1" s="1"/>
  <c r="CB135" i="1"/>
  <c r="CC135" i="1" s="1"/>
  <c r="BW135" i="1"/>
  <c r="BX135" i="1" s="1"/>
  <c r="BR135" i="1"/>
  <c r="BS135" i="1" s="1"/>
  <c r="BM135" i="1"/>
  <c r="BN135" i="1" s="1"/>
  <c r="BH135" i="1"/>
  <c r="BI135" i="1" s="1"/>
  <c r="BC135" i="1"/>
  <c r="BD135" i="1" s="1"/>
  <c r="AX135" i="1"/>
  <c r="AY135" i="1" s="1"/>
  <c r="AS135" i="1"/>
  <c r="AT135" i="1" s="1"/>
  <c r="AN135" i="1"/>
  <c r="AO135" i="1" s="1"/>
  <c r="AI135" i="1"/>
  <c r="AJ135" i="1" s="1"/>
  <c r="AD135" i="1"/>
  <c r="AE135" i="1" s="1"/>
  <c r="Y135" i="1"/>
  <c r="Z135" i="1" s="1"/>
  <c r="T135" i="1"/>
  <c r="U135" i="1" s="1"/>
  <c r="O135" i="1"/>
  <c r="E135" i="1"/>
  <c r="DY134" i="1"/>
  <c r="D134" i="1"/>
  <c r="BR134" i="1" s="1"/>
  <c r="BS134" i="1" s="1"/>
  <c r="DY133" i="1"/>
  <c r="DP133" i="1"/>
  <c r="DQ133" i="1" s="1"/>
  <c r="DK133" i="1"/>
  <c r="DL133" i="1" s="1"/>
  <c r="DF133" i="1"/>
  <c r="DG133" i="1" s="1"/>
  <c r="DA133" i="1"/>
  <c r="DB133" i="1" s="1"/>
  <c r="CV133" i="1"/>
  <c r="CW133" i="1" s="1"/>
  <c r="CQ133" i="1"/>
  <c r="CR133" i="1" s="1"/>
  <c r="CL133" i="1"/>
  <c r="CM133" i="1" s="1"/>
  <c r="CG133" i="1"/>
  <c r="CH133" i="1" s="1"/>
  <c r="CB133" i="1"/>
  <c r="CC133" i="1" s="1"/>
  <c r="BW133" i="1"/>
  <c r="BX133" i="1" s="1"/>
  <c r="BR133" i="1"/>
  <c r="BS133" i="1" s="1"/>
  <c r="BM133" i="1"/>
  <c r="BN133" i="1" s="1"/>
  <c r="BH133" i="1"/>
  <c r="BI133" i="1" s="1"/>
  <c r="BC133" i="1"/>
  <c r="BD133" i="1" s="1"/>
  <c r="AX133" i="1"/>
  <c r="AY133" i="1" s="1"/>
  <c r="AS133" i="1"/>
  <c r="AT133" i="1" s="1"/>
  <c r="AN133" i="1"/>
  <c r="AO133" i="1" s="1"/>
  <c r="AI133" i="1"/>
  <c r="AJ133" i="1" s="1"/>
  <c r="AD133" i="1"/>
  <c r="AE133" i="1" s="1"/>
  <c r="Y133" i="1"/>
  <c r="Z133" i="1" s="1"/>
  <c r="T133" i="1"/>
  <c r="U133" i="1" s="1"/>
  <c r="O133" i="1"/>
  <c r="DY132" i="1"/>
  <c r="D132" i="1"/>
  <c r="CQ132" i="1" s="1"/>
  <c r="CR132" i="1" s="1"/>
  <c r="DY131" i="1"/>
  <c r="D131" i="1"/>
  <c r="DA131" i="1" s="1"/>
  <c r="DB131" i="1" s="1"/>
  <c r="DY130" i="1"/>
  <c r="DP130" i="1"/>
  <c r="DQ130" i="1" s="1"/>
  <c r="DK130" i="1"/>
  <c r="DL130" i="1" s="1"/>
  <c r="DF130" i="1"/>
  <c r="DG130" i="1" s="1"/>
  <c r="DA130" i="1"/>
  <c r="DB130" i="1" s="1"/>
  <c r="CV130" i="1"/>
  <c r="CW130" i="1" s="1"/>
  <c r="CQ130" i="1"/>
  <c r="CR130" i="1" s="1"/>
  <c r="CL130" i="1"/>
  <c r="CM130" i="1" s="1"/>
  <c r="CG130" i="1"/>
  <c r="CH130" i="1" s="1"/>
  <c r="CB130" i="1"/>
  <c r="CC130" i="1" s="1"/>
  <c r="BW130" i="1"/>
  <c r="BX130" i="1" s="1"/>
  <c r="BR130" i="1"/>
  <c r="BS130" i="1" s="1"/>
  <c r="BM130" i="1"/>
  <c r="BN130" i="1" s="1"/>
  <c r="BH130" i="1"/>
  <c r="BI130" i="1" s="1"/>
  <c r="BC130" i="1"/>
  <c r="BD130" i="1" s="1"/>
  <c r="AX130" i="1"/>
  <c r="AY130" i="1" s="1"/>
  <c r="AS130" i="1"/>
  <c r="AT130" i="1" s="1"/>
  <c r="AN130" i="1"/>
  <c r="AO130" i="1" s="1"/>
  <c r="AI130" i="1"/>
  <c r="AJ130" i="1" s="1"/>
  <c r="AD130" i="1"/>
  <c r="AE130" i="1" s="1"/>
  <c r="Y130" i="1"/>
  <c r="Z130" i="1" s="1"/>
  <c r="T130" i="1"/>
  <c r="U130" i="1" s="1"/>
  <c r="O130" i="1"/>
  <c r="DY129" i="1"/>
  <c r="D129" i="1"/>
  <c r="DY128" i="1"/>
  <c r="D128" i="1"/>
  <c r="CL128" i="1" s="1"/>
  <c r="CM128" i="1" s="1"/>
  <c r="D127" i="1"/>
  <c r="BM127" i="1" s="1"/>
  <c r="BN127" i="1" s="1"/>
  <c r="DY126" i="1"/>
  <c r="DV126" i="1"/>
  <c r="D126" i="1"/>
  <c r="O126" i="1" s="1"/>
  <c r="DY125" i="1"/>
  <c r="DV125" i="1"/>
  <c r="DS125" i="1"/>
  <c r="E125" i="1"/>
  <c r="DY124" i="1"/>
  <c r="DU119" i="1"/>
  <c r="DN119" i="1"/>
  <c r="DI119" i="1"/>
  <c r="DD119" i="1"/>
  <c r="CY119" i="1"/>
  <c r="CT119" i="1"/>
  <c r="CO119" i="1"/>
  <c r="CJ119" i="1"/>
  <c r="CE119" i="1"/>
  <c r="BZ119" i="1"/>
  <c r="BU119" i="1"/>
  <c r="BP119" i="1"/>
  <c r="BK119" i="1"/>
  <c r="BF119" i="1"/>
  <c r="BA119" i="1"/>
  <c r="AV119" i="1"/>
  <c r="AQ119" i="1"/>
  <c r="AL119" i="1"/>
  <c r="AG119" i="1"/>
  <c r="AB119" i="1"/>
  <c r="W119" i="1"/>
  <c r="R119" i="1"/>
  <c r="M119" i="1"/>
  <c r="C119" i="1"/>
  <c r="DY97" i="1"/>
  <c r="DY96" i="1"/>
  <c r="O95" i="1"/>
  <c r="O86" i="1"/>
  <c r="DY81" i="1"/>
  <c r="DV81" i="1"/>
  <c r="DY80" i="1"/>
  <c r="DV80" i="1"/>
  <c r="DS80" i="1"/>
  <c r="DW80" i="1" s="1"/>
  <c r="DY79" i="1"/>
  <c r="DU73" i="1"/>
  <c r="DN73" i="1"/>
  <c r="DD73" i="1"/>
  <c r="CY73" i="1"/>
  <c r="CT73" i="1"/>
  <c r="CO73" i="1"/>
  <c r="CJ73" i="1"/>
  <c r="CE73" i="1"/>
  <c r="BZ73" i="1"/>
  <c r="BU73" i="1"/>
  <c r="BP73" i="1"/>
  <c r="BK73" i="1"/>
  <c r="BF73" i="1"/>
  <c r="BA73" i="1"/>
  <c r="AV73" i="1"/>
  <c r="AQ73" i="1"/>
  <c r="AL73" i="1"/>
  <c r="AG73" i="1"/>
  <c r="AB73" i="1"/>
  <c r="W73" i="1"/>
  <c r="R73" i="1"/>
  <c r="M73" i="1"/>
  <c r="C73" i="1"/>
  <c r="B335" i="1" s="1"/>
  <c r="O70" i="1"/>
  <c r="DY50" i="1"/>
  <c r="DV50" i="1"/>
  <c r="DT50" i="1"/>
  <c r="DY49" i="1"/>
  <c r="DU42" i="1"/>
  <c r="DN42" i="1"/>
  <c r="DI42" i="1"/>
  <c r="DD42" i="1"/>
  <c r="CY42" i="1"/>
  <c r="CT42" i="1"/>
  <c r="CO42" i="1"/>
  <c r="CJ42" i="1"/>
  <c r="CE42" i="1"/>
  <c r="BZ42" i="1"/>
  <c r="BU42" i="1"/>
  <c r="BP42" i="1"/>
  <c r="BK42" i="1"/>
  <c r="BF42" i="1"/>
  <c r="BA42" i="1"/>
  <c r="AV42" i="1"/>
  <c r="AQ42" i="1"/>
  <c r="AL42" i="1"/>
  <c r="AG42" i="1"/>
  <c r="AB42" i="1"/>
  <c r="W42" i="1"/>
  <c r="R42" i="1"/>
  <c r="M42" i="1"/>
  <c r="C42" i="1"/>
  <c r="B334" i="1" s="1"/>
  <c r="DY40" i="1"/>
  <c r="DV40" i="1"/>
  <c r="S40" i="1"/>
  <c r="X40" i="1" s="1"/>
  <c r="AC40" i="1" s="1"/>
  <c r="AH40" i="1" s="1"/>
  <c r="R40" i="1"/>
  <c r="W40" i="1" s="1"/>
  <c r="AB40" i="1" s="1"/>
  <c r="AG40" i="1" s="1"/>
  <c r="AL40" i="1" s="1"/>
  <c r="AQ40" i="1" s="1"/>
  <c r="AV40" i="1" s="1"/>
  <c r="BA40" i="1" s="1"/>
  <c r="BF40" i="1" s="1"/>
  <c r="BK40" i="1" s="1"/>
  <c r="BP40" i="1" s="1"/>
  <c r="BU40" i="1" s="1"/>
  <c r="BZ40" i="1" s="1"/>
  <c r="CE40" i="1" s="1"/>
  <c r="CJ40" i="1" s="1"/>
  <c r="CO40" i="1" s="1"/>
  <c r="CT40" i="1" s="1"/>
  <c r="CY40" i="1" s="1"/>
  <c r="DD40" i="1" s="1"/>
  <c r="DI40" i="1" s="1"/>
  <c r="DN40" i="1" s="1"/>
  <c r="O40" i="1"/>
  <c r="DY39" i="1"/>
  <c r="DV39" i="1"/>
  <c r="S39" i="1"/>
  <c r="R39" i="1"/>
  <c r="W39" i="1" s="1"/>
  <c r="AB39" i="1" s="1"/>
  <c r="AG39" i="1" s="1"/>
  <c r="AL39" i="1" s="1"/>
  <c r="AQ39" i="1" s="1"/>
  <c r="AV39" i="1" s="1"/>
  <c r="BA39" i="1" s="1"/>
  <c r="BF39" i="1" s="1"/>
  <c r="BK39" i="1" s="1"/>
  <c r="BP39" i="1" s="1"/>
  <c r="BU39" i="1" s="1"/>
  <c r="BZ39" i="1" s="1"/>
  <c r="CE39" i="1" s="1"/>
  <c r="CJ39" i="1" s="1"/>
  <c r="CO39" i="1" s="1"/>
  <c r="CT39" i="1" s="1"/>
  <c r="CY39" i="1" s="1"/>
  <c r="DD39" i="1" s="1"/>
  <c r="DI39" i="1" s="1"/>
  <c r="DN39" i="1" s="1"/>
  <c r="O39" i="1"/>
  <c r="DY38" i="1"/>
  <c r="DV38" i="1"/>
  <c r="S38" i="1"/>
  <c r="X38" i="1" s="1"/>
  <c r="AC38" i="1" s="1"/>
  <c r="AH38" i="1" s="1"/>
  <c r="AM38" i="1" s="1"/>
  <c r="R38" i="1"/>
  <c r="W38" i="1" s="1"/>
  <c r="AB38" i="1" s="1"/>
  <c r="AG38" i="1" s="1"/>
  <c r="AL38" i="1" s="1"/>
  <c r="AQ38" i="1" s="1"/>
  <c r="AV38" i="1" s="1"/>
  <c r="BA38" i="1" s="1"/>
  <c r="BF38" i="1" s="1"/>
  <c r="BK38" i="1" s="1"/>
  <c r="BP38" i="1" s="1"/>
  <c r="BU38" i="1" s="1"/>
  <c r="BZ38" i="1" s="1"/>
  <c r="CE38" i="1" s="1"/>
  <c r="CJ38" i="1" s="1"/>
  <c r="CO38" i="1" s="1"/>
  <c r="CT38" i="1" s="1"/>
  <c r="CY38" i="1" s="1"/>
  <c r="DD38" i="1" s="1"/>
  <c r="DI38" i="1" s="1"/>
  <c r="DN38" i="1" s="1"/>
  <c r="O38" i="1"/>
  <c r="DY37" i="1"/>
  <c r="DV37" i="1"/>
  <c r="S37" i="1"/>
  <c r="R37" i="1"/>
  <c r="W37" i="1" s="1"/>
  <c r="AB37" i="1" s="1"/>
  <c r="AG37" i="1" s="1"/>
  <c r="AL37" i="1" s="1"/>
  <c r="AQ37" i="1" s="1"/>
  <c r="AV37" i="1" s="1"/>
  <c r="BA37" i="1" s="1"/>
  <c r="BF37" i="1" s="1"/>
  <c r="BK37" i="1" s="1"/>
  <c r="BP37" i="1" s="1"/>
  <c r="BU37" i="1" s="1"/>
  <c r="BZ37" i="1" s="1"/>
  <c r="CE37" i="1" s="1"/>
  <c r="CJ37" i="1" s="1"/>
  <c r="CO37" i="1" s="1"/>
  <c r="CT37" i="1" s="1"/>
  <c r="CY37" i="1" s="1"/>
  <c r="DD37" i="1" s="1"/>
  <c r="DI37" i="1" s="1"/>
  <c r="DN37" i="1" s="1"/>
  <c r="O37" i="1"/>
  <c r="DY36" i="1"/>
  <c r="DV36" i="1"/>
  <c r="S36" i="1"/>
  <c r="X36" i="1" s="1"/>
  <c r="AC36" i="1" s="1"/>
  <c r="AH36" i="1" s="1"/>
  <c r="AM36" i="1" s="1"/>
  <c r="R36" i="1"/>
  <c r="W36" i="1" s="1"/>
  <c r="AB36" i="1" s="1"/>
  <c r="AG36" i="1" s="1"/>
  <c r="AL36" i="1" s="1"/>
  <c r="AQ36" i="1" s="1"/>
  <c r="AV36" i="1" s="1"/>
  <c r="BA36" i="1" s="1"/>
  <c r="BF36" i="1" s="1"/>
  <c r="BK36" i="1" s="1"/>
  <c r="BP36" i="1" s="1"/>
  <c r="BU36" i="1" s="1"/>
  <c r="BZ36" i="1" s="1"/>
  <c r="CE36" i="1" s="1"/>
  <c r="CJ36" i="1" s="1"/>
  <c r="CO36" i="1" s="1"/>
  <c r="CT36" i="1" s="1"/>
  <c r="CY36" i="1" s="1"/>
  <c r="DD36" i="1" s="1"/>
  <c r="DI36" i="1" s="1"/>
  <c r="DN36" i="1" s="1"/>
  <c r="O36" i="1"/>
  <c r="DY35" i="1"/>
  <c r="DV35" i="1"/>
  <c r="S35" i="1"/>
  <c r="R35" i="1"/>
  <c r="W35" i="1" s="1"/>
  <c r="AB35" i="1" s="1"/>
  <c r="AG35" i="1" s="1"/>
  <c r="AL35" i="1" s="1"/>
  <c r="AQ35" i="1" s="1"/>
  <c r="AV35" i="1" s="1"/>
  <c r="BA35" i="1" s="1"/>
  <c r="BF35" i="1" s="1"/>
  <c r="BK35" i="1" s="1"/>
  <c r="BP35" i="1" s="1"/>
  <c r="BU35" i="1" s="1"/>
  <c r="BZ35" i="1" s="1"/>
  <c r="CE35" i="1" s="1"/>
  <c r="CJ35" i="1" s="1"/>
  <c r="CO35" i="1" s="1"/>
  <c r="CT35" i="1" s="1"/>
  <c r="CY35" i="1" s="1"/>
  <c r="DD35" i="1" s="1"/>
  <c r="DI35" i="1" s="1"/>
  <c r="DN35" i="1" s="1"/>
  <c r="O35" i="1"/>
  <c r="DY34" i="1"/>
  <c r="DV34" i="1"/>
  <c r="S34" i="1"/>
  <c r="R34" i="1"/>
  <c r="W34" i="1" s="1"/>
  <c r="AB34" i="1" s="1"/>
  <c r="AG34" i="1" s="1"/>
  <c r="AL34" i="1" s="1"/>
  <c r="AQ34" i="1" s="1"/>
  <c r="AV34" i="1" s="1"/>
  <c r="BA34" i="1" s="1"/>
  <c r="BF34" i="1" s="1"/>
  <c r="BK34" i="1" s="1"/>
  <c r="BP34" i="1" s="1"/>
  <c r="BU34" i="1" s="1"/>
  <c r="BZ34" i="1" s="1"/>
  <c r="CE34" i="1" s="1"/>
  <c r="CJ34" i="1" s="1"/>
  <c r="CO34" i="1" s="1"/>
  <c r="CT34" i="1" s="1"/>
  <c r="CY34" i="1" s="1"/>
  <c r="DD34" i="1" s="1"/>
  <c r="DI34" i="1" s="1"/>
  <c r="DN34" i="1" s="1"/>
  <c r="O34" i="1"/>
  <c r="DY33" i="1"/>
  <c r="DV33" i="1"/>
  <c r="S33" i="1"/>
  <c r="R33" i="1"/>
  <c r="W33" i="1" s="1"/>
  <c r="AB33" i="1" s="1"/>
  <c r="AG33" i="1" s="1"/>
  <c r="AL33" i="1" s="1"/>
  <c r="AQ33" i="1" s="1"/>
  <c r="AV33" i="1" s="1"/>
  <c r="BA33" i="1" s="1"/>
  <c r="BF33" i="1" s="1"/>
  <c r="BK33" i="1" s="1"/>
  <c r="BP33" i="1" s="1"/>
  <c r="BU33" i="1" s="1"/>
  <c r="BZ33" i="1" s="1"/>
  <c r="CE33" i="1" s="1"/>
  <c r="CJ33" i="1" s="1"/>
  <c r="CO33" i="1" s="1"/>
  <c r="CT33" i="1" s="1"/>
  <c r="CY33" i="1" s="1"/>
  <c r="DD33" i="1" s="1"/>
  <c r="DI33" i="1" s="1"/>
  <c r="DN33" i="1" s="1"/>
  <c r="O33" i="1"/>
  <c r="DY32" i="1"/>
  <c r="DV32" i="1"/>
  <c r="S32" i="1"/>
  <c r="X32" i="1" s="1"/>
  <c r="AC32" i="1" s="1"/>
  <c r="AH32" i="1" s="1"/>
  <c r="AM32" i="1" s="1"/>
  <c r="R32" i="1"/>
  <c r="W32" i="1" s="1"/>
  <c r="AB32" i="1" s="1"/>
  <c r="AG32" i="1" s="1"/>
  <c r="AL32" i="1" s="1"/>
  <c r="AQ32" i="1" s="1"/>
  <c r="AV32" i="1" s="1"/>
  <c r="BA32" i="1" s="1"/>
  <c r="BF32" i="1" s="1"/>
  <c r="BK32" i="1" s="1"/>
  <c r="BP32" i="1" s="1"/>
  <c r="BU32" i="1" s="1"/>
  <c r="BZ32" i="1" s="1"/>
  <c r="CE32" i="1" s="1"/>
  <c r="CJ32" i="1" s="1"/>
  <c r="CO32" i="1" s="1"/>
  <c r="CT32" i="1" s="1"/>
  <c r="CY32" i="1" s="1"/>
  <c r="DD32" i="1" s="1"/>
  <c r="DI32" i="1" s="1"/>
  <c r="DN32" i="1" s="1"/>
  <c r="D32" i="1"/>
  <c r="E32" i="1" s="1"/>
  <c r="DY31" i="1"/>
  <c r="DV31" i="1"/>
  <c r="S31" i="1"/>
  <c r="X31" i="1" s="1"/>
  <c r="AC31" i="1" s="1"/>
  <c r="AH31" i="1" s="1"/>
  <c r="AM31" i="1" s="1"/>
  <c r="AR31" i="1" s="1"/>
  <c r="AW31" i="1" s="1"/>
  <c r="BB31" i="1" s="1"/>
  <c r="BG31" i="1" s="1"/>
  <c r="BL31" i="1" s="1"/>
  <c r="BQ31" i="1" s="1"/>
  <c r="BV31" i="1" s="1"/>
  <c r="CA31" i="1" s="1"/>
  <c r="CF31" i="1" s="1"/>
  <c r="CK31" i="1" s="1"/>
  <c r="CP31" i="1" s="1"/>
  <c r="CU31" i="1" s="1"/>
  <c r="CZ31" i="1" s="1"/>
  <c r="DE31" i="1" s="1"/>
  <c r="DJ31" i="1" s="1"/>
  <c r="DO31" i="1" s="1"/>
  <c r="R31" i="1"/>
  <c r="O31" i="1"/>
  <c r="E31" i="1"/>
  <c r="DY30" i="1"/>
  <c r="DV30" i="1"/>
  <c r="S30" i="1"/>
  <c r="R30" i="1"/>
  <c r="W30" i="1" s="1"/>
  <c r="AB30" i="1" s="1"/>
  <c r="D30" i="1"/>
  <c r="O30" i="1" s="1"/>
  <c r="DY29" i="1"/>
  <c r="DV29" i="1"/>
  <c r="S29" i="1"/>
  <c r="X29" i="1" s="1"/>
  <c r="AC29" i="1" s="1"/>
  <c r="AH29" i="1" s="1"/>
  <c r="AM29" i="1" s="1"/>
  <c r="AR29" i="1" s="1"/>
  <c r="AW29" i="1" s="1"/>
  <c r="BB29" i="1" s="1"/>
  <c r="BG29" i="1" s="1"/>
  <c r="BL29" i="1" s="1"/>
  <c r="BQ29" i="1" s="1"/>
  <c r="BV29" i="1" s="1"/>
  <c r="CA29" i="1" s="1"/>
  <c r="CF29" i="1" s="1"/>
  <c r="CK29" i="1" s="1"/>
  <c r="CP29" i="1" s="1"/>
  <c r="CU29" i="1" s="1"/>
  <c r="CZ29" i="1" s="1"/>
  <c r="DE29" i="1" s="1"/>
  <c r="DJ29" i="1" s="1"/>
  <c r="DO29" i="1" s="1"/>
  <c r="R29" i="1"/>
  <c r="W29" i="1" s="1"/>
  <c r="O29" i="1"/>
  <c r="E29" i="1"/>
  <c r="DY28" i="1"/>
  <c r="DV28" i="1"/>
  <c r="S28" i="1"/>
  <c r="X28" i="1" s="1"/>
  <c r="AC28" i="1" s="1"/>
  <c r="AH28" i="1" s="1"/>
  <c r="AM28" i="1" s="1"/>
  <c r="AR28" i="1" s="1"/>
  <c r="AW28" i="1" s="1"/>
  <c r="BB28" i="1" s="1"/>
  <c r="BG28" i="1" s="1"/>
  <c r="BL28" i="1" s="1"/>
  <c r="BQ28" i="1" s="1"/>
  <c r="BV28" i="1" s="1"/>
  <c r="CA28" i="1" s="1"/>
  <c r="CF28" i="1" s="1"/>
  <c r="CK28" i="1" s="1"/>
  <c r="CP28" i="1" s="1"/>
  <c r="CU28" i="1" s="1"/>
  <c r="CZ28" i="1" s="1"/>
  <c r="DE28" i="1" s="1"/>
  <c r="DJ28" i="1" s="1"/>
  <c r="DO28" i="1" s="1"/>
  <c r="R28" i="1"/>
  <c r="O28" i="1"/>
  <c r="E28" i="1"/>
  <c r="DY27" i="1"/>
  <c r="DV27" i="1"/>
  <c r="S27" i="1"/>
  <c r="X27" i="1" s="1"/>
  <c r="AC27" i="1" s="1"/>
  <c r="AH27" i="1" s="1"/>
  <c r="AM27" i="1" s="1"/>
  <c r="AR27" i="1" s="1"/>
  <c r="AW27" i="1" s="1"/>
  <c r="BB27" i="1" s="1"/>
  <c r="BG27" i="1" s="1"/>
  <c r="BL27" i="1" s="1"/>
  <c r="BQ27" i="1" s="1"/>
  <c r="BV27" i="1" s="1"/>
  <c r="CA27" i="1" s="1"/>
  <c r="CF27" i="1" s="1"/>
  <c r="CK27" i="1" s="1"/>
  <c r="CP27" i="1" s="1"/>
  <c r="CU27" i="1" s="1"/>
  <c r="CZ27" i="1" s="1"/>
  <c r="DE27" i="1" s="1"/>
  <c r="DJ27" i="1" s="1"/>
  <c r="DO27" i="1" s="1"/>
  <c r="R27" i="1"/>
  <c r="W27" i="1" s="1"/>
  <c r="AB27" i="1" s="1"/>
  <c r="AG27" i="1" s="1"/>
  <c r="AL27" i="1" s="1"/>
  <c r="AQ27" i="1" s="1"/>
  <c r="AV27" i="1" s="1"/>
  <c r="BA27" i="1" s="1"/>
  <c r="BF27" i="1" s="1"/>
  <c r="BK27" i="1" s="1"/>
  <c r="BP27" i="1" s="1"/>
  <c r="BU27" i="1" s="1"/>
  <c r="BZ27" i="1" s="1"/>
  <c r="CE27" i="1" s="1"/>
  <c r="CJ27" i="1" s="1"/>
  <c r="CO27" i="1" s="1"/>
  <c r="CT27" i="1" s="1"/>
  <c r="CY27" i="1" s="1"/>
  <c r="DD27" i="1" s="1"/>
  <c r="O27" i="1"/>
  <c r="E27" i="1"/>
  <c r="DY26" i="1"/>
  <c r="DV26" i="1"/>
  <c r="S26" i="1"/>
  <c r="X26" i="1" s="1"/>
  <c r="AC26" i="1" s="1"/>
  <c r="AH26" i="1" s="1"/>
  <c r="AM26" i="1" s="1"/>
  <c r="AR26" i="1" s="1"/>
  <c r="AW26" i="1" s="1"/>
  <c r="BB26" i="1" s="1"/>
  <c r="BG26" i="1" s="1"/>
  <c r="BL26" i="1" s="1"/>
  <c r="BQ26" i="1" s="1"/>
  <c r="BV26" i="1" s="1"/>
  <c r="CA26" i="1" s="1"/>
  <c r="CF26" i="1" s="1"/>
  <c r="CK26" i="1" s="1"/>
  <c r="CP26" i="1" s="1"/>
  <c r="CU26" i="1" s="1"/>
  <c r="CZ26" i="1" s="1"/>
  <c r="DE26" i="1" s="1"/>
  <c r="DJ26" i="1" s="1"/>
  <c r="DO26" i="1" s="1"/>
  <c r="R26" i="1"/>
  <c r="W26" i="1" s="1"/>
  <c r="AB26" i="1" s="1"/>
  <c r="AG26" i="1" s="1"/>
  <c r="AL26" i="1" s="1"/>
  <c r="AQ26" i="1" s="1"/>
  <c r="AV26" i="1" s="1"/>
  <c r="O26" i="1"/>
  <c r="E26" i="1"/>
  <c r="DY25" i="1"/>
  <c r="DV25" i="1"/>
  <c r="S25" i="1"/>
  <c r="X25" i="1" s="1"/>
  <c r="AC25" i="1" s="1"/>
  <c r="AH25" i="1" s="1"/>
  <c r="AM25" i="1" s="1"/>
  <c r="AR25" i="1" s="1"/>
  <c r="AW25" i="1" s="1"/>
  <c r="BB25" i="1" s="1"/>
  <c r="BG25" i="1" s="1"/>
  <c r="BL25" i="1" s="1"/>
  <c r="BQ25" i="1" s="1"/>
  <c r="BV25" i="1" s="1"/>
  <c r="CA25" i="1" s="1"/>
  <c r="CF25" i="1" s="1"/>
  <c r="CK25" i="1" s="1"/>
  <c r="CP25" i="1" s="1"/>
  <c r="CU25" i="1" s="1"/>
  <c r="CZ25" i="1" s="1"/>
  <c r="DE25" i="1" s="1"/>
  <c r="DJ25" i="1" s="1"/>
  <c r="DO25" i="1" s="1"/>
  <c r="R25" i="1"/>
  <c r="O25" i="1"/>
  <c r="E25" i="1"/>
  <c r="DY24" i="1"/>
  <c r="DV24" i="1"/>
  <c r="S24" i="1"/>
  <c r="X24" i="1" s="1"/>
  <c r="AC24" i="1" s="1"/>
  <c r="AH24" i="1" s="1"/>
  <c r="AM24" i="1" s="1"/>
  <c r="AR24" i="1" s="1"/>
  <c r="AW24" i="1" s="1"/>
  <c r="BB24" i="1" s="1"/>
  <c r="BG24" i="1" s="1"/>
  <c r="BL24" i="1" s="1"/>
  <c r="BQ24" i="1" s="1"/>
  <c r="BV24" i="1" s="1"/>
  <c r="CA24" i="1" s="1"/>
  <c r="CF24" i="1" s="1"/>
  <c r="CK24" i="1" s="1"/>
  <c r="CP24" i="1" s="1"/>
  <c r="CU24" i="1" s="1"/>
  <c r="CZ24" i="1" s="1"/>
  <c r="DE24" i="1" s="1"/>
  <c r="DJ24" i="1" s="1"/>
  <c r="DO24" i="1" s="1"/>
  <c r="R24" i="1"/>
  <c r="W24" i="1" s="1"/>
  <c r="AB24" i="1" s="1"/>
  <c r="AG24" i="1" s="1"/>
  <c r="O24" i="1"/>
  <c r="DY23" i="1"/>
  <c r="DV23" i="1"/>
  <c r="S23" i="1"/>
  <c r="X23" i="1" s="1"/>
  <c r="AC23" i="1" s="1"/>
  <c r="AH23" i="1" s="1"/>
  <c r="AM23" i="1" s="1"/>
  <c r="AR23" i="1" s="1"/>
  <c r="AW23" i="1" s="1"/>
  <c r="BB23" i="1" s="1"/>
  <c r="BG23" i="1" s="1"/>
  <c r="BL23" i="1" s="1"/>
  <c r="BQ23" i="1" s="1"/>
  <c r="BV23" i="1" s="1"/>
  <c r="CA23" i="1" s="1"/>
  <c r="R23" i="1"/>
  <c r="W23" i="1" s="1"/>
  <c r="AB23" i="1" s="1"/>
  <c r="AG23" i="1" s="1"/>
  <c r="AL23" i="1" s="1"/>
  <c r="AQ23" i="1" s="1"/>
  <c r="AV23" i="1" s="1"/>
  <c r="BA23" i="1" s="1"/>
  <c r="BF23" i="1" s="1"/>
  <c r="BK23" i="1" s="1"/>
  <c r="BP23" i="1" s="1"/>
  <c r="BU23" i="1" s="1"/>
  <c r="BZ23" i="1" s="1"/>
  <c r="CE23" i="1" s="1"/>
  <c r="CJ23" i="1" s="1"/>
  <c r="CO23" i="1" s="1"/>
  <c r="CT23" i="1" s="1"/>
  <c r="CY23" i="1" s="1"/>
  <c r="DD23" i="1" s="1"/>
  <c r="DI23" i="1" s="1"/>
  <c r="DN23" i="1" s="1"/>
  <c r="D23" i="1"/>
  <c r="E23" i="1" s="1"/>
  <c r="DY22" i="1"/>
  <c r="DV22" i="1"/>
  <c r="S22" i="1"/>
  <c r="X22" i="1" s="1"/>
  <c r="AC22" i="1" s="1"/>
  <c r="AH22" i="1" s="1"/>
  <c r="AM22" i="1" s="1"/>
  <c r="AR22" i="1" s="1"/>
  <c r="AW22" i="1" s="1"/>
  <c r="BB22" i="1" s="1"/>
  <c r="BG22" i="1" s="1"/>
  <c r="BL22" i="1" s="1"/>
  <c r="BQ22" i="1" s="1"/>
  <c r="BV22" i="1" s="1"/>
  <c r="CA22" i="1" s="1"/>
  <c r="CF22" i="1" s="1"/>
  <c r="CK22" i="1" s="1"/>
  <c r="CP22" i="1" s="1"/>
  <c r="CU22" i="1" s="1"/>
  <c r="CZ22" i="1" s="1"/>
  <c r="DE22" i="1" s="1"/>
  <c r="DJ22" i="1" s="1"/>
  <c r="DO22" i="1" s="1"/>
  <c r="R22" i="1"/>
  <c r="W22" i="1" s="1"/>
  <c r="AB22" i="1" s="1"/>
  <c r="AG22" i="1" s="1"/>
  <c r="AL22" i="1" s="1"/>
  <c r="AQ22" i="1" s="1"/>
  <c r="AV22" i="1" s="1"/>
  <c r="BA22" i="1" s="1"/>
  <c r="BF22" i="1" s="1"/>
  <c r="BK22" i="1" s="1"/>
  <c r="BP22" i="1" s="1"/>
  <c r="BU22" i="1" s="1"/>
  <c r="BZ22" i="1" s="1"/>
  <c r="CE22" i="1" s="1"/>
  <c r="CJ22" i="1" s="1"/>
  <c r="CO22" i="1" s="1"/>
  <c r="CT22" i="1" s="1"/>
  <c r="CY22" i="1" s="1"/>
  <c r="DD22" i="1" s="1"/>
  <c r="DI22" i="1" s="1"/>
  <c r="DN22" i="1" s="1"/>
  <c r="D22" i="1"/>
  <c r="DY21" i="1"/>
  <c r="DV21" i="1"/>
  <c r="S21" i="1"/>
  <c r="R21" i="1"/>
  <c r="AB21" i="1" s="1"/>
  <c r="O21" i="1"/>
  <c r="E21" i="1"/>
  <c r="DY20" i="1"/>
  <c r="P30" i="1" l="1"/>
  <c r="P138" i="1"/>
  <c r="DS138" i="1"/>
  <c r="DW138" i="1" s="1"/>
  <c r="P24" i="1"/>
  <c r="P38" i="1"/>
  <c r="DS151" i="1"/>
  <c r="DT151" i="1" s="1"/>
  <c r="DX151" i="1" s="1"/>
  <c r="AE213" i="1"/>
  <c r="AJ216" i="1"/>
  <c r="AJ118" i="1"/>
  <c r="P31" i="1"/>
  <c r="DS133" i="1"/>
  <c r="DS154" i="1"/>
  <c r="DT154" i="1" s="1"/>
  <c r="DX154" i="1" s="1"/>
  <c r="DS158" i="1"/>
  <c r="DS162" i="1"/>
  <c r="DS166" i="1"/>
  <c r="DT177" i="1"/>
  <c r="DX177" i="1" s="1"/>
  <c r="AO210" i="1"/>
  <c r="AJ113" i="1"/>
  <c r="AT255" i="1"/>
  <c r="P70" i="1"/>
  <c r="P135" i="1"/>
  <c r="DS135" i="1"/>
  <c r="DW135" i="1" s="1"/>
  <c r="P136" i="1"/>
  <c r="DS136" i="1"/>
  <c r="P137" i="1"/>
  <c r="DS137" i="1"/>
  <c r="DW137" i="1" s="1"/>
  <c r="P141" i="1"/>
  <c r="DS141" i="1"/>
  <c r="P67" i="1"/>
  <c r="AE218" i="1"/>
  <c r="AE92" i="1"/>
  <c r="AO253" i="1"/>
  <c r="P26" i="1"/>
  <c r="P28" i="1"/>
  <c r="P34" i="1"/>
  <c r="DS155" i="1"/>
  <c r="DS159" i="1"/>
  <c r="DS163" i="1"/>
  <c r="DS167" i="1"/>
  <c r="DT167" i="1" s="1"/>
  <c r="DX167" i="1" s="1"/>
  <c r="P25" i="1"/>
  <c r="P29" i="1"/>
  <c r="P36" i="1"/>
  <c r="P40" i="1"/>
  <c r="P126" i="1"/>
  <c r="DS130" i="1"/>
  <c r="DS153" i="1"/>
  <c r="DS157" i="1"/>
  <c r="DT157" i="1" s="1"/>
  <c r="DX157" i="1" s="1"/>
  <c r="DS161" i="1"/>
  <c r="DS165" i="1"/>
  <c r="P53" i="1"/>
  <c r="P59" i="1"/>
  <c r="Z103" i="1"/>
  <c r="AE217" i="1"/>
  <c r="AJ110" i="1"/>
  <c r="AN282" i="1"/>
  <c r="DW125" i="1"/>
  <c r="DT205" i="1"/>
  <c r="DX205" i="1" s="1"/>
  <c r="AS271" i="1"/>
  <c r="AT271" i="1" s="1"/>
  <c r="AV271" i="1"/>
  <c r="BG281" i="1"/>
  <c r="BC281" i="1"/>
  <c r="BD281" i="1" s="1"/>
  <c r="AX273" i="1"/>
  <c r="BA273" i="1"/>
  <c r="AS275" i="1"/>
  <c r="AT275" i="1" s="1"/>
  <c r="AV275" i="1"/>
  <c r="AO271" i="1"/>
  <c r="BC278" i="1"/>
  <c r="BD278" i="1" s="1"/>
  <c r="BF278" i="1"/>
  <c r="AT276" i="1"/>
  <c r="AO275" i="1"/>
  <c r="AO282" i="1" s="1"/>
  <c r="AX270" i="1"/>
  <c r="BA270" i="1"/>
  <c r="BI277" i="1"/>
  <c r="BK280" i="1"/>
  <c r="BH280" i="1"/>
  <c r="BA276" i="1"/>
  <c r="AX276" i="1"/>
  <c r="AY276" i="1" s="1"/>
  <c r="AX274" i="1"/>
  <c r="AY274" i="1" s="1"/>
  <c r="BA274" i="1"/>
  <c r="AT270" i="1"/>
  <c r="BQ277" i="1"/>
  <c r="BM277" i="1"/>
  <c r="BN277" i="1" s="1"/>
  <c r="AX272" i="1"/>
  <c r="AY272" i="1" s="1"/>
  <c r="BA272" i="1"/>
  <c r="AN263" i="1"/>
  <c r="AX255" i="1"/>
  <c r="AY255" i="1" s="1"/>
  <c r="BA255" i="1"/>
  <c r="AX254" i="1"/>
  <c r="AY254" i="1" s="1"/>
  <c r="BA254" i="1"/>
  <c r="BF259" i="1"/>
  <c r="BC259" i="1"/>
  <c r="AT254" i="1"/>
  <c r="AT261" i="1"/>
  <c r="AT262" i="1"/>
  <c r="AX251" i="1"/>
  <c r="BA251" i="1"/>
  <c r="AO252" i="1"/>
  <c r="AS253" i="1"/>
  <c r="AV253" i="1"/>
  <c r="BU260" i="1"/>
  <c r="BR260" i="1"/>
  <c r="BA261" i="1"/>
  <c r="AX261" i="1"/>
  <c r="AY261" i="1" s="1"/>
  <c r="BA262" i="1"/>
  <c r="AX262" i="1"/>
  <c r="AY262" i="1" s="1"/>
  <c r="AS252" i="1"/>
  <c r="AT252" i="1" s="1"/>
  <c r="AV252" i="1"/>
  <c r="AT251" i="1"/>
  <c r="AV256" i="1"/>
  <c r="AS256" i="1"/>
  <c r="DT153" i="1"/>
  <c r="DX153" i="1" s="1"/>
  <c r="DT165" i="1"/>
  <c r="DX165" i="1" s="1"/>
  <c r="DT161" i="1"/>
  <c r="DX161" i="1" s="1"/>
  <c r="AL186" i="1"/>
  <c r="AI186" i="1"/>
  <c r="AJ186" i="1" s="1"/>
  <c r="AG185" i="1"/>
  <c r="AD185" i="1"/>
  <c r="AE185" i="1" s="1"/>
  <c r="AG187" i="1"/>
  <c r="AD187" i="1"/>
  <c r="AE187" i="1" s="1"/>
  <c r="AL192" i="1"/>
  <c r="AI192" i="1"/>
  <c r="AJ192" i="1" s="1"/>
  <c r="AJ112" i="1"/>
  <c r="AL182" i="1"/>
  <c r="AI182" i="1"/>
  <c r="AJ182" i="1" s="1"/>
  <c r="DV42" i="1"/>
  <c r="DT155" i="1"/>
  <c r="DX155" i="1" s="1"/>
  <c r="DT159" i="1"/>
  <c r="DX159" i="1" s="1"/>
  <c r="DT163" i="1"/>
  <c r="DX163" i="1" s="1"/>
  <c r="AJ85" i="1"/>
  <c r="AL183" i="1"/>
  <c r="AI183" i="1"/>
  <c r="AJ183" i="1" s="1"/>
  <c r="AG195" i="1"/>
  <c r="AD195" i="1"/>
  <c r="AE195" i="1" s="1"/>
  <c r="AG189" i="1"/>
  <c r="AD189" i="1"/>
  <c r="AE189" i="1" s="1"/>
  <c r="AL188" i="1"/>
  <c r="AI188" i="1"/>
  <c r="AJ188" i="1" s="1"/>
  <c r="AL193" i="1"/>
  <c r="AI193" i="1"/>
  <c r="AJ193" i="1" s="1"/>
  <c r="AL191" i="1"/>
  <c r="AI191" i="1"/>
  <c r="AJ191" i="1" s="1"/>
  <c r="AJ90" i="1"/>
  <c r="AG179" i="1"/>
  <c r="AD179" i="1"/>
  <c r="AE179" i="1" s="1"/>
  <c r="AL196" i="1"/>
  <c r="AI196" i="1"/>
  <c r="AJ196" i="1" s="1"/>
  <c r="AL180" i="1"/>
  <c r="AI180" i="1"/>
  <c r="AJ180" i="1" s="1"/>
  <c r="AL190" i="1"/>
  <c r="AI190" i="1"/>
  <c r="AJ190" i="1" s="1"/>
  <c r="AL194" i="1"/>
  <c r="AI194" i="1"/>
  <c r="AJ194" i="1" s="1"/>
  <c r="AG197" i="1"/>
  <c r="AD197" i="1"/>
  <c r="AE197" i="1" s="1"/>
  <c r="AG181" i="1"/>
  <c r="AD181" i="1"/>
  <c r="AE181" i="1" s="1"/>
  <c r="AL184" i="1"/>
  <c r="AI184" i="1"/>
  <c r="AJ184" i="1" s="1"/>
  <c r="AY240" i="1"/>
  <c r="BA237" i="1"/>
  <c r="AX237" i="1"/>
  <c r="AY237" i="1" s="1"/>
  <c r="BA241" i="1"/>
  <c r="AX241" i="1"/>
  <c r="AY241" i="1" s="1"/>
  <c r="AT242" i="1"/>
  <c r="BC240" i="1"/>
  <c r="BD240" i="1" s="1"/>
  <c r="BF240" i="1"/>
  <c r="AX239" i="1"/>
  <c r="AY239" i="1" s="1"/>
  <c r="BA239" i="1"/>
  <c r="AX236" i="1"/>
  <c r="BA236" i="1"/>
  <c r="AJ244" i="1"/>
  <c r="BC238" i="1"/>
  <c r="BD238" i="1" s="1"/>
  <c r="BF238" i="1"/>
  <c r="BF233" i="1"/>
  <c r="BC233" i="1"/>
  <c r="BA242" i="1"/>
  <c r="AX242" i="1"/>
  <c r="AY242" i="1" s="1"/>
  <c r="AT239" i="1"/>
  <c r="BA234" i="1"/>
  <c r="AX234" i="1"/>
  <c r="AQ92" i="1"/>
  <c r="AN92" i="1"/>
  <c r="AO92" i="1" s="1"/>
  <c r="AQ116" i="1"/>
  <c r="AN116" i="1"/>
  <c r="AI218" i="1"/>
  <c r="AJ218" i="1" s="1"/>
  <c r="AL218" i="1"/>
  <c r="AQ110" i="1"/>
  <c r="AN110" i="1"/>
  <c r="AO110" i="1" s="1"/>
  <c r="P166" i="1"/>
  <c r="DT166" i="1"/>
  <c r="DX166" i="1" s="1"/>
  <c r="P168" i="1"/>
  <c r="DT168" i="1"/>
  <c r="DX168" i="1" s="1"/>
  <c r="AO224" i="1"/>
  <c r="AQ108" i="1"/>
  <c r="AN108" i="1"/>
  <c r="AI213" i="1"/>
  <c r="AJ213" i="1" s="1"/>
  <c r="AL213" i="1"/>
  <c r="AQ82" i="1"/>
  <c r="AN82" i="1"/>
  <c r="AO82" i="1" s="1"/>
  <c r="AI109" i="1"/>
  <c r="AJ109" i="1" s="1"/>
  <c r="AL109" i="1"/>
  <c r="AQ112" i="1"/>
  <c r="AN112" i="1"/>
  <c r="AI221" i="1"/>
  <c r="AJ221" i="1" s="1"/>
  <c r="AL221" i="1"/>
  <c r="CK81" i="1"/>
  <c r="CP81" i="1" s="1"/>
  <c r="CU81" i="1" s="1"/>
  <c r="CZ81" i="1" s="1"/>
  <c r="DE81" i="1" s="1"/>
  <c r="AI214" i="1"/>
  <c r="AJ214" i="1" s="1"/>
  <c r="AL214" i="1"/>
  <c r="AQ93" i="1"/>
  <c r="AN93" i="1"/>
  <c r="AO93" i="1" s="1"/>
  <c r="DJ88" i="1"/>
  <c r="DO88" i="1" s="1"/>
  <c r="AQ91" i="1"/>
  <c r="AN91" i="1"/>
  <c r="DJ92" i="1"/>
  <c r="DO92" i="1" s="1"/>
  <c r="AQ86" i="1"/>
  <c r="AN86" i="1"/>
  <c r="AO86" i="1" s="1"/>
  <c r="AQ83" i="1"/>
  <c r="AN83" i="1"/>
  <c r="AO83" i="1" s="1"/>
  <c r="CA93" i="1"/>
  <c r="CF93" i="1" s="1"/>
  <c r="CK93" i="1" s="1"/>
  <c r="CP93" i="1" s="1"/>
  <c r="CU93" i="1" s="1"/>
  <c r="CZ93" i="1" s="1"/>
  <c r="DE93" i="1" s="1"/>
  <c r="CA95" i="1"/>
  <c r="CF95" i="1" s="1"/>
  <c r="CK95" i="1" s="1"/>
  <c r="CP95" i="1" s="1"/>
  <c r="CU95" i="1" s="1"/>
  <c r="CZ95" i="1" s="1"/>
  <c r="DE95" i="1" s="1"/>
  <c r="AQ94" i="1"/>
  <c r="AN94" i="1"/>
  <c r="AO94" i="1" s="1"/>
  <c r="AQ89" i="1"/>
  <c r="AN89" i="1"/>
  <c r="AO89" i="1" s="1"/>
  <c r="DJ100" i="1"/>
  <c r="DO100" i="1" s="1"/>
  <c r="DJ86" i="1"/>
  <c r="DO86" i="1" s="1"/>
  <c r="AQ84" i="1"/>
  <c r="AN84" i="1"/>
  <c r="AO84" i="1" s="1"/>
  <c r="AI105" i="1"/>
  <c r="AL105" i="1"/>
  <c r="AQ106" i="1"/>
  <c r="AN106" i="1"/>
  <c r="DJ96" i="1"/>
  <c r="DO96" i="1" s="1"/>
  <c r="AN107" i="1"/>
  <c r="AQ107" i="1"/>
  <c r="DJ87" i="1"/>
  <c r="DO87" i="1" s="1"/>
  <c r="DJ98" i="1"/>
  <c r="DO98" i="1" s="1"/>
  <c r="DJ91" i="1"/>
  <c r="DO91" i="1" s="1"/>
  <c r="AI219" i="1"/>
  <c r="AJ219" i="1" s="1"/>
  <c r="AL219" i="1"/>
  <c r="AN225" i="1"/>
  <c r="AO225" i="1" s="1"/>
  <c r="AQ225" i="1"/>
  <c r="AQ98" i="1"/>
  <c r="AN98" i="1"/>
  <c r="AO98" i="1" s="1"/>
  <c r="AI222" i="1"/>
  <c r="AJ222" i="1" s="1"/>
  <c r="AL222" i="1"/>
  <c r="CK83" i="1"/>
  <c r="CP83" i="1" s="1"/>
  <c r="CU83" i="1" s="1"/>
  <c r="CZ83" i="1" s="1"/>
  <c r="DE83" i="1" s="1"/>
  <c r="AN216" i="1"/>
  <c r="AO216" i="1" s="1"/>
  <c r="AQ216" i="1"/>
  <c r="AN90" i="1"/>
  <c r="AO90" i="1" s="1"/>
  <c r="AQ90" i="1"/>
  <c r="AN220" i="1"/>
  <c r="AO220" i="1" s="1"/>
  <c r="AQ220" i="1"/>
  <c r="AQ95" i="1"/>
  <c r="AN95" i="1"/>
  <c r="AO95" i="1" s="1"/>
  <c r="AQ81" i="1"/>
  <c r="AN81" i="1"/>
  <c r="AO81" i="1" s="1"/>
  <c r="AQ100" i="1"/>
  <c r="AN100" i="1"/>
  <c r="DJ97" i="1"/>
  <c r="DO97" i="1" s="1"/>
  <c r="AI97" i="1"/>
  <c r="AJ97" i="1" s="1"/>
  <c r="AL97" i="1"/>
  <c r="AQ96" i="1"/>
  <c r="AN96" i="1"/>
  <c r="AO96" i="1" s="1"/>
  <c r="CK82" i="1"/>
  <c r="CP82" i="1" s="1"/>
  <c r="CU82" i="1" s="1"/>
  <c r="CZ82" i="1" s="1"/>
  <c r="DE82" i="1" s="1"/>
  <c r="AQ118" i="1"/>
  <c r="AN118" i="1"/>
  <c r="P150" i="1"/>
  <c r="DS150" i="1"/>
  <c r="P152" i="1"/>
  <c r="DT152" i="1"/>
  <c r="DX152" i="1" s="1"/>
  <c r="P154" i="1"/>
  <c r="P156" i="1"/>
  <c r="DT156" i="1"/>
  <c r="DX156" i="1" s="1"/>
  <c r="P158" i="1"/>
  <c r="DT158" i="1"/>
  <c r="DX158" i="1" s="1"/>
  <c r="P160" i="1"/>
  <c r="DT160" i="1"/>
  <c r="DX160" i="1" s="1"/>
  <c r="P162" i="1"/>
  <c r="DT162" i="1"/>
  <c r="DX162" i="1" s="1"/>
  <c r="P164" i="1"/>
  <c r="DT164" i="1"/>
  <c r="DX164" i="1" s="1"/>
  <c r="DJ94" i="1"/>
  <c r="DO94" i="1" s="1"/>
  <c r="CK85" i="1"/>
  <c r="CP85" i="1" s="1"/>
  <c r="CU85" i="1" s="1"/>
  <c r="CZ85" i="1" s="1"/>
  <c r="DE85" i="1" s="1"/>
  <c r="AN113" i="1"/>
  <c r="AO113" i="1" s="1"/>
  <c r="AQ113" i="1"/>
  <c r="CA84" i="1"/>
  <c r="CF84" i="1" s="1"/>
  <c r="DJ90" i="1"/>
  <c r="DO90" i="1" s="1"/>
  <c r="AQ85" i="1"/>
  <c r="AN85" i="1"/>
  <c r="AI223" i="1"/>
  <c r="AL223" i="1"/>
  <c r="AI99" i="1"/>
  <c r="AJ99" i="1" s="1"/>
  <c r="AL99" i="1"/>
  <c r="AN115" i="1"/>
  <c r="AQ115" i="1"/>
  <c r="DJ89" i="1"/>
  <c r="DO89" i="1" s="1"/>
  <c r="AI215" i="1"/>
  <c r="AJ215" i="1" s="1"/>
  <c r="AL215" i="1"/>
  <c r="AQ88" i="1"/>
  <c r="AN88" i="1"/>
  <c r="AO88" i="1" s="1"/>
  <c r="AQ114" i="1"/>
  <c r="AN114" i="1"/>
  <c r="AO114" i="1" s="1"/>
  <c r="AQ87" i="1"/>
  <c r="AN87" i="1"/>
  <c r="AO87" i="1" s="1"/>
  <c r="AN117" i="1"/>
  <c r="AO117" i="1" s="1"/>
  <c r="AQ117" i="1"/>
  <c r="AI217" i="1"/>
  <c r="AJ217" i="1" s="1"/>
  <c r="AL217" i="1"/>
  <c r="DJ99" i="1"/>
  <c r="DO99" i="1" s="1"/>
  <c r="AN111" i="1"/>
  <c r="AQ111" i="1"/>
  <c r="AJ100" i="1"/>
  <c r="AT104" i="1"/>
  <c r="BB104" i="1"/>
  <c r="AX104" i="1"/>
  <c r="AH103" i="1"/>
  <c r="AD103" i="1"/>
  <c r="BL102" i="1"/>
  <c r="BH102" i="1"/>
  <c r="BL101" i="1"/>
  <c r="BH101" i="1"/>
  <c r="BD101" i="1"/>
  <c r="AQ224" i="1"/>
  <c r="AS224" i="1" s="1"/>
  <c r="AT224" i="1" s="1"/>
  <c r="AQ212" i="1"/>
  <c r="AS212" i="1" s="1"/>
  <c r="AT212" i="1" s="1"/>
  <c r="AQ211" i="1"/>
  <c r="AS211" i="1" s="1"/>
  <c r="AT211" i="1" s="1"/>
  <c r="AQ210" i="1"/>
  <c r="AS210" i="1" s="1"/>
  <c r="AT210" i="1" s="1"/>
  <c r="AQ209" i="1"/>
  <c r="AS209" i="1" s="1"/>
  <c r="Y66" i="1"/>
  <c r="AH64" i="1"/>
  <c r="AM64" i="1" s="1"/>
  <c r="DJ70" i="1"/>
  <c r="DO70" i="1" s="1"/>
  <c r="Y70" i="1"/>
  <c r="Z70" i="1" s="1"/>
  <c r="AB70" i="1"/>
  <c r="T81" i="1"/>
  <c r="U81" i="1" s="1"/>
  <c r="U119" i="1" s="1"/>
  <c r="O81" i="1"/>
  <c r="AH67" i="1"/>
  <c r="AM67" i="1" s="1"/>
  <c r="O84" i="1"/>
  <c r="O83" i="1"/>
  <c r="O88" i="1"/>
  <c r="O89" i="1"/>
  <c r="O82" i="1"/>
  <c r="P86" i="1"/>
  <c r="O93" i="1"/>
  <c r="O94" i="1"/>
  <c r="Y58" i="1"/>
  <c r="Y54" i="1"/>
  <c r="Z54" i="1" s="1"/>
  <c r="AH59" i="1"/>
  <c r="AM59" i="1" s="1"/>
  <c r="BZ63" i="1"/>
  <c r="BZ55" i="1"/>
  <c r="BU66" i="1"/>
  <c r="BZ56" i="1"/>
  <c r="BZ68" i="1"/>
  <c r="BZ69" i="1"/>
  <c r="BZ67" i="1"/>
  <c r="BZ59" i="1"/>
  <c r="BU60" i="1"/>
  <c r="BZ54" i="1"/>
  <c r="BZ64" i="1"/>
  <c r="BZ58" i="1"/>
  <c r="BZ61" i="1"/>
  <c r="BZ53" i="1"/>
  <c r="BZ65" i="1"/>
  <c r="BZ57" i="1"/>
  <c r="BU62" i="1"/>
  <c r="CE52" i="1"/>
  <c r="AH58" i="1"/>
  <c r="AD58" i="1"/>
  <c r="Y63" i="1"/>
  <c r="AC63" i="1"/>
  <c r="AI56" i="1"/>
  <c r="AJ56" i="1" s="1"/>
  <c r="AM56" i="1"/>
  <c r="AH54" i="1"/>
  <c r="AD54" i="1"/>
  <c r="AI61" i="1"/>
  <c r="AM61" i="1"/>
  <c r="AI53" i="1"/>
  <c r="AM53" i="1"/>
  <c r="Y55" i="1"/>
  <c r="AC55" i="1"/>
  <c r="AC60" i="1"/>
  <c r="Y60" i="1"/>
  <c r="AC62" i="1"/>
  <c r="Y62" i="1"/>
  <c r="AI69" i="1"/>
  <c r="AM69" i="1"/>
  <c r="AC65" i="1"/>
  <c r="Y65" i="1"/>
  <c r="AC57" i="1"/>
  <c r="Y57" i="1"/>
  <c r="AC68" i="1"/>
  <c r="Y68" i="1"/>
  <c r="AH66" i="1"/>
  <c r="AD66" i="1"/>
  <c r="AD52" i="1"/>
  <c r="AH52" i="1"/>
  <c r="BW71" i="1"/>
  <c r="BZ71" i="1"/>
  <c r="DT51" i="1"/>
  <c r="DX51" i="1" s="1"/>
  <c r="DK127" i="1"/>
  <c r="DL127" i="1" s="1"/>
  <c r="DU286" i="1"/>
  <c r="T127" i="1"/>
  <c r="U127" i="1" s="1"/>
  <c r="CQ134" i="1"/>
  <c r="CR134" i="1" s="1"/>
  <c r="AX127" i="1"/>
  <c r="AY127" i="1" s="1"/>
  <c r="CG127" i="1"/>
  <c r="CH127" i="1" s="1"/>
  <c r="AD127" i="1"/>
  <c r="AE127" i="1" s="1"/>
  <c r="T21" i="1"/>
  <c r="U21" i="1" s="1"/>
  <c r="P214" i="1"/>
  <c r="P222" i="1"/>
  <c r="P216" i="1"/>
  <c r="P212" i="1"/>
  <c r="P220" i="1"/>
  <c r="AX128" i="1"/>
  <c r="AY128" i="1" s="1"/>
  <c r="T128" i="1"/>
  <c r="U128" i="1" s="1"/>
  <c r="DK128" i="1"/>
  <c r="DL128" i="1" s="1"/>
  <c r="P218" i="1"/>
  <c r="CQ126" i="1"/>
  <c r="CR126" i="1" s="1"/>
  <c r="E30" i="1"/>
  <c r="O32" i="1"/>
  <c r="DF128" i="1"/>
  <c r="DG128" i="1" s="1"/>
  <c r="CG128" i="1"/>
  <c r="CH128" i="1" s="1"/>
  <c r="BH128" i="1"/>
  <c r="BI128" i="1" s="1"/>
  <c r="O134" i="1"/>
  <c r="DK132" i="1"/>
  <c r="DL132" i="1" s="1"/>
  <c r="BC132" i="1"/>
  <c r="BD132" i="1" s="1"/>
  <c r="O23" i="1"/>
  <c r="BC126" i="1"/>
  <c r="BD126" i="1" s="1"/>
  <c r="CQ127" i="1"/>
  <c r="CR127" i="1" s="1"/>
  <c r="DF127" i="1"/>
  <c r="DG127" i="1" s="1"/>
  <c r="CB127" i="1"/>
  <c r="CC127" i="1" s="1"/>
  <c r="AI127" i="1"/>
  <c r="AJ127" i="1" s="1"/>
  <c r="BC127" i="1"/>
  <c r="BD127" i="1" s="1"/>
  <c r="CV127" i="1"/>
  <c r="CW127" i="1" s="1"/>
  <c r="AI128" i="1"/>
  <c r="AJ128" i="1" s="1"/>
  <c r="CV128" i="1"/>
  <c r="CW128" i="1" s="1"/>
  <c r="O132" i="1"/>
  <c r="AT170" i="1"/>
  <c r="DK170" i="1"/>
  <c r="AI170" i="1"/>
  <c r="X21" i="1"/>
  <c r="AC21" i="1" s="1"/>
  <c r="AH21" i="1" s="1"/>
  <c r="AM21" i="1" s="1"/>
  <c r="AR21" i="1" s="1"/>
  <c r="AW21" i="1" s="1"/>
  <c r="BB21" i="1" s="1"/>
  <c r="BG21" i="1" s="1"/>
  <c r="BL21" i="1" s="1"/>
  <c r="BQ21" i="1" s="1"/>
  <c r="BV21" i="1" s="1"/>
  <c r="CA21" i="1" s="1"/>
  <c r="CF21" i="1" s="1"/>
  <c r="CK21" i="1" s="1"/>
  <c r="CP21" i="1" s="1"/>
  <c r="CU21" i="1" s="1"/>
  <c r="CZ21" i="1" s="1"/>
  <c r="DE21" i="1" s="1"/>
  <c r="DJ21" i="1" s="1"/>
  <c r="DO21" i="1" s="1"/>
  <c r="DW50" i="1"/>
  <c r="DT80" i="1"/>
  <c r="DX80" i="1" s="1"/>
  <c r="DK126" i="1"/>
  <c r="DL126" i="1" s="1"/>
  <c r="BW126" i="1"/>
  <c r="BX126" i="1" s="1"/>
  <c r="AI126" i="1"/>
  <c r="AJ126" i="1" s="1"/>
  <c r="CG126" i="1"/>
  <c r="CH126" i="1" s="1"/>
  <c r="P133" i="1"/>
  <c r="AJ150" i="1"/>
  <c r="AJ170" i="1" s="1"/>
  <c r="DL150" i="1"/>
  <c r="DL170" i="1" s="1"/>
  <c r="CB131" i="1"/>
  <c r="CC131" i="1" s="1"/>
  <c r="AN131" i="1"/>
  <c r="AO131" i="1" s="1"/>
  <c r="BW170" i="1"/>
  <c r="CH170" i="1"/>
  <c r="P92" i="1"/>
  <c r="AS126" i="1"/>
  <c r="AT126" i="1" s="1"/>
  <c r="Y131" i="1"/>
  <c r="Z131" i="1" s="1"/>
  <c r="DP134" i="1"/>
  <c r="DQ134" i="1" s="1"/>
  <c r="BC134" i="1"/>
  <c r="BD134" i="1" s="1"/>
  <c r="DF134" i="1"/>
  <c r="DG134" i="1" s="1"/>
  <c r="AD134" i="1"/>
  <c r="AE134" i="1" s="1"/>
  <c r="BX150" i="1"/>
  <c r="BX170" i="1" s="1"/>
  <c r="Y127" i="1"/>
  <c r="Z127" i="1" s="1"/>
  <c r="AN127" i="1"/>
  <c r="AO127" i="1" s="1"/>
  <c r="BR127" i="1"/>
  <c r="BS127" i="1" s="1"/>
  <c r="CL127" i="1"/>
  <c r="CM127" i="1" s="1"/>
  <c r="DA127" i="1"/>
  <c r="DB127" i="1" s="1"/>
  <c r="DP127" i="1"/>
  <c r="DQ127" i="1" s="1"/>
  <c r="DW130" i="1"/>
  <c r="P210" i="1"/>
  <c r="O127" i="1"/>
  <c r="AS127" i="1"/>
  <c r="AT127" i="1" s="1"/>
  <c r="BH127" i="1"/>
  <c r="BI127" i="1" s="1"/>
  <c r="BW127" i="1"/>
  <c r="BX127" i="1" s="1"/>
  <c r="AS128" i="1"/>
  <c r="AT128" i="1" s="1"/>
  <c r="BW128" i="1"/>
  <c r="BX128" i="1" s="1"/>
  <c r="P130" i="1"/>
  <c r="T34" i="1"/>
  <c r="U34" i="1" s="1"/>
  <c r="P90" i="1"/>
  <c r="T30" i="1"/>
  <c r="U30" i="1" s="1"/>
  <c r="T23" i="1"/>
  <c r="U23" i="1" s="1"/>
  <c r="T29" i="1"/>
  <c r="U29" i="1" s="1"/>
  <c r="T26" i="1"/>
  <c r="U26" i="1" s="1"/>
  <c r="Y27" i="1"/>
  <c r="Z27" i="1" s="1"/>
  <c r="DV226" i="1"/>
  <c r="T27" i="1"/>
  <c r="U27" i="1" s="1"/>
  <c r="CG27" i="1"/>
  <c r="CH27" i="1" s="1"/>
  <c r="Y29" i="1"/>
  <c r="Z29" i="1" s="1"/>
  <c r="T36" i="1"/>
  <c r="U36" i="1" s="1"/>
  <c r="AM40" i="1"/>
  <c r="AN40" i="1" s="1"/>
  <c r="AO40" i="1" s="1"/>
  <c r="AI40" i="1"/>
  <c r="AJ40" i="1" s="1"/>
  <c r="BM27" i="1"/>
  <c r="BN27" i="1" s="1"/>
  <c r="T28" i="1"/>
  <c r="U28" i="1" s="1"/>
  <c r="X30" i="1"/>
  <c r="AC30" i="1" s="1"/>
  <c r="AH30" i="1" s="1"/>
  <c r="AM30" i="1" s="1"/>
  <c r="AR30" i="1" s="1"/>
  <c r="AW30" i="1" s="1"/>
  <c r="BB30" i="1" s="1"/>
  <c r="BG30" i="1" s="1"/>
  <c r="BL30" i="1" s="1"/>
  <c r="BQ30" i="1" s="1"/>
  <c r="BV30" i="1" s="1"/>
  <c r="CA30" i="1" s="1"/>
  <c r="CF30" i="1" s="1"/>
  <c r="CK30" i="1" s="1"/>
  <c r="CP30" i="1" s="1"/>
  <c r="CU30" i="1" s="1"/>
  <c r="CZ30" i="1" s="1"/>
  <c r="DE30" i="1" s="1"/>
  <c r="DJ30" i="1" s="1"/>
  <c r="DO30" i="1" s="1"/>
  <c r="X34" i="1"/>
  <c r="AC34" i="1" s="1"/>
  <c r="AH34" i="1" s="1"/>
  <c r="AM34" i="1" s="1"/>
  <c r="AR34" i="1" s="1"/>
  <c r="AI38" i="1"/>
  <c r="AJ38" i="1" s="1"/>
  <c r="T40" i="1"/>
  <c r="U40" i="1" s="1"/>
  <c r="AS27" i="1"/>
  <c r="AT27" i="1" s="1"/>
  <c r="W28" i="1"/>
  <c r="AB28" i="1" s="1"/>
  <c r="T32" i="1"/>
  <c r="U32" i="1" s="1"/>
  <c r="T38" i="1"/>
  <c r="U38" i="1" s="1"/>
  <c r="DV170" i="1"/>
  <c r="CF23" i="1"/>
  <c r="CK23" i="1" s="1"/>
  <c r="CP23" i="1" s="1"/>
  <c r="CU23" i="1" s="1"/>
  <c r="CZ23" i="1" s="1"/>
  <c r="DE23" i="1" s="1"/>
  <c r="DJ23" i="1" s="1"/>
  <c r="DO23" i="1" s="1"/>
  <c r="DP23" i="1" s="1"/>
  <c r="DQ23" i="1" s="1"/>
  <c r="CB23" i="1"/>
  <c r="CC23" i="1" s="1"/>
  <c r="AI24" i="1"/>
  <c r="AJ24" i="1" s="1"/>
  <c r="AL24" i="1"/>
  <c r="AI23" i="1"/>
  <c r="AJ23" i="1" s="1"/>
  <c r="BH23" i="1"/>
  <c r="BI23" i="1" s="1"/>
  <c r="BW23" i="1"/>
  <c r="BX23" i="1" s="1"/>
  <c r="T25" i="1"/>
  <c r="W25" i="1"/>
  <c r="DP129" i="1"/>
  <c r="DQ129" i="1" s="1"/>
  <c r="DF129" i="1"/>
  <c r="DG129" i="1" s="1"/>
  <c r="CV129" i="1"/>
  <c r="CW129" i="1" s="1"/>
  <c r="CL129" i="1"/>
  <c r="CM129" i="1" s="1"/>
  <c r="CB129" i="1"/>
  <c r="CC129" i="1" s="1"/>
  <c r="BR129" i="1"/>
  <c r="BS129" i="1" s="1"/>
  <c r="BH129" i="1"/>
  <c r="BI129" i="1" s="1"/>
  <c r="AX129" i="1"/>
  <c r="AY129" i="1" s="1"/>
  <c r="AN129" i="1"/>
  <c r="AO129" i="1" s="1"/>
  <c r="AD129" i="1"/>
  <c r="AE129" i="1" s="1"/>
  <c r="T129" i="1"/>
  <c r="U129" i="1" s="1"/>
  <c r="DK129" i="1"/>
  <c r="DL129" i="1" s="1"/>
  <c r="BW129" i="1"/>
  <c r="BX129" i="1" s="1"/>
  <c r="AI129" i="1"/>
  <c r="AJ129" i="1" s="1"/>
  <c r="CG129" i="1"/>
  <c r="CH129" i="1" s="1"/>
  <c r="AS129" i="1"/>
  <c r="AT129" i="1" s="1"/>
  <c r="CQ129" i="1"/>
  <c r="CR129" i="1" s="1"/>
  <c r="BC129" i="1"/>
  <c r="BD129" i="1" s="1"/>
  <c r="O129" i="1"/>
  <c r="DA129" i="1"/>
  <c r="DB129" i="1" s="1"/>
  <c r="Y129" i="1"/>
  <c r="Z129" i="1" s="1"/>
  <c r="BM129" i="1"/>
  <c r="BN129" i="1" s="1"/>
  <c r="P21" i="1"/>
  <c r="Y23" i="1"/>
  <c r="Z23" i="1" s="1"/>
  <c r="AX23" i="1"/>
  <c r="AY23" i="1" s="1"/>
  <c r="BM23" i="1"/>
  <c r="BN23" i="1" s="1"/>
  <c r="Y24" i="1"/>
  <c r="Z24" i="1" s="1"/>
  <c r="AG21" i="1"/>
  <c r="AN23" i="1"/>
  <c r="AO23" i="1" s="1"/>
  <c r="BC23" i="1"/>
  <c r="BD23" i="1" s="1"/>
  <c r="AD24" i="1"/>
  <c r="AE24" i="1" s="1"/>
  <c r="P27" i="1"/>
  <c r="DI27" i="1"/>
  <c r="DF27" i="1"/>
  <c r="DG27" i="1" s="1"/>
  <c r="AD23" i="1"/>
  <c r="AE23" i="1" s="1"/>
  <c r="AS23" i="1"/>
  <c r="AT23" i="1" s="1"/>
  <c r="BR23" i="1"/>
  <c r="BS23" i="1" s="1"/>
  <c r="T24" i="1"/>
  <c r="AI27" i="1"/>
  <c r="AJ27" i="1" s="1"/>
  <c r="BC27" i="1"/>
  <c r="BD27" i="1" s="1"/>
  <c r="BW27" i="1"/>
  <c r="BX27" i="1" s="1"/>
  <c r="CQ27" i="1"/>
  <c r="CR27" i="1" s="1"/>
  <c r="AN32" i="1"/>
  <c r="AO32" i="1" s="1"/>
  <c r="AR32" i="1"/>
  <c r="AW32" i="1" s="1"/>
  <c r="BB32" i="1" s="1"/>
  <c r="AN36" i="1"/>
  <c r="AO36" i="1" s="1"/>
  <c r="AR36" i="1"/>
  <c r="AW36" i="1" s="1"/>
  <c r="BB36" i="1" s="1"/>
  <c r="AN38" i="1"/>
  <c r="AO38" i="1" s="1"/>
  <c r="AR38" i="1"/>
  <c r="AW38" i="1" s="1"/>
  <c r="BB38" i="1" s="1"/>
  <c r="AX26" i="1"/>
  <c r="AY26" i="1" s="1"/>
  <c r="BA26" i="1"/>
  <c r="Y26" i="1"/>
  <c r="Z26" i="1" s="1"/>
  <c r="AI26" i="1"/>
  <c r="AJ26" i="1" s="1"/>
  <c r="AS26" i="1"/>
  <c r="AT26" i="1" s="1"/>
  <c r="AN27" i="1"/>
  <c r="AO27" i="1" s="1"/>
  <c r="BH27" i="1"/>
  <c r="BI27" i="1" s="1"/>
  <c r="CB27" i="1"/>
  <c r="CC27" i="1" s="1"/>
  <c r="CV27" i="1"/>
  <c r="CW27" i="1" s="1"/>
  <c r="AB29" i="1"/>
  <c r="AG30" i="1"/>
  <c r="AI32" i="1"/>
  <c r="AJ32" i="1" s="1"/>
  <c r="AI36" i="1"/>
  <c r="AJ36" i="1" s="1"/>
  <c r="DP22" i="1"/>
  <c r="DQ22" i="1" s="1"/>
  <c r="DK22" i="1"/>
  <c r="DL22" i="1" s="1"/>
  <c r="DF22" i="1"/>
  <c r="DG22" i="1" s="1"/>
  <c r="DA22" i="1"/>
  <c r="DB22" i="1" s="1"/>
  <c r="CV22" i="1"/>
  <c r="CW22" i="1" s="1"/>
  <c r="CQ22" i="1"/>
  <c r="CR22" i="1" s="1"/>
  <c r="CL22" i="1"/>
  <c r="CM22" i="1" s="1"/>
  <c r="CG22" i="1"/>
  <c r="CH22" i="1" s="1"/>
  <c r="CB22" i="1"/>
  <c r="CC22" i="1" s="1"/>
  <c r="BW22" i="1"/>
  <c r="BX22" i="1" s="1"/>
  <c r="BR22" i="1"/>
  <c r="BS22" i="1" s="1"/>
  <c r="BM22" i="1"/>
  <c r="BN22" i="1" s="1"/>
  <c r="BH22" i="1"/>
  <c r="BI22" i="1" s="1"/>
  <c r="BC22" i="1"/>
  <c r="BD22" i="1" s="1"/>
  <c r="AX22" i="1"/>
  <c r="AY22" i="1" s="1"/>
  <c r="AS22" i="1"/>
  <c r="AT22" i="1" s="1"/>
  <c r="AN22" i="1"/>
  <c r="AO22" i="1" s="1"/>
  <c r="AI22" i="1"/>
  <c r="AJ22" i="1" s="1"/>
  <c r="AD22" i="1"/>
  <c r="AE22" i="1" s="1"/>
  <c r="Y22" i="1"/>
  <c r="Z22" i="1" s="1"/>
  <c r="T22" i="1"/>
  <c r="U22" i="1" s="1"/>
  <c r="O22" i="1"/>
  <c r="E22" i="1"/>
  <c r="AD26" i="1"/>
  <c r="AE26" i="1" s="1"/>
  <c r="AN26" i="1"/>
  <c r="AO26" i="1" s="1"/>
  <c r="DA27" i="1"/>
  <c r="DB27" i="1" s="1"/>
  <c r="AD27" i="1"/>
  <c r="AE27" i="1" s="1"/>
  <c r="AX27" i="1"/>
  <c r="AY27" i="1" s="1"/>
  <c r="BR27" i="1"/>
  <c r="BS27" i="1" s="1"/>
  <c r="CL27" i="1"/>
  <c r="CM27" i="1" s="1"/>
  <c r="T31" i="1"/>
  <c r="W31" i="1"/>
  <c r="X33" i="1"/>
  <c r="T33" i="1"/>
  <c r="U33" i="1" s="1"/>
  <c r="X35" i="1"/>
  <c r="T35" i="1"/>
  <c r="U35" i="1" s="1"/>
  <c r="X37" i="1"/>
  <c r="T37" i="1"/>
  <c r="U37" i="1" s="1"/>
  <c r="X39" i="1"/>
  <c r="T39" i="1"/>
  <c r="U39" i="1" s="1"/>
  <c r="DV73" i="1"/>
  <c r="AD38" i="1"/>
  <c r="AE38" i="1" s="1"/>
  <c r="AD40" i="1"/>
  <c r="AE40" i="1" s="1"/>
  <c r="AD32" i="1"/>
  <c r="AE32" i="1" s="1"/>
  <c r="AD36" i="1"/>
  <c r="AE36" i="1" s="1"/>
  <c r="Y32" i="1"/>
  <c r="Z32" i="1" s="1"/>
  <c r="P33" i="1"/>
  <c r="P35" i="1"/>
  <c r="Y36" i="1"/>
  <c r="Z36" i="1" s="1"/>
  <c r="P37" i="1"/>
  <c r="Y38" i="1"/>
  <c r="Z38" i="1" s="1"/>
  <c r="P39" i="1"/>
  <c r="Y40" i="1"/>
  <c r="Z40" i="1" s="1"/>
  <c r="DX50" i="1"/>
  <c r="AX170" i="1"/>
  <c r="AY150" i="1"/>
  <c r="AY170" i="1" s="1"/>
  <c r="CL170" i="1"/>
  <c r="CM150" i="1"/>
  <c r="CM170" i="1" s="1"/>
  <c r="P151" i="1"/>
  <c r="P155" i="1"/>
  <c r="P159" i="1"/>
  <c r="P163" i="1"/>
  <c r="P167" i="1"/>
  <c r="DV119" i="1"/>
  <c r="DW139" i="1"/>
  <c r="DK131" i="1"/>
  <c r="DL131" i="1" s="1"/>
  <c r="CL131" i="1"/>
  <c r="CM131" i="1" s="1"/>
  <c r="BW131" i="1"/>
  <c r="BX131" i="1" s="1"/>
  <c r="AX131" i="1"/>
  <c r="AY131" i="1" s="1"/>
  <c r="AI131" i="1"/>
  <c r="AJ131" i="1" s="1"/>
  <c r="CV131" i="1"/>
  <c r="CW131" i="1" s="1"/>
  <c r="CG131" i="1"/>
  <c r="CH131" i="1" s="1"/>
  <c r="BH131" i="1"/>
  <c r="BI131" i="1" s="1"/>
  <c r="AS131" i="1"/>
  <c r="AT131" i="1" s="1"/>
  <c r="T131" i="1"/>
  <c r="U131" i="1" s="1"/>
  <c r="DF131" i="1"/>
  <c r="DG131" i="1" s="1"/>
  <c r="CQ131" i="1"/>
  <c r="CR131" i="1" s="1"/>
  <c r="BR131" i="1"/>
  <c r="BS131" i="1" s="1"/>
  <c r="BC131" i="1"/>
  <c r="BD131" i="1" s="1"/>
  <c r="AD131" i="1"/>
  <c r="AE131" i="1" s="1"/>
  <c r="O131" i="1"/>
  <c r="BM131" i="1"/>
  <c r="BN131" i="1" s="1"/>
  <c r="DP131" i="1"/>
  <c r="DQ131" i="1" s="1"/>
  <c r="U136" i="1"/>
  <c r="DW136" i="1"/>
  <c r="DW140" i="1"/>
  <c r="P140" i="1"/>
  <c r="P153" i="1"/>
  <c r="P157" i="1"/>
  <c r="P161" i="1"/>
  <c r="P165" i="1"/>
  <c r="DT125" i="1"/>
  <c r="Y128" i="1"/>
  <c r="Z128" i="1" s="1"/>
  <c r="AN128" i="1"/>
  <c r="AO128" i="1" s="1"/>
  <c r="BM128" i="1"/>
  <c r="BN128" i="1" s="1"/>
  <c r="CB128" i="1"/>
  <c r="CC128" i="1" s="1"/>
  <c r="DA128" i="1"/>
  <c r="DB128" i="1" s="1"/>
  <c r="DP128" i="1"/>
  <c r="DQ128" i="1" s="1"/>
  <c r="AS132" i="1"/>
  <c r="AT132" i="1" s="1"/>
  <c r="CG132" i="1"/>
  <c r="CH132" i="1" s="1"/>
  <c r="T134" i="1"/>
  <c r="U134" i="1" s="1"/>
  <c r="AS134" i="1"/>
  <c r="AT134" i="1" s="1"/>
  <c r="BH134" i="1"/>
  <c r="BI134" i="1" s="1"/>
  <c r="CG134" i="1"/>
  <c r="CH134" i="1" s="1"/>
  <c r="CV134" i="1"/>
  <c r="CW134" i="1" s="1"/>
  <c r="O170" i="1"/>
  <c r="Z170" i="1"/>
  <c r="AN170" i="1"/>
  <c r="AO150" i="1"/>
  <c r="AO170" i="1" s="1"/>
  <c r="BC170" i="1"/>
  <c r="BN170" i="1"/>
  <c r="CB170" i="1"/>
  <c r="CC150" i="1"/>
  <c r="CC170" i="1" s="1"/>
  <c r="CQ170" i="1"/>
  <c r="DB170" i="1"/>
  <c r="DP170" i="1"/>
  <c r="DQ150" i="1"/>
  <c r="DQ170" i="1" s="1"/>
  <c r="Y170" i="1"/>
  <c r="BM170" i="1"/>
  <c r="DA170" i="1"/>
  <c r="DS178" i="1"/>
  <c r="P211" i="1"/>
  <c r="DV143" i="1"/>
  <c r="DP126" i="1"/>
  <c r="DF126" i="1"/>
  <c r="CV126" i="1"/>
  <c r="CL126" i="1"/>
  <c r="CB126" i="1"/>
  <c r="BR126" i="1"/>
  <c r="BH126" i="1"/>
  <c r="AX126" i="1"/>
  <c r="AN126" i="1"/>
  <c r="DS126" i="1" s="1"/>
  <c r="AD126" i="1"/>
  <c r="T126" i="1"/>
  <c r="Y126" i="1"/>
  <c r="BM126" i="1"/>
  <c r="DA126" i="1"/>
  <c r="O128" i="1"/>
  <c r="AD128" i="1"/>
  <c r="AE128" i="1" s="1"/>
  <c r="BC128" i="1"/>
  <c r="BD128" i="1" s="1"/>
  <c r="BR128" i="1"/>
  <c r="BS128" i="1" s="1"/>
  <c r="CQ128" i="1"/>
  <c r="CR128" i="1" s="1"/>
  <c r="AI132" i="1"/>
  <c r="AJ132" i="1" s="1"/>
  <c r="BW132" i="1"/>
  <c r="BX132" i="1" s="1"/>
  <c r="AI134" i="1"/>
  <c r="AJ134" i="1" s="1"/>
  <c r="AX134" i="1"/>
  <c r="AY134" i="1" s="1"/>
  <c r="BW134" i="1"/>
  <c r="BX134" i="1" s="1"/>
  <c r="CL134" i="1"/>
  <c r="CM134" i="1" s="1"/>
  <c r="DK134" i="1"/>
  <c r="DL134" i="1" s="1"/>
  <c r="P139" i="1"/>
  <c r="AD170" i="1"/>
  <c r="AE150" i="1"/>
  <c r="AE170" i="1" s="1"/>
  <c r="BD170" i="1"/>
  <c r="BR170" i="1"/>
  <c r="BS150" i="1"/>
  <c r="BS170" i="1" s="1"/>
  <c r="CR170" i="1"/>
  <c r="DF170" i="1"/>
  <c r="DG150" i="1"/>
  <c r="DG170" i="1" s="1"/>
  <c r="P209" i="1"/>
  <c r="P226" i="1" s="1"/>
  <c r="P223" i="1"/>
  <c r="DP132" i="1"/>
  <c r="DQ132" i="1" s="1"/>
  <c r="DF132" i="1"/>
  <c r="DG132" i="1" s="1"/>
  <c r="CV132" i="1"/>
  <c r="CW132" i="1" s="1"/>
  <c r="CL132" i="1"/>
  <c r="CM132" i="1" s="1"/>
  <c r="CB132" i="1"/>
  <c r="CC132" i="1" s="1"/>
  <c r="BR132" i="1"/>
  <c r="BS132" i="1" s="1"/>
  <c r="BH132" i="1"/>
  <c r="BI132" i="1" s="1"/>
  <c r="AX132" i="1"/>
  <c r="AY132" i="1" s="1"/>
  <c r="AN132" i="1"/>
  <c r="AO132" i="1" s="1"/>
  <c r="AD132" i="1"/>
  <c r="AE132" i="1" s="1"/>
  <c r="T132" i="1"/>
  <c r="U132" i="1" s="1"/>
  <c r="Y132" i="1"/>
  <c r="Z132" i="1" s="1"/>
  <c r="BM132" i="1"/>
  <c r="BN132" i="1" s="1"/>
  <c r="DA132" i="1"/>
  <c r="DB132" i="1" s="1"/>
  <c r="Y134" i="1"/>
  <c r="Z134" i="1" s="1"/>
  <c r="AN134" i="1"/>
  <c r="AO134" i="1" s="1"/>
  <c r="BM134" i="1"/>
  <c r="BN134" i="1" s="1"/>
  <c r="CB134" i="1"/>
  <c r="CC134" i="1" s="1"/>
  <c r="DA134" i="1"/>
  <c r="DB134" i="1" s="1"/>
  <c r="DW141" i="1"/>
  <c r="T170" i="1"/>
  <c r="U150" i="1"/>
  <c r="U170" i="1" s="1"/>
  <c r="BH170" i="1"/>
  <c r="BI150" i="1"/>
  <c r="BI170" i="1" s="1"/>
  <c r="CV170" i="1"/>
  <c r="CW150" i="1"/>
  <c r="CW170" i="1" s="1"/>
  <c r="AS170" i="1"/>
  <c r="CG170" i="1"/>
  <c r="DV198" i="1"/>
  <c r="P213" i="1"/>
  <c r="DW177" i="1"/>
  <c r="P215" i="1"/>
  <c r="P219" i="1"/>
  <c r="DW205" i="1"/>
  <c r="T226" i="1"/>
  <c r="AD226" i="1"/>
  <c r="O226" i="1"/>
  <c r="Y226" i="1"/>
  <c r="P134" i="1" l="1"/>
  <c r="DS134" i="1"/>
  <c r="P32" i="1"/>
  <c r="BI101" i="1"/>
  <c r="AO85" i="1"/>
  <c r="AO100" i="1"/>
  <c r="DS22" i="1"/>
  <c r="DS129" i="1"/>
  <c r="BS260" i="1"/>
  <c r="DS27" i="1"/>
  <c r="DS128" i="1"/>
  <c r="DS131" i="1"/>
  <c r="DW131" i="1" s="1"/>
  <c r="AT209" i="1"/>
  <c r="AY104" i="1"/>
  <c r="AS282" i="1"/>
  <c r="AS263" i="1"/>
  <c r="P42" i="1"/>
  <c r="P127" i="1"/>
  <c r="P143" i="1" s="1"/>
  <c r="DX143" i="1" s="1"/>
  <c r="DS127" i="1"/>
  <c r="DS143" i="1" s="1"/>
  <c r="P23" i="1"/>
  <c r="Z58" i="1"/>
  <c r="Z66" i="1"/>
  <c r="AO263" i="1"/>
  <c r="P132" i="1"/>
  <c r="DS132" i="1"/>
  <c r="AJ223" i="1"/>
  <c r="P170" i="1"/>
  <c r="DX170" i="1" s="1"/>
  <c r="C338" i="1" s="1"/>
  <c r="AJ226" i="1"/>
  <c r="BD259" i="1"/>
  <c r="AE226" i="1"/>
  <c r="DT150" i="1"/>
  <c r="DS170" i="1"/>
  <c r="AT282" i="1"/>
  <c r="BC272" i="1"/>
  <c r="BD272" i="1" s="1"/>
  <c r="BF272" i="1"/>
  <c r="BP280" i="1"/>
  <c r="BM280" i="1"/>
  <c r="BN280" i="1" s="1"/>
  <c r="BK278" i="1"/>
  <c r="BH278" i="1"/>
  <c r="BI278" i="1" s="1"/>
  <c r="BL281" i="1"/>
  <c r="BH281" i="1"/>
  <c r="BI281" i="1" s="1"/>
  <c r="BF276" i="1"/>
  <c r="BC276" i="1"/>
  <c r="BC273" i="1"/>
  <c r="BD273" i="1" s="1"/>
  <c r="BF273" i="1"/>
  <c r="AX271" i="1"/>
  <c r="BA271" i="1"/>
  <c r="AY270" i="1"/>
  <c r="AX275" i="1"/>
  <c r="AY275" i="1" s="1"/>
  <c r="BA275" i="1"/>
  <c r="BV277" i="1"/>
  <c r="BR277" i="1"/>
  <c r="BC274" i="1"/>
  <c r="BD274" i="1" s="1"/>
  <c r="BF274" i="1"/>
  <c r="BI280" i="1"/>
  <c r="BC270" i="1"/>
  <c r="BF270" i="1"/>
  <c r="AY273" i="1"/>
  <c r="BF261" i="1"/>
  <c r="BC261" i="1"/>
  <c r="AT253" i="1"/>
  <c r="BC251" i="1"/>
  <c r="BF251" i="1"/>
  <c r="BC254" i="1"/>
  <c r="BF254" i="1"/>
  <c r="AT256" i="1"/>
  <c r="AY251" i="1"/>
  <c r="BA256" i="1"/>
  <c r="AX256" i="1"/>
  <c r="AY256" i="1" s="1"/>
  <c r="BF262" i="1"/>
  <c r="BC262" i="1"/>
  <c r="BZ260" i="1"/>
  <c r="BW260" i="1"/>
  <c r="BC255" i="1"/>
  <c r="BF255" i="1"/>
  <c r="AX252" i="1"/>
  <c r="AY252" i="1" s="1"/>
  <c r="BA252" i="1"/>
  <c r="AX253" i="1"/>
  <c r="AY253" i="1" s="1"/>
  <c r="BA253" i="1"/>
  <c r="BK259" i="1"/>
  <c r="BH259" i="1"/>
  <c r="BI259" i="1" s="1"/>
  <c r="AL197" i="1"/>
  <c r="AI197" i="1"/>
  <c r="AJ197" i="1" s="1"/>
  <c r="AQ190" i="1"/>
  <c r="AN190" i="1"/>
  <c r="AO190" i="1" s="1"/>
  <c r="AQ191" i="1"/>
  <c r="AN191" i="1"/>
  <c r="AO191" i="1" s="1"/>
  <c r="AQ188" i="1"/>
  <c r="AN188" i="1"/>
  <c r="AO188" i="1" s="1"/>
  <c r="AL195" i="1"/>
  <c r="AI195" i="1"/>
  <c r="AJ195" i="1" s="1"/>
  <c r="AQ192" i="1"/>
  <c r="AN192" i="1"/>
  <c r="AO192" i="1" s="1"/>
  <c r="AL185" i="1"/>
  <c r="AI185" i="1"/>
  <c r="AJ185" i="1" s="1"/>
  <c r="DT170" i="1"/>
  <c r="AO91" i="1"/>
  <c r="AL181" i="1"/>
  <c r="AI181" i="1"/>
  <c r="AJ181" i="1" s="1"/>
  <c r="AQ196" i="1"/>
  <c r="AN196" i="1"/>
  <c r="AO196" i="1" s="1"/>
  <c r="P84" i="1"/>
  <c r="AQ186" i="1"/>
  <c r="AN186" i="1"/>
  <c r="AO186" i="1" s="1"/>
  <c r="P93" i="1"/>
  <c r="P88" i="1"/>
  <c r="AO111" i="1"/>
  <c r="AO115" i="1"/>
  <c r="AO116" i="1"/>
  <c r="AQ193" i="1"/>
  <c r="AN193" i="1"/>
  <c r="AO193" i="1" s="1"/>
  <c r="AL189" i="1"/>
  <c r="AI189" i="1"/>
  <c r="AJ189" i="1" s="1"/>
  <c r="AQ183" i="1"/>
  <c r="AN183" i="1"/>
  <c r="AO183" i="1" s="1"/>
  <c r="AQ182" i="1"/>
  <c r="AN182" i="1"/>
  <c r="AO182" i="1" s="1"/>
  <c r="AL187" i="1"/>
  <c r="AI187" i="1"/>
  <c r="AJ187" i="1" s="1"/>
  <c r="DT133" i="1"/>
  <c r="DX133" i="1" s="1"/>
  <c r="DW133" i="1"/>
  <c r="AQ184" i="1"/>
  <c r="AN184" i="1"/>
  <c r="AO184" i="1" s="1"/>
  <c r="AQ194" i="1"/>
  <c r="AN194" i="1"/>
  <c r="AO194" i="1" s="1"/>
  <c r="AQ180" i="1"/>
  <c r="AN180" i="1"/>
  <c r="AO180" i="1" s="1"/>
  <c r="AL179" i="1"/>
  <c r="AI179" i="1"/>
  <c r="AN244" i="1"/>
  <c r="AY234" i="1"/>
  <c r="BC239" i="1"/>
  <c r="BF239" i="1"/>
  <c r="BF237" i="1"/>
  <c r="BC237" i="1"/>
  <c r="BD237" i="1" s="1"/>
  <c r="BF234" i="1"/>
  <c r="BC234" i="1"/>
  <c r="BD234" i="1" s="1"/>
  <c r="BC242" i="1"/>
  <c r="BD242" i="1" s="1"/>
  <c r="BF242" i="1"/>
  <c r="BD233" i="1"/>
  <c r="BH238" i="1"/>
  <c r="BK238" i="1"/>
  <c r="AO244" i="1"/>
  <c r="BC236" i="1"/>
  <c r="BD236" i="1" s="1"/>
  <c r="BF236" i="1"/>
  <c r="BH240" i="1"/>
  <c r="BK240" i="1"/>
  <c r="BF241" i="1"/>
  <c r="BC241" i="1"/>
  <c r="BK233" i="1"/>
  <c r="BH233" i="1"/>
  <c r="BI233" i="1" s="1"/>
  <c r="AY236" i="1"/>
  <c r="CK84" i="1"/>
  <c r="CP84" i="1" s="1"/>
  <c r="CU84" i="1" s="1"/>
  <c r="CZ84" i="1" s="1"/>
  <c r="DE84" i="1" s="1"/>
  <c r="AO118" i="1"/>
  <c r="DJ83" i="1"/>
  <c r="DO83" i="1" s="1"/>
  <c r="AQ105" i="1"/>
  <c r="AN105" i="1"/>
  <c r="DJ95" i="1"/>
  <c r="DO95" i="1" s="1"/>
  <c r="AS86" i="1"/>
  <c r="AT86" i="1" s="1"/>
  <c r="AV86" i="1"/>
  <c r="AS118" i="1"/>
  <c r="AT118" i="1" s="1"/>
  <c r="AV118" i="1"/>
  <c r="AS220" i="1"/>
  <c r="AV220" i="1"/>
  <c r="AS98" i="1"/>
  <c r="AT98" i="1" s="1"/>
  <c r="AV98" i="1"/>
  <c r="AS112" i="1"/>
  <c r="AT112" i="1" s="1"/>
  <c r="AV112" i="1"/>
  <c r="AS82" i="1"/>
  <c r="AT82" i="1" s="1"/>
  <c r="AV82" i="1"/>
  <c r="AS108" i="1"/>
  <c r="AT108" i="1" s="1"/>
  <c r="AV108" i="1"/>
  <c r="AS116" i="1"/>
  <c r="AT116" i="1" s="1"/>
  <c r="AV116" i="1"/>
  <c r="AI226" i="1"/>
  <c r="AS114" i="1"/>
  <c r="AV114" i="1"/>
  <c r="AN215" i="1"/>
  <c r="AQ215" i="1"/>
  <c r="AS115" i="1"/>
  <c r="AV115" i="1"/>
  <c r="AN223" i="1"/>
  <c r="AQ223" i="1"/>
  <c r="AS113" i="1"/>
  <c r="AT113" i="1" s="1"/>
  <c r="AV113" i="1"/>
  <c r="DJ82" i="1"/>
  <c r="DO82" i="1" s="1"/>
  <c r="AQ97" i="1"/>
  <c r="AN97" i="1"/>
  <c r="AO97" i="1" s="1"/>
  <c r="AS81" i="1"/>
  <c r="AT81" i="1" s="1"/>
  <c r="AV81" i="1"/>
  <c r="AS216" i="1"/>
  <c r="AV216" i="1"/>
  <c r="AN222" i="1"/>
  <c r="AQ222" i="1"/>
  <c r="AS225" i="1"/>
  <c r="AT225" i="1" s="1"/>
  <c r="AV225" i="1"/>
  <c r="AN219" i="1"/>
  <c r="AQ219" i="1"/>
  <c r="AS107" i="1"/>
  <c r="AT107" i="1" s="1"/>
  <c r="AV107" i="1"/>
  <c r="AO106" i="1"/>
  <c r="AS83" i="1"/>
  <c r="AT83" i="1" s="1"/>
  <c r="AV83" i="1"/>
  <c r="AN221" i="1"/>
  <c r="AQ221" i="1"/>
  <c r="AN109" i="1"/>
  <c r="AQ109" i="1"/>
  <c r="AN213" i="1"/>
  <c r="AQ213" i="1"/>
  <c r="AN218" i="1"/>
  <c r="AQ218" i="1"/>
  <c r="AS87" i="1"/>
  <c r="AT87" i="1" s="1"/>
  <c r="AV87" i="1"/>
  <c r="AQ99" i="1"/>
  <c r="AN99" i="1"/>
  <c r="AO99" i="1" s="1"/>
  <c r="DJ85" i="1"/>
  <c r="DO85" i="1" s="1"/>
  <c r="AS100" i="1"/>
  <c r="AV100" i="1"/>
  <c r="AS95" i="1"/>
  <c r="AT95" i="1" s="1"/>
  <c r="AV95" i="1"/>
  <c r="AS90" i="1"/>
  <c r="AT90" i="1" s="1"/>
  <c r="AV90" i="1"/>
  <c r="AS91" i="1"/>
  <c r="AT91" i="1" s="1"/>
  <c r="AV91" i="1"/>
  <c r="AS93" i="1"/>
  <c r="AT93" i="1" s="1"/>
  <c r="AV93" i="1"/>
  <c r="AO112" i="1"/>
  <c r="AO108" i="1"/>
  <c r="AS117" i="1"/>
  <c r="AT117" i="1" s="1"/>
  <c r="AV117" i="1"/>
  <c r="AS88" i="1"/>
  <c r="AT88" i="1" s="1"/>
  <c r="AV88" i="1"/>
  <c r="AS85" i="1"/>
  <c r="AT85" i="1" s="1"/>
  <c r="AV85" i="1"/>
  <c r="AS96" i="1"/>
  <c r="AT96" i="1" s="1"/>
  <c r="AV96" i="1"/>
  <c r="AJ105" i="1"/>
  <c r="AS89" i="1"/>
  <c r="AT89" i="1" s="1"/>
  <c r="AV89" i="1"/>
  <c r="AN214" i="1"/>
  <c r="AQ214" i="1"/>
  <c r="AS110" i="1"/>
  <c r="AV110" i="1"/>
  <c r="AS111" i="1"/>
  <c r="AT111" i="1" s="1"/>
  <c r="AV111" i="1"/>
  <c r="AN217" i="1"/>
  <c r="AQ217" i="1"/>
  <c r="AO107" i="1"/>
  <c r="AS106" i="1"/>
  <c r="AT106" i="1" s="1"/>
  <c r="AV106" i="1"/>
  <c r="AS84" i="1"/>
  <c r="AT84" i="1" s="1"/>
  <c r="AV84" i="1"/>
  <c r="AS94" i="1"/>
  <c r="AT94" i="1" s="1"/>
  <c r="AV94" i="1"/>
  <c r="DJ93" i="1"/>
  <c r="DO93" i="1" s="1"/>
  <c r="DJ81" i="1"/>
  <c r="DO81" i="1" s="1"/>
  <c r="AS92" i="1"/>
  <c r="AT92" i="1" s="1"/>
  <c r="AV92" i="1"/>
  <c r="BG104" i="1"/>
  <c r="BC104" i="1"/>
  <c r="BD104" i="1" s="1"/>
  <c r="AE103" i="1"/>
  <c r="AM103" i="1"/>
  <c r="AI103" i="1"/>
  <c r="BI102" i="1"/>
  <c r="BM102" i="1"/>
  <c r="BQ102" i="1"/>
  <c r="BQ101" i="1"/>
  <c r="BM101" i="1"/>
  <c r="AV224" i="1"/>
  <c r="AX224" i="1" s="1"/>
  <c r="AY224" i="1" s="1"/>
  <c r="AV212" i="1"/>
  <c r="AX212" i="1" s="1"/>
  <c r="AY212" i="1" s="1"/>
  <c r="AV211" i="1"/>
  <c r="AX211" i="1" s="1"/>
  <c r="AY211" i="1" s="1"/>
  <c r="AV210" i="1"/>
  <c r="AX210" i="1" s="1"/>
  <c r="AV209" i="1"/>
  <c r="AX209" i="1" s="1"/>
  <c r="AY209" i="1" s="1"/>
  <c r="AI67" i="1"/>
  <c r="AI59" i="1"/>
  <c r="DT130" i="1"/>
  <c r="DX130" i="1" s="1"/>
  <c r="AI64" i="1"/>
  <c r="P81" i="1"/>
  <c r="AG70" i="1"/>
  <c r="AD70" i="1"/>
  <c r="AE70" i="1" s="1"/>
  <c r="BZ62" i="1"/>
  <c r="CE61" i="1"/>
  <c r="CE54" i="1"/>
  <c r="CE69" i="1"/>
  <c r="CE56" i="1"/>
  <c r="CE57" i="1"/>
  <c r="CE53" i="1"/>
  <c r="CE58" i="1"/>
  <c r="CE64" i="1"/>
  <c r="BZ60" i="1"/>
  <c r="CE67" i="1"/>
  <c r="CE68" i="1"/>
  <c r="BZ66" i="1"/>
  <c r="CE63" i="1"/>
  <c r="CE65" i="1"/>
  <c r="CE59" i="1"/>
  <c r="CE55" i="1"/>
  <c r="CJ52" i="1"/>
  <c r="AN69" i="1"/>
  <c r="AR69" i="1"/>
  <c r="AD55" i="1"/>
  <c r="AE55" i="1" s="1"/>
  <c r="AH55" i="1"/>
  <c r="AR56" i="1"/>
  <c r="AN56" i="1"/>
  <c r="AO56" i="1" s="1"/>
  <c r="Z57" i="1"/>
  <c r="AJ69" i="1"/>
  <c r="Z55" i="1"/>
  <c r="AJ61" i="1"/>
  <c r="Z63" i="1"/>
  <c r="AI66" i="1"/>
  <c r="AJ66" i="1" s="1"/>
  <c r="AM66" i="1"/>
  <c r="AD57" i="1"/>
  <c r="AE57" i="1" s="1"/>
  <c r="AH57" i="1"/>
  <c r="Z65" i="1"/>
  <c r="AR64" i="1"/>
  <c r="AN64" i="1"/>
  <c r="AO64" i="1" s="1"/>
  <c r="Z60" i="1"/>
  <c r="AN53" i="1"/>
  <c r="AR53" i="1"/>
  <c r="AE54" i="1"/>
  <c r="AE58" i="1"/>
  <c r="AD68" i="1"/>
  <c r="AE68" i="1" s="1"/>
  <c r="AH68" i="1"/>
  <c r="Z62" i="1"/>
  <c r="AN61" i="1"/>
  <c r="AO61" i="1" s="1"/>
  <c r="AR61" i="1"/>
  <c r="AD63" i="1"/>
  <c r="AE63" i="1" s="1"/>
  <c r="AH63" i="1"/>
  <c r="AE66" i="1"/>
  <c r="AR67" i="1"/>
  <c r="AN67" i="1"/>
  <c r="AO67" i="1" s="1"/>
  <c r="AH62" i="1"/>
  <c r="AD62" i="1"/>
  <c r="AE62" i="1" s="1"/>
  <c r="Z68" i="1"/>
  <c r="Z73" i="1" s="1"/>
  <c r="AD65" i="1"/>
  <c r="AH65" i="1"/>
  <c r="AD60" i="1"/>
  <c r="AE60" i="1" s="1"/>
  <c r="AH60" i="1"/>
  <c r="AJ53" i="1"/>
  <c r="AI54" i="1"/>
  <c r="AJ54" i="1" s="1"/>
  <c r="AM54" i="1"/>
  <c r="AR59" i="1"/>
  <c r="AN59" i="1"/>
  <c r="AO59" i="1" s="1"/>
  <c r="AI58" i="1"/>
  <c r="AJ58" i="1" s="1"/>
  <c r="AM58" i="1"/>
  <c r="AI52" i="1"/>
  <c r="AJ52" i="1" s="1"/>
  <c r="AM52" i="1"/>
  <c r="AE52" i="1"/>
  <c r="CB71" i="1"/>
  <c r="CC71" i="1" s="1"/>
  <c r="CE71" i="1"/>
  <c r="BX71" i="1"/>
  <c r="O42" i="1"/>
  <c r="O143" i="1"/>
  <c r="BC143" i="1"/>
  <c r="Y28" i="1"/>
  <c r="Z28" i="1" s="1"/>
  <c r="Y21" i="1"/>
  <c r="Z21" i="1" s="1"/>
  <c r="DK143" i="1"/>
  <c r="DT135" i="1"/>
  <c r="DX135" i="1" s="1"/>
  <c r="AD21" i="1"/>
  <c r="AE21" i="1" s="1"/>
  <c r="O73" i="1"/>
  <c r="AN34" i="1"/>
  <c r="AO34" i="1" s="1"/>
  <c r="AS38" i="1"/>
  <c r="AT38" i="1" s="1"/>
  <c r="AX38" i="1"/>
  <c r="AY38" i="1" s="1"/>
  <c r="AR40" i="1"/>
  <c r="AW40" i="1" s="1"/>
  <c r="BB40" i="1" s="1"/>
  <c r="BG40" i="1" s="1"/>
  <c r="CR143" i="1"/>
  <c r="AD30" i="1"/>
  <c r="AE30" i="1" s="1"/>
  <c r="DK23" i="1"/>
  <c r="DL23" i="1" s="1"/>
  <c r="CG23" i="1"/>
  <c r="CH23" i="1" s="1"/>
  <c r="BD143" i="1"/>
  <c r="AX36" i="1"/>
  <c r="AY36" i="1" s="1"/>
  <c r="Y30" i="1"/>
  <c r="Z30" i="1" s="1"/>
  <c r="AS36" i="1"/>
  <c r="AS32" i="1"/>
  <c r="AT32" i="1" s="1"/>
  <c r="AX32" i="1"/>
  <c r="AY32" i="1" s="1"/>
  <c r="AW34" i="1"/>
  <c r="AS34" i="1"/>
  <c r="AT34" i="1" s="1"/>
  <c r="Y34" i="1"/>
  <c r="AD34" i="1"/>
  <c r="AE34" i="1" s="1"/>
  <c r="DV286" i="1"/>
  <c r="AI34" i="1"/>
  <c r="AJ34" i="1" s="1"/>
  <c r="DL143" i="1"/>
  <c r="AJ143" i="1"/>
  <c r="AN143" i="1"/>
  <c r="AO126" i="1"/>
  <c r="AO143" i="1" s="1"/>
  <c r="CB143" i="1"/>
  <c r="CC126" i="1"/>
  <c r="CC143" i="1" s="1"/>
  <c r="DP143" i="1"/>
  <c r="DQ126" i="1"/>
  <c r="DQ143" i="1" s="1"/>
  <c r="DW164" i="1"/>
  <c r="DW156" i="1"/>
  <c r="AI143" i="1"/>
  <c r="DW134" i="1"/>
  <c r="DW132" i="1"/>
  <c r="P87" i="1"/>
  <c r="DT139" i="1"/>
  <c r="DX139" i="1" s="1"/>
  <c r="P89" i="1"/>
  <c r="AT143" i="1"/>
  <c r="P83" i="1"/>
  <c r="Y31" i="1"/>
  <c r="Z31" i="1" s="1"/>
  <c r="AB31" i="1"/>
  <c r="U24" i="1"/>
  <c r="U42" i="1" s="1"/>
  <c r="U286" i="1" s="1"/>
  <c r="DN27" i="1"/>
  <c r="DP27" i="1" s="1"/>
  <c r="DQ27" i="1" s="1"/>
  <c r="DK27" i="1"/>
  <c r="DL27" i="1" s="1"/>
  <c r="CQ23" i="1"/>
  <c r="CR23" i="1" s="1"/>
  <c r="AL21" i="1"/>
  <c r="AI21" i="1"/>
  <c r="DA23" i="1"/>
  <c r="DB23" i="1" s="1"/>
  <c r="DW129" i="1"/>
  <c r="P129" i="1"/>
  <c r="Y25" i="1"/>
  <c r="Z25" i="1" s="1"/>
  <c r="AB25" i="1"/>
  <c r="DW206" i="1"/>
  <c r="DT206" i="1"/>
  <c r="DB126" i="1"/>
  <c r="DB143" i="1" s="1"/>
  <c r="DA143" i="1"/>
  <c r="Z126" i="1"/>
  <c r="Z143" i="1" s="1"/>
  <c r="Y143" i="1"/>
  <c r="AX143" i="1"/>
  <c r="AY126" i="1"/>
  <c r="AY143" i="1" s="1"/>
  <c r="CL143" i="1"/>
  <c r="CM126" i="1"/>
  <c r="CM143" i="1" s="1"/>
  <c r="P85" i="1"/>
  <c r="DW162" i="1"/>
  <c r="DW154" i="1"/>
  <c r="DX125" i="1"/>
  <c r="DW165" i="1"/>
  <c r="DW157" i="1"/>
  <c r="CH143" i="1"/>
  <c r="DW167" i="1"/>
  <c r="DW159" i="1"/>
  <c r="DW151" i="1"/>
  <c r="AS143" i="1"/>
  <c r="AC39" i="1"/>
  <c r="Y39" i="1"/>
  <c r="AC35" i="1"/>
  <c r="Y35" i="1"/>
  <c r="U31" i="1"/>
  <c r="BG38" i="1"/>
  <c r="BC38" i="1"/>
  <c r="BD38" i="1" s="1"/>
  <c r="DF23" i="1"/>
  <c r="DG23" i="1" s="1"/>
  <c r="CL23" i="1"/>
  <c r="CM23" i="1" s="1"/>
  <c r="U25" i="1"/>
  <c r="DW150" i="1"/>
  <c r="BX143" i="1"/>
  <c r="T143" i="1"/>
  <c r="U126" i="1"/>
  <c r="U143" i="1" s="1"/>
  <c r="BH143" i="1"/>
  <c r="BI126" i="1"/>
  <c r="BI143" i="1" s="1"/>
  <c r="CV143" i="1"/>
  <c r="CW126" i="1"/>
  <c r="CW143" i="1" s="1"/>
  <c r="DT178" i="1"/>
  <c r="DW178" i="1"/>
  <c r="DW168" i="1"/>
  <c r="DW160" i="1"/>
  <c r="DW152" i="1"/>
  <c r="DT140" i="1"/>
  <c r="DX140" i="1" s="1"/>
  <c r="CG143" i="1"/>
  <c r="P94" i="1"/>
  <c r="P71" i="1"/>
  <c r="P73" i="1" s="1"/>
  <c r="AL30" i="1"/>
  <c r="AI30" i="1"/>
  <c r="AJ30" i="1" s="1"/>
  <c r="P95" i="1"/>
  <c r="P82" i="1"/>
  <c r="AD28" i="1"/>
  <c r="AE28" i="1" s="1"/>
  <c r="AG28" i="1"/>
  <c r="DT208" i="1"/>
  <c r="DX208" i="1" s="1"/>
  <c r="DW208" i="1"/>
  <c r="DT207" i="1"/>
  <c r="DX207" i="1" s="1"/>
  <c r="DW207" i="1"/>
  <c r="DT141" i="1"/>
  <c r="DX141" i="1" s="1"/>
  <c r="CQ143" i="1"/>
  <c r="P128" i="1"/>
  <c r="DW128" i="1"/>
  <c r="BN126" i="1"/>
  <c r="BN143" i="1" s="1"/>
  <c r="BM143" i="1"/>
  <c r="AD143" i="1"/>
  <c r="AE126" i="1"/>
  <c r="AE143" i="1" s="1"/>
  <c r="BR143" i="1"/>
  <c r="BS126" i="1"/>
  <c r="BS143" i="1" s="1"/>
  <c r="DF143" i="1"/>
  <c r="DG126" i="1"/>
  <c r="DG143" i="1" s="1"/>
  <c r="DW166" i="1"/>
  <c r="DW158" i="1"/>
  <c r="DT137" i="1"/>
  <c r="DX137" i="1" s="1"/>
  <c r="BW143" i="1"/>
  <c r="DT138" i="1"/>
  <c r="DX138" i="1" s="1"/>
  <c r="DW161" i="1"/>
  <c r="DW153" i="1"/>
  <c r="DT136" i="1"/>
  <c r="DX136" i="1" s="1"/>
  <c r="P131" i="1"/>
  <c r="DW163" i="1"/>
  <c r="DW155" i="1"/>
  <c r="AC37" i="1"/>
  <c r="Y37" i="1"/>
  <c r="AC33" i="1"/>
  <c r="Y33" i="1"/>
  <c r="Z33" i="1" s="1"/>
  <c r="P22" i="1"/>
  <c r="AG29" i="1"/>
  <c r="AD29" i="1"/>
  <c r="BC26" i="1"/>
  <c r="BD26" i="1" s="1"/>
  <c r="BF26" i="1"/>
  <c r="BG36" i="1"/>
  <c r="BC36" i="1"/>
  <c r="BD36" i="1" s="1"/>
  <c r="BG32" i="1"/>
  <c r="BC32" i="1"/>
  <c r="T42" i="1"/>
  <c r="CV23" i="1"/>
  <c r="CW23" i="1" s="1"/>
  <c r="AN24" i="1"/>
  <c r="AO24" i="1" s="1"/>
  <c r="AQ24" i="1"/>
  <c r="BN102" i="1" l="1"/>
  <c r="Z35" i="1"/>
  <c r="AT36" i="1"/>
  <c r="AY210" i="1"/>
  <c r="DS23" i="1"/>
  <c r="AE65" i="1"/>
  <c r="AO69" i="1"/>
  <c r="AJ59" i="1"/>
  <c r="Z34" i="1"/>
  <c r="Z42" i="1" s="1"/>
  <c r="AJ64" i="1"/>
  <c r="AE73" i="1"/>
  <c r="AT114" i="1"/>
  <c r="AO53" i="1"/>
  <c r="AJ67" i="1"/>
  <c r="AT110" i="1"/>
  <c r="AT263" i="1"/>
  <c r="CA277" i="1"/>
  <c r="BW277" i="1"/>
  <c r="BX277" i="1" s="1"/>
  <c r="AY271" i="1"/>
  <c r="AY282" i="1" s="1"/>
  <c r="BD276" i="1"/>
  <c r="BH270" i="1"/>
  <c r="BK270" i="1"/>
  <c r="BH274" i="1"/>
  <c r="BI274" i="1" s="1"/>
  <c r="BK274" i="1"/>
  <c r="AX282" i="1"/>
  <c r="BH273" i="1"/>
  <c r="BK273" i="1"/>
  <c r="BK276" i="1"/>
  <c r="BH276" i="1"/>
  <c r="BI276" i="1" s="1"/>
  <c r="BU280" i="1"/>
  <c r="BR280" i="1"/>
  <c r="BS280" i="1" s="1"/>
  <c r="BD270" i="1"/>
  <c r="BC275" i="1"/>
  <c r="BF275" i="1"/>
  <c r="BH272" i="1"/>
  <c r="BK272" i="1"/>
  <c r="BQ281" i="1"/>
  <c r="BM281" i="1"/>
  <c r="BS277" i="1"/>
  <c r="BC271" i="1"/>
  <c r="BD271" i="1" s="1"/>
  <c r="BF271" i="1"/>
  <c r="BP278" i="1"/>
  <c r="BM278" i="1"/>
  <c r="BP259" i="1"/>
  <c r="BM259" i="1"/>
  <c r="BN259" i="1" s="1"/>
  <c r="BC252" i="1"/>
  <c r="BF252" i="1"/>
  <c r="BX260" i="1"/>
  <c r="BH254" i="1"/>
  <c r="BI254" i="1" s="1"/>
  <c r="BK254" i="1"/>
  <c r="CE260" i="1"/>
  <c r="CB260" i="1"/>
  <c r="CC260" i="1" s="1"/>
  <c r="BF256" i="1"/>
  <c r="BC256" i="1"/>
  <c r="BD256" i="1" s="1"/>
  <c r="BD254" i="1"/>
  <c r="BC253" i="1"/>
  <c r="BF253" i="1"/>
  <c r="BH255" i="1"/>
  <c r="BI255" i="1" s="1"/>
  <c r="BK255" i="1"/>
  <c r="BD262" i="1"/>
  <c r="AX263" i="1"/>
  <c r="BH251" i="1"/>
  <c r="BK251" i="1"/>
  <c r="BD261" i="1"/>
  <c r="BD255" i="1"/>
  <c r="BK262" i="1"/>
  <c r="BH262" i="1"/>
  <c r="AY263" i="1"/>
  <c r="BD251" i="1"/>
  <c r="BK261" i="1"/>
  <c r="BH261" i="1"/>
  <c r="BI261" i="1" s="1"/>
  <c r="DW127" i="1"/>
  <c r="DT127" i="1"/>
  <c r="DX127" i="1" s="1"/>
  <c r="AQ189" i="1"/>
  <c r="AN189" i="1"/>
  <c r="AO189" i="1" s="1"/>
  <c r="AV196" i="1"/>
  <c r="AS196" i="1"/>
  <c r="AT196" i="1" s="1"/>
  <c r="AQ181" i="1"/>
  <c r="AN181" i="1"/>
  <c r="AO181" i="1" s="1"/>
  <c r="AV180" i="1"/>
  <c r="AS180" i="1"/>
  <c r="AT180" i="1" s="1"/>
  <c r="AV184" i="1"/>
  <c r="AS184" i="1"/>
  <c r="AT184" i="1" s="1"/>
  <c r="AQ185" i="1"/>
  <c r="AN185" i="1"/>
  <c r="AO185" i="1" s="1"/>
  <c r="AQ195" i="1"/>
  <c r="AN195" i="1"/>
  <c r="AO195" i="1" s="1"/>
  <c r="AV191" i="1"/>
  <c r="AS191" i="1"/>
  <c r="AT191" i="1" s="1"/>
  <c r="AQ197" i="1"/>
  <c r="AN197" i="1"/>
  <c r="AO197" i="1" s="1"/>
  <c r="AJ103" i="1"/>
  <c r="AJ179" i="1"/>
  <c r="AV183" i="1"/>
  <c r="AS183" i="1"/>
  <c r="AT183" i="1" s="1"/>
  <c r="AV193" i="1"/>
  <c r="AS193" i="1"/>
  <c r="AT193" i="1" s="1"/>
  <c r="AO105" i="1"/>
  <c r="AQ187" i="1"/>
  <c r="AN187" i="1"/>
  <c r="AO187" i="1" s="1"/>
  <c r="AQ179" i="1"/>
  <c r="AN179" i="1"/>
  <c r="AO179" i="1" s="1"/>
  <c r="AV194" i="1"/>
  <c r="AS194" i="1"/>
  <c r="AT194" i="1" s="1"/>
  <c r="AV182" i="1"/>
  <c r="AS182" i="1"/>
  <c r="AT182" i="1" s="1"/>
  <c r="AV186" i="1"/>
  <c r="AS186" i="1"/>
  <c r="AT186" i="1" s="1"/>
  <c r="AV192" i="1"/>
  <c r="AS192" i="1"/>
  <c r="AT192" i="1" s="1"/>
  <c r="AV188" i="1"/>
  <c r="AS188" i="1"/>
  <c r="AT188" i="1" s="1"/>
  <c r="AV190" i="1"/>
  <c r="AS190" i="1"/>
  <c r="AT190" i="1" s="1"/>
  <c r="BP240" i="1"/>
  <c r="BM240" i="1"/>
  <c r="BN240" i="1" s="1"/>
  <c r="BH236" i="1"/>
  <c r="BI236" i="1" s="1"/>
  <c r="BK236" i="1"/>
  <c r="BH239" i="1"/>
  <c r="BI239" i="1" s="1"/>
  <c r="BK239" i="1"/>
  <c r="BI240" i="1"/>
  <c r="BK242" i="1"/>
  <c r="BH242" i="1"/>
  <c r="BD239" i="1"/>
  <c r="BP233" i="1"/>
  <c r="BM233" i="1"/>
  <c r="BN233" i="1" s="1"/>
  <c r="BK241" i="1"/>
  <c r="BH241" i="1"/>
  <c r="BI241" i="1" s="1"/>
  <c r="BK237" i="1"/>
  <c r="BH237" i="1"/>
  <c r="BI237" i="1" s="1"/>
  <c r="BI238" i="1"/>
  <c r="BK234" i="1"/>
  <c r="BH234" i="1"/>
  <c r="BI234" i="1" s="1"/>
  <c r="BD241" i="1"/>
  <c r="AT244" i="1"/>
  <c r="BM238" i="1"/>
  <c r="BN238" i="1" s="1"/>
  <c r="BP238" i="1"/>
  <c r="AS244" i="1"/>
  <c r="AS99" i="1"/>
  <c r="AT99" i="1" s="1"/>
  <c r="AV99" i="1"/>
  <c r="AS109" i="1"/>
  <c r="AT109" i="1" s="1"/>
  <c r="AV109" i="1"/>
  <c r="AO223" i="1"/>
  <c r="AO215" i="1"/>
  <c r="AO214" i="1"/>
  <c r="BA85" i="1"/>
  <c r="AX85" i="1"/>
  <c r="BA95" i="1"/>
  <c r="AX95" i="1"/>
  <c r="BA87" i="1"/>
  <c r="AX87" i="1"/>
  <c r="AO109" i="1"/>
  <c r="AX107" i="1"/>
  <c r="BA107" i="1"/>
  <c r="AX225" i="1"/>
  <c r="AY225" i="1" s="1"/>
  <c r="BA225" i="1"/>
  <c r="AX113" i="1"/>
  <c r="BA113" i="1"/>
  <c r="AX115" i="1"/>
  <c r="AY115" i="1" s="1"/>
  <c r="BA115" i="1"/>
  <c r="AX114" i="1"/>
  <c r="BA114" i="1"/>
  <c r="AX116" i="1"/>
  <c r="AY116" i="1" s="1"/>
  <c r="BA116" i="1"/>
  <c r="BA82" i="1"/>
  <c r="AX82" i="1"/>
  <c r="AT220" i="1"/>
  <c r="BA92" i="1"/>
  <c r="AX92" i="1"/>
  <c r="AY92" i="1" s="1"/>
  <c r="BA84" i="1"/>
  <c r="AX84" i="1"/>
  <c r="AS217" i="1"/>
  <c r="AV217" i="1"/>
  <c r="AX110" i="1"/>
  <c r="BA110" i="1"/>
  <c r="BA89" i="1"/>
  <c r="AX89" i="1"/>
  <c r="AS213" i="1"/>
  <c r="AT213" i="1" s="1"/>
  <c r="AV213" i="1"/>
  <c r="AS221" i="1"/>
  <c r="AT221" i="1" s="1"/>
  <c r="AV221" i="1"/>
  <c r="AT216" i="1"/>
  <c r="AS97" i="1"/>
  <c r="AT97" i="1" s="1"/>
  <c r="AV97" i="1"/>
  <c r="AT115" i="1"/>
  <c r="BA98" i="1"/>
  <c r="AX98" i="1"/>
  <c r="AY98" i="1" s="1"/>
  <c r="AX118" i="1"/>
  <c r="BA118" i="1"/>
  <c r="DJ84" i="1"/>
  <c r="DO84" i="1" s="1"/>
  <c r="BA94" i="1"/>
  <c r="AX94" i="1"/>
  <c r="AX106" i="1"/>
  <c r="AY106" i="1" s="1"/>
  <c r="BA106" i="1"/>
  <c r="AX111" i="1"/>
  <c r="BA111" i="1"/>
  <c r="AS214" i="1"/>
  <c r="AT214" i="1" s="1"/>
  <c r="AV214" i="1"/>
  <c r="AT100" i="1"/>
  <c r="AO218" i="1"/>
  <c r="BA83" i="1"/>
  <c r="AX83" i="1"/>
  <c r="AO219" i="1"/>
  <c r="AO222" i="1"/>
  <c r="AX220" i="1"/>
  <c r="AY220" i="1" s="1"/>
  <c r="BA220" i="1"/>
  <c r="BA86" i="1"/>
  <c r="AX86" i="1"/>
  <c r="AX117" i="1"/>
  <c r="BA117" i="1"/>
  <c r="BA91" i="1"/>
  <c r="AX91" i="1"/>
  <c r="AX216" i="1"/>
  <c r="AY216" i="1" s="1"/>
  <c r="BA216" i="1"/>
  <c r="AS105" i="1"/>
  <c r="AV105" i="1"/>
  <c r="AO217" i="1"/>
  <c r="BA96" i="1"/>
  <c r="AX96" i="1"/>
  <c r="AY96" i="1" s="1"/>
  <c r="BA88" i="1"/>
  <c r="AX88" i="1"/>
  <c r="AY88" i="1" s="1"/>
  <c r="BA93" i="1"/>
  <c r="AX93" i="1"/>
  <c r="BA90" i="1"/>
  <c r="AX90" i="1"/>
  <c r="AY90" i="1" s="1"/>
  <c r="BA100" i="1"/>
  <c r="AX100" i="1"/>
  <c r="AY100" i="1" s="1"/>
  <c r="AS218" i="1"/>
  <c r="AT218" i="1" s="1"/>
  <c r="AV218" i="1"/>
  <c r="AO213" i="1"/>
  <c r="AN226" i="1"/>
  <c r="AO221" i="1"/>
  <c r="AS219" i="1"/>
  <c r="AT219" i="1" s="1"/>
  <c r="AV219" i="1"/>
  <c r="AS222" i="1"/>
  <c r="AT222" i="1" s="1"/>
  <c r="AV222" i="1"/>
  <c r="BA81" i="1"/>
  <c r="AX81" i="1"/>
  <c r="AS223" i="1"/>
  <c r="AT223" i="1" s="1"/>
  <c r="AV223" i="1"/>
  <c r="AS215" i="1"/>
  <c r="AV215" i="1"/>
  <c r="AX108" i="1"/>
  <c r="BA108" i="1"/>
  <c r="AX112" i="1"/>
  <c r="AY112" i="1" s="1"/>
  <c r="BA112" i="1"/>
  <c r="BL104" i="1"/>
  <c r="BH104" i="1"/>
  <c r="AR103" i="1"/>
  <c r="AN103" i="1"/>
  <c r="AO103" i="1" s="1"/>
  <c r="BV102" i="1"/>
  <c r="BR102" i="1"/>
  <c r="BS102" i="1" s="1"/>
  <c r="BN101" i="1"/>
  <c r="BV101" i="1"/>
  <c r="BR101" i="1"/>
  <c r="BA224" i="1"/>
  <c r="BC224" i="1" s="1"/>
  <c r="BA212" i="1"/>
  <c r="BC212" i="1" s="1"/>
  <c r="BA211" i="1"/>
  <c r="BC211" i="1" s="1"/>
  <c r="BD211" i="1" s="1"/>
  <c r="BA210" i="1"/>
  <c r="BC210" i="1" s="1"/>
  <c r="BD210" i="1" s="1"/>
  <c r="BA209" i="1"/>
  <c r="BC209" i="1" s="1"/>
  <c r="BD209" i="1" s="1"/>
  <c r="AX40" i="1"/>
  <c r="AY40" i="1" s="1"/>
  <c r="AI70" i="1"/>
  <c r="AJ70" i="1" s="1"/>
  <c r="AL70" i="1"/>
  <c r="CJ59" i="1"/>
  <c r="CE66" i="1"/>
  <c r="CJ67" i="1"/>
  <c r="CJ64" i="1"/>
  <c r="CJ53" i="1"/>
  <c r="CJ69" i="1"/>
  <c r="CJ65" i="1"/>
  <c r="CJ55" i="1"/>
  <c r="CJ63" i="1"/>
  <c r="CJ68" i="1"/>
  <c r="CE60" i="1"/>
  <c r="CJ58" i="1"/>
  <c r="CJ57" i="1"/>
  <c r="CJ56" i="1"/>
  <c r="CJ54" i="1"/>
  <c r="CE62" i="1"/>
  <c r="CJ61" i="1"/>
  <c r="CO52" i="1"/>
  <c r="AW69" i="1"/>
  <c r="AS69" i="1"/>
  <c r="AN58" i="1"/>
  <c r="AR58" i="1"/>
  <c r="AI65" i="1"/>
  <c r="AM65" i="1"/>
  <c r="AW56" i="1"/>
  <c r="AS56" i="1"/>
  <c r="AT56" i="1" s="1"/>
  <c r="AW61" i="1"/>
  <c r="AS61" i="1"/>
  <c r="AI68" i="1"/>
  <c r="AM68" i="1"/>
  <c r="AS53" i="1"/>
  <c r="AW53" i="1"/>
  <c r="AI57" i="1"/>
  <c r="AM57" i="1"/>
  <c r="AM55" i="1"/>
  <c r="AI55" i="1"/>
  <c r="AS59" i="1"/>
  <c r="AT59" i="1" s="1"/>
  <c r="AW59" i="1"/>
  <c r="AM63" i="1"/>
  <c r="AI63" i="1"/>
  <c r="AJ63" i="1" s="1"/>
  <c r="AN66" i="1"/>
  <c r="AR66" i="1"/>
  <c r="AN54" i="1"/>
  <c r="AR54" i="1"/>
  <c r="AI60" i="1"/>
  <c r="AM60" i="1"/>
  <c r="AS67" i="1"/>
  <c r="AT67" i="1" s="1"/>
  <c r="AW67" i="1"/>
  <c r="AI62" i="1"/>
  <c r="AM62" i="1"/>
  <c r="AW64" i="1"/>
  <c r="AS64" i="1"/>
  <c r="AN52" i="1"/>
  <c r="AR52" i="1"/>
  <c r="CG71" i="1"/>
  <c r="CJ71" i="1"/>
  <c r="Y73" i="1"/>
  <c r="T73" i="1"/>
  <c r="BC40" i="1"/>
  <c r="BD40" i="1" s="1"/>
  <c r="AD73" i="1"/>
  <c r="AS40" i="1"/>
  <c r="DT27" i="1"/>
  <c r="DX27" i="1" s="1"/>
  <c r="BB34" i="1"/>
  <c r="AX34" i="1"/>
  <c r="AY34" i="1" s="1"/>
  <c r="AH39" i="1"/>
  <c r="AD39" i="1"/>
  <c r="AE39" i="1" s="1"/>
  <c r="DX206" i="1"/>
  <c r="AQ21" i="1"/>
  <c r="AN21" i="1"/>
  <c r="AS24" i="1"/>
  <c r="AT24" i="1" s="1"/>
  <c r="AV24" i="1"/>
  <c r="BH36" i="1"/>
  <c r="BL36" i="1"/>
  <c r="AL29" i="1"/>
  <c r="AI29" i="1"/>
  <c r="AJ29" i="1" s="1"/>
  <c r="AH37" i="1"/>
  <c r="AD37" i="1"/>
  <c r="AE37" i="1" s="1"/>
  <c r="DT128" i="1"/>
  <c r="DX128" i="1" s="1"/>
  <c r="DX178" i="1"/>
  <c r="BH38" i="1"/>
  <c r="BL38" i="1"/>
  <c r="Z39" i="1"/>
  <c r="AJ21" i="1"/>
  <c r="DT134" i="1"/>
  <c r="DX134" i="1" s="1"/>
  <c r="BD32" i="1"/>
  <c r="BH26" i="1"/>
  <c r="BK26" i="1"/>
  <c r="BH32" i="1"/>
  <c r="BI32" i="1" s="1"/>
  <c r="BL32" i="1"/>
  <c r="BH40" i="1"/>
  <c r="BI40" i="1" s="1"/>
  <c r="BL40" i="1"/>
  <c r="AH33" i="1"/>
  <c r="AD33" i="1"/>
  <c r="AE33" i="1" s="1"/>
  <c r="DW170" i="1"/>
  <c r="Y42" i="1"/>
  <c r="DT129" i="1"/>
  <c r="DX129" i="1" s="1"/>
  <c r="DT131" i="1"/>
  <c r="DX131" i="1" s="1"/>
  <c r="AE29" i="1"/>
  <c r="DT22" i="1"/>
  <c r="DX22" i="1" s="1"/>
  <c r="DW22" i="1"/>
  <c r="Z37" i="1"/>
  <c r="AI28" i="1"/>
  <c r="AL28" i="1"/>
  <c r="AN30" i="1"/>
  <c r="AQ30" i="1"/>
  <c r="DW126" i="1"/>
  <c r="DT126" i="1"/>
  <c r="DX126" i="1" s="1"/>
  <c r="DX150" i="1"/>
  <c r="AH35" i="1"/>
  <c r="AD35" i="1"/>
  <c r="AD25" i="1"/>
  <c r="AG25" i="1"/>
  <c r="AD31" i="1"/>
  <c r="AG31" i="1"/>
  <c r="DT132" i="1"/>
  <c r="DX132" i="1" s="1"/>
  <c r="AT226" i="1" l="1"/>
  <c r="BD212" i="1"/>
  <c r="AT215" i="1"/>
  <c r="AT40" i="1"/>
  <c r="AT217" i="1"/>
  <c r="AY87" i="1"/>
  <c r="AO226" i="1"/>
  <c r="BI262" i="1"/>
  <c r="AO66" i="1"/>
  <c r="AJ57" i="1"/>
  <c r="BC263" i="1"/>
  <c r="BD275" i="1"/>
  <c r="BD282" i="1" s="1"/>
  <c r="BI273" i="1"/>
  <c r="BN281" i="1"/>
  <c r="BC282" i="1"/>
  <c r="BN278" i="1"/>
  <c r="BV281" i="1"/>
  <c r="BR281" i="1"/>
  <c r="BS281" i="1" s="1"/>
  <c r="BP276" i="1"/>
  <c r="BM276" i="1"/>
  <c r="BN276" i="1" s="1"/>
  <c r="BM274" i="1"/>
  <c r="BP274" i="1"/>
  <c r="BH271" i="1"/>
  <c r="BK271" i="1"/>
  <c r="BI272" i="1"/>
  <c r="BZ280" i="1"/>
  <c r="BW280" i="1"/>
  <c r="BM270" i="1"/>
  <c r="BP270" i="1"/>
  <c r="BI270" i="1"/>
  <c r="BU278" i="1"/>
  <c r="BR278" i="1"/>
  <c r="BS278" i="1" s="1"/>
  <c r="BM272" i="1"/>
  <c r="BN272" i="1" s="1"/>
  <c r="BP272" i="1"/>
  <c r="BH275" i="1"/>
  <c r="BI275" i="1" s="1"/>
  <c r="BK275" i="1"/>
  <c r="BM273" i="1"/>
  <c r="BN273" i="1" s="1"/>
  <c r="BP273" i="1"/>
  <c r="CF277" i="1"/>
  <c r="CB277" i="1"/>
  <c r="BP261" i="1"/>
  <c r="BM261" i="1"/>
  <c r="BN261" i="1" s="1"/>
  <c r="BI251" i="1"/>
  <c r="BD253" i="1"/>
  <c r="BK256" i="1"/>
  <c r="BH256" i="1"/>
  <c r="BM254" i="1"/>
  <c r="BP254" i="1"/>
  <c r="BH252" i="1"/>
  <c r="BK252" i="1"/>
  <c r="BM255" i="1"/>
  <c r="BP255" i="1"/>
  <c r="BD252" i="1"/>
  <c r="BP262" i="1"/>
  <c r="BM262" i="1"/>
  <c r="CJ260" i="1"/>
  <c r="CG260" i="1"/>
  <c r="BM251" i="1"/>
  <c r="BP251" i="1"/>
  <c r="BH253" i="1"/>
  <c r="BI253" i="1" s="1"/>
  <c r="BK253" i="1"/>
  <c r="BU259" i="1"/>
  <c r="BR259" i="1"/>
  <c r="BS259" i="1" s="1"/>
  <c r="DT143" i="1"/>
  <c r="BA190" i="1"/>
  <c r="AX190" i="1"/>
  <c r="AY190" i="1" s="1"/>
  <c r="BA194" i="1"/>
  <c r="AX194" i="1"/>
  <c r="AY194" i="1" s="1"/>
  <c r="BA183" i="1"/>
  <c r="AX183" i="1"/>
  <c r="AY183" i="1" s="1"/>
  <c r="AV197" i="1"/>
  <c r="AS197" i="1"/>
  <c r="AT197" i="1" s="1"/>
  <c r="AV195" i="1"/>
  <c r="AS195" i="1"/>
  <c r="AT195" i="1" s="1"/>
  <c r="AV181" i="1"/>
  <c r="AS181" i="1"/>
  <c r="AT181" i="1" s="1"/>
  <c r="AY95" i="1"/>
  <c r="AV187" i="1"/>
  <c r="AS187" i="1"/>
  <c r="AT187" i="1" s="1"/>
  <c r="BA180" i="1"/>
  <c r="AX180" i="1"/>
  <c r="AY180" i="1" s="1"/>
  <c r="AS226" i="1"/>
  <c r="AY91" i="1"/>
  <c r="AY86" i="1"/>
  <c r="BA188" i="1"/>
  <c r="AX188" i="1"/>
  <c r="AY188" i="1" s="1"/>
  <c r="BA182" i="1"/>
  <c r="AX182" i="1"/>
  <c r="AY182" i="1" s="1"/>
  <c r="AV179" i="1"/>
  <c r="AS179" i="1"/>
  <c r="AT179" i="1" s="1"/>
  <c r="BA193" i="1"/>
  <c r="AX193" i="1"/>
  <c r="AY193" i="1" s="1"/>
  <c r="BA191" i="1"/>
  <c r="AX191" i="1"/>
  <c r="AY191" i="1" s="1"/>
  <c r="AV185" i="1"/>
  <c r="AS185" i="1"/>
  <c r="AT185" i="1" s="1"/>
  <c r="BA196" i="1"/>
  <c r="AX196" i="1"/>
  <c r="AY196" i="1" s="1"/>
  <c r="AV189" i="1"/>
  <c r="AS189" i="1"/>
  <c r="AT189" i="1" s="1"/>
  <c r="BA192" i="1"/>
  <c r="AX192" i="1"/>
  <c r="AY192" i="1" s="1"/>
  <c r="BS101" i="1"/>
  <c r="AY108" i="1"/>
  <c r="AY111" i="1"/>
  <c r="BA186" i="1"/>
  <c r="AX186" i="1"/>
  <c r="AY186" i="1" s="1"/>
  <c r="BA184" i="1"/>
  <c r="AX184" i="1"/>
  <c r="AY184" i="1" s="1"/>
  <c r="AX244" i="1"/>
  <c r="BR233" i="1"/>
  <c r="BU233" i="1"/>
  <c r="BM242" i="1"/>
  <c r="BN242" i="1" s="1"/>
  <c r="BP242" i="1"/>
  <c r="BM236" i="1"/>
  <c r="BN236" i="1" s="1"/>
  <c r="BP236" i="1"/>
  <c r="BP237" i="1"/>
  <c r="BM237" i="1"/>
  <c r="BP241" i="1"/>
  <c r="BM241" i="1"/>
  <c r="AY244" i="1"/>
  <c r="BR238" i="1"/>
  <c r="BU238" i="1"/>
  <c r="BP234" i="1"/>
  <c r="BM234" i="1"/>
  <c r="BC244" i="1"/>
  <c r="BI242" i="1"/>
  <c r="BM239" i="1"/>
  <c r="BN239" i="1" s="1"/>
  <c r="BP239" i="1"/>
  <c r="BU240" i="1"/>
  <c r="BR240" i="1"/>
  <c r="BF90" i="1"/>
  <c r="BC90" i="1"/>
  <c r="BD90" i="1" s="1"/>
  <c r="AX105" i="1"/>
  <c r="AY105" i="1" s="1"/>
  <c r="BA105" i="1"/>
  <c r="AY94" i="1"/>
  <c r="BC118" i="1"/>
  <c r="BF118" i="1"/>
  <c r="AX213" i="1"/>
  <c r="BA213" i="1"/>
  <c r="BF89" i="1"/>
  <c r="BC89" i="1"/>
  <c r="BD89" i="1" s="1"/>
  <c r="BF92" i="1"/>
  <c r="BC92" i="1"/>
  <c r="BD92" i="1" s="1"/>
  <c r="BF82" i="1"/>
  <c r="BC82" i="1"/>
  <c r="AY113" i="1"/>
  <c r="BF87" i="1"/>
  <c r="BC87" i="1"/>
  <c r="AX222" i="1"/>
  <c r="BA222" i="1"/>
  <c r="AY93" i="1"/>
  <c r="AT105" i="1"/>
  <c r="BF86" i="1"/>
  <c r="BC86" i="1"/>
  <c r="BD86" i="1" s="1"/>
  <c r="AY118" i="1"/>
  <c r="BC112" i="1"/>
  <c r="BF112" i="1"/>
  <c r="BF100" i="1"/>
  <c r="BC100" i="1"/>
  <c r="BF93" i="1"/>
  <c r="BC93" i="1"/>
  <c r="BC216" i="1"/>
  <c r="BF216" i="1"/>
  <c r="BC117" i="1"/>
  <c r="BD117" i="1" s="1"/>
  <c r="BF117" i="1"/>
  <c r="BC220" i="1"/>
  <c r="BF220" i="1"/>
  <c r="AX214" i="1"/>
  <c r="AY214" i="1" s="1"/>
  <c r="BA214" i="1"/>
  <c r="BC106" i="1"/>
  <c r="BF106" i="1"/>
  <c r="BA97" i="1"/>
  <c r="AX97" i="1"/>
  <c r="AY97" i="1" s="1"/>
  <c r="AX221" i="1"/>
  <c r="BA221" i="1"/>
  <c r="AY110" i="1"/>
  <c r="BF84" i="1"/>
  <c r="BC84" i="1"/>
  <c r="BD84" i="1" s="1"/>
  <c r="BF95" i="1"/>
  <c r="BC95" i="1"/>
  <c r="BD95" i="1" s="1"/>
  <c r="BA99" i="1"/>
  <c r="AX99" i="1"/>
  <c r="AY99" i="1" s="1"/>
  <c r="BD224" i="1"/>
  <c r="BC108" i="1"/>
  <c r="BD108" i="1" s="1"/>
  <c r="BF108" i="1"/>
  <c r="BF81" i="1"/>
  <c r="BC81" i="1"/>
  <c r="BD81" i="1" s="1"/>
  <c r="AY83" i="1"/>
  <c r="BC111" i="1"/>
  <c r="BD111" i="1" s="1"/>
  <c r="BF111" i="1"/>
  <c r="AY114" i="1"/>
  <c r="AY107" i="1"/>
  <c r="AY85" i="1"/>
  <c r="AX109" i="1"/>
  <c r="BA109" i="1"/>
  <c r="AX223" i="1"/>
  <c r="BA223" i="1"/>
  <c r="BF88" i="1"/>
  <c r="BC88" i="1"/>
  <c r="BF91" i="1"/>
  <c r="BC91" i="1"/>
  <c r="BD91" i="1" s="1"/>
  <c r="BF83" i="1"/>
  <c r="BC83" i="1"/>
  <c r="BD83" i="1" s="1"/>
  <c r="BF94" i="1"/>
  <c r="BC94" i="1"/>
  <c r="BD94" i="1" s="1"/>
  <c r="BC110" i="1"/>
  <c r="BD110" i="1" s="1"/>
  <c r="BF110" i="1"/>
  <c r="AY84" i="1"/>
  <c r="BC116" i="1"/>
  <c r="BF116" i="1"/>
  <c r="BC115" i="1"/>
  <c r="BF115" i="1"/>
  <c r="BC225" i="1"/>
  <c r="BD225" i="1" s="1"/>
  <c r="BF225" i="1"/>
  <c r="BF85" i="1"/>
  <c r="BC85" i="1"/>
  <c r="BD85" i="1" s="1"/>
  <c r="AX215" i="1"/>
  <c r="AY215" i="1" s="1"/>
  <c r="BA215" i="1"/>
  <c r="AY81" i="1"/>
  <c r="AX219" i="1"/>
  <c r="AY219" i="1" s="1"/>
  <c r="BA219" i="1"/>
  <c r="AX218" i="1"/>
  <c r="AY218" i="1" s="1"/>
  <c r="BA218" i="1"/>
  <c r="BF96" i="1"/>
  <c r="BC96" i="1"/>
  <c r="BD96" i="1" s="1"/>
  <c r="AY117" i="1"/>
  <c r="BF98" i="1"/>
  <c r="BC98" i="1"/>
  <c r="BD98" i="1" s="1"/>
  <c r="AY89" i="1"/>
  <c r="AX217" i="1"/>
  <c r="BA217" i="1"/>
  <c r="AY82" i="1"/>
  <c r="BC114" i="1"/>
  <c r="BD114" i="1" s="1"/>
  <c r="BF114" i="1"/>
  <c r="BC113" i="1"/>
  <c r="BF113" i="1"/>
  <c r="BC107" i="1"/>
  <c r="BD107" i="1" s="1"/>
  <c r="BF107" i="1"/>
  <c r="BI104" i="1"/>
  <c r="BM104" i="1"/>
  <c r="BQ104" i="1"/>
  <c r="AW103" i="1"/>
  <c r="AS103" i="1"/>
  <c r="BW102" i="1"/>
  <c r="CA102" i="1"/>
  <c r="BW101" i="1"/>
  <c r="CA101" i="1"/>
  <c r="BF224" i="1"/>
  <c r="BH224" i="1" s="1"/>
  <c r="BF212" i="1"/>
  <c r="BH212" i="1" s="1"/>
  <c r="BI212" i="1" s="1"/>
  <c r="BF211" i="1"/>
  <c r="BH211" i="1" s="1"/>
  <c r="BI211" i="1" s="1"/>
  <c r="BF210" i="1"/>
  <c r="BH210" i="1" s="1"/>
  <c r="BF209" i="1"/>
  <c r="BH209" i="1" s="1"/>
  <c r="AQ70" i="1"/>
  <c r="AN70" i="1"/>
  <c r="CO54" i="1"/>
  <c r="CO57" i="1"/>
  <c r="CO63" i="1"/>
  <c r="CO55" i="1"/>
  <c r="CO69" i="1"/>
  <c r="CO64" i="1"/>
  <c r="CJ62" i="1"/>
  <c r="CO56" i="1"/>
  <c r="CO58" i="1"/>
  <c r="CO68" i="1"/>
  <c r="CO65" i="1"/>
  <c r="CO53" i="1"/>
  <c r="CO59" i="1"/>
  <c r="CO61" i="1"/>
  <c r="CJ60" i="1"/>
  <c r="CJ66" i="1"/>
  <c r="CO67" i="1"/>
  <c r="CT52" i="1"/>
  <c r="AT64" i="1"/>
  <c r="AJ60" i="1"/>
  <c r="AX53" i="1"/>
  <c r="AY53" i="1" s="1"/>
  <c r="BB53" i="1"/>
  <c r="AX64" i="1"/>
  <c r="BB64" i="1"/>
  <c r="AX67" i="1"/>
  <c r="BB67" i="1"/>
  <c r="AT53" i="1"/>
  <c r="AT61" i="1"/>
  <c r="AX56" i="1"/>
  <c r="BB56" i="1"/>
  <c r="AO58" i="1"/>
  <c r="AN62" i="1"/>
  <c r="AO62" i="1" s="1"/>
  <c r="AR62" i="1"/>
  <c r="AO54" i="1"/>
  <c r="AR63" i="1"/>
  <c r="AN63" i="1"/>
  <c r="AJ55" i="1"/>
  <c r="AN57" i="1"/>
  <c r="AR57" i="1"/>
  <c r="AX61" i="1"/>
  <c r="AY61" i="1" s="1"/>
  <c r="BB61" i="1"/>
  <c r="AN65" i="1"/>
  <c r="AO65" i="1" s="1"/>
  <c r="AR65" i="1"/>
  <c r="AT69" i="1"/>
  <c r="AJ68" i="1"/>
  <c r="AW58" i="1"/>
  <c r="AS58" i="1"/>
  <c r="AT58" i="1" s="1"/>
  <c r="AW54" i="1"/>
  <c r="AS54" i="1"/>
  <c r="AI73" i="1"/>
  <c r="AJ62" i="1"/>
  <c r="AN60" i="1"/>
  <c r="AO60" i="1" s="1"/>
  <c r="AR60" i="1"/>
  <c r="AW66" i="1"/>
  <c r="AS66" i="1"/>
  <c r="AT66" i="1" s="1"/>
  <c r="AX59" i="1"/>
  <c r="AY59" i="1" s="1"/>
  <c r="BB59" i="1"/>
  <c r="AR55" i="1"/>
  <c r="AN55" i="1"/>
  <c r="AN68" i="1"/>
  <c r="AO68" i="1" s="1"/>
  <c r="AR68" i="1"/>
  <c r="AJ65" i="1"/>
  <c r="AX69" i="1"/>
  <c r="BB69" i="1"/>
  <c r="AS52" i="1"/>
  <c r="AW52" i="1"/>
  <c r="AO52" i="1"/>
  <c r="CL71" i="1"/>
  <c r="CO71" i="1"/>
  <c r="CH71" i="1"/>
  <c r="DW27" i="1"/>
  <c r="BC34" i="1"/>
  <c r="BD34" i="1" s="1"/>
  <c r="BG34" i="1"/>
  <c r="AM33" i="1"/>
  <c r="AI33" i="1"/>
  <c r="AI25" i="1"/>
  <c r="AL25" i="1"/>
  <c r="DW143" i="1"/>
  <c r="AO30" i="1"/>
  <c r="BM26" i="1"/>
  <c r="BN26" i="1" s="1"/>
  <c r="BP26" i="1"/>
  <c r="AM37" i="1"/>
  <c r="AI37" i="1"/>
  <c r="BI36" i="1"/>
  <c r="AO21" i="1"/>
  <c r="AI31" i="1"/>
  <c r="AJ31" i="1" s="1"/>
  <c r="AL31" i="1"/>
  <c r="AE25" i="1"/>
  <c r="AE42" i="1" s="1"/>
  <c r="AD42" i="1"/>
  <c r="AE35" i="1"/>
  <c r="BQ32" i="1"/>
  <c r="BM32" i="1"/>
  <c r="BN32" i="1" s="1"/>
  <c r="BI26" i="1"/>
  <c r="BQ38" i="1"/>
  <c r="BM38" i="1"/>
  <c r="BN38" i="1" s="1"/>
  <c r="AV21" i="1"/>
  <c r="AS21" i="1"/>
  <c r="AM35" i="1"/>
  <c r="AI35" i="1"/>
  <c r="AJ35" i="1" s="1"/>
  <c r="AN28" i="1"/>
  <c r="AO28" i="1" s="1"/>
  <c r="AQ28" i="1"/>
  <c r="BI38" i="1"/>
  <c r="AN29" i="1"/>
  <c r="AQ29" i="1"/>
  <c r="AX24" i="1"/>
  <c r="BA24" i="1"/>
  <c r="AE31" i="1"/>
  <c r="DW23" i="1"/>
  <c r="DT23" i="1"/>
  <c r="DX23" i="1" s="1"/>
  <c r="AV30" i="1"/>
  <c r="AS30" i="1"/>
  <c r="AT30" i="1" s="1"/>
  <c r="AJ28" i="1"/>
  <c r="BQ40" i="1"/>
  <c r="BM40" i="1"/>
  <c r="BN40" i="1" s="1"/>
  <c r="BQ36" i="1"/>
  <c r="BM36" i="1"/>
  <c r="BN36" i="1" s="1"/>
  <c r="AM39" i="1"/>
  <c r="AI39" i="1"/>
  <c r="AJ39" i="1" s="1"/>
  <c r="AO63" i="1" l="1"/>
  <c r="AO70" i="1"/>
  <c r="AY64" i="1"/>
  <c r="BD82" i="1"/>
  <c r="BI256" i="1"/>
  <c r="BI263" i="1" s="1"/>
  <c r="BI209" i="1"/>
  <c r="BI224" i="1"/>
  <c r="AY223" i="1"/>
  <c r="BI252" i="1"/>
  <c r="BN255" i="1"/>
  <c r="AY69" i="1"/>
  <c r="AT54" i="1"/>
  <c r="AJ73" i="1"/>
  <c r="BI210" i="1"/>
  <c r="BD263" i="1"/>
  <c r="BH282" i="1"/>
  <c r="BR273" i="1"/>
  <c r="BU273" i="1"/>
  <c r="BX280" i="1"/>
  <c r="BM271" i="1"/>
  <c r="BN271" i="1" s="1"/>
  <c r="BP271" i="1"/>
  <c r="BN274" i="1"/>
  <c r="CC277" i="1"/>
  <c r="BM275" i="1"/>
  <c r="BN275" i="1" s="1"/>
  <c r="BP275" i="1"/>
  <c r="CE280" i="1"/>
  <c r="CB280" i="1"/>
  <c r="CC280" i="1" s="1"/>
  <c r="BI271" i="1"/>
  <c r="BI282" i="1" s="1"/>
  <c r="CA281" i="1"/>
  <c r="BW281" i="1"/>
  <c r="BX281" i="1" s="1"/>
  <c r="BR272" i="1"/>
  <c r="BS272" i="1" s="1"/>
  <c r="BU272" i="1"/>
  <c r="BN270" i="1"/>
  <c r="BR274" i="1"/>
  <c r="BS274" i="1" s="1"/>
  <c r="BU274" i="1"/>
  <c r="CK277" i="1"/>
  <c r="CG277" i="1"/>
  <c r="CH277" i="1" s="1"/>
  <c r="BZ278" i="1"/>
  <c r="BW278" i="1"/>
  <c r="BX278" i="1" s="1"/>
  <c r="BR270" i="1"/>
  <c r="BU270" i="1"/>
  <c r="BU276" i="1"/>
  <c r="BR276" i="1"/>
  <c r="BU262" i="1"/>
  <c r="BR262" i="1"/>
  <c r="BS262" i="1" s="1"/>
  <c r="BM252" i="1"/>
  <c r="BP252" i="1"/>
  <c r="BH263" i="1"/>
  <c r="BZ259" i="1"/>
  <c r="BW259" i="1"/>
  <c r="BX259" i="1" s="1"/>
  <c r="BR251" i="1"/>
  <c r="BU251" i="1"/>
  <c r="CH260" i="1"/>
  <c r="BP256" i="1"/>
  <c r="BM256" i="1"/>
  <c r="BN256" i="1" s="1"/>
  <c r="BN251" i="1"/>
  <c r="CO260" i="1"/>
  <c r="CL260" i="1"/>
  <c r="BR254" i="1"/>
  <c r="BS254" i="1" s="1"/>
  <c r="BU254" i="1"/>
  <c r="BM253" i="1"/>
  <c r="BP253" i="1"/>
  <c r="BN262" i="1"/>
  <c r="BR255" i="1"/>
  <c r="BS255" i="1" s="1"/>
  <c r="BU255" i="1"/>
  <c r="BN254" i="1"/>
  <c r="BU261" i="1"/>
  <c r="BR261" i="1"/>
  <c r="AX226" i="1"/>
  <c r="BD113" i="1"/>
  <c r="BD88" i="1"/>
  <c r="BD112" i="1"/>
  <c r="BA189" i="1"/>
  <c r="AX189" i="1"/>
  <c r="AY189" i="1" s="1"/>
  <c r="BA179" i="1"/>
  <c r="AX179" i="1"/>
  <c r="AY179" i="1" s="1"/>
  <c r="BF188" i="1"/>
  <c r="BC188" i="1"/>
  <c r="BD188" i="1" s="1"/>
  <c r="BF180" i="1"/>
  <c r="BC180" i="1"/>
  <c r="BD180" i="1" s="1"/>
  <c r="BA181" i="1"/>
  <c r="AX181" i="1"/>
  <c r="AY181" i="1" s="1"/>
  <c r="BA197" i="1"/>
  <c r="AX197" i="1"/>
  <c r="AY197" i="1" s="1"/>
  <c r="BF194" i="1"/>
  <c r="BC194" i="1"/>
  <c r="BD194" i="1" s="1"/>
  <c r="BD93" i="1"/>
  <c r="BF192" i="1"/>
  <c r="BC192" i="1"/>
  <c r="BD192" i="1" s="1"/>
  <c r="BD87" i="1"/>
  <c r="BD118" i="1"/>
  <c r="BA185" i="1"/>
  <c r="AX185" i="1"/>
  <c r="AY185" i="1" s="1"/>
  <c r="BN104" i="1"/>
  <c r="BF184" i="1"/>
  <c r="BC184" i="1"/>
  <c r="BD184" i="1" s="1"/>
  <c r="BF186" i="1"/>
  <c r="BC186" i="1"/>
  <c r="BD186" i="1" s="1"/>
  <c r="BF196" i="1"/>
  <c r="BC196" i="1"/>
  <c r="BD196" i="1" s="1"/>
  <c r="BF191" i="1"/>
  <c r="BC191" i="1"/>
  <c r="BD191" i="1" s="1"/>
  <c r="BF193" i="1"/>
  <c r="BC193" i="1"/>
  <c r="BD193" i="1" s="1"/>
  <c r="BF182" i="1"/>
  <c r="BC182" i="1"/>
  <c r="BD182" i="1" s="1"/>
  <c r="BA187" i="1"/>
  <c r="AX187" i="1"/>
  <c r="AY187" i="1" s="1"/>
  <c r="BA195" i="1"/>
  <c r="AX195" i="1"/>
  <c r="AY195" i="1" s="1"/>
  <c r="BF183" i="1"/>
  <c r="BC183" i="1"/>
  <c r="BD183" i="1" s="1"/>
  <c r="BF190" i="1"/>
  <c r="BC190" i="1"/>
  <c r="BD190" i="1" s="1"/>
  <c r="BW240" i="1"/>
  <c r="BX240" i="1" s="1"/>
  <c r="BZ240" i="1"/>
  <c r="BS238" i="1"/>
  <c r="BI244" i="1"/>
  <c r="BU241" i="1"/>
  <c r="BR241" i="1"/>
  <c r="BS241" i="1" s="1"/>
  <c r="BU234" i="1"/>
  <c r="BR234" i="1"/>
  <c r="BS234" i="1" s="1"/>
  <c r="BN237" i="1"/>
  <c r="BR236" i="1"/>
  <c r="BU236" i="1"/>
  <c r="BZ233" i="1"/>
  <c r="BW233" i="1"/>
  <c r="BX233" i="1" s="1"/>
  <c r="BN241" i="1"/>
  <c r="BU242" i="1"/>
  <c r="BR242" i="1"/>
  <c r="BS242" i="1" s="1"/>
  <c r="BR239" i="1"/>
  <c r="BS239" i="1" s="1"/>
  <c r="BU239" i="1"/>
  <c r="BN234" i="1"/>
  <c r="BS240" i="1"/>
  <c r="BD244" i="1"/>
  <c r="BW238" i="1"/>
  <c r="BX238" i="1" s="1"/>
  <c r="BZ238" i="1"/>
  <c r="BU237" i="1"/>
  <c r="BR237" i="1"/>
  <c r="BS237" i="1" s="1"/>
  <c r="BS233" i="1"/>
  <c r="BH96" i="1"/>
  <c r="BI96" i="1" s="1"/>
  <c r="BK96" i="1"/>
  <c r="BC215" i="1"/>
  <c r="BF215" i="1"/>
  <c r="BH116" i="1"/>
  <c r="BK116" i="1"/>
  <c r="BH110" i="1"/>
  <c r="BK110" i="1"/>
  <c r="BC109" i="1"/>
  <c r="BD109" i="1" s="1"/>
  <c r="BF109" i="1"/>
  <c r="BF97" i="1"/>
  <c r="BC97" i="1"/>
  <c r="BD97" i="1" s="1"/>
  <c r="BD220" i="1"/>
  <c r="BH118" i="1"/>
  <c r="BK118" i="1"/>
  <c r="BH83" i="1"/>
  <c r="BI83" i="1" s="1"/>
  <c r="BK83" i="1"/>
  <c r="AY109" i="1"/>
  <c r="BH81" i="1"/>
  <c r="BK81" i="1"/>
  <c r="BH84" i="1"/>
  <c r="BK84" i="1"/>
  <c r="BH100" i="1"/>
  <c r="BI100" i="1" s="1"/>
  <c r="BK100" i="1"/>
  <c r="BC222" i="1"/>
  <c r="BD222" i="1" s="1"/>
  <c r="BF222" i="1"/>
  <c r="BH87" i="1"/>
  <c r="BI87" i="1" s="1"/>
  <c r="BK87" i="1"/>
  <c r="BH82" i="1"/>
  <c r="BK82" i="1"/>
  <c r="BH89" i="1"/>
  <c r="BK89" i="1"/>
  <c r="BH107" i="1"/>
  <c r="BK107" i="1"/>
  <c r="BH114" i="1"/>
  <c r="BK114" i="1"/>
  <c r="BC217" i="1"/>
  <c r="BD217" i="1" s="1"/>
  <c r="BF217" i="1"/>
  <c r="BC218" i="1"/>
  <c r="BF218" i="1"/>
  <c r="BH115" i="1"/>
  <c r="BI115" i="1" s="1"/>
  <c r="BK115" i="1"/>
  <c r="BC223" i="1"/>
  <c r="BF223" i="1"/>
  <c r="BH108" i="1"/>
  <c r="BK108" i="1"/>
  <c r="AY221" i="1"/>
  <c r="BD106" i="1"/>
  <c r="AY222" i="1"/>
  <c r="BC213" i="1"/>
  <c r="BD213" i="1" s="1"/>
  <c r="BF213" i="1"/>
  <c r="BH113" i="1"/>
  <c r="BI113" i="1" s="1"/>
  <c r="BK113" i="1"/>
  <c r="BC219" i="1"/>
  <c r="BD219" i="1" s="1"/>
  <c r="BF219" i="1"/>
  <c r="BH225" i="1"/>
  <c r="BI225" i="1" s="1"/>
  <c r="BK225" i="1"/>
  <c r="BH111" i="1"/>
  <c r="BK111" i="1"/>
  <c r="BD216" i="1"/>
  <c r="BD100" i="1"/>
  <c r="BH86" i="1"/>
  <c r="BK86" i="1"/>
  <c r="BC105" i="1"/>
  <c r="BF105" i="1"/>
  <c r="BD116" i="1"/>
  <c r="BH88" i="1"/>
  <c r="BK88" i="1"/>
  <c r="BC221" i="1"/>
  <c r="BD221" i="1" s="1"/>
  <c r="BF221" i="1"/>
  <c r="BH106" i="1"/>
  <c r="BI106" i="1" s="1"/>
  <c r="BK106" i="1"/>
  <c r="BH117" i="1"/>
  <c r="BK117" i="1"/>
  <c r="AY217" i="1"/>
  <c r="BH98" i="1"/>
  <c r="BI98" i="1" s="1"/>
  <c r="BK98" i="1"/>
  <c r="BH85" i="1"/>
  <c r="BK85" i="1"/>
  <c r="BD115" i="1"/>
  <c r="BH94" i="1"/>
  <c r="BI94" i="1" s="1"/>
  <c r="BK94" i="1"/>
  <c r="BH91" i="1"/>
  <c r="BK91" i="1"/>
  <c r="BF99" i="1"/>
  <c r="BC99" i="1"/>
  <c r="BD99" i="1" s="1"/>
  <c r="BH95" i="1"/>
  <c r="BK95" i="1"/>
  <c r="BC214" i="1"/>
  <c r="BF214" i="1"/>
  <c r="BH220" i="1"/>
  <c r="BI220" i="1" s="1"/>
  <c r="BK220" i="1"/>
  <c r="BH216" i="1"/>
  <c r="BI216" i="1" s="1"/>
  <c r="BK216" i="1"/>
  <c r="BH93" i="1"/>
  <c r="BI93" i="1" s="1"/>
  <c r="BK93" i="1"/>
  <c r="BH112" i="1"/>
  <c r="BK112" i="1"/>
  <c r="BH92" i="1"/>
  <c r="BK92" i="1"/>
  <c r="AY213" i="1"/>
  <c r="AY226" i="1" s="1"/>
  <c r="BH90" i="1"/>
  <c r="BK90" i="1"/>
  <c r="BV104" i="1"/>
  <c r="BR104" i="1"/>
  <c r="BS104" i="1" s="1"/>
  <c r="AT103" i="1"/>
  <c r="BB103" i="1"/>
  <c r="AX103" i="1"/>
  <c r="AY103" i="1" s="1"/>
  <c r="CF102" i="1"/>
  <c r="CB102" i="1"/>
  <c r="BX102" i="1"/>
  <c r="BX101" i="1"/>
  <c r="CF101" i="1"/>
  <c r="CB101" i="1"/>
  <c r="CC101" i="1" s="1"/>
  <c r="BK224" i="1"/>
  <c r="BM224" i="1" s="1"/>
  <c r="BK212" i="1"/>
  <c r="BM212" i="1" s="1"/>
  <c r="BN212" i="1" s="1"/>
  <c r="BK211" i="1"/>
  <c r="BM211" i="1" s="1"/>
  <c r="BN211" i="1" s="1"/>
  <c r="BK210" i="1"/>
  <c r="BM210" i="1" s="1"/>
  <c r="BN210" i="1" s="1"/>
  <c r="BK209" i="1"/>
  <c r="BM209" i="1" s="1"/>
  <c r="BN209" i="1" s="1"/>
  <c r="AS70" i="1"/>
  <c r="AT70" i="1" s="1"/>
  <c r="AV70" i="1"/>
  <c r="CT65" i="1"/>
  <c r="CT55" i="1"/>
  <c r="CT53" i="1"/>
  <c r="CO62" i="1"/>
  <c r="CO66" i="1"/>
  <c r="CT69" i="1"/>
  <c r="CT63" i="1"/>
  <c r="CT54" i="1"/>
  <c r="CT67" i="1"/>
  <c r="CT64" i="1"/>
  <c r="CT57" i="1"/>
  <c r="CT61" i="1"/>
  <c r="CT58" i="1"/>
  <c r="CO60" i="1"/>
  <c r="CT59" i="1"/>
  <c r="CT68" i="1"/>
  <c r="CT56" i="1"/>
  <c r="CY52" i="1"/>
  <c r="AS55" i="1"/>
  <c r="AW55" i="1"/>
  <c r="AO57" i="1"/>
  <c r="AO73" i="1" s="1"/>
  <c r="AS63" i="1"/>
  <c r="AW63" i="1"/>
  <c r="AY56" i="1"/>
  <c r="AW68" i="1"/>
  <c r="AS68" i="1"/>
  <c r="AT68" i="1" s="1"/>
  <c r="BG59" i="1"/>
  <c r="BC59" i="1"/>
  <c r="BD59" i="1" s="1"/>
  <c r="AW60" i="1"/>
  <c r="AS60" i="1"/>
  <c r="AW65" i="1"/>
  <c r="AS65" i="1"/>
  <c r="BG67" i="1"/>
  <c r="BC67" i="1"/>
  <c r="BD67" i="1" s="1"/>
  <c r="BC53" i="1"/>
  <c r="BG53" i="1"/>
  <c r="BC69" i="1"/>
  <c r="BG69" i="1"/>
  <c r="BB66" i="1"/>
  <c r="AX66" i="1"/>
  <c r="BC61" i="1"/>
  <c r="BD61" i="1" s="1"/>
  <c r="BG61" i="1"/>
  <c r="BC64" i="1"/>
  <c r="BD64" i="1" s="1"/>
  <c r="BG64" i="1"/>
  <c r="BB58" i="1"/>
  <c r="AX58" i="1"/>
  <c r="AO55" i="1"/>
  <c r="AN73" i="1"/>
  <c r="BB54" i="1"/>
  <c r="AX54" i="1"/>
  <c r="AW57" i="1"/>
  <c r="AS57" i="1"/>
  <c r="AW62" i="1"/>
  <c r="AS62" i="1"/>
  <c r="AT62" i="1" s="1"/>
  <c r="BC56" i="1"/>
  <c r="BG56" i="1"/>
  <c r="AY67" i="1"/>
  <c r="AX52" i="1"/>
  <c r="BB52" i="1"/>
  <c r="AT52" i="1"/>
  <c r="CQ71" i="1"/>
  <c r="CT71" i="1"/>
  <c r="CM71" i="1"/>
  <c r="BH34" i="1"/>
  <c r="BI34" i="1" s="1"/>
  <c r="BL34" i="1"/>
  <c r="AN25" i="1"/>
  <c r="AQ25" i="1"/>
  <c r="BV40" i="1"/>
  <c r="BR40" i="1"/>
  <c r="AS29" i="1"/>
  <c r="AT29" i="1" s="1"/>
  <c r="AV29" i="1"/>
  <c r="AS28" i="1"/>
  <c r="AV28" i="1"/>
  <c r="AT21" i="1"/>
  <c r="BV32" i="1"/>
  <c r="BR32" i="1"/>
  <c r="AJ37" i="1"/>
  <c r="AJ33" i="1"/>
  <c r="BC24" i="1"/>
  <c r="BD24" i="1" s="1"/>
  <c r="BF24" i="1"/>
  <c r="AR39" i="1"/>
  <c r="AN39" i="1"/>
  <c r="AO39" i="1" s="1"/>
  <c r="BV36" i="1"/>
  <c r="BR36" i="1"/>
  <c r="AO29" i="1"/>
  <c r="BA21" i="1"/>
  <c r="AX21" i="1"/>
  <c r="AN31" i="1"/>
  <c r="AQ31" i="1"/>
  <c r="AR37" i="1"/>
  <c r="AN37" i="1"/>
  <c r="AO37" i="1" s="1"/>
  <c r="AR33" i="1"/>
  <c r="AN33" i="1"/>
  <c r="AO33" i="1" s="1"/>
  <c r="BA30" i="1"/>
  <c r="AX30" i="1"/>
  <c r="AY24" i="1"/>
  <c r="AR35" i="1"/>
  <c r="AN35" i="1"/>
  <c r="AO35" i="1" s="1"/>
  <c r="BV38" i="1"/>
  <c r="BR38" i="1"/>
  <c r="BR26" i="1"/>
  <c r="BU26" i="1"/>
  <c r="AJ25" i="1"/>
  <c r="AI42" i="1"/>
  <c r="BS40" i="1" l="1"/>
  <c r="AT57" i="1"/>
  <c r="BN253" i="1"/>
  <c r="AJ42" i="1"/>
  <c r="AY30" i="1"/>
  <c r="BD56" i="1"/>
  <c r="BI90" i="1"/>
  <c r="CM260" i="1"/>
  <c r="AO31" i="1"/>
  <c r="BI112" i="1"/>
  <c r="BD214" i="1"/>
  <c r="AY58" i="1"/>
  <c r="BI88" i="1"/>
  <c r="BI81" i="1"/>
  <c r="BD215" i="1"/>
  <c r="BZ276" i="1"/>
  <c r="BW276" i="1"/>
  <c r="BX276" i="1" s="1"/>
  <c r="BW274" i="1"/>
  <c r="BX274" i="1" s="1"/>
  <c r="BZ274" i="1"/>
  <c r="BW272" i="1"/>
  <c r="BZ272" i="1"/>
  <c r="CE278" i="1"/>
  <c r="CB278" i="1"/>
  <c r="CC278" i="1" s="1"/>
  <c r="CJ280" i="1"/>
  <c r="CG280" i="1"/>
  <c r="CH280" i="1" s="1"/>
  <c r="BW273" i="1"/>
  <c r="BX273" i="1" s="1"/>
  <c r="BZ273" i="1"/>
  <c r="BW270" i="1"/>
  <c r="BZ270" i="1"/>
  <c r="BM282" i="1"/>
  <c r="BS273" i="1"/>
  <c r="CF281" i="1"/>
  <c r="CB281" i="1"/>
  <c r="CC281" i="1" s="1"/>
  <c r="BR271" i="1"/>
  <c r="BU271" i="1"/>
  <c r="BS276" i="1"/>
  <c r="BS270" i="1"/>
  <c r="CP277" i="1"/>
  <c r="CL277" i="1"/>
  <c r="BN282" i="1"/>
  <c r="BR275" i="1"/>
  <c r="BS275" i="1" s="1"/>
  <c r="BU275" i="1"/>
  <c r="BS251" i="1"/>
  <c r="BR252" i="1"/>
  <c r="BS252" i="1" s="1"/>
  <c r="BU252" i="1"/>
  <c r="BS261" i="1"/>
  <c r="CT260" i="1"/>
  <c r="CQ260" i="1"/>
  <c r="CR260" i="1" s="1"/>
  <c r="BN252" i="1"/>
  <c r="BN263" i="1" s="1"/>
  <c r="BZ261" i="1"/>
  <c r="BW261" i="1"/>
  <c r="BX261" i="1" s="1"/>
  <c r="BW255" i="1"/>
  <c r="BZ255" i="1"/>
  <c r="BW254" i="1"/>
  <c r="BZ254" i="1"/>
  <c r="BM263" i="1"/>
  <c r="CE259" i="1"/>
  <c r="CB259" i="1"/>
  <c r="BR253" i="1"/>
  <c r="BS253" i="1" s="1"/>
  <c r="BU253" i="1"/>
  <c r="BU256" i="1"/>
  <c r="BR256" i="1"/>
  <c r="BW251" i="1"/>
  <c r="BZ251" i="1"/>
  <c r="BZ262" i="1"/>
  <c r="BW262" i="1"/>
  <c r="BI84" i="1"/>
  <c r="BI116" i="1"/>
  <c r="BF197" i="1"/>
  <c r="BC197" i="1"/>
  <c r="BD197" i="1" s="1"/>
  <c r="BK180" i="1"/>
  <c r="BH180" i="1"/>
  <c r="BI180" i="1" s="1"/>
  <c r="BF179" i="1"/>
  <c r="BC179" i="1"/>
  <c r="BD179" i="1" s="1"/>
  <c r="BK183" i="1"/>
  <c r="BH183" i="1"/>
  <c r="BI183" i="1" s="1"/>
  <c r="BK182" i="1"/>
  <c r="BH182" i="1"/>
  <c r="BI182" i="1" s="1"/>
  <c r="BK191" i="1"/>
  <c r="BH191" i="1"/>
  <c r="BI191" i="1" s="1"/>
  <c r="BK184" i="1"/>
  <c r="BH184" i="1"/>
  <c r="BI184" i="1" s="1"/>
  <c r="BF185" i="1"/>
  <c r="BC185" i="1"/>
  <c r="BD185" i="1" s="1"/>
  <c r="BC226" i="1"/>
  <c r="BI92" i="1"/>
  <c r="BI95" i="1"/>
  <c r="BI91" i="1"/>
  <c r="BI114" i="1"/>
  <c r="BI110" i="1"/>
  <c r="BF187" i="1"/>
  <c r="BC187" i="1"/>
  <c r="BD187" i="1" s="1"/>
  <c r="BK192" i="1"/>
  <c r="BH192" i="1"/>
  <c r="BI192" i="1" s="1"/>
  <c r="BK194" i="1"/>
  <c r="BH194" i="1"/>
  <c r="BI194" i="1" s="1"/>
  <c r="BF181" i="1"/>
  <c r="BC181" i="1"/>
  <c r="BD181" i="1" s="1"/>
  <c r="BK188" i="1"/>
  <c r="BH188" i="1"/>
  <c r="BI188" i="1" s="1"/>
  <c r="CC102" i="1"/>
  <c r="BI85" i="1"/>
  <c r="BK190" i="1"/>
  <c r="BH190" i="1"/>
  <c r="BI190" i="1" s="1"/>
  <c r="BF195" i="1"/>
  <c r="BC195" i="1"/>
  <c r="BD195" i="1" s="1"/>
  <c r="BK193" i="1"/>
  <c r="BH193" i="1"/>
  <c r="BI193" i="1" s="1"/>
  <c r="BK196" i="1"/>
  <c r="BH196" i="1"/>
  <c r="BI196" i="1" s="1"/>
  <c r="BK186" i="1"/>
  <c r="BH186" i="1"/>
  <c r="BI186" i="1" s="1"/>
  <c r="BF189" i="1"/>
  <c r="BC189" i="1"/>
  <c r="BD189" i="1" s="1"/>
  <c r="BH244" i="1"/>
  <c r="BW242" i="1"/>
  <c r="BZ242" i="1"/>
  <c r="BS236" i="1"/>
  <c r="CE233" i="1"/>
  <c r="CB233" i="1"/>
  <c r="BZ241" i="1"/>
  <c r="BW241" i="1"/>
  <c r="CB240" i="1"/>
  <c r="CE240" i="1"/>
  <c r="CB238" i="1"/>
  <c r="CE238" i="1"/>
  <c r="BW239" i="1"/>
  <c r="BZ239" i="1"/>
  <c r="BZ237" i="1"/>
  <c r="BW237" i="1"/>
  <c r="BW236" i="1"/>
  <c r="BX236" i="1" s="1"/>
  <c r="BZ236" i="1"/>
  <c r="BZ234" i="1"/>
  <c r="BW234" i="1"/>
  <c r="BN224" i="1"/>
  <c r="BM90" i="1"/>
  <c r="BP90" i="1"/>
  <c r="BM112" i="1"/>
  <c r="BN112" i="1" s="1"/>
  <c r="BP112" i="1"/>
  <c r="BP85" i="1"/>
  <c r="BM85" i="1"/>
  <c r="BN85" i="1" s="1"/>
  <c r="BI86" i="1"/>
  <c r="BI82" i="1"/>
  <c r="BM110" i="1"/>
  <c r="BP110" i="1"/>
  <c r="BH99" i="1"/>
  <c r="BI99" i="1" s="1"/>
  <c r="BK99" i="1"/>
  <c r="BP88" i="1"/>
  <c r="BM88" i="1"/>
  <c r="BN88" i="1" s="1"/>
  <c r="BH105" i="1"/>
  <c r="BK105" i="1"/>
  <c r="BP111" i="1"/>
  <c r="BM111" i="1"/>
  <c r="BN111" i="1" s="1"/>
  <c r="BM108" i="1"/>
  <c r="BN108" i="1" s="1"/>
  <c r="BP108" i="1"/>
  <c r="BD218" i="1"/>
  <c r="BM114" i="1"/>
  <c r="BP114" i="1"/>
  <c r="BP89" i="1"/>
  <c r="BM89" i="1"/>
  <c r="BP87" i="1"/>
  <c r="BM87" i="1"/>
  <c r="BM100" i="1"/>
  <c r="BP100" i="1"/>
  <c r="BP81" i="1"/>
  <c r="BM81" i="1"/>
  <c r="BP83" i="1"/>
  <c r="BM83" i="1"/>
  <c r="BI118" i="1"/>
  <c r="BH97" i="1"/>
  <c r="BI97" i="1" s="1"/>
  <c r="BK97" i="1"/>
  <c r="BP93" i="1"/>
  <c r="BM93" i="1"/>
  <c r="BM220" i="1"/>
  <c r="BN220" i="1" s="1"/>
  <c r="BP220" i="1"/>
  <c r="BP95" i="1"/>
  <c r="BM95" i="1"/>
  <c r="BP91" i="1"/>
  <c r="BM91" i="1"/>
  <c r="BP98" i="1"/>
  <c r="BM98" i="1"/>
  <c r="BN98" i="1" s="1"/>
  <c r="BP117" i="1"/>
  <c r="BM117" i="1"/>
  <c r="BH221" i="1"/>
  <c r="BK221" i="1"/>
  <c r="BD105" i="1"/>
  <c r="BI111" i="1"/>
  <c r="BH213" i="1"/>
  <c r="BK213" i="1"/>
  <c r="BI108" i="1"/>
  <c r="BH223" i="1"/>
  <c r="BK223" i="1"/>
  <c r="BI89" i="1"/>
  <c r="BH109" i="1"/>
  <c r="BK109" i="1"/>
  <c r="BM116" i="1"/>
  <c r="BP116" i="1"/>
  <c r="BM96" i="1"/>
  <c r="BN96" i="1" s="1"/>
  <c r="BP96" i="1"/>
  <c r="BM92" i="1"/>
  <c r="BP92" i="1"/>
  <c r="BM216" i="1"/>
  <c r="BN216" i="1" s="1"/>
  <c r="BP216" i="1"/>
  <c r="BH214" i="1"/>
  <c r="BK214" i="1"/>
  <c r="BP94" i="1"/>
  <c r="BM94" i="1"/>
  <c r="BM106" i="1"/>
  <c r="BP106" i="1"/>
  <c r="BH218" i="1"/>
  <c r="BK218" i="1"/>
  <c r="BI107" i="1"/>
  <c r="BP118" i="1"/>
  <c r="BM118" i="1"/>
  <c r="BN118" i="1" s="1"/>
  <c r="BH215" i="1"/>
  <c r="BI215" i="1" s="1"/>
  <c r="BK215" i="1"/>
  <c r="BH219" i="1"/>
  <c r="BK219" i="1"/>
  <c r="BP115" i="1"/>
  <c r="BM115" i="1"/>
  <c r="BI117" i="1"/>
  <c r="BM86" i="1"/>
  <c r="BN86" i="1" s="1"/>
  <c r="BP86" i="1"/>
  <c r="BM225" i="1"/>
  <c r="BN225" i="1" s="1"/>
  <c r="BP225" i="1"/>
  <c r="BP113" i="1"/>
  <c r="BM113" i="1"/>
  <c r="BD223" i="1"/>
  <c r="BD226" i="1" s="1"/>
  <c r="BH217" i="1"/>
  <c r="BK217" i="1"/>
  <c r="BP107" i="1"/>
  <c r="BM107" i="1"/>
  <c r="BN107" i="1" s="1"/>
  <c r="BP82" i="1"/>
  <c r="BM82" i="1"/>
  <c r="BN82" i="1" s="1"/>
  <c r="BH222" i="1"/>
  <c r="BI222" i="1" s="1"/>
  <c r="BK222" i="1"/>
  <c r="BP84" i="1"/>
  <c r="BM84" i="1"/>
  <c r="BW104" i="1"/>
  <c r="CA104" i="1"/>
  <c r="BG103" i="1"/>
  <c r="BC103" i="1"/>
  <c r="CK102" i="1"/>
  <c r="CG102" i="1"/>
  <c r="CK101" i="1"/>
  <c r="CG101" i="1"/>
  <c r="BP224" i="1"/>
  <c r="BR224" i="1" s="1"/>
  <c r="BS224" i="1" s="1"/>
  <c r="BP212" i="1"/>
  <c r="BR212" i="1" s="1"/>
  <c r="BS212" i="1" s="1"/>
  <c r="BP211" i="1"/>
  <c r="BR211" i="1" s="1"/>
  <c r="BP210" i="1"/>
  <c r="BR210" i="1" s="1"/>
  <c r="BS210" i="1" s="1"/>
  <c r="BP209" i="1"/>
  <c r="BR209" i="1" s="1"/>
  <c r="BA70" i="1"/>
  <c r="AX70" i="1"/>
  <c r="BH56" i="1"/>
  <c r="BI56" i="1" s="1"/>
  <c r="BL56" i="1"/>
  <c r="BH64" i="1"/>
  <c r="BL64" i="1"/>
  <c r="BH53" i="1"/>
  <c r="BL53" i="1"/>
  <c r="BH61" i="1"/>
  <c r="BI61" i="1" s="1"/>
  <c r="BL61" i="1"/>
  <c r="BH69" i="1"/>
  <c r="BI69" i="1" s="1"/>
  <c r="BL69" i="1"/>
  <c r="BH59" i="1"/>
  <c r="BI59" i="1" s="1"/>
  <c r="BL59" i="1"/>
  <c r="BH67" i="1"/>
  <c r="BL67" i="1"/>
  <c r="CY68" i="1"/>
  <c r="CY61" i="1"/>
  <c r="CY54" i="1"/>
  <c r="CY53" i="1"/>
  <c r="CT60" i="1"/>
  <c r="CY65" i="1"/>
  <c r="CY59" i="1"/>
  <c r="CY67" i="1"/>
  <c r="CT66" i="1"/>
  <c r="CY55" i="1"/>
  <c r="CY64" i="1"/>
  <c r="CY69" i="1"/>
  <c r="CT62" i="1"/>
  <c r="CY56" i="1"/>
  <c r="CY58" i="1"/>
  <c r="CY57" i="1"/>
  <c r="CY63" i="1"/>
  <c r="DD52" i="1"/>
  <c r="DI52" i="1" s="1"/>
  <c r="BD69" i="1"/>
  <c r="AT65" i="1"/>
  <c r="AT60" i="1"/>
  <c r="AS73" i="1"/>
  <c r="AY54" i="1"/>
  <c r="AY66" i="1"/>
  <c r="AX65" i="1"/>
  <c r="AY65" i="1" s="1"/>
  <c r="BB65" i="1"/>
  <c r="AX60" i="1"/>
  <c r="AY60" i="1" s="1"/>
  <c r="BB60" i="1"/>
  <c r="AX68" i="1"/>
  <c r="AY68" i="1" s="1"/>
  <c r="BB68" i="1"/>
  <c r="AX63" i="1"/>
  <c r="AY63" i="1" s="1"/>
  <c r="BB63" i="1"/>
  <c r="AX55" i="1"/>
  <c r="AY55" i="1" s="1"/>
  <c r="BB55" i="1"/>
  <c r="BD53" i="1"/>
  <c r="AX57" i="1"/>
  <c r="AY57" i="1" s="1"/>
  <c r="BB57" i="1"/>
  <c r="BC58" i="1"/>
  <c r="BD58" i="1" s="1"/>
  <c r="BG58" i="1"/>
  <c r="BB62" i="1"/>
  <c r="AX62" i="1"/>
  <c r="BC54" i="1"/>
  <c r="BD54" i="1" s="1"/>
  <c r="BG54" i="1"/>
  <c r="BC66" i="1"/>
  <c r="BD66" i="1" s="1"/>
  <c r="BG66" i="1"/>
  <c r="AT63" i="1"/>
  <c r="AT73" i="1" s="1"/>
  <c r="AT55" i="1"/>
  <c r="BC52" i="1"/>
  <c r="BG52" i="1"/>
  <c r="AY52" i="1"/>
  <c r="CV71" i="1"/>
  <c r="CY71" i="1"/>
  <c r="CR71" i="1"/>
  <c r="BM34" i="1"/>
  <c r="BN34" i="1" s="1"/>
  <c r="BQ34" i="1"/>
  <c r="AY21" i="1"/>
  <c r="CA38" i="1"/>
  <c r="BW38" i="1"/>
  <c r="BX38" i="1" s="1"/>
  <c r="AS31" i="1"/>
  <c r="AT31" i="1" s="1"/>
  <c r="AV31" i="1"/>
  <c r="CA36" i="1"/>
  <c r="BW36" i="1"/>
  <c r="BX36" i="1" s="1"/>
  <c r="CA32" i="1"/>
  <c r="BW32" i="1"/>
  <c r="BX32" i="1" s="1"/>
  <c r="AT28" i="1"/>
  <c r="BW26" i="1"/>
  <c r="BX26" i="1" s="1"/>
  <c r="BZ26" i="1"/>
  <c r="AW35" i="1"/>
  <c r="AS35" i="1"/>
  <c r="BF30" i="1"/>
  <c r="BC30" i="1"/>
  <c r="AW39" i="1"/>
  <c r="AS39" i="1"/>
  <c r="AW33" i="1"/>
  <c r="AS33" i="1"/>
  <c r="BA29" i="1"/>
  <c r="AX29" i="1"/>
  <c r="AY29" i="1" s="1"/>
  <c r="CA40" i="1"/>
  <c r="BW40" i="1"/>
  <c r="AS25" i="1"/>
  <c r="AV25" i="1"/>
  <c r="BS26" i="1"/>
  <c r="BS38" i="1"/>
  <c r="AW37" i="1"/>
  <c r="AS37" i="1"/>
  <c r="BF21" i="1"/>
  <c r="BC21" i="1"/>
  <c r="BS36" i="1"/>
  <c r="BH24" i="1"/>
  <c r="BK24" i="1"/>
  <c r="BS32" i="1"/>
  <c r="AX28" i="1"/>
  <c r="AY28" i="1" s="1"/>
  <c r="BA28" i="1"/>
  <c r="AO25" i="1"/>
  <c r="AO42" i="1" s="1"/>
  <c r="AN42" i="1"/>
  <c r="AY70" i="1" l="1"/>
  <c r="BI221" i="1"/>
  <c r="BS209" i="1"/>
  <c r="BN94" i="1"/>
  <c r="BI223" i="1"/>
  <c r="BN117" i="1"/>
  <c r="BN91" i="1"/>
  <c r="BS211" i="1"/>
  <c r="BN95" i="1"/>
  <c r="AT37" i="1"/>
  <c r="AT39" i="1"/>
  <c r="BI64" i="1"/>
  <c r="BN92" i="1"/>
  <c r="BN89" i="1"/>
  <c r="BI67" i="1"/>
  <c r="BI53" i="1"/>
  <c r="BI218" i="1"/>
  <c r="BN87" i="1"/>
  <c r="CU277" i="1"/>
  <c r="CQ277" i="1"/>
  <c r="CR277" i="1" s="1"/>
  <c r="CK281" i="1"/>
  <c r="CG281" i="1"/>
  <c r="CB273" i="1"/>
  <c r="CE273" i="1"/>
  <c r="CB274" i="1"/>
  <c r="CC274" i="1" s="1"/>
  <c r="CE274" i="1"/>
  <c r="BR282" i="1"/>
  <c r="BW271" i="1"/>
  <c r="BX271" i="1" s="1"/>
  <c r="BZ271" i="1"/>
  <c r="CB270" i="1"/>
  <c r="CE270" i="1"/>
  <c r="BS271" i="1"/>
  <c r="BS282" i="1" s="1"/>
  <c r="BX270" i="1"/>
  <c r="CB272" i="1"/>
  <c r="CC272" i="1" s="1"/>
  <c r="CE272" i="1"/>
  <c r="CJ278" i="1"/>
  <c r="CG278" i="1"/>
  <c r="CH278" i="1" s="1"/>
  <c r="BZ275" i="1"/>
  <c r="BW275" i="1"/>
  <c r="BX275" i="1" s="1"/>
  <c r="CM277" i="1"/>
  <c r="CO280" i="1"/>
  <c r="CL280" i="1"/>
  <c r="BX272" i="1"/>
  <c r="CE276" i="1"/>
  <c r="CB276" i="1"/>
  <c r="BR263" i="1"/>
  <c r="BX251" i="1"/>
  <c r="BW253" i="1"/>
  <c r="BZ253" i="1"/>
  <c r="BX255" i="1"/>
  <c r="BW252" i="1"/>
  <c r="BZ252" i="1"/>
  <c r="BX262" i="1"/>
  <c r="BS256" i="1"/>
  <c r="BS263" i="1" s="1"/>
  <c r="CB254" i="1"/>
  <c r="CC254" i="1" s="1"/>
  <c r="CE254" i="1"/>
  <c r="CE262" i="1"/>
  <c r="CB262" i="1"/>
  <c r="CC262" i="1" s="1"/>
  <c r="BZ256" i="1"/>
  <c r="BW256" i="1"/>
  <c r="BX256" i="1" s="1"/>
  <c r="CC259" i="1"/>
  <c r="BX254" i="1"/>
  <c r="CE261" i="1"/>
  <c r="CB261" i="1"/>
  <c r="CB251" i="1"/>
  <c r="CE251" i="1"/>
  <c r="CJ259" i="1"/>
  <c r="CG259" i="1"/>
  <c r="CB255" i="1"/>
  <c r="CC255" i="1" s="1"/>
  <c r="CE255" i="1"/>
  <c r="CY260" i="1"/>
  <c r="CV260" i="1"/>
  <c r="CW260" i="1" s="1"/>
  <c r="BK187" i="1"/>
  <c r="BH187" i="1"/>
  <c r="BI187" i="1" s="1"/>
  <c r="BN113" i="1"/>
  <c r="BN90" i="1"/>
  <c r="BP186" i="1"/>
  <c r="BM186" i="1"/>
  <c r="BN186" i="1" s="1"/>
  <c r="BP193" i="1"/>
  <c r="BM193" i="1"/>
  <c r="BN193" i="1" s="1"/>
  <c r="BP190" i="1"/>
  <c r="BM190" i="1"/>
  <c r="BN190" i="1" s="1"/>
  <c r="BK181" i="1"/>
  <c r="BH181" i="1"/>
  <c r="BI181" i="1" s="1"/>
  <c r="BP192" i="1"/>
  <c r="BM192" i="1"/>
  <c r="BN192" i="1" s="1"/>
  <c r="BK185" i="1"/>
  <c r="BH185" i="1"/>
  <c r="BI185" i="1" s="1"/>
  <c r="BP191" i="1"/>
  <c r="BM191" i="1"/>
  <c r="BN191" i="1" s="1"/>
  <c r="BP183" i="1"/>
  <c r="BM183" i="1"/>
  <c r="BN183" i="1" s="1"/>
  <c r="BK179" i="1"/>
  <c r="BH179" i="1"/>
  <c r="BI179" i="1" s="1"/>
  <c r="BK197" i="1"/>
  <c r="BH197" i="1"/>
  <c r="BI197" i="1" s="1"/>
  <c r="BD103" i="1"/>
  <c r="BK189" i="1"/>
  <c r="BH189" i="1"/>
  <c r="BI189" i="1" s="1"/>
  <c r="BI105" i="1"/>
  <c r="BP196" i="1"/>
  <c r="BM196" i="1"/>
  <c r="BN196" i="1" s="1"/>
  <c r="BK195" i="1"/>
  <c r="BH195" i="1"/>
  <c r="BI195" i="1" s="1"/>
  <c r="BP188" i="1"/>
  <c r="BM188" i="1"/>
  <c r="BN188" i="1" s="1"/>
  <c r="BP194" i="1"/>
  <c r="BM194" i="1"/>
  <c r="BN194" i="1" s="1"/>
  <c r="BP184" i="1"/>
  <c r="BM184" i="1"/>
  <c r="BN184" i="1" s="1"/>
  <c r="BP182" i="1"/>
  <c r="BM182" i="1"/>
  <c r="BN182" i="1" s="1"/>
  <c r="BP180" i="1"/>
  <c r="BM180" i="1"/>
  <c r="BN180" i="1" s="1"/>
  <c r="BX239" i="1"/>
  <c r="CC240" i="1"/>
  <c r="BX234" i="1"/>
  <c r="CB236" i="1"/>
  <c r="CE236" i="1"/>
  <c r="CG238" i="1"/>
  <c r="CH238" i="1" s="1"/>
  <c r="CJ238" i="1"/>
  <c r="CE234" i="1"/>
  <c r="CB234" i="1"/>
  <c r="CC234" i="1" s="1"/>
  <c r="CC238" i="1"/>
  <c r="BM244" i="1"/>
  <c r="CE242" i="1"/>
  <c r="CB242" i="1"/>
  <c r="CC242" i="1" s="1"/>
  <c r="CE237" i="1"/>
  <c r="CB237" i="1"/>
  <c r="CC237" i="1" s="1"/>
  <c r="BR244" i="1"/>
  <c r="CE241" i="1"/>
  <c r="CB241" i="1"/>
  <c r="CC241" i="1" s="1"/>
  <c r="CG233" i="1"/>
  <c r="CH233" i="1" s="1"/>
  <c r="CJ233" i="1"/>
  <c r="BX237" i="1"/>
  <c r="CB239" i="1"/>
  <c r="CC239" i="1" s="1"/>
  <c r="CE239" i="1"/>
  <c r="CJ240" i="1"/>
  <c r="CG240" i="1"/>
  <c r="CH240" i="1" s="1"/>
  <c r="BX241" i="1"/>
  <c r="CC233" i="1"/>
  <c r="BN244" i="1"/>
  <c r="BX242" i="1"/>
  <c r="BM222" i="1"/>
  <c r="BP222" i="1"/>
  <c r="BR225" i="1"/>
  <c r="BS225" i="1" s="1"/>
  <c r="BU225" i="1"/>
  <c r="BN115" i="1"/>
  <c r="BI109" i="1"/>
  <c r="BN93" i="1"/>
  <c r="BN100" i="1"/>
  <c r="BP99" i="1"/>
  <c r="BM99" i="1"/>
  <c r="BN99" i="1" s="1"/>
  <c r="BR90" i="1"/>
  <c r="BS90" i="1" s="1"/>
  <c r="BU90" i="1"/>
  <c r="BR115" i="1"/>
  <c r="BU115" i="1"/>
  <c r="BM214" i="1"/>
  <c r="BP214" i="1"/>
  <c r="BM223" i="1"/>
  <c r="BP223" i="1"/>
  <c r="BR98" i="1"/>
  <c r="BS98" i="1" s="1"/>
  <c r="BU98" i="1"/>
  <c r="BN81" i="1"/>
  <c r="BR114" i="1"/>
  <c r="BS114" i="1" s="1"/>
  <c r="BU114" i="1"/>
  <c r="BH226" i="1"/>
  <c r="BN84" i="1"/>
  <c r="BM217" i="1"/>
  <c r="BN217" i="1" s="1"/>
  <c r="BP217" i="1"/>
  <c r="BM219" i="1"/>
  <c r="BN219" i="1" s="1"/>
  <c r="BP219" i="1"/>
  <c r="BM218" i="1"/>
  <c r="BN218" i="1" s="1"/>
  <c r="BP218" i="1"/>
  <c r="BN106" i="1"/>
  <c r="BI214" i="1"/>
  <c r="BN116" i="1"/>
  <c r="BM213" i="1"/>
  <c r="BN213" i="1" s="1"/>
  <c r="BP213" i="1"/>
  <c r="BR220" i="1"/>
  <c r="BU220" i="1"/>
  <c r="BR81" i="1"/>
  <c r="BS81" i="1" s="1"/>
  <c r="BU81" i="1"/>
  <c r="BR87" i="1"/>
  <c r="BS87" i="1" s="1"/>
  <c r="BU87" i="1"/>
  <c r="BN114" i="1"/>
  <c r="BR108" i="1"/>
  <c r="BU108" i="1"/>
  <c r="BR110" i="1"/>
  <c r="BS110" i="1" s="1"/>
  <c r="BU110" i="1"/>
  <c r="BR112" i="1"/>
  <c r="BU112" i="1"/>
  <c r="BM215" i="1"/>
  <c r="BP215" i="1"/>
  <c r="BR94" i="1"/>
  <c r="BU94" i="1"/>
  <c r="BM221" i="1"/>
  <c r="BP221" i="1"/>
  <c r="BR83" i="1"/>
  <c r="BS83" i="1" s="1"/>
  <c r="BU83" i="1"/>
  <c r="BR89" i="1"/>
  <c r="BU89" i="1"/>
  <c r="BP105" i="1"/>
  <c r="BM105" i="1"/>
  <c r="BN105" i="1" s="1"/>
  <c r="BR107" i="1"/>
  <c r="BS107" i="1" s="1"/>
  <c r="BU107" i="1"/>
  <c r="BR106" i="1"/>
  <c r="BS106" i="1" s="1"/>
  <c r="BU106" i="1"/>
  <c r="BR92" i="1"/>
  <c r="BS92" i="1" s="1"/>
  <c r="BU92" i="1"/>
  <c r="BR116" i="1"/>
  <c r="BU116" i="1"/>
  <c r="BR95" i="1"/>
  <c r="BS95" i="1" s="1"/>
  <c r="BU95" i="1"/>
  <c r="BR93" i="1"/>
  <c r="BS93" i="1" s="1"/>
  <c r="BU93" i="1"/>
  <c r="BR85" i="1"/>
  <c r="BS85" i="1" s="1"/>
  <c r="BU85" i="1"/>
  <c r="BR84" i="1"/>
  <c r="BS84" i="1" s="1"/>
  <c r="BU84" i="1"/>
  <c r="BR82" i="1"/>
  <c r="BU82" i="1"/>
  <c r="BI217" i="1"/>
  <c r="BR113" i="1"/>
  <c r="BU113" i="1"/>
  <c r="BR86" i="1"/>
  <c r="BS86" i="1" s="1"/>
  <c r="BU86" i="1"/>
  <c r="BI219" i="1"/>
  <c r="BR118" i="1"/>
  <c r="BU118" i="1"/>
  <c r="BR216" i="1"/>
  <c r="BU216" i="1"/>
  <c r="BR96" i="1"/>
  <c r="BS96" i="1" s="1"/>
  <c r="BU96" i="1"/>
  <c r="BP109" i="1"/>
  <c r="BM109" i="1"/>
  <c r="BI213" i="1"/>
  <c r="BR117" i="1"/>
  <c r="BU117" i="1"/>
  <c r="BR91" i="1"/>
  <c r="BS91" i="1" s="1"/>
  <c r="BU91" i="1"/>
  <c r="BP97" i="1"/>
  <c r="BM97" i="1"/>
  <c r="BN97" i="1" s="1"/>
  <c r="BN83" i="1"/>
  <c r="BR100" i="1"/>
  <c r="BU100" i="1"/>
  <c r="BR111" i="1"/>
  <c r="BU111" i="1"/>
  <c r="BR88" i="1"/>
  <c r="BU88" i="1"/>
  <c r="BN110" i="1"/>
  <c r="CB104" i="1"/>
  <c r="CF104" i="1"/>
  <c r="BX104" i="1"/>
  <c r="BL103" i="1"/>
  <c r="BH103" i="1"/>
  <c r="CH102" i="1"/>
  <c r="CP102" i="1"/>
  <c r="CL102" i="1"/>
  <c r="CM102" i="1" s="1"/>
  <c r="CH101" i="1"/>
  <c r="CP101" i="1"/>
  <c r="CL101" i="1"/>
  <c r="CM101" i="1" s="1"/>
  <c r="BU224" i="1"/>
  <c r="BW224" i="1" s="1"/>
  <c r="BU212" i="1"/>
  <c r="BW212" i="1" s="1"/>
  <c r="BX212" i="1" s="1"/>
  <c r="BU211" i="1"/>
  <c r="BW211" i="1" s="1"/>
  <c r="BX211" i="1" s="1"/>
  <c r="BU210" i="1"/>
  <c r="BW210" i="1" s="1"/>
  <c r="BX210" i="1" s="1"/>
  <c r="BU209" i="1"/>
  <c r="BW209" i="1" s="1"/>
  <c r="BX209" i="1" s="1"/>
  <c r="BC70" i="1"/>
  <c r="BD70" i="1" s="1"/>
  <c r="BF70" i="1"/>
  <c r="BH66" i="1"/>
  <c r="BI66" i="1" s="1"/>
  <c r="BL66" i="1"/>
  <c r="BQ64" i="1"/>
  <c r="BM64" i="1"/>
  <c r="BN64" i="1" s="1"/>
  <c r="BM67" i="1"/>
  <c r="BN67" i="1" s="1"/>
  <c r="BQ67" i="1"/>
  <c r="BM69" i="1"/>
  <c r="BQ69" i="1"/>
  <c r="AX73" i="1"/>
  <c r="BH54" i="1"/>
  <c r="BI54" i="1" s="1"/>
  <c r="BL54" i="1"/>
  <c r="BH58" i="1"/>
  <c r="BI58" i="1" s="1"/>
  <c r="BL58" i="1"/>
  <c r="BM53" i="1"/>
  <c r="BN53" i="1" s="1"/>
  <c r="BQ53" i="1"/>
  <c r="BQ56" i="1"/>
  <c r="BM56" i="1"/>
  <c r="BN56" i="1" s="1"/>
  <c r="BM59" i="1"/>
  <c r="BN59" i="1" s="1"/>
  <c r="BQ59" i="1"/>
  <c r="BM61" i="1"/>
  <c r="BN61" i="1" s="1"/>
  <c r="BQ61" i="1"/>
  <c r="BH52" i="1"/>
  <c r="BI52" i="1" s="1"/>
  <c r="BL52" i="1"/>
  <c r="DD68" i="1"/>
  <c r="DI68" i="1" s="1"/>
  <c r="DD56" i="1"/>
  <c r="DI56" i="1" s="1"/>
  <c r="DD55" i="1"/>
  <c r="DI55" i="1" s="1"/>
  <c r="DD65" i="1"/>
  <c r="DI65" i="1" s="1"/>
  <c r="DD53" i="1"/>
  <c r="DI53" i="1" s="1"/>
  <c r="DD61" i="1"/>
  <c r="DI61" i="1" s="1"/>
  <c r="DD57" i="1"/>
  <c r="DI57" i="1" s="1"/>
  <c r="DD69" i="1"/>
  <c r="DI69" i="1" s="1"/>
  <c r="DD67" i="1"/>
  <c r="DI67" i="1" s="1"/>
  <c r="DD54" i="1"/>
  <c r="DI54" i="1" s="1"/>
  <c r="DD63" i="1"/>
  <c r="DI63" i="1" s="1"/>
  <c r="DD58" i="1"/>
  <c r="DI58" i="1" s="1"/>
  <c r="CY62" i="1"/>
  <c r="DD64" i="1"/>
  <c r="DI64" i="1" s="1"/>
  <c r="CY66" i="1"/>
  <c r="DD59" i="1"/>
  <c r="DI59" i="1" s="1"/>
  <c r="CY60" i="1"/>
  <c r="BG62" i="1"/>
  <c r="BC62" i="1"/>
  <c r="BG57" i="1"/>
  <c r="BC57" i="1"/>
  <c r="BD57" i="1" s="1"/>
  <c r="BG55" i="1"/>
  <c r="BC55" i="1"/>
  <c r="BC68" i="1"/>
  <c r="BG68" i="1"/>
  <c r="BG65" i="1"/>
  <c r="BC65" i="1"/>
  <c r="BG63" i="1"/>
  <c r="BC63" i="1"/>
  <c r="BD63" i="1" s="1"/>
  <c r="BC60" i="1"/>
  <c r="BD60" i="1" s="1"/>
  <c r="BG60" i="1"/>
  <c r="AY62" i="1"/>
  <c r="AY73" i="1" s="1"/>
  <c r="BD52" i="1"/>
  <c r="DA71" i="1"/>
  <c r="DD71" i="1"/>
  <c r="DI71" i="1" s="1"/>
  <c r="CW71" i="1"/>
  <c r="BV34" i="1"/>
  <c r="BR34" i="1"/>
  <c r="BS34" i="1" s="1"/>
  <c r="BB37" i="1"/>
  <c r="AX37" i="1"/>
  <c r="AY37" i="1" s="1"/>
  <c r="CB40" i="1"/>
  <c r="CC40" i="1" s="1"/>
  <c r="CF40" i="1"/>
  <c r="BB39" i="1"/>
  <c r="AX39" i="1"/>
  <c r="AY39" i="1" s="1"/>
  <c r="BB35" i="1"/>
  <c r="AX35" i="1"/>
  <c r="AY35" i="1" s="1"/>
  <c r="CB32" i="1"/>
  <c r="CF32" i="1"/>
  <c r="CB38" i="1"/>
  <c r="CF38" i="1"/>
  <c r="BC28" i="1"/>
  <c r="BF28" i="1"/>
  <c r="BM24" i="1"/>
  <c r="BN24" i="1" s="1"/>
  <c r="BP24" i="1"/>
  <c r="BD21" i="1"/>
  <c r="AX25" i="1"/>
  <c r="BA25" i="1"/>
  <c r="AT33" i="1"/>
  <c r="BD30" i="1"/>
  <c r="CB26" i="1"/>
  <c r="CC26" i="1" s="1"/>
  <c r="CE26" i="1"/>
  <c r="AX31" i="1"/>
  <c r="AY31" i="1" s="1"/>
  <c r="BA31" i="1"/>
  <c r="BI24" i="1"/>
  <c r="BK21" i="1"/>
  <c r="BH21" i="1"/>
  <c r="AT25" i="1"/>
  <c r="AS42" i="1"/>
  <c r="BF29" i="1"/>
  <c r="BC29" i="1"/>
  <c r="BD29" i="1" s="1"/>
  <c r="BB33" i="1"/>
  <c r="AX33" i="1"/>
  <c r="AY33" i="1" s="1"/>
  <c r="BH30" i="1"/>
  <c r="BI30" i="1" s="1"/>
  <c r="BK30" i="1"/>
  <c r="BX40" i="1"/>
  <c r="AT35" i="1"/>
  <c r="CB36" i="1"/>
  <c r="CC36" i="1" s="1"/>
  <c r="CF36" i="1"/>
  <c r="BN215" i="1" l="1"/>
  <c r="BN69" i="1"/>
  <c r="BN109" i="1"/>
  <c r="BW282" i="1"/>
  <c r="BN214" i="1"/>
  <c r="BI226" i="1"/>
  <c r="AT42" i="1"/>
  <c r="BD28" i="1"/>
  <c r="BD62" i="1"/>
  <c r="BX224" i="1"/>
  <c r="BS216" i="1"/>
  <c r="CH259" i="1"/>
  <c r="BW263" i="1"/>
  <c r="CC270" i="1"/>
  <c r="CH281" i="1"/>
  <c r="CM280" i="1"/>
  <c r="CB271" i="1"/>
  <c r="CE271" i="1"/>
  <c r="CP281" i="1"/>
  <c r="CL281" i="1"/>
  <c r="CM281" i="1" s="1"/>
  <c r="CJ276" i="1"/>
  <c r="CG276" i="1"/>
  <c r="CH276" i="1" s="1"/>
  <c r="CT280" i="1"/>
  <c r="CQ280" i="1"/>
  <c r="CR280" i="1" s="1"/>
  <c r="CO278" i="1"/>
  <c r="CL278" i="1"/>
  <c r="CM278" i="1" s="1"/>
  <c r="BX282" i="1"/>
  <c r="CG273" i="1"/>
  <c r="CH273" i="1" s="1"/>
  <c r="CJ273" i="1"/>
  <c r="CE275" i="1"/>
  <c r="CB275" i="1"/>
  <c r="CG274" i="1"/>
  <c r="CH274" i="1" s="1"/>
  <c r="CJ274" i="1"/>
  <c r="CC276" i="1"/>
  <c r="CG272" i="1"/>
  <c r="CH272" i="1" s="1"/>
  <c r="CJ272" i="1"/>
  <c r="CG270" i="1"/>
  <c r="CJ270" i="1"/>
  <c r="CC273" i="1"/>
  <c r="CZ277" i="1"/>
  <c r="CV277" i="1"/>
  <c r="CG255" i="1"/>
  <c r="CH255" i="1" s="1"/>
  <c r="CJ255" i="1"/>
  <c r="CB252" i="1"/>
  <c r="CC252" i="1" s="1"/>
  <c r="CE252" i="1"/>
  <c r="CC251" i="1"/>
  <c r="BX253" i="1"/>
  <c r="CC261" i="1"/>
  <c r="CG254" i="1"/>
  <c r="CJ254" i="1"/>
  <c r="CG251" i="1"/>
  <c r="CJ251" i="1"/>
  <c r="CB253" i="1"/>
  <c r="CC253" i="1" s="1"/>
  <c r="CE253" i="1"/>
  <c r="CE256" i="1"/>
  <c r="CB256" i="1"/>
  <c r="BX252" i="1"/>
  <c r="DD260" i="1"/>
  <c r="DA260" i="1"/>
  <c r="CO259" i="1"/>
  <c r="CL259" i="1"/>
  <c r="CM259" i="1" s="1"/>
  <c r="CJ261" i="1"/>
  <c r="CG261" i="1"/>
  <c r="CH261" i="1" s="1"/>
  <c r="CJ262" i="1"/>
  <c r="CG262" i="1"/>
  <c r="CH262" i="1" s="1"/>
  <c r="BU184" i="1"/>
  <c r="BR184" i="1"/>
  <c r="BS184" i="1" s="1"/>
  <c r="BU194" i="1"/>
  <c r="BR194" i="1"/>
  <c r="BS194" i="1" s="1"/>
  <c r="BP197" i="1"/>
  <c r="BM197" i="1"/>
  <c r="BN197" i="1" s="1"/>
  <c r="BU183" i="1"/>
  <c r="BR183" i="1"/>
  <c r="BS183" i="1" s="1"/>
  <c r="BP185" i="1"/>
  <c r="BM185" i="1"/>
  <c r="BN185" i="1" s="1"/>
  <c r="BU192" i="1"/>
  <c r="BR192" i="1"/>
  <c r="BS192" i="1" s="1"/>
  <c r="CC104" i="1"/>
  <c r="BS115" i="1"/>
  <c r="BP195" i="1"/>
  <c r="BM195" i="1"/>
  <c r="BN195" i="1" s="1"/>
  <c r="BU190" i="1"/>
  <c r="BR190" i="1"/>
  <c r="BS190" i="1" s="1"/>
  <c r="BU186" i="1"/>
  <c r="BR186" i="1"/>
  <c r="BS186" i="1" s="1"/>
  <c r="BS100" i="1"/>
  <c r="BM226" i="1"/>
  <c r="BS116" i="1"/>
  <c r="BU182" i="1"/>
  <c r="BR182" i="1"/>
  <c r="BS182" i="1" s="1"/>
  <c r="BU188" i="1"/>
  <c r="BR188" i="1"/>
  <c r="BS188" i="1" s="1"/>
  <c r="BP179" i="1"/>
  <c r="BM179" i="1"/>
  <c r="BU191" i="1"/>
  <c r="BR191" i="1"/>
  <c r="BS191" i="1" s="1"/>
  <c r="BP181" i="1"/>
  <c r="BM181" i="1"/>
  <c r="BN181" i="1" s="1"/>
  <c r="BU180" i="1"/>
  <c r="BR180" i="1"/>
  <c r="BS180" i="1" s="1"/>
  <c r="BU196" i="1"/>
  <c r="BR196" i="1"/>
  <c r="BS196" i="1" s="1"/>
  <c r="BP189" i="1"/>
  <c r="BM189" i="1"/>
  <c r="BN189" i="1" s="1"/>
  <c r="BU193" i="1"/>
  <c r="BR193" i="1"/>
  <c r="BS193" i="1" s="1"/>
  <c r="BP187" i="1"/>
  <c r="BM187" i="1"/>
  <c r="BN187" i="1" s="1"/>
  <c r="CJ234" i="1"/>
  <c r="CG234" i="1"/>
  <c r="CH234" i="1" s="1"/>
  <c r="CC236" i="1"/>
  <c r="CG239" i="1"/>
  <c r="CH239" i="1" s="1"/>
  <c r="CJ239" i="1"/>
  <c r="CJ241" i="1"/>
  <c r="CG241" i="1"/>
  <c r="CH241" i="1" s="1"/>
  <c r="CJ237" i="1"/>
  <c r="CG237" i="1"/>
  <c r="CL238" i="1"/>
  <c r="CO238" i="1"/>
  <c r="CG242" i="1"/>
  <c r="CJ242" i="1"/>
  <c r="CG236" i="1"/>
  <c r="CH236" i="1" s="1"/>
  <c r="CJ236" i="1"/>
  <c r="CO240" i="1"/>
  <c r="CL240" i="1"/>
  <c r="CM240" i="1" s="1"/>
  <c r="CL233" i="1"/>
  <c r="CO233" i="1"/>
  <c r="BS244" i="1"/>
  <c r="BS88" i="1"/>
  <c r="BZ100" i="1"/>
  <c r="BW100" i="1"/>
  <c r="BW117" i="1"/>
  <c r="BX117" i="1" s="1"/>
  <c r="BZ117" i="1"/>
  <c r="BZ82" i="1"/>
  <c r="BW82" i="1"/>
  <c r="BX82" i="1" s="1"/>
  <c r="BZ85" i="1"/>
  <c r="BW85" i="1"/>
  <c r="BX85" i="1" s="1"/>
  <c r="BZ110" i="1"/>
  <c r="BW110" i="1"/>
  <c r="BZ81" i="1"/>
  <c r="BW81" i="1"/>
  <c r="BX81" i="1" s="1"/>
  <c r="BZ98" i="1"/>
  <c r="BW98" i="1"/>
  <c r="BX98" i="1" s="1"/>
  <c r="BR214" i="1"/>
  <c r="BS214" i="1" s="1"/>
  <c r="BU214" i="1"/>
  <c r="BZ90" i="1"/>
  <c r="BW90" i="1"/>
  <c r="BW225" i="1"/>
  <c r="BX225" i="1" s="1"/>
  <c r="BZ225" i="1"/>
  <c r="BS117" i="1"/>
  <c r="BR109" i="1"/>
  <c r="BU109" i="1"/>
  <c r="BS113" i="1"/>
  <c r="BZ95" i="1"/>
  <c r="BW95" i="1"/>
  <c r="BX95" i="1" s="1"/>
  <c r="BZ107" i="1"/>
  <c r="BW107" i="1"/>
  <c r="BZ89" i="1"/>
  <c r="BW89" i="1"/>
  <c r="BR221" i="1"/>
  <c r="BU221" i="1"/>
  <c r="BS111" i="1"/>
  <c r="BZ91" i="1"/>
  <c r="BW91" i="1"/>
  <c r="BZ96" i="1"/>
  <c r="BW96" i="1"/>
  <c r="BX96" i="1" s="1"/>
  <c r="BW118" i="1"/>
  <c r="BX118" i="1" s="1"/>
  <c r="BZ118" i="1"/>
  <c r="BZ86" i="1"/>
  <c r="BW86" i="1"/>
  <c r="BZ84" i="1"/>
  <c r="BW84" i="1"/>
  <c r="BS89" i="1"/>
  <c r="BN221" i="1"/>
  <c r="BR215" i="1"/>
  <c r="BS215" i="1" s="1"/>
  <c r="BU215" i="1"/>
  <c r="BS112" i="1"/>
  <c r="BZ108" i="1"/>
  <c r="BW108" i="1"/>
  <c r="BZ87" i="1"/>
  <c r="BW87" i="1"/>
  <c r="BX87" i="1" s="1"/>
  <c r="BR213" i="1"/>
  <c r="BU213" i="1"/>
  <c r="BR218" i="1"/>
  <c r="BU218" i="1"/>
  <c r="BR223" i="1"/>
  <c r="BS223" i="1" s="1"/>
  <c r="BU223" i="1"/>
  <c r="BW115" i="1"/>
  <c r="BZ115" i="1"/>
  <c r="BR222" i="1"/>
  <c r="BS222" i="1" s="1"/>
  <c r="BU222" i="1"/>
  <c r="BW216" i="1"/>
  <c r="BX216" i="1" s="1"/>
  <c r="BZ216" i="1"/>
  <c r="BZ113" i="1"/>
  <c r="BW113" i="1"/>
  <c r="BR105" i="1"/>
  <c r="BU105" i="1"/>
  <c r="BS94" i="1"/>
  <c r="BS220" i="1"/>
  <c r="BR219" i="1"/>
  <c r="BU219" i="1"/>
  <c r="BZ114" i="1"/>
  <c r="BW114" i="1"/>
  <c r="BZ111" i="1"/>
  <c r="BW111" i="1"/>
  <c r="BX111" i="1" s="1"/>
  <c r="BR97" i="1"/>
  <c r="BS97" i="1" s="1"/>
  <c r="BU97" i="1"/>
  <c r="BS82" i="1"/>
  <c r="BZ92" i="1"/>
  <c r="BW92" i="1"/>
  <c r="BX92" i="1" s="1"/>
  <c r="BZ112" i="1"/>
  <c r="BW112" i="1"/>
  <c r="BZ88" i="1"/>
  <c r="BW88" i="1"/>
  <c r="BX88" i="1" s="1"/>
  <c r="BS118" i="1"/>
  <c r="BZ93" i="1"/>
  <c r="BW93" i="1"/>
  <c r="BX93" i="1" s="1"/>
  <c r="BW116" i="1"/>
  <c r="BX116" i="1" s="1"/>
  <c r="BZ116" i="1"/>
  <c r="BZ106" i="1"/>
  <c r="BW106" i="1"/>
  <c r="BX106" i="1" s="1"/>
  <c r="BZ83" i="1"/>
  <c r="BW83" i="1"/>
  <c r="BX83" i="1" s="1"/>
  <c r="BZ94" i="1"/>
  <c r="BW94" i="1"/>
  <c r="BS108" i="1"/>
  <c r="BW220" i="1"/>
  <c r="BX220" i="1" s="1"/>
  <c r="BZ220" i="1"/>
  <c r="BR217" i="1"/>
  <c r="BS217" i="1" s="1"/>
  <c r="BU217" i="1"/>
  <c r="BN223" i="1"/>
  <c r="BN226" i="1" s="1"/>
  <c r="BR99" i="1"/>
  <c r="BS99" i="1" s="1"/>
  <c r="BU99" i="1"/>
  <c r="BN222" i="1"/>
  <c r="CK104" i="1"/>
  <c r="CG104" i="1"/>
  <c r="BI103" i="1"/>
  <c r="BQ103" i="1"/>
  <c r="BM103" i="1"/>
  <c r="CQ102" i="1"/>
  <c r="CU102" i="1"/>
  <c r="CU101" i="1"/>
  <c r="CQ101" i="1"/>
  <c r="BZ224" i="1"/>
  <c r="CB224" i="1" s="1"/>
  <c r="BZ212" i="1"/>
  <c r="CB212" i="1" s="1"/>
  <c r="CC212" i="1" s="1"/>
  <c r="BZ211" i="1"/>
  <c r="CB211" i="1" s="1"/>
  <c r="CC211" i="1" s="1"/>
  <c r="BZ210" i="1"/>
  <c r="CB210" i="1" s="1"/>
  <c r="CC210" i="1" s="1"/>
  <c r="BZ209" i="1"/>
  <c r="CB209" i="1" s="1"/>
  <c r="BK70" i="1"/>
  <c r="BH70" i="1"/>
  <c r="BH63" i="1"/>
  <c r="BI63" i="1" s="1"/>
  <c r="BL63" i="1"/>
  <c r="BV56" i="1"/>
  <c r="BR56" i="1"/>
  <c r="BS56" i="1" s="1"/>
  <c r="BV69" i="1"/>
  <c r="BR69" i="1"/>
  <c r="BS69" i="1" s="1"/>
  <c r="BH60" i="1"/>
  <c r="BI60" i="1" s="1"/>
  <c r="BL60" i="1"/>
  <c r="BH57" i="1"/>
  <c r="BI57" i="1" s="1"/>
  <c r="BL57" i="1"/>
  <c r="BV59" i="1"/>
  <c r="BR59" i="1"/>
  <c r="BV53" i="1"/>
  <c r="BR53" i="1"/>
  <c r="BM54" i="1"/>
  <c r="BQ54" i="1"/>
  <c r="BV64" i="1"/>
  <c r="BR64" i="1"/>
  <c r="BS64" i="1" s="1"/>
  <c r="BH65" i="1"/>
  <c r="BL65" i="1"/>
  <c r="BH55" i="1"/>
  <c r="BL55" i="1"/>
  <c r="BV67" i="1"/>
  <c r="BR67" i="1"/>
  <c r="BS67" i="1" s="1"/>
  <c r="BQ66" i="1"/>
  <c r="BM66" i="1"/>
  <c r="BN66" i="1" s="1"/>
  <c r="BH68" i="1"/>
  <c r="BI68" i="1" s="1"/>
  <c r="BL68" i="1"/>
  <c r="BH62" i="1"/>
  <c r="BI62" i="1" s="1"/>
  <c r="BL62" i="1"/>
  <c r="BV61" i="1"/>
  <c r="BR61" i="1"/>
  <c r="BS61" i="1" s="1"/>
  <c r="BQ58" i="1"/>
  <c r="BM58" i="1"/>
  <c r="BN58" i="1" s="1"/>
  <c r="BM52" i="1"/>
  <c r="BQ52" i="1"/>
  <c r="DD66" i="1"/>
  <c r="DI66" i="1" s="1"/>
  <c r="DD62" i="1"/>
  <c r="DI62" i="1" s="1"/>
  <c r="DD60" i="1"/>
  <c r="DI60" i="1" s="1"/>
  <c r="DN52" i="1"/>
  <c r="BD65" i="1"/>
  <c r="BD55" i="1"/>
  <c r="BD73" i="1" s="1"/>
  <c r="BC73" i="1"/>
  <c r="BD68" i="1"/>
  <c r="DF71" i="1"/>
  <c r="DB71" i="1"/>
  <c r="CA34" i="1"/>
  <c r="BW34" i="1"/>
  <c r="BX34" i="1" s="1"/>
  <c r="BG33" i="1"/>
  <c r="BC33" i="1"/>
  <c r="BD33" i="1" s="1"/>
  <c r="BC25" i="1"/>
  <c r="BF25" i="1"/>
  <c r="CK38" i="1"/>
  <c r="CG38" i="1"/>
  <c r="CH38" i="1" s="1"/>
  <c r="CK40" i="1"/>
  <c r="CG40" i="1"/>
  <c r="BH29" i="1"/>
  <c r="BI29" i="1" s="1"/>
  <c r="BK29" i="1"/>
  <c r="BP21" i="1"/>
  <c r="BM21" i="1"/>
  <c r="BC31" i="1"/>
  <c r="BF31" i="1"/>
  <c r="CG26" i="1"/>
  <c r="CJ26" i="1"/>
  <c r="BH28" i="1"/>
  <c r="BK28" i="1"/>
  <c r="BG39" i="1"/>
  <c r="BC39" i="1"/>
  <c r="CK36" i="1"/>
  <c r="CG36" i="1"/>
  <c r="CK32" i="1"/>
  <c r="CG32" i="1"/>
  <c r="CH32" i="1" s="1"/>
  <c r="BG37" i="1"/>
  <c r="BC37" i="1"/>
  <c r="BR24" i="1"/>
  <c r="BU24" i="1"/>
  <c r="CC32" i="1"/>
  <c r="BG35" i="1"/>
  <c r="BC35" i="1"/>
  <c r="BP30" i="1"/>
  <c r="BM30" i="1"/>
  <c r="BI21" i="1"/>
  <c r="AY25" i="1"/>
  <c r="AY42" i="1" s="1"/>
  <c r="AX42" i="1"/>
  <c r="CC38" i="1"/>
  <c r="DS71" i="1" l="1"/>
  <c r="BN54" i="1"/>
  <c r="BS53" i="1"/>
  <c r="CC209" i="1"/>
  <c r="CR102" i="1"/>
  <c r="CC256" i="1"/>
  <c r="BI55" i="1"/>
  <c r="BI73" i="1" s="1"/>
  <c r="BX108" i="1"/>
  <c r="BX89" i="1"/>
  <c r="BI65" i="1"/>
  <c r="BX94" i="1"/>
  <c r="CH36" i="1"/>
  <c r="BX115" i="1"/>
  <c r="BS221" i="1"/>
  <c r="BD39" i="1"/>
  <c r="BS59" i="1"/>
  <c r="BI70" i="1"/>
  <c r="BX263" i="1"/>
  <c r="CB282" i="1"/>
  <c r="DE277" i="1"/>
  <c r="DA277" i="1"/>
  <c r="DB277" i="1" s="1"/>
  <c r="CH270" i="1"/>
  <c r="CT278" i="1"/>
  <c r="CQ278" i="1"/>
  <c r="CO276" i="1"/>
  <c r="CL276" i="1"/>
  <c r="CC275" i="1"/>
  <c r="CC282" i="1" s="1"/>
  <c r="CJ275" i="1"/>
  <c r="CG275" i="1"/>
  <c r="CH275" i="1" s="1"/>
  <c r="CY280" i="1"/>
  <c r="CV280" i="1"/>
  <c r="CW280" i="1" s="1"/>
  <c r="CU281" i="1"/>
  <c r="CQ281" i="1"/>
  <c r="CR281" i="1" s="1"/>
  <c r="CC271" i="1"/>
  <c r="CL272" i="1"/>
  <c r="CO272" i="1"/>
  <c r="CW277" i="1"/>
  <c r="CL270" i="1"/>
  <c r="CO270" i="1"/>
  <c r="CL274" i="1"/>
  <c r="CM274" i="1" s="1"/>
  <c r="CO274" i="1"/>
  <c r="CL273" i="1"/>
  <c r="CM273" i="1" s="1"/>
  <c r="CO273" i="1"/>
  <c r="CG271" i="1"/>
  <c r="CH271" i="1" s="1"/>
  <c r="CJ271" i="1"/>
  <c r="CG253" i="1"/>
  <c r="CH253" i="1" s="1"/>
  <c r="CJ253" i="1"/>
  <c r="CO262" i="1"/>
  <c r="CL262" i="1"/>
  <c r="CM262" i="1" s="1"/>
  <c r="DB260" i="1"/>
  <c r="CL251" i="1"/>
  <c r="CO251" i="1"/>
  <c r="CL254" i="1"/>
  <c r="CM254" i="1" s="1"/>
  <c r="CO254" i="1"/>
  <c r="CC263" i="1"/>
  <c r="CL255" i="1"/>
  <c r="CO255" i="1"/>
  <c r="CT259" i="1"/>
  <c r="CQ259" i="1"/>
  <c r="CR259" i="1" s="1"/>
  <c r="CB263" i="1"/>
  <c r="CO261" i="1"/>
  <c r="CL261" i="1"/>
  <c r="DI260" i="1"/>
  <c r="DF260" i="1"/>
  <c r="CJ256" i="1"/>
  <c r="CG256" i="1"/>
  <c r="CH251" i="1"/>
  <c r="CH254" i="1"/>
  <c r="CG252" i="1"/>
  <c r="CJ252" i="1"/>
  <c r="BS109" i="1"/>
  <c r="BX90" i="1"/>
  <c r="BZ193" i="1"/>
  <c r="BW193" i="1"/>
  <c r="BX193" i="1" s="1"/>
  <c r="BZ196" i="1"/>
  <c r="BW196" i="1"/>
  <c r="BX196" i="1" s="1"/>
  <c r="BZ182" i="1"/>
  <c r="BW182" i="1"/>
  <c r="BX182" i="1" s="1"/>
  <c r="BU195" i="1"/>
  <c r="BR195" i="1"/>
  <c r="BS195" i="1" s="1"/>
  <c r="BU185" i="1"/>
  <c r="BR185" i="1"/>
  <c r="BS185" i="1" s="1"/>
  <c r="BU197" i="1"/>
  <c r="BR197" i="1"/>
  <c r="BS197" i="1" s="1"/>
  <c r="BZ184" i="1"/>
  <c r="BW184" i="1"/>
  <c r="BX184" i="1" s="1"/>
  <c r="BX86" i="1"/>
  <c r="BZ191" i="1"/>
  <c r="BW191" i="1"/>
  <c r="BX191" i="1" s="1"/>
  <c r="BZ188" i="1"/>
  <c r="BW188" i="1"/>
  <c r="BX188" i="1" s="1"/>
  <c r="BZ190" i="1"/>
  <c r="BW190" i="1"/>
  <c r="BX190" i="1" s="1"/>
  <c r="BN103" i="1"/>
  <c r="BX113" i="1"/>
  <c r="BU187" i="1"/>
  <c r="BR187" i="1"/>
  <c r="BS187" i="1" s="1"/>
  <c r="BU189" i="1"/>
  <c r="BR189" i="1"/>
  <c r="BS189" i="1" s="1"/>
  <c r="BN179" i="1"/>
  <c r="BZ192" i="1"/>
  <c r="BW192" i="1"/>
  <c r="BX192" i="1" s="1"/>
  <c r="BZ183" i="1"/>
  <c r="BW183" i="1"/>
  <c r="BX183" i="1" s="1"/>
  <c r="BZ194" i="1"/>
  <c r="BW194" i="1"/>
  <c r="BX194" i="1" s="1"/>
  <c r="BX112" i="1"/>
  <c r="BX91" i="1"/>
  <c r="BZ180" i="1"/>
  <c r="BW180" i="1"/>
  <c r="BX180" i="1" s="1"/>
  <c r="BU181" i="1"/>
  <c r="BR181" i="1"/>
  <c r="BS181" i="1" s="1"/>
  <c r="BU179" i="1"/>
  <c r="BR179" i="1"/>
  <c r="BS179" i="1" s="1"/>
  <c r="BZ186" i="1"/>
  <c r="BW186" i="1"/>
  <c r="BX186" i="1" s="1"/>
  <c r="BX244" i="1"/>
  <c r="BW244" i="1"/>
  <c r="CO242" i="1"/>
  <c r="CL242" i="1"/>
  <c r="CM242" i="1" s="1"/>
  <c r="CQ238" i="1"/>
  <c r="CR238" i="1" s="1"/>
  <c r="CT238" i="1"/>
  <c r="CO241" i="1"/>
  <c r="CL241" i="1"/>
  <c r="CT240" i="1"/>
  <c r="CQ240" i="1"/>
  <c r="CR240" i="1" s="1"/>
  <c r="CH242" i="1"/>
  <c r="CM238" i="1"/>
  <c r="CH237" i="1"/>
  <c r="CO234" i="1"/>
  <c r="CL234" i="1"/>
  <c r="CT233" i="1"/>
  <c r="CQ233" i="1"/>
  <c r="CR233" i="1" s="1"/>
  <c r="CL236" i="1"/>
  <c r="CM236" i="1" s="1"/>
  <c r="CO236" i="1"/>
  <c r="CL237" i="1"/>
  <c r="CM237" i="1" s="1"/>
  <c r="CO237" i="1"/>
  <c r="CL239" i="1"/>
  <c r="CO239" i="1"/>
  <c r="CM233" i="1"/>
  <c r="BW222" i="1"/>
  <c r="BX222" i="1" s="1"/>
  <c r="BZ222" i="1"/>
  <c r="CB107" i="1"/>
  <c r="CC107" i="1" s="1"/>
  <c r="CE107" i="1"/>
  <c r="CB90" i="1"/>
  <c r="CC90" i="1" s="1"/>
  <c r="CE90" i="1"/>
  <c r="CE98" i="1"/>
  <c r="CB98" i="1"/>
  <c r="CC98" i="1" s="1"/>
  <c r="BX110" i="1"/>
  <c r="BX100" i="1"/>
  <c r="CB106" i="1"/>
  <c r="CC106" i="1" s="1"/>
  <c r="CE106" i="1"/>
  <c r="CE88" i="1"/>
  <c r="CB88" i="1"/>
  <c r="CC88" i="1" s="1"/>
  <c r="CE92" i="1"/>
  <c r="CB92" i="1"/>
  <c r="BX114" i="1"/>
  <c r="BW213" i="1"/>
  <c r="BX213" i="1" s="1"/>
  <c r="BZ213" i="1"/>
  <c r="CE87" i="1"/>
  <c r="CB87" i="1"/>
  <c r="CC87" i="1" s="1"/>
  <c r="BX84" i="1"/>
  <c r="CE86" i="1"/>
  <c r="CB86" i="1"/>
  <c r="CE96" i="1"/>
  <c r="CB96" i="1"/>
  <c r="CC96" i="1" s="1"/>
  <c r="BZ109" i="1"/>
  <c r="BW109" i="1"/>
  <c r="CB225" i="1"/>
  <c r="CC225" i="1" s="1"/>
  <c r="CE225" i="1"/>
  <c r="BW214" i="1"/>
  <c r="BZ214" i="1"/>
  <c r="CB110" i="1"/>
  <c r="CC110" i="1" s="1"/>
  <c r="CE110" i="1"/>
  <c r="CE82" i="1"/>
  <c r="CB82" i="1"/>
  <c r="CE100" i="1"/>
  <c r="CB100" i="1"/>
  <c r="CC100" i="1" s="1"/>
  <c r="CE116" i="1"/>
  <c r="CB116" i="1"/>
  <c r="CB114" i="1"/>
  <c r="CE114" i="1"/>
  <c r="BZ105" i="1"/>
  <c r="BW105" i="1"/>
  <c r="BX105" i="1" s="1"/>
  <c r="CB216" i="1"/>
  <c r="CE216" i="1"/>
  <c r="BW223" i="1"/>
  <c r="BZ223" i="1"/>
  <c r="BW218" i="1"/>
  <c r="BX218" i="1" s="1"/>
  <c r="BZ218" i="1"/>
  <c r="BS213" i="1"/>
  <c r="BS226" i="1" s="1"/>
  <c r="BW215" i="1"/>
  <c r="BZ215" i="1"/>
  <c r="CE84" i="1"/>
  <c r="CB84" i="1"/>
  <c r="CC84" i="1" s="1"/>
  <c r="CB118" i="1"/>
  <c r="CE118" i="1"/>
  <c r="CE89" i="1"/>
  <c r="CB89" i="1"/>
  <c r="CC89" i="1" s="1"/>
  <c r="CE95" i="1"/>
  <c r="CB95" i="1"/>
  <c r="CC95" i="1" s="1"/>
  <c r="CE117" i="1"/>
  <c r="CB117" i="1"/>
  <c r="BZ97" i="1"/>
  <c r="BW97" i="1"/>
  <c r="BX97" i="1" s="1"/>
  <c r="BS219" i="1"/>
  <c r="CB115" i="1"/>
  <c r="CE115" i="1"/>
  <c r="CC224" i="1"/>
  <c r="BZ99" i="1"/>
  <c r="BW99" i="1"/>
  <c r="BX99" i="1" s="1"/>
  <c r="BW217" i="1"/>
  <c r="BX217" i="1" s="1"/>
  <c r="BZ217" i="1"/>
  <c r="CE94" i="1"/>
  <c r="CB94" i="1"/>
  <c r="CC94" i="1" s="1"/>
  <c r="CE93" i="1"/>
  <c r="CB93" i="1"/>
  <c r="CC93" i="1" s="1"/>
  <c r="CE113" i="1"/>
  <c r="CB113" i="1"/>
  <c r="BR226" i="1"/>
  <c r="CB220" i="1"/>
  <c r="CC220" i="1" s="1"/>
  <c r="CE220" i="1"/>
  <c r="CE83" i="1"/>
  <c r="CB83" i="1"/>
  <c r="CE112" i="1"/>
  <c r="CB112" i="1"/>
  <c r="CB111" i="1"/>
  <c r="CE111" i="1"/>
  <c r="BW219" i="1"/>
  <c r="BZ219" i="1"/>
  <c r="BS105" i="1"/>
  <c r="BS218" i="1"/>
  <c r="CE108" i="1"/>
  <c r="CB108" i="1"/>
  <c r="CB91" i="1"/>
  <c r="CE91" i="1"/>
  <c r="BW221" i="1"/>
  <c r="BZ221" i="1"/>
  <c r="BX107" i="1"/>
  <c r="CE81" i="1"/>
  <c r="CB81" i="1"/>
  <c r="CE85" i="1"/>
  <c r="CB85" i="1"/>
  <c r="CH104" i="1"/>
  <c r="CP104" i="1"/>
  <c r="CL104" i="1"/>
  <c r="CM104" i="1" s="1"/>
  <c r="BV103" i="1"/>
  <c r="BR103" i="1"/>
  <c r="BS103" i="1" s="1"/>
  <c r="CZ102" i="1"/>
  <c r="CV102" i="1"/>
  <c r="CZ101" i="1"/>
  <c r="CV101" i="1"/>
  <c r="CW101" i="1" s="1"/>
  <c r="CR101" i="1"/>
  <c r="CE224" i="1"/>
  <c r="CG224" i="1" s="1"/>
  <c r="CH224" i="1" s="1"/>
  <c r="CE212" i="1"/>
  <c r="CG212" i="1" s="1"/>
  <c r="CH212" i="1" s="1"/>
  <c r="CE211" i="1"/>
  <c r="CG211" i="1" s="1"/>
  <c r="CE210" i="1"/>
  <c r="CG210" i="1" s="1"/>
  <c r="CE209" i="1"/>
  <c r="CG209" i="1" s="1"/>
  <c r="CH209" i="1" s="1"/>
  <c r="BP70" i="1"/>
  <c r="BM70" i="1"/>
  <c r="BN70" i="1" s="1"/>
  <c r="BQ68" i="1"/>
  <c r="BM68" i="1"/>
  <c r="BN68" i="1" s="1"/>
  <c r="BQ65" i="1"/>
  <c r="BM65" i="1"/>
  <c r="BN65" i="1" s="1"/>
  <c r="BV54" i="1"/>
  <c r="BR54" i="1"/>
  <c r="BS54" i="1" s="1"/>
  <c r="BQ60" i="1"/>
  <c r="BM60" i="1"/>
  <c r="BN60" i="1" s="1"/>
  <c r="CA61" i="1"/>
  <c r="BW61" i="1"/>
  <c r="CA67" i="1"/>
  <c r="BW67" i="1"/>
  <c r="BX67" i="1" s="1"/>
  <c r="CA59" i="1"/>
  <c r="BW59" i="1"/>
  <c r="BX59" i="1" s="1"/>
  <c r="CA56" i="1"/>
  <c r="BW56" i="1"/>
  <c r="BH73" i="1"/>
  <c r="BQ62" i="1"/>
  <c r="BM62" i="1"/>
  <c r="BM55" i="1"/>
  <c r="BN55" i="1" s="1"/>
  <c r="BQ55" i="1"/>
  <c r="BQ57" i="1"/>
  <c r="BM57" i="1"/>
  <c r="BM63" i="1"/>
  <c r="BN63" i="1" s="1"/>
  <c r="BQ63" i="1"/>
  <c r="BV58" i="1"/>
  <c r="BR58" i="1"/>
  <c r="BS58" i="1" s="1"/>
  <c r="BV66" i="1"/>
  <c r="BR66" i="1"/>
  <c r="BS66" i="1" s="1"/>
  <c r="CA64" i="1"/>
  <c r="BW64" i="1"/>
  <c r="CA53" i="1"/>
  <c r="BW53" i="1"/>
  <c r="BX53" i="1" s="1"/>
  <c r="CA69" i="1"/>
  <c r="BW69" i="1"/>
  <c r="BX69" i="1" s="1"/>
  <c r="BR52" i="1"/>
  <c r="BV52" i="1"/>
  <c r="BN52" i="1"/>
  <c r="DN67" i="1"/>
  <c r="DN56" i="1"/>
  <c r="DN59" i="1"/>
  <c r="DN61" i="1"/>
  <c r="DN54" i="1"/>
  <c r="DN63" i="1"/>
  <c r="DN55" i="1"/>
  <c r="DN64" i="1"/>
  <c r="DN65" i="1"/>
  <c r="DN69" i="1"/>
  <c r="DN53" i="1"/>
  <c r="DN68" i="1"/>
  <c r="DN57" i="1"/>
  <c r="DN58" i="1"/>
  <c r="DN71" i="1"/>
  <c r="DP71" i="1" s="1"/>
  <c r="DK71" i="1"/>
  <c r="DG71" i="1"/>
  <c r="CB34" i="1"/>
  <c r="CC34" i="1" s="1"/>
  <c r="CF34" i="1"/>
  <c r="BI28" i="1"/>
  <c r="BD25" i="1"/>
  <c r="BC42" i="1"/>
  <c r="BU30" i="1"/>
  <c r="BR30" i="1"/>
  <c r="BS30" i="1" s="1"/>
  <c r="BD37" i="1"/>
  <c r="CP32" i="1"/>
  <c r="CL32" i="1"/>
  <c r="BL39" i="1"/>
  <c r="BH39" i="1"/>
  <c r="BI39" i="1" s="1"/>
  <c r="BH31" i="1"/>
  <c r="BK31" i="1"/>
  <c r="BM29" i="1"/>
  <c r="BP29" i="1"/>
  <c r="BN30" i="1"/>
  <c r="CH26" i="1"/>
  <c r="BU21" i="1"/>
  <c r="BR21" i="1"/>
  <c r="CP40" i="1"/>
  <c r="CL40" i="1"/>
  <c r="CM40" i="1" s="1"/>
  <c r="BD35" i="1"/>
  <c r="BW24" i="1"/>
  <c r="BX24" i="1" s="1"/>
  <c r="BZ24" i="1"/>
  <c r="BL37" i="1"/>
  <c r="BH37" i="1"/>
  <c r="BI37" i="1" s="1"/>
  <c r="BD31" i="1"/>
  <c r="CP38" i="1"/>
  <c r="CL38" i="1"/>
  <c r="BL33" i="1"/>
  <c r="BH33" i="1"/>
  <c r="BL35" i="1"/>
  <c r="BH35" i="1"/>
  <c r="BI35" i="1" s="1"/>
  <c r="BS24" i="1"/>
  <c r="CP36" i="1"/>
  <c r="CL36" i="1"/>
  <c r="CM36" i="1" s="1"/>
  <c r="BM28" i="1"/>
  <c r="BP28" i="1"/>
  <c r="CL26" i="1"/>
  <c r="CM26" i="1" s="1"/>
  <c r="CO26" i="1"/>
  <c r="BN21" i="1"/>
  <c r="CH40" i="1"/>
  <c r="BH25" i="1"/>
  <c r="BK25" i="1"/>
  <c r="BD42" i="1" l="1"/>
  <c r="BX64" i="1"/>
  <c r="BN57" i="1"/>
  <c r="CC113" i="1"/>
  <c r="BN28" i="1"/>
  <c r="CH210" i="1"/>
  <c r="CC114" i="1"/>
  <c r="BN62" i="1"/>
  <c r="CC91" i="1"/>
  <c r="BN73" i="1"/>
  <c r="BX61" i="1"/>
  <c r="BX219" i="1"/>
  <c r="BI31" i="1"/>
  <c r="BX56" i="1"/>
  <c r="CH211" i="1"/>
  <c r="CC82" i="1"/>
  <c r="CC86" i="1"/>
  <c r="DG260" i="1"/>
  <c r="CG263" i="1"/>
  <c r="CG282" i="1"/>
  <c r="CH282" i="1"/>
  <c r="CQ273" i="1"/>
  <c r="CR273" i="1" s="1"/>
  <c r="CT273" i="1"/>
  <c r="CM270" i="1"/>
  <c r="DD280" i="1"/>
  <c r="DA280" i="1"/>
  <c r="CT276" i="1"/>
  <c r="CQ276" i="1"/>
  <c r="CR276" i="1" s="1"/>
  <c r="CL271" i="1"/>
  <c r="CL282" i="1" s="1"/>
  <c r="CO271" i="1"/>
  <c r="CQ274" i="1"/>
  <c r="CT274" i="1"/>
  <c r="CQ272" i="1"/>
  <c r="CR272" i="1" s="1"/>
  <c r="CT272" i="1"/>
  <c r="CR278" i="1"/>
  <c r="CQ270" i="1"/>
  <c r="CT270" i="1"/>
  <c r="CM276" i="1"/>
  <c r="CM272" i="1"/>
  <c r="CZ281" i="1"/>
  <c r="CV281" i="1"/>
  <c r="CO275" i="1"/>
  <c r="CL275" i="1"/>
  <c r="CY278" i="1"/>
  <c r="CV278" i="1"/>
  <c r="CW278" i="1" s="1"/>
  <c r="DJ277" i="1"/>
  <c r="DF277" i="1"/>
  <c r="CL252" i="1"/>
  <c r="CM252" i="1" s="1"/>
  <c r="CO252" i="1"/>
  <c r="CH256" i="1"/>
  <c r="CT262" i="1"/>
  <c r="CQ262" i="1"/>
  <c r="CO256" i="1"/>
  <c r="CL256" i="1"/>
  <c r="CM256" i="1" s="1"/>
  <c r="CT261" i="1"/>
  <c r="CQ261" i="1"/>
  <c r="CR261" i="1" s="1"/>
  <c r="CY259" i="1"/>
  <c r="CV259" i="1"/>
  <c r="CW259" i="1" s="1"/>
  <c r="CQ254" i="1"/>
  <c r="CT254" i="1"/>
  <c r="CQ255" i="1"/>
  <c r="CR255" i="1" s="1"/>
  <c r="CT255" i="1"/>
  <c r="CL253" i="1"/>
  <c r="CO253" i="1"/>
  <c r="CM261" i="1"/>
  <c r="CM251" i="1"/>
  <c r="CH252" i="1"/>
  <c r="DN260" i="1"/>
  <c r="DP260" i="1" s="1"/>
  <c r="DQ260" i="1" s="1"/>
  <c r="DK260" i="1"/>
  <c r="DS260" i="1" s="1"/>
  <c r="CM255" i="1"/>
  <c r="CQ251" i="1"/>
  <c r="CT251" i="1"/>
  <c r="CC115" i="1"/>
  <c r="CE183" i="1"/>
  <c r="CB183" i="1"/>
  <c r="CC183" i="1" s="1"/>
  <c r="CE191" i="1"/>
  <c r="CB191" i="1"/>
  <c r="CC191" i="1" s="1"/>
  <c r="CE182" i="1"/>
  <c r="CB182" i="1"/>
  <c r="CC182" i="1" s="1"/>
  <c r="CE193" i="1"/>
  <c r="CB193" i="1"/>
  <c r="CC193" i="1" s="1"/>
  <c r="BZ179" i="1"/>
  <c r="BW179" i="1"/>
  <c r="BX179" i="1" s="1"/>
  <c r="CE180" i="1"/>
  <c r="CB180" i="1"/>
  <c r="CC180" i="1" s="1"/>
  <c r="BZ187" i="1"/>
  <c r="BW187" i="1"/>
  <c r="BX187" i="1" s="1"/>
  <c r="BZ197" i="1"/>
  <c r="BW197" i="1"/>
  <c r="BX197" i="1" s="1"/>
  <c r="BZ195" i="1"/>
  <c r="BW195" i="1"/>
  <c r="BX195" i="1" s="1"/>
  <c r="CE194" i="1"/>
  <c r="CB194" i="1"/>
  <c r="CC194" i="1" s="1"/>
  <c r="CE192" i="1"/>
  <c r="CB192" i="1"/>
  <c r="CC192" i="1" s="1"/>
  <c r="CE190" i="1"/>
  <c r="CB190" i="1"/>
  <c r="CC190" i="1" s="1"/>
  <c r="CE188" i="1"/>
  <c r="CB188" i="1"/>
  <c r="CC188" i="1" s="1"/>
  <c r="CE196" i="1"/>
  <c r="CB196" i="1"/>
  <c r="CC196" i="1" s="1"/>
  <c r="CC92" i="1"/>
  <c r="CE186" i="1"/>
  <c r="CB186" i="1"/>
  <c r="CC186" i="1" s="1"/>
  <c r="BZ181" i="1"/>
  <c r="BW181" i="1"/>
  <c r="BX181" i="1" s="1"/>
  <c r="BZ189" i="1"/>
  <c r="BW189" i="1"/>
  <c r="BX189" i="1" s="1"/>
  <c r="CE184" i="1"/>
  <c r="CB184" i="1"/>
  <c r="CC184" i="1" s="1"/>
  <c r="BZ185" i="1"/>
  <c r="BW185" i="1"/>
  <c r="BX185" i="1" s="1"/>
  <c r="CV238" i="1"/>
  <c r="CY238" i="1"/>
  <c r="CM234" i="1"/>
  <c r="CY240" i="1"/>
  <c r="CV240" i="1"/>
  <c r="CW240" i="1" s="1"/>
  <c r="CQ237" i="1"/>
  <c r="CR237" i="1" s="1"/>
  <c r="CT237" i="1"/>
  <c r="CC244" i="1"/>
  <c r="CQ239" i="1"/>
  <c r="CR239" i="1" s="1"/>
  <c r="CT239" i="1"/>
  <c r="CY233" i="1"/>
  <c r="CV233" i="1"/>
  <c r="CT234" i="1"/>
  <c r="CQ234" i="1"/>
  <c r="CR234" i="1" s="1"/>
  <c r="CM241" i="1"/>
  <c r="CM239" i="1"/>
  <c r="CQ236" i="1"/>
  <c r="CR236" i="1" s="1"/>
  <c r="CT236" i="1"/>
  <c r="CB244" i="1"/>
  <c r="CT241" i="1"/>
  <c r="CQ241" i="1"/>
  <c r="CR241" i="1" s="1"/>
  <c r="CQ242" i="1"/>
  <c r="CT242" i="1"/>
  <c r="CJ85" i="1"/>
  <c r="CG85" i="1"/>
  <c r="CH85" i="1" s="1"/>
  <c r="CC83" i="1"/>
  <c r="CC216" i="1"/>
  <c r="CG116" i="1"/>
  <c r="CJ116" i="1"/>
  <c r="BX214" i="1"/>
  <c r="CG86" i="1"/>
  <c r="CJ86" i="1"/>
  <c r="CG87" i="1"/>
  <c r="CJ87" i="1"/>
  <c r="CG88" i="1"/>
  <c r="CJ88" i="1"/>
  <c r="CG98" i="1"/>
  <c r="CH98" i="1" s="1"/>
  <c r="CJ98" i="1"/>
  <c r="CC81" i="1"/>
  <c r="CG118" i="1"/>
  <c r="CJ118" i="1"/>
  <c r="CG225" i="1"/>
  <c r="CH225" i="1" s="1"/>
  <c r="CJ225" i="1"/>
  <c r="CB213" i="1"/>
  <c r="CE213" i="1"/>
  <c r="CG106" i="1"/>
  <c r="CJ106" i="1"/>
  <c r="CB222" i="1"/>
  <c r="CE222" i="1"/>
  <c r="CJ81" i="1"/>
  <c r="CG81" i="1"/>
  <c r="CH81" i="1" s="1"/>
  <c r="CB221" i="1"/>
  <c r="CE221" i="1"/>
  <c r="CB219" i="1"/>
  <c r="CC219" i="1" s="1"/>
  <c r="CE219" i="1"/>
  <c r="CC112" i="1"/>
  <c r="CB217" i="1"/>
  <c r="CE217" i="1"/>
  <c r="CG95" i="1"/>
  <c r="CJ95" i="1"/>
  <c r="CC118" i="1"/>
  <c r="CB215" i="1"/>
  <c r="CE215" i="1"/>
  <c r="CB218" i="1"/>
  <c r="CE218" i="1"/>
  <c r="CE105" i="1"/>
  <c r="CB105" i="1"/>
  <c r="CG100" i="1"/>
  <c r="CJ100" i="1"/>
  <c r="CG96" i="1"/>
  <c r="CH96" i="1" s="1"/>
  <c r="CJ96" i="1"/>
  <c r="CG92" i="1"/>
  <c r="CH92" i="1" s="1"/>
  <c r="CJ92" i="1"/>
  <c r="CG91" i="1"/>
  <c r="CH91" i="1" s="1"/>
  <c r="CJ91" i="1"/>
  <c r="CG108" i="1"/>
  <c r="CH108" i="1" s="1"/>
  <c r="CJ108" i="1"/>
  <c r="CG111" i="1"/>
  <c r="CH111" i="1" s="1"/>
  <c r="CJ111" i="1"/>
  <c r="CG113" i="1"/>
  <c r="CJ113" i="1"/>
  <c r="CG115" i="1"/>
  <c r="CH115" i="1" s="1"/>
  <c r="CJ115" i="1"/>
  <c r="CG117" i="1"/>
  <c r="CH117" i="1" s="1"/>
  <c r="CJ117" i="1"/>
  <c r="CG89" i="1"/>
  <c r="CJ89" i="1"/>
  <c r="CJ84" i="1"/>
  <c r="CG84" i="1"/>
  <c r="CB223" i="1"/>
  <c r="CC223" i="1" s="1"/>
  <c r="CE223" i="1"/>
  <c r="CG114" i="1"/>
  <c r="CH114" i="1" s="1"/>
  <c r="CJ114" i="1"/>
  <c r="CJ82" i="1"/>
  <c r="CG82" i="1"/>
  <c r="CH82" i="1" s="1"/>
  <c r="CB109" i="1"/>
  <c r="CC109" i="1" s="1"/>
  <c r="CE109" i="1"/>
  <c r="CC111" i="1"/>
  <c r="CJ83" i="1"/>
  <c r="CG83" i="1"/>
  <c r="CH83" i="1" s="1"/>
  <c r="CG94" i="1"/>
  <c r="CH94" i="1" s="1"/>
  <c r="CJ94" i="1"/>
  <c r="CB99" i="1"/>
  <c r="CC99" i="1" s="1"/>
  <c r="CE99" i="1"/>
  <c r="CE97" i="1"/>
  <c r="CB97" i="1"/>
  <c r="CC97" i="1" s="1"/>
  <c r="BX223" i="1"/>
  <c r="BX226" i="1" s="1"/>
  <c r="CG110" i="1"/>
  <c r="CJ110" i="1"/>
  <c r="CG90" i="1"/>
  <c r="CJ90" i="1"/>
  <c r="BW226" i="1"/>
  <c r="CC85" i="1"/>
  <c r="BX221" i="1"/>
  <c r="CC108" i="1"/>
  <c r="CG112" i="1"/>
  <c r="CJ112" i="1"/>
  <c r="CG220" i="1"/>
  <c r="CH220" i="1" s="1"/>
  <c r="CJ220" i="1"/>
  <c r="CG93" i="1"/>
  <c r="CJ93" i="1"/>
  <c r="CC117" i="1"/>
  <c r="BX215" i="1"/>
  <c r="CG216" i="1"/>
  <c r="CH216" i="1" s="1"/>
  <c r="CJ216" i="1"/>
  <c r="CC116" i="1"/>
  <c r="CB214" i="1"/>
  <c r="CC214" i="1" s="1"/>
  <c r="CE214" i="1"/>
  <c r="BX109" i="1"/>
  <c r="CG107" i="1"/>
  <c r="CJ107" i="1"/>
  <c r="CU104" i="1"/>
  <c r="CQ104" i="1"/>
  <c r="BW103" i="1"/>
  <c r="CA103" i="1"/>
  <c r="CW102" i="1"/>
  <c r="DE102" i="1"/>
  <c r="DA102" i="1"/>
  <c r="DB102" i="1" s="1"/>
  <c r="DE101" i="1"/>
  <c r="DA101" i="1"/>
  <c r="DB101" i="1" s="1"/>
  <c r="CJ224" i="1"/>
  <c r="CL224" i="1" s="1"/>
  <c r="CM224" i="1" s="1"/>
  <c r="CJ212" i="1"/>
  <c r="CL212" i="1" s="1"/>
  <c r="CM212" i="1" s="1"/>
  <c r="CJ211" i="1"/>
  <c r="CL211" i="1" s="1"/>
  <c r="CM211" i="1" s="1"/>
  <c r="CJ210" i="1"/>
  <c r="CL210" i="1" s="1"/>
  <c r="CM210" i="1" s="1"/>
  <c r="CJ209" i="1"/>
  <c r="CL209" i="1" s="1"/>
  <c r="CM209" i="1" s="1"/>
  <c r="BU70" i="1"/>
  <c r="BR70" i="1"/>
  <c r="BS70" i="1" s="1"/>
  <c r="CF53" i="1"/>
  <c r="CB53" i="1"/>
  <c r="CA66" i="1"/>
  <c r="BW66" i="1"/>
  <c r="BM73" i="1"/>
  <c r="CF56" i="1"/>
  <c r="CB56" i="1"/>
  <c r="CC56" i="1" s="1"/>
  <c r="CF67" i="1"/>
  <c r="CB67" i="1"/>
  <c r="BV60" i="1"/>
  <c r="BR60" i="1"/>
  <c r="BV65" i="1"/>
  <c r="BR65" i="1"/>
  <c r="CF69" i="1"/>
  <c r="CB69" i="1"/>
  <c r="CC69" i="1" s="1"/>
  <c r="CF64" i="1"/>
  <c r="CB64" i="1"/>
  <c r="CC64" i="1" s="1"/>
  <c r="CA58" i="1"/>
  <c r="BW58" i="1"/>
  <c r="BX58" i="1" s="1"/>
  <c r="BV57" i="1"/>
  <c r="BR57" i="1"/>
  <c r="BS57" i="1" s="1"/>
  <c r="BV62" i="1"/>
  <c r="BR62" i="1"/>
  <c r="BS62" i="1" s="1"/>
  <c r="BV63" i="1"/>
  <c r="BR63" i="1"/>
  <c r="BS63" i="1" s="1"/>
  <c r="BV55" i="1"/>
  <c r="BR55" i="1"/>
  <c r="BS55" i="1" s="1"/>
  <c r="CF59" i="1"/>
  <c r="CB59" i="1"/>
  <c r="CF61" i="1"/>
  <c r="CB61" i="1"/>
  <c r="CC61" i="1" s="1"/>
  <c r="CA54" i="1"/>
  <c r="BW54" i="1"/>
  <c r="BX54" i="1" s="1"/>
  <c r="BV68" i="1"/>
  <c r="BR68" i="1"/>
  <c r="CA52" i="1"/>
  <c r="BW52" i="1"/>
  <c r="BS52" i="1"/>
  <c r="DN60" i="1"/>
  <c r="DN66" i="1"/>
  <c r="DN62" i="1"/>
  <c r="DL71" i="1"/>
  <c r="DT71" i="1"/>
  <c r="DX71" i="1" s="1"/>
  <c r="DQ71" i="1"/>
  <c r="CK34" i="1"/>
  <c r="CG34" i="1"/>
  <c r="BS21" i="1"/>
  <c r="CM32" i="1"/>
  <c r="BM25" i="1"/>
  <c r="BP25" i="1"/>
  <c r="BR28" i="1"/>
  <c r="BU28" i="1"/>
  <c r="BQ35" i="1"/>
  <c r="BM35" i="1"/>
  <c r="BN35" i="1" s="1"/>
  <c r="BQ33" i="1"/>
  <c r="BM33" i="1"/>
  <c r="BN33" i="1" s="1"/>
  <c r="BZ21" i="1"/>
  <c r="BW21" i="1"/>
  <c r="CU32" i="1"/>
  <c r="CQ32" i="1"/>
  <c r="CR32" i="1" s="1"/>
  <c r="BZ30" i="1"/>
  <c r="BW30" i="1"/>
  <c r="CU36" i="1"/>
  <c r="CQ36" i="1"/>
  <c r="CB24" i="1"/>
  <c r="CE24" i="1"/>
  <c r="BM31" i="1"/>
  <c r="BP31" i="1"/>
  <c r="CM38" i="1"/>
  <c r="BU29" i="1"/>
  <c r="BR29" i="1"/>
  <c r="BS29" i="1" s="1"/>
  <c r="BI33" i="1"/>
  <c r="BI25" i="1"/>
  <c r="BI42" i="1" s="1"/>
  <c r="BH42" i="1"/>
  <c r="CQ26" i="1"/>
  <c r="CR26" i="1" s="1"/>
  <c r="CT26" i="1"/>
  <c r="CU38" i="1"/>
  <c r="CQ38" i="1"/>
  <c r="CR38" i="1" s="1"/>
  <c r="BQ37" i="1"/>
  <c r="BM37" i="1"/>
  <c r="BN37" i="1" s="1"/>
  <c r="CU40" i="1"/>
  <c r="CQ40" i="1"/>
  <c r="BN29" i="1"/>
  <c r="BQ39" i="1"/>
  <c r="BM39" i="1"/>
  <c r="CH34" i="1" l="1"/>
  <c r="BS73" i="1"/>
  <c r="CC53" i="1"/>
  <c r="CR104" i="1"/>
  <c r="CH87" i="1"/>
  <c r="CC59" i="1"/>
  <c r="BS65" i="1"/>
  <c r="CC67" i="1"/>
  <c r="CC221" i="1"/>
  <c r="BX66" i="1"/>
  <c r="CH95" i="1"/>
  <c r="BS68" i="1"/>
  <c r="BS60" i="1"/>
  <c r="CH90" i="1"/>
  <c r="CC215" i="1"/>
  <c r="CL263" i="1"/>
  <c r="DD278" i="1"/>
  <c r="DA278" i="1"/>
  <c r="CW281" i="1"/>
  <c r="CV274" i="1"/>
  <c r="CW274" i="1" s="1"/>
  <c r="CY274" i="1"/>
  <c r="DG277" i="1"/>
  <c r="DE281" i="1"/>
  <c r="DA281" i="1"/>
  <c r="DB281" i="1" s="1"/>
  <c r="CR274" i="1"/>
  <c r="CY276" i="1"/>
  <c r="CV276" i="1"/>
  <c r="DO277" i="1"/>
  <c r="DP277" i="1" s="1"/>
  <c r="DQ277" i="1" s="1"/>
  <c r="DK277" i="1"/>
  <c r="DL277" i="1" s="1"/>
  <c r="CM275" i="1"/>
  <c r="CV270" i="1"/>
  <c r="CY270" i="1"/>
  <c r="CV272" i="1"/>
  <c r="CW272" i="1" s="1"/>
  <c r="CY272" i="1"/>
  <c r="CQ271" i="1"/>
  <c r="CR271" i="1" s="1"/>
  <c r="CT271" i="1"/>
  <c r="DB280" i="1"/>
  <c r="CV273" i="1"/>
  <c r="CY273" i="1"/>
  <c r="CT275" i="1"/>
  <c r="CQ275" i="1"/>
  <c r="CR275" i="1" s="1"/>
  <c r="CR270" i="1"/>
  <c r="CM271" i="1"/>
  <c r="CM282" i="1" s="1"/>
  <c r="DI280" i="1"/>
  <c r="DF280" i="1"/>
  <c r="DG280" i="1" s="1"/>
  <c r="CH263" i="1"/>
  <c r="CR251" i="1"/>
  <c r="DD259" i="1"/>
  <c r="DA259" i="1"/>
  <c r="CM253" i="1"/>
  <c r="CV254" i="1"/>
  <c r="CW254" i="1" s="1"/>
  <c r="CY254" i="1"/>
  <c r="CQ252" i="1"/>
  <c r="CT252" i="1"/>
  <c r="CV255" i="1"/>
  <c r="CY255" i="1"/>
  <c r="CR254" i="1"/>
  <c r="CY261" i="1"/>
  <c r="CV261" i="1"/>
  <c r="CW261" i="1" s="1"/>
  <c r="CY262" i="1"/>
  <c r="CV262" i="1"/>
  <c r="CW262" i="1" s="1"/>
  <c r="CQ253" i="1"/>
  <c r="CR253" i="1" s="1"/>
  <c r="CT253" i="1"/>
  <c r="CT256" i="1"/>
  <c r="CQ256" i="1"/>
  <c r="CM263" i="1"/>
  <c r="CR262" i="1"/>
  <c r="CV251" i="1"/>
  <c r="CY251" i="1"/>
  <c r="DL260" i="1"/>
  <c r="CB226" i="1"/>
  <c r="CH112" i="1"/>
  <c r="CH100" i="1"/>
  <c r="CH118" i="1"/>
  <c r="CH116" i="1"/>
  <c r="CE189" i="1"/>
  <c r="CB189" i="1"/>
  <c r="CC189" i="1" s="1"/>
  <c r="CE181" i="1"/>
  <c r="CB181" i="1"/>
  <c r="CC181" i="1" s="1"/>
  <c r="CJ194" i="1"/>
  <c r="CG194" i="1"/>
  <c r="CH194" i="1" s="1"/>
  <c r="CE197" i="1"/>
  <c r="CB197" i="1"/>
  <c r="CC197" i="1" s="1"/>
  <c r="CE187" i="1"/>
  <c r="CB187" i="1"/>
  <c r="CC187" i="1" s="1"/>
  <c r="CJ182" i="1"/>
  <c r="CG182" i="1"/>
  <c r="CH182" i="1" s="1"/>
  <c r="CJ184" i="1"/>
  <c r="CG184" i="1"/>
  <c r="CH184" i="1" s="1"/>
  <c r="CJ188" i="1"/>
  <c r="CG188" i="1"/>
  <c r="CH188" i="1" s="1"/>
  <c r="CE179" i="1"/>
  <c r="CB179" i="1"/>
  <c r="CC179" i="1" s="1"/>
  <c r="CJ186" i="1"/>
  <c r="CG186" i="1"/>
  <c r="CH186" i="1" s="1"/>
  <c r="CJ192" i="1"/>
  <c r="CG192" i="1"/>
  <c r="CH192" i="1" s="1"/>
  <c r="CE195" i="1"/>
  <c r="CB195" i="1"/>
  <c r="CC195" i="1" s="1"/>
  <c r="CJ193" i="1"/>
  <c r="CG193" i="1"/>
  <c r="CH193" i="1" s="1"/>
  <c r="CJ191" i="1"/>
  <c r="CG191" i="1"/>
  <c r="CH191" i="1" s="1"/>
  <c r="CJ183" i="1"/>
  <c r="CG183" i="1"/>
  <c r="CH183" i="1" s="1"/>
  <c r="CE185" i="1"/>
  <c r="CB185" i="1"/>
  <c r="CC185" i="1" s="1"/>
  <c r="CJ196" i="1"/>
  <c r="CG196" i="1"/>
  <c r="CH196" i="1" s="1"/>
  <c r="CJ190" i="1"/>
  <c r="CG190" i="1"/>
  <c r="CH190" i="1" s="1"/>
  <c r="CJ180" i="1"/>
  <c r="CG180" i="1"/>
  <c r="CH180" i="1" s="1"/>
  <c r="CH244" i="1"/>
  <c r="CG244" i="1"/>
  <c r="DD233" i="1"/>
  <c r="DA233" i="1"/>
  <c r="DB233" i="1" s="1"/>
  <c r="DA238" i="1"/>
  <c r="DB238" i="1" s="1"/>
  <c r="DD238" i="1"/>
  <c r="CW238" i="1"/>
  <c r="CR242" i="1"/>
  <c r="CY241" i="1"/>
  <c r="CV241" i="1"/>
  <c r="CW241" i="1" s="1"/>
  <c r="CY234" i="1"/>
  <c r="CV234" i="1"/>
  <c r="CV239" i="1"/>
  <c r="CY239" i="1"/>
  <c r="DD240" i="1"/>
  <c r="DA240" i="1"/>
  <c r="CY242" i="1"/>
  <c r="CV242" i="1"/>
  <c r="CW242" i="1" s="1"/>
  <c r="CV236" i="1"/>
  <c r="CW236" i="1" s="1"/>
  <c r="CY236" i="1"/>
  <c r="CW233" i="1"/>
  <c r="CV237" i="1"/>
  <c r="CY237" i="1"/>
  <c r="CG99" i="1"/>
  <c r="CH99" i="1" s="1"/>
  <c r="CJ99" i="1"/>
  <c r="CG109" i="1"/>
  <c r="CH109" i="1" s="1"/>
  <c r="CJ109" i="1"/>
  <c r="CO114" i="1"/>
  <c r="CL114" i="1"/>
  <c r="CO117" i="1"/>
  <c r="CL117" i="1"/>
  <c r="CO108" i="1"/>
  <c r="CL108" i="1"/>
  <c r="CO100" i="1"/>
  <c r="CL100" i="1"/>
  <c r="CG215" i="1"/>
  <c r="CH215" i="1" s="1"/>
  <c r="CJ215" i="1"/>
  <c r="CG217" i="1"/>
  <c r="CH217" i="1" s="1"/>
  <c r="CJ217" i="1"/>
  <c r="CO106" i="1"/>
  <c r="CL106" i="1"/>
  <c r="CO88" i="1"/>
  <c r="CL88" i="1"/>
  <c r="CO86" i="1"/>
  <c r="CL86" i="1"/>
  <c r="CO116" i="1"/>
  <c r="CL116" i="1"/>
  <c r="CM116" i="1" s="1"/>
  <c r="CL216" i="1"/>
  <c r="CO216" i="1"/>
  <c r="CO81" i="1"/>
  <c r="CL81" i="1"/>
  <c r="CH106" i="1"/>
  <c r="CH88" i="1"/>
  <c r="CH86" i="1"/>
  <c r="CO107" i="1"/>
  <c r="CL107" i="1"/>
  <c r="CO110" i="1"/>
  <c r="CL110" i="1"/>
  <c r="CM110" i="1" s="1"/>
  <c r="CO94" i="1"/>
  <c r="CL94" i="1"/>
  <c r="CG223" i="1"/>
  <c r="CJ223" i="1"/>
  <c r="CO89" i="1"/>
  <c r="CL89" i="1"/>
  <c r="CL115" i="1"/>
  <c r="CO115" i="1"/>
  <c r="CL111" i="1"/>
  <c r="CO111" i="1"/>
  <c r="CO91" i="1"/>
  <c r="CL91" i="1"/>
  <c r="CM91" i="1" s="1"/>
  <c r="CO96" i="1"/>
  <c r="CL96" i="1"/>
  <c r="CM96" i="1" s="1"/>
  <c r="CG218" i="1"/>
  <c r="CH218" i="1" s="1"/>
  <c r="CJ218" i="1"/>
  <c r="CG221" i="1"/>
  <c r="CJ221" i="1"/>
  <c r="CG222" i="1"/>
  <c r="CH222" i="1" s="1"/>
  <c r="CJ222" i="1"/>
  <c r="CG213" i="1"/>
  <c r="CH213" i="1" s="1"/>
  <c r="CJ213" i="1"/>
  <c r="CO118" i="1"/>
  <c r="CL118" i="1"/>
  <c r="CO98" i="1"/>
  <c r="CL98" i="1"/>
  <c r="CM98" i="1" s="1"/>
  <c r="CO87" i="1"/>
  <c r="CL87" i="1"/>
  <c r="CM87" i="1" s="1"/>
  <c r="CG214" i="1"/>
  <c r="CH214" i="1" s="1"/>
  <c r="CJ214" i="1"/>
  <c r="CH93" i="1"/>
  <c r="CO90" i="1"/>
  <c r="CL90" i="1"/>
  <c r="CM90" i="1" s="1"/>
  <c r="CH84" i="1"/>
  <c r="CL113" i="1"/>
  <c r="CM113" i="1" s="1"/>
  <c r="CO113" i="1"/>
  <c r="CO92" i="1"/>
  <c r="CL92" i="1"/>
  <c r="CG105" i="1"/>
  <c r="CH105" i="1" s="1"/>
  <c r="CJ105" i="1"/>
  <c r="CO95" i="1"/>
  <c r="CL95" i="1"/>
  <c r="CM95" i="1" s="1"/>
  <c r="CG219" i="1"/>
  <c r="CH219" i="1" s="1"/>
  <c r="CJ219" i="1"/>
  <c r="CL225" i="1"/>
  <c r="CM225" i="1" s="1"/>
  <c r="CO225" i="1"/>
  <c r="CL220" i="1"/>
  <c r="CO220" i="1"/>
  <c r="CO83" i="1"/>
  <c r="CL83" i="1"/>
  <c r="CO84" i="1"/>
  <c r="CL84" i="1"/>
  <c r="CM84" i="1" s="1"/>
  <c r="CH113" i="1"/>
  <c r="CC217" i="1"/>
  <c r="CH107" i="1"/>
  <c r="CO93" i="1"/>
  <c r="CL93" i="1"/>
  <c r="CO112" i="1"/>
  <c r="CL112" i="1"/>
  <c r="CM112" i="1" s="1"/>
  <c r="CH110" i="1"/>
  <c r="CG97" i="1"/>
  <c r="CH97" i="1" s="1"/>
  <c r="CJ97" i="1"/>
  <c r="CL82" i="1"/>
  <c r="CO82" i="1"/>
  <c r="CH89" i="1"/>
  <c r="CC105" i="1"/>
  <c r="CC218" i="1"/>
  <c r="CC222" i="1"/>
  <c r="CC213" i="1"/>
  <c r="CC226" i="1" s="1"/>
  <c r="CO85" i="1"/>
  <c r="CL85" i="1"/>
  <c r="CV104" i="1"/>
  <c r="CZ104" i="1"/>
  <c r="CF103" i="1"/>
  <c r="CB103" i="1"/>
  <c r="BX103" i="1"/>
  <c r="DJ102" i="1"/>
  <c r="DF102" i="1"/>
  <c r="DG102" i="1" s="1"/>
  <c r="DJ101" i="1"/>
  <c r="DF101" i="1"/>
  <c r="DG101" i="1" s="1"/>
  <c r="CO224" i="1"/>
  <c r="CQ224" i="1" s="1"/>
  <c r="CR224" i="1" s="1"/>
  <c r="CO212" i="1"/>
  <c r="CQ212" i="1" s="1"/>
  <c r="CO211" i="1"/>
  <c r="CQ211" i="1" s="1"/>
  <c r="CO210" i="1"/>
  <c r="CQ210" i="1" s="1"/>
  <c r="CR210" i="1" s="1"/>
  <c r="CO209" i="1"/>
  <c r="CQ209" i="1" s="1"/>
  <c r="CR209" i="1" s="1"/>
  <c r="BW70" i="1"/>
  <c r="BZ70" i="1"/>
  <c r="CA68" i="1"/>
  <c r="BW68" i="1"/>
  <c r="CK61" i="1"/>
  <c r="CG61" i="1"/>
  <c r="CA55" i="1"/>
  <c r="BW55" i="1"/>
  <c r="CA62" i="1"/>
  <c r="BW62" i="1"/>
  <c r="CF58" i="1"/>
  <c r="CB58" i="1"/>
  <c r="CK69" i="1"/>
  <c r="CG69" i="1"/>
  <c r="CA60" i="1"/>
  <c r="BW60" i="1"/>
  <c r="BX60" i="1" s="1"/>
  <c r="CK56" i="1"/>
  <c r="CG56" i="1"/>
  <c r="CK53" i="1"/>
  <c r="CG53" i="1"/>
  <c r="CF54" i="1"/>
  <c r="CB54" i="1"/>
  <c r="CC54" i="1" s="1"/>
  <c r="CK59" i="1"/>
  <c r="CG59" i="1"/>
  <c r="CA63" i="1"/>
  <c r="BW63" i="1"/>
  <c r="BX63" i="1" s="1"/>
  <c r="CA57" i="1"/>
  <c r="BW57" i="1"/>
  <c r="CK64" i="1"/>
  <c r="CG64" i="1"/>
  <c r="CA65" i="1"/>
  <c r="BW65" i="1"/>
  <c r="CK67" i="1"/>
  <c r="CG67" i="1"/>
  <c r="CH67" i="1" s="1"/>
  <c r="BR73" i="1"/>
  <c r="CF66" i="1"/>
  <c r="CB66" i="1"/>
  <c r="CC66" i="1" s="1"/>
  <c r="BX52" i="1"/>
  <c r="CF52" i="1"/>
  <c r="CB52" i="1"/>
  <c r="DW71" i="1"/>
  <c r="CP34" i="1"/>
  <c r="CL34" i="1"/>
  <c r="CM34" i="1" s="1"/>
  <c r="CC24" i="1"/>
  <c r="BR25" i="1"/>
  <c r="BU25" i="1"/>
  <c r="BV37" i="1"/>
  <c r="BR37" i="1"/>
  <c r="BR31" i="1"/>
  <c r="BU31" i="1"/>
  <c r="CR36" i="1"/>
  <c r="BW28" i="1"/>
  <c r="BZ28" i="1"/>
  <c r="BN25" i="1"/>
  <c r="BM42" i="1"/>
  <c r="BZ29" i="1"/>
  <c r="BW29" i="1"/>
  <c r="CB30" i="1"/>
  <c r="CC30" i="1" s="1"/>
  <c r="CE30" i="1"/>
  <c r="CE21" i="1"/>
  <c r="CB21" i="1"/>
  <c r="BN39" i="1"/>
  <c r="CR40" i="1"/>
  <c r="BN31" i="1"/>
  <c r="CV36" i="1"/>
  <c r="CW36" i="1" s="1"/>
  <c r="CZ36" i="1"/>
  <c r="CV32" i="1"/>
  <c r="CW32" i="1" s="1"/>
  <c r="CZ32" i="1"/>
  <c r="BV33" i="1"/>
  <c r="BR33" i="1"/>
  <c r="BS28" i="1"/>
  <c r="CV26" i="1"/>
  <c r="CY26" i="1"/>
  <c r="BV35" i="1"/>
  <c r="BR35" i="1"/>
  <c r="BV39" i="1"/>
  <c r="BR39" i="1"/>
  <c r="CV40" i="1"/>
  <c r="CW40" i="1" s="1"/>
  <c r="CZ40" i="1"/>
  <c r="CV38" i="1"/>
  <c r="CW38" i="1" s="1"/>
  <c r="CZ38" i="1"/>
  <c r="CG24" i="1"/>
  <c r="CH24" i="1" s="1"/>
  <c r="CJ24" i="1"/>
  <c r="BX30" i="1"/>
  <c r="BX21" i="1"/>
  <c r="CW26" i="1" l="1"/>
  <c r="BX28" i="1"/>
  <c r="BS37" i="1"/>
  <c r="BX57" i="1"/>
  <c r="CM93" i="1"/>
  <c r="CM81" i="1"/>
  <c r="CM88" i="1"/>
  <c r="BN42" i="1"/>
  <c r="BX62" i="1"/>
  <c r="CR211" i="1"/>
  <c r="CC103" i="1"/>
  <c r="CM82" i="1"/>
  <c r="CM106" i="1"/>
  <c r="BS39" i="1"/>
  <c r="BS31" i="1"/>
  <c r="CR212" i="1"/>
  <c r="CM83" i="1"/>
  <c r="CM92" i="1"/>
  <c r="CM89" i="1"/>
  <c r="CM107" i="1"/>
  <c r="CM216" i="1"/>
  <c r="CR256" i="1"/>
  <c r="CY275" i="1"/>
  <c r="CV275" i="1"/>
  <c r="CW275" i="1" s="1"/>
  <c r="DN280" i="1"/>
  <c r="DP280" i="1" s="1"/>
  <c r="DQ280" i="1" s="1"/>
  <c r="DK280" i="1"/>
  <c r="DL280" i="1" s="1"/>
  <c r="CQ282" i="1"/>
  <c r="CW276" i="1"/>
  <c r="DA274" i="1"/>
  <c r="DD274" i="1"/>
  <c r="DB278" i="1"/>
  <c r="CW273" i="1"/>
  <c r="CW270" i="1"/>
  <c r="DS277" i="1"/>
  <c r="DA272" i="1"/>
  <c r="DD272" i="1"/>
  <c r="CR282" i="1"/>
  <c r="DA273" i="1"/>
  <c r="DB273" i="1" s="1"/>
  <c r="DD273" i="1"/>
  <c r="CV271" i="1"/>
  <c r="CW271" i="1" s="1"/>
  <c r="CY271" i="1"/>
  <c r="DA270" i="1"/>
  <c r="DD270" i="1"/>
  <c r="DD276" i="1"/>
  <c r="DA276" i="1"/>
  <c r="DB276" i="1" s="1"/>
  <c r="DJ281" i="1"/>
  <c r="DF281" i="1"/>
  <c r="DI278" i="1"/>
  <c r="DF278" i="1"/>
  <c r="DG278" i="1" s="1"/>
  <c r="CQ263" i="1"/>
  <c r="DA251" i="1"/>
  <c r="DD251" i="1"/>
  <c r="CW255" i="1"/>
  <c r="DB259" i="1"/>
  <c r="DI259" i="1"/>
  <c r="DF259" i="1"/>
  <c r="DT260" i="1"/>
  <c r="DX260" i="1" s="1"/>
  <c r="DW260" i="1"/>
  <c r="CY256" i="1"/>
  <c r="CV256" i="1"/>
  <c r="DD262" i="1"/>
  <c r="DA262" i="1"/>
  <c r="DB262" i="1" s="1"/>
  <c r="CV252" i="1"/>
  <c r="CW252" i="1" s="1"/>
  <c r="CY252" i="1"/>
  <c r="DD261" i="1"/>
  <c r="DA261" i="1"/>
  <c r="DA254" i="1"/>
  <c r="DD254" i="1"/>
  <c r="CW251" i="1"/>
  <c r="CV253" i="1"/>
  <c r="CY253" i="1"/>
  <c r="DA255" i="1"/>
  <c r="DD255" i="1"/>
  <c r="CR252" i="1"/>
  <c r="CM86" i="1"/>
  <c r="CO186" i="1"/>
  <c r="CL186" i="1"/>
  <c r="CM186" i="1" s="1"/>
  <c r="CO184" i="1"/>
  <c r="CL184" i="1"/>
  <c r="CM184" i="1" s="1"/>
  <c r="CJ197" i="1"/>
  <c r="CG197" i="1"/>
  <c r="CH197" i="1" s="1"/>
  <c r="CO190" i="1"/>
  <c r="CL190" i="1"/>
  <c r="CM190" i="1" s="1"/>
  <c r="CO183" i="1"/>
  <c r="CL183" i="1"/>
  <c r="CM183" i="1" s="1"/>
  <c r="CO193" i="1"/>
  <c r="CL193" i="1"/>
  <c r="CM193" i="1" s="1"/>
  <c r="CO188" i="1"/>
  <c r="CL188" i="1"/>
  <c r="CM188" i="1" s="1"/>
  <c r="CJ181" i="1"/>
  <c r="CG181" i="1"/>
  <c r="CH181" i="1" s="1"/>
  <c r="CJ185" i="1"/>
  <c r="CG185" i="1"/>
  <c r="CH185" i="1" s="1"/>
  <c r="CO192" i="1"/>
  <c r="CL192" i="1"/>
  <c r="CM192" i="1" s="1"/>
  <c r="CJ179" i="1"/>
  <c r="CG179" i="1"/>
  <c r="CH179" i="1" s="1"/>
  <c r="CJ187" i="1"/>
  <c r="CG187" i="1"/>
  <c r="CH187" i="1" s="1"/>
  <c r="CO180" i="1"/>
  <c r="CL180" i="1"/>
  <c r="CM180" i="1" s="1"/>
  <c r="CO196" i="1"/>
  <c r="CL196" i="1"/>
  <c r="CM196" i="1" s="1"/>
  <c r="CO191" i="1"/>
  <c r="CL191" i="1"/>
  <c r="CM191" i="1" s="1"/>
  <c r="CJ195" i="1"/>
  <c r="CG195" i="1"/>
  <c r="CH195" i="1" s="1"/>
  <c r="CO182" i="1"/>
  <c r="CL182" i="1"/>
  <c r="CM182" i="1" s="1"/>
  <c r="CO194" i="1"/>
  <c r="CL194" i="1"/>
  <c r="CM194" i="1" s="1"/>
  <c r="CJ189" i="1"/>
  <c r="CG189" i="1"/>
  <c r="CH189" i="1" s="1"/>
  <c r="CW239" i="1"/>
  <c r="CM244" i="1"/>
  <c r="DA242" i="1"/>
  <c r="DB242" i="1" s="1"/>
  <c r="DD242" i="1"/>
  <c r="DB240" i="1"/>
  <c r="CW234" i="1"/>
  <c r="DD241" i="1"/>
  <c r="DA241" i="1"/>
  <c r="DB241" i="1" s="1"/>
  <c r="CL244" i="1"/>
  <c r="DA237" i="1"/>
  <c r="DB237" i="1" s="1"/>
  <c r="DD237" i="1"/>
  <c r="DA236" i="1"/>
  <c r="DD236" i="1"/>
  <c r="CR244" i="1"/>
  <c r="CQ244" i="1"/>
  <c r="DI240" i="1"/>
  <c r="DF240" i="1"/>
  <c r="DG240" i="1" s="1"/>
  <c r="DD234" i="1"/>
  <c r="DA234" i="1"/>
  <c r="DB234" i="1" s="1"/>
  <c r="DF238" i="1"/>
  <c r="DI238" i="1"/>
  <c r="CW237" i="1"/>
  <c r="DA239" i="1"/>
  <c r="DB239" i="1" s="1"/>
  <c r="DD239" i="1"/>
  <c r="DF233" i="1"/>
  <c r="DI233" i="1"/>
  <c r="CM220" i="1"/>
  <c r="CL222" i="1"/>
  <c r="CO222" i="1"/>
  <c r="CT91" i="1"/>
  <c r="CQ91" i="1"/>
  <c r="CR91" i="1" s="1"/>
  <c r="CM115" i="1"/>
  <c r="CQ110" i="1"/>
  <c r="CT110" i="1"/>
  <c r="CQ116" i="1"/>
  <c r="CT116" i="1"/>
  <c r="CL217" i="1"/>
  <c r="CM217" i="1" s="1"/>
  <c r="CO217" i="1"/>
  <c r="CM100" i="1"/>
  <c r="CO109" i="1"/>
  <c r="CL109" i="1"/>
  <c r="CQ112" i="1"/>
  <c r="CT112" i="1"/>
  <c r="CT87" i="1"/>
  <c r="CQ87" i="1"/>
  <c r="CQ118" i="1"/>
  <c r="CT118" i="1"/>
  <c r="CQ111" i="1"/>
  <c r="CR111" i="1" s="1"/>
  <c r="CT111" i="1"/>
  <c r="CM94" i="1"/>
  <c r="CQ216" i="1"/>
  <c r="CT216" i="1"/>
  <c r="CT100" i="1"/>
  <c r="CQ100" i="1"/>
  <c r="CR100" i="1" s="1"/>
  <c r="CQ117" i="1"/>
  <c r="CR117" i="1" s="1"/>
  <c r="CT117" i="1"/>
  <c r="CT85" i="1"/>
  <c r="CQ85" i="1"/>
  <c r="CR85" i="1" s="1"/>
  <c r="CT82" i="1"/>
  <c r="CQ82" i="1"/>
  <c r="CT83" i="1"/>
  <c r="CQ83" i="1"/>
  <c r="CR83" i="1" s="1"/>
  <c r="CQ225" i="1"/>
  <c r="CR225" i="1" s="1"/>
  <c r="CT225" i="1"/>
  <c r="CL213" i="1"/>
  <c r="CO213" i="1"/>
  <c r="CL221" i="1"/>
  <c r="CM221" i="1" s="1"/>
  <c r="CO221" i="1"/>
  <c r="CL218" i="1"/>
  <c r="CO218" i="1"/>
  <c r="CT96" i="1"/>
  <c r="CQ96" i="1"/>
  <c r="CR96" i="1" s="1"/>
  <c r="CM111" i="1"/>
  <c r="CT89" i="1"/>
  <c r="CQ89" i="1"/>
  <c r="CT94" i="1"/>
  <c r="CQ94" i="1"/>
  <c r="CR94" i="1" s="1"/>
  <c r="CT86" i="1"/>
  <c r="CQ86" i="1"/>
  <c r="CL215" i="1"/>
  <c r="CO215" i="1"/>
  <c r="CM108" i="1"/>
  <c r="CM114" i="1"/>
  <c r="CO99" i="1"/>
  <c r="CL99" i="1"/>
  <c r="CM99" i="1" s="1"/>
  <c r="CO97" i="1"/>
  <c r="CL97" i="1"/>
  <c r="CM97" i="1" s="1"/>
  <c r="CT84" i="1"/>
  <c r="CQ84" i="1"/>
  <c r="CL219" i="1"/>
  <c r="CM219" i="1" s="1"/>
  <c r="CO219" i="1"/>
  <c r="CO105" i="1"/>
  <c r="CL105" i="1"/>
  <c r="CM105" i="1" s="1"/>
  <c r="CQ113" i="1"/>
  <c r="CT113" i="1"/>
  <c r="CL214" i="1"/>
  <c r="CM214" i="1" s="1"/>
  <c r="CO214" i="1"/>
  <c r="CM118" i="1"/>
  <c r="CH223" i="1"/>
  <c r="CT107" i="1"/>
  <c r="CQ107" i="1"/>
  <c r="CT81" i="1"/>
  <c r="CQ81" i="1"/>
  <c r="CT88" i="1"/>
  <c r="CQ88" i="1"/>
  <c r="CM117" i="1"/>
  <c r="CG226" i="1"/>
  <c r="CM85" i="1"/>
  <c r="CQ90" i="1"/>
  <c r="CR90" i="1" s="1"/>
  <c r="CT90" i="1"/>
  <c r="CT93" i="1"/>
  <c r="CQ93" i="1"/>
  <c r="CR93" i="1" s="1"/>
  <c r="CQ220" i="1"/>
  <c r="CR220" i="1" s="1"/>
  <c r="CT220" i="1"/>
  <c r="CT95" i="1"/>
  <c r="CQ95" i="1"/>
  <c r="CT92" i="1"/>
  <c r="CQ92" i="1"/>
  <c r="CT98" i="1"/>
  <c r="CQ98" i="1"/>
  <c r="CR98" i="1" s="1"/>
  <c r="CH221" i="1"/>
  <c r="CQ115" i="1"/>
  <c r="CR115" i="1" s="1"/>
  <c r="CT115" i="1"/>
  <c r="CL223" i="1"/>
  <c r="CM223" i="1" s="1"/>
  <c r="CO223" i="1"/>
  <c r="CQ106" i="1"/>
  <c r="CT106" i="1"/>
  <c r="CT108" i="1"/>
  <c r="CQ108" i="1"/>
  <c r="CQ114" i="1"/>
  <c r="CT114" i="1"/>
  <c r="DA104" i="1"/>
  <c r="DB104" i="1" s="1"/>
  <c r="DE104" i="1"/>
  <c r="CW104" i="1"/>
  <c r="CK103" i="1"/>
  <c r="CG103" i="1"/>
  <c r="DO102" i="1"/>
  <c r="DP102" i="1" s="1"/>
  <c r="DQ102" i="1" s="1"/>
  <c r="DK102" i="1"/>
  <c r="DS102" i="1" s="1"/>
  <c r="DO101" i="1"/>
  <c r="DP101" i="1" s="1"/>
  <c r="DQ101" i="1" s="1"/>
  <c r="DK101" i="1"/>
  <c r="DS101" i="1" s="1"/>
  <c r="CT224" i="1"/>
  <c r="CV224" i="1" s="1"/>
  <c r="CW224" i="1" s="1"/>
  <c r="CT212" i="1"/>
  <c r="CV212" i="1" s="1"/>
  <c r="CW212" i="1" s="1"/>
  <c r="CT211" i="1"/>
  <c r="CV211" i="1" s="1"/>
  <c r="CW211" i="1" s="1"/>
  <c r="CT210" i="1"/>
  <c r="CV210" i="1" s="1"/>
  <c r="CW210" i="1" s="1"/>
  <c r="CT209" i="1"/>
  <c r="CV209" i="1" s="1"/>
  <c r="CW209" i="1" s="1"/>
  <c r="BW73" i="1"/>
  <c r="BX70" i="1"/>
  <c r="CB70" i="1"/>
  <c r="CC70" i="1" s="1"/>
  <c r="CE70" i="1"/>
  <c r="CP67" i="1"/>
  <c r="CL67" i="1"/>
  <c r="CM67" i="1" s="1"/>
  <c r="CP64" i="1"/>
  <c r="CL64" i="1"/>
  <c r="CM64" i="1" s="1"/>
  <c r="CK54" i="1"/>
  <c r="CG54" i="1"/>
  <c r="BX55" i="1"/>
  <c r="CF55" i="1"/>
  <c r="CB55" i="1"/>
  <c r="CC55" i="1" s="1"/>
  <c r="CF65" i="1"/>
  <c r="CB65" i="1"/>
  <c r="CC65" i="1" s="1"/>
  <c r="CF57" i="1"/>
  <c r="CB57" i="1"/>
  <c r="CP59" i="1"/>
  <c r="CL59" i="1"/>
  <c r="CM59" i="1" s="1"/>
  <c r="CH56" i="1"/>
  <c r="CH69" i="1"/>
  <c r="CH61" i="1"/>
  <c r="CF63" i="1"/>
  <c r="CB63" i="1"/>
  <c r="CH53" i="1"/>
  <c r="CC58" i="1"/>
  <c r="BX68" i="1"/>
  <c r="BX65" i="1"/>
  <c r="CH59" i="1"/>
  <c r="CP53" i="1"/>
  <c r="CL53" i="1"/>
  <c r="CM53" i="1" s="1"/>
  <c r="CF60" i="1"/>
  <c r="CB60" i="1"/>
  <c r="CC60" i="1" s="1"/>
  <c r="CK58" i="1"/>
  <c r="CG58" i="1"/>
  <c r="CH58" i="1" s="1"/>
  <c r="CF68" i="1"/>
  <c r="CB68" i="1"/>
  <c r="CC68" i="1" s="1"/>
  <c r="CK66" i="1"/>
  <c r="CG66" i="1"/>
  <c r="CH64" i="1"/>
  <c r="CP56" i="1"/>
  <c r="CL56" i="1"/>
  <c r="CM56" i="1" s="1"/>
  <c r="CP69" i="1"/>
  <c r="CL69" i="1"/>
  <c r="CF62" i="1"/>
  <c r="CB62" i="1"/>
  <c r="CP61" i="1"/>
  <c r="CL61" i="1"/>
  <c r="CM61" i="1" s="1"/>
  <c r="CC52" i="1"/>
  <c r="CK52" i="1"/>
  <c r="CG52" i="1"/>
  <c r="CU34" i="1"/>
  <c r="CQ34" i="1"/>
  <c r="CR34" i="1" s="1"/>
  <c r="BW25" i="1"/>
  <c r="BZ25" i="1"/>
  <c r="BS25" i="1"/>
  <c r="BR42" i="1"/>
  <c r="BS35" i="1"/>
  <c r="CA35" i="1"/>
  <c r="BW35" i="1"/>
  <c r="BS33" i="1"/>
  <c r="DE40" i="1"/>
  <c r="DA40" i="1"/>
  <c r="DB40" i="1" s="1"/>
  <c r="DA26" i="1"/>
  <c r="DB26" i="1" s="1"/>
  <c r="DD26" i="1"/>
  <c r="CA33" i="1"/>
  <c r="BW33" i="1"/>
  <c r="CC21" i="1"/>
  <c r="BX29" i="1"/>
  <c r="DE38" i="1"/>
  <c r="DA38" i="1"/>
  <c r="DB38" i="1" s="1"/>
  <c r="CJ30" i="1"/>
  <c r="CG30" i="1"/>
  <c r="CL24" i="1"/>
  <c r="CM24" i="1" s="1"/>
  <c r="CO24" i="1"/>
  <c r="CA39" i="1"/>
  <c r="BW39" i="1"/>
  <c r="BX39" i="1" s="1"/>
  <c r="DE36" i="1"/>
  <c r="DA36" i="1"/>
  <c r="DE32" i="1"/>
  <c r="DA32" i="1"/>
  <c r="DB32" i="1" s="1"/>
  <c r="CJ21" i="1"/>
  <c r="CG21" i="1"/>
  <c r="CB29" i="1"/>
  <c r="CC29" i="1" s="1"/>
  <c r="CE29" i="1"/>
  <c r="CB28" i="1"/>
  <c r="CC28" i="1" s="1"/>
  <c r="CE28" i="1"/>
  <c r="BW31" i="1"/>
  <c r="BX31" i="1" s="1"/>
  <c r="BZ31" i="1"/>
  <c r="CA37" i="1"/>
  <c r="BW37" i="1"/>
  <c r="CR114" i="1" l="1"/>
  <c r="DB36" i="1"/>
  <c r="BX33" i="1"/>
  <c r="CH226" i="1"/>
  <c r="DB255" i="1"/>
  <c r="DG259" i="1"/>
  <c r="CH30" i="1"/>
  <c r="CR112" i="1"/>
  <c r="BX35" i="1"/>
  <c r="BS42" i="1"/>
  <c r="CM69" i="1"/>
  <c r="CR108" i="1"/>
  <c r="CM109" i="1"/>
  <c r="CR263" i="1"/>
  <c r="CW253" i="1"/>
  <c r="CW282" i="1"/>
  <c r="DO281" i="1"/>
  <c r="DP281" i="1" s="1"/>
  <c r="DQ281" i="1" s="1"/>
  <c r="DK281" i="1"/>
  <c r="DL281" i="1" s="1"/>
  <c r="DB270" i="1"/>
  <c r="DB272" i="1"/>
  <c r="DA271" i="1"/>
  <c r="DB271" i="1" s="1"/>
  <c r="DD271" i="1"/>
  <c r="DS280" i="1"/>
  <c r="DF274" i="1"/>
  <c r="DG274" i="1" s="1"/>
  <c r="DI274" i="1"/>
  <c r="DN278" i="1"/>
  <c r="DP278" i="1" s="1"/>
  <c r="DQ278" i="1" s="1"/>
  <c r="DK278" i="1"/>
  <c r="DL278" i="1" s="1"/>
  <c r="DI276" i="1"/>
  <c r="DF276" i="1"/>
  <c r="DG276" i="1" s="1"/>
  <c r="DT277" i="1"/>
  <c r="DX277" i="1" s="1"/>
  <c r="DW277" i="1"/>
  <c r="DB274" i="1"/>
  <c r="DD275" i="1"/>
  <c r="DA275" i="1"/>
  <c r="DA282" i="1" s="1"/>
  <c r="DG281" i="1"/>
  <c r="DS281" i="1"/>
  <c r="DF270" i="1"/>
  <c r="DI270" i="1"/>
  <c r="DF273" i="1"/>
  <c r="DG273" i="1" s="1"/>
  <c r="DI273" i="1"/>
  <c r="DF272" i="1"/>
  <c r="DG272" i="1" s="1"/>
  <c r="DI272" i="1"/>
  <c r="CV282" i="1"/>
  <c r="CV263" i="1"/>
  <c r="DD256" i="1"/>
  <c r="DA256" i="1"/>
  <c r="DB256" i="1" s="1"/>
  <c r="DI261" i="1"/>
  <c r="DF261" i="1"/>
  <c r="DG261" i="1" s="1"/>
  <c r="DA253" i="1"/>
  <c r="DB253" i="1" s="1"/>
  <c r="DD253" i="1"/>
  <c r="DF254" i="1"/>
  <c r="DG254" i="1" s="1"/>
  <c r="DI254" i="1"/>
  <c r="DI262" i="1"/>
  <c r="DF262" i="1"/>
  <c r="DF251" i="1"/>
  <c r="DI251" i="1"/>
  <c r="DF255" i="1"/>
  <c r="DI255" i="1"/>
  <c r="DB261" i="1"/>
  <c r="DN259" i="1"/>
  <c r="DP259" i="1" s="1"/>
  <c r="DQ259" i="1" s="1"/>
  <c r="DK259" i="1"/>
  <c r="DL259" i="1" s="1"/>
  <c r="DB254" i="1"/>
  <c r="DA252" i="1"/>
  <c r="DB252" i="1" s="1"/>
  <c r="DD252" i="1"/>
  <c r="CW256" i="1"/>
  <c r="CW263" i="1" s="1"/>
  <c r="DB251" i="1"/>
  <c r="DW102" i="1"/>
  <c r="CO189" i="1"/>
  <c r="CL189" i="1"/>
  <c r="CM189" i="1" s="1"/>
  <c r="CT182" i="1"/>
  <c r="CQ182" i="1"/>
  <c r="CR182" i="1" s="1"/>
  <c r="CO185" i="1"/>
  <c r="CL185" i="1"/>
  <c r="CM185" i="1" s="1"/>
  <c r="CO195" i="1"/>
  <c r="CL195" i="1"/>
  <c r="CM195" i="1" s="1"/>
  <c r="CT196" i="1"/>
  <c r="CQ196" i="1"/>
  <c r="CR196" i="1" s="1"/>
  <c r="CO187" i="1"/>
  <c r="CL187" i="1"/>
  <c r="CM187" i="1" s="1"/>
  <c r="CO181" i="1"/>
  <c r="CL181" i="1"/>
  <c r="CM181" i="1" s="1"/>
  <c r="CT193" i="1"/>
  <c r="CQ193" i="1"/>
  <c r="CR193" i="1" s="1"/>
  <c r="CT190" i="1"/>
  <c r="CQ190" i="1"/>
  <c r="CR190" i="1" s="1"/>
  <c r="CO197" i="1"/>
  <c r="CL197" i="1"/>
  <c r="CM197" i="1" s="1"/>
  <c r="CT186" i="1"/>
  <c r="CQ186" i="1"/>
  <c r="CR186" i="1" s="1"/>
  <c r="DL101" i="1"/>
  <c r="CR95" i="1"/>
  <c r="CR92" i="1"/>
  <c r="CR118" i="1"/>
  <c r="CT194" i="1"/>
  <c r="CQ194" i="1"/>
  <c r="CR194" i="1" s="1"/>
  <c r="CT192" i="1"/>
  <c r="CQ192" i="1"/>
  <c r="CR192" i="1" s="1"/>
  <c r="CT188" i="1"/>
  <c r="CQ188" i="1"/>
  <c r="CR188" i="1" s="1"/>
  <c r="CR84" i="1"/>
  <c r="CR87" i="1"/>
  <c r="CT191" i="1"/>
  <c r="CQ191" i="1"/>
  <c r="CR191" i="1" s="1"/>
  <c r="CT180" i="1"/>
  <c r="CQ180" i="1"/>
  <c r="CR180" i="1" s="1"/>
  <c r="CO179" i="1"/>
  <c r="CL179" i="1"/>
  <c r="CM179" i="1" s="1"/>
  <c r="CT183" i="1"/>
  <c r="CQ183" i="1"/>
  <c r="CR183" i="1" s="1"/>
  <c r="CT184" i="1"/>
  <c r="CQ184" i="1"/>
  <c r="CR184" i="1" s="1"/>
  <c r="DN233" i="1"/>
  <c r="DP233" i="1" s="1"/>
  <c r="DQ233" i="1" s="1"/>
  <c r="DK233" i="1"/>
  <c r="DL233" i="1" s="1"/>
  <c r="DN240" i="1"/>
  <c r="DP240" i="1" s="1"/>
  <c r="DQ240" i="1" s="1"/>
  <c r="DK240" i="1"/>
  <c r="DL240" i="1" s="1"/>
  <c r="DF236" i="1"/>
  <c r="DG236" i="1" s="1"/>
  <c r="DI236" i="1"/>
  <c r="DI241" i="1"/>
  <c r="DF241" i="1"/>
  <c r="DG233" i="1"/>
  <c r="DB236" i="1"/>
  <c r="DK238" i="1"/>
  <c r="DL238" i="1" s="1"/>
  <c r="DN238" i="1"/>
  <c r="DP238" i="1" s="1"/>
  <c r="DQ238" i="1" s="1"/>
  <c r="DI234" i="1"/>
  <c r="DF234" i="1"/>
  <c r="DG234" i="1" s="1"/>
  <c r="DF237" i="1"/>
  <c r="DI237" i="1"/>
  <c r="DF239" i="1"/>
  <c r="DG239" i="1" s="1"/>
  <c r="DI239" i="1"/>
  <c r="DG238" i="1"/>
  <c r="DI242" i="1"/>
  <c r="DF242" i="1"/>
  <c r="CY106" i="1"/>
  <c r="CV106" i="1"/>
  <c r="CW106" i="1" s="1"/>
  <c r="CV92" i="1"/>
  <c r="CW92" i="1" s="1"/>
  <c r="CY92" i="1"/>
  <c r="CR88" i="1"/>
  <c r="CR107" i="1"/>
  <c r="CY113" i="1"/>
  <c r="CV113" i="1"/>
  <c r="CW113" i="1" s="1"/>
  <c r="CQ219" i="1"/>
  <c r="CT219" i="1"/>
  <c r="CQ215" i="1"/>
  <c r="CR215" i="1" s="1"/>
  <c r="CT215" i="1"/>
  <c r="CY89" i="1"/>
  <c r="CV89" i="1"/>
  <c r="CW89" i="1" s="1"/>
  <c r="CY96" i="1"/>
  <c r="CV96" i="1"/>
  <c r="CW96" i="1" s="1"/>
  <c r="CY83" i="1"/>
  <c r="CV83" i="1"/>
  <c r="CQ217" i="1"/>
  <c r="CT217" i="1"/>
  <c r="CY110" i="1"/>
  <c r="CV110" i="1"/>
  <c r="CW110" i="1" s="1"/>
  <c r="CM222" i="1"/>
  <c r="CR106" i="1"/>
  <c r="CY98" i="1"/>
  <c r="CV98" i="1"/>
  <c r="CW98" i="1" s="1"/>
  <c r="CY90" i="1"/>
  <c r="CV90" i="1"/>
  <c r="CY88" i="1"/>
  <c r="CV88" i="1"/>
  <c r="CR113" i="1"/>
  <c r="CQ97" i="1"/>
  <c r="CR97" i="1" s="1"/>
  <c r="CT97" i="1"/>
  <c r="CQ213" i="1"/>
  <c r="CR213" i="1" s="1"/>
  <c r="CT213" i="1"/>
  <c r="CV225" i="1"/>
  <c r="CW225" i="1" s="1"/>
  <c r="CY225" i="1"/>
  <c r="CV100" i="1"/>
  <c r="CW100" i="1" s="1"/>
  <c r="CY100" i="1"/>
  <c r="CQ223" i="1"/>
  <c r="CR223" i="1" s="1"/>
  <c r="CT223" i="1"/>
  <c r="CY95" i="1"/>
  <c r="CV95" i="1"/>
  <c r="CW95" i="1" s="1"/>
  <c r="CR81" i="1"/>
  <c r="CQ214" i="1"/>
  <c r="CT214" i="1"/>
  <c r="CR86" i="1"/>
  <c r="CY94" i="1"/>
  <c r="CV94" i="1"/>
  <c r="CM218" i="1"/>
  <c r="CM213" i="1"/>
  <c r="CY82" i="1"/>
  <c r="CV82" i="1"/>
  <c r="CW82" i="1" s="1"/>
  <c r="CY117" i="1"/>
  <c r="CV117" i="1"/>
  <c r="CV216" i="1"/>
  <c r="CW216" i="1" s="1"/>
  <c r="CY216" i="1"/>
  <c r="CY111" i="1"/>
  <c r="CV111" i="1"/>
  <c r="CY112" i="1"/>
  <c r="CV112" i="1"/>
  <c r="CW112" i="1" s="1"/>
  <c r="CV116" i="1"/>
  <c r="CY116" i="1"/>
  <c r="CY114" i="1"/>
  <c r="CV114" i="1"/>
  <c r="CY115" i="1"/>
  <c r="CV115" i="1"/>
  <c r="CW115" i="1" s="1"/>
  <c r="CY87" i="1"/>
  <c r="CV87" i="1"/>
  <c r="CL226" i="1"/>
  <c r="CY107" i="1"/>
  <c r="CV107" i="1"/>
  <c r="CW107" i="1" s="1"/>
  <c r="CM215" i="1"/>
  <c r="CQ218" i="1"/>
  <c r="CT218" i="1"/>
  <c r="CR82" i="1"/>
  <c r="CY85" i="1"/>
  <c r="CV85" i="1"/>
  <c r="CW85" i="1" s="1"/>
  <c r="CY118" i="1"/>
  <c r="CV118" i="1"/>
  <c r="CQ109" i="1"/>
  <c r="CT109" i="1"/>
  <c r="CR110" i="1"/>
  <c r="CY91" i="1"/>
  <c r="CV91" i="1"/>
  <c r="CY108" i="1"/>
  <c r="CV108" i="1"/>
  <c r="CW108" i="1" s="1"/>
  <c r="CV220" i="1"/>
  <c r="CY220" i="1"/>
  <c r="CY93" i="1"/>
  <c r="CV93" i="1"/>
  <c r="CW93" i="1" s="1"/>
  <c r="CY81" i="1"/>
  <c r="CV81" i="1"/>
  <c r="CQ105" i="1"/>
  <c r="CT105" i="1"/>
  <c r="CY84" i="1"/>
  <c r="CV84" i="1"/>
  <c r="CT99" i="1"/>
  <c r="CQ99" i="1"/>
  <c r="CR99" i="1" s="1"/>
  <c r="CY86" i="1"/>
  <c r="CV86" i="1"/>
  <c r="CR89" i="1"/>
  <c r="CQ221" i="1"/>
  <c r="CR221" i="1" s="1"/>
  <c r="CT221" i="1"/>
  <c r="CR216" i="1"/>
  <c r="CR116" i="1"/>
  <c r="CQ222" i="1"/>
  <c r="CR222" i="1" s="1"/>
  <c r="CT222" i="1"/>
  <c r="DJ104" i="1"/>
  <c r="DF104" i="1"/>
  <c r="CH103" i="1"/>
  <c r="CL103" i="1"/>
  <c r="CM103" i="1" s="1"/>
  <c r="CP103" i="1"/>
  <c r="DL102" i="1"/>
  <c r="CY224" i="1"/>
  <c r="DA224" i="1" s="1"/>
  <c r="CY212" i="1"/>
  <c r="DA212" i="1" s="1"/>
  <c r="DB212" i="1" s="1"/>
  <c r="CY211" i="1"/>
  <c r="DA211" i="1" s="1"/>
  <c r="DB211" i="1" s="1"/>
  <c r="CY210" i="1"/>
  <c r="DA210" i="1" s="1"/>
  <c r="DB210" i="1" s="1"/>
  <c r="CY209" i="1"/>
  <c r="DA209" i="1" s="1"/>
  <c r="DB209" i="1" s="1"/>
  <c r="BX73" i="1"/>
  <c r="CG70" i="1"/>
  <c r="CH70" i="1" s="1"/>
  <c r="CJ70" i="1"/>
  <c r="CU61" i="1"/>
  <c r="CQ61" i="1"/>
  <c r="CU69" i="1"/>
  <c r="CQ69" i="1"/>
  <c r="CR69" i="1" s="1"/>
  <c r="CK63" i="1"/>
  <c r="CG63" i="1"/>
  <c r="CH63" i="1" s="1"/>
  <c r="CU59" i="1"/>
  <c r="CQ59" i="1"/>
  <c r="CK65" i="1"/>
  <c r="CG65" i="1"/>
  <c r="CB73" i="1"/>
  <c r="CC62" i="1"/>
  <c r="CK68" i="1"/>
  <c r="CG68" i="1"/>
  <c r="CH68" i="1" s="1"/>
  <c r="CK60" i="1"/>
  <c r="CG60" i="1"/>
  <c r="CH60" i="1" s="1"/>
  <c r="CC57" i="1"/>
  <c r="CU64" i="1"/>
  <c r="CQ64" i="1"/>
  <c r="CK62" i="1"/>
  <c r="CG62" i="1"/>
  <c r="CU56" i="1"/>
  <c r="CQ56" i="1"/>
  <c r="CH66" i="1"/>
  <c r="CK57" i="1"/>
  <c r="CG57" i="1"/>
  <c r="CH57" i="1" s="1"/>
  <c r="CH54" i="1"/>
  <c r="CP66" i="1"/>
  <c r="CL66" i="1"/>
  <c r="CM66" i="1" s="1"/>
  <c r="CP58" i="1"/>
  <c r="CL58" i="1"/>
  <c r="CM58" i="1" s="1"/>
  <c r="CU53" i="1"/>
  <c r="CQ53" i="1"/>
  <c r="CC63" i="1"/>
  <c r="CK55" i="1"/>
  <c r="CG55" i="1"/>
  <c r="CP54" i="1"/>
  <c r="CL54" i="1"/>
  <c r="CU67" i="1"/>
  <c r="CQ67" i="1"/>
  <c r="CR67" i="1" s="1"/>
  <c r="CH52" i="1"/>
  <c r="CP52" i="1"/>
  <c r="CL52" i="1"/>
  <c r="CV34" i="1"/>
  <c r="CW34" i="1" s="1"/>
  <c r="CZ34" i="1"/>
  <c r="CF33" i="1"/>
  <c r="CB33" i="1"/>
  <c r="CC33" i="1" s="1"/>
  <c r="CB25" i="1"/>
  <c r="CE25" i="1"/>
  <c r="CF39" i="1"/>
  <c r="CB39" i="1"/>
  <c r="CC39" i="1" s="1"/>
  <c r="CO30" i="1"/>
  <c r="CL30" i="1"/>
  <c r="CM30" i="1" s="1"/>
  <c r="BX37" i="1"/>
  <c r="CG28" i="1"/>
  <c r="CH28" i="1" s="1"/>
  <c r="CJ28" i="1"/>
  <c r="CH21" i="1"/>
  <c r="DJ32" i="1"/>
  <c r="DF32" i="1"/>
  <c r="DG32" i="1" s="1"/>
  <c r="CQ24" i="1"/>
  <c r="CT24" i="1"/>
  <c r="BX25" i="1"/>
  <c r="BX42" i="1" s="1"/>
  <c r="BW42" i="1"/>
  <c r="CB31" i="1"/>
  <c r="CE31" i="1"/>
  <c r="CG29" i="1"/>
  <c r="CJ29" i="1"/>
  <c r="CF37" i="1"/>
  <c r="CB37" i="1"/>
  <c r="CC37" i="1" s="1"/>
  <c r="CO21" i="1"/>
  <c r="CL21" i="1"/>
  <c r="DJ36" i="1"/>
  <c r="DF36" i="1"/>
  <c r="DJ38" i="1"/>
  <c r="DF38" i="1"/>
  <c r="DF26" i="1"/>
  <c r="DG26" i="1" s="1"/>
  <c r="DI26" i="1"/>
  <c r="DJ40" i="1"/>
  <c r="DF40" i="1"/>
  <c r="CF35" i="1"/>
  <c r="CB35" i="1"/>
  <c r="CC35" i="1" s="1"/>
  <c r="CM54" i="1" l="1"/>
  <c r="CR218" i="1"/>
  <c r="CW116" i="1"/>
  <c r="DG262" i="1"/>
  <c r="CR56" i="1"/>
  <c r="CW81" i="1"/>
  <c r="CW91" i="1"/>
  <c r="CW87" i="1"/>
  <c r="CH29" i="1"/>
  <c r="CW220" i="1"/>
  <c r="CH62" i="1"/>
  <c r="CM226" i="1"/>
  <c r="DS259" i="1"/>
  <c r="DS278" i="1"/>
  <c r="DT278" i="1" s="1"/>
  <c r="DX278" i="1" s="1"/>
  <c r="DK274" i="1"/>
  <c r="DL274" i="1" s="1"/>
  <c r="DN274" i="1"/>
  <c r="DP274" i="1" s="1"/>
  <c r="DQ274" i="1" s="1"/>
  <c r="DK272" i="1"/>
  <c r="DL272" i="1" s="1"/>
  <c r="DN272" i="1"/>
  <c r="DP272" i="1" s="1"/>
  <c r="DQ272" i="1" s="1"/>
  <c r="DK270" i="1"/>
  <c r="DN270" i="1"/>
  <c r="DP270" i="1" s="1"/>
  <c r="DB282" i="1"/>
  <c r="DG270" i="1"/>
  <c r="DI275" i="1"/>
  <c r="DF275" i="1"/>
  <c r="DG275" i="1" s="1"/>
  <c r="DF271" i="1"/>
  <c r="DG271" i="1" s="1"/>
  <c r="DI271" i="1"/>
  <c r="DB275" i="1"/>
  <c r="DN276" i="1"/>
  <c r="DP276" i="1" s="1"/>
  <c r="DQ276" i="1" s="1"/>
  <c r="DK276" i="1"/>
  <c r="DL276" i="1" s="1"/>
  <c r="DW278" i="1"/>
  <c r="DK273" i="1"/>
  <c r="DL273" i="1" s="1"/>
  <c r="DN273" i="1"/>
  <c r="DP273" i="1" s="1"/>
  <c r="DQ273" i="1" s="1"/>
  <c r="DT281" i="1"/>
  <c r="DX281" i="1" s="1"/>
  <c r="DW281" i="1"/>
  <c r="DT280" i="1"/>
  <c r="DX280" i="1" s="1"/>
  <c r="DW280" i="1"/>
  <c r="DG251" i="1"/>
  <c r="DN261" i="1"/>
  <c r="DP261" i="1" s="1"/>
  <c r="DQ261" i="1" s="1"/>
  <c r="DK261" i="1"/>
  <c r="DS261" i="1" s="1"/>
  <c r="DA263" i="1"/>
  <c r="DK255" i="1"/>
  <c r="DL255" i="1" s="1"/>
  <c r="DN255" i="1"/>
  <c r="DP255" i="1" s="1"/>
  <c r="DQ255" i="1" s="1"/>
  <c r="DK254" i="1"/>
  <c r="DS254" i="1" s="1"/>
  <c r="DN254" i="1"/>
  <c r="DP254" i="1" s="1"/>
  <c r="DQ254" i="1" s="1"/>
  <c r="DB263" i="1"/>
  <c r="DG255" i="1"/>
  <c r="DF252" i="1"/>
  <c r="DI252" i="1"/>
  <c r="DK251" i="1"/>
  <c r="DN251" i="1"/>
  <c r="DP251" i="1" s="1"/>
  <c r="DN262" i="1"/>
  <c r="DP262" i="1" s="1"/>
  <c r="DQ262" i="1" s="1"/>
  <c r="DK262" i="1"/>
  <c r="DL262" i="1" s="1"/>
  <c r="DF253" i="1"/>
  <c r="DI253" i="1"/>
  <c r="DI256" i="1"/>
  <c r="DF256" i="1"/>
  <c r="DT102" i="1"/>
  <c r="DX102" i="1" s="1"/>
  <c r="CQ226" i="1"/>
  <c r="CW86" i="1"/>
  <c r="CY191" i="1"/>
  <c r="CV191" i="1"/>
  <c r="CW191" i="1" s="1"/>
  <c r="CY192" i="1"/>
  <c r="CV192" i="1"/>
  <c r="CW192" i="1" s="1"/>
  <c r="CT197" i="1"/>
  <c r="CQ197" i="1"/>
  <c r="CR197" i="1" s="1"/>
  <c r="CY193" i="1"/>
  <c r="CV193" i="1"/>
  <c r="CW193" i="1" s="1"/>
  <c r="CT187" i="1"/>
  <c r="CQ187" i="1"/>
  <c r="CR187" i="1" s="1"/>
  <c r="CT195" i="1"/>
  <c r="CQ195" i="1"/>
  <c r="CR195" i="1" s="1"/>
  <c r="CY182" i="1"/>
  <c r="CV182" i="1"/>
  <c r="CW182" i="1" s="1"/>
  <c r="CW90" i="1"/>
  <c r="CY184" i="1"/>
  <c r="CV184" i="1"/>
  <c r="CW184" i="1" s="1"/>
  <c r="CY188" i="1"/>
  <c r="CV188" i="1"/>
  <c r="CW188" i="1" s="1"/>
  <c r="DW101" i="1"/>
  <c r="DT101" i="1"/>
  <c r="DX101" i="1" s="1"/>
  <c r="CT185" i="1"/>
  <c r="CQ185" i="1"/>
  <c r="CR185" i="1" s="1"/>
  <c r="CY180" i="1"/>
  <c r="CV180" i="1"/>
  <c r="CW180" i="1" s="1"/>
  <c r="CY194" i="1"/>
  <c r="CV194" i="1"/>
  <c r="CW194" i="1" s="1"/>
  <c r="CY186" i="1"/>
  <c r="CV186" i="1"/>
  <c r="CW186" i="1" s="1"/>
  <c r="CY190" i="1"/>
  <c r="CV190" i="1"/>
  <c r="CW190" i="1" s="1"/>
  <c r="CT181" i="1"/>
  <c r="CQ181" i="1"/>
  <c r="CR181" i="1" s="1"/>
  <c r="CY196" i="1"/>
  <c r="CV196" i="1"/>
  <c r="CW196" i="1" s="1"/>
  <c r="CT189" i="1"/>
  <c r="CQ189" i="1"/>
  <c r="CR189" i="1" s="1"/>
  <c r="CR105" i="1"/>
  <c r="CW88" i="1"/>
  <c r="CY183" i="1"/>
  <c r="CV183" i="1"/>
  <c r="CW183" i="1" s="1"/>
  <c r="CT179" i="1"/>
  <c r="CQ179" i="1"/>
  <c r="CR179" i="1" s="1"/>
  <c r="DS238" i="1"/>
  <c r="DW238" i="1" s="1"/>
  <c r="DS233" i="1"/>
  <c r="DK242" i="1"/>
  <c r="DL242" i="1" s="1"/>
  <c r="DN242" i="1"/>
  <c r="DP242" i="1" s="1"/>
  <c r="DQ242" i="1" s="1"/>
  <c r="DK239" i="1"/>
  <c r="DN239" i="1"/>
  <c r="DP239" i="1" s="1"/>
  <c r="DQ239" i="1" s="1"/>
  <c r="DN234" i="1"/>
  <c r="DP234" i="1" s="1"/>
  <c r="DQ234" i="1" s="1"/>
  <c r="DK234" i="1"/>
  <c r="DL234" i="1" s="1"/>
  <c r="DN241" i="1"/>
  <c r="DP241" i="1" s="1"/>
  <c r="DQ241" i="1" s="1"/>
  <c r="DK241" i="1"/>
  <c r="DL241" i="1" s="1"/>
  <c r="DG242" i="1"/>
  <c r="DG241" i="1"/>
  <c r="CW244" i="1"/>
  <c r="DS240" i="1"/>
  <c r="DK237" i="1"/>
  <c r="DL237" i="1" s="1"/>
  <c r="DN237" i="1"/>
  <c r="DP237" i="1" s="1"/>
  <c r="DQ237" i="1" s="1"/>
  <c r="CV244" i="1"/>
  <c r="DK236" i="1"/>
  <c r="DN236" i="1"/>
  <c r="DP236" i="1" s="1"/>
  <c r="DQ236" i="1" s="1"/>
  <c r="DW233" i="1"/>
  <c r="DG237" i="1"/>
  <c r="DD84" i="1"/>
  <c r="DA84" i="1"/>
  <c r="DB84" i="1" s="1"/>
  <c r="DD81" i="1"/>
  <c r="DA81" i="1"/>
  <c r="DA220" i="1"/>
  <c r="DB220" i="1" s="1"/>
  <c r="DD220" i="1"/>
  <c r="CY109" i="1"/>
  <c r="CV109" i="1"/>
  <c r="DD100" i="1"/>
  <c r="DA100" i="1"/>
  <c r="CV213" i="1"/>
  <c r="CY213" i="1"/>
  <c r="CW83" i="1"/>
  <c r="CY105" i="1"/>
  <c r="CV105" i="1"/>
  <c r="CR109" i="1"/>
  <c r="DA107" i="1"/>
  <c r="DB107" i="1" s="1"/>
  <c r="DD107" i="1"/>
  <c r="DA111" i="1"/>
  <c r="DB111" i="1" s="1"/>
  <c r="DD111" i="1"/>
  <c r="DD117" i="1"/>
  <c r="DA117" i="1"/>
  <c r="DD94" i="1"/>
  <c r="DA94" i="1"/>
  <c r="DB94" i="1" s="1"/>
  <c r="CV214" i="1"/>
  <c r="CY214" i="1"/>
  <c r="CV223" i="1"/>
  <c r="CY223" i="1"/>
  <c r="DD90" i="1"/>
  <c r="DA90" i="1"/>
  <c r="DB90" i="1" s="1"/>
  <c r="DD110" i="1"/>
  <c r="DA110" i="1"/>
  <c r="DD83" i="1"/>
  <c r="DA83" i="1"/>
  <c r="DB83" i="1" s="1"/>
  <c r="DD89" i="1"/>
  <c r="DA89" i="1"/>
  <c r="CR219" i="1"/>
  <c r="DB224" i="1"/>
  <c r="CY99" i="1"/>
  <c r="CV99" i="1"/>
  <c r="CW99" i="1" s="1"/>
  <c r="CW118" i="1"/>
  <c r="DA115" i="1"/>
  <c r="DD115" i="1"/>
  <c r="DA216" i="1"/>
  <c r="DD216" i="1"/>
  <c r="CR214" i="1"/>
  <c r="CR226" i="1" s="1"/>
  <c r="DA225" i="1"/>
  <c r="DB225" i="1" s="1"/>
  <c r="DD225" i="1"/>
  <c r="CY97" i="1"/>
  <c r="CV97" i="1"/>
  <c r="CW97" i="1" s="1"/>
  <c r="CV217" i="1"/>
  <c r="CY217" i="1"/>
  <c r="CV215" i="1"/>
  <c r="CY215" i="1"/>
  <c r="DD86" i="1"/>
  <c r="DA86" i="1"/>
  <c r="DB86" i="1" s="1"/>
  <c r="CV218" i="1"/>
  <c r="CW218" i="1" s="1"/>
  <c r="CY218" i="1"/>
  <c r="DD87" i="1"/>
  <c r="DA87" i="1"/>
  <c r="DB87" i="1" s="1"/>
  <c r="DD114" i="1"/>
  <c r="DA114" i="1"/>
  <c r="CW111" i="1"/>
  <c r="CW117" i="1"/>
  <c r="CW94" i="1"/>
  <c r="CV219" i="1"/>
  <c r="CY219" i="1"/>
  <c r="DD92" i="1"/>
  <c r="DA92" i="1"/>
  <c r="DB92" i="1" s="1"/>
  <c r="DA91" i="1"/>
  <c r="DB91" i="1" s="1"/>
  <c r="DD91" i="1"/>
  <c r="DD85" i="1"/>
  <c r="DA85" i="1"/>
  <c r="DB85" i="1" s="1"/>
  <c r="CV222" i="1"/>
  <c r="CY222" i="1"/>
  <c r="CV221" i="1"/>
  <c r="CY221" i="1"/>
  <c r="CW84" i="1"/>
  <c r="DD93" i="1"/>
  <c r="DA93" i="1"/>
  <c r="DD108" i="1"/>
  <c r="DA108" i="1"/>
  <c r="DD118" i="1"/>
  <c r="DA118" i="1"/>
  <c r="DB118" i="1" s="1"/>
  <c r="CW114" i="1"/>
  <c r="DD116" i="1"/>
  <c r="DA116" i="1"/>
  <c r="DB116" i="1" s="1"/>
  <c r="DD112" i="1"/>
  <c r="DA112" i="1"/>
  <c r="DD82" i="1"/>
  <c r="DA82" i="1"/>
  <c r="DD95" i="1"/>
  <c r="DA95" i="1"/>
  <c r="DD88" i="1"/>
  <c r="DA88" i="1"/>
  <c r="DB88" i="1" s="1"/>
  <c r="DD98" i="1"/>
  <c r="DA98" i="1"/>
  <c r="DB98" i="1" s="1"/>
  <c r="CR217" i="1"/>
  <c r="DD96" i="1"/>
  <c r="DA96" i="1"/>
  <c r="DB96" i="1" s="1"/>
  <c r="DD113" i="1"/>
  <c r="DA113" i="1"/>
  <c r="DD106" i="1"/>
  <c r="DA106" i="1"/>
  <c r="DG104" i="1"/>
  <c r="DO104" i="1"/>
  <c r="DP104" i="1" s="1"/>
  <c r="DQ104" i="1" s="1"/>
  <c r="DK104" i="1"/>
  <c r="CU103" i="1"/>
  <c r="CQ103" i="1"/>
  <c r="DD224" i="1"/>
  <c r="DF224" i="1" s="1"/>
  <c r="DG224" i="1" s="1"/>
  <c r="DD212" i="1"/>
  <c r="DF212" i="1" s="1"/>
  <c r="DG212" i="1" s="1"/>
  <c r="DD211" i="1"/>
  <c r="DF211" i="1" s="1"/>
  <c r="DG211" i="1" s="1"/>
  <c r="DD210" i="1"/>
  <c r="DF210" i="1" s="1"/>
  <c r="DG210" i="1" s="1"/>
  <c r="DD209" i="1"/>
  <c r="DF209" i="1" s="1"/>
  <c r="DG209" i="1" s="1"/>
  <c r="CG73" i="1"/>
  <c r="CO70" i="1"/>
  <c r="CL70" i="1"/>
  <c r="CC73" i="1"/>
  <c r="CR53" i="1"/>
  <c r="CP62" i="1"/>
  <c r="CL62" i="1"/>
  <c r="CM62" i="1" s="1"/>
  <c r="CH55" i="1"/>
  <c r="CP57" i="1"/>
  <c r="CL57" i="1"/>
  <c r="CM57" i="1" s="1"/>
  <c r="CZ56" i="1"/>
  <c r="CV56" i="1"/>
  <c r="CW56" i="1" s="1"/>
  <c r="CR64" i="1"/>
  <c r="CP60" i="1"/>
  <c r="CL60" i="1"/>
  <c r="CR59" i="1"/>
  <c r="CZ67" i="1"/>
  <c r="CV67" i="1"/>
  <c r="CW67" i="1" s="1"/>
  <c r="CP55" i="1"/>
  <c r="CL55" i="1"/>
  <c r="CM55" i="1" s="1"/>
  <c r="CU58" i="1"/>
  <c r="CQ58" i="1"/>
  <c r="CZ64" i="1"/>
  <c r="CV64" i="1"/>
  <c r="CW64" i="1" s="1"/>
  <c r="CZ59" i="1"/>
  <c r="CV59" i="1"/>
  <c r="CW59" i="1" s="1"/>
  <c r="CZ69" i="1"/>
  <c r="CV69" i="1"/>
  <c r="CP68" i="1"/>
  <c r="CL68" i="1"/>
  <c r="CH65" i="1"/>
  <c r="CR61" i="1"/>
  <c r="CU54" i="1"/>
  <c r="CQ54" i="1"/>
  <c r="CR54" i="1" s="1"/>
  <c r="CZ53" i="1"/>
  <c r="CV53" i="1"/>
  <c r="CW53" i="1" s="1"/>
  <c r="CU66" i="1"/>
  <c r="CQ66" i="1"/>
  <c r="CR66" i="1" s="1"/>
  <c r="CP65" i="1"/>
  <c r="CL65" i="1"/>
  <c r="CM65" i="1" s="1"/>
  <c r="CP63" i="1"/>
  <c r="CL63" i="1"/>
  <c r="CM63" i="1" s="1"/>
  <c r="CZ61" i="1"/>
  <c r="CV61" i="1"/>
  <c r="CW61" i="1" s="1"/>
  <c r="CM52" i="1"/>
  <c r="CU52" i="1"/>
  <c r="CQ52" i="1"/>
  <c r="DA34" i="1"/>
  <c r="DB34" i="1" s="1"/>
  <c r="DE34" i="1"/>
  <c r="CK39" i="1"/>
  <c r="CG39" i="1"/>
  <c r="CK35" i="1"/>
  <c r="CG35" i="1"/>
  <c r="CH35" i="1" s="1"/>
  <c r="DO36" i="1"/>
  <c r="DP36" i="1" s="1"/>
  <c r="DQ36" i="1" s="1"/>
  <c r="DK36" i="1"/>
  <c r="CG31" i="1"/>
  <c r="CH31" i="1" s="1"/>
  <c r="CJ31" i="1"/>
  <c r="CL28" i="1"/>
  <c r="CO28" i="1"/>
  <c r="CK33" i="1"/>
  <c r="CG33" i="1"/>
  <c r="DG36" i="1"/>
  <c r="CR24" i="1"/>
  <c r="DG40" i="1"/>
  <c r="DG38" i="1"/>
  <c r="CK37" i="1"/>
  <c r="CG37" i="1"/>
  <c r="CH37" i="1" s="1"/>
  <c r="CC31" i="1"/>
  <c r="DO32" i="1"/>
  <c r="DP32" i="1" s="1"/>
  <c r="DQ32" i="1" s="1"/>
  <c r="DK32" i="1"/>
  <c r="DS32" i="1" s="1"/>
  <c r="CT30" i="1"/>
  <c r="CQ30" i="1"/>
  <c r="CR30" i="1" s="1"/>
  <c r="CG25" i="1"/>
  <c r="CJ25" i="1"/>
  <c r="DK26" i="1"/>
  <c r="DN26" i="1"/>
  <c r="DP26" i="1" s="1"/>
  <c r="DQ26" i="1" s="1"/>
  <c r="CT21" i="1"/>
  <c r="CQ21" i="1"/>
  <c r="DO40" i="1"/>
  <c r="DP40" i="1" s="1"/>
  <c r="DQ40" i="1" s="1"/>
  <c r="DK40" i="1"/>
  <c r="DO38" i="1"/>
  <c r="DP38" i="1" s="1"/>
  <c r="DQ38" i="1" s="1"/>
  <c r="DK38" i="1"/>
  <c r="CM21" i="1"/>
  <c r="CO29" i="1"/>
  <c r="CL29" i="1"/>
  <c r="CM29" i="1" s="1"/>
  <c r="CV24" i="1"/>
  <c r="CW24" i="1" s="1"/>
  <c r="CY24" i="1"/>
  <c r="CC25" i="1"/>
  <c r="CC42" i="1" s="1"/>
  <c r="CB42" i="1"/>
  <c r="CR58" i="1" l="1"/>
  <c r="CW221" i="1"/>
  <c r="CW109" i="1"/>
  <c r="DS104" i="1"/>
  <c r="CH33" i="1"/>
  <c r="CW217" i="1"/>
  <c r="DS274" i="1"/>
  <c r="DW274" i="1" s="1"/>
  <c r="DL38" i="1"/>
  <c r="DS38" i="1"/>
  <c r="DL40" i="1"/>
  <c r="DS40" i="1"/>
  <c r="CW222" i="1"/>
  <c r="CW219" i="1"/>
  <c r="DB114" i="1"/>
  <c r="DB115" i="1"/>
  <c r="DB117" i="1"/>
  <c r="DG253" i="1"/>
  <c r="DS26" i="1"/>
  <c r="DS262" i="1"/>
  <c r="DS255" i="1"/>
  <c r="DL36" i="1"/>
  <c r="DS36" i="1"/>
  <c r="DB95" i="1"/>
  <c r="CW214" i="1"/>
  <c r="DT233" i="1"/>
  <c r="DX233" i="1" s="1"/>
  <c r="DS276" i="1"/>
  <c r="DT276" i="1" s="1"/>
  <c r="DX276" i="1" s="1"/>
  <c r="DK271" i="1"/>
  <c r="DN271" i="1"/>
  <c r="DP271" i="1" s="1"/>
  <c r="DQ271" i="1" s="1"/>
  <c r="DT274" i="1"/>
  <c r="DX274" i="1" s="1"/>
  <c r="DN275" i="1"/>
  <c r="DP275" i="1" s="1"/>
  <c r="DQ275" i="1" s="1"/>
  <c r="DK275" i="1"/>
  <c r="DL275" i="1" s="1"/>
  <c r="DS272" i="1"/>
  <c r="DF282" i="1"/>
  <c r="DQ270" i="1"/>
  <c r="DW276" i="1"/>
  <c r="DS273" i="1"/>
  <c r="DG282" i="1"/>
  <c r="DL270" i="1"/>
  <c r="DS270" i="1"/>
  <c r="DN256" i="1"/>
  <c r="DP256" i="1" s="1"/>
  <c r="DQ256" i="1" s="1"/>
  <c r="DK256" i="1"/>
  <c r="DG252" i="1"/>
  <c r="DK253" i="1"/>
  <c r="DS253" i="1" s="1"/>
  <c r="DN253" i="1"/>
  <c r="DP253" i="1" s="1"/>
  <c r="DQ253" i="1" s="1"/>
  <c r="DQ251" i="1"/>
  <c r="DL251" i="1"/>
  <c r="DS251" i="1"/>
  <c r="DL254" i="1"/>
  <c r="DF263" i="1"/>
  <c r="DG256" i="1"/>
  <c r="DK252" i="1"/>
  <c r="DL252" i="1" s="1"/>
  <c r="DN252" i="1"/>
  <c r="DP252" i="1" s="1"/>
  <c r="DQ252" i="1" s="1"/>
  <c r="DT259" i="1"/>
  <c r="DX259" i="1" s="1"/>
  <c r="DW259" i="1"/>
  <c r="DL261" i="1"/>
  <c r="DT238" i="1"/>
  <c r="DX238" i="1" s="1"/>
  <c r="DS237" i="1"/>
  <c r="DW237" i="1" s="1"/>
  <c r="CY189" i="1"/>
  <c r="CV189" i="1"/>
  <c r="CW189" i="1" s="1"/>
  <c r="CY185" i="1"/>
  <c r="CV185" i="1"/>
  <c r="CW185" i="1" s="1"/>
  <c r="DD184" i="1"/>
  <c r="DA184" i="1"/>
  <c r="DB184" i="1" s="1"/>
  <c r="DD182" i="1"/>
  <c r="DA182" i="1"/>
  <c r="DB182" i="1" s="1"/>
  <c r="CY187" i="1"/>
  <c r="CV187" i="1"/>
  <c r="CW187" i="1" s="1"/>
  <c r="CY197" i="1"/>
  <c r="CV197" i="1"/>
  <c r="CW197" i="1" s="1"/>
  <c r="DD191" i="1"/>
  <c r="DA191" i="1"/>
  <c r="DB191" i="1" s="1"/>
  <c r="DD183" i="1"/>
  <c r="DA183" i="1"/>
  <c r="DB183" i="1" s="1"/>
  <c r="CY181" i="1"/>
  <c r="CV181" i="1"/>
  <c r="CW181" i="1" s="1"/>
  <c r="DD186" i="1"/>
  <c r="DA186" i="1"/>
  <c r="DB186" i="1" s="1"/>
  <c r="DD188" i="1"/>
  <c r="DA188" i="1"/>
  <c r="DB188" i="1" s="1"/>
  <c r="DL104" i="1"/>
  <c r="CR103" i="1"/>
  <c r="DD180" i="1"/>
  <c r="DA180" i="1"/>
  <c r="DB180" i="1" s="1"/>
  <c r="CY195" i="1"/>
  <c r="CV195" i="1"/>
  <c r="CW195" i="1" s="1"/>
  <c r="DD193" i="1"/>
  <c r="DA193" i="1"/>
  <c r="DB193" i="1" s="1"/>
  <c r="DD192" i="1"/>
  <c r="DA192" i="1"/>
  <c r="DB192" i="1" s="1"/>
  <c r="DB89" i="1"/>
  <c r="DB110" i="1"/>
  <c r="CY179" i="1"/>
  <c r="CV179" i="1"/>
  <c r="CW179" i="1" s="1"/>
  <c r="DD196" i="1"/>
  <c r="DA196" i="1"/>
  <c r="DB196" i="1" s="1"/>
  <c r="DD190" i="1"/>
  <c r="DA190" i="1"/>
  <c r="DB190" i="1" s="1"/>
  <c r="DD194" i="1"/>
  <c r="DA194" i="1"/>
  <c r="DB194" i="1" s="1"/>
  <c r="DS241" i="1"/>
  <c r="DT240" i="1"/>
  <c r="DX240" i="1" s="1"/>
  <c r="DW240" i="1"/>
  <c r="DA244" i="1"/>
  <c r="DL236" i="1"/>
  <c r="DS236" i="1"/>
  <c r="DS234" i="1"/>
  <c r="DS244" i="1" s="1"/>
  <c r="DS242" i="1"/>
  <c r="DL239" i="1"/>
  <c r="DS239" i="1"/>
  <c r="DB244" i="1"/>
  <c r="DB106" i="1"/>
  <c r="DF116" i="1"/>
  <c r="DI116" i="1"/>
  <c r="DI93" i="1"/>
  <c r="DF93" i="1"/>
  <c r="DA219" i="1"/>
  <c r="DB219" i="1" s="1"/>
  <c r="DD219" i="1"/>
  <c r="DA218" i="1"/>
  <c r="DB218" i="1" s="1"/>
  <c r="DD218" i="1"/>
  <c r="DF225" i="1"/>
  <c r="DG225" i="1" s="1"/>
  <c r="DI225" i="1"/>
  <c r="DF111" i="1"/>
  <c r="DI111" i="1"/>
  <c r="CW213" i="1"/>
  <c r="DB81" i="1"/>
  <c r="DI96" i="1"/>
  <c r="DF96" i="1"/>
  <c r="DG96" i="1" s="1"/>
  <c r="DI98" i="1"/>
  <c r="DF98" i="1"/>
  <c r="DG98" i="1" s="1"/>
  <c r="DB108" i="1"/>
  <c r="DI89" i="1"/>
  <c r="DF89" i="1"/>
  <c r="DF110" i="1"/>
  <c r="DG110" i="1" s="1"/>
  <c r="DI110" i="1"/>
  <c r="CW223" i="1"/>
  <c r="DI94" i="1"/>
  <c r="DF94" i="1"/>
  <c r="DG94" i="1" s="1"/>
  <c r="DB100" i="1"/>
  <c r="DI81" i="1"/>
  <c r="DF81" i="1"/>
  <c r="DG81" i="1" s="1"/>
  <c r="DB113" i="1"/>
  <c r="DI95" i="1"/>
  <c r="DF95" i="1"/>
  <c r="DG95" i="1" s="1"/>
  <c r="DF112" i="1"/>
  <c r="DG112" i="1" s="1"/>
  <c r="DI112" i="1"/>
  <c r="DF108" i="1"/>
  <c r="DI108" i="1"/>
  <c r="CW215" i="1"/>
  <c r="DF216" i="1"/>
  <c r="DG216" i="1" s="1"/>
  <c r="DI216" i="1"/>
  <c r="DA214" i="1"/>
  <c r="DD214" i="1"/>
  <c r="DF107" i="1"/>
  <c r="DI107" i="1"/>
  <c r="CW105" i="1"/>
  <c r="DI100" i="1"/>
  <c r="DF100" i="1"/>
  <c r="DF220" i="1"/>
  <c r="DI220" i="1"/>
  <c r="DI82" i="1"/>
  <c r="DF82" i="1"/>
  <c r="DG82" i="1" s="1"/>
  <c r="DF118" i="1"/>
  <c r="DI118" i="1"/>
  <c r="DI85" i="1"/>
  <c r="DF85" i="1"/>
  <c r="DG85" i="1" s="1"/>
  <c r="DA223" i="1"/>
  <c r="DD223" i="1"/>
  <c r="CV226" i="1"/>
  <c r="DF106" i="1"/>
  <c r="DG106" i="1" s="1"/>
  <c r="DI106" i="1"/>
  <c r="DB112" i="1"/>
  <c r="DA222" i="1"/>
  <c r="DD222" i="1"/>
  <c r="DI91" i="1"/>
  <c r="DF91" i="1"/>
  <c r="DF114" i="1"/>
  <c r="DG114" i="1" s="1"/>
  <c r="DI114" i="1"/>
  <c r="DA215" i="1"/>
  <c r="DB215" i="1" s="1"/>
  <c r="DD215" i="1"/>
  <c r="DF115" i="1"/>
  <c r="DI115" i="1"/>
  <c r="DD109" i="1"/>
  <c r="DA109" i="1"/>
  <c r="DF113" i="1"/>
  <c r="DI113" i="1"/>
  <c r="DI88" i="1"/>
  <c r="DF88" i="1"/>
  <c r="DB82" i="1"/>
  <c r="DB93" i="1"/>
  <c r="DA221" i="1"/>
  <c r="DB221" i="1" s="1"/>
  <c r="DD221" i="1"/>
  <c r="DI92" i="1"/>
  <c r="DF92" i="1"/>
  <c r="DG92" i="1" s="1"/>
  <c r="DI87" i="1"/>
  <c r="DF87" i="1"/>
  <c r="DG87" i="1" s="1"/>
  <c r="DI86" i="1"/>
  <c r="DF86" i="1"/>
  <c r="DA217" i="1"/>
  <c r="DB217" i="1" s="1"/>
  <c r="DD217" i="1"/>
  <c r="DA97" i="1"/>
  <c r="DB97" i="1" s="1"/>
  <c r="DD97" i="1"/>
  <c r="DB216" i="1"/>
  <c r="DA99" i="1"/>
  <c r="DB99" i="1" s="1"/>
  <c r="DD99" i="1"/>
  <c r="DI83" i="1"/>
  <c r="DF83" i="1"/>
  <c r="DI90" i="1"/>
  <c r="DF90" i="1"/>
  <c r="DG90" i="1" s="1"/>
  <c r="DF117" i="1"/>
  <c r="DI117" i="1"/>
  <c r="DD105" i="1"/>
  <c r="DA105" i="1"/>
  <c r="DB105" i="1" s="1"/>
  <c r="DA213" i="1"/>
  <c r="DD213" i="1"/>
  <c r="DI84" i="1"/>
  <c r="DF84" i="1"/>
  <c r="CZ103" i="1"/>
  <c r="CV103" i="1"/>
  <c r="DI224" i="1"/>
  <c r="DK224" i="1" s="1"/>
  <c r="DI212" i="1"/>
  <c r="DK212" i="1" s="1"/>
  <c r="DL212" i="1" s="1"/>
  <c r="DI211" i="1"/>
  <c r="DK211" i="1" s="1"/>
  <c r="DL211" i="1" s="1"/>
  <c r="DI210" i="1"/>
  <c r="DK210" i="1" s="1"/>
  <c r="DL210" i="1" s="1"/>
  <c r="DI209" i="1"/>
  <c r="DK209" i="1" s="1"/>
  <c r="DL209" i="1" s="1"/>
  <c r="CH73" i="1"/>
  <c r="CM70" i="1"/>
  <c r="CT70" i="1"/>
  <c r="CQ70" i="1"/>
  <c r="CU63" i="1"/>
  <c r="CQ63" i="1"/>
  <c r="DE53" i="1"/>
  <c r="DA53" i="1"/>
  <c r="DE69" i="1"/>
  <c r="DA69" i="1"/>
  <c r="DB69" i="1" s="1"/>
  <c r="CU55" i="1"/>
  <c r="CQ55" i="1"/>
  <c r="CU57" i="1"/>
  <c r="CQ57" i="1"/>
  <c r="CM68" i="1"/>
  <c r="DE64" i="1"/>
  <c r="DA64" i="1"/>
  <c r="DB64" i="1" s="1"/>
  <c r="CZ58" i="1"/>
  <c r="CV58" i="1"/>
  <c r="CW58" i="1" s="1"/>
  <c r="CM60" i="1"/>
  <c r="CU62" i="1"/>
  <c r="CQ62" i="1"/>
  <c r="DE61" i="1"/>
  <c r="DA61" i="1"/>
  <c r="DB61" i="1" s="1"/>
  <c r="CU65" i="1"/>
  <c r="CQ65" i="1"/>
  <c r="CR65" i="1" s="1"/>
  <c r="CZ66" i="1"/>
  <c r="CV66" i="1"/>
  <c r="CW66" i="1" s="1"/>
  <c r="CU68" i="1"/>
  <c r="CQ68" i="1"/>
  <c r="CR68" i="1" s="1"/>
  <c r="DE59" i="1"/>
  <c r="DA59" i="1"/>
  <c r="DB59" i="1" s="1"/>
  <c r="DE67" i="1"/>
  <c r="DA67" i="1"/>
  <c r="DB67" i="1" s="1"/>
  <c r="CU60" i="1"/>
  <c r="CQ60" i="1"/>
  <c r="DE56" i="1"/>
  <c r="DA56" i="1"/>
  <c r="DB56" i="1" s="1"/>
  <c r="CL73" i="1"/>
  <c r="CZ54" i="1"/>
  <c r="CV54" i="1"/>
  <c r="CW54" i="1" s="1"/>
  <c r="CW69" i="1"/>
  <c r="CR52" i="1"/>
  <c r="CZ52" i="1"/>
  <c r="CV52" i="1"/>
  <c r="DW40" i="1"/>
  <c r="DJ34" i="1"/>
  <c r="DF34" i="1"/>
  <c r="DW36" i="1"/>
  <c r="CT29" i="1"/>
  <c r="CQ29" i="1"/>
  <c r="CP37" i="1"/>
  <c r="CL37" i="1"/>
  <c r="CM37" i="1" s="1"/>
  <c r="CQ28" i="1"/>
  <c r="CR28" i="1" s="1"/>
  <c r="CT28" i="1"/>
  <c r="CP35" i="1"/>
  <c r="CL35" i="1"/>
  <c r="CH25" i="1"/>
  <c r="CH42" i="1" s="1"/>
  <c r="CG42" i="1"/>
  <c r="DL26" i="1"/>
  <c r="CV30" i="1"/>
  <c r="CY30" i="1"/>
  <c r="CM28" i="1"/>
  <c r="CH39" i="1"/>
  <c r="CY21" i="1"/>
  <c r="CV21" i="1"/>
  <c r="CL31" i="1"/>
  <c r="CO31" i="1"/>
  <c r="DA24" i="1"/>
  <c r="DB24" i="1" s="1"/>
  <c r="DD24" i="1"/>
  <c r="CR21" i="1"/>
  <c r="CL25" i="1"/>
  <c r="CO25" i="1"/>
  <c r="DL32" i="1"/>
  <c r="CP33" i="1"/>
  <c r="CL33" i="1"/>
  <c r="CP39" i="1"/>
  <c r="CL39" i="1"/>
  <c r="CM39" i="1" s="1"/>
  <c r="CR62" i="1" l="1"/>
  <c r="DB213" i="1"/>
  <c r="DL256" i="1"/>
  <c r="DS256" i="1"/>
  <c r="CW226" i="1"/>
  <c r="DP282" i="1"/>
  <c r="DS275" i="1"/>
  <c r="DS210" i="1"/>
  <c r="DS252" i="1"/>
  <c r="CR60" i="1"/>
  <c r="CR70" i="1"/>
  <c r="CR29" i="1"/>
  <c r="DB223" i="1"/>
  <c r="DG111" i="1"/>
  <c r="DK282" i="1"/>
  <c r="DG263" i="1"/>
  <c r="DT237" i="1"/>
  <c r="DX237" i="1" s="1"/>
  <c r="DQ282" i="1"/>
  <c r="DT270" i="1"/>
  <c r="DW270" i="1"/>
  <c r="DT273" i="1"/>
  <c r="DX273" i="1" s="1"/>
  <c r="DW273" i="1"/>
  <c r="DW272" i="1"/>
  <c r="DT272" i="1"/>
  <c r="DX272" i="1" s="1"/>
  <c r="DT275" i="1"/>
  <c r="DX275" i="1" s="1"/>
  <c r="DW275" i="1"/>
  <c r="DL271" i="1"/>
  <c r="DL282" i="1" s="1"/>
  <c r="DX282" i="1" s="1"/>
  <c r="DS271" i="1"/>
  <c r="DT261" i="1"/>
  <c r="DX261" i="1" s="1"/>
  <c r="DW261" i="1"/>
  <c r="DW255" i="1"/>
  <c r="DT255" i="1"/>
  <c r="DX255" i="1" s="1"/>
  <c r="DW251" i="1"/>
  <c r="DT251" i="1"/>
  <c r="DT256" i="1"/>
  <c r="DX256" i="1" s="1"/>
  <c r="DW256" i="1"/>
  <c r="DW254" i="1"/>
  <c r="DT254" i="1"/>
  <c r="DX254" i="1" s="1"/>
  <c r="DK263" i="1"/>
  <c r="DT262" i="1"/>
  <c r="DX262" i="1" s="1"/>
  <c r="DW262" i="1"/>
  <c r="DP263" i="1"/>
  <c r="DQ263" i="1"/>
  <c r="DL253" i="1"/>
  <c r="DG113" i="1"/>
  <c r="DD179" i="1"/>
  <c r="DA179" i="1"/>
  <c r="DB179" i="1" s="1"/>
  <c r="DI192" i="1"/>
  <c r="DF192" i="1"/>
  <c r="DG192" i="1" s="1"/>
  <c r="DD195" i="1"/>
  <c r="DA195" i="1"/>
  <c r="DB195" i="1" s="1"/>
  <c r="DI188" i="1"/>
  <c r="DF188" i="1"/>
  <c r="DG188" i="1" s="1"/>
  <c r="DI183" i="1"/>
  <c r="DF183" i="1"/>
  <c r="DG183" i="1" s="1"/>
  <c r="DG91" i="1"/>
  <c r="DG93" i="1"/>
  <c r="DI194" i="1"/>
  <c r="DF194" i="1"/>
  <c r="DG194" i="1" s="1"/>
  <c r="DI196" i="1"/>
  <c r="DF196" i="1"/>
  <c r="DG196" i="1" s="1"/>
  <c r="DD181" i="1"/>
  <c r="DA181" i="1"/>
  <c r="DB181" i="1" s="1"/>
  <c r="DD197" i="1"/>
  <c r="DA197" i="1"/>
  <c r="DB197" i="1" s="1"/>
  <c r="DI182" i="1"/>
  <c r="DF182" i="1"/>
  <c r="DG182" i="1" s="1"/>
  <c r="DD185" i="1"/>
  <c r="DA185" i="1"/>
  <c r="DB185" i="1" s="1"/>
  <c r="DG118" i="1"/>
  <c r="DG108" i="1"/>
  <c r="DI193" i="1"/>
  <c r="DF193" i="1"/>
  <c r="DG193" i="1" s="1"/>
  <c r="DT104" i="1"/>
  <c r="DX104" i="1" s="1"/>
  <c r="DW104" i="1"/>
  <c r="DA226" i="1"/>
  <c r="DG100" i="1"/>
  <c r="DI190" i="1"/>
  <c r="DF190" i="1"/>
  <c r="DG190" i="1" s="1"/>
  <c r="DI180" i="1"/>
  <c r="DF180" i="1"/>
  <c r="DG180" i="1" s="1"/>
  <c r="DI186" i="1"/>
  <c r="DF186" i="1"/>
  <c r="DG186" i="1" s="1"/>
  <c r="DI191" i="1"/>
  <c r="DF191" i="1"/>
  <c r="DG191" i="1" s="1"/>
  <c r="DD187" i="1"/>
  <c r="DA187" i="1"/>
  <c r="DB187" i="1" s="1"/>
  <c r="DI184" i="1"/>
  <c r="DF184" i="1"/>
  <c r="DG184" i="1" s="1"/>
  <c r="DD189" i="1"/>
  <c r="DA189" i="1"/>
  <c r="DB189" i="1" s="1"/>
  <c r="DT234" i="1"/>
  <c r="DX234" i="1" s="1"/>
  <c r="DW234" i="1"/>
  <c r="DK244" i="1"/>
  <c r="DP244" i="1"/>
  <c r="DT241" i="1"/>
  <c r="DX241" i="1" s="1"/>
  <c r="DW241" i="1"/>
  <c r="DW242" i="1"/>
  <c r="DT242" i="1"/>
  <c r="DX242" i="1" s="1"/>
  <c r="DF244" i="1"/>
  <c r="DT236" i="1"/>
  <c r="DX236" i="1" s="1"/>
  <c r="DW236" i="1"/>
  <c r="DW239" i="1"/>
  <c r="DT239" i="1"/>
  <c r="DX239" i="1" s="1"/>
  <c r="DG244" i="1"/>
  <c r="DK90" i="1"/>
  <c r="DN90" i="1"/>
  <c r="DP90" i="1" s="1"/>
  <c r="DQ90" i="1" s="1"/>
  <c r="DK115" i="1"/>
  <c r="DL115" i="1" s="1"/>
  <c r="DN115" i="1"/>
  <c r="DP115" i="1" s="1"/>
  <c r="DQ115" i="1" s="1"/>
  <c r="DK91" i="1"/>
  <c r="DL91" i="1" s="1"/>
  <c r="DN91" i="1"/>
  <c r="DP91" i="1" s="1"/>
  <c r="DQ91" i="1" s="1"/>
  <c r="DK225" i="1"/>
  <c r="DL225" i="1" s="1"/>
  <c r="DN225" i="1"/>
  <c r="DP225" i="1" s="1"/>
  <c r="DQ225" i="1" s="1"/>
  <c r="DK116" i="1"/>
  <c r="DL116" i="1" s="1"/>
  <c r="DN116" i="1"/>
  <c r="DP116" i="1" s="1"/>
  <c r="DQ116" i="1" s="1"/>
  <c r="DG86" i="1"/>
  <c r="DG115" i="1"/>
  <c r="DF222" i="1"/>
  <c r="DG222" i="1" s="1"/>
  <c r="DI222" i="1"/>
  <c r="DG220" i="1"/>
  <c r="DB214" i="1"/>
  <c r="DK89" i="1"/>
  <c r="DL89" i="1" s="1"/>
  <c r="DN89" i="1"/>
  <c r="DP89" i="1" s="1"/>
  <c r="DQ89" i="1" s="1"/>
  <c r="DK96" i="1"/>
  <c r="DL96" i="1" s="1"/>
  <c r="DN96" i="1"/>
  <c r="DP96" i="1" s="1"/>
  <c r="DQ96" i="1" s="1"/>
  <c r="DL224" i="1"/>
  <c r="DG84" i="1"/>
  <c r="DG117" i="1"/>
  <c r="DK83" i="1"/>
  <c r="DS83" i="1" s="1"/>
  <c r="DN83" i="1"/>
  <c r="DP83" i="1" s="1"/>
  <c r="DQ83" i="1" s="1"/>
  <c r="DK86" i="1"/>
  <c r="DS86" i="1" s="1"/>
  <c r="DN86" i="1"/>
  <c r="DP86" i="1" s="1"/>
  <c r="DQ86" i="1" s="1"/>
  <c r="DK92" i="1"/>
  <c r="DL92" i="1" s="1"/>
  <c r="DN92" i="1"/>
  <c r="DP92" i="1" s="1"/>
  <c r="DQ92" i="1" s="1"/>
  <c r="DG88" i="1"/>
  <c r="DB109" i="1"/>
  <c r="DB222" i="1"/>
  <c r="DK107" i="1"/>
  <c r="DL107" i="1" s="1"/>
  <c r="DN107" i="1"/>
  <c r="DP107" i="1" s="1"/>
  <c r="DQ107" i="1" s="1"/>
  <c r="DK95" i="1"/>
  <c r="DS95" i="1" s="1"/>
  <c r="DN95" i="1"/>
  <c r="DP95" i="1" s="1"/>
  <c r="DQ95" i="1" s="1"/>
  <c r="DK110" i="1"/>
  <c r="DN110" i="1"/>
  <c r="DP110" i="1" s="1"/>
  <c r="DQ110" i="1" s="1"/>
  <c r="DK111" i="1"/>
  <c r="DN111" i="1"/>
  <c r="DP111" i="1" s="1"/>
  <c r="DQ111" i="1" s="1"/>
  <c r="DF218" i="1"/>
  <c r="DI218" i="1"/>
  <c r="DF105" i="1"/>
  <c r="DI105" i="1"/>
  <c r="DK87" i="1"/>
  <c r="DL87" i="1" s="1"/>
  <c r="DN87" i="1"/>
  <c r="DP87" i="1" s="1"/>
  <c r="DQ87" i="1" s="1"/>
  <c r="DF221" i="1"/>
  <c r="DI221" i="1"/>
  <c r="DK113" i="1"/>
  <c r="DN113" i="1"/>
  <c r="DP113" i="1" s="1"/>
  <c r="DQ113" i="1" s="1"/>
  <c r="DF223" i="1"/>
  <c r="DI223" i="1"/>
  <c r="DK118" i="1"/>
  <c r="DN118" i="1"/>
  <c r="DP118" i="1" s="1"/>
  <c r="DQ118" i="1" s="1"/>
  <c r="DK220" i="1"/>
  <c r="DN220" i="1"/>
  <c r="DP220" i="1" s="1"/>
  <c r="DQ220" i="1" s="1"/>
  <c r="DF214" i="1"/>
  <c r="DG214" i="1" s="1"/>
  <c r="DI214" i="1"/>
  <c r="DG89" i="1"/>
  <c r="DF219" i="1"/>
  <c r="DG219" i="1" s="1"/>
  <c r="DI219" i="1"/>
  <c r="DF213" i="1"/>
  <c r="DI213" i="1"/>
  <c r="DK117" i="1"/>
  <c r="DL117" i="1" s="1"/>
  <c r="DN117" i="1"/>
  <c r="DP117" i="1" s="1"/>
  <c r="DQ117" i="1" s="1"/>
  <c r="DG83" i="1"/>
  <c r="DI97" i="1"/>
  <c r="DF97" i="1"/>
  <c r="DG97" i="1" s="1"/>
  <c r="DK114" i="1"/>
  <c r="DS114" i="1" s="1"/>
  <c r="DN114" i="1"/>
  <c r="DP114" i="1" s="1"/>
  <c r="DQ114" i="1" s="1"/>
  <c r="DK106" i="1"/>
  <c r="DN106" i="1"/>
  <c r="DP106" i="1" s="1"/>
  <c r="DQ106" i="1" s="1"/>
  <c r="DK108" i="1"/>
  <c r="DL108" i="1" s="1"/>
  <c r="DN108" i="1"/>
  <c r="DP108" i="1" s="1"/>
  <c r="DQ108" i="1" s="1"/>
  <c r="DG116" i="1"/>
  <c r="DK84" i="1"/>
  <c r="DN84" i="1"/>
  <c r="DP84" i="1" s="1"/>
  <c r="DQ84" i="1" s="1"/>
  <c r="DI99" i="1"/>
  <c r="DF99" i="1"/>
  <c r="DG99" i="1" s="1"/>
  <c r="DF217" i="1"/>
  <c r="DG217" i="1" s="1"/>
  <c r="DI217" i="1"/>
  <c r="DK88" i="1"/>
  <c r="DS88" i="1" s="1"/>
  <c r="DN88" i="1"/>
  <c r="DP88" i="1" s="1"/>
  <c r="DQ88" i="1" s="1"/>
  <c r="DF109" i="1"/>
  <c r="DG109" i="1" s="1"/>
  <c r="DI109" i="1"/>
  <c r="DF215" i="1"/>
  <c r="DI215" i="1"/>
  <c r="DK85" i="1"/>
  <c r="DS85" i="1" s="1"/>
  <c r="DN85" i="1"/>
  <c r="DP85" i="1" s="1"/>
  <c r="DQ85" i="1" s="1"/>
  <c r="DK82" i="1"/>
  <c r="DS82" i="1" s="1"/>
  <c r="DN82" i="1"/>
  <c r="DP82" i="1" s="1"/>
  <c r="DQ82" i="1" s="1"/>
  <c r="DK100" i="1"/>
  <c r="DS100" i="1" s="1"/>
  <c r="DN100" i="1"/>
  <c r="DP100" i="1" s="1"/>
  <c r="DQ100" i="1" s="1"/>
  <c r="DG107" i="1"/>
  <c r="DK216" i="1"/>
  <c r="DL216" i="1" s="1"/>
  <c r="DN216" i="1"/>
  <c r="DP216" i="1" s="1"/>
  <c r="DQ216" i="1" s="1"/>
  <c r="DK112" i="1"/>
  <c r="DL112" i="1" s="1"/>
  <c r="DN112" i="1"/>
  <c r="DP112" i="1" s="1"/>
  <c r="DQ112" i="1" s="1"/>
  <c r="DK81" i="1"/>
  <c r="DN81" i="1"/>
  <c r="DP81" i="1" s="1"/>
  <c r="DQ81" i="1" s="1"/>
  <c r="DK94" i="1"/>
  <c r="DN94" i="1"/>
  <c r="DP94" i="1" s="1"/>
  <c r="DQ94" i="1" s="1"/>
  <c r="DK98" i="1"/>
  <c r="DL98" i="1" s="1"/>
  <c r="DN98" i="1"/>
  <c r="DP98" i="1" s="1"/>
  <c r="DQ98" i="1" s="1"/>
  <c r="DK93" i="1"/>
  <c r="DS93" i="1" s="1"/>
  <c r="DN93" i="1"/>
  <c r="DP93" i="1" s="1"/>
  <c r="DQ93" i="1" s="1"/>
  <c r="CW103" i="1"/>
  <c r="DA103" i="1"/>
  <c r="DE103" i="1"/>
  <c r="DN224" i="1"/>
  <c r="DP224" i="1" s="1"/>
  <c r="DQ224" i="1" s="1"/>
  <c r="DN212" i="1"/>
  <c r="DP212" i="1" s="1"/>
  <c r="DQ212" i="1" s="1"/>
  <c r="DN211" i="1"/>
  <c r="DP211" i="1" s="1"/>
  <c r="DQ211" i="1" s="1"/>
  <c r="DN210" i="1"/>
  <c r="DP210" i="1" s="1"/>
  <c r="DQ210" i="1" s="1"/>
  <c r="DN209" i="1"/>
  <c r="DP209" i="1" s="1"/>
  <c r="DQ209" i="1" s="1"/>
  <c r="CM73" i="1"/>
  <c r="CY70" i="1"/>
  <c r="CV70" i="1"/>
  <c r="CW70" i="1" s="1"/>
  <c r="DJ56" i="1"/>
  <c r="DF56" i="1"/>
  <c r="DJ59" i="1"/>
  <c r="DK59" i="1" s="1"/>
  <c r="DL59" i="1" s="1"/>
  <c r="DF59" i="1"/>
  <c r="DE66" i="1"/>
  <c r="DA66" i="1"/>
  <c r="DB66" i="1" s="1"/>
  <c r="DJ61" i="1"/>
  <c r="DK61" i="1" s="1"/>
  <c r="DL61" i="1" s="1"/>
  <c r="DF61" i="1"/>
  <c r="DJ53" i="1"/>
  <c r="DK53" i="1" s="1"/>
  <c r="DL53" i="1" s="1"/>
  <c r="DF53" i="1"/>
  <c r="DG53" i="1" s="1"/>
  <c r="CR57" i="1"/>
  <c r="CQ73" i="1"/>
  <c r="CZ60" i="1"/>
  <c r="CV60" i="1"/>
  <c r="CZ68" i="1"/>
  <c r="CV68" i="1"/>
  <c r="CW68" i="1" s="1"/>
  <c r="CZ65" i="1"/>
  <c r="CV65" i="1"/>
  <c r="CW65" i="1" s="1"/>
  <c r="CZ62" i="1"/>
  <c r="CV62" i="1"/>
  <c r="CZ57" i="1"/>
  <c r="CV57" i="1"/>
  <c r="CW57" i="1" s="1"/>
  <c r="DJ69" i="1"/>
  <c r="DK69" i="1" s="1"/>
  <c r="DL69" i="1" s="1"/>
  <c r="DF69" i="1"/>
  <c r="CZ63" i="1"/>
  <c r="CV63" i="1"/>
  <c r="CW63" i="1" s="1"/>
  <c r="DE54" i="1"/>
  <c r="DA54" i="1"/>
  <c r="DJ67" i="1"/>
  <c r="DK67" i="1" s="1"/>
  <c r="DL67" i="1" s="1"/>
  <c r="DF67" i="1"/>
  <c r="DG67" i="1" s="1"/>
  <c r="CZ55" i="1"/>
  <c r="CV55" i="1"/>
  <c r="CW55" i="1" s="1"/>
  <c r="DJ64" i="1"/>
  <c r="DF64" i="1"/>
  <c r="CR63" i="1"/>
  <c r="DE58" i="1"/>
  <c r="DA58" i="1"/>
  <c r="CR55" i="1"/>
  <c r="DB53" i="1"/>
  <c r="DE52" i="1"/>
  <c r="DA52" i="1"/>
  <c r="CW52" i="1"/>
  <c r="DT40" i="1"/>
  <c r="DX40" i="1" s="1"/>
  <c r="DT36" i="1"/>
  <c r="DX36" i="1" s="1"/>
  <c r="DO34" i="1"/>
  <c r="DP34" i="1" s="1"/>
  <c r="DQ34" i="1" s="1"/>
  <c r="DK34" i="1"/>
  <c r="DL34" i="1" s="1"/>
  <c r="DG34" i="1"/>
  <c r="DF24" i="1"/>
  <c r="DI24" i="1"/>
  <c r="CW21" i="1"/>
  <c r="DD30" i="1"/>
  <c r="DA30" i="1"/>
  <c r="CU35" i="1"/>
  <c r="CQ35" i="1"/>
  <c r="CR35" i="1" s="1"/>
  <c r="CU37" i="1"/>
  <c r="CQ37" i="1"/>
  <c r="DW38" i="1"/>
  <c r="DT38" i="1"/>
  <c r="DX38" i="1" s="1"/>
  <c r="CM35" i="1"/>
  <c r="CU33" i="1"/>
  <c r="CQ33" i="1"/>
  <c r="CR33" i="1" s="1"/>
  <c r="CM25" i="1"/>
  <c r="CL42" i="1"/>
  <c r="DW32" i="1"/>
  <c r="DT32" i="1"/>
  <c r="DX32" i="1" s="1"/>
  <c r="DD21" i="1"/>
  <c r="DA21" i="1"/>
  <c r="CW30" i="1"/>
  <c r="CV28" i="1"/>
  <c r="CY28" i="1"/>
  <c r="CM33" i="1"/>
  <c r="CQ25" i="1"/>
  <c r="CT25" i="1"/>
  <c r="CM31" i="1"/>
  <c r="CU39" i="1"/>
  <c r="CQ39" i="1"/>
  <c r="CQ31" i="1"/>
  <c r="CT31" i="1"/>
  <c r="DT26" i="1"/>
  <c r="DX26" i="1" s="1"/>
  <c r="DW26" i="1"/>
  <c r="CV29" i="1"/>
  <c r="CY29" i="1"/>
  <c r="DG215" i="1" l="1"/>
  <c r="DS106" i="1"/>
  <c r="DS111" i="1"/>
  <c r="DS94" i="1"/>
  <c r="DS91" i="1"/>
  <c r="DS116" i="1"/>
  <c r="CR37" i="1"/>
  <c r="DB30" i="1"/>
  <c r="DS118" i="1"/>
  <c r="DS113" i="1"/>
  <c r="DS90" i="1"/>
  <c r="DS212" i="1"/>
  <c r="DB226" i="1"/>
  <c r="DS224" i="1"/>
  <c r="DS89" i="1"/>
  <c r="CR31" i="1"/>
  <c r="DL84" i="1"/>
  <c r="DS84" i="1"/>
  <c r="DS211" i="1"/>
  <c r="DT211" i="1" s="1"/>
  <c r="DX211" i="1" s="1"/>
  <c r="DS110" i="1"/>
  <c r="DS209" i="1"/>
  <c r="DS87" i="1"/>
  <c r="DS53" i="1"/>
  <c r="CM42" i="1"/>
  <c r="DL81" i="1"/>
  <c r="DS81" i="1"/>
  <c r="DL220" i="1"/>
  <c r="DS220" i="1"/>
  <c r="DL263" i="1"/>
  <c r="DX263" i="1" s="1"/>
  <c r="DS216" i="1"/>
  <c r="DS112" i="1"/>
  <c r="DS92" i="1"/>
  <c r="DS107" i="1"/>
  <c r="DS108" i="1"/>
  <c r="DS34" i="1"/>
  <c r="DS115" i="1"/>
  <c r="DS117" i="1"/>
  <c r="DT271" i="1"/>
  <c r="DX271" i="1" s="1"/>
  <c r="DW271" i="1"/>
  <c r="DW282" i="1" s="1"/>
  <c r="DS282" i="1"/>
  <c r="DX270" i="1"/>
  <c r="DT282" i="1"/>
  <c r="DW253" i="1"/>
  <c r="DT253" i="1"/>
  <c r="DX253" i="1" s="1"/>
  <c r="DS263" i="1"/>
  <c r="DX251" i="1"/>
  <c r="DW252" i="1"/>
  <c r="DT252" i="1"/>
  <c r="DX252" i="1" s="1"/>
  <c r="DT93" i="1"/>
  <c r="DX93" i="1" s="1"/>
  <c r="DT94" i="1"/>
  <c r="DX94" i="1" s="1"/>
  <c r="DW113" i="1"/>
  <c r="DW82" i="1"/>
  <c r="DT100" i="1"/>
  <c r="DX100" i="1" s="1"/>
  <c r="DW100" i="1"/>
  <c r="DW85" i="1"/>
  <c r="DT85" i="1"/>
  <c r="DX85" i="1" s="1"/>
  <c r="DL86" i="1"/>
  <c r="DI189" i="1"/>
  <c r="DF189" i="1"/>
  <c r="DG189" i="1" s="1"/>
  <c r="DI187" i="1"/>
  <c r="DF187" i="1"/>
  <c r="DG187" i="1" s="1"/>
  <c r="DN186" i="1"/>
  <c r="DP186" i="1" s="1"/>
  <c r="DQ186" i="1" s="1"/>
  <c r="DK186" i="1"/>
  <c r="DL186" i="1" s="1"/>
  <c r="DN190" i="1"/>
  <c r="DP190" i="1" s="1"/>
  <c r="DQ190" i="1" s="1"/>
  <c r="DK190" i="1"/>
  <c r="DL190" i="1" s="1"/>
  <c r="DN192" i="1"/>
  <c r="DP192" i="1" s="1"/>
  <c r="DQ192" i="1" s="1"/>
  <c r="DK192" i="1"/>
  <c r="DL192" i="1" s="1"/>
  <c r="DL90" i="1"/>
  <c r="DN182" i="1"/>
  <c r="DP182" i="1" s="1"/>
  <c r="DQ182" i="1" s="1"/>
  <c r="DK182" i="1"/>
  <c r="DL182" i="1" s="1"/>
  <c r="DN194" i="1"/>
  <c r="DP194" i="1" s="1"/>
  <c r="DQ194" i="1" s="1"/>
  <c r="DK194" i="1"/>
  <c r="DL194" i="1" s="1"/>
  <c r="DN183" i="1"/>
  <c r="DP183" i="1" s="1"/>
  <c r="DQ183" i="1" s="1"/>
  <c r="DK183" i="1"/>
  <c r="DL183" i="1" s="1"/>
  <c r="DL88" i="1"/>
  <c r="DB103" i="1"/>
  <c r="DL83" i="1"/>
  <c r="DN184" i="1"/>
  <c r="DP184" i="1" s="1"/>
  <c r="DQ184" i="1" s="1"/>
  <c r="DK184" i="1"/>
  <c r="DL184" i="1" s="1"/>
  <c r="DN191" i="1"/>
  <c r="DP191" i="1" s="1"/>
  <c r="DQ191" i="1" s="1"/>
  <c r="DK191" i="1"/>
  <c r="DL191" i="1" s="1"/>
  <c r="DN180" i="1"/>
  <c r="DP180" i="1" s="1"/>
  <c r="DQ180" i="1" s="1"/>
  <c r="DK180" i="1"/>
  <c r="DL180" i="1" s="1"/>
  <c r="DI181" i="1"/>
  <c r="DF181" i="1"/>
  <c r="DG181" i="1" s="1"/>
  <c r="DI195" i="1"/>
  <c r="DF195" i="1"/>
  <c r="DG195" i="1" s="1"/>
  <c r="DI179" i="1"/>
  <c r="DF179" i="1"/>
  <c r="DL106" i="1"/>
  <c r="DL95" i="1"/>
  <c r="DN193" i="1"/>
  <c r="DP193" i="1" s="1"/>
  <c r="DQ193" i="1" s="1"/>
  <c r="DK193" i="1"/>
  <c r="DL193" i="1" s="1"/>
  <c r="DI185" i="1"/>
  <c r="DF185" i="1"/>
  <c r="DG185" i="1" s="1"/>
  <c r="DI197" i="1"/>
  <c r="DF197" i="1"/>
  <c r="DG197" i="1" s="1"/>
  <c r="DN196" i="1"/>
  <c r="DP196" i="1" s="1"/>
  <c r="DQ196" i="1" s="1"/>
  <c r="DK196" i="1"/>
  <c r="DL196" i="1" s="1"/>
  <c r="DN188" i="1"/>
  <c r="DP188" i="1" s="1"/>
  <c r="DQ188" i="1" s="1"/>
  <c r="DK188" i="1"/>
  <c r="DL188" i="1" s="1"/>
  <c r="DQ244" i="1"/>
  <c r="DL244" i="1"/>
  <c r="DX244" i="1" s="1"/>
  <c r="DK219" i="1"/>
  <c r="DL219" i="1" s="1"/>
  <c r="DN219" i="1"/>
  <c r="DP219" i="1" s="1"/>
  <c r="DQ219" i="1" s="1"/>
  <c r="DK214" i="1"/>
  <c r="DS214" i="1" s="1"/>
  <c r="DN214" i="1"/>
  <c r="DP214" i="1" s="1"/>
  <c r="DQ214" i="1" s="1"/>
  <c r="DL111" i="1"/>
  <c r="DK222" i="1"/>
  <c r="DN222" i="1"/>
  <c r="DP222" i="1" s="1"/>
  <c r="DQ222" i="1" s="1"/>
  <c r="DL85" i="1"/>
  <c r="DK109" i="1"/>
  <c r="DL109" i="1" s="1"/>
  <c r="DN109" i="1"/>
  <c r="DP109" i="1" s="1"/>
  <c r="DQ109" i="1" s="1"/>
  <c r="DK97" i="1"/>
  <c r="DL97" i="1" s="1"/>
  <c r="DN97" i="1"/>
  <c r="DP97" i="1" s="1"/>
  <c r="DQ97" i="1" s="1"/>
  <c r="DL118" i="1"/>
  <c r="DK218" i="1"/>
  <c r="DL218" i="1" s="1"/>
  <c r="DN218" i="1"/>
  <c r="DP218" i="1" s="1"/>
  <c r="DQ218" i="1" s="1"/>
  <c r="DL94" i="1"/>
  <c r="DK213" i="1"/>
  <c r="DL213" i="1" s="1"/>
  <c r="DN213" i="1"/>
  <c r="DP213" i="1" s="1"/>
  <c r="DQ213" i="1" s="1"/>
  <c r="DQ226" i="1" s="1"/>
  <c r="DK223" i="1"/>
  <c r="DN223" i="1"/>
  <c r="DP223" i="1" s="1"/>
  <c r="DQ223" i="1" s="1"/>
  <c r="DK221" i="1"/>
  <c r="DN221" i="1"/>
  <c r="DP221" i="1" s="1"/>
  <c r="DQ221" i="1" s="1"/>
  <c r="DK105" i="1"/>
  <c r="DL105" i="1" s="1"/>
  <c r="DN105" i="1"/>
  <c r="DP105" i="1" s="1"/>
  <c r="DQ105" i="1" s="1"/>
  <c r="DG218" i="1"/>
  <c r="DK99" i="1"/>
  <c r="DL99" i="1" s="1"/>
  <c r="DN99" i="1"/>
  <c r="DP99" i="1" s="1"/>
  <c r="DQ99" i="1" s="1"/>
  <c r="DL93" i="1"/>
  <c r="DL100" i="1"/>
  <c r="DK217" i="1"/>
  <c r="DS217" i="1" s="1"/>
  <c r="DN217" i="1"/>
  <c r="DP217" i="1" s="1"/>
  <c r="DQ217" i="1" s="1"/>
  <c r="DL113" i="1"/>
  <c r="DF226" i="1"/>
  <c r="DL82" i="1"/>
  <c r="DK215" i="1"/>
  <c r="DL215" i="1" s="1"/>
  <c r="DN215" i="1"/>
  <c r="DP215" i="1" s="1"/>
  <c r="DQ215" i="1" s="1"/>
  <c r="DL114" i="1"/>
  <c r="DG213" i="1"/>
  <c r="DG223" i="1"/>
  <c r="DG221" i="1"/>
  <c r="DG105" i="1"/>
  <c r="DL110" i="1"/>
  <c r="DJ103" i="1"/>
  <c r="DF103" i="1"/>
  <c r="DG103" i="1" s="1"/>
  <c r="DT212" i="1"/>
  <c r="DX212" i="1" s="1"/>
  <c r="DW212" i="1"/>
  <c r="DO67" i="1"/>
  <c r="DP67" i="1" s="1"/>
  <c r="DQ67" i="1" s="1"/>
  <c r="DO61" i="1"/>
  <c r="DP61" i="1" s="1"/>
  <c r="DQ61" i="1" s="1"/>
  <c r="DA70" i="1"/>
  <c r="DD70" i="1"/>
  <c r="CR73" i="1"/>
  <c r="DB54" i="1"/>
  <c r="DE57" i="1"/>
  <c r="DA57" i="1"/>
  <c r="DG64" i="1"/>
  <c r="CW60" i="1"/>
  <c r="DO64" i="1"/>
  <c r="DP64" i="1" s="1"/>
  <c r="DQ64" i="1" s="1"/>
  <c r="DK64" i="1"/>
  <c r="DL64" i="1" s="1"/>
  <c r="DO69" i="1"/>
  <c r="DP69" i="1" s="1"/>
  <c r="DQ69" i="1" s="1"/>
  <c r="CW62" i="1"/>
  <c r="DE60" i="1"/>
  <c r="DA60" i="1"/>
  <c r="DB60" i="1" s="1"/>
  <c r="DG61" i="1"/>
  <c r="DJ66" i="1"/>
  <c r="DF66" i="1"/>
  <c r="DG56" i="1"/>
  <c r="DJ58" i="1"/>
  <c r="DF58" i="1"/>
  <c r="DG58" i="1" s="1"/>
  <c r="DE55" i="1"/>
  <c r="DA55" i="1"/>
  <c r="DG69" i="1"/>
  <c r="DJ54" i="1"/>
  <c r="DK54" i="1" s="1"/>
  <c r="DL54" i="1" s="1"/>
  <c r="DF54" i="1"/>
  <c r="DE65" i="1"/>
  <c r="DA65" i="1"/>
  <c r="DO53" i="1"/>
  <c r="DP53" i="1" s="1"/>
  <c r="DQ53" i="1" s="1"/>
  <c r="DO59" i="1"/>
  <c r="DP59" i="1" s="1"/>
  <c r="DQ59" i="1" s="1"/>
  <c r="CV73" i="1"/>
  <c r="DB58" i="1"/>
  <c r="DE63" i="1"/>
  <c r="DA63" i="1"/>
  <c r="DE62" i="1"/>
  <c r="DA62" i="1"/>
  <c r="DE68" i="1"/>
  <c r="DA68" i="1"/>
  <c r="DG59" i="1"/>
  <c r="DO56" i="1"/>
  <c r="DP56" i="1" s="1"/>
  <c r="DQ56" i="1" s="1"/>
  <c r="DK56" i="1"/>
  <c r="DL56" i="1" s="1"/>
  <c r="DB52" i="1"/>
  <c r="DJ52" i="1"/>
  <c r="DK52" i="1" s="1"/>
  <c r="DF52" i="1"/>
  <c r="DW34" i="1"/>
  <c r="CR39" i="1"/>
  <c r="CV25" i="1"/>
  <c r="CY25" i="1"/>
  <c r="DA28" i="1"/>
  <c r="DB28" i="1" s="1"/>
  <c r="DD28" i="1"/>
  <c r="CZ37" i="1"/>
  <c r="CV37" i="1"/>
  <c r="DI30" i="1"/>
  <c r="DF30" i="1"/>
  <c r="DK24" i="1"/>
  <c r="DL24" i="1" s="1"/>
  <c r="DN24" i="1"/>
  <c r="DP24" i="1" s="1"/>
  <c r="DQ24" i="1" s="1"/>
  <c r="CW29" i="1"/>
  <c r="CV31" i="1"/>
  <c r="CY31" i="1"/>
  <c r="DI21" i="1"/>
  <c r="DF21" i="1"/>
  <c r="CZ35" i="1"/>
  <c r="CV35" i="1"/>
  <c r="DA29" i="1"/>
  <c r="DB29" i="1" s="1"/>
  <c r="DD29" i="1"/>
  <c r="CZ39" i="1"/>
  <c r="CV39" i="1"/>
  <c r="CR25" i="1"/>
  <c r="CR42" i="1" s="1"/>
  <c r="CQ42" i="1"/>
  <c r="CW28" i="1"/>
  <c r="DB21" i="1"/>
  <c r="CZ33" i="1"/>
  <c r="CV33" i="1"/>
  <c r="DG24" i="1"/>
  <c r="DB65" i="1" l="1"/>
  <c r="DL223" i="1"/>
  <c r="DS223" i="1"/>
  <c r="DT223" i="1" s="1"/>
  <c r="DX223" i="1" s="1"/>
  <c r="DS56" i="1"/>
  <c r="DS59" i="1"/>
  <c r="CW39" i="1"/>
  <c r="DG226" i="1"/>
  <c r="DS222" i="1"/>
  <c r="DS215" i="1"/>
  <c r="DS213" i="1"/>
  <c r="DB62" i="1"/>
  <c r="DG54" i="1"/>
  <c r="DL221" i="1"/>
  <c r="DS221" i="1"/>
  <c r="DS109" i="1"/>
  <c r="DS24" i="1"/>
  <c r="DS69" i="1"/>
  <c r="DS64" i="1"/>
  <c r="DT64" i="1" s="1"/>
  <c r="DX64" i="1" s="1"/>
  <c r="DS67" i="1"/>
  <c r="DS61" i="1"/>
  <c r="DS219" i="1"/>
  <c r="DS218" i="1"/>
  <c r="DT218" i="1" s="1"/>
  <c r="DX218" i="1" s="1"/>
  <c r="DS105" i="1"/>
  <c r="DW93" i="1"/>
  <c r="DW263" i="1"/>
  <c r="DT82" i="1"/>
  <c r="DX82" i="1" s="1"/>
  <c r="DT263" i="1"/>
  <c r="DW94" i="1"/>
  <c r="DT113" i="1"/>
  <c r="DX113" i="1" s="1"/>
  <c r="DW211" i="1"/>
  <c r="DT213" i="1"/>
  <c r="DX213" i="1" s="1"/>
  <c r="DG179" i="1"/>
  <c r="DT111" i="1"/>
  <c r="DX111" i="1" s="1"/>
  <c r="DW111" i="1"/>
  <c r="DT107" i="1"/>
  <c r="DX107" i="1" s="1"/>
  <c r="DW107" i="1"/>
  <c r="DT83" i="1"/>
  <c r="DX83" i="1" s="1"/>
  <c r="DW83" i="1"/>
  <c r="DT88" i="1"/>
  <c r="DX88" i="1" s="1"/>
  <c r="DW88" i="1"/>
  <c r="DW90" i="1"/>
  <c r="DT90" i="1"/>
  <c r="DX90" i="1" s="1"/>
  <c r="DT108" i="1"/>
  <c r="DX108" i="1" s="1"/>
  <c r="DW108" i="1"/>
  <c r="DN189" i="1"/>
  <c r="DP189" i="1" s="1"/>
  <c r="DQ189" i="1" s="1"/>
  <c r="DK189" i="1"/>
  <c r="DL189" i="1" s="1"/>
  <c r="DK226" i="1"/>
  <c r="DT219" i="1"/>
  <c r="DX219" i="1" s="1"/>
  <c r="DN197" i="1"/>
  <c r="DP197" i="1" s="1"/>
  <c r="DQ197" i="1" s="1"/>
  <c r="DK197" i="1"/>
  <c r="DL197" i="1" s="1"/>
  <c r="DW106" i="1"/>
  <c r="DT106" i="1"/>
  <c r="DX106" i="1" s="1"/>
  <c r="DN179" i="1"/>
  <c r="DP179" i="1" s="1"/>
  <c r="DQ179" i="1" s="1"/>
  <c r="DK179" i="1"/>
  <c r="DL179" i="1" s="1"/>
  <c r="DT91" i="1"/>
  <c r="DX91" i="1" s="1"/>
  <c r="DW91" i="1"/>
  <c r="DW114" i="1"/>
  <c r="DT114" i="1"/>
  <c r="DX114" i="1" s="1"/>
  <c r="DW86" i="1"/>
  <c r="DT86" i="1"/>
  <c r="DX86" i="1" s="1"/>
  <c r="DT115" i="1"/>
  <c r="DX115" i="1" s="1"/>
  <c r="DW115" i="1"/>
  <c r="DT112" i="1"/>
  <c r="DX112" i="1" s="1"/>
  <c r="DW112" i="1"/>
  <c r="DN181" i="1"/>
  <c r="DP181" i="1" s="1"/>
  <c r="DQ181" i="1" s="1"/>
  <c r="DK181" i="1"/>
  <c r="DL181" i="1" s="1"/>
  <c r="DT116" i="1"/>
  <c r="DX116" i="1" s="1"/>
  <c r="DW116" i="1"/>
  <c r="DT84" i="1"/>
  <c r="DX84" i="1" s="1"/>
  <c r="DW84" i="1"/>
  <c r="DW110" i="1"/>
  <c r="DT110" i="1"/>
  <c r="DX110" i="1" s="1"/>
  <c r="DT87" i="1"/>
  <c r="DX87" i="1" s="1"/>
  <c r="DW87" i="1"/>
  <c r="DN187" i="1"/>
  <c r="DP187" i="1" s="1"/>
  <c r="DQ187" i="1" s="1"/>
  <c r="DK187" i="1"/>
  <c r="DL187" i="1" s="1"/>
  <c r="DN185" i="1"/>
  <c r="DP185" i="1" s="1"/>
  <c r="DQ185" i="1" s="1"/>
  <c r="DK185" i="1"/>
  <c r="DL185" i="1" s="1"/>
  <c r="DT95" i="1"/>
  <c r="DX95" i="1" s="1"/>
  <c r="DW95" i="1"/>
  <c r="DW89" i="1"/>
  <c r="DT89" i="1"/>
  <c r="DX89" i="1" s="1"/>
  <c r="DN195" i="1"/>
  <c r="DP195" i="1" s="1"/>
  <c r="DQ195" i="1" s="1"/>
  <c r="DK195" i="1"/>
  <c r="DL195" i="1" s="1"/>
  <c r="DW118" i="1"/>
  <c r="DT118" i="1"/>
  <c r="DX118" i="1" s="1"/>
  <c r="DT92" i="1"/>
  <c r="DX92" i="1" s="1"/>
  <c r="DW92" i="1"/>
  <c r="DW117" i="1"/>
  <c r="DT117" i="1"/>
  <c r="DX117" i="1" s="1"/>
  <c r="DW244" i="1"/>
  <c r="DW220" i="1"/>
  <c r="DT220" i="1"/>
  <c r="DX220" i="1" s="1"/>
  <c r="DW213" i="1"/>
  <c r="DL217" i="1"/>
  <c r="DL214" i="1"/>
  <c r="DP226" i="1"/>
  <c r="DT81" i="1"/>
  <c r="DX81" i="1" s="1"/>
  <c r="DW81" i="1"/>
  <c r="DL222" i="1"/>
  <c r="DL226" i="1" s="1"/>
  <c r="DW216" i="1"/>
  <c r="DT216" i="1"/>
  <c r="DX216" i="1" s="1"/>
  <c r="DO103" i="1"/>
  <c r="DP103" i="1" s="1"/>
  <c r="DQ103" i="1" s="1"/>
  <c r="DK103" i="1"/>
  <c r="DW224" i="1"/>
  <c r="DT224" i="1"/>
  <c r="DX224" i="1" s="1"/>
  <c r="DT210" i="1"/>
  <c r="DX210" i="1" s="1"/>
  <c r="DW210" i="1"/>
  <c r="DT209" i="1"/>
  <c r="DW209" i="1"/>
  <c r="DI70" i="1"/>
  <c r="DF70" i="1"/>
  <c r="DG70" i="1" s="1"/>
  <c r="DO52" i="1"/>
  <c r="DP52" i="1" s="1"/>
  <c r="DS52" i="1" s="1"/>
  <c r="DB70" i="1"/>
  <c r="CW73" i="1"/>
  <c r="DJ62" i="1"/>
  <c r="DF62" i="1"/>
  <c r="DG62" i="1" s="1"/>
  <c r="DB57" i="1"/>
  <c r="DB68" i="1"/>
  <c r="DB63" i="1"/>
  <c r="DT53" i="1"/>
  <c r="DO54" i="1"/>
  <c r="DP54" i="1" s="1"/>
  <c r="DQ54" i="1" s="1"/>
  <c r="DO58" i="1"/>
  <c r="DP58" i="1" s="1"/>
  <c r="DQ58" i="1" s="1"/>
  <c r="DK58" i="1"/>
  <c r="DG66" i="1"/>
  <c r="DJ57" i="1"/>
  <c r="DK57" i="1" s="1"/>
  <c r="DL57" i="1" s="1"/>
  <c r="DF57" i="1"/>
  <c r="DG57" i="1" s="1"/>
  <c r="DA73" i="1"/>
  <c r="DJ68" i="1"/>
  <c r="DF68" i="1"/>
  <c r="DG68" i="1" s="1"/>
  <c r="DJ63" i="1"/>
  <c r="DK63" i="1" s="1"/>
  <c r="DL63" i="1" s="1"/>
  <c r="DF63" i="1"/>
  <c r="DG63" i="1" s="1"/>
  <c r="DJ65" i="1"/>
  <c r="DK65" i="1" s="1"/>
  <c r="DL65" i="1" s="1"/>
  <c r="DF65" i="1"/>
  <c r="DB55" i="1"/>
  <c r="DO66" i="1"/>
  <c r="DP66" i="1" s="1"/>
  <c r="DQ66" i="1" s="1"/>
  <c r="DK66" i="1"/>
  <c r="DL66" i="1" s="1"/>
  <c r="DJ60" i="1"/>
  <c r="DF60" i="1"/>
  <c r="DJ55" i="1"/>
  <c r="DK55" i="1" s="1"/>
  <c r="DL55" i="1" s="1"/>
  <c r="DF55" i="1"/>
  <c r="DG55" i="1" s="1"/>
  <c r="DT56" i="1"/>
  <c r="DX56" i="1" s="1"/>
  <c r="DG52" i="1"/>
  <c r="DL52" i="1"/>
  <c r="DW24" i="1"/>
  <c r="DT34" i="1"/>
  <c r="DX34" i="1" s="1"/>
  <c r="DN21" i="1"/>
  <c r="DP21" i="1" s="1"/>
  <c r="DK21" i="1"/>
  <c r="DS21" i="1" s="1"/>
  <c r="DN30" i="1"/>
  <c r="DP30" i="1" s="1"/>
  <c r="DQ30" i="1" s="1"/>
  <c r="DK30" i="1"/>
  <c r="DL30" i="1" s="1"/>
  <c r="DI29" i="1"/>
  <c r="DF29" i="1"/>
  <c r="DG21" i="1"/>
  <c r="DG30" i="1"/>
  <c r="DF28" i="1"/>
  <c r="DI28" i="1"/>
  <c r="CW33" i="1"/>
  <c r="CW35" i="1"/>
  <c r="DA31" i="1"/>
  <c r="DB31" i="1" s="1"/>
  <c r="DD31" i="1"/>
  <c r="CW37" i="1"/>
  <c r="DA25" i="1"/>
  <c r="DD25" i="1"/>
  <c r="DE33" i="1"/>
  <c r="DA33" i="1"/>
  <c r="DE39" i="1"/>
  <c r="DA39" i="1"/>
  <c r="DE35" i="1"/>
  <c r="DA35" i="1"/>
  <c r="CW31" i="1"/>
  <c r="DE37" i="1"/>
  <c r="DA37" i="1"/>
  <c r="DB37" i="1" s="1"/>
  <c r="CW25" i="1"/>
  <c r="CV42" i="1"/>
  <c r="DS65" i="1" l="1"/>
  <c r="DS226" i="1"/>
  <c r="DX226" i="1"/>
  <c r="DS30" i="1"/>
  <c r="DL58" i="1"/>
  <c r="DS58" i="1"/>
  <c r="DL103" i="1"/>
  <c r="DS103" i="1"/>
  <c r="DS57" i="1"/>
  <c r="DS66" i="1"/>
  <c r="CW42" i="1"/>
  <c r="DB35" i="1"/>
  <c r="DB33" i="1"/>
  <c r="DS54" i="1"/>
  <c r="DW218" i="1"/>
  <c r="DW219" i="1"/>
  <c r="DW223" i="1"/>
  <c r="DW52" i="1"/>
  <c r="DT52" i="1"/>
  <c r="DX52" i="1" s="1"/>
  <c r="DW109" i="1"/>
  <c r="DT109" i="1"/>
  <c r="DX109" i="1" s="1"/>
  <c r="DW61" i="1"/>
  <c r="DT61" i="1"/>
  <c r="DX61" i="1" s="1"/>
  <c r="DS179" i="1"/>
  <c r="DT67" i="1"/>
  <c r="DX67" i="1" s="1"/>
  <c r="DW69" i="1"/>
  <c r="DT69" i="1"/>
  <c r="DX69" i="1" s="1"/>
  <c r="DT59" i="1"/>
  <c r="DX59" i="1" s="1"/>
  <c r="DW105" i="1"/>
  <c r="DT105" i="1"/>
  <c r="DX105" i="1" s="1"/>
  <c r="C340" i="1"/>
  <c r="DT244" i="1"/>
  <c r="DW221" i="1"/>
  <c r="DT221" i="1"/>
  <c r="DX221" i="1" s="1"/>
  <c r="DW217" i="1"/>
  <c r="DT217" i="1"/>
  <c r="DX217" i="1" s="1"/>
  <c r="DT222" i="1"/>
  <c r="DX222" i="1" s="1"/>
  <c r="DW222" i="1"/>
  <c r="DT214" i="1"/>
  <c r="DX214" i="1" s="1"/>
  <c r="DW214" i="1"/>
  <c r="DW215" i="1"/>
  <c r="DT215" i="1"/>
  <c r="DX215" i="1" s="1"/>
  <c r="DX209" i="1"/>
  <c r="DW59" i="1"/>
  <c r="DW67" i="1"/>
  <c r="DQ52" i="1"/>
  <c r="DO65" i="1"/>
  <c r="DP65" i="1" s="1"/>
  <c r="DQ65" i="1" s="1"/>
  <c r="DF73" i="1"/>
  <c r="DB73" i="1"/>
  <c r="DN70" i="1"/>
  <c r="DP70" i="1" s="1"/>
  <c r="DQ70" i="1" s="1"/>
  <c r="DK70" i="1"/>
  <c r="DW56" i="1"/>
  <c r="DG60" i="1"/>
  <c r="DT66" i="1"/>
  <c r="DX66" i="1" s="1"/>
  <c r="DO60" i="1"/>
  <c r="DP60" i="1" s="1"/>
  <c r="DQ60" i="1" s="1"/>
  <c r="DK60" i="1"/>
  <c r="DS60" i="1" s="1"/>
  <c r="DO68" i="1"/>
  <c r="DP68" i="1" s="1"/>
  <c r="DQ68" i="1" s="1"/>
  <c r="DK68" i="1"/>
  <c r="DW53" i="1"/>
  <c r="DX53" i="1"/>
  <c r="DG65" i="1"/>
  <c r="DG73" i="1" s="1"/>
  <c r="DO55" i="1"/>
  <c r="DP55" i="1" s="1"/>
  <c r="DW64" i="1"/>
  <c r="DO63" i="1"/>
  <c r="DP63" i="1" s="1"/>
  <c r="DQ63" i="1" s="1"/>
  <c r="DO57" i="1"/>
  <c r="DP57" i="1" s="1"/>
  <c r="DQ57" i="1" s="1"/>
  <c r="DO62" i="1"/>
  <c r="DP62" i="1" s="1"/>
  <c r="DQ62" i="1" s="1"/>
  <c r="DK62" i="1"/>
  <c r="DL62" i="1" s="1"/>
  <c r="DT21" i="1"/>
  <c r="DT24" i="1"/>
  <c r="DX24" i="1" s="1"/>
  <c r="DW30" i="1"/>
  <c r="DJ35" i="1"/>
  <c r="DF35" i="1"/>
  <c r="DG35" i="1" s="1"/>
  <c r="DB25" i="1"/>
  <c r="DB42" i="1" s="1"/>
  <c r="DA42" i="1"/>
  <c r="DG29" i="1"/>
  <c r="DF25" i="1"/>
  <c r="DI25" i="1"/>
  <c r="DF31" i="1"/>
  <c r="DG31" i="1" s="1"/>
  <c r="DI31" i="1"/>
  <c r="DG28" i="1"/>
  <c r="DJ33" i="1"/>
  <c r="DF33" i="1"/>
  <c r="DG33" i="1" s="1"/>
  <c r="DB39" i="1"/>
  <c r="DN29" i="1"/>
  <c r="DP29" i="1" s="1"/>
  <c r="DQ29" i="1" s="1"/>
  <c r="DK29" i="1"/>
  <c r="DL29" i="1" s="1"/>
  <c r="DL21" i="1"/>
  <c r="DJ37" i="1"/>
  <c r="DF37" i="1"/>
  <c r="DG37" i="1" s="1"/>
  <c r="DJ39" i="1"/>
  <c r="DF39" i="1"/>
  <c r="DG39" i="1" s="1"/>
  <c r="DK28" i="1"/>
  <c r="DN28" i="1"/>
  <c r="DP28" i="1" s="1"/>
  <c r="DQ28" i="1" s="1"/>
  <c r="DQ21" i="1"/>
  <c r="DL68" i="1" l="1"/>
  <c r="DS68" i="1"/>
  <c r="DS70" i="1"/>
  <c r="DS62" i="1"/>
  <c r="DS29" i="1"/>
  <c r="DS55" i="1"/>
  <c r="DT55" i="1" s="1"/>
  <c r="DX55" i="1" s="1"/>
  <c r="DL28" i="1"/>
  <c r="DS28" i="1"/>
  <c r="DS63" i="1"/>
  <c r="C339" i="1"/>
  <c r="DW226" i="1"/>
  <c r="DT226" i="1"/>
  <c r="DT103" i="1"/>
  <c r="DX103" i="1" s="1"/>
  <c r="DW103" i="1"/>
  <c r="DW58" i="1"/>
  <c r="DT58" i="1"/>
  <c r="DX58" i="1" s="1"/>
  <c r="DW54" i="1"/>
  <c r="DT54" i="1"/>
  <c r="DX54" i="1" s="1"/>
  <c r="DW179" i="1"/>
  <c r="DT179" i="1"/>
  <c r="DX179" i="1" s="1"/>
  <c r="DW21" i="1"/>
  <c r="DL70" i="1"/>
  <c r="DT70" i="1"/>
  <c r="DX70" i="1" s="1"/>
  <c r="DT63" i="1"/>
  <c r="DX63" i="1" s="1"/>
  <c r="DW55" i="1"/>
  <c r="DQ55" i="1"/>
  <c r="DQ73" i="1" s="1"/>
  <c r="DP73" i="1"/>
  <c r="DL60" i="1"/>
  <c r="DK73" i="1"/>
  <c r="DT60" i="1"/>
  <c r="DX60" i="1" s="1"/>
  <c r="DT68" i="1"/>
  <c r="DX68" i="1" s="1"/>
  <c r="DT57" i="1"/>
  <c r="DX57" i="1" s="1"/>
  <c r="DT62" i="1"/>
  <c r="DX62" i="1" s="1"/>
  <c r="DW66" i="1"/>
  <c r="DT30" i="1"/>
  <c r="DX30" i="1" s="1"/>
  <c r="DK25" i="1"/>
  <c r="DS25" i="1" s="1"/>
  <c r="DN25" i="1"/>
  <c r="DP25" i="1" s="1"/>
  <c r="DG25" i="1"/>
  <c r="DG42" i="1" s="1"/>
  <c r="DF42" i="1"/>
  <c r="DO37" i="1"/>
  <c r="DP37" i="1" s="1"/>
  <c r="DQ37" i="1" s="1"/>
  <c r="DK37" i="1"/>
  <c r="DL37" i="1" s="1"/>
  <c r="DO33" i="1"/>
  <c r="DP33" i="1" s="1"/>
  <c r="DQ33" i="1" s="1"/>
  <c r="DK33" i="1"/>
  <c r="DL33" i="1" s="1"/>
  <c r="DK31" i="1"/>
  <c r="DN31" i="1"/>
  <c r="DP31" i="1" s="1"/>
  <c r="DQ31" i="1" s="1"/>
  <c r="DO39" i="1"/>
  <c r="DP39" i="1" s="1"/>
  <c r="DQ39" i="1" s="1"/>
  <c r="DK39" i="1"/>
  <c r="DL39" i="1" s="1"/>
  <c r="DX21" i="1"/>
  <c r="DO35" i="1"/>
  <c r="DP35" i="1" s="1"/>
  <c r="DQ35" i="1" s="1"/>
  <c r="DK35" i="1"/>
  <c r="DS35" i="1" s="1"/>
  <c r="DS31" i="1" l="1"/>
  <c r="DS33" i="1"/>
  <c r="DS37" i="1"/>
  <c r="DS39" i="1"/>
  <c r="DT65" i="1"/>
  <c r="DX65" i="1" s="1"/>
  <c r="DW65" i="1"/>
  <c r="DL73" i="1"/>
  <c r="DX73" i="1" s="1"/>
  <c r="DW70" i="1"/>
  <c r="DW57" i="1"/>
  <c r="DW68" i="1"/>
  <c r="DW63" i="1"/>
  <c r="DW62" i="1"/>
  <c r="DW60" i="1"/>
  <c r="DS73" i="1"/>
  <c r="DT25" i="1"/>
  <c r="DL31" i="1"/>
  <c r="DQ25" i="1"/>
  <c r="DQ42" i="1" s="1"/>
  <c r="DP42" i="1"/>
  <c r="DW28" i="1"/>
  <c r="DT28" i="1"/>
  <c r="DX28" i="1" s="1"/>
  <c r="DL35" i="1"/>
  <c r="DL25" i="1"/>
  <c r="DK42" i="1"/>
  <c r="DT29" i="1"/>
  <c r="DX29" i="1" s="1"/>
  <c r="DW29" i="1"/>
  <c r="DL42" i="1" l="1"/>
  <c r="C335" i="1"/>
  <c r="DW73" i="1"/>
  <c r="DT73" i="1"/>
  <c r="DW25" i="1"/>
  <c r="DT39" i="1"/>
  <c r="DX39" i="1" s="1"/>
  <c r="DW39" i="1"/>
  <c r="DX25" i="1"/>
  <c r="DT37" i="1"/>
  <c r="DX37" i="1" s="1"/>
  <c r="DW37" i="1"/>
  <c r="DW31" i="1"/>
  <c r="DT31" i="1"/>
  <c r="DX31" i="1" s="1"/>
  <c r="DT35" i="1"/>
  <c r="DX35" i="1" s="1"/>
  <c r="DW35" i="1"/>
  <c r="DT33" i="1"/>
  <c r="DX33" i="1" s="1"/>
  <c r="DW33" i="1"/>
  <c r="DS42" i="1"/>
  <c r="DX42" i="1" l="1"/>
  <c r="DT42" i="1"/>
  <c r="DW42" i="1"/>
  <c r="C334" i="1" l="1"/>
  <c r="E193" i="1"/>
  <c r="E183" i="1"/>
  <c r="E192" i="1"/>
  <c r="E195" i="1"/>
  <c r="E191" i="1"/>
  <c r="E196" i="1"/>
  <c r="E185" i="1"/>
  <c r="E194" i="1"/>
  <c r="E190" i="1"/>
  <c r="E180" i="1"/>
  <c r="E182" i="1"/>
  <c r="E184" i="1"/>
  <c r="E181" i="1"/>
  <c r="E187" i="1"/>
  <c r="E189" i="1"/>
  <c r="E186" i="1"/>
  <c r="E188" i="1"/>
  <c r="E179" i="1"/>
  <c r="AX198" i="1" l="1"/>
  <c r="Y198" i="1"/>
  <c r="CQ198" i="1"/>
  <c r="DK198" i="1"/>
  <c r="CV198" i="1"/>
  <c r="BM198" i="1"/>
  <c r="DS192" i="1"/>
  <c r="DW192" i="1" s="1"/>
  <c r="BN198" i="1"/>
  <c r="AY198" i="1"/>
  <c r="DS186" i="1"/>
  <c r="DT186" i="1" s="1"/>
  <c r="DX186" i="1" s="1"/>
  <c r="DS193" i="1"/>
  <c r="DW193" i="1" s="1"/>
  <c r="CW198" i="1"/>
  <c r="CM198" i="1"/>
  <c r="DB198" i="1"/>
  <c r="AO198" i="1"/>
  <c r="BI198" i="1"/>
  <c r="CC198" i="1"/>
  <c r="BS198" i="1"/>
  <c r="DS195" i="1"/>
  <c r="DF198" i="1"/>
  <c r="DL198" i="1"/>
  <c r="BH198" i="1"/>
  <c r="DP198" i="1"/>
  <c r="DQ198" i="1"/>
  <c r="BD198" i="1"/>
  <c r="BC198" i="1"/>
  <c r="CG198" i="1"/>
  <c r="AI198" i="1"/>
  <c r="DS189" i="1"/>
  <c r="DS194" i="1"/>
  <c r="DA198" i="1"/>
  <c r="CL198" i="1"/>
  <c r="AD198" i="1"/>
  <c r="AJ198" i="1"/>
  <c r="AT198" i="1"/>
  <c r="DS183" i="1"/>
  <c r="DS191" i="1"/>
  <c r="AN198" i="1"/>
  <c r="DS185" i="1"/>
  <c r="DG198" i="1"/>
  <c r="BR198" i="1"/>
  <c r="CR198" i="1"/>
  <c r="BX198" i="1"/>
  <c r="BW198" i="1"/>
  <c r="DS180" i="1"/>
  <c r="DS187" i="1"/>
  <c r="DS182" i="1"/>
  <c r="DS188" i="1"/>
  <c r="DS196" i="1"/>
  <c r="AS198" i="1"/>
  <c r="DS181" i="1"/>
  <c r="CH198" i="1"/>
  <c r="DS190" i="1"/>
  <c r="DS184" i="1"/>
  <c r="CB198" i="1"/>
  <c r="AE198" i="1"/>
  <c r="DS198" i="1" l="1"/>
  <c r="Z198" i="1"/>
  <c r="DX198" i="1" s="1"/>
  <c r="C337" i="1" s="1"/>
  <c r="DT192" i="1"/>
  <c r="DX192" i="1" s="1"/>
  <c r="DW186" i="1"/>
  <c r="DT193" i="1"/>
  <c r="DX193" i="1" s="1"/>
  <c r="DT191" i="1"/>
  <c r="DX191" i="1" s="1"/>
  <c r="DW191" i="1"/>
  <c r="DW194" i="1"/>
  <c r="DT194" i="1"/>
  <c r="DX194" i="1" s="1"/>
  <c r="DT189" i="1"/>
  <c r="DX189" i="1" s="1"/>
  <c r="DW189" i="1"/>
  <c r="DT184" i="1"/>
  <c r="DX184" i="1" s="1"/>
  <c r="DW184" i="1"/>
  <c r="DW190" i="1"/>
  <c r="DT190" i="1"/>
  <c r="DX190" i="1" s="1"/>
  <c r="DW182" i="1"/>
  <c r="DT182" i="1"/>
  <c r="DX182" i="1" s="1"/>
  <c r="DT187" i="1"/>
  <c r="DX187" i="1" s="1"/>
  <c r="DW187" i="1"/>
  <c r="DT196" i="1"/>
  <c r="DX196" i="1" s="1"/>
  <c r="DW196" i="1"/>
  <c r="DW185" i="1"/>
  <c r="DT185" i="1"/>
  <c r="DX185" i="1" s="1"/>
  <c r="DW183" i="1"/>
  <c r="DT183" i="1"/>
  <c r="DX183" i="1" s="1"/>
  <c r="DT195" i="1"/>
  <c r="DX195" i="1" s="1"/>
  <c r="DW195" i="1"/>
  <c r="DW181" i="1"/>
  <c r="DT181" i="1"/>
  <c r="DX181" i="1" s="1"/>
  <c r="DW188" i="1"/>
  <c r="DT188" i="1"/>
  <c r="DX188" i="1" s="1"/>
  <c r="DT180" i="1"/>
  <c r="DW180" i="1"/>
  <c r="DW198" i="1" l="1"/>
  <c r="DT198" i="1"/>
  <c r="DX180" i="1"/>
  <c r="O98" i="1"/>
  <c r="DS98" i="1" s="1"/>
  <c r="O99" i="1"/>
  <c r="DS99" i="1" s="1"/>
  <c r="E98" i="1"/>
  <c r="E97" i="1"/>
  <c r="O97" i="1"/>
  <c r="DS97" i="1" s="1"/>
  <c r="E99" i="1"/>
  <c r="E96" i="1"/>
  <c r="O96" i="1"/>
  <c r="DS96" i="1" s="1"/>
  <c r="DT99" i="1" l="1"/>
  <c r="DX99" i="1" s="1"/>
  <c r="DW99" i="1"/>
  <c r="P97" i="1"/>
  <c r="DW98" i="1"/>
  <c r="DT98" i="1"/>
  <c r="DX98" i="1" s="1"/>
  <c r="P96" i="1"/>
  <c r="P99" i="1"/>
  <c r="BR119" i="1"/>
  <c r="BR286" i="1" s="1"/>
  <c r="DF119" i="1"/>
  <c r="DF286" i="1" s="1"/>
  <c r="CH119" i="1"/>
  <c r="AN119" i="1"/>
  <c r="AN286" i="1" s="1"/>
  <c r="DG119" i="1"/>
  <c r="C309" i="1"/>
  <c r="Y119" i="1"/>
  <c r="Y286" i="1" s="1"/>
  <c r="AI119" i="1"/>
  <c r="AI286" i="1" s="1"/>
  <c r="AJ119" i="1"/>
  <c r="BN119" i="1"/>
  <c r="BM119" i="1"/>
  <c r="BM286" i="1" s="1"/>
  <c r="Z119" i="1"/>
  <c r="O119" i="1"/>
  <c r="O286" i="1" s="1"/>
  <c r="DB119" i="1"/>
  <c r="CQ119" i="1"/>
  <c r="CQ286" i="1" s="1"/>
  <c r="CC119" i="1"/>
  <c r="CB119" i="1"/>
  <c r="CB286" i="1" s="1"/>
  <c r="BH119" i="1"/>
  <c r="BH286" i="1" s="1"/>
  <c r="AS119" i="1"/>
  <c r="AS286" i="1" s="1"/>
  <c r="BC119" i="1"/>
  <c r="BC286" i="1" s="1"/>
  <c r="AT119" i="1"/>
  <c r="DQ119" i="1"/>
  <c r="CL119" i="1"/>
  <c r="CL286" i="1" s="1"/>
  <c r="CV119" i="1"/>
  <c r="CV286" i="1" s="1"/>
  <c r="DP119" i="1"/>
  <c r="DP286" i="1" s="1"/>
  <c r="AD119" i="1"/>
  <c r="AD286" i="1" s="1"/>
  <c r="CM119" i="1"/>
  <c r="CM286" i="1" s="1"/>
  <c r="C323" i="1" s="1"/>
  <c r="BI119" i="1"/>
  <c r="BS119" i="1"/>
  <c r="BX119" i="1"/>
  <c r="DL119" i="1"/>
  <c r="AY119" i="1"/>
  <c r="CR119" i="1"/>
  <c r="CG119" i="1"/>
  <c r="CG286" i="1" s="1"/>
  <c r="AX119" i="1"/>
  <c r="AX286" i="1" s="1"/>
  <c r="CW119" i="1"/>
  <c r="T119" i="1"/>
  <c r="T286" i="1" s="1"/>
  <c r="DA119" i="1"/>
  <c r="DA286" i="1" s="1"/>
  <c r="BD119" i="1"/>
  <c r="DK119" i="1"/>
  <c r="DK286" i="1" s="1"/>
  <c r="P98" i="1"/>
  <c r="AO119" i="1"/>
  <c r="BW119" i="1"/>
  <c r="BW286" i="1" s="1"/>
  <c r="AE119" i="1"/>
  <c r="CR286" i="1" l="1"/>
  <c r="C324" i="1" s="1"/>
  <c r="BS286" i="1"/>
  <c r="C319" i="1" s="1"/>
  <c r="AT286" i="1"/>
  <c r="C314" i="1" s="1"/>
  <c r="AJ286" i="1"/>
  <c r="C312" i="1" s="1"/>
  <c r="DG286" i="1"/>
  <c r="C327" i="1" s="1"/>
  <c r="AE286" i="1"/>
  <c r="C311" i="1" s="1"/>
  <c r="CW286" i="1"/>
  <c r="C325" i="1" s="1"/>
  <c r="AY286" i="1"/>
  <c r="C315" i="1" s="1"/>
  <c r="BI286" i="1"/>
  <c r="C317" i="1" s="1"/>
  <c r="CC286" i="1"/>
  <c r="C321" i="1" s="1"/>
  <c r="Z286" i="1"/>
  <c r="C310" i="1" s="1"/>
  <c r="BD286" i="1"/>
  <c r="C316" i="1" s="1"/>
  <c r="DL286" i="1"/>
  <c r="C328" i="1" s="1"/>
  <c r="CH286" i="1"/>
  <c r="C322" i="1" s="1"/>
  <c r="P119" i="1"/>
  <c r="AO286" i="1"/>
  <c r="C313" i="1" s="1"/>
  <c r="C320" i="1"/>
  <c r="BX286" i="1"/>
  <c r="DQ286" i="1"/>
  <c r="C329" i="1" s="1"/>
  <c r="C326" i="1"/>
  <c r="DB286" i="1"/>
  <c r="BN286" i="1"/>
  <c r="C318" i="1" s="1"/>
  <c r="DT96" i="1"/>
  <c r="DX96" i="1" s="1"/>
  <c r="DW96" i="1"/>
  <c r="DW97" i="1"/>
  <c r="DT97" i="1"/>
  <c r="DX97" i="1" s="1"/>
  <c r="DS119" i="1"/>
  <c r="DS286" i="1" s="1"/>
  <c r="DX119" i="1" l="1"/>
  <c r="DX286" i="1" s="1"/>
  <c r="P286" i="1"/>
  <c r="C308" i="1"/>
  <c r="C330" i="1" s="1"/>
  <c r="DW119" i="1"/>
  <c r="DW286" i="1" s="1"/>
  <c r="DT119" i="1"/>
  <c r="DT286" i="1" s="1"/>
  <c r="Z23" i="13"/>
  <c r="AA23" i="13" s="1"/>
  <c r="AA42" i="13" s="1"/>
  <c r="AA243" i="13" s="1"/>
  <c r="C267" i="13" s="1"/>
  <c r="AE23" i="13"/>
  <c r="AJ23" i="13"/>
  <c r="U23" i="13"/>
  <c r="P23" i="13"/>
  <c r="P42" i="13" s="1"/>
  <c r="P243" i="13" s="1"/>
  <c r="C336" i="1" l="1"/>
  <c r="C341" i="1" s="1"/>
  <c r="Q23" i="13"/>
  <c r="Q42" i="13" s="1"/>
  <c r="AR23" i="13"/>
  <c r="AO23" i="13"/>
  <c r="AK23" i="13"/>
  <c r="AK42" i="13" s="1"/>
  <c r="AK243" i="13" s="1"/>
  <c r="C269" i="13" s="1"/>
  <c r="AJ42" i="13"/>
  <c r="AJ243" i="13" s="1"/>
  <c r="AE42" i="13"/>
  <c r="AE243" i="13" s="1"/>
  <c r="AF23" i="13"/>
  <c r="AF42" i="13" s="1"/>
  <c r="AF243" i="13" s="1"/>
  <c r="C268" i="13" s="1"/>
  <c r="V23" i="13"/>
  <c r="V42" i="13" s="1"/>
  <c r="V243" i="13" s="1"/>
  <c r="C266" i="13" s="1"/>
  <c r="U42" i="13"/>
  <c r="U243" i="13" s="1"/>
  <c r="Z42" i="13"/>
  <c r="Z243" i="13" s="1"/>
  <c r="Q243" i="13" l="1"/>
  <c r="C265" i="13" s="1"/>
  <c r="AO42" i="13"/>
  <c r="AO243" i="13" s="1"/>
  <c r="AP23" i="13"/>
  <c r="AP42" i="13" s="1"/>
  <c r="AP243" i="13" s="1"/>
  <c r="C270" i="13" s="1"/>
  <c r="AT23" i="13"/>
  <c r="AW23" i="13"/>
  <c r="AY23" i="13" l="1"/>
  <c r="BB23" i="13"/>
  <c r="AT42" i="13"/>
  <c r="AT243" i="13" s="1"/>
  <c r="AU23" i="13"/>
  <c r="AU42" i="13" s="1"/>
  <c r="AU243" i="13" s="1"/>
  <c r="C271" i="13" s="1"/>
  <c r="BD23" i="13" l="1"/>
  <c r="BG23" i="13"/>
  <c r="AY42" i="13"/>
  <c r="AY243" i="13" s="1"/>
  <c r="AZ23" i="13"/>
  <c r="AZ42" i="13" s="1"/>
  <c r="AZ243" i="13" s="1"/>
  <c r="C272" i="13" s="1"/>
  <c r="BL23" i="13" l="1"/>
  <c r="BI23" i="13"/>
  <c r="BE23" i="13"/>
  <c r="BE42" i="13" s="1"/>
  <c r="BE243" i="13" s="1"/>
  <c r="C273" i="13" s="1"/>
  <c r="BD42" i="13"/>
  <c r="BD243" i="13" s="1"/>
  <c r="BJ23" i="13" l="1"/>
  <c r="BJ42" i="13" s="1"/>
  <c r="BI42" i="13"/>
  <c r="BI243" i="13" s="1"/>
  <c r="BN23" i="13"/>
  <c r="BQ23" i="13"/>
  <c r="BJ243" i="13" l="1"/>
  <c r="C274" i="13" s="1"/>
  <c r="BS23" i="13"/>
  <c r="BV23" i="13"/>
  <c r="BN42" i="13"/>
  <c r="BN243" i="13" s="1"/>
  <c r="BO23" i="13"/>
  <c r="BO42" i="13" s="1"/>
  <c r="BO243" i="13" s="1"/>
  <c r="C275" i="13" s="1"/>
  <c r="BX23" i="13" l="1"/>
  <c r="CA23" i="13"/>
  <c r="BS42" i="13"/>
  <c r="BS243" i="13" s="1"/>
  <c r="BT23" i="13"/>
  <c r="BT42" i="13" s="1"/>
  <c r="BT243" i="13" s="1"/>
  <c r="C276" i="13" s="1"/>
  <c r="CF23" i="13" l="1"/>
  <c r="CC23" i="13"/>
  <c r="BY23" i="13"/>
  <c r="BY42" i="13" s="1"/>
  <c r="BY243" i="13" s="1"/>
  <c r="C277" i="13" s="1"/>
  <c r="BX42" i="13"/>
  <c r="BX243" i="13" s="1"/>
  <c r="CD23" i="13" l="1"/>
  <c r="CD42" i="13" s="1"/>
  <c r="CC42" i="13"/>
  <c r="CC243" i="13" s="1"/>
  <c r="CH23" i="13"/>
  <c r="CK23" i="13"/>
  <c r="CD243" i="13" l="1"/>
  <c r="C278" i="13" s="1"/>
  <c r="CM23" i="13"/>
  <c r="CP23" i="13"/>
  <c r="CH42" i="13"/>
  <c r="CH243" i="13" s="1"/>
  <c r="CI23" i="13"/>
  <c r="CI42" i="13" s="1"/>
  <c r="CI243" i="13" s="1"/>
  <c r="C279" i="13" s="1"/>
  <c r="CR23" i="13" l="1"/>
  <c r="CU23" i="13"/>
  <c r="CN23" i="13"/>
  <c r="CN42" i="13" s="1"/>
  <c r="CN243" i="13" s="1"/>
  <c r="C280" i="13" s="1"/>
  <c r="CM42" i="13"/>
  <c r="CM243" i="13" s="1"/>
  <c r="CZ23" i="13" l="1"/>
  <c r="CW23" i="13"/>
  <c r="CR42" i="13"/>
  <c r="CR243" i="13" s="1"/>
  <c r="CS23" i="13"/>
  <c r="CS42" i="13" s="1"/>
  <c r="CS243" i="13" s="1"/>
  <c r="C281" i="13" s="1"/>
  <c r="CX23" i="13" l="1"/>
  <c r="CX42" i="13" s="1"/>
  <c r="CX243" i="13" s="1"/>
  <c r="C282" i="13" s="1"/>
  <c r="CW42" i="13"/>
  <c r="CW243" i="13" s="1"/>
  <c r="DE23" i="13"/>
  <c r="DB23" i="13"/>
  <c r="DC23" i="13" l="1"/>
  <c r="DC42" i="13" s="1"/>
  <c r="DB42" i="13"/>
  <c r="DB243" i="13" s="1"/>
  <c r="DJ23" i="13"/>
  <c r="DG23" i="13"/>
  <c r="DC243" i="13" l="1"/>
  <c r="C283" i="13" s="1"/>
  <c r="DL23" i="13"/>
  <c r="DO23" i="13"/>
  <c r="DQ23" i="13" s="1"/>
  <c r="DG42" i="13"/>
  <c r="DG243" i="13" s="1"/>
  <c r="DH23" i="13"/>
  <c r="DH42" i="13" s="1"/>
  <c r="DH243" i="13" s="1"/>
  <c r="C284" i="13" s="1"/>
  <c r="DQ42" i="13" l="1"/>
  <c r="DQ243" i="13" s="1"/>
  <c r="DR23" i="13"/>
  <c r="DR42" i="13" s="1"/>
  <c r="DR243" i="13" s="1"/>
  <c r="C286" i="13" s="1"/>
  <c r="DT23" i="13"/>
  <c r="DM23" i="13"/>
  <c r="DM42" i="13" s="1"/>
  <c r="DM243" i="13" s="1"/>
  <c r="C285" i="13" s="1"/>
  <c r="DL42" i="13"/>
  <c r="DL243" i="13" s="1"/>
  <c r="DY42" i="13" l="1"/>
  <c r="C287" i="13"/>
  <c r="DX23" i="13"/>
  <c r="DX42" i="13" s="1"/>
  <c r="DX243" i="13" s="1"/>
  <c r="DU23" i="13"/>
  <c r="DT42" i="13"/>
  <c r="DT243" i="13" s="1"/>
  <c r="C299" i="13" l="1"/>
  <c r="DU42" i="13"/>
  <c r="DU243" i="13" s="1"/>
  <c r="DY23" i="13"/>
  <c r="DY243" i="13" s="1"/>
  <c r="E9" i="8"/>
  <c r="D7" i="8"/>
  <c r="E7" i="8"/>
  <c r="D10" i="8"/>
  <c r="E10" i="8"/>
  <c r="D5" i="8"/>
  <c r="E5" i="8"/>
  <c r="E11" i="8"/>
  <c r="D8" i="8"/>
  <c r="E8" i="8"/>
  <c r="D9" i="8"/>
  <c r="D6" i="8"/>
  <c r="E6" i="8"/>
</calcChain>
</file>

<file path=xl/comments1.xml><?xml version="1.0" encoding="utf-8"?>
<comments xmlns="http://schemas.openxmlformats.org/spreadsheetml/2006/main">
  <authors>
    <author>Lucia Fernandez Montoya</author>
  </authors>
  <commentList>
    <comment ref="B87" authorId="0">
      <text>
        <r>
          <rPr>
            <b/>
            <sz val="9"/>
            <color indexed="81"/>
            <rFont val="Calibri"/>
            <family val="2"/>
          </rPr>
          <t>Lucia Fernandez Montoya:</t>
        </r>
        <r>
          <rPr>
            <sz val="9"/>
            <color indexed="81"/>
            <rFont val="Calibri"/>
            <family val="2"/>
          </rPr>
          <t xml:space="preserve">
Very essential, withou this we don't rear mosquitos. </t>
        </r>
      </text>
    </comment>
  </commentList>
</comments>
</file>

<file path=xl/sharedStrings.xml><?xml version="1.0" encoding="utf-8"?>
<sst xmlns="http://schemas.openxmlformats.org/spreadsheetml/2006/main" count="13434" uniqueCount="836">
  <si>
    <t>Entomological surveillance</t>
  </si>
  <si>
    <t>MZN/USD</t>
  </si>
  <si>
    <t>Transport cost</t>
  </si>
  <si>
    <t>Inflation</t>
  </si>
  <si>
    <t>Import tax</t>
  </si>
  <si>
    <t>Discount rate</t>
  </si>
  <si>
    <t>Accommodation</t>
  </si>
  <si>
    <t>VAT</t>
  </si>
  <si>
    <t>Maintenance</t>
  </si>
  <si>
    <t>Year base</t>
  </si>
  <si>
    <t>Operating costs</t>
  </si>
  <si>
    <t>PROJECT FUNDER</t>
  </si>
  <si>
    <t>MALTEM</t>
  </si>
  <si>
    <t>Ministry of Health</t>
  </si>
  <si>
    <t>TOTAL</t>
  </si>
  <si>
    <t>Quantity</t>
  </si>
  <si>
    <t>Months</t>
  </si>
  <si>
    <t>MZN</t>
  </si>
  <si>
    <t>USD</t>
  </si>
  <si>
    <t>Personnel</t>
  </si>
  <si>
    <t>Criteria (ideal quantity * time) - to be used for upcoming years</t>
  </si>
  <si>
    <t>Unit prices (MZN)</t>
  </si>
  <si>
    <t>Unit Prices (USD)</t>
  </si>
  <si>
    <t>Capital vs. Current</t>
  </si>
  <si>
    <t>Useful Life</t>
  </si>
  <si>
    <t>Financial vs. Non-financial</t>
  </si>
  <si>
    <t>Resource use (%)</t>
  </si>
  <si>
    <t>Info source</t>
  </si>
  <si>
    <t>Entomologist MSc</t>
  </si>
  <si>
    <t>1 for the whole project guidance and coordination</t>
  </si>
  <si>
    <t>-</t>
  </si>
  <si>
    <t>current</t>
  </si>
  <si>
    <t>Financial</t>
  </si>
  <si>
    <t>MALTEM Ento Team</t>
  </si>
  <si>
    <t>Fieldworkers</t>
  </si>
  <si>
    <t>3 per sent site (PSC, HLC, CDC)</t>
  </si>
  <si>
    <t>2 temporary for manual collections</t>
  </si>
  <si>
    <t>Fieldwork supervisor</t>
  </si>
  <si>
    <t>1 per sent site</t>
  </si>
  <si>
    <t>Project assitant</t>
  </si>
  <si>
    <t>Microscopist</t>
  </si>
  <si>
    <t>CISM - species identification</t>
  </si>
  <si>
    <t>Lab Technician</t>
  </si>
  <si>
    <t xml:space="preserve">CISM - molecular work </t>
  </si>
  <si>
    <t>Data entry department</t>
  </si>
  <si>
    <t>CISM - enter all data from sentinel sites</t>
  </si>
  <si>
    <t>Quality Control Technician</t>
  </si>
  <si>
    <t>Data Manager</t>
  </si>
  <si>
    <t>In the coordination budget</t>
  </si>
  <si>
    <t>Insectary technician</t>
  </si>
  <si>
    <t>Security</t>
  </si>
  <si>
    <t>1 around insect</t>
  </si>
  <si>
    <t>SUBTOTAL 1</t>
  </si>
  <si>
    <t xml:space="preserve">SUBTOTAL </t>
  </si>
  <si>
    <t>Infrastructure (insectario)</t>
  </si>
  <si>
    <t>Criteria</t>
  </si>
  <si>
    <t>Construction costs</t>
  </si>
  <si>
    <t>capital</t>
  </si>
  <si>
    <t>financial</t>
  </si>
  <si>
    <t>Door</t>
  </si>
  <si>
    <t>Floor</t>
  </si>
  <si>
    <t>SUBTOTAL 2</t>
  </si>
  <si>
    <t>-20 freezer</t>
  </si>
  <si>
    <t>PCR machine (Camara)</t>
  </si>
  <si>
    <t>Electrophorese equipment</t>
  </si>
  <si>
    <t>Centrifuge</t>
  </si>
  <si>
    <t>Incubator</t>
  </si>
  <si>
    <t>Insectary equipment</t>
  </si>
  <si>
    <t>Microscope</t>
  </si>
  <si>
    <t>Pipetas</t>
  </si>
  <si>
    <t>Lupas</t>
  </si>
  <si>
    <t>Field equipment</t>
  </si>
  <si>
    <t>CDC-LT</t>
  </si>
  <si>
    <t>5 in, 5 out = 10 per site</t>
  </si>
  <si>
    <t>Batteries</t>
  </si>
  <si>
    <t>20 per site</t>
  </si>
  <si>
    <t>Chargers</t>
  </si>
  <si>
    <t>5 per site</t>
  </si>
  <si>
    <t>SUBTOTAL 3</t>
  </si>
  <si>
    <t>Drugs and supplies</t>
  </si>
  <si>
    <t>Lab supplies</t>
  </si>
  <si>
    <t>General lab consumables (silica, cotton wool, gloves, tape, tubes)</t>
  </si>
  <si>
    <t>Monthly lab consumables (from molecular biology lab)</t>
  </si>
  <si>
    <t>Monthly lab consumables</t>
  </si>
  <si>
    <t>PCR Species determination</t>
  </si>
  <si>
    <t>Molecular biology lab. (surveillance study)</t>
  </si>
  <si>
    <t>ELISAS</t>
  </si>
  <si>
    <t xml:space="preserve">Immunology lab. </t>
  </si>
  <si>
    <t>PCR Resistance</t>
  </si>
  <si>
    <t>Molecular biology lab. (resistance study)</t>
  </si>
  <si>
    <t>Insectary supplies</t>
  </si>
  <si>
    <t>Mosquito rearing equipment</t>
  </si>
  <si>
    <t>Annual consumables spent at the insectary in Manhiça</t>
  </si>
  <si>
    <t>Data from past months</t>
  </si>
  <si>
    <t>WHO insecticides</t>
  </si>
  <si>
    <t>Resistance study 250 USD anually (district)</t>
  </si>
  <si>
    <t>WHO data</t>
  </si>
  <si>
    <t>Field supplies</t>
  </si>
  <si>
    <t>General field work consumables (BG-lures, aspirators, cups, nets)</t>
  </si>
  <si>
    <t>Annual consumables spent at the field</t>
  </si>
  <si>
    <t>SUBTOTAL 4</t>
  </si>
  <si>
    <t>SUBTOTAL 5</t>
  </si>
  <si>
    <t>Office material</t>
  </si>
  <si>
    <t>SUBTOTAL 6</t>
  </si>
  <si>
    <t>SUBTOTAL 7</t>
  </si>
  <si>
    <t>SUBTOTAL 8</t>
  </si>
  <si>
    <t>SUBTOTAL 9</t>
  </si>
  <si>
    <t>Others 3</t>
  </si>
  <si>
    <t>SUBTOTAL 10</t>
  </si>
  <si>
    <t>TOTAL FINANCIAL COST</t>
  </si>
  <si>
    <t>OUTCOMES</t>
  </si>
  <si>
    <t>Outcome (name)</t>
  </si>
  <si>
    <t>Cost/outcome</t>
  </si>
  <si>
    <t>Outcome</t>
  </si>
  <si>
    <t>Cost/outcome (name)</t>
  </si>
  <si>
    <t>Item</t>
  </si>
  <si>
    <t>To which items apply?</t>
  </si>
  <si>
    <t>Transport</t>
  </si>
  <si>
    <t>USEFUL LIFE YEARS</t>
  </si>
  <si>
    <t>Useful life years</t>
  </si>
  <si>
    <t>Data source</t>
  </si>
  <si>
    <t>Office space (40 square meters)</t>
  </si>
  <si>
    <t>Computers</t>
  </si>
  <si>
    <t>Laser printer and scanner</t>
  </si>
  <si>
    <t>Office tables</t>
  </si>
  <si>
    <t>Office chairs for staff and visitors</t>
  </si>
  <si>
    <t>Overhead projector</t>
  </si>
  <si>
    <t>Telephones</t>
  </si>
  <si>
    <t>Cabinets for filling</t>
  </si>
  <si>
    <t>REFERENCE UNIT COSTS</t>
  </si>
  <si>
    <t>TC</t>
  </si>
  <si>
    <t>OFFICE MATERIAL</t>
  </si>
  <si>
    <t>ITEM</t>
  </si>
  <si>
    <t>$</t>
  </si>
  <si>
    <t>Comments</t>
  </si>
  <si>
    <t>Acumuladores</t>
  </si>
  <si>
    <t>Agrafadores</t>
  </si>
  <si>
    <t>Agrafos</t>
  </si>
  <si>
    <t>Precio cajita de agrafos</t>
  </si>
  <si>
    <t xml:space="preserve">Alfomada de Carimbos </t>
  </si>
  <si>
    <t xml:space="preserve">Aluguer carro + conductor </t>
  </si>
  <si>
    <t>coste día</t>
  </si>
  <si>
    <t>Aluguer mensal armazem</t>
  </si>
  <si>
    <t>Azúcar</t>
  </si>
  <si>
    <t>Precio por kg</t>
  </si>
  <si>
    <t>Bindboards</t>
  </si>
  <si>
    <t>Precio por unidad</t>
  </si>
  <si>
    <t>Bolsa plastica</t>
  </si>
  <si>
    <t>Un paquete con 100 plásticos</t>
  </si>
  <si>
    <t xml:space="preserve">Bonés </t>
  </si>
  <si>
    <t xml:space="preserve">Cadernos </t>
  </si>
  <si>
    <t>Caixa de canetas</t>
  </si>
  <si>
    <t>Cada caja con 60 canetas</t>
  </si>
  <si>
    <t>Caixas de ferramentas</t>
  </si>
  <si>
    <t>Caixa de refrescos</t>
  </si>
  <si>
    <t>Caja de refrescos pequeños en lata con 24 refrescos</t>
  </si>
  <si>
    <t xml:space="preserve">Camisetes </t>
  </si>
  <si>
    <t>Canetas</t>
  </si>
  <si>
    <t>Cargadores baterias tablets</t>
  </si>
  <si>
    <t>TBD</t>
  </si>
  <si>
    <t xml:space="preserve">Cesto de lixo </t>
  </si>
  <si>
    <t>Coste página impresión</t>
  </si>
  <si>
    <t>2,95 mt por cada 3 páginas</t>
  </si>
  <si>
    <t>Esguicho</t>
  </si>
  <si>
    <t>Fermento</t>
  </si>
  <si>
    <t>150 mt el g</t>
  </si>
  <si>
    <t>Fita cola grande</t>
  </si>
  <si>
    <t>Funda tablet</t>
  </si>
  <si>
    <t>Inscripción jornadas salud</t>
  </si>
  <si>
    <t>Lapis</t>
  </si>
  <si>
    <t>Marcadores</t>
  </si>
  <si>
    <t>Cada marcador</t>
  </si>
  <si>
    <t>Mochilas</t>
  </si>
  <si>
    <t>Pastas de arquivos</t>
  </si>
  <si>
    <t xml:space="preserve">Petróleo </t>
  </si>
  <si>
    <t>Precio por litro</t>
  </si>
  <si>
    <t>Pilas AA</t>
  </si>
  <si>
    <t>Precio por pila</t>
  </si>
  <si>
    <t>Paquete de pilas AAA</t>
  </si>
  <si>
    <t>Cada paquete con 12 pilas</t>
  </si>
  <si>
    <t xml:space="preserve">Pincéis </t>
  </si>
  <si>
    <t>Cada pincel</t>
  </si>
  <si>
    <t>Plásticos/Consentimento</t>
  </si>
  <si>
    <t>Precio por paquete (¿cuántos vienen en un paquete?</t>
  </si>
  <si>
    <t>Post-its</t>
  </si>
  <si>
    <t>Prancetas</t>
  </si>
  <si>
    <t>Porta cracha e fita</t>
  </si>
  <si>
    <t xml:space="preserve">Power Bank </t>
  </si>
  <si>
    <t xml:space="preserve">Regra </t>
  </si>
  <si>
    <t>30 cm</t>
  </si>
  <si>
    <t>Resmas (1 caja)</t>
  </si>
  <si>
    <t>Sublinhadores</t>
  </si>
  <si>
    <t>Tesouras</t>
  </si>
  <si>
    <t xml:space="preserve">Tinta </t>
  </si>
  <si>
    <t xml:space="preserve">Tinta de carimbo </t>
  </si>
  <si>
    <t>Precio de qué es?</t>
  </si>
  <si>
    <t>Tonner impresora grande Maputo</t>
  </si>
  <si>
    <t>Tonner impresora Manhiça</t>
  </si>
  <si>
    <t>Tonner impresora Magude</t>
  </si>
  <si>
    <t>Tonner impresora Saute</t>
  </si>
  <si>
    <t>Traducción</t>
  </si>
  <si>
    <t>Coste por página</t>
  </si>
  <si>
    <t>Training</t>
  </si>
  <si>
    <t>Precio por persona y por dia</t>
  </si>
  <si>
    <t>Tienda de acampar</t>
  </si>
  <si>
    <t>EQUIPAMENTO</t>
  </si>
  <si>
    <t>Bicicleta</t>
  </si>
  <si>
    <t>Modem</t>
  </si>
  <si>
    <t>Tablet</t>
  </si>
  <si>
    <t>ALUGUEL</t>
  </si>
  <si>
    <t>Casa Pedro</t>
  </si>
  <si>
    <t>Coste mensual</t>
  </si>
  <si>
    <t>Casa Tamele</t>
  </si>
  <si>
    <t>Maputo</t>
  </si>
  <si>
    <t>Magude</t>
  </si>
  <si>
    <t>Seguridad Maputo</t>
  </si>
  <si>
    <t>Limpieza Maputo</t>
  </si>
  <si>
    <t>Energia escritorios</t>
  </si>
  <si>
    <t>Coste asumino para los dos en base al año 1</t>
  </si>
  <si>
    <t>Consumo de agua</t>
  </si>
  <si>
    <t xml:space="preserve">Consumo mensual en base al año anterior </t>
  </si>
  <si>
    <t>Alquiler almacén MDA</t>
  </si>
  <si>
    <t>SUMINISTROS</t>
  </si>
  <si>
    <t>Internet</t>
  </si>
  <si>
    <t>Escritorio Maputo</t>
  </si>
  <si>
    <t>Escritorio Magude</t>
  </si>
  <si>
    <t>Escritorio Manhiça</t>
  </si>
  <si>
    <t>Recarga Modem Saute</t>
  </si>
  <si>
    <t>Agua</t>
  </si>
  <si>
    <t>Agua glaciar Maputo</t>
  </si>
  <si>
    <t>Energia</t>
  </si>
  <si>
    <t>Seguridad</t>
  </si>
  <si>
    <t>Limpieza</t>
  </si>
  <si>
    <t>Alquiler</t>
  </si>
  <si>
    <t xml:space="preserve">MAINTENANCE  </t>
  </si>
  <si>
    <t>Maintenance costs for equipment, vehicles and buildings</t>
  </si>
  <si>
    <t>increase 15% of electricity or fuel cost to include maintenance costs</t>
  </si>
  <si>
    <t xml:space="preserve">In case we don't have specific data, we use a 115% of infrastructure operating costs (electricity)
In the case of the cars, we use 115% of the cost of fuel </t>
  </si>
  <si>
    <t>ACCOMMODATION</t>
  </si>
  <si>
    <t>Alojamiento lodge em Magude</t>
  </si>
  <si>
    <t>TRAININGS</t>
  </si>
  <si>
    <t>Treino SISMAS</t>
  </si>
  <si>
    <t>13-14 abril</t>
  </si>
  <si>
    <t>Treino de fichas DHIS2</t>
  </si>
  <si>
    <t>Junho</t>
  </si>
  <si>
    <t>Treinamento para digitadores de dados DHIS2 e M&amp;A</t>
  </si>
  <si>
    <t>Semana 15 de julho</t>
  </si>
  <si>
    <t>Treinamento em PIDOM (Fabiao e Messia) - Namacha</t>
  </si>
  <si>
    <t>20-29 Julho</t>
  </si>
  <si>
    <t>Treinamento para digitadores de RRS</t>
  </si>
  <si>
    <t>Agosto</t>
  </si>
  <si>
    <t>Mosquito Collection</t>
  </si>
  <si>
    <t>23/24 junio</t>
  </si>
  <si>
    <t>Morphological identification</t>
  </si>
  <si>
    <t>7-8 Septiembre</t>
  </si>
  <si>
    <t>Análisis de datos para la formación de políticas</t>
  </si>
  <si>
    <t>Year 2 - 2016</t>
  </si>
  <si>
    <t>Treino nao organizado por nos mas enviamos a 3 pessoas de lab pelo que vou ter perdiems</t>
  </si>
  <si>
    <t>Julho</t>
  </si>
  <si>
    <t>FURNITURE AND EQUIPMENT ESCRITORIO MAPUTO</t>
  </si>
  <si>
    <t>Línea internet</t>
  </si>
  <si>
    <t>Línea teléfono</t>
  </si>
  <si>
    <t>Monthly</t>
  </si>
  <si>
    <t>Mudanza</t>
  </si>
  <si>
    <t>Mobiliario General</t>
  </si>
  <si>
    <t>Sala investigadores</t>
  </si>
  <si>
    <t>Cocina</t>
  </si>
  <si>
    <t>Microondas + loiça</t>
  </si>
  <si>
    <t>Persianas</t>
  </si>
  <si>
    <t>Sofas</t>
  </si>
  <si>
    <t>Plantas</t>
  </si>
  <si>
    <t>Arreglo escritorio</t>
  </si>
  <si>
    <t>Pantalla</t>
  </si>
  <si>
    <t>Proyector</t>
  </si>
  <si>
    <t>Teléfono estrella</t>
  </si>
  <si>
    <t>Instalación red de datos</t>
  </si>
  <si>
    <t>Traslado línea teléfono</t>
  </si>
  <si>
    <t>Compra teléfonos</t>
  </si>
  <si>
    <t>Geleira</t>
  </si>
  <si>
    <t>Instalación internet</t>
  </si>
  <si>
    <t>FURNITURE AND EQUIPMENT ESCRITORIO MAGUDE</t>
  </si>
  <si>
    <t>Aluguel (monthly cost)</t>
  </si>
  <si>
    <t>Office furniture</t>
  </si>
  <si>
    <t>Furniture</t>
  </si>
  <si>
    <t>Armario</t>
  </si>
  <si>
    <t>Bancos y mesa de madera</t>
  </si>
  <si>
    <t>Transporte</t>
  </si>
  <si>
    <t>Mobiliario cama</t>
  </si>
  <si>
    <t>Bancadas</t>
  </si>
  <si>
    <t>Muebles de madera</t>
  </si>
  <si>
    <t>Alpendre</t>
  </si>
  <si>
    <t>Gerador</t>
  </si>
  <si>
    <t>Casa gerador</t>
  </si>
  <si>
    <t>Cofre llaves</t>
  </si>
  <si>
    <t>LAB SUPPLIES</t>
  </si>
  <si>
    <t>Airtight Plastic Boxes</t>
  </si>
  <si>
    <t>Bantex</t>
  </si>
  <si>
    <t>Caixa de armazenamento de laminas</t>
  </si>
  <si>
    <t>Caixa de luvas</t>
  </si>
  <si>
    <t>100 guantes cada caja</t>
  </si>
  <si>
    <t>Caja de coartem</t>
  </si>
  <si>
    <t>Precio por coartem</t>
  </si>
  <si>
    <t xml:space="preserve">Caja de paracetamol </t>
  </si>
  <si>
    <t>Caja sal ferroso</t>
  </si>
  <si>
    <t>Cada caja</t>
  </si>
  <si>
    <t>Coartem</t>
  </si>
  <si>
    <t>Control hemocues</t>
  </si>
  <si>
    <t>Elisas</t>
  </si>
  <si>
    <t xml:space="preserve">Filter papers (1 per subject) </t>
  </si>
  <si>
    <t>Hemocue Back-up</t>
  </si>
  <si>
    <t>Hemocues</t>
  </si>
  <si>
    <t>Laminas</t>
  </si>
  <si>
    <t>Precio por lámina</t>
  </si>
  <si>
    <t>Lancetas plasticas</t>
  </si>
  <si>
    <t>Precio por lancet</t>
  </si>
  <si>
    <t>Microcuvetas</t>
  </si>
  <si>
    <t>Microtainers</t>
  </si>
  <si>
    <t>Nidas de 10</t>
  </si>
  <si>
    <t>Paracetamol</t>
  </si>
  <si>
    <t>Precio por caja</t>
  </si>
  <si>
    <t>PCR</t>
  </si>
  <si>
    <t>Precio por PCR</t>
  </si>
  <si>
    <t>Pipette tips</t>
  </si>
  <si>
    <t>Precio por pipeta</t>
  </si>
  <si>
    <t>Prophylaxis</t>
  </si>
  <si>
    <t>RDT</t>
  </si>
  <si>
    <t>Precio por kit</t>
  </si>
  <si>
    <t>RNA Protect</t>
  </si>
  <si>
    <t>Silica gel (500g)</t>
  </si>
  <si>
    <t>en mt o $?</t>
  </si>
  <si>
    <t>Termómetro</t>
  </si>
  <si>
    <t>Tubos Sarsted</t>
  </si>
  <si>
    <t>Precio por tubo</t>
  </si>
  <si>
    <t>Insectary maintenance (MOZASWA)</t>
  </si>
  <si>
    <t>General contracts</t>
  </si>
  <si>
    <t>parte de entomologia do total dos contratos de maintenance laboratorio</t>
  </si>
  <si>
    <t>Microscopio</t>
  </si>
  <si>
    <t>Calibraciones pipetas</t>
  </si>
  <si>
    <t>22 USD por pipeta</t>
  </si>
  <si>
    <t>Sensores de temperatura propes</t>
  </si>
  <si>
    <t>hay 1 por sala</t>
  </si>
  <si>
    <t>Calibración Estufa/incubadora</t>
  </si>
  <si>
    <t>Calibración Congelador</t>
  </si>
  <si>
    <t>Control de qualidade externo</t>
  </si>
  <si>
    <t>lab equipment</t>
  </si>
  <si>
    <t>Field equipment Ento</t>
  </si>
  <si>
    <t>Cages, trays</t>
  </si>
  <si>
    <t>PSC catches &amp; Window exit traps</t>
  </si>
  <si>
    <t>GENERAL ACTIVITIES REFERENCE COSTS</t>
  </si>
  <si>
    <t>Comments / description</t>
  </si>
  <si>
    <t>GOOD BYE MALARIA PROJECT</t>
  </si>
  <si>
    <t>June 2015  to December 2015</t>
  </si>
  <si>
    <t>ELIMINATION ACTIVITIES CALENDAR</t>
  </si>
  <si>
    <t>Implementation year</t>
  </si>
  <si>
    <t>Year 1</t>
  </si>
  <si>
    <t>Year 2</t>
  </si>
  <si>
    <t>Year 3</t>
  </si>
  <si>
    <t>Elimination intervention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</si>
  <si>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</si>
  <si>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</si>
  <si>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</si>
  <si>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</si>
  <si>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</si>
  <si>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</si>
  <si>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</si>
  <si>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</si>
  <si>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</si>
  <si>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</si>
  <si>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des</t>
  </si>
  <si>
    <t>jan</t>
  </si>
  <si>
    <t>IRS</t>
  </si>
  <si>
    <t>x</t>
  </si>
  <si>
    <t>MDA</t>
  </si>
  <si>
    <t>Social mobilization</t>
  </si>
  <si>
    <t>Nº of rooms in the insectary</t>
  </si>
  <si>
    <t>Nº containers</t>
  </si>
  <si>
    <t>Transferencia de contentores</t>
  </si>
  <si>
    <t>Transporte de contentores (2)</t>
  </si>
  <si>
    <t>Trabalhos serralharia</t>
  </si>
  <si>
    <t>Trabalhos electricidade (montagem e desmontagem sistema eléctrico)</t>
  </si>
  <si>
    <t>Trabalhos electricidade (montagem e desmontagem sistema de frio)</t>
  </si>
  <si>
    <t>Trabalhos cobertura</t>
  </si>
  <si>
    <t>Trabalhos pedreiro</t>
  </si>
  <si>
    <t>Trabalhos pintor</t>
  </si>
  <si>
    <t>Construção dreno circular</t>
  </si>
  <si>
    <t>Trabalhos adicionais instalaçao AC</t>
  </si>
  <si>
    <t>Trabalhos adicionais instalaçao electrica (light dimming)</t>
  </si>
  <si>
    <t xml:space="preserve">Data loggers </t>
  </si>
  <si>
    <t>Vedaçao (chapa roof)</t>
  </si>
  <si>
    <t>Access code</t>
  </si>
  <si>
    <t>Humidifiers</t>
  </si>
  <si>
    <t>We have 4 rooms but for basic insectary, 2 rooms would be enough (1 colonia especial + mosquitos campo)</t>
  </si>
  <si>
    <t>NMCP would inccur in custom (40%) and transport costs (25%)</t>
  </si>
  <si>
    <t>Essential</t>
  </si>
  <si>
    <t>Our containers already had electricity system, so we had to uninstall and install again the system</t>
  </si>
  <si>
    <t>We used special paint, maybe NMCP could use a cheaper one</t>
  </si>
  <si>
    <t xml:space="preserve">For NMCP we only counted the acquisition of 2 </t>
  </si>
  <si>
    <t>1 per room (optional but preferable) - includes transport and taxes</t>
  </si>
  <si>
    <t>Necessary</t>
  </si>
  <si>
    <t>Not necessary</t>
  </si>
  <si>
    <t>Not essential</t>
  </si>
  <si>
    <t>1 per room (includes tax and transport cost)</t>
  </si>
  <si>
    <t>Operating and maintenance costs</t>
  </si>
  <si>
    <t>Insectary equipment maintenance</t>
  </si>
  <si>
    <t>We assume an average of 15% for calibration and maintenance</t>
  </si>
  <si>
    <t>CISM catálogo</t>
  </si>
  <si>
    <t>IT equipment</t>
  </si>
  <si>
    <t>1,200 USD annually (average annual calculation per study area)</t>
  </si>
  <si>
    <t>Diverse office material</t>
  </si>
  <si>
    <t>Non-financial</t>
  </si>
  <si>
    <t>MALTEM project</t>
  </si>
  <si>
    <t>Equipment and furniture</t>
  </si>
  <si>
    <t>Geleira (normal)</t>
  </si>
  <si>
    <t>Bugdorm</t>
  </si>
  <si>
    <t>Termometers</t>
  </si>
  <si>
    <t>Mouth aspirator</t>
  </si>
  <si>
    <t>pinzas de las cejas para coger mosquitos</t>
  </si>
  <si>
    <t>Round big  trays</t>
  </si>
  <si>
    <t>Squared little  trays</t>
  </si>
  <si>
    <t>Essential (includes transport and tax cost)</t>
  </si>
  <si>
    <t>Essential but could be simpler</t>
  </si>
  <si>
    <t>Waiting for exact price. Assuming 50USD for now</t>
  </si>
  <si>
    <t>4 aspiradores por sala (imported from US)</t>
  </si>
  <si>
    <t>some</t>
  </si>
  <si>
    <t xml:space="preserve">esential </t>
  </si>
  <si>
    <t xml:space="preserve">essential </t>
  </si>
  <si>
    <t>non essential</t>
  </si>
  <si>
    <t>Bancadas para insectario + Mesa pequenas de materia anticorrosivo + Cabeta de material anticorroiso para em baixo das mesas</t>
  </si>
  <si>
    <t>We assume NMCP would acquire something cheaper (60% cost)</t>
  </si>
  <si>
    <t xml:space="preserve">Desalfandegamento </t>
  </si>
  <si>
    <t>Custom taxes - complex process</t>
  </si>
  <si>
    <t>Cadeiras</t>
  </si>
  <si>
    <t>Metallic shelves (com 6 prateleiras)</t>
  </si>
  <si>
    <t>Summary table</t>
  </si>
  <si>
    <t>Year</t>
  </si>
  <si>
    <t>Cost</t>
  </si>
  <si>
    <t>Total</t>
  </si>
  <si>
    <t>Manhiça - Magude</t>
  </si>
  <si>
    <t>Area 1 - Magude</t>
  </si>
  <si>
    <t>Area 2 - Motaze</t>
  </si>
  <si>
    <t>Area 3 - Mahele</t>
  </si>
  <si>
    <t>Area 4 - Chicutso</t>
  </si>
  <si>
    <t>Area 5 - Panjane</t>
  </si>
  <si>
    <t>Area 6 - Muginge</t>
  </si>
  <si>
    <t>plus around town, 5 days/month</t>
  </si>
  <si>
    <t>35 km. plus around town, 5 days/month</t>
  </si>
  <si>
    <t>52 km. plus around town, 3 days/month</t>
  </si>
  <si>
    <t>79 km. plus around town, 3 days/month</t>
  </si>
  <si>
    <t>40 km. plus around town, 3 days/month</t>
  </si>
  <si>
    <t>37 km. plus around town, 3 days/month</t>
  </si>
  <si>
    <t>68 km one way. 3 trips/week</t>
  </si>
  <si>
    <t>Car driver</t>
  </si>
  <si>
    <t>Driver for entomology studies</t>
  </si>
  <si>
    <t>CISM</t>
  </si>
  <si>
    <t>Fuel</t>
  </si>
  <si>
    <t>Car - capital cost</t>
  </si>
  <si>
    <t>non-financial</t>
  </si>
  <si>
    <t>Cars</t>
  </si>
  <si>
    <t>variable</t>
  </si>
  <si>
    <t xml:space="preserve">Insectary  </t>
  </si>
  <si>
    <t>Budget Category</t>
  </si>
  <si>
    <t>Program management (training, supervision, meetings, conferences, protocols development…) - discuss what to include</t>
  </si>
  <si>
    <t>Coordination meetings….</t>
  </si>
  <si>
    <t>Supervision?</t>
  </si>
  <si>
    <t>Protocol development?</t>
  </si>
  <si>
    <t>GENERAL QUESTIONS</t>
  </si>
  <si>
    <t>Do we need to cost capital cost of cars?</t>
  </si>
  <si>
    <t>Training morphological identification</t>
  </si>
  <si>
    <t>Training mosquito collection</t>
  </si>
  <si>
    <t xml:space="preserve"> Valor sala + perdiems (for 12 people) - 2per year </t>
  </si>
  <si>
    <t>IT and data management</t>
  </si>
  <si>
    <t>MOZASWA</t>
  </si>
  <si>
    <t>Treinamento Open Clinica para 8 pessoas</t>
  </si>
  <si>
    <t>Treinamento ODK para 18 pessoas</t>
  </si>
  <si>
    <t>Treinamento R para 8 pessoas</t>
  </si>
  <si>
    <t xml:space="preserve">Treinamento Linux para IT e centro de dados suportar o projecto. </t>
  </si>
  <si>
    <t>Tablets</t>
  </si>
  <si>
    <t>Rede nos ministerio - Antena</t>
  </si>
  <si>
    <t>Alojamento de servidor de Maluana</t>
  </si>
  <si>
    <t>KVM para sala de servidores</t>
  </si>
  <si>
    <t>Impressora MISAU</t>
  </si>
  <si>
    <t>Mozaswa (IT-Ento)</t>
  </si>
  <si>
    <t xml:space="preserve">Tablets </t>
  </si>
  <si>
    <t xml:space="preserve">IT equipment </t>
  </si>
  <si>
    <t>Dados operadora principal</t>
  </si>
  <si>
    <t>Dados operadora secundaria</t>
  </si>
  <si>
    <t>Rede do ministerio coste mensual</t>
  </si>
  <si>
    <t>Movitel credito+modem</t>
  </si>
  <si>
    <t>Router wireless</t>
  </si>
  <si>
    <t>6m-&lt;2</t>
  </si>
  <si>
    <t>2-&lt;8</t>
  </si>
  <si>
    <t>8-&lt;12</t>
  </si>
  <si>
    <t>12-max (90%)</t>
  </si>
  <si>
    <t>Cost per package (2 package per person per round)</t>
  </si>
  <si>
    <t>DHA-PQP</t>
  </si>
  <si>
    <t>Months /rounds</t>
  </si>
  <si>
    <t>Mozaswa (DHA-PQP)</t>
  </si>
  <si>
    <t>12-max (10%)</t>
  </si>
  <si>
    <t>DHA transport cost</t>
  </si>
  <si>
    <t xml:space="preserve">Basándonos en lo que pagamos, pagamos un 31% del valor del fármaco en transporte. </t>
  </si>
  <si>
    <t>Cobertura</t>
  </si>
  <si>
    <t>Age group</t>
  </si>
  <si>
    <t>Number Censed (24mar2015)</t>
  </si>
  <si>
    <t>Percent (24mar2015)</t>
  </si>
  <si>
    <t xml:space="preserve">Extrapolated Number in the population </t>
  </si>
  <si>
    <t>0-6m</t>
  </si>
  <si>
    <t>Infrastructure (escritorio Magude + armazem )</t>
  </si>
  <si>
    <t>Operating and maintenance costs office</t>
  </si>
  <si>
    <t xml:space="preserve">Magude office </t>
  </si>
  <si>
    <t>When expanding, we could be using the US facilities. But in Magude, our base was the office. So we are assuming a rental similar to the one in Magude</t>
  </si>
  <si>
    <t>Project Manager</t>
  </si>
  <si>
    <t>Data management</t>
  </si>
  <si>
    <t>Field workers</t>
  </si>
  <si>
    <t>Entomologists</t>
  </si>
  <si>
    <t>Logistics Officer</t>
  </si>
  <si>
    <t>IT specialist</t>
  </si>
  <si>
    <t>Warehouse Magude</t>
  </si>
  <si>
    <t>Warehouse equipment</t>
  </si>
  <si>
    <t>Office equipment and furniture</t>
  </si>
  <si>
    <t>Warehouse operating and maintenance costs</t>
  </si>
  <si>
    <t>15% of capital cost</t>
  </si>
  <si>
    <t>Doctor (farmacovigilancia)</t>
  </si>
  <si>
    <t>Personnel Y2</t>
  </si>
  <si>
    <t>Clinician junior</t>
  </si>
  <si>
    <t>Drivers (field logistics)</t>
  </si>
  <si>
    <t>Office material (magude office)</t>
  </si>
  <si>
    <t>1 warehouse + 1 office</t>
  </si>
  <si>
    <t>training inquiridor</t>
  </si>
  <si>
    <t>training supervisor</t>
  </si>
  <si>
    <t>Aircon installation</t>
  </si>
  <si>
    <t>MDA kit material</t>
  </si>
  <si>
    <t>Motorbike</t>
  </si>
  <si>
    <t>Fuel (the unit cost already includes maintenance)</t>
  </si>
  <si>
    <t>Electricity, internet, cleaning. 25% of capital costs (internet especially expensive)</t>
  </si>
  <si>
    <t>lixivia</t>
  </si>
  <si>
    <t>algodao</t>
  </si>
  <si>
    <t>paracetamol</t>
  </si>
  <si>
    <t>Toolboxes</t>
  </si>
  <si>
    <t>Powerbancks</t>
  </si>
  <si>
    <t>Phone credit</t>
  </si>
  <si>
    <t>computers</t>
  </si>
  <si>
    <t>Generator</t>
  </si>
  <si>
    <t>cantidade por pessoa tratada</t>
  </si>
  <si>
    <t>10% pobl with fever.. (assump)</t>
  </si>
  <si>
    <t>whoever that has malaria</t>
  </si>
  <si>
    <t xml:space="preserve"> Monthly</t>
  </si>
  <si>
    <t>Car</t>
  </si>
  <si>
    <t>Furniture (tables, chairs)</t>
  </si>
  <si>
    <t>General furniture</t>
  </si>
  <si>
    <t>Basic furniture</t>
  </si>
  <si>
    <t xml:space="preserve">Basic equipment for keeping material </t>
  </si>
  <si>
    <t>Folders, lonas</t>
  </si>
  <si>
    <t xml:space="preserve">IC copies </t>
  </si>
  <si>
    <t>Pens</t>
  </si>
  <si>
    <t>Notebooks</t>
  </si>
  <si>
    <t>Stapplers and staples</t>
  </si>
  <si>
    <t>Scissors</t>
  </si>
  <si>
    <t>Archive Folders</t>
  </si>
  <si>
    <t xml:space="preserve">A4 Paper Blocks </t>
  </si>
  <si>
    <t xml:space="preserve">Markers </t>
  </si>
  <si>
    <t xml:space="preserve">Bind Boards </t>
  </si>
  <si>
    <t xml:space="preserve">Finger Prick Sponges and Ink </t>
  </si>
  <si>
    <t xml:space="preserve">Tape </t>
  </si>
  <si>
    <t xml:space="preserve">T-Shirts </t>
  </si>
  <si>
    <t>Caps</t>
  </si>
  <si>
    <t>Backpacks</t>
  </si>
  <si>
    <t>Raincoats</t>
  </si>
  <si>
    <t xml:space="preserve">Archive Plastic Boxes </t>
  </si>
  <si>
    <t>RDTs</t>
  </si>
  <si>
    <t>Gloves</t>
  </si>
  <si>
    <t>Safety Boxes</t>
  </si>
  <si>
    <t>Pregnancy Tests</t>
  </si>
  <si>
    <t>Filter Papers</t>
  </si>
  <si>
    <t>PCRs</t>
  </si>
  <si>
    <t>LAMP</t>
  </si>
  <si>
    <t>NIDAs</t>
  </si>
  <si>
    <t>Others</t>
  </si>
  <si>
    <t>Material for 2 MDA rounds</t>
  </si>
  <si>
    <t>Drivers (inquiridores) (10 from CISM and 10 externals)</t>
  </si>
  <si>
    <t>Aluguel viatura</t>
  </si>
  <si>
    <t>Compra motorizada</t>
  </si>
  <si>
    <t>20 motorizadas</t>
  </si>
  <si>
    <t>20 carros alugados durante 30 dias (15 e 15 dias)</t>
  </si>
  <si>
    <t>400 km day/car</t>
  </si>
  <si>
    <t>Refreshment</t>
  </si>
  <si>
    <t>?</t>
  </si>
  <si>
    <t>Based on previous years (BDI)</t>
  </si>
  <si>
    <t xml:space="preserve">financial  </t>
  </si>
  <si>
    <t>REACT</t>
  </si>
  <si>
    <t xml:space="preserve">Hipótesis modelaje. </t>
  </si>
  <si>
    <t>Focal MDA - after rondas</t>
  </si>
  <si>
    <t>Focal MDA - sustainance</t>
  </si>
  <si>
    <t>Elimination (MDA) + IRS full + social mobilization full</t>
  </si>
  <si>
    <t>ENTO SURVEILLANCE (always)</t>
  </si>
  <si>
    <t>EPI SURVEILLANCE (always but decreasing % resource used)</t>
  </si>
  <si>
    <t>Cantidad reduccions /  (focal MDA)</t>
  </si>
  <si>
    <t>To which extend same personal focal MDA with Epi surveillance?</t>
  </si>
  <si>
    <t>Entomological Surveillance (resistencia + vigilancia)</t>
  </si>
  <si>
    <t>MDA (preparation + implementation)</t>
  </si>
  <si>
    <t>Epi Surveillance (DHIS 2)</t>
  </si>
  <si>
    <t xml:space="preserve">Surveillance </t>
  </si>
  <si>
    <t>FSAT - entre rondas</t>
  </si>
  <si>
    <t>Prevalencia malaria????</t>
  </si>
  <si>
    <t>React (FSAT)</t>
  </si>
  <si>
    <t>React (FMDA)</t>
  </si>
  <si>
    <t>50% use resources</t>
  </si>
  <si>
    <t>25% use resources</t>
  </si>
  <si>
    <t xml:space="preserve">2020 and onwards…. </t>
  </si>
  <si>
    <t>Only surveillance system…. (no need for field workers and use of other resources)</t>
  </si>
  <si>
    <t>19 fieldworkers (7 in Magude and 2 and 1 in the other US)</t>
  </si>
  <si>
    <t>Focal point US</t>
  </si>
  <si>
    <t>Health personnel already in the US which are paid a subsidy. Let's assume 10% of their time goes on this. 9 in total (1 per health facility)</t>
  </si>
  <si>
    <t>REACT (FSAT + FMDA)</t>
  </si>
  <si>
    <t>2. Not here, in surveillance</t>
  </si>
  <si>
    <t xml:space="preserve">2. Not here, in surveillance. </t>
  </si>
  <si>
    <t>4 (and they go around)</t>
  </si>
  <si>
    <t>APEs</t>
  </si>
  <si>
    <t>6 and onwards</t>
  </si>
  <si>
    <t>FOCAL MDA</t>
  </si>
  <si>
    <t>100 al mes + los de alrededor</t>
  </si>
  <si>
    <t>50 al mes + alrededor</t>
  </si>
  <si>
    <t>25 al mes + alrededor</t>
  </si>
  <si>
    <t>Resources</t>
  </si>
  <si>
    <t>Focal Points US</t>
  </si>
  <si>
    <t xml:space="preserve"> number</t>
  </si>
  <si>
    <t>MALTEM field workers</t>
  </si>
  <si>
    <t>Malaria prevalence</t>
  </si>
  <si>
    <t>2016 (6 months)</t>
  </si>
  <si>
    <t>SURV</t>
  </si>
  <si>
    <t>2017 (all year)</t>
  </si>
  <si>
    <t>2018 (all year)</t>
  </si>
  <si>
    <t>2019 (all year)</t>
  </si>
  <si>
    <t>2020 and onwards…</t>
  </si>
  <si>
    <t>recursos</t>
  </si>
  <si>
    <t>there are a total of 27 APEs in Magude. See criteria allocation</t>
  </si>
  <si>
    <t>Material inquiridores REACT</t>
  </si>
  <si>
    <t>Training REACT</t>
  </si>
  <si>
    <t>Formação só REACT (sem ter em conta a digitação dados) - a se fazer 2 vezes/ano</t>
  </si>
  <si>
    <t>Visitas supervisão e monitoria</t>
  </si>
  <si>
    <t>vamos incluir elas dentro da surveillance!!!!</t>
  </si>
  <si>
    <t xml:space="preserve">Dentro da surveillance! </t>
  </si>
  <si>
    <t>Within React, everything related to surveillance, costed inside surveillance, including supervision visits. React only includes direct costs (also warehouse ….)!!!!</t>
  </si>
  <si>
    <t xml:space="preserve">Annually! </t>
  </si>
  <si>
    <t>4 cars an average of 40 km/day</t>
  </si>
  <si>
    <t>MOTORIZADAS?</t>
  </si>
  <si>
    <t>BICICLETES?</t>
  </si>
  <si>
    <t>APEs para comunicar com REACT workers</t>
  </si>
  <si>
    <t>Field workers (REACT workers)</t>
  </si>
  <si>
    <t>Equipment (Servidor DHIS 2)</t>
  </si>
  <si>
    <t>DHIS 2 servidor equipment</t>
  </si>
  <si>
    <t>Office material (FICHAS E MATERIAL PARA PREENCHER)</t>
  </si>
  <si>
    <t>1 tablet for each focal point (9) + 1 tablet for each REACT worker (19)</t>
  </si>
  <si>
    <t>2 laptops para monitoria e para especialista IT</t>
  </si>
  <si>
    <t>1 funda para cada tablet</t>
  </si>
  <si>
    <t>200 meticais mensais para cada tablet</t>
  </si>
  <si>
    <t xml:space="preserve">Electricity </t>
  </si>
  <si>
    <t>15,000 MZN/mes</t>
  </si>
  <si>
    <t>Serviços hospedagem</t>
  </si>
  <si>
    <t xml:space="preserve">Connectividade </t>
  </si>
  <si>
    <t>Maintenance (25%)</t>
  </si>
  <si>
    <t>10,000 MZN/mes</t>
  </si>
  <si>
    <t>Custo anual do 25 % do custo capital</t>
  </si>
  <si>
    <t>Focal point US (Digitadores de dados de DHIS2)</t>
  </si>
  <si>
    <t>Health personnel already in the US which are paid a subsidy. Let's assume "see criteria" of their time goes on this. 9 in total (1 per health facility)</t>
  </si>
  <si>
    <t>Supervisor Distrital de DHIS2&amp;RRS</t>
  </si>
  <si>
    <t xml:space="preserve">M&amp;A </t>
  </si>
  <si>
    <t>Phone credit APEs</t>
  </si>
  <si>
    <t>Fichas de RRS</t>
  </si>
  <si>
    <t>Fichas de Relatorio mensal de malaria na US</t>
  </si>
  <si>
    <t>Fichas de resumo mensal distrital de malaria</t>
  </si>
  <si>
    <t>Celulares para APEs</t>
  </si>
  <si>
    <t>27 APEs</t>
  </si>
  <si>
    <t>Phone credit (Tablets)</t>
  </si>
  <si>
    <t>crédito mensal teléfono</t>
  </si>
  <si>
    <t>Ruter wireless</t>
  </si>
  <si>
    <t>Recargas para os tablets</t>
  </si>
  <si>
    <t>1 per tablet</t>
  </si>
  <si>
    <t>Contratos de Servicos de Internet com Vodacom</t>
  </si>
  <si>
    <t>Pagamento de caucao para contrato de internet</t>
  </si>
  <si>
    <t>Aluguer de servicos de SMS na Amazon web site</t>
  </si>
  <si>
    <t xml:space="preserve">Treinamento para usuarios de DHIS2 </t>
  </si>
  <si>
    <t>Treinamento para usuarios de RRS</t>
  </si>
  <si>
    <t xml:space="preserve">Car (fuel + insurance + maintenance) / km para a supervisao Distrital </t>
  </si>
  <si>
    <t xml:space="preserve">Moto para busca activa de cassos de malaria </t>
  </si>
  <si>
    <t>Capacete</t>
  </si>
  <si>
    <t>Carta de Conducao</t>
  </si>
  <si>
    <t>Seguro</t>
  </si>
  <si>
    <t>Combustivel para moto</t>
  </si>
  <si>
    <t>Manutencao da moto</t>
  </si>
  <si>
    <t>Combustivel para 1 moto, com um percurso de 200 Km por semana (inclui custo manutenção e seguro)</t>
  </si>
  <si>
    <t>once per week, distrital visit (total of 228 km)</t>
  </si>
  <si>
    <t xml:space="preserve">current </t>
  </si>
  <si>
    <t>Reunioes semestrais  para analise e discussao de dados de DHIS2  na Provincia de Maputo</t>
  </si>
  <si>
    <t>Perdiem para Supervisao dos Tecnicos para DQA nas Us's</t>
  </si>
  <si>
    <t>2 cada ano (training + refreshment)</t>
  </si>
  <si>
    <t>Reunioes semestrais provinciais com a participacao do director provincial, medico chefe provincial, SDSMAS's de Maputo, CISM e MISAU</t>
  </si>
  <si>
    <t xml:space="preserve"> Perdiem para o tecnicos da DPS e SDSMAS que vao participar nos DQAs  bimensais / Trabajan 5 días cada 3 meses. Ellos reciben 1500 por día </t>
  </si>
  <si>
    <t>Reunioes trimensais para analise de dados das US's(Magude)</t>
  </si>
  <si>
    <t>Reunioees mensais para analise de dados dos APE's(Magude)</t>
  </si>
  <si>
    <t>Incluir os perdiems (quem atende?)</t>
  </si>
  <si>
    <t>SOCIAL MOBILIZATION</t>
  </si>
  <si>
    <t xml:space="preserve">Activity </t>
  </si>
  <si>
    <t>Epi surv</t>
  </si>
  <si>
    <t>Ento surv</t>
  </si>
  <si>
    <t>2020 - onwards…. (2035)</t>
  </si>
  <si>
    <t>Endemic (MDA)</t>
  </si>
  <si>
    <t>Pre-Elimination phase (FSAT + REACT)</t>
  </si>
  <si>
    <t>Elimination + Sustainability</t>
  </si>
  <si>
    <t>precisamos fazer 1 /mes , e tem que se manter sempre, prq discussao de dados é essencial. APE (27)+ supervisores APEs (9). Per diem de 700 para tudos. + aluguel sala</t>
  </si>
  <si>
    <t xml:space="preserve">idealmente, 1 por mes, agora esta a financiar Ariel. Mas vamos custear 1/mes. Aquí asistem os pontos focais US + 10 do programa distrital . É necessario sempre. Discussao de dados é permanente.  Nao se da per diem. Só incluir o aluguel sala. </t>
  </si>
  <si>
    <t>FOCAL IRS (65%)</t>
  </si>
  <si>
    <t>LLIN</t>
  </si>
  <si>
    <t>top up 3000</t>
  </si>
  <si>
    <t>Continuity…..</t>
  </si>
  <si>
    <t>10% of capital cost (includes internet, water, electricity, cleaning)</t>
  </si>
  <si>
    <t>NOTES</t>
  </si>
  <si>
    <t>90% for HHRR and logistics</t>
  </si>
  <si>
    <t>Com imputem la amortització? Constant al llarg del temps?</t>
  </si>
  <si>
    <t>Dubtes ELISA</t>
  </si>
  <si>
    <t>Budget category</t>
  </si>
  <si>
    <t>Cost (in USD)</t>
  </si>
  <si>
    <t>IT</t>
  </si>
  <si>
    <t>Training and program management</t>
  </si>
  <si>
    <t>Infrastructure</t>
  </si>
  <si>
    <t>EPI SURVEILLANCE</t>
  </si>
  <si>
    <t>80% for HHRR and logistics</t>
  </si>
  <si>
    <t>Equipment</t>
  </si>
  <si>
    <t>Cost per person reached</t>
  </si>
  <si>
    <t>Cost per person treated</t>
  </si>
  <si>
    <t>People treated</t>
  </si>
  <si>
    <t>Total cost in Maputo provicne</t>
  </si>
  <si>
    <t>Unhabitants Magude</t>
  </si>
  <si>
    <t>Cost/unhabitant</t>
  </si>
  <si>
    <t xml:space="preserve">People reached </t>
  </si>
  <si>
    <t>Population in Map province (without Magude)</t>
  </si>
  <si>
    <t>Distrito</t>
  </si>
  <si>
    <r>
      <t>Superficie/Km</t>
    </r>
    <r>
      <rPr>
        <sz val="11"/>
        <color rgb="FF000000"/>
        <rFont val="Times New Roman"/>
        <family val="1"/>
      </rPr>
      <t>²</t>
    </r>
  </si>
  <si>
    <r>
      <t>Popula</t>
    </r>
    <r>
      <rPr>
        <sz val="11"/>
        <color rgb="FF000000"/>
        <rFont val="Times New Roman"/>
        <family val="1"/>
      </rPr>
      <t>çã</t>
    </r>
    <r>
      <rPr>
        <sz val="11"/>
        <color rgb="FF000000"/>
        <rFont val="Calibri"/>
        <family val="2"/>
        <scheme val="minor"/>
      </rPr>
      <t>o</t>
    </r>
  </si>
  <si>
    <r>
      <t>Densidade da pop (hab/km</t>
    </r>
    <r>
      <rPr>
        <sz val="11"/>
        <color rgb="FF000000"/>
        <rFont val="Times New Roman"/>
        <family val="1"/>
      </rPr>
      <t>²)</t>
    </r>
  </si>
  <si>
    <r>
      <t>N</t>
    </r>
    <r>
      <rPr>
        <sz val="11"/>
        <color rgb="FF000000"/>
        <rFont val="Times New Roman"/>
        <family val="1"/>
      </rPr>
      <t>ᵒ</t>
    </r>
    <r>
      <rPr>
        <sz val="11"/>
        <color rgb="FF000000"/>
        <rFont val="Calibri"/>
        <family val="2"/>
        <scheme val="minor"/>
      </rPr>
      <t xml:space="preserve"> total de AF</t>
    </r>
  </si>
  <si>
    <t>NºUS</t>
  </si>
  <si>
    <t>source</t>
  </si>
  <si>
    <t>Boane</t>
  </si>
  <si>
    <r>
      <t>Manhi</t>
    </r>
    <r>
      <rPr>
        <sz val="11"/>
        <color rgb="FF000000"/>
        <rFont val="Times New Roman"/>
        <family val="1"/>
      </rPr>
      <t>ç</t>
    </r>
    <r>
      <rPr>
        <sz val="11"/>
        <color rgb="FF000000"/>
        <rFont val="Calibri"/>
        <family val="2"/>
        <scheme val="minor"/>
      </rPr>
      <t>a</t>
    </r>
  </si>
  <si>
    <t>Marracuene</t>
  </si>
  <si>
    <t>Matutuine</t>
  </si>
  <si>
    <t>Moamba</t>
  </si>
  <si>
    <t>Namaacha</t>
  </si>
  <si>
    <t>Maputo cidade</t>
  </si>
  <si>
    <t>Cidade da Matola</t>
  </si>
  <si>
    <t>AF em MAPUTO (tirando MAGUDE e areas urbanas)</t>
  </si>
  <si>
    <t>Trayecto</t>
  </si>
  <si>
    <t>Km (sólo ida)</t>
  </si>
  <si>
    <t>APROXIMAÇAO APE'S</t>
  </si>
  <si>
    <t>Maniça - Boane</t>
  </si>
  <si>
    <t>DISTRITO</t>
  </si>
  <si>
    <t>NUM. APES</t>
  </si>
  <si>
    <t>NUM. APES/ POP</t>
  </si>
  <si>
    <t>Manhiça - Matola</t>
  </si>
  <si>
    <t xml:space="preserve">Maputo </t>
  </si>
  <si>
    <t>Manhiça-matutuine</t>
  </si>
  <si>
    <t>Manhiça - Maputo</t>
  </si>
  <si>
    <t>PROM PROPORÇAO</t>
  </si>
  <si>
    <t>Manhiça - Naamacha</t>
  </si>
  <si>
    <t>Media km</t>
  </si>
  <si>
    <t>APES FABIAO</t>
  </si>
  <si>
    <t>Namaaacha</t>
  </si>
  <si>
    <t>Matuituine</t>
  </si>
  <si>
    <t>Marracuene----------------- ainda nao tenho a confirmacao</t>
  </si>
  <si>
    <t>Matola Cidade--------------  Sem APES's</t>
  </si>
  <si>
    <t>Sólo en base a los de Fabiao Matutuine y Naamacha</t>
  </si>
  <si>
    <t>Final</t>
  </si>
  <si>
    <t>US$</t>
  </si>
  <si>
    <t>% (of acquisition cost)</t>
  </si>
  <si>
    <t>Cost of net</t>
  </si>
  <si>
    <t>procurement agend and handling fees</t>
  </si>
  <si>
    <t>insurance</t>
  </si>
  <si>
    <t>freigh</t>
  </si>
  <si>
    <t>Clearing and forward</t>
  </si>
  <si>
    <t>warehouse and storage cost</t>
  </si>
  <si>
    <t>incountry distrib costs</t>
  </si>
  <si>
    <t>last mile</t>
  </si>
  <si>
    <t>quality assurance and quality control costs</t>
  </si>
  <si>
    <t xml:space="preserve">Total per net </t>
  </si>
  <si>
    <t>Main source: Preço cotação procurement GF</t>
  </si>
  <si>
    <t>MISAU DATA</t>
  </si>
  <si>
    <t>Financial assumptions - Insecticide indirect acquisition costs</t>
  </si>
  <si>
    <t>Cost of insecticide (unit cost/litre)</t>
  </si>
  <si>
    <t>NA</t>
  </si>
  <si>
    <t>Cost of insecticide (unit cost/pot)</t>
  </si>
  <si>
    <t>Cost of insecticide (per household)</t>
  </si>
  <si>
    <t>freigh and insurance cost</t>
  </si>
  <si>
    <t>PSM customs clearance</t>
  </si>
  <si>
    <t>other PSM costs</t>
  </si>
  <si>
    <t>Note: To spray each household, 0,8 of each insecticide pot is used</t>
  </si>
  <si>
    <t>MISAU DATA - IRS</t>
  </si>
  <si>
    <t xml:space="preserve">Meeting and supervision visits not that regular. </t>
  </si>
  <si>
    <t>Number of houses sprayed.</t>
  </si>
  <si>
    <t>Number of structures sprayed</t>
  </si>
  <si>
    <t>Number of people protected though IRS</t>
  </si>
  <si>
    <t>FINAL</t>
  </si>
  <si>
    <t>BUDGET CATEGORY</t>
  </si>
  <si>
    <t>APPROVED BUDGET</t>
  </si>
  <si>
    <t>PROJECT EXPENSES</t>
  </si>
  <si>
    <t>BUDGET VARIANCE (EXPLAIN &gt;10%)</t>
  </si>
  <si>
    <t>VEHICLES</t>
  </si>
  <si>
    <t>EQUIPMENT</t>
  </si>
  <si>
    <t>STORAGE AND WASTE DISPOSAL</t>
  </si>
  <si>
    <t xml:space="preserve">TRAINING </t>
  </si>
  <si>
    <t>INSECTICIDE</t>
  </si>
  <si>
    <t>SALARIES AND WAGES</t>
  </si>
  <si>
    <t>ADVOCACY AND IEC</t>
  </si>
  <si>
    <t>GENERAL EXPENSES</t>
  </si>
  <si>
    <t>Contingency (15%)</t>
  </si>
  <si>
    <t>Budget category (2015)</t>
  </si>
  <si>
    <t>Cost per structures sprayed</t>
  </si>
  <si>
    <t>Total cost per sprayed household (houses)</t>
  </si>
  <si>
    <t>Cost per houses (households) sprayed</t>
  </si>
  <si>
    <t>Houses in Maputo?</t>
  </si>
  <si>
    <t>Cost of IRS through Goodbye Malaria in Map Prov</t>
  </si>
  <si>
    <t>1. RECURSOS HUMANOS</t>
  </si>
  <si>
    <t>2. TREINAMENTO</t>
  </si>
  <si>
    <t>3. INFRA-ESTRUCTURAS (EQUIPAMENTOS)</t>
  </si>
  <si>
    <t>4. MATERIAL DE COMUNICAÇAO</t>
  </si>
  <si>
    <t>5. MONITORIA E AVALIAÇAO</t>
  </si>
  <si>
    <t>6. COORDENAÇAO E FORTALECIMENTO DE PARCERIAS</t>
  </si>
  <si>
    <t>TOTAL DESPESAS</t>
  </si>
  <si>
    <t>Training and supervision</t>
  </si>
  <si>
    <t>TOTAL CUSTOS INDIRETOS (15%)</t>
  </si>
  <si>
    <t>ENTO</t>
  </si>
  <si>
    <t>SURVEILLANCE</t>
  </si>
  <si>
    <t xml:space="preserve">SOCIAL MOB. </t>
  </si>
  <si>
    <t>Training + supervision</t>
  </si>
  <si>
    <t>Material IEC</t>
  </si>
  <si>
    <t>Total/year</t>
  </si>
  <si>
    <t>Total/activity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</si>
</sst>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3" formatCode="_-* #,##0.00\ _€_-;\-* #,##0.00\ _€_-;_-* &quot;-&quot;??\ _€_-;_-@_-"/>
    <numFmt numFmtId="164" formatCode="#,##0.0"/>
    <numFmt numFmtId="165" formatCode="0.0"/>
    <numFmt numFmtId="166" formatCode="_(* #,##0_);_(* \(#,##0\);_(* &quot;-&quot;_);_(@_)"/>
    <numFmt numFmtId="167" formatCode="_(* #,##0.00_);_(* \(#,##0.00\);_(* &quot;-&quot;??_);_(@_)"/>
    <numFmt numFmtId="168" formatCode="dd\-mm\-yy;@"/>
    <numFmt numFmtId="169" formatCode="_(&quot;USh&quot;* #,##0.00_);_(&quot;USh&quot;* \(#,##0.00\);_(&quot;USh&quot;* &quot;-&quot;??_);_(@_)"/>
    <numFmt numFmtId="170" formatCode="_(&quot;$&quot;* #,##0.00_);_(&quot;$&quot;* \(#,##0.00\);_(&quot;$&quot;* &quot;-&quot;??_);_(@_)"/>
    <numFmt numFmtId="171" formatCode="[$-409]d\-mmm\-yy;@"/>
    <numFmt numFmtId="172" formatCode="_-* #,##0.00_-;\-* #,##0.00_-;_-* &quot;-&quot;??_-;_-@_-"/>
    <numFmt numFmtId="173" formatCode="_(* #,##0.0_);_(* \(#,##0.0\);_(* &quot;-&quot;??_);_(@_)"/>
    <numFmt numFmtId="174" formatCode="0.0%"/>
    <numFmt numFmtId="175" formatCode="0.000%"/>
    <numFmt numFmtId="176" formatCode="_(* #,##0_);_(* \(#,##0\);_(* &quot;-&quot;??_);_(@_)"/>
    <numFmt numFmtId="177" formatCode="&quot;$&quot;#,##0.00"/>
    <numFmt numFmtId="178" formatCode="_-* #,##0.00\ _€_-;\-* #,##0.00\ _€_-;_-* &quot;-&quot;??\ _€_-;_-@"/>
  </numFmts>
  <fonts count="7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indexed="8"/>
      <name val="Calibri"/>
      <family val="2"/>
    </font>
    <font>
      <sz val="12"/>
      <color indexed="8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color rgb="FF000000"/>
      <name val="Calibri"/>
      <family val="2"/>
    </font>
    <font>
      <b/>
      <sz val="11"/>
      <name val="Calibri"/>
      <family val="2"/>
    </font>
    <font>
      <b/>
      <sz val="12"/>
      <name val="Calibri"/>
      <family val="2"/>
    </font>
    <font>
      <sz val="14"/>
      <name val="Calibri"/>
      <family val="2"/>
    </font>
    <font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9"/>
      <color indexed="81"/>
      <name val="Calibri"/>
      <family val="2"/>
    </font>
    <font>
      <sz val="9"/>
      <color indexed="81"/>
      <name val="Calibri"/>
      <family val="2"/>
    </font>
    <font>
      <sz val="10"/>
      <color theme="1"/>
      <name val="Calibri"/>
      <family val="2"/>
      <scheme val="minor"/>
    </font>
    <font>
      <b/>
      <sz val="14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2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i/>
      <sz val="10"/>
      <color indexed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8"/>
      <name val="Arial"/>
      <family val="3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0"/>
      <color indexed="8"/>
      <name val="MS Sans Serif"/>
      <family val="2"/>
    </font>
    <font>
      <sz val="10"/>
      <name val="Arial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62"/>
      <name val="Calibri"/>
      <family val="2"/>
      <scheme val="minor"/>
    </font>
    <font>
      <b/>
      <sz val="13"/>
      <color indexed="56"/>
      <name val="Calibri"/>
      <family val="2"/>
    </font>
    <font>
      <u/>
      <sz val="10"/>
      <color theme="10"/>
      <name val="Arial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2.6"/>
      <color indexed="8"/>
      <name val="Arial"/>
      <family val="2"/>
    </font>
    <font>
      <sz val="11"/>
      <color indexed="10"/>
      <name val="Calibri"/>
      <family val="2"/>
    </font>
    <font>
      <b/>
      <sz val="18"/>
      <color indexed="62"/>
      <name val="Cambria"/>
      <family val="2"/>
      <scheme val="major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b/>
      <sz val="11"/>
      <color rgb="FFFF0000"/>
      <name val="Calibri"/>
      <family val="2"/>
    </font>
    <font>
      <sz val="12"/>
      <name val="Arial"/>
      <family val="2"/>
    </font>
    <font>
      <b/>
      <sz val="14"/>
      <name val="Arial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Times New Roman"/>
      <family val="1"/>
    </font>
    <font>
      <b/>
      <u/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rgb="FFFF0000"/>
      <name val="Times New Roman"/>
      <family val="1"/>
    </font>
    <font>
      <b/>
      <sz val="12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  <font>
      <sz val="10"/>
      <name val="Calibri"/>
      <family val="2"/>
    </font>
    <font>
      <b/>
      <sz val="10"/>
      <name val="Calibri"/>
      <family val="2"/>
    </font>
    <font>
      <b/>
      <sz val="11"/>
      <name val="Calibri"/>
      <family val="2"/>
      <scheme val="minor"/>
    </font>
    <font>
      <b/>
      <sz val="16"/>
      <color rgb="FFFF0000"/>
      <name val="Calibri"/>
      <family val="2"/>
    </font>
    <font>
      <b/>
      <sz val="14"/>
      <color rgb="FFFF0000"/>
      <name val="Calibri"/>
      <family val="2"/>
    </font>
    <font>
      <sz val="12"/>
      <name val="Calibri"/>
      <family val="2"/>
    </font>
  </fonts>
  <fills count="5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BE5F1"/>
        <bgColor rgb="FFDBE5F1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rgb="FFDBE5F1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6E3BC"/>
        <bgColor rgb="FFD6E3BC"/>
      </patternFill>
    </fill>
  </fills>
  <borders count="7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255">
    <xf numFmtId="0" fontId="0" fillId="0" borderId="0"/>
    <xf numFmtId="9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14" borderId="25" applyNumberFormat="0" applyAlignment="0" applyProtection="0"/>
    <xf numFmtId="0" fontId="29" fillId="0" borderId="0"/>
    <xf numFmtId="0" fontId="29" fillId="0" borderId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3" borderId="0" applyNumberFormat="0" applyBorder="0" applyAlignment="0" applyProtection="0"/>
    <xf numFmtId="0" fontId="35" fillId="33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3" borderId="0" applyNumberFormat="0" applyBorder="0" applyAlignment="0" applyProtection="0"/>
    <xf numFmtId="0" fontId="35" fillId="33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6" fillId="23" borderId="0" applyNumberFormat="0" applyBorder="0" applyAlignment="0" applyProtection="0"/>
    <xf numFmtId="0" fontId="36" fillId="23" borderId="0" applyNumberFormat="0" applyBorder="0" applyAlignment="0" applyProtection="0"/>
    <xf numFmtId="0" fontId="37" fillId="0" borderId="52" applyNumberFormat="0" applyFill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9" fillId="40" borderId="53" applyNumberFormat="0" applyAlignment="0" applyProtection="0"/>
    <xf numFmtId="0" fontId="39" fillId="40" borderId="53" applyNumberFormat="0" applyAlignment="0" applyProtection="0"/>
    <xf numFmtId="0" fontId="40" fillId="41" borderId="54" applyNumberFormat="0" applyAlignment="0" applyProtection="0"/>
    <xf numFmtId="0" fontId="40" fillId="41" borderId="54" applyNumberFormat="0" applyAlignment="0" applyProtection="0"/>
    <xf numFmtId="0" fontId="41" fillId="0" borderId="55" applyNumberFormat="0" applyFill="0" applyAlignment="0" applyProtection="0"/>
    <xf numFmtId="0" fontId="41" fillId="0" borderId="55" applyNumberFormat="0" applyFill="0" applyAlignment="0" applyProtection="0"/>
    <xf numFmtId="0" fontId="40" fillId="41" borderId="54" applyNumberFormat="0" applyAlignment="0" applyProtection="0"/>
    <xf numFmtId="0" fontId="40" fillId="41" borderId="54" applyNumberFormat="0" applyAlignment="0" applyProtection="0"/>
    <xf numFmtId="166" fontId="29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9" fontId="4" fillId="0" borderId="0" applyFont="0" applyFill="0" applyBorder="0" applyAlignment="0" applyProtection="0"/>
    <xf numFmtId="170" fontId="3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5" fillId="27" borderId="53" applyNumberFormat="0" applyAlignment="0" applyProtection="0"/>
    <xf numFmtId="0" fontId="45" fillId="27" borderId="53" applyNumberFormat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34" fillId="0" borderId="51" applyNumberFormat="0" applyFill="0" applyAlignment="0" applyProtection="0"/>
    <xf numFmtId="0" fontId="48" fillId="0" borderId="51" applyNumberFormat="0" applyFill="0" applyAlignment="0" applyProtection="0"/>
    <xf numFmtId="0" fontId="48" fillId="0" borderId="51" applyNumberFormat="0" applyFill="0" applyAlignment="0" applyProtection="0"/>
    <xf numFmtId="0" fontId="49" fillId="0" borderId="57" applyNumberFormat="0" applyFill="0" applyAlignment="0" applyProtection="0"/>
    <xf numFmtId="0" fontId="48" fillId="0" borderId="51" applyNumberFormat="0" applyFill="0" applyAlignment="0" applyProtection="0"/>
    <xf numFmtId="0" fontId="34" fillId="0" borderId="51" applyNumberFormat="0" applyFill="0" applyAlignment="0" applyProtection="0"/>
    <xf numFmtId="0" fontId="49" fillId="0" borderId="57" applyNumberFormat="0" applyFill="0" applyAlignment="0" applyProtection="0"/>
    <xf numFmtId="0" fontId="34" fillId="0" borderId="51" applyNumberFormat="0" applyFill="0" applyAlignment="0" applyProtection="0"/>
    <xf numFmtId="0" fontId="44" fillId="0" borderId="58" applyNumberFormat="0" applyFill="0" applyAlignment="0" applyProtection="0"/>
    <xf numFmtId="0" fontId="44" fillId="0" borderId="58" applyNumberFormat="0" applyFill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71" fontId="50" fillId="0" borderId="0" applyNumberFormat="0" applyFill="0" applyBorder="0" applyAlignment="0" applyProtection="0"/>
    <xf numFmtId="0" fontId="45" fillId="27" borderId="53" applyNumberFormat="0" applyAlignment="0" applyProtection="0"/>
    <xf numFmtId="0" fontId="45" fillId="27" borderId="53" applyNumberFormat="0" applyAlignment="0" applyProtection="0"/>
    <xf numFmtId="0" fontId="41" fillId="0" borderId="55" applyNumberFormat="0" applyFill="0" applyAlignment="0" applyProtection="0"/>
    <xf numFmtId="0" fontId="41" fillId="0" borderId="55" applyNumberFormat="0" applyFill="0" applyAlignment="0" applyProtection="0"/>
    <xf numFmtId="167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4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29" fillId="0" borderId="0" applyFont="0" applyFill="0" applyBorder="0" applyAlignment="0" applyProtection="0"/>
    <xf numFmtId="167" fontId="3" fillId="0" borderId="0" applyFont="0" applyFill="0" applyBorder="0" applyAlignment="0" applyProtection="0"/>
    <xf numFmtId="172" fontId="29" fillId="0" borderId="0" applyFont="0" applyFill="0" applyBorder="0" applyAlignment="0" applyProtection="0"/>
    <xf numFmtId="170" fontId="43" fillId="0" borderId="0" applyFont="0" applyFill="0" applyBorder="0" applyAlignment="0" applyProtection="0"/>
    <xf numFmtId="170" fontId="43" fillId="0" borderId="0" applyFont="0" applyFill="0" applyBorder="0" applyAlignment="0" applyProtection="0"/>
    <xf numFmtId="170" fontId="43" fillId="0" borderId="0" applyFont="0" applyFill="0" applyBorder="0" applyAlignment="0" applyProtection="0"/>
    <xf numFmtId="170" fontId="43" fillId="0" borderId="0" applyFont="0" applyFill="0" applyBorder="0" applyAlignment="0" applyProtection="0"/>
    <xf numFmtId="170" fontId="43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51" fillId="42" borderId="0" applyNumberFormat="0" applyBorder="0" applyAlignment="0" applyProtection="0"/>
    <xf numFmtId="0" fontId="51" fillId="42" borderId="0" applyNumberFormat="0" applyBorder="0" applyAlignment="0" applyProtection="0"/>
    <xf numFmtId="171" fontId="43" fillId="0" borderId="0"/>
    <xf numFmtId="171" fontId="43" fillId="0" borderId="0"/>
    <xf numFmtId="171" fontId="43" fillId="0" borderId="0"/>
    <xf numFmtId="171" fontId="43" fillId="0" borderId="0"/>
    <xf numFmtId="171" fontId="43" fillId="0" borderId="0"/>
    <xf numFmtId="171" fontId="43" fillId="0" borderId="0"/>
    <xf numFmtId="0" fontId="43" fillId="0" borderId="0"/>
    <xf numFmtId="171" fontId="43" fillId="0" borderId="0"/>
    <xf numFmtId="171" fontId="43" fillId="0" borderId="0"/>
    <xf numFmtId="171" fontId="43" fillId="0" borderId="0"/>
    <xf numFmtId="171" fontId="43" fillId="0" borderId="0"/>
    <xf numFmtId="0" fontId="43" fillId="0" borderId="0"/>
    <xf numFmtId="171" fontId="43" fillId="0" borderId="0"/>
    <xf numFmtId="171" fontId="43" fillId="0" borderId="0"/>
    <xf numFmtId="171" fontId="43" fillId="0" borderId="0"/>
    <xf numFmtId="171" fontId="43" fillId="0" borderId="0"/>
    <xf numFmtId="171" fontId="43" fillId="0" borderId="0"/>
    <xf numFmtId="0" fontId="43" fillId="0" borderId="0"/>
    <xf numFmtId="171" fontId="43" fillId="0" borderId="0"/>
    <xf numFmtId="171" fontId="43" fillId="0" borderId="0"/>
    <xf numFmtId="0" fontId="43" fillId="0" borderId="0"/>
    <xf numFmtId="171" fontId="43" fillId="0" borderId="0"/>
    <xf numFmtId="171" fontId="43" fillId="0" borderId="0"/>
    <xf numFmtId="171" fontId="43" fillId="0" borderId="0"/>
    <xf numFmtId="0" fontId="42" fillId="0" borderId="0"/>
    <xf numFmtId="171" fontId="43" fillId="0" borderId="0"/>
    <xf numFmtId="171" fontId="43" fillId="0" borderId="0"/>
    <xf numFmtId="171" fontId="43" fillId="0" borderId="0"/>
    <xf numFmtId="171" fontId="43" fillId="0" borderId="0"/>
    <xf numFmtId="171" fontId="43" fillId="0" borderId="0"/>
    <xf numFmtId="171" fontId="43" fillId="0" borderId="0"/>
    <xf numFmtId="0" fontId="42" fillId="0" borderId="0"/>
    <xf numFmtId="171" fontId="43" fillId="0" borderId="0"/>
    <xf numFmtId="171" fontId="43" fillId="0" borderId="0"/>
    <xf numFmtId="171" fontId="43" fillId="0" borderId="0"/>
    <xf numFmtId="0" fontId="43" fillId="0" borderId="0"/>
    <xf numFmtId="171" fontId="43" fillId="0" borderId="0"/>
    <xf numFmtId="0" fontId="42" fillId="0" borderId="0"/>
    <xf numFmtId="171" fontId="43" fillId="0" borderId="0"/>
    <xf numFmtId="171" fontId="43" fillId="0" borderId="0"/>
    <xf numFmtId="0" fontId="43" fillId="0" borderId="0"/>
    <xf numFmtId="171" fontId="43" fillId="0" borderId="0"/>
    <xf numFmtId="0" fontId="6" fillId="0" borderId="0"/>
    <xf numFmtId="171" fontId="43" fillId="0" borderId="0"/>
    <xf numFmtId="0" fontId="3" fillId="0" borderId="0"/>
    <xf numFmtId="171" fontId="43" fillId="0" borderId="0"/>
    <xf numFmtId="0" fontId="43" fillId="0" borderId="0"/>
    <xf numFmtId="171" fontId="43" fillId="0" borderId="0"/>
    <xf numFmtId="171" fontId="43" fillId="0" borderId="0"/>
    <xf numFmtId="171" fontId="43" fillId="0" borderId="0"/>
    <xf numFmtId="0" fontId="43" fillId="0" borderId="0"/>
    <xf numFmtId="0" fontId="6" fillId="0" borderId="0"/>
    <xf numFmtId="171" fontId="43" fillId="0" borderId="0"/>
    <xf numFmtId="0" fontId="42" fillId="0" borderId="0"/>
    <xf numFmtId="171" fontId="43" fillId="0" borderId="0"/>
    <xf numFmtId="171" fontId="43" fillId="0" borderId="0"/>
    <xf numFmtId="171" fontId="43" fillId="0" borderId="0"/>
    <xf numFmtId="171" fontId="43" fillId="0" borderId="0"/>
    <xf numFmtId="171" fontId="43" fillId="0" borderId="0"/>
    <xf numFmtId="0" fontId="43" fillId="0" borderId="0"/>
    <xf numFmtId="171" fontId="43" fillId="0" borderId="0"/>
    <xf numFmtId="171" fontId="43" fillId="0" borderId="0"/>
    <xf numFmtId="0" fontId="43" fillId="0" borderId="0"/>
    <xf numFmtId="0" fontId="43" fillId="0" borderId="0"/>
    <xf numFmtId="0" fontId="29" fillId="0" borderId="0"/>
    <xf numFmtId="0" fontId="43" fillId="0" borderId="0"/>
    <xf numFmtId="0" fontId="29" fillId="0" borderId="0"/>
    <xf numFmtId="0" fontId="3" fillId="43" borderId="59" applyNumberFormat="0" applyFont="0" applyAlignment="0" applyProtection="0"/>
    <xf numFmtId="0" fontId="3" fillId="43" borderId="59" applyNumberFormat="0" applyFont="0" applyAlignment="0" applyProtection="0"/>
    <xf numFmtId="0" fontId="3" fillId="43" borderId="59" applyNumberFormat="0" applyFont="0" applyAlignment="0" applyProtection="0"/>
    <xf numFmtId="0" fontId="3" fillId="43" borderId="59" applyNumberFormat="0" applyFont="0" applyAlignment="0" applyProtection="0"/>
    <xf numFmtId="0" fontId="52" fillId="40" borderId="60" applyNumberFormat="0" applyAlignment="0" applyProtection="0"/>
    <xf numFmtId="0" fontId="52" fillId="40" borderId="60" applyNumberFormat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57" fillId="0" borderId="61" applyNumberFormat="0" applyFill="0" applyAlignment="0" applyProtection="0"/>
    <xf numFmtId="0" fontId="57" fillId="0" borderId="61" applyNumberFormat="0" applyFill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43" fillId="0" borderId="0" applyFont="0" applyFill="0" applyBorder="0" applyAlignment="0" applyProtection="0"/>
  </cellStyleXfs>
  <cellXfs count="622">
    <xf numFmtId="0" fontId="0" fillId="0" borderId="0" xfId="0"/>
    <xf numFmtId="0" fontId="0" fillId="0" borderId="0" xfId="0" applyFont="1"/>
    <xf numFmtId="9" fontId="0" fillId="0" borderId="0" xfId="0" applyNumberFormat="1" applyFont="1"/>
    <xf numFmtId="4" fontId="0" fillId="0" borderId="0" xfId="0" applyNumberFormat="1" applyFont="1"/>
    <xf numFmtId="0" fontId="2" fillId="2" borderId="0" xfId="0" applyFont="1" applyFill="1" applyAlignment="1">
      <alignment vertical="center"/>
    </xf>
    <xf numFmtId="0" fontId="0" fillId="3" borderId="2" xfId="0" applyFont="1" applyFill="1" applyBorder="1"/>
    <xf numFmtId="0" fontId="0" fillId="0" borderId="0" xfId="0" applyFont="1" applyFill="1" applyBorder="1"/>
    <xf numFmtId="10" fontId="0" fillId="4" borderId="2" xfId="0" applyNumberFormat="1" applyFont="1" applyFill="1" applyBorder="1"/>
    <xf numFmtId="4" fontId="0" fillId="0" borderId="0" xfId="0" applyNumberFormat="1" applyFont="1" applyFill="1" applyBorder="1"/>
    <xf numFmtId="10" fontId="0" fillId="0" borderId="0" xfId="1" applyNumberFormat="1" applyFont="1" applyFill="1" applyBorder="1"/>
    <xf numFmtId="0" fontId="0" fillId="0" borderId="0" xfId="0" applyFont="1" applyBorder="1"/>
    <xf numFmtId="10" fontId="0" fillId="0" borderId="0" xfId="0" applyNumberFormat="1" applyFont="1"/>
    <xf numFmtId="10" fontId="0" fillId="3" borderId="2" xfId="0" applyNumberFormat="1" applyFont="1" applyFill="1" applyBorder="1"/>
    <xf numFmtId="3" fontId="0" fillId="4" borderId="2" xfId="0" applyNumberFormat="1" applyFont="1" applyFill="1" applyBorder="1"/>
    <xf numFmtId="0" fontId="0" fillId="0" borderId="0" xfId="0" applyFont="1" applyAlignment="1">
      <alignment wrapText="1"/>
    </xf>
    <xf numFmtId="0" fontId="0" fillId="5" borderId="4" xfId="0" applyFont="1" applyFill="1" applyBorder="1"/>
    <xf numFmtId="9" fontId="0" fillId="5" borderId="4" xfId="0" applyNumberFormat="1" applyFont="1" applyFill="1" applyBorder="1"/>
    <xf numFmtId="4" fontId="0" fillId="5" borderId="4" xfId="0" applyNumberFormat="1" applyFont="1" applyFill="1" applyBorder="1"/>
    <xf numFmtId="4" fontId="0" fillId="5" borderId="5" xfId="0" applyNumberFormat="1" applyFont="1" applyFill="1" applyBorder="1"/>
    <xf numFmtId="1" fontId="0" fillId="7" borderId="1" xfId="0" applyNumberFormat="1" applyFont="1" applyFill="1" applyBorder="1" applyAlignment="1">
      <alignment vertical="center"/>
    </xf>
    <xf numFmtId="1" fontId="0" fillId="7" borderId="6" xfId="0" applyNumberFormat="1" applyFont="1" applyFill="1" applyBorder="1" applyAlignment="1">
      <alignment vertical="center"/>
    </xf>
    <xf numFmtId="1" fontId="0" fillId="7" borderId="2" xfId="0" applyNumberFormat="1" applyFont="1" applyFill="1" applyBorder="1" applyAlignment="1">
      <alignment vertical="center"/>
    </xf>
    <xf numFmtId="4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1" fontId="0" fillId="8" borderId="1" xfId="0" applyNumberFormat="1" applyFont="1" applyFill="1" applyBorder="1" applyAlignment="1">
      <alignment vertical="center"/>
    </xf>
    <xf numFmtId="1" fontId="0" fillId="8" borderId="6" xfId="0" applyNumberFormat="1" applyFont="1" applyFill="1" applyBorder="1" applyAlignment="1">
      <alignment vertical="center"/>
    </xf>
    <xf numFmtId="1" fontId="0" fillId="8" borderId="2" xfId="0" applyNumberFormat="1" applyFont="1" applyFill="1" applyBorder="1" applyAlignment="1">
      <alignment vertical="center"/>
    </xf>
    <xf numFmtId="1" fontId="0" fillId="9" borderId="1" xfId="0" applyNumberFormat="1" applyFont="1" applyFill="1" applyBorder="1" applyAlignment="1">
      <alignment vertical="center"/>
    </xf>
    <xf numFmtId="1" fontId="0" fillId="9" borderId="6" xfId="0" applyNumberFormat="1" applyFont="1" applyFill="1" applyBorder="1" applyAlignment="1">
      <alignment vertical="center"/>
    </xf>
    <xf numFmtId="1" fontId="0" fillId="9" borderId="2" xfId="0" applyNumberFormat="1" applyFont="1" applyFill="1" applyBorder="1" applyAlignment="1">
      <alignment vertical="center"/>
    </xf>
    <xf numFmtId="4" fontId="0" fillId="0" borderId="1" xfId="0" applyNumberFormat="1" applyFont="1" applyBorder="1" applyAlignment="1">
      <alignment horizontal="center"/>
    </xf>
    <xf numFmtId="4" fontId="0" fillId="0" borderId="6" xfId="0" applyNumberFormat="1" applyFont="1" applyBorder="1" applyAlignment="1">
      <alignment horizontal="center"/>
    </xf>
    <xf numFmtId="4" fontId="0" fillId="0" borderId="2" xfId="0" applyNumberFormat="1" applyFont="1" applyBorder="1" applyAlignment="1">
      <alignment horizontal="center"/>
    </xf>
    <xf numFmtId="0" fontId="0" fillId="0" borderId="0" xfId="0" applyFont="1" applyAlignment="1">
      <alignment vertical="center" wrapText="1"/>
    </xf>
    <xf numFmtId="4" fontId="0" fillId="10" borderId="9" xfId="0" applyNumberFormat="1" applyFont="1" applyFill="1" applyBorder="1" applyAlignment="1">
      <alignment vertical="center" wrapText="1"/>
    </xf>
    <xf numFmtId="4" fontId="0" fillId="10" borderId="10" xfId="0" applyNumberFormat="1" applyFont="1" applyFill="1" applyBorder="1" applyAlignment="1">
      <alignment vertical="center" wrapText="1"/>
    </xf>
    <xf numFmtId="4" fontId="0" fillId="10" borderId="11" xfId="0" applyNumberFormat="1" applyFont="1" applyFill="1" applyBorder="1" applyAlignment="1">
      <alignment vertical="center" wrapText="1"/>
    </xf>
    <xf numFmtId="4" fontId="0" fillId="0" borderId="0" xfId="0" applyNumberFormat="1" applyFont="1" applyAlignment="1">
      <alignment vertical="center" wrapText="1"/>
    </xf>
    <xf numFmtId="4" fontId="0" fillId="10" borderId="12" xfId="0" applyNumberFormat="1" applyFont="1" applyFill="1" applyBorder="1" applyAlignment="1">
      <alignment vertical="center" wrapText="1"/>
    </xf>
    <xf numFmtId="4" fontId="0" fillId="10" borderId="13" xfId="0" applyNumberFormat="1" applyFont="1" applyFill="1" applyBorder="1" applyAlignment="1">
      <alignment vertical="center" wrapText="1"/>
    </xf>
    <xf numFmtId="164" fontId="4" fillId="0" borderId="0" xfId="0" applyNumberFormat="1" applyFont="1" applyFill="1" applyAlignment="1">
      <alignment horizontal="right"/>
    </xf>
    <xf numFmtId="3" fontId="0" fillId="11" borderId="9" xfId="0" applyNumberFormat="1" applyFont="1" applyFill="1" applyBorder="1" applyAlignment="1">
      <alignment horizontal="right"/>
    </xf>
    <xf numFmtId="3" fontId="0" fillId="11" borderId="10" xfId="0" applyNumberFormat="1" applyFont="1" applyFill="1" applyBorder="1" applyAlignment="1">
      <alignment horizontal="right"/>
    </xf>
    <xf numFmtId="4" fontId="0" fillId="0" borderId="11" xfId="0" applyNumberFormat="1" applyFont="1" applyFill="1" applyBorder="1"/>
    <xf numFmtId="3" fontId="0" fillId="11" borderId="0" xfId="0" applyNumberFormat="1" applyFont="1" applyFill="1" applyBorder="1" applyAlignment="1">
      <alignment horizontal="right"/>
    </xf>
    <xf numFmtId="4" fontId="0" fillId="0" borderId="9" xfId="0" applyNumberFormat="1" applyFont="1" applyBorder="1"/>
    <xf numFmtId="4" fontId="0" fillId="0" borderId="10" xfId="0" applyNumberFormat="1" applyFont="1" applyBorder="1"/>
    <xf numFmtId="4" fontId="0" fillId="0" borderId="11" xfId="0" applyNumberFormat="1" applyFont="1" applyBorder="1"/>
    <xf numFmtId="164" fontId="4" fillId="0" borderId="0" xfId="0" applyNumberFormat="1" applyFont="1" applyAlignment="1">
      <alignment horizontal="right"/>
    </xf>
    <xf numFmtId="3" fontId="0" fillId="11" borderId="12" xfId="0" applyNumberFormat="1" applyFont="1" applyFill="1" applyBorder="1" applyAlignment="1">
      <alignment horizontal="right"/>
    </xf>
    <xf numFmtId="4" fontId="0" fillId="0" borderId="13" xfId="0" applyNumberFormat="1" applyFont="1" applyFill="1" applyBorder="1"/>
    <xf numFmtId="4" fontId="0" fillId="0" borderId="12" xfId="0" applyNumberFormat="1" applyFont="1" applyBorder="1"/>
    <xf numFmtId="4" fontId="0" fillId="0" borderId="0" xfId="0" applyNumberFormat="1" applyFont="1" applyBorder="1"/>
    <xf numFmtId="4" fontId="0" fillId="0" borderId="13" xfId="0" applyNumberFormat="1" applyFont="1" applyBorder="1"/>
    <xf numFmtId="4" fontId="0" fillId="0" borderId="0" xfId="0" applyNumberFormat="1" applyFont="1" applyBorder="1" applyAlignment="1">
      <alignment horizontal="left" vertical="top" wrapText="1"/>
    </xf>
    <xf numFmtId="4" fontId="0" fillId="0" borderId="0" xfId="0" applyNumberFormat="1" applyFont="1" applyBorder="1" applyAlignment="1">
      <alignment horizontal="right" vertical="top" wrapText="1"/>
    </xf>
    <xf numFmtId="164" fontId="0" fillId="0" borderId="0" xfId="0" applyNumberFormat="1" applyFont="1" applyBorder="1" applyAlignment="1">
      <alignment horizontal="right" vertical="top" wrapText="1"/>
    </xf>
    <xf numFmtId="0" fontId="0" fillId="0" borderId="0" xfId="0" applyFont="1" applyBorder="1" applyAlignment="1">
      <alignment horizontal="justify" vertical="top" wrapText="1"/>
    </xf>
    <xf numFmtId="164" fontId="0" fillId="0" borderId="0" xfId="0" applyNumberFormat="1" applyFont="1" applyFill="1" applyBorder="1" applyAlignment="1">
      <alignment horizontal="right" vertical="top" wrapText="1"/>
    </xf>
    <xf numFmtId="164" fontId="4" fillId="0" borderId="0" xfId="0" applyNumberFormat="1" applyFont="1" applyFill="1" applyBorder="1" applyAlignment="1">
      <alignment horizontal="right" vertical="top" wrapText="1"/>
    </xf>
    <xf numFmtId="0" fontId="0" fillId="0" borderId="0" xfId="0" applyFont="1" applyFill="1"/>
    <xf numFmtId="0" fontId="0" fillId="0" borderId="0" xfId="0" applyFont="1" applyFill="1" applyBorder="1" applyAlignment="1">
      <alignment horizontal="justify" vertical="top" wrapText="1"/>
    </xf>
    <xf numFmtId="3" fontId="0" fillId="11" borderId="16" xfId="0" applyNumberFormat="1" applyFont="1" applyFill="1" applyBorder="1" applyAlignment="1">
      <alignment horizontal="right"/>
    </xf>
    <xf numFmtId="4" fontId="0" fillId="0" borderId="0" xfId="0" applyNumberFormat="1" applyFont="1" applyFill="1"/>
    <xf numFmtId="4" fontId="0" fillId="0" borderId="16" xfId="0" applyNumberFormat="1" applyFont="1" applyBorder="1"/>
    <xf numFmtId="4" fontId="0" fillId="0" borderId="18" xfId="0" applyNumberFormat="1" applyFont="1" applyFill="1" applyBorder="1"/>
    <xf numFmtId="4" fontId="0" fillId="0" borderId="17" xfId="0" applyNumberFormat="1" applyFont="1" applyFill="1" applyBorder="1"/>
    <xf numFmtId="0" fontId="0" fillId="0" borderId="0" xfId="0" applyFont="1" applyBorder="1" applyAlignment="1">
      <alignment horizontal="right" vertical="top" wrapText="1"/>
    </xf>
    <xf numFmtId="9" fontId="0" fillId="0" borderId="0" xfId="0" applyNumberFormat="1" applyFont="1" applyBorder="1" applyAlignment="1">
      <alignment horizontal="right" vertical="top" wrapText="1"/>
    </xf>
    <xf numFmtId="3" fontId="0" fillId="0" borderId="0" xfId="0" applyNumberFormat="1" applyFont="1" applyFill="1" applyBorder="1" applyAlignment="1">
      <alignment horizontal="right"/>
    </xf>
    <xf numFmtId="4" fontId="0" fillId="0" borderId="17" xfId="0" applyNumberFormat="1" applyFont="1" applyBorder="1"/>
    <xf numFmtId="4" fontId="0" fillId="0" borderId="6" xfId="0" applyNumberFormat="1" applyFont="1" applyBorder="1"/>
    <xf numFmtId="0" fontId="0" fillId="0" borderId="0" xfId="0" applyFont="1" applyAlignment="1">
      <alignment vertical="center"/>
    </xf>
    <xf numFmtId="0" fontId="0" fillId="0" borderId="0" xfId="0" applyFont="1" applyFill="1" applyBorder="1" applyAlignment="1">
      <alignment horizontal="right" vertical="center"/>
    </xf>
    <xf numFmtId="9" fontId="0" fillId="0" borderId="0" xfId="0" applyNumberFormat="1" applyFont="1" applyFill="1" applyBorder="1" applyAlignment="1">
      <alignment horizontal="right" vertical="center"/>
    </xf>
    <xf numFmtId="0" fontId="0" fillId="0" borderId="13" xfId="0" applyFont="1" applyFill="1" applyBorder="1" applyAlignment="1">
      <alignment vertical="center"/>
    </xf>
    <xf numFmtId="4" fontId="0" fillId="12" borderId="6" xfId="0" applyNumberFormat="1" applyFont="1" applyFill="1" applyBorder="1" applyAlignment="1">
      <alignment vertical="center"/>
    </xf>
    <xf numFmtId="4" fontId="0" fillId="12" borderId="2" xfId="0" applyNumberFormat="1" applyFont="1" applyFill="1" applyBorder="1" applyAlignment="1">
      <alignment vertical="center"/>
    </xf>
    <xf numFmtId="4" fontId="0" fillId="0" borderId="15" xfId="0" applyNumberFormat="1" applyFont="1" applyFill="1" applyBorder="1" applyAlignment="1">
      <alignment vertical="center"/>
    </xf>
    <xf numFmtId="0" fontId="0" fillId="0" borderId="15" xfId="0" applyFont="1" applyFill="1" applyBorder="1" applyAlignment="1">
      <alignment vertical="center"/>
    </xf>
    <xf numFmtId="4" fontId="0" fillId="12" borderId="19" xfId="0" applyNumberFormat="1" applyFont="1" applyFill="1" applyBorder="1" applyAlignment="1">
      <alignment vertical="center"/>
    </xf>
    <xf numFmtId="1" fontId="0" fillId="10" borderId="1" xfId="0" applyNumberFormat="1" applyFont="1" applyFill="1" applyBorder="1" applyAlignment="1">
      <alignment vertical="center"/>
    </xf>
    <xf numFmtId="1" fontId="0" fillId="10" borderId="6" xfId="0" applyNumberFormat="1" applyFont="1" applyFill="1" applyBorder="1" applyAlignment="1">
      <alignment vertical="center"/>
    </xf>
    <xf numFmtId="1" fontId="0" fillId="10" borderId="2" xfId="0" applyNumberFormat="1" applyFont="1" applyFill="1" applyBorder="1" applyAlignment="1">
      <alignment vertical="center"/>
    </xf>
    <xf numFmtId="4" fontId="1" fillId="9" borderId="0" xfId="0" applyNumberFormat="1" applyFont="1" applyFill="1" applyBorder="1" applyAlignment="1">
      <alignment horizontal="left" vertical="top" wrapText="1"/>
    </xf>
    <xf numFmtId="0" fontId="0" fillId="0" borderId="0" xfId="0" quotePrefix="1" applyFill="1" applyAlignment="1">
      <alignment vertical="center"/>
    </xf>
    <xf numFmtId="0" fontId="0" fillId="0" borderId="0" xfId="0" applyAlignment="1">
      <alignment vertical="center"/>
    </xf>
    <xf numFmtId="4" fontId="1" fillId="0" borderId="0" xfId="0" applyNumberFormat="1" applyFont="1" applyFill="1" applyBorder="1" applyAlignment="1">
      <alignment horizontal="left" vertical="top" wrapText="1"/>
    </xf>
    <xf numFmtId="0" fontId="5" fillId="0" borderId="0" xfId="0" applyFont="1" applyFill="1" applyAlignment="1">
      <alignment horizontal="left" vertical="center"/>
    </xf>
    <xf numFmtId="0" fontId="0" fillId="0" borderId="0" xfId="0" applyFill="1"/>
    <xf numFmtId="4" fontId="0" fillId="0" borderId="16" xfId="0" applyNumberFormat="1" applyFont="1" applyFill="1" applyBorder="1"/>
    <xf numFmtId="0" fontId="0" fillId="0" borderId="0" xfId="0" applyFont="1" applyFill="1" applyBorder="1" applyAlignment="1">
      <alignment vertical="center"/>
    </xf>
    <xf numFmtId="165" fontId="0" fillId="0" borderId="0" xfId="0" applyNumberFormat="1" applyFont="1"/>
    <xf numFmtId="0" fontId="1" fillId="9" borderId="0" xfId="0" applyFont="1" applyFill="1"/>
    <xf numFmtId="0" fontId="5" fillId="0" borderId="0" xfId="0" applyFont="1" applyAlignment="1">
      <alignment vertical="center"/>
    </xf>
    <xf numFmtId="4" fontId="0" fillId="12" borderId="17" xfId="0" applyNumberFormat="1" applyFont="1" applyFill="1" applyBorder="1" applyAlignment="1">
      <alignment vertical="center"/>
    </xf>
    <xf numFmtId="4" fontId="0" fillId="13" borderId="6" xfId="0" applyNumberFormat="1" applyFont="1" applyFill="1" applyBorder="1" applyAlignment="1">
      <alignment vertical="center"/>
    </xf>
    <xf numFmtId="0" fontId="0" fillId="15" borderId="0" xfId="0" applyFill="1"/>
    <xf numFmtId="0" fontId="0" fillId="0" borderId="15" xfId="0" applyFont="1" applyFill="1" applyBorder="1" applyAlignment="1"/>
    <xf numFmtId="0" fontId="0" fillId="0" borderId="15" xfId="0" applyFont="1" applyFill="1" applyBorder="1" applyAlignment="1">
      <alignment horizontal="justify" wrapText="1"/>
    </xf>
    <xf numFmtId="3" fontId="1" fillId="0" borderId="0" xfId="0" applyNumberFormat="1" applyFont="1" applyAlignment="1">
      <alignment horizontal="left"/>
    </xf>
    <xf numFmtId="164" fontId="8" fillId="0" borderId="0" xfId="0" applyNumberFormat="1" applyFont="1" applyAlignment="1">
      <alignment horizontal="left"/>
    </xf>
    <xf numFmtId="3" fontId="8" fillId="0" borderId="0" xfId="0" applyNumberFormat="1" applyFont="1" applyAlignment="1">
      <alignment horizontal="left"/>
    </xf>
    <xf numFmtId="0" fontId="1" fillId="15" borderId="0" xfId="0" applyFont="1" applyFill="1"/>
    <xf numFmtId="0" fontId="8" fillId="0" borderId="0" xfId="0" applyFont="1"/>
    <xf numFmtId="3" fontId="9" fillId="0" borderId="19" xfId="0" applyNumberFormat="1" applyFont="1" applyBorder="1" applyAlignment="1">
      <alignment horizontal="left"/>
    </xf>
    <xf numFmtId="164" fontId="9" fillId="0" borderId="19" xfId="0" applyNumberFormat="1" applyFont="1" applyBorder="1" applyAlignment="1">
      <alignment horizontal="left"/>
    </xf>
    <xf numFmtId="3" fontId="8" fillId="0" borderId="19" xfId="0" applyNumberFormat="1" applyFont="1" applyBorder="1" applyAlignment="1">
      <alignment horizontal="left"/>
    </xf>
    <xf numFmtId="164" fontId="8" fillId="0" borderId="19" xfId="0" applyNumberFormat="1" applyFont="1" applyBorder="1" applyAlignment="1">
      <alignment horizontal="left"/>
    </xf>
    <xf numFmtId="164" fontId="8" fillId="0" borderId="19" xfId="2" applyNumberFormat="1" applyFont="1" applyBorder="1" applyAlignment="1">
      <alignment horizontal="left"/>
    </xf>
    <xf numFmtId="3" fontId="8" fillId="0" borderId="19" xfId="0" applyNumberFormat="1" applyFont="1" applyBorder="1" applyAlignment="1">
      <alignment horizontal="left" vertical="center"/>
    </xf>
    <xf numFmtId="164" fontId="8" fillId="0" borderId="19" xfId="0" applyNumberFormat="1" applyFont="1" applyBorder="1" applyAlignment="1">
      <alignment horizontal="left" vertical="center"/>
    </xf>
    <xf numFmtId="164" fontId="10" fillId="0" borderId="19" xfId="2" applyNumberFormat="1" applyFont="1" applyBorder="1" applyAlignment="1">
      <alignment horizontal="left"/>
    </xf>
    <xf numFmtId="164" fontId="11" fillId="0" borderId="19" xfId="2" applyNumberFormat="1" applyFont="1" applyBorder="1" applyAlignment="1">
      <alignment horizontal="left"/>
    </xf>
    <xf numFmtId="43" fontId="0" fillId="0" borderId="0" xfId="0" applyNumberFormat="1"/>
    <xf numFmtId="3" fontId="10" fillId="0" borderId="19" xfId="0" applyNumberFormat="1" applyFont="1" applyBorder="1" applyAlignment="1">
      <alignment horizontal="left"/>
    </xf>
    <xf numFmtId="3" fontId="8" fillId="16" borderId="19" xfId="0" applyNumberFormat="1" applyFont="1" applyFill="1" applyBorder="1" applyAlignment="1">
      <alignment horizontal="left"/>
    </xf>
    <xf numFmtId="164" fontId="8" fillId="16" borderId="19" xfId="0" applyNumberFormat="1" applyFont="1" applyFill="1" applyBorder="1" applyAlignment="1">
      <alignment horizontal="left"/>
    </xf>
    <xf numFmtId="164" fontId="8" fillId="16" borderId="19" xfId="2" applyNumberFormat="1" applyFont="1" applyFill="1" applyBorder="1" applyAlignment="1">
      <alignment horizontal="left"/>
    </xf>
    <xf numFmtId="3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3" fontId="8" fillId="0" borderId="0" xfId="0" applyNumberFormat="1" applyFont="1" applyBorder="1" applyAlignment="1">
      <alignment horizontal="left"/>
    </xf>
    <xf numFmtId="164" fontId="8" fillId="0" borderId="0" xfId="0" applyNumberFormat="1" applyFont="1" applyBorder="1" applyAlignment="1">
      <alignment horizontal="left"/>
    </xf>
    <xf numFmtId="164" fontId="8" fillId="0" borderId="0" xfId="2" applyNumberFormat="1" applyFont="1" applyBorder="1" applyAlignment="1">
      <alignment horizontal="left"/>
    </xf>
    <xf numFmtId="0" fontId="8" fillId="0" borderId="0" xfId="0" applyFont="1" applyBorder="1"/>
    <xf numFmtId="0" fontId="12" fillId="0" borderId="0" xfId="0" applyFont="1"/>
    <xf numFmtId="3" fontId="12" fillId="0" borderId="19" xfId="0" applyNumberFormat="1" applyFont="1" applyBorder="1" applyAlignment="1">
      <alignment horizontal="left"/>
    </xf>
    <xf numFmtId="3" fontId="0" fillId="0" borderId="19" xfId="0" applyNumberFormat="1" applyBorder="1" applyAlignment="1">
      <alignment horizontal="left"/>
    </xf>
    <xf numFmtId="164" fontId="12" fillId="0" borderId="19" xfId="0" applyNumberFormat="1" applyFont="1" applyBorder="1" applyAlignment="1">
      <alignment horizontal="left"/>
    </xf>
    <xf numFmtId="3" fontId="8" fillId="0" borderId="19" xfId="0" applyNumberFormat="1" applyFont="1" applyBorder="1" applyAlignment="1">
      <alignment horizontal="left" wrapText="1"/>
    </xf>
    <xf numFmtId="164" fontId="8" fillId="0" borderId="19" xfId="0" applyNumberFormat="1" applyFont="1" applyBorder="1" applyAlignment="1">
      <alignment horizontal="left" wrapText="1"/>
    </xf>
    <xf numFmtId="0" fontId="8" fillId="0" borderId="19" xfId="0" applyFont="1" applyBorder="1"/>
    <xf numFmtId="164" fontId="8" fillId="0" borderId="19" xfId="0" applyNumberFormat="1" applyFont="1" applyBorder="1"/>
    <xf numFmtId="164" fontId="8" fillId="0" borderId="0" xfId="0" applyNumberFormat="1" applyFont="1"/>
    <xf numFmtId="164" fontId="0" fillId="0" borderId="0" xfId="0" applyNumberFormat="1"/>
    <xf numFmtId="3" fontId="9" fillId="0" borderId="19" xfId="0" applyNumberFormat="1" applyFont="1" applyFill="1" applyBorder="1" applyAlignment="1">
      <alignment horizontal="left"/>
    </xf>
    <xf numFmtId="164" fontId="9" fillId="0" borderId="19" xfId="0" applyNumberFormat="1" applyFont="1" applyFill="1" applyBorder="1" applyAlignment="1">
      <alignment horizontal="left"/>
    </xf>
    <xf numFmtId="0" fontId="8" fillId="0" borderId="19" xfId="0" applyFont="1" applyFill="1" applyBorder="1"/>
    <xf numFmtId="164" fontId="8" fillId="0" borderId="19" xfId="0" applyNumberFormat="1" applyFont="1" applyFill="1" applyBorder="1" applyAlignment="1">
      <alignment horizontal="left"/>
    </xf>
    <xf numFmtId="164" fontId="8" fillId="0" borderId="19" xfId="0" applyNumberFormat="1" applyFont="1" applyFill="1" applyBorder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3" fontId="8" fillId="15" borderId="19" xfId="0" applyNumberFormat="1" applyFont="1" applyFill="1" applyBorder="1" applyAlignment="1">
      <alignment horizontal="left"/>
    </xf>
    <xf numFmtId="0" fontId="13" fillId="0" borderId="26" xfId="0" applyFont="1" applyBorder="1"/>
    <xf numFmtId="0" fontId="0" fillId="0" borderId="27" xfId="0" applyBorder="1"/>
    <xf numFmtId="0" fontId="0" fillId="0" borderId="28" xfId="0" applyBorder="1"/>
    <xf numFmtId="3" fontId="0" fillId="17" borderId="0" xfId="0" applyNumberFormat="1" applyFill="1"/>
    <xf numFmtId="3" fontId="13" fillId="17" borderId="0" xfId="2" applyNumberFormat="1" applyFont="1" applyFill="1"/>
    <xf numFmtId="3" fontId="13" fillId="17" borderId="0" xfId="0" applyNumberFormat="1" applyFont="1" applyFill="1"/>
    <xf numFmtId="0" fontId="0" fillId="17" borderId="0" xfId="0" applyFill="1" applyAlignment="1">
      <alignment vertical="center"/>
    </xf>
    <xf numFmtId="0" fontId="14" fillId="0" borderId="0" xfId="0" applyFont="1"/>
    <xf numFmtId="0" fontId="0" fillId="0" borderId="0" xfId="0" applyFont="1" applyAlignment="1"/>
    <xf numFmtId="0" fontId="15" fillId="0" borderId="0" xfId="0" applyFont="1"/>
    <xf numFmtId="0" fontId="16" fillId="0" borderId="0" xfId="0" applyFont="1"/>
    <xf numFmtId="0" fontId="14" fillId="0" borderId="0" xfId="0" applyFont="1" applyBorder="1"/>
    <xf numFmtId="0" fontId="0" fillId="0" borderId="0" xfId="0" applyFont="1" applyBorder="1" applyAlignment="1"/>
    <xf numFmtId="0" fontId="17" fillId="9" borderId="29" xfId="0" applyFont="1" applyFill="1" applyBorder="1" applyAlignment="1">
      <alignment horizontal="center"/>
    </xf>
    <xf numFmtId="0" fontId="14" fillId="18" borderId="34" xfId="0" applyFont="1" applyFill="1" applyBorder="1" applyAlignment="1">
      <alignment horizontal="center"/>
    </xf>
    <xf numFmtId="0" fontId="14" fillId="18" borderId="35" xfId="0" applyFont="1" applyFill="1" applyBorder="1" applyAlignment="1">
      <alignment horizontal="center"/>
    </xf>
    <xf numFmtId="0" fontId="14" fillId="18" borderId="36" xfId="0" applyFont="1" applyFill="1" applyBorder="1" applyAlignment="1">
      <alignment horizontal="center"/>
    </xf>
    <xf numFmtId="0" fontId="14" fillId="18" borderId="0" xfId="0" applyFont="1" applyFill="1" applyBorder="1" applyAlignment="1">
      <alignment horizontal="center"/>
    </xf>
    <xf numFmtId="0" fontId="14" fillId="0" borderId="39" xfId="0" applyFont="1" applyFill="1" applyBorder="1" applyAlignment="1">
      <alignment horizontal="center"/>
    </xf>
    <xf numFmtId="0" fontId="14" fillId="0" borderId="19" xfId="0" applyFont="1" applyFill="1" applyBorder="1" applyAlignment="1">
      <alignment horizontal="center"/>
    </xf>
    <xf numFmtId="0" fontId="14" fillId="0" borderId="40" xfId="0" applyFont="1" applyFill="1" applyBorder="1" applyAlignment="1">
      <alignment horizontal="center"/>
    </xf>
    <xf numFmtId="0" fontId="14" fillId="0" borderId="2" xfId="0" applyFont="1" applyFill="1" applyBorder="1" applyAlignment="1">
      <alignment horizontal="center"/>
    </xf>
    <xf numFmtId="0" fontId="14" fillId="0" borderId="1" xfId="0" applyFont="1" applyFill="1" applyBorder="1" applyAlignment="1">
      <alignment horizontal="center"/>
    </xf>
    <xf numFmtId="0" fontId="0" fillId="0" borderId="40" xfId="0" applyFont="1" applyFill="1" applyBorder="1" applyAlignment="1"/>
    <xf numFmtId="0" fontId="14" fillId="0" borderId="39" xfId="0" applyFont="1" applyFill="1" applyBorder="1"/>
    <xf numFmtId="0" fontId="14" fillId="0" borderId="19" xfId="0" applyFont="1" applyFill="1" applyBorder="1"/>
    <xf numFmtId="0" fontId="14" fillId="0" borderId="40" xfId="0" applyFont="1" applyFill="1" applyBorder="1"/>
    <xf numFmtId="0" fontId="19" fillId="0" borderId="38" xfId="0" applyFont="1" applyFill="1" applyBorder="1" applyAlignment="1">
      <alignment horizontal="left"/>
    </xf>
    <xf numFmtId="0" fontId="0" fillId="0" borderId="39" xfId="0" applyFont="1" applyFill="1" applyBorder="1"/>
    <xf numFmtId="0" fontId="0" fillId="0" borderId="19" xfId="0" applyFont="1" applyFill="1" applyBorder="1"/>
    <xf numFmtId="0" fontId="1" fillId="0" borderId="19" xfId="0" applyFont="1" applyFill="1" applyBorder="1"/>
    <xf numFmtId="0" fontId="1" fillId="0" borderId="40" xfId="0" applyFont="1" applyFill="1" applyBorder="1"/>
    <xf numFmtId="0" fontId="0" fillId="0" borderId="2" xfId="0" applyFont="1" applyFill="1" applyBorder="1"/>
    <xf numFmtId="0" fontId="0" fillId="0" borderId="40" xfId="0" applyFont="1" applyFill="1" applyBorder="1"/>
    <xf numFmtId="0" fontId="0" fillId="0" borderId="19" xfId="0" applyFont="1" applyFill="1" applyBorder="1" applyAlignment="1"/>
    <xf numFmtId="0" fontId="0" fillId="0" borderId="1" xfId="0" applyFont="1" applyFill="1" applyBorder="1"/>
    <xf numFmtId="0" fontId="19" fillId="0" borderId="42" xfId="0" applyFont="1" applyFill="1" applyBorder="1" applyAlignment="1">
      <alignment horizontal="left"/>
    </xf>
    <xf numFmtId="0" fontId="0" fillId="0" borderId="43" xfId="0" applyFont="1" applyFill="1" applyBorder="1"/>
    <xf numFmtId="0" fontId="0" fillId="0" borderId="44" xfId="0" applyFont="1" applyFill="1" applyBorder="1"/>
    <xf numFmtId="0" fontId="0" fillId="0" borderId="45" xfId="0" applyFont="1" applyFill="1" applyBorder="1"/>
    <xf numFmtId="0" fontId="0" fillId="0" borderId="46" xfId="0" applyFont="1" applyFill="1" applyBorder="1"/>
    <xf numFmtId="0" fontId="0" fillId="0" borderId="47" xfId="0" applyFont="1" applyFill="1" applyBorder="1"/>
    <xf numFmtId="0" fontId="0" fillId="0" borderId="44" xfId="0" applyFont="1" applyFill="1" applyBorder="1" applyAlignment="1"/>
    <xf numFmtId="0" fontId="0" fillId="0" borderId="45" xfId="0" applyFont="1" applyFill="1" applyBorder="1" applyAlignment="1"/>
    <xf numFmtId="3" fontId="13" fillId="0" borderId="0" xfId="0" applyNumberFormat="1" applyFont="1" applyFill="1" applyBorder="1" applyAlignment="1">
      <alignment horizontal="left" vertical="center"/>
    </xf>
    <xf numFmtId="3" fontId="20" fillId="15" borderId="0" xfId="3" applyNumberFormat="1" applyFont="1" applyFill="1" applyBorder="1" applyAlignment="1">
      <alignment horizontal="left" vertical="center" wrapText="1"/>
    </xf>
    <xf numFmtId="3" fontId="20" fillId="19" borderId="0" xfId="3" applyNumberFormat="1" applyFont="1" applyFill="1" applyBorder="1" applyAlignment="1">
      <alignment horizontal="left" vertical="center" wrapText="1"/>
    </xf>
    <xf numFmtId="3" fontId="20" fillId="5" borderId="0" xfId="3" applyNumberFormat="1" applyFont="1" applyFill="1" applyBorder="1" applyAlignment="1">
      <alignment horizontal="left" vertical="center" wrapText="1"/>
    </xf>
    <xf numFmtId="3" fontId="20" fillId="5" borderId="0" xfId="3" applyNumberFormat="1" applyFont="1" applyFill="1" applyBorder="1" applyAlignment="1">
      <alignment horizontal="left" vertical="center"/>
    </xf>
    <xf numFmtId="3" fontId="13" fillId="0" borderId="0" xfId="0" applyNumberFormat="1" applyFont="1" applyFill="1" applyBorder="1" applyAlignment="1">
      <alignment horizontal="center" vertical="center" wrapText="1"/>
    </xf>
    <xf numFmtId="0" fontId="0" fillId="0" borderId="0" xfId="0" applyFont="1" applyAlignment="1">
      <alignment horizontal="right" wrapText="1"/>
    </xf>
    <xf numFmtId="0" fontId="0" fillId="2" borderId="0" xfId="0" applyFont="1" applyFill="1" applyAlignment="1">
      <alignment horizontal="right" vertical="center" wrapText="1"/>
    </xf>
    <xf numFmtId="0" fontId="0" fillId="5" borderId="4" xfId="0" applyFont="1" applyFill="1" applyBorder="1" applyAlignment="1">
      <alignment horizontal="right" wrapText="1"/>
    </xf>
    <xf numFmtId="0" fontId="0" fillId="0" borderId="0" xfId="0" applyFont="1" applyFill="1" applyAlignment="1">
      <alignment wrapText="1"/>
    </xf>
    <xf numFmtId="3" fontId="20" fillId="0" borderId="0" xfId="3" applyNumberFormat="1" applyFont="1" applyFill="1" applyBorder="1" applyAlignment="1">
      <alignment horizontal="left" wrapText="1"/>
    </xf>
    <xf numFmtId="0" fontId="1" fillId="2" borderId="0" xfId="0" applyFont="1" applyFill="1" applyAlignment="1">
      <alignment horizontal="right" vertical="center" wrapText="1"/>
    </xf>
    <xf numFmtId="0" fontId="0" fillId="13" borderId="22" xfId="0" applyFont="1" applyFill="1" applyBorder="1" applyAlignment="1">
      <alignment horizontal="right" vertical="center" wrapText="1"/>
    </xf>
    <xf numFmtId="0" fontId="0" fillId="13" borderId="24" xfId="0" applyFont="1" applyFill="1" applyBorder="1" applyAlignment="1">
      <alignment horizontal="right" vertical="center" wrapText="1"/>
    </xf>
    <xf numFmtId="4" fontId="0" fillId="11" borderId="0" xfId="0" applyNumberFormat="1" applyFont="1" applyFill="1" applyBorder="1" applyAlignment="1">
      <alignment horizontal="right"/>
    </xf>
    <xf numFmtId="4" fontId="0" fillId="0" borderId="10" xfId="0" applyNumberFormat="1" applyFont="1" applyFill="1" applyBorder="1"/>
    <xf numFmtId="4" fontId="0" fillId="11" borderId="10" xfId="0" applyNumberFormat="1" applyFont="1" applyFill="1" applyBorder="1" applyAlignment="1">
      <alignment horizontal="right"/>
    </xf>
    <xf numFmtId="4" fontId="0" fillId="7" borderId="6" xfId="0" applyNumberFormat="1" applyFont="1" applyFill="1" applyBorder="1" applyAlignment="1">
      <alignment vertical="center"/>
    </xf>
    <xf numFmtId="4" fontId="0" fillId="0" borderId="0" xfId="0" applyNumberFormat="1" applyFont="1" applyFill="1" applyBorder="1" applyAlignment="1">
      <alignment horizontal="right"/>
    </xf>
    <xf numFmtId="4" fontId="0" fillId="10" borderId="6" xfId="0" applyNumberFormat="1" applyFont="1" applyFill="1" applyBorder="1" applyAlignment="1">
      <alignment vertical="center"/>
    </xf>
    <xf numFmtId="2" fontId="0" fillId="0" borderId="0" xfId="0" applyNumberFormat="1" applyFont="1"/>
    <xf numFmtId="2" fontId="0" fillId="0" borderId="0" xfId="0" applyNumberFormat="1" applyFont="1" applyFill="1" applyBorder="1"/>
    <xf numFmtId="2" fontId="0" fillId="5" borderId="4" xfId="0" applyNumberFormat="1" applyFont="1" applyFill="1" applyBorder="1"/>
    <xf numFmtId="2" fontId="0" fillId="7" borderId="6" xfId="0" applyNumberFormat="1" applyFont="1" applyFill="1" applyBorder="1" applyAlignment="1">
      <alignment vertical="center"/>
    </xf>
    <xf numFmtId="2" fontId="0" fillId="0" borderId="6" xfId="0" applyNumberFormat="1" applyFont="1" applyBorder="1" applyAlignment="1">
      <alignment horizontal="center"/>
    </xf>
    <xf numFmtId="2" fontId="0" fillId="10" borderId="10" xfId="0" applyNumberFormat="1" applyFont="1" applyFill="1" applyBorder="1" applyAlignment="1">
      <alignment vertical="center" wrapText="1"/>
    </xf>
    <xf numFmtId="2" fontId="0" fillId="11" borderId="10" xfId="0" applyNumberFormat="1" applyFont="1" applyFill="1" applyBorder="1" applyAlignment="1">
      <alignment horizontal="right"/>
    </xf>
    <xf numFmtId="2" fontId="0" fillId="11" borderId="0" xfId="0" applyNumberFormat="1" applyFont="1" applyFill="1" applyBorder="1" applyAlignment="1">
      <alignment horizontal="right"/>
    </xf>
    <xf numFmtId="2" fontId="0" fillId="11" borderId="17" xfId="0" applyNumberFormat="1" applyFont="1" applyFill="1" applyBorder="1" applyAlignment="1">
      <alignment horizontal="right"/>
    </xf>
    <xf numFmtId="2" fontId="0" fillId="0" borderId="0" xfId="0" applyNumberFormat="1" applyFont="1" applyFill="1" applyBorder="1" applyAlignment="1">
      <alignment horizontal="right"/>
    </xf>
    <xf numFmtId="2" fontId="0" fillId="10" borderId="6" xfId="0" applyNumberFormat="1" applyFont="1" applyFill="1" applyBorder="1" applyAlignment="1">
      <alignment vertical="center"/>
    </xf>
    <xf numFmtId="4" fontId="0" fillId="12" borderId="18" xfId="0" applyNumberFormat="1" applyFont="1" applyFill="1" applyBorder="1" applyAlignment="1">
      <alignment vertical="center"/>
    </xf>
    <xf numFmtId="0" fontId="17" fillId="9" borderId="37" xfId="0" applyFont="1" applyFill="1" applyBorder="1" applyAlignment="1">
      <alignment horizontal="center" wrapText="1"/>
    </xf>
    <xf numFmtId="2" fontId="18" fillId="0" borderId="41" xfId="0" applyNumberFormat="1" applyFont="1" applyFill="1" applyBorder="1" applyAlignment="1">
      <alignment horizontal="left" wrapText="1"/>
    </xf>
    <xf numFmtId="0" fontId="18" fillId="0" borderId="41" xfId="0" applyFont="1" applyFill="1" applyBorder="1" applyAlignment="1">
      <alignment horizontal="left" wrapText="1"/>
    </xf>
    <xf numFmtId="0" fontId="19" fillId="0" borderId="41" xfId="0" applyFont="1" applyFill="1" applyBorder="1" applyAlignment="1">
      <alignment horizontal="left" wrapText="1"/>
    </xf>
    <xf numFmtId="0" fontId="19" fillId="0" borderId="48" xfId="0" applyFont="1" applyFill="1" applyBorder="1" applyAlignment="1">
      <alignment horizontal="left" wrapText="1"/>
    </xf>
    <xf numFmtId="2" fontId="18" fillId="0" borderId="38" xfId="0" applyNumberFormat="1" applyFont="1" applyFill="1" applyBorder="1" applyAlignment="1">
      <alignment horizontal="left" vertical="center"/>
    </xf>
    <xf numFmtId="0" fontId="18" fillId="0" borderId="38" xfId="0" applyFont="1" applyFill="1" applyBorder="1" applyAlignment="1">
      <alignment horizontal="left" vertical="center"/>
    </xf>
    <xf numFmtId="0" fontId="19" fillId="0" borderId="38" xfId="0" applyFont="1" applyFill="1" applyBorder="1" applyAlignment="1">
      <alignment horizontal="left" vertical="center"/>
    </xf>
    <xf numFmtId="0" fontId="1" fillId="0" borderId="0" xfId="0" applyFont="1"/>
    <xf numFmtId="1" fontId="0" fillId="0" borderId="0" xfId="0" applyNumberFormat="1" applyFont="1"/>
    <xf numFmtId="1" fontId="0" fillId="0" borderId="49" xfId="0" applyNumberFormat="1" applyFont="1" applyBorder="1"/>
    <xf numFmtId="0" fontId="0" fillId="0" borderId="49" xfId="0" applyFont="1" applyBorder="1"/>
    <xf numFmtId="0" fontId="0" fillId="0" borderId="3" xfId="0" applyFont="1" applyBorder="1"/>
    <xf numFmtId="0" fontId="0" fillId="0" borderId="5" xfId="0" applyFont="1" applyBorder="1" applyAlignment="1">
      <alignment horizontal="right" wrapText="1"/>
    </xf>
    <xf numFmtId="4" fontId="0" fillId="0" borderId="36" xfId="0" applyNumberFormat="1" applyFont="1" applyBorder="1" applyAlignment="1">
      <alignment horizontal="right" wrapText="1"/>
    </xf>
    <xf numFmtId="1" fontId="0" fillId="15" borderId="23" xfId="0" applyNumberFormat="1" applyFont="1" applyFill="1" applyBorder="1"/>
    <xf numFmtId="4" fontId="0" fillId="15" borderId="24" xfId="0" applyNumberFormat="1" applyFont="1" applyFill="1" applyBorder="1" applyAlignment="1">
      <alignment horizontal="right" wrapText="1"/>
    </xf>
    <xf numFmtId="4" fontId="0" fillId="9" borderId="0" xfId="0" applyNumberFormat="1" applyFont="1" applyFill="1" applyBorder="1" applyAlignment="1">
      <alignment horizontal="left" vertical="top" wrapText="1"/>
    </xf>
    <xf numFmtId="3" fontId="0" fillId="0" borderId="0" xfId="0" applyNumberFormat="1" applyFont="1"/>
    <xf numFmtId="3" fontId="0" fillId="5" borderId="4" xfId="0" applyNumberFormat="1" applyFont="1" applyFill="1" applyBorder="1"/>
    <xf numFmtId="3" fontId="0" fillId="0" borderId="0" xfId="0" applyNumberFormat="1" applyFont="1" applyBorder="1" applyAlignment="1">
      <alignment horizontal="right" vertical="top" wrapText="1"/>
    </xf>
    <xf numFmtId="3" fontId="0" fillId="0" borderId="0" xfId="0" applyNumberFormat="1" applyFont="1" applyFill="1" applyBorder="1" applyAlignment="1">
      <alignment horizontal="right" vertical="top" wrapText="1"/>
    </xf>
    <xf numFmtId="3" fontId="0" fillId="0" borderId="0" xfId="0" applyNumberFormat="1" applyFont="1" applyFill="1"/>
    <xf numFmtId="3" fontId="0" fillId="0" borderId="0" xfId="0" applyNumberFormat="1" applyFont="1" applyFill="1" applyBorder="1" applyAlignment="1">
      <alignment horizontal="right" vertical="center"/>
    </xf>
    <xf numFmtId="0" fontId="0" fillId="3" borderId="1" xfId="0" applyFont="1" applyFill="1" applyBorder="1"/>
    <xf numFmtId="3" fontId="0" fillId="0" borderId="0" xfId="0" applyNumberFormat="1" applyFont="1" applyBorder="1"/>
    <xf numFmtId="0" fontId="24" fillId="5" borderId="3" xfId="0" applyFont="1" applyFill="1" applyBorder="1"/>
    <xf numFmtId="0" fontId="24" fillId="0" borderId="0" xfId="0" applyFont="1" applyFill="1"/>
    <xf numFmtId="1" fontId="25" fillId="7" borderId="6" xfId="0" applyNumberFormat="1" applyFont="1" applyFill="1" applyBorder="1" applyAlignment="1">
      <alignment horizontal="center" vertical="center"/>
    </xf>
    <xf numFmtId="1" fontId="25" fillId="8" borderId="6" xfId="0" applyNumberFormat="1" applyFont="1" applyFill="1" applyBorder="1" applyAlignment="1">
      <alignment horizontal="center" vertical="center"/>
    </xf>
    <xf numFmtId="1" fontId="25" fillId="9" borderId="6" xfId="0" applyNumberFormat="1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2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25" fillId="5" borderId="7" xfId="0" applyFont="1" applyFill="1" applyBorder="1" applyAlignment="1">
      <alignment vertical="center" wrapText="1"/>
    </xf>
    <xf numFmtId="0" fontId="25" fillId="5" borderId="8" xfId="0" applyFont="1" applyFill="1" applyBorder="1" applyAlignment="1">
      <alignment vertical="center" wrapText="1"/>
    </xf>
    <xf numFmtId="3" fontId="25" fillId="7" borderId="4" xfId="0" applyNumberFormat="1" applyFont="1" applyFill="1" applyBorder="1" applyAlignment="1">
      <alignment horizontal="center" vertical="center" wrapText="1"/>
    </xf>
    <xf numFmtId="0" fontId="25" fillId="5" borderId="4" xfId="0" applyFont="1" applyFill="1" applyBorder="1" applyAlignment="1">
      <alignment horizontal="center" vertical="center" wrapText="1"/>
    </xf>
    <xf numFmtId="9" fontId="25" fillId="5" borderId="4" xfId="0" applyNumberFormat="1" applyFont="1" applyFill="1" applyBorder="1" applyAlignment="1">
      <alignment horizontal="center" vertical="center" wrapText="1"/>
    </xf>
    <xf numFmtId="0" fontId="25" fillId="5" borderId="5" xfId="0" applyFont="1" applyFill="1" applyBorder="1" applyAlignment="1">
      <alignment horizontal="center" vertical="center" wrapText="1"/>
    </xf>
    <xf numFmtId="4" fontId="26" fillId="0" borderId="0" xfId="0" applyNumberFormat="1" applyFont="1" applyAlignment="1">
      <alignment horizontal="left"/>
    </xf>
    <xf numFmtId="4" fontId="26" fillId="0" borderId="0" xfId="0" applyNumberFormat="1" applyFont="1" applyAlignment="1">
      <alignment horizontal="left" wrapText="1"/>
    </xf>
    <xf numFmtId="3" fontId="26" fillId="0" borderId="0" xfId="0" applyNumberFormat="1" applyFont="1" applyAlignment="1">
      <alignment horizontal="right"/>
    </xf>
    <xf numFmtId="4" fontId="26" fillId="0" borderId="0" xfId="0" applyNumberFormat="1" applyFont="1" applyAlignment="1">
      <alignment horizontal="right"/>
    </xf>
    <xf numFmtId="164" fontId="26" fillId="0" borderId="0" xfId="0" applyNumberFormat="1" applyFont="1" applyFill="1" applyAlignment="1">
      <alignment horizontal="right"/>
    </xf>
    <xf numFmtId="9" fontId="26" fillId="0" borderId="0" xfId="0" applyNumberFormat="1" applyFont="1" applyFill="1" applyAlignment="1">
      <alignment horizontal="right"/>
    </xf>
    <xf numFmtId="0" fontId="27" fillId="0" borderId="0" xfId="0" applyFont="1"/>
    <xf numFmtId="164" fontId="26" fillId="0" borderId="0" xfId="0" applyNumberFormat="1" applyFont="1" applyAlignment="1">
      <alignment horizontal="right"/>
    </xf>
    <xf numFmtId="4" fontId="26" fillId="0" borderId="0" xfId="0" applyNumberFormat="1" applyFont="1" applyFill="1" applyBorder="1" applyAlignment="1">
      <alignment horizontal="left" vertical="top" wrapText="1"/>
    </xf>
    <xf numFmtId="3" fontId="26" fillId="0" borderId="0" xfId="0" applyNumberFormat="1" applyFont="1" applyFill="1" applyBorder="1" applyAlignment="1">
      <alignment horizontal="right" vertical="top" wrapText="1"/>
    </xf>
    <xf numFmtId="164" fontId="26" fillId="0" borderId="0" xfId="0" applyNumberFormat="1" applyFont="1" applyFill="1" applyBorder="1" applyAlignment="1">
      <alignment horizontal="right" vertical="top" wrapText="1"/>
    </xf>
    <xf numFmtId="0" fontId="27" fillId="0" borderId="0" xfId="0" applyFont="1" applyFill="1" applyBorder="1" applyAlignment="1">
      <alignment horizontal="justify" vertical="top" wrapText="1"/>
    </xf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 wrapText="1"/>
    </xf>
    <xf numFmtId="4" fontId="26" fillId="0" borderId="0" xfId="0" applyNumberFormat="1" applyFont="1" applyFill="1" applyAlignment="1">
      <alignment horizontal="right"/>
    </xf>
    <xf numFmtId="0" fontId="24" fillId="12" borderId="3" xfId="0" applyFont="1" applyFill="1" applyBorder="1" applyAlignment="1">
      <alignment horizontal="justify" vertical="center" wrapText="1"/>
    </xf>
    <xf numFmtId="0" fontId="24" fillId="12" borderId="5" xfId="0" applyFont="1" applyFill="1" applyBorder="1" applyAlignment="1">
      <alignment horizontal="justify" vertical="center" wrapText="1"/>
    </xf>
    <xf numFmtId="1" fontId="25" fillId="12" borderId="6" xfId="0" applyNumberFormat="1" applyFont="1" applyFill="1" applyBorder="1" applyAlignment="1">
      <alignment horizontal="left" vertical="center"/>
    </xf>
    <xf numFmtId="2" fontId="25" fillId="12" borderId="6" xfId="0" applyNumberFormat="1" applyFont="1" applyFill="1" applyBorder="1" applyAlignment="1">
      <alignment horizontal="left" vertical="center"/>
    </xf>
    <xf numFmtId="4" fontId="25" fillId="12" borderId="6" xfId="0" applyNumberFormat="1" applyFont="1" applyFill="1" applyBorder="1" applyAlignment="1">
      <alignment horizontal="left" vertical="center"/>
    </xf>
    <xf numFmtId="4" fontId="28" fillId="0" borderId="1" xfId="0" applyNumberFormat="1" applyFont="1" applyBorder="1" applyAlignment="1">
      <alignment horizontal="right"/>
    </xf>
    <xf numFmtId="4" fontId="28" fillId="0" borderId="2" xfId="0" applyNumberFormat="1" applyFont="1" applyBorder="1" applyAlignment="1">
      <alignment horizontal="right"/>
    </xf>
    <xf numFmtId="1" fontId="25" fillId="10" borderId="6" xfId="0" applyNumberFormat="1" applyFont="1" applyFill="1" applyBorder="1" applyAlignment="1">
      <alignment horizontal="center" vertical="center"/>
    </xf>
    <xf numFmtId="3" fontId="25" fillId="5" borderId="4" xfId="0" applyNumberFormat="1" applyFont="1" applyFill="1" applyBorder="1" applyAlignment="1">
      <alignment horizontal="center" vertical="center" wrapText="1"/>
    </xf>
    <xf numFmtId="4" fontId="27" fillId="9" borderId="0" xfId="0" applyNumberFormat="1" applyFont="1" applyFill="1" applyAlignment="1">
      <alignment horizontal="left"/>
    </xf>
    <xf numFmtId="3" fontId="0" fillId="0" borderId="0" xfId="0" applyNumberFormat="1" applyFont="1" applyAlignment="1">
      <alignment vertical="center"/>
    </xf>
    <xf numFmtId="0" fontId="0" fillId="0" borderId="0" xfId="0" applyFont="1" applyFill="1" applyAlignment="1">
      <alignment vertical="center"/>
    </xf>
    <xf numFmtId="9" fontId="26" fillId="0" borderId="0" xfId="1" applyFont="1" applyAlignment="1">
      <alignment horizontal="right"/>
    </xf>
    <xf numFmtId="4" fontId="26" fillId="0" borderId="0" xfId="0" applyNumberFormat="1" applyFont="1" applyFill="1" applyBorder="1" applyAlignment="1">
      <alignment horizontal="right" vertical="top" wrapText="1"/>
    </xf>
    <xf numFmtId="0" fontId="0" fillId="8" borderId="0" xfId="0" applyFont="1" applyFill="1" applyAlignment="1">
      <alignment vertical="center" wrapText="1"/>
    </xf>
    <xf numFmtId="3" fontId="0" fillId="20" borderId="0" xfId="0" applyNumberFormat="1" applyFont="1" applyFill="1" applyAlignment="1">
      <alignment vertical="center"/>
    </xf>
    <xf numFmtId="3" fontId="0" fillId="0" borderId="0" xfId="0" applyNumberFormat="1" applyFont="1" applyFill="1" applyAlignment="1">
      <alignment vertical="center"/>
    </xf>
    <xf numFmtId="1" fontId="25" fillId="12" borderId="1" xfId="0" applyNumberFormat="1" applyFont="1" applyFill="1" applyBorder="1" applyAlignment="1">
      <alignment horizontal="left" vertical="center"/>
    </xf>
    <xf numFmtId="1" fontId="25" fillId="12" borderId="17" xfId="0" applyNumberFormat="1" applyFont="1" applyFill="1" applyBorder="1" applyAlignment="1">
      <alignment horizontal="left" vertical="center"/>
    </xf>
    <xf numFmtId="4" fontId="25" fillId="12" borderId="17" xfId="0" applyNumberFormat="1" applyFont="1" applyFill="1" applyBorder="1" applyAlignment="1">
      <alignment horizontal="left" vertical="center"/>
    </xf>
    <xf numFmtId="4" fontId="26" fillId="9" borderId="0" xfId="0" applyNumberFormat="1" applyFont="1" applyFill="1" applyAlignment="1">
      <alignment horizontal="left"/>
    </xf>
    <xf numFmtId="0" fontId="24" fillId="13" borderId="3" xfId="0" applyFont="1" applyFill="1" applyBorder="1" applyAlignment="1">
      <alignment horizontal="justify" vertical="center" wrapText="1"/>
    </xf>
    <xf numFmtId="0" fontId="24" fillId="13" borderId="5" xfId="0" applyFont="1" applyFill="1" applyBorder="1" applyAlignment="1">
      <alignment horizontal="justify" vertical="center" wrapText="1"/>
    </xf>
    <xf numFmtId="1" fontId="25" fillId="13" borderId="6" xfId="0" applyNumberFormat="1" applyFont="1" applyFill="1" applyBorder="1" applyAlignment="1">
      <alignment horizontal="left" vertical="center"/>
    </xf>
    <xf numFmtId="2" fontId="25" fillId="13" borderId="6" xfId="0" applyNumberFormat="1" applyFont="1" applyFill="1" applyBorder="1" applyAlignment="1">
      <alignment horizontal="left" vertical="center"/>
    </xf>
    <xf numFmtId="4" fontId="25" fillId="13" borderId="6" xfId="0" applyNumberFormat="1" applyFont="1" applyFill="1" applyBorder="1" applyAlignment="1">
      <alignment horizontal="left" vertical="center"/>
    </xf>
    <xf numFmtId="9" fontId="0" fillId="4" borderId="1" xfId="0" applyNumberFormat="1" applyFont="1" applyFill="1" applyBorder="1"/>
    <xf numFmtId="9" fontId="0" fillId="0" borderId="0" xfId="0" applyNumberFormat="1" applyFont="1" applyFill="1"/>
    <xf numFmtId="164" fontId="29" fillId="0" borderId="0" xfId="0" applyNumberFormat="1" applyFont="1" applyBorder="1" applyAlignment="1">
      <alignment horizontal="right" vertical="top" wrapText="1"/>
    </xf>
    <xf numFmtId="0" fontId="23" fillId="0" borderId="50" xfId="0" applyNumberFormat="1" applyFont="1" applyFill="1" applyBorder="1" applyAlignment="1">
      <alignment horizontal="left" vertical="center"/>
    </xf>
    <xf numFmtId="0" fontId="23" fillId="0" borderId="50" xfId="0" applyNumberFormat="1" applyFont="1" applyFill="1" applyBorder="1" applyAlignment="1">
      <alignment wrapText="1"/>
    </xf>
    <xf numFmtId="4" fontId="0" fillId="0" borderId="14" xfId="0" applyNumberFormat="1" applyFont="1" applyFill="1" applyBorder="1" applyAlignment="1">
      <alignment horizontal="right" wrapText="1"/>
    </xf>
    <xf numFmtId="4" fontId="0" fillId="0" borderId="15" xfId="0" applyNumberFormat="1" applyFont="1" applyFill="1" applyBorder="1" applyAlignment="1">
      <alignment horizontal="right" wrapText="1"/>
    </xf>
    <xf numFmtId="0" fontId="0" fillId="0" borderId="0" xfId="0" applyFont="1" applyAlignment="1">
      <alignment horizontal="right"/>
    </xf>
    <xf numFmtId="0" fontId="25" fillId="10" borderId="14" xfId="0" applyFont="1" applyFill="1" applyBorder="1" applyAlignment="1">
      <alignment horizontal="right" vertical="center" wrapText="1"/>
    </xf>
    <xf numFmtId="0" fontId="0" fillId="0" borderId="17" xfId="0" applyFont="1" applyFill="1" applyBorder="1" applyAlignment="1">
      <alignment horizontal="right" vertical="top" wrapText="1"/>
    </xf>
    <xf numFmtId="0" fontId="24" fillId="12" borderId="19" xfId="0" applyFont="1" applyFill="1" applyBorder="1" applyAlignment="1">
      <alignment horizontal="right" vertical="center" wrapText="1"/>
    </xf>
    <xf numFmtId="4" fontId="0" fillId="0" borderId="20" xfId="0" applyNumberFormat="1" applyFont="1" applyFill="1" applyBorder="1" applyAlignment="1">
      <alignment horizontal="right" wrapText="1"/>
    </xf>
    <xf numFmtId="0" fontId="24" fillId="13" borderId="19" xfId="0" applyFont="1" applyFill="1" applyBorder="1" applyAlignment="1">
      <alignment horizontal="right" vertical="center" wrapText="1"/>
    </xf>
    <xf numFmtId="0" fontId="24" fillId="12" borderId="20" xfId="0" applyFont="1" applyFill="1" applyBorder="1" applyAlignment="1">
      <alignment horizontal="right" vertical="center" wrapText="1"/>
    </xf>
    <xf numFmtId="4" fontId="26" fillId="0" borderId="0" xfId="0" applyNumberFormat="1" applyFont="1" applyFill="1" applyAlignment="1">
      <alignment horizontal="left"/>
    </xf>
    <xf numFmtId="4" fontId="26" fillId="0" borderId="0" xfId="0" applyNumberFormat="1" applyFont="1" applyFill="1" applyAlignment="1">
      <alignment horizontal="left" wrapText="1"/>
    </xf>
    <xf numFmtId="4" fontId="0" fillId="0" borderId="0" xfId="0" applyNumberFormat="1" applyFont="1" applyFill="1" applyBorder="1" applyAlignment="1">
      <alignment horizontal="left" vertical="top" wrapText="1"/>
    </xf>
    <xf numFmtId="0" fontId="0" fillId="0" borderId="0" xfId="0" applyFont="1" applyFill="1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 wrapText="1"/>
    </xf>
    <xf numFmtId="4" fontId="27" fillId="0" borderId="0" xfId="0" applyNumberFormat="1" applyFont="1" applyFill="1" applyAlignment="1">
      <alignment horizontal="left"/>
    </xf>
    <xf numFmtId="0" fontId="23" fillId="0" borderId="49" xfId="4" applyFont="1" applyBorder="1"/>
    <xf numFmtId="0" fontId="23" fillId="21" borderId="0" xfId="4" applyFont="1" applyFill="1" applyBorder="1"/>
    <xf numFmtId="0" fontId="30" fillId="0" borderId="49" xfId="4" applyFont="1" applyBorder="1"/>
    <xf numFmtId="0" fontId="23" fillId="17" borderId="0" xfId="4" applyFont="1" applyFill="1"/>
    <xf numFmtId="0" fontId="31" fillId="0" borderId="19" xfId="0" applyFont="1" applyBorder="1"/>
    <xf numFmtId="0" fontId="32" fillId="0" borderId="19" xfId="0" applyFont="1" applyBorder="1"/>
    <xf numFmtId="0" fontId="31" fillId="13" borderId="19" xfId="0" applyFont="1" applyFill="1" applyBorder="1" applyAlignment="1">
      <alignment horizontal="left"/>
    </xf>
    <xf numFmtId="0" fontId="31" fillId="13" borderId="19" xfId="0" applyFont="1" applyFill="1" applyBorder="1" applyAlignment="1">
      <alignment horizontal="center" wrapText="1"/>
    </xf>
    <xf numFmtId="10" fontId="32" fillId="0" borderId="19" xfId="1" applyNumberFormat="1" applyFont="1" applyBorder="1"/>
    <xf numFmtId="1" fontId="32" fillId="0" borderId="19" xfId="0" applyNumberFormat="1" applyFont="1" applyBorder="1"/>
    <xf numFmtId="0" fontId="31" fillId="0" borderId="0" xfId="0" applyFont="1" applyFill="1" applyBorder="1"/>
    <xf numFmtId="3" fontId="20" fillId="0" borderId="0" xfId="3" applyNumberFormat="1" applyFont="1" applyFill="1" applyBorder="1" applyAlignment="1">
      <alignment horizontal="left" vertical="center" wrapText="1"/>
    </xf>
    <xf numFmtId="3" fontId="26" fillId="0" borderId="0" xfId="0" applyNumberFormat="1" applyFont="1" applyFill="1" applyAlignment="1">
      <alignment horizontal="right"/>
    </xf>
    <xf numFmtId="3" fontId="20" fillId="0" borderId="0" xfId="3" applyNumberFormat="1" applyFont="1" applyFill="1" applyBorder="1" applyAlignment="1">
      <alignment horizontal="left" vertical="center"/>
    </xf>
    <xf numFmtId="4" fontId="0" fillId="0" borderId="0" xfId="0" applyNumberFormat="1" applyFont="1" applyFill="1" applyBorder="1" applyAlignment="1">
      <alignment horizontal="right" vertical="top" wrapText="1"/>
    </xf>
    <xf numFmtId="3" fontId="20" fillId="0" borderId="0" xfId="3" applyNumberFormat="1" applyFont="1" applyFill="1" applyBorder="1" applyAlignment="1">
      <alignment wrapText="1"/>
    </xf>
    <xf numFmtId="4" fontId="1" fillId="21" borderId="0" xfId="0" applyNumberFormat="1" applyFont="1" applyFill="1" applyBorder="1" applyAlignment="1">
      <alignment horizontal="left" vertical="top" wrapText="1"/>
    </xf>
    <xf numFmtId="0" fontId="23" fillId="0" borderId="0" xfId="4" applyFont="1" applyFill="1" applyBorder="1"/>
    <xf numFmtId="4" fontId="0" fillId="0" borderId="17" xfId="0" applyNumberFormat="1" applyFont="1" applyFill="1" applyBorder="1" applyAlignment="1">
      <alignment horizontal="right" wrapText="1"/>
    </xf>
    <xf numFmtId="0" fontId="0" fillId="0" borderId="49" xfId="0" applyBorder="1"/>
    <xf numFmtId="0" fontId="0" fillId="0" borderId="0" xfId="0" applyFont="1" applyFill="1" applyAlignment="1">
      <alignment vertical="center" wrapText="1"/>
    </xf>
    <xf numFmtId="0" fontId="0" fillId="0" borderId="0" xfId="0" applyBorder="1"/>
    <xf numFmtId="0" fontId="0" fillId="0" borderId="0" xfId="0" applyFill="1" applyBorder="1"/>
    <xf numFmtId="0" fontId="0" fillId="0" borderId="0" xfId="0" applyFont="1" applyFill="1" applyBorder="1" applyAlignment="1">
      <alignment wrapText="1"/>
    </xf>
    <xf numFmtId="0" fontId="1" fillId="0" borderId="0" xfId="0" applyFont="1" applyFill="1" applyBorder="1"/>
    <xf numFmtId="0" fontId="8" fillId="17" borderId="0" xfId="5" applyFont="1" applyFill="1" applyBorder="1"/>
    <xf numFmtId="0" fontId="8" fillId="0" borderId="0" xfId="5" applyFont="1" applyFill="1" applyBorder="1"/>
    <xf numFmtId="0" fontId="0" fillId="9" borderId="0" xfId="0" applyFont="1" applyFill="1"/>
    <xf numFmtId="4" fontId="0" fillId="0" borderId="0" xfId="0" applyNumberFormat="1" applyFont="1" applyFill="1" applyBorder="1" applyAlignment="1">
      <alignment horizontal="right" wrapText="1"/>
    </xf>
    <xf numFmtId="0" fontId="0" fillId="15" borderId="0" xfId="0" applyFont="1" applyFill="1"/>
    <xf numFmtId="0" fontId="0" fillId="15" borderId="0" xfId="0" applyFont="1" applyFill="1" applyAlignment="1"/>
    <xf numFmtId="0" fontId="0" fillId="0" borderId="0" xfId="0" applyFont="1" applyAlignment="1">
      <alignment horizontal="center"/>
    </xf>
    <xf numFmtId="0" fontId="14" fillId="0" borderId="19" xfId="0" applyFont="1" applyBorder="1" applyAlignment="1">
      <alignment horizontal="center"/>
    </xf>
    <xf numFmtId="0" fontId="14" fillId="0" borderId="62" xfId="0" applyFont="1" applyFill="1" applyBorder="1"/>
    <xf numFmtId="0" fontId="1" fillId="0" borderId="62" xfId="0" applyFont="1" applyFill="1" applyBorder="1"/>
    <xf numFmtId="0" fontId="0" fillId="0" borderId="62" xfId="0" applyFont="1" applyFill="1" applyBorder="1" applyAlignment="1"/>
    <xf numFmtId="0" fontId="0" fillId="0" borderId="63" xfId="0" applyFont="1" applyFill="1" applyBorder="1" applyAlignment="1"/>
    <xf numFmtId="2" fontId="17" fillId="15" borderId="64" xfId="0" applyNumberFormat="1" applyFont="1" applyFill="1" applyBorder="1" applyAlignment="1">
      <alignment horizontal="center"/>
    </xf>
    <xf numFmtId="0" fontId="14" fillId="44" borderId="0" xfId="0" applyFont="1" applyFill="1" applyBorder="1" applyAlignment="1">
      <alignment horizontal="center"/>
    </xf>
    <xf numFmtId="0" fontId="14" fillId="44" borderId="36" xfId="0" applyFont="1" applyFill="1" applyBorder="1" applyAlignment="1">
      <alignment horizontal="center"/>
    </xf>
    <xf numFmtId="0" fontId="17" fillId="15" borderId="37" xfId="0" applyFont="1" applyFill="1" applyBorder="1" applyAlignment="1">
      <alignment horizontal="center" wrapText="1"/>
    </xf>
    <xf numFmtId="10" fontId="58" fillId="44" borderId="0" xfId="0" applyNumberFormat="1" applyFont="1" applyFill="1" applyBorder="1" applyAlignment="1">
      <alignment horizontal="center"/>
    </xf>
    <xf numFmtId="9" fontId="58" fillId="44" borderId="0" xfId="0" applyNumberFormat="1" applyFont="1" applyFill="1" applyBorder="1" applyAlignment="1">
      <alignment horizontal="center"/>
    </xf>
    <xf numFmtId="1" fontId="0" fillId="15" borderId="49" xfId="0" applyNumberFormat="1" applyFont="1" applyFill="1" applyBorder="1"/>
    <xf numFmtId="4" fontId="0" fillId="15" borderId="36" xfId="0" applyNumberFormat="1" applyFont="1" applyFill="1" applyBorder="1" applyAlignment="1">
      <alignment horizontal="right" wrapText="1"/>
    </xf>
    <xf numFmtId="0" fontId="0" fillId="15" borderId="49" xfId="0" applyFont="1" applyFill="1" applyBorder="1"/>
    <xf numFmtId="0" fontId="0" fillId="0" borderId="19" xfId="0" applyBorder="1"/>
    <xf numFmtId="0" fontId="13" fillId="5" borderId="19" xfId="0" applyFont="1" applyFill="1" applyBorder="1"/>
    <xf numFmtId="9" fontId="0" fillId="0" borderId="19" xfId="0" applyNumberFormat="1" applyBorder="1"/>
    <xf numFmtId="0" fontId="13" fillId="45" borderId="19" xfId="0" applyFont="1" applyFill="1" applyBorder="1"/>
    <xf numFmtId="0" fontId="13" fillId="47" borderId="19" xfId="0" applyFont="1" applyFill="1" applyBorder="1"/>
    <xf numFmtId="0" fontId="13" fillId="2" borderId="19" xfId="0" applyFont="1" applyFill="1" applyBorder="1"/>
    <xf numFmtId="9" fontId="0" fillId="2" borderId="19" xfId="0" applyNumberFormat="1" applyFill="1" applyBorder="1"/>
    <xf numFmtId="164" fontId="0" fillId="11" borderId="0" xfId="0" applyNumberFormat="1" applyFont="1" applyFill="1" applyBorder="1" applyAlignment="1">
      <alignment horizontal="right"/>
    </xf>
    <xf numFmtId="4" fontId="0" fillId="2" borderId="0" xfId="0" applyNumberFormat="1" applyFont="1" applyFill="1" applyBorder="1" applyAlignment="1">
      <alignment horizontal="left" vertical="top" wrapText="1"/>
    </xf>
    <xf numFmtId="4" fontId="26" fillId="2" borderId="0" xfId="0" applyNumberFormat="1" applyFont="1" applyFill="1" applyAlignment="1">
      <alignment horizontal="left"/>
    </xf>
    <xf numFmtId="0" fontId="0" fillId="0" borderId="19" xfId="0" applyFill="1" applyBorder="1"/>
    <xf numFmtId="4" fontId="0" fillId="7" borderId="1" xfId="0" applyNumberFormat="1" applyFont="1" applyFill="1" applyBorder="1" applyAlignment="1">
      <alignment vertical="center"/>
    </xf>
    <xf numFmtId="4" fontId="0" fillId="10" borderId="1" xfId="0" applyNumberFormat="1" applyFont="1" applyFill="1" applyBorder="1" applyAlignment="1">
      <alignment vertical="center"/>
    </xf>
    <xf numFmtId="4" fontId="0" fillId="11" borderId="9" xfId="0" applyNumberFormat="1" applyFont="1" applyFill="1" applyBorder="1" applyAlignment="1">
      <alignment horizontal="right"/>
    </xf>
    <xf numFmtId="4" fontId="0" fillId="11" borderId="12" xfId="0" applyNumberFormat="1" applyFont="1" applyFill="1" applyBorder="1" applyAlignment="1">
      <alignment horizontal="right"/>
    </xf>
    <xf numFmtId="4" fontId="25" fillId="12" borderId="1" xfId="0" applyNumberFormat="1" applyFont="1" applyFill="1" applyBorder="1" applyAlignment="1">
      <alignment horizontal="left" vertical="center"/>
    </xf>
    <xf numFmtId="164" fontId="0" fillId="0" borderId="0" xfId="0" applyNumberFormat="1" applyFont="1"/>
    <xf numFmtId="164" fontId="0" fillId="0" borderId="0" xfId="0" applyNumberFormat="1" applyFont="1" applyFill="1" applyBorder="1"/>
    <xf numFmtId="164" fontId="0" fillId="5" borderId="4" xfId="0" applyNumberFormat="1" applyFont="1" applyFill="1" applyBorder="1"/>
    <xf numFmtId="164" fontId="0" fillId="7" borderId="1" xfId="0" applyNumberFormat="1" applyFont="1" applyFill="1" applyBorder="1" applyAlignment="1">
      <alignment vertical="center"/>
    </xf>
    <xf numFmtId="164" fontId="0" fillId="0" borderId="1" xfId="0" applyNumberFormat="1" applyFont="1" applyBorder="1" applyAlignment="1">
      <alignment horizontal="center"/>
    </xf>
    <xf numFmtId="164" fontId="0" fillId="10" borderId="9" xfId="0" applyNumberFormat="1" applyFont="1" applyFill="1" applyBorder="1" applyAlignment="1">
      <alignment vertical="center" wrapText="1"/>
    </xf>
    <xf numFmtId="164" fontId="0" fillId="0" borderId="0" xfId="0" applyNumberFormat="1" applyFont="1" applyFill="1" applyBorder="1" applyAlignment="1">
      <alignment horizontal="right"/>
    </xf>
    <xf numFmtId="164" fontId="25" fillId="12" borderId="6" xfId="0" applyNumberFormat="1" applyFont="1" applyFill="1" applyBorder="1" applyAlignment="1">
      <alignment horizontal="left" vertical="center"/>
    </xf>
    <xf numFmtId="164" fontId="0" fillId="10" borderId="1" xfId="0" applyNumberFormat="1" applyFont="1" applyFill="1" applyBorder="1" applyAlignment="1">
      <alignment vertical="center"/>
    </xf>
    <xf numFmtId="164" fontId="0" fillId="11" borderId="9" xfId="0" applyNumberFormat="1" applyFont="1" applyFill="1" applyBorder="1" applyAlignment="1">
      <alignment horizontal="right"/>
    </xf>
    <xf numFmtId="164" fontId="0" fillId="11" borderId="12" xfId="0" applyNumberFormat="1" applyFont="1" applyFill="1" applyBorder="1" applyAlignment="1">
      <alignment horizontal="right"/>
    </xf>
    <xf numFmtId="164" fontId="25" fillId="12" borderId="1" xfId="0" applyNumberFormat="1" applyFont="1" applyFill="1" applyBorder="1" applyAlignment="1">
      <alignment horizontal="left" vertical="center"/>
    </xf>
    <xf numFmtId="164" fontId="25" fillId="12" borderId="17" xfId="0" applyNumberFormat="1" applyFont="1" applyFill="1" applyBorder="1" applyAlignment="1">
      <alignment horizontal="left" vertical="center"/>
    </xf>
    <xf numFmtId="164" fontId="25" fillId="13" borderId="6" xfId="0" applyNumberFormat="1" applyFont="1" applyFill="1" applyBorder="1" applyAlignment="1">
      <alignment horizontal="left" vertical="center"/>
    </xf>
    <xf numFmtId="164" fontId="0" fillId="8" borderId="1" xfId="0" applyNumberFormat="1" applyFont="1" applyFill="1" applyBorder="1" applyAlignment="1">
      <alignment vertical="center"/>
    </xf>
    <xf numFmtId="164" fontId="0" fillId="9" borderId="1" xfId="0" applyNumberFormat="1" applyFont="1" applyFill="1" applyBorder="1" applyAlignment="1">
      <alignment vertical="center"/>
    </xf>
    <xf numFmtId="164" fontId="0" fillId="11" borderId="16" xfId="0" applyNumberFormat="1" applyFont="1" applyFill="1" applyBorder="1" applyAlignment="1">
      <alignment horizontal="right"/>
    </xf>
    <xf numFmtId="0" fontId="13" fillId="5" borderId="14" xfId="0" applyFont="1" applyFill="1" applyBorder="1"/>
    <xf numFmtId="9" fontId="13" fillId="45" borderId="9" xfId="0" applyNumberFormat="1" applyFont="1" applyFill="1" applyBorder="1" applyAlignment="1"/>
    <xf numFmtId="0" fontId="13" fillId="45" borderId="11" xfId="0" applyFont="1" applyFill="1" applyBorder="1" applyAlignment="1"/>
    <xf numFmtId="9" fontId="13" fillId="5" borderId="9" xfId="0" applyNumberFormat="1" applyFont="1" applyFill="1" applyBorder="1" applyAlignment="1"/>
    <xf numFmtId="0" fontId="13" fillId="5" borderId="11" xfId="0" applyFont="1" applyFill="1" applyBorder="1" applyAlignment="1"/>
    <xf numFmtId="9" fontId="13" fillId="47" borderId="9" xfId="0" applyNumberFormat="1" applyFont="1" applyFill="1" applyBorder="1" applyAlignment="1"/>
    <xf numFmtId="0" fontId="13" fillId="47" borderId="11" xfId="0" applyFont="1" applyFill="1" applyBorder="1" applyAlignment="1"/>
    <xf numFmtId="9" fontId="13" fillId="2" borderId="9" xfId="0" applyNumberFormat="1" applyFont="1" applyFill="1" applyBorder="1" applyAlignment="1"/>
    <xf numFmtId="9" fontId="13" fillId="2" borderId="11" xfId="1" applyFont="1" applyFill="1" applyBorder="1" applyAlignment="1"/>
    <xf numFmtId="0" fontId="0" fillId="0" borderId="20" xfId="0" applyBorder="1"/>
    <xf numFmtId="9" fontId="0" fillId="2" borderId="20" xfId="0" applyNumberFormat="1" applyFill="1" applyBorder="1"/>
    <xf numFmtId="9" fontId="0" fillId="0" borderId="20" xfId="0" applyNumberFormat="1" applyBorder="1"/>
    <xf numFmtId="0" fontId="0" fillId="0" borderId="65" xfId="0" applyBorder="1"/>
    <xf numFmtId="0" fontId="0" fillId="0" borderId="66" xfId="0" applyBorder="1"/>
    <xf numFmtId="9" fontId="0" fillId="2" borderId="66" xfId="0" applyNumberFormat="1" applyFill="1" applyBorder="1"/>
    <xf numFmtId="0" fontId="0" fillId="0" borderId="39" xfId="0" applyBorder="1"/>
    <xf numFmtId="0" fontId="0" fillId="0" borderId="43" xfId="0" applyBorder="1"/>
    <xf numFmtId="0" fontId="0" fillId="0" borderId="44" xfId="0" applyBorder="1"/>
    <xf numFmtId="9" fontId="0" fillId="2" borderId="44" xfId="0" applyNumberFormat="1" applyFill="1" applyBorder="1"/>
    <xf numFmtId="0" fontId="0" fillId="0" borderId="20" xfId="0" applyFill="1" applyBorder="1" applyAlignment="1">
      <alignment wrapText="1"/>
    </xf>
    <xf numFmtId="4" fontId="0" fillId="7" borderId="0" xfId="0" applyNumberFormat="1" applyFont="1" applyFill="1" applyBorder="1" applyAlignment="1">
      <alignment horizontal="left" vertical="top" wrapText="1"/>
    </xf>
    <xf numFmtId="0" fontId="1" fillId="0" borderId="49" xfId="0" applyFont="1" applyBorder="1"/>
    <xf numFmtId="0" fontId="1" fillId="0" borderId="0" xfId="0" applyFont="1" applyFill="1"/>
    <xf numFmtId="0" fontId="23" fillId="0" borderId="0" xfId="4" applyFont="1" applyBorder="1"/>
    <xf numFmtId="167" fontId="0" fillId="0" borderId="36" xfId="252" applyFont="1" applyFill="1" applyBorder="1"/>
    <xf numFmtId="0" fontId="43" fillId="11" borderId="27" xfId="0" applyFont="1" applyFill="1" applyBorder="1"/>
    <xf numFmtId="0" fontId="43" fillId="0" borderId="27" xfId="0" applyFont="1" applyFill="1" applyBorder="1"/>
    <xf numFmtId="2" fontId="25" fillId="12" borderId="17" xfId="0" applyNumberFormat="1" applyFont="1" applyFill="1" applyBorder="1" applyAlignment="1">
      <alignment horizontal="left" vertical="center"/>
    </xf>
    <xf numFmtId="0" fontId="59" fillId="0" borderId="0" xfId="0" applyFont="1" applyFill="1" applyBorder="1"/>
    <xf numFmtId="167" fontId="0" fillId="0" borderId="0" xfId="252" applyFont="1" applyFill="1" applyBorder="1"/>
    <xf numFmtId="0" fontId="60" fillId="0" borderId="27" xfId="0" applyFont="1" applyFill="1" applyBorder="1"/>
    <xf numFmtId="0" fontId="60" fillId="17" borderId="27" xfId="0" applyFont="1" applyFill="1" applyBorder="1"/>
    <xf numFmtId="0" fontId="13" fillId="17" borderId="0" xfId="0" applyFont="1" applyFill="1"/>
    <xf numFmtId="0" fontId="0" fillId="0" borderId="0" xfId="0" applyFont="1" applyFill="1" applyAlignment="1">
      <alignment horizontal="right" wrapText="1"/>
    </xf>
    <xf numFmtId="0" fontId="0" fillId="0" borderId="0" xfId="0" applyFont="1" applyFill="1" applyBorder="1" applyAlignment="1">
      <alignment horizontal="right" vertical="top" wrapText="1"/>
    </xf>
    <xf numFmtId="0" fontId="24" fillId="12" borderId="23" xfId="0" applyFont="1" applyFill="1" applyBorder="1" applyAlignment="1">
      <alignment horizontal="justify" vertical="center" wrapText="1"/>
    </xf>
    <xf numFmtId="0" fontId="24" fillId="12" borderId="24" xfId="0" applyFont="1" applyFill="1" applyBorder="1" applyAlignment="1">
      <alignment horizontal="justify" vertical="center" wrapText="1"/>
    </xf>
    <xf numFmtId="0" fontId="43" fillId="0" borderId="0" xfId="0" applyFont="1" applyFill="1" applyBorder="1"/>
    <xf numFmtId="0" fontId="0" fillId="7" borderId="19" xfId="0" applyFill="1" applyBorder="1"/>
    <xf numFmtId="0" fontId="0" fillId="13" borderId="19" xfId="0" applyFill="1" applyBorder="1"/>
    <xf numFmtId="0" fontId="0" fillId="15" borderId="19" xfId="0" applyFill="1" applyBorder="1"/>
    <xf numFmtId="0" fontId="0" fillId="0" borderId="17" xfId="0" applyBorder="1" applyAlignment="1"/>
    <xf numFmtId="9" fontId="0" fillId="47" borderId="19" xfId="0" applyNumberFormat="1" applyFill="1" applyBorder="1"/>
    <xf numFmtId="0" fontId="25" fillId="5" borderId="4" xfId="0" applyFont="1" applyFill="1" applyBorder="1" applyAlignment="1">
      <alignment vertical="center" wrapText="1"/>
    </xf>
    <xf numFmtId="0" fontId="24" fillId="12" borderId="0" xfId="0" applyFont="1" applyFill="1" applyBorder="1" applyAlignment="1">
      <alignment horizontal="justify" vertical="center" wrapText="1"/>
    </xf>
    <xf numFmtId="0" fontId="24" fillId="13" borderId="0" xfId="0" applyFont="1" applyFill="1" applyBorder="1" applyAlignment="1">
      <alignment horizontal="justify" vertical="center" wrapText="1"/>
    </xf>
    <xf numFmtId="0" fontId="0" fillId="13" borderId="0" xfId="0" applyFont="1" applyFill="1" applyBorder="1" applyAlignment="1">
      <alignment horizontal="right" vertical="center" wrapText="1"/>
    </xf>
    <xf numFmtId="0" fontId="0" fillId="0" borderId="0" xfId="0" applyFont="1" applyBorder="1" applyAlignment="1">
      <alignment horizontal="right" wrapText="1"/>
    </xf>
    <xf numFmtId="4" fontId="0" fillId="15" borderId="0" xfId="0" applyNumberFormat="1" applyFont="1" applyFill="1" applyBorder="1" applyAlignment="1">
      <alignment horizontal="right" wrapText="1"/>
    </xf>
    <xf numFmtId="4" fontId="0" fillId="0" borderId="0" xfId="0" applyNumberFormat="1" applyFont="1" applyBorder="1" applyAlignment="1">
      <alignment horizontal="right" wrapText="1"/>
    </xf>
    <xf numFmtId="0" fontId="0" fillId="0" borderId="0" xfId="0" applyFont="1" applyAlignment="1">
      <alignment horizontal="center"/>
    </xf>
    <xf numFmtId="1" fontId="0" fillId="46" borderId="1" xfId="0" applyNumberFormat="1" applyFont="1" applyFill="1" applyBorder="1" applyAlignment="1">
      <alignment vertical="center"/>
    </xf>
    <xf numFmtId="1" fontId="0" fillId="46" borderId="6" xfId="0" applyNumberFormat="1" applyFont="1" applyFill="1" applyBorder="1" applyAlignment="1">
      <alignment vertical="center"/>
    </xf>
    <xf numFmtId="1" fontId="25" fillId="46" borderId="6" xfId="0" applyNumberFormat="1" applyFont="1" applyFill="1" applyBorder="1" applyAlignment="1">
      <alignment horizontal="center" vertical="center"/>
    </xf>
    <xf numFmtId="1" fontId="0" fillId="46" borderId="2" xfId="0" applyNumberFormat="1" applyFont="1" applyFill="1" applyBorder="1" applyAlignment="1">
      <alignment vertical="center"/>
    </xf>
    <xf numFmtId="4" fontId="0" fillId="0" borderId="11" xfId="0" applyNumberFormat="1" applyFont="1" applyFill="1" applyBorder="1" applyAlignment="1">
      <alignment horizontal="right" wrapText="1"/>
    </xf>
    <xf numFmtId="4" fontId="0" fillId="0" borderId="13" xfId="0" applyNumberFormat="1" applyFont="1" applyFill="1" applyBorder="1" applyAlignment="1">
      <alignment horizontal="right" wrapText="1"/>
    </xf>
    <xf numFmtId="4" fontId="0" fillId="0" borderId="18" xfId="0" applyNumberFormat="1" applyFont="1" applyFill="1" applyBorder="1" applyAlignment="1">
      <alignment horizontal="right" wrapText="1"/>
    </xf>
    <xf numFmtId="0" fontId="0" fillId="0" borderId="49" xfId="0" applyFont="1" applyFill="1" applyBorder="1"/>
    <xf numFmtId="0" fontId="0" fillId="0" borderId="49" xfId="0" applyFill="1" applyBorder="1"/>
    <xf numFmtId="0" fontId="23" fillId="0" borderId="49" xfId="4" applyFont="1" applyFill="1" applyBorder="1"/>
    <xf numFmtId="0" fontId="0" fillId="0" borderId="21" xfId="0" applyFont="1" applyBorder="1"/>
    <xf numFmtId="4" fontId="0" fillId="0" borderId="22" xfId="0" applyNumberFormat="1" applyFont="1" applyBorder="1" applyAlignment="1">
      <alignment horizontal="right" wrapText="1"/>
    </xf>
    <xf numFmtId="0" fontId="43" fillId="48" borderId="0" xfId="0" applyFont="1" applyFill="1" applyBorder="1"/>
    <xf numFmtId="0" fontId="0" fillId="15" borderId="3" xfId="0" applyFont="1" applyFill="1" applyBorder="1"/>
    <xf numFmtId="0" fontId="0" fillId="15" borderId="5" xfId="0" applyFont="1" applyFill="1" applyBorder="1" applyAlignment="1">
      <alignment horizontal="right" wrapText="1"/>
    </xf>
    <xf numFmtId="0" fontId="0" fillId="21" borderId="0" xfId="0" applyFont="1" applyFill="1"/>
    <xf numFmtId="0" fontId="0" fillId="0" borderId="3" xfId="0" applyFont="1" applyBorder="1" applyAlignment="1">
      <alignment wrapText="1"/>
    </xf>
    <xf numFmtId="3" fontId="0" fillId="0" borderId="0" xfId="0" applyNumberFormat="1" applyFont="1" applyAlignment="1">
      <alignment wrapText="1"/>
    </xf>
    <xf numFmtId="0" fontId="0" fillId="21" borderId="0" xfId="0" applyFont="1" applyFill="1" applyAlignment="1">
      <alignment wrapText="1"/>
    </xf>
    <xf numFmtId="0" fontId="0" fillId="21" borderId="0" xfId="0" applyFont="1" applyFill="1" applyBorder="1" applyAlignment="1">
      <alignment wrapText="1"/>
    </xf>
    <xf numFmtId="4" fontId="0" fillId="0" borderId="0" xfId="0" applyNumberFormat="1" applyFont="1" applyAlignment="1">
      <alignment wrapText="1"/>
    </xf>
    <xf numFmtId="2" fontId="0" fillId="0" borderId="0" xfId="0" applyNumberFormat="1" applyFont="1" applyAlignment="1">
      <alignment wrapText="1"/>
    </xf>
    <xf numFmtId="3" fontId="0" fillId="21" borderId="0" xfId="0" applyNumberFormat="1" applyFont="1" applyFill="1" applyAlignment="1">
      <alignment wrapText="1"/>
    </xf>
    <xf numFmtId="9" fontId="0" fillId="21" borderId="0" xfId="0" applyNumberFormat="1" applyFont="1" applyFill="1" applyAlignment="1">
      <alignment wrapText="1"/>
    </xf>
    <xf numFmtId="3" fontId="0" fillId="21" borderId="0" xfId="0" applyNumberFormat="1" applyFont="1" applyFill="1"/>
    <xf numFmtId="0" fontId="63" fillId="49" borderId="68" xfId="0" applyFont="1" applyFill="1" applyBorder="1" applyAlignment="1">
      <alignment horizontal="center" vertical="center"/>
    </xf>
    <xf numFmtId="0" fontId="63" fillId="49" borderId="5" xfId="0" applyFont="1" applyFill="1" applyBorder="1" applyAlignment="1">
      <alignment horizontal="center" vertical="center"/>
    </xf>
    <xf numFmtId="0" fontId="63" fillId="7" borderId="5" xfId="0" applyFont="1" applyFill="1" applyBorder="1" applyAlignment="1">
      <alignment horizontal="center" vertical="center"/>
    </xf>
    <xf numFmtId="0" fontId="63" fillId="49" borderId="36" xfId="0" applyFont="1" applyFill="1" applyBorder="1" applyAlignment="1">
      <alignment horizontal="center" vertical="center"/>
    </xf>
    <xf numFmtId="0" fontId="63" fillId="7" borderId="28" xfId="0" applyFont="1" applyFill="1" applyBorder="1" applyAlignment="1">
      <alignment vertical="center"/>
    </xf>
    <xf numFmtId="0" fontId="63" fillId="0" borderId="24" xfId="0" applyFont="1" applyBorder="1" applyAlignment="1">
      <alignment horizontal="right" vertical="center"/>
    </xf>
    <xf numFmtId="3" fontId="63" fillId="0" borderId="24" xfId="0" applyNumberFormat="1" applyFont="1" applyBorder="1" applyAlignment="1">
      <alignment horizontal="right" vertical="center"/>
    </xf>
    <xf numFmtId="0" fontId="61" fillId="0" borderId="24" xfId="0" applyFont="1" applyBorder="1" applyAlignment="1">
      <alignment horizontal="center" vertical="center"/>
    </xf>
    <xf numFmtId="0" fontId="63" fillId="0" borderId="0" xfId="0" applyFont="1" applyBorder="1" applyAlignment="1">
      <alignment horizontal="center" vertical="center"/>
    </xf>
    <xf numFmtId="173" fontId="0" fillId="0" borderId="0" xfId="117" applyNumberFormat="1" applyFont="1"/>
    <xf numFmtId="174" fontId="0" fillId="0" borderId="0" xfId="253" applyNumberFormat="1" applyFont="1"/>
    <xf numFmtId="0" fontId="63" fillId="21" borderId="28" xfId="0" applyFont="1" applyFill="1" applyBorder="1" applyAlignment="1">
      <alignment vertical="center"/>
    </xf>
    <xf numFmtId="0" fontId="63" fillId="21" borderId="24" xfId="0" applyFont="1" applyFill="1" applyBorder="1" applyAlignment="1">
      <alignment horizontal="right" vertical="center"/>
    </xf>
    <xf numFmtId="3" fontId="63" fillId="21" borderId="24" xfId="0" applyNumberFormat="1" applyFont="1" applyFill="1" applyBorder="1" applyAlignment="1">
      <alignment horizontal="right" vertical="center"/>
    </xf>
    <xf numFmtId="0" fontId="63" fillId="21" borderId="24" xfId="0" applyFont="1" applyFill="1" applyBorder="1" applyAlignment="1">
      <alignment horizontal="center" vertical="center"/>
    </xf>
    <xf numFmtId="0" fontId="63" fillId="21" borderId="0" xfId="0" applyFont="1" applyFill="1" applyBorder="1" applyAlignment="1">
      <alignment horizontal="center" vertical="center"/>
    </xf>
    <xf numFmtId="0" fontId="63" fillId="0" borderId="28" xfId="0" applyFont="1" applyBorder="1" applyAlignment="1">
      <alignment vertical="center"/>
    </xf>
    <xf numFmtId="3" fontId="63" fillId="50" borderId="24" xfId="0" applyNumberFormat="1" applyFont="1" applyFill="1" applyBorder="1" applyAlignment="1">
      <alignment horizontal="right" vertical="center"/>
    </xf>
    <xf numFmtId="0" fontId="63" fillId="0" borderId="24" xfId="0" applyFont="1" applyBorder="1" applyAlignment="1">
      <alignment horizontal="center" vertical="center"/>
    </xf>
    <xf numFmtId="3" fontId="63" fillId="0" borderId="0" xfId="0" applyNumberFormat="1" applyFont="1" applyBorder="1" applyAlignment="1">
      <alignment horizontal="center" vertical="center"/>
    </xf>
    <xf numFmtId="3" fontId="0" fillId="7" borderId="0" xfId="0" applyNumberFormat="1" applyFill="1"/>
    <xf numFmtId="0" fontId="62" fillId="51" borderId="0" xfId="0" applyFont="1" applyFill="1"/>
    <xf numFmtId="0" fontId="62" fillId="51" borderId="19" xfId="0" applyFont="1" applyFill="1" applyBorder="1"/>
    <xf numFmtId="0" fontId="65" fillId="0" borderId="0" xfId="0" applyFont="1"/>
    <xf numFmtId="0" fontId="23" fillId="0" borderId="0" xfId="0" applyFont="1"/>
    <xf numFmtId="0" fontId="0" fillId="0" borderId="9" xfId="0" applyBorder="1"/>
    <xf numFmtId="0" fontId="0" fillId="0" borderId="14" xfId="0" applyBorder="1"/>
    <xf numFmtId="0" fontId="66" fillId="0" borderId="0" xfId="0" applyFont="1"/>
    <xf numFmtId="0" fontId="61" fillId="0" borderId="12" xfId="0" applyFont="1" applyBorder="1"/>
    <xf numFmtId="0" fontId="61" fillId="0" borderId="15" xfId="0" applyFont="1" applyBorder="1"/>
    <xf numFmtId="175" fontId="23" fillId="0" borderId="0" xfId="253" applyNumberFormat="1" applyFont="1"/>
    <xf numFmtId="0" fontId="0" fillId="0" borderId="12" xfId="0" applyBorder="1"/>
    <xf numFmtId="0" fontId="0" fillId="0" borderId="15" xfId="0" applyBorder="1"/>
    <xf numFmtId="175" fontId="0" fillId="0" borderId="0" xfId="0" applyNumberFormat="1"/>
    <xf numFmtId="0" fontId="0" fillId="0" borderId="16" xfId="0" applyBorder="1"/>
    <xf numFmtId="0" fontId="1" fillId="52" borderId="1" xfId="0" applyFont="1" applyFill="1" applyBorder="1"/>
    <xf numFmtId="176" fontId="1" fillId="52" borderId="19" xfId="117" applyNumberFormat="1" applyFont="1" applyFill="1" applyBorder="1"/>
    <xf numFmtId="0" fontId="67" fillId="0" borderId="0" xfId="0" applyFont="1"/>
    <xf numFmtId="0" fontId="6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3" fontId="0" fillId="0" borderId="22" xfId="0" applyNumberFormat="1" applyFont="1" applyBorder="1"/>
    <xf numFmtId="3" fontId="0" fillId="0" borderId="36" xfId="0" applyNumberFormat="1" applyFont="1" applyBorder="1"/>
    <xf numFmtId="0" fontId="0" fillId="0" borderId="0" xfId="0" applyFont="1" applyFill="1" applyAlignment="1">
      <alignment horizontal="left" vertical="center"/>
    </xf>
    <xf numFmtId="0" fontId="25" fillId="5" borderId="69" xfId="0" applyFont="1" applyFill="1" applyBorder="1" applyAlignment="1">
      <alignment vertical="center" wrapText="1"/>
    </xf>
    <xf numFmtId="0" fontId="25" fillId="5" borderId="70" xfId="0" applyFont="1" applyFill="1" applyBorder="1" applyAlignment="1">
      <alignment vertical="center" wrapText="1"/>
    </xf>
    <xf numFmtId="0" fontId="13" fillId="0" borderId="0" xfId="0" applyFont="1" applyFill="1"/>
    <xf numFmtId="3" fontId="70" fillId="0" borderId="0" xfId="0" applyNumberFormat="1" applyFont="1"/>
    <xf numFmtId="3" fontId="71" fillId="0" borderId="0" xfId="0" applyNumberFormat="1" applyFont="1"/>
    <xf numFmtId="3" fontId="13" fillId="0" borderId="0" xfId="0" applyNumberFormat="1" applyFont="1"/>
    <xf numFmtId="3" fontId="71" fillId="53" borderId="65" xfId="0" applyNumberFormat="1" applyFont="1" applyFill="1" applyBorder="1"/>
    <xf numFmtId="3" fontId="72" fillId="53" borderId="66" xfId="0" applyNumberFormat="1" applyFont="1" applyFill="1" applyBorder="1"/>
    <xf numFmtId="3" fontId="72" fillId="53" borderId="67" xfId="0" applyNumberFormat="1" applyFont="1" applyFill="1" applyBorder="1" applyAlignment="1">
      <alignment horizontal="center"/>
    </xf>
    <xf numFmtId="3" fontId="73" fillId="0" borderId="39" xfId="0" applyNumberFormat="1" applyFont="1" applyBorder="1"/>
    <xf numFmtId="4" fontId="73" fillId="0" borderId="19" xfId="0" applyNumberFormat="1" applyFont="1" applyBorder="1"/>
    <xf numFmtId="10" fontId="13" fillId="0" borderId="40" xfId="253" applyNumberFormat="1" applyFont="1" applyBorder="1"/>
    <xf numFmtId="3" fontId="13" fillId="0" borderId="39" xfId="0" applyNumberFormat="1" applyFont="1" applyBorder="1"/>
    <xf numFmtId="4" fontId="75" fillId="0" borderId="45" xfId="0" applyNumberFormat="1" applyFont="1" applyFill="1" applyBorder="1"/>
    <xf numFmtId="3" fontId="74" fillId="0" borderId="0" xfId="0" applyNumberFormat="1" applyFont="1" applyFill="1" applyBorder="1"/>
    <xf numFmtId="4" fontId="73" fillId="0" borderId="0" xfId="0" applyNumberFormat="1" applyFont="1" applyFill="1" applyBorder="1"/>
    <xf numFmtId="4" fontId="13" fillId="0" borderId="0" xfId="0" applyNumberFormat="1" applyFont="1" applyFill="1" applyBorder="1"/>
    <xf numFmtId="3" fontId="71" fillId="53" borderId="19" xfId="0" applyNumberFormat="1" applyFont="1" applyFill="1" applyBorder="1"/>
    <xf numFmtId="3" fontId="71" fillId="53" borderId="19" xfId="0" applyNumberFormat="1" applyFont="1" applyFill="1" applyBorder="1" applyAlignment="1">
      <alignment horizontal="center"/>
    </xf>
    <xf numFmtId="3" fontId="73" fillId="0" borderId="19" xfId="0" applyNumberFormat="1" applyFont="1" applyBorder="1"/>
    <xf numFmtId="10" fontId="13" fillId="0" borderId="19" xfId="253" applyNumberFormat="1" applyFont="1" applyBorder="1" applyAlignment="1">
      <alignment horizontal="center"/>
    </xf>
    <xf numFmtId="4" fontId="74" fillId="0" borderId="19" xfId="0" applyNumberFormat="1" applyFont="1" applyBorder="1"/>
    <xf numFmtId="3" fontId="13" fillId="0" borderId="19" xfId="0" applyNumberFormat="1" applyFont="1" applyBorder="1"/>
    <xf numFmtId="10" fontId="0" fillId="0" borderId="19" xfId="253" applyNumberFormat="1" applyFont="1" applyBorder="1" applyAlignment="1">
      <alignment horizontal="center"/>
    </xf>
    <xf numFmtId="4" fontId="13" fillId="0" borderId="19" xfId="0" applyNumberFormat="1" applyFont="1" applyFill="1" applyBorder="1" applyAlignment="1">
      <alignment horizontal="center"/>
    </xf>
    <xf numFmtId="3" fontId="13" fillId="0" borderId="0" xfId="0" applyNumberFormat="1" applyFont="1" applyFill="1" applyBorder="1"/>
    <xf numFmtId="3" fontId="76" fillId="53" borderId="19" xfId="0" applyNumberFormat="1" applyFont="1" applyFill="1" applyBorder="1"/>
    <xf numFmtId="4" fontId="76" fillId="53" borderId="19" xfId="0" applyNumberFormat="1" applyFont="1" applyFill="1" applyBorder="1"/>
    <xf numFmtId="3" fontId="77" fillId="53" borderId="43" xfId="0" applyNumberFormat="1" applyFont="1" applyFill="1" applyBorder="1"/>
    <xf numFmtId="4" fontId="77" fillId="53" borderId="44" xfId="0" applyNumberFormat="1" applyFont="1" applyFill="1" applyBorder="1"/>
    <xf numFmtId="1" fontId="1" fillId="0" borderId="0" xfId="0" applyNumberFormat="1" applyFont="1"/>
    <xf numFmtId="0" fontId="78" fillId="54" borderId="71" xfId="0" applyFont="1" applyFill="1" applyBorder="1" applyAlignment="1">
      <alignment wrapText="1"/>
    </xf>
    <xf numFmtId="0" fontId="78" fillId="0" borderId="71" xfId="0" applyFont="1" applyBorder="1" applyAlignment="1">
      <alignment horizontal="right"/>
    </xf>
    <xf numFmtId="3" fontId="0" fillId="0" borderId="0" xfId="0" applyNumberFormat="1" applyFont="1" applyAlignment="1">
      <alignment horizontal="right" wrapText="1"/>
    </xf>
    <xf numFmtId="0" fontId="78" fillId="54" borderId="72" xfId="0" applyFont="1" applyFill="1" applyBorder="1" applyAlignment="1">
      <alignment wrapText="1"/>
    </xf>
    <xf numFmtId="0" fontId="78" fillId="54" borderId="73" xfId="0" applyFont="1" applyFill="1" applyBorder="1" applyAlignment="1">
      <alignment wrapText="1"/>
    </xf>
    <xf numFmtId="0" fontId="78" fillId="54" borderId="74" xfId="0" applyFont="1" applyFill="1" applyBorder="1" applyAlignment="1">
      <alignment wrapText="1"/>
    </xf>
    <xf numFmtId="3" fontId="78" fillId="0" borderId="75" xfId="0" applyNumberFormat="1" applyFont="1" applyBorder="1" applyAlignment="1">
      <alignment horizontal="right"/>
    </xf>
    <xf numFmtId="3" fontId="78" fillId="0" borderId="76" xfId="0" applyNumberFormat="1" applyFont="1" applyBorder="1" applyAlignment="1">
      <alignment horizontal="right"/>
    </xf>
    <xf numFmtId="3" fontId="78" fillId="0" borderId="24" xfId="0" applyNumberFormat="1" applyFont="1" applyBorder="1" applyAlignment="1">
      <alignment horizontal="right"/>
    </xf>
    <xf numFmtId="167" fontId="0" fillId="0" borderId="0" xfId="0" applyNumberFormat="1" applyFont="1" applyAlignment="1">
      <alignment horizontal="right" wrapText="1"/>
    </xf>
    <xf numFmtId="177" fontId="0" fillId="0" borderId="0" xfId="0" applyNumberFormat="1" applyFont="1" applyAlignment="1">
      <alignment horizontal="right" wrapText="1"/>
    </xf>
    <xf numFmtId="178" fontId="0" fillId="0" borderId="0" xfId="0" applyNumberFormat="1" applyFont="1"/>
    <xf numFmtId="167" fontId="0" fillId="15" borderId="0" xfId="0" applyNumberFormat="1" applyFont="1" applyFill="1" applyAlignment="1">
      <alignment horizontal="right" wrapText="1"/>
    </xf>
    <xf numFmtId="177" fontId="0" fillId="15" borderId="0" xfId="0" applyNumberFormat="1" applyFont="1" applyFill="1" applyAlignment="1">
      <alignment horizontal="right" wrapText="1"/>
    </xf>
    <xf numFmtId="178" fontId="0" fillId="15" borderId="0" xfId="0" applyNumberFormat="1" applyFont="1" applyFill="1"/>
    <xf numFmtId="4" fontId="0" fillId="0" borderId="36" xfId="0" applyNumberFormat="1" applyFont="1" applyFill="1" applyBorder="1" applyAlignment="1">
      <alignment horizontal="right" wrapText="1"/>
    </xf>
    <xf numFmtId="0" fontId="78" fillId="54" borderId="0" xfId="0" applyFont="1" applyFill="1" applyBorder="1" applyAlignment="1">
      <alignment wrapText="1"/>
    </xf>
    <xf numFmtId="0" fontId="78" fillId="54" borderId="77" xfId="0" applyFont="1" applyFill="1" applyBorder="1" applyAlignment="1">
      <alignment wrapText="1"/>
    </xf>
    <xf numFmtId="0" fontId="78" fillId="54" borderId="22" xfId="0" applyFont="1" applyFill="1" applyBorder="1" applyAlignment="1">
      <alignment wrapText="1"/>
    </xf>
    <xf numFmtId="0" fontId="0" fillId="0" borderId="78" xfId="0" applyFont="1" applyBorder="1"/>
    <xf numFmtId="0" fontId="0" fillId="0" borderId="24" xfId="0" applyFont="1" applyBorder="1"/>
    <xf numFmtId="0" fontId="78" fillId="0" borderId="0" xfId="0" applyFont="1" applyFill="1" applyBorder="1" applyAlignment="1">
      <alignment wrapText="1"/>
    </xf>
    <xf numFmtId="9" fontId="0" fillId="0" borderId="0" xfId="0" applyNumberFormat="1" applyFont="1" applyFill="1" applyBorder="1"/>
    <xf numFmtId="3" fontId="78" fillId="0" borderId="0" xfId="0" applyNumberFormat="1" applyFont="1" applyFill="1" applyBorder="1" applyAlignment="1">
      <alignment horizontal="right"/>
    </xf>
    <xf numFmtId="3" fontId="0" fillId="0" borderId="0" xfId="0" applyNumberFormat="1" applyFont="1" applyFill="1" applyBorder="1"/>
    <xf numFmtId="177" fontId="0" fillId="0" borderId="0" xfId="0" applyNumberFormat="1" applyFont="1" applyFill="1" applyAlignment="1">
      <alignment horizontal="right" wrapText="1"/>
    </xf>
    <xf numFmtId="178" fontId="0" fillId="0" borderId="0" xfId="0" applyNumberFormat="1" applyFont="1" applyFill="1"/>
    <xf numFmtId="0" fontId="0" fillId="21" borderId="0" xfId="0" applyFont="1" applyFill="1" applyAlignment="1">
      <alignment horizontal="right" wrapText="1"/>
    </xf>
    <xf numFmtId="0" fontId="0" fillId="0" borderId="0" xfId="0" applyFont="1" applyAlignment="1">
      <alignment horizontal="center"/>
    </xf>
    <xf numFmtId="0" fontId="17" fillId="9" borderId="26" xfId="0" applyFont="1" applyFill="1" applyBorder="1" applyAlignment="1">
      <alignment horizontal="center" wrapText="1"/>
    </xf>
    <xf numFmtId="0" fontId="17" fillId="9" borderId="37" xfId="0" applyFont="1" applyFill="1" applyBorder="1" applyAlignment="1">
      <alignment horizontal="center" wrapText="1"/>
    </xf>
    <xf numFmtId="2" fontId="17" fillId="9" borderId="33" xfId="0" applyNumberFormat="1" applyFont="1" applyFill="1" applyBorder="1" applyAlignment="1">
      <alignment horizontal="center"/>
    </xf>
    <xf numFmtId="2" fontId="17" fillId="9" borderId="37" xfId="0" applyNumberFormat="1" applyFont="1" applyFill="1" applyBorder="1" applyAlignment="1">
      <alignment horizontal="center"/>
    </xf>
    <xf numFmtId="0" fontId="14" fillId="0" borderId="19" xfId="0" applyFont="1" applyBorder="1" applyAlignment="1">
      <alignment horizontal="center"/>
    </xf>
    <xf numFmtId="0" fontId="14" fillId="18" borderId="30" xfId="0" applyFont="1" applyFill="1" applyBorder="1" applyAlignment="1">
      <alignment horizontal="center"/>
    </xf>
    <xf numFmtId="0" fontId="14" fillId="18" borderId="31" xfId="0" applyFont="1" applyFill="1" applyBorder="1" applyAlignment="1">
      <alignment horizontal="center"/>
    </xf>
    <xf numFmtId="0" fontId="14" fillId="18" borderId="32" xfId="0" applyFont="1" applyFill="1" applyBorder="1" applyAlignment="1">
      <alignment horizontal="center"/>
    </xf>
    <xf numFmtId="3" fontId="9" fillId="15" borderId="19" xfId="0" applyNumberFormat="1" applyFont="1" applyFill="1" applyBorder="1" applyAlignment="1">
      <alignment horizontal="center" vertical="center"/>
    </xf>
    <xf numFmtId="3" fontId="9" fillId="15" borderId="1" xfId="0" applyNumberFormat="1" applyFont="1" applyFill="1" applyBorder="1" applyAlignment="1">
      <alignment horizontal="left"/>
    </xf>
    <xf numFmtId="3" fontId="9" fillId="15" borderId="6" xfId="0" applyNumberFormat="1" applyFont="1" applyFill="1" applyBorder="1" applyAlignment="1">
      <alignment horizontal="left"/>
    </xf>
    <xf numFmtId="3" fontId="9" fillId="15" borderId="2" xfId="0" applyNumberFormat="1" applyFont="1" applyFill="1" applyBorder="1" applyAlignment="1">
      <alignment horizontal="left"/>
    </xf>
    <xf numFmtId="3" fontId="9" fillId="15" borderId="19" xfId="0" applyNumberFormat="1" applyFont="1" applyFill="1" applyBorder="1" applyAlignment="1">
      <alignment horizontal="left"/>
    </xf>
    <xf numFmtId="3" fontId="9" fillId="15" borderId="1" xfId="0" applyNumberFormat="1" applyFont="1" applyFill="1" applyBorder="1" applyAlignment="1">
      <alignment horizontal="center"/>
    </xf>
    <xf numFmtId="3" fontId="9" fillId="15" borderId="6" xfId="0" applyNumberFormat="1" applyFont="1" applyFill="1" applyBorder="1" applyAlignment="1">
      <alignment horizontal="center"/>
    </xf>
    <xf numFmtId="3" fontId="9" fillId="15" borderId="2" xfId="0" applyNumberFormat="1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3" fillId="5" borderId="19" xfId="0" applyFont="1" applyFill="1" applyBorder="1" applyAlignment="1">
      <alignment horizontal="center" vertical="center" wrapText="1"/>
    </xf>
    <xf numFmtId="0" fontId="13" fillId="5" borderId="14" xfId="0" applyFont="1" applyFill="1" applyBorder="1" applyAlignment="1">
      <alignment horizontal="center" vertical="center" wrapText="1"/>
    </xf>
    <xf numFmtId="0" fontId="13" fillId="45" borderId="19" xfId="0" applyFont="1" applyFill="1" applyBorder="1" applyAlignment="1">
      <alignment horizontal="center"/>
    </xf>
    <xf numFmtId="0" fontId="13" fillId="2" borderId="19" xfId="0" applyFont="1" applyFill="1" applyBorder="1" applyAlignment="1">
      <alignment horizontal="center"/>
    </xf>
    <xf numFmtId="0" fontId="13" fillId="5" borderId="19" xfId="0" applyFont="1" applyFill="1" applyBorder="1" applyAlignment="1">
      <alignment horizontal="center"/>
    </xf>
    <xf numFmtId="0" fontId="13" fillId="47" borderId="19" xfId="0" applyFont="1" applyFill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5" fillId="0" borderId="2" xfId="0" applyFont="1" applyBorder="1" applyAlignment="1">
      <alignment horizontal="center"/>
    </xf>
    <xf numFmtId="0" fontId="25" fillId="0" borderId="1" xfId="0" applyFont="1" applyFill="1" applyBorder="1" applyAlignment="1">
      <alignment horizontal="center"/>
    </xf>
    <xf numFmtId="0" fontId="25" fillId="0" borderId="2" xfId="0" applyFont="1" applyFill="1" applyBorder="1" applyAlignment="1">
      <alignment horizontal="center"/>
    </xf>
    <xf numFmtId="0" fontId="24" fillId="6" borderId="1" xfId="0" applyFont="1" applyFill="1" applyBorder="1" applyAlignment="1">
      <alignment horizontal="center"/>
    </xf>
    <xf numFmtId="0" fontId="24" fillId="6" borderId="6" xfId="0" applyFont="1" applyFill="1" applyBorder="1" applyAlignment="1">
      <alignment horizontal="center"/>
    </xf>
    <xf numFmtId="0" fontId="24" fillId="6" borderId="2" xfId="0" applyFont="1" applyFill="1" applyBorder="1" applyAlignment="1">
      <alignment horizontal="center"/>
    </xf>
    <xf numFmtId="0" fontId="0" fillId="13" borderId="21" xfId="0" applyFont="1" applyFill="1" applyBorder="1" applyAlignment="1">
      <alignment horizontal="center" vertical="center"/>
    </xf>
    <xf numFmtId="0" fontId="0" fillId="13" borderId="23" xfId="0" applyFont="1" applyFill="1" applyBorder="1" applyAlignment="1">
      <alignment horizontal="center" vertical="center"/>
    </xf>
    <xf numFmtId="3" fontId="20" fillId="0" borderId="0" xfId="3" applyNumberFormat="1" applyFont="1" applyFill="1" applyBorder="1" applyAlignment="1">
      <alignment horizontal="center" wrapText="1"/>
    </xf>
    <xf numFmtId="0" fontId="25" fillId="0" borderId="0" xfId="0" applyFont="1" applyFill="1" applyBorder="1" applyAlignment="1">
      <alignment horizontal="center"/>
    </xf>
    <xf numFmtId="0" fontId="25" fillId="0" borderId="0" xfId="0" applyFont="1" applyBorder="1" applyAlignment="1">
      <alignment horizontal="center"/>
    </xf>
    <xf numFmtId="0" fontId="0" fillId="0" borderId="17" xfId="0" applyBorder="1" applyAlignment="1">
      <alignment horizontal="center"/>
    </xf>
    <xf numFmtId="9" fontId="0" fillId="47" borderId="1" xfId="0" applyNumberFormat="1" applyFill="1" applyBorder="1" applyAlignment="1">
      <alignment horizontal="center"/>
    </xf>
    <xf numFmtId="9" fontId="0" fillId="47" borderId="6" xfId="0" applyNumberFormat="1" applyFill="1" applyBorder="1" applyAlignment="1">
      <alignment horizontal="center"/>
    </xf>
    <xf numFmtId="9" fontId="0" fillId="47" borderId="2" xfId="0" applyNumberFormat="1" applyFill="1" applyBorder="1" applyAlignment="1">
      <alignment horizontal="center"/>
    </xf>
    <xf numFmtId="9" fontId="0" fillId="0" borderId="0" xfId="1" applyFont="1"/>
    <xf numFmtId="9" fontId="0" fillId="0" borderId="0" xfId="0" applyNumberFormat="1" applyFont="1" applyAlignment="1">
      <alignment horizontal="right" wrapText="1"/>
    </xf>
    <xf numFmtId="3" fontId="0" fillId="0" borderId="0" xfId="0" applyNumberFormat="1"/>
  </cellXfs>
  <cellStyles count="255">
    <cellStyle name="20% - Accent1" xfId="6"/>
    <cellStyle name="20% - Accent1 2" xfId="7"/>
    <cellStyle name="20% - Accent2" xfId="8"/>
    <cellStyle name="20% - Accent2 2" xfId="9"/>
    <cellStyle name="20% - Accent3" xfId="10"/>
    <cellStyle name="20% - Accent3 2" xfId="11"/>
    <cellStyle name="20% - Accent4" xfId="12"/>
    <cellStyle name="20% - Accent4 2" xfId="13"/>
    <cellStyle name="20% - Accent5" xfId="14"/>
    <cellStyle name="20% - Accent5 2" xfId="15"/>
    <cellStyle name="20% - Accent6" xfId="16"/>
    <cellStyle name="20% - Accent6 2" xfId="17"/>
    <cellStyle name="40% - Accent1" xfId="18"/>
    <cellStyle name="40% - Accent1 2" xfId="19"/>
    <cellStyle name="40% - Accent2" xfId="20"/>
    <cellStyle name="40% - Accent2 2" xfId="21"/>
    <cellStyle name="40% - Accent3" xfId="22"/>
    <cellStyle name="40% - Accent3 2" xfId="23"/>
    <cellStyle name="40% - Accent4" xfId="24"/>
    <cellStyle name="40% - Accent4 2" xfId="25"/>
    <cellStyle name="40% - Accent5" xfId="26"/>
    <cellStyle name="40% - Accent5 2" xfId="27"/>
    <cellStyle name="40% - Accent6" xfId="28"/>
    <cellStyle name="40% - Accent6 2" xfId="29"/>
    <cellStyle name="60% - Accent1" xfId="30"/>
    <cellStyle name="60% - Accent1 2" xfId="31"/>
    <cellStyle name="60% - Accent2" xfId="32"/>
    <cellStyle name="60% - Accent2 2" xfId="33"/>
    <cellStyle name="60% - Accent3" xfId="34"/>
    <cellStyle name="60% - Accent3 2" xfId="35"/>
    <cellStyle name="60% - Accent4" xfId="36"/>
    <cellStyle name="60% - Accent4 2" xfId="37"/>
    <cellStyle name="60% - Accent5" xfId="38"/>
    <cellStyle name="60% - Accent5 2" xfId="39"/>
    <cellStyle name="60% - Accent6" xfId="40"/>
    <cellStyle name="60% - Accent6 2" xfId="41"/>
    <cellStyle name="Accent1" xfId="42"/>
    <cellStyle name="Accent1 2" xfId="43"/>
    <cellStyle name="Accent2" xfId="44"/>
    <cellStyle name="Accent2 2" xfId="45"/>
    <cellStyle name="Accent3" xfId="46"/>
    <cellStyle name="Accent3 2" xfId="47"/>
    <cellStyle name="Accent4" xfId="48"/>
    <cellStyle name="Accent4 2" xfId="49"/>
    <cellStyle name="Accent5" xfId="50"/>
    <cellStyle name="Accent5 2" xfId="51"/>
    <cellStyle name="Accent6" xfId="52"/>
    <cellStyle name="Accent6 2" xfId="53"/>
    <cellStyle name="Bad" xfId="54"/>
    <cellStyle name="Bad 2" xfId="55"/>
    <cellStyle name="Border" xfId="56"/>
    <cellStyle name="Buena 2" xfId="57"/>
    <cellStyle name="Buena 3" xfId="58"/>
    <cellStyle name="Calculation" xfId="59"/>
    <cellStyle name="Calculation 2" xfId="60"/>
    <cellStyle name="Celda de comprobación 2" xfId="61"/>
    <cellStyle name="Celda de comprobación 3" xfId="62"/>
    <cellStyle name="Celda vinculada 2" xfId="63"/>
    <cellStyle name="Celda vinculada 3" xfId="64"/>
    <cellStyle name="Check Cell" xfId="65"/>
    <cellStyle name="Check Cell 2" xfId="66"/>
    <cellStyle name="Comma [0] 2" xfId="67"/>
    <cellStyle name="Comma 10" xfId="68"/>
    <cellStyle name="Comma 2" xfId="69"/>
    <cellStyle name="Comma 2 2" xfId="70"/>
    <cellStyle name="Comma 3" xfId="71"/>
    <cellStyle name="Comma 4" xfId="72"/>
    <cellStyle name="Comma 4 2" xfId="73"/>
    <cellStyle name="Comma 4 2 2" xfId="74"/>
    <cellStyle name="Comma 5" xfId="75"/>
    <cellStyle name="Comma 50" xfId="76"/>
    <cellStyle name="Comma 6" xfId="77"/>
    <cellStyle name="Comma 6 2" xfId="78"/>
    <cellStyle name="Comma 7" xfId="79"/>
    <cellStyle name="Comma 7 2" xfId="80"/>
    <cellStyle name="Comma 7 3" xfId="81"/>
    <cellStyle name="Comma 7 4" xfId="82"/>
    <cellStyle name="Comma 8" xfId="83"/>
    <cellStyle name="Comma 9" xfId="84"/>
    <cellStyle name="Currency 2" xfId="85"/>
    <cellStyle name="Currency 3" xfId="86"/>
    <cellStyle name="Encabezado 4 2" xfId="87"/>
    <cellStyle name="Encabezado 4 3" xfId="88"/>
    <cellStyle name="Entrada 2" xfId="89"/>
    <cellStyle name="Entrada 3" xfId="90"/>
    <cellStyle name="Euro" xfId="254"/>
    <cellStyle name="Explanatory Text" xfId="91"/>
    <cellStyle name="Explanatory Text 2" xfId="92"/>
    <cellStyle name="Good" xfId="93"/>
    <cellStyle name="Good 2" xfId="94"/>
    <cellStyle name="Heading 1" xfId="95"/>
    <cellStyle name="Heading 1 2" xfId="96"/>
    <cellStyle name="Heading 2" xfId="97"/>
    <cellStyle name="Heading 2 2" xfId="98"/>
    <cellStyle name="Heading 2 2 2" xfId="99"/>
    <cellStyle name="Heading 2 2 3" xfId="100"/>
    <cellStyle name="Heading 2 2 4" xfId="101"/>
    <cellStyle name="Heading 2 3" xfId="102"/>
    <cellStyle name="Heading 2 4" xfId="103"/>
    <cellStyle name="Heading 2 5" xfId="104"/>
    <cellStyle name="Heading 3" xfId="105"/>
    <cellStyle name="Heading 3 2" xfId="106"/>
    <cellStyle name="Heading 4" xfId="107"/>
    <cellStyle name="Heading 4 2" xfId="108"/>
    <cellStyle name="Hipervínculo 2" xfId="109"/>
    <cellStyle name="Input" xfId="110"/>
    <cellStyle name="Input 2" xfId="111"/>
    <cellStyle name="Linked Cell" xfId="112"/>
    <cellStyle name="Linked Cell 2" xfId="113"/>
    <cellStyle name="Millares" xfId="2" builtinId="3"/>
    <cellStyle name="Millares 2" xfId="114"/>
    <cellStyle name="Millares 2 2" xfId="115"/>
    <cellStyle name="Millares 2 3" xfId="116"/>
    <cellStyle name="Millares 2 4" xfId="117"/>
    <cellStyle name="Millares 2 5" xfId="118"/>
    <cellStyle name="Millares 2 6" xfId="119"/>
    <cellStyle name="Millares 2 7" xfId="120"/>
    <cellStyle name="Millares 2 8" xfId="121"/>
    <cellStyle name="Millares 3" xfId="122"/>
    <cellStyle name="Millares 3 2" xfId="123"/>
    <cellStyle name="Millares 3 3" xfId="124"/>
    <cellStyle name="Millares 3 4" xfId="125"/>
    <cellStyle name="Millares 3 5" xfId="126"/>
    <cellStyle name="Millares 3 6" xfId="127"/>
    <cellStyle name="Millares 3 7" xfId="128"/>
    <cellStyle name="Millares 4" xfId="129"/>
    <cellStyle name="Millares 4 2" xfId="130"/>
    <cellStyle name="Millares 5" xfId="131"/>
    <cellStyle name="Millares 5 2" xfId="132"/>
    <cellStyle name="Millares 5 3" xfId="133"/>
    <cellStyle name="Millares 5 4" xfId="134"/>
    <cellStyle name="Millares 6" xfId="252"/>
    <cellStyle name="Moneda 2" xfId="135"/>
    <cellStyle name="Moneda 3" xfId="136"/>
    <cellStyle name="Moneda 3 2" xfId="137"/>
    <cellStyle name="Moneda 4" xfId="138"/>
    <cellStyle name="Moneda 4 2" xfId="139"/>
    <cellStyle name="Moneda 5" xfId="140"/>
    <cellStyle name="Neutral 2" xfId="141"/>
    <cellStyle name="Neutral 3" xfId="142"/>
    <cellStyle name="Normal" xfId="0" builtinId="0"/>
    <cellStyle name="Normal 2" xfId="4"/>
    <cellStyle name="Normal 2 2" xfId="143"/>
    <cellStyle name="Normal 2 2 2" xfId="144"/>
    <cellStyle name="Normal 2 2 2 2" xfId="145"/>
    <cellStyle name="Normal 2 2 2 2 2" xfId="146"/>
    <cellStyle name="Normal 2 2 2 3" xfId="147"/>
    <cellStyle name="Normal 2 2 2 3 2" xfId="148"/>
    <cellStyle name="Normal 2 2 2 4" xfId="149"/>
    <cellStyle name="Normal 2 2 3" xfId="150"/>
    <cellStyle name="Normal 2 2 3 2" xfId="151"/>
    <cellStyle name="Normal 2 2 4" xfId="152"/>
    <cellStyle name="Normal 2 2 4 2" xfId="153"/>
    <cellStyle name="Normal 2 2 5" xfId="154"/>
    <cellStyle name="Normal 2 3" xfId="155"/>
    <cellStyle name="Normal 2 3 2" xfId="156"/>
    <cellStyle name="Normal 2 3 2 2" xfId="157"/>
    <cellStyle name="Normal 2 3 3" xfId="158"/>
    <cellStyle name="Normal 2 3 3 2" xfId="159"/>
    <cellStyle name="Normal 2 3 4" xfId="160"/>
    <cellStyle name="Normal 2 4" xfId="161"/>
    <cellStyle name="Normal 2 4 2" xfId="162"/>
    <cellStyle name="Normal 2 4 3" xfId="163"/>
    <cellStyle name="Normal 2 5" xfId="164"/>
    <cellStyle name="Normal 2 5 2" xfId="165"/>
    <cellStyle name="Normal 2 6" xfId="166"/>
    <cellStyle name="Normal 2 7" xfId="167"/>
    <cellStyle name="Normal 2 8" xfId="168"/>
    <cellStyle name="Normal 2 9" xfId="169"/>
    <cellStyle name="Normal 3" xfId="170"/>
    <cellStyle name="Normal 3 2" xfId="171"/>
    <cellStyle name="Normal 3 2 2" xfId="172"/>
    <cellStyle name="Normal 3 2 3" xfId="173"/>
    <cellStyle name="Normal 3 2 4" xfId="174"/>
    <cellStyle name="Normal 3 2 5" xfId="175"/>
    <cellStyle name="Normal 3 3" xfId="176"/>
    <cellStyle name="Normal 3 3 2" xfId="177"/>
    <cellStyle name="Normal 3 4" xfId="178"/>
    <cellStyle name="Normal 3 5" xfId="179"/>
    <cellStyle name="Normal 3 6" xfId="180"/>
    <cellStyle name="Normal 3 7" xfId="181"/>
    <cellStyle name="Normal 3 8" xfId="182"/>
    <cellStyle name="Normal 3 9" xfId="183"/>
    <cellStyle name="Normal 4" xfId="184"/>
    <cellStyle name="Normal 4 2" xfId="185"/>
    <cellStyle name="Normal 4 3" xfId="186"/>
    <cellStyle name="Normal 4 4" xfId="187"/>
    <cellStyle name="Normal 4 5" xfId="188"/>
    <cellStyle name="Normal 4 6" xfId="189"/>
    <cellStyle name="Normal 4 7" xfId="190"/>
    <cellStyle name="Normal 5" xfId="191"/>
    <cellStyle name="Normal 5 2" xfId="192"/>
    <cellStyle name="Normal 5 3" xfId="193"/>
    <cellStyle name="Normal 5 4" xfId="194"/>
    <cellStyle name="Normal 5 5" xfId="195"/>
    <cellStyle name="Normal 5 6" xfId="196"/>
    <cellStyle name="Normal 5 7" xfId="197"/>
    <cellStyle name="Normal 5 8" xfId="198"/>
    <cellStyle name="Normal 6" xfId="199"/>
    <cellStyle name="Normal 6 2" xfId="200"/>
    <cellStyle name="Normal 6 3" xfId="201"/>
    <cellStyle name="Normal 6 4" xfId="202"/>
    <cellStyle name="Normal 6 5" xfId="203"/>
    <cellStyle name="Normal 6 6" xfId="204"/>
    <cellStyle name="Normal 7" xfId="205"/>
    <cellStyle name="Normal 7 2" xfId="206"/>
    <cellStyle name="Normal 8" xfId="5"/>
    <cellStyle name="Normal 8 2" xfId="207"/>
    <cellStyle name="Normal 8 3" xfId="208"/>
    <cellStyle name="Normal 8 4" xfId="209"/>
    <cellStyle name="Notas 2" xfId="210"/>
    <cellStyle name="Notas 3" xfId="211"/>
    <cellStyle name="Note" xfId="212"/>
    <cellStyle name="Note 2" xfId="213"/>
    <cellStyle name="Output" xfId="214"/>
    <cellStyle name="Output 2" xfId="215"/>
    <cellStyle name="Percent 2" xfId="216"/>
    <cellStyle name="Percent 2 2" xfId="217"/>
    <cellStyle name="Percent 2 2 2" xfId="218"/>
    <cellStyle name="Percent 2 2 2 2" xfId="219"/>
    <cellStyle name="Percent 2 2 3" xfId="220"/>
    <cellStyle name="Percent 2 2 3 2" xfId="221"/>
    <cellStyle name="Percent 2 3" xfId="222"/>
    <cellStyle name="Percent 2 3 2" xfId="223"/>
    <cellStyle name="Percent 2 4" xfId="224"/>
    <cellStyle name="Percent 2 4 2" xfId="225"/>
    <cellStyle name="Percent 2 5" xfId="226"/>
    <cellStyle name="Percent 2 6" xfId="227"/>
    <cellStyle name="Percent 2 7" xfId="228"/>
    <cellStyle name="Percent 2 8" xfId="229"/>
    <cellStyle name="Percent 3" xfId="230"/>
    <cellStyle name="Percent 4" xfId="231"/>
    <cellStyle name="Porcentaje" xfId="1" builtinId="5"/>
    <cellStyle name="Porcentaje 2" xfId="232"/>
    <cellStyle name="Porcentaje 3" xfId="233"/>
    <cellStyle name="Porcentaje 3 2" xfId="234"/>
    <cellStyle name="Porcentaje 4" xfId="235"/>
    <cellStyle name="Porcentaje 4 2" xfId="236"/>
    <cellStyle name="Porcentaje 5" xfId="237"/>
    <cellStyle name="Porcentaje 6" xfId="253"/>
    <cellStyle name="Salida" xfId="3" builtinId="21"/>
    <cellStyle name="Texto de advertencia 2" xfId="238"/>
    <cellStyle name="Texto de advertencia 3" xfId="239"/>
    <cellStyle name="Title" xfId="240"/>
    <cellStyle name="Title 2" xfId="241"/>
    <cellStyle name="Title 2 2" xfId="242"/>
    <cellStyle name="Title 2 3" xfId="243"/>
    <cellStyle name="Title 2 4" xfId="244"/>
    <cellStyle name="Title 3" xfId="245"/>
    <cellStyle name="Title 4" xfId="246"/>
    <cellStyle name="Title 5" xfId="247"/>
    <cellStyle name="Total 2" xfId="248"/>
    <cellStyle name="Total 3" xfId="249"/>
    <cellStyle name="Warning Text" xfId="250"/>
    <cellStyle name="Warning Text 2" xfId="25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'2'!$A$2:$A$23</c:f>
              <c:numCache>
                <c:formatCode>#,##0</c:formatCode>
                <c:ptCount val="22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'2'!$J$2:$J$23</c:f>
              <c:numCache>
                <c:formatCode>#,##0</c:formatCode>
                <c:ptCount val="22"/>
                <c:pt idx="0">
                  <c:v>2574038.9314525612</c:v>
                </c:pt>
                <c:pt idx="1">
                  <c:v>5211378.9047997519</c:v>
                </c:pt>
                <c:pt idx="2">
                  <c:v>6486366.2238884475</c:v>
                </c:pt>
                <c:pt idx="3">
                  <c:v>7317528.8919001203</c:v>
                </c:pt>
                <c:pt idx="4">
                  <c:v>8073122.4226495326</c:v>
                </c:pt>
                <c:pt idx="5">
                  <c:v>8691049.8899351303</c:v>
                </c:pt>
                <c:pt idx="6">
                  <c:v>9032071.3687707279</c:v>
                </c:pt>
                <c:pt idx="7">
                  <c:v>9373092.8476063255</c:v>
                </c:pt>
                <c:pt idx="8">
                  <c:v>9991020.3148919232</c:v>
                </c:pt>
                <c:pt idx="9">
                  <c:v>10332041.793727521</c:v>
                </c:pt>
                <c:pt idx="10">
                  <c:v>10673063.272563118</c:v>
                </c:pt>
                <c:pt idx="11">
                  <c:v>11290990.739848716</c:v>
                </c:pt>
                <c:pt idx="12">
                  <c:v>11632012.218684314</c:v>
                </c:pt>
                <c:pt idx="13">
                  <c:v>11973033.697519911</c:v>
                </c:pt>
                <c:pt idx="14">
                  <c:v>12590961.164805509</c:v>
                </c:pt>
                <c:pt idx="15">
                  <c:v>12931982.643641107</c:v>
                </c:pt>
                <c:pt idx="16">
                  <c:v>13273004.122476704</c:v>
                </c:pt>
                <c:pt idx="17">
                  <c:v>13890931.589762302</c:v>
                </c:pt>
                <c:pt idx="18">
                  <c:v>14231953.0685979</c:v>
                </c:pt>
                <c:pt idx="19">
                  <c:v>14567727.344674028</c:v>
                </c:pt>
                <c:pt idx="20">
                  <c:v>15180407.609200157</c:v>
                </c:pt>
                <c:pt idx="21">
                  <c:v>15516181.885276286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314688"/>
        <c:axId val="46080576"/>
      </c:lineChart>
      <c:catAx>
        <c:axId val="51314688"/>
        <c:scaling>
          <c:orientation val="minMax"/>
        </c:scaling>
        <c:delete val="0"/>
        <c:axPos val="b"/>
        <c:majorTickMark val="out"/>
        <c:minorTickMark val="none"/>
        <c:tickLblPos val="nextTo"/>
        <c:crossAx val="46080576"/>
        <c:crosses val="autoZero"/>
        <c:auto val="1"/>
        <c:lblAlgn val="ctr"/>
        <c:lblOffset val="100"/>
        <c:noMultiLvlLbl val="0"/>
      </c:catAx>
      <c:valAx>
        <c:axId val="46080576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513146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11</xdr:row>
      <xdr:rowOff>26670</xdr:rowOff>
    </xdr:from>
    <xdr:to>
      <xdr:col>16</xdr:col>
      <xdr:colOff>144780</xdr:colOff>
      <xdr:row>26</xdr:row>
      <xdr:rowOff>26670</xdr:rowOff>
    </xdr:to>
    <xdr:graphicFrame macro="">
      <xdr:nvGraphicFramePr>
        <xdr:cNvPr id="6" name="5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LTEM_costing%20analysis_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Contabilidade\FM\FM_2015\BDI-2015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-MALTEM%20-%20Costing/Mozaswa_borrad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ia"/>
      <sheetName val="activ and quant cost"/>
      <sheetName val="ref costs"/>
      <sheetName val="Guia costes fijos"/>
      <sheetName val="Useful life years"/>
      <sheetName val="2. Sustainability"/>
      <sheetName val="3. Control"/>
      <sheetName val="5. Parameters Elimination"/>
      <sheetName val="6. Parameters Control"/>
      <sheetName val="7. Simulations"/>
      <sheetName val="8. Summary PSA"/>
      <sheetName val="9.  Charts"/>
      <sheetName val="phases"/>
      <sheetName val="1. Ento Surv"/>
      <sheetName val="2. MDA"/>
      <sheetName val="3. Focal MDA"/>
      <sheetName val="4. Epi surv"/>
      <sheetName val="5. IRS"/>
      <sheetName val="6. Social mo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B2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2"/>
      <sheetName val="Hoja3"/>
      <sheetName val="Parametros"/>
      <sheetName val="ADIANTAMENTOS"/>
      <sheetName val="TC"/>
      <sheetName val="DATOS"/>
      <sheetName val="BATCH"/>
      <sheetName val="BD"/>
      <sheetName val="REIMPUTAÇOES"/>
      <sheetName val="SALDOS"/>
      <sheetName val="REC. CAIXA"/>
      <sheetName val="TRANSFERS IN"/>
      <sheetName val="divisor IV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DATA</v>
          </cell>
          <cell r="B1" t="str">
            <v>USD</v>
          </cell>
          <cell r="C1" t="str">
            <v>Eur</v>
          </cell>
          <cell r="D1" t="str">
            <v>USD/EUR</v>
          </cell>
          <cell r="E1" t="str">
            <v>EUR/USD</v>
          </cell>
        </row>
        <row r="2">
          <cell r="A2">
            <v>39783</v>
          </cell>
          <cell r="B2">
            <v>25.5</v>
          </cell>
          <cell r="C2">
            <v>36.33</v>
          </cell>
          <cell r="D2">
            <v>1.424705882352941</v>
          </cell>
          <cell r="E2">
            <v>0.70189925681255161</v>
          </cell>
        </row>
        <row r="3">
          <cell r="A3">
            <v>39814</v>
          </cell>
          <cell r="B3">
            <v>25.5</v>
          </cell>
          <cell r="C3">
            <v>36.92</v>
          </cell>
          <cell r="D3">
            <v>1.4478431372549021</v>
          </cell>
          <cell r="E3">
            <v>0.6906825568797399</v>
          </cell>
        </row>
        <row r="4">
          <cell r="A4">
            <v>39845</v>
          </cell>
          <cell r="B4">
            <v>27.03</v>
          </cell>
          <cell r="C4">
            <v>34.119999999999997</v>
          </cell>
          <cell r="D4">
            <v>1.2623011468738436</v>
          </cell>
          <cell r="E4">
            <v>0.79220398593200481</v>
          </cell>
        </row>
        <row r="5">
          <cell r="A5">
            <v>39873</v>
          </cell>
          <cell r="B5">
            <v>27.64</v>
          </cell>
          <cell r="C5">
            <v>36.32</v>
          </cell>
          <cell r="D5">
            <v>1.3140376266280753</v>
          </cell>
          <cell r="E5">
            <v>0.76101321585903081</v>
          </cell>
        </row>
        <row r="6">
          <cell r="A6">
            <v>39904</v>
          </cell>
          <cell r="B6">
            <v>27.54</v>
          </cell>
          <cell r="C6">
            <v>36.53</v>
          </cell>
          <cell r="D6">
            <v>1.3264342774146696</v>
          </cell>
          <cell r="E6">
            <v>0.75390090336709548</v>
          </cell>
        </row>
        <row r="7">
          <cell r="A7">
            <v>39934</v>
          </cell>
          <cell r="B7">
            <v>27.03</v>
          </cell>
          <cell r="C7">
            <v>38.21</v>
          </cell>
          <cell r="D7">
            <v>1.4136145024047355</v>
          </cell>
          <cell r="E7">
            <v>0.70740643810520809</v>
          </cell>
        </row>
        <row r="8">
          <cell r="A8">
            <v>39965</v>
          </cell>
          <cell r="B8">
            <v>26.93</v>
          </cell>
          <cell r="C8">
            <v>37.89</v>
          </cell>
          <cell r="D8">
            <v>1.4069810620126253</v>
          </cell>
          <cell r="E8">
            <v>0.71074162048033784</v>
          </cell>
        </row>
        <row r="9">
          <cell r="A9">
            <v>39995</v>
          </cell>
          <cell r="B9">
            <v>27.13</v>
          </cell>
          <cell r="C9">
            <v>38.15</v>
          </cell>
          <cell r="D9">
            <v>1.4061924069295981</v>
          </cell>
          <cell r="E9">
            <v>0.71114023591087816</v>
          </cell>
        </row>
        <row r="10">
          <cell r="A10">
            <v>40026</v>
          </cell>
          <cell r="B10">
            <v>28.05</v>
          </cell>
          <cell r="C10">
            <v>40.31</v>
          </cell>
          <cell r="D10">
            <v>1.4370766488413547</v>
          </cell>
          <cell r="E10">
            <v>0.69585710741751428</v>
          </cell>
        </row>
        <row r="11">
          <cell r="A11">
            <v>40057</v>
          </cell>
          <cell r="B11">
            <v>28.82</v>
          </cell>
          <cell r="C11">
            <v>41.91</v>
          </cell>
          <cell r="D11">
            <v>1.4541984732824427</v>
          </cell>
          <cell r="E11">
            <v>0.68766404199475073</v>
          </cell>
        </row>
        <row r="12">
          <cell r="A12">
            <v>40087</v>
          </cell>
          <cell r="B12">
            <v>29.58</v>
          </cell>
          <cell r="C12">
            <v>43.77</v>
          </cell>
          <cell r="D12">
            <v>1.479716024340771</v>
          </cell>
          <cell r="E12">
            <v>0.67580534612748444</v>
          </cell>
        </row>
        <row r="13">
          <cell r="A13">
            <v>40118</v>
          </cell>
          <cell r="B13">
            <v>29.58</v>
          </cell>
          <cell r="C13">
            <v>44.03</v>
          </cell>
          <cell r="D13">
            <v>1.4885057471264369</v>
          </cell>
          <cell r="E13">
            <v>0.6718146718146718</v>
          </cell>
        </row>
        <row r="14">
          <cell r="A14">
            <v>40148</v>
          </cell>
          <cell r="B14">
            <v>29.58</v>
          </cell>
          <cell r="C14">
            <v>42.31</v>
          </cell>
          <cell r="D14">
            <v>1.4303583502366466</v>
          </cell>
          <cell r="E14">
            <v>0.69912550224533199</v>
          </cell>
        </row>
        <row r="15">
          <cell r="A15">
            <v>40179</v>
          </cell>
          <cell r="B15">
            <v>29.58</v>
          </cell>
          <cell r="C15">
            <v>42.31</v>
          </cell>
          <cell r="D15">
            <v>1.4303583502366466</v>
          </cell>
          <cell r="E15">
            <v>0.69912550224533199</v>
          </cell>
        </row>
        <row r="16">
          <cell r="A16">
            <v>40210</v>
          </cell>
          <cell r="B16">
            <v>30.09</v>
          </cell>
          <cell r="C16">
            <v>41.84</v>
          </cell>
          <cell r="D16">
            <v>1.3904951811232968</v>
          </cell>
          <cell r="E16">
            <v>0.71916826003824086</v>
          </cell>
        </row>
        <row r="17">
          <cell r="A17">
            <v>40238</v>
          </cell>
          <cell r="B17">
            <v>31.11</v>
          </cell>
          <cell r="C17">
            <v>42.22</v>
          </cell>
          <cell r="D17">
            <v>1.3571198971391836</v>
          </cell>
          <cell r="E17">
            <v>0.73685457129322596</v>
          </cell>
        </row>
        <row r="18">
          <cell r="A18">
            <v>40269</v>
          </cell>
          <cell r="B18">
            <v>32.39</v>
          </cell>
          <cell r="C18">
            <v>43.46</v>
          </cell>
          <cell r="D18">
            <v>1.3417721518987342</v>
          </cell>
          <cell r="E18">
            <v>0.74528301886792447</v>
          </cell>
        </row>
        <row r="19">
          <cell r="A19">
            <v>40299</v>
          </cell>
          <cell r="B19">
            <v>34.17</v>
          </cell>
          <cell r="C19">
            <v>45.26</v>
          </cell>
          <cell r="D19">
            <v>1.324553702077846</v>
          </cell>
          <cell r="E19">
            <v>0.75497127706584188</v>
          </cell>
        </row>
        <row r="20">
          <cell r="A20">
            <v>40330</v>
          </cell>
          <cell r="B20">
            <v>34.17</v>
          </cell>
          <cell r="C20">
            <v>42.17</v>
          </cell>
          <cell r="D20">
            <v>1.2341235001463271</v>
          </cell>
          <cell r="E20">
            <v>0.81029167654730849</v>
          </cell>
        </row>
        <row r="21">
          <cell r="A21">
            <v>40360</v>
          </cell>
          <cell r="B21">
            <v>35.19</v>
          </cell>
          <cell r="C21">
            <v>42.83</v>
          </cell>
          <cell r="D21">
            <v>1.2171071327081557</v>
          </cell>
          <cell r="E21">
            <v>0.82162035956105528</v>
          </cell>
        </row>
        <row r="22">
          <cell r="A22">
            <v>40391</v>
          </cell>
          <cell r="B22">
            <v>36.92</v>
          </cell>
          <cell r="C22">
            <v>48.29</v>
          </cell>
          <cell r="D22">
            <v>1.3079631635969664</v>
          </cell>
          <cell r="E22">
            <v>0.76454752536757098</v>
          </cell>
        </row>
        <row r="23">
          <cell r="A23">
            <v>40422</v>
          </cell>
          <cell r="B23">
            <v>37.229999999999997</v>
          </cell>
          <cell r="C23">
            <v>47.19</v>
          </cell>
          <cell r="D23">
            <v>1.2675261885576148</v>
          </cell>
          <cell r="E23">
            <v>0.78893833439287986</v>
          </cell>
        </row>
        <row r="24">
          <cell r="A24">
            <v>40452</v>
          </cell>
          <cell r="B24">
            <v>36.57</v>
          </cell>
          <cell r="C24">
            <v>49.73</v>
          </cell>
          <cell r="D24">
            <v>1.3598578069455838</v>
          </cell>
          <cell r="E24">
            <v>0.73537100341845973</v>
          </cell>
        </row>
        <row r="25">
          <cell r="A25">
            <v>40483</v>
          </cell>
          <cell r="B25">
            <v>36.31</v>
          </cell>
          <cell r="C25">
            <v>50.51</v>
          </cell>
          <cell r="D25">
            <v>1.3910768383365462</v>
          </cell>
          <cell r="E25">
            <v>0.71886755098000399</v>
          </cell>
        </row>
        <row r="26">
          <cell r="A26">
            <v>40513</v>
          </cell>
          <cell r="B26">
            <v>35.799999999999997</v>
          </cell>
          <cell r="C26">
            <v>46.86</v>
          </cell>
          <cell r="D26">
            <v>1.3089385474860336</v>
          </cell>
          <cell r="E26">
            <v>0.76397780623132727</v>
          </cell>
        </row>
        <row r="27">
          <cell r="A27">
            <v>40544</v>
          </cell>
          <cell r="B27">
            <v>32.56</v>
          </cell>
          <cell r="C27">
            <v>43.34</v>
          </cell>
          <cell r="D27">
            <v>1.3310810810810811</v>
          </cell>
          <cell r="E27">
            <v>0.75126903553299496</v>
          </cell>
        </row>
        <row r="28">
          <cell r="A28">
            <v>40575</v>
          </cell>
          <cell r="B28">
            <v>32.61</v>
          </cell>
          <cell r="C28">
            <v>44.74</v>
          </cell>
          <cell r="D28">
            <v>1.3719717877951549</v>
          </cell>
          <cell r="E28">
            <v>0.72887796155565487</v>
          </cell>
        </row>
        <row r="29">
          <cell r="A29">
            <v>40603</v>
          </cell>
          <cell r="B29">
            <v>31.39</v>
          </cell>
          <cell r="C29">
            <v>43.18</v>
          </cell>
          <cell r="D29">
            <v>1.3755973239885313</v>
          </cell>
          <cell r="E29">
            <v>0.72695692450208427</v>
          </cell>
        </row>
        <row r="30">
          <cell r="A30">
            <v>40634</v>
          </cell>
          <cell r="B30">
            <v>30.96</v>
          </cell>
          <cell r="C30">
            <v>43.48</v>
          </cell>
          <cell r="D30">
            <v>1.4043927648578809</v>
          </cell>
          <cell r="E30">
            <v>0.71205151793928245</v>
          </cell>
        </row>
        <row r="31">
          <cell r="A31">
            <v>40664</v>
          </cell>
          <cell r="B31">
            <v>30.81</v>
          </cell>
          <cell r="C31">
            <v>45.52</v>
          </cell>
          <cell r="D31">
            <v>1.4774423888347941</v>
          </cell>
          <cell r="E31">
            <v>0.67684534270650254</v>
          </cell>
        </row>
        <row r="32">
          <cell r="A32">
            <v>40695</v>
          </cell>
          <cell r="B32">
            <v>29.72</v>
          </cell>
          <cell r="C32">
            <v>42.19</v>
          </cell>
          <cell r="D32">
            <v>1.4195827725437415</v>
          </cell>
          <cell r="E32">
            <v>0.7044323299360038</v>
          </cell>
        </row>
        <row r="33">
          <cell r="A33">
            <v>40725</v>
          </cell>
          <cell r="B33">
            <v>28.6</v>
          </cell>
          <cell r="C33">
            <v>40.99</v>
          </cell>
          <cell r="D33">
            <v>1.4332167832167833</v>
          </cell>
          <cell r="E33">
            <v>0.69773115393998542</v>
          </cell>
        </row>
        <row r="34">
          <cell r="A34">
            <v>40756</v>
          </cell>
          <cell r="B34">
            <v>27.17</v>
          </cell>
          <cell r="C34">
            <v>38.79</v>
          </cell>
          <cell r="D34">
            <v>1.4276775855723223</v>
          </cell>
          <cell r="E34">
            <v>0.70043825728280495</v>
          </cell>
        </row>
        <row r="35">
          <cell r="A35">
            <v>40787</v>
          </cell>
          <cell r="B35">
            <v>26.92</v>
          </cell>
          <cell r="C35">
            <v>38.58</v>
          </cell>
          <cell r="D35">
            <v>1.4331352154531944</v>
          </cell>
          <cell r="E35">
            <v>0.69777086573354075</v>
          </cell>
        </row>
        <row r="36">
          <cell r="A36">
            <v>40817</v>
          </cell>
          <cell r="B36">
            <v>26.92</v>
          </cell>
          <cell r="C36">
            <v>36.5</v>
          </cell>
          <cell r="D36">
            <v>1.3558692421991083</v>
          </cell>
          <cell r="E36">
            <v>0.7375342465753425</v>
          </cell>
        </row>
        <row r="37">
          <cell r="A37">
            <v>40848</v>
          </cell>
          <cell r="B37">
            <v>27.02</v>
          </cell>
          <cell r="C37">
            <v>37.99</v>
          </cell>
          <cell r="D37">
            <v>1.4059955588452999</v>
          </cell>
          <cell r="E37">
            <v>0.71123979994735453</v>
          </cell>
        </row>
        <row r="38">
          <cell r="A38">
            <v>40878</v>
          </cell>
          <cell r="B38">
            <v>26.87</v>
          </cell>
          <cell r="C38">
            <v>35.57</v>
          </cell>
          <cell r="D38">
            <v>1.3237811685895049</v>
          </cell>
          <cell r="E38">
            <v>0.75541186393027837</v>
          </cell>
        </row>
        <row r="39">
          <cell r="A39">
            <v>40909</v>
          </cell>
          <cell r="B39">
            <v>27.02</v>
          </cell>
          <cell r="C39">
            <v>34.72</v>
          </cell>
          <cell r="D39">
            <v>1.2849740932642486</v>
          </cell>
          <cell r="E39">
            <v>0.77822580645161288</v>
          </cell>
        </row>
        <row r="40">
          <cell r="A40">
            <v>40940</v>
          </cell>
          <cell r="B40">
            <v>27.07</v>
          </cell>
          <cell r="C40">
            <v>35.26</v>
          </cell>
          <cell r="D40">
            <v>1.3025489471739933</v>
          </cell>
          <cell r="E40">
            <v>0.76772546795235397</v>
          </cell>
        </row>
        <row r="41">
          <cell r="A41">
            <v>40969</v>
          </cell>
          <cell r="B41">
            <v>26.5</v>
          </cell>
          <cell r="C41">
            <v>35.630000000000003</v>
          </cell>
          <cell r="D41">
            <v>1.3445283018867926</v>
          </cell>
          <cell r="E41">
            <v>0.74375526241930956</v>
          </cell>
        </row>
        <row r="42">
          <cell r="A42">
            <v>41000</v>
          </cell>
          <cell r="B42">
            <v>27.05</v>
          </cell>
          <cell r="C42">
            <v>36.08</v>
          </cell>
          <cell r="D42">
            <v>1.3338262476894638</v>
          </cell>
          <cell r="E42">
            <v>0.74972283813747231</v>
          </cell>
        </row>
        <row r="43">
          <cell r="A43">
            <v>41030</v>
          </cell>
          <cell r="B43">
            <v>26.8</v>
          </cell>
          <cell r="C43">
            <v>35.520000000000003</v>
          </cell>
          <cell r="D43">
            <v>1.3253731343283583</v>
          </cell>
          <cell r="E43">
            <v>0.75450450450450446</v>
          </cell>
        </row>
        <row r="44">
          <cell r="A44">
            <v>41061</v>
          </cell>
          <cell r="B44">
            <v>26.9</v>
          </cell>
          <cell r="C44">
            <v>33.409999999999997</v>
          </cell>
          <cell r="D44">
            <v>1.2420074349442378</v>
          </cell>
          <cell r="E44">
            <v>0.80514815923376237</v>
          </cell>
        </row>
        <row r="45">
          <cell r="A45">
            <v>41091</v>
          </cell>
          <cell r="B45">
            <v>26.9</v>
          </cell>
          <cell r="C45">
            <v>34.119999999999997</v>
          </cell>
          <cell r="D45">
            <v>1.2684014869888476</v>
          </cell>
          <cell r="E45">
            <v>0.78839390386869868</v>
          </cell>
        </row>
        <row r="46">
          <cell r="A46">
            <v>41122</v>
          </cell>
          <cell r="B46">
            <v>27.2</v>
          </cell>
          <cell r="C46">
            <v>33.299999999999997</v>
          </cell>
          <cell r="D46">
            <v>1.2242647058823528</v>
          </cell>
          <cell r="E46">
            <v>0.81681681681681684</v>
          </cell>
        </row>
        <row r="47">
          <cell r="A47">
            <v>41153</v>
          </cell>
          <cell r="B47">
            <v>26.4</v>
          </cell>
          <cell r="C47">
            <v>38.07</v>
          </cell>
          <cell r="D47">
            <v>1.4420454545454546</v>
          </cell>
          <cell r="E47">
            <v>0.69345941686367218</v>
          </cell>
        </row>
        <row r="48">
          <cell r="A48">
            <v>41183</v>
          </cell>
          <cell r="B48">
            <v>28.1</v>
          </cell>
          <cell r="C48">
            <v>36.229999999999997</v>
          </cell>
          <cell r="D48">
            <v>1.2893238434163699</v>
          </cell>
          <cell r="E48">
            <v>0.77560033121722338</v>
          </cell>
        </row>
        <row r="49">
          <cell r="A49">
            <v>41214</v>
          </cell>
          <cell r="B49">
            <v>28.35</v>
          </cell>
          <cell r="C49">
            <v>36.75</v>
          </cell>
          <cell r="D49">
            <v>1.2962962962962963</v>
          </cell>
          <cell r="E49">
            <v>0.77142857142857146</v>
          </cell>
        </row>
        <row r="50">
          <cell r="A50">
            <v>41244</v>
          </cell>
          <cell r="B50">
            <v>28.7</v>
          </cell>
          <cell r="C50">
            <v>37.28</v>
          </cell>
          <cell r="D50">
            <v>1.2989547038327527</v>
          </cell>
          <cell r="E50">
            <v>0.76984978540772531</v>
          </cell>
        </row>
        <row r="51">
          <cell r="A51">
            <v>41275</v>
          </cell>
          <cell r="B51">
            <v>28.6</v>
          </cell>
          <cell r="C51">
            <v>37.799999999999997</v>
          </cell>
          <cell r="D51">
            <v>1.3216783216783214</v>
          </cell>
          <cell r="E51">
            <v>0.75661375661375674</v>
          </cell>
        </row>
        <row r="52">
          <cell r="A52">
            <v>41306</v>
          </cell>
          <cell r="B52">
            <v>29.3</v>
          </cell>
          <cell r="C52">
            <v>39.76</v>
          </cell>
          <cell r="D52">
            <v>1.3569965870307166</v>
          </cell>
          <cell r="E52">
            <v>0.73692152917505038</v>
          </cell>
        </row>
        <row r="53">
          <cell r="A53">
            <v>41365</v>
          </cell>
          <cell r="B53">
            <v>29.7</v>
          </cell>
          <cell r="C53">
            <v>38.07</v>
          </cell>
          <cell r="D53">
            <v>1.281818181818182</v>
          </cell>
          <cell r="E53">
            <v>0.78014184397163122</v>
          </cell>
        </row>
        <row r="54">
          <cell r="A54">
            <v>41395</v>
          </cell>
          <cell r="B54">
            <v>29.7</v>
          </cell>
          <cell r="C54">
            <v>38.89</v>
          </cell>
          <cell r="D54">
            <v>1.3094276094276094</v>
          </cell>
          <cell r="E54">
            <v>0.76369246592954487</v>
          </cell>
        </row>
        <row r="55">
          <cell r="A55">
            <v>41426</v>
          </cell>
          <cell r="B55">
            <v>29.2</v>
          </cell>
          <cell r="C55">
            <v>38.08</v>
          </cell>
          <cell r="D55">
            <v>1.3041095890410959</v>
          </cell>
          <cell r="E55">
            <v>0.76680672268907568</v>
          </cell>
        </row>
        <row r="56">
          <cell r="A56">
            <v>41456</v>
          </cell>
          <cell r="B56">
            <v>29.3</v>
          </cell>
          <cell r="C56">
            <v>38.130000000000003</v>
          </cell>
          <cell r="D56">
            <v>1.3013651877133106</v>
          </cell>
          <cell r="E56">
            <v>0.76842381327039078</v>
          </cell>
        </row>
        <row r="57">
          <cell r="A57">
            <v>41487</v>
          </cell>
          <cell r="B57">
            <v>29.35</v>
          </cell>
          <cell r="C57">
            <v>38.85</v>
          </cell>
          <cell r="D57">
            <v>1.323679727427598</v>
          </cell>
          <cell r="E57">
            <v>0.75546975546975548</v>
          </cell>
        </row>
        <row r="58">
          <cell r="A58">
            <v>41518</v>
          </cell>
          <cell r="B58">
            <v>29.35</v>
          </cell>
          <cell r="C58">
            <v>38.72</v>
          </cell>
          <cell r="D58">
            <v>1.319250425894378</v>
          </cell>
          <cell r="E58">
            <v>0.75800619834710747</v>
          </cell>
        </row>
        <row r="59">
          <cell r="A59">
            <v>41548</v>
          </cell>
          <cell r="B59">
            <v>29.5</v>
          </cell>
          <cell r="C59">
            <v>40.130000000000003</v>
          </cell>
          <cell r="D59">
            <v>1.3603389830508474</v>
          </cell>
          <cell r="E59">
            <v>0.73511088960877147</v>
          </cell>
        </row>
        <row r="60">
          <cell r="A60">
            <v>41579</v>
          </cell>
          <cell r="B60">
            <v>29.4</v>
          </cell>
          <cell r="C60">
            <v>40.799999999999997</v>
          </cell>
          <cell r="D60">
            <v>1.3877551020408163</v>
          </cell>
          <cell r="E60">
            <v>0.72058823529411764</v>
          </cell>
        </row>
        <row r="61">
          <cell r="A61">
            <v>41609</v>
          </cell>
          <cell r="B61">
            <v>29.65</v>
          </cell>
          <cell r="C61">
            <v>40.53</v>
          </cell>
          <cell r="D61">
            <v>1.366947723440135</v>
          </cell>
          <cell r="E61">
            <v>0.73155687145324444</v>
          </cell>
        </row>
        <row r="62">
          <cell r="A62">
            <v>41640</v>
          </cell>
          <cell r="B62">
            <v>29.65</v>
          </cell>
          <cell r="C62">
            <v>41.12</v>
          </cell>
          <cell r="D62">
            <v>1.3868465430016863</v>
          </cell>
          <cell r="E62">
            <v>0.72106031128404668</v>
          </cell>
        </row>
        <row r="63">
          <cell r="A63">
            <v>41671</v>
          </cell>
          <cell r="B63">
            <v>31.1</v>
          </cell>
          <cell r="C63">
            <v>42.18</v>
          </cell>
          <cell r="D63">
            <v>1.3562700964630225</v>
          </cell>
          <cell r="E63">
            <v>0.73731626363205316</v>
          </cell>
        </row>
        <row r="64">
          <cell r="A64">
            <v>41699</v>
          </cell>
          <cell r="B64">
            <v>31.86</v>
          </cell>
          <cell r="C64">
            <v>43.67</v>
          </cell>
          <cell r="D64">
            <v>1.3706842435655995</v>
          </cell>
          <cell r="E64">
            <v>0.72956262880696121</v>
          </cell>
        </row>
        <row r="65">
          <cell r="A65">
            <v>41730</v>
          </cell>
          <cell r="B65">
            <v>30.9</v>
          </cell>
          <cell r="C65">
            <v>42.47</v>
          </cell>
          <cell r="D65">
            <v>1.3744336569579287</v>
          </cell>
          <cell r="E65">
            <v>0.72757240404991752</v>
          </cell>
        </row>
        <row r="66">
          <cell r="A66">
            <v>41760</v>
          </cell>
          <cell r="B66">
            <v>31.23</v>
          </cell>
          <cell r="C66">
            <v>43.15</v>
          </cell>
          <cell r="D66">
            <v>1.3816842779378802</v>
          </cell>
          <cell r="E66">
            <v>0.72375434530706839</v>
          </cell>
        </row>
        <row r="67">
          <cell r="A67">
            <v>41791</v>
          </cell>
          <cell r="B67">
            <v>31.1</v>
          </cell>
          <cell r="C67">
            <v>42.42</v>
          </cell>
          <cell r="D67">
            <v>1.3639871382636657</v>
          </cell>
          <cell r="E67">
            <v>0.73314474304573318</v>
          </cell>
        </row>
        <row r="68">
          <cell r="A68">
            <v>41821</v>
          </cell>
          <cell r="B68">
            <v>31.1</v>
          </cell>
          <cell r="C68">
            <v>42.4</v>
          </cell>
          <cell r="D68">
            <v>1.3633440514469453</v>
          </cell>
          <cell r="E68">
            <v>0.73349056603773588</v>
          </cell>
        </row>
        <row r="69">
          <cell r="A69">
            <v>41852</v>
          </cell>
          <cell r="B69">
            <v>30.2</v>
          </cell>
          <cell r="C69">
            <v>40.4</v>
          </cell>
          <cell r="D69">
            <v>1.3377483443708609</v>
          </cell>
          <cell r="E69">
            <v>0.74752475247524752</v>
          </cell>
        </row>
        <row r="70">
          <cell r="A70">
            <v>41883</v>
          </cell>
          <cell r="B70">
            <v>30.12</v>
          </cell>
          <cell r="C70">
            <v>39.630000000000003</v>
          </cell>
          <cell r="D70">
            <v>1.3157370517928286</v>
          </cell>
          <cell r="E70">
            <v>0.76003028009084028</v>
          </cell>
        </row>
        <row r="71">
          <cell r="A71">
            <v>41913</v>
          </cell>
          <cell r="B71">
            <v>30.75</v>
          </cell>
          <cell r="C71">
            <v>39.42</v>
          </cell>
          <cell r="D71">
            <v>1.2819512195121952</v>
          </cell>
          <cell r="E71">
            <v>0.78006088280060881</v>
          </cell>
        </row>
        <row r="72">
          <cell r="A72">
            <v>41944</v>
          </cell>
          <cell r="B72">
            <v>31.1</v>
          </cell>
          <cell r="C72">
            <v>39.450000000000003</v>
          </cell>
          <cell r="D72">
            <v>1.2684887459807075</v>
          </cell>
          <cell r="E72">
            <v>0.78833967046894804</v>
          </cell>
        </row>
        <row r="73">
          <cell r="A73">
            <v>41974</v>
          </cell>
          <cell r="B73">
            <v>31.9</v>
          </cell>
          <cell r="C73">
            <v>40.36</v>
          </cell>
          <cell r="D73">
            <v>1.2652037617554859</v>
          </cell>
          <cell r="E73">
            <v>0.79038652130822595</v>
          </cell>
        </row>
        <row r="74">
          <cell r="A74">
            <v>42005</v>
          </cell>
          <cell r="B74">
            <v>33</v>
          </cell>
          <cell r="C74">
            <v>40.74</v>
          </cell>
          <cell r="D74">
            <v>1.2345454545454546</v>
          </cell>
          <cell r="E74">
            <v>0.81001472754050075</v>
          </cell>
        </row>
        <row r="75">
          <cell r="A75">
            <v>42036</v>
          </cell>
          <cell r="B75">
            <v>33.5</v>
          </cell>
          <cell r="C75">
            <v>38.22</v>
          </cell>
          <cell r="D75">
            <v>1.1408955223880597</v>
          </cell>
          <cell r="E75">
            <v>0.8765044479330194</v>
          </cell>
        </row>
        <row r="76">
          <cell r="A76">
            <v>42064</v>
          </cell>
          <cell r="B76">
            <v>38.1</v>
          </cell>
          <cell r="C76">
            <v>40.67</v>
          </cell>
          <cell r="D76">
            <v>1.0674540682414697</v>
          </cell>
          <cell r="E76">
            <v>0.93680845832308823</v>
          </cell>
        </row>
        <row r="77">
          <cell r="A77">
            <v>42095</v>
          </cell>
          <cell r="B77">
            <v>37</v>
          </cell>
          <cell r="C77">
            <v>40</v>
          </cell>
          <cell r="D77">
            <v>1.0810810810810811</v>
          </cell>
          <cell r="E77">
            <v>0.92500000000000004</v>
          </cell>
        </row>
        <row r="78">
          <cell r="A78">
            <v>42125</v>
          </cell>
          <cell r="B78">
            <v>35.200000000000003</v>
          </cell>
          <cell r="C78">
            <v>39.4</v>
          </cell>
          <cell r="D78">
            <v>1.1193181818181817</v>
          </cell>
          <cell r="E78">
            <v>0.89340101522842652</v>
          </cell>
        </row>
        <row r="79">
          <cell r="A79">
            <v>42156</v>
          </cell>
          <cell r="B79">
            <v>36.65</v>
          </cell>
          <cell r="C79">
            <v>40.6</v>
          </cell>
          <cell r="D79">
            <v>1.1077762619372442</v>
          </cell>
          <cell r="E79">
            <v>0.90270935960591125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2016"/>
      <sheetName val="2017"/>
      <sheetName val="2018"/>
      <sheetName val="2019"/>
      <sheetName val="ENTO"/>
      <sheetName val="IT ENTO"/>
      <sheetName val="Lab Maintenance"/>
      <sheetName val="DHA-PPQ"/>
      <sheetName val="Datos demográficos"/>
      <sheetName val="Explicación MDA"/>
      <sheetName val="2017 BOANE"/>
      <sheetName val="2018 BOANE"/>
      <sheetName val="2019  BOANE"/>
      <sheetName val="2017MATUTUINE"/>
      <sheetName val="2018 MATUTUINE"/>
      <sheetName val="2019 MATUTUINE"/>
      <sheetName val="2017 Namaacha"/>
      <sheetName val="2018 NAMAAACHA"/>
      <sheetName val="2019 NAMAAACHA"/>
      <sheetName val="2017 MATOLA"/>
      <sheetName val="2018 MATOLA"/>
      <sheetName val="2019 MATOLA"/>
      <sheetName val="2017 MAPUTO CIDADE"/>
      <sheetName val="2018 MAPUTO CIDADE"/>
      <sheetName val="2019 MAPUTO CIDADE"/>
      <sheetName val="Guía precios"/>
      <sheetName val="ASSUMP. &amp; DOUBTS"/>
      <sheetName val="Hoja1"/>
      <sheetName val="Hoja2"/>
      <sheetName val="Hoja3"/>
    </sheetNames>
    <sheetDataSet>
      <sheetData sheetId="0"/>
      <sheetData sheetId="1"/>
      <sheetData sheetId="2">
        <row r="17">
          <cell r="T17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69"/>
  <sheetViews>
    <sheetView topLeftCell="A4" zoomScale="80" zoomScaleNormal="80" workbookViewId="0">
      <pane xSplit="2" ySplit="10" topLeftCell="C14" activePane="bottomRight" state="frozen"/>
      <selection activeCell="A4" sqref="A4"/>
      <selection pane="topRight" activeCell="C4" sqref="C4"/>
      <selection pane="bottomLeft" activeCell="A14" sqref="A14"/>
      <selection pane="bottomRight" activeCell="B50" sqref="B50"/>
    </sheetView>
  </sheetViews>
  <sheetFormatPr baseColWidth="10" defaultColWidth="15.109375" defaultRowHeight="15" customHeight="1" x14ac:dyDescent="0.3"/>
  <cols>
    <col min="1" max="1" width="8.109375" style="151" customWidth="1"/>
    <col min="2" max="2" width="55.33203125" style="151" customWidth="1"/>
    <col min="3" max="3" width="4.21875" style="151" bestFit="1" customWidth="1"/>
    <col min="4" max="4" width="3.6640625" style="151" bestFit="1" customWidth="1"/>
    <col min="5" max="5" width="4" style="151" bestFit="1" customWidth="1"/>
    <col min="6" max="6" width="3.88671875" style="151" bestFit="1" customWidth="1"/>
    <col min="7" max="7" width="3.44140625" style="151" bestFit="1" customWidth="1"/>
    <col min="8" max="8" width="3.6640625" style="151" bestFit="1" customWidth="1"/>
    <col min="9" max="9" width="4.21875" style="151" bestFit="1" customWidth="1"/>
    <col min="10" max="10" width="3.6640625" style="151" bestFit="1" customWidth="1"/>
    <col min="11" max="11" width="4.44140625" style="151" bestFit="1" customWidth="1"/>
    <col min="12" max="12" width="3.44140625" style="151" bestFit="1" customWidth="1"/>
    <col min="13" max="13" width="3" style="151" bestFit="1" customWidth="1"/>
    <col min="14" max="14" width="3.88671875" style="151" bestFit="1" customWidth="1"/>
    <col min="15" max="17" width="3.109375" style="151" customWidth="1"/>
    <col min="18" max="18" width="6.109375" style="151" customWidth="1"/>
    <col min="19" max="38" width="3.109375" style="151" customWidth="1"/>
    <col min="39" max="40" width="10" style="151" customWidth="1"/>
    <col min="41" max="41" width="48.21875" style="151" customWidth="1"/>
    <col min="42" max="42" width="39.109375" style="14" customWidth="1"/>
    <col min="43" max="16384" width="15.109375" style="151"/>
  </cols>
  <sheetData>
    <row r="1" spans="1:42" ht="14.25" customHeight="1" x14ac:dyDescent="0.3">
      <c r="A1" s="150"/>
      <c r="B1" s="150"/>
      <c r="C1" s="150"/>
      <c r="D1" s="150"/>
      <c r="E1" s="150"/>
      <c r="F1" s="150"/>
      <c r="G1" s="150"/>
      <c r="H1" s="150"/>
      <c r="I1" s="150"/>
      <c r="J1" s="150"/>
      <c r="K1" s="150"/>
      <c r="L1" s="150"/>
      <c r="M1" s="150"/>
      <c r="N1" s="150"/>
      <c r="O1" s="150"/>
      <c r="P1" s="150"/>
      <c r="Q1" s="150"/>
      <c r="R1" s="150"/>
      <c r="S1" s="150"/>
      <c r="T1" s="150"/>
      <c r="U1" s="150"/>
      <c r="V1" s="150"/>
      <c r="W1" s="150"/>
      <c r="X1" s="150"/>
      <c r="Y1" s="150"/>
      <c r="Z1" s="150"/>
      <c r="AA1" s="150"/>
      <c r="AB1" s="150"/>
      <c r="AC1" s="150"/>
      <c r="AD1" s="150"/>
      <c r="AE1" s="150"/>
      <c r="AF1" s="150"/>
      <c r="AG1" s="150"/>
      <c r="AH1" s="150"/>
    </row>
    <row r="2" spans="1:42" ht="14.25" customHeight="1" x14ac:dyDescent="0.3">
      <c r="A2" s="150"/>
      <c r="B2" s="152" t="s">
        <v>350</v>
      </c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  <c r="AB2" s="150"/>
      <c r="AC2" s="150"/>
      <c r="AD2" s="150"/>
      <c r="AE2" s="150"/>
      <c r="AF2" s="150"/>
      <c r="AG2" s="150"/>
      <c r="AH2" s="150"/>
    </row>
    <row r="3" spans="1:42" ht="14.25" customHeight="1" x14ac:dyDescent="0.3">
      <c r="A3" s="150"/>
      <c r="B3" s="152" t="s">
        <v>351</v>
      </c>
      <c r="C3" s="150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  <c r="Z3" s="150"/>
      <c r="AA3" s="150"/>
      <c r="AB3" s="150"/>
      <c r="AC3" s="150"/>
      <c r="AD3" s="150"/>
      <c r="AE3" s="150"/>
      <c r="AF3" s="150"/>
      <c r="AG3" s="150"/>
      <c r="AH3" s="150"/>
    </row>
    <row r="4" spans="1:42" ht="14.25" customHeight="1" x14ac:dyDescent="0.3">
      <c r="A4" s="150"/>
      <c r="B4" s="150"/>
      <c r="C4" s="150"/>
      <c r="D4" s="150"/>
      <c r="E4" s="150"/>
      <c r="F4" s="150"/>
      <c r="G4" s="150"/>
      <c r="H4" s="150"/>
      <c r="I4" s="150"/>
      <c r="J4" s="150"/>
      <c r="K4" s="150"/>
      <c r="L4" s="150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  <c r="Z4" s="150"/>
      <c r="AA4" s="150"/>
      <c r="AB4" s="150"/>
      <c r="AC4" s="150"/>
      <c r="AD4" s="150"/>
      <c r="AE4" s="150"/>
      <c r="AF4" s="150"/>
      <c r="AG4" s="150"/>
      <c r="AH4" s="150"/>
    </row>
    <row r="5" spans="1:42" ht="14.25" customHeight="1" x14ac:dyDescent="0.3">
      <c r="A5" s="150"/>
      <c r="B5" s="150"/>
      <c r="C5" s="150"/>
      <c r="D5" s="150"/>
      <c r="E5" s="150"/>
      <c r="F5" s="150"/>
      <c r="G5" s="150"/>
      <c r="H5" s="150"/>
      <c r="I5" s="150"/>
      <c r="J5" s="150"/>
      <c r="K5" s="150"/>
      <c r="L5" s="150"/>
      <c r="M5" s="150"/>
      <c r="N5" s="150"/>
      <c r="O5" s="150"/>
      <c r="P5" s="150"/>
      <c r="Q5" s="150"/>
      <c r="R5" s="150"/>
      <c r="S5" s="150"/>
      <c r="T5" s="150"/>
      <c r="U5" s="150"/>
      <c r="V5" s="150"/>
      <c r="W5" s="150"/>
      <c r="X5" s="150"/>
      <c r="Y5" s="150"/>
      <c r="Z5" s="150"/>
      <c r="AA5" s="150"/>
      <c r="AB5" s="150"/>
      <c r="AC5" s="150"/>
      <c r="AD5" s="150"/>
      <c r="AE5" s="150"/>
      <c r="AF5" s="150"/>
      <c r="AG5" s="150"/>
      <c r="AH5" s="150"/>
    </row>
    <row r="6" spans="1:42" ht="14.25" customHeight="1" x14ac:dyDescent="0.3">
      <c r="A6" s="150"/>
      <c r="B6" s="150"/>
      <c r="C6" s="150"/>
      <c r="D6" s="150"/>
      <c r="E6" s="150"/>
      <c r="F6" s="150"/>
      <c r="G6" s="150"/>
      <c r="H6" s="150"/>
      <c r="I6" s="150"/>
      <c r="J6" s="150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50"/>
      <c r="AF6" s="150"/>
      <c r="AG6" s="150"/>
      <c r="AH6" s="150"/>
    </row>
    <row r="7" spans="1:42" ht="14.25" customHeight="1" x14ac:dyDescent="0.3">
      <c r="A7" s="150"/>
      <c r="B7" s="153" t="s">
        <v>352</v>
      </c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0"/>
      <c r="R7" s="150"/>
      <c r="S7" s="150"/>
      <c r="T7" s="150"/>
      <c r="U7" s="150"/>
      <c r="V7" s="150"/>
      <c r="W7" s="150"/>
      <c r="X7" s="150"/>
      <c r="Y7" s="150"/>
      <c r="Z7" s="150"/>
      <c r="AA7" s="150"/>
      <c r="AB7" s="150"/>
      <c r="AC7" s="150"/>
      <c r="AD7" s="150"/>
      <c r="AE7" s="150"/>
      <c r="AF7" s="150"/>
      <c r="AG7" s="150"/>
      <c r="AH7" s="150"/>
    </row>
    <row r="8" spans="1:42" ht="14.25" customHeight="1" x14ac:dyDescent="0.3">
      <c r="A8" s="150"/>
      <c r="B8" s="150"/>
      <c r="C8" s="150"/>
      <c r="D8" s="150"/>
      <c r="E8" s="150"/>
      <c r="F8" s="150"/>
      <c r="G8" s="150"/>
      <c r="H8" s="150"/>
      <c r="I8" s="150"/>
      <c r="J8" s="150"/>
      <c r="K8" s="150"/>
      <c r="L8" s="150"/>
      <c r="M8" s="150"/>
      <c r="N8" s="150"/>
      <c r="O8" s="150"/>
      <c r="P8" s="150"/>
      <c r="Q8" s="150"/>
      <c r="R8" s="150"/>
      <c r="S8" s="150"/>
      <c r="T8" s="150"/>
      <c r="U8" s="150"/>
      <c r="V8" s="150"/>
      <c r="W8" s="150"/>
      <c r="X8" s="150"/>
      <c r="Y8" s="150"/>
      <c r="Z8" s="150"/>
      <c r="AA8" s="150"/>
      <c r="AB8" s="150"/>
      <c r="AC8" s="150"/>
      <c r="AD8" s="150"/>
      <c r="AE8" s="150"/>
      <c r="AF8" s="150"/>
      <c r="AG8" s="150"/>
      <c r="AH8" s="150"/>
    </row>
    <row r="9" spans="1:42" ht="14.25" customHeight="1" x14ac:dyDescent="0.3">
      <c r="A9" s="150"/>
      <c r="B9" s="150"/>
      <c r="C9" s="150"/>
      <c r="D9" s="150"/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50"/>
      <c r="T9" s="150"/>
      <c r="U9" s="150"/>
      <c r="V9" s="150"/>
      <c r="W9" s="150"/>
      <c r="X9" s="150"/>
      <c r="Y9" s="150"/>
      <c r="Z9" s="150"/>
      <c r="AA9" s="150"/>
      <c r="AB9" s="150"/>
      <c r="AC9" s="150"/>
      <c r="AD9" s="150"/>
      <c r="AE9" s="150"/>
      <c r="AF9" s="150"/>
      <c r="AG9" s="150"/>
      <c r="AH9" s="150"/>
    </row>
    <row r="10" spans="1:42" ht="14.25" customHeight="1" x14ac:dyDescent="0.3">
      <c r="A10" s="150"/>
      <c r="B10" s="150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  <c r="AG10" s="154"/>
      <c r="AH10" s="154"/>
      <c r="AI10" s="155"/>
      <c r="AJ10" s="155"/>
      <c r="AK10" s="155"/>
      <c r="AL10" s="155"/>
      <c r="AM10" s="155"/>
      <c r="AN10" s="155"/>
      <c r="AO10" s="155"/>
    </row>
    <row r="11" spans="1:42" ht="14.25" customHeight="1" thickBot="1" x14ac:dyDescent="0.35">
      <c r="A11" s="150"/>
      <c r="B11" s="154"/>
      <c r="C11" s="584">
        <v>2015</v>
      </c>
      <c r="D11" s="584"/>
      <c r="E11" s="584"/>
      <c r="F11" s="584"/>
      <c r="G11" s="584"/>
      <c r="H11" s="584"/>
      <c r="I11" s="584"/>
      <c r="J11" s="584"/>
      <c r="K11" s="584"/>
      <c r="L11" s="584"/>
      <c r="M11" s="584"/>
      <c r="N11" s="584"/>
      <c r="O11" s="584">
        <v>2016</v>
      </c>
      <c r="P11" s="584"/>
      <c r="Q11" s="584"/>
      <c r="R11" s="584"/>
      <c r="S11" s="584"/>
      <c r="T11" s="584"/>
      <c r="U11" s="584"/>
      <c r="V11" s="584"/>
      <c r="W11" s="584"/>
      <c r="X11" s="584"/>
      <c r="Y11" s="584"/>
      <c r="Z11" s="584"/>
      <c r="AA11" s="584">
        <v>2017</v>
      </c>
      <c r="AB11" s="584"/>
      <c r="AC11" s="584"/>
      <c r="AD11" s="584"/>
      <c r="AE11" s="584"/>
      <c r="AF11" s="584"/>
      <c r="AG11" s="584"/>
      <c r="AH11" s="584"/>
      <c r="AI11" s="584"/>
      <c r="AJ11" s="584"/>
      <c r="AK11" s="584"/>
      <c r="AL11" s="584"/>
      <c r="AM11" s="354">
        <v>2018</v>
      </c>
      <c r="AN11" s="354">
        <v>2019</v>
      </c>
      <c r="AO11" s="354" t="s">
        <v>607</v>
      </c>
    </row>
    <row r="12" spans="1:42" ht="19.5" customHeight="1" x14ac:dyDescent="0.3">
      <c r="A12" s="154"/>
      <c r="B12" s="156" t="s">
        <v>353</v>
      </c>
      <c r="C12" s="585" t="s">
        <v>354</v>
      </c>
      <c r="D12" s="586"/>
      <c r="E12" s="586"/>
      <c r="F12" s="586"/>
      <c r="G12" s="586"/>
      <c r="H12" s="586"/>
      <c r="I12" s="586"/>
      <c r="J12" s="586"/>
      <c r="K12" s="586"/>
      <c r="L12" s="586"/>
      <c r="M12" s="586"/>
      <c r="N12" s="587"/>
      <c r="O12" s="586" t="s">
        <v>355</v>
      </c>
      <c r="P12" s="586"/>
      <c r="Q12" s="586"/>
      <c r="R12" s="586"/>
      <c r="S12" s="586"/>
      <c r="T12" s="586"/>
      <c r="U12" s="586"/>
      <c r="V12" s="586"/>
      <c r="W12" s="586"/>
      <c r="X12" s="586"/>
      <c r="Y12" s="586"/>
      <c r="Z12" s="586"/>
      <c r="AA12" s="585" t="s">
        <v>356</v>
      </c>
      <c r="AB12" s="586"/>
      <c r="AC12" s="586"/>
      <c r="AD12" s="586"/>
      <c r="AE12" s="586"/>
      <c r="AF12" s="586"/>
      <c r="AG12" s="586"/>
      <c r="AH12" s="586"/>
      <c r="AI12" s="586"/>
      <c r="AJ12" s="586"/>
      <c r="AK12" s="586"/>
      <c r="AL12" s="587"/>
      <c r="AM12" s="159">
        <v>4</v>
      </c>
      <c r="AN12" s="159">
        <v>5</v>
      </c>
      <c r="AO12" s="159" t="s">
        <v>617</v>
      </c>
      <c r="AP12" s="580" t="s">
        <v>134</v>
      </c>
    </row>
    <row r="13" spans="1:42" ht="15.75" customHeight="1" x14ac:dyDescent="0.3">
      <c r="A13" s="154"/>
      <c r="B13" s="582" t="s">
        <v>357</v>
      </c>
      <c r="C13" s="157">
        <v>1</v>
      </c>
      <c r="D13" s="158">
        <v>2</v>
      </c>
      <c r="E13" s="158">
        <v>3</v>
      </c>
      <c r="F13" s="158">
        <v>4</v>
      </c>
      <c r="G13" s="158">
        <v>5</v>
      </c>
      <c r="H13" s="158">
        <v>6</v>
      </c>
      <c r="I13" s="158">
        <v>7</v>
      </c>
      <c r="J13" s="158">
        <v>8</v>
      </c>
      <c r="K13" s="158">
        <v>9</v>
      </c>
      <c r="L13" s="158">
        <v>10</v>
      </c>
      <c r="M13" s="158">
        <v>11</v>
      </c>
      <c r="N13" s="159">
        <v>12</v>
      </c>
      <c r="O13" s="157">
        <v>1</v>
      </c>
      <c r="P13" s="158">
        <v>2</v>
      </c>
      <c r="Q13" s="158">
        <v>3</v>
      </c>
      <c r="R13" s="158">
        <v>4</v>
      </c>
      <c r="S13" s="158">
        <v>5</v>
      </c>
      <c r="T13" s="158">
        <v>6</v>
      </c>
      <c r="U13" s="158">
        <v>7</v>
      </c>
      <c r="V13" s="158">
        <v>8</v>
      </c>
      <c r="W13" s="158">
        <v>9</v>
      </c>
      <c r="X13" s="158">
        <v>10</v>
      </c>
      <c r="Y13" s="158">
        <v>11</v>
      </c>
      <c r="Z13" s="159">
        <v>12</v>
      </c>
      <c r="AA13" s="157">
        <v>1</v>
      </c>
      <c r="AB13" s="158">
        <v>2</v>
      </c>
      <c r="AC13" s="158">
        <v>3</v>
      </c>
      <c r="AD13" s="158">
        <v>4</v>
      </c>
      <c r="AE13" s="158">
        <v>5</v>
      </c>
      <c r="AF13" s="158">
        <v>6</v>
      </c>
      <c r="AG13" s="158">
        <v>7</v>
      </c>
      <c r="AH13" s="158">
        <v>8</v>
      </c>
      <c r="AI13" s="158">
        <v>9</v>
      </c>
      <c r="AJ13" s="158">
        <v>10</v>
      </c>
      <c r="AK13" s="158">
        <v>11</v>
      </c>
      <c r="AL13" s="159">
        <v>12</v>
      </c>
      <c r="AM13" s="159"/>
      <c r="AN13" s="159"/>
      <c r="AO13" s="159"/>
      <c r="AP13" s="581"/>
    </row>
    <row r="14" spans="1:42" ht="15.75" customHeight="1" x14ac:dyDescent="0.3">
      <c r="A14" s="154"/>
      <c r="B14" s="583"/>
      <c r="C14" s="160" t="s">
        <v>358</v>
      </c>
      <c r="D14" s="160" t="s">
        <v>359</v>
      </c>
      <c r="E14" s="160" t="s">
        <v>360</v>
      </c>
      <c r="F14" s="160" t="s">
        <v>361</v>
      </c>
      <c r="G14" s="160" t="s">
        <v>362</v>
      </c>
      <c r="H14" s="160" t="s">
        <v>363</v>
      </c>
      <c r="I14" s="160" t="s">
        <v>364</v>
      </c>
      <c r="J14" s="160" t="s">
        <v>365</v>
      </c>
      <c r="K14" s="160" t="s">
        <v>366</v>
      </c>
      <c r="L14" s="160" t="s">
        <v>367</v>
      </c>
      <c r="M14" s="160" t="s">
        <v>368</v>
      </c>
      <c r="N14" s="159" t="s">
        <v>369</v>
      </c>
      <c r="O14" s="160" t="s">
        <v>358</v>
      </c>
      <c r="P14" s="160" t="s">
        <v>359</v>
      </c>
      <c r="Q14" s="160" t="s">
        <v>360</v>
      </c>
      <c r="R14" s="160" t="s">
        <v>361</v>
      </c>
      <c r="S14" s="160" t="s">
        <v>362</v>
      </c>
      <c r="T14" s="160" t="s">
        <v>363</v>
      </c>
      <c r="U14" s="160" t="s">
        <v>364</v>
      </c>
      <c r="V14" s="160" t="s">
        <v>365</v>
      </c>
      <c r="W14" s="160" t="s">
        <v>366</v>
      </c>
      <c r="X14" s="160" t="s">
        <v>367</v>
      </c>
      <c r="Y14" s="160" t="s">
        <v>368</v>
      </c>
      <c r="Z14" s="159" t="s">
        <v>369</v>
      </c>
      <c r="AA14" s="160" t="s">
        <v>358</v>
      </c>
      <c r="AB14" s="160" t="s">
        <v>359</v>
      </c>
      <c r="AC14" s="160" t="s">
        <v>360</v>
      </c>
      <c r="AD14" s="160" t="s">
        <v>361</v>
      </c>
      <c r="AE14" s="160" t="s">
        <v>362</v>
      </c>
      <c r="AF14" s="160" t="s">
        <v>363</v>
      </c>
      <c r="AG14" s="160" t="s">
        <v>364</v>
      </c>
      <c r="AH14" s="160" t="s">
        <v>365</v>
      </c>
      <c r="AI14" s="160" t="s">
        <v>366</v>
      </c>
      <c r="AJ14" s="160" t="s">
        <v>367</v>
      </c>
      <c r="AK14" s="160" t="s">
        <v>368</v>
      </c>
      <c r="AL14" s="159" t="s">
        <v>369</v>
      </c>
      <c r="AM14" s="159"/>
      <c r="AN14" s="159"/>
      <c r="AO14" s="159"/>
      <c r="AP14" s="219"/>
    </row>
    <row r="15" spans="1:42" ht="15.75" customHeight="1" x14ac:dyDescent="0.3">
      <c r="A15" s="154"/>
      <c r="B15" s="359" t="s">
        <v>602</v>
      </c>
      <c r="C15" s="360"/>
      <c r="D15" s="360"/>
      <c r="E15" s="360"/>
      <c r="F15" s="364">
        <v>0.09</v>
      </c>
      <c r="G15" s="360"/>
      <c r="H15" s="360"/>
      <c r="I15" s="360"/>
      <c r="J15" s="360"/>
      <c r="K15" s="360"/>
      <c r="L15" s="360"/>
      <c r="M15" s="360"/>
      <c r="N15" s="361"/>
      <c r="O15" s="360"/>
      <c r="P15" s="360"/>
      <c r="Q15" s="360"/>
      <c r="R15" s="363">
        <v>1.2E-2</v>
      </c>
      <c r="S15" s="360"/>
      <c r="T15" s="360"/>
      <c r="U15" s="360"/>
      <c r="V15" s="360"/>
      <c r="W15" s="360"/>
      <c r="X15" s="360"/>
      <c r="Y15" s="360"/>
      <c r="Z15" s="361"/>
      <c r="AA15" s="360"/>
      <c r="AB15" s="360"/>
      <c r="AC15" s="360"/>
      <c r="AD15" s="360"/>
      <c r="AE15" s="360"/>
      <c r="AF15" s="360"/>
      <c r="AG15" s="360"/>
      <c r="AH15" s="360"/>
      <c r="AI15" s="360"/>
      <c r="AJ15" s="360"/>
      <c r="AK15" s="360"/>
      <c r="AL15" s="361"/>
      <c r="AM15" s="361"/>
      <c r="AN15" s="361"/>
      <c r="AO15" s="361"/>
      <c r="AP15" s="362"/>
    </row>
    <row r="16" spans="1:42" ht="18" x14ac:dyDescent="0.35">
      <c r="A16" s="150"/>
      <c r="B16" s="225" t="s">
        <v>597</v>
      </c>
      <c r="C16" s="167" t="s">
        <v>371</v>
      </c>
      <c r="D16" s="168" t="s">
        <v>371</v>
      </c>
      <c r="E16" s="168" t="s">
        <v>371</v>
      </c>
      <c r="F16" s="168" t="s">
        <v>371</v>
      </c>
      <c r="G16" s="168" t="s">
        <v>371</v>
      </c>
      <c r="H16" s="168" t="s">
        <v>371</v>
      </c>
      <c r="I16" s="168" t="s">
        <v>371</v>
      </c>
      <c r="J16" s="168" t="s">
        <v>371</v>
      </c>
      <c r="K16" s="168" t="s">
        <v>371</v>
      </c>
      <c r="L16" s="168" t="s">
        <v>371</v>
      </c>
      <c r="M16" s="168" t="s">
        <v>371</v>
      </c>
      <c r="N16" s="169" t="s">
        <v>371</v>
      </c>
      <c r="O16" s="167" t="s">
        <v>371</v>
      </c>
      <c r="P16" s="168" t="s">
        <v>371</v>
      </c>
      <c r="Q16" s="168" t="s">
        <v>371</v>
      </c>
      <c r="R16" s="168" t="s">
        <v>371</v>
      </c>
      <c r="S16" s="168" t="s">
        <v>371</v>
      </c>
      <c r="T16" s="168" t="s">
        <v>371</v>
      </c>
      <c r="U16" s="168" t="s">
        <v>371</v>
      </c>
      <c r="V16" s="168" t="s">
        <v>371</v>
      </c>
      <c r="W16" s="168" t="s">
        <v>371</v>
      </c>
      <c r="X16" s="168" t="s">
        <v>371</v>
      </c>
      <c r="Y16" s="168" t="s">
        <v>371</v>
      </c>
      <c r="Z16" s="169" t="s">
        <v>371</v>
      </c>
      <c r="AA16" s="167" t="s">
        <v>371</v>
      </c>
      <c r="AB16" s="168" t="s">
        <v>371</v>
      </c>
      <c r="AC16" s="168" t="s">
        <v>371</v>
      </c>
      <c r="AD16" s="168" t="s">
        <v>371</v>
      </c>
      <c r="AE16" s="168" t="s">
        <v>371</v>
      </c>
      <c r="AF16" s="168" t="s">
        <v>371</v>
      </c>
      <c r="AG16" s="168" t="s">
        <v>371</v>
      </c>
      <c r="AH16" s="168" t="s">
        <v>371</v>
      </c>
      <c r="AI16" s="168" t="s">
        <v>371</v>
      </c>
      <c r="AJ16" s="168" t="s">
        <v>371</v>
      </c>
      <c r="AK16" s="168" t="s">
        <v>371</v>
      </c>
      <c r="AL16" s="169" t="s">
        <v>371</v>
      </c>
      <c r="AM16" s="355"/>
      <c r="AN16" s="355"/>
      <c r="AO16" s="355"/>
      <c r="AP16" s="221"/>
    </row>
    <row r="17" spans="1:42" ht="22.8" customHeight="1" x14ac:dyDescent="0.35">
      <c r="A17" s="1"/>
      <c r="B17" s="226" t="s">
        <v>598</v>
      </c>
      <c r="C17" s="171"/>
      <c r="D17" s="172"/>
      <c r="E17" s="172"/>
      <c r="F17" s="172"/>
      <c r="G17" s="172"/>
      <c r="H17" s="172"/>
      <c r="I17" s="172" t="s">
        <v>371</v>
      </c>
      <c r="J17" s="172" t="s">
        <v>371</v>
      </c>
      <c r="K17" s="172" t="s">
        <v>371</v>
      </c>
      <c r="L17" s="173" t="s">
        <v>371</v>
      </c>
      <c r="M17" s="173" t="s">
        <v>371</v>
      </c>
      <c r="N17" s="174" t="s">
        <v>371</v>
      </c>
      <c r="O17" s="175"/>
      <c r="P17" s="172"/>
      <c r="Q17" s="172"/>
      <c r="R17" s="172"/>
      <c r="S17" s="172"/>
      <c r="T17" s="172"/>
      <c r="U17" s="172" t="s">
        <v>371</v>
      </c>
      <c r="V17" s="172" t="s">
        <v>371</v>
      </c>
      <c r="W17" s="172" t="s">
        <v>371</v>
      </c>
      <c r="X17" s="173" t="s">
        <v>371</v>
      </c>
      <c r="Y17" s="173" t="s">
        <v>371</v>
      </c>
      <c r="Z17" s="174" t="s">
        <v>371</v>
      </c>
      <c r="AA17" s="175"/>
      <c r="AB17" s="172"/>
      <c r="AC17" s="172"/>
      <c r="AD17" s="172"/>
      <c r="AE17" s="172"/>
      <c r="AF17" s="172"/>
      <c r="AG17" s="172"/>
      <c r="AH17" s="172"/>
      <c r="AI17" s="172"/>
      <c r="AJ17" s="173"/>
      <c r="AK17" s="173"/>
      <c r="AL17" s="174"/>
      <c r="AM17" s="356"/>
      <c r="AN17" s="356"/>
      <c r="AO17" s="356"/>
      <c r="AP17" s="222"/>
    </row>
    <row r="18" spans="1:42" ht="22.8" customHeight="1" x14ac:dyDescent="0.35">
      <c r="A18" s="1"/>
      <c r="B18" s="226" t="s">
        <v>603</v>
      </c>
      <c r="C18" s="167"/>
      <c r="D18" s="168"/>
      <c r="E18" s="168"/>
      <c r="F18" s="168"/>
      <c r="G18" s="168"/>
      <c r="H18" s="168"/>
      <c r="I18" s="168"/>
      <c r="J18" s="168"/>
      <c r="K18" s="168"/>
      <c r="L18" s="168"/>
      <c r="M18" s="168"/>
      <c r="N18" s="169"/>
      <c r="O18" s="167"/>
      <c r="P18" s="168"/>
      <c r="Q18" s="168"/>
      <c r="R18" s="168" t="s">
        <v>371</v>
      </c>
      <c r="S18" s="168" t="s">
        <v>371</v>
      </c>
      <c r="T18" s="168" t="s">
        <v>371</v>
      </c>
      <c r="U18" s="168" t="s">
        <v>371</v>
      </c>
      <c r="V18" s="168" t="s">
        <v>371</v>
      </c>
      <c r="W18" s="168" t="s">
        <v>371</v>
      </c>
      <c r="X18" s="168"/>
      <c r="Y18" s="168"/>
      <c r="Z18" s="169"/>
      <c r="AA18" s="167"/>
      <c r="AB18" s="168"/>
      <c r="AC18" s="168"/>
      <c r="AD18" s="168"/>
      <c r="AE18" s="168"/>
      <c r="AF18" s="168"/>
      <c r="AG18" s="168"/>
      <c r="AH18" s="168"/>
      <c r="AI18" s="168"/>
      <c r="AJ18" s="168"/>
      <c r="AK18" s="168"/>
      <c r="AL18" s="169"/>
      <c r="AM18" s="355"/>
      <c r="AN18" s="355"/>
      <c r="AO18" s="355"/>
      <c r="AP18" s="222"/>
    </row>
    <row r="19" spans="1:42" ht="22.8" customHeight="1" x14ac:dyDescent="0.35">
      <c r="A19" s="1"/>
      <c r="B19" s="226" t="s">
        <v>604</v>
      </c>
      <c r="C19" s="167"/>
      <c r="D19" s="168"/>
      <c r="E19" s="168"/>
      <c r="F19" s="168"/>
      <c r="G19" s="168"/>
      <c r="H19" s="168"/>
      <c r="I19" s="168"/>
      <c r="J19" s="168"/>
      <c r="K19" s="168"/>
      <c r="L19" s="168"/>
      <c r="M19" s="168"/>
      <c r="N19" s="169"/>
      <c r="O19" s="167"/>
      <c r="P19" s="168"/>
      <c r="Q19" s="168"/>
      <c r="R19" s="168"/>
      <c r="S19" s="168"/>
      <c r="T19" s="168"/>
      <c r="U19" s="168"/>
      <c r="V19" s="168"/>
      <c r="W19" s="168"/>
      <c r="X19" s="168"/>
      <c r="Y19" s="168"/>
      <c r="Z19" s="169"/>
      <c r="AA19" s="167" t="s">
        <v>371</v>
      </c>
      <c r="AB19" s="168" t="s">
        <v>371</v>
      </c>
      <c r="AC19" s="168" t="s">
        <v>371</v>
      </c>
      <c r="AD19" s="168" t="s">
        <v>371</v>
      </c>
      <c r="AE19" s="168" t="s">
        <v>371</v>
      </c>
      <c r="AF19" s="168" t="s">
        <v>371</v>
      </c>
      <c r="AG19" s="168" t="s">
        <v>371</v>
      </c>
      <c r="AH19" s="168" t="s">
        <v>371</v>
      </c>
      <c r="AI19" s="168" t="s">
        <v>371</v>
      </c>
      <c r="AJ19" s="168" t="s">
        <v>371</v>
      </c>
      <c r="AK19" s="168" t="s">
        <v>371</v>
      </c>
      <c r="AL19" s="169" t="s">
        <v>371</v>
      </c>
      <c r="AM19" s="355" t="s">
        <v>605</v>
      </c>
      <c r="AN19" s="355" t="s">
        <v>606</v>
      </c>
      <c r="AO19" s="355" t="s">
        <v>608</v>
      </c>
      <c r="AP19" s="222"/>
    </row>
    <row r="20" spans="1:42" ht="22.8" customHeight="1" x14ac:dyDescent="0.35">
      <c r="A20" s="1"/>
      <c r="B20" s="226" t="s">
        <v>599</v>
      </c>
      <c r="C20" s="171"/>
      <c r="D20" s="172"/>
      <c r="E20" s="172"/>
      <c r="F20" s="172" t="s">
        <v>371</v>
      </c>
      <c r="G20" s="172" t="s">
        <v>371</v>
      </c>
      <c r="H20" s="172" t="s">
        <v>371</v>
      </c>
      <c r="I20" s="168" t="s">
        <v>371</v>
      </c>
      <c r="J20" s="168" t="s">
        <v>371</v>
      </c>
      <c r="K20" s="168" t="s">
        <v>371</v>
      </c>
      <c r="L20" s="168" t="s">
        <v>371</v>
      </c>
      <c r="M20" s="168" t="s">
        <v>371</v>
      </c>
      <c r="N20" s="169" t="s">
        <v>371</v>
      </c>
      <c r="O20" s="167" t="s">
        <v>371</v>
      </c>
      <c r="P20" s="168" t="s">
        <v>371</v>
      </c>
      <c r="Q20" s="168" t="s">
        <v>371</v>
      </c>
      <c r="R20" s="168" t="s">
        <v>371</v>
      </c>
      <c r="S20" s="168" t="s">
        <v>371</v>
      </c>
      <c r="T20" s="168" t="s">
        <v>371</v>
      </c>
      <c r="U20" s="168" t="s">
        <v>371</v>
      </c>
      <c r="V20" s="168" t="s">
        <v>371</v>
      </c>
      <c r="W20" s="168" t="s">
        <v>371</v>
      </c>
      <c r="X20" s="168" t="s">
        <v>371</v>
      </c>
      <c r="Y20" s="168" t="s">
        <v>371</v>
      </c>
      <c r="Z20" s="169" t="s">
        <v>371</v>
      </c>
      <c r="AA20" s="167" t="s">
        <v>371</v>
      </c>
      <c r="AB20" s="168" t="s">
        <v>371</v>
      </c>
      <c r="AC20" s="168" t="s">
        <v>371</v>
      </c>
      <c r="AD20" s="168" t="s">
        <v>371</v>
      </c>
      <c r="AE20" s="168" t="s">
        <v>371</v>
      </c>
      <c r="AF20" s="168" t="s">
        <v>371</v>
      </c>
      <c r="AG20" s="168" t="s">
        <v>371</v>
      </c>
      <c r="AH20" s="168" t="s">
        <v>371</v>
      </c>
      <c r="AI20" s="168" t="s">
        <v>371</v>
      </c>
      <c r="AJ20" s="168" t="s">
        <v>371</v>
      </c>
      <c r="AK20" s="168" t="s">
        <v>371</v>
      </c>
      <c r="AL20" s="169" t="s">
        <v>371</v>
      </c>
      <c r="AM20" s="355"/>
      <c r="AN20" s="355"/>
      <c r="AO20" s="355"/>
      <c r="AP20" s="222"/>
    </row>
    <row r="21" spans="1:42" ht="22.8" customHeight="1" x14ac:dyDescent="0.35">
      <c r="A21" s="1"/>
      <c r="B21" s="226" t="s">
        <v>373</v>
      </c>
      <c r="C21" s="171"/>
      <c r="D21" s="172"/>
      <c r="E21" s="172"/>
      <c r="F21" s="172"/>
      <c r="G21" s="172"/>
      <c r="H21" s="172" t="s">
        <v>371</v>
      </c>
      <c r="I21" s="172" t="s">
        <v>371</v>
      </c>
      <c r="J21" s="172" t="s">
        <v>371</v>
      </c>
      <c r="K21" s="172" t="s">
        <v>371</v>
      </c>
      <c r="L21" s="172"/>
      <c r="M21" s="172"/>
      <c r="N21" s="176"/>
      <c r="O21" s="175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8"/>
      <c r="AA21" s="171"/>
      <c r="AB21" s="172"/>
      <c r="AC21" s="172"/>
      <c r="AD21" s="172"/>
      <c r="AE21" s="172"/>
      <c r="AF21" s="172"/>
      <c r="AG21" s="172"/>
      <c r="AH21" s="172"/>
      <c r="AI21" s="177"/>
      <c r="AJ21" s="177"/>
      <c r="AK21" s="177"/>
      <c r="AL21" s="166"/>
      <c r="AM21" s="357"/>
      <c r="AN21" s="357"/>
      <c r="AO21" s="357"/>
      <c r="AP21" s="222"/>
    </row>
    <row r="22" spans="1:42" ht="22.8" customHeight="1" x14ac:dyDescent="0.35">
      <c r="A22" s="154"/>
      <c r="B22" s="224" t="s">
        <v>370</v>
      </c>
      <c r="C22" s="161"/>
      <c r="D22" s="162"/>
      <c r="E22" s="162"/>
      <c r="F22" s="162"/>
      <c r="G22" s="162"/>
      <c r="H22" s="162" t="s">
        <v>371</v>
      </c>
      <c r="I22" s="162" t="s">
        <v>371</v>
      </c>
      <c r="J22" s="162" t="s">
        <v>371</v>
      </c>
      <c r="K22" s="162" t="s">
        <v>371</v>
      </c>
      <c r="L22" s="162" t="s">
        <v>371</v>
      </c>
      <c r="M22" s="162" t="s">
        <v>371</v>
      </c>
      <c r="N22" s="163"/>
      <c r="O22" s="164"/>
      <c r="P22" s="162"/>
      <c r="Q22" s="162"/>
      <c r="R22" s="162"/>
      <c r="S22" s="162"/>
      <c r="T22" s="162" t="s">
        <v>371</v>
      </c>
      <c r="U22" s="162" t="s">
        <v>371</v>
      </c>
      <c r="V22" s="162" t="s">
        <v>371</v>
      </c>
      <c r="W22" s="162" t="s">
        <v>371</v>
      </c>
      <c r="X22" s="162" t="s">
        <v>371</v>
      </c>
      <c r="Y22" s="162" t="s">
        <v>371</v>
      </c>
      <c r="Z22" s="165"/>
      <c r="AA22" s="161"/>
      <c r="AB22" s="162"/>
      <c r="AC22" s="162"/>
      <c r="AD22" s="162"/>
      <c r="AE22" s="162"/>
      <c r="AF22" s="162" t="s">
        <v>371</v>
      </c>
      <c r="AG22" s="162" t="s">
        <v>371</v>
      </c>
      <c r="AH22" s="162" t="s">
        <v>371</v>
      </c>
      <c r="AI22" s="162" t="s">
        <v>371</v>
      </c>
      <c r="AJ22" s="162" t="s">
        <v>371</v>
      </c>
      <c r="AK22" s="162" t="s">
        <v>371</v>
      </c>
      <c r="AL22" s="166"/>
      <c r="AM22" s="357"/>
      <c r="AN22" s="357"/>
      <c r="AO22" s="357"/>
      <c r="AP22" s="220"/>
    </row>
    <row r="23" spans="1:42" ht="22.8" customHeight="1" x14ac:dyDescent="0.35">
      <c r="A23" s="1"/>
      <c r="B23" s="170"/>
      <c r="C23" s="171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6"/>
      <c r="O23" s="175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8"/>
      <c r="AA23" s="171"/>
      <c r="AB23" s="172"/>
      <c r="AC23" s="172"/>
      <c r="AD23" s="172"/>
      <c r="AE23" s="172"/>
      <c r="AF23" s="172"/>
      <c r="AG23" s="172"/>
      <c r="AH23" s="172"/>
      <c r="AI23" s="177"/>
      <c r="AJ23" s="177"/>
      <c r="AK23" s="177"/>
      <c r="AL23" s="166"/>
      <c r="AM23" s="357"/>
      <c r="AN23" s="357"/>
      <c r="AO23" s="357"/>
      <c r="AP23" s="222"/>
    </row>
    <row r="24" spans="1:42" ht="22.8" customHeight="1" thickBot="1" x14ac:dyDescent="0.4">
      <c r="A24" s="1"/>
      <c r="B24" s="179"/>
      <c r="C24" s="180"/>
      <c r="D24" s="181"/>
      <c r="E24" s="181"/>
      <c r="F24" s="181"/>
      <c r="G24" s="181"/>
      <c r="H24" s="181"/>
      <c r="I24" s="181"/>
      <c r="J24" s="181"/>
      <c r="K24" s="181"/>
      <c r="L24" s="181"/>
      <c r="M24" s="181"/>
      <c r="N24" s="182"/>
      <c r="O24" s="183"/>
      <c r="P24" s="181"/>
      <c r="Q24" s="181"/>
      <c r="R24" s="181"/>
      <c r="S24" s="181"/>
      <c r="T24" s="181"/>
      <c r="U24" s="181"/>
      <c r="V24" s="181"/>
      <c r="W24" s="181"/>
      <c r="X24" s="181"/>
      <c r="Y24" s="181"/>
      <c r="Z24" s="184"/>
      <c r="AA24" s="180"/>
      <c r="AB24" s="181"/>
      <c r="AC24" s="181"/>
      <c r="AD24" s="181"/>
      <c r="AE24" s="181"/>
      <c r="AF24" s="181"/>
      <c r="AG24" s="181"/>
      <c r="AH24" s="181"/>
      <c r="AI24" s="185"/>
      <c r="AJ24" s="185"/>
      <c r="AK24" s="185"/>
      <c r="AL24" s="186"/>
      <c r="AM24" s="358"/>
      <c r="AN24" s="358"/>
      <c r="AO24" s="358"/>
      <c r="AP24" s="223"/>
    </row>
    <row r="25" spans="1:42" ht="14.4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</row>
    <row r="26" spans="1:42" ht="14.4" x14ac:dyDescent="0.3">
      <c r="A26" s="1"/>
      <c r="B26" s="1"/>
      <c r="C26" s="1"/>
      <c r="D26" s="1" t="s">
        <v>589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</row>
    <row r="27" spans="1:42" ht="14.4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</row>
    <row r="28" spans="1:42" ht="14.4" x14ac:dyDescent="0.3">
      <c r="A28" s="1"/>
      <c r="B28" s="1"/>
      <c r="C28" s="1"/>
      <c r="D28" s="1">
        <v>1</v>
      </c>
      <c r="E28" s="1">
        <v>2</v>
      </c>
      <c r="F28" s="1">
        <v>3</v>
      </c>
      <c r="G28" s="1">
        <v>4</v>
      </c>
      <c r="H28" s="1">
        <v>5</v>
      </c>
      <c r="I28" s="1">
        <v>6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</row>
    <row r="29" spans="1:42" ht="14.4" x14ac:dyDescent="0.3">
      <c r="A29" s="1"/>
      <c r="B29" s="1" t="s">
        <v>592</v>
      </c>
      <c r="C29" s="1"/>
      <c r="D29" s="352"/>
      <c r="E29" s="352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</row>
    <row r="30" spans="1:42" ht="14.4" x14ac:dyDescent="0.3">
      <c r="A30" s="1"/>
      <c r="B30" s="1"/>
      <c r="C30" s="1"/>
      <c r="D30" s="1"/>
      <c r="E30" s="1"/>
      <c r="F30" s="1"/>
      <c r="G30" s="579"/>
      <c r="H30" s="579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</row>
    <row r="31" spans="1:42" ht="14.4" x14ac:dyDescent="0.3">
      <c r="A31" s="1"/>
      <c r="B31" s="1" t="s">
        <v>601</v>
      </c>
      <c r="C31" s="1"/>
      <c r="D31" s="1"/>
      <c r="E31" s="35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</row>
    <row r="32" spans="1:42" ht="14.4" x14ac:dyDescent="0.3">
      <c r="A32" s="1"/>
      <c r="B32" s="1" t="s">
        <v>590</v>
      </c>
      <c r="C32" s="1"/>
      <c r="D32" s="1"/>
      <c r="E32" s="1"/>
      <c r="F32" s="351"/>
      <c r="G32" s="35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</row>
    <row r="33" spans="1:34" ht="14.4" x14ac:dyDescent="0.3">
      <c r="A33" s="1"/>
      <c r="B33" s="1" t="s">
        <v>591</v>
      </c>
      <c r="C33" s="1"/>
      <c r="D33" s="1"/>
      <c r="E33" s="1"/>
      <c r="F33" s="1"/>
      <c r="G33" s="1"/>
      <c r="H33" s="351"/>
      <c r="I33" s="35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</row>
    <row r="34" spans="1:34" ht="14.4" x14ac:dyDescent="0.3">
      <c r="A34" s="1"/>
      <c r="B34" s="1" t="s">
        <v>594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</row>
    <row r="35" spans="1:34" ht="14.4" x14ac:dyDescent="0.3">
      <c r="A35" s="1"/>
      <c r="B35" s="1" t="s">
        <v>593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</row>
    <row r="36" spans="1:34" ht="14.4" x14ac:dyDescent="0.3">
      <c r="A36" s="1"/>
      <c r="B36" s="1" t="s">
        <v>596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</row>
    <row r="37" spans="1:34" ht="14.4" x14ac:dyDescent="0.3">
      <c r="A37" s="1"/>
      <c r="B37" s="1" t="s">
        <v>595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</row>
    <row r="38" spans="1:34" ht="14.4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</row>
    <row r="39" spans="1:34" ht="14.4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</row>
    <row r="40" spans="1:34" ht="14.4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</row>
    <row r="41" spans="1:34" ht="14.4" x14ac:dyDescent="0.3">
      <c r="A41" s="1"/>
      <c r="B41" s="1" t="s">
        <v>600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</row>
    <row r="42" spans="1:34" ht="14.4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</row>
    <row r="43" spans="1:34" ht="14.4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</row>
    <row r="44" spans="1:34" ht="14.4" x14ac:dyDescent="0.3">
      <c r="A44" s="1"/>
      <c r="B44" s="1">
        <f>60000*0.09</f>
        <v>5400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</row>
    <row r="45" spans="1:34" ht="14.4" x14ac:dyDescent="0.3">
      <c r="A45" s="1"/>
      <c r="B45" s="1">
        <f>60000*0.012</f>
        <v>720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</row>
    <row r="46" spans="1:34" ht="14.4" x14ac:dyDescent="0.3">
      <c r="A46" s="1"/>
      <c r="B46" s="1" t="s">
        <v>618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</row>
    <row r="47" spans="1:34" ht="14.4" x14ac:dyDescent="0.3">
      <c r="A47" s="1"/>
      <c r="B47" s="1" t="s">
        <v>619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</row>
    <row r="48" spans="1:34" ht="14.4" x14ac:dyDescent="0.3">
      <c r="A48" s="1"/>
      <c r="B48" s="1" t="s">
        <v>620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</row>
    <row r="49" spans="1:34" ht="14.4" x14ac:dyDescent="0.3">
      <c r="A49" s="1"/>
      <c r="B49" s="1" t="s">
        <v>621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</row>
    <row r="50" spans="1:34" ht="14.4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</row>
    <row r="51" spans="1:34" ht="14.4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</row>
    <row r="52" spans="1:34" ht="14.4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</row>
    <row r="53" spans="1:34" ht="14.4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</row>
    <row r="54" spans="1:34" ht="14.4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</row>
    <row r="55" spans="1:34" ht="14.4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</row>
    <row r="56" spans="1:34" ht="14.4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</row>
    <row r="57" spans="1:34" ht="14.4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</row>
    <row r="58" spans="1:34" ht="14.4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</row>
    <row r="59" spans="1:34" ht="14.4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</row>
    <row r="60" spans="1:34" ht="14.4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</row>
    <row r="61" spans="1:34" ht="14.4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</row>
    <row r="62" spans="1:34" ht="14.4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</row>
    <row r="63" spans="1:34" ht="14.4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</row>
    <row r="64" spans="1:34" ht="14.4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</row>
    <row r="65" spans="1:34" ht="14.4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:34" ht="14.4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:34" ht="14.4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</row>
    <row r="68" spans="1:34" ht="14.4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</row>
    <row r="69" spans="1:34" ht="14.4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</row>
    <row r="70" spans="1:34" ht="14.4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4.4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4.4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4.4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4.4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4.4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4.4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4.4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4.4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4.4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4.4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4.4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4.4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4.4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4.4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4.4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4.4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4.4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4.4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4.4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4.4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4.4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4.4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4.4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4.4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4.4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4.4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4.4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4.4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4.4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4.4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4.4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4.4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4.4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4.4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4.4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4.4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4.4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4.4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4.4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4.4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4.4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4.4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4.4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4.4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4.4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4.4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4.4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4.4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4.4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4.4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4.4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4.4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4.4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4.4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4.4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4.4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4.4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4.4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4.4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4.4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4.4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4.4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4.4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4.4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4.4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4.4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4.4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4.4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4.4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4.4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4.4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4.4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4.4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4.4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4.4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4.4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4.4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4.4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4.4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4.4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4.4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4.4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4.4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4.4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4.4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4.4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4.4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4.4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4.4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4.4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4.4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4.4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4.4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4.4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4.4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4.4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4.4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4.4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4.4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4.4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4.4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4.4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4.4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4.4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4.4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4.4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4.4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4.4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4.4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4.4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4.4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4.4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4.4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4.4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4.4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4.4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4.4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4.4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4.4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4.4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4.4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4.4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4.4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4.4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4.4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4.4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4.4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4.4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4.4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4.4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4.4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4.4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4.4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4.4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4.4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4.4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4.4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4.4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4.4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4.4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4.4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4.4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4.4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4.4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4.4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4.4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4.4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4.4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4.4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4.4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4.4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4.4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4.4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4.4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4.4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4.4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4.4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4.4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4.4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4.4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4.4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4.4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4.4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4.4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4.4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4.4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4.4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4.4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4.4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4.4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4.4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4.4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4.4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4.4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4.4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4.4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4.4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4.4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4.4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4.4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4.4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4.4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4.4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4.4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4.4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4.4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4.4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4.4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4.4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4.4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4.4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4.4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4.4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4.4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4.4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4.4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4.4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</row>
    <row r="268" spans="1:34" ht="14.4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</row>
    <row r="269" spans="1:34" ht="14.4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</row>
    <row r="270" spans="1:34" ht="14.4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</row>
    <row r="271" spans="1:34" ht="14.4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</row>
    <row r="272" spans="1:34" ht="14.4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</row>
    <row r="273" spans="1:34" ht="14.4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</row>
    <row r="274" spans="1:34" ht="14.4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</row>
    <row r="275" spans="1:34" ht="14.4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</row>
    <row r="276" spans="1:34" ht="14.4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</row>
    <row r="277" spans="1:34" ht="14.4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</row>
    <row r="278" spans="1:34" ht="14.4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</row>
    <row r="279" spans="1:34" ht="14.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</row>
    <row r="280" spans="1:34" ht="14.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</row>
    <row r="281" spans="1:34" ht="14.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</row>
    <row r="282" spans="1:34" ht="14.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</row>
    <row r="283" spans="1:34" ht="14.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</row>
    <row r="284" spans="1:34" ht="14.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</row>
    <row r="285" spans="1:34" ht="14.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</row>
    <row r="286" spans="1:34" ht="14.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</row>
    <row r="287" spans="1:34" ht="14.4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</row>
    <row r="288" spans="1:34" ht="14.4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</row>
    <row r="289" spans="1:34" ht="14.4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</row>
    <row r="290" spans="1:34" ht="14.4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</row>
    <row r="291" spans="1:34" ht="14.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</row>
    <row r="292" spans="1:34" ht="14.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</row>
    <row r="293" spans="1:34" ht="14.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</row>
    <row r="294" spans="1:34" ht="14.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</row>
    <row r="295" spans="1:34" ht="14.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</row>
    <row r="296" spans="1:34" ht="14.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</row>
    <row r="297" spans="1:34" ht="14.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</row>
    <row r="298" spans="1:34" ht="14.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</row>
    <row r="299" spans="1:34" ht="14.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</row>
    <row r="300" spans="1:34" ht="14.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</row>
    <row r="301" spans="1:34" ht="14.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</row>
    <row r="302" spans="1:34" ht="14.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</row>
    <row r="303" spans="1:34" ht="14.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</row>
    <row r="304" spans="1:34" ht="14.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</row>
    <row r="305" spans="1:34" ht="14.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</row>
    <row r="306" spans="1:34" ht="14.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</row>
    <row r="307" spans="1:34" ht="14.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</row>
    <row r="308" spans="1:34" ht="14.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</row>
    <row r="309" spans="1:34" ht="14.4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</row>
    <row r="310" spans="1:34" ht="14.4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</row>
    <row r="311" spans="1:34" ht="14.4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</row>
    <row r="312" spans="1:34" ht="14.4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</row>
    <row r="313" spans="1:34" ht="14.4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</row>
    <row r="314" spans="1:34" ht="14.4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</row>
    <row r="315" spans="1:34" ht="14.4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</row>
    <row r="316" spans="1:34" ht="14.4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</row>
    <row r="317" spans="1:34" ht="14.4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</row>
    <row r="318" spans="1:34" ht="14.4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</row>
    <row r="319" spans="1:34" ht="14.4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</row>
    <row r="320" spans="1:34" ht="14.4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</row>
    <row r="321" spans="1:34" ht="14.4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</row>
    <row r="322" spans="1:34" ht="14.4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</row>
    <row r="323" spans="1:34" ht="14.4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</row>
    <row r="324" spans="1:34" ht="14.4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</row>
    <row r="325" spans="1:34" ht="14.4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</row>
    <row r="326" spans="1:34" ht="14.4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</row>
    <row r="327" spans="1:34" ht="14.4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</row>
    <row r="328" spans="1:34" ht="14.4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</row>
    <row r="329" spans="1:34" ht="14.4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</row>
    <row r="330" spans="1:34" ht="14.4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</row>
    <row r="331" spans="1:34" ht="14.4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</row>
    <row r="332" spans="1:34" ht="14.4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</row>
    <row r="333" spans="1:34" ht="14.4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</row>
    <row r="334" spans="1:34" ht="14.4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</row>
    <row r="335" spans="1:34" ht="14.4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</row>
    <row r="336" spans="1:34" ht="14.4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</row>
    <row r="337" spans="1:34" ht="14.4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</row>
    <row r="338" spans="1:34" ht="14.4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</row>
    <row r="339" spans="1:34" ht="14.4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</row>
    <row r="340" spans="1:34" ht="14.4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</row>
    <row r="341" spans="1:34" ht="14.4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</row>
    <row r="342" spans="1:34" ht="14.4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</row>
    <row r="343" spans="1:34" ht="14.4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</row>
    <row r="344" spans="1:34" ht="14.4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</row>
    <row r="345" spans="1:34" ht="14.4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</row>
    <row r="346" spans="1:34" ht="14.4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</row>
    <row r="347" spans="1:34" ht="14.4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</row>
    <row r="348" spans="1:34" ht="14.4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</row>
    <row r="349" spans="1:34" ht="14.4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</row>
    <row r="350" spans="1:34" ht="14.4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</row>
    <row r="351" spans="1:34" ht="14.4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</row>
    <row r="352" spans="1:34" ht="14.4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</row>
    <row r="353" spans="1:34" ht="14.4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</row>
    <row r="354" spans="1:34" ht="14.4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</row>
    <row r="355" spans="1:34" ht="14.4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</row>
    <row r="356" spans="1:34" ht="14.4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</row>
    <row r="357" spans="1:34" ht="14.4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</row>
    <row r="358" spans="1:34" ht="14.4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</row>
    <row r="359" spans="1:34" ht="14.4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</row>
    <row r="360" spans="1:34" ht="14.4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</row>
    <row r="361" spans="1:34" ht="14.4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</row>
    <row r="362" spans="1:34" ht="14.4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</row>
    <row r="363" spans="1:34" ht="14.4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</row>
    <row r="364" spans="1:34" ht="14.4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</row>
    <row r="365" spans="1:34" ht="14.4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</row>
    <row r="366" spans="1:34" ht="14.4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</row>
    <row r="367" spans="1:34" ht="14.4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</row>
    <row r="368" spans="1:34" ht="14.4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</row>
    <row r="369" spans="1:34" ht="14.4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</row>
    <row r="370" spans="1:34" ht="14.4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</row>
    <row r="371" spans="1:34" ht="14.4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</row>
    <row r="372" spans="1:34" ht="14.4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</row>
    <row r="373" spans="1:34" ht="14.4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</row>
    <row r="374" spans="1:34" ht="14.4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</row>
    <row r="375" spans="1:34" ht="14.4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</row>
    <row r="376" spans="1:34" ht="14.4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</row>
    <row r="377" spans="1:34" ht="14.4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</row>
    <row r="378" spans="1:34" ht="14.4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</row>
    <row r="379" spans="1:34" ht="14.4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</row>
    <row r="380" spans="1:34" ht="14.4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</row>
    <row r="381" spans="1:34" ht="14.4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</row>
    <row r="382" spans="1:34" ht="14.4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</row>
    <row r="383" spans="1:34" ht="14.4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</row>
    <row r="384" spans="1:34" ht="14.4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</row>
    <row r="385" spans="1:34" ht="14.4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</row>
    <row r="386" spans="1:34" ht="14.4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</row>
    <row r="387" spans="1:34" ht="14.4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</row>
    <row r="388" spans="1:34" ht="14.4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</row>
    <row r="389" spans="1:34" ht="14.4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</row>
    <row r="390" spans="1:34" ht="14.4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</row>
    <row r="391" spans="1:34" ht="14.4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</row>
    <row r="392" spans="1:34" ht="14.4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</row>
    <row r="393" spans="1:34" ht="14.4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</row>
    <row r="394" spans="1:34" ht="14.4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</row>
    <row r="395" spans="1:34" ht="14.4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</row>
    <row r="396" spans="1:34" ht="14.4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</row>
    <row r="397" spans="1:34" ht="14.4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</row>
    <row r="398" spans="1:34" ht="14.4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</row>
    <row r="399" spans="1:34" ht="14.4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</row>
    <row r="400" spans="1:34" ht="14.4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</row>
    <row r="401" spans="1:34" ht="14.4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</row>
    <row r="402" spans="1:34" ht="14.4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</row>
    <row r="403" spans="1:34" ht="14.4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</row>
    <row r="404" spans="1:34" ht="14.4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</row>
    <row r="405" spans="1:34" ht="14.4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</row>
    <row r="406" spans="1:34" ht="14.4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</row>
    <row r="407" spans="1:34" ht="14.4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</row>
    <row r="408" spans="1:34" ht="14.4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</row>
    <row r="409" spans="1:34" ht="14.4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</row>
    <row r="410" spans="1:34" ht="14.4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</row>
    <row r="411" spans="1:34" ht="14.4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</row>
    <row r="412" spans="1:34" ht="14.4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</row>
    <row r="413" spans="1:34" ht="14.4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</row>
    <row r="414" spans="1:34" ht="14.4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</row>
    <row r="415" spans="1:34" ht="14.4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</row>
    <row r="416" spans="1:34" ht="14.4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</row>
    <row r="417" spans="1:34" ht="14.4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</row>
    <row r="418" spans="1:34" ht="14.4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</row>
    <row r="419" spans="1:34" ht="14.4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</row>
    <row r="420" spans="1:34" ht="14.4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</row>
    <row r="421" spans="1:34" ht="14.4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</row>
    <row r="422" spans="1:34" ht="14.4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</row>
    <row r="423" spans="1:34" ht="14.4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</row>
    <row r="424" spans="1:34" ht="14.4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</row>
    <row r="425" spans="1:34" ht="14.4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</row>
    <row r="426" spans="1:34" ht="14.4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</row>
    <row r="427" spans="1:34" ht="14.4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</row>
    <row r="428" spans="1:34" ht="14.4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</row>
    <row r="429" spans="1:34" ht="14.4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</row>
    <row r="430" spans="1:34" ht="14.4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</row>
    <row r="431" spans="1:34" ht="14.4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</row>
    <row r="432" spans="1:34" ht="14.4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</row>
    <row r="433" spans="1:34" ht="14.4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</row>
    <row r="434" spans="1:34" ht="14.4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</row>
    <row r="435" spans="1:34" ht="14.4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</row>
    <row r="436" spans="1:34" ht="14.4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</row>
    <row r="437" spans="1:34" ht="14.4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</row>
    <row r="438" spans="1:34" ht="14.4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</row>
    <row r="439" spans="1:34" ht="14.4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</row>
    <row r="440" spans="1:34" ht="14.4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</row>
    <row r="441" spans="1:34" ht="14.4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</row>
    <row r="442" spans="1:34" ht="14.4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</row>
    <row r="443" spans="1:34" ht="14.4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</row>
    <row r="444" spans="1:34" ht="14.4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</row>
    <row r="445" spans="1:34" ht="14.4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</row>
    <row r="446" spans="1:34" ht="14.4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</row>
    <row r="447" spans="1:34" ht="14.4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</row>
    <row r="448" spans="1:34" ht="14.4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</row>
    <row r="449" spans="1:34" ht="14.4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</row>
    <row r="450" spans="1:34" ht="14.4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</row>
    <row r="451" spans="1:34" ht="14.4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</row>
    <row r="452" spans="1:34" ht="14.4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</row>
    <row r="453" spans="1:34" ht="14.4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</row>
    <row r="454" spans="1:34" ht="14.4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</row>
    <row r="455" spans="1:34" ht="14.4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</row>
    <row r="456" spans="1:34" ht="14.4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</row>
    <row r="457" spans="1:34" ht="14.4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</row>
    <row r="458" spans="1:34" ht="14.4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</row>
    <row r="459" spans="1:34" ht="14.4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</row>
    <row r="460" spans="1:34" ht="14.4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</row>
    <row r="461" spans="1:34" ht="14.4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</row>
    <row r="462" spans="1:34" ht="14.4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</row>
    <row r="463" spans="1:34" ht="14.4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</row>
    <row r="464" spans="1:34" ht="14.4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</row>
    <row r="465" spans="1:34" ht="14.4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</row>
    <row r="466" spans="1:34" ht="14.4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</row>
    <row r="467" spans="1:34" ht="14.4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</row>
    <row r="468" spans="1:34" ht="14.4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</row>
    <row r="469" spans="1:34" ht="14.4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</row>
    <row r="470" spans="1:34" ht="14.4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</row>
    <row r="471" spans="1:34" ht="14.4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</row>
    <row r="472" spans="1:34" ht="14.4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</row>
    <row r="473" spans="1:34" ht="14.4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</row>
    <row r="474" spans="1:34" ht="14.4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</row>
    <row r="475" spans="1:34" ht="14.4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</row>
    <row r="476" spans="1:34" ht="14.4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</row>
    <row r="477" spans="1:34" ht="14.4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</row>
    <row r="478" spans="1:34" ht="14.4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</row>
    <row r="479" spans="1:34" ht="14.4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</row>
    <row r="480" spans="1:34" ht="14.4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</row>
    <row r="481" spans="1:34" ht="14.4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</row>
    <row r="482" spans="1:34" ht="14.4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</row>
    <row r="483" spans="1:34" ht="14.4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</row>
    <row r="484" spans="1:34" ht="14.4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</row>
    <row r="485" spans="1:34" ht="14.4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</row>
    <row r="486" spans="1:34" ht="14.4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</row>
    <row r="487" spans="1:34" ht="14.4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</row>
    <row r="488" spans="1:34" ht="14.4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</row>
    <row r="489" spans="1:34" ht="14.4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</row>
    <row r="490" spans="1:34" ht="14.4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</row>
    <row r="491" spans="1:34" ht="14.4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</row>
    <row r="492" spans="1:34" ht="14.4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</row>
    <row r="493" spans="1:34" ht="14.4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</row>
    <row r="494" spans="1:34" ht="14.4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</row>
    <row r="495" spans="1:34" ht="14.4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</row>
    <row r="496" spans="1:34" ht="14.4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</row>
    <row r="497" spans="1:34" ht="14.4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</row>
    <row r="498" spans="1:34" ht="14.4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</row>
    <row r="499" spans="1:34" ht="14.4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</row>
    <row r="500" spans="1:34" ht="14.4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</row>
    <row r="501" spans="1:34" ht="14.4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</row>
    <row r="502" spans="1:34" ht="14.4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</row>
    <row r="503" spans="1:34" ht="14.4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</row>
    <row r="504" spans="1:34" ht="14.4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</row>
    <row r="505" spans="1:34" ht="14.4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</row>
    <row r="506" spans="1:34" ht="14.4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</row>
    <row r="507" spans="1:34" ht="14.4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</row>
    <row r="508" spans="1:34" ht="14.4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</row>
    <row r="509" spans="1:34" ht="14.4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</row>
    <row r="510" spans="1:34" ht="14.4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</row>
    <row r="511" spans="1:34" ht="14.4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</row>
    <row r="512" spans="1:34" ht="14.4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</row>
    <row r="513" spans="1:34" ht="14.4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</row>
    <row r="514" spans="1:34" ht="14.4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</row>
    <row r="515" spans="1:34" ht="14.4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</row>
    <row r="516" spans="1:34" ht="14.4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</row>
    <row r="517" spans="1:34" ht="14.4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</row>
    <row r="518" spans="1:34" ht="14.4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</row>
    <row r="519" spans="1:34" ht="14.4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</row>
    <row r="520" spans="1:34" ht="14.4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</row>
    <row r="521" spans="1:34" ht="14.4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</row>
    <row r="522" spans="1:34" ht="14.4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</row>
    <row r="523" spans="1:34" ht="14.4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</row>
    <row r="524" spans="1:34" ht="14.4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</row>
    <row r="525" spans="1:34" ht="14.4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</row>
    <row r="526" spans="1:34" ht="14.4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</row>
    <row r="527" spans="1:34" ht="14.4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</row>
    <row r="528" spans="1:34" ht="14.4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</row>
    <row r="529" spans="1:34" ht="14.4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</row>
    <row r="530" spans="1:34" ht="14.4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</row>
    <row r="531" spans="1:34" ht="14.4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</row>
    <row r="532" spans="1:34" ht="14.4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</row>
    <row r="533" spans="1:34" ht="14.4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</row>
    <row r="534" spans="1:34" ht="14.4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</row>
    <row r="535" spans="1:34" ht="14.4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</row>
    <row r="536" spans="1:34" ht="14.4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</row>
    <row r="537" spans="1:34" ht="14.4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</row>
    <row r="538" spans="1:34" ht="14.4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</row>
    <row r="539" spans="1:34" ht="14.4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</row>
    <row r="540" spans="1:34" ht="14.4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</row>
    <row r="541" spans="1:34" ht="14.4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</row>
    <row r="542" spans="1:34" ht="14.4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</row>
    <row r="543" spans="1:34" ht="14.4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</row>
    <row r="544" spans="1:34" ht="14.4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</row>
    <row r="545" spans="1:34" ht="14.4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</row>
    <row r="546" spans="1:34" ht="14.4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</row>
    <row r="547" spans="1:34" ht="14.4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</row>
    <row r="548" spans="1:34" ht="14.4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</row>
    <row r="549" spans="1:34" ht="14.4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</row>
    <row r="550" spans="1:34" ht="14.4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</row>
    <row r="551" spans="1:34" ht="14.4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</row>
    <row r="552" spans="1:34" ht="14.4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</row>
    <row r="553" spans="1:34" ht="14.4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</row>
    <row r="554" spans="1:34" ht="14.4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</row>
    <row r="555" spans="1:34" ht="14.4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</row>
    <row r="556" spans="1:34" ht="14.4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</row>
    <row r="557" spans="1:34" ht="14.4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</row>
    <row r="558" spans="1:34" ht="14.4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</row>
    <row r="559" spans="1:34" ht="14.4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</row>
    <row r="560" spans="1:34" ht="14.4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</row>
    <row r="561" spans="1:34" ht="14.4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</row>
    <row r="562" spans="1:34" ht="14.4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</row>
    <row r="563" spans="1:34" ht="14.4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</row>
    <row r="564" spans="1:34" ht="14.4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</row>
    <row r="565" spans="1:34" ht="14.4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</row>
    <row r="566" spans="1:34" ht="14.4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</row>
    <row r="567" spans="1:34" ht="14.4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</row>
    <row r="568" spans="1:34" ht="14.4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</row>
    <row r="569" spans="1:34" ht="14.4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</row>
    <row r="570" spans="1:34" ht="14.4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</row>
    <row r="571" spans="1:34" ht="14.4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</row>
    <row r="572" spans="1:34" ht="14.4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</row>
    <row r="573" spans="1:34" ht="14.4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</row>
    <row r="574" spans="1:34" ht="14.4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</row>
    <row r="575" spans="1:34" ht="14.4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</row>
    <row r="576" spans="1:34" ht="14.4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</row>
    <row r="577" spans="1:34" ht="14.4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</row>
    <row r="578" spans="1:34" ht="14.4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</row>
    <row r="579" spans="1:34" ht="14.4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</row>
    <row r="580" spans="1:34" ht="14.4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</row>
    <row r="581" spans="1:34" ht="14.4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</row>
    <row r="582" spans="1:34" ht="14.4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</row>
    <row r="583" spans="1:34" ht="14.4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</row>
    <row r="584" spans="1:34" ht="14.4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</row>
    <row r="585" spans="1:34" ht="14.4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</row>
    <row r="586" spans="1:34" ht="14.4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</row>
    <row r="587" spans="1:34" ht="14.4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</row>
    <row r="588" spans="1:34" ht="14.4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</row>
    <row r="589" spans="1:34" ht="14.4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</row>
    <row r="590" spans="1:34" ht="14.4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</row>
    <row r="591" spans="1:34" ht="14.4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</row>
    <row r="592" spans="1:34" ht="14.4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</row>
    <row r="593" spans="1:34" ht="14.4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</row>
    <row r="594" spans="1:34" ht="14.4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</row>
    <row r="595" spans="1:34" ht="14.4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</row>
    <row r="596" spans="1:34" ht="14.4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</row>
    <row r="597" spans="1:34" ht="14.4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</row>
    <row r="598" spans="1:34" ht="14.4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</row>
    <row r="599" spans="1:34" ht="14.4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</row>
    <row r="600" spans="1:34" ht="14.4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</row>
    <row r="601" spans="1:34" ht="14.4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</row>
    <row r="602" spans="1:34" ht="14.4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</row>
    <row r="603" spans="1:34" ht="14.4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</row>
    <row r="604" spans="1:34" ht="14.4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</row>
    <row r="605" spans="1:34" ht="14.4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</row>
    <row r="606" spans="1:34" ht="14.4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</row>
    <row r="607" spans="1:34" ht="14.4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</row>
    <row r="608" spans="1:34" ht="14.4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</row>
    <row r="609" spans="1:34" ht="14.4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</row>
    <row r="610" spans="1:34" ht="14.4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</row>
    <row r="611" spans="1:34" ht="14.4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</row>
    <row r="612" spans="1:34" ht="14.4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</row>
    <row r="613" spans="1:34" ht="14.4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</row>
    <row r="614" spans="1:34" ht="14.4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</row>
    <row r="615" spans="1:34" ht="14.4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</row>
    <row r="616" spans="1:34" ht="14.4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</row>
    <row r="617" spans="1:34" ht="14.4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</row>
    <row r="618" spans="1:34" ht="14.4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</row>
    <row r="619" spans="1:34" ht="14.4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</row>
    <row r="620" spans="1:34" ht="14.4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</row>
    <row r="621" spans="1:34" ht="14.4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</row>
    <row r="622" spans="1:34" ht="14.4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</row>
    <row r="623" spans="1:34" ht="14.4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</row>
    <row r="624" spans="1:34" ht="14.4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</row>
    <row r="625" spans="1:34" ht="14.4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</row>
    <row r="626" spans="1:34" ht="14.4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</row>
    <row r="627" spans="1:34" ht="14.4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</row>
    <row r="628" spans="1:34" ht="14.4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</row>
    <row r="629" spans="1:34" ht="14.4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</row>
    <row r="630" spans="1:34" ht="14.4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</row>
    <row r="631" spans="1:34" ht="14.4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</row>
    <row r="632" spans="1:34" ht="14.4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</row>
    <row r="633" spans="1:34" ht="14.4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</row>
    <row r="634" spans="1:34" ht="14.4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</row>
    <row r="635" spans="1:34" ht="14.4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</row>
    <row r="636" spans="1:34" ht="14.4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</row>
    <row r="637" spans="1:34" ht="14.4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</row>
    <row r="638" spans="1:34" ht="14.4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</row>
    <row r="639" spans="1:34" ht="14.4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</row>
    <row r="640" spans="1:34" ht="14.4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</row>
    <row r="641" spans="1:34" ht="14.4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</row>
    <row r="642" spans="1:34" ht="14.4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</row>
    <row r="643" spans="1:34" ht="14.4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</row>
    <row r="644" spans="1:34" ht="14.4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</row>
    <row r="645" spans="1:34" ht="14.4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</row>
    <row r="646" spans="1:34" ht="14.4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</row>
    <row r="647" spans="1:34" ht="14.4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</row>
    <row r="648" spans="1:34" ht="14.4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</row>
    <row r="649" spans="1:34" ht="14.4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</row>
    <row r="650" spans="1:34" ht="14.4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</row>
    <row r="651" spans="1:34" ht="14.4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</row>
    <row r="652" spans="1:34" ht="14.4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</row>
    <row r="653" spans="1:34" ht="14.4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</row>
    <row r="654" spans="1:34" ht="14.4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</row>
    <row r="655" spans="1:34" ht="14.4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</row>
    <row r="656" spans="1:34" ht="14.4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</row>
    <row r="657" spans="1:34" ht="14.4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</row>
    <row r="658" spans="1:34" ht="14.4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</row>
    <row r="659" spans="1:34" ht="14.4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</row>
    <row r="660" spans="1:34" ht="14.4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</row>
    <row r="661" spans="1:34" ht="14.4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</row>
    <row r="662" spans="1:34" ht="14.4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</row>
    <row r="663" spans="1:34" ht="14.4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</row>
    <row r="664" spans="1:34" ht="14.4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</row>
    <row r="665" spans="1:34" ht="14.4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</row>
    <row r="666" spans="1:34" ht="14.4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</row>
    <row r="667" spans="1:34" ht="14.4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</row>
    <row r="668" spans="1:34" ht="14.4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</row>
    <row r="669" spans="1:34" ht="14.4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</row>
    <row r="670" spans="1:34" ht="14.4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</row>
    <row r="671" spans="1:34" ht="14.4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</row>
    <row r="672" spans="1:34" ht="14.4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</row>
    <row r="673" spans="1:34" ht="14.4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</row>
    <row r="674" spans="1:34" ht="14.4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</row>
    <row r="675" spans="1:34" ht="14.4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</row>
    <row r="676" spans="1:34" ht="14.4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</row>
    <row r="677" spans="1:34" ht="14.4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</row>
    <row r="678" spans="1:34" ht="14.4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</row>
    <row r="679" spans="1:34" ht="14.4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</row>
    <row r="680" spans="1:34" ht="14.4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</row>
    <row r="681" spans="1:34" ht="14.4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</row>
    <row r="682" spans="1:34" ht="14.4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</row>
    <row r="683" spans="1:34" ht="14.4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</row>
    <row r="684" spans="1:34" ht="14.4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</row>
    <row r="685" spans="1:34" ht="14.4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</row>
    <row r="686" spans="1:34" ht="14.4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</row>
    <row r="687" spans="1:34" ht="14.4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</row>
    <row r="688" spans="1:34" ht="14.4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</row>
    <row r="689" spans="1:34" ht="14.4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</row>
    <row r="690" spans="1:34" ht="14.4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</row>
    <row r="691" spans="1:34" ht="14.4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</row>
    <row r="692" spans="1:34" ht="14.4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</row>
    <row r="693" spans="1:34" ht="14.4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</row>
    <row r="694" spans="1:34" ht="14.4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</row>
    <row r="695" spans="1:34" ht="14.4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</row>
    <row r="696" spans="1:34" ht="14.4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</row>
    <row r="697" spans="1:34" ht="14.4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</row>
    <row r="698" spans="1:34" ht="14.4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</row>
    <row r="699" spans="1:34" ht="14.4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</row>
    <row r="700" spans="1:34" ht="14.4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</row>
    <row r="701" spans="1:34" ht="14.4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</row>
    <row r="702" spans="1:34" ht="14.4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</row>
    <row r="703" spans="1:34" ht="14.4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</row>
    <row r="704" spans="1:34" ht="14.4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</row>
    <row r="705" spans="1:34" ht="14.4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</row>
    <row r="706" spans="1:34" ht="14.4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</row>
    <row r="707" spans="1:34" ht="14.4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</row>
    <row r="708" spans="1:34" ht="14.4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</row>
    <row r="709" spans="1:34" ht="14.4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</row>
    <row r="710" spans="1:34" ht="14.4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</row>
    <row r="711" spans="1:34" ht="14.4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</row>
    <row r="712" spans="1:34" ht="14.4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</row>
    <row r="713" spans="1:34" ht="14.4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</row>
    <row r="714" spans="1:34" ht="14.4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</row>
    <row r="715" spans="1:34" ht="14.4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</row>
    <row r="716" spans="1:34" ht="14.4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</row>
    <row r="717" spans="1:34" ht="14.4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</row>
    <row r="718" spans="1:34" ht="14.4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</row>
    <row r="719" spans="1:34" ht="14.4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</row>
    <row r="720" spans="1:34" ht="14.4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</row>
    <row r="721" spans="1:34" ht="14.4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</row>
    <row r="722" spans="1:34" ht="14.4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</row>
    <row r="723" spans="1:34" ht="14.4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</row>
    <row r="724" spans="1:34" ht="14.4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</row>
    <row r="725" spans="1:34" ht="14.4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</row>
    <row r="726" spans="1:34" ht="14.4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</row>
    <row r="727" spans="1:34" ht="14.4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</row>
    <row r="728" spans="1:34" ht="14.4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</row>
    <row r="729" spans="1:34" ht="14.4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</row>
    <row r="730" spans="1:34" ht="14.4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</row>
    <row r="731" spans="1:34" ht="14.4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</row>
    <row r="732" spans="1:34" ht="14.4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</row>
    <row r="733" spans="1:34" ht="14.4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</row>
    <row r="734" spans="1:34" ht="14.4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</row>
    <row r="735" spans="1:34" ht="14.4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</row>
    <row r="736" spans="1:34" ht="14.4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</row>
    <row r="737" spans="1:34" ht="14.4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</row>
    <row r="738" spans="1:34" ht="14.4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</row>
    <row r="739" spans="1:34" ht="14.4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</row>
    <row r="740" spans="1:34" ht="14.4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</row>
    <row r="741" spans="1:34" ht="14.4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</row>
    <row r="742" spans="1:34" ht="14.4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</row>
    <row r="743" spans="1:34" ht="14.4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</row>
    <row r="744" spans="1:34" ht="14.4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</row>
    <row r="745" spans="1:34" ht="14.4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</row>
    <row r="746" spans="1:34" ht="14.4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</row>
    <row r="747" spans="1:34" ht="14.4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</row>
    <row r="748" spans="1:34" ht="14.4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</row>
    <row r="749" spans="1:34" ht="14.4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</row>
    <row r="750" spans="1:34" ht="14.4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</row>
    <row r="751" spans="1:34" ht="14.4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</row>
    <row r="752" spans="1:34" ht="14.4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</row>
    <row r="753" spans="1:34" ht="14.4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</row>
    <row r="754" spans="1:34" ht="14.4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</row>
    <row r="755" spans="1:34" ht="14.4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</row>
    <row r="756" spans="1:34" ht="14.4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</row>
    <row r="757" spans="1:34" ht="14.4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</row>
    <row r="758" spans="1:34" ht="14.4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</row>
    <row r="759" spans="1:34" ht="14.4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</row>
    <row r="760" spans="1:34" ht="14.4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</row>
    <row r="761" spans="1:34" ht="14.4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</row>
    <row r="762" spans="1:34" ht="14.4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</row>
    <row r="763" spans="1:34" ht="14.4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</row>
    <row r="764" spans="1:34" ht="14.4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</row>
    <row r="765" spans="1:34" ht="14.4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</row>
    <row r="766" spans="1:34" ht="14.4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</row>
    <row r="767" spans="1:34" ht="14.4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</row>
    <row r="768" spans="1:34" ht="14.4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</row>
    <row r="769" spans="1:34" ht="14.4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</row>
    <row r="770" spans="1:34" ht="14.4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</row>
    <row r="771" spans="1:34" ht="14.4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</row>
    <row r="772" spans="1:34" ht="14.4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</row>
    <row r="773" spans="1:34" ht="14.4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</row>
    <row r="774" spans="1:34" ht="14.4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</row>
    <row r="775" spans="1:34" ht="14.4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</row>
    <row r="776" spans="1:34" ht="14.4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</row>
    <row r="777" spans="1:34" ht="14.4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</row>
    <row r="778" spans="1:34" ht="14.4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</row>
    <row r="779" spans="1:34" ht="14.4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</row>
    <row r="780" spans="1:34" ht="14.4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</row>
    <row r="781" spans="1:34" ht="14.4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</row>
    <row r="782" spans="1:34" ht="14.4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</row>
    <row r="783" spans="1:34" ht="14.4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</row>
    <row r="784" spans="1:34" ht="14.4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</row>
    <row r="785" spans="1:34" ht="14.4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</row>
    <row r="786" spans="1:34" ht="14.4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</row>
    <row r="787" spans="1:34" ht="14.4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</row>
    <row r="788" spans="1:34" ht="14.4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</row>
    <row r="789" spans="1:34" ht="14.4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</row>
    <row r="790" spans="1:34" ht="14.4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</row>
    <row r="791" spans="1:34" ht="14.4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</row>
    <row r="792" spans="1:34" ht="14.4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</row>
    <row r="793" spans="1:34" ht="14.4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</row>
    <row r="794" spans="1:34" ht="14.4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</row>
    <row r="795" spans="1:34" ht="14.4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</row>
    <row r="796" spans="1:34" ht="14.4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</row>
    <row r="797" spans="1:34" ht="14.4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</row>
    <row r="798" spans="1:34" ht="14.4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</row>
    <row r="799" spans="1:34" ht="14.4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</row>
    <row r="800" spans="1:34" ht="14.4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</row>
    <row r="801" spans="1:34" ht="14.4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</row>
    <row r="802" spans="1:34" ht="14.4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</row>
    <row r="803" spans="1:34" ht="14.4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</row>
    <row r="804" spans="1:34" ht="14.4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</row>
    <row r="805" spans="1:34" ht="14.4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</row>
    <row r="806" spans="1:34" ht="14.4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</row>
    <row r="807" spans="1:34" ht="14.4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</row>
    <row r="808" spans="1:34" ht="14.4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</row>
    <row r="809" spans="1:34" ht="14.4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</row>
    <row r="810" spans="1:34" ht="14.4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</row>
    <row r="811" spans="1:34" ht="14.4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</row>
    <row r="812" spans="1:34" ht="14.4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</row>
    <row r="813" spans="1:34" ht="14.4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</row>
    <row r="814" spans="1:34" ht="14.4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</row>
    <row r="815" spans="1:34" ht="14.4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</row>
    <row r="816" spans="1:34" ht="14.4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</row>
    <row r="817" spans="1:34" ht="14.4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</row>
    <row r="818" spans="1:34" ht="14.4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</row>
    <row r="819" spans="1:34" ht="14.4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</row>
    <row r="820" spans="1:34" ht="14.4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</row>
    <row r="821" spans="1:34" ht="14.4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</row>
    <row r="822" spans="1:34" ht="14.4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</row>
    <row r="823" spans="1:34" ht="14.4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</row>
    <row r="824" spans="1:34" ht="14.4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</row>
    <row r="825" spans="1:34" ht="14.4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</row>
    <row r="826" spans="1:34" ht="14.4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</row>
    <row r="827" spans="1:34" ht="14.4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</row>
    <row r="828" spans="1:34" ht="14.4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</row>
    <row r="829" spans="1:34" ht="14.4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</row>
    <row r="830" spans="1:34" ht="14.4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</row>
    <row r="831" spans="1:34" ht="14.4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</row>
    <row r="832" spans="1:34" ht="14.4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</row>
    <row r="833" spans="1:34" ht="14.4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</row>
    <row r="834" spans="1:34" ht="14.4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</row>
    <row r="835" spans="1:34" ht="14.4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</row>
    <row r="836" spans="1:34" ht="14.4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</row>
    <row r="837" spans="1:34" ht="14.4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</row>
    <row r="838" spans="1:34" ht="14.4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</row>
    <row r="839" spans="1:34" ht="14.4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</row>
    <row r="840" spans="1:34" ht="14.4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</row>
    <row r="841" spans="1:34" ht="14.4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</row>
    <row r="842" spans="1:34" ht="14.4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</row>
    <row r="843" spans="1:34" ht="14.4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</row>
    <row r="844" spans="1:34" ht="14.4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</row>
    <row r="845" spans="1:34" ht="14.4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</row>
    <row r="846" spans="1:34" ht="14.4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</row>
    <row r="847" spans="1:34" ht="14.4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</row>
    <row r="848" spans="1:34" ht="14.4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</row>
    <row r="849" spans="1:34" ht="14.4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</row>
    <row r="850" spans="1:34" ht="14.4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</row>
    <row r="851" spans="1:34" ht="14.4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</row>
    <row r="852" spans="1:34" ht="14.4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</row>
    <row r="853" spans="1:34" ht="14.4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</row>
    <row r="854" spans="1:34" ht="14.4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</row>
    <row r="855" spans="1:34" ht="14.4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</row>
    <row r="856" spans="1:34" ht="14.4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</row>
    <row r="857" spans="1:34" ht="14.4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</row>
    <row r="858" spans="1:34" ht="14.4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</row>
    <row r="859" spans="1:34" ht="14.4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</row>
    <row r="860" spans="1:34" ht="14.4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</row>
    <row r="861" spans="1:34" ht="14.4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</row>
    <row r="862" spans="1:34" ht="14.4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</row>
    <row r="863" spans="1:34" ht="14.4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</row>
    <row r="864" spans="1:34" ht="14.4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</row>
    <row r="865" spans="1:34" ht="14.4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</row>
    <row r="866" spans="1:34" ht="14.4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</row>
    <row r="867" spans="1:34" ht="14.4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</row>
    <row r="868" spans="1:34" ht="14.4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</row>
    <row r="869" spans="1:34" ht="14.4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</row>
    <row r="870" spans="1:34" ht="14.4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</row>
    <row r="871" spans="1:34" ht="14.4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</row>
    <row r="872" spans="1:34" ht="14.4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</row>
    <row r="873" spans="1:34" ht="14.4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</row>
    <row r="874" spans="1:34" ht="14.4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</row>
    <row r="875" spans="1:34" ht="14.4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</row>
    <row r="876" spans="1:34" ht="14.4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</row>
    <row r="877" spans="1:34" ht="14.4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</row>
    <row r="878" spans="1:34" ht="14.4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</row>
    <row r="879" spans="1:34" ht="14.4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</row>
    <row r="880" spans="1:34" ht="14.4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</row>
    <row r="881" spans="1:34" ht="14.4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</row>
    <row r="882" spans="1:34" ht="14.4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</row>
    <row r="883" spans="1:34" ht="14.4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</row>
    <row r="884" spans="1:34" ht="14.4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</row>
    <row r="885" spans="1:34" ht="14.4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</row>
    <row r="886" spans="1:34" ht="14.4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</row>
    <row r="887" spans="1:34" ht="14.4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</row>
    <row r="888" spans="1:34" ht="14.4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</row>
    <row r="889" spans="1:34" ht="14.4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</row>
    <row r="890" spans="1:34" ht="14.4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</row>
    <row r="891" spans="1:34" ht="14.4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</row>
    <row r="892" spans="1:34" ht="14.4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</row>
    <row r="893" spans="1:34" ht="14.4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</row>
    <row r="894" spans="1:34" ht="14.4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</row>
    <row r="895" spans="1:34" ht="14.4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</row>
    <row r="896" spans="1:34" ht="14.4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</row>
    <row r="897" spans="1:34" ht="14.4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</row>
    <row r="898" spans="1:34" ht="14.4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</row>
    <row r="899" spans="1:34" ht="14.4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</row>
    <row r="900" spans="1:34" ht="14.4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</row>
    <row r="901" spans="1:34" ht="14.4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</row>
    <row r="902" spans="1:34" ht="14.4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</row>
    <row r="903" spans="1:34" ht="14.4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</row>
    <row r="904" spans="1:34" ht="14.4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</row>
    <row r="905" spans="1:34" ht="14.4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</row>
    <row r="906" spans="1:34" ht="14.4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</row>
    <row r="907" spans="1:34" ht="14.4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</row>
    <row r="908" spans="1:34" ht="14.4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</row>
    <row r="909" spans="1:34" ht="14.4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</row>
    <row r="910" spans="1:34" ht="14.4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</row>
    <row r="911" spans="1:34" ht="14.4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</row>
    <row r="912" spans="1:34" ht="14.4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</row>
    <row r="913" spans="1:34" ht="14.4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</row>
    <row r="914" spans="1:34" ht="14.4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</row>
    <row r="915" spans="1:34" ht="14.4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</row>
    <row r="916" spans="1:34" ht="14.4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</row>
    <row r="917" spans="1:34" ht="14.4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</row>
    <row r="918" spans="1:34" ht="14.4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</row>
    <row r="919" spans="1:34" ht="14.4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</row>
    <row r="920" spans="1:34" ht="14.4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</row>
    <row r="921" spans="1:34" ht="14.4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</row>
    <row r="922" spans="1:34" ht="14.4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</row>
    <row r="923" spans="1:34" ht="14.4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</row>
    <row r="924" spans="1:34" ht="14.4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</row>
    <row r="925" spans="1:34" ht="14.4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</row>
    <row r="926" spans="1:34" ht="14.4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</row>
    <row r="927" spans="1:34" ht="14.4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</row>
    <row r="928" spans="1:34" ht="14.4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</row>
    <row r="929" spans="1:34" ht="14.4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</row>
    <row r="930" spans="1:34" ht="14.4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</row>
    <row r="931" spans="1:34" ht="14.4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</row>
    <row r="932" spans="1:34" ht="14.4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</row>
    <row r="933" spans="1:34" ht="14.4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</row>
    <row r="934" spans="1:34" ht="14.4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</row>
    <row r="935" spans="1:34" ht="14.4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</row>
    <row r="936" spans="1:34" ht="14.4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</row>
    <row r="937" spans="1:34" ht="14.4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</row>
    <row r="938" spans="1:34" ht="14.4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</row>
    <row r="939" spans="1:34" ht="14.4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</row>
    <row r="940" spans="1:34" ht="14.4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</row>
    <row r="941" spans="1:34" ht="14.4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</row>
    <row r="942" spans="1:34" ht="14.4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</row>
    <row r="943" spans="1:34" ht="14.4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</row>
    <row r="944" spans="1:34" ht="14.4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</row>
    <row r="945" spans="1:34" ht="14.4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</row>
    <row r="946" spans="1:34" ht="14.4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</row>
    <row r="947" spans="1:34" ht="14.4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</row>
    <row r="948" spans="1:34" ht="14.4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</row>
    <row r="949" spans="1:34" ht="14.4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</row>
    <row r="950" spans="1:34" ht="14.4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</row>
    <row r="951" spans="1:34" ht="14.4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</row>
    <row r="952" spans="1:34" ht="14.4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</row>
    <row r="953" spans="1:34" ht="14.4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</row>
    <row r="954" spans="1:34" ht="14.4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</row>
    <row r="955" spans="1:34" ht="14.4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</row>
    <row r="956" spans="1:34" ht="14.4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</row>
    <row r="957" spans="1:34" ht="14.4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</row>
    <row r="958" spans="1:34" ht="14.4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</row>
    <row r="959" spans="1:34" ht="14.4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</row>
    <row r="960" spans="1:34" ht="14.4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</row>
    <row r="961" spans="1:34" ht="14.4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</row>
    <row r="962" spans="1:34" ht="14.4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</row>
    <row r="963" spans="1:34" ht="14.4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</row>
    <row r="964" spans="1:34" ht="14.4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</row>
    <row r="965" spans="1:34" ht="14.4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</row>
    <row r="966" spans="1:34" ht="14.4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</row>
    <row r="967" spans="1:34" ht="14.4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</row>
    <row r="968" spans="1:34" ht="14.4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</row>
    <row r="969" spans="1:34" ht="14.4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</row>
  </sheetData>
  <mergeCells count="9">
    <mergeCell ref="G30:H30"/>
    <mergeCell ref="AP12:AP13"/>
    <mergeCell ref="B13:B14"/>
    <mergeCell ref="C11:N11"/>
    <mergeCell ref="O11:Z11"/>
    <mergeCell ref="AA11:AL11"/>
    <mergeCell ref="C12:N12"/>
    <mergeCell ref="O12:Z12"/>
    <mergeCell ref="AA12:AL12"/>
  </mergeCells>
  <pageMargins left="0.7" right="0.7" top="0.75" bottom="0.75" header="0.3" footer="0.3"/>
  <pageSetup paperSize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39"/>
  <sheetViews>
    <sheetView topLeftCell="A40" zoomScale="80" zoomScaleNormal="80" workbookViewId="0">
      <selection activeCell="B79" sqref="B79:E79"/>
    </sheetView>
  </sheetViews>
  <sheetFormatPr baseColWidth="10" defaultColWidth="11.44140625" defaultRowHeight="14.4" x14ac:dyDescent="0.3"/>
  <cols>
    <col min="2" max="2" width="66.44140625" style="102" bestFit="1" customWidth="1"/>
    <col min="3" max="3" width="15.77734375" style="101" customWidth="1"/>
    <col min="4" max="4" width="10.109375" style="101" bestFit="1" customWidth="1"/>
    <col min="5" max="5" width="52.44140625" style="102" bestFit="1" customWidth="1"/>
    <col min="6" max="6" width="3.109375" customWidth="1"/>
    <col min="7" max="7" width="3.5546875" customWidth="1"/>
    <col min="10" max="10" width="35.6640625" customWidth="1"/>
  </cols>
  <sheetData>
    <row r="2" spans="2:13" x14ac:dyDescent="0.3">
      <c r="B2" s="100" t="s">
        <v>129</v>
      </c>
      <c r="G2" s="103" t="s">
        <v>130</v>
      </c>
      <c r="H2" s="103">
        <v>38.799999999999997</v>
      </c>
    </row>
    <row r="3" spans="2:13" x14ac:dyDescent="0.3">
      <c r="J3" s="104"/>
      <c r="K3" s="104"/>
      <c r="L3" s="104"/>
    </row>
    <row r="4" spans="2:13" x14ac:dyDescent="0.3">
      <c r="B4" s="589" t="s">
        <v>131</v>
      </c>
      <c r="C4" s="590"/>
      <c r="D4" s="590"/>
      <c r="E4" s="591"/>
      <c r="J4" s="104"/>
      <c r="K4" s="104"/>
      <c r="L4" s="104"/>
    </row>
    <row r="5" spans="2:13" x14ac:dyDescent="0.3">
      <c r="B5" s="105" t="s">
        <v>132</v>
      </c>
      <c r="C5" s="106" t="s">
        <v>17</v>
      </c>
      <c r="D5" s="106" t="s">
        <v>133</v>
      </c>
      <c r="E5" s="105" t="s">
        <v>134</v>
      </c>
      <c r="L5" s="104"/>
    </row>
    <row r="6" spans="2:13" x14ac:dyDescent="0.3">
      <c r="B6" s="107" t="s">
        <v>135</v>
      </c>
      <c r="C6" s="108"/>
      <c r="D6" s="108"/>
      <c r="E6" s="107"/>
      <c r="L6" s="104"/>
    </row>
    <row r="7" spans="2:13" x14ac:dyDescent="0.3">
      <c r="B7" s="107" t="s">
        <v>136</v>
      </c>
      <c r="C7" s="108">
        <v>250</v>
      </c>
      <c r="D7" s="109">
        <f>250/H2</f>
        <v>6.4432989690721651</v>
      </c>
      <c r="E7" s="107"/>
      <c r="L7" s="104"/>
    </row>
    <row r="8" spans="2:13" x14ac:dyDescent="0.3">
      <c r="B8" s="110" t="s">
        <v>137</v>
      </c>
      <c r="C8" s="111">
        <v>50</v>
      </c>
      <c r="D8" s="109">
        <f>50/H2</f>
        <v>1.2886597938144331</v>
      </c>
      <c r="E8" s="107" t="s">
        <v>138</v>
      </c>
      <c r="L8" s="104"/>
    </row>
    <row r="9" spans="2:13" x14ac:dyDescent="0.3">
      <c r="B9" s="110" t="s">
        <v>139</v>
      </c>
      <c r="C9" s="111">
        <v>80</v>
      </c>
      <c r="D9" s="109">
        <f>80/H2</f>
        <v>2.061855670103093</v>
      </c>
      <c r="E9" s="107"/>
      <c r="L9" s="104"/>
    </row>
    <row r="10" spans="2:13" x14ac:dyDescent="0.3">
      <c r="B10" s="110" t="s">
        <v>140</v>
      </c>
      <c r="C10" s="111">
        <v>12000</v>
      </c>
      <c r="D10" s="109">
        <v>300</v>
      </c>
      <c r="E10" s="107" t="s">
        <v>141</v>
      </c>
      <c r="L10" s="104"/>
    </row>
    <row r="11" spans="2:13" x14ac:dyDescent="0.3">
      <c r="B11" s="110" t="s">
        <v>142</v>
      </c>
      <c r="C11" s="111">
        <v>209301</v>
      </c>
      <c r="D11" s="109">
        <f>209301/$H$2</f>
        <v>5394.355670103093</v>
      </c>
      <c r="E11" s="107"/>
      <c r="L11" s="104"/>
    </row>
    <row r="12" spans="2:13" x14ac:dyDescent="0.3">
      <c r="B12" s="110" t="s">
        <v>143</v>
      </c>
      <c r="C12" s="111">
        <v>45</v>
      </c>
      <c r="D12" s="109">
        <f>45/H2</f>
        <v>1.1597938144329898</v>
      </c>
      <c r="E12" s="107" t="s">
        <v>144</v>
      </c>
    </row>
    <row r="13" spans="2:13" x14ac:dyDescent="0.3">
      <c r="B13" s="107" t="s">
        <v>145</v>
      </c>
      <c r="C13" s="108">
        <v>100</v>
      </c>
      <c r="D13" s="109">
        <f>100/H2</f>
        <v>2.5773195876288661</v>
      </c>
      <c r="E13" s="107" t="s">
        <v>146</v>
      </c>
    </row>
    <row r="14" spans="2:13" x14ac:dyDescent="0.3">
      <c r="B14" s="107" t="s">
        <v>147</v>
      </c>
      <c r="C14" s="108">
        <v>240</v>
      </c>
      <c r="D14" s="109">
        <f>240/H2</f>
        <v>6.1855670103092786</v>
      </c>
      <c r="E14" s="107" t="s">
        <v>148</v>
      </c>
    </row>
    <row r="15" spans="2:13" x14ac:dyDescent="0.3">
      <c r="B15" s="110" t="s">
        <v>149</v>
      </c>
      <c r="C15" s="111">
        <v>85</v>
      </c>
      <c r="D15" s="109">
        <f>85/H2</f>
        <v>2.1907216494845363</v>
      </c>
      <c r="E15" s="107"/>
    </row>
    <row r="16" spans="2:13" x14ac:dyDescent="0.3">
      <c r="B16" s="110" t="s">
        <v>150</v>
      </c>
      <c r="C16" s="111">
        <v>30</v>
      </c>
      <c r="D16" s="109">
        <f>30/H2</f>
        <v>0.77319587628865982</v>
      </c>
      <c r="E16" s="107"/>
      <c r="L16" s="104"/>
      <c r="M16" s="104"/>
    </row>
    <row r="17" spans="2:13" x14ac:dyDescent="0.3">
      <c r="B17" s="107" t="s">
        <v>151</v>
      </c>
      <c r="C17" s="108">
        <v>350</v>
      </c>
      <c r="D17" s="109">
        <f>350/H2</f>
        <v>9.0206185567010309</v>
      </c>
      <c r="E17" s="107" t="s">
        <v>152</v>
      </c>
      <c r="L17" s="104"/>
      <c r="M17" s="104"/>
    </row>
    <row r="18" spans="2:13" x14ac:dyDescent="0.3">
      <c r="B18" s="107" t="s">
        <v>153</v>
      </c>
      <c r="C18" s="108">
        <v>2000</v>
      </c>
      <c r="D18" s="109">
        <f>2000/H2</f>
        <v>51.546391752577321</v>
      </c>
      <c r="E18" s="107"/>
      <c r="L18" s="104"/>
      <c r="M18" s="104"/>
    </row>
    <row r="19" spans="2:13" x14ac:dyDescent="0.3">
      <c r="B19" s="107" t="s">
        <v>154</v>
      </c>
      <c r="C19" s="108">
        <v>300</v>
      </c>
      <c r="D19" s="109">
        <f>300/H2</f>
        <v>7.7319587628865989</v>
      </c>
      <c r="E19" s="107" t="s">
        <v>155</v>
      </c>
      <c r="L19" s="104"/>
      <c r="M19" s="104"/>
    </row>
    <row r="20" spans="2:13" x14ac:dyDescent="0.3">
      <c r="B20" s="110" t="s">
        <v>156</v>
      </c>
      <c r="C20" s="111">
        <v>185</v>
      </c>
      <c r="D20" s="109">
        <f>185/H2</f>
        <v>4.768041237113402</v>
      </c>
      <c r="E20" s="107"/>
      <c r="L20" s="104"/>
      <c r="M20" s="104"/>
    </row>
    <row r="21" spans="2:13" x14ac:dyDescent="0.3">
      <c r="B21" s="107" t="s">
        <v>157</v>
      </c>
      <c r="C21" s="108">
        <v>10</v>
      </c>
      <c r="D21" s="109">
        <f>10/H2</f>
        <v>0.25773195876288663</v>
      </c>
      <c r="E21" s="107"/>
      <c r="L21" s="104"/>
      <c r="M21" s="104"/>
    </row>
    <row r="22" spans="2:13" x14ac:dyDescent="0.3">
      <c r="B22" s="107" t="s">
        <v>158</v>
      </c>
      <c r="C22" s="108"/>
      <c r="D22" s="112" t="s">
        <v>159</v>
      </c>
      <c r="E22" s="107"/>
      <c r="L22" s="104"/>
      <c r="M22" s="104"/>
    </row>
    <row r="23" spans="2:13" x14ac:dyDescent="0.3">
      <c r="B23" s="107" t="s">
        <v>160</v>
      </c>
      <c r="C23" s="108">
        <v>799</v>
      </c>
      <c r="D23" s="113">
        <f>799/H2</f>
        <v>20.592783505154642</v>
      </c>
      <c r="E23" s="107"/>
      <c r="L23" s="104"/>
      <c r="M23" s="104"/>
    </row>
    <row r="24" spans="2:13" x14ac:dyDescent="0.3">
      <c r="B24" s="107" t="s">
        <v>161</v>
      </c>
      <c r="C24" s="108">
        <v>3</v>
      </c>
      <c r="D24" s="109">
        <f>2.95/3/H2</f>
        <v>2.5343642611683852E-2</v>
      </c>
      <c r="E24" s="107" t="s">
        <v>162</v>
      </c>
      <c r="L24" s="104"/>
      <c r="M24" s="104"/>
    </row>
    <row r="25" spans="2:13" x14ac:dyDescent="0.3">
      <c r="B25" s="107" t="s">
        <v>163</v>
      </c>
      <c r="C25" s="108">
        <v>186</v>
      </c>
      <c r="D25" s="109">
        <f>186/H2</f>
        <v>4.7938144329896915</v>
      </c>
      <c r="E25" s="107"/>
      <c r="L25" s="104"/>
      <c r="M25" s="104"/>
    </row>
    <row r="26" spans="2:13" x14ac:dyDescent="0.3">
      <c r="B26" s="107" t="s">
        <v>164</v>
      </c>
      <c r="C26" s="108">
        <v>150</v>
      </c>
      <c r="D26" s="109">
        <f>150/H2</f>
        <v>3.8659793814432994</v>
      </c>
      <c r="E26" s="107" t="s">
        <v>165</v>
      </c>
      <c r="L26" s="104"/>
      <c r="M26" s="104"/>
    </row>
    <row r="27" spans="2:13" x14ac:dyDescent="0.3">
      <c r="B27" s="107" t="s">
        <v>166</v>
      </c>
      <c r="C27" s="108">
        <v>35</v>
      </c>
      <c r="D27" s="109">
        <f>35/H2</f>
        <v>0.90206185567010311</v>
      </c>
      <c r="E27" s="107"/>
    </row>
    <row r="28" spans="2:13" x14ac:dyDescent="0.3">
      <c r="B28" s="107" t="s">
        <v>167</v>
      </c>
      <c r="C28" s="108">
        <v>500</v>
      </c>
      <c r="D28" s="109">
        <f>500/H2</f>
        <v>12.88659793814433</v>
      </c>
      <c r="E28" s="107"/>
    </row>
    <row r="29" spans="2:13" x14ac:dyDescent="0.3">
      <c r="B29" s="107" t="s">
        <v>168</v>
      </c>
      <c r="C29" s="108">
        <v>2000</v>
      </c>
      <c r="D29" s="109">
        <f>2000/H2</f>
        <v>51.546391752577321</v>
      </c>
      <c r="E29" s="107"/>
    </row>
    <row r="30" spans="2:13" x14ac:dyDescent="0.3">
      <c r="B30" s="107" t="s">
        <v>169</v>
      </c>
      <c r="C30" s="108">
        <v>5</v>
      </c>
      <c r="D30" s="109">
        <f>5/H2</f>
        <v>0.12886597938144331</v>
      </c>
      <c r="E30" s="107"/>
    </row>
    <row r="31" spans="2:13" x14ac:dyDescent="0.3">
      <c r="B31" s="107" t="s">
        <v>170</v>
      </c>
      <c r="C31" s="108">
        <v>35</v>
      </c>
      <c r="D31" s="109">
        <f>35/H2</f>
        <v>0.90206185567010311</v>
      </c>
      <c r="E31" s="107" t="s">
        <v>171</v>
      </c>
      <c r="G31" s="114"/>
    </row>
    <row r="32" spans="2:13" x14ac:dyDescent="0.3">
      <c r="B32" s="107" t="s">
        <v>172</v>
      </c>
      <c r="C32" s="108">
        <v>950</v>
      </c>
      <c r="D32" s="109">
        <f>950/H2</f>
        <v>24.484536082474229</v>
      </c>
      <c r="E32" s="107"/>
    </row>
    <row r="33" spans="2:10" x14ac:dyDescent="0.3">
      <c r="B33" s="107" t="s">
        <v>173</v>
      </c>
      <c r="C33" s="108">
        <v>120</v>
      </c>
      <c r="D33" s="109">
        <f>120/H2</f>
        <v>3.0927835051546393</v>
      </c>
      <c r="E33" s="107"/>
    </row>
    <row r="34" spans="2:10" x14ac:dyDescent="0.3">
      <c r="B34" s="107" t="s">
        <v>174</v>
      </c>
      <c r="C34" s="108">
        <v>30</v>
      </c>
      <c r="D34" s="109">
        <f>30/H2</f>
        <v>0.77319587628865982</v>
      </c>
      <c r="E34" s="107" t="s">
        <v>175</v>
      </c>
    </row>
    <row r="35" spans="2:10" x14ac:dyDescent="0.3">
      <c r="B35" s="107" t="s">
        <v>176</v>
      </c>
      <c r="C35" s="108">
        <v>12.5</v>
      </c>
      <c r="D35" s="109">
        <f>12.5/H2</f>
        <v>0.32216494845360827</v>
      </c>
      <c r="E35" s="107" t="s">
        <v>177</v>
      </c>
    </row>
    <row r="36" spans="2:10" x14ac:dyDescent="0.3">
      <c r="B36" s="107" t="s">
        <v>178</v>
      </c>
      <c r="C36" s="108">
        <v>150</v>
      </c>
      <c r="D36" s="109">
        <f>25*6/H2</f>
        <v>3.8659793814432994</v>
      </c>
      <c r="E36" s="107" t="s">
        <v>179</v>
      </c>
    </row>
    <row r="37" spans="2:10" x14ac:dyDescent="0.3">
      <c r="B37" s="107" t="s">
        <v>180</v>
      </c>
      <c r="C37" s="108">
        <v>58</v>
      </c>
      <c r="D37" s="109">
        <f>57.5/H2</f>
        <v>1.481958762886598</v>
      </c>
      <c r="E37" s="107" t="s">
        <v>181</v>
      </c>
    </row>
    <row r="38" spans="2:10" x14ac:dyDescent="0.3">
      <c r="B38" s="107" t="s">
        <v>182</v>
      </c>
      <c r="C38" s="108">
        <v>200</v>
      </c>
      <c r="D38" s="109">
        <f>200/H2</f>
        <v>5.1546391752577323</v>
      </c>
      <c r="E38" s="115" t="s">
        <v>183</v>
      </c>
    </row>
    <row r="39" spans="2:10" x14ac:dyDescent="0.3">
      <c r="B39" s="107" t="s">
        <v>184</v>
      </c>
      <c r="C39" s="108">
        <v>35</v>
      </c>
      <c r="D39" s="109">
        <f>35/H2</f>
        <v>0.90206185567010311</v>
      </c>
      <c r="E39" s="115"/>
    </row>
    <row r="40" spans="2:10" x14ac:dyDescent="0.3">
      <c r="B40" s="107" t="s">
        <v>185</v>
      </c>
      <c r="C40" s="108">
        <v>150</v>
      </c>
      <c r="D40" s="109">
        <f>150/H2</f>
        <v>3.8659793814432994</v>
      </c>
      <c r="E40" s="115"/>
    </row>
    <row r="41" spans="2:10" x14ac:dyDescent="0.3">
      <c r="B41" s="107" t="s">
        <v>186</v>
      </c>
      <c r="C41" s="108">
        <v>2000</v>
      </c>
      <c r="D41" s="109">
        <f>2000/H2</f>
        <v>51.546391752577321</v>
      </c>
      <c r="E41" s="107"/>
    </row>
    <row r="42" spans="2:10" x14ac:dyDescent="0.3">
      <c r="B42" s="107" t="s">
        <v>187</v>
      </c>
      <c r="C42" s="108">
        <v>3100</v>
      </c>
      <c r="D42" s="109">
        <f>3100/H2</f>
        <v>79.896907216494853</v>
      </c>
      <c r="E42" s="107"/>
    </row>
    <row r="43" spans="2:10" x14ac:dyDescent="0.3">
      <c r="B43" s="107" t="s">
        <v>188</v>
      </c>
      <c r="C43" s="108">
        <v>10</v>
      </c>
      <c r="D43" s="109">
        <f>10/H2</f>
        <v>0.25773195876288663</v>
      </c>
      <c r="E43" s="107" t="s">
        <v>189</v>
      </c>
    </row>
    <row r="44" spans="2:10" x14ac:dyDescent="0.3">
      <c r="B44" s="107" t="s">
        <v>190</v>
      </c>
      <c r="C44" s="108">
        <v>800</v>
      </c>
      <c r="D44" s="109">
        <f>800/H2</f>
        <v>20.618556701030929</v>
      </c>
      <c r="E44" s="107"/>
    </row>
    <row r="45" spans="2:10" x14ac:dyDescent="0.3">
      <c r="B45" s="107" t="s">
        <v>191</v>
      </c>
      <c r="C45" s="108">
        <v>35</v>
      </c>
      <c r="D45" s="109">
        <f>35/H2</f>
        <v>0.90206185567010311</v>
      </c>
      <c r="E45" s="107"/>
    </row>
    <row r="46" spans="2:10" x14ac:dyDescent="0.3">
      <c r="B46" s="107" t="s">
        <v>192</v>
      </c>
      <c r="C46" s="108">
        <v>2000</v>
      </c>
      <c r="D46" s="109">
        <f>2000/H2</f>
        <v>51.546391752577321</v>
      </c>
      <c r="E46" s="107"/>
    </row>
    <row r="47" spans="2:10" x14ac:dyDescent="0.3">
      <c r="B47" s="107" t="s">
        <v>193</v>
      </c>
      <c r="C47" s="108">
        <v>196</v>
      </c>
      <c r="D47" s="109">
        <f>196/H2</f>
        <v>5.051546391752578</v>
      </c>
      <c r="E47" s="107" t="s">
        <v>175</v>
      </c>
    </row>
    <row r="48" spans="2:10" x14ac:dyDescent="0.3">
      <c r="B48" s="107" t="s">
        <v>194</v>
      </c>
      <c r="C48" s="108">
        <v>20</v>
      </c>
      <c r="D48" s="109">
        <f>20/H2</f>
        <v>0.51546391752577325</v>
      </c>
      <c r="E48" s="115" t="s">
        <v>195</v>
      </c>
      <c r="J48" s="104"/>
    </row>
    <row r="49" spans="2:5" x14ac:dyDescent="0.3">
      <c r="B49" s="107" t="s">
        <v>196</v>
      </c>
      <c r="C49" s="108">
        <v>8161.0000000000009</v>
      </c>
      <c r="D49" s="113">
        <f>8161/H2</f>
        <v>210.33505154639178</v>
      </c>
      <c r="E49" s="115"/>
    </row>
    <row r="50" spans="2:5" x14ac:dyDescent="0.3">
      <c r="B50" s="107" t="s">
        <v>197</v>
      </c>
      <c r="C50" s="108">
        <v>1350</v>
      </c>
      <c r="D50" s="109">
        <f>1350/H2</f>
        <v>34.793814432989691</v>
      </c>
      <c r="E50" s="115"/>
    </row>
    <row r="51" spans="2:5" x14ac:dyDescent="0.3">
      <c r="B51" s="107" t="s">
        <v>198</v>
      </c>
      <c r="C51" s="108" t="e">
        <v>#VALUE!</v>
      </c>
      <c r="D51" s="112" t="s">
        <v>159</v>
      </c>
      <c r="E51" s="115"/>
    </row>
    <row r="52" spans="2:5" x14ac:dyDescent="0.3">
      <c r="B52" s="107" t="s">
        <v>199</v>
      </c>
      <c r="C52" s="108">
        <v>8161.12</v>
      </c>
      <c r="D52" s="109">
        <f>8161.12/H2</f>
        <v>210.33814432989692</v>
      </c>
      <c r="E52" s="107"/>
    </row>
    <row r="53" spans="2:5" x14ac:dyDescent="0.3">
      <c r="B53" s="107" t="s">
        <v>200</v>
      </c>
      <c r="C53" s="108">
        <v>1600</v>
      </c>
      <c r="D53" s="109">
        <f>1600/H2</f>
        <v>41.237113402061858</v>
      </c>
      <c r="E53" s="107" t="s">
        <v>201</v>
      </c>
    </row>
    <row r="54" spans="2:5" x14ac:dyDescent="0.3">
      <c r="B54" s="116" t="s">
        <v>202</v>
      </c>
      <c r="C54" s="117">
        <v>145</v>
      </c>
      <c r="D54" s="118">
        <f>145/H2</f>
        <v>3.7371134020618562</v>
      </c>
      <c r="E54" s="116" t="s">
        <v>203</v>
      </c>
    </row>
    <row r="55" spans="2:5" x14ac:dyDescent="0.3">
      <c r="B55" s="107" t="s">
        <v>204</v>
      </c>
      <c r="C55" s="108" t="e">
        <v>#VALUE!</v>
      </c>
      <c r="D55" s="112" t="s">
        <v>159</v>
      </c>
      <c r="E55" s="107"/>
    </row>
    <row r="59" spans="2:5" x14ac:dyDescent="0.3">
      <c r="B59" s="592" t="s">
        <v>205</v>
      </c>
      <c r="C59" s="592"/>
      <c r="D59" s="592"/>
      <c r="E59" s="592"/>
    </row>
    <row r="60" spans="2:5" x14ac:dyDescent="0.3">
      <c r="B60" s="105" t="s">
        <v>132</v>
      </c>
      <c r="C60" s="106" t="s">
        <v>17</v>
      </c>
      <c r="D60" s="106" t="s">
        <v>133</v>
      </c>
      <c r="E60" s="105" t="s">
        <v>134</v>
      </c>
    </row>
    <row r="61" spans="2:5" x14ac:dyDescent="0.3">
      <c r="B61" s="107" t="s">
        <v>206</v>
      </c>
      <c r="C61" s="108">
        <v>3495</v>
      </c>
      <c r="D61" s="109">
        <f>3495/H2</f>
        <v>90.077319587628878</v>
      </c>
      <c r="E61" s="107"/>
    </row>
    <row r="62" spans="2:5" x14ac:dyDescent="0.3">
      <c r="B62" s="107" t="s">
        <v>207</v>
      </c>
      <c r="C62" s="108">
        <v>999</v>
      </c>
      <c r="D62" s="109">
        <f>999/H2</f>
        <v>25.747422680412374</v>
      </c>
      <c r="E62" s="107"/>
    </row>
    <row r="63" spans="2:5" x14ac:dyDescent="0.3">
      <c r="B63" s="107" t="s">
        <v>208</v>
      </c>
      <c r="C63" s="108">
        <v>8999</v>
      </c>
      <c r="D63" s="109">
        <f>8999/H2</f>
        <v>231.93298969072166</v>
      </c>
      <c r="E63" s="107"/>
    </row>
    <row r="64" spans="2:5" x14ac:dyDescent="0.3">
      <c r="B64" s="107" t="s">
        <v>531</v>
      </c>
      <c r="C64" s="108">
        <f>D64*H2</f>
        <v>97000</v>
      </c>
      <c r="D64" s="108">
        <v>2500</v>
      </c>
      <c r="E64" s="107"/>
    </row>
    <row r="65" spans="1:11" x14ac:dyDescent="0.3">
      <c r="B65" s="107" t="s">
        <v>546</v>
      </c>
      <c r="C65" s="108">
        <f>D65*H2</f>
        <v>2716000</v>
      </c>
      <c r="D65" s="108">
        <v>70000</v>
      </c>
      <c r="E65" s="107"/>
    </row>
    <row r="66" spans="1:11" x14ac:dyDescent="0.3">
      <c r="B66" s="119"/>
      <c r="C66" s="120"/>
      <c r="D66" s="120"/>
      <c r="E66" s="119"/>
      <c r="F66" s="104"/>
      <c r="G66" s="104"/>
      <c r="H66" s="104"/>
    </row>
    <row r="67" spans="1:11" x14ac:dyDescent="0.3">
      <c r="B67" s="592" t="s">
        <v>209</v>
      </c>
      <c r="C67" s="592"/>
      <c r="D67" s="592"/>
      <c r="E67" s="592"/>
      <c r="F67" s="104"/>
      <c r="G67" s="104"/>
      <c r="H67" s="104"/>
    </row>
    <row r="68" spans="1:11" x14ac:dyDescent="0.3">
      <c r="B68" s="105" t="s">
        <v>132</v>
      </c>
      <c r="C68" s="106" t="s">
        <v>17</v>
      </c>
      <c r="D68" s="106" t="s">
        <v>133</v>
      </c>
      <c r="E68" s="105" t="s">
        <v>134</v>
      </c>
      <c r="F68" s="104"/>
      <c r="G68" s="104"/>
      <c r="H68" s="104"/>
    </row>
    <row r="69" spans="1:11" x14ac:dyDescent="0.3">
      <c r="B69" s="107" t="s">
        <v>210</v>
      </c>
      <c r="C69" s="108">
        <v>34920</v>
      </c>
      <c r="D69" s="109">
        <f>2700/3</f>
        <v>900</v>
      </c>
      <c r="E69" s="107" t="s">
        <v>211</v>
      </c>
      <c r="F69" s="104"/>
      <c r="G69" s="104"/>
      <c r="H69" s="104"/>
      <c r="K69" s="114"/>
    </row>
    <row r="70" spans="1:11" x14ac:dyDescent="0.3">
      <c r="B70" s="107" t="s">
        <v>212</v>
      </c>
      <c r="C70" s="108">
        <v>27237.599999999999</v>
      </c>
      <c r="D70" s="109">
        <f>2106/3</f>
        <v>702</v>
      </c>
      <c r="E70" s="107" t="s">
        <v>211</v>
      </c>
      <c r="G70" s="104"/>
      <c r="H70" s="104"/>
    </row>
    <row r="71" spans="1:11" x14ac:dyDescent="0.3">
      <c r="B71" s="107" t="s">
        <v>213</v>
      </c>
      <c r="C71" s="108">
        <v>174455.66666666666</v>
      </c>
      <c r="D71" s="109">
        <f>523367/3/H2</f>
        <v>4496.2800687285226</v>
      </c>
      <c r="E71" s="107" t="s">
        <v>211</v>
      </c>
      <c r="F71" s="104"/>
      <c r="G71" s="104"/>
      <c r="H71" s="104"/>
      <c r="K71" s="114"/>
    </row>
    <row r="72" spans="1:11" x14ac:dyDescent="0.3">
      <c r="B72" s="107" t="s">
        <v>214</v>
      </c>
      <c r="C72" s="108">
        <v>45095</v>
      </c>
      <c r="D72" s="109">
        <f>135285/3/$H$2</f>
        <v>1162.2422680412371</v>
      </c>
      <c r="E72" s="107" t="s">
        <v>211</v>
      </c>
      <c r="F72" s="104"/>
      <c r="G72" s="104"/>
      <c r="H72" s="104"/>
      <c r="K72" s="114"/>
    </row>
    <row r="73" spans="1:11" x14ac:dyDescent="0.3">
      <c r="B73" s="107" t="s">
        <v>215</v>
      </c>
      <c r="C73" s="108">
        <v>90375.000000000015</v>
      </c>
      <c r="D73" s="109">
        <f>90375/$H$2</f>
        <v>2329.252577319588</v>
      </c>
      <c r="E73" s="107" t="s">
        <v>211</v>
      </c>
      <c r="F73" s="104"/>
      <c r="G73" s="104"/>
      <c r="H73" s="104"/>
      <c r="K73" s="114"/>
    </row>
    <row r="74" spans="1:11" x14ac:dyDescent="0.3">
      <c r="B74" s="107" t="s">
        <v>216</v>
      </c>
      <c r="C74" s="108">
        <v>35833</v>
      </c>
      <c r="D74" s="109">
        <f>35833/$H$2</f>
        <v>923.53092783505167</v>
      </c>
      <c r="E74" s="107" t="s">
        <v>211</v>
      </c>
      <c r="F74" s="104"/>
      <c r="G74" s="104"/>
      <c r="H74" s="104"/>
      <c r="K74" s="114"/>
    </row>
    <row r="75" spans="1:11" x14ac:dyDescent="0.3">
      <c r="B75" s="107" t="s">
        <v>217</v>
      </c>
      <c r="C75" s="108">
        <v>2900.0000000000005</v>
      </c>
      <c r="D75" s="109">
        <f>2900/$H$2</f>
        <v>74.742268041237125</v>
      </c>
      <c r="E75" s="107" t="s">
        <v>218</v>
      </c>
      <c r="F75" s="104"/>
      <c r="G75" s="104"/>
      <c r="H75" s="104"/>
      <c r="K75" s="114"/>
    </row>
    <row r="76" spans="1:11" x14ac:dyDescent="0.3">
      <c r="B76" s="107" t="s">
        <v>219</v>
      </c>
      <c r="C76" s="108">
        <v>2031</v>
      </c>
      <c r="D76" s="109">
        <f>2031/$H$2</f>
        <v>52.345360824742272</v>
      </c>
      <c r="E76" s="107" t="s">
        <v>220</v>
      </c>
      <c r="F76" s="104"/>
      <c r="G76" s="104"/>
      <c r="H76" s="104"/>
      <c r="K76" s="114"/>
    </row>
    <row r="77" spans="1:11" x14ac:dyDescent="0.3">
      <c r="B77" s="107" t="s">
        <v>221</v>
      </c>
      <c r="C77" s="108">
        <v>69862</v>
      </c>
      <c r="D77" s="109">
        <f>209586/3/$H$2</f>
        <v>1800.5670103092784</v>
      </c>
      <c r="E77" s="107" t="s">
        <v>211</v>
      </c>
      <c r="F77" s="104"/>
      <c r="G77" s="104"/>
      <c r="H77" s="104"/>
      <c r="K77" s="114"/>
    </row>
    <row r="78" spans="1:11" x14ac:dyDescent="0.3">
      <c r="B78" s="121"/>
      <c r="C78" s="122"/>
      <c r="D78" s="123"/>
      <c r="E78" s="121"/>
      <c r="F78" s="104"/>
      <c r="G78" s="104"/>
      <c r="H78" s="104"/>
      <c r="K78" s="114"/>
    </row>
    <row r="79" spans="1:11" x14ac:dyDescent="0.3">
      <c r="A79" s="124"/>
      <c r="B79" s="592" t="s">
        <v>222</v>
      </c>
      <c r="C79" s="592"/>
      <c r="D79" s="592"/>
      <c r="E79" s="592"/>
      <c r="F79" s="125"/>
      <c r="G79" s="104"/>
      <c r="H79" s="104"/>
    </row>
    <row r="80" spans="1:11" x14ac:dyDescent="0.3">
      <c r="B80" s="105" t="s">
        <v>132</v>
      </c>
      <c r="C80" s="106" t="s">
        <v>17</v>
      </c>
      <c r="D80" s="106" t="s">
        <v>133</v>
      </c>
      <c r="E80" s="105" t="s">
        <v>134</v>
      </c>
    </row>
    <row r="81" spans="2:5" x14ac:dyDescent="0.3">
      <c r="B81" s="126" t="s">
        <v>223</v>
      </c>
      <c r="C81" s="106"/>
      <c r="D81" s="106"/>
      <c r="E81" s="105"/>
    </row>
    <row r="82" spans="2:5" x14ac:dyDescent="0.3">
      <c r="B82" s="107" t="s">
        <v>224</v>
      </c>
      <c r="C82" s="108"/>
      <c r="D82" s="108"/>
      <c r="E82" s="107"/>
    </row>
    <row r="83" spans="2:5" x14ac:dyDescent="0.3">
      <c r="B83" s="107" t="s">
        <v>225</v>
      </c>
      <c r="C83" s="108"/>
      <c r="D83" s="108"/>
      <c r="E83" s="127"/>
    </row>
    <row r="84" spans="2:5" x14ac:dyDescent="0.3">
      <c r="B84" s="107" t="s">
        <v>226</v>
      </c>
      <c r="C84" s="108"/>
      <c r="D84" s="109"/>
      <c r="E84" s="127"/>
    </row>
    <row r="85" spans="2:5" x14ac:dyDescent="0.3">
      <c r="B85" s="107" t="s">
        <v>227</v>
      </c>
      <c r="C85" s="108">
        <v>1000</v>
      </c>
      <c r="D85" s="108">
        <f>1000/H2</f>
        <v>25.773195876288661</v>
      </c>
      <c r="E85" s="127"/>
    </row>
    <row r="86" spans="2:5" x14ac:dyDescent="0.3">
      <c r="B86" s="126" t="s">
        <v>228</v>
      </c>
      <c r="C86" s="108"/>
      <c r="D86" s="109"/>
      <c r="E86" s="127"/>
    </row>
    <row r="87" spans="2:5" x14ac:dyDescent="0.3">
      <c r="B87" s="107" t="s">
        <v>224</v>
      </c>
      <c r="C87" s="108">
        <v>1308</v>
      </c>
      <c r="D87" s="109">
        <f>1308/H2</f>
        <v>33.711340206185568</v>
      </c>
      <c r="E87" s="127"/>
    </row>
    <row r="88" spans="2:5" x14ac:dyDescent="0.3">
      <c r="B88" s="107" t="s">
        <v>225</v>
      </c>
      <c r="C88" s="108"/>
      <c r="D88" s="108"/>
      <c r="E88" s="127"/>
    </row>
    <row r="89" spans="2:5" x14ac:dyDescent="0.3">
      <c r="B89" s="107" t="s">
        <v>226</v>
      </c>
      <c r="C89" s="108"/>
      <c r="D89" s="108"/>
      <c r="E89" s="127"/>
    </row>
    <row r="90" spans="2:5" x14ac:dyDescent="0.3">
      <c r="B90" s="107" t="s">
        <v>229</v>
      </c>
      <c r="C90" s="108">
        <v>1295</v>
      </c>
      <c r="D90" s="109">
        <f>1295/H2</f>
        <v>33.376288659793815</v>
      </c>
      <c r="E90" s="127"/>
    </row>
    <row r="91" spans="2:5" x14ac:dyDescent="0.3">
      <c r="B91" s="126" t="s">
        <v>230</v>
      </c>
      <c r="C91" s="108"/>
      <c r="D91" s="128"/>
      <c r="E91" s="127"/>
    </row>
    <row r="92" spans="2:5" x14ac:dyDescent="0.3">
      <c r="B92" s="107" t="s">
        <v>224</v>
      </c>
      <c r="C92" s="108">
        <v>3000</v>
      </c>
      <c r="D92" s="108">
        <f>3000/H2</f>
        <v>77.319587628865989</v>
      </c>
      <c r="E92" s="127"/>
    </row>
    <row r="93" spans="2:5" x14ac:dyDescent="0.3">
      <c r="B93" s="107" t="s">
        <v>225</v>
      </c>
      <c r="C93" s="108">
        <v>2500</v>
      </c>
      <c r="D93" s="109">
        <f>2500/H2</f>
        <v>64.432989690721655</v>
      </c>
      <c r="E93" s="127"/>
    </row>
    <row r="94" spans="2:5" x14ac:dyDescent="0.3">
      <c r="B94" s="107" t="s">
        <v>226</v>
      </c>
      <c r="C94" s="108">
        <v>0</v>
      </c>
      <c r="D94" s="108"/>
      <c r="E94" s="127"/>
    </row>
    <row r="95" spans="2:5" x14ac:dyDescent="0.3">
      <c r="B95" s="126" t="s">
        <v>231</v>
      </c>
      <c r="C95" s="108"/>
      <c r="D95" s="128"/>
      <c r="E95" s="127"/>
    </row>
    <row r="96" spans="2:5" x14ac:dyDescent="0.3">
      <c r="B96" s="107" t="s">
        <v>224</v>
      </c>
      <c r="C96" s="108">
        <v>90090</v>
      </c>
      <c r="D96" s="109">
        <f>90090/H2</f>
        <v>2321.9072164948457</v>
      </c>
      <c r="E96" s="127"/>
    </row>
    <row r="97" spans="2:5" x14ac:dyDescent="0.3">
      <c r="B97" s="107" t="s">
        <v>225</v>
      </c>
      <c r="C97" s="108">
        <v>0</v>
      </c>
      <c r="D97" s="109"/>
      <c r="E97" s="127"/>
    </row>
    <row r="98" spans="2:5" x14ac:dyDescent="0.3">
      <c r="B98" s="107" t="s">
        <v>226</v>
      </c>
      <c r="C98" s="108">
        <v>0</v>
      </c>
      <c r="D98" s="109"/>
      <c r="E98" s="127"/>
    </row>
    <row r="99" spans="2:5" x14ac:dyDescent="0.3">
      <c r="B99" s="126" t="s">
        <v>232</v>
      </c>
      <c r="C99" s="108">
        <v>0</v>
      </c>
      <c r="D99" s="109"/>
      <c r="E99" s="127"/>
    </row>
    <row r="100" spans="2:5" x14ac:dyDescent="0.3">
      <c r="B100" s="107" t="s">
        <v>224</v>
      </c>
      <c r="C100" s="108">
        <v>30523.64</v>
      </c>
      <c r="D100" s="109">
        <f>30523.64/H2</f>
        <v>786.69175257731968</v>
      </c>
      <c r="E100" s="127"/>
    </row>
    <row r="101" spans="2:5" x14ac:dyDescent="0.3">
      <c r="B101" s="107" t="s">
        <v>225</v>
      </c>
      <c r="C101" s="108">
        <v>0</v>
      </c>
      <c r="D101" s="109"/>
      <c r="E101" s="127"/>
    </row>
    <row r="102" spans="2:5" x14ac:dyDescent="0.3">
      <c r="B102" s="107" t="s">
        <v>226</v>
      </c>
      <c r="C102" s="108">
        <v>0</v>
      </c>
      <c r="D102" s="109"/>
      <c r="E102" s="127"/>
    </row>
    <row r="103" spans="2:5" x14ac:dyDescent="0.3">
      <c r="B103" s="126" t="s">
        <v>233</v>
      </c>
      <c r="C103" s="108">
        <v>0</v>
      </c>
      <c r="D103" s="109"/>
      <c r="E103" s="127"/>
    </row>
    <row r="104" spans="2:5" x14ac:dyDescent="0.3">
      <c r="B104" s="107" t="s">
        <v>224</v>
      </c>
      <c r="C104" s="108">
        <v>180000</v>
      </c>
      <c r="D104" s="109">
        <f>150000*1.2/H2</f>
        <v>4639.1752577319594</v>
      </c>
      <c r="E104" s="127"/>
    </row>
    <row r="105" spans="2:5" x14ac:dyDescent="0.3">
      <c r="B105" s="107" t="s">
        <v>225</v>
      </c>
      <c r="C105" s="108">
        <v>46440</v>
      </c>
      <c r="D105" s="109">
        <f>38700*1.2/H2</f>
        <v>1196.9072164948454</v>
      </c>
      <c r="E105" s="127"/>
    </row>
    <row r="107" spans="2:5" x14ac:dyDescent="0.3">
      <c r="B107" s="588" t="s">
        <v>234</v>
      </c>
      <c r="C107" s="588"/>
      <c r="D107" s="588"/>
      <c r="E107" s="588"/>
    </row>
    <row r="108" spans="2:5" x14ac:dyDescent="0.3">
      <c r="B108" s="105" t="s">
        <v>132</v>
      </c>
      <c r="C108" s="106" t="s">
        <v>17</v>
      </c>
      <c r="D108" s="106" t="s">
        <v>133</v>
      </c>
      <c r="E108" s="105" t="s">
        <v>134</v>
      </c>
    </row>
    <row r="109" spans="2:5" ht="48.6" x14ac:dyDescent="0.3">
      <c r="B109" s="129" t="s">
        <v>235</v>
      </c>
      <c r="C109" s="130" t="s">
        <v>236</v>
      </c>
      <c r="D109" s="130"/>
      <c r="E109" s="129" t="s">
        <v>237</v>
      </c>
    </row>
    <row r="111" spans="2:5" x14ac:dyDescent="0.3">
      <c r="B111" s="588" t="s">
        <v>238</v>
      </c>
      <c r="C111" s="588"/>
      <c r="D111" s="588"/>
      <c r="E111" s="588"/>
    </row>
    <row r="112" spans="2:5" x14ac:dyDescent="0.3">
      <c r="B112" s="105" t="s">
        <v>132</v>
      </c>
      <c r="C112" s="106" t="s">
        <v>17</v>
      </c>
      <c r="D112" s="106" t="s">
        <v>133</v>
      </c>
      <c r="E112" s="105" t="s">
        <v>134</v>
      </c>
    </row>
    <row r="113" spans="2:6" x14ac:dyDescent="0.3">
      <c r="B113" s="131" t="s">
        <v>239</v>
      </c>
      <c r="C113" s="132">
        <v>1500</v>
      </c>
      <c r="D113" s="109">
        <f>C113/H2</f>
        <v>38.659793814432994</v>
      </c>
      <c r="E113" s="107"/>
    </row>
    <row r="114" spans="2:6" x14ac:dyDescent="0.3">
      <c r="B114" s="104"/>
      <c r="C114" s="133"/>
    </row>
    <row r="115" spans="2:6" x14ac:dyDescent="0.3">
      <c r="B115"/>
      <c r="C115" s="134"/>
    </row>
    <row r="116" spans="2:6" x14ac:dyDescent="0.3">
      <c r="B116" s="588" t="s">
        <v>240</v>
      </c>
      <c r="C116" s="588"/>
      <c r="D116" s="588"/>
      <c r="E116" s="588"/>
    </row>
    <row r="117" spans="2:6" x14ac:dyDescent="0.3">
      <c r="B117" s="135" t="s">
        <v>132</v>
      </c>
      <c r="C117" s="136" t="s">
        <v>17</v>
      </c>
      <c r="D117" s="136" t="s">
        <v>133</v>
      </c>
      <c r="E117" s="135" t="s">
        <v>134</v>
      </c>
      <c r="F117" s="125"/>
    </row>
    <row r="118" spans="2:6" x14ac:dyDescent="0.3">
      <c r="B118" s="137" t="s">
        <v>241</v>
      </c>
      <c r="C118" s="138">
        <v>19400</v>
      </c>
      <c r="D118" s="139">
        <v>500</v>
      </c>
      <c r="E118" s="137" t="s">
        <v>242</v>
      </c>
    </row>
    <row r="119" spans="2:6" x14ac:dyDescent="0.3">
      <c r="B119" s="137" t="s">
        <v>243</v>
      </c>
      <c r="C119" s="138">
        <v>80160.799999999988</v>
      </c>
      <c r="D119" s="139">
        <v>2066</v>
      </c>
      <c r="E119" s="137" t="s">
        <v>244</v>
      </c>
    </row>
    <row r="120" spans="2:6" x14ac:dyDescent="0.3">
      <c r="B120" s="137" t="s">
        <v>245</v>
      </c>
      <c r="C120" s="138">
        <v>107583.864</v>
      </c>
      <c r="D120" s="139">
        <v>2772.78</v>
      </c>
      <c r="E120" s="137" t="s">
        <v>246</v>
      </c>
    </row>
    <row r="121" spans="2:6" x14ac:dyDescent="0.3">
      <c r="B121" s="137" t="s">
        <v>247</v>
      </c>
      <c r="C121" s="138">
        <v>58199.999999999993</v>
      </c>
      <c r="D121" s="139">
        <v>1500</v>
      </c>
      <c r="E121" s="137" t="s">
        <v>248</v>
      </c>
    </row>
    <row r="122" spans="2:6" x14ac:dyDescent="0.3">
      <c r="B122" s="137" t="s">
        <v>249</v>
      </c>
      <c r="C122" s="138">
        <v>74194.135999999999</v>
      </c>
      <c r="D122" s="139">
        <v>1912.22</v>
      </c>
      <c r="E122" s="137" t="s">
        <v>250</v>
      </c>
    </row>
    <row r="123" spans="2:6" x14ac:dyDescent="0.3">
      <c r="B123" s="137" t="s">
        <v>251</v>
      </c>
      <c r="C123" s="138">
        <v>38751.5</v>
      </c>
      <c r="D123" s="139">
        <v>998.75</v>
      </c>
      <c r="E123" s="137" t="s">
        <v>252</v>
      </c>
    </row>
    <row r="124" spans="2:6" x14ac:dyDescent="0.3">
      <c r="B124" s="137" t="s">
        <v>253</v>
      </c>
      <c r="C124" s="138">
        <v>19400</v>
      </c>
      <c r="D124" s="139">
        <v>500</v>
      </c>
      <c r="E124" s="137" t="s">
        <v>254</v>
      </c>
      <c r="F124" s="125"/>
    </row>
    <row r="125" spans="2:6" x14ac:dyDescent="0.3">
      <c r="B125" s="137" t="s">
        <v>255</v>
      </c>
      <c r="C125" s="138" t="e">
        <v>#VALUE!</v>
      </c>
      <c r="D125" s="139" t="s">
        <v>159</v>
      </c>
      <c r="E125" s="137" t="s">
        <v>256</v>
      </c>
    </row>
    <row r="126" spans="2:6" x14ac:dyDescent="0.3">
      <c r="B126" s="137" t="s">
        <v>257</v>
      </c>
      <c r="C126" s="138">
        <v>29099.999999999996</v>
      </c>
      <c r="D126" s="139">
        <v>750</v>
      </c>
      <c r="E126" s="137" t="s">
        <v>258</v>
      </c>
    </row>
    <row r="127" spans="2:6" x14ac:dyDescent="0.3">
      <c r="D127" s="134"/>
    </row>
    <row r="128" spans="2:6" x14ac:dyDescent="0.3">
      <c r="B128" s="588" t="s">
        <v>259</v>
      </c>
      <c r="C128" s="588"/>
      <c r="D128" s="588"/>
      <c r="E128" s="588"/>
    </row>
    <row r="129" spans="2:5" x14ac:dyDescent="0.3">
      <c r="B129" s="135" t="s">
        <v>132</v>
      </c>
      <c r="C129" s="136" t="s">
        <v>17</v>
      </c>
      <c r="D129" s="136" t="s">
        <v>133</v>
      </c>
      <c r="E129" s="135" t="s">
        <v>134</v>
      </c>
    </row>
    <row r="130" spans="2:5" x14ac:dyDescent="0.3">
      <c r="B130" s="137" t="s">
        <v>260</v>
      </c>
      <c r="C130" s="108">
        <v>20157.375999999997</v>
      </c>
      <c r="D130" s="108">
        <v>519.52</v>
      </c>
      <c r="E130" s="107" t="s">
        <v>545</v>
      </c>
    </row>
    <row r="131" spans="2:5" x14ac:dyDescent="0.3">
      <c r="B131" s="137" t="s">
        <v>261</v>
      </c>
      <c r="C131" s="108">
        <v>3334.4719999999998</v>
      </c>
      <c r="D131" s="108">
        <f>42.97*2</f>
        <v>85.94</v>
      </c>
      <c r="E131" s="107" t="s">
        <v>262</v>
      </c>
    </row>
    <row r="132" spans="2:5" x14ac:dyDescent="0.3">
      <c r="B132" s="137" t="s">
        <v>233</v>
      </c>
      <c r="C132" s="108">
        <v>174561.19999999998</v>
      </c>
      <c r="D132" s="108">
        <f>17996/4</f>
        <v>4499</v>
      </c>
      <c r="E132" s="107" t="s">
        <v>262</v>
      </c>
    </row>
    <row r="133" spans="2:5" x14ac:dyDescent="0.3">
      <c r="B133" s="137" t="s">
        <v>231</v>
      </c>
      <c r="C133" s="108">
        <v>105923.99999999999</v>
      </c>
      <c r="D133" s="108">
        <f>90090/33</f>
        <v>2730</v>
      </c>
      <c r="E133" s="107" t="s">
        <v>262</v>
      </c>
    </row>
    <row r="134" spans="2:5" x14ac:dyDescent="0.3">
      <c r="B134" s="137" t="s">
        <v>230</v>
      </c>
      <c r="C134" s="108">
        <v>2987.6</v>
      </c>
      <c r="D134" s="108">
        <v>77</v>
      </c>
      <c r="E134" s="107" t="s">
        <v>262</v>
      </c>
    </row>
    <row r="135" spans="2:5" x14ac:dyDescent="0.3">
      <c r="B135" s="137" t="s">
        <v>263</v>
      </c>
      <c r="C135" s="108">
        <v>3669.6090794451452</v>
      </c>
      <c r="D135" s="108">
        <f>3000/31.72</f>
        <v>94.577553593947044</v>
      </c>
      <c r="E135" s="107"/>
    </row>
    <row r="136" spans="2:5" x14ac:dyDescent="0.3">
      <c r="B136" s="137" t="s">
        <v>264</v>
      </c>
      <c r="C136" s="108">
        <v>581930.95492682932</v>
      </c>
      <c r="D136" s="108">
        <v>14998.22048780488</v>
      </c>
      <c r="E136" s="107"/>
    </row>
    <row r="137" spans="2:5" x14ac:dyDescent="0.3">
      <c r="B137" s="137" t="s">
        <v>265</v>
      </c>
      <c r="C137" s="108">
        <v>93008.688524590165</v>
      </c>
      <c r="D137" s="108">
        <f>76037/31.72</f>
        <v>2397.1311475409839</v>
      </c>
      <c r="E137" s="107"/>
    </row>
    <row r="138" spans="2:5" x14ac:dyDescent="0.3">
      <c r="B138" s="137" t="s">
        <v>266</v>
      </c>
      <c r="C138" s="108">
        <v>17495.960975609756</v>
      </c>
      <c r="D138" s="108">
        <v>450.92682926829269</v>
      </c>
      <c r="E138" s="107"/>
    </row>
    <row r="139" spans="2:5" x14ac:dyDescent="0.3">
      <c r="B139" s="137" t="s">
        <v>267</v>
      </c>
      <c r="C139" s="108">
        <v>6577.0731707317063</v>
      </c>
      <c r="D139" s="108">
        <v>169.51219512195121</v>
      </c>
      <c r="E139" s="107"/>
    </row>
    <row r="140" spans="2:5" x14ac:dyDescent="0.3">
      <c r="B140" s="137" t="s">
        <v>268</v>
      </c>
      <c r="C140" s="108">
        <v>167610.95284552846</v>
      </c>
      <c r="D140" s="108">
        <f>132836/30.75</f>
        <v>4319.8699186991871</v>
      </c>
      <c r="E140" s="107"/>
    </row>
    <row r="141" spans="2:5" x14ac:dyDescent="0.3">
      <c r="B141" s="137" t="s">
        <v>269</v>
      </c>
      <c r="C141" s="108">
        <v>92811.951515151508</v>
      </c>
      <c r="D141" s="108">
        <f>78938/33</f>
        <v>2392.060606060606</v>
      </c>
      <c r="E141" s="107"/>
    </row>
    <row r="142" spans="2:5" x14ac:dyDescent="0.3">
      <c r="B142" s="137" t="s">
        <v>270</v>
      </c>
      <c r="C142" s="108">
        <v>7565.9999999999991</v>
      </c>
      <c r="D142" s="108">
        <f>6435/33</f>
        <v>195</v>
      </c>
      <c r="E142" s="107"/>
    </row>
    <row r="143" spans="2:5" x14ac:dyDescent="0.3">
      <c r="B143" s="137" t="s">
        <v>271</v>
      </c>
      <c r="C143" s="108">
        <v>122492.14256910568</v>
      </c>
      <c r="D143" s="108">
        <f>97078.18/30.75</f>
        <v>3157.0139837398374</v>
      </c>
      <c r="E143" s="107"/>
    </row>
    <row r="144" spans="2:5" x14ac:dyDescent="0.3">
      <c r="B144" s="137" t="s">
        <v>272</v>
      </c>
      <c r="C144" s="108">
        <v>12105.599999999999</v>
      </c>
      <c r="D144" s="108">
        <f>9594/30.75</f>
        <v>312</v>
      </c>
      <c r="E144" s="107"/>
    </row>
    <row r="145" spans="2:5" x14ac:dyDescent="0.3">
      <c r="B145" s="137" t="s">
        <v>273</v>
      </c>
      <c r="C145" s="108">
        <v>30263.999999999996</v>
      </c>
      <c r="D145" s="108">
        <f>23985/30.75</f>
        <v>780</v>
      </c>
      <c r="E145" s="107"/>
    </row>
    <row r="146" spans="2:5" x14ac:dyDescent="0.3">
      <c r="B146" s="137" t="s">
        <v>274</v>
      </c>
      <c r="C146" s="108">
        <v>2704.2424242424245</v>
      </c>
      <c r="D146" s="108">
        <f>2300/33</f>
        <v>69.696969696969703</v>
      </c>
      <c r="E146" s="107"/>
    </row>
    <row r="147" spans="2:5" x14ac:dyDescent="0.3">
      <c r="B147" s="137" t="s">
        <v>275</v>
      </c>
      <c r="C147" s="108">
        <v>33266.779317073167</v>
      </c>
      <c r="D147" s="108">
        <f>26364.78/30.75</f>
        <v>857.39121951219511</v>
      </c>
      <c r="E147" s="107"/>
    </row>
    <row r="148" spans="2:5" x14ac:dyDescent="0.3">
      <c r="B148" s="137" t="s">
        <v>276</v>
      </c>
      <c r="C148" s="108">
        <v>320.48799999999994</v>
      </c>
      <c r="D148" s="108">
        <v>8.26</v>
      </c>
      <c r="E148" s="107"/>
    </row>
    <row r="149" spans="2:5" x14ac:dyDescent="0.3">
      <c r="B149" s="137" t="s">
        <v>277</v>
      </c>
      <c r="C149" s="108">
        <v>12008.599999999999</v>
      </c>
      <c r="D149" s="108">
        <v>309.5</v>
      </c>
      <c r="E149" s="107"/>
    </row>
    <row r="150" spans="2:5" x14ac:dyDescent="0.3">
      <c r="B150" s="137" t="s">
        <v>278</v>
      </c>
      <c r="C150" s="108">
        <v>23183</v>
      </c>
      <c r="D150" s="108">
        <f>1195/2</f>
        <v>597.5</v>
      </c>
      <c r="E150" s="107"/>
    </row>
    <row r="151" spans="2:5" x14ac:dyDescent="0.3">
      <c r="B151" s="137" t="s">
        <v>279</v>
      </c>
      <c r="C151" s="108">
        <v>17637.539393939391</v>
      </c>
      <c r="D151" s="108">
        <f>15001/33</f>
        <v>454.57575757575756</v>
      </c>
      <c r="E151" s="107"/>
    </row>
    <row r="152" spans="2:5" x14ac:dyDescent="0.3">
      <c r="B152" s="140"/>
      <c r="D152" s="141"/>
    </row>
    <row r="153" spans="2:5" x14ac:dyDescent="0.3">
      <c r="B153" s="588" t="s">
        <v>280</v>
      </c>
      <c r="C153" s="588"/>
      <c r="D153" s="588"/>
      <c r="E153" s="588"/>
    </row>
    <row r="154" spans="2:5" x14ac:dyDescent="0.3">
      <c r="B154" s="135" t="s">
        <v>132</v>
      </c>
      <c r="C154" s="136" t="s">
        <v>17</v>
      </c>
      <c r="D154" s="136" t="s">
        <v>133</v>
      </c>
      <c r="E154" s="135" t="s">
        <v>134</v>
      </c>
    </row>
    <row r="155" spans="2:5" x14ac:dyDescent="0.3">
      <c r="B155" s="137" t="s">
        <v>281</v>
      </c>
      <c r="C155" s="108">
        <v>68136.585365853651</v>
      </c>
      <c r="D155" s="108">
        <f>(45000*1.2)/30.75</f>
        <v>1756.0975609756097</v>
      </c>
      <c r="E155" s="107"/>
    </row>
    <row r="156" spans="2:5" x14ac:dyDescent="0.3">
      <c r="B156" s="137" t="s">
        <v>230</v>
      </c>
      <c r="C156" s="108">
        <v>3527.272727272727</v>
      </c>
      <c r="D156" s="108">
        <f>3000/33</f>
        <v>90.909090909090907</v>
      </c>
      <c r="E156" s="107"/>
    </row>
    <row r="157" spans="2:5" x14ac:dyDescent="0.3">
      <c r="B157" s="137" t="s">
        <v>228</v>
      </c>
      <c r="C157" s="108">
        <v>1522.6060606060605</v>
      </c>
      <c r="D157" s="108">
        <f>1295/33</f>
        <v>39.242424242424242</v>
      </c>
      <c r="E157" s="107"/>
    </row>
    <row r="158" spans="2:5" x14ac:dyDescent="0.3">
      <c r="B158" s="137" t="s">
        <v>282</v>
      </c>
      <c r="C158" s="108">
        <v>1226702.9395920178</v>
      </c>
      <c r="D158" s="108">
        <f>SUM(D159:D169)</f>
        <v>31616.05514412417</v>
      </c>
      <c r="E158" s="107"/>
    </row>
    <row r="159" spans="2:5" x14ac:dyDescent="0.3">
      <c r="B159" s="137" t="s">
        <v>283</v>
      </c>
      <c r="C159" s="108">
        <v>58703.302243902435</v>
      </c>
      <c r="D159" s="108">
        <f>(46523.88/30.75)</f>
        <v>1512.9717073170732</v>
      </c>
      <c r="E159" s="107"/>
    </row>
    <row r="160" spans="2:5" x14ac:dyDescent="0.3">
      <c r="B160" s="137" t="s">
        <v>284</v>
      </c>
      <c r="C160" s="108">
        <v>11986.991869918698</v>
      </c>
      <c r="D160" s="108">
        <f>9500/30.75</f>
        <v>308.9430894308943</v>
      </c>
      <c r="E160" s="107"/>
    </row>
    <row r="161" spans="2:5" x14ac:dyDescent="0.3">
      <c r="B161" s="137" t="s">
        <v>285</v>
      </c>
      <c r="C161" s="108">
        <v>29393.939393939392</v>
      </c>
      <c r="D161" s="108">
        <f>25000/33</f>
        <v>757.57575757575762</v>
      </c>
      <c r="E161" s="107"/>
    </row>
    <row r="162" spans="2:5" x14ac:dyDescent="0.3">
      <c r="B162" s="137" t="s">
        <v>286</v>
      </c>
      <c r="C162" s="108">
        <v>9463.4146341463402</v>
      </c>
      <c r="D162" s="108">
        <f>(3000+4500)/30.75</f>
        <v>243.90243902439025</v>
      </c>
      <c r="E162" s="107"/>
    </row>
    <row r="163" spans="2:5" x14ac:dyDescent="0.3">
      <c r="B163" s="137" t="s">
        <v>287</v>
      </c>
      <c r="C163" s="108">
        <v>42517.229268292678</v>
      </c>
      <c r="D163" s="108">
        <f>(33696/30.75)</f>
        <v>1095.8048780487804</v>
      </c>
      <c r="E163" s="107"/>
    </row>
    <row r="164" spans="2:5" x14ac:dyDescent="0.3">
      <c r="B164" s="137" t="s">
        <v>279</v>
      </c>
      <c r="C164" s="108">
        <v>17637.539393939391</v>
      </c>
      <c r="D164" s="108">
        <f>15001/33</f>
        <v>454.57575757575756</v>
      </c>
      <c r="E164" s="107"/>
    </row>
    <row r="165" spans="2:5" x14ac:dyDescent="0.3">
      <c r="B165" s="137" t="s">
        <v>288</v>
      </c>
      <c r="C165" s="108">
        <v>173673.84399999998</v>
      </c>
      <c r="D165" s="108">
        <v>4476.13</v>
      </c>
      <c r="E165" s="107"/>
    </row>
    <row r="166" spans="2:5" x14ac:dyDescent="0.3">
      <c r="B166" s="137" t="s">
        <v>289</v>
      </c>
      <c r="C166" s="108">
        <v>109803.99999999999</v>
      </c>
      <c r="D166" s="108">
        <f>93390/33</f>
        <v>2830</v>
      </c>
      <c r="E166" s="107"/>
    </row>
    <row r="167" spans="2:5" x14ac:dyDescent="0.3">
      <c r="B167" s="137" t="s">
        <v>290</v>
      </c>
      <c r="C167" s="108">
        <v>273064.99393939396</v>
      </c>
      <c r="D167" s="108">
        <f>232246/33</f>
        <v>7037.757575757576</v>
      </c>
      <c r="E167" s="107"/>
    </row>
    <row r="168" spans="2:5" x14ac:dyDescent="0.3">
      <c r="B168" s="137" t="s">
        <v>291</v>
      </c>
      <c r="C168" s="108">
        <v>454168.10909090907</v>
      </c>
      <c r="D168" s="108">
        <f>386277/33</f>
        <v>11705.363636363636</v>
      </c>
      <c r="E168" s="107"/>
    </row>
    <row r="169" spans="2:5" x14ac:dyDescent="0.3">
      <c r="B169" s="137" t="s">
        <v>292</v>
      </c>
      <c r="C169" s="108">
        <v>46289.575757575753</v>
      </c>
      <c r="D169" s="108">
        <f>39370/33</f>
        <v>1193.030303030303</v>
      </c>
      <c r="E169" s="107"/>
    </row>
    <row r="170" spans="2:5" x14ac:dyDescent="0.3">
      <c r="B170" s="137" t="s">
        <v>228</v>
      </c>
      <c r="C170" s="108">
        <v>1668.0119999999999</v>
      </c>
      <c r="D170" s="108">
        <v>42.99</v>
      </c>
      <c r="E170" s="107"/>
    </row>
    <row r="171" spans="2:5" x14ac:dyDescent="0.3">
      <c r="B171" s="137" t="s">
        <v>293</v>
      </c>
      <c r="C171" s="108">
        <v>978.92399999999998</v>
      </c>
      <c r="D171" s="108">
        <v>25.23</v>
      </c>
      <c r="E171" s="107"/>
    </row>
    <row r="172" spans="2:5" x14ac:dyDescent="0.3">
      <c r="B172" s="137" t="s">
        <v>260</v>
      </c>
      <c r="C172" s="108">
        <v>20157.375999999997</v>
      </c>
      <c r="D172" s="108">
        <v>519.52</v>
      </c>
      <c r="E172" s="107"/>
    </row>
    <row r="173" spans="2:5" x14ac:dyDescent="0.3">
      <c r="B173" s="137" t="s">
        <v>261</v>
      </c>
      <c r="C173" s="108">
        <v>3334.4719999999998</v>
      </c>
      <c r="D173" s="108">
        <f>42.97*2</f>
        <v>85.94</v>
      </c>
      <c r="E173" s="107"/>
    </row>
    <row r="176" spans="2:5" x14ac:dyDescent="0.3">
      <c r="B176" s="593" t="s">
        <v>294</v>
      </c>
      <c r="C176" s="594"/>
      <c r="D176" s="594"/>
      <c r="E176" s="595"/>
    </row>
    <row r="177" spans="2:5" x14ac:dyDescent="0.3">
      <c r="B177" s="105" t="s">
        <v>132</v>
      </c>
      <c r="C177" s="106" t="s">
        <v>17</v>
      </c>
      <c r="D177" s="106" t="s">
        <v>133</v>
      </c>
      <c r="E177" s="105" t="s">
        <v>134</v>
      </c>
    </row>
    <row r="178" spans="2:5" x14ac:dyDescent="0.3">
      <c r="B178" s="107" t="s">
        <v>295</v>
      </c>
      <c r="C178" s="108">
        <v>194</v>
      </c>
      <c r="D178" s="109">
        <v>5</v>
      </c>
      <c r="E178" s="107"/>
    </row>
    <row r="179" spans="2:5" x14ac:dyDescent="0.3">
      <c r="B179" s="107" t="s">
        <v>296</v>
      </c>
      <c r="C179" s="108" t="e">
        <v>#VALUE!</v>
      </c>
      <c r="D179" s="112" t="s">
        <v>159</v>
      </c>
      <c r="E179" s="107"/>
    </row>
    <row r="180" spans="2:5" x14ac:dyDescent="0.3">
      <c r="B180" s="107" t="s">
        <v>297</v>
      </c>
      <c r="C180" s="108">
        <v>1385</v>
      </c>
      <c r="D180" s="109">
        <f>1385/H2</f>
        <v>35.695876288659797</v>
      </c>
      <c r="E180" s="107"/>
    </row>
    <row r="181" spans="2:5" x14ac:dyDescent="0.3">
      <c r="B181" s="107" t="s">
        <v>298</v>
      </c>
      <c r="C181" s="108">
        <v>330.4</v>
      </c>
      <c r="D181" s="109">
        <f>330.4/H2</f>
        <v>8.5154639175257731</v>
      </c>
      <c r="E181" s="107" t="s">
        <v>299</v>
      </c>
    </row>
    <row r="182" spans="2:5" x14ac:dyDescent="0.3">
      <c r="B182" s="107" t="s">
        <v>300</v>
      </c>
      <c r="C182" s="108">
        <v>1500</v>
      </c>
      <c r="D182" s="109">
        <f>1500/H2</f>
        <v>38.659793814432994</v>
      </c>
      <c r="E182" s="107" t="s">
        <v>301</v>
      </c>
    </row>
    <row r="183" spans="2:5" x14ac:dyDescent="0.3">
      <c r="B183" s="107" t="s">
        <v>302</v>
      </c>
      <c r="C183" s="108">
        <v>26.25</v>
      </c>
      <c r="D183" s="109">
        <f>26.25/H2</f>
        <v>0.67654639175257736</v>
      </c>
      <c r="E183" s="107"/>
    </row>
    <row r="184" spans="2:5" x14ac:dyDescent="0.3">
      <c r="B184" s="107" t="s">
        <v>303</v>
      </c>
      <c r="C184" s="108">
        <v>1000</v>
      </c>
      <c r="D184" s="109">
        <f>1000/H2</f>
        <v>25.773195876288661</v>
      </c>
      <c r="E184" s="107" t="s">
        <v>304</v>
      </c>
    </row>
    <row r="185" spans="2:5" x14ac:dyDescent="0.3">
      <c r="B185" s="107" t="s">
        <v>305</v>
      </c>
      <c r="C185" s="108">
        <v>120</v>
      </c>
      <c r="D185" s="109">
        <f>120/H2</f>
        <v>3.0927835051546393</v>
      </c>
      <c r="E185" s="107"/>
    </row>
    <row r="186" spans="2:5" x14ac:dyDescent="0.3">
      <c r="B186" s="107" t="s">
        <v>306</v>
      </c>
      <c r="C186" s="108">
        <v>445</v>
      </c>
      <c r="D186" s="109">
        <f>445/H2</f>
        <v>11.469072164948454</v>
      </c>
      <c r="E186" s="107"/>
    </row>
    <row r="187" spans="2:5" x14ac:dyDescent="0.3">
      <c r="B187" s="107" t="s">
        <v>307</v>
      </c>
      <c r="C187" s="108">
        <v>194</v>
      </c>
      <c r="D187" s="109">
        <v>5</v>
      </c>
      <c r="E187" s="107"/>
    </row>
    <row r="188" spans="2:5" x14ac:dyDescent="0.3">
      <c r="B188" s="107" t="s">
        <v>308</v>
      </c>
      <c r="C188" s="108">
        <v>15.52</v>
      </c>
      <c r="D188" s="109">
        <v>0.4</v>
      </c>
      <c r="E188" s="107"/>
    </row>
    <row r="189" spans="2:5" x14ac:dyDescent="0.3">
      <c r="B189" s="107" t="s">
        <v>309</v>
      </c>
      <c r="C189" s="108">
        <v>495.3</v>
      </c>
      <c r="D189" s="109">
        <f>495.3/H2</f>
        <v>12.765463917525775</v>
      </c>
      <c r="E189" s="107"/>
    </row>
    <row r="190" spans="2:5" x14ac:dyDescent="0.3">
      <c r="B190" s="107" t="s">
        <v>310</v>
      </c>
      <c r="C190" s="108">
        <v>110</v>
      </c>
      <c r="D190" s="109">
        <f>110/H2</f>
        <v>2.8350515463917527</v>
      </c>
      <c r="E190" s="107"/>
    </row>
    <row r="191" spans="2:5" x14ac:dyDescent="0.3">
      <c r="B191" s="107" t="s">
        <v>311</v>
      </c>
      <c r="C191" s="108">
        <v>134</v>
      </c>
      <c r="D191" s="109">
        <f>134/H2</f>
        <v>3.4536082474226806</v>
      </c>
      <c r="E191" s="107" t="s">
        <v>312</v>
      </c>
    </row>
    <row r="192" spans="2:5" x14ac:dyDescent="0.3">
      <c r="B192" s="107" t="s">
        <v>313</v>
      </c>
      <c r="C192" s="108">
        <v>2</v>
      </c>
      <c r="D192" s="109">
        <f>2/H2</f>
        <v>5.1546391752577324E-2</v>
      </c>
      <c r="E192" s="107" t="s">
        <v>314</v>
      </c>
    </row>
    <row r="193" spans="2:5" x14ac:dyDescent="0.3">
      <c r="B193" s="107" t="s">
        <v>315</v>
      </c>
      <c r="C193" s="108">
        <v>31.04</v>
      </c>
      <c r="D193" s="109">
        <v>0.8</v>
      </c>
      <c r="E193" s="107"/>
    </row>
    <row r="194" spans="2:5" x14ac:dyDescent="0.3">
      <c r="B194" s="107" t="s">
        <v>316</v>
      </c>
      <c r="C194" s="108" t="e">
        <v>#VALUE!</v>
      </c>
      <c r="D194" s="112" t="s">
        <v>159</v>
      </c>
      <c r="E194" s="107"/>
    </row>
    <row r="195" spans="2:5" x14ac:dyDescent="0.3">
      <c r="B195" s="107" t="s">
        <v>317</v>
      </c>
      <c r="C195" s="108" t="e">
        <v>#VALUE!</v>
      </c>
      <c r="D195" s="112" t="s">
        <v>159</v>
      </c>
      <c r="E195" s="107"/>
    </row>
    <row r="196" spans="2:5" x14ac:dyDescent="0.3">
      <c r="B196" s="107" t="s">
        <v>318</v>
      </c>
      <c r="C196" s="108">
        <v>26.25</v>
      </c>
      <c r="D196" s="109">
        <f>26.25/H2</f>
        <v>0.67654639175257736</v>
      </c>
      <c r="E196" s="107" t="s">
        <v>319</v>
      </c>
    </row>
    <row r="197" spans="2:5" x14ac:dyDescent="0.3">
      <c r="B197" s="142" t="s">
        <v>320</v>
      </c>
      <c r="C197" s="108">
        <v>969.99999999999989</v>
      </c>
      <c r="D197" s="109">
        <v>25</v>
      </c>
      <c r="E197" s="107" t="s">
        <v>321</v>
      </c>
    </row>
    <row r="198" spans="2:5" x14ac:dyDescent="0.3">
      <c r="B198" s="107" t="s">
        <v>322</v>
      </c>
      <c r="C198" s="108">
        <v>9.6999999999999993</v>
      </c>
      <c r="D198" s="109">
        <v>0.25</v>
      </c>
      <c r="E198" s="107" t="s">
        <v>323</v>
      </c>
    </row>
    <row r="199" spans="2:5" x14ac:dyDescent="0.3">
      <c r="B199" s="107" t="s">
        <v>324</v>
      </c>
      <c r="C199" s="108">
        <v>250</v>
      </c>
      <c r="D199" s="109">
        <f>250/H2</f>
        <v>6.4432989690721651</v>
      </c>
      <c r="E199" s="107"/>
    </row>
    <row r="200" spans="2:5" x14ac:dyDescent="0.3">
      <c r="B200" s="107" t="s">
        <v>325</v>
      </c>
      <c r="C200" s="108">
        <v>100</v>
      </c>
      <c r="D200" s="109">
        <f>100/H2</f>
        <v>2.5773195876288661</v>
      </c>
      <c r="E200" s="107" t="s">
        <v>326</v>
      </c>
    </row>
    <row r="201" spans="2:5" x14ac:dyDescent="0.3">
      <c r="B201" s="107" t="s">
        <v>327</v>
      </c>
      <c r="C201" s="108">
        <v>12028</v>
      </c>
      <c r="D201" s="112">
        <v>310</v>
      </c>
      <c r="E201" s="107"/>
    </row>
    <row r="202" spans="2:5" x14ac:dyDescent="0.3">
      <c r="B202" s="107" t="s">
        <v>328</v>
      </c>
      <c r="C202" s="108">
        <v>2017.6</v>
      </c>
      <c r="D202" s="112">
        <v>52</v>
      </c>
      <c r="E202" s="107" t="s">
        <v>329</v>
      </c>
    </row>
    <row r="203" spans="2:5" x14ac:dyDescent="0.3">
      <c r="B203" s="107" t="s">
        <v>330</v>
      </c>
      <c r="C203" s="108">
        <v>436</v>
      </c>
      <c r="D203" s="109">
        <f>436/H2</f>
        <v>11.237113402061857</v>
      </c>
      <c r="E203" s="107" t="s">
        <v>146</v>
      </c>
    </row>
    <row r="204" spans="2:5" x14ac:dyDescent="0.3">
      <c r="B204" s="107" t="s">
        <v>331</v>
      </c>
      <c r="C204" s="108">
        <v>35.308</v>
      </c>
      <c r="D204" s="112">
        <v>0.91</v>
      </c>
      <c r="E204" s="115" t="s">
        <v>332</v>
      </c>
    </row>
    <row r="207" spans="2:5" x14ac:dyDescent="0.3">
      <c r="B207" s="588" t="s">
        <v>333</v>
      </c>
      <c r="C207" s="588"/>
      <c r="D207" s="588"/>
      <c r="E207" s="588"/>
    </row>
    <row r="208" spans="2:5" ht="15" thickBot="1" x14ac:dyDescent="0.35">
      <c r="B208" s="135" t="s">
        <v>132</v>
      </c>
      <c r="C208" s="136" t="s">
        <v>17</v>
      </c>
      <c r="D208" s="136" t="s">
        <v>133</v>
      </c>
      <c r="E208" s="135" t="s">
        <v>134</v>
      </c>
    </row>
    <row r="209" spans="2:5" x14ac:dyDescent="0.3">
      <c r="B209" s="143" t="s">
        <v>334</v>
      </c>
      <c r="D209" s="101">
        <v>45238.17</v>
      </c>
      <c r="E209" s="102" t="s">
        <v>335</v>
      </c>
    </row>
    <row r="210" spans="2:5" x14ac:dyDescent="0.3">
      <c r="B210" s="144" t="s">
        <v>336</v>
      </c>
      <c r="D210" s="101">
        <v>500</v>
      </c>
    </row>
    <row r="211" spans="2:5" x14ac:dyDescent="0.3">
      <c r="B211" s="144" t="s">
        <v>337</v>
      </c>
      <c r="D211" s="101">
        <v>22</v>
      </c>
      <c r="E211" s="102" t="s">
        <v>338</v>
      </c>
    </row>
    <row r="212" spans="2:5" x14ac:dyDescent="0.3">
      <c r="B212" s="144" t="s">
        <v>339</v>
      </c>
      <c r="D212" s="101">
        <v>6000</v>
      </c>
      <c r="E212" s="102" t="s">
        <v>340</v>
      </c>
    </row>
    <row r="213" spans="2:5" x14ac:dyDescent="0.3">
      <c r="B213" s="144" t="s">
        <v>341</v>
      </c>
      <c r="D213" s="101">
        <v>13169.288389513109</v>
      </c>
    </row>
    <row r="214" spans="2:5" x14ac:dyDescent="0.3">
      <c r="B214" s="144" t="s">
        <v>342</v>
      </c>
      <c r="D214" s="101">
        <v>11933.333333333334</v>
      </c>
    </row>
    <row r="215" spans="2:5" ht="15" thickBot="1" x14ac:dyDescent="0.35">
      <c r="B215" s="145" t="s">
        <v>343</v>
      </c>
      <c r="D215" s="101">
        <v>800</v>
      </c>
    </row>
    <row r="217" spans="2:5" x14ac:dyDescent="0.3">
      <c r="B217" s="588" t="s">
        <v>67</v>
      </c>
      <c r="C217" s="588"/>
      <c r="D217" s="588"/>
      <c r="E217" s="588"/>
    </row>
    <row r="218" spans="2:5" x14ac:dyDescent="0.3">
      <c r="B218" s="135" t="s">
        <v>132</v>
      </c>
      <c r="C218" s="136" t="s">
        <v>17</v>
      </c>
      <c r="D218" s="136" t="s">
        <v>133</v>
      </c>
      <c r="E218" s="135" t="s">
        <v>134</v>
      </c>
    </row>
    <row r="219" spans="2:5" x14ac:dyDescent="0.3">
      <c r="B219" s="85" t="s">
        <v>62</v>
      </c>
      <c r="D219" s="146">
        <v>4400</v>
      </c>
    </row>
    <row r="220" spans="2:5" x14ac:dyDescent="0.3">
      <c r="B220" s="85" t="s">
        <v>63</v>
      </c>
      <c r="D220" s="147">
        <f>83554.63*1.5</f>
        <v>125331.94500000001</v>
      </c>
      <c r="E220" s="102" t="s">
        <v>344</v>
      </c>
    </row>
    <row r="221" spans="2:5" x14ac:dyDescent="0.3">
      <c r="B221" s="85" t="s">
        <v>64</v>
      </c>
      <c r="D221" s="148">
        <v>5000</v>
      </c>
    </row>
    <row r="222" spans="2:5" x14ac:dyDescent="0.3">
      <c r="B222" s="85" t="s">
        <v>65</v>
      </c>
      <c r="D222" s="148">
        <v>13000</v>
      </c>
      <c r="E222" s="102" t="s">
        <v>344</v>
      </c>
    </row>
    <row r="223" spans="2:5" x14ac:dyDescent="0.3">
      <c r="B223" s="85" t="s">
        <v>68</v>
      </c>
      <c r="D223" s="148">
        <v>4000</v>
      </c>
    </row>
    <row r="224" spans="2:5" x14ac:dyDescent="0.3">
      <c r="B224" s="149" t="s">
        <v>69</v>
      </c>
      <c r="D224" s="146">
        <v>700</v>
      </c>
    </row>
    <row r="225" spans="2:5" x14ac:dyDescent="0.3">
      <c r="B225" s="149" t="s">
        <v>70</v>
      </c>
      <c r="D225" s="146">
        <v>2500</v>
      </c>
    </row>
    <row r="226" spans="2:5" x14ac:dyDescent="0.3">
      <c r="B226" s="149" t="s">
        <v>66</v>
      </c>
      <c r="D226" s="146">
        <v>19000</v>
      </c>
    </row>
    <row r="227" spans="2:5" x14ac:dyDescent="0.3">
      <c r="B227" s="588" t="s">
        <v>345</v>
      </c>
      <c r="C227" s="588"/>
      <c r="D227" s="588"/>
      <c r="E227" s="588"/>
    </row>
    <row r="228" spans="2:5" x14ac:dyDescent="0.3">
      <c r="B228" s="135" t="s">
        <v>132</v>
      </c>
      <c r="C228" s="136" t="s">
        <v>17</v>
      </c>
      <c r="D228" s="136" t="s">
        <v>133</v>
      </c>
      <c r="E228" s="135" t="s">
        <v>134</v>
      </c>
    </row>
    <row r="229" spans="2:5" x14ac:dyDescent="0.3">
      <c r="B229" s="86" t="s">
        <v>72</v>
      </c>
    </row>
    <row r="230" spans="2:5" x14ac:dyDescent="0.3">
      <c r="B230" s="86" t="s">
        <v>74</v>
      </c>
    </row>
    <row r="231" spans="2:5" x14ac:dyDescent="0.3">
      <c r="B231" s="86" t="s">
        <v>76</v>
      </c>
    </row>
    <row r="232" spans="2:5" x14ac:dyDescent="0.3">
      <c r="B232" s="89" t="s">
        <v>91</v>
      </c>
    </row>
    <row r="233" spans="2:5" x14ac:dyDescent="0.3">
      <c r="B233" s="88" t="s">
        <v>346</v>
      </c>
    </row>
    <row r="234" spans="2:5" x14ac:dyDescent="0.3">
      <c r="B234" s="89" t="s">
        <v>347</v>
      </c>
    </row>
    <row r="238" spans="2:5" x14ac:dyDescent="0.3">
      <c r="B238" s="588" t="s">
        <v>348</v>
      </c>
      <c r="C238" s="588"/>
      <c r="D238" s="588"/>
      <c r="E238" s="588"/>
    </row>
    <row r="239" spans="2:5" x14ac:dyDescent="0.3">
      <c r="B239" s="135" t="s">
        <v>132</v>
      </c>
      <c r="C239" s="136" t="s">
        <v>17</v>
      </c>
      <c r="D239" s="136" t="s">
        <v>133</v>
      </c>
      <c r="E239" s="135" t="s">
        <v>349</v>
      </c>
    </row>
  </sheetData>
  <mergeCells count="14">
    <mergeCell ref="B227:E227"/>
    <mergeCell ref="B238:E238"/>
    <mergeCell ref="B116:E116"/>
    <mergeCell ref="B128:E128"/>
    <mergeCell ref="B153:E153"/>
    <mergeCell ref="B176:E176"/>
    <mergeCell ref="B207:E207"/>
    <mergeCell ref="B217:E217"/>
    <mergeCell ref="B111:E111"/>
    <mergeCell ref="B4:E4"/>
    <mergeCell ref="B59:E59"/>
    <mergeCell ref="B67:E67"/>
    <mergeCell ref="B79:E79"/>
    <mergeCell ref="B107:E107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"/>
  <sheetViews>
    <sheetView topLeftCell="A28" workbookViewId="0">
      <selection activeCell="G42" sqref="G42"/>
    </sheetView>
  </sheetViews>
  <sheetFormatPr baseColWidth="10" defaultRowHeight="14.4" x14ac:dyDescent="0.3"/>
  <cols>
    <col min="1" max="1" width="34.33203125" customWidth="1"/>
    <col min="2" max="2" width="17.109375" customWidth="1"/>
    <col min="3" max="12" width="13" customWidth="1"/>
  </cols>
  <sheetData>
    <row r="1" spans="1:3" x14ac:dyDescent="0.3">
      <c r="A1" s="596" t="s">
        <v>465</v>
      </c>
      <c r="B1" s="596"/>
      <c r="C1" s="596"/>
    </row>
    <row r="2" spans="1:3" x14ac:dyDescent="0.3">
      <c r="A2" s="97" t="s">
        <v>115</v>
      </c>
      <c r="B2" s="97" t="s">
        <v>55</v>
      </c>
      <c r="C2" s="97" t="s">
        <v>116</v>
      </c>
    </row>
    <row r="3" spans="1:3" x14ac:dyDescent="0.3">
      <c r="A3" t="s">
        <v>117</v>
      </c>
      <c r="C3" t="s">
        <v>466</v>
      </c>
    </row>
    <row r="21" spans="1:3" x14ac:dyDescent="0.3">
      <c r="A21" s="596" t="s">
        <v>118</v>
      </c>
      <c r="B21" s="596"/>
      <c r="C21" s="596"/>
    </row>
    <row r="22" spans="1:3" x14ac:dyDescent="0.3">
      <c r="A22" s="97" t="s">
        <v>115</v>
      </c>
      <c r="B22" s="97" t="s">
        <v>119</v>
      </c>
      <c r="C22" s="97" t="s">
        <v>120</v>
      </c>
    </row>
    <row r="23" spans="1:3" ht="15.6" x14ac:dyDescent="0.3">
      <c r="A23" s="98" t="s">
        <v>121</v>
      </c>
      <c r="B23" s="40">
        <v>20</v>
      </c>
    </row>
    <row r="24" spans="1:3" ht="15.6" x14ac:dyDescent="0.3">
      <c r="A24" s="98" t="s">
        <v>122</v>
      </c>
      <c r="B24" s="48">
        <v>4</v>
      </c>
    </row>
    <row r="25" spans="1:3" ht="15.6" x14ac:dyDescent="0.3">
      <c r="A25" s="98" t="s">
        <v>123</v>
      </c>
      <c r="B25" s="48">
        <v>5.4</v>
      </c>
    </row>
    <row r="26" spans="1:3" x14ac:dyDescent="0.3">
      <c r="A26" s="99" t="s">
        <v>124</v>
      </c>
      <c r="B26" s="56">
        <v>7.9</v>
      </c>
    </row>
    <row r="27" spans="1:3" x14ac:dyDescent="0.3">
      <c r="A27" s="99" t="s">
        <v>125</v>
      </c>
      <c r="B27" s="56">
        <v>6.5</v>
      </c>
    </row>
    <row r="28" spans="1:3" x14ac:dyDescent="0.3">
      <c r="A28" s="99" t="s">
        <v>126</v>
      </c>
      <c r="B28" s="58">
        <v>10</v>
      </c>
    </row>
    <row r="29" spans="1:3" ht="15.6" x14ac:dyDescent="0.3">
      <c r="A29" s="99" t="s">
        <v>127</v>
      </c>
      <c r="B29" s="59">
        <v>7.9</v>
      </c>
    </row>
    <row r="30" spans="1:3" x14ac:dyDescent="0.3">
      <c r="A30" s="99" t="s">
        <v>128</v>
      </c>
      <c r="B30" s="58">
        <v>7.9</v>
      </c>
    </row>
    <row r="31" spans="1:3" x14ac:dyDescent="0.3">
      <c r="A31" s="99" t="s">
        <v>457</v>
      </c>
      <c r="B31" s="56">
        <v>8</v>
      </c>
    </row>
    <row r="32" spans="1:3" x14ac:dyDescent="0.3">
      <c r="A32" s="99" t="s">
        <v>67</v>
      </c>
      <c r="B32" s="58" t="s">
        <v>458</v>
      </c>
    </row>
    <row r="33" spans="1:12" x14ac:dyDescent="0.3">
      <c r="A33" s="99" t="s">
        <v>459</v>
      </c>
      <c r="B33" s="58">
        <v>20</v>
      </c>
    </row>
    <row r="34" spans="1:12" x14ac:dyDescent="0.3">
      <c r="A34" s="99" t="s">
        <v>482</v>
      </c>
      <c r="B34" s="58">
        <v>5</v>
      </c>
    </row>
    <row r="35" spans="1:12" x14ac:dyDescent="0.3">
      <c r="A35" s="99" t="s">
        <v>483</v>
      </c>
      <c r="B35" s="58">
        <v>5</v>
      </c>
    </row>
    <row r="36" spans="1:12" x14ac:dyDescent="0.3">
      <c r="A36" s="99" t="s">
        <v>548</v>
      </c>
      <c r="B36" s="58">
        <v>8</v>
      </c>
    </row>
    <row r="39" spans="1:12" x14ac:dyDescent="0.3">
      <c r="A39" s="597" t="s">
        <v>622</v>
      </c>
      <c r="B39" s="597" t="s">
        <v>624</v>
      </c>
      <c r="C39" s="599" t="s">
        <v>627</v>
      </c>
      <c r="D39" s="599"/>
      <c r="E39" s="601" t="s">
        <v>629</v>
      </c>
      <c r="F39" s="601"/>
      <c r="G39" s="602" t="s">
        <v>630</v>
      </c>
      <c r="H39" s="602"/>
      <c r="I39" s="601" t="s">
        <v>631</v>
      </c>
      <c r="J39" s="601"/>
      <c r="K39" s="600" t="s">
        <v>632</v>
      </c>
      <c r="L39" s="600"/>
    </row>
    <row r="40" spans="1:12" x14ac:dyDescent="0.3">
      <c r="A40" s="597"/>
      <c r="B40" s="597"/>
      <c r="C40" s="371" t="s">
        <v>588</v>
      </c>
      <c r="D40" s="371" t="s">
        <v>628</v>
      </c>
      <c r="E40" s="369" t="s">
        <v>588</v>
      </c>
      <c r="F40" s="369" t="s">
        <v>628</v>
      </c>
      <c r="G40" s="372" t="s">
        <v>588</v>
      </c>
      <c r="H40" s="372" t="s">
        <v>628</v>
      </c>
      <c r="I40" s="369" t="s">
        <v>588</v>
      </c>
      <c r="J40" s="369" t="s">
        <v>628</v>
      </c>
      <c r="K40" s="373" t="s">
        <v>588</v>
      </c>
      <c r="L40" s="373" t="s">
        <v>628</v>
      </c>
    </row>
    <row r="41" spans="1:12" ht="15" thickBot="1" x14ac:dyDescent="0.35">
      <c r="A41" s="401" t="s">
        <v>626</v>
      </c>
      <c r="B41" s="598"/>
      <c r="C41" s="402">
        <v>1</v>
      </c>
      <c r="D41" s="403" t="s">
        <v>633</v>
      </c>
      <c r="E41" s="404">
        <v>1</v>
      </c>
      <c r="F41" s="405" t="s">
        <v>633</v>
      </c>
      <c r="G41" s="406">
        <v>0.6</v>
      </c>
      <c r="H41" s="407" t="s">
        <v>633</v>
      </c>
      <c r="I41" s="404">
        <v>0.4</v>
      </c>
      <c r="J41" s="405" t="s">
        <v>633</v>
      </c>
      <c r="K41" s="408"/>
      <c r="L41" s="409">
        <v>0.5</v>
      </c>
    </row>
    <row r="42" spans="1:12" x14ac:dyDescent="0.3">
      <c r="A42" s="413" t="s">
        <v>625</v>
      </c>
      <c r="B42" s="414">
        <v>19</v>
      </c>
      <c r="C42" s="415">
        <v>0.8</v>
      </c>
      <c r="D42" s="415">
        <v>0.2</v>
      </c>
      <c r="E42" s="415">
        <v>0.8</v>
      </c>
      <c r="F42" s="415">
        <v>0.2</v>
      </c>
      <c r="G42" s="415">
        <v>0.8</v>
      </c>
      <c r="H42" s="415">
        <v>0.2</v>
      </c>
      <c r="I42" s="415">
        <v>0.8</v>
      </c>
      <c r="J42" s="415">
        <v>0.2</v>
      </c>
      <c r="K42" s="415">
        <v>0.8</v>
      </c>
      <c r="L42" s="415">
        <v>0.2</v>
      </c>
    </row>
    <row r="43" spans="1:12" x14ac:dyDescent="0.3">
      <c r="A43" s="416" t="s">
        <v>623</v>
      </c>
      <c r="B43" s="368">
        <v>9</v>
      </c>
      <c r="C43" s="374">
        <v>0.2</v>
      </c>
      <c r="D43" s="374">
        <v>0.8</v>
      </c>
      <c r="E43" s="374">
        <v>0.2</v>
      </c>
      <c r="F43" s="374">
        <v>0.8</v>
      </c>
      <c r="G43" s="374">
        <v>0.2</v>
      </c>
      <c r="H43" s="374">
        <v>0.8</v>
      </c>
      <c r="I43" s="374">
        <v>0.2</v>
      </c>
      <c r="J43" s="374">
        <v>0.8</v>
      </c>
      <c r="K43" s="374">
        <v>0.2</v>
      </c>
      <c r="L43" s="374">
        <v>0.8</v>
      </c>
    </row>
    <row r="44" spans="1:12" ht="15" thickBot="1" x14ac:dyDescent="0.35">
      <c r="A44" s="417" t="s">
        <v>616</v>
      </c>
      <c r="B44" s="418">
        <v>27</v>
      </c>
      <c r="C44" s="419">
        <v>0.2</v>
      </c>
      <c r="D44" s="419">
        <v>0.8</v>
      </c>
      <c r="E44" s="419">
        <v>0.2</v>
      </c>
      <c r="F44" s="419">
        <v>0.8</v>
      </c>
      <c r="G44" s="419">
        <v>0.2</v>
      </c>
      <c r="H44" s="419">
        <v>0.8</v>
      </c>
      <c r="I44" s="419">
        <v>0.2</v>
      </c>
      <c r="J44" s="419">
        <v>0.8</v>
      </c>
      <c r="K44" s="419">
        <v>0.2</v>
      </c>
      <c r="L44" s="419">
        <v>0.8</v>
      </c>
    </row>
    <row r="45" spans="1:12" ht="72" x14ac:dyDescent="0.3">
      <c r="A45" s="420" t="s">
        <v>641</v>
      </c>
      <c r="B45" s="410"/>
      <c r="C45" s="411"/>
      <c r="D45" s="411"/>
      <c r="E45" s="412"/>
      <c r="F45" s="412"/>
      <c r="G45" s="412"/>
      <c r="H45" s="412"/>
      <c r="I45" s="412"/>
      <c r="J45" s="412"/>
      <c r="K45" s="410"/>
      <c r="L45" s="410"/>
    </row>
    <row r="46" spans="1:12" x14ac:dyDescent="0.3">
      <c r="A46" s="378" t="s">
        <v>494</v>
      </c>
      <c r="B46" s="368"/>
      <c r="C46" s="374">
        <v>1</v>
      </c>
      <c r="D46" s="374">
        <v>1</v>
      </c>
      <c r="E46" s="370">
        <f>$E$41*C46</f>
        <v>1</v>
      </c>
      <c r="F46" s="370">
        <f t="shared" ref="F46:F47" si="0">$E$41*D46</f>
        <v>1</v>
      </c>
      <c r="G46" s="370">
        <f t="shared" ref="G46:G47" si="1">C46*$G$41</f>
        <v>0.6</v>
      </c>
      <c r="H46" s="370">
        <f t="shared" ref="H46:H47" si="2">D46*$G$41</f>
        <v>0.6</v>
      </c>
      <c r="I46" s="370">
        <f t="shared" ref="I46:I47" si="3">$I$41*C46</f>
        <v>0.4</v>
      </c>
      <c r="J46" s="370">
        <f t="shared" ref="J46:J47" si="4">$I$41*D46</f>
        <v>0.4</v>
      </c>
      <c r="K46" s="368"/>
      <c r="L46" s="368"/>
    </row>
    <row r="47" spans="1:12" x14ac:dyDescent="0.3">
      <c r="A47" s="378" t="s">
        <v>635</v>
      </c>
      <c r="B47" s="368"/>
      <c r="C47" s="374">
        <v>1</v>
      </c>
      <c r="D47" s="374">
        <v>1</v>
      </c>
      <c r="E47" s="370">
        <f>$E$41*C47</f>
        <v>1</v>
      </c>
      <c r="F47" s="370">
        <f t="shared" si="0"/>
        <v>1</v>
      </c>
      <c r="G47" s="370">
        <f t="shared" si="1"/>
        <v>0.6</v>
      </c>
      <c r="H47" s="370">
        <f t="shared" si="2"/>
        <v>0.6</v>
      </c>
      <c r="I47" s="370">
        <f t="shared" si="3"/>
        <v>0.4</v>
      </c>
      <c r="J47" s="370">
        <f t="shared" si="4"/>
        <v>0.4</v>
      </c>
      <c r="K47" s="368"/>
      <c r="L47" s="368"/>
    </row>
    <row r="52" spans="1:1" x14ac:dyDescent="0.3">
      <c r="A52" s="97" t="s">
        <v>718</v>
      </c>
    </row>
    <row r="53" spans="1:1" x14ac:dyDescent="0.3">
      <c r="A53" t="s">
        <v>717</v>
      </c>
    </row>
  </sheetData>
  <mergeCells count="9">
    <mergeCell ref="A21:C21"/>
    <mergeCell ref="A1:C1"/>
    <mergeCell ref="B39:B41"/>
    <mergeCell ref="C39:D39"/>
    <mergeCell ref="K39:L39"/>
    <mergeCell ref="E39:F39"/>
    <mergeCell ref="G39:H39"/>
    <mergeCell ref="I39:J39"/>
    <mergeCell ref="A39:A4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DY345"/>
  <sheetViews>
    <sheetView zoomScale="70" zoomScaleNormal="70" workbookViewId="0">
      <pane xSplit="3" ySplit="20" topLeftCell="DN300" activePane="bottomRight" state="frozen"/>
      <selection pane="topRight" activeCell="D1" sqref="D1"/>
      <selection pane="bottomLeft" activeCell="A12" sqref="A12"/>
      <selection pane="bottomRight" activeCell="C308" sqref="C308:C329"/>
    </sheetView>
  </sheetViews>
  <sheetFormatPr baseColWidth="10" defaultColWidth="9.109375" defaultRowHeight="14.4" x14ac:dyDescent="0.3"/>
  <cols>
    <col min="1" max="1" width="4.5546875" style="1" bestFit="1" customWidth="1"/>
    <col min="2" max="2" width="38.5546875" style="1" customWidth="1"/>
    <col min="3" max="3" width="47.33203125" style="193" customWidth="1"/>
    <col min="4" max="4" width="16.33203125" style="237" bestFit="1" customWidth="1"/>
    <col min="5" max="5" width="15.77734375" style="1" bestFit="1" customWidth="1"/>
    <col min="6" max="6" width="19.44140625" style="1" bestFit="1" customWidth="1"/>
    <col min="7" max="7" width="16.77734375" style="1" bestFit="1" customWidth="1"/>
    <col min="8" max="8" width="14.21875" style="1" bestFit="1" customWidth="1"/>
    <col min="9" max="9" width="23.77734375" style="1" bestFit="1" customWidth="1"/>
    <col min="10" max="10" width="38.44140625" style="2" bestFit="1" customWidth="1"/>
    <col min="11" max="11" width="23.5546875" style="1" customWidth="1"/>
    <col min="12" max="12" width="4.33203125" style="1" customWidth="1"/>
    <col min="13" max="13" width="9.5546875" style="3" customWidth="1"/>
    <col min="14" max="14" width="8.109375" style="207" customWidth="1"/>
    <col min="15" max="15" width="14.33203125" style="3" bestFit="1" customWidth="1"/>
    <col min="16" max="16" width="20.109375" style="3" customWidth="1"/>
    <col min="17" max="17" width="4.33203125" style="3" customWidth="1"/>
    <col min="18" max="18" width="9.5546875" style="3" customWidth="1"/>
    <col min="19" max="19" width="8.109375" style="3" customWidth="1"/>
    <col min="20" max="20" width="14.33203125" style="3" bestFit="1" customWidth="1"/>
    <col min="21" max="21" width="20.109375" style="3" customWidth="1"/>
    <col min="22" max="22" width="4.33203125" style="3" customWidth="1"/>
    <col min="23" max="23" width="9.5546875" style="3" customWidth="1"/>
    <col min="24" max="24" width="8.109375" style="3" customWidth="1"/>
    <col min="25" max="25" width="14.33203125" style="3" bestFit="1" customWidth="1"/>
    <col min="26" max="26" width="20.109375" style="3" customWidth="1"/>
    <col min="27" max="27" width="4.33203125" style="1" customWidth="1"/>
    <col min="28" max="28" width="9.5546875" style="3" customWidth="1"/>
    <col min="29" max="29" width="8.109375" style="3" customWidth="1"/>
    <col min="30" max="30" width="14.33203125" style="3" bestFit="1" customWidth="1"/>
    <col min="31" max="31" width="20.109375" style="3" customWidth="1"/>
    <col min="32" max="32" width="4.33203125" style="1" customWidth="1"/>
    <col min="33" max="33" width="9.5546875" style="3" customWidth="1"/>
    <col min="34" max="34" width="8.109375" style="3" customWidth="1"/>
    <col min="35" max="35" width="14.33203125" style="3" bestFit="1" customWidth="1"/>
    <col min="36" max="36" width="20.109375" style="3" customWidth="1"/>
    <col min="37" max="37" width="9.88671875" style="1" customWidth="1"/>
    <col min="38" max="38" width="9.5546875" style="3" customWidth="1"/>
    <col min="39" max="39" width="8.109375" style="3" customWidth="1"/>
    <col min="40" max="40" width="14.33203125" style="3" bestFit="1" customWidth="1"/>
    <col min="41" max="41" width="20.109375" style="3" customWidth="1"/>
    <col min="42" max="42" width="9.88671875" style="1" customWidth="1"/>
    <col min="43" max="43" width="9.5546875" style="3" customWidth="1"/>
    <col min="44" max="44" width="8.109375" style="3" customWidth="1"/>
    <col min="45" max="45" width="14.33203125" style="3" bestFit="1" customWidth="1"/>
    <col min="46" max="46" width="20.109375" style="3" customWidth="1"/>
    <col min="47" max="47" width="9.88671875" style="1" customWidth="1"/>
    <col min="48" max="48" width="9.5546875" style="3" customWidth="1"/>
    <col min="49" max="49" width="8.109375" style="3" customWidth="1"/>
    <col min="50" max="50" width="14.33203125" style="3" bestFit="1" customWidth="1"/>
    <col min="51" max="51" width="20.109375" style="3" customWidth="1"/>
    <col min="52" max="52" width="9.88671875" style="1" customWidth="1"/>
    <col min="53" max="53" width="9.5546875" style="3" customWidth="1"/>
    <col min="54" max="54" width="8.109375" style="3" customWidth="1"/>
    <col min="55" max="55" width="14.33203125" style="3" bestFit="1" customWidth="1"/>
    <col min="56" max="56" width="20.109375" style="3" customWidth="1"/>
    <col min="57" max="57" width="9.88671875" style="1" customWidth="1"/>
    <col min="58" max="58" width="9.5546875" style="3" customWidth="1"/>
    <col min="59" max="59" width="8.109375" style="3" customWidth="1"/>
    <col min="60" max="60" width="14.33203125" style="3" bestFit="1" customWidth="1"/>
    <col min="61" max="61" width="20.109375" style="3" customWidth="1"/>
    <col min="62" max="62" width="9.88671875" style="1" customWidth="1"/>
    <col min="63" max="63" width="9.5546875" style="3" customWidth="1"/>
    <col min="64" max="64" width="8.109375" style="3" customWidth="1"/>
    <col min="65" max="65" width="14.33203125" style="3" bestFit="1" customWidth="1"/>
    <col min="66" max="66" width="20.109375" style="3" customWidth="1"/>
    <col min="67" max="67" width="9.88671875" style="1" customWidth="1"/>
    <col min="68" max="68" width="9.5546875" style="3" customWidth="1"/>
    <col min="69" max="69" width="8.109375" style="3" customWidth="1"/>
    <col min="70" max="70" width="14.33203125" style="3" bestFit="1" customWidth="1"/>
    <col min="71" max="71" width="20.109375" style="3" customWidth="1"/>
    <col min="72" max="72" width="9.88671875" style="1" customWidth="1"/>
    <col min="73" max="73" width="9.5546875" style="3" customWidth="1"/>
    <col min="74" max="74" width="8.109375" style="3" customWidth="1"/>
    <col min="75" max="75" width="14.33203125" style="3" bestFit="1" customWidth="1"/>
    <col min="76" max="76" width="20.109375" style="3" customWidth="1"/>
    <col min="77" max="77" width="9.88671875" style="1" customWidth="1"/>
    <col min="78" max="78" width="9.5546875" style="3" customWidth="1"/>
    <col min="79" max="79" width="8.109375" style="3" customWidth="1"/>
    <col min="80" max="80" width="14.33203125" style="3" bestFit="1" customWidth="1"/>
    <col min="81" max="81" width="20.109375" style="3" customWidth="1"/>
    <col min="82" max="82" width="9.88671875" style="1" customWidth="1"/>
    <col min="83" max="83" width="9.5546875" style="3" customWidth="1"/>
    <col min="84" max="84" width="8.109375" style="3" customWidth="1"/>
    <col min="85" max="85" width="14.33203125" style="3" bestFit="1" customWidth="1"/>
    <col min="86" max="86" width="20.109375" style="3" customWidth="1"/>
    <col min="87" max="87" width="9.88671875" style="1" customWidth="1"/>
    <col min="88" max="88" width="9.5546875" style="3" customWidth="1"/>
    <col min="89" max="89" width="8.109375" style="3" customWidth="1"/>
    <col min="90" max="90" width="14.33203125" style="3" bestFit="1" customWidth="1"/>
    <col min="91" max="91" width="20.109375" style="3" customWidth="1"/>
    <col min="92" max="92" width="9.88671875" style="1" customWidth="1"/>
    <col min="93" max="93" width="9.5546875" style="3" customWidth="1"/>
    <col min="94" max="94" width="8.109375" style="3" customWidth="1"/>
    <col min="95" max="95" width="14.33203125" style="3" bestFit="1" customWidth="1"/>
    <col min="96" max="96" width="20.109375" style="3" customWidth="1"/>
    <col min="97" max="97" width="9.88671875" style="1" customWidth="1"/>
    <col min="98" max="98" width="9.5546875" style="3" customWidth="1"/>
    <col min="99" max="99" width="8.109375" style="3" customWidth="1"/>
    <col min="100" max="100" width="14.33203125" style="3" bestFit="1" customWidth="1"/>
    <col min="101" max="101" width="20.109375" style="3" customWidth="1"/>
    <col min="102" max="102" width="9.88671875" style="1" customWidth="1"/>
    <col min="103" max="103" width="9.5546875" style="3" customWidth="1"/>
    <col min="104" max="104" width="8.109375" style="3" customWidth="1"/>
    <col min="105" max="105" width="14.33203125" style="3" bestFit="1" customWidth="1"/>
    <col min="106" max="106" width="20.109375" style="3" customWidth="1"/>
    <col min="107" max="107" width="9.88671875" style="1" customWidth="1"/>
    <col min="108" max="108" width="9.5546875" style="3" customWidth="1"/>
    <col min="109" max="109" width="8.109375" style="3" customWidth="1"/>
    <col min="110" max="110" width="14.33203125" style="3" bestFit="1" customWidth="1"/>
    <col min="111" max="111" width="20.109375" style="3" customWidth="1"/>
    <col min="112" max="112" width="9.88671875" style="1" customWidth="1"/>
    <col min="113" max="113" width="9.5546875" style="3" customWidth="1"/>
    <col min="114" max="114" width="8.109375" style="3" customWidth="1"/>
    <col min="115" max="115" width="14.33203125" style="3" bestFit="1" customWidth="1"/>
    <col min="116" max="116" width="20.109375" style="3" customWidth="1"/>
    <col min="117" max="117" width="9.88671875" style="1" customWidth="1"/>
    <col min="118" max="118" width="9.5546875" style="3" customWidth="1"/>
    <col min="119" max="119" width="8.109375" style="3" customWidth="1"/>
    <col min="120" max="120" width="14.33203125" style="3" bestFit="1" customWidth="1"/>
    <col min="121" max="121" width="20.109375" style="3" customWidth="1"/>
    <col min="122" max="122" width="9.88671875" style="1" customWidth="1"/>
    <col min="123" max="123" width="15.5546875" style="1" bestFit="1" customWidth="1"/>
    <col min="124" max="124" width="14.33203125" style="1" bestFit="1" customWidth="1"/>
    <col min="125" max="126" width="13.44140625" style="1" customWidth="1"/>
    <col min="127" max="127" width="15.5546875" style="1" bestFit="1" customWidth="1"/>
    <col min="128" max="128" width="14.33203125" style="1" bestFit="1" customWidth="1"/>
    <col min="129" max="129" width="57.77734375" style="193" customWidth="1"/>
    <col min="130" max="16384" width="9.109375" style="1"/>
  </cols>
  <sheetData>
    <row r="1" spans="2:129" ht="15" customHeight="1" x14ac:dyDescent="0.3">
      <c r="DY1" s="308"/>
    </row>
    <row r="2" spans="2:129" ht="15" customHeight="1" x14ac:dyDescent="0.3">
      <c r="DY2" s="308"/>
    </row>
    <row r="3" spans="2:129" ht="12.6" customHeight="1" x14ac:dyDescent="0.3">
      <c r="B3" s="4" t="s">
        <v>0</v>
      </c>
      <c r="C3" s="194"/>
      <c r="E3" s="6"/>
      <c r="F3" s="6"/>
      <c r="G3" s="243" t="s">
        <v>1</v>
      </c>
      <c r="H3" s="5">
        <v>38</v>
      </c>
      <c r="I3" s="6"/>
      <c r="J3" s="301" t="s">
        <v>2</v>
      </c>
      <c r="K3" s="7">
        <v>0.25</v>
      </c>
      <c r="M3" s="8"/>
      <c r="N3" s="208"/>
      <c r="O3" s="8"/>
      <c r="P3" s="9"/>
      <c r="Q3" s="8"/>
      <c r="R3" s="8"/>
      <c r="S3" s="8"/>
      <c r="T3" s="8"/>
      <c r="U3" s="9"/>
      <c r="V3" s="8"/>
      <c r="W3" s="8"/>
      <c r="X3" s="8"/>
      <c r="Y3" s="8"/>
      <c r="Z3" s="9"/>
      <c r="AA3" s="6"/>
      <c r="AB3" s="8"/>
      <c r="AC3" s="8"/>
      <c r="AD3" s="8"/>
      <c r="AE3" s="9"/>
      <c r="AF3" s="6"/>
      <c r="AG3" s="8"/>
      <c r="AH3" s="8"/>
      <c r="AI3" s="8"/>
      <c r="AJ3" s="9"/>
      <c r="AL3" s="8"/>
      <c r="AM3" s="8"/>
      <c r="AN3" s="8"/>
      <c r="AO3" s="9"/>
      <c r="AQ3" s="8"/>
      <c r="AR3" s="8"/>
      <c r="AS3" s="8"/>
      <c r="AT3" s="9"/>
      <c r="AV3" s="8"/>
      <c r="AW3" s="8"/>
      <c r="AX3" s="8"/>
      <c r="AY3" s="9"/>
      <c r="BA3" s="8"/>
      <c r="BB3" s="8"/>
      <c r="BC3" s="8"/>
      <c r="BD3" s="9"/>
      <c r="BF3" s="8"/>
      <c r="BG3" s="8"/>
      <c r="BH3" s="8"/>
      <c r="BI3" s="9"/>
      <c r="BK3" s="8"/>
      <c r="BL3" s="8"/>
      <c r="BM3" s="8"/>
      <c r="BN3" s="9"/>
      <c r="BP3" s="8"/>
      <c r="BQ3" s="8"/>
      <c r="BR3" s="8"/>
      <c r="BS3" s="9"/>
      <c r="BU3" s="8"/>
      <c r="BV3" s="8"/>
      <c r="BW3" s="8"/>
      <c r="BX3" s="9"/>
      <c r="BZ3" s="8"/>
      <c r="CA3" s="8"/>
      <c r="CB3" s="8"/>
      <c r="CC3" s="9"/>
      <c r="CE3" s="8"/>
      <c r="CF3" s="8"/>
      <c r="CG3" s="8"/>
      <c r="CH3" s="9"/>
      <c r="CJ3" s="8"/>
      <c r="CK3" s="8"/>
      <c r="CL3" s="8"/>
      <c r="CM3" s="9"/>
      <c r="CO3" s="8"/>
      <c r="CP3" s="8"/>
      <c r="CQ3" s="8"/>
      <c r="CR3" s="9"/>
      <c r="CT3" s="8"/>
      <c r="CU3" s="8"/>
      <c r="CV3" s="8"/>
      <c r="CW3" s="9"/>
      <c r="CY3" s="8"/>
      <c r="CZ3" s="8"/>
      <c r="DA3" s="8"/>
      <c r="DB3" s="9"/>
      <c r="DD3" s="8"/>
      <c r="DE3" s="8"/>
      <c r="DF3" s="8"/>
      <c r="DG3" s="9"/>
      <c r="DI3" s="8"/>
      <c r="DJ3" s="8"/>
      <c r="DK3" s="8"/>
      <c r="DL3" s="9"/>
      <c r="DN3" s="8"/>
      <c r="DO3" s="8"/>
      <c r="DP3" s="8"/>
      <c r="DQ3" s="9"/>
      <c r="DY3" s="308"/>
    </row>
    <row r="4" spans="2:129" ht="12.6" customHeight="1" x14ac:dyDescent="0.3">
      <c r="D4" s="244"/>
      <c r="E4" s="10"/>
      <c r="F4" s="10"/>
      <c r="G4" s="10"/>
      <c r="H4" s="10"/>
      <c r="I4" s="10"/>
      <c r="K4" s="11"/>
      <c r="M4" s="8"/>
      <c r="N4" s="20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6"/>
      <c r="AB4" s="8"/>
      <c r="AC4" s="8"/>
      <c r="AD4" s="8"/>
      <c r="AE4" s="8"/>
      <c r="AF4" s="6"/>
      <c r="AG4" s="8"/>
      <c r="AH4" s="8"/>
      <c r="AI4" s="8"/>
      <c r="AJ4" s="8"/>
      <c r="AL4" s="8"/>
      <c r="AM4" s="8"/>
      <c r="AN4" s="8"/>
      <c r="AO4" s="8"/>
      <c r="AQ4" s="8"/>
      <c r="AR4" s="8"/>
      <c r="AS4" s="8"/>
      <c r="AT4" s="8"/>
      <c r="AV4" s="8"/>
      <c r="AW4" s="8"/>
      <c r="AX4" s="8"/>
      <c r="AY4" s="8"/>
      <c r="BA4" s="8"/>
      <c r="BB4" s="8"/>
      <c r="BC4" s="8"/>
      <c r="BD4" s="8"/>
      <c r="BF4" s="8"/>
      <c r="BG4" s="8"/>
      <c r="BH4" s="8"/>
      <c r="BI4" s="8"/>
      <c r="BK4" s="8"/>
      <c r="BL4" s="8"/>
      <c r="BM4" s="8"/>
      <c r="BN4" s="8"/>
      <c r="BP4" s="8"/>
      <c r="BQ4" s="8"/>
      <c r="BR4" s="8"/>
      <c r="BS4" s="8"/>
      <c r="BU4" s="8"/>
      <c r="BV4" s="8"/>
      <c r="BW4" s="8"/>
      <c r="BX4" s="8"/>
      <c r="BZ4" s="8"/>
      <c r="CA4" s="8"/>
      <c r="CB4" s="8"/>
      <c r="CC4" s="8"/>
      <c r="CE4" s="8"/>
      <c r="CF4" s="8"/>
      <c r="CG4" s="8"/>
      <c r="CH4" s="8"/>
      <c r="CJ4" s="8"/>
      <c r="CK4" s="8"/>
      <c r="CL4" s="8"/>
      <c r="CM4" s="8"/>
      <c r="CO4" s="8"/>
      <c r="CP4" s="8"/>
      <c r="CQ4" s="8"/>
      <c r="CR4" s="8"/>
      <c r="CT4" s="8"/>
      <c r="CU4" s="8"/>
      <c r="CV4" s="8"/>
      <c r="CW4" s="8"/>
      <c r="CY4" s="8"/>
      <c r="CZ4" s="8"/>
      <c r="DA4" s="8"/>
      <c r="DB4" s="8"/>
      <c r="DD4" s="8"/>
      <c r="DE4" s="8"/>
      <c r="DF4" s="8"/>
      <c r="DG4" s="8"/>
      <c r="DI4" s="8"/>
      <c r="DJ4" s="8"/>
      <c r="DK4" s="8"/>
      <c r="DL4" s="8"/>
      <c r="DN4" s="8"/>
      <c r="DO4" s="8"/>
      <c r="DP4" s="8"/>
      <c r="DQ4" s="8"/>
      <c r="DY4" s="308"/>
    </row>
    <row r="5" spans="2:129" ht="12.6" customHeight="1" x14ac:dyDescent="0.3">
      <c r="D5" s="244"/>
      <c r="E5" s="10"/>
      <c r="F5" s="10"/>
      <c r="G5" s="243" t="s">
        <v>3</v>
      </c>
      <c r="H5" s="12">
        <v>2.8000000000000001E-2</v>
      </c>
      <c r="I5" s="10"/>
      <c r="J5" s="301" t="s">
        <v>4</v>
      </c>
      <c r="K5" s="7">
        <v>0.4</v>
      </c>
      <c r="M5" s="8"/>
      <c r="N5" s="208"/>
      <c r="O5" s="8"/>
      <c r="P5" s="9"/>
      <c r="Q5" s="8"/>
      <c r="R5" s="8"/>
      <c r="S5" s="8"/>
      <c r="T5" s="8"/>
      <c r="U5" s="9"/>
      <c r="V5" s="6"/>
      <c r="W5" s="8"/>
      <c r="X5" s="8"/>
      <c r="Y5" s="8"/>
      <c r="Z5" s="9"/>
      <c r="AA5" s="6"/>
      <c r="AB5" s="8"/>
      <c r="AC5" s="8"/>
      <c r="AD5" s="8"/>
      <c r="AE5" s="9"/>
      <c r="AF5" s="6"/>
      <c r="AG5" s="8"/>
      <c r="AH5" s="8"/>
      <c r="AI5" s="8"/>
      <c r="AJ5" s="9"/>
      <c r="AL5" s="8"/>
      <c r="AM5" s="8"/>
      <c r="AN5" s="8"/>
      <c r="AO5" s="9"/>
      <c r="AQ5" s="8"/>
      <c r="AR5" s="8"/>
      <c r="AS5" s="8"/>
      <c r="AT5" s="9"/>
      <c r="AV5" s="8"/>
      <c r="AW5" s="8"/>
      <c r="AX5" s="8"/>
      <c r="AY5" s="9"/>
      <c r="BA5" s="8"/>
      <c r="BB5" s="8"/>
      <c r="BC5" s="8"/>
      <c r="BD5" s="9"/>
      <c r="BF5" s="8"/>
      <c r="BG5" s="8"/>
      <c r="BH5" s="8"/>
      <c r="BI5" s="9"/>
      <c r="BK5" s="8"/>
      <c r="BL5" s="8"/>
      <c r="BM5" s="8"/>
      <c r="BN5" s="9"/>
      <c r="BP5" s="8"/>
      <c r="BQ5" s="8"/>
      <c r="BR5" s="8"/>
      <c r="BS5" s="9"/>
      <c r="BU5" s="8"/>
      <c r="BV5" s="8"/>
      <c r="BW5" s="8"/>
      <c r="BX5" s="9"/>
      <c r="BZ5" s="8"/>
      <c r="CA5" s="8"/>
      <c r="CB5" s="8"/>
      <c r="CC5" s="9"/>
      <c r="CE5" s="8"/>
      <c r="CF5" s="8"/>
      <c r="CG5" s="8"/>
      <c r="CH5" s="9"/>
      <c r="CJ5" s="8"/>
      <c r="CK5" s="8"/>
      <c r="CL5" s="8"/>
      <c r="CM5" s="9"/>
      <c r="CO5" s="8"/>
      <c r="CP5" s="8"/>
      <c r="CQ5" s="8"/>
      <c r="CR5" s="9"/>
      <c r="CT5" s="8"/>
      <c r="CU5" s="8"/>
      <c r="CV5" s="8"/>
      <c r="CW5" s="9"/>
      <c r="CY5" s="8"/>
      <c r="CZ5" s="8"/>
      <c r="DA5" s="8"/>
      <c r="DB5" s="9"/>
      <c r="DD5" s="8"/>
      <c r="DE5" s="8"/>
      <c r="DF5" s="8"/>
      <c r="DG5" s="9"/>
      <c r="DI5" s="8"/>
      <c r="DJ5" s="8"/>
      <c r="DK5" s="8"/>
      <c r="DL5" s="9"/>
      <c r="DN5" s="8"/>
      <c r="DO5" s="8"/>
      <c r="DP5" s="8"/>
      <c r="DQ5" s="9"/>
      <c r="DY5" s="308"/>
    </row>
    <row r="6" spans="2:129" ht="12.6" customHeight="1" x14ac:dyDescent="0.3">
      <c r="H6" s="11"/>
      <c r="K6" s="11"/>
      <c r="M6" s="8"/>
      <c r="N6" s="20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6"/>
      <c r="AB6" s="8"/>
      <c r="AC6" s="8"/>
      <c r="AD6" s="8"/>
      <c r="AE6" s="8"/>
      <c r="AF6" s="6"/>
      <c r="AG6" s="8"/>
      <c r="AH6" s="8"/>
      <c r="AI6" s="8"/>
      <c r="AJ6" s="8"/>
      <c r="AL6" s="8"/>
      <c r="AM6" s="8"/>
      <c r="AN6" s="8"/>
      <c r="AO6" s="8"/>
      <c r="AQ6" s="8"/>
      <c r="AR6" s="8"/>
      <c r="AS6" s="8"/>
      <c r="AT6" s="8"/>
      <c r="AV6" s="8"/>
      <c r="AW6" s="8"/>
      <c r="AX6" s="8"/>
      <c r="AY6" s="8"/>
      <c r="BA6" s="8"/>
      <c r="BB6" s="8"/>
      <c r="BC6" s="8"/>
      <c r="BD6" s="8"/>
      <c r="BF6" s="8"/>
      <c r="BG6" s="8"/>
      <c r="BH6" s="8"/>
      <c r="BI6" s="8"/>
      <c r="BK6" s="8"/>
      <c r="BL6" s="8"/>
      <c r="BM6" s="8"/>
      <c r="BN6" s="8"/>
      <c r="BP6" s="8"/>
      <c r="BQ6" s="8"/>
      <c r="BR6" s="8"/>
      <c r="BS6" s="8"/>
      <c r="BU6" s="8"/>
      <c r="BV6" s="8"/>
      <c r="BW6" s="8"/>
      <c r="BX6" s="8"/>
      <c r="BZ6" s="8"/>
      <c r="CA6" s="8"/>
      <c r="CB6" s="8"/>
      <c r="CC6" s="8"/>
      <c r="CE6" s="8"/>
      <c r="CF6" s="8"/>
      <c r="CG6" s="8"/>
      <c r="CH6" s="8"/>
      <c r="CJ6" s="8"/>
      <c r="CK6" s="8"/>
      <c r="CL6" s="8"/>
      <c r="CM6" s="8"/>
      <c r="CO6" s="8"/>
      <c r="CP6" s="8"/>
      <c r="CQ6" s="8"/>
      <c r="CR6" s="8"/>
      <c r="CT6" s="8"/>
      <c r="CU6" s="8"/>
      <c r="CV6" s="8"/>
      <c r="CW6" s="8"/>
      <c r="CY6" s="8"/>
      <c r="CZ6" s="8"/>
      <c r="DA6" s="8"/>
      <c r="DB6" s="8"/>
      <c r="DD6" s="8"/>
      <c r="DE6" s="8"/>
      <c r="DF6" s="8"/>
      <c r="DG6" s="8"/>
      <c r="DI6" s="8"/>
      <c r="DJ6" s="8"/>
      <c r="DK6" s="8"/>
      <c r="DL6" s="8"/>
      <c r="DN6" s="8"/>
      <c r="DO6" s="8"/>
      <c r="DP6" s="8"/>
      <c r="DQ6" s="8"/>
      <c r="DY6" s="308"/>
    </row>
    <row r="7" spans="2:129" ht="12.6" customHeight="1" x14ac:dyDescent="0.3">
      <c r="G7" s="243" t="s">
        <v>5</v>
      </c>
      <c r="H7" s="12">
        <v>0.03</v>
      </c>
      <c r="J7" s="301" t="s">
        <v>6</v>
      </c>
      <c r="K7" s="7">
        <v>0.3</v>
      </c>
      <c r="M7" s="8"/>
      <c r="N7" s="20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6"/>
      <c r="AB7" s="8"/>
      <c r="AC7" s="8"/>
      <c r="AD7" s="8"/>
      <c r="AE7" s="8"/>
      <c r="AF7" s="6"/>
      <c r="AG7" s="8"/>
      <c r="AH7" s="8"/>
      <c r="AI7" s="8"/>
      <c r="AJ7" s="8"/>
      <c r="AL7" s="8"/>
      <c r="AM7" s="8"/>
      <c r="AN7" s="8"/>
      <c r="AO7" s="8"/>
      <c r="AQ7" s="8"/>
      <c r="AR7" s="8"/>
      <c r="AS7" s="8"/>
      <c r="AT7" s="8"/>
      <c r="AV7" s="8"/>
      <c r="AW7" s="8"/>
      <c r="AX7" s="8"/>
      <c r="AY7" s="8"/>
      <c r="BA7" s="8"/>
      <c r="BB7" s="8"/>
      <c r="BC7" s="8"/>
      <c r="BD7" s="8"/>
      <c r="BF7" s="8"/>
      <c r="BG7" s="8"/>
      <c r="BH7" s="8"/>
      <c r="BI7" s="8"/>
      <c r="BK7" s="8"/>
      <c r="BL7" s="8"/>
      <c r="BM7" s="8"/>
      <c r="BN7" s="8"/>
      <c r="BP7" s="8"/>
      <c r="BQ7" s="8"/>
      <c r="BR7" s="8"/>
      <c r="BS7" s="8"/>
      <c r="BU7" s="8"/>
      <c r="BV7" s="8"/>
      <c r="BW7" s="8"/>
      <c r="BX7" s="8"/>
      <c r="BZ7" s="8"/>
      <c r="CA7" s="8"/>
      <c r="CB7" s="8"/>
      <c r="CC7" s="8"/>
      <c r="CE7" s="8"/>
      <c r="CF7" s="8"/>
      <c r="CG7" s="8"/>
      <c r="CH7" s="8"/>
      <c r="CJ7" s="8"/>
      <c r="CK7" s="8"/>
      <c r="CL7" s="8"/>
      <c r="CM7" s="8"/>
      <c r="CO7" s="8"/>
      <c r="CP7" s="8"/>
      <c r="CQ7" s="8"/>
      <c r="CR7" s="8"/>
      <c r="CT7" s="8"/>
      <c r="CU7" s="8"/>
      <c r="CV7" s="8"/>
      <c r="CW7" s="8"/>
      <c r="CY7" s="8"/>
      <c r="CZ7" s="8"/>
      <c r="DA7" s="8"/>
      <c r="DB7" s="8"/>
      <c r="DD7" s="8"/>
      <c r="DE7" s="8"/>
      <c r="DF7" s="8"/>
      <c r="DG7" s="8"/>
      <c r="DI7" s="8"/>
      <c r="DJ7" s="8"/>
      <c r="DK7" s="8"/>
      <c r="DL7" s="8"/>
      <c r="DN7" s="8"/>
      <c r="DO7" s="8"/>
      <c r="DP7" s="8"/>
      <c r="DQ7" s="8"/>
      <c r="DY7" s="308"/>
    </row>
    <row r="8" spans="2:129" ht="12.6" customHeight="1" x14ac:dyDescent="0.3">
      <c r="H8" s="11"/>
      <c r="K8" s="11"/>
      <c r="DY8" s="308"/>
    </row>
    <row r="9" spans="2:129" ht="12.6" customHeight="1" x14ac:dyDescent="0.3">
      <c r="G9" s="243" t="s">
        <v>7</v>
      </c>
      <c r="H9" s="12">
        <v>0.1</v>
      </c>
      <c r="J9" s="301" t="s">
        <v>8</v>
      </c>
      <c r="K9" s="7">
        <v>0.15</v>
      </c>
      <c r="DY9" s="308"/>
    </row>
    <row r="10" spans="2:129" ht="12.6" customHeight="1" x14ac:dyDescent="0.3">
      <c r="DY10" s="308"/>
    </row>
    <row r="11" spans="2:129" ht="12.6" customHeight="1" x14ac:dyDescent="0.3">
      <c r="J11" s="301" t="s">
        <v>9</v>
      </c>
      <c r="K11" s="13">
        <v>2015</v>
      </c>
      <c r="DY11" s="308"/>
    </row>
    <row r="12" spans="2:129" ht="12.6" customHeight="1" x14ac:dyDescent="0.3">
      <c r="DY12" s="308"/>
    </row>
    <row r="13" spans="2:129" ht="12.6" customHeight="1" x14ac:dyDescent="0.3">
      <c r="J13" s="301" t="s">
        <v>10</v>
      </c>
      <c r="K13" s="7">
        <v>0.1</v>
      </c>
      <c r="DY13" s="308"/>
    </row>
    <row r="14" spans="2:129" ht="15" customHeight="1" x14ac:dyDescent="0.3">
      <c r="DY14" s="308"/>
    </row>
    <row r="15" spans="2:129" ht="15" customHeight="1" thickBot="1" x14ac:dyDescent="0.35">
      <c r="DY15" s="308"/>
    </row>
    <row r="16" spans="2:129" ht="15" customHeight="1" thickBot="1" x14ac:dyDescent="0.4">
      <c r="B16" s="245"/>
      <c r="C16" s="195"/>
      <c r="D16" s="238"/>
      <c r="E16" s="15"/>
      <c r="F16" s="15"/>
      <c r="G16" s="15"/>
      <c r="H16" s="15"/>
      <c r="I16" s="15"/>
      <c r="J16" s="16"/>
      <c r="K16" s="15"/>
      <c r="L16" s="15"/>
      <c r="M16" s="17"/>
      <c r="N16" s="209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5"/>
      <c r="AB16" s="17"/>
      <c r="AC16" s="17"/>
      <c r="AD16" s="17"/>
      <c r="AE16" s="17"/>
      <c r="AF16" s="15"/>
      <c r="AG16" s="17"/>
      <c r="AH16" s="17"/>
      <c r="AI16" s="17"/>
      <c r="AJ16" s="17"/>
      <c r="AK16" s="15"/>
      <c r="AL16" s="17"/>
      <c r="AM16" s="17"/>
      <c r="AN16" s="17"/>
      <c r="AO16" s="17"/>
      <c r="AP16" s="15"/>
      <c r="AQ16" s="17"/>
      <c r="AR16" s="17"/>
      <c r="AS16" s="17"/>
      <c r="AT16" s="17"/>
      <c r="AU16" s="15"/>
      <c r="AV16" s="17"/>
      <c r="AW16" s="17"/>
      <c r="AX16" s="17"/>
      <c r="AY16" s="17"/>
      <c r="AZ16" s="15"/>
      <c r="BA16" s="17"/>
      <c r="BB16" s="17"/>
      <c r="BC16" s="17"/>
      <c r="BD16" s="17"/>
      <c r="BE16" s="15"/>
      <c r="BF16" s="17"/>
      <c r="BG16" s="17"/>
      <c r="BH16" s="17"/>
      <c r="BI16" s="17"/>
      <c r="BJ16" s="15"/>
      <c r="BK16" s="17"/>
      <c r="BL16" s="17"/>
      <c r="BM16" s="17"/>
      <c r="BN16" s="17"/>
      <c r="BO16" s="15"/>
      <c r="BP16" s="17"/>
      <c r="BQ16" s="17"/>
      <c r="BR16" s="17"/>
      <c r="BS16" s="17"/>
      <c r="BT16" s="15"/>
      <c r="BU16" s="17"/>
      <c r="BV16" s="17"/>
      <c r="BW16" s="17"/>
      <c r="BX16" s="17"/>
      <c r="BY16" s="15"/>
      <c r="BZ16" s="17"/>
      <c r="CA16" s="17"/>
      <c r="CB16" s="17"/>
      <c r="CC16" s="17"/>
      <c r="CD16" s="15"/>
      <c r="CE16" s="17"/>
      <c r="CF16" s="17"/>
      <c r="CG16" s="17"/>
      <c r="CH16" s="17"/>
      <c r="CI16" s="15"/>
      <c r="CJ16" s="17"/>
      <c r="CK16" s="17"/>
      <c r="CL16" s="17"/>
      <c r="CM16" s="17"/>
      <c r="CN16" s="15"/>
      <c r="CO16" s="17"/>
      <c r="CP16" s="17"/>
      <c r="CQ16" s="17"/>
      <c r="CR16" s="17"/>
      <c r="CS16" s="15"/>
      <c r="CT16" s="17"/>
      <c r="CU16" s="17"/>
      <c r="CV16" s="17"/>
      <c r="CW16" s="17"/>
      <c r="CX16" s="15"/>
      <c r="CY16" s="17"/>
      <c r="CZ16" s="17"/>
      <c r="DA16" s="17"/>
      <c r="DB16" s="17"/>
      <c r="DC16" s="15"/>
      <c r="DD16" s="17"/>
      <c r="DE16" s="17"/>
      <c r="DF16" s="17"/>
      <c r="DG16" s="17"/>
      <c r="DH16" s="15"/>
      <c r="DI16" s="17"/>
      <c r="DJ16" s="17"/>
      <c r="DK16" s="17"/>
      <c r="DL16" s="17"/>
      <c r="DM16" s="15"/>
      <c r="DN16" s="17"/>
      <c r="DO16" s="17"/>
      <c r="DP16" s="17"/>
      <c r="DQ16" s="18"/>
    </row>
    <row r="17" spans="1:129" ht="15" customHeight="1" x14ac:dyDescent="0.35">
      <c r="B17" s="246"/>
      <c r="DS17" s="607" t="s">
        <v>11</v>
      </c>
      <c r="DT17" s="608"/>
      <c r="DU17" s="608"/>
      <c r="DV17" s="608"/>
      <c r="DW17" s="608"/>
      <c r="DX17" s="609"/>
    </row>
    <row r="18" spans="1:129" ht="15" customHeight="1" x14ac:dyDescent="0.3">
      <c r="H18" s="2"/>
      <c r="I18" s="2"/>
      <c r="K18" s="2"/>
      <c r="M18" s="19">
        <v>1</v>
      </c>
      <c r="N18" s="210"/>
      <c r="O18" s="247">
        <v>2015</v>
      </c>
      <c r="P18" s="21"/>
      <c r="Q18" s="22"/>
      <c r="R18" s="19">
        <v>2</v>
      </c>
      <c r="S18" s="204"/>
      <c r="T18" s="247">
        <v>2016</v>
      </c>
      <c r="U18" s="21"/>
      <c r="V18" s="22"/>
      <c r="W18" s="452">
        <v>3</v>
      </c>
      <c r="X18" s="453"/>
      <c r="Y18" s="454">
        <v>2017</v>
      </c>
      <c r="Z18" s="455"/>
      <c r="AA18" s="23"/>
      <c r="AB18" s="24">
        <v>4</v>
      </c>
      <c r="AC18" s="25"/>
      <c r="AD18" s="248">
        <v>2018</v>
      </c>
      <c r="AE18" s="26"/>
      <c r="AG18" s="24">
        <v>5</v>
      </c>
      <c r="AH18" s="25"/>
      <c r="AI18" s="248">
        <v>2019</v>
      </c>
      <c r="AJ18" s="26"/>
      <c r="AL18" s="27">
        <v>6</v>
      </c>
      <c r="AM18" s="28"/>
      <c r="AN18" s="249">
        <v>2020</v>
      </c>
      <c r="AO18" s="29"/>
      <c r="AQ18" s="27">
        <v>7</v>
      </c>
      <c r="AR18" s="28"/>
      <c r="AS18" s="249">
        <v>2021</v>
      </c>
      <c r="AT18" s="29"/>
      <c r="AV18" s="27">
        <v>8</v>
      </c>
      <c r="AW18" s="28"/>
      <c r="AX18" s="249">
        <v>2022</v>
      </c>
      <c r="AY18" s="29"/>
      <c r="BA18" s="27">
        <v>9</v>
      </c>
      <c r="BB18" s="28"/>
      <c r="BC18" s="249">
        <v>2023</v>
      </c>
      <c r="BD18" s="29"/>
      <c r="BF18" s="27">
        <v>10</v>
      </c>
      <c r="BG18" s="28"/>
      <c r="BH18" s="249">
        <v>2024</v>
      </c>
      <c r="BI18" s="29"/>
      <c r="BK18" s="27">
        <v>11</v>
      </c>
      <c r="BL18" s="28"/>
      <c r="BM18" s="249">
        <v>2025</v>
      </c>
      <c r="BN18" s="29"/>
      <c r="BP18" s="27">
        <v>12</v>
      </c>
      <c r="BQ18" s="28"/>
      <c r="BR18" s="249">
        <v>2026</v>
      </c>
      <c r="BS18" s="29"/>
      <c r="BU18" s="27">
        <v>13</v>
      </c>
      <c r="BV18" s="28"/>
      <c r="BW18" s="249">
        <v>2027</v>
      </c>
      <c r="BX18" s="29"/>
      <c r="BZ18" s="27">
        <v>14</v>
      </c>
      <c r="CA18" s="28"/>
      <c r="CB18" s="249">
        <v>2028</v>
      </c>
      <c r="CC18" s="29"/>
      <c r="CE18" s="27">
        <v>15</v>
      </c>
      <c r="CF18" s="28"/>
      <c r="CG18" s="249">
        <v>2029</v>
      </c>
      <c r="CH18" s="29"/>
      <c r="CJ18" s="27">
        <v>16</v>
      </c>
      <c r="CK18" s="28"/>
      <c r="CL18" s="249">
        <v>2030</v>
      </c>
      <c r="CM18" s="29"/>
      <c r="CO18" s="27">
        <v>17</v>
      </c>
      <c r="CP18" s="28"/>
      <c r="CQ18" s="249">
        <v>2031</v>
      </c>
      <c r="CR18" s="29"/>
      <c r="CT18" s="27">
        <v>18</v>
      </c>
      <c r="CU18" s="28"/>
      <c r="CV18" s="249">
        <v>2032</v>
      </c>
      <c r="CW18" s="29"/>
      <c r="CY18" s="27">
        <v>19</v>
      </c>
      <c r="CZ18" s="28"/>
      <c r="DA18" s="249">
        <v>2033</v>
      </c>
      <c r="DB18" s="29"/>
      <c r="DD18" s="27">
        <v>20</v>
      </c>
      <c r="DE18" s="28"/>
      <c r="DF18" s="249">
        <v>2034</v>
      </c>
      <c r="DG18" s="29"/>
      <c r="DI18" s="27">
        <v>21</v>
      </c>
      <c r="DJ18" s="28"/>
      <c r="DK18" s="249">
        <v>2035</v>
      </c>
      <c r="DL18" s="29"/>
      <c r="DN18" s="27">
        <v>22</v>
      </c>
      <c r="DO18" s="28"/>
      <c r="DP18" s="249">
        <v>2036</v>
      </c>
      <c r="DQ18" s="29"/>
      <c r="DS18" s="605" t="s">
        <v>12</v>
      </c>
      <c r="DT18" s="606"/>
      <c r="DU18" s="605" t="s">
        <v>13</v>
      </c>
      <c r="DV18" s="606"/>
      <c r="DW18" s="603" t="s">
        <v>14</v>
      </c>
      <c r="DX18" s="604"/>
    </row>
    <row r="19" spans="1:129" ht="15" thickBot="1" x14ac:dyDescent="0.35">
      <c r="H19" s="2"/>
      <c r="I19" s="2"/>
      <c r="K19" s="2"/>
      <c r="M19" s="30" t="s">
        <v>15</v>
      </c>
      <c r="N19" s="211" t="s">
        <v>16</v>
      </c>
      <c r="O19" s="31" t="s">
        <v>17</v>
      </c>
      <c r="P19" s="32" t="s">
        <v>18</v>
      </c>
      <c r="Q19" s="22"/>
      <c r="R19" s="30" t="s">
        <v>15</v>
      </c>
      <c r="S19" s="31" t="s">
        <v>16</v>
      </c>
      <c r="T19" s="31" t="s">
        <v>17</v>
      </c>
      <c r="U19" s="32" t="s">
        <v>18</v>
      </c>
      <c r="V19" s="22"/>
      <c r="W19" s="30" t="s">
        <v>15</v>
      </c>
      <c r="X19" s="31" t="s">
        <v>16</v>
      </c>
      <c r="Y19" s="31" t="s">
        <v>17</v>
      </c>
      <c r="Z19" s="32" t="s">
        <v>18</v>
      </c>
      <c r="AA19" s="23"/>
      <c r="AB19" s="30" t="s">
        <v>15</v>
      </c>
      <c r="AC19" s="31" t="s">
        <v>16</v>
      </c>
      <c r="AD19" s="31" t="s">
        <v>17</v>
      </c>
      <c r="AE19" s="32" t="s">
        <v>18</v>
      </c>
      <c r="AG19" s="30" t="s">
        <v>15</v>
      </c>
      <c r="AH19" s="31" t="s">
        <v>16</v>
      </c>
      <c r="AI19" s="31" t="s">
        <v>17</v>
      </c>
      <c r="AJ19" s="32" t="s">
        <v>18</v>
      </c>
      <c r="AL19" s="30" t="s">
        <v>15</v>
      </c>
      <c r="AM19" s="31" t="s">
        <v>16</v>
      </c>
      <c r="AN19" s="31" t="s">
        <v>17</v>
      </c>
      <c r="AO19" s="32" t="s">
        <v>18</v>
      </c>
      <c r="AQ19" s="30" t="s">
        <v>15</v>
      </c>
      <c r="AR19" s="31" t="s">
        <v>16</v>
      </c>
      <c r="AS19" s="31" t="s">
        <v>17</v>
      </c>
      <c r="AT19" s="32" t="s">
        <v>18</v>
      </c>
      <c r="AV19" s="30" t="s">
        <v>15</v>
      </c>
      <c r="AW19" s="31" t="s">
        <v>16</v>
      </c>
      <c r="AX19" s="31" t="s">
        <v>17</v>
      </c>
      <c r="AY19" s="32" t="s">
        <v>18</v>
      </c>
      <c r="BA19" s="30" t="s">
        <v>15</v>
      </c>
      <c r="BB19" s="31" t="s">
        <v>16</v>
      </c>
      <c r="BC19" s="31" t="s">
        <v>17</v>
      </c>
      <c r="BD19" s="32" t="s">
        <v>18</v>
      </c>
      <c r="BF19" s="30" t="s">
        <v>15</v>
      </c>
      <c r="BG19" s="31" t="s">
        <v>16</v>
      </c>
      <c r="BH19" s="31" t="s">
        <v>17</v>
      </c>
      <c r="BI19" s="32" t="s">
        <v>18</v>
      </c>
      <c r="BK19" s="30" t="s">
        <v>15</v>
      </c>
      <c r="BL19" s="31" t="s">
        <v>16</v>
      </c>
      <c r="BM19" s="31" t="s">
        <v>17</v>
      </c>
      <c r="BN19" s="32" t="s">
        <v>18</v>
      </c>
      <c r="BP19" s="30" t="s">
        <v>15</v>
      </c>
      <c r="BQ19" s="31" t="s">
        <v>16</v>
      </c>
      <c r="BR19" s="31" t="s">
        <v>17</v>
      </c>
      <c r="BS19" s="32" t="s">
        <v>18</v>
      </c>
      <c r="BU19" s="30" t="s">
        <v>15</v>
      </c>
      <c r="BV19" s="31" t="s">
        <v>16</v>
      </c>
      <c r="BW19" s="31" t="s">
        <v>17</v>
      </c>
      <c r="BX19" s="32" t="s">
        <v>18</v>
      </c>
      <c r="BZ19" s="30" t="s">
        <v>15</v>
      </c>
      <c r="CA19" s="31" t="s">
        <v>16</v>
      </c>
      <c r="CB19" s="31" t="s">
        <v>17</v>
      </c>
      <c r="CC19" s="32" t="s">
        <v>18</v>
      </c>
      <c r="CE19" s="30" t="s">
        <v>15</v>
      </c>
      <c r="CF19" s="31" t="s">
        <v>16</v>
      </c>
      <c r="CG19" s="31" t="s">
        <v>17</v>
      </c>
      <c r="CH19" s="32" t="s">
        <v>18</v>
      </c>
      <c r="CJ19" s="30" t="s">
        <v>15</v>
      </c>
      <c r="CK19" s="31" t="s">
        <v>16</v>
      </c>
      <c r="CL19" s="31" t="s">
        <v>17</v>
      </c>
      <c r="CM19" s="32" t="s">
        <v>18</v>
      </c>
      <c r="CO19" s="30" t="s">
        <v>15</v>
      </c>
      <c r="CP19" s="31" t="s">
        <v>16</v>
      </c>
      <c r="CQ19" s="31" t="s">
        <v>17</v>
      </c>
      <c r="CR19" s="32" t="s">
        <v>18</v>
      </c>
      <c r="CT19" s="30" t="s">
        <v>15</v>
      </c>
      <c r="CU19" s="31" t="s">
        <v>16</v>
      </c>
      <c r="CV19" s="31" t="s">
        <v>17</v>
      </c>
      <c r="CW19" s="32" t="s">
        <v>18</v>
      </c>
      <c r="CY19" s="30" t="s">
        <v>15</v>
      </c>
      <c r="CZ19" s="31" t="s">
        <v>16</v>
      </c>
      <c r="DA19" s="31" t="s">
        <v>17</v>
      </c>
      <c r="DB19" s="32" t="s">
        <v>18</v>
      </c>
      <c r="DD19" s="30" t="s">
        <v>15</v>
      </c>
      <c r="DE19" s="31" t="s">
        <v>16</v>
      </c>
      <c r="DF19" s="31" t="s">
        <v>17</v>
      </c>
      <c r="DG19" s="32" t="s">
        <v>18</v>
      </c>
      <c r="DI19" s="30" t="s">
        <v>15</v>
      </c>
      <c r="DJ19" s="31" t="s">
        <v>16</v>
      </c>
      <c r="DK19" s="31" t="s">
        <v>17</v>
      </c>
      <c r="DL19" s="32" t="s">
        <v>18</v>
      </c>
      <c r="DN19" s="30" t="s">
        <v>15</v>
      </c>
      <c r="DO19" s="31" t="s">
        <v>16</v>
      </c>
      <c r="DP19" s="31" t="s">
        <v>17</v>
      </c>
      <c r="DQ19" s="32" t="s">
        <v>18</v>
      </c>
      <c r="DS19" s="250" t="s">
        <v>17</v>
      </c>
      <c r="DT19" s="251" t="s">
        <v>18</v>
      </c>
      <c r="DU19" s="250" t="s">
        <v>17</v>
      </c>
      <c r="DV19" s="252" t="s">
        <v>18</v>
      </c>
      <c r="DW19" s="253" t="s">
        <v>17</v>
      </c>
      <c r="DX19" s="252" t="s">
        <v>18</v>
      </c>
    </row>
    <row r="20" spans="1:129" s="33" customFormat="1" ht="27" customHeight="1" thickBot="1" x14ac:dyDescent="0.35">
      <c r="B20" s="254" t="s">
        <v>19</v>
      </c>
      <c r="C20" s="255" t="s">
        <v>20</v>
      </c>
      <c r="D20" s="256" t="s">
        <v>21</v>
      </c>
      <c r="E20" s="257" t="s">
        <v>22</v>
      </c>
      <c r="F20" s="257"/>
      <c r="G20" s="257" t="s">
        <v>23</v>
      </c>
      <c r="H20" s="257" t="s">
        <v>24</v>
      </c>
      <c r="I20" s="257" t="s">
        <v>25</v>
      </c>
      <c r="J20" s="258" t="s">
        <v>26</v>
      </c>
      <c r="K20" s="259" t="s">
        <v>27</v>
      </c>
      <c r="M20" s="34"/>
      <c r="N20" s="212"/>
      <c r="O20" s="35"/>
      <c r="P20" s="36"/>
      <c r="Q20" s="37"/>
      <c r="R20" s="34"/>
      <c r="S20" s="35"/>
      <c r="T20" s="35"/>
      <c r="U20" s="36"/>
      <c r="V20" s="37"/>
      <c r="W20" s="34"/>
      <c r="X20" s="35"/>
      <c r="Y20" s="35"/>
      <c r="Z20" s="36"/>
      <c r="AA20" s="37"/>
      <c r="AB20" s="34"/>
      <c r="AC20" s="35"/>
      <c r="AD20" s="35"/>
      <c r="AE20" s="36"/>
      <c r="AG20" s="34"/>
      <c r="AH20" s="35"/>
      <c r="AI20" s="35"/>
      <c r="AJ20" s="36"/>
      <c r="AL20" s="34"/>
      <c r="AM20" s="35"/>
      <c r="AN20" s="35"/>
      <c r="AO20" s="36"/>
      <c r="AQ20" s="34"/>
      <c r="AR20" s="35"/>
      <c r="AS20" s="35"/>
      <c r="AT20" s="36"/>
      <c r="AV20" s="34"/>
      <c r="AW20" s="35"/>
      <c r="AX20" s="35"/>
      <c r="AY20" s="36"/>
      <c r="BA20" s="34"/>
      <c r="BB20" s="35"/>
      <c r="BC20" s="35"/>
      <c r="BD20" s="36"/>
      <c r="BF20" s="34"/>
      <c r="BG20" s="35"/>
      <c r="BH20" s="35"/>
      <c r="BI20" s="36"/>
      <c r="BK20" s="34"/>
      <c r="BL20" s="35"/>
      <c r="BM20" s="35"/>
      <c r="BN20" s="36"/>
      <c r="BP20" s="34"/>
      <c r="BQ20" s="35"/>
      <c r="BR20" s="35"/>
      <c r="BS20" s="36"/>
      <c r="BU20" s="34"/>
      <c r="BV20" s="35"/>
      <c r="BW20" s="35"/>
      <c r="BX20" s="36"/>
      <c r="BZ20" s="34"/>
      <c r="CA20" s="35"/>
      <c r="CB20" s="35"/>
      <c r="CC20" s="36"/>
      <c r="CE20" s="34"/>
      <c r="CF20" s="35"/>
      <c r="CG20" s="35"/>
      <c r="CH20" s="36"/>
      <c r="CJ20" s="34"/>
      <c r="CK20" s="35"/>
      <c r="CL20" s="35"/>
      <c r="CM20" s="36"/>
      <c r="CO20" s="34"/>
      <c r="CP20" s="35"/>
      <c r="CQ20" s="35"/>
      <c r="CR20" s="36"/>
      <c r="CT20" s="34"/>
      <c r="CU20" s="35"/>
      <c r="CV20" s="35"/>
      <c r="CW20" s="36"/>
      <c r="CY20" s="34"/>
      <c r="CZ20" s="35"/>
      <c r="DA20" s="35"/>
      <c r="DB20" s="36"/>
      <c r="DD20" s="34"/>
      <c r="DE20" s="35"/>
      <c r="DF20" s="35"/>
      <c r="DG20" s="36"/>
      <c r="DI20" s="34"/>
      <c r="DJ20" s="35"/>
      <c r="DK20" s="35"/>
      <c r="DL20" s="36"/>
      <c r="DN20" s="34"/>
      <c r="DO20" s="35"/>
      <c r="DP20" s="35"/>
      <c r="DQ20" s="36"/>
      <c r="DS20" s="34"/>
      <c r="DT20" s="36"/>
      <c r="DU20" s="38"/>
      <c r="DV20" s="36"/>
      <c r="DW20" s="38"/>
      <c r="DX20" s="39"/>
      <c r="DY20" s="309" t="str">
        <f t="shared" ref="DY20:DY40" si="0">B20</f>
        <v>Personnel</v>
      </c>
    </row>
    <row r="21" spans="1:129" ht="19.5" customHeight="1" x14ac:dyDescent="0.3">
      <c r="B21" s="260" t="s">
        <v>28</v>
      </c>
      <c r="C21" s="261" t="s">
        <v>29</v>
      </c>
      <c r="D21" s="262">
        <v>47600</v>
      </c>
      <c r="E21" s="263">
        <f>D21/$H$3</f>
        <v>1252.6315789473683</v>
      </c>
      <c r="F21" s="263" t="s">
        <v>30</v>
      </c>
      <c r="G21" s="263" t="s">
        <v>31</v>
      </c>
      <c r="H21" s="264" t="s">
        <v>30</v>
      </c>
      <c r="I21" s="264" t="s">
        <v>32</v>
      </c>
      <c r="J21" s="265">
        <v>1</v>
      </c>
      <c r="K21" s="264" t="s">
        <v>33</v>
      </c>
      <c r="L21" s="266"/>
      <c r="M21" s="41">
        <v>1</v>
      </c>
      <c r="N21" s="213">
        <v>13</v>
      </c>
      <c r="O21" s="8">
        <f>$D21*M21*N21</f>
        <v>618800</v>
      </c>
      <c r="P21" s="43">
        <f>O21/$H$3</f>
        <v>16284.21052631579</v>
      </c>
      <c r="R21" s="44">
        <f>M21</f>
        <v>1</v>
      </c>
      <c r="S21" s="201">
        <f>N21</f>
        <v>13</v>
      </c>
      <c r="T21" s="8">
        <f>$D21*R21*S21</f>
        <v>618800</v>
      </c>
      <c r="U21" s="43">
        <f>T21/$H$3</f>
        <v>16284.21052631579</v>
      </c>
      <c r="W21" s="44">
        <v>1</v>
      </c>
      <c r="X21" s="44">
        <f>S21</f>
        <v>13</v>
      </c>
      <c r="Y21" s="8">
        <f>$D21*W21*X21</f>
        <v>618800</v>
      </c>
      <c r="Z21" s="43">
        <f>Y21/$H$3</f>
        <v>16284.21052631579</v>
      </c>
      <c r="AB21" s="44">
        <f>W21</f>
        <v>1</v>
      </c>
      <c r="AC21" s="44">
        <f>X21</f>
        <v>13</v>
      </c>
      <c r="AD21" s="8">
        <f>$D21*AB21*AC21</f>
        <v>618800</v>
      </c>
      <c r="AE21" s="43">
        <f>AD21/$H$3</f>
        <v>16284.21052631579</v>
      </c>
      <c r="AG21" s="44">
        <f>AB21</f>
        <v>1</v>
      </c>
      <c r="AH21" s="44">
        <f>AC21</f>
        <v>13</v>
      </c>
      <c r="AI21" s="8">
        <f>$D21*AG21*AH21</f>
        <v>618800</v>
      </c>
      <c r="AJ21" s="43">
        <f>AI21/$H$3</f>
        <v>16284.21052631579</v>
      </c>
      <c r="AL21" s="44">
        <f>AG21</f>
        <v>1</v>
      </c>
      <c r="AM21" s="44">
        <f>AH21</f>
        <v>13</v>
      </c>
      <c r="AN21" s="8">
        <f>$D21*AL21*AM21</f>
        <v>618800</v>
      </c>
      <c r="AO21" s="43">
        <f>AN21/$H$3</f>
        <v>16284.21052631579</v>
      </c>
      <c r="AQ21" s="44">
        <f>AL21</f>
        <v>1</v>
      </c>
      <c r="AR21" s="44">
        <f>AM21</f>
        <v>13</v>
      </c>
      <c r="AS21" s="8">
        <f>$D21*AQ21*AR21</f>
        <v>618800</v>
      </c>
      <c r="AT21" s="43">
        <f>AS21/$H$3</f>
        <v>16284.21052631579</v>
      </c>
      <c r="AV21" s="44">
        <f>AQ21</f>
        <v>1</v>
      </c>
      <c r="AW21" s="44">
        <f>AR21</f>
        <v>13</v>
      </c>
      <c r="AX21" s="8">
        <f>$D21*AV21*AW21</f>
        <v>618800</v>
      </c>
      <c r="AY21" s="43">
        <f>AX21/$H$3</f>
        <v>16284.21052631579</v>
      </c>
      <c r="BA21" s="44">
        <f>AV21</f>
        <v>1</v>
      </c>
      <c r="BB21" s="44">
        <f>AW21</f>
        <v>13</v>
      </c>
      <c r="BC21" s="8">
        <f>$D21*BA21*BB21</f>
        <v>618800</v>
      </c>
      <c r="BD21" s="43">
        <f>BC21/$H$3</f>
        <v>16284.21052631579</v>
      </c>
      <c r="BF21" s="44">
        <f>BA21</f>
        <v>1</v>
      </c>
      <c r="BG21" s="44">
        <f>BB21</f>
        <v>13</v>
      </c>
      <c r="BH21" s="8">
        <f>$D21*BF21*BG21</f>
        <v>618800</v>
      </c>
      <c r="BI21" s="43">
        <f>BH21/$H$3</f>
        <v>16284.21052631579</v>
      </c>
      <c r="BK21" s="44">
        <f>BF21</f>
        <v>1</v>
      </c>
      <c r="BL21" s="44">
        <f>BG21</f>
        <v>13</v>
      </c>
      <c r="BM21" s="8">
        <f>$D21*BK21*BL21</f>
        <v>618800</v>
      </c>
      <c r="BN21" s="43">
        <f>BM21/$H$3</f>
        <v>16284.21052631579</v>
      </c>
      <c r="BP21" s="44">
        <f>BK21</f>
        <v>1</v>
      </c>
      <c r="BQ21" s="44">
        <f>BL21</f>
        <v>13</v>
      </c>
      <c r="BR21" s="8">
        <f>$D21*BP21*BQ21</f>
        <v>618800</v>
      </c>
      <c r="BS21" s="43">
        <f>BR21/$H$3</f>
        <v>16284.21052631579</v>
      </c>
      <c r="BU21" s="44">
        <f>BP21</f>
        <v>1</v>
      </c>
      <c r="BV21" s="44">
        <f>BQ21</f>
        <v>13</v>
      </c>
      <c r="BW21" s="8">
        <f>$D21*BU21*BV21</f>
        <v>618800</v>
      </c>
      <c r="BX21" s="43">
        <f>BW21/$H$3</f>
        <v>16284.21052631579</v>
      </c>
      <c r="BZ21" s="44">
        <f>BU21</f>
        <v>1</v>
      </c>
      <c r="CA21" s="44">
        <f>BV21</f>
        <v>13</v>
      </c>
      <c r="CB21" s="8">
        <f>$D21*BZ21*CA21</f>
        <v>618800</v>
      </c>
      <c r="CC21" s="43">
        <f>CB21/$H$3</f>
        <v>16284.21052631579</v>
      </c>
      <c r="CE21" s="44">
        <f>BZ21</f>
        <v>1</v>
      </c>
      <c r="CF21" s="44">
        <f>CA21</f>
        <v>13</v>
      </c>
      <c r="CG21" s="8">
        <f>$D21*CE21*CF21</f>
        <v>618800</v>
      </c>
      <c r="CH21" s="43">
        <f>CG21/$H$3</f>
        <v>16284.21052631579</v>
      </c>
      <c r="CJ21" s="44">
        <f>CE21</f>
        <v>1</v>
      </c>
      <c r="CK21" s="44">
        <f>CF21</f>
        <v>13</v>
      </c>
      <c r="CL21" s="8">
        <f>$D21*CJ21*CK21</f>
        <v>618800</v>
      </c>
      <c r="CM21" s="43">
        <f>CL21/$H$3</f>
        <v>16284.21052631579</v>
      </c>
      <c r="CO21" s="44">
        <f>CJ21</f>
        <v>1</v>
      </c>
      <c r="CP21" s="44">
        <f>CK21</f>
        <v>13</v>
      </c>
      <c r="CQ21" s="8">
        <f>$D21*CO21*CP21</f>
        <v>618800</v>
      </c>
      <c r="CR21" s="43">
        <f>CQ21/$H$3</f>
        <v>16284.21052631579</v>
      </c>
      <c r="CT21" s="44">
        <f>CO21</f>
        <v>1</v>
      </c>
      <c r="CU21" s="44">
        <f>CP21</f>
        <v>13</v>
      </c>
      <c r="CV21" s="8">
        <f>$D21*CT21*CU21</f>
        <v>618800</v>
      </c>
      <c r="CW21" s="43">
        <f>CV21/$H$3</f>
        <v>16284.21052631579</v>
      </c>
      <c r="CY21" s="44">
        <f>CT21</f>
        <v>1</v>
      </c>
      <c r="CZ21" s="44">
        <f>CU21</f>
        <v>13</v>
      </c>
      <c r="DA21" s="8">
        <f>$D21*CY21*CZ21</f>
        <v>618800</v>
      </c>
      <c r="DB21" s="43">
        <f>DA21/$H$3</f>
        <v>16284.21052631579</v>
      </c>
      <c r="DD21" s="44">
        <f>CY21</f>
        <v>1</v>
      </c>
      <c r="DE21" s="44">
        <f>CZ21</f>
        <v>13</v>
      </c>
      <c r="DF21" s="8">
        <f>$D21*DD21*DE21</f>
        <v>618800</v>
      </c>
      <c r="DG21" s="43">
        <f>DF21/$H$3</f>
        <v>16284.21052631579</v>
      </c>
      <c r="DI21" s="44">
        <f>DD21</f>
        <v>1</v>
      </c>
      <c r="DJ21" s="44">
        <f>DE21</f>
        <v>13</v>
      </c>
      <c r="DK21" s="8">
        <f>$D21*DI21*DJ21</f>
        <v>618800</v>
      </c>
      <c r="DL21" s="43">
        <f>DK21/$H$3</f>
        <v>16284.21052631579</v>
      </c>
      <c r="DN21" s="44">
        <f>DI21</f>
        <v>1</v>
      </c>
      <c r="DO21" s="44">
        <f>DJ21</f>
        <v>13</v>
      </c>
      <c r="DP21" s="8">
        <f>$D21*DN21*DO21</f>
        <v>618800</v>
      </c>
      <c r="DQ21" s="43">
        <f>DP21/$H$3</f>
        <v>16284.21052631579</v>
      </c>
      <c r="DS21" s="52">
        <f>O21+T21+Y21+AD21+AI21+AN21+AS21+AX21+BC21+BH21+BM21+BR21+BW21+CB21+CG21+CL21+CQ21+CV21+DA21+DF21+DK21+DP21</f>
        <v>13613600</v>
      </c>
      <c r="DT21" s="43">
        <f>+DS21/$H$3</f>
        <v>358252.63157894736</v>
      </c>
      <c r="DU21" s="46">
        <v>0</v>
      </c>
      <c r="DV21" s="43">
        <f>+DU21/$H$3</f>
        <v>0</v>
      </c>
      <c r="DW21" s="45">
        <f>+DS21+DU21</f>
        <v>13613600</v>
      </c>
      <c r="DX21" s="47">
        <f>+DT21+DV21</f>
        <v>358252.63157894736</v>
      </c>
      <c r="DY21" s="306" t="str">
        <f t="shared" si="0"/>
        <v>Entomologist MSc</v>
      </c>
    </row>
    <row r="22" spans="1:129" ht="18" customHeight="1" x14ac:dyDescent="0.3">
      <c r="B22" s="260" t="s">
        <v>34</v>
      </c>
      <c r="C22" s="261" t="s">
        <v>35</v>
      </c>
      <c r="D22" s="262">
        <f>12984</f>
        <v>12984</v>
      </c>
      <c r="E22" s="263">
        <f t="shared" ref="E22:E32" si="1">D22/$H$3</f>
        <v>341.68421052631578</v>
      </c>
      <c r="F22" s="263" t="s">
        <v>30</v>
      </c>
      <c r="G22" s="263" t="s">
        <v>31</v>
      </c>
      <c r="H22" s="267" t="s">
        <v>30</v>
      </c>
      <c r="I22" s="267" t="s">
        <v>32</v>
      </c>
      <c r="J22" s="265">
        <v>1</v>
      </c>
      <c r="K22" s="264" t="s">
        <v>33</v>
      </c>
      <c r="L22" s="266"/>
      <c r="M22" s="49">
        <v>3</v>
      </c>
      <c r="N22" s="214">
        <v>13</v>
      </c>
      <c r="O22" s="8">
        <f t="shared" ref="O22:O40" si="2">$D22*M22*N22</f>
        <v>506376</v>
      </c>
      <c r="P22" s="50">
        <f t="shared" ref="P22:P40" si="3">O22/$H$3</f>
        <v>13325.684210526315</v>
      </c>
      <c r="R22" s="44">
        <f t="shared" ref="R22:S40" si="4">M22</f>
        <v>3</v>
      </c>
      <c r="S22" s="201">
        <f t="shared" si="4"/>
        <v>13</v>
      </c>
      <c r="T22" s="8">
        <f t="shared" ref="T22:T40" si="5">$D22*R22*S22</f>
        <v>506376</v>
      </c>
      <c r="U22" s="50">
        <f t="shared" ref="U22:U40" si="6">T22/$H$3</f>
        <v>13325.684210526315</v>
      </c>
      <c r="W22" s="44">
        <f t="shared" ref="W22:X40" si="7">R22</f>
        <v>3</v>
      </c>
      <c r="X22" s="44">
        <f t="shared" si="7"/>
        <v>13</v>
      </c>
      <c r="Y22" s="8">
        <f t="shared" ref="Y22:Y40" si="8">$D22*W22*X22</f>
        <v>506376</v>
      </c>
      <c r="Z22" s="50">
        <f t="shared" ref="Z22:Z40" si="9">Y22/$H$3</f>
        <v>13325.684210526315</v>
      </c>
      <c r="AB22" s="44">
        <f t="shared" ref="AB22:AC40" si="10">W22</f>
        <v>3</v>
      </c>
      <c r="AC22" s="44">
        <f t="shared" si="10"/>
        <v>13</v>
      </c>
      <c r="AD22" s="8">
        <f t="shared" ref="AD22:AD40" si="11">$D22*AB22*AC22</f>
        <v>506376</v>
      </c>
      <c r="AE22" s="50">
        <f t="shared" ref="AE22:AE40" si="12">AD22/$H$3</f>
        <v>13325.684210526315</v>
      </c>
      <c r="AG22" s="44">
        <f t="shared" ref="AG22:AH40" si="13">AB22</f>
        <v>3</v>
      </c>
      <c r="AH22" s="44">
        <f t="shared" si="13"/>
        <v>13</v>
      </c>
      <c r="AI22" s="8">
        <f t="shared" ref="AI22:AI40" si="14">$D22*AG22*AH22</f>
        <v>506376</v>
      </c>
      <c r="AJ22" s="50">
        <f t="shared" ref="AJ22:AJ40" si="15">AI22/$H$3</f>
        <v>13325.684210526315</v>
      </c>
      <c r="AL22" s="44">
        <f t="shared" ref="AL22:AM40" si="16">AG22</f>
        <v>3</v>
      </c>
      <c r="AM22" s="44">
        <f t="shared" si="16"/>
        <v>13</v>
      </c>
      <c r="AN22" s="8">
        <f t="shared" ref="AN22:AN40" si="17">$D22*AL22*AM22</f>
        <v>506376</v>
      </c>
      <c r="AO22" s="50">
        <f t="shared" ref="AO22:AO40" si="18">AN22/$H$3</f>
        <v>13325.684210526315</v>
      </c>
      <c r="AQ22" s="44">
        <f t="shared" ref="AQ22:AR40" si="19">AL22</f>
        <v>3</v>
      </c>
      <c r="AR22" s="44">
        <f t="shared" si="19"/>
        <v>13</v>
      </c>
      <c r="AS22" s="8">
        <f t="shared" ref="AS22:AS40" si="20">$D22*AQ22*AR22</f>
        <v>506376</v>
      </c>
      <c r="AT22" s="50">
        <f t="shared" ref="AT22:AT40" si="21">AS22/$H$3</f>
        <v>13325.684210526315</v>
      </c>
      <c r="AV22" s="44">
        <f t="shared" ref="AV22:AW40" si="22">AQ22</f>
        <v>3</v>
      </c>
      <c r="AW22" s="44">
        <f t="shared" si="22"/>
        <v>13</v>
      </c>
      <c r="AX22" s="8">
        <f t="shared" ref="AX22:AX40" si="23">$D22*AV22*AW22</f>
        <v>506376</v>
      </c>
      <c r="AY22" s="50">
        <f t="shared" ref="AY22:AY40" si="24">AX22/$H$3</f>
        <v>13325.684210526315</v>
      </c>
      <c r="BA22" s="44">
        <f t="shared" ref="BA22:BB40" si="25">AV22</f>
        <v>3</v>
      </c>
      <c r="BB22" s="44">
        <f t="shared" si="25"/>
        <v>13</v>
      </c>
      <c r="BC22" s="8">
        <f t="shared" ref="BC22:BC40" si="26">$D22*BA22*BB22</f>
        <v>506376</v>
      </c>
      <c r="BD22" s="50">
        <f t="shared" ref="BD22:BD40" si="27">BC22/$H$3</f>
        <v>13325.684210526315</v>
      </c>
      <c r="BF22" s="44">
        <f t="shared" ref="BF22:BG40" si="28">BA22</f>
        <v>3</v>
      </c>
      <c r="BG22" s="44">
        <f t="shared" si="28"/>
        <v>13</v>
      </c>
      <c r="BH22" s="8">
        <f t="shared" ref="BH22:BH40" si="29">$D22*BF22*BG22</f>
        <v>506376</v>
      </c>
      <c r="BI22" s="50">
        <f t="shared" ref="BI22:BI40" si="30">BH22/$H$3</f>
        <v>13325.684210526315</v>
      </c>
      <c r="BK22" s="44">
        <f t="shared" ref="BK22:BL40" si="31">BF22</f>
        <v>3</v>
      </c>
      <c r="BL22" s="44">
        <f t="shared" si="31"/>
        <v>13</v>
      </c>
      <c r="BM22" s="8">
        <f t="shared" ref="BM22:BM40" si="32">$D22*BK22*BL22</f>
        <v>506376</v>
      </c>
      <c r="BN22" s="50">
        <f t="shared" ref="BN22:BN40" si="33">BM22/$H$3</f>
        <v>13325.684210526315</v>
      </c>
      <c r="BP22" s="44">
        <f t="shared" ref="BP22:BQ40" si="34">BK22</f>
        <v>3</v>
      </c>
      <c r="BQ22" s="44">
        <f t="shared" si="34"/>
        <v>13</v>
      </c>
      <c r="BR22" s="8">
        <f t="shared" ref="BR22:BR40" si="35">$D22*BP22*BQ22</f>
        <v>506376</v>
      </c>
      <c r="BS22" s="50">
        <f t="shared" ref="BS22:BS40" si="36">BR22/$H$3</f>
        <v>13325.684210526315</v>
      </c>
      <c r="BU22" s="44">
        <f t="shared" ref="BU22:BV40" si="37">BP22</f>
        <v>3</v>
      </c>
      <c r="BV22" s="44">
        <f t="shared" si="37"/>
        <v>13</v>
      </c>
      <c r="BW22" s="8">
        <f t="shared" ref="BW22:BW40" si="38">$D22*BU22*BV22</f>
        <v>506376</v>
      </c>
      <c r="BX22" s="50">
        <f t="shared" ref="BX22:BX40" si="39">BW22/$H$3</f>
        <v>13325.684210526315</v>
      </c>
      <c r="BZ22" s="44">
        <f t="shared" ref="BZ22:CA40" si="40">BU22</f>
        <v>3</v>
      </c>
      <c r="CA22" s="44">
        <f t="shared" si="40"/>
        <v>13</v>
      </c>
      <c r="CB22" s="8">
        <f t="shared" ref="CB22:CB40" si="41">$D22*BZ22*CA22</f>
        <v>506376</v>
      </c>
      <c r="CC22" s="50">
        <f t="shared" ref="CC22:CC40" si="42">CB22/$H$3</f>
        <v>13325.684210526315</v>
      </c>
      <c r="CE22" s="44">
        <f t="shared" ref="CE22:CF40" si="43">BZ22</f>
        <v>3</v>
      </c>
      <c r="CF22" s="44">
        <f t="shared" si="43"/>
        <v>13</v>
      </c>
      <c r="CG22" s="8">
        <f t="shared" ref="CG22:CG40" si="44">$D22*CE22*CF22</f>
        <v>506376</v>
      </c>
      <c r="CH22" s="50">
        <f t="shared" ref="CH22:CH40" si="45">CG22/$H$3</f>
        <v>13325.684210526315</v>
      </c>
      <c r="CJ22" s="44">
        <f t="shared" ref="CJ22:CK40" si="46">CE22</f>
        <v>3</v>
      </c>
      <c r="CK22" s="44">
        <f t="shared" si="46"/>
        <v>13</v>
      </c>
      <c r="CL22" s="8">
        <f t="shared" ref="CL22:CL40" si="47">$D22*CJ22*CK22</f>
        <v>506376</v>
      </c>
      <c r="CM22" s="50">
        <f t="shared" ref="CM22:CM40" si="48">CL22/$H$3</f>
        <v>13325.684210526315</v>
      </c>
      <c r="CO22" s="44">
        <f t="shared" ref="CO22:CP40" si="49">CJ22</f>
        <v>3</v>
      </c>
      <c r="CP22" s="44">
        <f t="shared" si="49"/>
        <v>13</v>
      </c>
      <c r="CQ22" s="8">
        <f t="shared" ref="CQ22:CQ40" si="50">$D22*CO22*CP22</f>
        <v>506376</v>
      </c>
      <c r="CR22" s="50">
        <f t="shared" ref="CR22:CR40" si="51">CQ22/$H$3</f>
        <v>13325.684210526315</v>
      </c>
      <c r="CT22" s="44">
        <f t="shared" ref="CT22:CU40" si="52">CO22</f>
        <v>3</v>
      </c>
      <c r="CU22" s="44">
        <f t="shared" si="52"/>
        <v>13</v>
      </c>
      <c r="CV22" s="8">
        <f t="shared" ref="CV22:CV40" si="53">$D22*CT22*CU22</f>
        <v>506376</v>
      </c>
      <c r="CW22" s="50">
        <f t="shared" ref="CW22:CW40" si="54">CV22/$H$3</f>
        <v>13325.684210526315</v>
      </c>
      <c r="CY22" s="44">
        <f t="shared" ref="CY22:CZ40" si="55">CT22</f>
        <v>3</v>
      </c>
      <c r="CZ22" s="44">
        <f t="shared" si="55"/>
        <v>13</v>
      </c>
      <c r="DA22" s="8">
        <f t="shared" ref="DA22:DA40" si="56">$D22*CY22*CZ22</f>
        <v>506376</v>
      </c>
      <c r="DB22" s="50">
        <f t="shared" ref="DB22:DB40" si="57">DA22/$H$3</f>
        <v>13325.684210526315</v>
      </c>
      <c r="DD22" s="44">
        <f t="shared" ref="DD22:DE40" si="58">CY22</f>
        <v>3</v>
      </c>
      <c r="DE22" s="44">
        <f t="shared" si="58"/>
        <v>13</v>
      </c>
      <c r="DF22" s="8">
        <f t="shared" ref="DF22:DF40" si="59">$D22*DD22*DE22</f>
        <v>506376</v>
      </c>
      <c r="DG22" s="50">
        <f t="shared" ref="DG22:DG40" si="60">DF22/$H$3</f>
        <v>13325.684210526315</v>
      </c>
      <c r="DI22" s="44">
        <f t="shared" ref="DI22:DJ40" si="61">DD22</f>
        <v>3</v>
      </c>
      <c r="DJ22" s="44">
        <f t="shared" si="61"/>
        <v>13</v>
      </c>
      <c r="DK22" s="8">
        <f t="shared" ref="DK22:DK40" si="62">$D22*DI22*DJ22</f>
        <v>506376</v>
      </c>
      <c r="DL22" s="50">
        <f t="shared" ref="DL22:DL40" si="63">DK22/$H$3</f>
        <v>13325.684210526315</v>
      </c>
      <c r="DN22" s="44">
        <f t="shared" ref="DN22:DO40" si="64">DI22</f>
        <v>3</v>
      </c>
      <c r="DO22" s="44">
        <f t="shared" si="64"/>
        <v>13</v>
      </c>
      <c r="DP22" s="8">
        <f t="shared" ref="DP22:DP40" si="65">$D22*DN22*DO22</f>
        <v>506376</v>
      </c>
      <c r="DQ22" s="50">
        <f t="shared" ref="DQ22:DQ40" si="66">DP22/$H$3</f>
        <v>13325.684210526315</v>
      </c>
      <c r="DS22" s="52">
        <f t="shared" ref="DS22:DS40" si="67">O22+T22+Y22+AD22+AI22+AN22+AS22+AX22+BC22+BH22+BM22+BR22+BW22+CB22+CG22+CL22+CQ22+CV22+DA22+DF22+DK22+DP22</f>
        <v>11140272</v>
      </c>
      <c r="DT22" s="50">
        <f t="shared" ref="DT22:DT40" si="68">+DS22/$H$3</f>
        <v>293165.05263157893</v>
      </c>
      <c r="DU22" s="52">
        <v>0</v>
      </c>
      <c r="DV22" s="50">
        <f t="shared" ref="DV22:DV40" si="69">+DU22/$H$3</f>
        <v>0</v>
      </c>
      <c r="DW22" s="51">
        <f t="shared" ref="DW22:DX40" si="70">+DS22+DU22</f>
        <v>11140272</v>
      </c>
      <c r="DX22" s="53">
        <f t="shared" si="70"/>
        <v>293165.05263157893</v>
      </c>
      <c r="DY22" s="307" t="str">
        <f t="shared" si="0"/>
        <v>Fieldworkers</v>
      </c>
    </row>
    <row r="23" spans="1:129" ht="18" customHeight="1" x14ac:dyDescent="0.3">
      <c r="B23" s="260" t="s">
        <v>34</v>
      </c>
      <c r="C23" s="261" t="s">
        <v>36</v>
      </c>
      <c r="D23" s="262">
        <f>12984</f>
        <v>12984</v>
      </c>
      <c r="E23" s="263">
        <f t="shared" si="1"/>
        <v>341.68421052631578</v>
      </c>
      <c r="F23" s="263" t="s">
        <v>30</v>
      </c>
      <c r="G23" s="263" t="s">
        <v>31</v>
      </c>
      <c r="H23" s="267" t="s">
        <v>30</v>
      </c>
      <c r="I23" s="267" t="s">
        <v>32</v>
      </c>
      <c r="J23" s="265">
        <v>1</v>
      </c>
      <c r="K23" s="264" t="s">
        <v>33</v>
      </c>
      <c r="L23" s="266"/>
      <c r="M23" s="49">
        <v>2</v>
      </c>
      <c r="N23" s="214">
        <v>13</v>
      </c>
      <c r="O23" s="8">
        <f t="shared" si="2"/>
        <v>337584</v>
      </c>
      <c r="P23" s="50">
        <f t="shared" si="3"/>
        <v>8883.78947368421</v>
      </c>
      <c r="R23" s="44">
        <f t="shared" si="4"/>
        <v>2</v>
      </c>
      <c r="S23" s="201">
        <f t="shared" si="4"/>
        <v>13</v>
      </c>
      <c r="T23" s="8">
        <f t="shared" si="5"/>
        <v>337584</v>
      </c>
      <c r="U23" s="50">
        <f t="shared" si="6"/>
        <v>8883.78947368421</v>
      </c>
      <c r="W23" s="44">
        <f t="shared" si="7"/>
        <v>2</v>
      </c>
      <c r="X23" s="44">
        <f t="shared" si="7"/>
        <v>13</v>
      </c>
      <c r="Y23" s="8">
        <f t="shared" si="8"/>
        <v>337584</v>
      </c>
      <c r="Z23" s="50">
        <f t="shared" si="9"/>
        <v>8883.78947368421</v>
      </c>
      <c r="AB23" s="44">
        <f t="shared" si="10"/>
        <v>2</v>
      </c>
      <c r="AC23" s="44">
        <f t="shared" si="10"/>
        <v>13</v>
      </c>
      <c r="AD23" s="8">
        <f t="shared" si="11"/>
        <v>337584</v>
      </c>
      <c r="AE23" s="50">
        <f t="shared" si="12"/>
        <v>8883.78947368421</v>
      </c>
      <c r="AG23" s="44">
        <f t="shared" si="13"/>
        <v>2</v>
      </c>
      <c r="AH23" s="44">
        <f t="shared" si="13"/>
        <v>13</v>
      </c>
      <c r="AI23" s="8">
        <f t="shared" si="14"/>
        <v>337584</v>
      </c>
      <c r="AJ23" s="50">
        <f t="shared" si="15"/>
        <v>8883.78947368421</v>
      </c>
      <c r="AL23" s="44">
        <f t="shared" si="16"/>
        <v>2</v>
      </c>
      <c r="AM23" s="44">
        <f t="shared" si="16"/>
        <v>13</v>
      </c>
      <c r="AN23" s="8">
        <f t="shared" si="17"/>
        <v>337584</v>
      </c>
      <c r="AO23" s="50">
        <f t="shared" si="18"/>
        <v>8883.78947368421</v>
      </c>
      <c r="AQ23" s="44">
        <f t="shared" si="19"/>
        <v>2</v>
      </c>
      <c r="AR23" s="44">
        <f t="shared" si="19"/>
        <v>13</v>
      </c>
      <c r="AS23" s="8">
        <f t="shared" si="20"/>
        <v>337584</v>
      </c>
      <c r="AT23" s="50">
        <f t="shared" si="21"/>
        <v>8883.78947368421</v>
      </c>
      <c r="AV23" s="44">
        <f t="shared" si="22"/>
        <v>2</v>
      </c>
      <c r="AW23" s="44">
        <f t="shared" si="22"/>
        <v>13</v>
      </c>
      <c r="AX23" s="8">
        <f t="shared" si="23"/>
        <v>337584</v>
      </c>
      <c r="AY23" s="50">
        <f t="shared" si="24"/>
        <v>8883.78947368421</v>
      </c>
      <c r="BA23" s="44">
        <f t="shared" si="25"/>
        <v>2</v>
      </c>
      <c r="BB23" s="44">
        <f t="shared" si="25"/>
        <v>13</v>
      </c>
      <c r="BC23" s="8">
        <f t="shared" si="26"/>
        <v>337584</v>
      </c>
      <c r="BD23" s="50">
        <f t="shared" si="27"/>
        <v>8883.78947368421</v>
      </c>
      <c r="BF23" s="44">
        <f t="shared" si="28"/>
        <v>2</v>
      </c>
      <c r="BG23" s="44">
        <f t="shared" si="28"/>
        <v>13</v>
      </c>
      <c r="BH23" s="8">
        <f t="shared" si="29"/>
        <v>337584</v>
      </c>
      <c r="BI23" s="50">
        <f t="shared" si="30"/>
        <v>8883.78947368421</v>
      </c>
      <c r="BK23" s="44">
        <f t="shared" si="31"/>
        <v>2</v>
      </c>
      <c r="BL23" s="44">
        <f t="shared" si="31"/>
        <v>13</v>
      </c>
      <c r="BM23" s="8">
        <f t="shared" si="32"/>
        <v>337584</v>
      </c>
      <c r="BN23" s="50">
        <f t="shared" si="33"/>
        <v>8883.78947368421</v>
      </c>
      <c r="BP23" s="44">
        <f t="shared" si="34"/>
        <v>2</v>
      </c>
      <c r="BQ23" s="44">
        <f t="shared" si="34"/>
        <v>13</v>
      </c>
      <c r="BR23" s="8">
        <f t="shared" si="35"/>
        <v>337584</v>
      </c>
      <c r="BS23" s="50">
        <f t="shared" si="36"/>
        <v>8883.78947368421</v>
      </c>
      <c r="BU23" s="44">
        <f t="shared" si="37"/>
        <v>2</v>
      </c>
      <c r="BV23" s="44">
        <f t="shared" si="37"/>
        <v>13</v>
      </c>
      <c r="BW23" s="8">
        <f t="shared" si="38"/>
        <v>337584</v>
      </c>
      <c r="BX23" s="50">
        <f t="shared" si="39"/>
        <v>8883.78947368421</v>
      </c>
      <c r="BZ23" s="44">
        <f t="shared" si="40"/>
        <v>2</v>
      </c>
      <c r="CA23" s="44">
        <f t="shared" si="40"/>
        <v>13</v>
      </c>
      <c r="CB23" s="8">
        <f t="shared" si="41"/>
        <v>337584</v>
      </c>
      <c r="CC23" s="50">
        <f t="shared" si="42"/>
        <v>8883.78947368421</v>
      </c>
      <c r="CE23" s="44">
        <f t="shared" si="43"/>
        <v>2</v>
      </c>
      <c r="CF23" s="44">
        <f t="shared" si="43"/>
        <v>13</v>
      </c>
      <c r="CG23" s="8">
        <f t="shared" si="44"/>
        <v>337584</v>
      </c>
      <c r="CH23" s="50">
        <f t="shared" si="45"/>
        <v>8883.78947368421</v>
      </c>
      <c r="CJ23" s="44">
        <f t="shared" si="46"/>
        <v>2</v>
      </c>
      <c r="CK23" s="44">
        <f t="shared" si="46"/>
        <v>13</v>
      </c>
      <c r="CL23" s="8">
        <f t="shared" si="47"/>
        <v>337584</v>
      </c>
      <c r="CM23" s="50">
        <f t="shared" si="48"/>
        <v>8883.78947368421</v>
      </c>
      <c r="CO23" s="44">
        <f t="shared" si="49"/>
        <v>2</v>
      </c>
      <c r="CP23" s="44">
        <f t="shared" si="49"/>
        <v>13</v>
      </c>
      <c r="CQ23" s="8">
        <f t="shared" si="50"/>
        <v>337584</v>
      </c>
      <c r="CR23" s="50">
        <f t="shared" si="51"/>
        <v>8883.78947368421</v>
      </c>
      <c r="CT23" s="44">
        <f t="shared" si="52"/>
        <v>2</v>
      </c>
      <c r="CU23" s="44">
        <f t="shared" si="52"/>
        <v>13</v>
      </c>
      <c r="CV23" s="8">
        <f t="shared" si="53"/>
        <v>337584</v>
      </c>
      <c r="CW23" s="50">
        <f t="shared" si="54"/>
        <v>8883.78947368421</v>
      </c>
      <c r="CY23" s="44">
        <f t="shared" si="55"/>
        <v>2</v>
      </c>
      <c r="CZ23" s="44">
        <f t="shared" si="55"/>
        <v>13</v>
      </c>
      <c r="DA23" s="8">
        <f t="shared" si="56"/>
        <v>337584</v>
      </c>
      <c r="DB23" s="50">
        <f t="shared" si="57"/>
        <v>8883.78947368421</v>
      </c>
      <c r="DD23" s="44">
        <f t="shared" si="58"/>
        <v>2</v>
      </c>
      <c r="DE23" s="44">
        <f t="shared" si="58"/>
        <v>13</v>
      </c>
      <c r="DF23" s="8">
        <f t="shared" si="59"/>
        <v>337584</v>
      </c>
      <c r="DG23" s="50">
        <f t="shared" si="60"/>
        <v>8883.78947368421</v>
      </c>
      <c r="DI23" s="44">
        <f t="shared" si="61"/>
        <v>2</v>
      </c>
      <c r="DJ23" s="44">
        <f t="shared" si="61"/>
        <v>13</v>
      </c>
      <c r="DK23" s="8">
        <f t="shared" si="62"/>
        <v>337584</v>
      </c>
      <c r="DL23" s="50">
        <f t="shared" si="63"/>
        <v>8883.78947368421</v>
      </c>
      <c r="DN23" s="44">
        <f t="shared" si="64"/>
        <v>2</v>
      </c>
      <c r="DO23" s="44">
        <f t="shared" si="64"/>
        <v>13</v>
      </c>
      <c r="DP23" s="8">
        <f t="shared" si="65"/>
        <v>337584</v>
      </c>
      <c r="DQ23" s="50">
        <f t="shared" si="66"/>
        <v>8883.78947368421</v>
      </c>
      <c r="DS23" s="52">
        <f t="shared" si="67"/>
        <v>7426848</v>
      </c>
      <c r="DT23" s="50">
        <f>+DS23/$H$3</f>
        <v>195443.36842105264</v>
      </c>
      <c r="DU23" s="52">
        <v>0</v>
      </c>
      <c r="DV23" s="50">
        <f t="shared" si="69"/>
        <v>0</v>
      </c>
      <c r="DW23" s="51">
        <f t="shared" si="70"/>
        <v>7426848</v>
      </c>
      <c r="DX23" s="53">
        <f t="shared" si="70"/>
        <v>195443.36842105264</v>
      </c>
      <c r="DY23" s="307" t="str">
        <f t="shared" si="0"/>
        <v>Fieldworkers</v>
      </c>
    </row>
    <row r="24" spans="1:129" ht="18" customHeight="1" x14ac:dyDescent="0.3">
      <c r="A24" s="6"/>
      <c r="B24" s="54" t="s">
        <v>37</v>
      </c>
      <c r="C24" s="54" t="s">
        <v>38</v>
      </c>
      <c r="D24" s="239">
        <v>52524</v>
      </c>
      <c r="E24" s="263">
        <f>D24/$H$3</f>
        <v>1382.2105263157894</v>
      </c>
      <c r="F24" s="263" t="s">
        <v>30</v>
      </c>
      <c r="G24" s="263" t="s">
        <v>31</v>
      </c>
      <c r="H24" s="56" t="s">
        <v>30</v>
      </c>
      <c r="I24" s="56" t="s">
        <v>32</v>
      </c>
      <c r="J24" s="265">
        <v>1</v>
      </c>
      <c r="K24" s="264" t="s">
        <v>33</v>
      </c>
      <c r="L24" s="57"/>
      <c r="M24" s="49">
        <v>1</v>
      </c>
      <c r="N24" s="214">
        <v>13</v>
      </c>
      <c r="O24" s="8">
        <f t="shared" si="2"/>
        <v>682812</v>
      </c>
      <c r="P24" s="50">
        <f t="shared" si="3"/>
        <v>17968.736842105263</v>
      </c>
      <c r="R24" s="44">
        <f t="shared" si="4"/>
        <v>1</v>
      </c>
      <c r="S24" s="201">
        <f t="shared" si="4"/>
        <v>13</v>
      </c>
      <c r="T24" s="8">
        <f t="shared" si="5"/>
        <v>682812</v>
      </c>
      <c r="U24" s="50">
        <f t="shared" si="6"/>
        <v>17968.736842105263</v>
      </c>
      <c r="W24" s="44">
        <f t="shared" si="7"/>
        <v>1</v>
      </c>
      <c r="X24" s="44">
        <f t="shared" si="7"/>
        <v>13</v>
      </c>
      <c r="Y24" s="8">
        <f t="shared" si="8"/>
        <v>682812</v>
      </c>
      <c r="Z24" s="50">
        <f t="shared" si="9"/>
        <v>17968.736842105263</v>
      </c>
      <c r="AB24" s="44">
        <f t="shared" si="10"/>
        <v>1</v>
      </c>
      <c r="AC24" s="44">
        <f t="shared" si="10"/>
        <v>13</v>
      </c>
      <c r="AD24" s="8">
        <f t="shared" si="11"/>
        <v>682812</v>
      </c>
      <c r="AE24" s="50">
        <f t="shared" si="12"/>
        <v>17968.736842105263</v>
      </c>
      <c r="AG24" s="44">
        <f t="shared" si="13"/>
        <v>1</v>
      </c>
      <c r="AH24" s="44">
        <f t="shared" si="13"/>
        <v>13</v>
      </c>
      <c r="AI24" s="8">
        <f t="shared" si="14"/>
        <v>682812</v>
      </c>
      <c r="AJ24" s="50">
        <f t="shared" si="15"/>
        <v>17968.736842105263</v>
      </c>
      <c r="AL24" s="44">
        <f t="shared" si="16"/>
        <v>1</v>
      </c>
      <c r="AM24" s="44">
        <f t="shared" si="16"/>
        <v>13</v>
      </c>
      <c r="AN24" s="8">
        <f t="shared" si="17"/>
        <v>682812</v>
      </c>
      <c r="AO24" s="50">
        <f t="shared" si="18"/>
        <v>17968.736842105263</v>
      </c>
      <c r="AQ24" s="44">
        <f t="shared" si="19"/>
        <v>1</v>
      </c>
      <c r="AR24" s="44">
        <f t="shared" si="19"/>
        <v>13</v>
      </c>
      <c r="AS24" s="8">
        <f t="shared" si="20"/>
        <v>682812</v>
      </c>
      <c r="AT24" s="50">
        <f t="shared" si="21"/>
        <v>17968.736842105263</v>
      </c>
      <c r="AV24" s="44">
        <f t="shared" si="22"/>
        <v>1</v>
      </c>
      <c r="AW24" s="44">
        <f t="shared" si="22"/>
        <v>13</v>
      </c>
      <c r="AX24" s="8">
        <f t="shared" si="23"/>
        <v>682812</v>
      </c>
      <c r="AY24" s="50">
        <f t="shared" si="24"/>
        <v>17968.736842105263</v>
      </c>
      <c r="BA24" s="44">
        <f t="shared" si="25"/>
        <v>1</v>
      </c>
      <c r="BB24" s="44">
        <f t="shared" si="25"/>
        <v>13</v>
      </c>
      <c r="BC24" s="8">
        <f t="shared" si="26"/>
        <v>682812</v>
      </c>
      <c r="BD24" s="50">
        <f t="shared" si="27"/>
        <v>17968.736842105263</v>
      </c>
      <c r="BF24" s="44">
        <f t="shared" si="28"/>
        <v>1</v>
      </c>
      <c r="BG24" s="44">
        <f t="shared" si="28"/>
        <v>13</v>
      </c>
      <c r="BH24" s="8">
        <f t="shared" si="29"/>
        <v>682812</v>
      </c>
      <c r="BI24" s="50">
        <f t="shared" si="30"/>
        <v>17968.736842105263</v>
      </c>
      <c r="BK24" s="44">
        <f t="shared" si="31"/>
        <v>1</v>
      </c>
      <c r="BL24" s="44">
        <f t="shared" si="31"/>
        <v>13</v>
      </c>
      <c r="BM24" s="8">
        <f t="shared" si="32"/>
        <v>682812</v>
      </c>
      <c r="BN24" s="50">
        <f t="shared" si="33"/>
        <v>17968.736842105263</v>
      </c>
      <c r="BP24" s="44">
        <f t="shared" si="34"/>
        <v>1</v>
      </c>
      <c r="BQ24" s="44">
        <f t="shared" si="34"/>
        <v>13</v>
      </c>
      <c r="BR24" s="8">
        <f t="shared" si="35"/>
        <v>682812</v>
      </c>
      <c r="BS24" s="50">
        <f t="shared" si="36"/>
        <v>17968.736842105263</v>
      </c>
      <c r="BU24" s="44">
        <f t="shared" si="37"/>
        <v>1</v>
      </c>
      <c r="BV24" s="44">
        <f t="shared" si="37"/>
        <v>13</v>
      </c>
      <c r="BW24" s="8">
        <f t="shared" si="38"/>
        <v>682812</v>
      </c>
      <c r="BX24" s="50">
        <f t="shared" si="39"/>
        <v>17968.736842105263</v>
      </c>
      <c r="BZ24" s="44">
        <f t="shared" si="40"/>
        <v>1</v>
      </c>
      <c r="CA24" s="44">
        <f t="shared" si="40"/>
        <v>13</v>
      </c>
      <c r="CB24" s="8">
        <f t="shared" si="41"/>
        <v>682812</v>
      </c>
      <c r="CC24" s="50">
        <f t="shared" si="42"/>
        <v>17968.736842105263</v>
      </c>
      <c r="CE24" s="44">
        <f t="shared" si="43"/>
        <v>1</v>
      </c>
      <c r="CF24" s="44">
        <f t="shared" si="43"/>
        <v>13</v>
      </c>
      <c r="CG24" s="8">
        <f t="shared" si="44"/>
        <v>682812</v>
      </c>
      <c r="CH24" s="50">
        <f t="shared" si="45"/>
        <v>17968.736842105263</v>
      </c>
      <c r="CJ24" s="44">
        <f t="shared" si="46"/>
        <v>1</v>
      </c>
      <c r="CK24" s="44">
        <f t="shared" si="46"/>
        <v>13</v>
      </c>
      <c r="CL24" s="8">
        <f t="shared" si="47"/>
        <v>682812</v>
      </c>
      <c r="CM24" s="50">
        <f t="shared" si="48"/>
        <v>17968.736842105263</v>
      </c>
      <c r="CO24" s="44">
        <f t="shared" si="49"/>
        <v>1</v>
      </c>
      <c r="CP24" s="44">
        <f t="shared" si="49"/>
        <v>13</v>
      </c>
      <c r="CQ24" s="8">
        <f t="shared" si="50"/>
        <v>682812</v>
      </c>
      <c r="CR24" s="50">
        <f t="shared" si="51"/>
        <v>17968.736842105263</v>
      </c>
      <c r="CT24" s="44">
        <f t="shared" si="52"/>
        <v>1</v>
      </c>
      <c r="CU24" s="44">
        <f t="shared" si="52"/>
        <v>13</v>
      </c>
      <c r="CV24" s="8">
        <f t="shared" si="53"/>
        <v>682812</v>
      </c>
      <c r="CW24" s="50">
        <f t="shared" si="54"/>
        <v>17968.736842105263</v>
      </c>
      <c r="CY24" s="44">
        <f t="shared" si="55"/>
        <v>1</v>
      </c>
      <c r="CZ24" s="44">
        <f t="shared" si="55"/>
        <v>13</v>
      </c>
      <c r="DA24" s="8">
        <f t="shared" si="56"/>
        <v>682812</v>
      </c>
      <c r="DB24" s="50">
        <f t="shared" si="57"/>
        <v>17968.736842105263</v>
      </c>
      <c r="DD24" s="44">
        <f t="shared" si="58"/>
        <v>1</v>
      </c>
      <c r="DE24" s="44">
        <f t="shared" si="58"/>
        <v>13</v>
      </c>
      <c r="DF24" s="8">
        <f t="shared" si="59"/>
        <v>682812</v>
      </c>
      <c r="DG24" s="50">
        <f t="shared" si="60"/>
        <v>17968.736842105263</v>
      </c>
      <c r="DI24" s="44">
        <f t="shared" si="61"/>
        <v>1</v>
      </c>
      <c r="DJ24" s="44">
        <f t="shared" si="61"/>
        <v>13</v>
      </c>
      <c r="DK24" s="8">
        <f t="shared" si="62"/>
        <v>682812</v>
      </c>
      <c r="DL24" s="50">
        <f t="shared" si="63"/>
        <v>17968.736842105263</v>
      </c>
      <c r="DN24" s="44">
        <f t="shared" si="64"/>
        <v>1</v>
      </c>
      <c r="DO24" s="44">
        <f t="shared" si="64"/>
        <v>13</v>
      </c>
      <c r="DP24" s="8">
        <f t="shared" si="65"/>
        <v>682812</v>
      </c>
      <c r="DQ24" s="50">
        <f t="shared" si="66"/>
        <v>17968.736842105263</v>
      </c>
      <c r="DS24" s="52">
        <f t="shared" si="67"/>
        <v>15021864</v>
      </c>
      <c r="DT24" s="50">
        <f t="shared" si="68"/>
        <v>395312.21052631579</v>
      </c>
      <c r="DU24" s="52">
        <v>0</v>
      </c>
      <c r="DV24" s="50">
        <f t="shared" si="69"/>
        <v>0</v>
      </c>
      <c r="DW24" s="51">
        <f t="shared" si="70"/>
        <v>15021864</v>
      </c>
      <c r="DX24" s="53">
        <f t="shared" si="70"/>
        <v>395312.21052631579</v>
      </c>
      <c r="DY24" s="307" t="str">
        <f t="shared" si="0"/>
        <v>Fieldwork supervisor</v>
      </c>
    </row>
    <row r="25" spans="1:129" ht="18" customHeight="1" x14ac:dyDescent="0.3">
      <c r="B25" s="54" t="s">
        <v>39</v>
      </c>
      <c r="C25" s="54"/>
      <c r="D25" s="239">
        <v>49966</v>
      </c>
      <c r="E25" s="263">
        <f t="shared" si="1"/>
        <v>1314.8947368421052</v>
      </c>
      <c r="F25" s="263" t="s">
        <v>30</v>
      </c>
      <c r="G25" s="263" t="s">
        <v>31</v>
      </c>
      <c r="H25" s="56" t="s">
        <v>30</v>
      </c>
      <c r="I25" s="56" t="s">
        <v>32</v>
      </c>
      <c r="J25" s="265">
        <v>1</v>
      </c>
      <c r="K25" s="264" t="s">
        <v>33</v>
      </c>
      <c r="L25" s="57"/>
      <c r="M25" s="49">
        <v>1</v>
      </c>
      <c r="N25" s="214">
        <v>13</v>
      </c>
      <c r="O25" s="8">
        <f t="shared" si="2"/>
        <v>649558</v>
      </c>
      <c r="P25" s="50">
        <f t="shared" si="3"/>
        <v>17093.63157894737</v>
      </c>
      <c r="R25" s="44">
        <f t="shared" si="4"/>
        <v>1</v>
      </c>
      <c r="S25" s="201">
        <f t="shared" si="4"/>
        <v>13</v>
      </c>
      <c r="T25" s="8">
        <f t="shared" si="5"/>
        <v>649558</v>
      </c>
      <c r="U25" s="50">
        <f t="shared" si="6"/>
        <v>17093.63157894737</v>
      </c>
      <c r="W25" s="44">
        <f t="shared" si="7"/>
        <v>1</v>
      </c>
      <c r="X25" s="44">
        <f t="shared" si="7"/>
        <v>13</v>
      </c>
      <c r="Y25" s="8">
        <f t="shared" si="8"/>
        <v>649558</v>
      </c>
      <c r="Z25" s="50">
        <f t="shared" si="9"/>
        <v>17093.63157894737</v>
      </c>
      <c r="AB25" s="44">
        <f t="shared" si="10"/>
        <v>1</v>
      </c>
      <c r="AC25" s="44">
        <f t="shared" si="10"/>
        <v>13</v>
      </c>
      <c r="AD25" s="8">
        <f t="shared" si="11"/>
        <v>649558</v>
      </c>
      <c r="AE25" s="50">
        <f t="shared" si="12"/>
        <v>17093.63157894737</v>
      </c>
      <c r="AG25" s="44">
        <f t="shared" si="13"/>
        <v>1</v>
      </c>
      <c r="AH25" s="44">
        <f t="shared" si="13"/>
        <v>13</v>
      </c>
      <c r="AI25" s="8">
        <f t="shared" si="14"/>
        <v>649558</v>
      </c>
      <c r="AJ25" s="50">
        <f t="shared" si="15"/>
        <v>17093.63157894737</v>
      </c>
      <c r="AL25" s="44">
        <f t="shared" si="16"/>
        <v>1</v>
      </c>
      <c r="AM25" s="44">
        <f t="shared" si="16"/>
        <v>13</v>
      </c>
      <c r="AN25" s="8">
        <f t="shared" si="17"/>
        <v>649558</v>
      </c>
      <c r="AO25" s="50">
        <f t="shared" si="18"/>
        <v>17093.63157894737</v>
      </c>
      <c r="AQ25" s="44">
        <f t="shared" si="19"/>
        <v>1</v>
      </c>
      <c r="AR25" s="44">
        <f t="shared" si="19"/>
        <v>13</v>
      </c>
      <c r="AS25" s="8">
        <f t="shared" si="20"/>
        <v>649558</v>
      </c>
      <c r="AT25" s="50">
        <f t="shared" si="21"/>
        <v>17093.63157894737</v>
      </c>
      <c r="AV25" s="44">
        <f t="shared" si="22"/>
        <v>1</v>
      </c>
      <c r="AW25" s="44">
        <f t="shared" si="22"/>
        <v>13</v>
      </c>
      <c r="AX25" s="8">
        <f t="shared" si="23"/>
        <v>649558</v>
      </c>
      <c r="AY25" s="50">
        <f t="shared" si="24"/>
        <v>17093.63157894737</v>
      </c>
      <c r="BA25" s="44">
        <f t="shared" si="25"/>
        <v>1</v>
      </c>
      <c r="BB25" s="44">
        <f t="shared" si="25"/>
        <v>13</v>
      </c>
      <c r="BC25" s="8">
        <f t="shared" si="26"/>
        <v>649558</v>
      </c>
      <c r="BD25" s="50">
        <f t="shared" si="27"/>
        <v>17093.63157894737</v>
      </c>
      <c r="BF25" s="44">
        <f t="shared" si="28"/>
        <v>1</v>
      </c>
      <c r="BG25" s="44">
        <f t="shared" si="28"/>
        <v>13</v>
      </c>
      <c r="BH25" s="8">
        <f t="shared" si="29"/>
        <v>649558</v>
      </c>
      <c r="BI25" s="50">
        <f t="shared" si="30"/>
        <v>17093.63157894737</v>
      </c>
      <c r="BK25" s="44">
        <f t="shared" si="31"/>
        <v>1</v>
      </c>
      <c r="BL25" s="44">
        <f t="shared" si="31"/>
        <v>13</v>
      </c>
      <c r="BM25" s="8">
        <f t="shared" si="32"/>
        <v>649558</v>
      </c>
      <c r="BN25" s="50">
        <f t="shared" si="33"/>
        <v>17093.63157894737</v>
      </c>
      <c r="BP25" s="44">
        <f t="shared" si="34"/>
        <v>1</v>
      </c>
      <c r="BQ25" s="44">
        <f t="shared" si="34"/>
        <v>13</v>
      </c>
      <c r="BR25" s="8">
        <f t="shared" si="35"/>
        <v>649558</v>
      </c>
      <c r="BS25" s="50">
        <f t="shared" si="36"/>
        <v>17093.63157894737</v>
      </c>
      <c r="BU25" s="44">
        <f t="shared" si="37"/>
        <v>1</v>
      </c>
      <c r="BV25" s="44">
        <f t="shared" si="37"/>
        <v>13</v>
      </c>
      <c r="BW25" s="8">
        <f t="shared" si="38"/>
        <v>649558</v>
      </c>
      <c r="BX25" s="50">
        <f t="shared" si="39"/>
        <v>17093.63157894737</v>
      </c>
      <c r="BZ25" s="44">
        <f t="shared" si="40"/>
        <v>1</v>
      </c>
      <c r="CA25" s="44">
        <f t="shared" si="40"/>
        <v>13</v>
      </c>
      <c r="CB25" s="8">
        <f t="shared" si="41"/>
        <v>649558</v>
      </c>
      <c r="CC25" s="50">
        <f t="shared" si="42"/>
        <v>17093.63157894737</v>
      </c>
      <c r="CE25" s="44">
        <f t="shared" si="43"/>
        <v>1</v>
      </c>
      <c r="CF25" s="44">
        <f t="shared" si="43"/>
        <v>13</v>
      </c>
      <c r="CG25" s="8">
        <f t="shared" si="44"/>
        <v>649558</v>
      </c>
      <c r="CH25" s="50">
        <f t="shared" si="45"/>
        <v>17093.63157894737</v>
      </c>
      <c r="CJ25" s="44">
        <f t="shared" si="46"/>
        <v>1</v>
      </c>
      <c r="CK25" s="44">
        <f t="shared" si="46"/>
        <v>13</v>
      </c>
      <c r="CL25" s="8">
        <f t="shared" si="47"/>
        <v>649558</v>
      </c>
      <c r="CM25" s="50">
        <f t="shared" si="48"/>
        <v>17093.63157894737</v>
      </c>
      <c r="CO25" s="44">
        <f t="shared" si="49"/>
        <v>1</v>
      </c>
      <c r="CP25" s="44">
        <f t="shared" si="49"/>
        <v>13</v>
      </c>
      <c r="CQ25" s="8">
        <f t="shared" si="50"/>
        <v>649558</v>
      </c>
      <c r="CR25" s="50">
        <f t="shared" si="51"/>
        <v>17093.63157894737</v>
      </c>
      <c r="CT25" s="44">
        <f t="shared" si="52"/>
        <v>1</v>
      </c>
      <c r="CU25" s="44">
        <f t="shared" si="52"/>
        <v>13</v>
      </c>
      <c r="CV25" s="8">
        <f t="shared" si="53"/>
        <v>649558</v>
      </c>
      <c r="CW25" s="50">
        <f t="shared" si="54"/>
        <v>17093.63157894737</v>
      </c>
      <c r="CY25" s="44">
        <f t="shared" si="55"/>
        <v>1</v>
      </c>
      <c r="CZ25" s="44">
        <f t="shared" si="55"/>
        <v>13</v>
      </c>
      <c r="DA25" s="8">
        <f t="shared" si="56"/>
        <v>649558</v>
      </c>
      <c r="DB25" s="50">
        <f t="shared" si="57"/>
        <v>17093.63157894737</v>
      </c>
      <c r="DD25" s="44">
        <f t="shared" si="58"/>
        <v>1</v>
      </c>
      <c r="DE25" s="44">
        <f t="shared" si="58"/>
        <v>13</v>
      </c>
      <c r="DF25" s="8">
        <f t="shared" si="59"/>
        <v>649558</v>
      </c>
      <c r="DG25" s="50">
        <f t="shared" si="60"/>
        <v>17093.63157894737</v>
      </c>
      <c r="DI25" s="44">
        <f t="shared" si="61"/>
        <v>1</v>
      </c>
      <c r="DJ25" s="44">
        <f t="shared" si="61"/>
        <v>13</v>
      </c>
      <c r="DK25" s="8">
        <f t="shared" si="62"/>
        <v>649558</v>
      </c>
      <c r="DL25" s="50">
        <f t="shared" si="63"/>
        <v>17093.63157894737</v>
      </c>
      <c r="DN25" s="44">
        <f t="shared" si="64"/>
        <v>1</v>
      </c>
      <c r="DO25" s="44">
        <f t="shared" si="64"/>
        <v>13</v>
      </c>
      <c r="DP25" s="8">
        <f t="shared" si="65"/>
        <v>649558</v>
      </c>
      <c r="DQ25" s="50">
        <f t="shared" si="66"/>
        <v>17093.63157894737</v>
      </c>
      <c r="DS25" s="52">
        <f t="shared" si="67"/>
        <v>14290276</v>
      </c>
      <c r="DT25" s="50">
        <f t="shared" si="68"/>
        <v>376059.89473684208</v>
      </c>
      <c r="DU25" s="52">
        <v>0</v>
      </c>
      <c r="DV25" s="50">
        <f t="shared" si="69"/>
        <v>0</v>
      </c>
      <c r="DW25" s="51">
        <f t="shared" si="70"/>
        <v>14290276</v>
      </c>
      <c r="DX25" s="53">
        <f t="shared" si="70"/>
        <v>376059.89473684208</v>
      </c>
      <c r="DY25" s="307" t="str">
        <f t="shared" si="0"/>
        <v>Project assitant</v>
      </c>
    </row>
    <row r="26" spans="1:129" ht="18" customHeight="1" x14ac:dyDescent="0.3">
      <c r="B26" s="54" t="s">
        <v>40</v>
      </c>
      <c r="C26" s="54" t="s">
        <v>41</v>
      </c>
      <c r="D26" s="239">
        <v>13770</v>
      </c>
      <c r="E26" s="263">
        <f t="shared" si="1"/>
        <v>362.36842105263156</v>
      </c>
      <c r="F26" s="263" t="s">
        <v>30</v>
      </c>
      <c r="G26" s="263" t="s">
        <v>31</v>
      </c>
      <c r="H26" s="58" t="s">
        <v>30</v>
      </c>
      <c r="I26" s="56" t="s">
        <v>32</v>
      </c>
      <c r="J26" s="265">
        <v>1</v>
      </c>
      <c r="K26" s="264" t="s">
        <v>33</v>
      </c>
      <c r="L26" s="57"/>
      <c r="M26" s="49">
        <v>0</v>
      </c>
      <c r="N26" s="214">
        <v>13</v>
      </c>
      <c r="O26" s="8">
        <f t="shared" si="2"/>
        <v>0</v>
      </c>
      <c r="P26" s="50">
        <f t="shared" si="3"/>
        <v>0</v>
      </c>
      <c r="R26" s="44">
        <f t="shared" si="4"/>
        <v>0</v>
      </c>
      <c r="S26" s="201">
        <f t="shared" si="4"/>
        <v>13</v>
      </c>
      <c r="T26" s="8">
        <f t="shared" si="5"/>
        <v>0</v>
      </c>
      <c r="U26" s="50">
        <f t="shared" si="6"/>
        <v>0</v>
      </c>
      <c r="W26" s="44">
        <f t="shared" si="7"/>
        <v>0</v>
      </c>
      <c r="X26" s="44">
        <f t="shared" si="7"/>
        <v>13</v>
      </c>
      <c r="Y26" s="8">
        <f t="shared" si="8"/>
        <v>0</v>
      </c>
      <c r="Z26" s="50">
        <f t="shared" si="9"/>
        <v>0</v>
      </c>
      <c r="AB26" s="44">
        <f t="shared" si="10"/>
        <v>0</v>
      </c>
      <c r="AC26" s="44">
        <f t="shared" si="10"/>
        <v>13</v>
      </c>
      <c r="AD26" s="8">
        <f t="shared" si="11"/>
        <v>0</v>
      </c>
      <c r="AE26" s="50">
        <f t="shared" si="12"/>
        <v>0</v>
      </c>
      <c r="AG26" s="44">
        <f t="shared" si="13"/>
        <v>0</v>
      </c>
      <c r="AH26" s="44">
        <f t="shared" si="13"/>
        <v>13</v>
      </c>
      <c r="AI26" s="8">
        <f t="shared" si="14"/>
        <v>0</v>
      </c>
      <c r="AJ26" s="50">
        <f t="shared" si="15"/>
        <v>0</v>
      </c>
      <c r="AL26" s="44">
        <f t="shared" si="16"/>
        <v>0</v>
      </c>
      <c r="AM26" s="44">
        <f t="shared" si="16"/>
        <v>13</v>
      </c>
      <c r="AN26" s="8">
        <f t="shared" si="17"/>
        <v>0</v>
      </c>
      <c r="AO26" s="50">
        <f t="shared" si="18"/>
        <v>0</v>
      </c>
      <c r="AQ26" s="44">
        <f t="shared" si="19"/>
        <v>0</v>
      </c>
      <c r="AR26" s="44">
        <f t="shared" si="19"/>
        <v>13</v>
      </c>
      <c r="AS26" s="8">
        <f t="shared" si="20"/>
        <v>0</v>
      </c>
      <c r="AT26" s="50">
        <f t="shared" si="21"/>
        <v>0</v>
      </c>
      <c r="AV26" s="44">
        <f t="shared" si="22"/>
        <v>0</v>
      </c>
      <c r="AW26" s="44">
        <f t="shared" si="22"/>
        <v>13</v>
      </c>
      <c r="AX26" s="8">
        <f t="shared" si="23"/>
        <v>0</v>
      </c>
      <c r="AY26" s="50">
        <f t="shared" si="24"/>
        <v>0</v>
      </c>
      <c r="BA26" s="44">
        <f t="shared" si="25"/>
        <v>0</v>
      </c>
      <c r="BB26" s="44">
        <f t="shared" si="25"/>
        <v>13</v>
      </c>
      <c r="BC26" s="8">
        <f t="shared" si="26"/>
        <v>0</v>
      </c>
      <c r="BD26" s="50">
        <f t="shared" si="27"/>
        <v>0</v>
      </c>
      <c r="BF26" s="44">
        <f t="shared" si="28"/>
        <v>0</v>
      </c>
      <c r="BG26" s="44">
        <f t="shared" si="28"/>
        <v>13</v>
      </c>
      <c r="BH26" s="8">
        <f t="shared" si="29"/>
        <v>0</v>
      </c>
      <c r="BI26" s="50">
        <f t="shared" si="30"/>
        <v>0</v>
      </c>
      <c r="BK26" s="44">
        <f t="shared" si="31"/>
        <v>0</v>
      </c>
      <c r="BL26" s="44">
        <f t="shared" si="31"/>
        <v>13</v>
      </c>
      <c r="BM26" s="8">
        <f t="shared" si="32"/>
        <v>0</v>
      </c>
      <c r="BN26" s="50">
        <f t="shared" si="33"/>
        <v>0</v>
      </c>
      <c r="BP26" s="44">
        <f t="shared" si="34"/>
        <v>0</v>
      </c>
      <c r="BQ26" s="44">
        <f t="shared" si="34"/>
        <v>13</v>
      </c>
      <c r="BR26" s="8">
        <f t="shared" si="35"/>
        <v>0</v>
      </c>
      <c r="BS26" s="50">
        <f t="shared" si="36"/>
        <v>0</v>
      </c>
      <c r="BU26" s="44">
        <f t="shared" si="37"/>
        <v>0</v>
      </c>
      <c r="BV26" s="44">
        <f t="shared" si="37"/>
        <v>13</v>
      </c>
      <c r="BW26" s="8">
        <f t="shared" si="38"/>
        <v>0</v>
      </c>
      <c r="BX26" s="50">
        <f t="shared" si="39"/>
        <v>0</v>
      </c>
      <c r="BZ26" s="44">
        <f t="shared" si="40"/>
        <v>0</v>
      </c>
      <c r="CA26" s="44">
        <f t="shared" si="40"/>
        <v>13</v>
      </c>
      <c r="CB26" s="8">
        <f t="shared" si="41"/>
        <v>0</v>
      </c>
      <c r="CC26" s="50">
        <f t="shared" si="42"/>
        <v>0</v>
      </c>
      <c r="CE26" s="44">
        <f t="shared" si="43"/>
        <v>0</v>
      </c>
      <c r="CF26" s="44">
        <f t="shared" si="43"/>
        <v>13</v>
      </c>
      <c r="CG26" s="8">
        <f t="shared" si="44"/>
        <v>0</v>
      </c>
      <c r="CH26" s="50">
        <f t="shared" si="45"/>
        <v>0</v>
      </c>
      <c r="CJ26" s="44">
        <f t="shared" si="46"/>
        <v>0</v>
      </c>
      <c r="CK26" s="44">
        <f t="shared" si="46"/>
        <v>13</v>
      </c>
      <c r="CL26" s="8">
        <f t="shared" si="47"/>
        <v>0</v>
      </c>
      <c r="CM26" s="50">
        <f t="shared" si="48"/>
        <v>0</v>
      </c>
      <c r="CO26" s="44">
        <f t="shared" si="49"/>
        <v>0</v>
      </c>
      <c r="CP26" s="44">
        <f t="shared" si="49"/>
        <v>13</v>
      </c>
      <c r="CQ26" s="8">
        <f t="shared" si="50"/>
        <v>0</v>
      </c>
      <c r="CR26" s="50">
        <f t="shared" si="51"/>
        <v>0</v>
      </c>
      <c r="CT26" s="44">
        <f t="shared" si="52"/>
        <v>0</v>
      </c>
      <c r="CU26" s="44">
        <f t="shared" si="52"/>
        <v>13</v>
      </c>
      <c r="CV26" s="8">
        <f t="shared" si="53"/>
        <v>0</v>
      </c>
      <c r="CW26" s="50">
        <f t="shared" si="54"/>
        <v>0</v>
      </c>
      <c r="CY26" s="44">
        <f t="shared" si="55"/>
        <v>0</v>
      </c>
      <c r="CZ26" s="44">
        <f t="shared" si="55"/>
        <v>13</v>
      </c>
      <c r="DA26" s="8">
        <f t="shared" si="56"/>
        <v>0</v>
      </c>
      <c r="DB26" s="50">
        <f t="shared" si="57"/>
        <v>0</v>
      </c>
      <c r="DD26" s="44">
        <f t="shared" si="58"/>
        <v>0</v>
      </c>
      <c r="DE26" s="44">
        <f t="shared" si="58"/>
        <v>13</v>
      </c>
      <c r="DF26" s="8">
        <f t="shared" si="59"/>
        <v>0</v>
      </c>
      <c r="DG26" s="50">
        <f t="shared" si="60"/>
        <v>0</v>
      </c>
      <c r="DI26" s="44">
        <f t="shared" si="61"/>
        <v>0</v>
      </c>
      <c r="DJ26" s="44">
        <f t="shared" si="61"/>
        <v>13</v>
      </c>
      <c r="DK26" s="8">
        <f t="shared" si="62"/>
        <v>0</v>
      </c>
      <c r="DL26" s="50">
        <f t="shared" si="63"/>
        <v>0</v>
      </c>
      <c r="DN26" s="44">
        <f t="shared" si="64"/>
        <v>0</v>
      </c>
      <c r="DO26" s="44">
        <f t="shared" si="64"/>
        <v>13</v>
      </c>
      <c r="DP26" s="8">
        <f t="shared" si="65"/>
        <v>0</v>
      </c>
      <c r="DQ26" s="50">
        <f t="shared" si="66"/>
        <v>0</v>
      </c>
      <c r="DS26" s="52">
        <f t="shared" si="67"/>
        <v>0</v>
      </c>
      <c r="DT26" s="50">
        <f t="shared" si="68"/>
        <v>0</v>
      </c>
      <c r="DU26" s="52">
        <v>0</v>
      </c>
      <c r="DV26" s="50">
        <f t="shared" si="69"/>
        <v>0</v>
      </c>
      <c r="DW26" s="51">
        <f t="shared" si="70"/>
        <v>0</v>
      </c>
      <c r="DX26" s="53">
        <f t="shared" si="70"/>
        <v>0</v>
      </c>
      <c r="DY26" s="307" t="str">
        <f t="shared" si="0"/>
        <v>Microscopist</v>
      </c>
    </row>
    <row r="27" spans="1:129" ht="18" customHeight="1" x14ac:dyDescent="0.3">
      <c r="B27" s="268" t="s">
        <v>42</v>
      </c>
      <c r="C27" s="268" t="s">
        <v>43</v>
      </c>
      <c r="D27" s="269">
        <v>48406</v>
      </c>
      <c r="E27" s="263">
        <f t="shared" si="1"/>
        <v>1273.8421052631579</v>
      </c>
      <c r="F27" s="263" t="s">
        <v>30</v>
      </c>
      <c r="G27" s="263" t="s">
        <v>31</v>
      </c>
      <c r="H27" s="270" t="s">
        <v>30</v>
      </c>
      <c r="I27" s="56" t="s">
        <v>409</v>
      </c>
      <c r="J27" s="265">
        <v>1</v>
      </c>
      <c r="K27" s="264" t="s">
        <v>33</v>
      </c>
      <c r="L27" s="271"/>
      <c r="M27" s="49">
        <v>0</v>
      </c>
      <c r="N27" s="214">
        <v>13</v>
      </c>
      <c r="O27" s="8">
        <f t="shared" si="2"/>
        <v>0</v>
      </c>
      <c r="P27" s="50">
        <f t="shared" si="3"/>
        <v>0</v>
      </c>
      <c r="R27" s="44">
        <f t="shared" si="4"/>
        <v>0</v>
      </c>
      <c r="S27" s="201">
        <f t="shared" si="4"/>
        <v>13</v>
      </c>
      <c r="T27" s="8">
        <f t="shared" si="5"/>
        <v>0</v>
      </c>
      <c r="U27" s="50">
        <f t="shared" si="6"/>
        <v>0</v>
      </c>
      <c r="W27" s="44">
        <f t="shared" si="7"/>
        <v>0</v>
      </c>
      <c r="X27" s="44">
        <f t="shared" si="7"/>
        <v>13</v>
      </c>
      <c r="Y27" s="8">
        <f t="shared" si="8"/>
        <v>0</v>
      </c>
      <c r="Z27" s="50">
        <f t="shared" si="9"/>
        <v>0</v>
      </c>
      <c r="AB27" s="44">
        <f t="shared" si="10"/>
        <v>0</v>
      </c>
      <c r="AC27" s="44">
        <f t="shared" si="10"/>
        <v>13</v>
      </c>
      <c r="AD27" s="8">
        <f t="shared" si="11"/>
        <v>0</v>
      </c>
      <c r="AE27" s="50">
        <f t="shared" si="12"/>
        <v>0</v>
      </c>
      <c r="AG27" s="44">
        <f t="shared" si="13"/>
        <v>0</v>
      </c>
      <c r="AH27" s="44">
        <f t="shared" si="13"/>
        <v>13</v>
      </c>
      <c r="AI27" s="8">
        <f t="shared" si="14"/>
        <v>0</v>
      </c>
      <c r="AJ27" s="50">
        <f t="shared" si="15"/>
        <v>0</v>
      </c>
      <c r="AL27" s="44">
        <f t="shared" si="16"/>
        <v>0</v>
      </c>
      <c r="AM27" s="44">
        <f t="shared" si="16"/>
        <v>13</v>
      </c>
      <c r="AN27" s="8">
        <f t="shared" si="17"/>
        <v>0</v>
      </c>
      <c r="AO27" s="50">
        <f t="shared" si="18"/>
        <v>0</v>
      </c>
      <c r="AQ27" s="44">
        <f t="shared" si="19"/>
        <v>0</v>
      </c>
      <c r="AR27" s="44">
        <f t="shared" si="19"/>
        <v>13</v>
      </c>
      <c r="AS27" s="8">
        <f t="shared" si="20"/>
        <v>0</v>
      </c>
      <c r="AT27" s="50">
        <f t="shared" si="21"/>
        <v>0</v>
      </c>
      <c r="AV27" s="44">
        <f t="shared" si="22"/>
        <v>0</v>
      </c>
      <c r="AW27" s="44">
        <f t="shared" si="22"/>
        <v>13</v>
      </c>
      <c r="AX27" s="8">
        <f t="shared" si="23"/>
        <v>0</v>
      </c>
      <c r="AY27" s="50">
        <f t="shared" si="24"/>
        <v>0</v>
      </c>
      <c r="BA27" s="44">
        <f t="shared" si="25"/>
        <v>0</v>
      </c>
      <c r="BB27" s="44">
        <f t="shared" si="25"/>
        <v>13</v>
      </c>
      <c r="BC27" s="8">
        <f t="shared" si="26"/>
        <v>0</v>
      </c>
      <c r="BD27" s="50">
        <f t="shared" si="27"/>
        <v>0</v>
      </c>
      <c r="BF27" s="44">
        <f t="shared" si="28"/>
        <v>0</v>
      </c>
      <c r="BG27" s="44">
        <f t="shared" si="28"/>
        <v>13</v>
      </c>
      <c r="BH27" s="8">
        <f t="shared" si="29"/>
        <v>0</v>
      </c>
      <c r="BI27" s="50">
        <f t="shared" si="30"/>
        <v>0</v>
      </c>
      <c r="BK27" s="44">
        <f t="shared" si="31"/>
        <v>0</v>
      </c>
      <c r="BL27" s="44">
        <f t="shared" si="31"/>
        <v>13</v>
      </c>
      <c r="BM27" s="8">
        <f t="shared" si="32"/>
        <v>0</v>
      </c>
      <c r="BN27" s="50">
        <f t="shared" si="33"/>
        <v>0</v>
      </c>
      <c r="BP27" s="44">
        <f t="shared" si="34"/>
        <v>0</v>
      </c>
      <c r="BQ27" s="44">
        <f t="shared" si="34"/>
        <v>13</v>
      </c>
      <c r="BR27" s="8">
        <f t="shared" si="35"/>
        <v>0</v>
      </c>
      <c r="BS27" s="50">
        <f t="shared" si="36"/>
        <v>0</v>
      </c>
      <c r="BU27" s="44">
        <f t="shared" si="37"/>
        <v>0</v>
      </c>
      <c r="BV27" s="44">
        <f t="shared" si="37"/>
        <v>13</v>
      </c>
      <c r="BW27" s="8">
        <f t="shared" si="38"/>
        <v>0</v>
      </c>
      <c r="BX27" s="50">
        <f t="shared" si="39"/>
        <v>0</v>
      </c>
      <c r="BZ27" s="44">
        <f t="shared" si="40"/>
        <v>0</v>
      </c>
      <c r="CA27" s="44">
        <f t="shared" si="40"/>
        <v>13</v>
      </c>
      <c r="CB27" s="8">
        <f t="shared" si="41"/>
        <v>0</v>
      </c>
      <c r="CC27" s="50">
        <f t="shared" si="42"/>
        <v>0</v>
      </c>
      <c r="CE27" s="44">
        <f t="shared" si="43"/>
        <v>0</v>
      </c>
      <c r="CF27" s="44">
        <f t="shared" si="43"/>
        <v>13</v>
      </c>
      <c r="CG27" s="8">
        <f t="shared" si="44"/>
        <v>0</v>
      </c>
      <c r="CH27" s="50">
        <f t="shared" si="45"/>
        <v>0</v>
      </c>
      <c r="CJ27" s="44">
        <f t="shared" si="46"/>
        <v>0</v>
      </c>
      <c r="CK27" s="44">
        <f t="shared" si="46"/>
        <v>13</v>
      </c>
      <c r="CL27" s="8">
        <f t="shared" si="47"/>
        <v>0</v>
      </c>
      <c r="CM27" s="50">
        <f t="shared" si="48"/>
        <v>0</v>
      </c>
      <c r="CO27" s="44">
        <f t="shared" si="49"/>
        <v>0</v>
      </c>
      <c r="CP27" s="44">
        <f t="shared" si="49"/>
        <v>13</v>
      </c>
      <c r="CQ27" s="8">
        <f t="shared" si="50"/>
        <v>0</v>
      </c>
      <c r="CR27" s="50">
        <f t="shared" si="51"/>
        <v>0</v>
      </c>
      <c r="CT27" s="44">
        <f t="shared" si="52"/>
        <v>0</v>
      </c>
      <c r="CU27" s="44">
        <f t="shared" si="52"/>
        <v>13</v>
      </c>
      <c r="CV27" s="8">
        <f t="shared" si="53"/>
        <v>0</v>
      </c>
      <c r="CW27" s="50">
        <f t="shared" si="54"/>
        <v>0</v>
      </c>
      <c r="CY27" s="44">
        <f t="shared" si="55"/>
        <v>0</v>
      </c>
      <c r="CZ27" s="44">
        <f t="shared" si="55"/>
        <v>13</v>
      </c>
      <c r="DA27" s="8">
        <f t="shared" si="56"/>
        <v>0</v>
      </c>
      <c r="DB27" s="50">
        <f t="shared" si="57"/>
        <v>0</v>
      </c>
      <c r="DD27" s="44">
        <f t="shared" si="58"/>
        <v>0</v>
      </c>
      <c r="DE27" s="44">
        <f t="shared" si="58"/>
        <v>13</v>
      </c>
      <c r="DF27" s="8">
        <f t="shared" si="59"/>
        <v>0</v>
      </c>
      <c r="DG27" s="50">
        <f t="shared" si="60"/>
        <v>0</v>
      </c>
      <c r="DI27" s="44">
        <f t="shared" si="61"/>
        <v>0</v>
      </c>
      <c r="DJ27" s="44">
        <f t="shared" si="61"/>
        <v>13</v>
      </c>
      <c r="DK27" s="8">
        <f t="shared" si="62"/>
        <v>0</v>
      </c>
      <c r="DL27" s="50">
        <f t="shared" si="63"/>
        <v>0</v>
      </c>
      <c r="DN27" s="44">
        <f t="shared" si="64"/>
        <v>0</v>
      </c>
      <c r="DO27" s="44">
        <f t="shared" si="64"/>
        <v>13</v>
      </c>
      <c r="DP27" s="8">
        <f t="shared" si="65"/>
        <v>0</v>
      </c>
      <c r="DQ27" s="50">
        <f t="shared" si="66"/>
        <v>0</v>
      </c>
      <c r="DS27" s="52">
        <f t="shared" si="67"/>
        <v>0</v>
      </c>
      <c r="DT27" s="50">
        <f t="shared" si="68"/>
        <v>0</v>
      </c>
      <c r="DU27" s="52">
        <v>0</v>
      </c>
      <c r="DV27" s="50">
        <f t="shared" si="69"/>
        <v>0</v>
      </c>
      <c r="DW27" s="51">
        <f t="shared" si="70"/>
        <v>0</v>
      </c>
      <c r="DX27" s="53">
        <f t="shared" si="70"/>
        <v>0</v>
      </c>
      <c r="DY27" s="307" t="str">
        <f t="shared" si="0"/>
        <v>Lab Technician</v>
      </c>
    </row>
    <row r="28" spans="1:129" ht="18" customHeight="1" x14ac:dyDescent="0.3">
      <c r="A28" s="6"/>
      <c r="B28" s="54" t="s">
        <v>44</v>
      </c>
      <c r="C28" s="54" t="s">
        <v>45</v>
      </c>
      <c r="D28" s="239">
        <v>9411</v>
      </c>
      <c r="E28" s="263">
        <f t="shared" si="1"/>
        <v>247.65789473684211</v>
      </c>
      <c r="F28" s="263" t="s">
        <v>30</v>
      </c>
      <c r="G28" s="263" t="s">
        <v>31</v>
      </c>
      <c r="H28" s="58" t="s">
        <v>30</v>
      </c>
      <c r="I28" s="56" t="s">
        <v>32</v>
      </c>
      <c r="J28" s="265">
        <v>1</v>
      </c>
      <c r="K28" s="264" t="s">
        <v>33</v>
      </c>
      <c r="L28" s="57"/>
      <c r="M28" s="49">
        <v>1</v>
      </c>
      <c r="N28" s="214">
        <v>13</v>
      </c>
      <c r="O28" s="8">
        <f t="shared" si="2"/>
        <v>122343</v>
      </c>
      <c r="P28" s="50">
        <f t="shared" si="3"/>
        <v>3219.5526315789475</v>
      </c>
      <c r="R28" s="44">
        <f t="shared" si="4"/>
        <v>1</v>
      </c>
      <c r="S28" s="201">
        <f t="shared" si="4"/>
        <v>13</v>
      </c>
      <c r="T28" s="8">
        <f t="shared" si="5"/>
        <v>122343</v>
      </c>
      <c r="U28" s="50">
        <f t="shared" si="6"/>
        <v>3219.5526315789475</v>
      </c>
      <c r="W28" s="44">
        <f t="shared" si="7"/>
        <v>1</v>
      </c>
      <c r="X28" s="44">
        <f t="shared" si="7"/>
        <v>13</v>
      </c>
      <c r="Y28" s="8">
        <f t="shared" si="8"/>
        <v>122343</v>
      </c>
      <c r="Z28" s="50">
        <f t="shared" si="9"/>
        <v>3219.5526315789475</v>
      </c>
      <c r="AB28" s="44">
        <f t="shared" si="10"/>
        <v>1</v>
      </c>
      <c r="AC28" s="44">
        <f t="shared" si="10"/>
        <v>13</v>
      </c>
      <c r="AD28" s="8">
        <f t="shared" si="11"/>
        <v>122343</v>
      </c>
      <c r="AE28" s="50">
        <f t="shared" si="12"/>
        <v>3219.5526315789475</v>
      </c>
      <c r="AG28" s="44">
        <f t="shared" si="13"/>
        <v>1</v>
      </c>
      <c r="AH28" s="44">
        <f t="shared" si="13"/>
        <v>13</v>
      </c>
      <c r="AI28" s="8">
        <f t="shared" si="14"/>
        <v>122343</v>
      </c>
      <c r="AJ28" s="50">
        <f t="shared" si="15"/>
        <v>3219.5526315789475</v>
      </c>
      <c r="AL28" s="44">
        <f t="shared" si="16"/>
        <v>1</v>
      </c>
      <c r="AM28" s="44">
        <f t="shared" si="16"/>
        <v>13</v>
      </c>
      <c r="AN28" s="8">
        <f t="shared" si="17"/>
        <v>122343</v>
      </c>
      <c r="AO28" s="50">
        <f t="shared" si="18"/>
        <v>3219.5526315789475</v>
      </c>
      <c r="AQ28" s="44">
        <f t="shared" si="19"/>
        <v>1</v>
      </c>
      <c r="AR28" s="44">
        <f t="shared" si="19"/>
        <v>13</v>
      </c>
      <c r="AS28" s="8">
        <f t="shared" si="20"/>
        <v>122343</v>
      </c>
      <c r="AT28" s="50">
        <f t="shared" si="21"/>
        <v>3219.5526315789475</v>
      </c>
      <c r="AV28" s="44">
        <f t="shared" si="22"/>
        <v>1</v>
      </c>
      <c r="AW28" s="44">
        <f t="shared" si="22"/>
        <v>13</v>
      </c>
      <c r="AX28" s="8">
        <f t="shared" si="23"/>
        <v>122343</v>
      </c>
      <c r="AY28" s="50">
        <f t="shared" si="24"/>
        <v>3219.5526315789475</v>
      </c>
      <c r="BA28" s="44">
        <f t="shared" si="25"/>
        <v>1</v>
      </c>
      <c r="BB28" s="44">
        <f t="shared" si="25"/>
        <v>13</v>
      </c>
      <c r="BC28" s="8">
        <f t="shared" si="26"/>
        <v>122343</v>
      </c>
      <c r="BD28" s="50">
        <f t="shared" si="27"/>
        <v>3219.5526315789475</v>
      </c>
      <c r="BF28" s="44">
        <f t="shared" si="28"/>
        <v>1</v>
      </c>
      <c r="BG28" s="44">
        <f t="shared" si="28"/>
        <v>13</v>
      </c>
      <c r="BH28" s="8">
        <f t="shared" si="29"/>
        <v>122343</v>
      </c>
      <c r="BI28" s="50">
        <f t="shared" si="30"/>
        <v>3219.5526315789475</v>
      </c>
      <c r="BK28" s="44">
        <f t="shared" si="31"/>
        <v>1</v>
      </c>
      <c r="BL28" s="44">
        <f t="shared" si="31"/>
        <v>13</v>
      </c>
      <c r="BM28" s="8">
        <f t="shared" si="32"/>
        <v>122343</v>
      </c>
      <c r="BN28" s="50">
        <f t="shared" si="33"/>
        <v>3219.5526315789475</v>
      </c>
      <c r="BP28" s="44">
        <f t="shared" si="34"/>
        <v>1</v>
      </c>
      <c r="BQ28" s="44">
        <f t="shared" si="34"/>
        <v>13</v>
      </c>
      <c r="BR28" s="8">
        <f t="shared" si="35"/>
        <v>122343</v>
      </c>
      <c r="BS28" s="50">
        <f t="shared" si="36"/>
        <v>3219.5526315789475</v>
      </c>
      <c r="BU28" s="44">
        <f t="shared" si="37"/>
        <v>1</v>
      </c>
      <c r="BV28" s="44">
        <f t="shared" si="37"/>
        <v>13</v>
      </c>
      <c r="BW28" s="8">
        <f t="shared" si="38"/>
        <v>122343</v>
      </c>
      <c r="BX28" s="50">
        <f t="shared" si="39"/>
        <v>3219.5526315789475</v>
      </c>
      <c r="BZ28" s="44">
        <f t="shared" si="40"/>
        <v>1</v>
      </c>
      <c r="CA28" s="44">
        <f t="shared" si="40"/>
        <v>13</v>
      </c>
      <c r="CB28" s="8">
        <f t="shared" si="41"/>
        <v>122343</v>
      </c>
      <c r="CC28" s="50">
        <f t="shared" si="42"/>
        <v>3219.5526315789475</v>
      </c>
      <c r="CE28" s="44">
        <f t="shared" si="43"/>
        <v>1</v>
      </c>
      <c r="CF28" s="44">
        <f t="shared" si="43"/>
        <v>13</v>
      </c>
      <c r="CG28" s="8">
        <f t="shared" si="44"/>
        <v>122343</v>
      </c>
      <c r="CH28" s="50">
        <f t="shared" si="45"/>
        <v>3219.5526315789475</v>
      </c>
      <c r="CJ28" s="44">
        <f t="shared" si="46"/>
        <v>1</v>
      </c>
      <c r="CK28" s="44">
        <f t="shared" si="46"/>
        <v>13</v>
      </c>
      <c r="CL28" s="8">
        <f t="shared" si="47"/>
        <v>122343</v>
      </c>
      <c r="CM28" s="50">
        <f t="shared" si="48"/>
        <v>3219.5526315789475</v>
      </c>
      <c r="CO28" s="44">
        <f t="shared" si="49"/>
        <v>1</v>
      </c>
      <c r="CP28" s="44">
        <f t="shared" si="49"/>
        <v>13</v>
      </c>
      <c r="CQ28" s="8">
        <f t="shared" si="50"/>
        <v>122343</v>
      </c>
      <c r="CR28" s="50">
        <f t="shared" si="51"/>
        <v>3219.5526315789475</v>
      </c>
      <c r="CT28" s="44">
        <f t="shared" si="52"/>
        <v>1</v>
      </c>
      <c r="CU28" s="44">
        <f t="shared" si="52"/>
        <v>13</v>
      </c>
      <c r="CV28" s="8">
        <f t="shared" si="53"/>
        <v>122343</v>
      </c>
      <c r="CW28" s="50">
        <f t="shared" si="54"/>
        <v>3219.5526315789475</v>
      </c>
      <c r="CY28" s="44">
        <f t="shared" si="55"/>
        <v>1</v>
      </c>
      <c r="CZ28" s="44">
        <f t="shared" si="55"/>
        <v>13</v>
      </c>
      <c r="DA28" s="8">
        <f t="shared" si="56"/>
        <v>122343</v>
      </c>
      <c r="DB28" s="50">
        <f t="shared" si="57"/>
        <v>3219.5526315789475</v>
      </c>
      <c r="DD28" s="44">
        <f t="shared" si="58"/>
        <v>1</v>
      </c>
      <c r="DE28" s="44">
        <f t="shared" si="58"/>
        <v>13</v>
      </c>
      <c r="DF28" s="8">
        <f t="shared" si="59"/>
        <v>122343</v>
      </c>
      <c r="DG28" s="50">
        <f t="shared" si="60"/>
        <v>3219.5526315789475</v>
      </c>
      <c r="DI28" s="44">
        <f t="shared" si="61"/>
        <v>1</v>
      </c>
      <c r="DJ28" s="44">
        <f t="shared" si="61"/>
        <v>13</v>
      </c>
      <c r="DK28" s="8">
        <f t="shared" si="62"/>
        <v>122343</v>
      </c>
      <c r="DL28" s="50">
        <f t="shared" si="63"/>
        <v>3219.5526315789475</v>
      </c>
      <c r="DN28" s="44">
        <f t="shared" si="64"/>
        <v>1</v>
      </c>
      <c r="DO28" s="44">
        <f t="shared" si="64"/>
        <v>13</v>
      </c>
      <c r="DP28" s="8">
        <f t="shared" si="65"/>
        <v>122343</v>
      </c>
      <c r="DQ28" s="50">
        <f t="shared" si="66"/>
        <v>3219.5526315789475</v>
      </c>
      <c r="DS28" s="52">
        <f t="shared" si="67"/>
        <v>2691546</v>
      </c>
      <c r="DT28" s="50">
        <f t="shared" si="68"/>
        <v>70830.15789473684</v>
      </c>
      <c r="DU28" s="52">
        <v>0</v>
      </c>
      <c r="DV28" s="50">
        <f t="shared" si="69"/>
        <v>0</v>
      </c>
      <c r="DW28" s="51">
        <f t="shared" si="70"/>
        <v>2691546</v>
      </c>
      <c r="DX28" s="53">
        <f t="shared" si="70"/>
        <v>70830.15789473684</v>
      </c>
      <c r="DY28" s="307" t="str">
        <f t="shared" si="0"/>
        <v>Data entry department</v>
      </c>
    </row>
    <row r="29" spans="1:129" ht="18" customHeight="1" x14ac:dyDescent="0.3">
      <c r="B29" s="54" t="s">
        <v>46</v>
      </c>
      <c r="C29" s="54"/>
      <c r="D29" s="239">
        <v>50462</v>
      </c>
      <c r="E29" s="263">
        <f t="shared" si="1"/>
        <v>1327.9473684210527</v>
      </c>
      <c r="F29" s="263" t="s">
        <v>30</v>
      </c>
      <c r="G29" s="263" t="s">
        <v>31</v>
      </c>
      <c r="H29" s="56" t="s">
        <v>30</v>
      </c>
      <c r="I29" s="56" t="s">
        <v>32</v>
      </c>
      <c r="J29" s="265">
        <v>1</v>
      </c>
      <c r="K29" s="264" t="s">
        <v>33</v>
      </c>
      <c r="L29" s="57"/>
      <c r="M29" s="49">
        <v>0</v>
      </c>
      <c r="N29" s="214">
        <v>13</v>
      </c>
      <c r="O29" s="8">
        <f t="shared" si="2"/>
        <v>0</v>
      </c>
      <c r="P29" s="50">
        <f t="shared" si="3"/>
        <v>0</v>
      </c>
      <c r="R29" s="44">
        <f t="shared" si="4"/>
        <v>0</v>
      </c>
      <c r="S29" s="201">
        <f t="shared" si="4"/>
        <v>13</v>
      </c>
      <c r="T29" s="8">
        <f t="shared" si="5"/>
        <v>0</v>
      </c>
      <c r="U29" s="50">
        <f t="shared" si="6"/>
        <v>0</v>
      </c>
      <c r="W29" s="44">
        <f t="shared" si="7"/>
        <v>0</v>
      </c>
      <c r="X29" s="44">
        <f t="shared" si="7"/>
        <v>13</v>
      </c>
      <c r="Y29" s="8">
        <f t="shared" si="8"/>
        <v>0</v>
      </c>
      <c r="Z29" s="50">
        <f t="shared" si="9"/>
        <v>0</v>
      </c>
      <c r="AB29" s="44">
        <f t="shared" si="10"/>
        <v>0</v>
      </c>
      <c r="AC29" s="44">
        <f t="shared" si="10"/>
        <v>13</v>
      </c>
      <c r="AD29" s="8">
        <f t="shared" si="11"/>
        <v>0</v>
      </c>
      <c r="AE29" s="50">
        <f t="shared" si="12"/>
        <v>0</v>
      </c>
      <c r="AG29" s="44">
        <f t="shared" si="13"/>
        <v>0</v>
      </c>
      <c r="AH29" s="44">
        <f t="shared" si="13"/>
        <v>13</v>
      </c>
      <c r="AI29" s="8">
        <f t="shared" si="14"/>
        <v>0</v>
      </c>
      <c r="AJ29" s="50">
        <f t="shared" si="15"/>
        <v>0</v>
      </c>
      <c r="AL29" s="44">
        <f t="shared" si="16"/>
        <v>0</v>
      </c>
      <c r="AM29" s="44">
        <f t="shared" si="16"/>
        <v>13</v>
      </c>
      <c r="AN29" s="8">
        <f t="shared" si="17"/>
        <v>0</v>
      </c>
      <c r="AO29" s="50">
        <f t="shared" si="18"/>
        <v>0</v>
      </c>
      <c r="AQ29" s="44">
        <f t="shared" si="19"/>
        <v>0</v>
      </c>
      <c r="AR29" s="44">
        <f t="shared" si="19"/>
        <v>13</v>
      </c>
      <c r="AS29" s="8">
        <f t="shared" si="20"/>
        <v>0</v>
      </c>
      <c r="AT29" s="50">
        <f t="shared" si="21"/>
        <v>0</v>
      </c>
      <c r="AV29" s="44">
        <f t="shared" si="22"/>
        <v>0</v>
      </c>
      <c r="AW29" s="44">
        <f t="shared" si="22"/>
        <v>13</v>
      </c>
      <c r="AX29" s="8">
        <f t="shared" si="23"/>
        <v>0</v>
      </c>
      <c r="AY29" s="50">
        <f t="shared" si="24"/>
        <v>0</v>
      </c>
      <c r="BA29" s="44">
        <f t="shared" si="25"/>
        <v>0</v>
      </c>
      <c r="BB29" s="44">
        <f t="shared" si="25"/>
        <v>13</v>
      </c>
      <c r="BC29" s="8">
        <f t="shared" si="26"/>
        <v>0</v>
      </c>
      <c r="BD29" s="50">
        <f t="shared" si="27"/>
        <v>0</v>
      </c>
      <c r="BF29" s="44">
        <f t="shared" si="28"/>
        <v>0</v>
      </c>
      <c r="BG29" s="44">
        <f t="shared" si="28"/>
        <v>13</v>
      </c>
      <c r="BH29" s="8">
        <f t="shared" si="29"/>
        <v>0</v>
      </c>
      <c r="BI29" s="50">
        <f t="shared" si="30"/>
        <v>0</v>
      </c>
      <c r="BK29" s="44">
        <f t="shared" si="31"/>
        <v>0</v>
      </c>
      <c r="BL29" s="44">
        <f t="shared" si="31"/>
        <v>13</v>
      </c>
      <c r="BM29" s="8">
        <f t="shared" si="32"/>
        <v>0</v>
      </c>
      <c r="BN29" s="50">
        <f t="shared" si="33"/>
        <v>0</v>
      </c>
      <c r="BP29" s="44">
        <f t="shared" si="34"/>
        <v>0</v>
      </c>
      <c r="BQ29" s="44">
        <f t="shared" si="34"/>
        <v>13</v>
      </c>
      <c r="BR29" s="8">
        <f t="shared" si="35"/>
        <v>0</v>
      </c>
      <c r="BS29" s="50">
        <f t="shared" si="36"/>
        <v>0</v>
      </c>
      <c r="BU29" s="44">
        <f t="shared" si="37"/>
        <v>0</v>
      </c>
      <c r="BV29" s="44">
        <f t="shared" si="37"/>
        <v>13</v>
      </c>
      <c r="BW29" s="8">
        <f t="shared" si="38"/>
        <v>0</v>
      </c>
      <c r="BX29" s="50">
        <f t="shared" si="39"/>
        <v>0</v>
      </c>
      <c r="BZ29" s="44">
        <f t="shared" si="40"/>
        <v>0</v>
      </c>
      <c r="CA29" s="44">
        <f t="shared" si="40"/>
        <v>13</v>
      </c>
      <c r="CB29" s="8">
        <f t="shared" si="41"/>
        <v>0</v>
      </c>
      <c r="CC29" s="50">
        <f t="shared" si="42"/>
        <v>0</v>
      </c>
      <c r="CE29" s="44">
        <f t="shared" si="43"/>
        <v>0</v>
      </c>
      <c r="CF29" s="44">
        <f t="shared" si="43"/>
        <v>13</v>
      </c>
      <c r="CG29" s="8">
        <f t="shared" si="44"/>
        <v>0</v>
      </c>
      <c r="CH29" s="50">
        <f t="shared" si="45"/>
        <v>0</v>
      </c>
      <c r="CJ29" s="44">
        <f t="shared" si="46"/>
        <v>0</v>
      </c>
      <c r="CK29" s="44">
        <f t="shared" si="46"/>
        <v>13</v>
      </c>
      <c r="CL29" s="8">
        <f t="shared" si="47"/>
        <v>0</v>
      </c>
      <c r="CM29" s="50">
        <f t="shared" si="48"/>
        <v>0</v>
      </c>
      <c r="CO29" s="44">
        <f t="shared" si="49"/>
        <v>0</v>
      </c>
      <c r="CP29" s="44">
        <f t="shared" si="49"/>
        <v>13</v>
      </c>
      <c r="CQ29" s="8">
        <f t="shared" si="50"/>
        <v>0</v>
      </c>
      <c r="CR29" s="50">
        <f t="shared" si="51"/>
        <v>0</v>
      </c>
      <c r="CT29" s="44">
        <f t="shared" si="52"/>
        <v>0</v>
      </c>
      <c r="CU29" s="44">
        <f t="shared" si="52"/>
        <v>13</v>
      </c>
      <c r="CV29" s="8">
        <f t="shared" si="53"/>
        <v>0</v>
      </c>
      <c r="CW29" s="50">
        <f t="shared" si="54"/>
        <v>0</v>
      </c>
      <c r="CY29" s="44">
        <f t="shared" si="55"/>
        <v>0</v>
      </c>
      <c r="CZ29" s="44">
        <f t="shared" si="55"/>
        <v>13</v>
      </c>
      <c r="DA29" s="8">
        <f t="shared" si="56"/>
        <v>0</v>
      </c>
      <c r="DB29" s="50">
        <f t="shared" si="57"/>
        <v>0</v>
      </c>
      <c r="DD29" s="44">
        <f t="shared" si="58"/>
        <v>0</v>
      </c>
      <c r="DE29" s="44">
        <f t="shared" si="58"/>
        <v>13</v>
      </c>
      <c r="DF29" s="8">
        <f t="shared" si="59"/>
        <v>0</v>
      </c>
      <c r="DG29" s="50">
        <f t="shared" si="60"/>
        <v>0</v>
      </c>
      <c r="DI29" s="44">
        <f t="shared" si="61"/>
        <v>0</v>
      </c>
      <c r="DJ29" s="44">
        <f t="shared" si="61"/>
        <v>13</v>
      </c>
      <c r="DK29" s="8">
        <f t="shared" si="62"/>
        <v>0</v>
      </c>
      <c r="DL29" s="50">
        <f t="shared" si="63"/>
        <v>0</v>
      </c>
      <c r="DN29" s="44">
        <f t="shared" si="64"/>
        <v>0</v>
      </c>
      <c r="DO29" s="44">
        <f t="shared" si="64"/>
        <v>13</v>
      </c>
      <c r="DP29" s="8">
        <f t="shared" si="65"/>
        <v>0</v>
      </c>
      <c r="DQ29" s="50">
        <f t="shared" si="66"/>
        <v>0</v>
      </c>
      <c r="DS29" s="52">
        <f t="shared" si="67"/>
        <v>0</v>
      </c>
      <c r="DT29" s="50">
        <f t="shared" si="68"/>
        <v>0</v>
      </c>
      <c r="DU29" s="52">
        <v>0</v>
      </c>
      <c r="DV29" s="50">
        <f t="shared" si="69"/>
        <v>0</v>
      </c>
      <c r="DW29" s="51">
        <f>+DS29+DU29</f>
        <v>0</v>
      </c>
      <c r="DX29" s="53">
        <f t="shared" si="70"/>
        <v>0</v>
      </c>
      <c r="DY29" s="307" t="str">
        <f t="shared" si="0"/>
        <v>Quality Control Technician</v>
      </c>
    </row>
    <row r="30" spans="1:129" ht="18" customHeight="1" x14ac:dyDescent="0.3">
      <c r="B30" s="54" t="s">
        <v>47</v>
      </c>
      <c r="C30" s="54" t="s">
        <v>48</v>
      </c>
      <c r="D30" s="239">
        <f>68712*J30</f>
        <v>34356</v>
      </c>
      <c r="E30" s="263">
        <f t="shared" si="1"/>
        <v>904.10526315789468</v>
      </c>
      <c r="F30" s="263" t="s">
        <v>30</v>
      </c>
      <c r="G30" s="263" t="s">
        <v>31</v>
      </c>
      <c r="H30" s="56" t="s">
        <v>30</v>
      </c>
      <c r="I30" s="56" t="s">
        <v>32</v>
      </c>
      <c r="J30" s="265">
        <v>0.5</v>
      </c>
      <c r="K30" s="264" t="s">
        <v>33</v>
      </c>
      <c r="L30" s="57"/>
      <c r="M30" s="49">
        <v>0</v>
      </c>
      <c r="N30" s="214">
        <v>13</v>
      </c>
      <c r="O30" s="8">
        <f>$D30*M30*N30</f>
        <v>0</v>
      </c>
      <c r="P30" s="50">
        <f t="shared" si="3"/>
        <v>0</v>
      </c>
      <c r="R30" s="44">
        <f t="shared" si="4"/>
        <v>0</v>
      </c>
      <c r="S30" s="201">
        <f t="shared" si="4"/>
        <v>13</v>
      </c>
      <c r="T30" s="8">
        <f t="shared" si="5"/>
        <v>0</v>
      </c>
      <c r="U30" s="50">
        <f t="shared" si="6"/>
        <v>0</v>
      </c>
      <c r="W30" s="44">
        <f t="shared" si="7"/>
        <v>0</v>
      </c>
      <c r="X30" s="44">
        <f t="shared" si="7"/>
        <v>13</v>
      </c>
      <c r="Y30" s="8">
        <f t="shared" si="8"/>
        <v>0</v>
      </c>
      <c r="Z30" s="50">
        <f t="shared" si="9"/>
        <v>0</v>
      </c>
      <c r="AB30" s="44">
        <f t="shared" si="10"/>
        <v>0</v>
      </c>
      <c r="AC30" s="44">
        <f t="shared" si="10"/>
        <v>13</v>
      </c>
      <c r="AD30" s="8">
        <f t="shared" si="11"/>
        <v>0</v>
      </c>
      <c r="AE30" s="50">
        <f t="shared" si="12"/>
        <v>0</v>
      </c>
      <c r="AG30" s="44">
        <f t="shared" si="13"/>
        <v>0</v>
      </c>
      <c r="AH30" s="44">
        <f t="shared" si="13"/>
        <v>13</v>
      </c>
      <c r="AI30" s="8">
        <f t="shared" si="14"/>
        <v>0</v>
      </c>
      <c r="AJ30" s="50">
        <f t="shared" si="15"/>
        <v>0</v>
      </c>
      <c r="AL30" s="44">
        <f t="shared" si="16"/>
        <v>0</v>
      </c>
      <c r="AM30" s="44">
        <f t="shared" si="16"/>
        <v>13</v>
      </c>
      <c r="AN30" s="8">
        <f t="shared" si="17"/>
        <v>0</v>
      </c>
      <c r="AO30" s="50">
        <f t="shared" si="18"/>
        <v>0</v>
      </c>
      <c r="AQ30" s="44">
        <f t="shared" si="19"/>
        <v>0</v>
      </c>
      <c r="AR30" s="44">
        <f t="shared" si="19"/>
        <v>13</v>
      </c>
      <c r="AS30" s="8">
        <f t="shared" si="20"/>
        <v>0</v>
      </c>
      <c r="AT30" s="50">
        <f t="shared" si="21"/>
        <v>0</v>
      </c>
      <c r="AV30" s="44">
        <f t="shared" si="22"/>
        <v>0</v>
      </c>
      <c r="AW30" s="44">
        <f t="shared" si="22"/>
        <v>13</v>
      </c>
      <c r="AX30" s="8">
        <f t="shared" si="23"/>
        <v>0</v>
      </c>
      <c r="AY30" s="50">
        <f t="shared" si="24"/>
        <v>0</v>
      </c>
      <c r="BA30" s="44">
        <f t="shared" si="25"/>
        <v>0</v>
      </c>
      <c r="BB30" s="44">
        <f t="shared" si="25"/>
        <v>13</v>
      </c>
      <c r="BC30" s="8">
        <f t="shared" si="26"/>
        <v>0</v>
      </c>
      <c r="BD30" s="50">
        <f t="shared" si="27"/>
        <v>0</v>
      </c>
      <c r="BF30" s="44">
        <f t="shared" si="28"/>
        <v>0</v>
      </c>
      <c r="BG30" s="44">
        <f t="shared" si="28"/>
        <v>13</v>
      </c>
      <c r="BH30" s="8">
        <f t="shared" si="29"/>
        <v>0</v>
      </c>
      <c r="BI30" s="50">
        <f t="shared" si="30"/>
        <v>0</v>
      </c>
      <c r="BK30" s="44">
        <f t="shared" si="31"/>
        <v>0</v>
      </c>
      <c r="BL30" s="44">
        <f t="shared" si="31"/>
        <v>13</v>
      </c>
      <c r="BM30" s="8">
        <f t="shared" si="32"/>
        <v>0</v>
      </c>
      <c r="BN30" s="50">
        <f t="shared" si="33"/>
        <v>0</v>
      </c>
      <c r="BP30" s="44">
        <f t="shared" si="34"/>
        <v>0</v>
      </c>
      <c r="BQ30" s="44">
        <f t="shared" si="34"/>
        <v>13</v>
      </c>
      <c r="BR30" s="8">
        <f t="shared" si="35"/>
        <v>0</v>
      </c>
      <c r="BS30" s="50">
        <f t="shared" si="36"/>
        <v>0</v>
      </c>
      <c r="BU30" s="44">
        <f t="shared" si="37"/>
        <v>0</v>
      </c>
      <c r="BV30" s="44">
        <f t="shared" si="37"/>
        <v>13</v>
      </c>
      <c r="BW30" s="8">
        <f t="shared" si="38"/>
        <v>0</v>
      </c>
      <c r="BX30" s="50">
        <f t="shared" si="39"/>
        <v>0</v>
      </c>
      <c r="BZ30" s="44">
        <f t="shared" si="40"/>
        <v>0</v>
      </c>
      <c r="CA30" s="44">
        <f t="shared" si="40"/>
        <v>13</v>
      </c>
      <c r="CB30" s="8">
        <f t="shared" si="41"/>
        <v>0</v>
      </c>
      <c r="CC30" s="50">
        <f t="shared" si="42"/>
        <v>0</v>
      </c>
      <c r="CE30" s="44">
        <f t="shared" si="43"/>
        <v>0</v>
      </c>
      <c r="CF30" s="44">
        <f t="shared" si="43"/>
        <v>13</v>
      </c>
      <c r="CG30" s="8">
        <f t="shared" si="44"/>
        <v>0</v>
      </c>
      <c r="CH30" s="50">
        <f t="shared" si="45"/>
        <v>0</v>
      </c>
      <c r="CJ30" s="44">
        <f t="shared" si="46"/>
        <v>0</v>
      </c>
      <c r="CK30" s="44">
        <f t="shared" si="46"/>
        <v>13</v>
      </c>
      <c r="CL30" s="8">
        <f t="shared" si="47"/>
        <v>0</v>
      </c>
      <c r="CM30" s="50">
        <f t="shared" si="48"/>
        <v>0</v>
      </c>
      <c r="CO30" s="44">
        <f t="shared" si="49"/>
        <v>0</v>
      </c>
      <c r="CP30" s="44">
        <f t="shared" si="49"/>
        <v>13</v>
      </c>
      <c r="CQ30" s="8">
        <f t="shared" si="50"/>
        <v>0</v>
      </c>
      <c r="CR30" s="50">
        <f t="shared" si="51"/>
        <v>0</v>
      </c>
      <c r="CT30" s="44">
        <f t="shared" si="52"/>
        <v>0</v>
      </c>
      <c r="CU30" s="44">
        <f t="shared" si="52"/>
        <v>13</v>
      </c>
      <c r="CV30" s="8">
        <f t="shared" si="53"/>
        <v>0</v>
      </c>
      <c r="CW30" s="50">
        <f t="shared" si="54"/>
        <v>0</v>
      </c>
      <c r="CY30" s="44">
        <f t="shared" si="55"/>
        <v>0</v>
      </c>
      <c r="CZ30" s="44">
        <f t="shared" si="55"/>
        <v>13</v>
      </c>
      <c r="DA30" s="8">
        <f t="shared" si="56"/>
        <v>0</v>
      </c>
      <c r="DB30" s="50">
        <f t="shared" si="57"/>
        <v>0</v>
      </c>
      <c r="DD30" s="44">
        <f t="shared" si="58"/>
        <v>0</v>
      </c>
      <c r="DE30" s="44">
        <f t="shared" si="58"/>
        <v>13</v>
      </c>
      <c r="DF30" s="8">
        <f t="shared" si="59"/>
        <v>0</v>
      </c>
      <c r="DG30" s="50">
        <f t="shared" si="60"/>
        <v>0</v>
      </c>
      <c r="DI30" s="44">
        <f t="shared" si="61"/>
        <v>0</v>
      </c>
      <c r="DJ30" s="44">
        <f t="shared" si="61"/>
        <v>13</v>
      </c>
      <c r="DK30" s="8">
        <f t="shared" si="62"/>
        <v>0</v>
      </c>
      <c r="DL30" s="50">
        <f t="shared" si="63"/>
        <v>0</v>
      </c>
      <c r="DN30" s="44">
        <f t="shared" si="64"/>
        <v>0</v>
      </c>
      <c r="DO30" s="44">
        <f t="shared" si="64"/>
        <v>13</v>
      </c>
      <c r="DP30" s="8">
        <f t="shared" si="65"/>
        <v>0</v>
      </c>
      <c r="DQ30" s="50">
        <f t="shared" si="66"/>
        <v>0</v>
      </c>
      <c r="DS30" s="52">
        <f t="shared" si="67"/>
        <v>0</v>
      </c>
      <c r="DT30" s="50">
        <f t="shared" si="68"/>
        <v>0</v>
      </c>
      <c r="DU30" s="52">
        <v>0</v>
      </c>
      <c r="DV30" s="50">
        <f t="shared" si="69"/>
        <v>0</v>
      </c>
      <c r="DW30" s="51">
        <f>+DS30+DU30</f>
        <v>0</v>
      </c>
      <c r="DX30" s="53">
        <f t="shared" si="70"/>
        <v>0</v>
      </c>
      <c r="DY30" s="307" t="str">
        <f t="shared" si="0"/>
        <v>Data Manager</v>
      </c>
    </row>
    <row r="31" spans="1:129" ht="18" customHeight="1" x14ac:dyDescent="0.3">
      <c r="B31" s="272" t="s">
        <v>49</v>
      </c>
      <c r="C31" s="273"/>
      <c r="D31" s="240">
        <v>11794</v>
      </c>
      <c r="E31" s="263">
        <f t="shared" si="1"/>
        <v>310.36842105263156</v>
      </c>
      <c r="F31" s="274" t="s">
        <v>30</v>
      </c>
      <c r="G31" s="274" t="s">
        <v>31</v>
      </c>
      <c r="H31" s="58" t="s">
        <v>30</v>
      </c>
      <c r="I31" s="56" t="s">
        <v>32</v>
      </c>
      <c r="J31" s="265">
        <v>1</v>
      </c>
      <c r="K31" s="264" t="s">
        <v>33</v>
      </c>
      <c r="L31" s="57"/>
      <c r="M31" s="49">
        <v>1</v>
      </c>
      <c r="N31" s="214">
        <v>13</v>
      </c>
      <c r="O31" s="8">
        <f t="shared" si="2"/>
        <v>153322</v>
      </c>
      <c r="P31" s="50">
        <f t="shared" si="3"/>
        <v>4034.7894736842104</v>
      </c>
      <c r="R31" s="44">
        <f t="shared" si="4"/>
        <v>1</v>
      </c>
      <c r="S31" s="201">
        <f t="shared" si="4"/>
        <v>13</v>
      </c>
      <c r="T31" s="8">
        <f t="shared" si="5"/>
        <v>153322</v>
      </c>
      <c r="U31" s="50">
        <f t="shared" si="6"/>
        <v>4034.7894736842104</v>
      </c>
      <c r="W31" s="44">
        <f t="shared" si="7"/>
        <v>1</v>
      </c>
      <c r="X31" s="44">
        <f t="shared" si="7"/>
        <v>13</v>
      </c>
      <c r="Y31" s="8">
        <f t="shared" si="8"/>
        <v>153322</v>
      </c>
      <c r="Z31" s="50">
        <f t="shared" si="9"/>
        <v>4034.7894736842104</v>
      </c>
      <c r="AB31" s="44">
        <f t="shared" si="10"/>
        <v>1</v>
      </c>
      <c r="AC31" s="44">
        <f t="shared" si="10"/>
        <v>13</v>
      </c>
      <c r="AD31" s="8">
        <f t="shared" si="11"/>
        <v>153322</v>
      </c>
      <c r="AE31" s="50">
        <f t="shared" si="12"/>
        <v>4034.7894736842104</v>
      </c>
      <c r="AG31" s="44">
        <f t="shared" si="13"/>
        <v>1</v>
      </c>
      <c r="AH31" s="44">
        <f t="shared" si="13"/>
        <v>13</v>
      </c>
      <c r="AI31" s="8">
        <f t="shared" si="14"/>
        <v>153322</v>
      </c>
      <c r="AJ31" s="50">
        <f t="shared" si="15"/>
        <v>4034.7894736842104</v>
      </c>
      <c r="AL31" s="44">
        <f t="shared" si="16"/>
        <v>1</v>
      </c>
      <c r="AM31" s="44">
        <f t="shared" si="16"/>
        <v>13</v>
      </c>
      <c r="AN31" s="8">
        <f t="shared" si="17"/>
        <v>153322</v>
      </c>
      <c r="AO31" s="50">
        <f t="shared" si="18"/>
        <v>4034.7894736842104</v>
      </c>
      <c r="AQ31" s="44">
        <f t="shared" si="19"/>
        <v>1</v>
      </c>
      <c r="AR31" s="44">
        <f t="shared" si="19"/>
        <v>13</v>
      </c>
      <c r="AS31" s="8">
        <f t="shared" si="20"/>
        <v>153322</v>
      </c>
      <c r="AT31" s="50">
        <f t="shared" si="21"/>
        <v>4034.7894736842104</v>
      </c>
      <c r="AV31" s="44">
        <f t="shared" si="22"/>
        <v>1</v>
      </c>
      <c r="AW31" s="44">
        <f t="shared" si="22"/>
        <v>13</v>
      </c>
      <c r="AX31" s="8">
        <f t="shared" si="23"/>
        <v>153322</v>
      </c>
      <c r="AY31" s="50">
        <f t="shared" si="24"/>
        <v>4034.7894736842104</v>
      </c>
      <c r="BA31" s="44">
        <f t="shared" si="25"/>
        <v>1</v>
      </c>
      <c r="BB31" s="44">
        <f t="shared" si="25"/>
        <v>13</v>
      </c>
      <c r="BC31" s="8">
        <f t="shared" si="26"/>
        <v>153322</v>
      </c>
      <c r="BD31" s="50">
        <f t="shared" si="27"/>
        <v>4034.7894736842104</v>
      </c>
      <c r="BF31" s="44">
        <f t="shared" si="28"/>
        <v>1</v>
      </c>
      <c r="BG31" s="44">
        <f t="shared" si="28"/>
        <v>13</v>
      </c>
      <c r="BH31" s="8">
        <f t="shared" si="29"/>
        <v>153322</v>
      </c>
      <c r="BI31" s="50">
        <f t="shared" si="30"/>
        <v>4034.7894736842104</v>
      </c>
      <c r="BK31" s="44">
        <f t="shared" si="31"/>
        <v>1</v>
      </c>
      <c r="BL31" s="44">
        <f t="shared" si="31"/>
        <v>13</v>
      </c>
      <c r="BM31" s="8">
        <f t="shared" si="32"/>
        <v>153322</v>
      </c>
      <c r="BN31" s="50">
        <f t="shared" si="33"/>
        <v>4034.7894736842104</v>
      </c>
      <c r="BP31" s="44">
        <f t="shared" si="34"/>
        <v>1</v>
      </c>
      <c r="BQ31" s="44">
        <f t="shared" si="34"/>
        <v>13</v>
      </c>
      <c r="BR31" s="8">
        <f t="shared" si="35"/>
        <v>153322</v>
      </c>
      <c r="BS31" s="50">
        <f t="shared" si="36"/>
        <v>4034.7894736842104</v>
      </c>
      <c r="BU31" s="44">
        <f t="shared" si="37"/>
        <v>1</v>
      </c>
      <c r="BV31" s="44">
        <f t="shared" si="37"/>
        <v>13</v>
      </c>
      <c r="BW31" s="8">
        <f t="shared" si="38"/>
        <v>153322</v>
      </c>
      <c r="BX31" s="50">
        <f t="shared" si="39"/>
        <v>4034.7894736842104</v>
      </c>
      <c r="BZ31" s="44">
        <f t="shared" si="40"/>
        <v>1</v>
      </c>
      <c r="CA31" s="44">
        <f t="shared" si="40"/>
        <v>13</v>
      </c>
      <c r="CB31" s="8">
        <f t="shared" si="41"/>
        <v>153322</v>
      </c>
      <c r="CC31" s="50">
        <f t="shared" si="42"/>
        <v>4034.7894736842104</v>
      </c>
      <c r="CE31" s="44">
        <f t="shared" si="43"/>
        <v>1</v>
      </c>
      <c r="CF31" s="44">
        <f t="shared" si="43"/>
        <v>13</v>
      </c>
      <c r="CG31" s="8">
        <f t="shared" si="44"/>
        <v>153322</v>
      </c>
      <c r="CH31" s="50">
        <f t="shared" si="45"/>
        <v>4034.7894736842104</v>
      </c>
      <c r="CJ31" s="44">
        <f t="shared" si="46"/>
        <v>1</v>
      </c>
      <c r="CK31" s="44">
        <f t="shared" si="46"/>
        <v>13</v>
      </c>
      <c r="CL31" s="8">
        <f t="shared" si="47"/>
        <v>153322</v>
      </c>
      <c r="CM31" s="50">
        <f t="shared" si="48"/>
        <v>4034.7894736842104</v>
      </c>
      <c r="CO31" s="44">
        <f t="shared" si="49"/>
        <v>1</v>
      </c>
      <c r="CP31" s="44">
        <f t="shared" si="49"/>
        <v>13</v>
      </c>
      <c r="CQ31" s="8">
        <f t="shared" si="50"/>
        <v>153322</v>
      </c>
      <c r="CR31" s="50">
        <f t="shared" si="51"/>
        <v>4034.7894736842104</v>
      </c>
      <c r="CT31" s="44">
        <f t="shared" si="52"/>
        <v>1</v>
      </c>
      <c r="CU31" s="44">
        <f t="shared" si="52"/>
        <v>13</v>
      </c>
      <c r="CV31" s="8">
        <f t="shared" si="53"/>
        <v>153322</v>
      </c>
      <c r="CW31" s="50">
        <f t="shared" si="54"/>
        <v>4034.7894736842104</v>
      </c>
      <c r="CY31" s="44">
        <f t="shared" si="55"/>
        <v>1</v>
      </c>
      <c r="CZ31" s="44">
        <f t="shared" si="55"/>
        <v>13</v>
      </c>
      <c r="DA31" s="8">
        <f t="shared" si="56"/>
        <v>153322</v>
      </c>
      <c r="DB31" s="50">
        <f t="shared" si="57"/>
        <v>4034.7894736842104</v>
      </c>
      <c r="DD31" s="44">
        <f t="shared" si="58"/>
        <v>1</v>
      </c>
      <c r="DE31" s="44">
        <f t="shared" si="58"/>
        <v>13</v>
      </c>
      <c r="DF31" s="8">
        <f t="shared" si="59"/>
        <v>153322</v>
      </c>
      <c r="DG31" s="50">
        <f t="shared" si="60"/>
        <v>4034.7894736842104</v>
      </c>
      <c r="DI31" s="44">
        <f t="shared" si="61"/>
        <v>1</v>
      </c>
      <c r="DJ31" s="44">
        <f t="shared" si="61"/>
        <v>13</v>
      </c>
      <c r="DK31" s="8">
        <f t="shared" si="62"/>
        <v>153322</v>
      </c>
      <c r="DL31" s="50">
        <f t="shared" si="63"/>
        <v>4034.7894736842104</v>
      </c>
      <c r="DN31" s="44">
        <f t="shared" si="64"/>
        <v>1</v>
      </c>
      <c r="DO31" s="44">
        <f t="shared" si="64"/>
        <v>13</v>
      </c>
      <c r="DP31" s="8">
        <f t="shared" si="65"/>
        <v>153322</v>
      </c>
      <c r="DQ31" s="50">
        <f t="shared" si="66"/>
        <v>4034.7894736842104</v>
      </c>
      <c r="DS31" s="52">
        <f t="shared" si="67"/>
        <v>3373084</v>
      </c>
      <c r="DT31" s="50">
        <f t="shared" si="68"/>
        <v>88765.368421052626</v>
      </c>
      <c r="DU31" s="52">
        <v>0</v>
      </c>
      <c r="DV31" s="50">
        <f t="shared" si="69"/>
        <v>0</v>
      </c>
      <c r="DW31" s="51">
        <f t="shared" ref="DW31:DW39" si="71">+DS31+DU31</f>
        <v>3373084</v>
      </c>
      <c r="DX31" s="53">
        <f t="shared" si="70"/>
        <v>88765.368421052626</v>
      </c>
      <c r="DY31" s="307" t="str">
        <f t="shared" si="0"/>
        <v>Insectary technician</v>
      </c>
    </row>
    <row r="32" spans="1:129" ht="18" customHeight="1" x14ac:dyDescent="0.3">
      <c r="B32" s="54" t="s">
        <v>50</v>
      </c>
      <c r="C32" s="54" t="s">
        <v>51</v>
      </c>
      <c r="D32" s="239">
        <f>D28</f>
        <v>9411</v>
      </c>
      <c r="E32" s="263">
        <f t="shared" si="1"/>
        <v>247.65789473684211</v>
      </c>
      <c r="F32" s="263"/>
      <c r="G32" s="263" t="s">
        <v>31</v>
      </c>
      <c r="H32" s="56"/>
      <c r="I32" s="56" t="s">
        <v>409</v>
      </c>
      <c r="J32" s="265">
        <v>1</v>
      </c>
      <c r="K32" s="264" t="s">
        <v>453</v>
      </c>
      <c r="L32" s="57"/>
      <c r="M32" s="49">
        <v>1</v>
      </c>
      <c r="N32" s="214">
        <v>13</v>
      </c>
      <c r="O32" s="8">
        <f t="shared" si="2"/>
        <v>122343</v>
      </c>
      <c r="P32" s="50">
        <f t="shared" si="3"/>
        <v>3219.5526315789475</v>
      </c>
      <c r="R32" s="44">
        <f t="shared" si="4"/>
        <v>1</v>
      </c>
      <c r="S32" s="201">
        <f t="shared" si="4"/>
        <v>13</v>
      </c>
      <c r="T32" s="8">
        <f t="shared" si="5"/>
        <v>122343</v>
      </c>
      <c r="U32" s="50">
        <f t="shared" si="6"/>
        <v>3219.5526315789475</v>
      </c>
      <c r="W32" s="44">
        <f t="shared" si="7"/>
        <v>1</v>
      </c>
      <c r="X32" s="44">
        <f t="shared" si="7"/>
        <v>13</v>
      </c>
      <c r="Y32" s="8">
        <f t="shared" si="8"/>
        <v>122343</v>
      </c>
      <c r="Z32" s="50">
        <f t="shared" si="9"/>
        <v>3219.5526315789475</v>
      </c>
      <c r="AB32" s="44">
        <f t="shared" si="10"/>
        <v>1</v>
      </c>
      <c r="AC32" s="44">
        <f t="shared" si="10"/>
        <v>13</v>
      </c>
      <c r="AD32" s="8">
        <f t="shared" si="11"/>
        <v>122343</v>
      </c>
      <c r="AE32" s="50">
        <f t="shared" si="12"/>
        <v>3219.5526315789475</v>
      </c>
      <c r="AG32" s="44">
        <f t="shared" si="13"/>
        <v>1</v>
      </c>
      <c r="AH32" s="44">
        <f t="shared" si="13"/>
        <v>13</v>
      </c>
      <c r="AI32" s="8">
        <f t="shared" si="14"/>
        <v>122343</v>
      </c>
      <c r="AJ32" s="50">
        <f t="shared" si="15"/>
        <v>3219.5526315789475</v>
      </c>
      <c r="AL32" s="44">
        <f t="shared" si="16"/>
        <v>1</v>
      </c>
      <c r="AM32" s="44">
        <f t="shared" si="16"/>
        <v>13</v>
      </c>
      <c r="AN32" s="8">
        <f t="shared" si="17"/>
        <v>122343</v>
      </c>
      <c r="AO32" s="50">
        <f t="shared" si="18"/>
        <v>3219.5526315789475</v>
      </c>
      <c r="AQ32" s="44">
        <f t="shared" si="19"/>
        <v>1</v>
      </c>
      <c r="AR32" s="44">
        <f t="shared" si="19"/>
        <v>13</v>
      </c>
      <c r="AS32" s="8">
        <f t="shared" si="20"/>
        <v>122343</v>
      </c>
      <c r="AT32" s="50">
        <f t="shared" si="21"/>
        <v>3219.5526315789475</v>
      </c>
      <c r="AV32" s="44">
        <f t="shared" si="22"/>
        <v>1</v>
      </c>
      <c r="AW32" s="44">
        <f t="shared" si="22"/>
        <v>13</v>
      </c>
      <c r="AX32" s="8">
        <f t="shared" si="23"/>
        <v>122343</v>
      </c>
      <c r="AY32" s="50">
        <f t="shared" si="24"/>
        <v>3219.5526315789475</v>
      </c>
      <c r="BA32" s="44">
        <f t="shared" si="25"/>
        <v>1</v>
      </c>
      <c r="BB32" s="44">
        <f t="shared" si="25"/>
        <v>13</v>
      </c>
      <c r="BC32" s="8">
        <f t="shared" si="26"/>
        <v>122343</v>
      </c>
      <c r="BD32" s="50">
        <f t="shared" si="27"/>
        <v>3219.5526315789475</v>
      </c>
      <c r="BF32" s="44">
        <f t="shared" si="28"/>
        <v>1</v>
      </c>
      <c r="BG32" s="44">
        <f t="shared" si="28"/>
        <v>13</v>
      </c>
      <c r="BH32" s="8">
        <f t="shared" si="29"/>
        <v>122343</v>
      </c>
      <c r="BI32" s="50">
        <f t="shared" si="30"/>
        <v>3219.5526315789475</v>
      </c>
      <c r="BK32" s="44">
        <f t="shared" si="31"/>
        <v>1</v>
      </c>
      <c r="BL32" s="44">
        <f t="shared" si="31"/>
        <v>13</v>
      </c>
      <c r="BM32" s="8">
        <f t="shared" si="32"/>
        <v>122343</v>
      </c>
      <c r="BN32" s="50">
        <f t="shared" si="33"/>
        <v>3219.5526315789475</v>
      </c>
      <c r="BP32" s="44">
        <f t="shared" si="34"/>
        <v>1</v>
      </c>
      <c r="BQ32" s="44">
        <f t="shared" si="34"/>
        <v>13</v>
      </c>
      <c r="BR32" s="8">
        <f t="shared" si="35"/>
        <v>122343</v>
      </c>
      <c r="BS32" s="50">
        <f t="shared" si="36"/>
        <v>3219.5526315789475</v>
      </c>
      <c r="BU32" s="44">
        <f t="shared" si="37"/>
        <v>1</v>
      </c>
      <c r="BV32" s="44">
        <f t="shared" si="37"/>
        <v>13</v>
      </c>
      <c r="BW32" s="8">
        <f t="shared" si="38"/>
        <v>122343</v>
      </c>
      <c r="BX32" s="50">
        <f t="shared" si="39"/>
        <v>3219.5526315789475</v>
      </c>
      <c r="BZ32" s="44">
        <f t="shared" si="40"/>
        <v>1</v>
      </c>
      <c r="CA32" s="44">
        <f t="shared" si="40"/>
        <v>13</v>
      </c>
      <c r="CB32" s="8">
        <f t="shared" si="41"/>
        <v>122343</v>
      </c>
      <c r="CC32" s="50">
        <f t="shared" si="42"/>
        <v>3219.5526315789475</v>
      </c>
      <c r="CE32" s="44">
        <f t="shared" si="43"/>
        <v>1</v>
      </c>
      <c r="CF32" s="44">
        <f t="shared" si="43"/>
        <v>13</v>
      </c>
      <c r="CG32" s="8">
        <f t="shared" si="44"/>
        <v>122343</v>
      </c>
      <c r="CH32" s="50">
        <f t="shared" si="45"/>
        <v>3219.5526315789475</v>
      </c>
      <c r="CJ32" s="44">
        <f t="shared" si="46"/>
        <v>1</v>
      </c>
      <c r="CK32" s="44">
        <f t="shared" si="46"/>
        <v>13</v>
      </c>
      <c r="CL32" s="8">
        <f t="shared" si="47"/>
        <v>122343</v>
      </c>
      <c r="CM32" s="50">
        <f t="shared" si="48"/>
        <v>3219.5526315789475</v>
      </c>
      <c r="CO32" s="44">
        <f t="shared" si="49"/>
        <v>1</v>
      </c>
      <c r="CP32" s="44">
        <f t="shared" si="49"/>
        <v>13</v>
      </c>
      <c r="CQ32" s="8">
        <f t="shared" si="50"/>
        <v>122343</v>
      </c>
      <c r="CR32" s="50">
        <f t="shared" si="51"/>
        <v>3219.5526315789475</v>
      </c>
      <c r="CT32" s="44">
        <f t="shared" si="52"/>
        <v>1</v>
      </c>
      <c r="CU32" s="44">
        <f t="shared" si="52"/>
        <v>13</v>
      </c>
      <c r="CV32" s="8">
        <f t="shared" si="53"/>
        <v>122343</v>
      </c>
      <c r="CW32" s="50">
        <f t="shared" si="54"/>
        <v>3219.5526315789475</v>
      </c>
      <c r="CY32" s="44">
        <f t="shared" si="55"/>
        <v>1</v>
      </c>
      <c r="CZ32" s="44">
        <f t="shared" si="55"/>
        <v>13</v>
      </c>
      <c r="DA32" s="8">
        <f t="shared" si="56"/>
        <v>122343</v>
      </c>
      <c r="DB32" s="50">
        <f t="shared" si="57"/>
        <v>3219.5526315789475</v>
      </c>
      <c r="DD32" s="44">
        <f t="shared" si="58"/>
        <v>1</v>
      </c>
      <c r="DE32" s="44">
        <f t="shared" si="58"/>
        <v>13</v>
      </c>
      <c r="DF32" s="8">
        <f t="shared" si="59"/>
        <v>122343</v>
      </c>
      <c r="DG32" s="50">
        <f t="shared" si="60"/>
        <v>3219.5526315789475</v>
      </c>
      <c r="DI32" s="44">
        <f t="shared" si="61"/>
        <v>1</v>
      </c>
      <c r="DJ32" s="44">
        <f t="shared" si="61"/>
        <v>13</v>
      </c>
      <c r="DK32" s="8">
        <f t="shared" si="62"/>
        <v>122343</v>
      </c>
      <c r="DL32" s="50">
        <f t="shared" si="63"/>
        <v>3219.5526315789475</v>
      </c>
      <c r="DN32" s="44">
        <f t="shared" si="64"/>
        <v>1</v>
      </c>
      <c r="DO32" s="44">
        <f t="shared" si="64"/>
        <v>13</v>
      </c>
      <c r="DP32" s="8">
        <f t="shared" si="65"/>
        <v>122343</v>
      </c>
      <c r="DQ32" s="50">
        <f t="shared" si="66"/>
        <v>3219.5526315789475</v>
      </c>
      <c r="DS32" s="52">
        <f t="shared" si="67"/>
        <v>2691546</v>
      </c>
      <c r="DT32" s="50">
        <f t="shared" si="68"/>
        <v>70830.15789473684</v>
      </c>
      <c r="DU32" s="52">
        <v>0</v>
      </c>
      <c r="DV32" s="50">
        <f t="shared" si="69"/>
        <v>0</v>
      </c>
      <c r="DW32" s="51">
        <f t="shared" si="71"/>
        <v>2691546</v>
      </c>
      <c r="DX32" s="53">
        <f t="shared" si="70"/>
        <v>70830.15789473684</v>
      </c>
      <c r="DY32" s="307" t="str">
        <f t="shared" si="0"/>
        <v>Security</v>
      </c>
    </row>
    <row r="33" spans="1:129" ht="18" customHeight="1" x14ac:dyDescent="0.3">
      <c r="B33" s="54" t="s">
        <v>451</v>
      </c>
      <c r="C33" s="54" t="s">
        <v>452</v>
      </c>
      <c r="D33" s="239">
        <v>19349</v>
      </c>
      <c r="E33" s="263">
        <f>D33/$H$3</f>
        <v>509.18421052631578</v>
      </c>
      <c r="F33" s="263"/>
      <c r="G33" s="263"/>
      <c r="H33" s="56"/>
      <c r="I33" s="56" t="s">
        <v>409</v>
      </c>
      <c r="J33" s="265">
        <v>1</v>
      </c>
      <c r="K33" s="264" t="s">
        <v>453</v>
      </c>
      <c r="L33" s="57"/>
      <c r="M33" s="49">
        <v>1</v>
      </c>
      <c r="N33" s="214">
        <v>13</v>
      </c>
      <c r="O33" s="8">
        <f t="shared" si="2"/>
        <v>251537</v>
      </c>
      <c r="P33" s="50">
        <f t="shared" si="3"/>
        <v>6619.394736842105</v>
      </c>
      <c r="R33" s="44">
        <f t="shared" si="4"/>
        <v>1</v>
      </c>
      <c r="S33" s="201">
        <f t="shared" si="4"/>
        <v>13</v>
      </c>
      <c r="T33" s="8">
        <f t="shared" si="5"/>
        <v>251537</v>
      </c>
      <c r="U33" s="50">
        <f t="shared" si="6"/>
        <v>6619.394736842105</v>
      </c>
      <c r="W33" s="44">
        <f t="shared" si="7"/>
        <v>1</v>
      </c>
      <c r="X33" s="44">
        <f t="shared" si="7"/>
        <v>13</v>
      </c>
      <c r="Y33" s="8">
        <f t="shared" si="8"/>
        <v>251537</v>
      </c>
      <c r="Z33" s="50">
        <f t="shared" si="9"/>
        <v>6619.394736842105</v>
      </c>
      <c r="AB33" s="44">
        <f t="shared" si="10"/>
        <v>1</v>
      </c>
      <c r="AC33" s="44">
        <f t="shared" si="10"/>
        <v>13</v>
      </c>
      <c r="AD33" s="8">
        <f t="shared" si="11"/>
        <v>251537</v>
      </c>
      <c r="AE33" s="50">
        <f t="shared" si="12"/>
        <v>6619.394736842105</v>
      </c>
      <c r="AG33" s="44">
        <f t="shared" si="13"/>
        <v>1</v>
      </c>
      <c r="AH33" s="44">
        <f t="shared" si="13"/>
        <v>13</v>
      </c>
      <c r="AI33" s="8">
        <f t="shared" si="14"/>
        <v>251537</v>
      </c>
      <c r="AJ33" s="50">
        <f t="shared" si="15"/>
        <v>6619.394736842105</v>
      </c>
      <c r="AL33" s="44">
        <f t="shared" si="16"/>
        <v>1</v>
      </c>
      <c r="AM33" s="44">
        <f t="shared" si="16"/>
        <v>13</v>
      </c>
      <c r="AN33" s="8">
        <f t="shared" si="17"/>
        <v>251537</v>
      </c>
      <c r="AO33" s="50">
        <f t="shared" si="18"/>
        <v>6619.394736842105</v>
      </c>
      <c r="AQ33" s="44">
        <f t="shared" si="19"/>
        <v>1</v>
      </c>
      <c r="AR33" s="44">
        <f t="shared" si="19"/>
        <v>13</v>
      </c>
      <c r="AS33" s="8">
        <f t="shared" si="20"/>
        <v>251537</v>
      </c>
      <c r="AT33" s="50">
        <f t="shared" si="21"/>
        <v>6619.394736842105</v>
      </c>
      <c r="AV33" s="44">
        <f t="shared" si="22"/>
        <v>1</v>
      </c>
      <c r="AW33" s="44">
        <f t="shared" si="22"/>
        <v>13</v>
      </c>
      <c r="AX33" s="8">
        <f t="shared" si="23"/>
        <v>251537</v>
      </c>
      <c r="AY33" s="50">
        <f t="shared" si="24"/>
        <v>6619.394736842105</v>
      </c>
      <c r="BA33" s="44">
        <f t="shared" si="25"/>
        <v>1</v>
      </c>
      <c r="BB33" s="44">
        <f t="shared" si="25"/>
        <v>13</v>
      </c>
      <c r="BC33" s="8">
        <f t="shared" si="26"/>
        <v>251537</v>
      </c>
      <c r="BD33" s="50">
        <f t="shared" si="27"/>
        <v>6619.394736842105</v>
      </c>
      <c r="BF33" s="44">
        <f t="shared" si="28"/>
        <v>1</v>
      </c>
      <c r="BG33" s="44">
        <f t="shared" si="28"/>
        <v>13</v>
      </c>
      <c r="BH33" s="8">
        <f t="shared" si="29"/>
        <v>251537</v>
      </c>
      <c r="BI33" s="50">
        <f t="shared" si="30"/>
        <v>6619.394736842105</v>
      </c>
      <c r="BK33" s="44">
        <f t="shared" si="31"/>
        <v>1</v>
      </c>
      <c r="BL33" s="44">
        <f t="shared" si="31"/>
        <v>13</v>
      </c>
      <c r="BM33" s="8">
        <f t="shared" si="32"/>
        <v>251537</v>
      </c>
      <c r="BN33" s="50">
        <f t="shared" si="33"/>
        <v>6619.394736842105</v>
      </c>
      <c r="BP33" s="44">
        <f t="shared" si="34"/>
        <v>1</v>
      </c>
      <c r="BQ33" s="44">
        <f t="shared" si="34"/>
        <v>13</v>
      </c>
      <c r="BR33" s="8">
        <f t="shared" si="35"/>
        <v>251537</v>
      </c>
      <c r="BS33" s="50">
        <f t="shared" si="36"/>
        <v>6619.394736842105</v>
      </c>
      <c r="BU33" s="44">
        <f t="shared" si="37"/>
        <v>1</v>
      </c>
      <c r="BV33" s="44">
        <f t="shared" si="37"/>
        <v>13</v>
      </c>
      <c r="BW33" s="8">
        <f t="shared" si="38"/>
        <v>251537</v>
      </c>
      <c r="BX33" s="50">
        <f t="shared" si="39"/>
        <v>6619.394736842105</v>
      </c>
      <c r="BZ33" s="44">
        <f t="shared" si="40"/>
        <v>1</v>
      </c>
      <c r="CA33" s="44">
        <f t="shared" si="40"/>
        <v>13</v>
      </c>
      <c r="CB33" s="8">
        <f t="shared" si="41"/>
        <v>251537</v>
      </c>
      <c r="CC33" s="50">
        <f t="shared" si="42"/>
        <v>6619.394736842105</v>
      </c>
      <c r="CE33" s="44">
        <f t="shared" si="43"/>
        <v>1</v>
      </c>
      <c r="CF33" s="44">
        <f t="shared" si="43"/>
        <v>13</v>
      </c>
      <c r="CG33" s="8">
        <f t="shared" si="44"/>
        <v>251537</v>
      </c>
      <c r="CH33" s="50">
        <f t="shared" si="45"/>
        <v>6619.394736842105</v>
      </c>
      <c r="CJ33" s="44">
        <f t="shared" si="46"/>
        <v>1</v>
      </c>
      <c r="CK33" s="44">
        <f t="shared" si="46"/>
        <v>13</v>
      </c>
      <c r="CL33" s="8">
        <f t="shared" si="47"/>
        <v>251537</v>
      </c>
      <c r="CM33" s="50">
        <f t="shared" si="48"/>
        <v>6619.394736842105</v>
      </c>
      <c r="CO33" s="44">
        <f t="shared" si="49"/>
        <v>1</v>
      </c>
      <c r="CP33" s="44">
        <f t="shared" si="49"/>
        <v>13</v>
      </c>
      <c r="CQ33" s="8">
        <f t="shared" si="50"/>
        <v>251537</v>
      </c>
      <c r="CR33" s="50">
        <f t="shared" si="51"/>
        <v>6619.394736842105</v>
      </c>
      <c r="CT33" s="44">
        <f t="shared" si="52"/>
        <v>1</v>
      </c>
      <c r="CU33" s="44">
        <f t="shared" si="52"/>
        <v>13</v>
      </c>
      <c r="CV33" s="8">
        <f t="shared" si="53"/>
        <v>251537</v>
      </c>
      <c r="CW33" s="50">
        <f t="shared" si="54"/>
        <v>6619.394736842105</v>
      </c>
      <c r="CY33" s="44">
        <f t="shared" si="55"/>
        <v>1</v>
      </c>
      <c r="CZ33" s="44">
        <f t="shared" si="55"/>
        <v>13</v>
      </c>
      <c r="DA33" s="8">
        <f t="shared" si="56"/>
        <v>251537</v>
      </c>
      <c r="DB33" s="50">
        <f t="shared" si="57"/>
        <v>6619.394736842105</v>
      </c>
      <c r="DD33" s="44">
        <f t="shared" si="58"/>
        <v>1</v>
      </c>
      <c r="DE33" s="44">
        <f t="shared" si="58"/>
        <v>13</v>
      </c>
      <c r="DF33" s="8">
        <f t="shared" si="59"/>
        <v>251537</v>
      </c>
      <c r="DG33" s="50">
        <f t="shared" si="60"/>
        <v>6619.394736842105</v>
      </c>
      <c r="DI33" s="44">
        <f t="shared" si="61"/>
        <v>1</v>
      </c>
      <c r="DJ33" s="44">
        <f t="shared" si="61"/>
        <v>13</v>
      </c>
      <c r="DK33" s="8">
        <f t="shared" si="62"/>
        <v>251537</v>
      </c>
      <c r="DL33" s="50">
        <f t="shared" si="63"/>
        <v>6619.394736842105</v>
      </c>
      <c r="DN33" s="44">
        <f t="shared" si="64"/>
        <v>1</v>
      </c>
      <c r="DO33" s="44">
        <f t="shared" si="64"/>
        <v>13</v>
      </c>
      <c r="DP33" s="8">
        <f t="shared" si="65"/>
        <v>251537</v>
      </c>
      <c r="DQ33" s="50">
        <f t="shared" si="66"/>
        <v>6619.394736842105</v>
      </c>
      <c r="DS33" s="52">
        <f t="shared" si="67"/>
        <v>5533814</v>
      </c>
      <c r="DT33" s="50">
        <f t="shared" si="68"/>
        <v>145626.68421052632</v>
      </c>
      <c r="DU33" s="52">
        <v>0</v>
      </c>
      <c r="DV33" s="50">
        <f t="shared" si="69"/>
        <v>0</v>
      </c>
      <c r="DW33" s="51">
        <f t="shared" si="71"/>
        <v>5533814</v>
      </c>
      <c r="DX33" s="53">
        <f t="shared" si="70"/>
        <v>145626.68421052632</v>
      </c>
      <c r="DY33" s="307" t="str">
        <f t="shared" si="0"/>
        <v>Car driver</v>
      </c>
    </row>
    <row r="34" spans="1:129" ht="18" customHeight="1" x14ac:dyDescent="0.3">
      <c r="B34" s="54"/>
      <c r="C34" s="54"/>
      <c r="D34" s="239"/>
      <c r="E34" s="263"/>
      <c r="F34" s="263"/>
      <c r="G34" s="263"/>
      <c r="H34" s="56"/>
      <c r="I34" s="56"/>
      <c r="J34" s="265"/>
      <c r="K34" s="264"/>
      <c r="L34" s="57"/>
      <c r="M34" s="49"/>
      <c r="N34" s="214"/>
      <c r="O34" s="8">
        <f t="shared" si="2"/>
        <v>0</v>
      </c>
      <c r="P34" s="50">
        <f t="shared" si="3"/>
        <v>0</v>
      </c>
      <c r="R34" s="44">
        <f t="shared" si="4"/>
        <v>0</v>
      </c>
      <c r="S34" s="201">
        <f t="shared" si="4"/>
        <v>0</v>
      </c>
      <c r="T34" s="8">
        <f t="shared" si="5"/>
        <v>0</v>
      </c>
      <c r="U34" s="50">
        <f t="shared" si="6"/>
        <v>0</v>
      </c>
      <c r="W34" s="44">
        <f t="shared" si="7"/>
        <v>0</v>
      </c>
      <c r="X34" s="44">
        <f t="shared" si="7"/>
        <v>0</v>
      </c>
      <c r="Y34" s="8">
        <f t="shared" si="8"/>
        <v>0</v>
      </c>
      <c r="Z34" s="50">
        <f t="shared" si="9"/>
        <v>0</v>
      </c>
      <c r="AB34" s="44">
        <f t="shared" si="10"/>
        <v>0</v>
      </c>
      <c r="AC34" s="44">
        <f t="shared" si="10"/>
        <v>0</v>
      </c>
      <c r="AD34" s="8">
        <f t="shared" si="11"/>
        <v>0</v>
      </c>
      <c r="AE34" s="50">
        <f t="shared" si="12"/>
        <v>0</v>
      </c>
      <c r="AG34" s="44">
        <f t="shared" si="13"/>
        <v>0</v>
      </c>
      <c r="AH34" s="44">
        <f t="shared" si="13"/>
        <v>0</v>
      </c>
      <c r="AI34" s="8">
        <f t="shared" si="14"/>
        <v>0</v>
      </c>
      <c r="AJ34" s="50">
        <f t="shared" si="15"/>
        <v>0</v>
      </c>
      <c r="AL34" s="44">
        <f t="shared" si="16"/>
        <v>0</v>
      </c>
      <c r="AM34" s="44">
        <f t="shared" si="16"/>
        <v>0</v>
      </c>
      <c r="AN34" s="8">
        <f t="shared" si="17"/>
        <v>0</v>
      </c>
      <c r="AO34" s="50">
        <f t="shared" si="18"/>
        <v>0</v>
      </c>
      <c r="AQ34" s="44">
        <f t="shared" si="19"/>
        <v>0</v>
      </c>
      <c r="AR34" s="44">
        <f t="shared" si="19"/>
        <v>0</v>
      </c>
      <c r="AS34" s="8">
        <f t="shared" si="20"/>
        <v>0</v>
      </c>
      <c r="AT34" s="50">
        <f t="shared" si="21"/>
        <v>0</v>
      </c>
      <c r="AV34" s="44">
        <f t="shared" si="22"/>
        <v>0</v>
      </c>
      <c r="AW34" s="44">
        <f t="shared" si="22"/>
        <v>0</v>
      </c>
      <c r="AX34" s="8">
        <f t="shared" si="23"/>
        <v>0</v>
      </c>
      <c r="AY34" s="50">
        <f t="shared" si="24"/>
        <v>0</v>
      </c>
      <c r="BA34" s="44">
        <f t="shared" si="25"/>
        <v>0</v>
      </c>
      <c r="BB34" s="44">
        <f t="shared" si="25"/>
        <v>0</v>
      </c>
      <c r="BC34" s="8">
        <f t="shared" si="26"/>
        <v>0</v>
      </c>
      <c r="BD34" s="50">
        <f t="shared" si="27"/>
        <v>0</v>
      </c>
      <c r="BF34" s="44">
        <f t="shared" si="28"/>
        <v>0</v>
      </c>
      <c r="BG34" s="44">
        <f t="shared" si="28"/>
        <v>0</v>
      </c>
      <c r="BH34" s="8">
        <f t="shared" si="29"/>
        <v>0</v>
      </c>
      <c r="BI34" s="50">
        <f t="shared" si="30"/>
        <v>0</v>
      </c>
      <c r="BK34" s="44">
        <f t="shared" si="31"/>
        <v>0</v>
      </c>
      <c r="BL34" s="44">
        <f t="shared" si="31"/>
        <v>0</v>
      </c>
      <c r="BM34" s="8">
        <f t="shared" si="32"/>
        <v>0</v>
      </c>
      <c r="BN34" s="50">
        <f t="shared" si="33"/>
        <v>0</v>
      </c>
      <c r="BP34" s="44">
        <f t="shared" si="34"/>
        <v>0</v>
      </c>
      <c r="BQ34" s="44">
        <f t="shared" si="34"/>
        <v>0</v>
      </c>
      <c r="BR34" s="8">
        <f t="shared" si="35"/>
        <v>0</v>
      </c>
      <c r="BS34" s="50">
        <f t="shared" si="36"/>
        <v>0</v>
      </c>
      <c r="BU34" s="44">
        <f t="shared" si="37"/>
        <v>0</v>
      </c>
      <c r="BV34" s="44">
        <f t="shared" si="37"/>
        <v>0</v>
      </c>
      <c r="BW34" s="8">
        <f t="shared" si="38"/>
        <v>0</v>
      </c>
      <c r="BX34" s="50">
        <f t="shared" si="39"/>
        <v>0</v>
      </c>
      <c r="BZ34" s="44">
        <f t="shared" si="40"/>
        <v>0</v>
      </c>
      <c r="CA34" s="44">
        <f t="shared" si="40"/>
        <v>0</v>
      </c>
      <c r="CB34" s="8">
        <f t="shared" si="41"/>
        <v>0</v>
      </c>
      <c r="CC34" s="50">
        <f t="shared" si="42"/>
        <v>0</v>
      </c>
      <c r="CE34" s="44">
        <f t="shared" si="43"/>
        <v>0</v>
      </c>
      <c r="CF34" s="44">
        <f t="shared" si="43"/>
        <v>0</v>
      </c>
      <c r="CG34" s="8">
        <f t="shared" si="44"/>
        <v>0</v>
      </c>
      <c r="CH34" s="50">
        <f t="shared" si="45"/>
        <v>0</v>
      </c>
      <c r="CJ34" s="44">
        <f t="shared" si="46"/>
        <v>0</v>
      </c>
      <c r="CK34" s="44">
        <f t="shared" si="46"/>
        <v>0</v>
      </c>
      <c r="CL34" s="8">
        <f t="shared" si="47"/>
        <v>0</v>
      </c>
      <c r="CM34" s="50">
        <f t="shared" si="48"/>
        <v>0</v>
      </c>
      <c r="CO34" s="44">
        <f t="shared" si="49"/>
        <v>0</v>
      </c>
      <c r="CP34" s="44">
        <f t="shared" si="49"/>
        <v>0</v>
      </c>
      <c r="CQ34" s="8">
        <f t="shared" si="50"/>
        <v>0</v>
      </c>
      <c r="CR34" s="50">
        <f t="shared" si="51"/>
        <v>0</v>
      </c>
      <c r="CT34" s="44">
        <f t="shared" si="52"/>
        <v>0</v>
      </c>
      <c r="CU34" s="44">
        <f t="shared" si="52"/>
        <v>0</v>
      </c>
      <c r="CV34" s="8">
        <f t="shared" si="53"/>
        <v>0</v>
      </c>
      <c r="CW34" s="50">
        <f t="shared" si="54"/>
        <v>0</v>
      </c>
      <c r="CY34" s="44">
        <f t="shared" si="55"/>
        <v>0</v>
      </c>
      <c r="CZ34" s="44">
        <f t="shared" si="55"/>
        <v>0</v>
      </c>
      <c r="DA34" s="8">
        <f t="shared" si="56"/>
        <v>0</v>
      </c>
      <c r="DB34" s="50">
        <f t="shared" si="57"/>
        <v>0</v>
      </c>
      <c r="DD34" s="44">
        <f t="shared" si="58"/>
        <v>0</v>
      </c>
      <c r="DE34" s="44">
        <f t="shared" si="58"/>
        <v>0</v>
      </c>
      <c r="DF34" s="8">
        <f t="shared" si="59"/>
        <v>0</v>
      </c>
      <c r="DG34" s="50">
        <f t="shared" si="60"/>
        <v>0</v>
      </c>
      <c r="DI34" s="44">
        <f t="shared" si="61"/>
        <v>0</v>
      </c>
      <c r="DJ34" s="44">
        <f t="shared" si="61"/>
        <v>0</v>
      </c>
      <c r="DK34" s="8">
        <f t="shared" si="62"/>
        <v>0</v>
      </c>
      <c r="DL34" s="50">
        <f t="shared" si="63"/>
        <v>0</v>
      </c>
      <c r="DN34" s="44">
        <f t="shared" si="64"/>
        <v>0</v>
      </c>
      <c r="DO34" s="44">
        <f t="shared" si="64"/>
        <v>0</v>
      </c>
      <c r="DP34" s="8">
        <f t="shared" si="65"/>
        <v>0</v>
      </c>
      <c r="DQ34" s="50">
        <f t="shared" si="66"/>
        <v>0</v>
      </c>
      <c r="DS34" s="52">
        <f t="shared" si="67"/>
        <v>0</v>
      </c>
      <c r="DT34" s="50">
        <f t="shared" si="68"/>
        <v>0</v>
      </c>
      <c r="DU34" s="52">
        <v>0</v>
      </c>
      <c r="DV34" s="50">
        <f t="shared" si="69"/>
        <v>0</v>
      </c>
      <c r="DW34" s="51">
        <f t="shared" si="71"/>
        <v>0</v>
      </c>
      <c r="DX34" s="53">
        <f t="shared" si="70"/>
        <v>0</v>
      </c>
      <c r="DY34" s="307">
        <f t="shared" si="0"/>
        <v>0</v>
      </c>
    </row>
    <row r="35" spans="1:129" ht="18" customHeight="1" x14ac:dyDescent="0.3">
      <c r="B35" s="54"/>
      <c r="C35" s="54"/>
      <c r="D35" s="239"/>
      <c r="E35" s="263"/>
      <c r="F35" s="263"/>
      <c r="G35" s="263"/>
      <c r="H35" s="56"/>
      <c r="I35" s="56"/>
      <c r="J35" s="265"/>
      <c r="K35" s="264"/>
      <c r="L35" s="57"/>
      <c r="M35" s="49"/>
      <c r="N35" s="214"/>
      <c r="O35" s="8">
        <f t="shared" si="2"/>
        <v>0</v>
      </c>
      <c r="P35" s="50">
        <f t="shared" si="3"/>
        <v>0</v>
      </c>
      <c r="R35" s="44">
        <f t="shared" si="4"/>
        <v>0</v>
      </c>
      <c r="S35" s="201">
        <f t="shared" si="4"/>
        <v>0</v>
      </c>
      <c r="T35" s="8">
        <f t="shared" si="5"/>
        <v>0</v>
      </c>
      <c r="U35" s="50">
        <f t="shared" si="6"/>
        <v>0</v>
      </c>
      <c r="W35" s="44">
        <f t="shared" si="7"/>
        <v>0</v>
      </c>
      <c r="X35" s="44">
        <f t="shared" si="7"/>
        <v>0</v>
      </c>
      <c r="Y35" s="8">
        <f t="shared" si="8"/>
        <v>0</v>
      </c>
      <c r="Z35" s="50">
        <f t="shared" si="9"/>
        <v>0</v>
      </c>
      <c r="AB35" s="44">
        <f t="shared" si="10"/>
        <v>0</v>
      </c>
      <c r="AC35" s="44">
        <f t="shared" si="10"/>
        <v>0</v>
      </c>
      <c r="AD35" s="8">
        <f t="shared" si="11"/>
        <v>0</v>
      </c>
      <c r="AE35" s="50">
        <f t="shared" si="12"/>
        <v>0</v>
      </c>
      <c r="AG35" s="44">
        <f t="shared" si="13"/>
        <v>0</v>
      </c>
      <c r="AH35" s="44">
        <f t="shared" si="13"/>
        <v>0</v>
      </c>
      <c r="AI35" s="8">
        <f t="shared" si="14"/>
        <v>0</v>
      </c>
      <c r="AJ35" s="50">
        <f t="shared" si="15"/>
        <v>0</v>
      </c>
      <c r="AL35" s="44">
        <f t="shared" si="16"/>
        <v>0</v>
      </c>
      <c r="AM35" s="44">
        <f t="shared" si="16"/>
        <v>0</v>
      </c>
      <c r="AN35" s="8">
        <f t="shared" si="17"/>
        <v>0</v>
      </c>
      <c r="AO35" s="50">
        <f t="shared" si="18"/>
        <v>0</v>
      </c>
      <c r="AQ35" s="44">
        <f t="shared" si="19"/>
        <v>0</v>
      </c>
      <c r="AR35" s="44">
        <f t="shared" si="19"/>
        <v>0</v>
      </c>
      <c r="AS35" s="8">
        <f t="shared" si="20"/>
        <v>0</v>
      </c>
      <c r="AT35" s="50">
        <f t="shared" si="21"/>
        <v>0</v>
      </c>
      <c r="AV35" s="44">
        <f t="shared" si="22"/>
        <v>0</v>
      </c>
      <c r="AW35" s="44">
        <f t="shared" si="22"/>
        <v>0</v>
      </c>
      <c r="AX35" s="8">
        <f t="shared" si="23"/>
        <v>0</v>
      </c>
      <c r="AY35" s="50">
        <f t="shared" si="24"/>
        <v>0</v>
      </c>
      <c r="BA35" s="44">
        <f t="shared" si="25"/>
        <v>0</v>
      </c>
      <c r="BB35" s="44">
        <f t="shared" si="25"/>
        <v>0</v>
      </c>
      <c r="BC35" s="8">
        <f t="shared" si="26"/>
        <v>0</v>
      </c>
      <c r="BD35" s="50">
        <f t="shared" si="27"/>
        <v>0</v>
      </c>
      <c r="BF35" s="44">
        <f t="shared" si="28"/>
        <v>0</v>
      </c>
      <c r="BG35" s="44">
        <f t="shared" si="28"/>
        <v>0</v>
      </c>
      <c r="BH35" s="8">
        <f t="shared" si="29"/>
        <v>0</v>
      </c>
      <c r="BI35" s="50">
        <f t="shared" si="30"/>
        <v>0</v>
      </c>
      <c r="BK35" s="44">
        <f t="shared" si="31"/>
        <v>0</v>
      </c>
      <c r="BL35" s="44">
        <f t="shared" si="31"/>
        <v>0</v>
      </c>
      <c r="BM35" s="8">
        <f t="shared" si="32"/>
        <v>0</v>
      </c>
      <c r="BN35" s="50">
        <f t="shared" si="33"/>
        <v>0</v>
      </c>
      <c r="BP35" s="44">
        <f t="shared" si="34"/>
        <v>0</v>
      </c>
      <c r="BQ35" s="44">
        <f t="shared" si="34"/>
        <v>0</v>
      </c>
      <c r="BR35" s="8">
        <f t="shared" si="35"/>
        <v>0</v>
      </c>
      <c r="BS35" s="50">
        <f t="shared" si="36"/>
        <v>0</v>
      </c>
      <c r="BU35" s="44">
        <f t="shared" si="37"/>
        <v>0</v>
      </c>
      <c r="BV35" s="44">
        <f t="shared" si="37"/>
        <v>0</v>
      </c>
      <c r="BW35" s="8">
        <f t="shared" si="38"/>
        <v>0</v>
      </c>
      <c r="BX35" s="50">
        <f t="shared" si="39"/>
        <v>0</v>
      </c>
      <c r="BZ35" s="44">
        <f t="shared" si="40"/>
        <v>0</v>
      </c>
      <c r="CA35" s="44">
        <f t="shared" si="40"/>
        <v>0</v>
      </c>
      <c r="CB35" s="8">
        <f t="shared" si="41"/>
        <v>0</v>
      </c>
      <c r="CC35" s="50">
        <f t="shared" si="42"/>
        <v>0</v>
      </c>
      <c r="CE35" s="44">
        <f t="shared" si="43"/>
        <v>0</v>
      </c>
      <c r="CF35" s="44">
        <f t="shared" si="43"/>
        <v>0</v>
      </c>
      <c r="CG35" s="8">
        <f t="shared" si="44"/>
        <v>0</v>
      </c>
      <c r="CH35" s="50">
        <f t="shared" si="45"/>
        <v>0</v>
      </c>
      <c r="CJ35" s="44">
        <f t="shared" si="46"/>
        <v>0</v>
      </c>
      <c r="CK35" s="44">
        <f t="shared" si="46"/>
        <v>0</v>
      </c>
      <c r="CL35" s="8">
        <f t="shared" si="47"/>
        <v>0</v>
      </c>
      <c r="CM35" s="50">
        <f t="shared" si="48"/>
        <v>0</v>
      </c>
      <c r="CO35" s="44">
        <f t="shared" si="49"/>
        <v>0</v>
      </c>
      <c r="CP35" s="44">
        <f t="shared" si="49"/>
        <v>0</v>
      </c>
      <c r="CQ35" s="8">
        <f t="shared" si="50"/>
        <v>0</v>
      </c>
      <c r="CR35" s="50">
        <f t="shared" si="51"/>
        <v>0</v>
      </c>
      <c r="CT35" s="44">
        <f t="shared" si="52"/>
        <v>0</v>
      </c>
      <c r="CU35" s="44">
        <f t="shared" si="52"/>
        <v>0</v>
      </c>
      <c r="CV35" s="8">
        <f t="shared" si="53"/>
        <v>0</v>
      </c>
      <c r="CW35" s="50">
        <f t="shared" si="54"/>
        <v>0</v>
      </c>
      <c r="CY35" s="44">
        <f t="shared" si="55"/>
        <v>0</v>
      </c>
      <c r="CZ35" s="44">
        <f t="shared" si="55"/>
        <v>0</v>
      </c>
      <c r="DA35" s="8">
        <f t="shared" si="56"/>
        <v>0</v>
      </c>
      <c r="DB35" s="50">
        <f t="shared" si="57"/>
        <v>0</v>
      </c>
      <c r="DD35" s="44">
        <f t="shared" si="58"/>
        <v>0</v>
      </c>
      <c r="DE35" s="44">
        <f t="shared" si="58"/>
        <v>0</v>
      </c>
      <c r="DF35" s="8">
        <f t="shared" si="59"/>
        <v>0</v>
      </c>
      <c r="DG35" s="50">
        <f t="shared" si="60"/>
        <v>0</v>
      </c>
      <c r="DI35" s="44">
        <f t="shared" si="61"/>
        <v>0</v>
      </c>
      <c r="DJ35" s="44">
        <f t="shared" si="61"/>
        <v>0</v>
      </c>
      <c r="DK35" s="8">
        <f t="shared" si="62"/>
        <v>0</v>
      </c>
      <c r="DL35" s="50">
        <f t="shared" si="63"/>
        <v>0</v>
      </c>
      <c r="DN35" s="44">
        <f t="shared" si="64"/>
        <v>0</v>
      </c>
      <c r="DO35" s="44">
        <f t="shared" si="64"/>
        <v>0</v>
      </c>
      <c r="DP35" s="8">
        <f t="shared" si="65"/>
        <v>0</v>
      </c>
      <c r="DQ35" s="50">
        <f t="shared" si="66"/>
        <v>0</v>
      </c>
      <c r="DS35" s="52">
        <f t="shared" si="67"/>
        <v>0</v>
      </c>
      <c r="DT35" s="50">
        <f t="shared" si="68"/>
        <v>0</v>
      </c>
      <c r="DU35" s="52">
        <v>0</v>
      </c>
      <c r="DV35" s="50">
        <f t="shared" si="69"/>
        <v>0</v>
      </c>
      <c r="DW35" s="51">
        <f t="shared" si="71"/>
        <v>0</v>
      </c>
      <c r="DX35" s="53">
        <f t="shared" si="70"/>
        <v>0</v>
      </c>
      <c r="DY35" s="307">
        <f t="shared" si="0"/>
        <v>0</v>
      </c>
    </row>
    <row r="36" spans="1:129" ht="18" customHeight="1" x14ac:dyDescent="0.3">
      <c r="B36" s="54"/>
      <c r="C36" s="54"/>
      <c r="D36" s="239"/>
      <c r="E36" s="263"/>
      <c r="F36" s="263"/>
      <c r="G36" s="263"/>
      <c r="H36" s="56"/>
      <c r="I36" s="56"/>
      <c r="J36" s="265"/>
      <c r="K36" s="264"/>
      <c r="L36" s="57"/>
      <c r="M36" s="49"/>
      <c r="N36" s="214"/>
      <c r="O36" s="8">
        <f t="shared" si="2"/>
        <v>0</v>
      </c>
      <c r="P36" s="50">
        <f t="shared" si="3"/>
        <v>0</v>
      </c>
      <c r="R36" s="44">
        <f t="shared" si="4"/>
        <v>0</v>
      </c>
      <c r="S36" s="201">
        <f t="shared" si="4"/>
        <v>0</v>
      </c>
      <c r="T36" s="8">
        <f t="shared" si="5"/>
        <v>0</v>
      </c>
      <c r="U36" s="50">
        <f t="shared" si="6"/>
        <v>0</v>
      </c>
      <c r="W36" s="44">
        <f t="shared" si="7"/>
        <v>0</v>
      </c>
      <c r="X36" s="44">
        <f t="shared" si="7"/>
        <v>0</v>
      </c>
      <c r="Y36" s="8">
        <f t="shared" si="8"/>
        <v>0</v>
      </c>
      <c r="Z36" s="50">
        <f t="shared" si="9"/>
        <v>0</v>
      </c>
      <c r="AB36" s="44">
        <f t="shared" si="10"/>
        <v>0</v>
      </c>
      <c r="AC36" s="44">
        <f t="shared" si="10"/>
        <v>0</v>
      </c>
      <c r="AD36" s="8">
        <f t="shared" si="11"/>
        <v>0</v>
      </c>
      <c r="AE36" s="50">
        <f t="shared" si="12"/>
        <v>0</v>
      </c>
      <c r="AG36" s="44">
        <f t="shared" si="13"/>
        <v>0</v>
      </c>
      <c r="AH36" s="44">
        <f t="shared" si="13"/>
        <v>0</v>
      </c>
      <c r="AI36" s="8">
        <f t="shared" si="14"/>
        <v>0</v>
      </c>
      <c r="AJ36" s="50">
        <f t="shared" si="15"/>
        <v>0</v>
      </c>
      <c r="AL36" s="44">
        <f t="shared" si="16"/>
        <v>0</v>
      </c>
      <c r="AM36" s="44">
        <f t="shared" si="16"/>
        <v>0</v>
      </c>
      <c r="AN36" s="8">
        <f t="shared" si="17"/>
        <v>0</v>
      </c>
      <c r="AO36" s="50">
        <f t="shared" si="18"/>
        <v>0</v>
      </c>
      <c r="AQ36" s="44">
        <f t="shared" si="19"/>
        <v>0</v>
      </c>
      <c r="AR36" s="44">
        <f t="shared" si="19"/>
        <v>0</v>
      </c>
      <c r="AS36" s="8">
        <f t="shared" si="20"/>
        <v>0</v>
      </c>
      <c r="AT36" s="50">
        <f t="shared" si="21"/>
        <v>0</v>
      </c>
      <c r="AV36" s="44">
        <f t="shared" si="22"/>
        <v>0</v>
      </c>
      <c r="AW36" s="44">
        <f t="shared" si="22"/>
        <v>0</v>
      </c>
      <c r="AX36" s="8">
        <f t="shared" si="23"/>
        <v>0</v>
      </c>
      <c r="AY36" s="50">
        <f t="shared" si="24"/>
        <v>0</v>
      </c>
      <c r="BA36" s="44">
        <f t="shared" si="25"/>
        <v>0</v>
      </c>
      <c r="BB36" s="44">
        <f t="shared" si="25"/>
        <v>0</v>
      </c>
      <c r="BC36" s="8">
        <f t="shared" si="26"/>
        <v>0</v>
      </c>
      <c r="BD36" s="50">
        <f t="shared" si="27"/>
        <v>0</v>
      </c>
      <c r="BF36" s="44">
        <f t="shared" si="28"/>
        <v>0</v>
      </c>
      <c r="BG36" s="44">
        <f t="shared" si="28"/>
        <v>0</v>
      </c>
      <c r="BH36" s="8">
        <f t="shared" si="29"/>
        <v>0</v>
      </c>
      <c r="BI36" s="50">
        <f t="shared" si="30"/>
        <v>0</v>
      </c>
      <c r="BK36" s="44">
        <f t="shared" si="31"/>
        <v>0</v>
      </c>
      <c r="BL36" s="44">
        <f t="shared" si="31"/>
        <v>0</v>
      </c>
      <c r="BM36" s="8">
        <f t="shared" si="32"/>
        <v>0</v>
      </c>
      <c r="BN36" s="50">
        <f t="shared" si="33"/>
        <v>0</v>
      </c>
      <c r="BP36" s="44">
        <f t="shared" si="34"/>
        <v>0</v>
      </c>
      <c r="BQ36" s="44">
        <f t="shared" si="34"/>
        <v>0</v>
      </c>
      <c r="BR36" s="8">
        <f t="shared" si="35"/>
        <v>0</v>
      </c>
      <c r="BS36" s="50">
        <f t="shared" si="36"/>
        <v>0</v>
      </c>
      <c r="BU36" s="44">
        <f t="shared" si="37"/>
        <v>0</v>
      </c>
      <c r="BV36" s="44">
        <f t="shared" si="37"/>
        <v>0</v>
      </c>
      <c r="BW36" s="8">
        <f t="shared" si="38"/>
        <v>0</v>
      </c>
      <c r="BX36" s="50">
        <f t="shared" si="39"/>
        <v>0</v>
      </c>
      <c r="BZ36" s="44">
        <f t="shared" si="40"/>
        <v>0</v>
      </c>
      <c r="CA36" s="44">
        <f t="shared" si="40"/>
        <v>0</v>
      </c>
      <c r="CB36" s="8">
        <f t="shared" si="41"/>
        <v>0</v>
      </c>
      <c r="CC36" s="50">
        <f t="shared" si="42"/>
        <v>0</v>
      </c>
      <c r="CE36" s="44">
        <f t="shared" si="43"/>
        <v>0</v>
      </c>
      <c r="CF36" s="44">
        <f t="shared" si="43"/>
        <v>0</v>
      </c>
      <c r="CG36" s="8">
        <f t="shared" si="44"/>
        <v>0</v>
      </c>
      <c r="CH36" s="50">
        <f t="shared" si="45"/>
        <v>0</v>
      </c>
      <c r="CJ36" s="44">
        <f t="shared" si="46"/>
        <v>0</v>
      </c>
      <c r="CK36" s="44">
        <f t="shared" si="46"/>
        <v>0</v>
      </c>
      <c r="CL36" s="8">
        <f t="shared" si="47"/>
        <v>0</v>
      </c>
      <c r="CM36" s="50">
        <f t="shared" si="48"/>
        <v>0</v>
      </c>
      <c r="CO36" s="44">
        <f t="shared" si="49"/>
        <v>0</v>
      </c>
      <c r="CP36" s="44">
        <f t="shared" si="49"/>
        <v>0</v>
      </c>
      <c r="CQ36" s="8">
        <f t="shared" si="50"/>
        <v>0</v>
      </c>
      <c r="CR36" s="50">
        <f t="shared" si="51"/>
        <v>0</v>
      </c>
      <c r="CT36" s="44">
        <f t="shared" si="52"/>
        <v>0</v>
      </c>
      <c r="CU36" s="44">
        <f t="shared" si="52"/>
        <v>0</v>
      </c>
      <c r="CV36" s="8">
        <f t="shared" si="53"/>
        <v>0</v>
      </c>
      <c r="CW36" s="50">
        <f t="shared" si="54"/>
        <v>0</v>
      </c>
      <c r="CY36" s="44">
        <f t="shared" si="55"/>
        <v>0</v>
      </c>
      <c r="CZ36" s="44">
        <f t="shared" si="55"/>
        <v>0</v>
      </c>
      <c r="DA36" s="8">
        <f t="shared" si="56"/>
        <v>0</v>
      </c>
      <c r="DB36" s="50">
        <f t="shared" si="57"/>
        <v>0</v>
      </c>
      <c r="DD36" s="44">
        <f t="shared" si="58"/>
        <v>0</v>
      </c>
      <c r="DE36" s="44">
        <f t="shared" si="58"/>
        <v>0</v>
      </c>
      <c r="DF36" s="8">
        <f t="shared" si="59"/>
        <v>0</v>
      </c>
      <c r="DG36" s="50">
        <f t="shared" si="60"/>
        <v>0</v>
      </c>
      <c r="DI36" s="44">
        <f t="shared" si="61"/>
        <v>0</v>
      </c>
      <c r="DJ36" s="44">
        <f t="shared" si="61"/>
        <v>0</v>
      </c>
      <c r="DK36" s="8">
        <f t="shared" si="62"/>
        <v>0</v>
      </c>
      <c r="DL36" s="50">
        <f t="shared" si="63"/>
        <v>0</v>
      </c>
      <c r="DN36" s="44">
        <f t="shared" si="64"/>
        <v>0</v>
      </c>
      <c r="DO36" s="44">
        <f t="shared" si="64"/>
        <v>0</v>
      </c>
      <c r="DP36" s="8">
        <f t="shared" si="65"/>
        <v>0</v>
      </c>
      <c r="DQ36" s="50">
        <f t="shared" si="66"/>
        <v>0</v>
      </c>
      <c r="DS36" s="52">
        <f t="shared" si="67"/>
        <v>0</v>
      </c>
      <c r="DT36" s="50">
        <f t="shared" si="68"/>
        <v>0</v>
      </c>
      <c r="DU36" s="52">
        <v>0</v>
      </c>
      <c r="DV36" s="50">
        <f t="shared" si="69"/>
        <v>0</v>
      </c>
      <c r="DW36" s="51">
        <f t="shared" si="71"/>
        <v>0</v>
      </c>
      <c r="DX36" s="53">
        <f t="shared" si="70"/>
        <v>0</v>
      </c>
      <c r="DY36" s="307">
        <f t="shared" si="0"/>
        <v>0</v>
      </c>
    </row>
    <row r="37" spans="1:129" ht="18" customHeight="1" x14ac:dyDescent="0.3">
      <c r="B37" s="54"/>
      <c r="C37" s="54"/>
      <c r="D37" s="239"/>
      <c r="E37" s="263"/>
      <c r="F37" s="263"/>
      <c r="G37" s="263"/>
      <c r="H37" s="56"/>
      <c r="I37" s="56"/>
      <c r="J37" s="265"/>
      <c r="K37" s="264"/>
      <c r="L37" s="57"/>
      <c r="M37" s="49"/>
      <c r="N37" s="214"/>
      <c r="O37" s="8">
        <f t="shared" si="2"/>
        <v>0</v>
      </c>
      <c r="P37" s="50">
        <f t="shared" si="3"/>
        <v>0</v>
      </c>
      <c r="R37" s="44">
        <f t="shared" si="4"/>
        <v>0</v>
      </c>
      <c r="S37" s="201">
        <f t="shared" si="4"/>
        <v>0</v>
      </c>
      <c r="T37" s="8">
        <f t="shared" si="5"/>
        <v>0</v>
      </c>
      <c r="U37" s="50">
        <f t="shared" si="6"/>
        <v>0</v>
      </c>
      <c r="W37" s="44">
        <f t="shared" si="7"/>
        <v>0</v>
      </c>
      <c r="X37" s="44">
        <f t="shared" si="7"/>
        <v>0</v>
      </c>
      <c r="Y37" s="8">
        <f t="shared" si="8"/>
        <v>0</v>
      </c>
      <c r="Z37" s="50">
        <f t="shared" si="9"/>
        <v>0</v>
      </c>
      <c r="AB37" s="44">
        <f t="shared" si="10"/>
        <v>0</v>
      </c>
      <c r="AC37" s="44">
        <f t="shared" si="10"/>
        <v>0</v>
      </c>
      <c r="AD37" s="8">
        <f t="shared" si="11"/>
        <v>0</v>
      </c>
      <c r="AE37" s="50">
        <f t="shared" si="12"/>
        <v>0</v>
      </c>
      <c r="AG37" s="44">
        <f t="shared" si="13"/>
        <v>0</v>
      </c>
      <c r="AH37" s="44">
        <f t="shared" si="13"/>
        <v>0</v>
      </c>
      <c r="AI37" s="8">
        <f t="shared" si="14"/>
        <v>0</v>
      </c>
      <c r="AJ37" s="50">
        <f t="shared" si="15"/>
        <v>0</v>
      </c>
      <c r="AL37" s="44">
        <f t="shared" si="16"/>
        <v>0</v>
      </c>
      <c r="AM37" s="44">
        <f t="shared" si="16"/>
        <v>0</v>
      </c>
      <c r="AN37" s="8">
        <f t="shared" si="17"/>
        <v>0</v>
      </c>
      <c r="AO37" s="50">
        <f t="shared" si="18"/>
        <v>0</v>
      </c>
      <c r="AQ37" s="44">
        <f t="shared" si="19"/>
        <v>0</v>
      </c>
      <c r="AR37" s="44">
        <f t="shared" si="19"/>
        <v>0</v>
      </c>
      <c r="AS37" s="8">
        <f t="shared" si="20"/>
        <v>0</v>
      </c>
      <c r="AT37" s="50">
        <f t="shared" si="21"/>
        <v>0</v>
      </c>
      <c r="AV37" s="44">
        <f t="shared" si="22"/>
        <v>0</v>
      </c>
      <c r="AW37" s="44">
        <f t="shared" si="22"/>
        <v>0</v>
      </c>
      <c r="AX37" s="8">
        <f t="shared" si="23"/>
        <v>0</v>
      </c>
      <c r="AY37" s="50">
        <f t="shared" si="24"/>
        <v>0</v>
      </c>
      <c r="BA37" s="44">
        <f t="shared" si="25"/>
        <v>0</v>
      </c>
      <c r="BB37" s="44">
        <f t="shared" si="25"/>
        <v>0</v>
      </c>
      <c r="BC37" s="8">
        <f t="shared" si="26"/>
        <v>0</v>
      </c>
      <c r="BD37" s="50">
        <f t="shared" si="27"/>
        <v>0</v>
      </c>
      <c r="BF37" s="44">
        <f t="shared" si="28"/>
        <v>0</v>
      </c>
      <c r="BG37" s="44">
        <f t="shared" si="28"/>
        <v>0</v>
      </c>
      <c r="BH37" s="8">
        <f t="shared" si="29"/>
        <v>0</v>
      </c>
      <c r="BI37" s="50">
        <f t="shared" si="30"/>
        <v>0</v>
      </c>
      <c r="BK37" s="44">
        <f t="shared" si="31"/>
        <v>0</v>
      </c>
      <c r="BL37" s="44">
        <f t="shared" si="31"/>
        <v>0</v>
      </c>
      <c r="BM37" s="8">
        <f t="shared" si="32"/>
        <v>0</v>
      </c>
      <c r="BN37" s="50">
        <f t="shared" si="33"/>
        <v>0</v>
      </c>
      <c r="BP37" s="44">
        <f t="shared" si="34"/>
        <v>0</v>
      </c>
      <c r="BQ37" s="44">
        <f t="shared" si="34"/>
        <v>0</v>
      </c>
      <c r="BR37" s="8">
        <f t="shared" si="35"/>
        <v>0</v>
      </c>
      <c r="BS37" s="50">
        <f t="shared" si="36"/>
        <v>0</v>
      </c>
      <c r="BU37" s="44">
        <f t="shared" si="37"/>
        <v>0</v>
      </c>
      <c r="BV37" s="44">
        <f t="shared" si="37"/>
        <v>0</v>
      </c>
      <c r="BW37" s="8">
        <f t="shared" si="38"/>
        <v>0</v>
      </c>
      <c r="BX37" s="50">
        <f t="shared" si="39"/>
        <v>0</v>
      </c>
      <c r="BZ37" s="44">
        <f t="shared" si="40"/>
        <v>0</v>
      </c>
      <c r="CA37" s="44">
        <f t="shared" si="40"/>
        <v>0</v>
      </c>
      <c r="CB37" s="8">
        <f t="shared" si="41"/>
        <v>0</v>
      </c>
      <c r="CC37" s="50">
        <f t="shared" si="42"/>
        <v>0</v>
      </c>
      <c r="CE37" s="44">
        <f t="shared" si="43"/>
        <v>0</v>
      </c>
      <c r="CF37" s="44">
        <f t="shared" si="43"/>
        <v>0</v>
      </c>
      <c r="CG37" s="8">
        <f t="shared" si="44"/>
        <v>0</v>
      </c>
      <c r="CH37" s="50">
        <f t="shared" si="45"/>
        <v>0</v>
      </c>
      <c r="CJ37" s="44">
        <f t="shared" si="46"/>
        <v>0</v>
      </c>
      <c r="CK37" s="44">
        <f t="shared" si="46"/>
        <v>0</v>
      </c>
      <c r="CL37" s="8">
        <f t="shared" si="47"/>
        <v>0</v>
      </c>
      <c r="CM37" s="50">
        <f t="shared" si="48"/>
        <v>0</v>
      </c>
      <c r="CO37" s="44">
        <f t="shared" si="49"/>
        <v>0</v>
      </c>
      <c r="CP37" s="44">
        <f t="shared" si="49"/>
        <v>0</v>
      </c>
      <c r="CQ37" s="8">
        <f t="shared" si="50"/>
        <v>0</v>
      </c>
      <c r="CR37" s="50">
        <f t="shared" si="51"/>
        <v>0</v>
      </c>
      <c r="CT37" s="44">
        <f t="shared" si="52"/>
        <v>0</v>
      </c>
      <c r="CU37" s="44">
        <f t="shared" si="52"/>
        <v>0</v>
      </c>
      <c r="CV37" s="8">
        <f t="shared" si="53"/>
        <v>0</v>
      </c>
      <c r="CW37" s="50">
        <f t="shared" si="54"/>
        <v>0</v>
      </c>
      <c r="CY37" s="44">
        <f t="shared" si="55"/>
        <v>0</v>
      </c>
      <c r="CZ37" s="44">
        <f t="shared" si="55"/>
        <v>0</v>
      </c>
      <c r="DA37" s="8">
        <f t="shared" si="56"/>
        <v>0</v>
      </c>
      <c r="DB37" s="50">
        <f t="shared" si="57"/>
        <v>0</v>
      </c>
      <c r="DD37" s="44">
        <f t="shared" si="58"/>
        <v>0</v>
      </c>
      <c r="DE37" s="44">
        <f t="shared" si="58"/>
        <v>0</v>
      </c>
      <c r="DF37" s="8">
        <f t="shared" si="59"/>
        <v>0</v>
      </c>
      <c r="DG37" s="50">
        <f t="shared" si="60"/>
        <v>0</v>
      </c>
      <c r="DI37" s="44">
        <f t="shared" si="61"/>
        <v>0</v>
      </c>
      <c r="DJ37" s="44">
        <f t="shared" si="61"/>
        <v>0</v>
      </c>
      <c r="DK37" s="8">
        <f t="shared" si="62"/>
        <v>0</v>
      </c>
      <c r="DL37" s="50">
        <f t="shared" si="63"/>
        <v>0</v>
      </c>
      <c r="DN37" s="44">
        <f t="shared" si="64"/>
        <v>0</v>
      </c>
      <c r="DO37" s="44">
        <f t="shared" si="64"/>
        <v>0</v>
      </c>
      <c r="DP37" s="8">
        <f t="shared" si="65"/>
        <v>0</v>
      </c>
      <c r="DQ37" s="50">
        <f t="shared" si="66"/>
        <v>0</v>
      </c>
      <c r="DS37" s="52">
        <f t="shared" si="67"/>
        <v>0</v>
      </c>
      <c r="DT37" s="50">
        <f t="shared" si="68"/>
        <v>0</v>
      </c>
      <c r="DU37" s="52">
        <v>0</v>
      </c>
      <c r="DV37" s="50">
        <f t="shared" si="69"/>
        <v>0</v>
      </c>
      <c r="DW37" s="51">
        <f t="shared" si="71"/>
        <v>0</v>
      </c>
      <c r="DX37" s="53">
        <f t="shared" si="70"/>
        <v>0</v>
      </c>
      <c r="DY37" s="307">
        <f t="shared" si="0"/>
        <v>0</v>
      </c>
    </row>
    <row r="38" spans="1:129" ht="18" customHeight="1" x14ac:dyDescent="0.3">
      <c r="B38" s="54"/>
      <c r="C38" s="54"/>
      <c r="D38" s="239"/>
      <c r="E38" s="263"/>
      <c r="F38" s="263"/>
      <c r="G38" s="263"/>
      <c r="H38" s="56"/>
      <c r="I38" s="56"/>
      <c r="J38" s="265"/>
      <c r="K38" s="264"/>
      <c r="L38" s="57"/>
      <c r="M38" s="49"/>
      <c r="N38" s="214"/>
      <c r="O38" s="8">
        <f t="shared" si="2"/>
        <v>0</v>
      </c>
      <c r="P38" s="50">
        <f t="shared" si="3"/>
        <v>0</v>
      </c>
      <c r="R38" s="44">
        <f t="shared" si="4"/>
        <v>0</v>
      </c>
      <c r="S38" s="201">
        <f t="shared" si="4"/>
        <v>0</v>
      </c>
      <c r="T38" s="8">
        <f t="shared" si="5"/>
        <v>0</v>
      </c>
      <c r="U38" s="50">
        <f t="shared" si="6"/>
        <v>0</v>
      </c>
      <c r="W38" s="44">
        <f t="shared" si="7"/>
        <v>0</v>
      </c>
      <c r="X38" s="44">
        <f t="shared" si="7"/>
        <v>0</v>
      </c>
      <c r="Y38" s="8">
        <f t="shared" si="8"/>
        <v>0</v>
      </c>
      <c r="Z38" s="50">
        <f t="shared" si="9"/>
        <v>0</v>
      </c>
      <c r="AB38" s="44">
        <f t="shared" si="10"/>
        <v>0</v>
      </c>
      <c r="AC38" s="44">
        <f t="shared" si="10"/>
        <v>0</v>
      </c>
      <c r="AD38" s="8">
        <f t="shared" si="11"/>
        <v>0</v>
      </c>
      <c r="AE38" s="50">
        <f t="shared" si="12"/>
        <v>0</v>
      </c>
      <c r="AG38" s="44">
        <f t="shared" si="13"/>
        <v>0</v>
      </c>
      <c r="AH38" s="44">
        <f t="shared" si="13"/>
        <v>0</v>
      </c>
      <c r="AI38" s="8">
        <f t="shared" si="14"/>
        <v>0</v>
      </c>
      <c r="AJ38" s="50">
        <f t="shared" si="15"/>
        <v>0</v>
      </c>
      <c r="AL38" s="44">
        <f t="shared" si="16"/>
        <v>0</v>
      </c>
      <c r="AM38" s="44">
        <f t="shared" si="16"/>
        <v>0</v>
      </c>
      <c r="AN38" s="8">
        <f t="shared" si="17"/>
        <v>0</v>
      </c>
      <c r="AO38" s="50">
        <f t="shared" si="18"/>
        <v>0</v>
      </c>
      <c r="AQ38" s="44">
        <f t="shared" si="19"/>
        <v>0</v>
      </c>
      <c r="AR38" s="44">
        <f t="shared" si="19"/>
        <v>0</v>
      </c>
      <c r="AS38" s="8">
        <f t="shared" si="20"/>
        <v>0</v>
      </c>
      <c r="AT38" s="50">
        <f t="shared" si="21"/>
        <v>0</v>
      </c>
      <c r="AV38" s="44">
        <f t="shared" si="22"/>
        <v>0</v>
      </c>
      <c r="AW38" s="44">
        <f t="shared" si="22"/>
        <v>0</v>
      </c>
      <c r="AX38" s="8">
        <f t="shared" si="23"/>
        <v>0</v>
      </c>
      <c r="AY38" s="50">
        <f t="shared" si="24"/>
        <v>0</v>
      </c>
      <c r="BA38" s="44">
        <f t="shared" si="25"/>
        <v>0</v>
      </c>
      <c r="BB38" s="44">
        <f t="shared" si="25"/>
        <v>0</v>
      </c>
      <c r="BC38" s="8">
        <f t="shared" si="26"/>
        <v>0</v>
      </c>
      <c r="BD38" s="50">
        <f t="shared" si="27"/>
        <v>0</v>
      </c>
      <c r="BF38" s="44">
        <f t="shared" si="28"/>
        <v>0</v>
      </c>
      <c r="BG38" s="44">
        <f t="shared" si="28"/>
        <v>0</v>
      </c>
      <c r="BH38" s="8">
        <f t="shared" si="29"/>
        <v>0</v>
      </c>
      <c r="BI38" s="50">
        <f t="shared" si="30"/>
        <v>0</v>
      </c>
      <c r="BK38" s="44">
        <f t="shared" si="31"/>
        <v>0</v>
      </c>
      <c r="BL38" s="44">
        <f t="shared" si="31"/>
        <v>0</v>
      </c>
      <c r="BM38" s="8">
        <f t="shared" si="32"/>
        <v>0</v>
      </c>
      <c r="BN38" s="50">
        <f t="shared" si="33"/>
        <v>0</v>
      </c>
      <c r="BP38" s="44">
        <f t="shared" si="34"/>
        <v>0</v>
      </c>
      <c r="BQ38" s="44">
        <f t="shared" si="34"/>
        <v>0</v>
      </c>
      <c r="BR38" s="8">
        <f t="shared" si="35"/>
        <v>0</v>
      </c>
      <c r="BS38" s="50">
        <f t="shared" si="36"/>
        <v>0</v>
      </c>
      <c r="BU38" s="44">
        <f t="shared" si="37"/>
        <v>0</v>
      </c>
      <c r="BV38" s="44">
        <f t="shared" si="37"/>
        <v>0</v>
      </c>
      <c r="BW38" s="8">
        <f t="shared" si="38"/>
        <v>0</v>
      </c>
      <c r="BX38" s="50">
        <f t="shared" si="39"/>
        <v>0</v>
      </c>
      <c r="BZ38" s="44">
        <f t="shared" si="40"/>
        <v>0</v>
      </c>
      <c r="CA38" s="44">
        <f t="shared" si="40"/>
        <v>0</v>
      </c>
      <c r="CB38" s="8">
        <f t="shared" si="41"/>
        <v>0</v>
      </c>
      <c r="CC38" s="50">
        <f t="shared" si="42"/>
        <v>0</v>
      </c>
      <c r="CE38" s="44">
        <f t="shared" si="43"/>
        <v>0</v>
      </c>
      <c r="CF38" s="44">
        <f t="shared" si="43"/>
        <v>0</v>
      </c>
      <c r="CG38" s="8">
        <f t="shared" si="44"/>
        <v>0</v>
      </c>
      <c r="CH38" s="50">
        <f t="shared" si="45"/>
        <v>0</v>
      </c>
      <c r="CJ38" s="44">
        <f t="shared" si="46"/>
        <v>0</v>
      </c>
      <c r="CK38" s="44">
        <f t="shared" si="46"/>
        <v>0</v>
      </c>
      <c r="CL38" s="8">
        <f t="shared" si="47"/>
        <v>0</v>
      </c>
      <c r="CM38" s="50">
        <f t="shared" si="48"/>
        <v>0</v>
      </c>
      <c r="CO38" s="44">
        <f t="shared" si="49"/>
        <v>0</v>
      </c>
      <c r="CP38" s="44">
        <f t="shared" si="49"/>
        <v>0</v>
      </c>
      <c r="CQ38" s="8">
        <f t="shared" si="50"/>
        <v>0</v>
      </c>
      <c r="CR38" s="50">
        <f t="shared" si="51"/>
        <v>0</v>
      </c>
      <c r="CT38" s="44">
        <f t="shared" si="52"/>
        <v>0</v>
      </c>
      <c r="CU38" s="44">
        <f t="shared" si="52"/>
        <v>0</v>
      </c>
      <c r="CV38" s="8">
        <f t="shared" si="53"/>
        <v>0</v>
      </c>
      <c r="CW38" s="50">
        <f t="shared" si="54"/>
        <v>0</v>
      </c>
      <c r="CY38" s="44">
        <f t="shared" si="55"/>
        <v>0</v>
      </c>
      <c r="CZ38" s="44">
        <f t="shared" si="55"/>
        <v>0</v>
      </c>
      <c r="DA38" s="8">
        <f t="shared" si="56"/>
        <v>0</v>
      </c>
      <c r="DB38" s="50">
        <f t="shared" si="57"/>
        <v>0</v>
      </c>
      <c r="DD38" s="44">
        <f t="shared" si="58"/>
        <v>0</v>
      </c>
      <c r="DE38" s="44">
        <f t="shared" si="58"/>
        <v>0</v>
      </c>
      <c r="DF38" s="8">
        <f t="shared" si="59"/>
        <v>0</v>
      </c>
      <c r="DG38" s="50">
        <f t="shared" si="60"/>
        <v>0</v>
      </c>
      <c r="DI38" s="44">
        <f t="shared" si="61"/>
        <v>0</v>
      </c>
      <c r="DJ38" s="44">
        <f t="shared" si="61"/>
        <v>0</v>
      </c>
      <c r="DK38" s="8">
        <f t="shared" si="62"/>
        <v>0</v>
      </c>
      <c r="DL38" s="50">
        <f t="shared" si="63"/>
        <v>0</v>
      </c>
      <c r="DN38" s="44">
        <f t="shared" si="64"/>
        <v>0</v>
      </c>
      <c r="DO38" s="44">
        <f t="shared" si="64"/>
        <v>0</v>
      </c>
      <c r="DP38" s="8">
        <f t="shared" si="65"/>
        <v>0</v>
      </c>
      <c r="DQ38" s="50">
        <f t="shared" si="66"/>
        <v>0</v>
      </c>
      <c r="DS38" s="52">
        <f t="shared" si="67"/>
        <v>0</v>
      </c>
      <c r="DT38" s="50">
        <f t="shared" si="68"/>
        <v>0</v>
      </c>
      <c r="DU38" s="52">
        <v>0</v>
      </c>
      <c r="DV38" s="50">
        <f t="shared" si="69"/>
        <v>0</v>
      </c>
      <c r="DW38" s="51">
        <f t="shared" si="71"/>
        <v>0</v>
      </c>
      <c r="DX38" s="53">
        <f t="shared" si="70"/>
        <v>0</v>
      </c>
      <c r="DY38" s="307">
        <f t="shared" si="0"/>
        <v>0</v>
      </c>
    </row>
    <row r="39" spans="1:129" ht="18" customHeight="1" x14ac:dyDescent="0.3">
      <c r="B39" s="54"/>
      <c r="C39" s="54"/>
      <c r="D39" s="239"/>
      <c r="E39" s="263"/>
      <c r="F39" s="263"/>
      <c r="G39" s="263"/>
      <c r="H39" s="56"/>
      <c r="I39" s="56"/>
      <c r="J39" s="265"/>
      <c r="K39" s="264"/>
      <c r="L39" s="57"/>
      <c r="M39" s="49"/>
      <c r="N39" s="214"/>
      <c r="O39" s="8">
        <f t="shared" si="2"/>
        <v>0</v>
      </c>
      <c r="P39" s="50">
        <f t="shared" si="3"/>
        <v>0</v>
      </c>
      <c r="R39" s="44">
        <f t="shared" si="4"/>
        <v>0</v>
      </c>
      <c r="S39" s="201">
        <f t="shared" si="4"/>
        <v>0</v>
      </c>
      <c r="T39" s="8">
        <f t="shared" si="5"/>
        <v>0</v>
      </c>
      <c r="U39" s="50">
        <f t="shared" si="6"/>
        <v>0</v>
      </c>
      <c r="W39" s="44">
        <f t="shared" si="7"/>
        <v>0</v>
      </c>
      <c r="X39" s="44">
        <f t="shared" si="7"/>
        <v>0</v>
      </c>
      <c r="Y39" s="8">
        <f t="shared" si="8"/>
        <v>0</v>
      </c>
      <c r="Z39" s="50">
        <f t="shared" si="9"/>
        <v>0</v>
      </c>
      <c r="AB39" s="44">
        <f t="shared" si="10"/>
        <v>0</v>
      </c>
      <c r="AC39" s="44">
        <f t="shared" si="10"/>
        <v>0</v>
      </c>
      <c r="AD39" s="8">
        <f t="shared" si="11"/>
        <v>0</v>
      </c>
      <c r="AE39" s="50">
        <f t="shared" si="12"/>
        <v>0</v>
      </c>
      <c r="AG39" s="44">
        <f t="shared" si="13"/>
        <v>0</v>
      </c>
      <c r="AH39" s="44">
        <f t="shared" si="13"/>
        <v>0</v>
      </c>
      <c r="AI39" s="8">
        <f t="shared" si="14"/>
        <v>0</v>
      </c>
      <c r="AJ39" s="50">
        <f t="shared" si="15"/>
        <v>0</v>
      </c>
      <c r="AL39" s="44">
        <f t="shared" si="16"/>
        <v>0</v>
      </c>
      <c r="AM39" s="44">
        <f t="shared" si="16"/>
        <v>0</v>
      </c>
      <c r="AN39" s="8">
        <f t="shared" si="17"/>
        <v>0</v>
      </c>
      <c r="AO39" s="50">
        <f t="shared" si="18"/>
        <v>0</v>
      </c>
      <c r="AQ39" s="44">
        <f t="shared" si="19"/>
        <v>0</v>
      </c>
      <c r="AR39" s="44">
        <f t="shared" si="19"/>
        <v>0</v>
      </c>
      <c r="AS39" s="8">
        <f t="shared" si="20"/>
        <v>0</v>
      </c>
      <c r="AT39" s="50">
        <f t="shared" si="21"/>
        <v>0</v>
      </c>
      <c r="AV39" s="44">
        <f t="shared" si="22"/>
        <v>0</v>
      </c>
      <c r="AW39" s="44">
        <f t="shared" si="22"/>
        <v>0</v>
      </c>
      <c r="AX39" s="8">
        <f t="shared" si="23"/>
        <v>0</v>
      </c>
      <c r="AY39" s="50">
        <f t="shared" si="24"/>
        <v>0</v>
      </c>
      <c r="BA39" s="44">
        <f t="shared" si="25"/>
        <v>0</v>
      </c>
      <c r="BB39" s="44">
        <f t="shared" si="25"/>
        <v>0</v>
      </c>
      <c r="BC39" s="8">
        <f t="shared" si="26"/>
        <v>0</v>
      </c>
      <c r="BD39" s="50">
        <f t="shared" si="27"/>
        <v>0</v>
      </c>
      <c r="BF39" s="44">
        <f t="shared" si="28"/>
        <v>0</v>
      </c>
      <c r="BG39" s="44">
        <f t="shared" si="28"/>
        <v>0</v>
      </c>
      <c r="BH39" s="8">
        <f t="shared" si="29"/>
        <v>0</v>
      </c>
      <c r="BI39" s="50">
        <f t="shared" si="30"/>
        <v>0</v>
      </c>
      <c r="BK39" s="44">
        <f t="shared" si="31"/>
        <v>0</v>
      </c>
      <c r="BL39" s="44">
        <f t="shared" si="31"/>
        <v>0</v>
      </c>
      <c r="BM39" s="8">
        <f t="shared" si="32"/>
        <v>0</v>
      </c>
      <c r="BN39" s="50">
        <f t="shared" si="33"/>
        <v>0</v>
      </c>
      <c r="BP39" s="44">
        <f t="shared" si="34"/>
        <v>0</v>
      </c>
      <c r="BQ39" s="44">
        <f t="shared" si="34"/>
        <v>0</v>
      </c>
      <c r="BR39" s="8">
        <f t="shared" si="35"/>
        <v>0</v>
      </c>
      <c r="BS39" s="50">
        <f t="shared" si="36"/>
        <v>0</v>
      </c>
      <c r="BU39" s="44">
        <f t="shared" si="37"/>
        <v>0</v>
      </c>
      <c r="BV39" s="44">
        <f t="shared" si="37"/>
        <v>0</v>
      </c>
      <c r="BW39" s="8">
        <f t="shared" si="38"/>
        <v>0</v>
      </c>
      <c r="BX39" s="50">
        <f t="shared" si="39"/>
        <v>0</v>
      </c>
      <c r="BZ39" s="44">
        <f t="shared" si="40"/>
        <v>0</v>
      </c>
      <c r="CA39" s="44">
        <f t="shared" si="40"/>
        <v>0</v>
      </c>
      <c r="CB39" s="8">
        <f t="shared" si="41"/>
        <v>0</v>
      </c>
      <c r="CC39" s="50">
        <f t="shared" si="42"/>
        <v>0</v>
      </c>
      <c r="CE39" s="44">
        <f t="shared" si="43"/>
        <v>0</v>
      </c>
      <c r="CF39" s="44">
        <f t="shared" si="43"/>
        <v>0</v>
      </c>
      <c r="CG39" s="8">
        <f t="shared" si="44"/>
        <v>0</v>
      </c>
      <c r="CH39" s="50">
        <f t="shared" si="45"/>
        <v>0</v>
      </c>
      <c r="CJ39" s="44">
        <f t="shared" si="46"/>
        <v>0</v>
      </c>
      <c r="CK39" s="44">
        <f t="shared" si="46"/>
        <v>0</v>
      </c>
      <c r="CL39" s="8">
        <f t="shared" si="47"/>
        <v>0</v>
      </c>
      <c r="CM39" s="50">
        <f t="shared" si="48"/>
        <v>0</v>
      </c>
      <c r="CO39" s="44">
        <f t="shared" si="49"/>
        <v>0</v>
      </c>
      <c r="CP39" s="44">
        <f t="shared" si="49"/>
        <v>0</v>
      </c>
      <c r="CQ39" s="8">
        <f t="shared" si="50"/>
        <v>0</v>
      </c>
      <c r="CR39" s="50">
        <f t="shared" si="51"/>
        <v>0</v>
      </c>
      <c r="CT39" s="44">
        <f t="shared" si="52"/>
        <v>0</v>
      </c>
      <c r="CU39" s="44">
        <f t="shared" si="52"/>
        <v>0</v>
      </c>
      <c r="CV39" s="8">
        <f t="shared" si="53"/>
        <v>0</v>
      </c>
      <c r="CW39" s="50">
        <f t="shared" si="54"/>
        <v>0</v>
      </c>
      <c r="CY39" s="44">
        <f t="shared" si="55"/>
        <v>0</v>
      </c>
      <c r="CZ39" s="44">
        <f t="shared" si="55"/>
        <v>0</v>
      </c>
      <c r="DA39" s="8">
        <f t="shared" si="56"/>
        <v>0</v>
      </c>
      <c r="DB39" s="50">
        <f t="shared" si="57"/>
        <v>0</v>
      </c>
      <c r="DD39" s="44">
        <f t="shared" si="58"/>
        <v>0</v>
      </c>
      <c r="DE39" s="44">
        <f t="shared" si="58"/>
        <v>0</v>
      </c>
      <c r="DF39" s="8">
        <f t="shared" si="59"/>
        <v>0</v>
      </c>
      <c r="DG39" s="50">
        <f t="shared" si="60"/>
        <v>0</v>
      </c>
      <c r="DI39" s="44">
        <f t="shared" si="61"/>
        <v>0</v>
      </c>
      <c r="DJ39" s="44">
        <f t="shared" si="61"/>
        <v>0</v>
      </c>
      <c r="DK39" s="8">
        <f t="shared" si="62"/>
        <v>0</v>
      </c>
      <c r="DL39" s="50">
        <f t="shared" si="63"/>
        <v>0</v>
      </c>
      <c r="DN39" s="44">
        <f t="shared" si="64"/>
        <v>0</v>
      </c>
      <c r="DO39" s="44">
        <f t="shared" si="64"/>
        <v>0</v>
      </c>
      <c r="DP39" s="8">
        <f t="shared" si="65"/>
        <v>0</v>
      </c>
      <c r="DQ39" s="50">
        <f t="shared" si="66"/>
        <v>0</v>
      </c>
      <c r="DS39" s="52">
        <f t="shared" si="67"/>
        <v>0</v>
      </c>
      <c r="DT39" s="50">
        <f t="shared" si="68"/>
        <v>0</v>
      </c>
      <c r="DU39" s="52">
        <v>0</v>
      </c>
      <c r="DV39" s="50">
        <f t="shared" si="69"/>
        <v>0</v>
      </c>
      <c r="DW39" s="51">
        <f t="shared" si="71"/>
        <v>0</v>
      </c>
      <c r="DX39" s="53">
        <f t="shared" si="70"/>
        <v>0</v>
      </c>
      <c r="DY39" s="307">
        <f t="shared" si="0"/>
        <v>0</v>
      </c>
    </row>
    <row r="40" spans="1:129" s="60" customFormat="1" ht="18" customHeight="1" x14ac:dyDescent="0.3">
      <c r="A40" s="1"/>
      <c r="C40" s="196"/>
      <c r="D40" s="241"/>
      <c r="J40" s="302"/>
      <c r="L40" s="61"/>
      <c r="M40" s="62"/>
      <c r="N40" s="215"/>
      <c r="O40" s="8">
        <f t="shared" si="2"/>
        <v>0</v>
      </c>
      <c r="P40" s="50">
        <f t="shared" si="3"/>
        <v>0</v>
      </c>
      <c r="Q40" s="63"/>
      <c r="R40" s="44">
        <f t="shared" si="4"/>
        <v>0</v>
      </c>
      <c r="S40" s="201">
        <f t="shared" si="4"/>
        <v>0</v>
      </c>
      <c r="T40" s="8">
        <f t="shared" si="5"/>
        <v>0</v>
      </c>
      <c r="U40" s="50">
        <f t="shared" si="6"/>
        <v>0</v>
      </c>
      <c r="V40" s="63"/>
      <c r="W40" s="44">
        <f t="shared" si="7"/>
        <v>0</v>
      </c>
      <c r="X40" s="44">
        <f t="shared" si="7"/>
        <v>0</v>
      </c>
      <c r="Y40" s="8">
        <f t="shared" si="8"/>
        <v>0</v>
      </c>
      <c r="Z40" s="50">
        <f t="shared" si="9"/>
        <v>0</v>
      </c>
      <c r="AB40" s="44">
        <f t="shared" si="10"/>
        <v>0</v>
      </c>
      <c r="AC40" s="44">
        <f t="shared" si="10"/>
        <v>0</v>
      </c>
      <c r="AD40" s="8">
        <f t="shared" si="11"/>
        <v>0</v>
      </c>
      <c r="AE40" s="50">
        <f t="shared" si="12"/>
        <v>0</v>
      </c>
      <c r="AG40" s="44">
        <f t="shared" si="13"/>
        <v>0</v>
      </c>
      <c r="AH40" s="44">
        <f t="shared" si="13"/>
        <v>0</v>
      </c>
      <c r="AI40" s="8">
        <f t="shared" si="14"/>
        <v>0</v>
      </c>
      <c r="AJ40" s="50">
        <f t="shared" si="15"/>
        <v>0</v>
      </c>
      <c r="AL40" s="44">
        <f t="shared" si="16"/>
        <v>0</v>
      </c>
      <c r="AM40" s="44">
        <f t="shared" si="16"/>
        <v>0</v>
      </c>
      <c r="AN40" s="8">
        <f t="shared" si="17"/>
        <v>0</v>
      </c>
      <c r="AO40" s="50">
        <f t="shared" si="18"/>
        <v>0</v>
      </c>
      <c r="AQ40" s="44">
        <f t="shared" si="19"/>
        <v>0</v>
      </c>
      <c r="AR40" s="44">
        <f t="shared" si="19"/>
        <v>0</v>
      </c>
      <c r="AS40" s="8">
        <f t="shared" si="20"/>
        <v>0</v>
      </c>
      <c r="AT40" s="50">
        <f t="shared" si="21"/>
        <v>0</v>
      </c>
      <c r="AV40" s="44">
        <f t="shared" si="22"/>
        <v>0</v>
      </c>
      <c r="AW40" s="44">
        <f t="shared" si="22"/>
        <v>0</v>
      </c>
      <c r="AX40" s="8">
        <f t="shared" si="23"/>
        <v>0</v>
      </c>
      <c r="AY40" s="50">
        <f t="shared" si="24"/>
        <v>0</v>
      </c>
      <c r="BA40" s="44">
        <f t="shared" si="25"/>
        <v>0</v>
      </c>
      <c r="BB40" s="44">
        <f t="shared" si="25"/>
        <v>0</v>
      </c>
      <c r="BC40" s="8">
        <f t="shared" si="26"/>
        <v>0</v>
      </c>
      <c r="BD40" s="50">
        <f t="shared" si="27"/>
        <v>0</v>
      </c>
      <c r="BF40" s="44">
        <f t="shared" si="28"/>
        <v>0</v>
      </c>
      <c r="BG40" s="44">
        <f t="shared" si="28"/>
        <v>0</v>
      </c>
      <c r="BH40" s="8">
        <f t="shared" si="29"/>
        <v>0</v>
      </c>
      <c r="BI40" s="50">
        <f t="shared" si="30"/>
        <v>0</v>
      </c>
      <c r="BK40" s="44">
        <f t="shared" si="31"/>
        <v>0</v>
      </c>
      <c r="BL40" s="44">
        <f t="shared" si="31"/>
        <v>0</v>
      </c>
      <c r="BM40" s="8">
        <f t="shared" si="32"/>
        <v>0</v>
      </c>
      <c r="BN40" s="50">
        <f t="shared" si="33"/>
        <v>0</v>
      </c>
      <c r="BP40" s="44">
        <f t="shared" si="34"/>
        <v>0</v>
      </c>
      <c r="BQ40" s="44">
        <f t="shared" si="34"/>
        <v>0</v>
      </c>
      <c r="BR40" s="8">
        <f t="shared" si="35"/>
        <v>0</v>
      </c>
      <c r="BS40" s="50">
        <f t="shared" si="36"/>
        <v>0</v>
      </c>
      <c r="BU40" s="44">
        <f t="shared" si="37"/>
        <v>0</v>
      </c>
      <c r="BV40" s="44">
        <f t="shared" si="37"/>
        <v>0</v>
      </c>
      <c r="BW40" s="8">
        <f t="shared" si="38"/>
        <v>0</v>
      </c>
      <c r="BX40" s="50">
        <f t="shared" si="39"/>
        <v>0</v>
      </c>
      <c r="BZ40" s="44">
        <f t="shared" si="40"/>
        <v>0</v>
      </c>
      <c r="CA40" s="44">
        <f t="shared" si="40"/>
        <v>0</v>
      </c>
      <c r="CB40" s="8">
        <f t="shared" si="41"/>
        <v>0</v>
      </c>
      <c r="CC40" s="50">
        <f t="shared" si="42"/>
        <v>0</v>
      </c>
      <c r="CE40" s="44">
        <f t="shared" si="43"/>
        <v>0</v>
      </c>
      <c r="CF40" s="44">
        <f t="shared" si="43"/>
        <v>0</v>
      </c>
      <c r="CG40" s="8">
        <f t="shared" si="44"/>
        <v>0</v>
      </c>
      <c r="CH40" s="50">
        <f t="shared" si="45"/>
        <v>0</v>
      </c>
      <c r="CJ40" s="44">
        <f t="shared" si="46"/>
        <v>0</v>
      </c>
      <c r="CK40" s="44">
        <f t="shared" si="46"/>
        <v>0</v>
      </c>
      <c r="CL40" s="8">
        <f t="shared" si="47"/>
        <v>0</v>
      </c>
      <c r="CM40" s="50">
        <f t="shared" si="48"/>
        <v>0</v>
      </c>
      <c r="CO40" s="44">
        <f t="shared" si="49"/>
        <v>0</v>
      </c>
      <c r="CP40" s="44">
        <f t="shared" si="49"/>
        <v>0</v>
      </c>
      <c r="CQ40" s="8">
        <f t="shared" si="50"/>
        <v>0</v>
      </c>
      <c r="CR40" s="50">
        <f t="shared" si="51"/>
        <v>0</v>
      </c>
      <c r="CT40" s="44">
        <f t="shared" si="52"/>
        <v>0</v>
      </c>
      <c r="CU40" s="44">
        <f t="shared" si="52"/>
        <v>0</v>
      </c>
      <c r="CV40" s="8">
        <f t="shared" si="53"/>
        <v>0</v>
      </c>
      <c r="CW40" s="50">
        <f t="shared" si="54"/>
        <v>0</v>
      </c>
      <c r="CY40" s="44">
        <f t="shared" si="55"/>
        <v>0</v>
      </c>
      <c r="CZ40" s="44">
        <f t="shared" si="55"/>
        <v>0</v>
      </c>
      <c r="DA40" s="8">
        <f t="shared" si="56"/>
        <v>0</v>
      </c>
      <c r="DB40" s="50">
        <f t="shared" si="57"/>
        <v>0</v>
      </c>
      <c r="DD40" s="44">
        <f t="shared" si="58"/>
        <v>0</v>
      </c>
      <c r="DE40" s="44">
        <f t="shared" si="58"/>
        <v>0</v>
      </c>
      <c r="DF40" s="8">
        <f t="shared" si="59"/>
        <v>0</v>
      </c>
      <c r="DG40" s="50">
        <f t="shared" si="60"/>
        <v>0</v>
      </c>
      <c r="DI40" s="44">
        <f t="shared" si="61"/>
        <v>0</v>
      </c>
      <c r="DJ40" s="44">
        <f t="shared" si="61"/>
        <v>0</v>
      </c>
      <c r="DK40" s="8">
        <f t="shared" si="62"/>
        <v>0</v>
      </c>
      <c r="DL40" s="50">
        <f t="shared" si="63"/>
        <v>0</v>
      </c>
      <c r="DN40" s="44">
        <f t="shared" si="64"/>
        <v>0</v>
      </c>
      <c r="DO40" s="44">
        <f t="shared" si="64"/>
        <v>0</v>
      </c>
      <c r="DP40" s="8">
        <f t="shared" si="65"/>
        <v>0</v>
      </c>
      <c r="DQ40" s="50">
        <f t="shared" si="66"/>
        <v>0</v>
      </c>
      <c r="DS40" s="52">
        <f t="shared" si="67"/>
        <v>0</v>
      </c>
      <c r="DT40" s="65">
        <f t="shared" si="68"/>
        <v>0</v>
      </c>
      <c r="DU40" s="66">
        <v>0</v>
      </c>
      <c r="DV40" s="50">
        <f t="shared" si="69"/>
        <v>0</v>
      </c>
      <c r="DW40" s="66">
        <f>+DS40+DU40</f>
        <v>0</v>
      </c>
      <c r="DX40" s="53">
        <f t="shared" si="70"/>
        <v>0</v>
      </c>
      <c r="DY40" s="307">
        <f t="shared" si="0"/>
        <v>0</v>
      </c>
    </row>
    <row r="41" spans="1:129" ht="18" customHeight="1" thickBot="1" x14ac:dyDescent="0.35">
      <c r="B41" s="61"/>
      <c r="C41" s="67"/>
      <c r="D41" s="239"/>
      <c r="E41" s="55"/>
      <c r="F41" s="55"/>
      <c r="G41" s="55"/>
      <c r="H41" s="56"/>
      <c r="I41" s="56"/>
      <c r="J41" s="68"/>
      <c r="K41" s="56"/>
      <c r="L41" s="57"/>
      <c r="M41" s="69"/>
      <c r="N41" s="216"/>
      <c r="O41" s="8"/>
      <c r="P41" s="8"/>
      <c r="Q41" s="52"/>
      <c r="R41" s="69"/>
      <c r="S41" s="205"/>
      <c r="T41" s="8"/>
      <c r="U41" s="8"/>
      <c r="V41" s="52"/>
      <c r="W41" s="69"/>
      <c r="X41" s="69"/>
      <c r="Y41" s="8"/>
      <c r="Z41" s="8"/>
      <c r="AA41" s="10"/>
      <c r="AB41" s="69"/>
      <c r="AC41" s="69"/>
      <c r="AD41" s="8"/>
      <c r="AE41" s="8"/>
      <c r="AG41" s="69"/>
      <c r="AH41" s="69"/>
      <c r="AI41" s="8"/>
      <c r="AJ41" s="8"/>
      <c r="AL41" s="69"/>
      <c r="AM41" s="69"/>
      <c r="AN41" s="8"/>
      <c r="AO41" s="8"/>
      <c r="AQ41" s="69"/>
      <c r="AR41" s="69"/>
      <c r="AS41" s="8"/>
      <c r="AT41" s="8"/>
      <c r="AV41" s="69"/>
      <c r="AW41" s="69"/>
      <c r="AX41" s="8"/>
      <c r="AY41" s="8"/>
      <c r="BA41" s="69"/>
      <c r="BB41" s="69"/>
      <c r="BC41" s="8"/>
      <c r="BD41" s="8"/>
      <c r="BF41" s="69"/>
      <c r="BG41" s="69"/>
      <c r="BH41" s="8"/>
      <c r="BI41" s="8"/>
      <c r="BK41" s="69"/>
      <c r="BL41" s="69"/>
      <c r="BM41" s="8"/>
      <c r="BN41" s="8"/>
      <c r="BP41" s="69"/>
      <c r="BQ41" s="69"/>
      <c r="BR41" s="8"/>
      <c r="BS41" s="8"/>
      <c r="BU41" s="69"/>
      <c r="BV41" s="69"/>
      <c r="BW41" s="8"/>
      <c r="BX41" s="8"/>
      <c r="BZ41" s="69"/>
      <c r="CA41" s="69"/>
      <c r="CB41" s="8"/>
      <c r="CC41" s="8"/>
      <c r="CE41" s="69"/>
      <c r="CF41" s="69"/>
      <c r="CG41" s="8"/>
      <c r="CH41" s="8"/>
      <c r="CJ41" s="69"/>
      <c r="CK41" s="69"/>
      <c r="CL41" s="8"/>
      <c r="CM41" s="8"/>
      <c r="CO41" s="69"/>
      <c r="CP41" s="69"/>
      <c r="CQ41" s="8"/>
      <c r="CR41" s="8"/>
      <c r="CT41" s="69"/>
      <c r="CU41" s="69"/>
      <c r="CV41" s="8"/>
      <c r="CW41" s="8"/>
      <c r="CY41" s="69"/>
      <c r="CZ41" s="69"/>
      <c r="DA41" s="8"/>
      <c r="DB41" s="8"/>
      <c r="DD41" s="69"/>
      <c r="DE41" s="69"/>
      <c r="DF41" s="8"/>
      <c r="DG41" s="8"/>
      <c r="DI41" s="69"/>
      <c r="DJ41" s="69"/>
      <c r="DK41" s="8"/>
      <c r="DL41" s="8"/>
      <c r="DN41" s="69"/>
      <c r="DO41" s="69"/>
      <c r="DP41" s="8"/>
      <c r="DQ41" s="8"/>
      <c r="DS41" s="70"/>
      <c r="DT41" s="70"/>
      <c r="DU41" s="71"/>
      <c r="DV41" s="71"/>
      <c r="DW41" s="70"/>
      <c r="DX41" s="70"/>
      <c r="DY41" s="310"/>
    </row>
    <row r="42" spans="1:129" s="72" customFormat="1" ht="32.4" customHeight="1" thickBot="1" x14ac:dyDescent="0.35">
      <c r="B42" s="275" t="s">
        <v>52</v>
      </c>
      <c r="C42" s="276" t="str">
        <f>B20</f>
        <v>Personnel</v>
      </c>
      <c r="D42" s="242"/>
      <c r="E42" s="73"/>
      <c r="F42" s="73"/>
      <c r="G42" s="73"/>
      <c r="H42" s="73"/>
      <c r="I42" s="73"/>
      <c r="J42" s="74"/>
      <c r="K42" s="73"/>
      <c r="L42" s="75"/>
      <c r="M42" s="277">
        <f>O18</f>
        <v>2015</v>
      </c>
      <c r="N42" s="278"/>
      <c r="O42" s="76">
        <f>SUM(O21:O40)</f>
        <v>3444675</v>
      </c>
      <c r="P42" s="77">
        <f>SUM(P21:P40)</f>
        <v>90649.342105263175</v>
      </c>
      <c r="Q42" s="78"/>
      <c r="R42" s="277">
        <f>T18</f>
        <v>2016</v>
      </c>
      <c r="S42" s="279"/>
      <c r="T42" s="76">
        <f>SUM(T21:T40)</f>
        <v>3444675</v>
      </c>
      <c r="U42" s="77">
        <f>SUM(U21:U40)</f>
        <v>90649.342105263175</v>
      </c>
      <c r="V42" s="78"/>
      <c r="W42" s="277">
        <f>Y18</f>
        <v>2017</v>
      </c>
      <c r="X42" s="277"/>
      <c r="Y42" s="76">
        <f>SUM(Y21:Y40)</f>
        <v>3444675</v>
      </c>
      <c r="Z42" s="77">
        <f>SUM(Z21:Z40)*0.9</f>
        <v>81584.407894736854</v>
      </c>
      <c r="AA42" s="79"/>
      <c r="AB42" s="277">
        <f>AD18</f>
        <v>2018</v>
      </c>
      <c r="AC42" s="277"/>
      <c r="AD42" s="76">
        <f>SUM(AD21:AD40)</f>
        <v>3444675</v>
      </c>
      <c r="AE42" s="77">
        <f>SUM(AE21:AE40)*0.9</f>
        <v>81584.407894736854</v>
      </c>
      <c r="AG42" s="277">
        <f>AI18</f>
        <v>2019</v>
      </c>
      <c r="AH42" s="277"/>
      <c r="AI42" s="76">
        <f>SUM(AI21:AI40)</f>
        <v>3444675</v>
      </c>
      <c r="AJ42" s="77">
        <f>SUM(AJ21:AJ40)*0.9</f>
        <v>81584.407894736854</v>
      </c>
      <c r="AL42" s="277">
        <f>AN18</f>
        <v>2020</v>
      </c>
      <c r="AM42" s="277"/>
      <c r="AN42" s="76">
        <f>SUM(AN21:AN40)</f>
        <v>3444675</v>
      </c>
      <c r="AO42" s="77">
        <f>SUM(AO21:AO40)*0.8</f>
        <v>72519.473684210549</v>
      </c>
      <c r="AQ42" s="277">
        <f>AS18</f>
        <v>2021</v>
      </c>
      <c r="AR42" s="277"/>
      <c r="AS42" s="76">
        <f>SUM(AS21:AS40)</f>
        <v>3444675</v>
      </c>
      <c r="AT42" s="77">
        <f>SUM(AT21:AT40)*0.8</f>
        <v>72519.473684210549</v>
      </c>
      <c r="AV42" s="277">
        <f>AX18</f>
        <v>2022</v>
      </c>
      <c r="AW42" s="277"/>
      <c r="AX42" s="76">
        <f>SUM(AX21:AX40)</f>
        <v>3444675</v>
      </c>
      <c r="AY42" s="77">
        <f>SUM(AY21:AY40)*0.8</f>
        <v>72519.473684210549</v>
      </c>
      <c r="BA42" s="277">
        <f>BC18</f>
        <v>2023</v>
      </c>
      <c r="BB42" s="277"/>
      <c r="BC42" s="76">
        <f>SUM(BC21:BC40)</f>
        <v>3444675</v>
      </c>
      <c r="BD42" s="77">
        <f>SUM(BD21:BD40)*0.8</f>
        <v>72519.473684210549</v>
      </c>
      <c r="BF42" s="277">
        <f>BH18</f>
        <v>2024</v>
      </c>
      <c r="BG42" s="277"/>
      <c r="BH42" s="76">
        <f>SUM(BH21:BH40)</f>
        <v>3444675</v>
      </c>
      <c r="BI42" s="77">
        <f>SUM(BI21:BI40)*0.8</f>
        <v>72519.473684210549</v>
      </c>
      <c r="BK42" s="277">
        <f>BM18</f>
        <v>2025</v>
      </c>
      <c r="BL42" s="277"/>
      <c r="BM42" s="76">
        <f>SUM(BM21:BM40)</f>
        <v>3444675</v>
      </c>
      <c r="BN42" s="77">
        <f>SUM(BN21:BN40)*0.8</f>
        <v>72519.473684210549</v>
      </c>
      <c r="BP42" s="277">
        <f>BR18</f>
        <v>2026</v>
      </c>
      <c r="BQ42" s="277"/>
      <c r="BR42" s="76">
        <f>SUM(BR21:BR40)</f>
        <v>3444675</v>
      </c>
      <c r="BS42" s="77">
        <f>SUM(BS21:BS40)*0.8</f>
        <v>72519.473684210549</v>
      </c>
      <c r="BU42" s="277">
        <f>BW18</f>
        <v>2027</v>
      </c>
      <c r="BV42" s="277"/>
      <c r="BW42" s="76">
        <f>SUM(BW21:BW40)</f>
        <v>3444675</v>
      </c>
      <c r="BX42" s="77">
        <f>SUM(BX21:BX40)*0.8</f>
        <v>72519.473684210549</v>
      </c>
      <c r="BZ42" s="277">
        <f>CB18</f>
        <v>2028</v>
      </c>
      <c r="CA42" s="277"/>
      <c r="CB42" s="76">
        <f>SUM(CB21:CB40)</f>
        <v>3444675</v>
      </c>
      <c r="CC42" s="77">
        <f>SUM(CC21:CC40)*0.8</f>
        <v>72519.473684210549</v>
      </c>
      <c r="CE42" s="277">
        <f>CG18</f>
        <v>2029</v>
      </c>
      <c r="CF42" s="277"/>
      <c r="CG42" s="76">
        <f>SUM(CG21:CG40)</f>
        <v>3444675</v>
      </c>
      <c r="CH42" s="77">
        <f>SUM(CH21:CH40)*0.8</f>
        <v>72519.473684210549</v>
      </c>
      <c r="CJ42" s="277">
        <f>CL18</f>
        <v>2030</v>
      </c>
      <c r="CK42" s="277"/>
      <c r="CL42" s="76">
        <f>SUM(CL21:CL40)</f>
        <v>3444675</v>
      </c>
      <c r="CM42" s="77">
        <f>SUM(CM21:CM40)*0.8</f>
        <v>72519.473684210549</v>
      </c>
      <c r="CO42" s="277">
        <f>CQ18</f>
        <v>2031</v>
      </c>
      <c r="CP42" s="277"/>
      <c r="CQ42" s="76">
        <f>SUM(CQ21:CQ40)</f>
        <v>3444675</v>
      </c>
      <c r="CR42" s="77">
        <f>SUM(CR21:CR40)*0.8</f>
        <v>72519.473684210549</v>
      </c>
      <c r="CT42" s="277">
        <f>CV18</f>
        <v>2032</v>
      </c>
      <c r="CU42" s="277"/>
      <c r="CV42" s="76">
        <f>SUM(CV21:CV40)</f>
        <v>3444675</v>
      </c>
      <c r="CW42" s="77">
        <f>SUM(CW21:CW40)*0.8</f>
        <v>72519.473684210549</v>
      </c>
      <c r="CY42" s="277">
        <f>DA18</f>
        <v>2033</v>
      </c>
      <c r="CZ42" s="277"/>
      <c r="DA42" s="76">
        <f>SUM(DA21:DA40)</f>
        <v>3444675</v>
      </c>
      <c r="DB42" s="77">
        <f>SUM(DB21:DB40)*0.8</f>
        <v>72519.473684210549</v>
      </c>
      <c r="DD42" s="277">
        <f>DF18</f>
        <v>2034</v>
      </c>
      <c r="DE42" s="277"/>
      <c r="DF42" s="76">
        <f>SUM(DF21:DF40)</f>
        <v>3444675</v>
      </c>
      <c r="DG42" s="77">
        <f>SUM(DG21:DG40)*0.8</f>
        <v>72519.473684210549</v>
      </c>
      <c r="DI42" s="277">
        <f>DK18</f>
        <v>2035</v>
      </c>
      <c r="DJ42" s="277"/>
      <c r="DK42" s="76">
        <f>SUM(DK21:DK40)</f>
        <v>3444675</v>
      </c>
      <c r="DL42" s="77">
        <f>SUM(DL21:DL40)*0.8</f>
        <v>72519.473684210549</v>
      </c>
      <c r="DN42" s="277">
        <f>DP18</f>
        <v>2036</v>
      </c>
      <c r="DO42" s="277"/>
      <c r="DP42" s="76">
        <f>SUM(DP21:DP40)</f>
        <v>3444675</v>
      </c>
      <c r="DQ42" s="77">
        <f>SUM(DQ21:DQ40)*0.8</f>
        <v>72519.473684210549</v>
      </c>
      <c r="DS42" s="80">
        <f t="shared" ref="DS42" si="72">SUM(DS21:DS40)</f>
        <v>75782850</v>
      </c>
      <c r="DT42" s="77">
        <f>SUM(DT21:DT40)</f>
        <v>1994285.5263157892</v>
      </c>
      <c r="DU42" s="77">
        <f>SUM(DU21:DU40)</f>
        <v>0</v>
      </c>
      <c r="DV42" s="77">
        <f>SUM(DV21:DV40)</f>
        <v>0</v>
      </c>
      <c r="DW42" s="77">
        <f>SUM(DW21:DW40)</f>
        <v>75782850</v>
      </c>
      <c r="DX42" s="77">
        <f>SUM(P42+U42+Z42+AE42+AJ42+AO42+AT42+AY42+BD42+BI42+BN42+BS42+BX42+CC42+CH42+CM42+CR42+CW42+DB42+DG42+DL42+DQ42)</f>
        <v>1658882.9605263164</v>
      </c>
      <c r="DY42" s="311" t="s">
        <v>53</v>
      </c>
    </row>
    <row r="43" spans="1:129" x14ac:dyDescent="0.3">
      <c r="O43" s="280" t="s">
        <v>17</v>
      </c>
      <c r="P43" s="281" t="s">
        <v>18</v>
      </c>
      <c r="T43" s="280" t="s">
        <v>17</v>
      </c>
      <c r="U43" s="281" t="s">
        <v>18</v>
      </c>
      <c r="Y43" s="280" t="s">
        <v>17</v>
      </c>
      <c r="Z43" s="281" t="s">
        <v>18</v>
      </c>
      <c r="AD43" s="280" t="s">
        <v>17</v>
      </c>
      <c r="AE43" s="281" t="s">
        <v>18</v>
      </c>
      <c r="AI43" s="280" t="s">
        <v>17</v>
      </c>
      <c r="AJ43" s="281" t="s">
        <v>18</v>
      </c>
      <c r="AN43" s="280" t="s">
        <v>17</v>
      </c>
      <c r="AO43" s="281" t="s">
        <v>18</v>
      </c>
      <c r="AS43" s="280" t="s">
        <v>17</v>
      </c>
      <c r="AT43" s="281" t="s">
        <v>18</v>
      </c>
      <c r="AX43" s="280" t="s">
        <v>17</v>
      </c>
      <c r="AY43" s="281" t="s">
        <v>18</v>
      </c>
      <c r="BC43" s="280" t="s">
        <v>17</v>
      </c>
      <c r="BD43" s="281" t="s">
        <v>18</v>
      </c>
      <c r="BH43" s="280" t="s">
        <v>17</v>
      </c>
      <c r="BI43" s="281" t="s">
        <v>18</v>
      </c>
      <c r="BM43" s="280" t="s">
        <v>17</v>
      </c>
      <c r="BN43" s="281" t="s">
        <v>18</v>
      </c>
      <c r="BR43" s="280" t="s">
        <v>17</v>
      </c>
      <c r="BS43" s="281" t="s">
        <v>18</v>
      </c>
      <c r="BW43" s="280" t="s">
        <v>17</v>
      </c>
      <c r="BX43" s="281" t="s">
        <v>18</v>
      </c>
      <c r="CB43" s="280" t="s">
        <v>17</v>
      </c>
      <c r="CC43" s="281" t="s">
        <v>18</v>
      </c>
      <c r="CG43" s="280" t="s">
        <v>17</v>
      </c>
      <c r="CH43" s="281" t="s">
        <v>18</v>
      </c>
      <c r="CL43" s="280" t="s">
        <v>17</v>
      </c>
      <c r="CM43" s="281" t="s">
        <v>18</v>
      </c>
      <c r="CQ43" s="280" t="s">
        <v>17</v>
      </c>
      <c r="CR43" s="281" t="s">
        <v>18</v>
      </c>
      <c r="CV43" s="280" t="s">
        <v>17</v>
      </c>
      <c r="CW43" s="281" t="s">
        <v>18</v>
      </c>
      <c r="DA43" s="280" t="s">
        <v>17</v>
      </c>
      <c r="DB43" s="281" t="s">
        <v>18</v>
      </c>
      <c r="DF43" s="280" t="s">
        <v>17</v>
      </c>
      <c r="DG43" s="281" t="s">
        <v>18</v>
      </c>
      <c r="DK43" s="280" t="s">
        <v>17</v>
      </c>
      <c r="DL43" s="281" t="s">
        <v>18</v>
      </c>
      <c r="DP43" s="280" t="s">
        <v>17</v>
      </c>
      <c r="DQ43" s="281" t="s">
        <v>18</v>
      </c>
      <c r="DS43" s="280" t="s">
        <v>17</v>
      </c>
      <c r="DT43" s="281" t="s">
        <v>18</v>
      </c>
      <c r="DU43" s="280" t="s">
        <v>17</v>
      </c>
      <c r="DV43" s="281" t="s">
        <v>18</v>
      </c>
      <c r="DW43" s="280" t="s">
        <v>17</v>
      </c>
      <c r="DX43" s="281" t="s">
        <v>18</v>
      </c>
    </row>
    <row r="47" spans="1:129" ht="26.4" customHeight="1" x14ac:dyDescent="0.3">
      <c r="H47" s="2"/>
      <c r="I47" s="2"/>
      <c r="K47" s="2"/>
      <c r="M47" s="81"/>
      <c r="N47" s="217"/>
      <c r="O47" s="282"/>
      <c r="P47" s="83"/>
      <c r="Q47" s="22"/>
      <c r="R47" s="81"/>
      <c r="S47" s="206"/>
      <c r="T47" s="282"/>
      <c r="U47" s="83"/>
      <c r="V47" s="22"/>
      <c r="W47" s="81"/>
      <c r="X47" s="82"/>
      <c r="Y47" s="282"/>
      <c r="Z47" s="83"/>
      <c r="AA47" s="23"/>
      <c r="AB47" s="81"/>
      <c r="AC47" s="82"/>
      <c r="AD47" s="282"/>
      <c r="AE47" s="83"/>
      <c r="AG47" s="81"/>
      <c r="AH47" s="82"/>
      <c r="AI47" s="282"/>
      <c r="AJ47" s="83"/>
      <c r="AL47" s="81"/>
      <c r="AM47" s="82"/>
      <c r="AN47" s="282"/>
      <c r="AO47" s="83"/>
      <c r="AQ47" s="81"/>
      <c r="AR47" s="82"/>
      <c r="AS47" s="282"/>
      <c r="AT47" s="83"/>
      <c r="AV47" s="81"/>
      <c r="AW47" s="82"/>
      <c r="AX47" s="282"/>
      <c r="AY47" s="83"/>
      <c r="BA47" s="81"/>
      <c r="BB47" s="82"/>
      <c r="BC47" s="282"/>
      <c r="BD47" s="83"/>
      <c r="BF47" s="81"/>
      <c r="BG47" s="82"/>
      <c r="BH47" s="282"/>
      <c r="BI47" s="83"/>
      <c r="BK47" s="81"/>
      <c r="BL47" s="82"/>
      <c r="BM47" s="282"/>
      <c r="BN47" s="83"/>
      <c r="BP47" s="81"/>
      <c r="BQ47" s="82"/>
      <c r="BR47" s="282"/>
      <c r="BS47" s="83"/>
      <c r="BU47" s="81"/>
      <c r="BV47" s="82"/>
      <c r="BW47" s="282"/>
      <c r="BX47" s="83"/>
      <c r="BZ47" s="81"/>
      <c r="CA47" s="82"/>
      <c r="CB47" s="282"/>
      <c r="CC47" s="83"/>
      <c r="CE47" s="81"/>
      <c r="CF47" s="82"/>
      <c r="CG47" s="282"/>
      <c r="CH47" s="83"/>
      <c r="CJ47" s="81"/>
      <c r="CK47" s="82"/>
      <c r="CL47" s="282"/>
      <c r="CM47" s="83"/>
      <c r="CO47" s="81"/>
      <c r="CP47" s="82"/>
      <c r="CQ47" s="282"/>
      <c r="CR47" s="83"/>
      <c r="CT47" s="81"/>
      <c r="CU47" s="82"/>
      <c r="CV47" s="282"/>
      <c r="CW47" s="83"/>
      <c r="CY47" s="81"/>
      <c r="CZ47" s="82"/>
      <c r="DA47" s="282"/>
      <c r="DB47" s="83"/>
      <c r="DD47" s="81"/>
      <c r="DE47" s="82"/>
      <c r="DF47" s="282"/>
      <c r="DG47" s="83"/>
      <c r="DI47" s="81"/>
      <c r="DJ47" s="82"/>
      <c r="DK47" s="282"/>
      <c r="DL47" s="83"/>
      <c r="DN47" s="81"/>
      <c r="DO47" s="82"/>
      <c r="DP47" s="282"/>
      <c r="DQ47" s="83"/>
      <c r="DS47" s="605" t="s">
        <v>12</v>
      </c>
      <c r="DT47" s="606"/>
      <c r="DU47" s="605" t="s">
        <v>13</v>
      </c>
      <c r="DV47" s="606"/>
      <c r="DW47" s="603" t="s">
        <v>14</v>
      </c>
      <c r="DX47" s="604"/>
    </row>
    <row r="48" spans="1:129" ht="15" thickBot="1" x14ac:dyDescent="0.35">
      <c r="H48" s="2"/>
      <c r="I48" s="2"/>
      <c r="K48" s="2"/>
      <c r="M48" s="30" t="s">
        <v>15</v>
      </c>
      <c r="N48" s="211" t="s">
        <v>16</v>
      </c>
      <c r="O48" s="31" t="s">
        <v>17</v>
      </c>
      <c r="P48" s="32" t="s">
        <v>18</v>
      </c>
      <c r="Q48" s="22"/>
      <c r="R48" s="30" t="s">
        <v>15</v>
      </c>
      <c r="S48" s="31" t="s">
        <v>16</v>
      </c>
      <c r="T48" s="31" t="s">
        <v>17</v>
      </c>
      <c r="U48" s="32" t="s">
        <v>18</v>
      </c>
      <c r="V48" s="22"/>
      <c r="W48" s="30" t="s">
        <v>15</v>
      </c>
      <c r="X48" s="31" t="s">
        <v>16</v>
      </c>
      <c r="Y48" s="31" t="s">
        <v>17</v>
      </c>
      <c r="Z48" s="32" t="s">
        <v>18</v>
      </c>
      <c r="AA48" s="23"/>
      <c r="AB48" s="30" t="s">
        <v>15</v>
      </c>
      <c r="AC48" s="31" t="s">
        <v>16</v>
      </c>
      <c r="AD48" s="31" t="s">
        <v>17</v>
      </c>
      <c r="AE48" s="32" t="s">
        <v>18</v>
      </c>
      <c r="AG48" s="30" t="s">
        <v>15</v>
      </c>
      <c r="AH48" s="31" t="s">
        <v>16</v>
      </c>
      <c r="AI48" s="31" t="s">
        <v>17</v>
      </c>
      <c r="AJ48" s="32" t="s">
        <v>18</v>
      </c>
      <c r="AL48" s="30" t="s">
        <v>15</v>
      </c>
      <c r="AM48" s="31" t="s">
        <v>16</v>
      </c>
      <c r="AN48" s="31" t="s">
        <v>17</v>
      </c>
      <c r="AO48" s="32" t="s">
        <v>18</v>
      </c>
      <c r="AQ48" s="30" t="s">
        <v>15</v>
      </c>
      <c r="AR48" s="31" t="s">
        <v>16</v>
      </c>
      <c r="AS48" s="31" t="s">
        <v>17</v>
      </c>
      <c r="AT48" s="32" t="s">
        <v>18</v>
      </c>
      <c r="AV48" s="30" t="s">
        <v>15</v>
      </c>
      <c r="AW48" s="31" t="s">
        <v>16</v>
      </c>
      <c r="AX48" s="31" t="s">
        <v>17</v>
      </c>
      <c r="AY48" s="32" t="s">
        <v>18</v>
      </c>
      <c r="BA48" s="30" t="s">
        <v>15</v>
      </c>
      <c r="BB48" s="31" t="s">
        <v>16</v>
      </c>
      <c r="BC48" s="31" t="s">
        <v>17</v>
      </c>
      <c r="BD48" s="32" t="s">
        <v>18</v>
      </c>
      <c r="BF48" s="30" t="s">
        <v>15</v>
      </c>
      <c r="BG48" s="31" t="s">
        <v>16</v>
      </c>
      <c r="BH48" s="31" t="s">
        <v>17</v>
      </c>
      <c r="BI48" s="32" t="s">
        <v>18</v>
      </c>
      <c r="BK48" s="30" t="s">
        <v>15</v>
      </c>
      <c r="BL48" s="31" t="s">
        <v>16</v>
      </c>
      <c r="BM48" s="31" t="s">
        <v>17</v>
      </c>
      <c r="BN48" s="32" t="s">
        <v>18</v>
      </c>
      <c r="BP48" s="30" t="s">
        <v>15</v>
      </c>
      <c r="BQ48" s="31" t="s">
        <v>16</v>
      </c>
      <c r="BR48" s="31" t="s">
        <v>17</v>
      </c>
      <c r="BS48" s="32" t="s">
        <v>18</v>
      </c>
      <c r="BU48" s="30" t="s">
        <v>15</v>
      </c>
      <c r="BV48" s="31" t="s">
        <v>16</v>
      </c>
      <c r="BW48" s="31" t="s">
        <v>17</v>
      </c>
      <c r="BX48" s="32" t="s">
        <v>18</v>
      </c>
      <c r="BZ48" s="30" t="s">
        <v>15</v>
      </c>
      <c r="CA48" s="31" t="s">
        <v>16</v>
      </c>
      <c r="CB48" s="31" t="s">
        <v>17</v>
      </c>
      <c r="CC48" s="32" t="s">
        <v>18</v>
      </c>
      <c r="CE48" s="30" t="s">
        <v>15</v>
      </c>
      <c r="CF48" s="31" t="s">
        <v>16</v>
      </c>
      <c r="CG48" s="31" t="s">
        <v>17</v>
      </c>
      <c r="CH48" s="32" t="s">
        <v>18</v>
      </c>
      <c r="CJ48" s="30" t="s">
        <v>15</v>
      </c>
      <c r="CK48" s="31" t="s">
        <v>16</v>
      </c>
      <c r="CL48" s="31" t="s">
        <v>17</v>
      </c>
      <c r="CM48" s="32" t="s">
        <v>18</v>
      </c>
      <c r="CO48" s="30" t="s">
        <v>15</v>
      </c>
      <c r="CP48" s="31" t="s">
        <v>16</v>
      </c>
      <c r="CQ48" s="31" t="s">
        <v>17</v>
      </c>
      <c r="CR48" s="32" t="s">
        <v>18</v>
      </c>
      <c r="CT48" s="30" t="s">
        <v>15</v>
      </c>
      <c r="CU48" s="31" t="s">
        <v>16</v>
      </c>
      <c r="CV48" s="31" t="s">
        <v>17</v>
      </c>
      <c r="CW48" s="32" t="s">
        <v>18</v>
      </c>
      <c r="CY48" s="30" t="s">
        <v>15</v>
      </c>
      <c r="CZ48" s="31" t="s">
        <v>16</v>
      </c>
      <c r="DA48" s="31" t="s">
        <v>17</v>
      </c>
      <c r="DB48" s="32" t="s">
        <v>18</v>
      </c>
      <c r="DD48" s="30" t="s">
        <v>15</v>
      </c>
      <c r="DE48" s="31" t="s">
        <v>16</v>
      </c>
      <c r="DF48" s="31" t="s">
        <v>17</v>
      </c>
      <c r="DG48" s="32" t="s">
        <v>18</v>
      </c>
      <c r="DI48" s="30" t="s">
        <v>15</v>
      </c>
      <c r="DJ48" s="31" t="s">
        <v>16</v>
      </c>
      <c r="DK48" s="31" t="s">
        <v>17</v>
      </c>
      <c r="DL48" s="32" t="s">
        <v>18</v>
      </c>
      <c r="DN48" s="30" t="s">
        <v>15</v>
      </c>
      <c r="DO48" s="31" t="s">
        <v>16</v>
      </c>
      <c r="DP48" s="31" t="s">
        <v>17</v>
      </c>
      <c r="DQ48" s="32" t="s">
        <v>18</v>
      </c>
      <c r="DS48" s="250" t="s">
        <v>17</v>
      </c>
      <c r="DT48" s="251" t="s">
        <v>18</v>
      </c>
      <c r="DU48" s="250" t="s">
        <v>17</v>
      </c>
      <c r="DV48" s="252" t="s">
        <v>18</v>
      </c>
      <c r="DW48" s="253" t="s">
        <v>17</v>
      </c>
      <c r="DX48" s="252" t="s">
        <v>18</v>
      </c>
    </row>
    <row r="49" spans="2:129" s="33" customFormat="1" ht="27" customHeight="1" thickBot="1" x14ac:dyDescent="0.35">
      <c r="B49" s="254" t="s">
        <v>54</v>
      </c>
      <c r="C49" s="255" t="s">
        <v>55</v>
      </c>
      <c r="D49" s="283" t="s">
        <v>21</v>
      </c>
      <c r="E49" s="257" t="s">
        <v>22</v>
      </c>
      <c r="F49" s="257"/>
      <c r="G49" s="257" t="s">
        <v>23</v>
      </c>
      <c r="H49" s="257" t="s">
        <v>24</v>
      </c>
      <c r="I49" s="257" t="s">
        <v>25</v>
      </c>
      <c r="J49" s="258" t="s">
        <v>26</v>
      </c>
      <c r="K49" s="259" t="s">
        <v>27</v>
      </c>
      <c r="M49" s="34"/>
      <c r="N49" s="212"/>
      <c r="O49" s="35"/>
      <c r="P49" s="36"/>
      <c r="Q49" s="37"/>
      <c r="R49" s="34"/>
      <c r="S49" s="35"/>
      <c r="T49" s="35"/>
      <c r="U49" s="36"/>
      <c r="V49" s="37"/>
      <c r="W49" s="34"/>
      <c r="X49" s="35"/>
      <c r="Y49" s="35"/>
      <c r="Z49" s="36"/>
      <c r="AA49" s="37"/>
      <c r="AB49" s="34"/>
      <c r="AC49" s="35"/>
      <c r="AD49" s="35"/>
      <c r="AE49" s="36"/>
      <c r="AG49" s="34"/>
      <c r="AH49" s="35"/>
      <c r="AI49" s="35"/>
      <c r="AJ49" s="36"/>
      <c r="AL49" s="34"/>
      <c r="AM49" s="35"/>
      <c r="AN49" s="35"/>
      <c r="AO49" s="36"/>
      <c r="AQ49" s="34"/>
      <c r="AR49" s="35"/>
      <c r="AS49" s="35"/>
      <c r="AT49" s="36"/>
      <c r="AV49" s="34"/>
      <c r="AW49" s="35"/>
      <c r="AX49" s="35"/>
      <c r="AY49" s="36"/>
      <c r="BA49" s="34"/>
      <c r="BB49" s="35"/>
      <c r="BC49" s="35"/>
      <c r="BD49" s="36"/>
      <c r="BF49" s="34"/>
      <c r="BG49" s="35"/>
      <c r="BH49" s="35"/>
      <c r="BI49" s="36"/>
      <c r="BK49" s="34"/>
      <c r="BL49" s="35"/>
      <c r="BM49" s="35"/>
      <c r="BN49" s="36"/>
      <c r="BP49" s="34"/>
      <c r="BQ49" s="35"/>
      <c r="BR49" s="35"/>
      <c r="BS49" s="36"/>
      <c r="BU49" s="34"/>
      <c r="BV49" s="35"/>
      <c r="BW49" s="35"/>
      <c r="BX49" s="36"/>
      <c r="BZ49" s="34"/>
      <c r="CA49" s="35"/>
      <c r="CB49" s="35"/>
      <c r="CC49" s="36"/>
      <c r="CE49" s="34"/>
      <c r="CF49" s="35"/>
      <c r="CG49" s="35"/>
      <c r="CH49" s="36"/>
      <c r="CJ49" s="34"/>
      <c r="CK49" s="35"/>
      <c r="CL49" s="35"/>
      <c r="CM49" s="36"/>
      <c r="CO49" s="34"/>
      <c r="CP49" s="35"/>
      <c r="CQ49" s="35"/>
      <c r="CR49" s="36"/>
      <c r="CT49" s="34"/>
      <c r="CU49" s="35"/>
      <c r="CV49" s="35"/>
      <c r="CW49" s="36"/>
      <c r="CY49" s="34"/>
      <c r="CZ49" s="35"/>
      <c r="DA49" s="35"/>
      <c r="DB49" s="36"/>
      <c r="DD49" s="34"/>
      <c r="DE49" s="35"/>
      <c r="DF49" s="35"/>
      <c r="DG49" s="36"/>
      <c r="DI49" s="34"/>
      <c r="DJ49" s="35"/>
      <c r="DK49" s="35"/>
      <c r="DL49" s="36"/>
      <c r="DN49" s="34"/>
      <c r="DO49" s="35"/>
      <c r="DP49" s="35"/>
      <c r="DQ49" s="36"/>
      <c r="DS49" s="34"/>
      <c r="DT49" s="36"/>
      <c r="DU49" s="38"/>
      <c r="DV49" s="36"/>
      <c r="DW49" s="38"/>
      <c r="DX49" s="39"/>
      <c r="DY49" s="309" t="str">
        <f t="shared" ref="DY49:DY72" si="73">B49</f>
        <v>Infrastructure (insectario)</v>
      </c>
    </row>
    <row r="50" spans="2:129" ht="19.5" customHeight="1" x14ac:dyDescent="0.3">
      <c r="B50" s="84" t="s">
        <v>56</v>
      </c>
      <c r="C50" s="192"/>
      <c r="D50" s="262"/>
      <c r="E50" s="263"/>
      <c r="F50" s="263"/>
      <c r="G50" s="263"/>
      <c r="H50" s="264"/>
      <c r="I50" s="264"/>
      <c r="J50" s="265"/>
      <c r="K50" s="260"/>
      <c r="L50" s="266"/>
      <c r="M50" s="41"/>
      <c r="N50" s="213"/>
      <c r="O50" s="202"/>
      <c r="P50" s="43"/>
      <c r="R50" s="41"/>
      <c r="S50" s="203"/>
      <c r="T50" s="202"/>
      <c r="U50" s="43"/>
      <c r="W50" s="41"/>
      <c r="X50" s="42"/>
      <c r="Y50" s="202"/>
      <c r="Z50" s="43"/>
      <c r="AB50" s="41"/>
      <c r="AC50" s="42"/>
      <c r="AD50" s="202"/>
      <c r="AE50" s="43"/>
      <c r="AG50" s="41"/>
      <c r="AH50" s="42"/>
      <c r="AI50" s="202"/>
      <c r="AJ50" s="43"/>
      <c r="AL50" s="41"/>
      <c r="AM50" s="42"/>
      <c r="AN50" s="202"/>
      <c r="AO50" s="43"/>
      <c r="AQ50" s="41"/>
      <c r="AR50" s="42"/>
      <c r="AS50" s="202"/>
      <c r="AT50" s="43"/>
      <c r="AV50" s="41"/>
      <c r="AW50" s="42"/>
      <c r="AX50" s="202"/>
      <c r="AY50" s="43"/>
      <c r="BA50" s="41"/>
      <c r="BB50" s="42"/>
      <c r="BC50" s="202"/>
      <c r="BD50" s="43"/>
      <c r="BF50" s="41"/>
      <c r="BG50" s="42"/>
      <c r="BH50" s="202"/>
      <c r="BI50" s="43"/>
      <c r="BK50" s="41"/>
      <c r="BL50" s="42"/>
      <c r="BM50" s="202"/>
      <c r="BN50" s="43"/>
      <c r="BP50" s="41"/>
      <c r="BQ50" s="42"/>
      <c r="BR50" s="202"/>
      <c r="BS50" s="43"/>
      <c r="BU50" s="41"/>
      <c r="BV50" s="42"/>
      <c r="BW50" s="202"/>
      <c r="BX50" s="43"/>
      <c r="BZ50" s="41"/>
      <c r="CA50" s="42"/>
      <c r="CB50" s="202"/>
      <c r="CC50" s="43"/>
      <c r="CE50" s="41"/>
      <c r="CF50" s="42"/>
      <c r="CG50" s="202"/>
      <c r="CH50" s="43"/>
      <c r="CJ50" s="41"/>
      <c r="CK50" s="42"/>
      <c r="CL50" s="202"/>
      <c r="CM50" s="43"/>
      <c r="CO50" s="41"/>
      <c r="CP50" s="42"/>
      <c r="CQ50" s="202"/>
      <c r="CR50" s="43"/>
      <c r="CT50" s="41"/>
      <c r="CU50" s="42"/>
      <c r="CV50" s="202"/>
      <c r="CW50" s="43"/>
      <c r="CY50" s="41"/>
      <c r="CZ50" s="42"/>
      <c r="DA50" s="202"/>
      <c r="DB50" s="43"/>
      <c r="DD50" s="41"/>
      <c r="DE50" s="42"/>
      <c r="DF50" s="202"/>
      <c r="DG50" s="43"/>
      <c r="DI50" s="41"/>
      <c r="DJ50" s="42"/>
      <c r="DK50" s="202"/>
      <c r="DL50" s="43"/>
      <c r="DN50" s="41"/>
      <c r="DO50" s="42"/>
      <c r="DP50" s="202"/>
      <c r="DQ50" s="43"/>
      <c r="DS50" s="51">
        <f>O50+T50+Y50+AD50+AI50+AN50+AS50+AX50+BC50+BH50+BM50+BR50+BW50+CB50+CG50+CL50+CQ50+CV50+DA50+DF50+DK50+DP50</f>
        <v>0</v>
      </c>
      <c r="DT50" s="43">
        <f>+DS50/$H$3</f>
        <v>0</v>
      </c>
      <c r="DU50" s="46">
        <v>0</v>
      </c>
      <c r="DV50" s="202">
        <f>+DU50/$H$3</f>
        <v>0</v>
      </c>
      <c r="DW50" s="52">
        <f>+DS50+DU50</f>
        <v>0</v>
      </c>
      <c r="DX50" s="52">
        <f>+DT50+DV50</f>
        <v>0</v>
      </c>
      <c r="DY50" s="306" t="str">
        <f t="shared" si="73"/>
        <v>Construction costs</v>
      </c>
    </row>
    <row r="51" spans="2:129" ht="39" customHeight="1" x14ac:dyDescent="0.3">
      <c r="B51" s="187" t="s">
        <v>374</v>
      </c>
      <c r="C51" s="192" t="s">
        <v>391</v>
      </c>
      <c r="D51" s="262"/>
      <c r="E51" s="263"/>
      <c r="F51" s="263"/>
      <c r="G51" s="263"/>
      <c r="H51" s="264"/>
      <c r="I51" s="264"/>
      <c r="J51" s="265"/>
      <c r="K51" s="260"/>
      <c r="L51" s="266"/>
      <c r="M51" s="49"/>
      <c r="N51" s="214"/>
      <c r="O51" s="8">
        <f>$D51*M51*N51</f>
        <v>0</v>
      </c>
      <c r="P51" s="50">
        <f t="shared" ref="P51:P69" si="74">O51/$H$3</f>
        <v>0</v>
      </c>
      <c r="R51" s="49"/>
      <c r="S51" s="201"/>
      <c r="T51" s="8">
        <f>$D51*R51*S51</f>
        <v>0</v>
      </c>
      <c r="U51" s="50">
        <f t="shared" ref="U51:U71" si="75">T51/$H$3</f>
        <v>0</v>
      </c>
      <c r="W51" s="49"/>
      <c r="X51" s="44"/>
      <c r="Y51" s="8">
        <f>$D51*W51*X51</f>
        <v>0</v>
      </c>
      <c r="Z51" s="50">
        <f t="shared" ref="Z51:Z71" si="76">Y51/$H$3</f>
        <v>0</v>
      </c>
      <c r="AB51" s="49"/>
      <c r="AC51" s="44"/>
      <c r="AD51" s="8">
        <f>$D51*AB51*AC51</f>
        <v>0</v>
      </c>
      <c r="AE51" s="50">
        <f t="shared" ref="AE51:AE71" si="77">AD51/$H$3</f>
        <v>0</v>
      </c>
      <c r="AG51" s="49"/>
      <c r="AH51" s="44"/>
      <c r="AI51" s="8">
        <f>$D51*AG51*AH51</f>
        <v>0</v>
      </c>
      <c r="AJ51" s="50">
        <f t="shared" ref="AJ51:AJ71" si="78">AI51/$H$3</f>
        <v>0</v>
      </c>
      <c r="AL51" s="49"/>
      <c r="AM51" s="44"/>
      <c r="AN51" s="8">
        <f>$D51*AL51*AM51</f>
        <v>0</v>
      </c>
      <c r="AO51" s="50">
        <f t="shared" ref="AO51:AO71" si="79">AN51/$H$3</f>
        <v>0</v>
      </c>
      <c r="AQ51" s="49"/>
      <c r="AR51" s="44"/>
      <c r="AS51" s="8">
        <f>$D51*AQ51*AR51</f>
        <v>0</v>
      </c>
      <c r="AT51" s="50">
        <f t="shared" ref="AT51:AT71" si="80">AS51/$H$3</f>
        <v>0</v>
      </c>
      <c r="AV51" s="49"/>
      <c r="AW51" s="44"/>
      <c r="AX51" s="8">
        <f>$D51*AV51*AW51</f>
        <v>0</v>
      </c>
      <c r="AY51" s="50">
        <f t="shared" ref="AY51:AY71" si="81">AX51/$H$3</f>
        <v>0</v>
      </c>
      <c r="BA51" s="49"/>
      <c r="BB51" s="44"/>
      <c r="BC51" s="8">
        <f>$D51*BA51*BB51</f>
        <v>0</v>
      </c>
      <c r="BD51" s="50">
        <f t="shared" ref="BD51:BD71" si="82">BC51/$H$3</f>
        <v>0</v>
      </c>
      <c r="BF51" s="49"/>
      <c r="BG51" s="44"/>
      <c r="BH51" s="8">
        <f>$D51*BF51*BG51</f>
        <v>0</v>
      </c>
      <c r="BI51" s="50">
        <f t="shared" ref="BI51:BI71" si="83">BH51/$H$3</f>
        <v>0</v>
      </c>
      <c r="BK51" s="49"/>
      <c r="BL51" s="44"/>
      <c r="BM51" s="8">
        <f>$D51*BK51*BL51</f>
        <v>0</v>
      </c>
      <c r="BN51" s="50">
        <f t="shared" ref="BN51:BN71" si="84">BM51/$H$3</f>
        <v>0</v>
      </c>
      <c r="BP51" s="49"/>
      <c r="BQ51" s="44"/>
      <c r="BR51" s="8">
        <f>$D51*BP51*BQ51</f>
        <v>0</v>
      </c>
      <c r="BS51" s="50">
        <f t="shared" ref="BS51:BS71" si="85">BR51/$H$3</f>
        <v>0</v>
      </c>
      <c r="BU51" s="49"/>
      <c r="BV51" s="44"/>
      <c r="BW51" s="8">
        <f>$D51*BU51*BV51</f>
        <v>0</v>
      </c>
      <c r="BX51" s="50">
        <f t="shared" ref="BX51:BX71" si="86">BW51/$H$3</f>
        <v>0</v>
      </c>
      <c r="BZ51" s="49"/>
      <c r="CA51" s="44"/>
      <c r="CB51" s="8">
        <f>$D51*BZ51*CA51</f>
        <v>0</v>
      </c>
      <c r="CC51" s="50">
        <f t="shared" ref="CC51:CC71" si="87">CB51/$H$3</f>
        <v>0</v>
      </c>
      <c r="CE51" s="49"/>
      <c r="CF51" s="44"/>
      <c r="CG51" s="8">
        <f>$D51*CE51*CF51</f>
        <v>0</v>
      </c>
      <c r="CH51" s="50">
        <f t="shared" ref="CH51:CH71" si="88">CG51/$H$3</f>
        <v>0</v>
      </c>
      <c r="CJ51" s="49"/>
      <c r="CK51" s="44"/>
      <c r="CL51" s="8">
        <f>$D51*CJ51*CK51</f>
        <v>0</v>
      </c>
      <c r="CM51" s="50">
        <f t="shared" ref="CM51:CM71" si="89">CL51/$H$3</f>
        <v>0</v>
      </c>
      <c r="CO51" s="49"/>
      <c r="CP51" s="44"/>
      <c r="CQ51" s="8">
        <f>$D51*CO51*CP51</f>
        <v>0</v>
      </c>
      <c r="CR51" s="50">
        <f t="shared" ref="CR51:CR71" si="90">CQ51/$H$3</f>
        <v>0</v>
      </c>
      <c r="CT51" s="49"/>
      <c r="CU51" s="44"/>
      <c r="CV51" s="8">
        <f>$D51*CT51*CU51</f>
        <v>0</v>
      </c>
      <c r="CW51" s="50">
        <f t="shared" ref="CW51:CW71" si="91">CV51/$H$3</f>
        <v>0</v>
      </c>
      <c r="CY51" s="49"/>
      <c r="CZ51" s="44"/>
      <c r="DA51" s="8">
        <f>$D51*CY51*CZ51</f>
        <v>0</v>
      </c>
      <c r="DB51" s="50">
        <f t="shared" ref="DB51:DB71" si="92">DA51/$H$3</f>
        <v>0</v>
      </c>
      <c r="DD51" s="49"/>
      <c r="DE51" s="44"/>
      <c r="DF51" s="8">
        <f>$D51*DD51*DE51</f>
        <v>0</v>
      </c>
      <c r="DG51" s="50">
        <f t="shared" ref="DG51:DG71" si="93">DF51/$H$3</f>
        <v>0</v>
      </c>
      <c r="DI51" s="49"/>
      <c r="DJ51" s="44"/>
      <c r="DK51" s="8">
        <f>$D51*DI51*DJ51</f>
        <v>0</v>
      </c>
      <c r="DL51" s="50">
        <f t="shared" ref="DL51:DL71" si="94">DK51/$H$3</f>
        <v>0</v>
      </c>
      <c r="DN51" s="49"/>
      <c r="DO51" s="44"/>
      <c r="DP51" s="8">
        <f>$D51*DN51*DO51</f>
        <v>0</v>
      </c>
      <c r="DQ51" s="50">
        <f t="shared" ref="DQ51:DQ71" si="95">DP51/$H$3</f>
        <v>0</v>
      </c>
      <c r="DS51" s="51">
        <f t="shared" ref="DS51:DS72" si="96">O51+T51+Y51+AD51+AI51+AN51+AS51+AX51+BC51+BH51+BM51+BR51+BW51+CB51+CG51+CL51+CQ51+CV51+DA51+DF51+DK51+DP51</f>
        <v>0</v>
      </c>
      <c r="DT51" s="8">
        <f>+DS51/$H$3</f>
        <v>0</v>
      </c>
      <c r="DU51" s="52">
        <v>0</v>
      </c>
      <c r="DV51" s="8">
        <f>+DU51/$H$3</f>
        <v>0</v>
      </c>
      <c r="DW51" s="52">
        <f t="shared" ref="DW51:DW69" si="97">+DS51+DU51</f>
        <v>0</v>
      </c>
      <c r="DX51" s="52">
        <f>+DT51+DV51</f>
        <v>0</v>
      </c>
      <c r="DY51" s="307" t="str">
        <f t="shared" si="73"/>
        <v>Nº of rooms in the insectary</v>
      </c>
    </row>
    <row r="52" spans="2:129" ht="19.5" customHeight="1" x14ac:dyDescent="0.3">
      <c r="B52" s="187" t="s">
        <v>375</v>
      </c>
      <c r="C52" s="192"/>
      <c r="D52" s="262">
        <f>E52*$H$3</f>
        <v>380000</v>
      </c>
      <c r="E52" s="263">
        <v>10000</v>
      </c>
      <c r="F52" s="263"/>
      <c r="G52" s="263" t="s">
        <v>57</v>
      </c>
      <c r="H52" s="264">
        <v>20</v>
      </c>
      <c r="I52" s="264" t="s">
        <v>32</v>
      </c>
      <c r="J52" s="265">
        <v>1</v>
      </c>
      <c r="K52" s="260"/>
      <c r="L52" s="266"/>
      <c r="M52" s="49">
        <v>1</v>
      </c>
      <c r="N52" s="214">
        <f>1/H52</f>
        <v>0.05</v>
      </c>
      <c r="O52" s="8">
        <f>$D52*M52*N52</f>
        <v>19000</v>
      </c>
      <c r="P52" s="50">
        <f t="shared" si="74"/>
        <v>500</v>
      </c>
      <c r="R52" s="49">
        <f>M52</f>
        <v>1</v>
      </c>
      <c r="S52" s="201">
        <f>N52</f>
        <v>0.05</v>
      </c>
      <c r="T52" s="8">
        <f>$D52*R52*S52</f>
        <v>19000</v>
      </c>
      <c r="U52" s="50">
        <f t="shared" si="75"/>
        <v>500</v>
      </c>
      <c r="W52" s="49">
        <f>R52</f>
        <v>1</v>
      </c>
      <c r="X52" s="201">
        <f>S52</f>
        <v>0.05</v>
      </c>
      <c r="Y52" s="8">
        <f>$D52*W52*X52</f>
        <v>19000</v>
      </c>
      <c r="Z52" s="50">
        <f t="shared" si="76"/>
        <v>500</v>
      </c>
      <c r="AB52" s="49">
        <f>W52</f>
        <v>1</v>
      </c>
      <c r="AC52" s="201">
        <f>X52</f>
        <v>0.05</v>
      </c>
      <c r="AD52" s="8">
        <f>$D52*AB52*AC52</f>
        <v>19000</v>
      </c>
      <c r="AE52" s="50">
        <f t="shared" si="77"/>
        <v>500</v>
      </c>
      <c r="AG52" s="49">
        <f>AB52</f>
        <v>1</v>
      </c>
      <c r="AH52" s="201">
        <f>AC52</f>
        <v>0.05</v>
      </c>
      <c r="AI52" s="8">
        <f>$D52*AG52*AH52</f>
        <v>19000</v>
      </c>
      <c r="AJ52" s="50">
        <f t="shared" si="78"/>
        <v>500</v>
      </c>
      <c r="AL52" s="49">
        <f>AG52</f>
        <v>1</v>
      </c>
      <c r="AM52" s="201">
        <f>AH52</f>
        <v>0.05</v>
      </c>
      <c r="AN52" s="8">
        <f>$D52*AL52*AM52</f>
        <v>19000</v>
      </c>
      <c r="AO52" s="50">
        <f t="shared" si="79"/>
        <v>500</v>
      </c>
      <c r="AQ52" s="49">
        <f>AL52</f>
        <v>1</v>
      </c>
      <c r="AR52" s="201">
        <f>AM52</f>
        <v>0.05</v>
      </c>
      <c r="AS52" s="8">
        <f>$D52*AQ52*AR52</f>
        <v>19000</v>
      </c>
      <c r="AT52" s="50">
        <f t="shared" si="80"/>
        <v>500</v>
      </c>
      <c r="AV52" s="49">
        <f>AQ52</f>
        <v>1</v>
      </c>
      <c r="AW52" s="201">
        <f>AR52</f>
        <v>0.05</v>
      </c>
      <c r="AX52" s="8">
        <f>$D52*AV52*AW52</f>
        <v>19000</v>
      </c>
      <c r="AY52" s="50">
        <f t="shared" si="81"/>
        <v>500</v>
      </c>
      <c r="BA52" s="49">
        <f>AV52</f>
        <v>1</v>
      </c>
      <c r="BB52" s="201">
        <f>AW52</f>
        <v>0.05</v>
      </c>
      <c r="BC52" s="8">
        <f>$D52*BA52*BB52</f>
        <v>19000</v>
      </c>
      <c r="BD52" s="50">
        <f t="shared" si="82"/>
        <v>500</v>
      </c>
      <c r="BF52" s="49">
        <f>BA52</f>
        <v>1</v>
      </c>
      <c r="BG52" s="201">
        <f>BB52</f>
        <v>0.05</v>
      </c>
      <c r="BH52" s="8">
        <f>$D52*BF52*BG52</f>
        <v>19000</v>
      </c>
      <c r="BI52" s="50">
        <f t="shared" si="83"/>
        <v>500</v>
      </c>
      <c r="BK52" s="49">
        <f>BF52</f>
        <v>1</v>
      </c>
      <c r="BL52" s="201">
        <f>BG52</f>
        <v>0.05</v>
      </c>
      <c r="BM52" s="8">
        <f>$D52*BK52*BL52</f>
        <v>19000</v>
      </c>
      <c r="BN52" s="50">
        <f t="shared" si="84"/>
        <v>500</v>
      </c>
      <c r="BP52" s="49">
        <f>BK52</f>
        <v>1</v>
      </c>
      <c r="BQ52" s="44">
        <f>BL52</f>
        <v>0.05</v>
      </c>
      <c r="BR52" s="8">
        <f>$D52*BP52*BQ52</f>
        <v>19000</v>
      </c>
      <c r="BS52" s="50">
        <f t="shared" si="85"/>
        <v>500</v>
      </c>
      <c r="BU52" s="49">
        <f>BP52</f>
        <v>1</v>
      </c>
      <c r="BV52" s="44">
        <f>BQ52</f>
        <v>0.05</v>
      </c>
      <c r="BW52" s="8">
        <f>$D52*BU52*BV52</f>
        <v>19000</v>
      </c>
      <c r="BX52" s="50">
        <f t="shared" si="86"/>
        <v>500</v>
      </c>
      <c r="BZ52" s="49">
        <f>BU52</f>
        <v>1</v>
      </c>
      <c r="CA52" s="44">
        <f>BV52</f>
        <v>0.05</v>
      </c>
      <c r="CB52" s="8">
        <f>$D52*BZ52*CA52</f>
        <v>19000</v>
      </c>
      <c r="CC52" s="50">
        <f t="shared" si="87"/>
        <v>500</v>
      </c>
      <c r="CE52" s="49">
        <f>BZ52</f>
        <v>1</v>
      </c>
      <c r="CF52" s="44">
        <f>CA52</f>
        <v>0.05</v>
      </c>
      <c r="CG52" s="8">
        <f>$D52*CE52*CF52</f>
        <v>19000</v>
      </c>
      <c r="CH52" s="50">
        <f t="shared" si="88"/>
        <v>500</v>
      </c>
      <c r="CJ52" s="49">
        <f>CE52</f>
        <v>1</v>
      </c>
      <c r="CK52" s="44">
        <f>CF52</f>
        <v>0.05</v>
      </c>
      <c r="CL52" s="8">
        <f>$D52*CJ52*CK52</f>
        <v>19000</v>
      </c>
      <c r="CM52" s="50">
        <f t="shared" si="89"/>
        <v>500</v>
      </c>
      <c r="CO52" s="49">
        <f>CJ52</f>
        <v>1</v>
      </c>
      <c r="CP52" s="44">
        <f>CK52</f>
        <v>0.05</v>
      </c>
      <c r="CQ52" s="8">
        <f>$D52*CO52*CP52</f>
        <v>19000</v>
      </c>
      <c r="CR52" s="50">
        <f t="shared" si="90"/>
        <v>500</v>
      </c>
      <c r="CT52" s="49">
        <f>CO52</f>
        <v>1</v>
      </c>
      <c r="CU52" s="44">
        <f>CP52</f>
        <v>0.05</v>
      </c>
      <c r="CV52" s="8">
        <f>$D52*CT52*CU52</f>
        <v>19000</v>
      </c>
      <c r="CW52" s="50">
        <f t="shared" si="91"/>
        <v>500</v>
      </c>
      <c r="CY52" s="49">
        <f>CT52</f>
        <v>1</v>
      </c>
      <c r="CZ52" s="44">
        <f>CU52</f>
        <v>0.05</v>
      </c>
      <c r="DA52" s="8">
        <f>$D52*CY52*CZ52</f>
        <v>19000</v>
      </c>
      <c r="DB52" s="50">
        <f t="shared" si="92"/>
        <v>500</v>
      </c>
      <c r="DD52" s="49">
        <f>CY52</f>
        <v>1</v>
      </c>
      <c r="DE52" s="44">
        <f>CZ52</f>
        <v>0.05</v>
      </c>
      <c r="DF52" s="8">
        <f>$D52*DD52*DE52</f>
        <v>19000</v>
      </c>
      <c r="DG52" s="50">
        <f t="shared" si="93"/>
        <v>500</v>
      </c>
      <c r="DI52" s="49">
        <f>DD52</f>
        <v>1</v>
      </c>
      <c r="DJ52" s="44">
        <f>DE52</f>
        <v>0.05</v>
      </c>
      <c r="DK52" s="8">
        <f>$D52*DI52*DJ52</f>
        <v>19000</v>
      </c>
      <c r="DL52" s="50">
        <f t="shared" si="94"/>
        <v>500</v>
      </c>
      <c r="DN52" s="49">
        <f>DI52</f>
        <v>1</v>
      </c>
      <c r="DO52" s="44">
        <f>DJ52</f>
        <v>0.05</v>
      </c>
      <c r="DP52" s="8">
        <f>$D52*DN52*DO52</f>
        <v>19000</v>
      </c>
      <c r="DQ52" s="50">
        <f t="shared" si="95"/>
        <v>500</v>
      </c>
      <c r="DS52" s="51">
        <f t="shared" si="96"/>
        <v>418000</v>
      </c>
      <c r="DT52" s="8">
        <f t="shared" ref="DT52:DT71" si="98">+DS52/$H$3</f>
        <v>11000</v>
      </c>
      <c r="DU52" s="52">
        <v>0</v>
      </c>
      <c r="DV52" s="8">
        <f t="shared" ref="DV52:DV71" si="99">+DU52/$H$3</f>
        <v>0</v>
      </c>
      <c r="DW52" s="52">
        <f t="shared" si="97"/>
        <v>418000</v>
      </c>
      <c r="DX52" s="52">
        <f t="shared" ref="DX52:DX72" si="100">+DT52+DV52</f>
        <v>11000</v>
      </c>
      <c r="DY52" s="307" t="str">
        <f t="shared" si="73"/>
        <v>Nº containers</v>
      </c>
    </row>
    <row r="53" spans="2:129" ht="33" customHeight="1" x14ac:dyDescent="0.3">
      <c r="B53" s="188" t="s">
        <v>376</v>
      </c>
      <c r="C53" s="197" t="s">
        <v>392</v>
      </c>
      <c r="D53" s="262">
        <f t="shared" ref="D53:D71" si="101">E53*$H$3</f>
        <v>247000</v>
      </c>
      <c r="E53" s="263">
        <v>6500</v>
      </c>
      <c r="F53" s="263"/>
      <c r="G53" s="263" t="s">
        <v>57</v>
      </c>
      <c r="H53" s="264">
        <v>20</v>
      </c>
      <c r="I53" s="264" t="s">
        <v>32</v>
      </c>
      <c r="J53" s="265">
        <v>1</v>
      </c>
      <c r="K53" s="260"/>
      <c r="L53" s="266"/>
      <c r="M53" s="49">
        <v>1</v>
      </c>
      <c r="N53" s="214">
        <f t="shared" ref="N53:N69" si="102">1/H53</f>
        <v>0.05</v>
      </c>
      <c r="O53" s="8">
        <f>$D53*M53*N53</f>
        <v>12350</v>
      </c>
      <c r="P53" s="50">
        <f t="shared" si="74"/>
        <v>325</v>
      </c>
      <c r="R53" s="49">
        <f t="shared" ref="R53:R71" si="103">M53</f>
        <v>1</v>
      </c>
      <c r="S53" s="201">
        <f t="shared" ref="S53:S71" si="104">N53</f>
        <v>0.05</v>
      </c>
      <c r="T53" s="8">
        <f>$D53*R53*S53</f>
        <v>12350</v>
      </c>
      <c r="U53" s="50">
        <f t="shared" si="75"/>
        <v>325</v>
      </c>
      <c r="W53" s="49">
        <f t="shared" ref="W53:W71" si="105">R53</f>
        <v>1</v>
      </c>
      <c r="X53" s="201">
        <f t="shared" ref="X53:X71" si="106">S53</f>
        <v>0.05</v>
      </c>
      <c r="Y53" s="8">
        <f>$D53*W53*X53</f>
        <v>12350</v>
      </c>
      <c r="Z53" s="50">
        <f t="shared" si="76"/>
        <v>325</v>
      </c>
      <c r="AB53" s="49">
        <f t="shared" ref="AB53:AB71" si="107">W53</f>
        <v>1</v>
      </c>
      <c r="AC53" s="201">
        <f t="shared" ref="AC53:AC71" si="108">X53</f>
        <v>0.05</v>
      </c>
      <c r="AD53" s="8">
        <f>$D53*AB53*AC53</f>
        <v>12350</v>
      </c>
      <c r="AE53" s="50">
        <f t="shared" si="77"/>
        <v>325</v>
      </c>
      <c r="AG53" s="49">
        <f t="shared" ref="AG53:AG71" si="109">AB53</f>
        <v>1</v>
      </c>
      <c r="AH53" s="201">
        <f t="shared" ref="AH53:AH71" si="110">AC53</f>
        <v>0.05</v>
      </c>
      <c r="AI53" s="8">
        <f>$D53*AG53*AH53</f>
        <v>12350</v>
      </c>
      <c r="AJ53" s="50">
        <f t="shared" si="78"/>
        <v>325</v>
      </c>
      <c r="AL53" s="49">
        <f t="shared" ref="AL53:AL71" si="111">AG53</f>
        <v>1</v>
      </c>
      <c r="AM53" s="201">
        <f t="shared" ref="AM53:AM71" si="112">AH53</f>
        <v>0.05</v>
      </c>
      <c r="AN53" s="8">
        <f>$D53*AL53*AM53</f>
        <v>12350</v>
      </c>
      <c r="AO53" s="50">
        <f t="shared" si="79"/>
        <v>325</v>
      </c>
      <c r="AQ53" s="49">
        <f t="shared" ref="AQ53:AQ71" si="113">AL53</f>
        <v>1</v>
      </c>
      <c r="AR53" s="201">
        <f t="shared" ref="AR53:AR71" si="114">AM53</f>
        <v>0.05</v>
      </c>
      <c r="AS53" s="8">
        <f>$D53*AQ53*AR53</f>
        <v>12350</v>
      </c>
      <c r="AT53" s="50">
        <f t="shared" si="80"/>
        <v>325</v>
      </c>
      <c r="AV53" s="49">
        <f t="shared" ref="AV53:AV71" si="115">AQ53</f>
        <v>1</v>
      </c>
      <c r="AW53" s="201">
        <f t="shared" ref="AW53:AW71" si="116">AR53</f>
        <v>0.05</v>
      </c>
      <c r="AX53" s="8">
        <f>$D53*AV53*AW53</f>
        <v>12350</v>
      </c>
      <c r="AY53" s="50">
        <f t="shared" si="81"/>
        <v>325</v>
      </c>
      <c r="BA53" s="49">
        <f t="shared" ref="BA53:BA71" si="117">AV53</f>
        <v>1</v>
      </c>
      <c r="BB53" s="201">
        <f t="shared" ref="BB53:BB71" si="118">AW53</f>
        <v>0.05</v>
      </c>
      <c r="BC53" s="8">
        <f>$D53*BA53*BB53</f>
        <v>12350</v>
      </c>
      <c r="BD53" s="50">
        <f t="shared" si="82"/>
        <v>325</v>
      </c>
      <c r="BF53" s="49">
        <f t="shared" ref="BF53:BF71" si="119">BA53</f>
        <v>1</v>
      </c>
      <c r="BG53" s="201">
        <f t="shared" ref="BG53:BG71" si="120">BB53</f>
        <v>0.05</v>
      </c>
      <c r="BH53" s="8">
        <f>$D53*BF53*BG53</f>
        <v>12350</v>
      </c>
      <c r="BI53" s="50">
        <f t="shared" si="83"/>
        <v>325</v>
      </c>
      <c r="BK53" s="49">
        <f t="shared" ref="BK53:BK71" si="121">BF53</f>
        <v>1</v>
      </c>
      <c r="BL53" s="201">
        <f t="shared" ref="BL53:BL71" si="122">BG53</f>
        <v>0.05</v>
      </c>
      <c r="BM53" s="8">
        <f>$D53*BK53*BL53</f>
        <v>12350</v>
      </c>
      <c r="BN53" s="50">
        <f t="shared" si="84"/>
        <v>325</v>
      </c>
      <c r="BP53" s="49">
        <f t="shared" ref="BP53:BP71" si="123">BK53</f>
        <v>1</v>
      </c>
      <c r="BQ53" s="44">
        <f t="shared" ref="BQ53:BQ71" si="124">BL53</f>
        <v>0.05</v>
      </c>
      <c r="BR53" s="8">
        <f>$D53*BP53*BQ53</f>
        <v>12350</v>
      </c>
      <c r="BS53" s="50">
        <f t="shared" si="85"/>
        <v>325</v>
      </c>
      <c r="BU53" s="49">
        <f t="shared" ref="BU53:BU71" si="125">BP53</f>
        <v>1</v>
      </c>
      <c r="BV53" s="44">
        <f t="shared" ref="BV53:BV71" si="126">BQ53</f>
        <v>0.05</v>
      </c>
      <c r="BW53" s="8">
        <f>$D53*BU53*BV53</f>
        <v>12350</v>
      </c>
      <c r="BX53" s="50">
        <f t="shared" si="86"/>
        <v>325</v>
      </c>
      <c r="BZ53" s="49">
        <f t="shared" ref="BZ53:BZ71" si="127">BU53</f>
        <v>1</v>
      </c>
      <c r="CA53" s="44">
        <f t="shared" ref="CA53:CA71" si="128">BV53</f>
        <v>0.05</v>
      </c>
      <c r="CB53" s="8">
        <f>$D53*BZ53*CA53</f>
        <v>12350</v>
      </c>
      <c r="CC53" s="50">
        <f t="shared" si="87"/>
        <v>325</v>
      </c>
      <c r="CE53" s="49">
        <f t="shared" ref="CE53:CE71" si="129">BZ53</f>
        <v>1</v>
      </c>
      <c r="CF53" s="44">
        <f t="shared" ref="CF53:CF71" si="130">CA53</f>
        <v>0.05</v>
      </c>
      <c r="CG53" s="8">
        <f>$D53*CE53*CF53</f>
        <v>12350</v>
      </c>
      <c r="CH53" s="50">
        <f t="shared" si="88"/>
        <v>325</v>
      </c>
      <c r="CJ53" s="49">
        <f t="shared" ref="CJ53:CJ71" si="131">CE53</f>
        <v>1</v>
      </c>
      <c r="CK53" s="44">
        <f t="shared" ref="CK53:CK71" si="132">CF53</f>
        <v>0.05</v>
      </c>
      <c r="CL53" s="8">
        <f>$D53*CJ53*CK53</f>
        <v>12350</v>
      </c>
      <c r="CM53" s="50">
        <f t="shared" si="89"/>
        <v>325</v>
      </c>
      <c r="CO53" s="49">
        <f t="shared" ref="CO53:CO71" si="133">CJ53</f>
        <v>1</v>
      </c>
      <c r="CP53" s="44">
        <f t="shared" ref="CP53:CP71" si="134">CK53</f>
        <v>0.05</v>
      </c>
      <c r="CQ53" s="8">
        <f>$D53*CO53*CP53</f>
        <v>12350</v>
      </c>
      <c r="CR53" s="50">
        <f t="shared" si="90"/>
        <v>325</v>
      </c>
      <c r="CT53" s="49">
        <f t="shared" ref="CT53:CT71" si="135">CO53</f>
        <v>1</v>
      </c>
      <c r="CU53" s="44">
        <f t="shared" ref="CU53:CU71" si="136">CP53</f>
        <v>0.05</v>
      </c>
      <c r="CV53" s="8">
        <f>$D53*CT53*CU53</f>
        <v>12350</v>
      </c>
      <c r="CW53" s="50">
        <f t="shared" si="91"/>
        <v>325</v>
      </c>
      <c r="CY53" s="49">
        <f t="shared" ref="CY53:CY71" si="137">CT53</f>
        <v>1</v>
      </c>
      <c r="CZ53" s="44">
        <f t="shared" ref="CZ53:CZ71" si="138">CU53</f>
        <v>0.05</v>
      </c>
      <c r="DA53" s="8">
        <f>$D53*CY53*CZ53</f>
        <v>12350</v>
      </c>
      <c r="DB53" s="50">
        <f t="shared" si="92"/>
        <v>325</v>
      </c>
      <c r="DD53" s="49">
        <f t="shared" ref="DD53:DD71" si="139">CY53</f>
        <v>1</v>
      </c>
      <c r="DE53" s="44">
        <f t="shared" ref="DE53:DE71" si="140">CZ53</f>
        <v>0.05</v>
      </c>
      <c r="DF53" s="8">
        <f>$D53*DD53*DE53</f>
        <v>12350</v>
      </c>
      <c r="DG53" s="50">
        <f t="shared" si="93"/>
        <v>325</v>
      </c>
      <c r="DI53" s="49">
        <f t="shared" ref="DI53:DI71" si="141">DD53</f>
        <v>1</v>
      </c>
      <c r="DJ53" s="44">
        <f t="shared" ref="DJ53:DJ71" si="142">DE53</f>
        <v>0.05</v>
      </c>
      <c r="DK53" s="8">
        <f>$D53*DI53*DJ53</f>
        <v>12350</v>
      </c>
      <c r="DL53" s="50">
        <f t="shared" si="94"/>
        <v>325</v>
      </c>
      <c r="DN53" s="49">
        <f t="shared" ref="DN53:DN71" si="143">DI53</f>
        <v>1</v>
      </c>
      <c r="DO53" s="44">
        <f t="shared" ref="DO53:DO71" si="144">DJ53</f>
        <v>0.05</v>
      </c>
      <c r="DP53" s="8">
        <f>$D53*DN53*DO53</f>
        <v>12350</v>
      </c>
      <c r="DQ53" s="50">
        <f t="shared" si="95"/>
        <v>325</v>
      </c>
      <c r="DS53" s="51">
        <f t="shared" si="96"/>
        <v>271700</v>
      </c>
      <c r="DT53" s="8">
        <f t="shared" si="98"/>
        <v>7150</v>
      </c>
      <c r="DU53" s="52">
        <v>0</v>
      </c>
      <c r="DV53" s="8">
        <f t="shared" si="99"/>
        <v>0</v>
      </c>
      <c r="DW53" s="52">
        <f t="shared" si="97"/>
        <v>271700</v>
      </c>
      <c r="DX53" s="52">
        <f t="shared" si="100"/>
        <v>7150</v>
      </c>
      <c r="DY53" s="307" t="str">
        <f t="shared" si="73"/>
        <v>Transferencia de contentores</v>
      </c>
    </row>
    <row r="54" spans="2:129" ht="19.5" customHeight="1" x14ac:dyDescent="0.3">
      <c r="B54" s="188" t="s">
        <v>377</v>
      </c>
      <c r="C54" s="197"/>
      <c r="D54" s="262">
        <f t="shared" si="101"/>
        <v>179107.27523595502</v>
      </c>
      <c r="E54" s="263">
        <v>4713.3493483146058</v>
      </c>
      <c r="F54" s="263"/>
      <c r="G54" s="263" t="s">
        <v>57</v>
      </c>
      <c r="H54" s="264">
        <v>20</v>
      </c>
      <c r="I54" s="264" t="s">
        <v>32</v>
      </c>
      <c r="J54" s="265">
        <v>1</v>
      </c>
      <c r="K54" s="260"/>
      <c r="L54" s="266"/>
      <c r="M54" s="49"/>
      <c r="N54" s="214">
        <f t="shared" si="102"/>
        <v>0.05</v>
      </c>
      <c r="O54" s="8">
        <f t="shared" ref="O54:O69" si="145">$D54*M54*N54</f>
        <v>0</v>
      </c>
      <c r="P54" s="50">
        <f t="shared" si="74"/>
        <v>0</v>
      </c>
      <c r="R54" s="49">
        <f t="shared" si="103"/>
        <v>0</v>
      </c>
      <c r="S54" s="201">
        <f t="shared" si="104"/>
        <v>0.05</v>
      </c>
      <c r="T54" s="8">
        <f t="shared" ref="T54:T70" si="146">$D54*R54*S54</f>
        <v>0</v>
      </c>
      <c r="U54" s="50">
        <f t="shared" si="75"/>
        <v>0</v>
      </c>
      <c r="W54" s="49">
        <f t="shared" si="105"/>
        <v>0</v>
      </c>
      <c r="X54" s="201">
        <f t="shared" si="106"/>
        <v>0.05</v>
      </c>
      <c r="Y54" s="8">
        <f t="shared" ref="Y54:Y70" si="147">$D54*W54*X54</f>
        <v>0</v>
      </c>
      <c r="Z54" s="50">
        <f t="shared" si="76"/>
        <v>0</v>
      </c>
      <c r="AB54" s="49">
        <f t="shared" si="107"/>
        <v>0</v>
      </c>
      <c r="AC54" s="201">
        <f t="shared" si="108"/>
        <v>0.05</v>
      </c>
      <c r="AD54" s="8">
        <f t="shared" ref="AD54:AD70" si="148">$D54*AB54*AC54</f>
        <v>0</v>
      </c>
      <c r="AE54" s="50">
        <f t="shared" si="77"/>
        <v>0</v>
      </c>
      <c r="AG54" s="49">
        <f t="shared" si="109"/>
        <v>0</v>
      </c>
      <c r="AH54" s="201">
        <f t="shared" si="110"/>
        <v>0.05</v>
      </c>
      <c r="AI54" s="8">
        <f t="shared" ref="AI54:AI70" si="149">$D54*AG54*AH54</f>
        <v>0</v>
      </c>
      <c r="AJ54" s="50">
        <f t="shared" si="78"/>
        <v>0</v>
      </c>
      <c r="AL54" s="49">
        <f t="shared" si="111"/>
        <v>0</v>
      </c>
      <c r="AM54" s="201">
        <f t="shared" si="112"/>
        <v>0.05</v>
      </c>
      <c r="AN54" s="8">
        <f t="shared" ref="AN54:AN70" si="150">$D54*AL54*AM54</f>
        <v>0</v>
      </c>
      <c r="AO54" s="50">
        <f t="shared" si="79"/>
        <v>0</v>
      </c>
      <c r="AQ54" s="49">
        <f t="shared" si="113"/>
        <v>0</v>
      </c>
      <c r="AR54" s="201">
        <f t="shared" si="114"/>
        <v>0.05</v>
      </c>
      <c r="AS54" s="8">
        <f t="shared" ref="AS54:AS70" si="151">$D54*AQ54*AR54</f>
        <v>0</v>
      </c>
      <c r="AT54" s="50">
        <f t="shared" si="80"/>
        <v>0</v>
      </c>
      <c r="AV54" s="49">
        <f t="shared" si="115"/>
        <v>0</v>
      </c>
      <c r="AW54" s="201">
        <f t="shared" si="116"/>
        <v>0.05</v>
      </c>
      <c r="AX54" s="8">
        <f t="shared" ref="AX54:AX70" si="152">$D54*AV54*AW54</f>
        <v>0</v>
      </c>
      <c r="AY54" s="50">
        <f t="shared" si="81"/>
        <v>0</v>
      </c>
      <c r="BA54" s="49">
        <f t="shared" si="117"/>
        <v>0</v>
      </c>
      <c r="BB54" s="201">
        <f t="shared" si="118"/>
        <v>0.05</v>
      </c>
      <c r="BC54" s="8">
        <f t="shared" ref="BC54:BC70" si="153">$D54*BA54*BB54</f>
        <v>0</v>
      </c>
      <c r="BD54" s="50">
        <f t="shared" si="82"/>
        <v>0</v>
      </c>
      <c r="BF54" s="49">
        <f t="shared" si="119"/>
        <v>0</v>
      </c>
      <c r="BG54" s="201">
        <f t="shared" si="120"/>
        <v>0.05</v>
      </c>
      <c r="BH54" s="8">
        <f t="shared" ref="BH54:BH70" si="154">$D54*BF54*BG54</f>
        <v>0</v>
      </c>
      <c r="BI54" s="50">
        <f t="shared" si="83"/>
        <v>0</v>
      </c>
      <c r="BK54" s="49">
        <f t="shared" si="121"/>
        <v>0</v>
      </c>
      <c r="BL54" s="201">
        <f t="shared" si="122"/>
        <v>0.05</v>
      </c>
      <c r="BM54" s="8">
        <f t="shared" ref="BM54:BM70" si="155">$D54*BK54*BL54</f>
        <v>0</v>
      </c>
      <c r="BN54" s="50">
        <f t="shared" si="84"/>
        <v>0</v>
      </c>
      <c r="BP54" s="49">
        <f t="shared" si="123"/>
        <v>0</v>
      </c>
      <c r="BQ54" s="44">
        <f t="shared" si="124"/>
        <v>0.05</v>
      </c>
      <c r="BR54" s="8">
        <f t="shared" ref="BR54:BR70" si="156">$D54*BP54*BQ54</f>
        <v>0</v>
      </c>
      <c r="BS54" s="50">
        <f t="shared" si="85"/>
        <v>0</v>
      </c>
      <c r="BU54" s="49">
        <f t="shared" si="125"/>
        <v>0</v>
      </c>
      <c r="BV54" s="44">
        <f t="shared" si="126"/>
        <v>0.05</v>
      </c>
      <c r="BW54" s="8">
        <f t="shared" ref="BW54:BW70" si="157">$D54*BU54*BV54</f>
        <v>0</v>
      </c>
      <c r="BX54" s="50">
        <f t="shared" si="86"/>
        <v>0</v>
      </c>
      <c r="BZ54" s="49">
        <f t="shared" si="127"/>
        <v>0</v>
      </c>
      <c r="CA54" s="44">
        <f t="shared" si="128"/>
        <v>0.05</v>
      </c>
      <c r="CB54" s="8">
        <f t="shared" ref="CB54:CB70" si="158">$D54*BZ54*CA54</f>
        <v>0</v>
      </c>
      <c r="CC54" s="50">
        <f t="shared" si="87"/>
        <v>0</v>
      </c>
      <c r="CE54" s="49">
        <f t="shared" si="129"/>
        <v>0</v>
      </c>
      <c r="CF54" s="44">
        <f t="shared" si="130"/>
        <v>0.05</v>
      </c>
      <c r="CG54" s="8">
        <f t="shared" ref="CG54:CG70" si="159">$D54*CE54*CF54</f>
        <v>0</v>
      </c>
      <c r="CH54" s="50">
        <f t="shared" si="88"/>
        <v>0</v>
      </c>
      <c r="CJ54" s="49">
        <f t="shared" si="131"/>
        <v>0</v>
      </c>
      <c r="CK54" s="44">
        <f t="shared" si="132"/>
        <v>0.05</v>
      </c>
      <c r="CL54" s="8">
        <f t="shared" ref="CL54:CL70" si="160">$D54*CJ54*CK54</f>
        <v>0</v>
      </c>
      <c r="CM54" s="50">
        <f t="shared" si="89"/>
        <v>0</v>
      </c>
      <c r="CO54" s="49">
        <f t="shared" si="133"/>
        <v>0</v>
      </c>
      <c r="CP54" s="44">
        <f t="shared" si="134"/>
        <v>0.05</v>
      </c>
      <c r="CQ54" s="8">
        <f t="shared" ref="CQ54:CQ70" si="161">$D54*CO54*CP54</f>
        <v>0</v>
      </c>
      <c r="CR54" s="50">
        <f t="shared" si="90"/>
        <v>0</v>
      </c>
      <c r="CT54" s="49">
        <f t="shared" si="135"/>
        <v>0</v>
      </c>
      <c r="CU54" s="44">
        <f t="shared" si="136"/>
        <v>0.05</v>
      </c>
      <c r="CV54" s="8">
        <f t="shared" ref="CV54:CV70" si="162">$D54*CT54*CU54</f>
        <v>0</v>
      </c>
      <c r="CW54" s="50">
        <f t="shared" si="91"/>
        <v>0</v>
      </c>
      <c r="CY54" s="49">
        <f t="shared" si="137"/>
        <v>0</v>
      </c>
      <c r="CZ54" s="44">
        <f t="shared" si="138"/>
        <v>0.05</v>
      </c>
      <c r="DA54" s="8">
        <f t="shared" ref="DA54:DA70" si="163">$D54*CY54*CZ54</f>
        <v>0</v>
      </c>
      <c r="DB54" s="50">
        <f t="shared" si="92"/>
        <v>0</v>
      </c>
      <c r="DD54" s="49">
        <f t="shared" si="139"/>
        <v>0</v>
      </c>
      <c r="DE54" s="44">
        <f t="shared" si="140"/>
        <v>0.05</v>
      </c>
      <c r="DF54" s="8">
        <f t="shared" ref="DF54:DF70" si="164">$D54*DD54*DE54</f>
        <v>0</v>
      </c>
      <c r="DG54" s="50">
        <f t="shared" si="93"/>
        <v>0</v>
      </c>
      <c r="DI54" s="49">
        <f t="shared" si="141"/>
        <v>0</v>
      </c>
      <c r="DJ54" s="44">
        <f t="shared" si="142"/>
        <v>0.05</v>
      </c>
      <c r="DK54" s="8">
        <f t="shared" ref="DK54:DK70" si="165">$D54*DI54*DJ54</f>
        <v>0</v>
      </c>
      <c r="DL54" s="50">
        <f t="shared" si="94"/>
        <v>0</v>
      </c>
      <c r="DN54" s="49">
        <f t="shared" si="143"/>
        <v>0</v>
      </c>
      <c r="DO54" s="44">
        <f t="shared" si="144"/>
        <v>0.05</v>
      </c>
      <c r="DP54" s="8">
        <f t="shared" ref="DP54:DP70" si="166">$D54*DN54*DO54</f>
        <v>0</v>
      </c>
      <c r="DQ54" s="50">
        <f t="shared" si="95"/>
        <v>0</v>
      </c>
      <c r="DS54" s="51">
        <f t="shared" si="96"/>
        <v>0</v>
      </c>
      <c r="DT54" s="8">
        <f t="shared" si="98"/>
        <v>0</v>
      </c>
      <c r="DU54" s="52">
        <v>0</v>
      </c>
      <c r="DV54" s="8">
        <f t="shared" si="99"/>
        <v>0</v>
      </c>
      <c r="DW54" s="52">
        <f t="shared" si="97"/>
        <v>0</v>
      </c>
      <c r="DX54" s="52">
        <f t="shared" si="100"/>
        <v>0</v>
      </c>
      <c r="DY54" s="307" t="str">
        <f t="shared" si="73"/>
        <v>Transporte de contentores (2)</v>
      </c>
    </row>
    <row r="55" spans="2:129" ht="19.5" customHeight="1" x14ac:dyDescent="0.3">
      <c r="B55" s="188" t="s">
        <v>378</v>
      </c>
      <c r="C55" s="197" t="s">
        <v>393</v>
      </c>
      <c r="D55" s="262">
        <f t="shared" si="101"/>
        <v>67938.876404494367</v>
      </c>
      <c r="E55" s="263">
        <v>1787.8651685393256</v>
      </c>
      <c r="F55" s="263"/>
      <c r="G55" s="263" t="s">
        <v>57</v>
      </c>
      <c r="H55" s="264">
        <v>20</v>
      </c>
      <c r="I55" s="264" t="s">
        <v>32</v>
      </c>
      <c r="J55" s="265">
        <v>1</v>
      </c>
      <c r="K55" s="260"/>
      <c r="L55" s="266"/>
      <c r="M55" s="49">
        <v>1</v>
      </c>
      <c r="N55" s="214">
        <f t="shared" si="102"/>
        <v>0.05</v>
      </c>
      <c r="O55" s="8">
        <f t="shared" si="145"/>
        <v>3396.9438202247184</v>
      </c>
      <c r="P55" s="50">
        <f t="shared" si="74"/>
        <v>89.39325842696627</v>
      </c>
      <c r="R55" s="49">
        <f t="shared" si="103"/>
        <v>1</v>
      </c>
      <c r="S55" s="201">
        <f t="shared" si="104"/>
        <v>0.05</v>
      </c>
      <c r="T55" s="8">
        <f t="shared" si="146"/>
        <v>3396.9438202247184</v>
      </c>
      <c r="U55" s="50">
        <f t="shared" si="75"/>
        <v>89.39325842696627</v>
      </c>
      <c r="W55" s="49">
        <f t="shared" si="105"/>
        <v>1</v>
      </c>
      <c r="X55" s="201">
        <f t="shared" si="106"/>
        <v>0.05</v>
      </c>
      <c r="Y55" s="8">
        <f t="shared" si="147"/>
        <v>3396.9438202247184</v>
      </c>
      <c r="Z55" s="50">
        <f t="shared" si="76"/>
        <v>89.39325842696627</v>
      </c>
      <c r="AB55" s="49">
        <f t="shared" si="107"/>
        <v>1</v>
      </c>
      <c r="AC55" s="201">
        <f t="shared" si="108"/>
        <v>0.05</v>
      </c>
      <c r="AD55" s="8">
        <f t="shared" si="148"/>
        <v>3396.9438202247184</v>
      </c>
      <c r="AE55" s="50">
        <f t="shared" si="77"/>
        <v>89.39325842696627</v>
      </c>
      <c r="AG55" s="49">
        <f t="shared" si="109"/>
        <v>1</v>
      </c>
      <c r="AH55" s="201">
        <f t="shared" si="110"/>
        <v>0.05</v>
      </c>
      <c r="AI55" s="8">
        <f t="shared" si="149"/>
        <v>3396.9438202247184</v>
      </c>
      <c r="AJ55" s="50">
        <f t="shared" si="78"/>
        <v>89.39325842696627</v>
      </c>
      <c r="AL55" s="49">
        <f t="shared" si="111"/>
        <v>1</v>
      </c>
      <c r="AM55" s="201">
        <f t="shared" si="112"/>
        <v>0.05</v>
      </c>
      <c r="AN55" s="8">
        <f t="shared" si="150"/>
        <v>3396.9438202247184</v>
      </c>
      <c r="AO55" s="50">
        <f t="shared" si="79"/>
        <v>89.39325842696627</v>
      </c>
      <c r="AQ55" s="49">
        <f t="shared" si="113"/>
        <v>1</v>
      </c>
      <c r="AR55" s="201">
        <f t="shared" si="114"/>
        <v>0.05</v>
      </c>
      <c r="AS55" s="8">
        <f t="shared" si="151"/>
        <v>3396.9438202247184</v>
      </c>
      <c r="AT55" s="50">
        <f t="shared" si="80"/>
        <v>89.39325842696627</v>
      </c>
      <c r="AV55" s="49">
        <f t="shared" si="115"/>
        <v>1</v>
      </c>
      <c r="AW55" s="201">
        <f t="shared" si="116"/>
        <v>0.05</v>
      </c>
      <c r="AX55" s="8">
        <f t="shared" si="152"/>
        <v>3396.9438202247184</v>
      </c>
      <c r="AY55" s="50">
        <f t="shared" si="81"/>
        <v>89.39325842696627</v>
      </c>
      <c r="BA55" s="49">
        <f t="shared" si="117"/>
        <v>1</v>
      </c>
      <c r="BB55" s="201">
        <f t="shared" si="118"/>
        <v>0.05</v>
      </c>
      <c r="BC55" s="8">
        <f t="shared" si="153"/>
        <v>3396.9438202247184</v>
      </c>
      <c r="BD55" s="50">
        <f t="shared" si="82"/>
        <v>89.39325842696627</v>
      </c>
      <c r="BF55" s="49">
        <f t="shared" si="119"/>
        <v>1</v>
      </c>
      <c r="BG55" s="201">
        <f t="shared" si="120"/>
        <v>0.05</v>
      </c>
      <c r="BH55" s="8">
        <f t="shared" si="154"/>
        <v>3396.9438202247184</v>
      </c>
      <c r="BI55" s="50">
        <f t="shared" si="83"/>
        <v>89.39325842696627</v>
      </c>
      <c r="BK55" s="49">
        <f t="shared" si="121"/>
        <v>1</v>
      </c>
      <c r="BL55" s="201">
        <f t="shared" si="122"/>
        <v>0.05</v>
      </c>
      <c r="BM55" s="8">
        <f t="shared" si="155"/>
        <v>3396.9438202247184</v>
      </c>
      <c r="BN55" s="50">
        <f t="shared" si="84"/>
        <v>89.39325842696627</v>
      </c>
      <c r="BP55" s="49">
        <f t="shared" si="123"/>
        <v>1</v>
      </c>
      <c r="BQ55" s="44">
        <f t="shared" si="124"/>
        <v>0.05</v>
      </c>
      <c r="BR55" s="8">
        <f t="shared" si="156"/>
        <v>3396.9438202247184</v>
      </c>
      <c r="BS55" s="50">
        <f t="shared" si="85"/>
        <v>89.39325842696627</v>
      </c>
      <c r="BU55" s="49">
        <f t="shared" si="125"/>
        <v>1</v>
      </c>
      <c r="BV55" s="44">
        <f t="shared" si="126"/>
        <v>0.05</v>
      </c>
      <c r="BW55" s="8">
        <f t="shared" si="157"/>
        <v>3396.9438202247184</v>
      </c>
      <c r="BX55" s="50">
        <f t="shared" si="86"/>
        <v>89.39325842696627</v>
      </c>
      <c r="BZ55" s="49">
        <f t="shared" si="127"/>
        <v>1</v>
      </c>
      <c r="CA55" s="44">
        <f t="shared" si="128"/>
        <v>0.05</v>
      </c>
      <c r="CB55" s="8">
        <f t="shared" si="158"/>
        <v>3396.9438202247184</v>
      </c>
      <c r="CC55" s="50">
        <f t="shared" si="87"/>
        <v>89.39325842696627</v>
      </c>
      <c r="CE55" s="49">
        <f t="shared" si="129"/>
        <v>1</v>
      </c>
      <c r="CF55" s="44">
        <f t="shared" si="130"/>
        <v>0.05</v>
      </c>
      <c r="CG55" s="8">
        <f t="shared" si="159"/>
        <v>3396.9438202247184</v>
      </c>
      <c r="CH55" s="50">
        <f t="shared" si="88"/>
        <v>89.39325842696627</v>
      </c>
      <c r="CJ55" s="49">
        <f t="shared" si="131"/>
        <v>1</v>
      </c>
      <c r="CK55" s="44">
        <f t="shared" si="132"/>
        <v>0.05</v>
      </c>
      <c r="CL55" s="8">
        <f t="shared" si="160"/>
        <v>3396.9438202247184</v>
      </c>
      <c r="CM55" s="50">
        <f t="shared" si="89"/>
        <v>89.39325842696627</v>
      </c>
      <c r="CO55" s="49">
        <f t="shared" si="133"/>
        <v>1</v>
      </c>
      <c r="CP55" s="44">
        <f t="shared" si="134"/>
        <v>0.05</v>
      </c>
      <c r="CQ55" s="8">
        <f t="shared" si="161"/>
        <v>3396.9438202247184</v>
      </c>
      <c r="CR55" s="50">
        <f t="shared" si="90"/>
        <v>89.39325842696627</v>
      </c>
      <c r="CT55" s="49">
        <f t="shared" si="135"/>
        <v>1</v>
      </c>
      <c r="CU55" s="44">
        <f t="shared" si="136"/>
        <v>0.05</v>
      </c>
      <c r="CV55" s="8">
        <f t="shared" si="162"/>
        <v>3396.9438202247184</v>
      </c>
      <c r="CW55" s="50">
        <f t="shared" si="91"/>
        <v>89.39325842696627</v>
      </c>
      <c r="CY55" s="49">
        <f t="shared" si="137"/>
        <v>1</v>
      </c>
      <c r="CZ55" s="44">
        <f t="shared" si="138"/>
        <v>0.05</v>
      </c>
      <c r="DA55" s="8">
        <f t="shared" si="163"/>
        <v>3396.9438202247184</v>
      </c>
      <c r="DB55" s="50">
        <f t="shared" si="92"/>
        <v>89.39325842696627</v>
      </c>
      <c r="DD55" s="49">
        <f t="shared" si="139"/>
        <v>1</v>
      </c>
      <c r="DE55" s="44">
        <f t="shared" si="140"/>
        <v>0.05</v>
      </c>
      <c r="DF55" s="8">
        <f t="shared" si="164"/>
        <v>3396.9438202247184</v>
      </c>
      <c r="DG55" s="50">
        <f t="shared" si="93"/>
        <v>89.39325842696627</v>
      </c>
      <c r="DI55" s="49">
        <f t="shared" si="141"/>
        <v>1</v>
      </c>
      <c r="DJ55" s="44">
        <f t="shared" si="142"/>
        <v>0.05</v>
      </c>
      <c r="DK55" s="8">
        <f t="shared" si="165"/>
        <v>3396.9438202247184</v>
      </c>
      <c r="DL55" s="50">
        <f t="shared" si="94"/>
        <v>89.39325842696627</v>
      </c>
      <c r="DN55" s="49">
        <f t="shared" si="143"/>
        <v>1</v>
      </c>
      <c r="DO55" s="44">
        <f t="shared" si="144"/>
        <v>0.05</v>
      </c>
      <c r="DP55" s="8">
        <f t="shared" si="166"/>
        <v>3396.9438202247184</v>
      </c>
      <c r="DQ55" s="50">
        <f t="shared" si="95"/>
        <v>89.39325842696627</v>
      </c>
      <c r="DS55" s="51">
        <f t="shared" si="96"/>
        <v>74732.764044943819</v>
      </c>
      <c r="DT55" s="8">
        <f t="shared" si="98"/>
        <v>1966.6516853932583</v>
      </c>
      <c r="DU55" s="52">
        <v>0</v>
      </c>
      <c r="DV55" s="8">
        <f t="shared" si="99"/>
        <v>0</v>
      </c>
      <c r="DW55" s="52">
        <f t="shared" si="97"/>
        <v>74732.764044943819</v>
      </c>
      <c r="DX55" s="52">
        <f t="shared" si="100"/>
        <v>1966.6516853932583</v>
      </c>
      <c r="DY55" s="307" t="str">
        <f t="shared" si="73"/>
        <v>Trabalhos serralharia</v>
      </c>
    </row>
    <row r="56" spans="2:129" ht="36.6" customHeight="1" x14ac:dyDescent="0.3">
      <c r="B56" s="188" t="s">
        <v>379</v>
      </c>
      <c r="C56" s="612" t="s">
        <v>394</v>
      </c>
      <c r="D56" s="262">
        <f t="shared" si="101"/>
        <v>19782.20224719101</v>
      </c>
      <c r="E56" s="263">
        <v>520.58426966292132</v>
      </c>
      <c r="F56" s="263"/>
      <c r="G56" s="263" t="s">
        <v>57</v>
      </c>
      <c r="H56" s="264">
        <v>20</v>
      </c>
      <c r="I56" s="264" t="s">
        <v>32</v>
      </c>
      <c r="J56" s="265">
        <v>1</v>
      </c>
      <c r="K56" s="260"/>
      <c r="L56" s="266"/>
      <c r="M56" s="49">
        <v>0</v>
      </c>
      <c r="N56" s="214">
        <f t="shared" si="102"/>
        <v>0.05</v>
      </c>
      <c r="O56" s="8">
        <f t="shared" si="145"/>
        <v>0</v>
      </c>
      <c r="P56" s="50">
        <f t="shared" si="74"/>
        <v>0</v>
      </c>
      <c r="R56" s="49">
        <f t="shared" si="103"/>
        <v>0</v>
      </c>
      <c r="S56" s="201">
        <f t="shared" si="104"/>
        <v>0.05</v>
      </c>
      <c r="T56" s="8">
        <f t="shared" si="146"/>
        <v>0</v>
      </c>
      <c r="U56" s="50">
        <f t="shared" si="75"/>
        <v>0</v>
      </c>
      <c r="W56" s="49">
        <f t="shared" si="105"/>
        <v>0</v>
      </c>
      <c r="X56" s="201">
        <f t="shared" si="106"/>
        <v>0.05</v>
      </c>
      <c r="Y56" s="8">
        <f t="shared" si="147"/>
        <v>0</v>
      </c>
      <c r="Z56" s="50">
        <f t="shared" si="76"/>
        <v>0</v>
      </c>
      <c r="AB56" s="49">
        <f t="shared" si="107"/>
        <v>0</v>
      </c>
      <c r="AC56" s="201">
        <f t="shared" si="108"/>
        <v>0.05</v>
      </c>
      <c r="AD56" s="8">
        <f t="shared" si="148"/>
        <v>0</v>
      </c>
      <c r="AE56" s="50">
        <f t="shared" si="77"/>
        <v>0</v>
      </c>
      <c r="AG56" s="49">
        <f t="shared" si="109"/>
        <v>0</v>
      </c>
      <c r="AH56" s="201">
        <f t="shared" si="110"/>
        <v>0.05</v>
      </c>
      <c r="AI56" s="8">
        <f t="shared" si="149"/>
        <v>0</v>
      </c>
      <c r="AJ56" s="50">
        <f t="shared" si="78"/>
        <v>0</v>
      </c>
      <c r="AL56" s="49">
        <f t="shared" si="111"/>
        <v>0</v>
      </c>
      <c r="AM56" s="201">
        <f t="shared" si="112"/>
        <v>0.05</v>
      </c>
      <c r="AN56" s="8">
        <f t="shared" si="150"/>
        <v>0</v>
      </c>
      <c r="AO56" s="50">
        <f t="shared" si="79"/>
        <v>0</v>
      </c>
      <c r="AQ56" s="49">
        <f t="shared" si="113"/>
        <v>0</v>
      </c>
      <c r="AR56" s="201">
        <f t="shared" si="114"/>
        <v>0.05</v>
      </c>
      <c r="AS56" s="8">
        <f t="shared" si="151"/>
        <v>0</v>
      </c>
      <c r="AT56" s="50">
        <f t="shared" si="80"/>
        <v>0</v>
      </c>
      <c r="AV56" s="49">
        <f t="shared" si="115"/>
        <v>0</v>
      </c>
      <c r="AW56" s="201">
        <f t="shared" si="116"/>
        <v>0.05</v>
      </c>
      <c r="AX56" s="8">
        <f t="shared" si="152"/>
        <v>0</v>
      </c>
      <c r="AY56" s="50">
        <f t="shared" si="81"/>
        <v>0</v>
      </c>
      <c r="BA56" s="49">
        <f t="shared" si="117"/>
        <v>0</v>
      </c>
      <c r="BB56" s="201">
        <f t="shared" si="118"/>
        <v>0.05</v>
      </c>
      <c r="BC56" s="8">
        <f t="shared" si="153"/>
        <v>0</v>
      </c>
      <c r="BD56" s="50">
        <f t="shared" si="82"/>
        <v>0</v>
      </c>
      <c r="BF56" s="49">
        <f t="shared" si="119"/>
        <v>0</v>
      </c>
      <c r="BG56" s="201">
        <f t="shared" si="120"/>
        <v>0.05</v>
      </c>
      <c r="BH56" s="8">
        <f t="shared" si="154"/>
        <v>0</v>
      </c>
      <c r="BI56" s="50">
        <f t="shared" si="83"/>
        <v>0</v>
      </c>
      <c r="BK56" s="49">
        <f t="shared" si="121"/>
        <v>0</v>
      </c>
      <c r="BL56" s="201">
        <f t="shared" si="122"/>
        <v>0.05</v>
      </c>
      <c r="BM56" s="8">
        <f t="shared" si="155"/>
        <v>0</v>
      </c>
      <c r="BN56" s="50">
        <f t="shared" si="84"/>
        <v>0</v>
      </c>
      <c r="BP56" s="49">
        <f t="shared" si="123"/>
        <v>0</v>
      </c>
      <c r="BQ56" s="44">
        <f t="shared" si="124"/>
        <v>0.05</v>
      </c>
      <c r="BR56" s="8">
        <f t="shared" si="156"/>
        <v>0</v>
      </c>
      <c r="BS56" s="50">
        <f t="shared" si="85"/>
        <v>0</v>
      </c>
      <c r="BU56" s="49">
        <f t="shared" si="125"/>
        <v>0</v>
      </c>
      <c r="BV56" s="44">
        <f t="shared" si="126"/>
        <v>0.05</v>
      </c>
      <c r="BW56" s="8">
        <f t="shared" si="157"/>
        <v>0</v>
      </c>
      <c r="BX56" s="50">
        <f t="shared" si="86"/>
        <v>0</v>
      </c>
      <c r="BZ56" s="49">
        <f t="shared" si="127"/>
        <v>0</v>
      </c>
      <c r="CA56" s="44">
        <f t="shared" si="128"/>
        <v>0.05</v>
      </c>
      <c r="CB56" s="8">
        <f t="shared" si="158"/>
        <v>0</v>
      </c>
      <c r="CC56" s="50">
        <f t="shared" si="87"/>
        <v>0</v>
      </c>
      <c r="CE56" s="49">
        <f t="shared" si="129"/>
        <v>0</v>
      </c>
      <c r="CF56" s="44">
        <f t="shared" si="130"/>
        <v>0.05</v>
      </c>
      <c r="CG56" s="8">
        <f t="shared" si="159"/>
        <v>0</v>
      </c>
      <c r="CH56" s="50">
        <f t="shared" si="88"/>
        <v>0</v>
      </c>
      <c r="CJ56" s="49">
        <f t="shared" si="131"/>
        <v>0</v>
      </c>
      <c r="CK56" s="44">
        <f t="shared" si="132"/>
        <v>0.05</v>
      </c>
      <c r="CL56" s="8">
        <f t="shared" si="160"/>
        <v>0</v>
      </c>
      <c r="CM56" s="50">
        <f t="shared" si="89"/>
        <v>0</v>
      </c>
      <c r="CO56" s="49">
        <f t="shared" si="133"/>
        <v>0</v>
      </c>
      <c r="CP56" s="44">
        <f t="shared" si="134"/>
        <v>0.05</v>
      </c>
      <c r="CQ56" s="8">
        <f t="shared" si="161"/>
        <v>0</v>
      </c>
      <c r="CR56" s="50">
        <f t="shared" si="90"/>
        <v>0</v>
      </c>
      <c r="CT56" s="49">
        <f t="shared" si="135"/>
        <v>0</v>
      </c>
      <c r="CU56" s="44">
        <f t="shared" si="136"/>
        <v>0.05</v>
      </c>
      <c r="CV56" s="8">
        <f t="shared" si="162"/>
        <v>0</v>
      </c>
      <c r="CW56" s="50">
        <f t="shared" si="91"/>
        <v>0</v>
      </c>
      <c r="CY56" s="49">
        <f t="shared" si="137"/>
        <v>0</v>
      </c>
      <c r="CZ56" s="44">
        <f t="shared" si="138"/>
        <v>0.05</v>
      </c>
      <c r="DA56" s="8">
        <f t="shared" si="163"/>
        <v>0</v>
      </c>
      <c r="DB56" s="50">
        <f t="shared" si="92"/>
        <v>0</v>
      </c>
      <c r="DD56" s="49">
        <f t="shared" si="139"/>
        <v>0</v>
      </c>
      <c r="DE56" s="44">
        <f t="shared" si="140"/>
        <v>0.05</v>
      </c>
      <c r="DF56" s="8">
        <f t="shared" si="164"/>
        <v>0</v>
      </c>
      <c r="DG56" s="50">
        <f t="shared" si="93"/>
        <v>0</v>
      </c>
      <c r="DI56" s="49">
        <f t="shared" si="141"/>
        <v>0</v>
      </c>
      <c r="DJ56" s="44">
        <f t="shared" si="142"/>
        <v>0.05</v>
      </c>
      <c r="DK56" s="8">
        <f t="shared" si="165"/>
        <v>0</v>
      </c>
      <c r="DL56" s="50">
        <f t="shared" si="94"/>
        <v>0</v>
      </c>
      <c r="DN56" s="49">
        <f t="shared" si="143"/>
        <v>0</v>
      </c>
      <c r="DO56" s="44">
        <f t="shared" si="144"/>
        <v>0.05</v>
      </c>
      <c r="DP56" s="8">
        <f t="shared" si="166"/>
        <v>0</v>
      </c>
      <c r="DQ56" s="50">
        <f t="shared" si="95"/>
        <v>0</v>
      </c>
      <c r="DS56" s="51">
        <f t="shared" si="96"/>
        <v>0</v>
      </c>
      <c r="DT56" s="8">
        <f t="shared" si="98"/>
        <v>0</v>
      </c>
      <c r="DU56" s="52">
        <v>0</v>
      </c>
      <c r="DV56" s="8">
        <f t="shared" si="99"/>
        <v>0</v>
      </c>
      <c r="DW56" s="52">
        <f t="shared" si="97"/>
        <v>0</v>
      </c>
      <c r="DX56" s="52">
        <f t="shared" si="100"/>
        <v>0</v>
      </c>
      <c r="DY56" s="307" t="str">
        <f t="shared" si="73"/>
        <v>Trabalhos electricidade (montagem e desmontagem sistema eléctrico)</v>
      </c>
    </row>
    <row r="57" spans="2:129" ht="28.2" customHeight="1" x14ac:dyDescent="0.3">
      <c r="B57" s="188" t="s">
        <v>380</v>
      </c>
      <c r="C57" s="612"/>
      <c r="D57" s="262">
        <f t="shared" si="101"/>
        <v>16784.898876404492</v>
      </c>
      <c r="E57" s="263">
        <v>441.70786516853929</v>
      </c>
      <c r="F57" s="263"/>
      <c r="G57" s="263" t="s">
        <v>57</v>
      </c>
      <c r="H57" s="264">
        <v>20</v>
      </c>
      <c r="I57" s="264" t="s">
        <v>32</v>
      </c>
      <c r="J57" s="265">
        <v>1</v>
      </c>
      <c r="K57" s="260"/>
      <c r="L57" s="266"/>
      <c r="M57" s="49">
        <v>0</v>
      </c>
      <c r="N57" s="214">
        <f t="shared" si="102"/>
        <v>0.05</v>
      </c>
      <c r="O57" s="8">
        <f t="shared" si="145"/>
        <v>0</v>
      </c>
      <c r="P57" s="50">
        <f t="shared" si="74"/>
        <v>0</v>
      </c>
      <c r="R57" s="49">
        <f t="shared" si="103"/>
        <v>0</v>
      </c>
      <c r="S57" s="201">
        <f t="shared" si="104"/>
        <v>0.05</v>
      </c>
      <c r="T57" s="8">
        <f t="shared" si="146"/>
        <v>0</v>
      </c>
      <c r="U57" s="50">
        <f t="shared" si="75"/>
        <v>0</v>
      </c>
      <c r="W57" s="49">
        <f t="shared" si="105"/>
        <v>0</v>
      </c>
      <c r="X57" s="201">
        <f t="shared" si="106"/>
        <v>0.05</v>
      </c>
      <c r="Y57" s="8">
        <f t="shared" si="147"/>
        <v>0</v>
      </c>
      <c r="Z57" s="50">
        <f t="shared" si="76"/>
        <v>0</v>
      </c>
      <c r="AB57" s="49">
        <f t="shared" si="107"/>
        <v>0</v>
      </c>
      <c r="AC57" s="201">
        <f t="shared" si="108"/>
        <v>0.05</v>
      </c>
      <c r="AD57" s="8">
        <f t="shared" si="148"/>
        <v>0</v>
      </c>
      <c r="AE57" s="50">
        <f t="shared" si="77"/>
        <v>0</v>
      </c>
      <c r="AG57" s="49">
        <f t="shared" si="109"/>
        <v>0</v>
      </c>
      <c r="AH57" s="201">
        <f t="shared" si="110"/>
        <v>0.05</v>
      </c>
      <c r="AI57" s="8">
        <f t="shared" si="149"/>
        <v>0</v>
      </c>
      <c r="AJ57" s="50">
        <f t="shared" si="78"/>
        <v>0</v>
      </c>
      <c r="AL57" s="49">
        <f t="shared" si="111"/>
        <v>0</v>
      </c>
      <c r="AM57" s="201">
        <f t="shared" si="112"/>
        <v>0.05</v>
      </c>
      <c r="AN57" s="8">
        <f t="shared" si="150"/>
        <v>0</v>
      </c>
      <c r="AO57" s="50">
        <f t="shared" si="79"/>
        <v>0</v>
      </c>
      <c r="AQ57" s="49">
        <f t="shared" si="113"/>
        <v>0</v>
      </c>
      <c r="AR57" s="201">
        <f t="shared" si="114"/>
        <v>0.05</v>
      </c>
      <c r="AS57" s="8">
        <f t="shared" si="151"/>
        <v>0</v>
      </c>
      <c r="AT57" s="50">
        <f t="shared" si="80"/>
        <v>0</v>
      </c>
      <c r="AV57" s="49">
        <f t="shared" si="115"/>
        <v>0</v>
      </c>
      <c r="AW57" s="201">
        <f t="shared" si="116"/>
        <v>0.05</v>
      </c>
      <c r="AX57" s="8">
        <f t="shared" si="152"/>
        <v>0</v>
      </c>
      <c r="AY57" s="50">
        <f t="shared" si="81"/>
        <v>0</v>
      </c>
      <c r="BA57" s="49">
        <f t="shared" si="117"/>
        <v>0</v>
      </c>
      <c r="BB57" s="201">
        <f t="shared" si="118"/>
        <v>0.05</v>
      </c>
      <c r="BC57" s="8">
        <f t="shared" si="153"/>
        <v>0</v>
      </c>
      <c r="BD57" s="50">
        <f t="shared" si="82"/>
        <v>0</v>
      </c>
      <c r="BF57" s="49">
        <f t="shared" si="119"/>
        <v>0</v>
      </c>
      <c r="BG57" s="201">
        <f t="shared" si="120"/>
        <v>0.05</v>
      </c>
      <c r="BH57" s="8">
        <f t="shared" si="154"/>
        <v>0</v>
      </c>
      <c r="BI57" s="50">
        <f t="shared" si="83"/>
        <v>0</v>
      </c>
      <c r="BK57" s="49">
        <f t="shared" si="121"/>
        <v>0</v>
      </c>
      <c r="BL57" s="201">
        <f t="shared" si="122"/>
        <v>0.05</v>
      </c>
      <c r="BM57" s="8">
        <f t="shared" si="155"/>
        <v>0</v>
      </c>
      <c r="BN57" s="50">
        <f t="shared" si="84"/>
        <v>0</v>
      </c>
      <c r="BP57" s="49">
        <f t="shared" si="123"/>
        <v>0</v>
      </c>
      <c r="BQ57" s="44">
        <f t="shared" si="124"/>
        <v>0.05</v>
      </c>
      <c r="BR57" s="8">
        <f t="shared" si="156"/>
        <v>0</v>
      </c>
      <c r="BS57" s="50">
        <f t="shared" si="85"/>
        <v>0</v>
      </c>
      <c r="BU57" s="49">
        <f t="shared" si="125"/>
        <v>0</v>
      </c>
      <c r="BV57" s="44">
        <f t="shared" si="126"/>
        <v>0.05</v>
      </c>
      <c r="BW57" s="8">
        <f t="shared" si="157"/>
        <v>0</v>
      </c>
      <c r="BX57" s="50">
        <f t="shared" si="86"/>
        <v>0</v>
      </c>
      <c r="BZ57" s="49">
        <f t="shared" si="127"/>
        <v>0</v>
      </c>
      <c r="CA57" s="44">
        <f t="shared" si="128"/>
        <v>0.05</v>
      </c>
      <c r="CB57" s="8">
        <f t="shared" si="158"/>
        <v>0</v>
      </c>
      <c r="CC57" s="50">
        <f t="shared" si="87"/>
        <v>0</v>
      </c>
      <c r="CE57" s="49">
        <f t="shared" si="129"/>
        <v>0</v>
      </c>
      <c r="CF57" s="44">
        <f t="shared" si="130"/>
        <v>0.05</v>
      </c>
      <c r="CG57" s="8">
        <f t="shared" si="159"/>
        <v>0</v>
      </c>
      <c r="CH57" s="50">
        <f t="shared" si="88"/>
        <v>0</v>
      </c>
      <c r="CJ57" s="49">
        <f t="shared" si="131"/>
        <v>0</v>
      </c>
      <c r="CK57" s="44">
        <f t="shared" si="132"/>
        <v>0.05</v>
      </c>
      <c r="CL57" s="8">
        <f t="shared" si="160"/>
        <v>0</v>
      </c>
      <c r="CM57" s="50">
        <f t="shared" si="89"/>
        <v>0</v>
      </c>
      <c r="CO57" s="49">
        <f t="shared" si="133"/>
        <v>0</v>
      </c>
      <c r="CP57" s="44">
        <f t="shared" si="134"/>
        <v>0.05</v>
      </c>
      <c r="CQ57" s="8">
        <f t="shared" si="161"/>
        <v>0</v>
      </c>
      <c r="CR57" s="50">
        <f t="shared" si="90"/>
        <v>0</v>
      </c>
      <c r="CT57" s="49">
        <f t="shared" si="135"/>
        <v>0</v>
      </c>
      <c r="CU57" s="44">
        <f t="shared" si="136"/>
        <v>0.05</v>
      </c>
      <c r="CV57" s="8">
        <f t="shared" si="162"/>
        <v>0</v>
      </c>
      <c r="CW57" s="50">
        <f t="shared" si="91"/>
        <v>0</v>
      </c>
      <c r="CY57" s="49">
        <f t="shared" si="137"/>
        <v>0</v>
      </c>
      <c r="CZ57" s="44">
        <f t="shared" si="138"/>
        <v>0.05</v>
      </c>
      <c r="DA57" s="8">
        <f t="shared" si="163"/>
        <v>0</v>
      </c>
      <c r="DB57" s="50">
        <f t="shared" si="92"/>
        <v>0</v>
      </c>
      <c r="DD57" s="49">
        <f t="shared" si="139"/>
        <v>0</v>
      </c>
      <c r="DE57" s="44">
        <f t="shared" si="140"/>
        <v>0.05</v>
      </c>
      <c r="DF57" s="8">
        <f t="shared" si="164"/>
        <v>0</v>
      </c>
      <c r="DG57" s="50">
        <f t="shared" si="93"/>
        <v>0</v>
      </c>
      <c r="DI57" s="49">
        <f t="shared" si="141"/>
        <v>0</v>
      </c>
      <c r="DJ57" s="44">
        <f t="shared" si="142"/>
        <v>0.05</v>
      </c>
      <c r="DK57" s="8">
        <f t="shared" si="165"/>
        <v>0</v>
      </c>
      <c r="DL57" s="50">
        <f t="shared" si="94"/>
        <v>0</v>
      </c>
      <c r="DN57" s="49">
        <f t="shared" si="143"/>
        <v>0</v>
      </c>
      <c r="DO57" s="44">
        <f t="shared" si="144"/>
        <v>0.05</v>
      </c>
      <c r="DP57" s="8">
        <f t="shared" si="166"/>
        <v>0</v>
      </c>
      <c r="DQ57" s="50">
        <f t="shared" si="95"/>
        <v>0</v>
      </c>
      <c r="DS57" s="51">
        <f t="shared" si="96"/>
        <v>0</v>
      </c>
      <c r="DT57" s="8">
        <f t="shared" si="98"/>
        <v>0</v>
      </c>
      <c r="DU57" s="52">
        <v>0</v>
      </c>
      <c r="DV57" s="8">
        <f t="shared" si="99"/>
        <v>0</v>
      </c>
      <c r="DW57" s="52">
        <f t="shared" si="97"/>
        <v>0</v>
      </c>
      <c r="DX57" s="52">
        <f t="shared" si="100"/>
        <v>0</v>
      </c>
      <c r="DY57" s="307" t="str">
        <f t="shared" si="73"/>
        <v>Trabalhos electricidade (montagem e desmontagem sistema de frio)</v>
      </c>
    </row>
    <row r="58" spans="2:129" ht="19.5" customHeight="1" x14ac:dyDescent="0.3">
      <c r="B58" s="188" t="s">
        <v>381</v>
      </c>
      <c r="C58" s="197"/>
      <c r="D58" s="262">
        <f t="shared" si="101"/>
        <v>127085.6629213483</v>
      </c>
      <c r="E58" s="263">
        <v>3344.3595505617973</v>
      </c>
      <c r="F58" s="263"/>
      <c r="G58" s="263" t="s">
        <v>57</v>
      </c>
      <c r="H58" s="264">
        <v>20</v>
      </c>
      <c r="I58" s="264" t="s">
        <v>32</v>
      </c>
      <c r="J58" s="265">
        <v>1</v>
      </c>
      <c r="K58" s="260"/>
      <c r="L58" s="266"/>
      <c r="M58" s="49">
        <v>1</v>
      </c>
      <c r="N58" s="214">
        <f t="shared" si="102"/>
        <v>0.05</v>
      </c>
      <c r="O58" s="8">
        <f t="shared" si="145"/>
        <v>6354.2831460674151</v>
      </c>
      <c r="P58" s="50">
        <f t="shared" si="74"/>
        <v>167.21797752808988</v>
      </c>
      <c r="R58" s="49">
        <f t="shared" si="103"/>
        <v>1</v>
      </c>
      <c r="S58" s="201">
        <f t="shared" si="104"/>
        <v>0.05</v>
      </c>
      <c r="T58" s="8">
        <f t="shared" si="146"/>
        <v>6354.2831460674151</v>
      </c>
      <c r="U58" s="50">
        <f t="shared" si="75"/>
        <v>167.21797752808988</v>
      </c>
      <c r="W58" s="49">
        <f t="shared" si="105"/>
        <v>1</v>
      </c>
      <c r="X58" s="201">
        <f t="shared" si="106"/>
        <v>0.05</v>
      </c>
      <c r="Y58" s="8">
        <f t="shared" si="147"/>
        <v>6354.2831460674151</v>
      </c>
      <c r="Z58" s="50">
        <f t="shared" si="76"/>
        <v>167.21797752808988</v>
      </c>
      <c r="AB58" s="49">
        <f t="shared" si="107"/>
        <v>1</v>
      </c>
      <c r="AC58" s="201">
        <f t="shared" si="108"/>
        <v>0.05</v>
      </c>
      <c r="AD58" s="8">
        <f t="shared" si="148"/>
        <v>6354.2831460674151</v>
      </c>
      <c r="AE58" s="50">
        <f t="shared" si="77"/>
        <v>167.21797752808988</v>
      </c>
      <c r="AG58" s="49">
        <f t="shared" si="109"/>
        <v>1</v>
      </c>
      <c r="AH58" s="201">
        <f t="shared" si="110"/>
        <v>0.05</v>
      </c>
      <c r="AI58" s="8">
        <f t="shared" si="149"/>
        <v>6354.2831460674151</v>
      </c>
      <c r="AJ58" s="50">
        <f t="shared" si="78"/>
        <v>167.21797752808988</v>
      </c>
      <c r="AL58" s="49">
        <f t="shared" si="111"/>
        <v>1</v>
      </c>
      <c r="AM58" s="201">
        <f t="shared" si="112"/>
        <v>0.05</v>
      </c>
      <c r="AN58" s="8">
        <f t="shared" si="150"/>
        <v>6354.2831460674151</v>
      </c>
      <c r="AO58" s="50">
        <f t="shared" si="79"/>
        <v>167.21797752808988</v>
      </c>
      <c r="AQ58" s="49">
        <f t="shared" si="113"/>
        <v>1</v>
      </c>
      <c r="AR58" s="201">
        <f t="shared" si="114"/>
        <v>0.05</v>
      </c>
      <c r="AS58" s="8">
        <f t="shared" si="151"/>
        <v>6354.2831460674151</v>
      </c>
      <c r="AT58" s="50">
        <f t="shared" si="80"/>
        <v>167.21797752808988</v>
      </c>
      <c r="AV58" s="49">
        <f t="shared" si="115"/>
        <v>1</v>
      </c>
      <c r="AW58" s="201">
        <f t="shared" si="116"/>
        <v>0.05</v>
      </c>
      <c r="AX58" s="8">
        <f t="shared" si="152"/>
        <v>6354.2831460674151</v>
      </c>
      <c r="AY58" s="50">
        <f t="shared" si="81"/>
        <v>167.21797752808988</v>
      </c>
      <c r="BA58" s="49">
        <f t="shared" si="117"/>
        <v>1</v>
      </c>
      <c r="BB58" s="201">
        <f t="shared" si="118"/>
        <v>0.05</v>
      </c>
      <c r="BC58" s="8">
        <f t="shared" si="153"/>
        <v>6354.2831460674151</v>
      </c>
      <c r="BD58" s="50">
        <f t="shared" si="82"/>
        <v>167.21797752808988</v>
      </c>
      <c r="BF58" s="49">
        <f t="shared" si="119"/>
        <v>1</v>
      </c>
      <c r="BG58" s="201">
        <f t="shared" si="120"/>
        <v>0.05</v>
      </c>
      <c r="BH58" s="8">
        <f t="shared" si="154"/>
        <v>6354.2831460674151</v>
      </c>
      <c r="BI58" s="50">
        <f t="shared" si="83"/>
        <v>167.21797752808988</v>
      </c>
      <c r="BK58" s="49">
        <f t="shared" si="121"/>
        <v>1</v>
      </c>
      <c r="BL58" s="201">
        <f t="shared" si="122"/>
        <v>0.05</v>
      </c>
      <c r="BM58" s="8">
        <f t="shared" si="155"/>
        <v>6354.2831460674151</v>
      </c>
      <c r="BN58" s="50">
        <f t="shared" si="84"/>
        <v>167.21797752808988</v>
      </c>
      <c r="BP58" s="49">
        <f t="shared" si="123"/>
        <v>1</v>
      </c>
      <c r="BQ58" s="44">
        <f t="shared" si="124"/>
        <v>0.05</v>
      </c>
      <c r="BR58" s="8">
        <f t="shared" si="156"/>
        <v>6354.2831460674151</v>
      </c>
      <c r="BS58" s="50">
        <f t="shared" si="85"/>
        <v>167.21797752808988</v>
      </c>
      <c r="BU58" s="49">
        <f t="shared" si="125"/>
        <v>1</v>
      </c>
      <c r="BV58" s="44">
        <f t="shared" si="126"/>
        <v>0.05</v>
      </c>
      <c r="BW58" s="8">
        <f t="shared" si="157"/>
        <v>6354.2831460674151</v>
      </c>
      <c r="BX58" s="50">
        <f t="shared" si="86"/>
        <v>167.21797752808988</v>
      </c>
      <c r="BZ58" s="49">
        <f t="shared" si="127"/>
        <v>1</v>
      </c>
      <c r="CA58" s="44">
        <f t="shared" si="128"/>
        <v>0.05</v>
      </c>
      <c r="CB58" s="8">
        <f t="shared" si="158"/>
        <v>6354.2831460674151</v>
      </c>
      <c r="CC58" s="50">
        <f t="shared" si="87"/>
        <v>167.21797752808988</v>
      </c>
      <c r="CE58" s="49">
        <f t="shared" si="129"/>
        <v>1</v>
      </c>
      <c r="CF58" s="44">
        <f t="shared" si="130"/>
        <v>0.05</v>
      </c>
      <c r="CG58" s="8">
        <f t="shared" si="159"/>
        <v>6354.2831460674151</v>
      </c>
      <c r="CH58" s="50">
        <f t="shared" si="88"/>
        <v>167.21797752808988</v>
      </c>
      <c r="CJ58" s="49">
        <f t="shared" si="131"/>
        <v>1</v>
      </c>
      <c r="CK58" s="44">
        <f t="shared" si="132"/>
        <v>0.05</v>
      </c>
      <c r="CL58" s="8">
        <f t="shared" si="160"/>
        <v>6354.2831460674151</v>
      </c>
      <c r="CM58" s="50">
        <f t="shared" si="89"/>
        <v>167.21797752808988</v>
      </c>
      <c r="CO58" s="49">
        <f t="shared" si="133"/>
        <v>1</v>
      </c>
      <c r="CP58" s="44">
        <f t="shared" si="134"/>
        <v>0.05</v>
      </c>
      <c r="CQ58" s="8">
        <f t="shared" si="161"/>
        <v>6354.2831460674151</v>
      </c>
      <c r="CR58" s="50">
        <f t="shared" si="90"/>
        <v>167.21797752808988</v>
      </c>
      <c r="CT58" s="49">
        <f t="shared" si="135"/>
        <v>1</v>
      </c>
      <c r="CU58" s="44">
        <f t="shared" si="136"/>
        <v>0.05</v>
      </c>
      <c r="CV58" s="8">
        <f t="shared" si="162"/>
        <v>6354.2831460674151</v>
      </c>
      <c r="CW58" s="50">
        <f t="shared" si="91"/>
        <v>167.21797752808988</v>
      </c>
      <c r="CY58" s="49">
        <f t="shared" si="137"/>
        <v>1</v>
      </c>
      <c r="CZ58" s="44">
        <f t="shared" si="138"/>
        <v>0.05</v>
      </c>
      <c r="DA58" s="8">
        <f t="shared" si="163"/>
        <v>6354.2831460674151</v>
      </c>
      <c r="DB58" s="50">
        <f t="shared" si="92"/>
        <v>167.21797752808988</v>
      </c>
      <c r="DD58" s="49">
        <f t="shared" si="139"/>
        <v>1</v>
      </c>
      <c r="DE58" s="44">
        <f t="shared" si="140"/>
        <v>0.05</v>
      </c>
      <c r="DF58" s="8">
        <f t="shared" si="164"/>
        <v>6354.2831460674151</v>
      </c>
      <c r="DG58" s="50">
        <f t="shared" si="93"/>
        <v>167.21797752808988</v>
      </c>
      <c r="DI58" s="49">
        <f t="shared" si="141"/>
        <v>1</v>
      </c>
      <c r="DJ58" s="44">
        <f t="shared" si="142"/>
        <v>0.05</v>
      </c>
      <c r="DK58" s="8">
        <f t="shared" si="165"/>
        <v>6354.2831460674151</v>
      </c>
      <c r="DL58" s="50">
        <f t="shared" si="94"/>
        <v>167.21797752808988</v>
      </c>
      <c r="DN58" s="49">
        <f t="shared" si="143"/>
        <v>1</v>
      </c>
      <c r="DO58" s="44">
        <f t="shared" si="144"/>
        <v>0.05</v>
      </c>
      <c r="DP58" s="8">
        <f t="shared" si="166"/>
        <v>6354.2831460674151</v>
      </c>
      <c r="DQ58" s="50">
        <f t="shared" si="95"/>
        <v>167.21797752808988</v>
      </c>
      <c r="DS58" s="51">
        <f t="shared" si="96"/>
        <v>139794.22921348317</v>
      </c>
      <c r="DT58" s="8">
        <f t="shared" si="98"/>
        <v>3678.7955056179781</v>
      </c>
      <c r="DU58" s="52">
        <v>0</v>
      </c>
      <c r="DV58" s="8">
        <f t="shared" si="99"/>
        <v>0</v>
      </c>
      <c r="DW58" s="52">
        <f t="shared" si="97"/>
        <v>139794.22921348317</v>
      </c>
      <c r="DX58" s="52">
        <f t="shared" si="100"/>
        <v>3678.7955056179781</v>
      </c>
      <c r="DY58" s="307" t="str">
        <f t="shared" si="73"/>
        <v>Trabalhos cobertura</v>
      </c>
    </row>
    <row r="59" spans="2:129" ht="19.5" customHeight="1" x14ac:dyDescent="0.3">
      <c r="B59" s="188" t="s">
        <v>382</v>
      </c>
      <c r="C59" s="197"/>
      <c r="D59" s="262">
        <f t="shared" si="101"/>
        <v>292736.62921348313</v>
      </c>
      <c r="E59" s="263">
        <v>7703.5955056179773</v>
      </c>
      <c r="F59" s="263"/>
      <c r="G59" s="263" t="s">
        <v>57</v>
      </c>
      <c r="H59" s="264">
        <v>20</v>
      </c>
      <c r="I59" s="264" t="s">
        <v>32</v>
      </c>
      <c r="J59" s="265">
        <v>1</v>
      </c>
      <c r="K59" s="260"/>
      <c r="L59" s="266"/>
      <c r="M59" s="49">
        <v>1</v>
      </c>
      <c r="N59" s="214">
        <f t="shared" si="102"/>
        <v>0.05</v>
      </c>
      <c r="O59" s="8">
        <f t="shared" si="145"/>
        <v>14636.831460674157</v>
      </c>
      <c r="P59" s="50">
        <f t="shared" si="74"/>
        <v>385.17977528089887</v>
      </c>
      <c r="R59" s="49">
        <f t="shared" si="103"/>
        <v>1</v>
      </c>
      <c r="S59" s="201">
        <f t="shared" si="104"/>
        <v>0.05</v>
      </c>
      <c r="T59" s="8">
        <f t="shared" si="146"/>
        <v>14636.831460674157</v>
      </c>
      <c r="U59" s="50">
        <f t="shared" si="75"/>
        <v>385.17977528089887</v>
      </c>
      <c r="W59" s="49">
        <f t="shared" si="105"/>
        <v>1</v>
      </c>
      <c r="X59" s="201">
        <f t="shared" si="106"/>
        <v>0.05</v>
      </c>
      <c r="Y59" s="8">
        <f t="shared" si="147"/>
        <v>14636.831460674157</v>
      </c>
      <c r="Z59" s="50">
        <f t="shared" si="76"/>
        <v>385.17977528089887</v>
      </c>
      <c r="AB59" s="49">
        <f t="shared" si="107"/>
        <v>1</v>
      </c>
      <c r="AC59" s="201">
        <f t="shared" si="108"/>
        <v>0.05</v>
      </c>
      <c r="AD59" s="8">
        <f t="shared" si="148"/>
        <v>14636.831460674157</v>
      </c>
      <c r="AE59" s="50">
        <f t="shared" si="77"/>
        <v>385.17977528089887</v>
      </c>
      <c r="AG59" s="49">
        <f t="shared" si="109"/>
        <v>1</v>
      </c>
      <c r="AH59" s="201">
        <f t="shared" si="110"/>
        <v>0.05</v>
      </c>
      <c r="AI59" s="8">
        <f t="shared" si="149"/>
        <v>14636.831460674157</v>
      </c>
      <c r="AJ59" s="50">
        <f t="shared" si="78"/>
        <v>385.17977528089887</v>
      </c>
      <c r="AL59" s="49">
        <f t="shared" si="111"/>
        <v>1</v>
      </c>
      <c r="AM59" s="201">
        <f t="shared" si="112"/>
        <v>0.05</v>
      </c>
      <c r="AN59" s="8">
        <f t="shared" si="150"/>
        <v>14636.831460674157</v>
      </c>
      <c r="AO59" s="50">
        <f t="shared" si="79"/>
        <v>385.17977528089887</v>
      </c>
      <c r="AQ59" s="49">
        <f t="shared" si="113"/>
        <v>1</v>
      </c>
      <c r="AR59" s="201">
        <f t="shared" si="114"/>
        <v>0.05</v>
      </c>
      <c r="AS59" s="8">
        <f t="shared" si="151"/>
        <v>14636.831460674157</v>
      </c>
      <c r="AT59" s="50">
        <f t="shared" si="80"/>
        <v>385.17977528089887</v>
      </c>
      <c r="AV59" s="49">
        <f t="shared" si="115"/>
        <v>1</v>
      </c>
      <c r="AW59" s="201">
        <f t="shared" si="116"/>
        <v>0.05</v>
      </c>
      <c r="AX59" s="8">
        <f t="shared" si="152"/>
        <v>14636.831460674157</v>
      </c>
      <c r="AY59" s="50">
        <f t="shared" si="81"/>
        <v>385.17977528089887</v>
      </c>
      <c r="BA59" s="49">
        <f t="shared" si="117"/>
        <v>1</v>
      </c>
      <c r="BB59" s="201">
        <f t="shared" si="118"/>
        <v>0.05</v>
      </c>
      <c r="BC59" s="8">
        <f t="shared" si="153"/>
        <v>14636.831460674157</v>
      </c>
      <c r="BD59" s="50">
        <f t="shared" si="82"/>
        <v>385.17977528089887</v>
      </c>
      <c r="BF59" s="49">
        <f t="shared" si="119"/>
        <v>1</v>
      </c>
      <c r="BG59" s="201">
        <f t="shared" si="120"/>
        <v>0.05</v>
      </c>
      <c r="BH59" s="8">
        <f t="shared" si="154"/>
        <v>14636.831460674157</v>
      </c>
      <c r="BI59" s="50">
        <f t="shared" si="83"/>
        <v>385.17977528089887</v>
      </c>
      <c r="BK59" s="49">
        <f t="shared" si="121"/>
        <v>1</v>
      </c>
      <c r="BL59" s="201">
        <f t="shared" si="122"/>
        <v>0.05</v>
      </c>
      <c r="BM59" s="8">
        <f t="shared" si="155"/>
        <v>14636.831460674157</v>
      </c>
      <c r="BN59" s="50">
        <f t="shared" si="84"/>
        <v>385.17977528089887</v>
      </c>
      <c r="BP59" s="49">
        <f t="shared" si="123"/>
        <v>1</v>
      </c>
      <c r="BQ59" s="44">
        <f t="shared" si="124"/>
        <v>0.05</v>
      </c>
      <c r="BR59" s="8">
        <f t="shared" si="156"/>
        <v>14636.831460674157</v>
      </c>
      <c r="BS59" s="50">
        <f t="shared" si="85"/>
        <v>385.17977528089887</v>
      </c>
      <c r="BU59" s="49">
        <f t="shared" si="125"/>
        <v>1</v>
      </c>
      <c r="BV59" s="44">
        <f t="shared" si="126"/>
        <v>0.05</v>
      </c>
      <c r="BW59" s="8">
        <f t="shared" si="157"/>
        <v>14636.831460674157</v>
      </c>
      <c r="BX59" s="50">
        <f t="shared" si="86"/>
        <v>385.17977528089887</v>
      </c>
      <c r="BZ59" s="49">
        <f t="shared" si="127"/>
        <v>1</v>
      </c>
      <c r="CA59" s="44">
        <f t="shared" si="128"/>
        <v>0.05</v>
      </c>
      <c r="CB59" s="8">
        <f t="shared" si="158"/>
        <v>14636.831460674157</v>
      </c>
      <c r="CC59" s="50">
        <f t="shared" si="87"/>
        <v>385.17977528089887</v>
      </c>
      <c r="CE59" s="49">
        <f t="shared" si="129"/>
        <v>1</v>
      </c>
      <c r="CF59" s="44">
        <f t="shared" si="130"/>
        <v>0.05</v>
      </c>
      <c r="CG59" s="8">
        <f t="shared" si="159"/>
        <v>14636.831460674157</v>
      </c>
      <c r="CH59" s="50">
        <f t="shared" si="88"/>
        <v>385.17977528089887</v>
      </c>
      <c r="CJ59" s="49">
        <f t="shared" si="131"/>
        <v>1</v>
      </c>
      <c r="CK59" s="44">
        <f t="shared" si="132"/>
        <v>0.05</v>
      </c>
      <c r="CL59" s="8">
        <f t="shared" si="160"/>
        <v>14636.831460674157</v>
      </c>
      <c r="CM59" s="50">
        <f t="shared" si="89"/>
        <v>385.17977528089887</v>
      </c>
      <c r="CO59" s="49">
        <f t="shared" si="133"/>
        <v>1</v>
      </c>
      <c r="CP59" s="44">
        <f t="shared" si="134"/>
        <v>0.05</v>
      </c>
      <c r="CQ59" s="8">
        <f t="shared" si="161"/>
        <v>14636.831460674157</v>
      </c>
      <c r="CR59" s="50">
        <f t="shared" si="90"/>
        <v>385.17977528089887</v>
      </c>
      <c r="CT59" s="49">
        <f t="shared" si="135"/>
        <v>1</v>
      </c>
      <c r="CU59" s="44">
        <f t="shared" si="136"/>
        <v>0.05</v>
      </c>
      <c r="CV59" s="8">
        <f t="shared" si="162"/>
        <v>14636.831460674157</v>
      </c>
      <c r="CW59" s="50">
        <f t="shared" si="91"/>
        <v>385.17977528089887</v>
      </c>
      <c r="CY59" s="49">
        <f t="shared" si="137"/>
        <v>1</v>
      </c>
      <c r="CZ59" s="44">
        <f t="shared" si="138"/>
        <v>0.05</v>
      </c>
      <c r="DA59" s="8">
        <f t="shared" si="163"/>
        <v>14636.831460674157</v>
      </c>
      <c r="DB59" s="50">
        <f t="shared" si="92"/>
        <v>385.17977528089887</v>
      </c>
      <c r="DD59" s="49">
        <f t="shared" si="139"/>
        <v>1</v>
      </c>
      <c r="DE59" s="44">
        <f t="shared" si="140"/>
        <v>0.05</v>
      </c>
      <c r="DF59" s="8">
        <f t="shared" si="164"/>
        <v>14636.831460674157</v>
      </c>
      <c r="DG59" s="50">
        <f t="shared" si="93"/>
        <v>385.17977528089887</v>
      </c>
      <c r="DI59" s="49">
        <f t="shared" si="141"/>
        <v>1</v>
      </c>
      <c r="DJ59" s="44">
        <f t="shared" si="142"/>
        <v>0.05</v>
      </c>
      <c r="DK59" s="8">
        <f t="shared" si="165"/>
        <v>14636.831460674157</v>
      </c>
      <c r="DL59" s="50">
        <f t="shared" si="94"/>
        <v>385.17977528089887</v>
      </c>
      <c r="DN59" s="49">
        <f t="shared" si="143"/>
        <v>1</v>
      </c>
      <c r="DO59" s="44">
        <f t="shared" si="144"/>
        <v>0.05</v>
      </c>
      <c r="DP59" s="8">
        <f t="shared" si="166"/>
        <v>14636.831460674157</v>
      </c>
      <c r="DQ59" s="50">
        <f t="shared" si="95"/>
        <v>385.17977528089887</v>
      </c>
      <c r="DS59" s="51">
        <f t="shared" si="96"/>
        <v>322010.29213483148</v>
      </c>
      <c r="DT59" s="8">
        <f t="shared" si="98"/>
        <v>8473.9550561797751</v>
      </c>
      <c r="DU59" s="52">
        <v>0</v>
      </c>
      <c r="DV59" s="8">
        <f t="shared" si="99"/>
        <v>0</v>
      </c>
      <c r="DW59" s="52">
        <f t="shared" si="97"/>
        <v>322010.29213483148</v>
      </c>
      <c r="DX59" s="52">
        <f t="shared" si="100"/>
        <v>8473.9550561797751</v>
      </c>
      <c r="DY59" s="307" t="str">
        <f t="shared" si="73"/>
        <v>Trabalhos pedreiro</v>
      </c>
    </row>
    <row r="60" spans="2:129" ht="19.5" customHeight="1" x14ac:dyDescent="0.3">
      <c r="B60" s="188" t="s">
        <v>383</v>
      </c>
      <c r="C60" s="197" t="s">
        <v>395</v>
      </c>
      <c r="D60" s="262">
        <f t="shared" si="101"/>
        <v>88720.179775280878</v>
      </c>
      <c r="E60" s="263">
        <v>2334.7415730337075</v>
      </c>
      <c r="F60" s="263"/>
      <c r="G60" s="263" t="s">
        <v>57</v>
      </c>
      <c r="H60" s="264">
        <v>20</v>
      </c>
      <c r="I60" s="264" t="s">
        <v>32</v>
      </c>
      <c r="J60" s="265">
        <v>1</v>
      </c>
      <c r="K60" s="260"/>
      <c r="L60" s="266"/>
      <c r="M60" s="49">
        <v>1</v>
      </c>
      <c r="N60" s="214">
        <f t="shared" si="102"/>
        <v>0.05</v>
      </c>
      <c r="O60" s="8">
        <f t="shared" si="145"/>
        <v>4436.0089887640443</v>
      </c>
      <c r="P60" s="50">
        <f t="shared" si="74"/>
        <v>116.73707865168538</v>
      </c>
      <c r="R60" s="49">
        <f t="shared" si="103"/>
        <v>1</v>
      </c>
      <c r="S60" s="201">
        <f t="shared" si="104"/>
        <v>0.05</v>
      </c>
      <c r="T60" s="8">
        <f t="shared" si="146"/>
        <v>4436.0089887640443</v>
      </c>
      <c r="U60" s="50">
        <f t="shared" si="75"/>
        <v>116.73707865168538</v>
      </c>
      <c r="W60" s="49">
        <f t="shared" si="105"/>
        <v>1</v>
      </c>
      <c r="X60" s="201">
        <f t="shared" si="106"/>
        <v>0.05</v>
      </c>
      <c r="Y60" s="8">
        <f t="shared" si="147"/>
        <v>4436.0089887640443</v>
      </c>
      <c r="Z60" s="50">
        <f t="shared" si="76"/>
        <v>116.73707865168538</v>
      </c>
      <c r="AB60" s="49">
        <f t="shared" si="107"/>
        <v>1</v>
      </c>
      <c r="AC60" s="201">
        <f t="shared" si="108"/>
        <v>0.05</v>
      </c>
      <c r="AD60" s="8">
        <f t="shared" si="148"/>
        <v>4436.0089887640443</v>
      </c>
      <c r="AE60" s="50">
        <f t="shared" si="77"/>
        <v>116.73707865168538</v>
      </c>
      <c r="AG60" s="49">
        <f t="shared" si="109"/>
        <v>1</v>
      </c>
      <c r="AH60" s="201">
        <f t="shared" si="110"/>
        <v>0.05</v>
      </c>
      <c r="AI60" s="8">
        <f t="shared" si="149"/>
        <v>4436.0089887640443</v>
      </c>
      <c r="AJ60" s="50">
        <f t="shared" si="78"/>
        <v>116.73707865168538</v>
      </c>
      <c r="AL60" s="49">
        <f t="shared" si="111"/>
        <v>1</v>
      </c>
      <c r="AM60" s="201">
        <f t="shared" si="112"/>
        <v>0.05</v>
      </c>
      <c r="AN60" s="8">
        <f t="shared" si="150"/>
        <v>4436.0089887640443</v>
      </c>
      <c r="AO60" s="50">
        <f t="shared" si="79"/>
        <v>116.73707865168538</v>
      </c>
      <c r="AQ60" s="49">
        <f t="shared" si="113"/>
        <v>1</v>
      </c>
      <c r="AR60" s="201">
        <f t="shared" si="114"/>
        <v>0.05</v>
      </c>
      <c r="AS60" s="8">
        <f t="shared" si="151"/>
        <v>4436.0089887640443</v>
      </c>
      <c r="AT60" s="50">
        <f t="shared" si="80"/>
        <v>116.73707865168538</v>
      </c>
      <c r="AV60" s="49">
        <f t="shared" si="115"/>
        <v>1</v>
      </c>
      <c r="AW60" s="201">
        <f t="shared" si="116"/>
        <v>0.05</v>
      </c>
      <c r="AX60" s="8">
        <f t="shared" si="152"/>
        <v>4436.0089887640443</v>
      </c>
      <c r="AY60" s="50">
        <f t="shared" si="81"/>
        <v>116.73707865168538</v>
      </c>
      <c r="BA60" s="49">
        <f t="shared" si="117"/>
        <v>1</v>
      </c>
      <c r="BB60" s="201">
        <f t="shared" si="118"/>
        <v>0.05</v>
      </c>
      <c r="BC60" s="8">
        <f t="shared" si="153"/>
        <v>4436.0089887640443</v>
      </c>
      <c r="BD60" s="50">
        <f t="shared" si="82"/>
        <v>116.73707865168538</v>
      </c>
      <c r="BF60" s="49">
        <f t="shared" si="119"/>
        <v>1</v>
      </c>
      <c r="BG60" s="201">
        <f t="shared" si="120"/>
        <v>0.05</v>
      </c>
      <c r="BH60" s="8">
        <f t="shared" si="154"/>
        <v>4436.0089887640443</v>
      </c>
      <c r="BI60" s="50">
        <f t="shared" si="83"/>
        <v>116.73707865168538</v>
      </c>
      <c r="BK60" s="49">
        <f t="shared" si="121"/>
        <v>1</v>
      </c>
      <c r="BL60" s="201">
        <f t="shared" si="122"/>
        <v>0.05</v>
      </c>
      <c r="BM60" s="8">
        <f t="shared" si="155"/>
        <v>4436.0089887640443</v>
      </c>
      <c r="BN60" s="50">
        <f t="shared" si="84"/>
        <v>116.73707865168538</v>
      </c>
      <c r="BP60" s="49">
        <f t="shared" si="123"/>
        <v>1</v>
      </c>
      <c r="BQ60" s="44">
        <f t="shared" si="124"/>
        <v>0.05</v>
      </c>
      <c r="BR60" s="8">
        <f t="shared" si="156"/>
        <v>4436.0089887640443</v>
      </c>
      <c r="BS60" s="50">
        <f t="shared" si="85"/>
        <v>116.73707865168538</v>
      </c>
      <c r="BU60" s="49">
        <f t="shared" si="125"/>
        <v>1</v>
      </c>
      <c r="BV60" s="44">
        <f t="shared" si="126"/>
        <v>0.05</v>
      </c>
      <c r="BW60" s="8">
        <f t="shared" si="157"/>
        <v>4436.0089887640443</v>
      </c>
      <c r="BX60" s="50">
        <f t="shared" si="86"/>
        <v>116.73707865168538</v>
      </c>
      <c r="BZ60" s="49">
        <f t="shared" si="127"/>
        <v>1</v>
      </c>
      <c r="CA60" s="44">
        <f t="shared" si="128"/>
        <v>0.05</v>
      </c>
      <c r="CB60" s="8">
        <f t="shared" si="158"/>
        <v>4436.0089887640443</v>
      </c>
      <c r="CC60" s="50">
        <f t="shared" si="87"/>
        <v>116.73707865168538</v>
      </c>
      <c r="CE60" s="49">
        <f t="shared" si="129"/>
        <v>1</v>
      </c>
      <c r="CF60" s="44">
        <f t="shared" si="130"/>
        <v>0.05</v>
      </c>
      <c r="CG60" s="8">
        <f t="shared" si="159"/>
        <v>4436.0089887640443</v>
      </c>
      <c r="CH60" s="50">
        <f t="shared" si="88"/>
        <v>116.73707865168538</v>
      </c>
      <c r="CJ60" s="49">
        <f t="shared" si="131"/>
        <v>1</v>
      </c>
      <c r="CK60" s="44">
        <f t="shared" si="132"/>
        <v>0.05</v>
      </c>
      <c r="CL60" s="8">
        <f t="shared" si="160"/>
        <v>4436.0089887640443</v>
      </c>
      <c r="CM60" s="50">
        <f t="shared" si="89"/>
        <v>116.73707865168538</v>
      </c>
      <c r="CO60" s="49">
        <f t="shared" si="133"/>
        <v>1</v>
      </c>
      <c r="CP60" s="44">
        <f t="shared" si="134"/>
        <v>0.05</v>
      </c>
      <c r="CQ60" s="8">
        <f t="shared" si="161"/>
        <v>4436.0089887640443</v>
      </c>
      <c r="CR60" s="50">
        <f t="shared" si="90"/>
        <v>116.73707865168538</v>
      </c>
      <c r="CT60" s="49">
        <f t="shared" si="135"/>
        <v>1</v>
      </c>
      <c r="CU60" s="44">
        <f t="shared" si="136"/>
        <v>0.05</v>
      </c>
      <c r="CV60" s="8">
        <f t="shared" si="162"/>
        <v>4436.0089887640443</v>
      </c>
      <c r="CW60" s="50">
        <f t="shared" si="91"/>
        <v>116.73707865168538</v>
      </c>
      <c r="CY60" s="49">
        <f t="shared" si="137"/>
        <v>1</v>
      </c>
      <c r="CZ60" s="44">
        <f t="shared" si="138"/>
        <v>0.05</v>
      </c>
      <c r="DA60" s="8">
        <f t="shared" si="163"/>
        <v>4436.0089887640443</v>
      </c>
      <c r="DB60" s="50">
        <f t="shared" si="92"/>
        <v>116.73707865168538</v>
      </c>
      <c r="DD60" s="49">
        <f t="shared" si="139"/>
        <v>1</v>
      </c>
      <c r="DE60" s="44">
        <f t="shared" si="140"/>
        <v>0.05</v>
      </c>
      <c r="DF60" s="8">
        <f t="shared" si="164"/>
        <v>4436.0089887640443</v>
      </c>
      <c r="DG60" s="50">
        <f t="shared" si="93"/>
        <v>116.73707865168538</v>
      </c>
      <c r="DI60" s="49">
        <f t="shared" si="141"/>
        <v>1</v>
      </c>
      <c r="DJ60" s="44">
        <f t="shared" si="142"/>
        <v>0.05</v>
      </c>
      <c r="DK60" s="8">
        <f t="shared" si="165"/>
        <v>4436.0089887640443</v>
      </c>
      <c r="DL60" s="50">
        <f t="shared" si="94"/>
        <v>116.73707865168538</v>
      </c>
      <c r="DN60" s="49">
        <f t="shared" si="143"/>
        <v>1</v>
      </c>
      <c r="DO60" s="44">
        <f t="shared" si="144"/>
        <v>0.05</v>
      </c>
      <c r="DP60" s="8">
        <f t="shared" si="166"/>
        <v>4436.0089887640443</v>
      </c>
      <c r="DQ60" s="50">
        <f t="shared" si="95"/>
        <v>116.73707865168538</v>
      </c>
      <c r="DS60" s="51">
        <f t="shared" si="96"/>
        <v>97592.197752808992</v>
      </c>
      <c r="DT60" s="8">
        <f t="shared" si="98"/>
        <v>2568.2157303370786</v>
      </c>
      <c r="DU60" s="52">
        <v>0</v>
      </c>
      <c r="DV60" s="8">
        <f t="shared" si="99"/>
        <v>0</v>
      </c>
      <c r="DW60" s="52">
        <f t="shared" si="97"/>
        <v>97592.197752808992</v>
      </c>
      <c r="DX60" s="52">
        <f t="shared" si="100"/>
        <v>2568.2157303370786</v>
      </c>
      <c r="DY60" s="307" t="str">
        <f t="shared" si="73"/>
        <v>Trabalhos pintor</v>
      </c>
    </row>
    <row r="61" spans="2:129" ht="19.5" customHeight="1" x14ac:dyDescent="0.3">
      <c r="B61" s="188" t="s">
        <v>384</v>
      </c>
      <c r="C61" s="197"/>
      <c r="D61" s="262">
        <f t="shared" si="101"/>
        <v>16784.898876404492</v>
      </c>
      <c r="E61" s="263">
        <v>441.70786516853929</v>
      </c>
      <c r="F61" s="263"/>
      <c r="G61" s="263" t="s">
        <v>57</v>
      </c>
      <c r="H61" s="264">
        <v>20</v>
      </c>
      <c r="I61" s="264" t="s">
        <v>32</v>
      </c>
      <c r="J61" s="265">
        <v>1</v>
      </c>
      <c r="K61" s="260"/>
      <c r="L61" s="266"/>
      <c r="M61" s="49">
        <v>1</v>
      </c>
      <c r="N61" s="214">
        <f t="shared" si="102"/>
        <v>0.05</v>
      </c>
      <c r="O61" s="8">
        <f t="shared" si="145"/>
        <v>839.24494382022465</v>
      </c>
      <c r="P61" s="50">
        <f t="shared" si="74"/>
        <v>22.085393258426965</v>
      </c>
      <c r="R61" s="49">
        <f t="shared" si="103"/>
        <v>1</v>
      </c>
      <c r="S61" s="201">
        <f t="shared" si="104"/>
        <v>0.05</v>
      </c>
      <c r="T61" s="8">
        <f t="shared" si="146"/>
        <v>839.24494382022465</v>
      </c>
      <c r="U61" s="50">
        <f t="shared" si="75"/>
        <v>22.085393258426965</v>
      </c>
      <c r="W61" s="49">
        <f t="shared" si="105"/>
        <v>1</v>
      </c>
      <c r="X61" s="201">
        <f t="shared" si="106"/>
        <v>0.05</v>
      </c>
      <c r="Y61" s="8">
        <f t="shared" si="147"/>
        <v>839.24494382022465</v>
      </c>
      <c r="Z61" s="50">
        <f t="shared" si="76"/>
        <v>22.085393258426965</v>
      </c>
      <c r="AB61" s="49">
        <f t="shared" si="107"/>
        <v>1</v>
      </c>
      <c r="AC61" s="201">
        <f t="shared" si="108"/>
        <v>0.05</v>
      </c>
      <c r="AD61" s="8">
        <f t="shared" si="148"/>
        <v>839.24494382022465</v>
      </c>
      <c r="AE61" s="50">
        <f t="shared" si="77"/>
        <v>22.085393258426965</v>
      </c>
      <c r="AG61" s="49">
        <f t="shared" si="109"/>
        <v>1</v>
      </c>
      <c r="AH61" s="201">
        <f t="shared" si="110"/>
        <v>0.05</v>
      </c>
      <c r="AI61" s="8">
        <f t="shared" si="149"/>
        <v>839.24494382022465</v>
      </c>
      <c r="AJ61" s="50">
        <f t="shared" si="78"/>
        <v>22.085393258426965</v>
      </c>
      <c r="AL61" s="49">
        <f t="shared" si="111"/>
        <v>1</v>
      </c>
      <c r="AM61" s="201">
        <f t="shared" si="112"/>
        <v>0.05</v>
      </c>
      <c r="AN61" s="8">
        <f t="shared" si="150"/>
        <v>839.24494382022465</v>
      </c>
      <c r="AO61" s="50">
        <f t="shared" si="79"/>
        <v>22.085393258426965</v>
      </c>
      <c r="AQ61" s="49">
        <f t="shared" si="113"/>
        <v>1</v>
      </c>
      <c r="AR61" s="201">
        <f t="shared" si="114"/>
        <v>0.05</v>
      </c>
      <c r="AS61" s="8">
        <f t="shared" si="151"/>
        <v>839.24494382022465</v>
      </c>
      <c r="AT61" s="50">
        <f t="shared" si="80"/>
        <v>22.085393258426965</v>
      </c>
      <c r="AV61" s="49">
        <f t="shared" si="115"/>
        <v>1</v>
      </c>
      <c r="AW61" s="201">
        <f t="shared" si="116"/>
        <v>0.05</v>
      </c>
      <c r="AX61" s="8">
        <f t="shared" si="152"/>
        <v>839.24494382022465</v>
      </c>
      <c r="AY61" s="50">
        <f t="shared" si="81"/>
        <v>22.085393258426965</v>
      </c>
      <c r="BA61" s="49">
        <f t="shared" si="117"/>
        <v>1</v>
      </c>
      <c r="BB61" s="201">
        <f t="shared" si="118"/>
        <v>0.05</v>
      </c>
      <c r="BC61" s="8">
        <f t="shared" si="153"/>
        <v>839.24494382022465</v>
      </c>
      <c r="BD61" s="50">
        <f t="shared" si="82"/>
        <v>22.085393258426965</v>
      </c>
      <c r="BF61" s="49">
        <f t="shared" si="119"/>
        <v>1</v>
      </c>
      <c r="BG61" s="201">
        <f t="shared" si="120"/>
        <v>0.05</v>
      </c>
      <c r="BH61" s="8">
        <f t="shared" si="154"/>
        <v>839.24494382022465</v>
      </c>
      <c r="BI61" s="50">
        <f t="shared" si="83"/>
        <v>22.085393258426965</v>
      </c>
      <c r="BK61" s="49">
        <f t="shared" si="121"/>
        <v>1</v>
      </c>
      <c r="BL61" s="201">
        <f t="shared" si="122"/>
        <v>0.05</v>
      </c>
      <c r="BM61" s="8">
        <f t="shared" si="155"/>
        <v>839.24494382022465</v>
      </c>
      <c r="BN61" s="50">
        <f t="shared" si="84"/>
        <v>22.085393258426965</v>
      </c>
      <c r="BP61" s="49">
        <f t="shared" si="123"/>
        <v>1</v>
      </c>
      <c r="BQ61" s="44">
        <f t="shared" si="124"/>
        <v>0.05</v>
      </c>
      <c r="BR61" s="8">
        <f t="shared" si="156"/>
        <v>839.24494382022465</v>
      </c>
      <c r="BS61" s="50">
        <f t="shared" si="85"/>
        <v>22.085393258426965</v>
      </c>
      <c r="BU61" s="49">
        <f t="shared" si="125"/>
        <v>1</v>
      </c>
      <c r="BV61" s="44">
        <f t="shared" si="126"/>
        <v>0.05</v>
      </c>
      <c r="BW61" s="8">
        <f t="shared" si="157"/>
        <v>839.24494382022465</v>
      </c>
      <c r="BX61" s="50">
        <f t="shared" si="86"/>
        <v>22.085393258426965</v>
      </c>
      <c r="BZ61" s="49">
        <f t="shared" si="127"/>
        <v>1</v>
      </c>
      <c r="CA61" s="44">
        <f t="shared" si="128"/>
        <v>0.05</v>
      </c>
      <c r="CB61" s="8">
        <f t="shared" si="158"/>
        <v>839.24494382022465</v>
      </c>
      <c r="CC61" s="50">
        <f t="shared" si="87"/>
        <v>22.085393258426965</v>
      </c>
      <c r="CE61" s="49">
        <f t="shared" si="129"/>
        <v>1</v>
      </c>
      <c r="CF61" s="44">
        <f t="shared" si="130"/>
        <v>0.05</v>
      </c>
      <c r="CG61" s="8">
        <f t="shared" si="159"/>
        <v>839.24494382022465</v>
      </c>
      <c r="CH61" s="50">
        <f t="shared" si="88"/>
        <v>22.085393258426965</v>
      </c>
      <c r="CJ61" s="49">
        <f t="shared" si="131"/>
        <v>1</v>
      </c>
      <c r="CK61" s="44">
        <f t="shared" si="132"/>
        <v>0.05</v>
      </c>
      <c r="CL61" s="8">
        <f t="shared" si="160"/>
        <v>839.24494382022465</v>
      </c>
      <c r="CM61" s="50">
        <f t="shared" si="89"/>
        <v>22.085393258426965</v>
      </c>
      <c r="CO61" s="49">
        <f t="shared" si="133"/>
        <v>1</v>
      </c>
      <c r="CP61" s="44">
        <f t="shared" si="134"/>
        <v>0.05</v>
      </c>
      <c r="CQ61" s="8">
        <f t="shared" si="161"/>
        <v>839.24494382022465</v>
      </c>
      <c r="CR61" s="50">
        <f t="shared" si="90"/>
        <v>22.085393258426965</v>
      </c>
      <c r="CT61" s="49">
        <f t="shared" si="135"/>
        <v>1</v>
      </c>
      <c r="CU61" s="44">
        <f t="shared" si="136"/>
        <v>0.05</v>
      </c>
      <c r="CV61" s="8">
        <f t="shared" si="162"/>
        <v>839.24494382022465</v>
      </c>
      <c r="CW61" s="50">
        <f t="shared" si="91"/>
        <v>22.085393258426965</v>
      </c>
      <c r="CY61" s="49">
        <f t="shared" si="137"/>
        <v>1</v>
      </c>
      <c r="CZ61" s="44">
        <f t="shared" si="138"/>
        <v>0.05</v>
      </c>
      <c r="DA61" s="8">
        <f t="shared" si="163"/>
        <v>839.24494382022465</v>
      </c>
      <c r="DB61" s="50">
        <f t="shared" si="92"/>
        <v>22.085393258426965</v>
      </c>
      <c r="DD61" s="49">
        <f t="shared" si="139"/>
        <v>1</v>
      </c>
      <c r="DE61" s="44">
        <f t="shared" si="140"/>
        <v>0.05</v>
      </c>
      <c r="DF61" s="8">
        <f t="shared" si="164"/>
        <v>839.24494382022465</v>
      </c>
      <c r="DG61" s="50">
        <f t="shared" si="93"/>
        <v>22.085393258426965</v>
      </c>
      <c r="DI61" s="49">
        <f t="shared" si="141"/>
        <v>1</v>
      </c>
      <c r="DJ61" s="44">
        <f t="shared" si="142"/>
        <v>0.05</v>
      </c>
      <c r="DK61" s="8">
        <f t="shared" si="165"/>
        <v>839.24494382022465</v>
      </c>
      <c r="DL61" s="50">
        <f t="shared" si="94"/>
        <v>22.085393258426965</v>
      </c>
      <c r="DN61" s="49">
        <f t="shared" si="143"/>
        <v>1</v>
      </c>
      <c r="DO61" s="44">
        <f t="shared" si="144"/>
        <v>0.05</v>
      </c>
      <c r="DP61" s="8">
        <f t="shared" si="166"/>
        <v>839.24494382022465</v>
      </c>
      <c r="DQ61" s="50">
        <f t="shared" si="95"/>
        <v>22.085393258426965</v>
      </c>
      <c r="DS61" s="51">
        <f t="shared" si="96"/>
        <v>18463.388764044932</v>
      </c>
      <c r="DT61" s="8">
        <f t="shared" si="98"/>
        <v>485.87865168539292</v>
      </c>
      <c r="DU61" s="52">
        <v>0</v>
      </c>
      <c r="DV61" s="8">
        <f t="shared" si="99"/>
        <v>0</v>
      </c>
      <c r="DW61" s="52">
        <f t="shared" si="97"/>
        <v>18463.388764044932</v>
      </c>
      <c r="DX61" s="52">
        <f t="shared" si="100"/>
        <v>485.87865168539292</v>
      </c>
      <c r="DY61" s="307" t="str">
        <f t="shared" si="73"/>
        <v>Construção dreno circular</v>
      </c>
    </row>
    <row r="62" spans="2:129" ht="26.4" customHeight="1" x14ac:dyDescent="0.3">
      <c r="B62" s="189" t="s">
        <v>385</v>
      </c>
      <c r="C62" s="197" t="s">
        <v>396</v>
      </c>
      <c r="D62" s="262">
        <f t="shared" si="101"/>
        <v>346655.34498876403</v>
      </c>
      <c r="E62" s="263">
        <v>9122.5090786516848</v>
      </c>
      <c r="F62" s="263"/>
      <c r="G62" s="263" t="s">
        <v>57</v>
      </c>
      <c r="H62" s="264">
        <v>20</v>
      </c>
      <c r="I62" s="264" t="s">
        <v>32</v>
      </c>
      <c r="J62" s="265">
        <v>1</v>
      </c>
      <c r="K62" s="260"/>
      <c r="L62" s="266"/>
      <c r="M62" s="49">
        <v>1</v>
      </c>
      <c r="N62" s="214">
        <f t="shared" si="102"/>
        <v>0.05</v>
      </c>
      <c r="O62" s="8">
        <f t="shared" si="145"/>
        <v>17332.767249438202</v>
      </c>
      <c r="P62" s="50">
        <f t="shared" si="74"/>
        <v>456.12545393258426</v>
      </c>
      <c r="R62" s="49">
        <f t="shared" si="103"/>
        <v>1</v>
      </c>
      <c r="S62" s="201">
        <f t="shared" si="104"/>
        <v>0.05</v>
      </c>
      <c r="T62" s="8">
        <f t="shared" si="146"/>
        <v>17332.767249438202</v>
      </c>
      <c r="U62" s="50">
        <f t="shared" si="75"/>
        <v>456.12545393258426</v>
      </c>
      <c r="W62" s="49">
        <f t="shared" si="105"/>
        <v>1</v>
      </c>
      <c r="X62" s="201">
        <f t="shared" si="106"/>
        <v>0.05</v>
      </c>
      <c r="Y62" s="8">
        <f t="shared" si="147"/>
        <v>17332.767249438202</v>
      </c>
      <c r="Z62" s="50">
        <f t="shared" si="76"/>
        <v>456.12545393258426</v>
      </c>
      <c r="AB62" s="49">
        <f t="shared" si="107"/>
        <v>1</v>
      </c>
      <c r="AC62" s="201">
        <f t="shared" si="108"/>
        <v>0.05</v>
      </c>
      <c r="AD62" s="8">
        <f t="shared" si="148"/>
        <v>17332.767249438202</v>
      </c>
      <c r="AE62" s="50">
        <f t="shared" si="77"/>
        <v>456.12545393258426</v>
      </c>
      <c r="AG62" s="49">
        <f t="shared" si="109"/>
        <v>1</v>
      </c>
      <c r="AH62" s="201">
        <f t="shared" si="110"/>
        <v>0.05</v>
      </c>
      <c r="AI62" s="8">
        <f t="shared" si="149"/>
        <v>17332.767249438202</v>
      </c>
      <c r="AJ62" s="50">
        <f t="shared" si="78"/>
        <v>456.12545393258426</v>
      </c>
      <c r="AL62" s="49">
        <f t="shared" si="111"/>
        <v>1</v>
      </c>
      <c r="AM62" s="201">
        <f t="shared" si="112"/>
        <v>0.05</v>
      </c>
      <c r="AN62" s="8">
        <f t="shared" si="150"/>
        <v>17332.767249438202</v>
      </c>
      <c r="AO62" s="50">
        <f t="shared" si="79"/>
        <v>456.12545393258426</v>
      </c>
      <c r="AQ62" s="49">
        <f t="shared" si="113"/>
        <v>1</v>
      </c>
      <c r="AR62" s="201">
        <f t="shared" si="114"/>
        <v>0.05</v>
      </c>
      <c r="AS62" s="8">
        <f t="shared" si="151"/>
        <v>17332.767249438202</v>
      </c>
      <c r="AT62" s="50">
        <f t="shared" si="80"/>
        <v>456.12545393258426</v>
      </c>
      <c r="AV62" s="49">
        <f t="shared" si="115"/>
        <v>1</v>
      </c>
      <c r="AW62" s="201">
        <f t="shared" si="116"/>
        <v>0.05</v>
      </c>
      <c r="AX62" s="8">
        <f t="shared" si="152"/>
        <v>17332.767249438202</v>
      </c>
      <c r="AY62" s="50">
        <f t="shared" si="81"/>
        <v>456.12545393258426</v>
      </c>
      <c r="BA62" s="49">
        <f t="shared" si="117"/>
        <v>1</v>
      </c>
      <c r="BB62" s="201">
        <f t="shared" si="118"/>
        <v>0.05</v>
      </c>
      <c r="BC62" s="8">
        <f t="shared" si="153"/>
        <v>17332.767249438202</v>
      </c>
      <c r="BD62" s="50">
        <f t="shared" si="82"/>
        <v>456.12545393258426</v>
      </c>
      <c r="BF62" s="49">
        <f t="shared" si="119"/>
        <v>1</v>
      </c>
      <c r="BG62" s="201">
        <f t="shared" si="120"/>
        <v>0.05</v>
      </c>
      <c r="BH62" s="8">
        <f t="shared" si="154"/>
        <v>17332.767249438202</v>
      </c>
      <c r="BI62" s="50">
        <f t="shared" si="83"/>
        <v>456.12545393258426</v>
      </c>
      <c r="BK62" s="49">
        <f t="shared" si="121"/>
        <v>1</v>
      </c>
      <c r="BL62" s="201">
        <f t="shared" si="122"/>
        <v>0.05</v>
      </c>
      <c r="BM62" s="8">
        <f t="shared" si="155"/>
        <v>17332.767249438202</v>
      </c>
      <c r="BN62" s="50">
        <f t="shared" si="84"/>
        <v>456.12545393258426</v>
      </c>
      <c r="BP62" s="49">
        <f t="shared" si="123"/>
        <v>1</v>
      </c>
      <c r="BQ62" s="44">
        <f t="shared" si="124"/>
        <v>0.05</v>
      </c>
      <c r="BR62" s="8">
        <f t="shared" si="156"/>
        <v>17332.767249438202</v>
      </c>
      <c r="BS62" s="50">
        <f t="shared" si="85"/>
        <v>456.12545393258426</v>
      </c>
      <c r="BU62" s="49">
        <f t="shared" si="125"/>
        <v>1</v>
      </c>
      <c r="BV62" s="44">
        <f t="shared" si="126"/>
        <v>0.05</v>
      </c>
      <c r="BW62" s="8">
        <f t="shared" si="157"/>
        <v>17332.767249438202</v>
      </c>
      <c r="BX62" s="50">
        <f t="shared" si="86"/>
        <v>456.12545393258426</v>
      </c>
      <c r="BZ62" s="49">
        <f t="shared" si="127"/>
        <v>1</v>
      </c>
      <c r="CA62" s="44">
        <f t="shared" si="128"/>
        <v>0.05</v>
      </c>
      <c r="CB62" s="8">
        <f t="shared" si="158"/>
        <v>17332.767249438202</v>
      </c>
      <c r="CC62" s="50">
        <f t="shared" si="87"/>
        <v>456.12545393258426</v>
      </c>
      <c r="CE62" s="49">
        <f t="shared" si="129"/>
        <v>1</v>
      </c>
      <c r="CF62" s="44">
        <f t="shared" si="130"/>
        <v>0.05</v>
      </c>
      <c r="CG62" s="8">
        <f t="shared" si="159"/>
        <v>17332.767249438202</v>
      </c>
      <c r="CH62" s="50">
        <f t="shared" si="88"/>
        <v>456.12545393258426</v>
      </c>
      <c r="CJ62" s="49">
        <f t="shared" si="131"/>
        <v>1</v>
      </c>
      <c r="CK62" s="44">
        <f t="shared" si="132"/>
        <v>0.05</v>
      </c>
      <c r="CL62" s="8">
        <f t="shared" si="160"/>
        <v>17332.767249438202</v>
      </c>
      <c r="CM62" s="50">
        <f t="shared" si="89"/>
        <v>456.12545393258426</v>
      </c>
      <c r="CO62" s="49">
        <f t="shared" si="133"/>
        <v>1</v>
      </c>
      <c r="CP62" s="44">
        <f t="shared" si="134"/>
        <v>0.05</v>
      </c>
      <c r="CQ62" s="8">
        <f t="shared" si="161"/>
        <v>17332.767249438202</v>
      </c>
      <c r="CR62" s="50">
        <f t="shared" si="90"/>
        <v>456.12545393258426</v>
      </c>
      <c r="CT62" s="49">
        <f t="shared" si="135"/>
        <v>1</v>
      </c>
      <c r="CU62" s="44">
        <f t="shared" si="136"/>
        <v>0.05</v>
      </c>
      <c r="CV62" s="8">
        <f t="shared" si="162"/>
        <v>17332.767249438202</v>
      </c>
      <c r="CW62" s="50">
        <f t="shared" si="91"/>
        <v>456.12545393258426</v>
      </c>
      <c r="CY62" s="49">
        <f t="shared" si="137"/>
        <v>1</v>
      </c>
      <c r="CZ62" s="44">
        <f t="shared" si="138"/>
        <v>0.05</v>
      </c>
      <c r="DA62" s="8">
        <f t="shared" si="163"/>
        <v>17332.767249438202</v>
      </c>
      <c r="DB62" s="50">
        <f t="shared" si="92"/>
        <v>456.12545393258426</v>
      </c>
      <c r="DD62" s="49">
        <f t="shared" si="139"/>
        <v>1</v>
      </c>
      <c r="DE62" s="44">
        <f t="shared" si="140"/>
        <v>0.05</v>
      </c>
      <c r="DF62" s="8">
        <f t="shared" si="164"/>
        <v>17332.767249438202</v>
      </c>
      <c r="DG62" s="50">
        <f t="shared" si="93"/>
        <v>456.12545393258426</v>
      </c>
      <c r="DI62" s="49">
        <f t="shared" si="141"/>
        <v>1</v>
      </c>
      <c r="DJ62" s="44">
        <f t="shared" si="142"/>
        <v>0.05</v>
      </c>
      <c r="DK62" s="8">
        <f t="shared" si="165"/>
        <v>17332.767249438202</v>
      </c>
      <c r="DL62" s="50">
        <f t="shared" si="94"/>
        <v>456.12545393258426</v>
      </c>
      <c r="DN62" s="49">
        <f t="shared" si="143"/>
        <v>1</v>
      </c>
      <c r="DO62" s="44">
        <f t="shared" si="144"/>
        <v>0.05</v>
      </c>
      <c r="DP62" s="8">
        <f t="shared" si="166"/>
        <v>17332.767249438202</v>
      </c>
      <c r="DQ62" s="50">
        <f t="shared" si="95"/>
        <v>456.12545393258426</v>
      </c>
      <c r="DS62" s="51">
        <f t="shared" si="96"/>
        <v>381320.87948764057</v>
      </c>
      <c r="DT62" s="8">
        <f t="shared" si="98"/>
        <v>10034.759986516858</v>
      </c>
      <c r="DU62" s="52">
        <v>0</v>
      </c>
      <c r="DV62" s="8">
        <f t="shared" si="99"/>
        <v>0</v>
      </c>
      <c r="DW62" s="52">
        <f t="shared" si="97"/>
        <v>381320.87948764057</v>
      </c>
      <c r="DX62" s="52">
        <f t="shared" si="100"/>
        <v>10034.759986516858</v>
      </c>
      <c r="DY62" s="307" t="str">
        <f t="shared" si="73"/>
        <v>Trabalhos adicionais instalaçao AC</v>
      </c>
    </row>
    <row r="63" spans="2:129" ht="34.200000000000003" customHeight="1" x14ac:dyDescent="0.3">
      <c r="B63" s="189" t="s">
        <v>386</v>
      </c>
      <c r="C63" s="197"/>
      <c r="D63" s="262">
        <f t="shared" si="101"/>
        <v>207318.88853932582</v>
      </c>
      <c r="E63" s="263">
        <v>5455.7602247191007</v>
      </c>
      <c r="F63" s="263"/>
      <c r="G63" s="263" t="s">
        <v>57</v>
      </c>
      <c r="H63" s="264">
        <v>20</v>
      </c>
      <c r="I63" s="264" t="s">
        <v>32</v>
      </c>
      <c r="J63" s="265">
        <v>1</v>
      </c>
      <c r="K63" s="260"/>
      <c r="L63" s="266"/>
      <c r="M63" s="49">
        <v>0</v>
      </c>
      <c r="N63" s="214">
        <f t="shared" si="102"/>
        <v>0.05</v>
      </c>
      <c r="O63" s="8">
        <f t="shared" si="145"/>
        <v>0</v>
      </c>
      <c r="P63" s="50">
        <f t="shared" si="74"/>
        <v>0</v>
      </c>
      <c r="R63" s="49">
        <f t="shared" si="103"/>
        <v>0</v>
      </c>
      <c r="S63" s="201">
        <f t="shared" si="104"/>
        <v>0.05</v>
      </c>
      <c r="T63" s="8">
        <f t="shared" si="146"/>
        <v>0</v>
      </c>
      <c r="U63" s="50">
        <f t="shared" si="75"/>
        <v>0</v>
      </c>
      <c r="W63" s="49">
        <f t="shared" si="105"/>
        <v>0</v>
      </c>
      <c r="X63" s="201">
        <f t="shared" si="106"/>
        <v>0.05</v>
      </c>
      <c r="Y63" s="8">
        <f t="shared" si="147"/>
        <v>0</v>
      </c>
      <c r="Z63" s="50">
        <f t="shared" si="76"/>
        <v>0</v>
      </c>
      <c r="AB63" s="49">
        <f t="shared" si="107"/>
        <v>0</v>
      </c>
      <c r="AC63" s="201">
        <f t="shared" si="108"/>
        <v>0.05</v>
      </c>
      <c r="AD63" s="8">
        <f t="shared" si="148"/>
        <v>0</v>
      </c>
      <c r="AE63" s="50">
        <f t="shared" si="77"/>
        <v>0</v>
      </c>
      <c r="AG63" s="49">
        <f t="shared" si="109"/>
        <v>0</v>
      </c>
      <c r="AH63" s="201">
        <f t="shared" si="110"/>
        <v>0.05</v>
      </c>
      <c r="AI63" s="8">
        <f t="shared" si="149"/>
        <v>0</v>
      </c>
      <c r="AJ63" s="50">
        <f t="shared" si="78"/>
        <v>0</v>
      </c>
      <c r="AL63" s="49">
        <f t="shared" si="111"/>
        <v>0</v>
      </c>
      <c r="AM63" s="201">
        <f t="shared" si="112"/>
        <v>0.05</v>
      </c>
      <c r="AN63" s="8">
        <f t="shared" si="150"/>
        <v>0</v>
      </c>
      <c r="AO63" s="50">
        <f t="shared" si="79"/>
        <v>0</v>
      </c>
      <c r="AQ63" s="49">
        <f t="shared" si="113"/>
        <v>0</v>
      </c>
      <c r="AR63" s="201">
        <f t="shared" si="114"/>
        <v>0.05</v>
      </c>
      <c r="AS63" s="8">
        <f t="shared" si="151"/>
        <v>0</v>
      </c>
      <c r="AT63" s="50">
        <f t="shared" si="80"/>
        <v>0</v>
      </c>
      <c r="AV63" s="49">
        <f t="shared" si="115"/>
        <v>0</v>
      </c>
      <c r="AW63" s="201">
        <f t="shared" si="116"/>
        <v>0.05</v>
      </c>
      <c r="AX63" s="8">
        <f t="shared" si="152"/>
        <v>0</v>
      </c>
      <c r="AY63" s="50">
        <f t="shared" si="81"/>
        <v>0</v>
      </c>
      <c r="BA63" s="49">
        <f t="shared" si="117"/>
        <v>0</v>
      </c>
      <c r="BB63" s="201">
        <f t="shared" si="118"/>
        <v>0.05</v>
      </c>
      <c r="BC63" s="8">
        <f t="shared" si="153"/>
        <v>0</v>
      </c>
      <c r="BD63" s="50">
        <f t="shared" si="82"/>
        <v>0</v>
      </c>
      <c r="BF63" s="49">
        <f t="shared" si="119"/>
        <v>0</v>
      </c>
      <c r="BG63" s="201">
        <f t="shared" si="120"/>
        <v>0.05</v>
      </c>
      <c r="BH63" s="8">
        <f t="shared" si="154"/>
        <v>0</v>
      </c>
      <c r="BI63" s="50">
        <f t="shared" si="83"/>
        <v>0</v>
      </c>
      <c r="BK63" s="49">
        <f t="shared" si="121"/>
        <v>0</v>
      </c>
      <c r="BL63" s="201">
        <f t="shared" si="122"/>
        <v>0.05</v>
      </c>
      <c r="BM63" s="8">
        <f t="shared" si="155"/>
        <v>0</v>
      </c>
      <c r="BN63" s="50">
        <f t="shared" si="84"/>
        <v>0</v>
      </c>
      <c r="BP63" s="49">
        <f t="shared" si="123"/>
        <v>0</v>
      </c>
      <c r="BQ63" s="44">
        <f t="shared" si="124"/>
        <v>0.05</v>
      </c>
      <c r="BR63" s="8">
        <f t="shared" si="156"/>
        <v>0</v>
      </c>
      <c r="BS63" s="50">
        <f t="shared" si="85"/>
        <v>0</v>
      </c>
      <c r="BU63" s="49">
        <f t="shared" si="125"/>
        <v>0</v>
      </c>
      <c r="BV63" s="44">
        <f t="shared" si="126"/>
        <v>0.05</v>
      </c>
      <c r="BW63" s="8">
        <f t="shared" si="157"/>
        <v>0</v>
      </c>
      <c r="BX63" s="50">
        <f t="shared" si="86"/>
        <v>0</v>
      </c>
      <c r="BZ63" s="49">
        <f t="shared" si="127"/>
        <v>0</v>
      </c>
      <c r="CA63" s="44">
        <f t="shared" si="128"/>
        <v>0.05</v>
      </c>
      <c r="CB63" s="8">
        <f t="shared" si="158"/>
        <v>0</v>
      </c>
      <c r="CC63" s="50">
        <f t="shared" si="87"/>
        <v>0</v>
      </c>
      <c r="CE63" s="49">
        <f t="shared" si="129"/>
        <v>0</v>
      </c>
      <c r="CF63" s="44">
        <f t="shared" si="130"/>
        <v>0.05</v>
      </c>
      <c r="CG63" s="8">
        <f t="shared" si="159"/>
        <v>0</v>
      </c>
      <c r="CH63" s="50">
        <f t="shared" si="88"/>
        <v>0</v>
      </c>
      <c r="CJ63" s="49">
        <f t="shared" si="131"/>
        <v>0</v>
      </c>
      <c r="CK63" s="44">
        <f t="shared" si="132"/>
        <v>0.05</v>
      </c>
      <c r="CL63" s="8">
        <f t="shared" si="160"/>
        <v>0</v>
      </c>
      <c r="CM63" s="50">
        <f t="shared" si="89"/>
        <v>0</v>
      </c>
      <c r="CO63" s="49">
        <f t="shared" si="133"/>
        <v>0</v>
      </c>
      <c r="CP63" s="44">
        <f t="shared" si="134"/>
        <v>0.05</v>
      </c>
      <c r="CQ63" s="8">
        <f t="shared" si="161"/>
        <v>0</v>
      </c>
      <c r="CR63" s="50">
        <f t="shared" si="90"/>
        <v>0</v>
      </c>
      <c r="CT63" s="49">
        <f t="shared" si="135"/>
        <v>0</v>
      </c>
      <c r="CU63" s="44">
        <f t="shared" si="136"/>
        <v>0.05</v>
      </c>
      <c r="CV63" s="8">
        <f t="shared" si="162"/>
        <v>0</v>
      </c>
      <c r="CW63" s="50">
        <f t="shared" si="91"/>
        <v>0</v>
      </c>
      <c r="CY63" s="49">
        <f t="shared" si="137"/>
        <v>0</v>
      </c>
      <c r="CZ63" s="44">
        <f t="shared" si="138"/>
        <v>0.05</v>
      </c>
      <c r="DA63" s="8">
        <f t="shared" si="163"/>
        <v>0</v>
      </c>
      <c r="DB63" s="50">
        <f t="shared" si="92"/>
        <v>0</v>
      </c>
      <c r="DD63" s="49">
        <f t="shared" si="139"/>
        <v>0</v>
      </c>
      <c r="DE63" s="44">
        <f t="shared" si="140"/>
        <v>0.05</v>
      </c>
      <c r="DF63" s="8">
        <f t="shared" si="164"/>
        <v>0</v>
      </c>
      <c r="DG63" s="50">
        <f t="shared" si="93"/>
        <v>0</v>
      </c>
      <c r="DI63" s="49">
        <f t="shared" si="141"/>
        <v>0</v>
      </c>
      <c r="DJ63" s="44">
        <f t="shared" si="142"/>
        <v>0.05</v>
      </c>
      <c r="DK63" s="8">
        <f t="shared" si="165"/>
        <v>0</v>
      </c>
      <c r="DL63" s="50">
        <f t="shared" si="94"/>
        <v>0</v>
      </c>
      <c r="DN63" s="49">
        <f t="shared" si="143"/>
        <v>0</v>
      </c>
      <c r="DO63" s="44">
        <f t="shared" si="144"/>
        <v>0.05</v>
      </c>
      <c r="DP63" s="8">
        <f t="shared" si="166"/>
        <v>0</v>
      </c>
      <c r="DQ63" s="50">
        <f t="shared" si="95"/>
        <v>0</v>
      </c>
      <c r="DS63" s="51">
        <f t="shared" si="96"/>
        <v>0</v>
      </c>
      <c r="DT63" s="8">
        <f t="shared" si="98"/>
        <v>0</v>
      </c>
      <c r="DU63" s="52">
        <v>0</v>
      </c>
      <c r="DV63" s="8">
        <f t="shared" si="99"/>
        <v>0</v>
      </c>
      <c r="DW63" s="52">
        <f t="shared" si="97"/>
        <v>0</v>
      </c>
      <c r="DX63" s="52">
        <f t="shared" si="100"/>
        <v>0</v>
      </c>
      <c r="DY63" s="307" t="str">
        <f t="shared" si="73"/>
        <v>Trabalhos adicionais instalaçao electrica (light dimming)</v>
      </c>
    </row>
    <row r="64" spans="2:129" ht="30" customHeight="1" x14ac:dyDescent="0.3">
      <c r="B64" s="189" t="s">
        <v>387</v>
      </c>
      <c r="C64" s="197" t="s">
        <v>397</v>
      </c>
      <c r="D64" s="262">
        <f t="shared" si="101"/>
        <v>8480.27</v>
      </c>
      <c r="E64" s="263">
        <v>223.16499999999999</v>
      </c>
      <c r="F64" s="263"/>
      <c r="G64" s="263" t="s">
        <v>57</v>
      </c>
      <c r="H64" s="264">
        <v>20</v>
      </c>
      <c r="I64" s="264" t="s">
        <v>32</v>
      </c>
      <c r="J64" s="265">
        <v>1</v>
      </c>
      <c r="K64" s="260"/>
      <c r="L64" s="266"/>
      <c r="M64" s="49">
        <v>2</v>
      </c>
      <c r="N64" s="214">
        <f t="shared" si="102"/>
        <v>0.05</v>
      </c>
      <c r="O64" s="8">
        <f t="shared" si="145"/>
        <v>848.02700000000004</v>
      </c>
      <c r="P64" s="50">
        <f t="shared" si="74"/>
        <v>22.316500000000001</v>
      </c>
      <c r="R64" s="49">
        <f t="shared" si="103"/>
        <v>2</v>
      </c>
      <c r="S64" s="201">
        <f t="shared" si="104"/>
        <v>0.05</v>
      </c>
      <c r="T64" s="8">
        <f t="shared" si="146"/>
        <v>848.02700000000004</v>
      </c>
      <c r="U64" s="50">
        <f t="shared" si="75"/>
        <v>22.316500000000001</v>
      </c>
      <c r="W64" s="49">
        <f t="shared" si="105"/>
        <v>2</v>
      </c>
      <c r="X64" s="201">
        <f t="shared" si="106"/>
        <v>0.05</v>
      </c>
      <c r="Y64" s="8">
        <f t="shared" si="147"/>
        <v>848.02700000000004</v>
      </c>
      <c r="Z64" s="50">
        <f t="shared" si="76"/>
        <v>22.316500000000001</v>
      </c>
      <c r="AB64" s="49">
        <f t="shared" si="107"/>
        <v>2</v>
      </c>
      <c r="AC64" s="201">
        <f t="shared" si="108"/>
        <v>0.05</v>
      </c>
      <c r="AD64" s="8">
        <f t="shared" si="148"/>
        <v>848.02700000000004</v>
      </c>
      <c r="AE64" s="50">
        <f t="shared" si="77"/>
        <v>22.316500000000001</v>
      </c>
      <c r="AG64" s="49">
        <f t="shared" si="109"/>
        <v>2</v>
      </c>
      <c r="AH64" s="201">
        <f t="shared" si="110"/>
        <v>0.05</v>
      </c>
      <c r="AI64" s="8">
        <f t="shared" si="149"/>
        <v>848.02700000000004</v>
      </c>
      <c r="AJ64" s="50">
        <f t="shared" si="78"/>
        <v>22.316500000000001</v>
      </c>
      <c r="AL64" s="49">
        <f t="shared" si="111"/>
        <v>2</v>
      </c>
      <c r="AM64" s="201">
        <f t="shared" si="112"/>
        <v>0.05</v>
      </c>
      <c r="AN64" s="8">
        <f t="shared" si="150"/>
        <v>848.02700000000004</v>
      </c>
      <c r="AO64" s="50">
        <f t="shared" si="79"/>
        <v>22.316500000000001</v>
      </c>
      <c r="AQ64" s="49">
        <f t="shared" si="113"/>
        <v>2</v>
      </c>
      <c r="AR64" s="201">
        <f t="shared" si="114"/>
        <v>0.05</v>
      </c>
      <c r="AS64" s="8">
        <f t="shared" si="151"/>
        <v>848.02700000000004</v>
      </c>
      <c r="AT64" s="50">
        <f t="shared" si="80"/>
        <v>22.316500000000001</v>
      </c>
      <c r="AV64" s="49">
        <f t="shared" si="115"/>
        <v>2</v>
      </c>
      <c r="AW64" s="201">
        <f t="shared" si="116"/>
        <v>0.05</v>
      </c>
      <c r="AX64" s="8">
        <f t="shared" si="152"/>
        <v>848.02700000000004</v>
      </c>
      <c r="AY64" s="50">
        <f t="shared" si="81"/>
        <v>22.316500000000001</v>
      </c>
      <c r="BA64" s="49">
        <f t="shared" si="117"/>
        <v>2</v>
      </c>
      <c r="BB64" s="201">
        <f t="shared" si="118"/>
        <v>0.05</v>
      </c>
      <c r="BC64" s="8">
        <f t="shared" si="153"/>
        <v>848.02700000000004</v>
      </c>
      <c r="BD64" s="50">
        <f t="shared" si="82"/>
        <v>22.316500000000001</v>
      </c>
      <c r="BF64" s="49">
        <f t="shared" si="119"/>
        <v>2</v>
      </c>
      <c r="BG64" s="201">
        <f t="shared" si="120"/>
        <v>0.05</v>
      </c>
      <c r="BH64" s="8">
        <f t="shared" si="154"/>
        <v>848.02700000000004</v>
      </c>
      <c r="BI64" s="50">
        <f t="shared" si="83"/>
        <v>22.316500000000001</v>
      </c>
      <c r="BK64" s="49">
        <f t="shared" si="121"/>
        <v>2</v>
      </c>
      <c r="BL64" s="201">
        <f t="shared" si="122"/>
        <v>0.05</v>
      </c>
      <c r="BM64" s="8">
        <f t="shared" si="155"/>
        <v>848.02700000000004</v>
      </c>
      <c r="BN64" s="50">
        <f t="shared" si="84"/>
        <v>22.316500000000001</v>
      </c>
      <c r="BP64" s="49">
        <f t="shared" si="123"/>
        <v>2</v>
      </c>
      <c r="BQ64" s="44">
        <f t="shared" si="124"/>
        <v>0.05</v>
      </c>
      <c r="BR64" s="8">
        <f t="shared" si="156"/>
        <v>848.02700000000004</v>
      </c>
      <c r="BS64" s="50">
        <f t="shared" si="85"/>
        <v>22.316500000000001</v>
      </c>
      <c r="BU64" s="49">
        <f t="shared" si="125"/>
        <v>2</v>
      </c>
      <c r="BV64" s="44">
        <f t="shared" si="126"/>
        <v>0.05</v>
      </c>
      <c r="BW64" s="8">
        <f t="shared" si="157"/>
        <v>848.02700000000004</v>
      </c>
      <c r="BX64" s="50">
        <f t="shared" si="86"/>
        <v>22.316500000000001</v>
      </c>
      <c r="BZ64" s="49">
        <f t="shared" si="127"/>
        <v>2</v>
      </c>
      <c r="CA64" s="44">
        <f t="shared" si="128"/>
        <v>0.05</v>
      </c>
      <c r="CB64" s="8">
        <f t="shared" si="158"/>
        <v>848.02700000000004</v>
      </c>
      <c r="CC64" s="50">
        <f t="shared" si="87"/>
        <v>22.316500000000001</v>
      </c>
      <c r="CE64" s="49">
        <f t="shared" si="129"/>
        <v>2</v>
      </c>
      <c r="CF64" s="44">
        <f t="shared" si="130"/>
        <v>0.05</v>
      </c>
      <c r="CG64" s="8">
        <f t="shared" si="159"/>
        <v>848.02700000000004</v>
      </c>
      <c r="CH64" s="50">
        <f t="shared" si="88"/>
        <v>22.316500000000001</v>
      </c>
      <c r="CJ64" s="49">
        <f t="shared" si="131"/>
        <v>2</v>
      </c>
      <c r="CK64" s="44">
        <f t="shared" si="132"/>
        <v>0.05</v>
      </c>
      <c r="CL64" s="8">
        <f t="shared" si="160"/>
        <v>848.02700000000004</v>
      </c>
      <c r="CM64" s="50">
        <f t="shared" si="89"/>
        <v>22.316500000000001</v>
      </c>
      <c r="CO64" s="49">
        <f t="shared" si="133"/>
        <v>2</v>
      </c>
      <c r="CP64" s="44">
        <f t="shared" si="134"/>
        <v>0.05</v>
      </c>
      <c r="CQ64" s="8">
        <f t="shared" si="161"/>
        <v>848.02700000000004</v>
      </c>
      <c r="CR64" s="50">
        <f t="shared" si="90"/>
        <v>22.316500000000001</v>
      </c>
      <c r="CT64" s="49">
        <f t="shared" si="135"/>
        <v>2</v>
      </c>
      <c r="CU64" s="44">
        <f t="shared" si="136"/>
        <v>0.05</v>
      </c>
      <c r="CV64" s="8">
        <f t="shared" si="162"/>
        <v>848.02700000000004</v>
      </c>
      <c r="CW64" s="50">
        <f t="shared" si="91"/>
        <v>22.316500000000001</v>
      </c>
      <c r="CY64" s="49">
        <f t="shared" si="137"/>
        <v>2</v>
      </c>
      <c r="CZ64" s="44">
        <f t="shared" si="138"/>
        <v>0.05</v>
      </c>
      <c r="DA64" s="8">
        <f t="shared" si="163"/>
        <v>848.02700000000004</v>
      </c>
      <c r="DB64" s="50">
        <f t="shared" si="92"/>
        <v>22.316500000000001</v>
      </c>
      <c r="DD64" s="49">
        <f t="shared" si="139"/>
        <v>2</v>
      </c>
      <c r="DE64" s="44">
        <f t="shared" si="140"/>
        <v>0.05</v>
      </c>
      <c r="DF64" s="8">
        <f t="shared" si="164"/>
        <v>848.02700000000004</v>
      </c>
      <c r="DG64" s="50">
        <f t="shared" si="93"/>
        <v>22.316500000000001</v>
      </c>
      <c r="DI64" s="49">
        <f t="shared" si="141"/>
        <v>2</v>
      </c>
      <c r="DJ64" s="44">
        <f t="shared" si="142"/>
        <v>0.05</v>
      </c>
      <c r="DK64" s="8">
        <f t="shared" si="165"/>
        <v>848.02700000000004</v>
      </c>
      <c r="DL64" s="50">
        <f t="shared" si="94"/>
        <v>22.316500000000001</v>
      </c>
      <c r="DN64" s="49">
        <f t="shared" si="143"/>
        <v>2</v>
      </c>
      <c r="DO64" s="44">
        <f t="shared" si="144"/>
        <v>0.05</v>
      </c>
      <c r="DP64" s="8">
        <f t="shared" si="166"/>
        <v>848.02700000000004</v>
      </c>
      <c r="DQ64" s="50">
        <f t="shared" si="95"/>
        <v>22.316500000000001</v>
      </c>
      <c r="DS64" s="51">
        <f t="shared" si="96"/>
        <v>18656.594000000005</v>
      </c>
      <c r="DT64" s="8">
        <f t="shared" si="98"/>
        <v>490.96300000000014</v>
      </c>
      <c r="DU64" s="52">
        <v>0</v>
      </c>
      <c r="DV64" s="8">
        <f t="shared" si="99"/>
        <v>0</v>
      </c>
      <c r="DW64" s="52">
        <f t="shared" si="97"/>
        <v>18656.594000000005</v>
      </c>
      <c r="DX64" s="52">
        <f t="shared" si="100"/>
        <v>490.96300000000014</v>
      </c>
      <c r="DY64" s="307" t="str">
        <f t="shared" si="73"/>
        <v xml:space="preserve">Data loggers </v>
      </c>
    </row>
    <row r="65" spans="1:129" ht="19.5" customHeight="1" x14ac:dyDescent="0.3">
      <c r="B65" s="190" t="s">
        <v>388</v>
      </c>
      <c r="C65" s="197" t="s">
        <v>398</v>
      </c>
      <c r="D65" s="262">
        <f t="shared" si="101"/>
        <v>32398.20224719101</v>
      </c>
      <c r="E65" s="263">
        <v>852.58426966292132</v>
      </c>
      <c r="F65" s="263"/>
      <c r="G65" s="263" t="s">
        <v>57</v>
      </c>
      <c r="H65" s="264">
        <v>20</v>
      </c>
      <c r="I65" s="264" t="s">
        <v>32</v>
      </c>
      <c r="J65" s="265">
        <v>1</v>
      </c>
      <c r="K65" s="260"/>
      <c r="L65" s="266"/>
      <c r="M65" s="49">
        <v>1</v>
      </c>
      <c r="N65" s="214">
        <f t="shared" si="102"/>
        <v>0.05</v>
      </c>
      <c r="O65" s="8">
        <f t="shared" si="145"/>
        <v>1619.9101123595506</v>
      </c>
      <c r="P65" s="50">
        <f t="shared" si="74"/>
        <v>42.629213483146067</v>
      </c>
      <c r="R65" s="49">
        <f t="shared" si="103"/>
        <v>1</v>
      </c>
      <c r="S65" s="201">
        <f t="shared" si="104"/>
        <v>0.05</v>
      </c>
      <c r="T65" s="8">
        <f t="shared" si="146"/>
        <v>1619.9101123595506</v>
      </c>
      <c r="U65" s="50">
        <f t="shared" si="75"/>
        <v>42.629213483146067</v>
      </c>
      <c r="W65" s="49">
        <f t="shared" si="105"/>
        <v>1</v>
      </c>
      <c r="X65" s="201">
        <f t="shared" si="106"/>
        <v>0.05</v>
      </c>
      <c r="Y65" s="8">
        <f t="shared" si="147"/>
        <v>1619.9101123595506</v>
      </c>
      <c r="Z65" s="50">
        <f t="shared" si="76"/>
        <v>42.629213483146067</v>
      </c>
      <c r="AB65" s="49">
        <f t="shared" si="107"/>
        <v>1</v>
      </c>
      <c r="AC65" s="201">
        <f t="shared" si="108"/>
        <v>0.05</v>
      </c>
      <c r="AD65" s="8">
        <f t="shared" si="148"/>
        <v>1619.9101123595506</v>
      </c>
      <c r="AE65" s="50">
        <f t="shared" si="77"/>
        <v>42.629213483146067</v>
      </c>
      <c r="AG65" s="49">
        <f t="shared" si="109"/>
        <v>1</v>
      </c>
      <c r="AH65" s="201">
        <f t="shared" si="110"/>
        <v>0.05</v>
      </c>
      <c r="AI65" s="8">
        <f t="shared" si="149"/>
        <v>1619.9101123595506</v>
      </c>
      <c r="AJ65" s="50">
        <f t="shared" si="78"/>
        <v>42.629213483146067</v>
      </c>
      <c r="AL65" s="49">
        <f t="shared" si="111"/>
        <v>1</v>
      </c>
      <c r="AM65" s="201">
        <f t="shared" si="112"/>
        <v>0.05</v>
      </c>
      <c r="AN65" s="8">
        <f t="shared" si="150"/>
        <v>1619.9101123595506</v>
      </c>
      <c r="AO65" s="50">
        <f t="shared" si="79"/>
        <v>42.629213483146067</v>
      </c>
      <c r="AQ65" s="49">
        <f t="shared" si="113"/>
        <v>1</v>
      </c>
      <c r="AR65" s="201">
        <f t="shared" si="114"/>
        <v>0.05</v>
      </c>
      <c r="AS65" s="8">
        <f t="shared" si="151"/>
        <v>1619.9101123595506</v>
      </c>
      <c r="AT65" s="50">
        <f t="shared" si="80"/>
        <v>42.629213483146067</v>
      </c>
      <c r="AV65" s="49">
        <f t="shared" si="115"/>
        <v>1</v>
      </c>
      <c r="AW65" s="201">
        <f t="shared" si="116"/>
        <v>0.05</v>
      </c>
      <c r="AX65" s="8">
        <f t="shared" si="152"/>
        <v>1619.9101123595506</v>
      </c>
      <c r="AY65" s="50">
        <f t="shared" si="81"/>
        <v>42.629213483146067</v>
      </c>
      <c r="BA65" s="49">
        <f t="shared" si="117"/>
        <v>1</v>
      </c>
      <c r="BB65" s="201">
        <f t="shared" si="118"/>
        <v>0.05</v>
      </c>
      <c r="BC65" s="8">
        <f t="shared" si="153"/>
        <v>1619.9101123595506</v>
      </c>
      <c r="BD65" s="50">
        <f t="shared" si="82"/>
        <v>42.629213483146067</v>
      </c>
      <c r="BF65" s="49">
        <f t="shared" si="119"/>
        <v>1</v>
      </c>
      <c r="BG65" s="201">
        <f t="shared" si="120"/>
        <v>0.05</v>
      </c>
      <c r="BH65" s="8">
        <f t="shared" si="154"/>
        <v>1619.9101123595506</v>
      </c>
      <c r="BI65" s="50">
        <f t="shared" si="83"/>
        <v>42.629213483146067</v>
      </c>
      <c r="BK65" s="49">
        <f t="shared" si="121"/>
        <v>1</v>
      </c>
      <c r="BL65" s="201">
        <f t="shared" si="122"/>
        <v>0.05</v>
      </c>
      <c r="BM65" s="8">
        <f t="shared" si="155"/>
        <v>1619.9101123595506</v>
      </c>
      <c r="BN65" s="50">
        <f t="shared" si="84"/>
        <v>42.629213483146067</v>
      </c>
      <c r="BP65" s="49">
        <f t="shared" si="123"/>
        <v>1</v>
      </c>
      <c r="BQ65" s="44">
        <f t="shared" si="124"/>
        <v>0.05</v>
      </c>
      <c r="BR65" s="8">
        <f t="shared" si="156"/>
        <v>1619.9101123595506</v>
      </c>
      <c r="BS65" s="50">
        <f t="shared" si="85"/>
        <v>42.629213483146067</v>
      </c>
      <c r="BU65" s="49">
        <f t="shared" si="125"/>
        <v>1</v>
      </c>
      <c r="BV65" s="44">
        <f t="shared" si="126"/>
        <v>0.05</v>
      </c>
      <c r="BW65" s="8">
        <f t="shared" si="157"/>
        <v>1619.9101123595506</v>
      </c>
      <c r="BX65" s="50">
        <f t="shared" si="86"/>
        <v>42.629213483146067</v>
      </c>
      <c r="BZ65" s="49">
        <f t="shared" si="127"/>
        <v>1</v>
      </c>
      <c r="CA65" s="44">
        <f t="shared" si="128"/>
        <v>0.05</v>
      </c>
      <c r="CB65" s="8">
        <f t="shared" si="158"/>
        <v>1619.9101123595506</v>
      </c>
      <c r="CC65" s="50">
        <f t="shared" si="87"/>
        <v>42.629213483146067</v>
      </c>
      <c r="CE65" s="49">
        <f t="shared" si="129"/>
        <v>1</v>
      </c>
      <c r="CF65" s="44">
        <f t="shared" si="130"/>
        <v>0.05</v>
      </c>
      <c r="CG65" s="8">
        <f t="shared" si="159"/>
        <v>1619.9101123595506</v>
      </c>
      <c r="CH65" s="50">
        <f t="shared" si="88"/>
        <v>42.629213483146067</v>
      </c>
      <c r="CJ65" s="49">
        <f t="shared" si="131"/>
        <v>1</v>
      </c>
      <c r="CK65" s="44">
        <f t="shared" si="132"/>
        <v>0.05</v>
      </c>
      <c r="CL65" s="8">
        <f t="shared" si="160"/>
        <v>1619.9101123595506</v>
      </c>
      <c r="CM65" s="50">
        <f t="shared" si="89"/>
        <v>42.629213483146067</v>
      </c>
      <c r="CO65" s="49">
        <f t="shared" si="133"/>
        <v>1</v>
      </c>
      <c r="CP65" s="44">
        <f t="shared" si="134"/>
        <v>0.05</v>
      </c>
      <c r="CQ65" s="8">
        <f t="shared" si="161"/>
        <v>1619.9101123595506</v>
      </c>
      <c r="CR65" s="50">
        <f t="shared" si="90"/>
        <v>42.629213483146067</v>
      </c>
      <c r="CT65" s="49">
        <f t="shared" si="135"/>
        <v>1</v>
      </c>
      <c r="CU65" s="44">
        <f t="shared" si="136"/>
        <v>0.05</v>
      </c>
      <c r="CV65" s="8">
        <f t="shared" si="162"/>
        <v>1619.9101123595506</v>
      </c>
      <c r="CW65" s="50">
        <f t="shared" si="91"/>
        <v>42.629213483146067</v>
      </c>
      <c r="CY65" s="49">
        <f t="shared" si="137"/>
        <v>1</v>
      </c>
      <c r="CZ65" s="44">
        <f t="shared" si="138"/>
        <v>0.05</v>
      </c>
      <c r="DA65" s="8">
        <f t="shared" si="163"/>
        <v>1619.9101123595506</v>
      </c>
      <c r="DB65" s="50">
        <f t="shared" si="92"/>
        <v>42.629213483146067</v>
      </c>
      <c r="DD65" s="49">
        <f t="shared" si="139"/>
        <v>1</v>
      </c>
      <c r="DE65" s="44">
        <f t="shared" si="140"/>
        <v>0.05</v>
      </c>
      <c r="DF65" s="8">
        <f t="shared" si="164"/>
        <v>1619.9101123595506</v>
      </c>
      <c r="DG65" s="50">
        <f t="shared" si="93"/>
        <v>42.629213483146067</v>
      </c>
      <c r="DI65" s="49">
        <f t="shared" si="141"/>
        <v>1</v>
      </c>
      <c r="DJ65" s="44">
        <f t="shared" si="142"/>
        <v>0.05</v>
      </c>
      <c r="DK65" s="8">
        <f t="shared" si="165"/>
        <v>1619.9101123595506</v>
      </c>
      <c r="DL65" s="50">
        <f t="shared" si="94"/>
        <v>42.629213483146067</v>
      </c>
      <c r="DN65" s="49">
        <f t="shared" si="143"/>
        <v>1</v>
      </c>
      <c r="DO65" s="44">
        <f t="shared" si="144"/>
        <v>0.05</v>
      </c>
      <c r="DP65" s="8">
        <f t="shared" si="166"/>
        <v>1619.9101123595506</v>
      </c>
      <c r="DQ65" s="50">
        <f t="shared" si="95"/>
        <v>42.629213483146067</v>
      </c>
      <c r="DS65" s="51">
        <f t="shared" si="96"/>
        <v>35638.02247191011</v>
      </c>
      <c r="DT65" s="8">
        <f t="shared" si="98"/>
        <v>937.84269662921338</v>
      </c>
      <c r="DU65" s="52">
        <v>0</v>
      </c>
      <c r="DV65" s="8">
        <f t="shared" si="99"/>
        <v>0</v>
      </c>
      <c r="DW65" s="52">
        <f t="shared" si="97"/>
        <v>35638.02247191011</v>
      </c>
      <c r="DX65" s="52">
        <f t="shared" si="100"/>
        <v>937.84269662921338</v>
      </c>
      <c r="DY65" s="307" t="str">
        <f t="shared" si="73"/>
        <v>Vedaçao (chapa roof)</v>
      </c>
    </row>
    <row r="66" spans="1:129" ht="19.5" customHeight="1" x14ac:dyDescent="0.3">
      <c r="B66" s="191" t="s">
        <v>60</v>
      </c>
      <c r="C66" s="197" t="s">
        <v>399</v>
      </c>
      <c r="D66" s="262">
        <f t="shared" si="101"/>
        <v>0</v>
      </c>
      <c r="E66" s="263"/>
      <c r="F66" s="263"/>
      <c r="G66" s="263" t="s">
        <v>57</v>
      </c>
      <c r="H66" s="264">
        <v>20</v>
      </c>
      <c r="I66" s="264" t="s">
        <v>32</v>
      </c>
      <c r="J66" s="265">
        <v>1</v>
      </c>
      <c r="K66" s="260"/>
      <c r="L66" s="266"/>
      <c r="M66" s="49">
        <v>0</v>
      </c>
      <c r="N66" s="214">
        <f t="shared" si="102"/>
        <v>0.05</v>
      </c>
      <c r="O66" s="8">
        <f t="shared" si="145"/>
        <v>0</v>
      </c>
      <c r="P66" s="50">
        <f t="shared" si="74"/>
        <v>0</v>
      </c>
      <c r="R66" s="49">
        <f t="shared" si="103"/>
        <v>0</v>
      </c>
      <c r="S66" s="201">
        <f t="shared" si="104"/>
        <v>0.05</v>
      </c>
      <c r="T66" s="8">
        <f t="shared" si="146"/>
        <v>0</v>
      </c>
      <c r="U66" s="50">
        <f t="shared" si="75"/>
        <v>0</v>
      </c>
      <c r="W66" s="49">
        <f t="shared" si="105"/>
        <v>0</v>
      </c>
      <c r="X66" s="201">
        <f t="shared" si="106"/>
        <v>0.05</v>
      </c>
      <c r="Y66" s="8">
        <f t="shared" si="147"/>
        <v>0</v>
      </c>
      <c r="Z66" s="50">
        <f t="shared" si="76"/>
        <v>0</v>
      </c>
      <c r="AB66" s="49">
        <f t="shared" si="107"/>
        <v>0</v>
      </c>
      <c r="AC66" s="201">
        <f t="shared" si="108"/>
        <v>0.05</v>
      </c>
      <c r="AD66" s="8">
        <f t="shared" si="148"/>
        <v>0</v>
      </c>
      <c r="AE66" s="50">
        <f t="shared" si="77"/>
        <v>0</v>
      </c>
      <c r="AG66" s="49">
        <f t="shared" si="109"/>
        <v>0</v>
      </c>
      <c r="AH66" s="201">
        <f t="shared" si="110"/>
        <v>0.05</v>
      </c>
      <c r="AI66" s="8">
        <f t="shared" si="149"/>
        <v>0</v>
      </c>
      <c r="AJ66" s="50">
        <f t="shared" si="78"/>
        <v>0</v>
      </c>
      <c r="AL66" s="49">
        <f t="shared" si="111"/>
        <v>0</v>
      </c>
      <c r="AM66" s="201">
        <f t="shared" si="112"/>
        <v>0.05</v>
      </c>
      <c r="AN66" s="8">
        <f t="shared" si="150"/>
        <v>0</v>
      </c>
      <c r="AO66" s="50">
        <f t="shared" si="79"/>
        <v>0</v>
      </c>
      <c r="AQ66" s="49">
        <f t="shared" si="113"/>
        <v>0</v>
      </c>
      <c r="AR66" s="201">
        <f t="shared" si="114"/>
        <v>0.05</v>
      </c>
      <c r="AS66" s="8">
        <f t="shared" si="151"/>
        <v>0</v>
      </c>
      <c r="AT66" s="50">
        <f t="shared" si="80"/>
        <v>0</v>
      </c>
      <c r="AV66" s="49">
        <f t="shared" si="115"/>
        <v>0</v>
      </c>
      <c r="AW66" s="201">
        <f t="shared" si="116"/>
        <v>0.05</v>
      </c>
      <c r="AX66" s="8">
        <f t="shared" si="152"/>
        <v>0</v>
      </c>
      <c r="AY66" s="50">
        <f t="shared" si="81"/>
        <v>0</v>
      </c>
      <c r="BA66" s="49">
        <f t="shared" si="117"/>
        <v>0</v>
      </c>
      <c r="BB66" s="201">
        <f t="shared" si="118"/>
        <v>0.05</v>
      </c>
      <c r="BC66" s="8">
        <f t="shared" si="153"/>
        <v>0</v>
      </c>
      <c r="BD66" s="50">
        <f t="shared" si="82"/>
        <v>0</v>
      </c>
      <c r="BF66" s="49">
        <f t="shared" si="119"/>
        <v>0</v>
      </c>
      <c r="BG66" s="201">
        <f t="shared" si="120"/>
        <v>0.05</v>
      </c>
      <c r="BH66" s="8">
        <f t="shared" si="154"/>
        <v>0</v>
      </c>
      <c r="BI66" s="50">
        <f t="shared" si="83"/>
        <v>0</v>
      </c>
      <c r="BK66" s="49">
        <f t="shared" si="121"/>
        <v>0</v>
      </c>
      <c r="BL66" s="201">
        <f t="shared" si="122"/>
        <v>0.05</v>
      </c>
      <c r="BM66" s="8">
        <f t="shared" si="155"/>
        <v>0</v>
      </c>
      <c r="BN66" s="50">
        <f t="shared" si="84"/>
        <v>0</v>
      </c>
      <c r="BP66" s="49">
        <f t="shared" si="123"/>
        <v>0</v>
      </c>
      <c r="BQ66" s="44">
        <f t="shared" si="124"/>
        <v>0.05</v>
      </c>
      <c r="BR66" s="8">
        <f t="shared" si="156"/>
        <v>0</v>
      </c>
      <c r="BS66" s="50">
        <f t="shared" si="85"/>
        <v>0</v>
      </c>
      <c r="BU66" s="49">
        <f t="shared" si="125"/>
        <v>0</v>
      </c>
      <c r="BV66" s="44">
        <f t="shared" si="126"/>
        <v>0.05</v>
      </c>
      <c r="BW66" s="8">
        <f t="shared" si="157"/>
        <v>0</v>
      </c>
      <c r="BX66" s="50">
        <f t="shared" si="86"/>
        <v>0</v>
      </c>
      <c r="BZ66" s="49">
        <f t="shared" si="127"/>
        <v>0</v>
      </c>
      <c r="CA66" s="44">
        <f t="shared" si="128"/>
        <v>0.05</v>
      </c>
      <c r="CB66" s="8">
        <f t="shared" si="158"/>
        <v>0</v>
      </c>
      <c r="CC66" s="50">
        <f t="shared" si="87"/>
        <v>0</v>
      </c>
      <c r="CE66" s="49">
        <f t="shared" si="129"/>
        <v>0</v>
      </c>
      <c r="CF66" s="44">
        <f t="shared" si="130"/>
        <v>0.05</v>
      </c>
      <c r="CG66" s="8">
        <f t="shared" si="159"/>
        <v>0</v>
      </c>
      <c r="CH66" s="50">
        <f t="shared" si="88"/>
        <v>0</v>
      </c>
      <c r="CJ66" s="49">
        <f t="shared" si="131"/>
        <v>0</v>
      </c>
      <c r="CK66" s="44">
        <f t="shared" si="132"/>
        <v>0.05</v>
      </c>
      <c r="CL66" s="8">
        <f t="shared" si="160"/>
        <v>0</v>
      </c>
      <c r="CM66" s="50">
        <f t="shared" si="89"/>
        <v>0</v>
      </c>
      <c r="CO66" s="49">
        <f t="shared" si="133"/>
        <v>0</v>
      </c>
      <c r="CP66" s="44">
        <f t="shared" si="134"/>
        <v>0.05</v>
      </c>
      <c r="CQ66" s="8">
        <f t="shared" si="161"/>
        <v>0</v>
      </c>
      <c r="CR66" s="50">
        <f t="shared" si="90"/>
        <v>0</v>
      </c>
      <c r="CT66" s="49">
        <f t="shared" si="135"/>
        <v>0</v>
      </c>
      <c r="CU66" s="44">
        <f t="shared" si="136"/>
        <v>0.05</v>
      </c>
      <c r="CV66" s="8">
        <f t="shared" si="162"/>
        <v>0</v>
      </c>
      <c r="CW66" s="50">
        <f t="shared" si="91"/>
        <v>0</v>
      </c>
      <c r="CY66" s="49">
        <f t="shared" si="137"/>
        <v>0</v>
      </c>
      <c r="CZ66" s="44">
        <f t="shared" si="138"/>
        <v>0.05</v>
      </c>
      <c r="DA66" s="8">
        <f t="shared" si="163"/>
        <v>0</v>
      </c>
      <c r="DB66" s="50">
        <f t="shared" si="92"/>
        <v>0</v>
      </c>
      <c r="DD66" s="49">
        <f t="shared" si="139"/>
        <v>0</v>
      </c>
      <c r="DE66" s="44">
        <f t="shared" si="140"/>
        <v>0.05</v>
      </c>
      <c r="DF66" s="8">
        <f t="shared" si="164"/>
        <v>0</v>
      </c>
      <c r="DG66" s="50">
        <f t="shared" si="93"/>
        <v>0</v>
      </c>
      <c r="DI66" s="49">
        <f t="shared" si="141"/>
        <v>0</v>
      </c>
      <c r="DJ66" s="44">
        <f t="shared" si="142"/>
        <v>0.05</v>
      </c>
      <c r="DK66" s="8">
        <f t="shared" si="165"/>
        <v>0</v>
      </c>
      <c r="DL66" s="50">
        <f t="shared" si="94"/>
        <v>0</v>
      </c>
      <c r="DN66" s="49">
        <f t="shared" si="143"/>
        <v>0</v>
      </c>
      <c r="DO66" s="44">
        <f t="shared" si="144"/>
        <v>0.05</v>
      </c>
      <c r="DP66" s="8">
        <f t="shared" si="166"/>
        <v>0</v>
      </c>
      <c r="DQ66" s="50">
        <f t="shared" si="95"/>
        <v>0</v>
      </c>
      <c r="DS66" s="51">
        <f t="shared" si="96"/>
        <v>0</v>
      </c>
      <c r="DT66" s="8">
        <f t="shared" si="98"/>
        <v>0</v>
      </c>
      <c r="DU66" s="52">
        <v>0</v>
      </c>
      <c r="DV66" s="8">
        <f t="shared" si="99"/>
        <v>0</v>
      </c>
      <c r="DW66" s="52">
        <f t="shared" si="97"/>
        <v>0</v>
      </c>
      <c r="DX66" s="52">
        <f t="shared" si="100"/>
        <v>0</v>
      </c>
      <c r="DY66" s="307" t="str">
        <f t="shared" si="73"/>
        <v>Floor</v>
      </c>
    </row>
    <row r="67" spans="1:129" ht="19.5" customHeight="1" x14ac:dyDescent="0.3">
      <c r="B67" s="191" t="s">
        <v>389</v>
      </c>
      <c r="C67" s="197" t="s">
        <v>400</v>
      </c>
      <c r="D67" s="262">
        <f t="shared" si="101"/>
        <v>59790.207640449436</v>
      </c>
      <c r="E67" s="263">
        <v>1573.4265168539325</v>
      </c>
      <c r="F67" s="263"/>
      <c r="G67" s="263" t="s">
        <v>57</v>
      </c>
      <c r="H67" s="264">
        <v>20</v>
      </c>
      <c r="I67" s="264" t="s">
        <v>32</v>
      </c>
      <c r="J67" s="265">
        <v>1</v>
      </c>
      <c r="K67" s="260"/>
      <c r="L67" s="266"/>
      <c r="M67" s="49">
        <v>0</v>
      </c>
      <c r="N67" s="214">
        <f t="shared" si="102"/>
        <v>0.05</v>
      </c>
      <c r="O67" s="8">
        <f t="shared" si="145"/>
        <v>0</v>
      </c>
      <c r="P67" s="50">
        <f t="shared" si="74"/>
        <v>0</v>
      </c>
      <c r="R67" s="49">
        <f t="shared" si="103"/>
        <v>0</v>
      </c>
      <c r="S67" s="201">
        <f t="shared" si="104"/>
        <v>0.05</v>
      </c>
      <c r="T67" s="8">
        <f t="shared" si="146"/>
        <v>0</v>
      </c>
      <c r="U67" s="50">
        <f t="shared" si="75"/>
        <v>0</v>
      </c>
      <c r="W67" s="49">
        <f t="shared" si="105"/>
        <v>0</v>
      </c>
      <c r="X67" s="201">
        <f t="shared" si="106"/>
        <v>0.05</v>
      </c>
      <c r="Y67" s="8">
        <f t="shared" si="147"/>
        <v>0</v>
      </c>
      <c r="Z67" s="50">
        <f t="shared" si="76"/>
        <v>0</v>
      </c>
      <c r="AB67" s="49">
        <f t="shared" si="107"/>
        <v>0</v>
      </c>
      <c r="AC67" s="201">
        <f t="shared" si="108"/>
        <v>0.05</v>
      </c>
      <c r="AD67" s="8">
        <f t="shared" si="148"/>
        <v>0</v>
      </c>
      <c r="AE67" s="50">
        <f t="shared" si="77"/>
        <v>0</v>
      </c>
      <c r="AG67" s="49">
        <f t="shared" si="109"/>
        <v>0</v>
      </c>
      <c r="AH67" s="201">
        <f t="shared" si="110"/>
        <v>0.05</v>
      </c>
      <c r="AI67" s="8">
        <f t="shared" si="149"/>
        <v>0</v>
      </c>
      <c r="AJ67" s="50">
        <f t="shared" si="78"/>
        <v>0</v>
      </c>
      <c r="AL67" s="49">
        <f t="shared" si="111"/>
        <v>0</v>
      </c>
      <c r="AM67" s="201">
        <f t="shared" si="112"/>
        <v>0.05</v>
      </c>
      <c r="AN67" s="8">
        <f t="shared" si="150"/>
        <v>0</v>
      </c>
      <c r="AO67" s="50">
        <f t="shared" si="79"/>
        <v>0</v>
      </c>
      <c r="AQ67" s="49">
        <f t="shared" si="113"/>
        <v>0</v>
      </c>
      <c r="AR67" s="201">
        <f t="shared" si="114"/>
        <v>0.05</v>
      </c>
      <c r="AS67" s="8">
        <f t="shared" si="151"/>
        <v>0</v>
      </c>
      <c r="AT67" s="50">
        <f t="shared" si="80"/>
        <v>0</v>
      </c>
      <c r="AV67" s="49">
        <f t="shared" si="115"/>
        <v>0</v>
      </c>
      <c r="AW67" s="201">
        <f t="shared" si="116"/>
        <v>0.05</v>
      </c>
      <c r="AX67" s="8">
        <f t="shared" si="152"/>
        <v>0</v>
      </c>
      <c r="AY67" s="50">
        <f t="shared" si="81"/>
        <v>0</v>
      </c>
      <c r="BA67" s="49">
        <f t="shared" si="117"/>
        <v>0</v>
      </c>
      <c r="BB67" s="201">
        <f t="shared" si="118"/>
        <v>0.05</v>
      </c>
      <c r="BC67" s="8">
        <f t="shared" si="153"/>
        <v>0</v>
      </c>
      <c r="BD67" s="50">
        <f t="shared" si="82"/>
        <v>0</v>
      </c>
      <c r="BF67" s="49">
        <f t="shared" si="119"/>
        <v>0</v>
      </c>
      <c r="BG67" s="201">
        <f t="shared" si="120"/>
        <v>0.05</v>
      </c>
      <c r="BH67" s="8">
        <f t="shared" si="154"/>
        <v>0</v>
      </c>
      <c r="BI67" s="50">
        <f t="shared" si="83"/>
        <v>0</v>
      </c>
      <c r="BK67" s="49">
        <f t="shared" si="121"/>
        <v>0</v>
      </c>
      <c r="BL67" s="201">
        <f t="shared" si="122"/>
        <v>0.05</v>
      </c>
      <c r="BM67" s="8">
        <f t="shared" si="155"/>
        <v>0</v>
      </c>
      <c r="BN67" s="50">
        <f t="shared" si="84"/>
        <v>0</v>
      </c>
      <c r="BP67" s="49">
        <f t="shared" si="123"/>
        <v>0</v>
      </c>
      <c r="BQ67" s="44">
        <f t="shared" si="124"/>
        <v>0.05</v>
      </c>
      <c r="BR67" s="8">
        <f t="shared" si="156"/>
        <v>0</v>
      </c>
      <c r="BS67" s="50">
        <f t="shared" si="85"/>
        <v>0</v>
      </c>
      <c r="BU67" s="49">
        <f t="shared" si="125"/>
        <v>0</v>
      </c>
      <c r="BV67" s="44">
        <f t="shared" si="126"/>
        <v>0.05</v>
      </c>
      <c r="BW67" s="8">
        <f t="shared" si="157"/>
        <v>0</v>
      </c>
      <c r="BX67" s="50">
        <f t="shared" si="86"/>
        <v>0</v>
      </c>
      <c r="BZ67" s="49">
        <f t="shared" si="127"/>
        <v>0</v>
      </c>
      <c r="CA67" s="44">
        <f t="shared" si="128"/>
        <v>0.05</v>
      </c>
      <c r="CB67" s="8">
        <f t="shared" si="158"/>
        <v>0</v>
      </c>
      <c r="CC67" s="50">
        <f t="shared" si="87"/>
        <v>0</v>
      </c>
      <c r="CE67" s="49">
        <f t="shared" si="129"/>
        <v>0</v>
      </c>
      <c r="CF67" s="44">
        <f t="shared" si="130"/>
        <v>0.05</v>
      </c>
      <c r="CG67" s="8">
        <f t="shared" si="159"/>
        <v>0</v>
      </c>
      <c r="CH67" s="50">
        <f t="shared" si="88"/>
        <v>0</v>
      </c>
      <c r="CJ67" s="49">
        <f t="shared" si="131"/>
        <v>0</v>
      </c>
      <c r="CK67" s="44">
        <f t="shared" si="132"/>
        <v>0.05</v>
      </c>
      <c r="CL67" s="8">
        <f t="shared" si="160"/>
        <v>0</v>
      </c>
      <c r="CM67" s="50">
        <f t="shared" si="89"/>
        <v>0</v>
      </c>
      <c r="CO67" s="49">
        <f t="shared" si="133"/>
        <v>0</v>
      </c>
      <c r="CP67" s="44">
        <f t="shared" si="134"/>
        <v>0.05</v>
      </c>
      <c r="CQ67" s="8">
        <f t="shared" si="161"/>
        <v>0</v>
      </c>
      <c r="CR67" s="50">
        <f t="shared" si="90"/>
        <v>0</v>
      </c>
      <c r="CT67" s="49">
        <f t="shared" si="135"/>
        <v>0</v>
      </c>
      <c r="CU67" s="44">
        <f t="shared" si="136"/>
        <v>0.05</v>
      </c>
      <c r="CV67" s="8">
        <f t="shared" si="162"/>
        <v>0</v>
      </c>
      <c r="CW67" s="50">
        <f t="shared" si="91"/>
        <v>0</v>
      </c>
      <c r="CY67" s="49">
        <f t="shared" si="137"/>
        <v>0</v>
      </c>
      <c r="CZ67" s="44">
        <f t="shared" si="138"/>
        <v>0.05</v>
      </c>
      <c r="DA67" s="8">
        <f t="shared" si="163"/>
        <v>0</v>
      </c>
      <c r="DB67" s="50">
        <f t="shared" si="92"/>
        <v>0</v>
      </c>
      <c r="DD67" s="49">
        <f t="shared" si="139"/>
        <v>0</v>
      </c>
      <c r="DE67" s="44">
        <f t="shared" si="140"/>
        <v>0.05</v>
      </c>
      <c r="DF67" s="8">
        <f t="shared" si="164"/>
        <v>0</v>
      </c>
      <c r="DG67" s="50">
        <f t="shared" si="93"/>
        <v>0</v>
      </c>
      <c r="DI67" s="49">
        <f t="shared" si="141"/>
        <v>0</v>
      </c>
      <c r="DJ67" s="44">
        <f t="shared" si="142"/>
        <v>0.05</v>
      </c>
      <c r="DK67" s="8">
        <f t="shared" si="165"/>
        <v>0</v>
      </c>
      <c r="DL67" s="50">
        <f t="shared" si="94"/>
        <v>0</v>
      </c>
      <c r="DN67" s="49">
        <f t="shared" si="143"/>
        <v>0</v>
      </c>
      <c r="DO67" s="44">
        <f t="shared" si="144"/>
        <v>0.05</v>
      </c>
      <c r="DP67" s="8">
        <f t="shared" si="166"/>
        <v>0</v>
      </c>
      <c r="DQ67" s="50">
        <f t="shared" si="95"/>
        <v>0</v>
      </c>
      <c r="DS67" s="51">
        <f t="shared" si="96"/>
        <v>0</v>
      </c>
      <c r="DT67" s="8">
        <f t="shared" si="98"/>
        <v>0</v>
      </c>
      <c r="DU67" s="52">
        <v>0</v>
      </c>
      <c r="DV67" s="8">
        <f t="shared" si="99"/>
        <v>0</v>
      </c>
      <c r="DW67" s="52">
        <f t="shared" si="97"/>
        <v>0</v>
      </c>
      <c r="DX67" s="52">
        <f t="shared" si="100"/>
        <v>0</v>
      </c>
      <c r="DY67" s="307" t="str">
        <f t="shared" si="73"/>
        <v>Access code</v>
      </c>
    </row>
    <row r="68" spans="1:129" ht="19.5" customHeight="1" x14ac:dyDescent="0.3">
      <c r="B68" s="191" t="s">
        <v>59</v>
      </c>
      <c r="C68" s="197" t="s">
        <v>398</v>
      </c>
      <c r="D68" s="262">
        <f t="shared" si="101"/>
        <v>14943.8202247191</v>
      </c>
      <c r="E68" s="263">
        <v>393.25842696629212</v>
      </c>
      <c r="F68" s="263"/>
      <c r="G68" s="263" t="s">
        <v>57</v>
      </c>
      <c r="H68" s="264">
        <v>20</v>
      </c>
      <c r="I68" s="264" t="s">
        <v>32</v>
      </c>
      <c r="J68" s="265">
        <v>1</v>
      </c>
      <c r="K68" s="260"/>
      <c r="L68" s="266"/>
      <c r="M68" s="49">
        <v>1</v>
      </c>
      <c r="N68" s="214">
        <f t="shared" si="102"/>
        <v>0.05</v>
      </c>
      <c r="O68" s="8">
        <f t="shared" si="145"/>
        <v>747.1910112359551</v>
      </c>
      <c r="P68" s="50">
        <f t="shared" si="74"/>
        <v>19.662921348314608</v>
      </c>
      <c r="R68" s="49">
        <f t="shared" si="103"/>
        <v>1</v>
      </c>
      <c r="S68" s="201">
        <f t="shared" si="104"/>
        <v>0.05</v>
      </c>
      <c r="T68" s="8">
        <f t="shared" si="146"/>
        <v>747.1910112359551</v>
      </c>
      <c r="U68" s="50">
        <f t="shared" si="75"/>
        <v>19.662921348314608</v>
      </c>
      <c r="W68" s="49">
        <f t="shared" si="105"/>
        <v>1</v>
      </c>
      <c r="X68" s="201">
        <f t="shared" si="106"/>
        <v>0.05</v>
      </c>
      <c r="Y68" s="8">
        <f t="shared" si="147"/>
        <v>747.1910112359551</v>
      </c>
      <c r="Z68" s="50">
        <f t="shared" si="76"/>
        <v>19.662921348314608</v>
      </c>
      <c r="AB68" s="49">
        <f t="shared" si="107"/>
        <v>1</v>
      </c>
      <c r="AC68" s="201">
        <f t="shared" si="108"/>
        <v>0.05</v>
      </c>
      <c r="AD68" s="8">
        <f t="shared" si="148"/>
        <v>747.1910112359551</v>
      </c>
      <c r="AE68" s="50">
        <f t="shared" si="77"/>
        <v>19.662921348314608</v>
      </c>
      <c r="AG68" s="49">
        <f t="shared" si="109"/>
        <v>1</v>
      </c>
      <c r="AH68" s="201">
        <f t="shared" si="110"/>
        <v>0.05</v>
      </c>
      <c r="AI68" s="8">
        <f t="shared" si="149"/>
        <v>747.1910112359551</v>
      </c>
      <c r="AJ68" s="50">
        <f t="shared" si="78"/>
        <v>19.662921348314608</v>
      </c>
      <c r="AL68" s="49">
        <f t="shared" si="111"/>
        <v>1</v>
      </c>
      <c r="AM68" s="201">
        <f t="shared" si="112"/>
        <v>0.05</v>
      </c>
      <c r="AN68" s="8">
        <f t="shared" si="150"/>
        <v>747.1910112359551</v>
      </c>
      <c r="AO68" s="50">
        <f t="shared" si="79"/>
        <v>19.662921348314608</v>
      </c>
      <c r="AQ68" s="49">
        <f t="shared" si="113"/>
        <v>1</v>
      </c>
      <c r="AR68" s="201">
        <f t="shared" si="114"/>
        <v>0.05</v>
      </c>
      <c r="AS68" s="8">
        <f t="shared" si="151"/>
        <v>747.1910112359551</v>
      </c>
      <c r="AT68" s="50">
        <f t="shared" si="80"/>
        <v>19.662921348314608</v>
      </c>
      <c r="AV68" s="49">
        <f t="shared" si="115"/>
        <v>1</v>
      </c>
      <c r="AW68" s="201">
        <f t="shared" si="116"/>
        <v>0.05</v>
      </c>
      <c r="AX68" s="8">
        <f t="shared" si="152"/>
        <v>747.1910112359551</v>
      </c>
      <c r="AY68" s="50">
        <f t="shared" si="81"/>
        <v>19.662921348314608</v>
      </c>
      <c r="BA68" s="49">
        <f t="shared" si="117"/>
        <v>1</v>
      </c>
      <c r="BB68" s="201">
        <f t="shared" si="118"/>
        <v>0.05</v>
      </c>
      <c r="BC68" s="8">
        <f t="shared" si="153"/>
        <v>747.1910112359551</v>
      </c>
      <c r="BD68" s="50">
        <f t="shared" si="82"/>
        <v>19.662921348314608</v>
      </c>
      <c r="BF68" s="49">
        <f t="shared" si="119"/>
        <v>1</v>
      </c>
      <c r="BG68" s="201">
        <f t="shared" si="120"/>
        <v>0.05</v>
      </c>
      <c r="BH68" s="8">
        <f t="shared" si="154"/>
        <v>747.1910112359551</v>
      </c>
      <c r="BI68" s="50">
        <f t="shared" si="83"/>
        <v>19.662921348314608</v>
      </c>
      <c r="BK68" s="49">
        <f t="shared" si="121"/>
        <v>1</v>
      </c>
      <c r="BL68" s="201">
        <f t="shared" si="122"/>
        <v>0.05</v>
      </c>
      <c r="BM68" s="8">
        <f t="shared" si="155"/>
        <v>747.1910112359551</v>
      </c>
      <c r="BN68" s="50">
        <f t="shared" si="84"/>
        <v>19.662921348314608</v>
      </c>
      <c r="BP68" s="49">
        <f t="shared" si="123"/>
        <v>1</v>
      </c>
      <c r="BQ68" s="44">
        <f t="shared" si="124"/>
        <v>0.05</v>
      </c>
      <c r="BR68" s="8">
        <f t="shared" si="156"/>
        <v>747.1910112359551</v>
      </c>
      <c r="BS68" s="50">
        <f t="shared" si="85"/>
        <v>19.662921348314608</v>
      </c>
      <c r="BU68" s="49">
        <f t="shared" si="125"/>
        <v>1</v>
      </c>
      <c r="BV68" s="44">
        <f t="shared" si="126"/>
        <v>0.05</v>
      </c>
      <c r="BW68" s="8">
        <f t="shared" si="157"/>
        <v>747.1910112359551</v>
      </c>
      <c r="BX68" s="50">
        <f t="shared" si="86"/>
        <v>19.662921348314608</v>
      </c>
      <c r="BZ68" s="49">
        <f t="shared" si="127"/>
        <v>1</v>
      </c>
      <c r="CA68" s="44">
        <f t="shared" si="128"/>
        <v>0.05</v>
      </c>
      <c r="CB68" s="8">
        <f t="shared" si="158"/>
        <v>747.1910112359551</v>
      </c>
      <c r="CC68" s="50">
        <f t="shared" si="87"/>
        <v>19.662921348314608</v>
      </c>
      <c r="CE68" s="49">
        <f t="shared" si="129"/>
        <v>1</v>
      </c>
      <c r="CF68" s="44">
        <f t="shared" si="130"/>
        <v>0.05</v>
      </c>
      <c r="CG68" s="8">
        <f t="shared" si="159"/>
        <v>747.1910112359551</v>
      </c>
      <c r="CH68" s="50">
        <f t="shared" si="88"/>
        <v>19.662921348314608</v>
      </c>
      <c r="CJ68" s="49">
        <f t="shared" si="131"/>
        <v>1</v>
      </c>
      <c r="CK68" s="44">
        <f t="shared" si="132"/>
        <v>0.05</v>
      </c>
      <c r="CL68" s="8">
        <f t="shared" si="160"/>
        <v>747.1910112359551</v>
      </c>
      <c r="CM68" s="50">
        <f t="shared" si="89"/>
        <v>19.662921348314608</v>
      </c>
      <c r="CO68" s="49">
        <f t="shared" si="133"/>
        <v>1</v>
      </c>
      <c r="CP68" s="44">
        <f t="shared" si="134"/>
        <v>0.05</v>
      </c>
      <c r="CQ68" s="8">
        <f t="shared" si="161"/>
        <v>747.1910112359551</v>
      </c>
      <c r="CR68" s="50">
        <f t="shared" si="90"/>
        <v>19.662921348314608</v>
      </c>
      <c r="CT68" s="49">
        <f t="shared" si="135"/>
        <v>1</v>
      </c>
      <c r="CU68" s="44">
        <f t="shared" si="136"/>
        <v>0.05</v>
      </c>
      <c r="CV68" s="8">
        <f t="shared" si="162"/>
        <v>747.1910112359551</v>
      </c>
      <c r="CW68" s="50">
        <f t="shared" si="91"/>
        <v>19.662921348314608</v>
      </c>
      <c r="CY68" s="49">
        <f t="shared" si="137"/>
        <v>1</v>
      </c>
      <c r="CZ68" s="44">
        <f t="shared" si="138"/>
        <v>0.05</v>
      </c>
      <c r="DA68" s="8">
        <f t="shared" si="163"/>
        <v>747.1910112359551</v>
      </c>
      <c r="DB68" s="50">
        <f t="shared" si="92"/>
        <v>19.662921348314608</v>
      </c>
      <c r="DD68" s="49">
        <f t="shared" si="139"/>
        <v>1</v>
      </c>
      <c r="DE68" s="44">
        <f t="shared" si="140"/>
        <v>0.05</v>
      </c>
      <c r="DF68" s="8">
        <f t="shared" si="164"/>
        <v>747.1910112359551</v>
      </c>
      <c r="DG68" s="50">
        <f t="shared" si="93"/>
        <v>19.662921348314608</v>
      </c>
      <c r="DI68" s="49">
        <f t="shared" si="141"/>
        <v>1</v>
      </c>
      <c r="DJ68" s="44">
        <f t="shared" si="142"/>
        <v>0.05</v>
      </c>
      <c r="DK68" s="8">
        <f t="shared" si="165"/>
        <v>747.1910112359551</v>
      </c>
      <c r="DL68" s="50">
        <f t="shared" si="94"/>
        <v>19.662921348314608</v>
      </c>
      <c r="DN68" s="49">
        <f t="shared" si="143"/>
        <v>1</v>
      </c>
      <c r="DO68" s="44">
        <f t="shared" si="144"/>
        <v>0.05</v>
      </c>
      <c r="DP68" s="8">
        <f t="shared" si="166"/>
        <v>747.1910112359551</v>
      </c>
      <c r="DQ68" s="50">
        <f t="shared" si="95"/>
        <v>19.662921348314608</v>
      </c>
      <c r="DS68" s="51">
        <f t="shared" si="96"/>
        <v>16438.202247191006</v>
      </c>
      <c r="DT68" s="8">
        <f t="shared" si="98"/>
        <v>432.5842696629212</v>
      </c>
      <c r="DU68" s="52">
        <v>0</v>
      </c>
      <c r="DV68" s="8">
        <f t="shared" si="99"/>
        <v>0</v>
      </c>
      <c r="DW68" s="52">
        <f t="shared" si="97"/>
        <v>16438.202247191006</v>
      </c>
      <c r="DX68" s="52">
        <f t="shared" si="100"/>
        <v>432.5842696629212</v>
      </c>
      <c r="DY68" s="307" t="str">
        <f t="shared" si="73"/>
        <v>Door</v>
      </c>
    </row>
    <row r="69" spans="1:129" ht="19.5" customHeight="1" x14ac:dyDescent="0.3">
      <c r="B69" s="191" t="s">
        <v>390</v>
      </c>
      <c r="C69" s="197" t="s">
        <v>401</v>
      </c>
      <c r="D69" s="262">
        <f t="shared" si="101"/>
        <v>3903.0749999999998</v>
      </c>
      <c r="E69" s="263">
        <v>102.71249999999999</v>
      </c>
      <c r="F69" s="263"/>
      <c r="G69" s="263" t="s">
        <v>57</v>
      </c>
      <c r="H69" s="264">
        <v>20</v>
      </c>
      <c r="I69" s="264" t="s">
        <v>32</v>
      </c>
      <c r="J69" s="265">
        <v>1</v>
      </c>
      <c r="K69" s="260"/>
      <c r="L69" s="266"/>
      <c r="M69" s="49">
        <v>2</v>
      </c>
      <c r="N69" s="214">
        <f t="shared" si="102"/>
        <v>0.05</v>
      </c>
      <c r="O69" s="8">
        <f t="shared" si="145"/>
        <v>390.3075</v>
      </c>
      <c r="P69" s="50">
        <f t="shared" si="74"/>
        <v>10.27125</v>
      </c>
      <c r="R69" s="49">
        <f t="shared" si="103"/>
        <v>2</v>
      </c>
      <c r="S69" s="201">
        <f t="shared" si="104"/>
        <v>0.05</v>
      </c>
      <c r="T69" s="8">
        <f t="shared" si="146"/>
        <v>390.3075</v>
      </c>
      <c r="U69" s="50">
        <f t="shared" si="75"/>
        <v>10.27125</v>
      </c>
      <c r="W69" s="49">
        <f t="shared" si="105"/>
        <v>2</v>
      </c>
      <c r="X69" s="201">
        <f t="shared" si="106"/>
        <v>0.05</v>
      </c>
      <c r="Y69" s="8">
        <f t="shared" si="147"/>
        <v>390.3075</v>
      </c>
      <c r="Z69" s="50">
        <f t="shared" si="76"/>
        <v>10.27125</v>
      </c>
      <c r="AB69" s="49">
        <f t="shared" si="107"/>
        <v>2</v>
      </c>
      <c r="AC69" s="201">
        <f t="shared" si="108"/>
        <v>0.05</v>
      </c>
      <c r="AD69" s="8">
        <f t="shared" si="148"/>
        <v>390.3075</v>
      </c>
      <c r="AE69" s="50">
        <f t="shared" si="77"/>
        <v>10.27125</v>
      </c>
      <c r="AG69" s="49">
        <f t="shared" si="109"/>
        <v>2</v>
      </c>
      <c r="AH69" s="201">
        <f t="shared" si="110"/>
        <v>0.05</v>
      </c>
      <c r="AI69" s="8">
        <f t="shared" si="149"/>
        <v>390.3075</v>
      </c>
      <c r="AJ69" s="50">
        <f t="shared" si="78"/>
        <v>10.27125</v>
      </c>
      <c r="AL69" s="49">
        <f t="shared" si="111"/>
        <v>2</v>
      </c>
      <c r="AM69" s="201">
        <f t="shared" si="112"/>
        <v>0.05</v>
      </c>
      <c r="AN69" s="8">
        <f t="shared" si="150"/>
        <v>390.3075</v>
      </c>
      <c r="AO69" s="50">
        <f t="shared" si="79"/>
        <v>10.27125</v>
      </c>
      <c r="AQ69" s="49">
        <f t="shared" si="113"/>
        <v>2</v>
      </c>
      <c r="AR69" s="201">
        <f t="shared" si="114"/>
        <v>0.05</v>
      </c>
      <c r="AS69" s="8">
        <f t="shared" si="151"/>
        <v>390.3075</v>
      </c>
      <c r="AT69" s="50">
        <f t="shared" si="80"/>
        <v>10.27125</v>
      </c>
      <c r="AV69" s="49">
        <f t="shared" si="115"/>
        <v>2</v>
      </c>
      <c r="AW69" s="201">
        <f t="shared" si="116"/>
        <v>0.05</v>
      </c>
      <c r="AX69" s="8">
        <f t="shared" si="152"/>
        <v>390.3075</v>
      </c>
      <c r="AY69" s="50">
        <f t="shared" si="81"/>
        <v>10.27125</v>
      </c>
      <c r="BA69" s="49">
        <f t="shared" si="117"/>
        <v>2</v>
      </c>
      <c r="BB69" s="201">
        <f t="shared" si="118"/>
        <v>0.05</v>
      </c>
      <c r="BC69" s="8">
        <f t="shared" si="153"/>
        <v>390.3075</v>
      </c>
      <c r="BD69" s="50">
        <f t="shared" si="82"/>
        <v>10.27125</v>
      </c>
      <c r="BF69" s="49">
        <f t="shared" si="119"/>
        <v>2</v>
      </c>
      <c r="BG69" s="201">
        <f t="shared" si="120"/>
        <v>0.05</v>
      </c>
      <c r="BH69" s="8">
        <f t="shared" si="154"/>
        <v>390.3075</v>
      </c>
      <c r="BI69" s="50">
        <f t="shared" si="83"/>
        <v>10.27125</v>
      </c>
      <c r="BK69" s="49">
        <f t="shared" si="121"/>
        <v>2</v>
      </c>
      <c r="BL69" s="201">
        <f t="shared" si="122"/>
        <v>0.05</v>
      </c>
      <c r="BM69" s="8">
        <f t="shared" si="155"/>
        <v>390.3075</v>
      </c>
      <c r="BN69" s="50">
        <f t="shared" si="84"/>
        <v>10.27125</v>
      </c>
      <c r="BP69" s="49">
        <f t="shared" si="123"/>
        <v>2</v>
      </c>
      <c r="BQ69" s="44">
        <f t="shared" si="124"/>
        <v>0.05</v>
      </c>
      <c r="BR69" s="8">
        <f t="shared" si="156"/>
        <v>390.3075</v>
      </c>
      <c r="BS69" s="50">
        <f t="shared" si="85"/>
        <v>10.27125</v>
      </c>
      <c r="BU69" s="49">
        <f t="shared" si="125"/>
        <v>2</v>
      </c>
      <c r="BV69" s="44">
        <f t="shared" si="126"/>
        <v>0.05</v>
      </c>
      <c r="BW69" s="8">
        <f t="shared" si="157"/>
        <v>390.3075</v>
      </c>
      <c r="BX69" s="50">
        <f t="shared" si="86"/>
        <v>10.27125</v>
      </c>
      <c r="BZ69" s="49">
        <f t="shared" si="127"/>
        <v>2</v>
      </c>
      <c r="CA69" s="44">
        <f t="shared" si="128"/>
        <v>0.05</v>
      </c>
      <c r="CB69" s="8">
        <f t="shared" si="158"/>
        <v>390.3075</v>
      </c>
      <c r="CC69" s="50">
        <f t="shared" si="87"/>
        <v>10.27125</v>
      </c>
      <c r="CE69" s="49">
        <f t="shared" si="129"/>
        <v>2</v>
      </c>
      <c r="CF69" s="44">
        <f t="shared" si="130"/>
        <v>0.05</v>
      </c>
      <c r="CG69" s="8">
        <f t="shared" si="159"/>
        <v>390.3075</v>
      </c>
      <c r="CH69" s="50">
        <f t="shared" si="88"/>
        <v>10.27125</v>
      </c>
      <c r="CJ69" s="49">
        <f t="shared" si="131"/>
        <v>2</v>
      </c>
      <c r="CK69" s="44">
        <f t="shared" si="132"/>
        <v>0.05</v>
      </c>
      <c r="CL69" s="8">
        <f t="shared" si="160"/>
        <v>390.3075</v>
      </c>
      <c r="CM69" s="50">
        <f t="shared" si="89"/>
        <v>10.27125</v>
      </c>
      <c r="CO69" s="49">
        <f t="shared" si="133"/>
        <v>2</v>
      </c>
      <c r="CP69" s="44">
        <f t="shared" si="134"/>
        <v>0.05</v>
      </c>
      <c r="CQ69" s="8">
        <f t="shared" si="161"/>
        <v>390.3075</v>
      </c>
      <c r="CR69" s="50">
        <f t="shared" si="90"/>
        <v>10.27125</v>
      </c>
      <c r="CT69" s="49">
        <f t="shared" si="135"/>
        <v>2</v>
      </c>
      <c r="CU69" s="44">
        <f t="shared" si="136"/>
        <v>0.05</v>
      </c>
      <c r="CV69" s="8">
        <f t="shared" si="162"/>
        <v>390.3075</v>
      </c>
      <c r="CW69" s="50">
        <f t="shared" si="91"/>
        <v>10.27125</v>
      </c>
      <c r="CY69" s="49">
        <f t="shared" si="137"/>
        <v>2</v>
      </c>
      <c r="CZ69" s="44">
        <f t="shared" si="138"/>
        <v>0.05</v>
      </c>
      <c r="DA69" s="8">
        <f t="shared" si="163"/>
        <v>390.3075</v>
      </c>
      <c r="DB69" s="50">
        <f t="shared" si="92"/>
        <v>10.27125</v>
      </c>
      <c r="DD69" s="49">
        <f t="shared" si="139"/>
        <v>2</v>
      </c>
      <c r="DE69" s="44">
        <f t="shared" si="140"/>
        <v>0.05</v>
      </c>
      <c r="DF69" s="8">
        <f t="shared" si="164"/>
        <v>390.3075</v>
      </c>
      <c r="DG69" s="50">
        <f t="shared" si="93"/>
        <v>10.27125</v>
      </c>
      <c r="DI69" s="49">
        <f t="shared" si="141"/>
        <v>2</v>
      </c>
      <c r="DJ69" s="44">
        <f t="shared" si="142"/>
        <v>0.05</v>
      </c>
      <c r="DK69" s="8">
        <f t="shared" si="165"/>
        <v>390.3075</v>
      </c>
      <c r="DL69" s="50">
        <f t="shared" si="94"/>
        <v>10.27125</v>
      </c>
      <c r="DN69" s="49">
        <f t="shared" si="143"/>
        <v>2</v>
      </c>
      <c r="DO69" s="44">
        <f t="shared" si="144"/>
        <v>0.05</v>
      </c>
      <c r="DP69" s="8">
        <f t="shared" si="166"/>
        <v>390.3075</v>
      </c>
      <c r="DQ69" s="50">
        <f t="shared" si="95"/>
        <v>10.27125</v>
      </c>
      <c r="DS69" s="51">
        <f t="shared" si="96"/>
        <v>8586.7649999999994</v>
      </c>
      <c r="DT69" s="8">
        <f t="shared" si="98"/>
        <v>225.96749999999997</v>
      </c>
      <c r="DU69" s="52">
        <v>0</v>
      </c>
      <c r="DV69" s="8">
        <f t="shared" si="99"/>
        <v>0</v>
      </c>
      <c r="DW69" s="52">
        <f t="shared" si="97"/>
        <v>8586.7649999999994</v>
      </c>
      <c r="DX69" s="52">
        <f t="shared" si="100"/>
        <v>225.96749999999997</v>
      </c>
      <c r="DY69" s="307" t="str">
        <f t="shared" si="73"/>
        <v>Humidifiers</v>
      </c>
    </row>
    <row r="70" spans="1:129" ht="18" customHeight="1" x14ac:dyDescent="0.3">
      <c r="A70" s="6"/>
      <c r="B70" s="54"/>
      <c r="C70" s="261"/>
      <c r="D70" s="262"/>
      <c r="E70" s="55"/>
      <c r="F70" s="263"/>
      <c r="G70" s="263"/>
      <c r="H70" s="58"/>
      <c r="I70" s="264"/>
      <c r="J70" s="265"/>
      <c r="K70" s="260"/>
      <c r="L70" s="57"/>
      <c r="M70" s="49"/>
      <c r="N70" s="214"/>
      <c r="O70" s="8">
        <f t="shared" ref="O70" si="167">$D70*M70*N70</f>
        <v>0</v>
      </c>
      <c r="P70" s="50">
        <f t="shared" ref="P70:P71" si="168">O70/$H$3</f>
        <v>0</v>
      </c>
      <c r="R70" s="49">
        <f t="shared" si="103"/>
        <v>0</v>
      </c>
      <c r="S70" s="201">
        <f t="shared" si="104"/>
        <v>0</v>
      </c>
      <c r="T70" s="8">
        <f t="shared" si="146"/>
        <v>0</v>
      </c>
      <c r="U70" s="50">
        <f t="shared" si="75"/>
        <v>0</v>
      </c>
      <c r="W70" s="49">
        <f t="shared" si="105"/>
        <v>0</v>
      </c>
      <c r="X70" s="201">
        <f t="shared" si="106"/>
        <v>0</v>
      </c>
      <c r="Y70" s="8">
        <f t="shared" si="147"/>
        <v>0</v>
      </c>
      <c r="Z70" s="50">
        <f t="shared" si="76"/>
        <v>0</v>
      </c>
      <c r="AB70" s="49">
        <f t="shared" si="107"/>
        <v>0</v>
      </c>
      <c r="AC70" s="201">
        <f t="shared" si="108"/>
        <v>0</v>
      </c>
      <c r="AD70" s="8">
        <f t="shared" si="148"/>
        <v>0</v>
      </c>
      <c r="AE70" s="50">
        <f t="shared" si="77"/>
        <v>0</v>
      </c>
      <c r="AG70" s="49">
        <f t="shared" si="109"/>
        <v>0</v>
      </c>
      <c r="AH70" s="201">
        <f t="shared" si="110"/>
        <v>0</v>
      </c>
      <c r="AI70" s="8">
        <f t="shared" si="149"/>
        <v>0</v>
      </c>
      <c r="AJ70" s="50">
        <f t="shared" si="78"/>
        <v>0</v>
      </c>
      <c r="AL70" s="49">
        <f t="shared" si="111"/>
        <v>0</v>
      </c>
      <c r="AM70" s="201">
        <f t="shared" si="112"/>
        <v>0</v>
      </c>
      <c r="AN70" s="8">
        <f t="shared" si="150"/>
        <v>0</v>
      </c>
      <c r="AO70" s="50">
        <f t="shared" si="79"/>
        <v>0</v>
      </c>
      <c r="AQ70" s="49">
        <f t="shared" si="113"/>
        <v>0</v>
      </c>
      <c r="AR70" s="201">
        <f t="shared" si="114"/>
        <v>0</v>
      </c>
      <c r="AS70" s="8">
        <f t="shared" si="151"/>
        <v>0</v>
      </c>
      <c r="AT70" s="50">
        <f t="shared" si="80"/>
        <v>0</v>
      </c>
      <c r="AV70" s="49">
        <f t="shared" si="115"/>
        <v>0</v>
      </c>
      <c r="AW70" s="201">
        <f t="shared" si="116"/>
        <v>0</v>
      </c>
      <c r="AX70" s="8">
        <f t="shared" si="152"/>
        <v>0</v>
      </c>
      <c r="AY70" s="50">
        <f t="shared" si="81"/>
        <v>0</v>
      </c>
      <c r="BA70" s="49">
        <f t="shared" si="117"/>
        <v>0</v>
      </c>
      <c r="BB70" s="201">
        <f t="shared" si="118"/>
        <v>0</v>
      </c>
      <c r="BC70" s="8">
        <f t="shared" si="153"/>
        <v>0</v>
      </c>
      <c r="BD70" s="50">
        <f t="shared" si="82"/>
        <v>0</v>
      </c>
      <c r="BF70" s="49">
        <f t="shared" si="119"/>
        <v>0</v>
      </c>
      <c r="BG70" s="201">
        <f t="shared" si="120"/>
        <v>0</v>
      </c>
      <c r="BH70" s="8">
        <f t="shared" si="154"/>
        <v>0</v>
      </c>
      <c r="BI70" s="50">
        <f t="shared" si="83"/>
        <v>0</v>
      </c>
      <c r="BK70" s="49">
        <f t="shared" si="121"/>
        <v>0</v>
      </c>
      <c r="BL70" s="201">
        <f t="shared" si="122"/>
        <v>0</v>
      </c>
      <c r="BM70" s="8">
        <f t="shared" si="155"/>
        <v>0</v>
      </c>
      <c r="BN70" s="50">
        <f t="shared" si="84"/>
        <v>0</v>
      </c>
      <c r="BP70" s="49">
        <f t="shared" si="123"/>
        <v>0</v>
      </c>
      <c r="BQ70" s="44">
        <f t="shared" si="124"/>
        <v>0</v>
      </c>
      <c r="BR70" s="8">
        <f t="shared" si="156"/>
        <v>0</v>
      </c>
      <c r="BS70" s="50">
        <f t="shared" si="85"/>
        <v>0</v>
      </c>
      <c r="BU70" s="49">
        <f t="shared" si="125"/>
        <v>0</v>
      </c>
      <c r="BV70" s="44">
        <f t="shared" si="126"/>
        <v>0</v>
      </c>
      <c r="BW70" s="8">
        <f t="shared" si="157"/>
        <v>0</v>
      </c>
      <c r="BX70" s="50">
        <f t="shared" si="86"/>
        <v>0</v>
      </c>
      <c r="BZ70" s="49">
        <f t="shared" si="127"/>
        <v>0</v>
      </c>
      <c r="CA70" s="44">
        <f t="shared" si="128"/>
        <v>0</v>
      </c>
      <c r="CB70" s="8">
        <f t="shared" si="158"/>
        <v>0</v>
      </c>
      <c r="CC70" s="50">
        <f t="shared" si="87"/>
        <v>0</v>
      </c>
      <c r="CE70" s="49">
        <f t="shared" si="129"/>
        <v>0</v>
      </c>
      <c r="CF70" s="44">
        <f t="shared" si="130"/>
        <v>0</v>
      </c>
      <c r="CG70" s="8">
        <f t="shared" si="159"/>
        <v>0</v>
      </c>
      <c r="CH70" s="50">
        <f t="shared" si="88"/>
        <v>0</v>
      </c>
      <c r="CJ70" s="49">
        <f t="shared" si="131"/>
        <v>0</v>
      </c>
      <c r="CK70" s="44">
        <f t="shared" si="132"/>
        <v>0</v>
      </c>
      <c r="CL70" s="8">
        <f t="shared" si="160"/>
        <v>0</v>
      </c>
      <c r="CM70" s="50">
        <f t="shared" si="89"/>
        <v>0</v>
      </c>
      <c r="CO70" s="49">
        <f t="shared" si="133"/>
        <v>0</v>
      </c>
      <c r="CP70" s="44">
        <f t="shared" si="134"/>
        <v>0</v>
      </c>
      <c r="CQ70" s="8">
        <f t="shared" si="161"/>
        <v>0</v>
      </c>
      <c r="CR70" s="50">
        <f t="shared" si="90"/>
        <v>0</v>
      </c>
      <c r="CT70" s="49">
        <f t="shared" si="135"/>
        <v>0</v>
      </c>
      <c r="CU70" s="44">
        <f t="shared" si="136"/>
        <v>0</v>
      </c>
      <c r="CV70" s="8">
        <f t="shared" si="162"/>
        <v>0</v>
      </c>
      <c r="CW70" s="50">
        <f t="shared" si="91"/>
        <v>0</v>
      </c>
      <c r="CY70" s="49">
        <f t="shared" si="137"/>
        <v>0</v>
      </c>
      <c r="CZ70" s="44">
        <f t="shared" si="138"/>
        <v>0</v>
      </c>
      <c r="DA70" s="8">
        <f t="shared" si="163"/>
        <v>0</v>
      </c>
      <c r="DB70" s="50">
        <f t="shared" si="92"/>
        <v>0</v>
      </c>
      <c r="DD70" s="49">
        <f t="shared" si="139"/>
        <v>0</v>
      </c>
      <c r="DE70" s="44">
        <f t="shared" si="140"/>
        <v>0</v>
      </c>
      <c r="DF70" s="8">
        <f t="shared" si="164"/>
        <v>0</v>
      </c>
      <c r="DG70" s="50">
        <f t="shared" si="93"/>
        <v>0</v>
      </c>
      <c r="DI70" s="49">
        <f t="shared" si="141"/>
        <v>0</v>
      </c>
      <c r="DJ70" s="44">
        <f t="shared" si="142"/>
        <v>0</v>
      </c>
      <c r="DK70" s="8">
        <f t="shared" si="165"/>
        <v>0</v>
      </c>
      <c r="DL70" s="50">
        <f t="shared" si="94"/>
        <v>0</v>
      </c>
      <c r="DN70" s="49">
        <f t="shared" si="143"/>
        <v>0</v>
      </c>
      <c r="DO70" s="44">
        <f t="shared" si="144"/>
        <v>0</v>
      </c>
      <c r="DP70" s="8">
        <f t="shared" si="166"/>
        <v>0</v>
      </c>
      <c r="DQ70" s="50">
        <f t="shared" si="95"/>
        <v>0</v>
      </c>
      <c r="DS70" s="51">
        <f t="shared" si="96"/>
        <v>0</v>
      </c>
      <c r="DT70" s="8">
        <f t="shared" si="98"/>
        <v>0</v>
      </c>
      <c r="DU70" s="52">
        <v>0</v>
      </c>
      <c r="DV70" s="8">
        <f t="shared" si="99"/>
        <v>0</v>
      </c>
      <c r="DW70" s="52">
        <f t="shared" ref="DW70:DW71" si="169">+DS70+DU70</f>
        <v>0</v>
      </c>
      <c r="DX70" s="52">
        <f t="shared" si="100"/>
        <v>0</v>
      </c>
      <c r="DY70" s="307">
        <f t="shared" si="73"/>
        <v>0</v>
      </c>
    </row>
    <row r="71" spans="1:129" ht="18" customHeight="1" x14ac:dyDescent="0.3">
      <c r="B71" s="84" t="s">
        <v>402</v>
      </c>
      <c r="C71" s="54" t="s">
        <v>714</v>
      </c>
      <c r="D71" s="262">
        <f t="shared" si="101"/>
        <v>210943.04321910115</v>
      </c>
      <c r="E71" s="55">
        <f>SUM(E52:E69)*0.1</f>
        <v>5551.1327162921352</v>
      </c>
      <c r="F71" s="263"/>
      <c r="G71" s="263" t="s">
        <v>31</v>
      </c>
      <c r="H71" s="56"/>
      <c r="I71" s="56" t="s">
        <v>58</v>
      </c>
      <c r="J71" s="265">
        <v>1</v>
      </c>
      <c r="K71" s="264"/>
      <c r="L71" s="57"/>
      <c r="M71" s="49">
        <v>1</v>
      </c>
      <c r="N71" s="214">
        <v>1</v>
      </c>
      <c r="O71" s="8">
        <f>$D71*M71*N71</f>
        <v>210943.04321910115</v>
      </c>
      <c r="P71" s="50">
        <f t="shared" si="168"/>
        <v>5551.1327162921352</v>
      </c>
      <c r="R71" s="49">
        <f t="shared" si="103"/>
        <v>1</v>
      </c>
      <c r="S71" s="201">
        <f t="shared" si="104"/>
        <v>1</v>
      </c>
      <c r="T71" s="8">
        <f>$D71*R71*S71</f>
        <v>210943.04321910115</v>
      </c>
      <c r="U71" s="50">
        <f t="shared" si="75"/>
        <v>5551.1327162921352</v>
      </c>
      <c r="W71" s="49">
        <f t="shared" si="105"/>
        <v>1</v>
      </c>
      <c r="X71" s="201">
        <f t="shared" si="106"/>
        <v>1</v>
      </c>
      <c r="Y71" s="8">
        <f>$D71*W71*X71</f>
        <v>210943.04321910115</v>
      </c>
      <c r="Z71" s="50">
        <f t="shared" si="76"/>
        <v>5551.1327162921352</v>
      </c>
      <c r="AB71" s="49">
        <f t="shared" si="107"/>
        <v>1</v>
      </c>
      <c r="AC71" s="201">
        <f t="shared" si="108"/>
        <v>1</v>
      </c>
      <c r="AD71" s="8">
        <f>$D71*AB71*AC71</f>
        <v>210943.04321910115</v>
      </c>
      <c r="AE71" s="50">
        <f t="shared" si="77"/>
        <v>5551.1327162921352</v>
      </c>
      <c r="AG71" s="49">
        <f t="shared" si="109"/>
        <v>1</v>
      </c>
      <c r="AH71" s="201">
        <f t="shared" si="110"/>
        <v>1</v>
      </c>
      <c r="AI71" s="8">
        <f>$D71*AG71*AH71</f>
        <v>210943.04321910115</v>
      </c>
      <c r="AJ71" s="50">
        <f t="shared" si="78"/>
        <v>5551.1327162921352</v>
      </c>
      <c r="AL71" s="49">
        <f t="shared" si="111"/>
        <v>1</v>
      </c>
      <c r="AM71" s="201">
        <f t="shared" si="112"/>
        <v>1</v>
      </c>
      <c r="AN71" s="8">
        <f>$D71*AL71*AM71</f>
        <v>210943.04321910115</v>
      </c>
      <c r="AO71" s="50">
        <f t="shared" si="79"/>
        <v>5551.1327162921352</v>
      </c>
      <c r="AQ71" s="49">
        <f t="shared" si="113"/>
        <v>1</v>
      </c>
      <c r="AR71" s="201">
        <f t="shared" si="114"/>
        <v>1</v>
      </c>
      <c r="AS71" s="8">
        <f>$D71*AQ71*AR71</f>
        <v>210943.04321910115</v>
      </c>
      <c r="AT71" s="50">
        <f t="shared" si="80"/>
        <v>5551.1327162921352</v>
      </c>
      <c r="AV71" s="49">
        <f t="shared" si="115"/>
        <v>1</v>
      </c>
      <c r="AW71" s="201">
        <f t="shared" si="116"/>
        <v>1</v>
      </c>
      <c r="AX71" s="8">
        <f>$D71*AV71*AW71</f>
        <v>210943.04321910115</v>
      </c>
      <c r="AY71" s="50">
        <f t="shared" si="81"/>
        <v>5551.1327162921352</v>
      </c>
      <c r="BA71" s="49">
        <f t="shared" si="117"/>
        <v>1</v>
      </c>
      <c r="BB71" s="201">
        <f t="shared" si="118"/>
        <v>1</v>
      </c>
      <c r="BC71" s="8">
        <f>$D71*BA71*BB71</f>
        <v>210943.04321910115</v>
      </c>
      <c r="BD71" s="50">
        <f t="shared" si="82"/>
        <v>5551.1327162921352</v>
      </c>
      <c r="BF71" s="49">
        <f t="shared" si="119"/>
        <v>1</v>
      </c>
      <c r="BG71" s="201">
        <f t="shared" si="120"/>
        <v>1</v>
      </c>
      <c r="BH71" s="8">
        <f>$D71*BF71*BG71</f>
        <v>210943.04321910115</v>
      </c>
      <c r="BI71" s="50">
        <f t="shared" si="83"/>
        <v>5551.1327162921352</v>
      </c>
      <c r="BK71" s="49">
        <f t="shared" si="121"/>
        <v>1</v>
      </c>
      <c r="BL71" s="201">
        <f t="shared" si="122"/>
        <v>1</v>
      </c>
      <c r="BM71" s="8">
        <f>$D71*BK71*BL71</f>
        <v>210943.04321910115</v>
      </c>
      <c r="BN71" s="50">
        <f t="shared" si="84"/>
        <v>5551.1327162921352</v>
      </c>
      <c r="BP71" s="49">
        <f t="shared" si="123"/>
        <v>1</v>
      </c>
      <c r="BQ71" s="44">
        <f t="shared" si="124"/>
        <v>1</v>
      </c>
      <c r="BR71" s="8">
        <f>$D71*BP71*BQ71</f>
        <v>210943.04321910115</v>
      </c>
      <c r="BS71" s="50">
        <f t="shared" si="85"/>
        <v>5551.1327162921352</v>
      </c>
      <c r="BU71" s="49">
        <f t="shared" si="125"/>
        <v>1</v>
      </c>
      <c r="BV71" s="44">
        <f t="shared" si="126"/>
        <v>1</v>
      </c>
      <c r="BW71" s="8">
        <f>$D71*BU71*BV71</f>
        <v>210943.04321910115</v>
      </c>
      <c r="BX71" s="50">
        <f t="shared" si="86"/>
        <v>5551.1327162921352</v>
      </c>
      <c r="BZ71" s="49">
        <f t="shared" si="127"/>
        <v>1</v>
      </c>
      <c r="CA71" s="44">
        <f t="shared" si="128"/>
        <v>1</v>
      </c>
      <c r="CB71" s="8">
        <f>$D71*BZ71*CA71</f>
        <v>210943.04321910115</v>
      </c>
      <c r="CC71" s="50">
        <f t="shared" si="87"/>
        <v>5551.1327162921352</v>
      </c>
      <c r="CE71" s="49">
        <f t="shared" si="129"/>
        <v>1</v>
      </c>
      <c r="CF71" s="44">
        <f t="shared" si="130"/>
        <v>1</v>
      </c>
      <c r="CG71" s="8">
        <f>$D71*CE71*CF71</f>
        <v>210943.04321910115</v>
      </c>
      <c r="CH71" s="50">
        <f t="shared" si="88"/>
        <v>5551.1327162921352</v>
      </c>
      <c r="CJ71" s="49">
        <f t="shared" si="131"/>
        <v>1</v>
      </c>
      <c r="CK71" s="44">
        <f t="shared" si="132"/>
        <v>1</v>
      </c>
      <c r="CL71" s="8">
        <f>$D71*CJ71*CK71</f>
        <v>210943.04321910115</v>
      </c>
      <c r="CM71" s="50">
        <f t="shared" si="89"/>
        <v>5551.1327162921352</v>
      </c>
      <c r="CO71" s="49">
        <f t="shared" si="133"/>
        <v>1</v>
      </c>
      <c r="CP71" s="44">
        <f t="shared" si="134"/>
        <v>1</v>
      </c>
      <c r="CQ71" s="8">
        <f>$D71*CO71*CP71</f>
        <v>210943.04321910115</v>
      </c>
      <c r="CR71" s="50">
        <f t="shared" si="90"/>
        <v>5551.1327162921352</v>
      </c>
      <c r="CT71" s="49">
        <f t="shared" si="135"/>
        <v>1</v>
      </c>
      <c r="CU71" s="44">
        <f t="shared" si="136"/>
        <v>1</v>
      </c>
      <c r="CV71" s="8">
        <f>$D71*CT71*CU71</f>
        <v>210943.04321910115</v>
      </c>
      <c r="CW71" s="50">
        <f t="shared" si="91"/>
        <v>5551.1327162921352</v>
      </c>
      <c r="CY71" s="49">
        <f t="shared" si="137"/>
        <v>1</v>
      </c>
      <c r="CZ71" s="44">
        <f t="shared" si="138"/>
        <v>1</v>
      </c>
      <c r="DA71" s="8">
        <f>$D71*CY71*CZ71</f>
        <v>210943.04321910115</v>
      </c>
      <c r="DB71" s="50">
        <f t="shared" si="92"/>
        <v>5551.1327162921352</v>
      </c>
      <c r="DD71" s="49">
        <f t="shared" si="139"/>
        <v>1</v>
      </c>
      <c r="DE71" s="44">
        <f t="shared" si="140"/>
        <v>1</v>
      </c>
      <c r="DF71" s="8">
        <f>$D71*DD71*DE71</f>
        <v>210943.04321910115</v>
      </c>
      <c r="DG71" s="50">
        <f t="shared" si="93"/>
        <v>5551.1327162921352</v>
      </c>
      <c r="DI71" s="49">
        <f t="shared" si="141"/>
        <v>1</v>
      </c>
      <c r="DJ71" s="44">
        <f t="shared" si="142"/>
        <v>1</v>
      </c>
      <c r="DK71" s="8">
        <f>$D71*DI71*DJ71</f>
        <v>210943.04321910115</v>
      </c>
      <c r="DL71" s="50">
        <f t="shared" si="94"/>
        <v>5551.1327162921352</v>
      </c>
      <c r="DN71" s="49">
        <f t="shared" si="143"/>
        <v>1</v>
      </c>
      <c r="DO71" s="44">
        <f t="shared" si="144"/>
        <v>1</v>
      </c>
      <c r="DP71" s="8">
        <f>$D71*DN71*DO71</f>
        <v>210943.04321910115</v>
      </c>
      <c r="DQ71" s="50">
        <f t="shared" si="95"/>
        <v>5551.1327162921352</v>
      </c>
      <c r="DS71" s="51">
        <f t="shared" si="96"/>
        <v>4640746.9508202244</v>
      </c>
      <c r="DT71" s="8">
        <f t="shared" si="98"/>
        <v>122124.91975842696</v>
      </c>
      <c r="DU71" s="52">
        <v>0</v>
      </c>
      <c r="DV71" s="8">
        <f t="shared" si="99"/>
        <v>0</v>
      </c>
      <c r="DW71" s="52">
        <f t="shared" si="169"/>
        <v>4640746.9508202244</v>
      </c>
      <c r="DX71" s="52">
        <f t="shared" si="100"/>
        <v>122124.91975842696</v>
      </c>
      <c r="DY71" s="307" t="str">
        <f t="shared" si="73"/>
        <v>Operating and maintenance costs</v>
      </c>
    </row>
    <row r="72" spans="1:129" ht="18" customHeight="1" thickBot="1" x14ac:dyDescent="0.35">
      <c r="B72" s="61"/>
      <c r="C72" s="67"/>
      <c r="D72" s="239"/>
      <c r="E72" s="55"/>
      <c r="F72" s="55"/>
      <c r="G72" s="55"/>
      <c r="H72" s="56"/>
      <c r="I72" s="56"/>
      <c r="J72" s="68"/>
      <c r="K72" s="56"/>
      <c r="L72" s="57"/>
      <c r="M72" s="69"/>
      <c r="N72" s="216"/>
      <c r="O72" s="8"/>
      <c r="P72" s="8"/>
      <c r="Q72" s="52"/>
      <c r="R72" s="69"/>
      <c r="S72" s="205"/>
      <c r="T72" s="8"/>
      <c r="U72" s="8"/>
      <c r="V72" s="52"/>
      <c r="W72" s="69"/>
      <c r="X72" s="69"/>
      <c r="Y72" s="8"/>
      <c r="Z72" s="8"/>
      <c r="AA72" s="10"/>
      <c r="AB72" s="69"/>
      <c r="AC72" s="69"/>
      <c r="AD72" s="8"/>
      <c r="AE72" s="8"/>
      <c r="AG72" s="69"/>
      <c r="AH72" s="69"/>
      <c r="AI72" s="8"/>
      <c r="AJ72" s="8"/>
      <c r="AL72" s="69"/>
      <c r="AM72" s="69"/>
      <c r="AN72" s="8"/>
      <c r="AO72" s="8"/>
      <c r="AQ72" s="69"/>
      <c r="AR72" s="69"/>
      <c r="AS72" s="8"/>
      <c r="AT72" s="8"/>
      <c r="AV72" s="69"/>
      <c r="AW72" s="69"/>
      <c r="AX72" s="8"/>
      <c r="AY72" s="8"/>
      <c r="BA72" s="69"/>
      <c r="BB72" s="69"/>
      <c r="BC72" s="8"/>
      <c r="BD72" s="8"/>
      <c r="BF72" s="69"/>
      <c r="BG72" s="69"/>
      <c r="BH72" s="8"/>
      <c r="BI72" s="8"/>
      <c r="BK72" s="69"/>
      <c r="BL72" s="69"/>
      <c r="BM72" s="8"/>
      <c r="BN72" s="8"/>
      <c r="BP72" s="69"/>
      <c r="BQ72" s="69"/>
      <c r="BR72" s="8"/>
      <c r="BS72" s="8"/>
      <c r="BU72" s="69"/>
      <c r="BV72" s="69"/>
      <c r="BW72" s="8"/>
      <c r="BX72" s="8"/>
      <c r="BZ72" s="69"/>
      <c r="CA72" s="69"/>
      <c r="CB72" s="8"/>
      <c r="CC72" s="8"/>
      <c r="CE72" s="69"/>
      <c r="CF72" s="69"/>
      <c r="CG72" s="8"/>
      <c r="CH72" s="8"/>
      <c r="CJ72" s="69"/>
      <c r="CK72" s="69"/>
      <c r="CL72" s="8"/>
      <c r="CM72" s="8"/>
      <c r="CO72" s="69"/>
      <c r="CP72" s="69"/>
      <c r="CQ72" s="8"/>
      <c r="CR72" s="8"/>
      <c r="CT72" s="69"/>
      <c r="CU72" s="69"/>
      <c r="CV72" s="8"/>
      <c r="CW72" s="8"/>
      <c r="CY72" s="69"/>
      <c r="CZ72" s="69"/>
      <c r="DA72" s="8"/>
      <c r="DB72" s="8"/>
      <c r="DD72" s="69"/>
      <c r="DE72" s="69"/>
      <c r="DF72" s="8"/>
      <c r="DG72" s="8"/>
      <c r="DI72" s="69"/>
      <c r="DJ72" s="69"/>
      <c r="DK72" s="8"/>
      <c r="DL72" s="8"/>
      <c r="DN72" s="69"/>
      <c r="DO72" s="69"/>
      <c r="DP72" s="8"/>
      <c r="DQ72" s="8"/>
      <c r="DS72" s="51">
        <f t="shared" si="96"/>
        <v>0</v>
      </c>
      <c r="DT72" s="70"/>
      <c r="DU72" s="70"/>
      <c r="DV72" s="70"/>
      <c r="DW72" s="70"/>
      <c r="DX72" s="52">
        <f t="shared" si="100"/>
        <v>0</v>
      </c>
      <c r="DY72" s="307">
        <f t="shared" si="73"/>
        <v>0</v>
      </c>
    </row>
    <row r="73" spans="1:129" s="72" customFormat="1" ht="32.4" customHeight="1" thickBot="1" x14ac:dyDescent="0.35">
      <c r="B73" s="275" t="s">
        <v>61</v>
      </c>
      <c r="C73" s="276" t="str">
        <f>B49</f>
        <v>Infrastructure (insectario)</v>
      </c>
      <c r="D73" s="242"/>
      <c r="E73" s="73"/>
      <c r="F73" s="73"/>
      <c r="G73" s="73"/>
      <c r="H73" s="73"/>
      <c r="I73" s="73"/>
      <c r="J73" s="74"/>
      <c r="K73" s="73"/>
      <c r="L73" s="75"/>
      <c r="M73" s="277">
        <f>O18</f>
        <v>2015</v>
      </c>
      <c r="N73" s="278"/>
      <c r="O73" s="76">
        <f>SUM(O50:O71)</f>
        <v>292894.55845168541</v>
      </c>
      <c r="P73" s="77">
        <f>SUM(P50:P71)</f>
        <v>7707.7515382022475</v>
      </c>
      <c r="Q73" s="78"/>
      <c r="R73" s="277">
        <f>T18</f>
        <v>2016</v>
      </c>
      <c r="S73" s="279"/>
      <c r="T73" s="76">
        <f>SUM(T50:T71)</f>
        <v>292894.55845168541</v>
      </c>
      <c r="U73" s="77">
        <f>SUM(U50:U71)</f>
        <v>7707.7515382022475</v>
      </c>
      <c r="V73" s="78"/>
      <c r="W73" s="277">
        <f>Y18</f>
        <v>2017</v>
      </c>
      <c r="X73" s="277"/>
      <c r="Y73" s="76">
        <f>SUM(Y50:Y71)</f>
        <v>292894.55845168541</v>
      </c>
      <c r="Z73" s="77">
        <f>SUM(Z50:Z71)</f>
        <v>7707.7515382022475</v>
      </c>
      <c r="AA73" s="79"/>
      <c r="AB73" s="277">
        <f>AD18</f>
        <v>2018</v>
      </c>
      <c r="AC73" s="277"/>
      <c r="AD73" s="76">
        <f>SUM(AD50:AD71)</f>
        <v>292894.55845168541</v>
      </c>
      <c r="AE73" s="77">
        <f>SUM(AE50:AE71)</f>
        <v>7707.7515382022475</v>
      </c>
      <c r="AG73" s="277">
        <f>AI18</f>
        <v>2019</v>
      </c>
      <c r="AH73" s="277"/>
      <c r="AI73" s="76">
        <f>SUM(AI50:AI71)</f>
        <v>292894.55845168541</v>
      </c>
      <c r="AJ73" s="77">
        <f>SUM(AJ50:AJ71)</f>
        <v>7707.7515382022475</v>
      </c>
      <c r="AL73" s="277">
        <f>AN18</f>
        <v>2020</v>
      </c>
      <c r="AM73" s="277"/>
      <c r="AN73" s="76">
        <f>SUM(AN50:AN71)</f>
        <v>292894.55845168541</v>
      </c>
      <c r="AO73" s="77">
        <f>SUM(AO50:AO71)</f>
        <v>7707.7515382022475</v>
      </c>
      <c r="AQ73" s="277">
        <f>AS18</f>
        <v>2021</v>
      </c>
      <c r="AR73" s="277"/>
      <c r="AS73" s="76">
        <f>SUM(AS50:AS71)</f>
        <v>292894.55845168541</v>
      </c>
      <c r="AT73" s="77">
        <f>SUM(AT50:AT71)</f>
        <v>7707.7515382022475</v>
      </c>
      <c r="AV73" s="277">
        <f>AX18</f>
        <v>2022</v>
      </c>
      <c r="AW73" s="277"/>
      <c r="AX73" s="76">
        <f>SUM(AX50:AX71)</f>
        <v>292894.55845168541</v>
      </c>
      <c r="AY73" s="77">
        <f>SUM(AY50:AY71)</f>
        <v>7707.7515382022475</v>
      </c>
      <c r="BA73" s="277">
        <f>BC18</f>
        <v>2023</v>
      </c>
      <c r="BB73" s="277"/>
      <c r="BC73" s="76">
        <f>SUM(BC50:BC71)</f>
        <v>292894.55845168541</v>
      </c>
      <c r="BD73" s="77">
        <f>SUM(BD50:BD71)</f>
        <v>7707.7515382022475</v>
      </c>
      <c r="BF73" s="277">
        <f>BH18</f>
        <v>2024</v>
      </c>
      <c r="BG73" s="277"/>
      <c r="BH73" s="76">
        <f>SUM(BH50:BH71)</f>
        <v>292894.55845168541</v>
      </c>
      <c r="BI73" s="77">
        <f>SUM(BI50:BI71)</f>
        <v>7707.7515382022475</v>
      </c>
      <c r="BK73" s="277">
        <f>BM18</f>
        <v>2025</v>
      </c>
      <c r="BL73" s="277"/>
      <c r="BM73" s="76">
        <f>SUM(BM50:BM71)</f>
        <v>292894.55845168541</v>
      </c>
      <c r="BN73" s="77">
        <f>SUM(BN50:BN71)</f>
        <v>7707.7515382022475</v>
      </c>
      <c r="BP73" s="277">
        <f>BR18</f>
        <v>2026</v>
      </c>
      <c r="BQ73" s="277"/>
      <c r="BR73" s="76">
        <f>SUM(BR50:BR71)</f>
        <v>292894.55845168541</v>
      </c>
      <c r="BS73" s="77">
        <f>SUM(BS50:BS71)</f>
        <v>7707.7515382022475</v>
      </c>
      <c r="BU73" s="277">
        <f>BW18</f>
        <v>2027</v>
      </c>
      <c r="BV73" s="277"/>
      <c r="BW73" s="76">
        <f>SUM(BW50:BW71)</f>
        <v>292894.55845168541</v>
      </c>
      <c r="BX73" s="77">
        <f>SUM(BX50:BX71)</f>
        <v>7707.7515382022475</v>
      </c>
      <c r="BZ73" s="277">
        <f>CB18</f>
        <v>2028</v>
      </c>
      <c r="CA73" s="277"/>
      <c r="CB73" s="76">
        <f>SUM(CB50:CB71)</f>
        <v>292894.55845168541</v>
      </c>
      <c r="CC73" s="77">
        <f>SUM(CC50:CC71)</f>
        <v>7707.7515382022475</v>
      </c>
      <c r="CE73" s="277">
        <f>CG18</f>
        <v>2029</v>
      </c>
      <c r="CF73" s="277"/>
      <c r="CG73" s="76">
        <f>SUM(CG50:CG71)</f>
        <v>292894.55845168541</v>
      </c>
      <c r="CH73" s="77">
        <f>SUM(CH50:CH71)</f>
        <v>7707.7515382022475</v>
      </c>
      <c r="CJ73" s="277">
        <f>CL18</f>
        <v>2030</v>
      </c>
      <c r="CK73" s="277"/>
      <c r="CL73" s="76">
        <f>SUM(CL50:CL71)</f>
        <v>292894.55845168541</v>
      </c>
      <c r="CM73" s="77">
        <f>SUM(CM50:CM71)</f>
        <v>7707.7515382022475</v>
      </c>
      <c r="CO73" s="277">
        <f>CQ18</f>
        <v>2031</v>
      </c>
      <c r="CP73" s="277"/>
      <c r="CQ73" s="76">
        <f>SUM(CQ50:CQ71)</f>
        <v>292894.55845168541</v>
      </c>
      <c r="CR73" s="77">
        <f>SUM(CR50:CR71)</f>
        <v>7707.7515382022475</v>
      </c>
      <c r="CT73" s="277">
        <f>CV18</f>
        <v>2032</v>
      </c>
      <c r="CU73" s="277"/>
      <c r="CV73" s="76">
        <f>SUM(CV50:CV71)</f>
        <v>292894.55845168541</v>
      </c>
      <c r="CW73" s="77">
        <f>SUM(CW50:CW71)</f>
        <v>7707.7515382022475</v>
      </c>
      <c r="CY73" s="277">
        <f>DA18</f>
        <v>2033</v>
      </c>
      <c r="CZ73" s="277"/>
      <c r="DA73" s="76">
        <f>SUM(DA50:DA71)</f>
        <v>292894.55845168541</v>
      </c>
      <c r="DB73" s="77">
        <f>SUM(DB50:DB71)</f>
        <v>7707.7515382022475</v>
      </c>
      <c r="DD73" s="277">
        <f>DF18</f>
        <v>2034</v>
      </c>
      <c r="DE73" s="277"/>
      <c r="DF73" s="76">
        <f>SUM(DF50:DF71)</f>
        <v>292894.55845168541</v>
      </c>
      <c r="DG73" s="77">
        <f>SUM(DG50:DG71)</f>
        <v>7707.7515382022475</v>
      </c>
      <c r="DI73" s="277">
        <f>DK18</f>
        <v>2035</v>
      </c>
      <c r="DJ73" s="277"/>
      <c r="DK73" s="76">
        <f>SUM(DK50:DK71)</f>
        <v>292894.55845168541</v>
      </c>
      <c r="DL73" s="77">
        <f>SUM(DL50:DL71)</f>
        <v>7707.7515382022475</v>
      </c>
      <c r="DN73" s="277">
        <f>DP18</f>
        <v>2036</v>
      </c>
      <c r="DO73" s="277"/>
      <c r="DP73" s="76">
        <f>SUM(DP50:DP71)</f>
        <v>292894.55845168541</v>
      </c>
      <c r="DQ73" s="77">
        <f>SUM(DQ50:DQ71)</f>
        <v>7707.7515382022475</v>
      </c>
      <c r="DS73" s="80">
        <f t="shared" ref="DS73:DW73" si="170">SUM(DS50:DS71)</f>
        <v>6443680.2859370783</v>
      </c>
      <c r="DT73" s="77">
        <f t="shared" si="170"/>
        <v>169570.53384044944</v>
      </c>
      <c r="DU73" s="77">
        <f t="shared" si="170"/>
        <v>0</v>
      </c>
      <c r="DV73" s="77">
        <f t="shared" si="170"/>
        <v>0</v>
      </c>
      <c r="DW73" s="77">
        <f t="shared" si="170"/>
        <v>6443680.2859370783</v>
      </c>
      <c r="DX73" s="77">
        <f>SUM(P73+U73+Z73+AE73+AJ73+AO73+AT73+AY73+BD73+BI73+BN73+BS73+BX73+CC73+CH73+CM73+CR73+CW73+DB73+DG73+DL73+DQ73)</f>
        <v>169570.53384044953</v>
      </c>
      <c r="DY73" s="314" t="s">
        <v>53</v>
      </c>
    </row>
    <row r="74" spans="1:129" x14ac:dyDescent="0.3">
      <c r="O74" s="280" t="s">
        <v>17</v>
      </c>
      <c r="P74" s="281" t="s">
        <v>18</v>
      </c>
      <c r="T74" s="280" t="s">
        <v>17</v>
      </c>
      <c r="U74" s="281" t="s">
        <v>18</v>
      </c>
      <c r="Y74" s="280" t="s">
        <v>17</v>
      </c>
      <c r="Z74" s="281" t="s">
        <v>18</v>
      </c>
      <c r="AD74" s="280" t="s">
        <v>17</v>
      </c>
      <c r="AE74" s="281" t="s">
        <v>18</v>
      </c>
      <c r="AI74" s="280" t="s">
        <v>17</v>
      </c>
      <c r="AJ74" s="281" t="s">
        <v>18</v>
      </c>
      <c r="AN74" s="280" t="s">
        <v>17</v>
      </c>
      <c r="AO74" s="281" t="s">
        <v>18</v>
      </c>
      <c r="AS74" s="280" t="s">
        <v>17</v>
      </c>
      <c r="AT74" s="281" t="s">
        <v>18</v>
      </c>
      <c r="AX74" s="280" t="s">
        <v>17</v>
      </c>
      <c r="AY74" s="281" t="s">
        <v>18</v>
      </c>
      <c r="BC74" s="280" t="s">
        <v>17</v>
      </c>
      <c r="BD74" s="281" t="s">
        <v>18</v>
      </c>
      <c r="BH74" s="280" t="s">
        <v>17</v>
      </c>
      <c r="BI74" s="281" t="s">
        <v>18</v>
      </c>
      <c r="BM74" s="280" t="s">
        <v>17</v>
      </c>
      <c r="BN74" s="281" t="s">
        <v>18</v>
      </c>
      <c r="BR74" s="280" t="s">
        <v>17</v>
      </c>
      <c r="BS74" s="281" t="s">
        <v>18</v>
      </c>
      <c r="BW74" s="280" t="s">
        <v>17</v>
      </c>
      <c r="BX74" s="281" t="s">
        <v>18</v>
      </c>
      <c r="CB74" s="280" t="s">
        <v>17</v>
      </c>
      <c r="CC74" s="281" t="s">
        <v>18</v>
      </c>
      <c r="CG74" s="280" t="s">
        <v>17</v>
      </c>
      <c r="CH74" s="281" t="s">
        <v>18</v>
      </c>
      <c r="CL74" s="280" t="s">
        <v>17</v>
      </c>
      <c r="CM74" s="281" t="s">
        <v>18</v>
      </c>
      <c r="CQ74" s="280" t="s">
        <v>17</v>
      </c>
      <c r="CR74" s="281" t="s">
        <v>18</v>
      </c>
      <c r="CV74" s="280" t="s">
        <v>17</v>
      </c>
      <c r="CW74" s="281" t="s">
        <v>18</v>
      </c>
      <c r="DA74" s="280" t="s">
        <v>17</v>
      </c>
      <c r="DB74" s="281" t="s">
        <v>18</v>
      </c>
      <c r="DF74" s="280" t="s">
        <v>17</v>
      </c>
      <c r="DG74" s="281" t="s">
        <v>18</v>
      </c>
      <c r="DK74" s="280" t="s">
        <v>17</v>
      </c>
      <c r="DL74" s="281" t="s">
        <v>18</v>
      </c>
      <c r="DP74" s="280" t="s">
        <v>17</v>
      </c>
      <c r="DQ74" s="281" t="s">
        <v>18</v>
      </c>
      <c r="DS74" s="280" t="s">
        <v>17</v>
      </c>
      <c r="DT74" s="281" t="s">
        <v>18</v>
      </c>
      <c r="DU74" s="280" t="s">
        <v>17</v>
      </c>
      <c r="DV74" s="281" t="s">
        <v>18</v>
      </c>
      <c r="DW74" s="280" t="s">
        <v>17</v>
      </c>
      <c r="DX74" s="281" t="s">
        <v>18</v>
      </c>
    </row>
    <row r="77" spans="1:129" ht="26.4" customHeight="1" x14ac:dyDescent="0.3">
      <c r="H77" s="2"/>
      <c r="I77" s="2"/>
      <c r="K77" s="2"/>
      <c r="M77" s="81"/>
      <c r="N77" s="217"/>
      <c r="O77" s="282"/>
      <c r="P77" s="83"/>
      <c r="Q77" s="22"/>
      <c r="R77" s="81"/>
      <c r="S77" s="206"/>
      <c r="T77" s="282"/>
      <c r="U77" s="83"/>
      <c r="V77" s="22"/>
      <c r="W77" s="81"/>
      <c r="X77" s="82"/>
      <c r="Y77" s="282"/>
      <c r="Z77" s="83"/>
      <c r="AA77" s="23"/>
      <c r="AB77" s="81"/>
      <c r="AC77" s="82"/>
      <c r="AD77" s="282"/>
      <c r="AE77" s="83"/>
      <c r="AG77" s="81"/>
      <c r="AH77" s="82"/>
      <c r="AI77" s="282"/>
      <c r="AJ77" s="83"/>
      <c r="AL77" s="81"/>
      <c r="AM77" s="82"/>
      <c r="AN77" s="282"/>
      <c r="AO77" s="83"/>
      <c r="AQ77" s="81"/>
      <c r="AR77" s="82"/>
      <c r="AS77" s="282"/>
      <c r="AT77" s="83"/>
      <c r="AV77" s="81"/>
      <c r="AW77" s="82"/>
      <c r="AX77" s="282"/>
      <c r="AY77" s="83"/>
      <c r="BA77" s="81"/>
      <c r="BB77" s="82"/>
      <c r="BC77" s="282"/>
      <c r="BD77" s="83"/>
      <c r="BF77" s="81"/>
      <c r="BG77" s="82"/>
      <c r="BH77" s="282"/>
      <c r="BI77" s="83"/>
      <c r="BK77" s="81"/>
      <c r="BL77" s="82"/>
      <c r="BM77" s="282"/>
      <c r="BN77" s="83"/>
      <c r="BP77" s="81"/>
      <c r="BQ77" s="82"/>
      <c r="BR77" s="282"/>
      <c r="BS77" s="83"/>
      <c r="BU77" s="81"/>
      <c r="BV77" s="82"/>
      <c r="BW77" s="282"/>
      <c r="BX77" s="83"/>
      <c r="BZ77" s="81"/>
      <c r="CA77" s="82"/>
      <c r="CB77" s="282"/>
      <c r="CC77" s="83"/>
      <c r="CE77" s="81"/>
      <c r="CF77" s="82"/>
      <c r="CG77" s="282"/>
      <c r="CH77" s="83"/>
      <c r="CJ77" s="81"/>
      <c r="CK77" s="82"/>
      <c r="CL77" s="282"/>
      <c r="CM77" s="83"/>
      <c r="CO77" s="81"/>
      <c r="CP77" s="82"/>
      <c r="CQ77" s="282"/>
      <c r="CR77" s="83"/>
      <c r="CT77" s="81"/>
      <c r="CU77" s="82"/>
      <c r="CV77" s="282"/>
      <c r="CW77" s="83"/>
      <c r="CY77" s="81"/>
      <c r="CZ77" s="82"/>
      <c r="DA77" s="282"/>
      <c r="DB77" s="83"/>
      <c r="DD77" s="81"/>
      <c r="DE77" s="82"/>
      <c r="DF77" s="282"/>
      <c r="DG77" s="83"/>
      <c r="DI77" s="81"/>
      <c r="DJ77" s="82"/>
      <c r="DK77" s="282"/>
      <c r="DL77" s="83"/>
      <c r="DN77" s="81"/>
      <c r="DO77" s="82"/>
      <c r="DP77" s="282"/>
      <c r="DQ77" s="83"/>
      <c r="DS77" s="605" t="s">
        <v>12</v>
      </c>
      <c r="DT77" s="606"/>
      <c r="DU77" s="605" t="s">
        <v>13</v>
      </c>
      <c r="DV77" s="606"/>
      <c r="DW77" s="603" t="s">
        <v>14</v>
      </c>
      <c r="DX77" s="604"/>
    </row>
    <row r="78" spans="1:129" ht="15" thickBot="1" x14ac:dyDescent="0.35">
      <c r="H78" s="2"/>
      <c r="I78" s="2"/>
      <c r="K78" s="2"/>
      <c r="M78" s="30" t="s">
        <v>15</v>
      </c>
      <c r="N78" s="211" t="s">
        <v>16</v>
      </c>
      <c r="O78" s="31" t="s">
        <v>17</v>
      </c>
      <c r="P78" s="32" t="s">
        <v>18</v>
      </c>
      <c r="Q78" s="22"/>
      <c r="R78" s="30" t="s">
        <v>15</v>
      </c>
      <c r="S78" s="31" t="s">
        <v>16</v>
      </c>
      <c r="T78" s="31" t="s">
        <v>17</v>
      </c>
      <c r="U78" s="32" t="s">
        <v>18</v>
      </c>
      <c r="V78" s="22"/>
      <c r="W78" s="30" t="s">
        <v>15</v>
      </c>
      <c r="X78" s="31" t="s">
        <v>16</v>
      </c>
      <c r="Y78" s="31" t="s">
        <v>17</v>
      </c>
      <c r="Z78" s="32" t="s">
        <v>18</v>
      </c>
      <c r="AA78" s="23"/>
      <c r="AB78" s="30" t="s">
        <v>15</v>
      </c>
      <c r="AC78" s="31" t="s">
        <v>16</v>
      </c>
      <c r="AD78" s="31" t="s">
        <v>17</v>
      </c>
      <c r="AE78" s="32" t="s">
        <v>18</v>
      </c>
      <c r="AG78" s="30" t="s">
        <v>15</v>
      </c>
      <c r="AH78" s="31" t="s">
        <v>16</v>
      </c>
      <c r="AI78" s="31" t="s">
        <v>17</v>
      </c>
      <c r="AJ78" s="32" t="s">
        <v>18</v>
      </c>
      <c r="AL78" s="30" t="s">
        <v>15</v>
      </c>
      <c r="AM78" s="31" t="s">
        <v>16</v>
      </c>
      <c r="AN78" s="31" t="s">
        <v>17</v>
      </c>
      <c r="AO78" s="32" t="s">
        <v>18</v>
      </c>
      <c r="AQ78" s="30" t="s">
        <v>15</v>
      </c>
      <c r="AR78" s="31" t="s">
        <v>16</v>
      </c>
      <c r="AS78" s="31" t="s">
        <v>17</v>
      </c>
      <c r="AT78" s="32" t="s">
        <v>18</v>
      </c>
      <c r="AV78" s="30" t="s">
        <v>15</v>
      </c>
      <c r="AW78" s="31" t="s">
        <v>16</v>
      </c>
      <c r="AX78" s="31" t="s">
        <v>17</v>
      </c>
      <c r="AY78" s="32" t="s">
        <v>18</v>
      </c>
      <c r="BA78" s="30" t="s">
        <v>15</v>
      </c>
      <c r="BB78" s="31" t="s">
        <v>16</v>
      </c>
      <c r="BC78" s="31" t="s">
        <v>17</v>
      </c>
      <c r="BD78" s="32" t="s">
        <v>18</v>
      </c>
      <c r="BF78" s="30" t="s">
        <v>15</v>
      </c>
      <c r="BG78" s="31" t="s">
        <v>16</v>
      </c>
      <c r="BH78" s="31" t="s">
        <v>17</v>
      </c>
      <c r="BI78" s="32" t="s">
        <v>18</v>
      </c>
      <c r="BK78" s="30" t="s">
        <v>15</v>
      </c>
      <c r="BL78" s="31" t="s">
        <v>16</v>
      </c>
      <c r="BM78" s="31" t="s">
        <v>17</v>
      </c>
      <c r="BN78" s="32" t="s">
        <v>18</v>
      </c>
      <c r="BP78" s="30" t="s">
        <v>15</v>
      </c>
      <c r="BQ78" s="31" t="s">
        <v>16</v>
      </c>
      <c r="BR78" s="31" t="s">
        <v>17</v>
      </c>
      <c r="BS78" s="32" t="s">
        <v>18</v>
      </c>
      <c r="BU78" s="30" t="s">
        <v>15</v>
      </c>
      <c r="BV78" s="31" t="s">
        <v>16</v>
      </c>
      <c r="BW78" s="31" t="s">
        <v>17</v>
      </c>
      <c r="BX78" s="32" t="s">
        <v>18</v>
      </c>
      <c r="BZ78" s="30" t="s">
        <v>15</v>
      </c>
      <c r="CA78" s="31" t="s">
        <v>16</v>
      </c>
      <c r="CB78" s="31" t="s">
        <v>17</v>
      </c>
      <c r="CC78" s="32" t="s">
        <v>18</v>
      </c>
      <c r="CE78" s="30" t="s">
        <v>15</v>
      </c>
      <c r="CF78" s="31" t="s">
        <v>16</v>
      </c>
      <c r="CG78" s="31" t="s">
        <v>17</v>
      </c>
      <c r="CH78" s="32" t="s">
        <v>18</v>
      </c>
      <c r="CJ78" s="30" t="s">
        <v>15</v>
      </c>
      <c r="CK78" s="31" t="s">
        <v>16</v>
      </c>
      <c r="CL78" s="31" t="s">
        <v>17</v>
      </c>
      <c r="CM78" s="32" t="s">
        <v>18</v>
      </c>
      <c r="CO78" s="30" t="s">
        <v>15</v>
      </c>
      <c r="CP78" s="31" t="s">
        <v>16</v>
      </c>
      <c r="CQ78" s="31" t="s">
        <v>17</v>
      </c>
      <c r="CR78" s="32" t="s">
        <v>18</v>
      </c>
      <c r="CT78" s="30" t="s">
        <v>15</v>
      </c>
      <c r="CU78" s="31" t="s">
        <v>16</v>
      </c>
      <c r="CV78" s="31" t="s">
        <v>17</v>
      </c>
      <c r="CW78" s="32" t="s">
        <v>18</v>
      </c>
      <c r="CY78" s="30" t="s">
        <v>15</v>
      </c>
      <c r="CZ78" s="31" t="s">
        <v>16</v>
      </c>
      <c r="DA78" s="31" t="s">
        <v>17</v>
      </c>
      <c r="DB78" s="32" t="s">
        <v>18</v>
      </c>
      <c r="DD78" s="30" t="s">
        <v>15</v>
      </c>
      <c r="DE78" s="31" t="s">
        <v>16</v>
      </c>
      <c r="DF78" s="31" t="s">
        <v>17</v>
      </c>
      <c r="DG78" s="32" t="s">
        <v>18</v>
      </c>
      <c r="DI78" s="30" t="s">
        <v>15</v>
      </c>
      <c r="DJ78" s="31" t="s">
        <v>16</v>
      </c>
      <c r="DK78" s="31" t="s">
        <v>17</v>
      </c>
      <c r="DL78" s="32" t="s">
        <v>18</v>
      </c>
      <c r="DN78" s="30" t="s">
        <v>15</v>
      </c>
      <c r="DO78" s="31" t="s">
        <v>16</v>
      </c>
      <c r="DP78" s="31" t="s">
        <v>17</v>
      </c>
      <c r="DQ78" s="32" t="s">
        <v>18</v>
      </c>
      <c r="DS78" s="250" t="s">
        <v>17</v>
      </c>
      <c r="DT78" s="251" t="s">
        <v>18</v>
      </c>
      <c r="DU78" s="250" t="s">
        <v>17</v>
      </c>
      <c r="DV78" s="252" t="s">
        <v>18</v>
      </c>
      <c r="DW78" s="253" t="s">
        <v>17</v>
      </c>
      <c r="DX78" s="252" t="s">
        <v>18</v>
      </c>
    </row>
    <row r="79" spans="1:129" s="33" customFormat="1" ht="27" customHeight="1" thickBot="1" x14ac:dyDescent="0.35">
      <c r="B79" s="254" t="s">
        <v>411</v>
      </c>
      <c r="C79" s="255" t="s">
        <v>55</v>
      </c>
      <c r="D79" s="283" t="s">
        <v>21</v>
      </c>
      <c r="E79" s="257" t="s">
        <v>22</v>
      </c>
      <c r="F79" s="257"/>
      <c r="G79" s="257" t="s">
        <v>23</v>
      </c>
      <c r="H79" s="257" t="s">
        <v>24</v>
      </c>
      <c r="I79" s="257" t="s">
        <v>25</v>
      </c>
      <c r="J79" s="258" t="s">
        <v>26</v>
      </c>
      <c r="K79" s="259" t="s">
        <v>27</v>
      </c>
      <c r="M79" s="34"/>
      <c r="N79" s="212"/>
      <c r="O79" s="35"/>
      <c r="P79" s="36"/>
      <c r="Q79" s="37"/>
      <c r="R79" s="34"/>
      <c r="S79" s="35"/>
      <c r="T79" s="35"/>
      <c r="U79" s="36"/>
      <c r="V79" s="37"/>
      <c r="W79" s="34"/>
      <c r="X79" s="35"/>
      <c r="Y79" s="35"/>
      <c r="Z79" s="36"/>
      <c r="AA79" s="37"/>
      <c r="AB79" s="34"/>
      <c r="AC79" s="35"/>
      <c r="AD79" s="35"/>
      <c r="AE79" s="36"/>
      <c r="AG79" s="34"/>
      <c r="AH79" s="35"/>
      <c r="AI79" s="35"/>
      <c r="AJ79" s="36"/>
      <c r="AL79" s="34"/>
      <c r="AM79" s="35"/>
      <c r="AN79" s="35"/>
      <c r="AO79" s="36"/>
      <c r="AQ79" s="34"/>
      <c r="AR79" s="35"/>
      <c r="AS79" s="35"/>
      <c r="AT79" s="36"/>
      <c r="AV79" s="34"/>
      <c r="AW79" s="35"/>
      <c r="AX79" s="35"/>
      <c r="AY79" s="36"/>
      <c r="BA79" s="34"/>
      <c r="BB79" s="35"/>
      <c r="BC79" s="35"/>
      <c r="BD79" s="36"/>
      <c r="BF79" s="34"/>
      <c r="BG79" s="35"/>
      <c r="BH79" s="35"/>
      <c r="BI79" s="36"/>
      <c r="BK79" s="34"/>
      <c r="BL79" s="35"/>
      <c r="BM79" s="35"/>
      <c r="BN79" s="36"/>
      <c r="BP79" s="34"/>
      <c r="BQ79" s="35"/>
      <c r="BR79" s="35"/>
      <c r="BS79" s="36"/>
      <c r="BU79" s="34"/>
      <c r="BV79" s="35"/>
      <c r="BW79" s="35"/>
      <c r="BX79" s="36"/>
      <c r="BZ79" s="34"/>
      <c r="CA79" s="35"/>
      <c r="CB79" s="35"/>
      <c r="CC79" s="36"/>
      <c r="CE79" s="34"/>
      <c r="CF79" s="35"/>
      <c r="CG79" s="35"/>
      <c r="CH79" s="36"/>
      <c r="CJ79" s="34"/>
      <c r="CK79" s="35"/>
      <c r="CL79" s="35"/>
      <c r="CM79" s="36"/>
      <c r="CO79" s="34"/>
      <c r="CP79" s="35"/>
      <c r="CQ79" s="35"/>
      <c r="CR79" s="36"/>
      <c r="CT79" s="34"/>
      <c r="CU79" s="35"/>
      <c r="CV79" s="35"/>
      <c r="CW79" s="36"/>
      <c r="CY79" s="34"/>
      <c r="CZ79" s="35"/>
      <c r="DA79" s="35"/>
      <c r="DB79" s="36"/>
      <c r="DD79" s="34"/>
      <c r="DE79" s="35"/>
      <c r="DF79" s="35"/>
      <c r="DG79" s="36"/>
      <c r="DI79" s="34"/>
      <c r="DJ79" s="35"/>
      <c r="DK79" s="35"/>
      <c r="DL79" s="36"/>
      <c r="DN79" s="34"/>
      <c r="DO79" s="35"/>
      <c r="DP79" s="35"/>
      <c r="DQ79" s="36"/>
      <c r="DS79" s="34"/>
      <c r="DT79" s="36"/>
      <c r="DU79" s="38"/>
      <c r="DV79" s="36"/>
      <c r="DW79" s="38"/>
      <c r="DX79" s="39"/>
      <c r="DY79" s="309" t="str">
        <f t="shared" ref="DY79:DY95" si="171">B79</f>
        <v>Equipment and furniture</v>
      </c>
    </row>
    <row r="80" spans="1:129" ht="19.5" customHeight="1" x14ac:dyDescent="0.3">
      <c r="B80" s="284" t="s">
        <v>67</v>
      </c>
      <c r="C80" s="261"/>
      <c r="D80" s="239"/>
      <c r="E80" s="263"/>
      <c r="F80" s="263"/>
      <c r="G80" s="263"/>
      <c r="H80" s="264"/>
      <c r="I80" s="264"/>
      <c r="J80" s="265"/>
      <c r="K80" s="264"/>
      <c r="L80" s="266"/>
      <c r="M80" s="34"/>
      <c r="N80" s="212"/>
      <c r="O80" s="35"/>
      <c r="P80" s="36"/>
      <c r="Q80" s="37"/>
      <c r="R80" s="34"/>
      <c r="S80" s="35"/>
      <c r="T80" s="35"/>
      <c r="U80" s="36"/>
      <c r="V80" s="37"/>
      <c r="W80" s="34"/>
      <c r="X80" s="35"/>
      <c r="Y80" s="35"/>
      <c r="Z80" s="36"/>
      <c r="AA80" s="37"/>
      <c r="AB80" s="34"/>
      <c r="AC80" s="35"/>
      <c r="AD80" s="35"/>
      <c r="AE80" s="36"/>
      <c r="AG80" s="34"/>
      <c r="AH80" s="35"/>
      <c r="AI80" s="35"/>
      <c r="AJ80" s="36"/>
      <c r="AL80" s="34"/>
      <c r="AM80" s="35"/>
      <c r="AN80" s="35"/>
      <c r="AO80" s="36"/>
      <c r="AQ80" s="34"/>
      <c r="AR80" s="35"/>
      <c r="AS80" s="35"/>
      <c r="AT80" s="36"/>
      <c r="AV80" s="34"/>
      <c r="AW80" s="35"/>
      <c r="AX80" s="35"/>
      <c r="AY80" s="36"/>
      <c r="BA80" s="34"/>
      <c r="BB80" s="35"/>
      <c r="BC80" s="35"/>
      <c r="BD80" s="36"/>
      <c r="BF80" s="34"/>
      <c r="BG80" s="35"/>
      <c r="BH80" s="35"/>
      <c r="BI80" s="36"/>
      <c r="BK80" s="34"/>
      <c r="BL80" s="35"/>
      <c r="BM80" s="35"/>
      <c r="BN80" s="36"/>
      <c r="BP80" s="34"/>
      <c r="BQ80" s="35"/>
      <c r="BR80" s="35"/>
      <c r="BS80" s="36"/>
      <c r="BU80" s="34"/>
      <c r="BV80" s="35"/>
      <c r="BW80" s="35"/>
      <c r="BX80" s="36"/>
      <c r="BZ80" s="34"/>
      <c r="CA80" s="35"/>
      <c r="CB80" s="35"/>
      <c r="CC80" s="36"/>
      <c r="CE80" s="34"/>
      <c r="CF80" s="35"/>
      <c r="CG80" s="35"/>
      <c r="CH80" s="36"/>
      <c r="CJ80" s="34"/>
      <c r="CK80" s="35"/>
      <c r="CL80" s="35"/>
      <c r="CM80" s="36"/>
      <c r="CO80" s="34"/>
      <c r="CP80" s="35"/>
      <c r="CQ80" s="35"/>
      <c r="CR80" s="36"/>
      <c r="CT80" s="34"/>
      <c r="CU80" s="35"/>
      <c r="CV80" s="35"/>
      <c r="CW80" s="36"/>
      <c r="CY80" s="34"/>
      <c r="CZ80" s="35"/>
      <c r="DA80" s="35"/>
      <c r="DB80" s="36"/>
      <c r="DD80" s="34"/>
      <c r="DE80" s="35"/>
      <c r="DF80" s="35"/>
      <c r="DG80" s="36"/>
      <c r="DI80" s="34"/>
      <c r="DJ80" s="35"/>
      <c r="DK80" s="35"/>
      <c r="DL80" s="36"/>
      <c r="DN80" s="34"/>
      <c r="DO80" s="35"/>
      <c r="DP80" s="35"/>
      <c r="DQ80" s="36"/>
      <c r="DS80" s="51">
        <f t="shared" ref="DS80:DS118" si="172">O80+T80+Y80+AD80+AI80+AN80+AS80+AX80+BC80+BH80+BM80+BR80+BW80+CB80+CG80+CL80+CQ80+CV80+DA80+DF80+DK80+DP80</f>
        <v>0</v>
      </c>
      <c r="DT80" s="50">
        <f t="shared" ref="DT80:DT118" si="173">+DS80/$H$3</f>
        <v>0</v>
      </c>
      <c r="DU80" s="52">
        <v>0</v>
      </c>
      <c r="DV80" s="50">
        <f t="shared" ref="DV80:DV118" si="174">+DU80/$H$3</f>
        <v>0</v>
      </c>
      <c r="DW80" s="51">
        <f>+DS80+DU80</f>
        <v>0</v>
      </c>
      <c r="DX80" s="52">
        <f t="shared" ref="DX80:DX118" si="175">+DT80+DV80</f>
        <v>0</v>
      </c>
      <c r="DY80" s="306" t="str">
        <f t="shared" si="171"/>
        <v>Insectary equipment</v>
      </c>
    </row>
    <row r="81" spans="1:129" ht="18" customHeight="1" x14ac:dyDescent="0.3">
      <c r="B81" s="285" t="s">
        <v>412</v>
      </c>
      <c r="C81" s="1">
        <v>1</v>
      </c>
      <c r="D81" s="239">
        <f>E81*$H$3</f>
        <v>14942.966292134832</v>
      </c>
      <c r="E81" s="263">
        <v>393.23595505617976</v>
      </c>
      <c r="F81" s="263"/>
      <c r="G81" s="263" t="s">
        <v>57</v>
      </c>
      <c r="H81" s="267">
        <v>10</v>
      </c>
      <c r="I81" s="267"/>
      <c r="J81" s="265">
        <v>1</v>
      </c>
      <c r="K81" s="264"/>
      <c r="L81" s="266"/>
      <c r="M81" s="49">
        <v>1</v>
      </c>
      <c r="N81" s="214">
        <f>1/H81</f>
        <v>0.1</v>
      </c>
      <c r="O81" s="8">
        <f>$D81*M81*N81</f>
        <v>1494.2966292134834</v>
      </c>
      <c r="P81" s="50">
        <f>O81/$H$3</f>
        <v>39.32359550561798</v>
      </c>
      <c r="R81" s="49">
        <f>M81</f>
        <v>1</v>
      </c>
      <c r="S81" s="201">
        <f>N81</f>
        <v>0.1</v>
      </c>
      <c r="T81" s="8">
        <f>$D81*R81*S81</f>
        <v>1494.2966292134834</v>
      </c>
      <c r="U81" s="50">
        <f>T81/$H$3</f>
        <v>39.32359550561798</v>
      </c>
      <c r="W81" s="49">
        <f>R81</f>
        <v>1</v>
      </c>
      <c r="X81" s="201">
        <f>S81</f>
        <v>0.1</v>
      </c>
      <c r="Y81" s="8">
        <f>$D81*W81*X81</f>
        <v>1494.2966292134834</v>
      </c>
      <c r="Z81" s="50">
        <f>Y81/$H$3</f>
        <v>39.32359550561798</v>
      </c>
      <c r="AB81" s="49">
        <f>W81</f>
        <v>1</v>
      </c>
      <c r="AC81" s="201">
        <f>X81</f>
        <v>0.1</v>
      </c>
      <c r="AD81" s="8">
        <f>$D81*AB81*AC81</f>
        <v>1494.2966292134834</v>
      </c>
      <c r="AE81" s="50">
        <f>AD81/$H$3</f>
        <v>39.32359550561798</v>
      </c>
      <c r="AG81" s="49">
        <f>AB81</f>
        <v>1</v>
      </c>
      <c r="AH81" s="201">
        <f>AC81</f>
        <v>0.1</v>
      </c>
      <c r="AI81" s="8">
        <f>$D81*AG81*AH81</f>
        <v>1494.2966292134834</v>
      </c>
      <c r="AJ81" s="50">
        <f>AI81/$H$3</f>
        <v>39.32359550561798</v>
      </c>
      <c r="AL81" s="49">
        <f>AG81</f>
        <v>1</v>
      </c>
      <c r="AM81" s="201">
        <f>AH81</f>
        <v>0.1</v>
      </c>
      <c r="AN81" s="8">
        <f>$D81*AL81*AM81</f>
        <v>1494.2966292134834</v>
      </c>
      <c r="AO81" s="50">
        <f>AN81/$H$3</f>
        <v>39.32359550561798</v>
      </c>
      <c r="AQ81" s="49">
        <f>AL81</f>
        <v>1</v>
      </c>
      <c r="AR81" s="201">
        <f>AM81</f>
        <v>0.1</v>
      </c>
      <c r="AS81" s="8">
        <f>$D81*AQ81*AR81</f>
        <v>1494.2966292134834</v>
      </c>
      <c r="AT81" s="50">
        <f>AS81/$H$3</f>
        <v>39.32359550561798</v>
      </c>
      <c r="AV81" s="49">
        <f>AQ81</f>
        <v>1</v>
      </c>
      <c r="AW81" s="201">
        <f>AR81</f>
        <v>0.1</v>
      </c>
      <c r="AX81" s="8">
        <f>$D81*AV81*AW81</f>
        <v>1494.2966292134834</v>
      </c>
      <c r="AY81" s="50">
        <f>AX81/$H$3</f>
        <v>39.32359550561798</v>
      </c>
      <c r="BA81" s="49">
        <f>AV81</f>
        <v>1</v>
      </c>
      <c r="BB81" s="201">
        <f>AW81</f>
        <v>0.1</v>
      </c>
      <c r="BC81" s="8">
        <f>$D81*BA81*BB81</f>
        <v>1494.2966292134834</v>
      </c>
      <c r="BD81" s="50">
        <f>BC81/$H$3</f>
        <v>39.32359550561798</v>
      </c>
      <c r="BF81" s="49">
        <f>BA81</f>
        <v>1</v>
      </c>
      <c r="BG81" s="201">
        <f>BB81</f>
        <v>0.1</v>
      </c>
      <c r="BH81" s="8">
        <f>$D81*BF81*BG81</f>
        <v>1494.2966292134834</v>
      </c>
      <c r="BI81" s="50">
        <f>BH81/$H$3</f>
        <v>39.32359550561798</v>
      </c>
      <c r="BK81" s="49">
        <f>BF81</f>
        <v>1</v>
      </c>
      <c r="BL81" s="201">
        <f>BG81</f>
        <v>0.1</v>
      </c>
      <c r="BM81" s="8">
        <f>$D81*BK81*BL81</f>
        <v>1494.2966292134834</v>
      </c>
      <c r="BN81" s="50">
        <f>BM81/$H$3</f>
        <v>39.32359550561798</v>
      </c>
      <c r="BP81" s="49">
        <f>BK81</f>
        <v>1</v>
      </c>
      <c r="BQ81" s="201">
        <f>BL81</f>
        <v>0.1</v>
      </c>
      <c r="BR81" s="8">
        <f>$D81*BP81*BQ81</f>
        <v>1494.2966292134834</v>
      </c>
      <c r="BS81" s="50">
        <f>BR81/$H$3</f>
        <v>39.32359550561798</v>
      </c>
      <c r="BU81" s="49">
        <f>BP81</f>
        <v>1</v>
      </c>
      <c r="BV81" s="201">
        <f>BQ81</f>
        <v>0.1</v>
      </c>
      <c r="BW81" s="8">
        <f>$D81*BU81*BV81</f>
        <v>1494.2966292134834</v>
      </c>
      <c r="BX81" s="50">
        <f>BW81/$H$3</f>
        <v>39.32359550561798</v>
      </c>
      <c r="BZ81" s="49">
        <f>BU81</f>
        <v>1</v>
      </c>
      <c r="CA81" s="201">
        <f>BV81</f>
        <v>0.1</v>
      </c>
      <c r="CB81" s="8">
        <f>$D81*BZ81*CA81</f>
        <v>1494.2966292134834</v>
      </c>
      <c r="CC81" s="50">
        <f>CB81/$H$3</f>
        <v>39.32359550561798</v>
      </c>
      <c r="CE81" s="49">
        <f>BZ81</f>
        <v>1</v>
      </c>
      <c r="CF81" s="201">
        <f>CA81</f>
        <v>0.1</v>
      </c>
      <c r="CG81" s="8">
        <f>$D81*CE81*CF81</f>
        <v>1494.2966292134834</v>
      </c>
      <c r="CH81" s="50">
        <f>CG81/$H$3</f>
        <v>39.32359550561798</v>
      </c>
      <c r="CJ81" s="49">
        <f>CE81</f>
        <v>1</v>
      </c>
      <c r="CK81" s="201">
        <f>CF81</f>
        <v>0.1</v>
      </c>
      <c r="CL81" s="8">
        <f>$D81*CJ81*CK81</f>
        <v>1494.2966292134834</v>
      </c>
      <c r="CM81" s="50">
        <f>CL81/$H$3</f>
        <v>39.32359550561798</v>
      </c>
      <c r="CO81" s="49">
        <f>CJ81</f>
        <v>1</v>
      </c>
      <c r="CP81" s="201">
        <f>CK81</f>
        <v>0.1</v>
      </c>
      <c r="CQ81" s="8">
        <f>$D81*CO81*CP81</f>
        <v>1494.2966292134834</v>
      </c>
      <c r="CR81" s="50">
        <f>CQ81/$H$3</f>
        <v>39.32359550561798</v>
      </c>
      <c r="CT81" s="49">
        <f>CO81</f>
        <v>1</v>
      </c>
      <c r="CU81" s="201">
        <f>CP81</f>
        <v>0.1</v>
      </c>
      <c r="CV81" s="8">
        <f>$D81*CT81*CU81</f>
        <v>1494.2966292134834</v>
      </c>
      <c r="CW81" s="50">
        <f>CV81/$H$3</f>
        <v>39.32359550561798</v>
      </c>
      <c r="CY81" s="49">
        <f>CT81</f>
        <v>1</v>
      </c>
      <c r="CZ81" s="201">
        <f>CU81</f>
        <v>0.1</v>
      </c>
      <c r="DA81" s="8">
        <f>$D81*CY81*CZ81</f>
        <v>1494.2966292134834</v>
      </c>
      <c r="DB81" s="50">
        <f>DA81/$H$3</f>
        <v>39.32359550561798</v>
      </c>
      <c r="DD81" s="49">
        <f>CY81</f>
        <v>1</v>
      </c>
      <c r="DE81" s="201">
        <f>CZ81</f>
        <v>0.1</v>
      </c>
      <c r="DF81" s="8">
        <f>$D81*DD81*DE81</f>
        <v>1494.2966292134834</v>
      </c>
      <c r="DG81" s="50">
        <f>DF81/$H$3</f>
        <v>39.32359550561798</v>
      </c>
      <c r="DI81" s="49">
        <f>DD81</f>
        <v>1</v>
      </c>
      <c r="DJ81" s="201">
        <f>DE81</f>
        <v>0.1</v>
      </c>
      <c r="DK81" s="8">
        <f>$D81*DI81*DJ81</f>
        <v>1494.2966292134834</v>
      </c>
      <c r="DL81" s="50">
        <f>DK81/$H$3</f>
        <v>39.32359550561798</v>
      </c>
      <c r="DN81" s="49">
        <f>DI81</f>
        <v>1</v>
      </c>
      <c r="DO81" s="201">
        <f>DJ81</f>
        <v>0.1</v>
      </c>
      <c r="DP81" s="8">
        <f>$D81*DN81*DO81</f>
        <v>1494.2966292134834</v>
      </c>
      <c r="DQ81" s="50">
        <f>DP81/$H$3</f>
        <v>39.32359550561798</v>
      </c>
      <c r="DS81" s="51">
        <f t="shared" si="172"/>
        <v>32874.525842696647</v>
      </c>
      <c r="DT81" s="50">
        <f t="shared" si="173"/>
        <v>865.11910112359601</v>
      </c>
      <c r="DU81" s="51">
        <v>0</v>
      </c>
      <c r="DV81" s="50">
        <f t="shared" si="174"/>
        <v>0</v>
      </c>
      <c r="DW81" s="51">
        <f t="shared" ref="DW81:DW118" si="176">+DS81+DU81</f>
        <v>32874.525842696647</v>
      </c>
      <c r="DX81" s="52">
        <f t="shared" si="175"/>
        <v>865.11910112359601</v>
      </c>
      <c r="DY81" s="307" t="str">
        <f t="shared" si="171"/>
        <v>Geleira (normal)</v>
      </c>
    </row>
    <row r="82" spans="1:129" ht="18" customHeight="1" x14ac:dyDescent="0.3">
      <c r="B82" s="285" t="s">
        <v>413</v>
      </c>
      <c r="C82" s="1" t="s">
        <v>419</v>
      </c>
      <c r="D82" s="239">
        <f t="shared" ref="D82:D89" si="177">E82*$H$3</f>
        <v>2056.3092000000001</v>
      </c>
      <c r="E82" s="263">
        <v>54.113399999999999</v>
      </c>
      <c r="F82" s="263"/>
      <c r="G82" s="263" t="s">
        <v>57</v>
      </c>
      <c r="H82" s="267">
        <v>2</v>
      </c>
      <c r="I82" s="267"/>
      <c r="J82" s="265">
        <v>1</v>
      </c>
      <c r="K82" s="264"/>
      <c r="L82" s="266"/>
      <c r="M82" s="49">
        <v>4</v>
      </c>
      <c r="N82" s="214">
        <f t="shared" ref="N82:N84" si="178">1/H82</f>
        <v>0.5</v>
      </c>
      <c r="O82" s="8">
        <f t="shared" ref="O82:O118" si="179">$D82*M82*N82</f>
        <v>4112.6184000000003</v>
      </c>
      <c r="P82" s="50">
        <f t="shared" ref="P82:P118" si="180">O82/$H$3</f>
        <v>108.22680000000001</v>
      </c>
      <c r="R82" s="49">
        <f t="shared" ref="R82:R118" si="181">M82</f>
        <v>4</v>
      </c>
      <c r="S82" s="201">
        <f t="shared" ref="S82:S118" si="182">N82</f>
        <v>0.5</v>
      </c>
      <c r="T82" s="8">
        <f t="shared" ref="T82:T118" si="183">$D82*R82*S82</f>
        <v>4112.6184000000003</v>
      </c>
      <c r="U82" s="50">
        <f t="shared" ref="U82:U118" si="184">T82/$H$3</f>
        <v>108.22680000000001</v>
      </c>
      <c r="W82" s="49">
        <f t="shared" ref="W82:W118" si="185">R82</f>
        <v>4</v>
      </c>
      <c r="X82" s="201">
        <f t="shared" ref="X82:X118" si="186">S82</f>
        <v>0.5</v>
      </c>
      <c r="Y82" s="8">
        <f t="shared" ref="Y82:Y110" si="187">$D82*W82*X82</f>
        <v>4112.6184000000003</v>
      </c>
      <c r="Z82" s="50">
        <f t="shared" ref="Z82:Z118" si="188">Y82/$H$3</f>
        <v>108.22680000000001</v>
      </c>
      <c r="AB82" s="49">
        <f t="shared" ref="AB82:AB118" si="189">W82</f>
        <v>4</v>
      </c>
      <c r="AC82" s="201">
        <f t="shared" ref="AC82:AC118" si="190">X82</f>
        <v>0.5</v>
      </c>
      <c r="AD82" s="8">
        <f t="shared" ref="AD82:AD110" si="191">$D82*AB82*AC82</f>
        <v>4112.6184000000003</v>
      </c>
      <c r="AE82" s="50">
        <f t="shared" ref="AE82:AE118" si="192">AD82/$H$3</f>
        <v>108.22680000000001</v>
      </c>
      <c r="AG82" s="49">
        <f t="shared" ref="AG82:AG118" si="193">AB82</f>
        <v>4</v>
      </c>
      <c r="AH82" s="201">
        <f t="shared" ref="AH82:AH118" si="194">AC82</f>
        <v>0.5</v>
      </c>
      <c r="AI82" s="8">
        <f t="shared" ref="AI82:AI110" si="195">$D82*AG82*AH82</f>
        <v>4112.6184000000003</v>
      </c>
      <c r="AJ82" s="50">
        <f t="shared" ref="AJ82:AJ118" si="196">AI82/$H$3</f>
        <v>108.22680000000001</v>
      </c>
      <c r="AL82" s="49">
        <f t="shared" ref="AL82:AL118" si="197">AG82</f>
        <v>4</v>
      </c>
      <c r="AM82" s="201">
        <f t="shared" ref="AM82:AM118" si="198">AH82</f>
        <v>0.5</v>
      </c>
      <c r="AN82" s="8">
        <f t="shared" ref="AN82:AN110" si="199">$D82*AL82*AM82</f>
        <v>4112.6184000000003</v>
      </c>
      <c r="AO82" s="50">
        <f t="shared" ref="AO82:AO118" si="200">AN82/$H$3</f>
        <v>108.22680000000001</v>
      </c>
      <c r="AQ82" s="49">
        <f t="shared" ref="AQ82:AQ118" si="201">AL82</f>
        <v>4</v>
      </c>
      <c r="AR82" s="201">
        <f t="shared" ref="AR82:AR118" si="202">AM82</f>
        <v>0.5</v>
      </c>
      <c r="AS82" s="8">
        <f t="shared" ref="AS82:AS110" si="203">$D82*AQ82*AR82</f>
        <v>4112.6184000000003</v>
      </c>
      <c r="AT82" s="50">
        <f t="shared" ref="AT82:AT118" si="204">AS82/$H$3</f>
        <v>108.22680000000001</v>
      </c>
      <c r="AV82" s="49">
        <f t="shared" ref="AV82:AV118" si="205">AQ82</f>
        <v>4</v>
      </c>
      <c r="AW82" s="201">
        <f t="shared" ref="AW82:AW118" si="206">AR82</f>
        <v>0.5</v>
      </c>
      <c r="AX82" s="8">
        <f t="shared" ref="AX82:AX110" si="207">$D82*AV82*AW82</f>
        <v>4112.6184000000003</v>
      </c>
      <c r="AY82" s="50">
        <f t="shared" ref="AY82:AY118" si="208">AX82/$H$3</f>
        <v>108.22680000000001</v>
      </c>
      <c r="BA82" s="49">
        <f t="shared" ref="BA82:BA118" si="209">AV82</f>
        <v>4</v>
      </c>
      <c r="BB82" s="201">
        <f t="shared" ref="BB82:BB118" si="210">AW82</f>
        <v>0.5</v>
      </c>
      <c r="BC82" s="8">
        <f t="shared" ref="BC82:BC110" si="211">$D82*BA82*BB82</f>
        <v>4112.6184000000003</v>
      </c>
      <c r="BD82" s="50">
        <f t="shared" ref="BD82:BD118" si="212">BC82/$H$3</f>
        <v>108.22680000000001</v>
      </c>
      <c r="BF82" s="49">
        <f t="shared" ref="BF82:BF118" si="213">BA82</f>
        <v>4</v>
      </c>
      <c r="BG82" s="201">
        <f t="shared" ref="BG82:BG118" si="214">BB82</f>
        <v>0.5</v>
      </c>
      <c r="BH82" s="8">
        <f t="shared" ref="BH82:BH110" si="215">$D82*BF82*BG82</f>
        <v>4112.6184000000003</v>
      </c>
      <c r="BI82" s="50">
        <f t="shared" ref="BI82:BI118" si="216">BH82/$H$3</f>
        <v>108.22680000000001</v>
      </c>
      <c r="BK82" s="49">
        <f t="shared" ref="BK82:BK118" si="217">BF82</f>
        <v>4</v>
      </c>
      <c r="BL82" s="201">
        <f t="shared" ref="BL82:BL118" si="218">BG82</f>
        <v>0.5</v>
      </c>
      <c r="BM82" s="8">
        <f t="shared" ref="BM82:BM110" si="219">$D82*BK82*BL82</f>
        <v>4112.6184000000003</v>
      </c>
      <c r="BN82" s="50">
        <f t="shared" ref="BN82:BN118" si="220">BM82/$H$3</f>
        <v>108.22680000000001</v>
      </c>
      <c r="BP82" s="49">
        <f t="shared" ref="BP82:BP118" si="221">BK82</f>
        <v>4</v>
      </c>
      <c r="BQ82" s="201">
        <f t="shared" ref="BQ82:BQ118" si="222">BL82</f>
        <v>0.5</v>
      </c>
      <c r="BR82" s="8">
        <f t="shared" ref="BR82:BR110" si="223">$D82*BP82*BQ82</f>
        <v>4112.6184000000003</v>
      </c>
      <c r="BS82" s="50">
        <f t="shared" ref="BS82:BS118" si="224">BR82/$H$3</f>
        <v>108.22680000000001</v>
      </c>
      <c r="BU82" s="49">
        <f t="shared" ref="BU82:BU118" si="225">BP82</f>
        <v>4</v>
      </c>
      <c r="BV82" s="201">
        <f t="shared" ref="BV82:BV118" si="226">BQ82</f>
        <v>0.5</v>
      </c>
      <c r="BW82" s="8">
        <f t="shared" ref="BW82:BW110" si="227">$D82*BU82*BV82</f>
        <v>4112.6184000000003</v>
      </c>
      <c r="BX82" s="50">
        <f t="shared" ref="BX82:BX118" si="228">BW82/$H$3</f>
        <v>108.22680000000001</v>
      </c>
      <c r="BZ82" s="49">
        <f t="shared" ref="BZ82:BZ118" si="229">BU82</f>
        <v>4</v>
      </c>
      <c r="CA82" s="201">
        <f t="shared" ref="CA82:CA118" si="230">BV82</f>
        <v>0.5</v>
      </c>
      <c r="CB82" s="8">
        <f t="shared" ref="CB82:CB110" si="231">$D82*BZ82*CA82</f>
        <v>4112.6184000000003</v>
      </c>
      <c r="CC82" s="50">
        <f t="shared" ref="CC82:CC118" si="232">CB82/$H$3</f>
        <v>108.22680000000001</v>
      </c>
      <c r="CE82" s="49">
        <f t="shared" ref="CE82:CE118" si="233">BZ82</f>
        <v>4</v>
      </c>
      <c r="CF82" s="201">
        <f t="shared" ref="CF82:CF118" si="234">CA82</f>
        <v>0.5</v>
      </c>
      <c r="CG82" s="8">
        <f t="shared" ref="CG82:CG110" si="235">$D82*CE82*CF82</f>
        <v>4112.6184000000003</v>
      </c>
      <c r="CH82" s="50">
        <f t="shared" ref="CH82:CH118" si="236">CG82/$H$3</f>
        <v>108.22680000000001</v>
      </c>
      <c r="CJ82" s="49">
        <f t="shared" ref="CJ82:CJ118" si="237">CE82</f>
        <v>4</v>
      </c>
      <c r="CK82" s="201">
        <f t="shared" ref="CK82:CK118" si="238">CF82</f>
        <v>0.5</v>
      </c>
      <c r="CL82" s="8">
        <f t="shared" ref="CL82:CL110" si="239">$D82*CJ82*CK82</f>
        <v>4112.6184000000003</v>
      </c>
      <c r="CM82" s="50">
        <f t="shared" ref="CM82:CM118" si="240">CL82/$H$3</f>
        <v>108.22680000000001</v>
      </c>
      <c r="CO82" s="49">
        <f t="shared" ref="CO82:CO118" si="241">CJ82</f>
        <v>4</v>
      </c>
      <c r="CP82" s="201">
        <f t="shared" ref="CP82:CP118" si="242">CK82</f>
        <v>0.5</v>
      </c>
      <c r="CQ82" s="8">
        <f t="shared" ref="CQ82:CQ110" si="243">$D82*CO82*CP82</f>
        <v>4112.6184000000003</v>
      </c>
      <c r="CR82" s="50">
        <f t="shared" ref="CR82:CR118" si="244">CQ82/$H$3</f>
        <v>108.22680000000001</v>
      </c>
      <c r="CT82" s="49">
        <f t="shared" ref="CT82:CT118" si="245">CO82</f>
        <v>4</v>
      </c>
      <c r="CU82" s="201">
        <f t="shared" ref="CU82:CU118" si="246">CP82</f>
        <v>0.5</v>
      </c>
      <c r="CV82" s="8">
        <f t="shared" ref="CV82:CV110" si="247">$D82*CT82*CU82</f>
        <v>4112.6184000000003</v>
      </c>
      <c r="CW82" s="50">
        <f t="shared" ref="CW82:CW118" si="248">CV82/$H$3</f>
        <v>108.22680000000001</v>
      </c>
      <c r="CY82" s="49">
        <f t="shared" ref="CY82:CY118" si="249">CT82</f>
        <v>4</v>
      </c>
      <c r="CZ82" s="201">
        <f t="shared" ref="CZ82:CZ118" si="250">CU82</f>
        <v>0.5</v>
      </c>
      <c r="DA82" s="8">
        <f t="shared" ref="DA82:DA110" si="251">$D82*CY82*CZ82</f>
        <v>4112.6184000000003</v>
      </c>
      <c r="DB82" s="50">
        <f t="shared" ref="DB82:DB118" si="252">DA82/$H$3</f>
        <v>108.22680000000001</v>
      </c>
      <c r="DD82" s="49">
        <f t="shared" ref="DD82:DD118" si="253">CY82</f>
        <v>4</v>
      </c>
      <c r="DE82" s="201">
        <f t="shared" ref="DE82:DE118" si="254">CZ82</f>
        <v>0.5</v>
      </c>
      <c r="DF82" s="8">
        <f t="shared" ref="DF82:DF110" si="255">$D82*DD82*DE82</f>
        <v>4112.6184000000003</v>
      </c>
      <c r="DG82" s="50">
        <f t="shared" ref="DG82:DG118" si="256">DF82/$H$3</f>
        <v>108.22680000000001</v>
      </c>
      <c r="DI82" s="49">
        <f t="shared" ref="DI82:DI118" si="257">DD82</f>
        <v>4</v>
      </c>
      <c r="DJ82" s="201">
        <f t="shared" ref="DJ82:DJ118" si="258">DE82</f>
        <v>0.5</v>
      </c>
      <c r="DK82" s="8">
        <f t="shared" ref="DK82:DK110" si="259">$D82*DI82*DJ82</f>
        <v>4112.6184000000003</v>
      </c>
      <c r="DL82" s="50">
        <f t="shared" ref="DL82:DL118" si="260">DK82/$H$3</f>
        <v>108.22680000000001</v>
      </c>
      <c r="DN82" s="49">
        <f t="shared" ref="DN82:DN118" si="261">DI82</f>
        <v>4</v>
      </c>
      <c r="DO82" s="201">
        <f t="shared" ref="DO82:DO118" si="262">DJ82</f>
        <v>0.5</v>
      </c>
      <c r="DP82" s="8">
        <f t="shared" ref="DP82:DP110" si="263">$D82*DN82*DO82</f>
        <v>4112.6184000000003</v>
      </c>
      <c r="DQ82" s="50">
        <f t="shared" ref="DQ82:DQ118" si="264">DP82/$H$3</f>
        <v>108.22680000000001</v>
      </c>
      <c r="DS82" s="51">
        <f t="shared" si="172"/>
        <v>90477.604800000045</v>
      </c>
      <c r="DT82" s="50">
        <f t="shared" si="173"/>
        <v>2380.9896000000012</v>
      </c>
      <c r="DU82" s="51">
        <v>0</v>
      </c>
      <c r="DV82" s="50">
        <f t="shared" si="174"/>
        <v>0</v>
      </c>
      <c r="DW82" s="51">
        <f t="shared" si="176"/>
        <v>90477.604800000045</v>
      </c>
      <c r="DX82" s="52">
        <f t="shared" si="175"/>
        <v>2380.9896000000012</v>
      </c>
      <c r="DY82" s="307" t="str">
        <f t="shared" si="171"/>
        <v>Bugdorm</v>
      </c>
    </row>
    <row r="83" spans="1:129" ht="18" customHeight="1" x14ac:dyDescent="0.3">
      <c r="A83" s="6"/>
      <c r="B83" s="285" t="s">
        <v>336</v>
      </c>
      <c r="C83" s="237" t="s">
        <v>420</v>
      </c>
      <c r="D83" s="239">
        <f t="shared" si="177"/>
        <v>45600</v>
      </c>
      <c r="E83" s="263">
        <v>1200</v>
      </c>
      <c r="F83" s="263"/>
      <c r="G83" s="263" t="s">
        <v>57</v>
      </c>
      <c r="H83" s="303">
        <v>10</v>
      </c>
      <c r="I83" s="56"/>
      <c r="J83" s="265">
        <v>1</v>
      </c>
      <c r="K83" s="264"/>
      <c r="L83" s="57"/>
      <c r="M83" s="49">
        <v>1</v>
      </c>
      <c r="N83" s="214">
        <f t="shared" si="178"/>
        <v>0.1</v>
      </c>
      <c r="O83" s="8">
        <f t="shared" si="179"/>
        <v>4560</v>
      </c>
      <c r="P83" s="50">
        <f t="shared" si="180"/>
        <v>120</v>
      </c>
      <c r="R83" s="49">
        <f t="shared" si="181"/>
        <v>1</v>
      </c>
      <c r="S83" s="201">
        <f t="shared" si="182"/>
        <v>0.1</v>
      </c>
      <c r="T83" s="8">
        <f t="shared" si="183"/>
        <v>4560</v>
      </c>
      <c r="U83" s="50">
        <f t="shared" si="184"/>
        <v>120</v>
      </c>
      <c r="W83" s="49">
        <f t="shared" si="185"/>
        <v>1</v>
      </c>
      <c r="X83" s="201">
        <f t="shared" si="186"/>
        <v>0.1</v>
      </c>
      <c r="Y83" s="8">
        <f t="shared" si="187"/>
        <v>4560</v>
      </c>
      <c r="Z83" s="50">
        <f t="shared" si="188"/>
        <v>120</v>
      </c>
      <c r="AB83" s="49">
        <f t="shared" si="189"/>
        <v>1</v>
      </c>
      <c r="AC83" s="201">
        <f t="shared" si="190"/>
        <v>0.1</v>
      </c>
      <c r="AD83" s="8">
        <f t="shared" si="191"/>
        <v>4560</v>
      </c>
      <c r="AE83" s="50">
        <f t="shared" si="192"/>
        <v>120</v>
      </c>
      <c r="AG83" s="49">
        <f t="shared" si="193"/>
        <v>1</v>
      </c>
      <c r="AH83" s="201">
        <f t="shared" si="194"/>
        <v>0.1</v>
      </c>
      <c r="AI83" s="8">
        <f t="shared" si="195"/>
        <v>4560</v>
      </c>
      <c r="AJ83" s="50">
        <f t="shared" si="196"/>
        <v>120</v>
      </c>
      <c r="AL83" s="49">
        <f t="shared" si="197"/>
        <v>1</v>
      </c>
      <c r="AM83" s="201">
        <f t="shared" si="198"/>
        <v>0.1</v>
      </c>
      <c r="AN83" s="8">
        <f t="shared" si="199"/>
        <v>4560</v>
      </c>
      <c r="AO83" s="50">
        <f t="shared" si="200"/>
        <v>120</v>
      </c>
      <c r="AQ83" s="49">
        <f t="shared" si="201"/>
        <v>1</v>
      </c>
      <c r="AR83" s="201">
        <f t="shared" si="202"/>
        <v>0.1</v>
      </c>
      <c r="AS83" s="8">
        <f t="shared" si="203"/>
        <v>4560</v>
      </c>
      <c r="AT83" s="50">
        <f t="shared" si="204"/>
        <v>120</v>
      </c>
      <c r="AV83" s="49">
        <f t="shared" si="205"/>
        <v>1</v>
      </c>
      <c r="AW83" s="201">
        <f t="shared" si="206"/>
        <v>0.1</v>
      </c>
      <c r="AX83" s="8">
        <f t="shared" si="207"/>
        <v>4560</v>
      </c>
      <c r="AY83" s="50">
        <f t="shared" si="208"/>
        <v>120</v>
      </c>
      <c r="BA83" s="49">
        <f t="shared" si="209"/>
        <v>1</v>
      </c>
      <c r="BB83" s="201">
        <f t="shared" si="210"/>
        <v>0.1</v>
      </c>
      <c r="BC83" s="8">
        <f t="shared" si="211"/>
        <v>4560</v>
      </c>
      <c r="BD83" s="50">
        <f t="shared" si="212"/>
        <v>120</v>
      </c>
      <c r="BF83" s="49">
        <f t="shared" si="213"/>
        <v>1</v>
      </c>
      <c r="BG83" s="201">
        <f t="shared" si="214"/>
        <v>0.1</v>
      </c>
      <c r="BH83" s="8">
        <f t="shared" si="215"/>
        <v>4560</v>
      </c>
      <c r="BI83" s="50">
        <f t="shared" si="216"/>
        <v>120</v>
      </c>
      <c r="BK83" s="49">
        <f t="shared" si="217"/>
        <v>1</v>
      </c>
      <c r="BL83" s="201">
        <f t="shared" si="218"/>
        <v>0.1</v>
      </c>
      <c r="BM83" s="8">
        <f t="shared" si="219"/>
        <v>4560</v>
      </c>
      <c r="BN83" s="50">
        <f t="shared" si="220"/>
        <v>120</v>
      </c>
      <c r="BP83" s="49">
        <f t="shared" si="221"/>
        <v>1</v>
      </c>
      <c r="BQ83" s="201">
        <f t="shared" si="222"/>
        <v>0.1</v>
      </c>
      <c r="BR83" s="8">
        <f t="shared" si="223"/>
        <v>4560</v>
      </c>
      <c r="BS83" s="50">
        <f t="shared" si="224"/>
        <v>120</v>
      </c>
      <c r="BU83" s="49">
        <f t="shared" si="225"/>
        <v>1</v>
      </c>
      <c r="BV83" s="201">
        <f t="shared" si="226"/>
        <v>0.1</v>
      </c>
      <c r="BW83" s="8">
        <f t="shared" si="227"/>
        <v>4560</v>
      </c>
      <c r="BX83" s="50">
        <f t="shared" si="228"/>
        <v>120</v>
      </c>
      <c r="BZ83" s="49">
        <f t="shared" si="229"/>
        <v>1</v>
      </c>
      <c r="CA83" s="201">
        <f t="shared" si="230"/>
        <v>0.1</v>
      </c>
      <c r="CB83" s="8">
        <f t="shared" si="231"/>
        <v>4560</v>
      </c>
      <c r="CC83" s="50">
        <f t="shared" si="232"/>
        <v>120</v>
      </c>
      <c r="CE83" s="49">
        <f t="shared" si="233"/>
        <v>1</v>
      </c>
      <c r="CF83" s="201">
        <f t="shared" si="234"/>
        <v>0.1</v>
      </c>
      <c r="CG83" s="8">
        <f t="shared" si="235"/>
        <v>4560</v>
      </c>
      <c r="CH83" s="50">
        <f t="shared" si="236"/>
        <v>120</v>
      </c>
      <c r="CJ83" s="49">
        <f t="shared" si="237"/>
        <v>1</v>
      </c>
      <c r="CK83" s="201">
        <f t="shared" si="238"/>
        <v>0.1</v>
      </c>
      <c r="CL83" s="8">
        <f t="shared" si="239"/>
        <v>4560</v>
      </c>
      <c r="CM83" s="50">
        <f t="shared" si="240"/>
        <v>120</v>
      </c>
      <c r="CO83" s="49">
        <f t="shared" si="241"/>
        <v>1</v>
      </c>
      <c r="CP83" s="201">
        <f t="shared" si="242"/>
        <v>0.1</v>
      </c>
      <c r="CQ83" s="8">
        <f t="shared" si="243"/>
        <v>4560</v>
      </c>
      <c r="CR83" s="50">
        <f t="shared" si="244"/>
        <v>120</v>
      </c>
      <c r="CT83" s="49">
        <f t="shared" si="245"/>
        <v>1</v>
      </c>
      <c r="CU83" s="201">
        <f t="shared" si="246"/>
        <v>0.1</v>
      </c>
      <c r="CV83" s="8">
        <f t="shared" si="247"/>
        <v>4560</v>
      </c>
      <c r="CW83" s="50">
        <f t="shared" si="248"/>
        <v>120</v>
      </c>
      <c r="CY83" s="49">
        <f t="shared" si="249"/>
        <v>1</v>
      </c>
      <c r="CZ83" s="201">
        <f t="shared" si="250"/>
        <v>0.1</v>
      </c>
      <c r="DA83" s="8">
        <f t="shared" si="251"/>
        <v>4560</v>
      </c>
      <c r="DB83" s="50">
        <f t="shared" si="252"/>
        <v>120</v>
      </c>
      <c r="DD83" s="49">
        <f t="shared" si="253"/>
        <v>1</v>
      </c>
      <c r="DE83" s="201">
        <f t="shared" si="254"/>
        <v>0.1</v>
      </c>
      <c r="DF83" s="8">
        <f t="shared" si="255"/>
        <v>4560</v>
      </c>
      <c r="DG83" s="50">
        <f t="shared" si="256"/>
        <v>120</v>
      </c>
      <c r="DI83" s="49">
        <f t="shared" si="257"/>
        <v>1</v>
      </c>
      <c r="DJ83" s="201">
        <f t="shared" si="258"/>
        <v>0.1</v>
      </c>
      <c r="DK83" s="8">
        <f t="shared" si="259"/>
        <v>4560</v>
      </c>
      <c r="DL83" s="50">
        <f t="shared" si="260"/>
        <v>120</v>
      </c>
      <c r="DN83" s="49">
        <f t="shared" si="261"/>
        <v>1</v>
      </c>
      <c r="DO83" s="201">
        <f t="shared" si="262"/>
        <v>0.1</v>
      </c>
      <c r="DP83" s="8">
        <f t="shared" si="263"/>
        <v>4560</v>
      </c>
      <c r="DQ83" s="50">
        <f t="shared" si="264"/>
        <v>120</v>
      </c>
      <c r="DS83" s="51">
        <f t="shared" si="172"/>
        <v>100320</v>
      </c>
      <c r="DT83" s="50">
        <f t="shared" si="173"/>
        <v>2640</v>
      </c>
      <c r="DU83" s="51">
        <v>0</v>
      </c>
      <c r="DV83" s="50">
        <f t="shared" si="174"/>
        <v>0</v>
      </c>
      <c r="DW83" s="51">
        <f t="shared" si="176"/>
        <v>100320</v>
      </c>
      <c r="DX83" s="52">
        <f t="shared" si="175"/>
        <v>2640</v>
      </c>
      <c r="DY83" s="307" t="str">
        <f t="shared" si="171"/>
        <v>Microscopio</v>
      </c>
    </row>
    <row r="84" spans="1:129" ht="18" customHeight="1" x14ac:dyDescent="0.3">
      <c r="B84" s="285" t="s">
        <v>414</v>
      </c>
      <c r="C84" s="237" t="s">
        <v>421</v>
      </c>
      <c r="D84" s="239">
        <f t="shared" si="177"/>
        <v>1900</v>
      </c>
      <c r="E84" s="263">
        <v>50</v>
      </c>
      <c r="F84" s="263"/>
      <c r="G84" s="263" t="s">
        <v>57</v>
      </c>
      <c r="H84" s="303">
        <v>4</v>
      </c>
      <c r="I84" s="56"/>
      <c r="J84" s="265">
        <v>1</v>
      </c>
      <c r="K84" s="264"/>
      <c r="L84" s="57"/>
      <c r="M84" s="49">
        <v>3</v>
      </c>
      <c r="N84" s="214">
        <f t="shared" si="178"/>
        <v>0.25</v>
      </c>
      <c r="O84" s="8">
        <f t="shared" si="179"/>
        <v>1425</v>
      </c>
      <c r="P84" s="50">
        <f t="shared" si="180"/>
        <v>37.5</v>
      </c>
      <c r="R84" s="49">
        <f t="shared" si="181"/>
        <v>3</v>
      </c>
      <c r="S84" s="201">
        <f t="shared" si="182"/>
        <v>0.25</v>
      </c>
      <c r="T84" s="8">
        <f t="shared" si="183"/>
        <v>1425</v>
      </c>
      <c r="U84" s="50">
        <f t="shared" si="184"/>
        <v>37.5</v>
      </c>
      <c r="W84" s="49">
        <f t="shared" si="185"/>
        <v>3</v>
      </c>
      <c r="X84" s="201">
        <f t="shared" si="186"/>
        <v>0.25</v>
      </c>
      <c r="Y84" s="8">
        <f t="shared" si="187"/>
        <v>1425</v>
      </c>
      <c r="Z84" s="50">
        <f t="shared" si="188"/>
        <v>37.5</v>
      </c>
      <c r="AB84" s="49">
        <f t="shared" si="189"/>
        <v>3</v>
      </c>
      <c r="AC84" s="201">
        <f t="shared" si="190"/>
        <v>0.25</v>
      </c>
      <c r="AD84" s="8">
        <f t="shared" si="191"/>
        <v>1425</v>
      </c>
      <c r="AE84" s="50">
        <f t="shared" si="192"/>
        <v>37.5</v>
      </c>
      <c r="AG84" s="49">
        <f t="shared" si="193"/>
        <v>3</v>
      </c>
      <c r="AH84" s="201">
        <f t="shared" si="194"/>
        <v>0.25</v>
      </c>
      <c r="AI84" s="8">
        <f t="shared" si="195"/>
        <v>1425</v>
      </c>
      <c r="AJ84" s="50">
        <f t="shared" si="196"/>
        <v>37.5</v>
      </c>
      <c r="AL84" s="49">
        <f t="shared" si="197"/>
        <v>3</v>
      </c>
      <c r="AM84" s="201">
        <f t="shared" si="198"/>
        <v>0.25</v>
      </c>
      <c r="AN84" s="8">
        <f t="shared" si="199"/>
        <v>1425</v>
      </c>
      <c r="AO84" s="50">
        <f t="shared" si="200"/>
        <v>37.5</v>
      </c>
      <c r="AQ84" s="49">
        <f t="shared" si="201"/>
        <v>3</v>
      </c>
      <c r="AR84" s="201">
        <f t="shared" si="202"/>
        <v>0.25</v>
      </c>
      <c r="AS84" s="8">
        <f t="shared" si="203"/>
        <v>1425</v>
      </c>
      <c r="AT84" s="50">
        <f t="shared" si="204"/>
        <v>37.5</v>
      </c>
      <c r="AV84" s="49">
        <f t="shared" si="205"/>
        <v>3</v>
      </c>
      <c r="AW84" s="201">
        <f t="shared" si="206"/>
        <v>0.25</v>
      </c>
      <c r="AX84" s="8">
        <f t="shared" si="207"/>
        <v>1425</v>
      </c>
      <c r="AY84" s="50">
        <f t="shared" si="208"/>
        <v>37.5</v>
      </c>
      <c r="BA84" s="49">
        <f t="shared" si="209"/>
        <v>3</v>
      </c>
      <c r="BB84" s="201">
        <f t="shared" si="210"/>
        <v>0.25</v>
      </c>
      <c r="BC84" s="8">
        <f t="shared" si="211"/>
        <v>1425</v>
      </c>
      <c r="BD84" s="50">
        <f t="shared" si="212"/>
        <v>37.5</v>
      </c>
      <c r="BF84" s="49">
        <f t="shared" si="213"/>
        <v>3</v>
      </c>
      <c r="BG84" s="201">
        <f t="shared" si="214"/>
        <v>0.25</v>
      </c>
      <c r="BH84" s="8">
        <f t="shared" si="215"/>
        <v>1425</v>
      </c>
      <c r="BI84" s="50">
        <f t="shared" si="216"/>
        <v>37.5</v>
      </c>
      <c r="BK84" s="49">
        <f t="shared" si="217"/>
        <v>3</v>
      </c>
      <c r="BL84" s="201">
        <f t="shared" si="218"/>
        <v>0.25</v>
      </c>
      <c r="BM84" s="8">
        <f t="shared" si="219"/>
        <v>1425</v>
      </c>
      <c r="BN84" s="50">
        <f t="shared" si="220"/>
        <v>37.5</v>
      </c>
      <c r="BP84" s="49">
        <f t="shared" si="221"/>
        <v>3</v>
      </c>
      <c r="BQ84" s="201">
        <f t="shared" si="222"/>
        <v>0.25</v>
      </c>
      <c r="BR84" s="8">
        <f t="shared" si="223"/>
        <v>1425</v>
      </c>
      <c r="BS84" s="50">
        <f t="shared" si="224"/>
        <v>37.5</v>
      </c>
      <c r="BU84" s="49">
        <f t="shared" si="225"/>
        <v>3</v>
      </c>
      <c r="BV84" s="201">
        <f t="shared" si="226"/>
        <v>0.25</v>
      </c>
      <c r="BW84" s="8">
        <f t="shared" si="227"/>
        <v>1425</v>
      </c>
      <c r="BX84" s="50">
        <f t="shared" si="228"/>
        <v>37.5</v>
      </c>
      <c r="BZ84" s="49">
        <f t="shared" si="229"/>
        <v>3</v>
      </c>
      <c r="CA84" s="201">
        <f t="shared" si="230"/>
        <v>0.25</v>
      </c>
      <c r="CB84" s="8">
        <f t="shared" si="231"/>
        <v>1425</v>
      </c>
      <c r="CC84" s="50">
        <f t="shared" si="232"/>
        <v>37.5</v>
      </c>
      <c r="CE84" s="49">
        <f t="shared" si="233"/>
        <v>3</v>
      </c>
      <c r="CF84" s="201">
        <f t="shared" si="234"/>
        <v>0.25</v>
      </c>
      <c r="CG84" s="8">
        <f t="shared" si="235"/>
        <v>1425</v>
      </c>
      <c r="CH84" s="50">
        <f t="shared" si="236"/>
        <v>37.5</v>
      </c>
      <c r="CJ84" s="49">
        <f t="shared" si="237"/>
        <v>3</v>
      </c>
      <c r="CK84" s="201">
        <f t="shared" si="238"/>
        <v>0.25</v>
      </c>
      <c r="CL84" s="8">
        <f t="shared" si="239"/>
        <v>1425</v>
      </c>
      <c r="CM84" s="50">
        <f t="shared" si="240"/>
        <v>37.5</v>
      </c>
      <c r="CO84" s="49">
        <f t="shared" si="241"/>
        <v>3</v>
      </c>
      <c r="CP84" s="201">
        <f t="shared" si="242"/>
        <v>0.25</v>
      </c>
      <c r="CQ84" s="8">
        <f t="shared" si="243"/>
        <v>1425</v>
      </c>
      <c r="CR84" s="50">
        <f t="shared" si="244"/>
        <v>37.5</v>
      </c>
      <c r="CT84" s="49">
        <f t="shared" si="245"/>
        <v>3</v>
      </c>
      <c r="CU84" s="201">
        <f t="shared" si="246"/>
        <v>0.25</v>
      </c>
      <c r="CV84" s="8">
        <f t="shared" si="247"/>
        <v>1425</v>
      </c>
      <c r="CW84" s="50">
        <f t="shared" si="248"/>
        <v>37.5</v>
      </c>
      <c r="CY84" s="49">
        <f t="shared" si="249"/>
        <v>3</v>
      </c>
      <c r="CZ84" s="201">
        <f t="shared" si="250"/>
        <v>0.25</v>
      </c>
      <c r="DA84" s="8">
        <f t="shared" si="251"/>
        <v>1425</v>
      </c>
      <c r="DB84" s="50">
        <f t="shared" si="252"/>
        <v>37.5</v>
      </c>
      <c r="DD84" s="49">
        <f t="shared" si="253"/>
        <v>3</v>
      </c>
      <c r="DE84" s="201">
        <f t="shared" si="254"/>
        <v>0.25</v>
      </c>
      <c r="DF84" s="8">
        <f t="shared" si="255"/>
        <v>1425</v>
      </c>
      <c r="DG84" s="50">
        <f t="shared" si="256"/>
        <v>37.5</v>
      </c>
      <c r="DI84" s="49">
        <f t="shared" si="257"/>
        <v>3</v>
      </c>
      <c r="DJ84" s="201">
        <f t="shared" si="258"/>
        <v>0.25</v>
      </c>
      <c r="DK84" s="8">
        <f t="shared" si="259"/>
        <v>1425</v>
      </c>
      <c r="DL84" s="50">
        <f t="shared" si="260"/>
        <v>37.5</v>
      </c>
      <c r="DN84" s="49">
        <f t="shared" si="261"/>
        <v>3</v>
      </c>
      <c r="DO84" s="201">
        <f t="shared" si="262"/>
        <v>0.25</v>
      </c>
      <c r="DP84" s="8">
        <f t="shared" si="263"/>
        <v>1425</v>
      </c>
      <c r="DQ84" s="50">
        <f t="shared" si="264"/>
        <v>37.5</v>
      </c>
      <c r="DS84" s="51">
        <f t="shared" si="172"/>
        <v>31350</v>
      </c>
      <c r="DT84" s="50">
        <f t="shared" si="173"/>
        <v>825</v>
      </c>
      <c r="DU84" s="51">
        <v>0</v>
      </c>
      <c r="DV84" s="50">
        <f t="shared" si="174"/>
        <v>0</v>
      </c>
      <c r="DW84" s="51">
        <f t="shared" si="176"/>
        <v>31350</v>
      </c>
      <c r="DX84" s="52">
        <f t="shared" si="175"/>
        <v>825</v>
      </c>
      <c r="DY84" s="307" t="str">
        <f t="shared" si="171"/>
        <v>Termometers</v>
      </c>
    </row>
    <row r="85" spans="1:129" ht="18" customHeight="1" x14ac:dyDescent="0.3">
      <c r="B85" s="285" t="s">
        <v>415</v>
      </c>
      <c r="C85" s="237" t="s">
        <v>422</v>
      </c>
      <c r="D85" s="239">
        <f t="shared" si="177"/>
        <v>1254</v>
      </c>
      <c r="E85" s="263">
        <v>33</v>
      </c>
      <c r="F85" s="263"/>
      <c r="G85" s="263" t="s">
        <v>31</v>
      </c>
      <c r="H85" s="56"/>
      <c r="I85" s="56"/>
      <c r="J85" s="265">
        <v>1</v>
      </c>
      <c r="K85" s="264"/>
      <c r="L85" s="57"/>
      <c r="M85" s="49">
        <v>8</v>
      </c>
      <c r="N85" s="214">
        <v>1</v>
      </c>
      <c r="O85" s="8">
        <f>$D85*M85*N85</f>
        <v>10032</v>
      </c>
      <c r="P85" s="50">
        <f t="shared" si="180"/>
        <v>264</v>
      </c>
      <c r="R85" s="49">
        <f t="shared" si="181"/>
        <v>8</v>
      </c>
      <c r="S85" s="201">
        <f t="shared" si="182"/>
        <v>1</v>
      </c>
      <c r="T85" s="8">
        <f t="shared" si="183"/>
        <v>10032</v>
      </c>
      <c r="U85" s="50">
        <f t="shared" si="184"/>
        <v>264</v>
      </c>
      <c r="W85" s="49">
        <f t="shared" si="185"/>
        <v>8</v>
      </c>
      <c r="X85" s="201">
        <f t="shared" si="186"/>
        <v>1</v>
      </c>
      <c r="Y85" s="8">
        <f t="shared" si="187"/>
        <v>10032</v>
      </c>
      <c r="Z85" s="50">
        <f t="shared" si="188"/>
        <v>264</v>
      </c>
      <c r="AB85" s="49">
        <f t="shared" si="189"/>
        <v>8</v>
      </c>
      <c r="AC85" s="201">
        <f t="shared" si="190"/>
        <v>1</v>
      </c>
      <c r="AD85" s="8">
        <f t="shared" si="191"/>
        <v>10032</v>
      </c>
      <c r="AE85" s="50">
        <f t="shared" si="192"/>
        <v>264</v>
      </c>
      <c r="AG85" s="49">
        <f t="shared" si="193"/>
        <v>8</v>
      </c>
      <c r="AH85" s="201">
        <f t="shared" si="194"/>
        <v>1</v>
      </c>
      <c r="AI85" s="8">
        <f t="shared" si="195"/>
        <v>10032</v>
      </c>
      <c r="AJ85" s="50">
        <f t="shared" si="196"/>
        <v>264</v>
      </c>
      <c r="AL85" s="49">
        <f t="shared" si="197"/>
        <v>8</v>
      </c>
      <c r="AM85" s="201">
        <f t="shared" si="198"/>
        <v>1</v>
      </c>
      <c r="AN85" s="8">
        <f t="shared" si="199"/>
        <v>10032</v>
      </c>
      <c r="AO85" s="50">
        <f t="shared" si="200"/>
        <v>264</v>
      </c>
      <c r="AQ85" s="49">
        <f t="shared" si="201"/>
        <v>8</v>
      </c>
      <c r="AR85" s="201">
        <f t="shared" si="202"/>
        <v>1</v>
      </c>
      <c r="AS85" s="8">
        <f t="shared" si="203"/>
        <v>10032</v>
      </c>
      <c r="AT85" s="50">
        <f t="shared" si="204"/>
        <v>264</v>
      </c>
      <c r="AV85" s="49">
        <f t="shared" si="205"/>
        <v>8</v>
      </c>
      <c r="AW85" s="201">
        <f t="shared" si="206"/>
        <v>1</v>
      </c>
      <c r="AX85" s="8">
        <f t="shared" si="207"/>
        <v>10032</v>
      </c>
      <c r="AY85" s="50">
        <f t="shared" si="208"/>
        <v>264</v>
      </c>
      <c r="BA85" s="49">
        <f t="shared" si="209"/>
        <v>8</v>
      </c>
      <c r="BB85" s="201">
        <f t="shared" si="210"/>
        <v>1</v>
      </c>
      <c r="BC85" s="8">
        <f t="shared" si="211"/>
        <v>10032</v>
      </c>
      <c r="BD85" s="50">
        <f t="shared" si="212"/>
        <v>264</v>
      </c>
      <c r="BF85" s="49">
        <f t="shared" si="213"/>
        <v>8</v>
      </c>
      <c r="BG85" s="201">
        <f t="shared" si="214"/>
        <v>1</v>
      </c>
      <c r="BH85" s="8">
        <f t="shared" si="215"/>
        <v>10032</v>
      </c>
      <c r="BI85" s="50">
        <f t="shared" si="216"/>
        <v>264</v>
      </c>
      <c r="BK85" s="49">
        <f t="shared" si="217"/>
        <v>8</v>
      </c>
      <c r="BL85" s="201">
        <f t="shared" si="218"/>
        <v>1</v>
      </c>
      <c r="BM85" s="8">
        <f t="shared" si="219"/>
        <v>10032</v>
      </c>
      <c r="BN85" s="50">
        <f t="shared" si="220"/>
        <v>264</v>
      </c>
      <c r="BP85" s="49">
        <f t="shared" si="221"/>
        <v>8</v>
      </c>
      <c r="BQ85" s="201">
        <f t="shared" si="222"/>
        <v>1</v>
      </c>
      <c r="BR85" s="8">
        <f t="shared" si="223"/>
        <v>10032</v>
      </c>
      <c r="BS85" s="50">
        <f t="shared" si="224"/>
        <v>264</v>
      </c>
      <c r="BU85" s="49">
        <f t="shared" si="225"/>
        <v>8</v>
      </c>
      <c r="BV85" s="201">
        <f t="shared" si="226"/>
        <v>1</v>
      </c>
      <c r="BW85" s="8">
        <f t="shared" si="227"/>
        <v>10032</v>
      </c>
      <c r="BX85" s="50">
        <f t="shared" si="228"/>
        <v>264</v>
      </c>
      <c r="BZ85" s="49">
        <f t="shared" si="229"/>
        <v>8</v>
      </c>
      <c r="CA85" s="201">
        <f t="shared" si="230"/>
        <v>1</v>
      </c>
      <c r="CB85" s="8">
        <f t="shared" si="231"/>
        <v>10032</v>
      </c>
      <c r="CC85" s="50">
        <f t="shared" si="232"/>
        <v>264</v>
      </c>
      <c r="CE85" s="49">
        <f t="shared" si="233"/>
        <v>8</v>
      </c>
      <c r="CF85" s="201">
        <f t="shared" si="234"/>
        <v>1</v>
      </c>
      <c r="CG85" s="8">
        <f t="shared" si="235"/>
        <v>10032</v>
      </c>
      <c r="CH85" s="50">
        <f t="shared" si="236"/>
        <v>264</v>
      </c>
      <c r="CJ85" s="49">
        <f t="shared" si="237"/>
        <v>8</v>
      </c>
      <c r="CK85" s="201">
        <f t="shared" si="238"/>
        <v>1</v>
      </c>
      <c r="CL85" s="8">
        <f t="shared" si="239"/>
        <v>10032</v>
      </c>
      <c r="CM85" s="50">
        <f t="shared" si="240"/>
        <v>264</v>
      </c>
      <c r="CO85" s="49">
        <f t="shared" si="241"/>
        <v>8</v>
      </c>
      <c r="CP85" s="201">
        <f t="shared" si="242"/>
        <v>1</v>
      </c>
      <c r="CQ85" s="8">
        <f t="shared" si="243"/>
        <v>10032</v>
      </c>
      <c r="CR85" s="50">
        <f t="shared" si="244"/>
        <v>264</v>
      </c>
      <c r="CT85" s="49">
        <f t="shared" si="245"/>
        <v>8</v>
      </c>
      <c r="CU85" s="201">
        <f t="shared" si="246"/>
        <v>1</v>
      </c>
      <c r="CV85" s="8">
        <f t="shared" si="247"/>
        <v>10032</v>
      </c>
      <c r="CW85" s="50">
        <f t="shared" si="248"/>
        <v>264</v>
      </c>
      <c r="CY85" s="49">
        <f t="shared" si="249"/>
        <v>8</v>
      </c>
      <c r="CZ85" s="201">
        <f t="shared" si="250"/>
        <v>1</v>
      </c>
      <c r="DA85" s="8">
        <f t="shared" si="251"/>
        <v>10032</v>
      </c>
      <c r="DB85" s="50">
        <f t="shared" si="252"/>
        <v>264</v>
      </c>
      <c r="DD85" s="49">
        <f t="shared" si="253"/>
        <v>8</v>
      </c>
      <c r="DE85" s="201">
        <f t="shared" si="254"/>
        <v>1</v>
      </c>
      <c r="DF85" s="8">
        <f t="shared" si="255"/>
        <v>10032</v>
      </c>
      <c r="DG85" s="50">
        <f t="shared" si="256"/>
        <v>264</v>
      </c>
      <c r="DI85" s="49">
        <f t="shared" si="257"/>
        <v>8</v>
      </c>
      <c r="DJ85" s="201">
        <f t="shared" si="258"/>
        <v>1</v>
      </c>
      <c r="DK85" s="8">
        <f t="shared" si="259"/>
        <v>10032</v>
      </c>
      <c r="DL85" s="50">
        <f t="shared" si="260"/>
        <v>264</v>
      </c>
      <c r="DN85" s="49">
        <f t="shared" si="261"/>
        <v>8</v>
      </c>
      <c r="DO85" s="201">
        <f t="shared" si="262"/>
        <v>1</v>
      </c>
      <c r="DP85" s="8">
        <f t="shared" si="263"/>
        <v>10032</v>
      </c>
      <c r="DQ85" s="50">
        <f t="shared" si="264"/>
        <v>264</v>
      </c>
      <c r="DS85" s="51">
        <f t="shared" si="172"/>
        <v>220704</v>
      </c>
      <c r="DT85" s="50">
        <f t="shared" si="173"/>
        <v>5808</v>
      </c>
      <c r="DU85" s="51">
        <v>0</v>
      </c>
      <c r="DV85" s="50">
        <f t="shared" si="174"/>
        <v>0</v>
      </c>
      <c r="DW85" s="51">
        <f t="shared" si="176"/>
        <v>220704</v>
      </c>
      <c r="DX85" s="52">
        <f t="shared" si="175"/>
        <v>5808</v>
      </c>
      <c r="DY85" s="307" t="str">
        <f t="shared" si="171"/>
        <v>Mouth aspirator</v>
      </c>
    </row>
    <row r="86" spans="1:129" ht="18" customHeight="1" x14ac:dyDescent="0.3">
      <c r="B86" s="286" t="s">
        <v>416</v>
      </c>
      <c r="C86" s="237" t="s">
        <v>423</v>
      </c>
      <c r="D86" s="239">
        <f t="shared" si="177"/>
        <v>190</v>
      </c>
      <c r="E86" s="263">
        <v>5</v>
      </c>
      <c r="F86" s="263"/>
      <c r="G86" s="263" t="s">
        <v>31</v>
      </c>
      <c r="H86" s="58"/>
      <c r="I86" s="56"/>
      <c r="J86" s="265">
        <v>1</v>
      </c>
      <c r="K86" s="264"/>
      <c r="L86" s="57"/>
      <c r="M86" s="49">
        <v>10</v>
      </c>
      <c r="N86" s="214">
        <v>1</v>
      </c>
      <c r="O86" s="8">
        <f>$D86*M86*N86</f>
        <v>1900</v>
      </c>
      <c r="P86" s="50">
        <f t="shared" si="180"/>
        <v>50</v>
      </c>
      <c r="R86" s="49">
        <f t="shared" si="181"/>
        <v>10</v>
      </c>
      <c r="S86" s="201">
        <f t="shared" si="182"/>
        <v>1</v>
      </c>
      <c r="T86" s="8">
        <f t="shared" si="183"/>
        <v>1900</v>
      </c>
      <c r="U86" s="50">
        <f t="shared" si="184"/>
        <v>50</v>
      </c>
      <c r="W86" s="49">
        <f t="shared" si="185"/>
        <v>10</v>
      </c>
      <c r="X86" s="201">
        <f t="shared" si="186"/>
        <v>1</v>
      </c>
      <c r="Y86" s="8">
        <f t="shared" si="187"/>
        <v>1900</v>
      </c>
      <c r="Z86" s="50">
        <f t="shared" si="188"/>
        <v>50</v>
      </c>
      <c r="AB86" s="49">
        <f t="shared" si="189"/>
        <v>10</v>
      </c>
      <c r="AC86" s="201">
        <f t="shared" si="190"/>
        <v>1</v>
      </c>
      <c r="AD86" s="8">
        <f t="shared" si="191"/>
        <v>1900</v>
      </c>
      <c r="AE86" s="50">
        <f t="shared" si="192"/>
        <v>50</v>
      </c>
      <c r="AG86" s="49">
        <f t="shared" si="193"/>
        <v>10</v>
      </c>
      <c r="AH86" s="201">
        <f t="shared" si="194"/>
        <v>1</v>
      </c>
      <c r="AI86" s="8">
        <f t="shared" si="195"/>
        <v>1900</v>
      </c>
      <c r="AJ86" s="50">
        <f t="shared" si="196"/>
        <v>50</v>
      </c>
      <c r="AL86" s="49">
        <f t="shared" si="197"/>
        <v>10</v>
      </c>
      <c r="AM86" s="201">
        <f t="shared" si="198"/>
        <v>1</v>
      </c>
      <c r="AN86" s="8">
        <f t="shared" si="199"/>
        <v>1900</v>
      </c>
      <c r="AO86" s="50">
        <f t="shared" si="200"/>
        <v>50</v>
      </c>
      <c r="AQ86" s="49">
        <f t="shared" si="201"/>
        <v>10</v>
      </c>
      <c r="AR86" s="201">
        <f t="shared" si="202"/>
        <v>1</v>
      </c>
      <c r="AS86" s="8">
        <f t="shared" si="203"/>
        <v>1900</v>
      </c>
      <c r="AT86" s="50">
        <f t="shared" si="204"/>
        <v>50</v>
      </c>
      <c r="AV86" s="49">
        <f t="shared" si="205"/>
        <v>10</v>
      </c>
      <c r="AW86" s="201">
        <f t="shared" si="206"/>
        <v>1</v>
      </c>
      <c r="AX86" s="8">
        <f t="shared" si="207"/>
        <v>1900</v>
      </c>
      <c r="AY86" s="50">
        <f t="shared" si="208"/>
        <v>50</v>
      </c>
      <c r="BA86" s="49">
        <f t="shared" si="209"/>
        <v>10</v>
      </c>
      <c r="BB86" s="201">
        <f t="shared" si="210"/>
        <v>1</v>
      </c>
      <c r="BC86" s="8">
        <f t="shared" si="211"/>
        <v>1900</v>
      </c>
      <c r="BD86" s="50">
        <f t="shared" si="212"/>
        <v>50</v>
      </c>
      <c r="BF86" s="49">
        <f t="shared" si="213"/>
        <v>10</v>
      </c>
      <c r="BG86" s="201">
        <f t="shared" si="214"/>
        <v>1</v>
      </c>
      <c r="BH86" s="8">
        <f t="shared" si="215"/>
        <v>1900</v>
      </c>
      <c r="BI86" s="50">
        <f t="shared" si="216"/>
        <v>50</v>
      </c>
      <c r="BK86" s="49">
        <f t="shared" si="217"/>
        <v>10</v>
      </c>
      <c r="BL86" s="201">
        <f t="shared" si="218"/>
        <v>1</v>
      </c>
      <c r="BM86" s="8">
        <f t="shared" si="219"/>
        <v>1900</v>
      </c>
      <c r="BN86" s="50">
        <f t="shared" si="220"/>
        <v>50</v>
      </c>
      <c r="BP86" s="49">
        <f t="shared" si="221"/>
        <v>10</v>
      </c>
      <c r="BQ86" s="201">
        <f t="shared" si="222"/>
        <v>1</v>
      </c>
      <c r="BR86" s="8">
        <f t="shared" si="223"/>
        <v>1900</v>
      </c>
      <c r="BS86" s="50">
        <f t="shared" si="224"/>
        <v>50</v>
      </c>
      <c r="BU86" s="49">
        <f t="shared" si="225"/>
        <v>10</v>
      </c>
      <c r="BV86" s="201">
        <f t="shared" si="226"/>
        <v>1</v>
      </c>
      <c r="BW86" s="8">
        <f t="shared" si="227"/>
        <v>1900</v>
      </c>
      <c r="BX86" s="50">
        <f t="shared" si="228"/>
        <v>50</v>
      </c>
      <c r="BZ86" s="49">
        <f t="shared" si="229"/>
        <v>10</v>
      </c>
      <c r="CA86" s="201">
        <f t="shared" si="230"/>
        <v>1</v>
      </c>
      <c r="CB86" s="8">
        <f t="shared" si="231"/>
        <v>1900</v>
      </c>
      <c r="CC86" s="50">
        <f t="shared" si="232"/>
        <v>50</v>
      </c>
      <c r="CE86" s="49">
        <f t="shared" si="233"/>
        <v>10</v>
      </c>
      <c r="CF86" s="201">
        <f t="shared" si="234"/>
        <v>1</v>
      </c>
      <c r="CG86" s="8">
        <f t="shared" si="235"/>
        <v>1900</v>
      </c>
      <c r="CH86" s="50">
        <f t="shared" si="236"/>
        <v>50</v>
      </c>
      <c r="CJ86" s="49">
        <f t="shared" si="237"/>
        <v>10</v>
      </c>
      <c r="CK86" s="201">
        <f t="shared" si="238"/>
        <v>1</v>
      </c>
      <c r="CL86" s="8">
        <f t="shared" si="239"/>
        <v>1900</v>
      </c>
      <c r="CM86" s="50">
        <f t="shared" si="240"/>
        <v>50</v>
      </c>
      <c r="CO86" s="49">
        <f t="shared" si="241"/>
        <v>10</v>
      </c>
      <c r="CP86" s="201">
        <f t="shared" si="242"/>
        <v>1</v>
      </c>
      <c r="CQ86" s="8">
        <f t="shared" si="243"/>
        <v>1900</v>
      </c>
      <c r="CR86" s="50">
        <f t="shared" si="244"/>
        <v>50</v>
      </c>
      <c r="CT86" s="49">
        <f t="shared" si="245"/>
        <v>10</v>
      </c>
      <c r="CU86" s="201">
        <f t="shared" si="246"/>
        <v>1</v>
      </c>
      <c r="CV86" s="8">
        <f t="shared" si="247"/>
        <v>1900</v>
      </c>
      <c r="CW86" s="50">
        <f t="shared" si="248"/>
        <v>50</v>
      </c>
      <c r="CY86" s="49">
        <f t="shared" si="249"/>
        <v>10</v>
      </c>
      <c r="CZ86" s="201">
        <f t="shared" si="250"/>
        <v>1</v>
      </c>
      <c r="DA86" s="8">
        <f t="shared" si="251"/>
        <v>1900</v>
      </c>
      <c r="DB86" s="50">
        <f t="shared" si="252"/>
        <v>50</v>
      </c>
      <c r="DD86" s="49">
        <f t="shared" si="253"/>
        <v>10</v>
      </c>
      <c r="DE86" s="201">
        <f t="shared" si="254"/>
        <v>1</v>
      </c>
      <c r="DF86" s="8">
        <f t="shared" si="255"/>
        <v>1900</v>
      </c>
      <c r="DG86" s="50">
        <f t="shared" si="256"/>
        <v>50</v>
      </c>
      <c r="DI86" s="49">
        <f t="shared" si="257"/>
        <v>10</v>
      </c>
      <c r="DJ86" s="201">
        <f t="shared" si="258"/>
        <v>1</v>
      </c>
      <c r="DK86" s="8">
        <f t="shared" si="259"/>
        <v>1900</v>
      </c>
      <c r="DL86" s="50">
        <f t="shared" si="260"/>
        <v>50</v>
      </c>
      <c r="DN86" s="49">
        <f t="shared" si="261"/>
        <v>10</v>
      </c>
      <c r="DO86" s="201">
        <f t="shared" si="262"/>
        <v>1</v>
      </c>
      <c r="DP86" s="8">
        <f t="shared" si="263"/>
        <v>1900</v>
      </c>
      <c r="DQ86" s="50">
        <f t="shared" si="264"/>
        <v>50</v>
      </c>
      <c r="DS86" s="51">
        <f t="shared" si="172"/>
        <v>41800</v>
      </c>
      <c r="DT86" s="50">
        <f t="shared" si="173"/>
        <v>1100</v>
      </c>
      <c r="DU86" s="51">
        <v>0</v>
      </c>
      <c r="DV86" s="50">
        <f t="shared" si="174"/>
        <v>0</v>
      </c>
      <c r="DW86" s="51">
        <f t="shared" si="176"/>
        <v>41800</v>
      </c>
      <c r="DX86" s="52">
        <f t="shared" si="175"/>
        <v>1100</v>
      </c>
      <c r="DY86" s="307" t="str">
        <f t="shared" si="171"/>
        <v>pinzas de las cejas para coger mosquitos</v>
      </c>
    </row>
    <row r="87" spans="1:129" ht="18" customHeight="1" x14ac:dyDescent="0.3">
      <c r="B87" s="286" t="s">
        <v>417</v>
      </c>
      <c r="C87" s="237" t="s">
        <v>424</v>
      </c>
      <c r="D87" s="239">
        <f t="shared" si="177"/>
        <v>760</v>
      </c>
      <c r="E87" s="263">
        <v>20</v>
      </c>
      <c r="F87" s="263"/>
      <c r="G87" s="263" t="s">
        <v>31</v>
      </c>
      <c r="H87" s="58"/>
      <c r="I87" s="56"/>
      <c r="J87" s="265">
        <v>1</v>
      </c>
      <c r="K87" s="264"/>
      <c r="L87" s="57"/>
      <c r="M87" s="49">
        <v>40</v>
      </c>
      <c r="N87" s="214">
        <v>1</v>
      </c>
      <c r="O87" s="8">
        <f t="shared" si="179"/>
        <v>30400</v>
      </c>
      <c r="P87" s="50">
        <f t="shared" si="180"/>
        <v>800</v>
      </c>
      <c r="R87" s="49">
        <f t="shared" si="181"/>
        <v>40</v>
      </c>
      <c r="S87" s="201">
        <f t="shared" si="182"/>
        <v>1</v>
      </c>
      <c r="T87" s="8">
        <f t="shared" si="183"/>
        <v>30400</v>
      </c>
      <c r="U87" s="50">
        <f t="shared" si="184"/>
        <v>800</v>
      </c>
      <c r="W87" s="49">
        <f t="shared" si="185"/>
        <v>40</v>
      </c>
      <c r="X87" s="201">
        <f t="shared" si="186"/>
        <v>1</v>
      </c>
      <c r="Y87" s="8">
        <f t="shared" si="187"/>
        <v>30400</v>
      </c>
      <c r="Z87" s="50">
        <f t="shared" si="188"/>
        <v>800</v>
      </c>
      <c r="AB87" s="49">
        <f t="shared" si="189"/>
        <v>40</v>
      </c>
      <c r="AC87" s="201">
        <f t="shared" si="190"/>
        <v>1</v>
      </c>
      <c r="AD87" s="8">
        <f t="shared" si="191"/>
        <v>30400</v>
      </c>
      <c r="AE87" s="50">
        <f t="shared" si="192"/>
        <v>800</v>
      </c>
      <c r="AG87" s="49">
        <f t="shared" si="193"/>
        <v>40</v>
      </c>
      <c r="AH87" s="201">
        <f t="shared" si="194"/>
        <v>1</v>
      </c>
      <c r="AI87" s="8">
        <f t="shared" si="195"/>
        <v>30400</v>
      </c>
      <c r="AJ87" s="50">
        <f t="shared" si="196"/>
        <v>800</v>
      </c>
      <c r="AL87" s="49">
        <f t="shared" si="197"/>
        <v>40</v>
      </c>
      <c r="AM87" s="201">
        <f t="shared" si="198"/>
        <v>1</v>
      </c>
      <c r="AN87" s="8">
        <f t="shared" si="199"/>
        <v>30400</v>
      </c>
      <c r="AO87" s="50">
        <f t="shared" si="200"/>
        <v>800</v>
      </c>
      <c r="AQ87" s="49">
        <f t="shared" si="201"/>
        <v>40</v>
      </c>
      <c r="AR87" s="201">
        <f t="shared" si="202"/>
        <v>1</v>
      </c>
      <c r="AS87" s="8">
        <f t="shared" si="203"/>
        <v>30400</v>
      </c>
      <c r="AT87" s="50">
        <f t="shared" si="204"/>
        <v>800</v>
      </c>
      <c r="AV87" s="49">
        <f t="shared" si="205"/>
        <v>40</v>
      </c>
      <c r="AW87" s="201">
        <f t="shared" si="206"/>
        <v>1</v>
      </c>
      <c r="AX87" s="8">
        <f t="shared" si="207"/>
        <v>30400</v>
      </c>
      <c r="AY87" s="50">
        <f t="shared" si="208"/>
        <v>800</v>
      </c>
      <c r="BA87" s="49">
        <f t="shared" si="209"/>
        <v>40</v>
      </c>
      <c r="BB87" s="201">
        <f t="shared" si="210"/>
        <v>1</v>
      </c>
      <c r="BC87" s="8">
        <f t="shared" si="211"/>
        <v>30400</v>
      </c>
      <c r="BD87" s="50">
        <f t="shared" si="212"/>
        <v>800</v>
      </c>
      <c r="BF87" s="49">
        <f t="shared" si="213"/>
        <v>40</v>
      </c>
      <c r="BG87" s="201">
        <f t="shared" si="214"/>
        <v>1</v>
      </c>
      <c r="BH87" s="8">
        <f t="shared" si="215"/>
        <v>30400</v>
      </c>
      <c r="BI87" s="50">
        <f t="shared" si="216"/>
        <v>800</v>
      </c>
      <c r="BK87" s="49">
        <f t="shared" si="217"/>
        <v>40</v>
      </c>
      <c r="BL87" s="201">
        <f t="shared" si="218"/>
        <v>1</v>
      </c>
      <c r="BM87" s="8">
        <f t="shared" si="219"/>
        <v>30400</v>
      </c>
      <c r="BN87" s="50">
        <f t="shared" si="220"/>
        <v>800</v>
      </c>
      <c r="BP87" s="49">
        <f t="shared" si="221"/>
        <v>40</v>
      </c>
      <c r="BQ87" s="201">
        <f t="shared" si="222"/>
        <v>1</v>
      </c>
      <c r="BR87" s="8">
        <f t="shared" si="223"/>
        <v>30400</v>
      </c>
      <c r="BS87" s="50">
        <f t="shared" si="224"/>
        <v>800</v>
      </c>
      <c r="BU87" s="49">
        <f t="shared" si="225"/>
        <v>40</v>
      </c>
      <c r="BV87" s="201">
        <f t="shared" si="226"/>
        <v>1</v>
      </c>
      <c r="BW87" s="8">
        <f t="shared" si="227"/>
        <v>30400</v>
      </c>
      <c r="BX87" s="50">
        <f t="shared" si="228"/>
        <v>800</v>
      </c>
      <c r="BZ87" s="49">
        <f t="shared" si="229"/>
        <v>40</v>
      </c>
      <c r="CA87" s="201">
        <f t="shared" si="230"/>
        <v>1</v>
      </c>
      <c r="CB87" s="8">
        <f t="shared" si="231"/>
        <v>30400</v>
      </c>
      <c r="CC87" s="50">
        <f t="shared" si="232"/>
        <v>800</v>
      </c>
      <c r="CE87" s="49">
        <f t="shared" si="233"/>
        <v>40</v>
      </c>
      <c r="CF87" s="201">
        <f t="shared" si="234"/>
        <v>1</v>
      </c>
      <c r="CG87" s="8">
        <f t="shared" si="235"/>
        <v>30400</v>
      </c>
      <c r="CH87" s="50">
        <f t="shared" si="236"/>
        <v>800</v>
      </c>
      <c r="CJ87" s="49">
        <f t="shared" si="237"/>
        <v>40</v>
      </c>
      <c r="CK87" s="201">
        <f t="shared" si="238"/>
        <v>1</v>
      </c>
      <c r="CL87" s="8">
        <f t="shared" si="239"/>
        <v>30400</v>
      </c>
      <c r="CM87" s="50">
        <f t="shared" si="240"/>
        <v>800</v>
      </c>
      <c r="CO87" s="49">
        <f t="shared" si="241"/>
        <v>40</v>
      </c>
      <c r="CP87" s="201">
        <f t="shared" si="242"/>
        <v>1</v>
      </c>
      <c r="CQ87" s="8">
        <f t="shared" si="243"/>
        <v>30400</v>
      </c>
      <c r="CR87" s="50">
        <f t="shared" si="244"/>
        <v>800</v>
      </c>
      <c r="CT87" s="49">
        <f t="shared" si="245"/>
        <v>40</v>
      </c>
      <c r="CU87" s="201">
        <f t="shared" si="246"/>
        <v>1</v>
      </c>
      <c r="CV87" s="8">
        <f t="shared" si="247"/>
        <v>30400</v>
      </c>
      <c r="CW87" s="50">
        <f t="shared" si="248"/>
        <v>800</v>
      </c>
      <c r="CY87" s="49">
        <f t="shared" si="249"/>
        <v>40</v>
      </c>
      <c r="CZ87" s="201">
        <f t="shared" si="250"/>
        <v>1</v>
      </c>
      <c r="DA87" s="8">
        <f t="shared" si="251"/>
        <v>30400</v>
      </c>
      <c r="DB87" s="50">
        <f t="shared" si="252"/>
        <v>800</v>
      </c>
      <c r="DD87" s="49">
        <f t="shared" si="253"/>
        <v>40</v>
      </c>
      <c r="DE87" s="201">
        <f t="shared" si="254"/>
        <v>1</v>
      </c>
      <c r="DF87" s="8">
        <f t="shared" si="255"/>
        <v>30400</v>
      </c>
      <c r="DG87" s="50">
        <f t="shared" si="256"/>
        <v>800</v>
      </c>
      <c r="DI87" s="49">
        <f t="shared" si="257"/>
        <v>40</v>
      </c>
      <c r="DJ87" s="201">
        <f t="shared" si="258"/>
        <v>1</v>
      </c>
      <c r="DK87" s="8">
        <f t="shared" si="259"/>
        <v>30400</v>
      </c>
      <c r="DL87" s="50">
        <f t="shared" si="260"/>
        <v>800</v>
      </c>
      <c r="DN87" s="49">
        <f t="shared" si="261"/>
        <v>40</v>
      </c>
      <c r="DO87" s="201">
        <f t="shared" si="262"/>
        <v>1</v>
      </c>
      <c r="DP87" s="8">
        <f t="shared" si="263"/>
        <v>30400</v>
      </c>
      <c r="DQ87" s="50">
        <f t="shared" si="264"/>
        <v>800</v>
      </c>
      <c r="DS87" s="51">
        <f t="shared" si="172"/>
        <v>668800</v>
      </c>
      <c r="DT87" s="50">
        <f t="shared" si="173"/>
        <v>17600</v>
      </c>
      <c r="DU87" s="51">
        <v>0</v>
      </c>
      <c r="DV87" s="50">
        <f t="shared" si="174"/>
        <v>0</v>
      </c>
      <c r="DW87" s="51">
        <f t="shared" si="176"/>
        <v>668800</v>
      </c>
      <c r="DX87" s="52">
        <f t="shared" si="175"/>
        <v>17600</v>
      </c>
      <c r="DY87" s="307" t="str">
        <f t="shared" si="171"/>
        <v>Round big  trays</v>
      </c>
    </row>
    <row r="88" spans="1:129" ht="18" customHeight="1" x14ac:dyDescent="0.3">
      <c r="B88" s="286" t="s">
        <v>418</v>
      </c>
      <c r="C88" s="237" t="s">
        <v>425</v>
      </c>
      <c r="D88" s="239">
        <f t="shared" si="177"/>
        <v>570</v>
      </c>
      <c r="E88" s="263">
        <v>15</v>
      </c>
      <c r="F88" s="287"/>
      <c r="G88" s="263" t="s">
        <v>31</v>
      </c>
      <c r="H88" s="270"/>
      <c r="I88" s="56"/>
      <c r="J88" s="265">
        <v>1</v>
      </c>
      <c r="K88" s="264"/>
      <c r="L88" s="271"/>
      <c r="M88" s="49">
        <v>10</v>
      </c>
      <c r="N88" s="214">
        <v>1</v>
      </c>
      <c r="O88" s="8">
        <f t="shared" si="179"/>
        <v>5700</v>
      </c>
      <c r="P88" s="50">
        <f t="shared" si="180"/>
        <v>150</v>
      </c>
      <c r="R88" s="49">
        <f t="shared" si="181"/>
        <v>10</v>
      </c>
      <c r="S88" s="201">
        <f t="shared" si="182"/>
        <v>1</v>
      </c>
      <c r="T88" s="8">
        <f t="shared" si="183"/>
        <v>5700</v>
      </c>
      <c r="U88" s="50">
        <f t="shared" si="184"/>
        <v>150</v>
      </c>
      <c r="W88" s="49">
        <f t="shared" si="185"/>
        <v>10</v>
      </c>
      <c r="X88" s="201">
        <f t="shared" si="186"/>
        <v>1</v>
      </c>
      <c r="Y88" s="8">
        <f t="shared" si="187"/>
        <v>5700</v>
      </c>
      <c r="Z88" s="50">
        <f t="shared" si="188"/>
        <v>150</v>
      </c>
      <c r="AB88" s="49">
        <f t="shared" si="189"/>
        <v>10</v>
      </c>
      <c r="AC88" s="201">
        <f t="shared" si="190"/>
        <v>1</v>
      </c>
      <c r="AD88" s="8">
        <f t="shared" si="191"/>
        <v>5700</v>
      </c>
      <c r="AE88" s="50">
        <f t="shared" si="192"/>
        <v>150</v>
      </c>
      <c r="AG88" s="49">
        <f t="shared" si="193"/>
        <v>10</v>
      </c>
      <c r="AH88" s="201">
        <f t="shared" si="194"/>
        <v>1</v>
      </c>
      <c r="AI88" s="8">
        <f t="shared" si="195"/>
        <v>5700</v>
      </c>
      <c r="AJ88" s="50">
        <f t="shared" si="196"/>
        <v>150</v>
      </c>
      <c r="AL88" s="49">
        <f t="shared" si="197"/>
        <v>10</v>
      </c>
      <c r="AM88" s="201">
        <f t="shared" si="198"/>
        <v>1</v>
      </c>
      <c r="AN88" s="8">
        <f t="shared" si="199"/>
        <v>5700</v>
      </c>
      <c r="AO88" s="50">
        <f t="shared" si="200"/>
        <v>150</v>
      </c>
      <c r="AQ88" s="49">
        <f t="shared" si="201"/>
        <v>10</v>
      </c>
      <c r="AR88" s="201">
        <f t="shared" si="202"/>
        <v>1</v>
      </c>
      <c r="AS88" s="8">
        <f t="shared" si="203"/>
        <v>5700</v>
      </c>
      <c r="AT88" s="50">
        <f t="shared" si="204"/>
        <v>150</v>
      </c>
      <c r="AV88" s="49">
        <f t="shared" si="205"/>
        <v>10</v>
      </c>
      <c r="AW88" s="201">
        <f t="shared" si="206"/>
        <v>1</v>
      </c>
      <c r="AX88" s="8">
        <f t="shared" si="207"/>
        <v>5700</v>
      </c>
      <c r="AY88" s="50">
        <f t="shared" si="208"/>
        <v>150</v>
      </c>
      <c r="BA88" s="49">
        <f t="shared" si="209"/>
        <v>10</v>
      </c>
      <c r="BB88" s="201">
        <f t="shared" si="210"/>
        <v>1</v>
      </c>
      <c r="BC88" s="8">
        <f t="shared" si="211"/>
        <v>5700</v>
      </c>
      <c r="BD88" s="50">
        <f t="shared" si="212"/>
        <v>150</v>
      </c>
      <c r="BF88" s="49">
        <f t="shared" si="213"/>
        <v>10</v>
      </c>
      <c r="BG88" s="201">
        <f t="shared" si="214"/>
        <v>1</v>
      </c>
      <c r="BH88" s="8">
        <f t="shared" si="215"/>
        <v>5700</v>
      </c>
      <c r="BI88" s="50">
        <f t="shared" si="216"/>
        <v>150</v>
      </c>
      <c r="BK88" s="49">
        <f t="shared" si="217"/>
        <v>10</v>
      </c>
      <c r="BL88" s="201">
        <f t="shared" si="218"/>
        <v>1</v>
      </c>
      <c r="BM88" s="8">
        <f t="shared" si="219"/>
        <v>5700</v>
      </c>
      <c r="BN88" s="50">
        <f t="shared" si="220"/>
        <v>150</v>
      </c>
      <c r="BP88" s="49">
        <f t="shared" si="221"/>
        <v>10</v>
      </c>
      <c r="BQ88" s="201">
        <f t="shared" si="222"/>
        <v>1</v>
      </c>
      <c r="BR88" s="8">
        <f t="shared" si="223"/>
        <v>5700</v>
      </c>
      <c r="BS88" s="50">
        <f t="shared" si="224"/>
        <v>150</v>
      </c>
      <c r="BU88" s="49">
        <f t="shared" si="225"/>
        <v>10</v>
      </c>
      <c r="BV88" s="201">
        <f t="shared" si="226"/>
        <v>1</v>
      </c>
      <c r="BW88" s="8">
        <f t="shared" si="227"/>
        <v>5700</v>
      </c>
      <c r="BX88" s="50">
        <f t="shared" si="228"/>
        <v>150</v>
      </c>
      <c r="BZ88" s="49">
        <f t="shared" si="229"/>
        <v>10</v>
      </c>
      <c r="CA88" s="201">
        <f t="shared" si="230"/>
        <v>1</v>
      </c>
      <c r="CB88" s="8">
        <f t="shared" si="231"/>
        <v>5700</v>
      </c>
      <c r="CC88" s="50">
        <f t="shared" si="232"/>
        <v>150</v>
      </c>
      <c r="CE88" s="49">
        <f t="shared" si="233"/>
        <v>10</v>
      </c>
      <c r="CF88" s="201">
        <f t="shared" si="234"/>
        <v>1</v>
      </c>
      <c r="CG88" s="8">
        <f t="shared" si="235"/>
        <v>5700</v>
      </c>
      <c r="CH88" s="50">
        <f t="shared" si="236"/>
        <v>150</v>
      </c>
      <c r="CJ88" s="49">
        <f t="shared" si="237"/>
        <v>10</v>
      </c>
      <c r="CK88" s="201">
        <f t="shared" si="238"/>
        <v>1</v>
      </c>
      <c r="CL88" s="8">
        <f t="shared" si="239"/>
        <v>5700</v>
      </c>
      <c r="CM88" s="50">
        <f t="shared" si="240"/>
        <v>150</v>
      </c>
      <c r="CO88" s="49">
        <f t="shared" si="241"/>
        <v>10</v>
      </c>
      <c r="CP88" s="201">
        <f t="shared" si="242"/>
        <v>1</v>
      </c>
      <c r="CQ88" s="8">
        <f t="shared" si="243"/>
        <v>5700</v>
      </c>
      <c r="CR88" s="50">
        <f t="shared" si="244"/>
        <v>150</v>
      </c>
      <c r="CT88" s="49">
        <f t="shared" si="245"/>
        <v>10</v>
      </c>
      <c r="CU88" s="201">
        <f t="shared" si="246"/>
        <v>1</v>
      </c>
      <c r="CV88" s="8">
        <f t="shared" si="247"/>
        <v>5700</v>
      </c>
      <c r="CW88" s="50">
        <f t="shared" si="248"/>
        <v>150</v>
      </c>
      <c r="CY88" s="49">
        <f t="shared" si="249"/>
        <v>10</v>
      </c>
      <c r="CZ88" s="201">
        <f t="shared" si="250"/>
        <v>1</v>
      </c>
      <c r="DA88" s="8">
        <f t="shared" si="251"/>
        <v>5700</v>
      </c>
      <c r="DB88" s="50">
        <f t="shared" si="252"/>
        <v>150</v>
      </c>
      <c r="DD88" s="49">
        <f t="shared" si="253"/>
        <v>10</v>
      </c>
      <c r="DE88" s="201">
        <f t="shared" si="254"/>
        <v>1</v>
      </c>
      <c r="DF88" s="8">
        <f t="shared" si="255"/>
        <v>5700</v>
      </c>
      <c r="DG88" s="50">
        <f t="shared" si="256"/>
        <v>150</v>
      </c>
      <c r="DI88" s="49">
        <f t="shared" si="257"/>
        <v>10</v>
      </c>
      <c r="DJ88" s="201">
        <f t="shared" si="258"/>
        <v>1</v>
      </c>
      <c r="DK88" s="8">
        <f t="shared" si="259"/>
        <v>5700</v>
      </c>
      <c r="DL88" s="50">
        <f t="shared" si="260"/>
        <v>150</v>
      </c>
      <c r="DN88" s="49">
        <f t="shared" si="261"/>
        <v>10</v>
      </c>
      <c r="DO88" s="201">
        <f t="shared" si="262"/>
        <v>1</v>
      </c>
      <c r="DP88" s="8">
        <f t="shared" si="263"/>
        <v>5700</v>
      </c>
      <c r="DQ88" s="50">
        <f t="shared" si="264"/>
        <v>150</v>
      </c>
      <c r="DS88" s="51">
        <f t="shared" si="172"/>
        <v>125400</v>
      </c>
      <c r="DT88" s="50">
        <f t="shared" si="173"/>
        <v>3300</v>
      </c>
      <c r="DU88" s="51">
        <v>0</v>
      </c>
      <c r="DV88" s="50">
        <f t="shared" si="174"/>
        <v>0</v>
      </c>
      <c r="DW88" s="51">
        <f t="shared" si="176"/>
        <v>125400</v>
      </c>
      <c r="DX88" s="52">
        <f t="shared" si="175"/>
        <v>3300</v>
      </c>
      <c r="DY88" s="307" t="str">
        <f t="shared" si="171"/>
        <v>Squared little  trays</v>
      </c>
    </row>
    <row r="89" spans="1:129" ht="18" customHeight="1" x14ac:dyDescent="0.3">
      <c r="A89" s="6"/>
      <c r="B89" s="286" t="s">
        <v>207</v>
      </c>
      <c r="C89" s="237" t="s">
        <v>426</v>
      </c>
      <c r="D89" s="239">
        <f t="shared" si="177"/>
        <v>760</v>
      </c>
      <c r="E89" s="263">
        <v>20</v>
      </c>
      <c r="F89" s="263"/>
      <c r="G89" s="263" t="s">
        <v>31</v>
      </c>
      <c r="H89" s="58"/>
      <c r="I89" s="56"/>
      <c r="J89" s="265">
        <v>1</v>
      </c>
      <c r="K89" s="264"/>
      <c r="L89" s="57"/>
      <c r="M89" s="49">
        <v>1</v>
      </c>
      <c r="N89" s="214">
        <v>12</v>
      </c>
      <c r="O89" s="8">
        <f t="shared" si="179"/>
        <v>9120</v>
      </c>
      <c r="P89" s="50">
        <f t="shared" si="180"/>
        <v>240</v>
      </c>
      <c r="R89" s="49">
        <f t="shared" si="181"/>
        <v>1</v>
      </c>
      <c r="S89" s="201">
        <f t="shared" si="182"/>
        <v>12</v>
      </c>
      <c r="T89" s="8">
        <f t="shared" si="183"/>
        <v>9120</v>
      </c>
      <c r="U89" s="50">
        <f t="shared" si="184"/>
        <v>240</v>
      </c>
      <c r="W89" s="49">
        <f t="shared" si="185"/>
        <v>1</v>
      </c>
      <c r="X89" s="201">
        <f t="shared" si="186"/>
        <v>12</v>
      </c>
      <c r="Y89" s="8">
        <f t="shared" si="187"/>
        <v>9120</v>
      </c>
      <c r="Z89" s="50">
        <f t="shared" si="188"/>
        <v>240</v>
      </c>
      <c r="AB89" s="49">
        <f t="shared" si="189"/>
        <v>1</v>
      </c>
      <c r="AC89" s="201">
        <f t="shared" si="190"/>
        <v>12</v>
      </c>
      <c r="AD89" s="8">
        <f t="shared" si="191"/>
        <v>9120</v>
      </c>
      <c r="AE89" s="50">
        <f t="shared" si="192"/>
        <v>240</v>
      </c>
      <c r="AG89" s="49">
        <f t="shared" si="193"/>
        <v>1</v>
      </c>
      <c r="AH89" s="201">
        <f t="shared" si="194"/>
        <v>12</v>
      </c>
      <c r="AI89" s="8">
        <f t="shared" si="195"/>
        <v>9120</v>
      </c>
      <c r="AJ89" s="50">
        <f t="shared" si="196"/>
        <v>240</v>
      </c>
      <c r="AL89" s="49">
        <f t="shared" si="197"/>
        <v>1</v>
      </c>
      <c r="AM89" s="201">
        <f t="shared" si="198"/>
        <v>12</v>
      </c>
      <c r="AN89" s="8">
        <f t="shared" si="199"/>
        <v>9120</v>
      </c>
      <c r="AO89" s="50">
        <f t="shared" si="200"/>
        <v>240</v>
      </c>
      <c r="AQ89" s="49">
        <f t="shared" si="201"/>
        <v>1</v>
      </c>
      <c r="AR89" s="201">
        <f t="shared" si="202"/>
        <v>12</v>
      </c>
      <c r="AS89" s="8">
        <f t="shared" si="203"/>
        <v>9120</v>
      </c>
      <c r="AT89" s="50">
        <f t="shared" si="204"/>
        <v>240</v>
      </c>
      <c r="AV89" s="49">
        <f t="shared" si="205"/>
        <v>1</v>
      </c>
      <c r="AW89" s="201">
        <f t="shared" si="206"/>
        <v>12</v>
      </c>
      <c r="AX89" s="8">
        <f t="shared" si="207"/>
        <v>9120</v>
      </c>
      <c r="AY89" s="50">
        <f t="shared" si="208"/>
        <v>240</v>
      </c>
      <c r="BA89" s="49">
        <f t="shared" si="209"/>
        <v>1</v>
      </c>
      <c r="BB89" s="201">
        <f t="shared" si="210"/>
        <v>12</v>
      </c>
      <c r="BC89" s="8">
        <f t="shared" si="211"/>
        <v>9120</v>
      </c>
      <c r="BD89" s="50">
        <f t="shared" si="212"/>
        <v>240</v>
      </c>
      <c r="BF89" s="49">
        <f t="shared" si="213"/>
        <v>1</v>
      </c>
      <c r="BG89" s="201">
        <f t="shared" si="214"/>
        <v>12</v>
      </c>
      <c r="BH89" s="8">
        <f t="shared" si="215"/>
        <v>9120</v>
      </c>
      <c r="BI89" s="50">
        <f t="shared" si="216"/>
        <v>240</v>
      </c>
      <c r="BK89" s="49">
        <f t="shared" si="217"/>
        <v>1</v>
      </c>
      <c r="BL89" s="201">
        <f t="shared" si="218"/>
        <v>12</v>
      </c>
      <c r="BM89" s="8">
        <f t="shared" si="219"/>
        <v>9120</v>
      </c>
      <c r="BN89" s="50">
        <f t="shared" si="220"/>
        <v>240</v>
      </c>
      <c r="BP89" s="49">
        <f t="shared" si="221"/>
        <v>1</v>
      </c>
      <c r="BQ89" s="201">
        <f t="shared" si="222"/>
        <v>12</v>
      </c>
      <c r="BR89" s="8">
        <f t="shared" si="223"/>
        <v>9120</v>
      </c>
      <c r="BS89" s="50">
        <f t="shared" si="224"/>
        <v>240</v>
      </c>
      <c r="BU89" s="49">
        <f t="shared" si="225"/>
        <v>1</v>
      </c>
      <c r="BV89" s="201">
        <f t="shared" si="226"/>
        <v>12</v>
      </c>
      <c r="BW89" s="8">
        <f t="shared" si="227"/>
        <v>9120</v>
      </c>
      <c r="BX89" s="50">
        <f t="shared" si="228"/>
        <v>240</v>
      </c>
      <c r="BZ89" s="49">
        <f t="shared" si="229"/>
        <v>1</v>
      </c>
      <c r="CA89" s="201">
        <f t="shared" si="230"/>
        <v>12</v>
      </c>
      <c r="CB89" s="8">
        <f t="shared" si="231"/>
        <v>9120</v>
      </c>
      <c r="CC89" s="50">
        <f t="shared" si="232"/>
        <v>240</v>
      </c>
      <c r="CE89" s="49">
        <f t="shared" si="233"/>
        <v>1</v>
      </c>
      <c r="CF89" s="201">
        <f t="shared" si="234"/>
        <v>12</v>
      </c>
      <c r="CG89" s="8">
        <f t="shared" si="235"/>
        <v>9120</v>
      </c>
      <c r="CH89" s="50">
        <f t="shared" si="236"/>
        <v>240</v>
      </c>
      <c r="CJ89" s="49">
        <f t="shared" si="237"/>
        <v>1</v>
      </c>
      <c r="CK89" s="201">
        <f t="shared" si="238"/>
        <v>12</v>
      </c>
      <c r="CL89" s="8">
        <f t="shared" si="239"/>
        <v>9120</v>
      </c>
      <c r="CM89" s="50">
        <f t="shared" si="240"/>
        <v>240</v>
      </c>
      <c r="CO89" s="49">
        <f t="shared" si="241"/>
        <v>1</v>
      </c>
      <c r="CP89" s="201">
        <f t="shared" si="242"/>
        <v>12</v>
      </c>
      <c r="CQ89" s="8">
        <f t="shared" si="243"/>
        <v>9120</v>
      </c>
      <c r="CR89" s="50">
        <f t="shared" si="244"/>
        <v>240</v>
      </c>
      <c r="CT89" s="49">
        <f t="shared" si="245"/>
        <v>1</v>
      </c>
      <c r="CU89" s="201">
        <f t="shared" si="246"/>
        <v>12</v>
      </c>
      <c r="CV89" s="8">
        <f t="shared" si="247"/>
        <v>9120</v>
      </c>
      <c r="CW89" s="50">
        <f t="shared" si="248"/>
        <v>240</v>
      </c>
      <c r="CY89" s="49">
        <f t="shared" si="249"/>
        <v>1</v>
      </c>
      <c r="CZ89" s="201">
        <f t="shared" si="250"/>
        <v>12</v>
      </c>
      <c r="DA89" s="8">
        <f t="shared" si="251"/>
        <v>9120</v>
      </c>
      <c r="DB89" s="50">
        <f t="shared" si="252"/>
        <v>240</v>
      </c>
      <c r="DD89" s="49">
        <f t="shared" si="253"/>
        <v>1</v>
      </c>
      <c r="DE89" s="201">
        <f t="shared" si="254"/>
        <v>12</v>
      </c>
      <c r="DF89" s="8">
        <f t="shared" si="255"/>
        <v>9120</v>
      </c>
      <c r="DG89" s="50">
        <f t="shared" si="256"/>
        <v>240</v>
      </c>
      <c r="DI89" s="49">
        <f t="shared" si="257"/>
        <v>1</v>
      </c>
      <c r="DJ89" s="201">
        <f t="shared" si="258"/>
        <v>12</v>
      </c>
      <c r="DK89" s="8">
        <f t="shared" si="259"/>
        <v>9120</v>
      </c>
      <c r="DL89" s="50">
        <f t="shared" si="260"/>
        <v>240</v>
      </c>
      <c r="DN89" s="49">
        <f t="shared" si="261"/>
        <v>1</v>
      </c>
      <c r="DO89" s="201">
        <f t="shared" si="262"/>
        <v>12</v>
      </c>
      <c r="DP89" s="8">
        <f t="shared" si="263"/>
        <v>9120</v>
      </c>
      <c r="DQ89" s="50">
        <f t="shared" si="264"/>
        <v>240</v>
      </c>
      <c r="DS89" s="51">
        <f t="shared" si="172"/>
        <v>200640</v>
      </c>
      <c r="DT89" s="50">
        <f t="shared" si="173"/>
        <v>5280</v>
      </c>
      <c r="DU89" s="51">
        <v>0</v>
      </c>
      <c r="DV89" s="50">
        <f t="shared" si="174"/>
        <v>0</v>
      </c>
      <c r="DW89" s="51">
        <f t="shared" si="176"/>
        <v>200640</v>
      </c>
      <c r="DX89" s="52">
        <f t="shared" si="175"/>
        <v>5280</v>
      </c>
      <c r="DY89" s="307" t="str">
        <f t="shared" si="171"/>
        <v>Modem</v>
      </c>
    </row>
    <row r="90" spans="1:129" ht="18" customHeight="1" x14ac:dyDescent="0.3">
      <c r="B90" s="54"/>
      <c r="C90" s="261"/>
      <c r="D90" s="239"/>
      <c r="E90" s="288"/>
      <c r="F90" s="263"/>
      <c r="G90" s="263"/>
      <c r="H90" s="56"/>
      <c r="I90" s="56"/>
      <c r="J90" s="265"/>
      <c r="K90" s="264"/>
      <c r="L90" s="57"/>
      <c r="M90" s="49"/>
      <c r="N90" s="214"/>
      <c r="O90" s="8">
        <f t="shared" si="179"/>
        <v>0</v>
      </c>
      <c r="P90" s="50">
        <f t="shared" si="180"/>
        <v>0</v>
      </c>
      <c r="R90" s="49">
        <f t="shared" si="181"/>
        <v>0</v>
      </c>
      <c r="S90" s="201">
        <f t="shared" si="182"/>
        <v>0</v>
      </c>
      <c r="T90" s="8">
        <f t="shared" si="183"/>
        <v>0</v>
      </c>
      <c r="U90" s="50">
        <f t="shared" si="184"/>
        <v>0</v>
      </c>
      <c r="W90" s="49">
        <f t="shared" si="185"/>
        <v>0</v>
      </c>
      <c r="X90" s="201">
        <f t="shared" si="186"/>
        <v>0</v>
      </c>
      <c r="Y90" s="8">
        <f t="shared" si="187"/>
        <v>0</v>
      </c>
      <c r="Z90" s="50">
        <f t="shared" si="188"/>
        <v>0</v>
      </c>
      <c r="AB90" s="49">
        <f t="shared" si="189"/>
        <v>0</v>
      </c>
      <c r="AC90" s="201">
        <f t="shared" si="190"/>
        <v>0</v>
      </c>
      <c r="AD90" s="8">
        <f t="shared" si="191"/>
        <v>0</v>
      </c>
      <c r="AE90" s="50">
        <f t="shared" si="192"/>
        <v>0</v>
      </c>
      <c r="AG90" s="49">
        <f t="shared" si="193"/>
        <v>0</v>
      </c>
      <c r="AH90" s="201">
        <f t="shared" si="194"/>
        <v>0</v>
      </c>
      <c r="AI90" s="8">
        <f t="shared" si="195"/>
        <v>0</v>
      </c>
      <c r="AJ90" s="50">
        <f t="shared" si="196"/>
        <v>0</v>
      </c>
      <c r="AL90" s="49">
        <f t="shared" si="197"/>
        <v>0</v>
      </c>
      <c r="AM90" s="201">
        <f t="shared" si="198"/>
        <v>0</v>
      </c>
      <c r="AN90" s="8">
        <f t="shared" si="199"/>
        <v>0</v>
      </c>
      <c r="AO90" s="50">
        <f t="shared" si="200"/>
        <v>0</v>
      </c>
      <c r="AQ90" s="49">
        <f t="shared" si="201"/>
        <v>0</v>
      </c>
      <c r="AR90" s="201">
        <f t="shared" si="202"/>
        <v>0</v>
      </c>
      <c r="AS90" s="8">
        <f t="shared" si="203"/>
        <v>0</v>
      </c>
      <c r="AT90" s="50">
        <f t="shared" si="204"/>
        <v>0</v>
      </c>
      <c r="AV90" s="49">
        <f t="shared" si="205"/>
        <v>0</v>
      </c>
      <c r="AW90" s="201">
        <f t="shared" si="206"/>
        <v>0</v>
      </c>
      <c r="AX90" s="8">
        <f t="shared" si="207"/>
        <v>0</v>
      </c>
      <c r="AY90" s="50">
        <f t="shared" si="208"/>
        <v>0</v>
      </c>
      <c r="BA90" s="49">
        <f t="shared" si="209"/>
        <v>0</v>
      </c>
      <c r="BB90" s="201">
        <f t="shared" si="210"/>
        <v>0</v>
      </c>
      <c r="BC90" s="8">
        <f t="shared" si="211"/>
        <v>0</v>
      </c>
      <c r="BD90" s="50">
        <f t="shared" si="212"/>
        <v>0</v>
      </c>
      <c r="BF90" s="49">
        <f t="shared" si="213"/>
        <v>0</v>
      </c>
      <c r="BG90" s="201">
        <f t="shared" si="214"/>
        <v>0</v>
      </c>
      <c r="BH90" s="8">
        <f t="shared" si="215"/>
        <v>0</v>
      </c>
      <c r="BI90" s="50">
        <f t="shared" si="216"/>
        <v>0</v>
      </c>
      <c r="BK90" s="49">
        <f t="shared" si="217"/>
        <v>0</v>
      </c>
      <c r="BL90" s="201">
        <f t="shared" si="218"/>
        <v>0</v>
      </c>
      <c r="BM90" s="8">
        <f t="shared" si="219"/>
        <v>0</v>
      </c>
      <c r="BN90" s="50">
        <f t="shared" si="220"/>
        <v>0</v>
      </c>
      <c r="BP90" s="49">
        <f t="shared" si="221"/>
        <v>0</v>
      </c>
      <c r="BQ90" s="201">
        <f t="shared" si="222"/>
        <v>0</v>
      </c>
      <c r="BR90" s="8">
        <f t="shared" si="223"/>
        <v>0</v>
      </c>
      <c r="BS90" s="50">
        <f t="shared" si="224"/>
        <v>0</v>
      </c>
      <c r="BU90" s="49">
        <f t="shared" si="225"/>
        <v>0</v>
      </c>
      <c r="BV90" s="201">
        <f t="shared" si="226"/>
        <v>0</v>
      </c>
      <c r="BW90" s="8">
        <f t="shared" si="227"/>
        <v>0</v>
      </c>
      <c r="BX90" s="50">
        <f t="shared" si="228"/>
        <v>0</v>
      </c>
      <c r="BZ90" s="49">
        <f t="shared" si="229"/>
        <v>0</v>
      </c>
      <c r="CA90" s="201">
        <f t="shared" si="230"/>
        <v>0</v>
      </c>
      <c r="CB90" s="8">
        <f t="shared" si="231"/>
        <v>0</v>
      </c>
      <c r="CC90" s="50">
        <f t="shared" si="232"/>
        <v>0</v>
      </c>
      <c r="CE90" s="49">
        <f t="shared" si="233"/>
        <v>0</v>
      </c>
      <c r="CF90" s="201">
        <f t="shared" si="234"/>
        <v>0</v>
      </c>
      <c r="CG90" s="8">
        <f t="shared" si="235"/>
        <v>0</v>
      </c>
      <c r="CH90" s="50">
        <f t="shared" si="236"/>
        <v>0</v>
      </c>
      <c r="CJ90" s="49">
        <f t="shared" si="237"/>
        <v>0</v>
      </c>
      <c r="CK90" s="201">
        <f t="shared" si="238"/>
        <v>0</v>
      </c>
      <c r="CL90" s="8">
        <f t="shared" si="239"/>
        <v>0</v>
      </c>
      <c r="CM90" s="50">
        <f t="shared" si="240"/>
        <v>0</v>
      </c>
      <c r="CO90" s="49">
        <f t="shared" si="241"/>
        <v>0</v>
      </c>
      <c r="CP90" s="201">
        <f t="shared" si="242"/>
        <v>0</v>
      </c>
      <c r="CQ90" s="8">
        <f t="shared" si="243"/>
        <v>0</v>
      </c>
      <c r="CR90" s="50">
        <f t="shared" si="244"/>
        <v>0</v>
      </c>
      <c r="CT90" s="49">
        <f t="shared" si="245"/>
        <v>0</v>
      </c>
      <c r="CU90" s="201">
        <f t="shared" si="246"/>
        <v>0</v>
      </c>
      <c r="CV90" s="8">
        <f t="shared" si="247"/>
        <v>0</v>
      </c>
      <c r="CW90" s="50">
        <f t="shared" si="248"/>
        <v>0</v>
      </c>
      <c r="CY90" s="49">
        <f t="shared" si="249"/>
        <v>0</v>
      </c>
      <c r="CZ90" s="201">
        <f t="shared" si="250"/>
        <v>0</v>
      </c>
      <c r="DA90" s="8">
        <f t="shared" si="251"/>
        <v>0</v>
      </c>
      <c r="DB90" s="50">
        <f t="shared" si="252"/>
        <v>0</v>
      </c>
      <c r="DD90" s="49">
        <f t="shared" si="253"/>
        <v>0</v>
      </c>
      <c r="DE90" s="201">
        <f t="shared" si="254"/>
        <v>0</v>
      </c>
      <c r="DF90" s="8">
        <f t="shared" si="255"/>
        <v>0</v>
      </c>
      <c r="DG90" s="50">
        <f t="shared" si="256"/>
        <v>0</v>
      </c>
      <c r="DI90" s="49">
        <f t="shared" si="257"/>
        <v>0</v>
      </c>
      <c r="DJ90" s="201">
        <f t="shared" si="258"/>
        <v>0</v>
      </c>
      <c r="DK90" s="8">
        <f t="shared" si="259"/>
        <v>0</v>
      </c>
      <c r="DL90" s="50">
        <f t="shared" si="260"/>
        <v>0</v>
      </c>
      <c r="DN90" s="49">
        <f t="shared" si="261"/>
        <v>0</v>
      </c>
      <c r="DO90" s="201">
        <f t="shared" si="262"/>
        <v>0</v>
      </c>
      <c r="DP90" s="8">
        <f t="shared" si="263"/>
        <v>0</v>
      </c>
      <c r="DQ90" s="50">
        <f t="shared" si="264"/>
        <v>0</v>
      </c>
      <c r="DS90" s="51">
        <f t="shared" si="172"/>
        <v>0</v>
      </c>
      <c r="DT90" s="50">
        <f t="shared" si="173"/>
        <v>0</v>
      </c>
      <c r="DU90" s="51">
        <v>0</v>
      </c>
      <c r="DV90" s="50">
        <f t="shared" si="174"/>
        <v>0</v>
      </c>
      <c r="DW90" s="51">
        <f t="shared" si="176"/>
        <v>0</v>
      </c>
      <c r="DX90" s="52">
        <f t="shared" si="175"/>
        <v>0</v>
      </c>
      <c r="DY90" s="307">
        <f t="shared" si="171"/>
        <v>0</v>
      </c>
    </row>
    <row r="91" spans="1:129" ht="18" customHeight="1" x14ac:dyDescent="0.3">
      <c r="B91" s="54"/>
      <c r="C91" s="261"/>
      <c r="D91" s="239"/>
      <c r="E91" s="288"/>
      <c r="F91" s="263"/>
      <c r="G91" s="263"/>
      <c r="H91" s="56"/>
      <c r="I91" s="56"/>
      <c r="J91" s="265"/>
      <c r="K91" s="264"/>
      <c r="L91" s="57"/>
      <c r="M91" s="49"/>
      <c r="N91" s="214"/>
      <c r="O91" s="8"/>
      <c r="P91" s="50"/>
      <c r="R91" s="49">
        <f t="shared" si="181"/>
        <v>0</v>
      </c>
      <c r="S91" s="201">
        <f t="shared" si="182"/>
        <v>0</v>
      </c>
      <c r="T91" s="8">
        <f t="shared" si="183"/>
        <v>0</v>
      </c>
      <c r="U91" s="50">
        <f t="shared" si="184"/>
        <v>0</v>
      </c>
      <c r="W91" s="49">
        <f t="shared" si="185"/>
        <v>0</v>
      </c>
      <c r="X91" s="201">
        <f t="shared" si="186"/>
        <v>0</v>
      </c>
      <c r="Y91" s="8">
        <f t="shared" si="187"/>
        <v>0</v>
      </c>
      <c r="Z91" s="50">
        <f t="shared" si="188"/>
        <v>0</v>
      </c>
      <c r="AB91" s="49">
        <f t="shared" si="189"/>
        <v>0</v>
      </c>
      <c r="AC91" s="201">
        <f t="shared" si="190"/>
        <v>0</v>
      </c>
      <c r="AD91" s="8">
        <f t="shared" si="191"/>
        <v>0</v>
      </c>
      <c r="AE91" s="50">
        <f t="shared" si="192"/>
        <v>0</v>
      </c>
      <c r="AG91" s="49">
        <f t="shared" si="193"/>
        <v>0</v>
      </c>
      <c r="AH91" s="201">
        <f t="shared" si="194"/>
        <v>0</v>
      </c>
      <c r="AI91" s="8">
        <f t="shared" si="195"/>
        <v>0</v>
      </c>
      <c r="AJ91" s="50">
        <f t="shared" si="196"/>
        <v>0</v>
      </c>
      <c r="AL91" s="49">
        <f t="shared" si="197"/>
        <v>0</v>
      </c>
      <c r="AM91" s="201">
        <f t="shared" si="198"/>
        <v>0</v>
      </c>
      <c r="AN91" s="8">
        <f t="shared" si="199"/>
        <v>0</v>
      </c>
      <c r="AO91" s="50">
        <f t="shared" si="200"/>
        <v>0</v>
      </c>
      <c r="AQ91" s="49">
        <f t="shared" si="201"/>
        <v>0</v>
      </c>
      <c r="AR91" s="201">
        <f t="shared" si="202"/>
        <v>0</v>
      </c>
      <c r="AS91" s="8">
        <f t="shared" si="203"/>
        <v>0</v>
      </c>
      <c r="AT91" s="50">
        <f t="shared" si="204"/>
        <v>0</v>
      </c>
      <c r="AV91" s="49">
        <f t="shared" si="205"/>
        <v>0</v>
      </c>
      <c r="AW91" s="201">
        <f t="shared" si="206"/>
        <v>0</v>
      </c>
      <c r="AX91" s="8">
        <f t="shared" si="207"/>
        <v>0</v>
      </c>
      <c r="AY91" s="50">
        <f t="shared" si="208"/>
        <v>0</v>
      </c>
      <c r="BA91" s="49">
        <f t="shared" si="209"/>
        <v>0</v>
      </c>
      <c r="BB91" s="201">
        <f t="shared" si="210"/>
        <v>0</v>
      </c>
      <c r="BC91" s="8">
        <f t="shared" si="211"/>
        <v>0</v>
      </c>
      <c r="BD91" s="50">
        <f t="shared" si="212"/>
        <v>0</v>
      </c>
      <c r="BF91" s="49">
        <f t="shared" si="213"/>
        <v>0</v>
      </c>
      <c r="BG91" s="201">
        <f t="shared" si="214"/>
        <v>0</v>
      </c>
      <c r="BH91" s="8">
        <f t="shared" si="215"/>
        <v>0</v>
      </c>
      <c r="BI91" s="50">
        <f t="shared" si="216"/>
        <v>0</v>
      </c>
      <c r="BK91" s="49">
        <f t="shared" si="217"/>
        <v>0</v>
      </c>
      <c r="BL91" s="201">
        <f t="shared" si="218"/>
        <v>0</v>
      </c>
      <c r="BM91" s="8">
        <f t="shared" si="219"/>
        <v>0</v>
      </c>
      <c r="BN91" s="50">
        <f t="shared" si="220"/>
        <v>0</v>
      </c>
      <c r="BP91" s="49">
        <f t="shared" si="221"/>
        <v>0</v>
      </c>
      <c r="BQ91" s="201">
        <f t="shared" si="222"/>
        <v>0</v>
      </c>
      <c r="BR91" s="8">
        <f t="shared" si="223"/>
        <v>0</v>
      </c>
      <c r="BS91" s="50">
        <f t="shared" si="224"/>
        <v>0</v>
      </c>
      <c r="BU91" s="49">
        <f t="shared" si="225"/>
        <v>0</v>
      </c>
      <c r="BV91" s="201">
        <f t="shared" si="226"/>
        <v>0</v>
      </c>
      <c r="BW91" s="8">
        <f t="shared" si="227"/>
        <v>0</v>
      </c>
      <c r="BX91" s="50">
        <f t="shared" si="228"/>
        <v>0</v>
      </c>
      <c r="BZ91" s="49">
        <f t="shared" si="229"/>
        <v>0</v>
      </c>
      <c r="CA91" s="201">
        <f t="shared" si="230"/>
        <v>0</v>
      </c>
      <c r="CB91" s="8">
        <f t="shared" si="231"/>
        <v>0</v>
      </c>
      <c r="CC91" s="50">
        <f t="shared" si="232"/>
        <v>0</v>
      </c>
      <c r="CE91" s="49">
        <f t="shared" si="233"/>
        <v>0</v>
      </c>
      <c r="CF91" s="201">
        <f t="shared" si="234"/>
        <v>0</v>
      </c>
      <c r="CG91" s="8">
        <f t="shared" si="235"/>
        <v>0</v>
      </c>
      <c r="CH91" s="50">
        <f t="shared" si="236"/>
        <v>0</v>
      </c>
      <c r="CJ91" s="49">
        <f t="shared" si="237"/>
        <v>0</v>
      </c>
      <c r="CK91" s="201">
        <f t="shared" si="238"/>
        <v>0</v>
      </c>
      <c r="CL91" s="8">
        <f t="shared" si="239"/>
        <v>0</v>
      </c>
      <c r="CM91" s="50">
        <f t="shared" si="240"/>
        <v>0</v>
      </c>
      <c r="CO91" s="49">
        <f t="shared" si="241"/>
        <v>0</v>
      </c>
      <c r="CP91" s="201">
        <f t="shared" si="242"/>
        <v>0</v>
      </c>
      <c r="CQ91" s="8">
        <f t="shared" si="243"/>
        <v>0</v>
      </c>
      <c r="CR91" s="50">
        <f t="shared" si="244"/>
        <v>0</v>
      </c>
      <c r="CT91" s="49">
        <f t="shared" si="245"/>
        <v>0</v>
      </c>
      <c r="CU91" s="201">
        <f t="shared" si="246"/>
        <v>0</v>
      </c>
      <c r="CV91" s="8">
        <f t="shared" si="247"/>
        <v>0</v>
      </c>
      <c r="CW91" s="50">
        <f t="shared" si="248"/>
        <v>0</v>
      </c>
      <c r="CY91" s="49">
        <f t="shared" si="249"/>
        <v>0</v>
      </c>
      <c r="CZ91" s="201">
        <f t="shared" si="250"/>
        <v>0</v>
      </c>
      <c r="DA91" s="8">
        <f t="shared" si="251"/>
        <v>0</v>
      </c>
      <c r="DB91" s="50">
        <f t="shared" si="252"/>
        <v>0</v>
      </c>
      <c r="DD91" s="49">
        <f t="shared" si="253"/>
        <v>0</v>
      </c>
      <c r="DE91" s="201">
        <f t="shared" si="254"/>
        <v>0</v>
      </c>
      <c r="DF91" s="8">
        <f t="shared" si="255"/>
        <v>0</v>
      </c>
      <c r="DG91" s="50">
        <f t="shared" si="256"/>
        <v>0</v>
      </c>
      <c r="DI91" s="49">
        <f t="shared" si="257"/>
        <v>0</v>
      </c>
      <c r="DJ91" s="201">
        <f t="shared" si="258"/>
        <v>0</v>
      </c>
      <c r="DK91" s="8">
        <f t="shared" si="259"/>
        <v>0</v>
      </c>
      <c r="DL91" s="50">
        <f t="shared" si="260"/>
        <v>0</v>
      </c>
      <c r="DN91" s="49">
        <f t="shared" si="261"/>
        <v>0</v>
      </c>
      <c r="DO91" s="201">
        <f t="shared" si="262"/>
        <v>0</v>
      </c>
      <c r="DP91" s="8">
        <f t="shared" si="263"/>
        <v>0</v>
      </c>
      <c r="DQ91" s="50">
        <f t="shared" si="264"/>
        <v>0</v>
      </c>
      <c r="DS91" s="51">
        <f t="shared" si="172"/>
        <v>0</v>
      </c>
      <c r="DT91" s="50">
        <f t="shared" si="173"/>
        <v>0</v>
      </c>
      <c r="DU91" s="51">
        <v>0</v>
      </c>
      <c r="DV91" s="50">
        <f t="shared" si="174"/>
        <v>0</v>
      </c>
      <c r="DW91" s="51">
        <f t="shared" si="176"/>
        <v>0</v>
      </c>
      <c r="DX91" s="52">
        <f t="shared" si="175"/>
        <v>0</v>
      </c>
      <c r="DY91" s="307">
        <f t="shared" si="171"/>
        <v>0</v>
      </c>
    </row>
    <row r="92" spans="1:129" ht="18" customHeight="1" x14ac:dyDescent="0.3">
      <c r="B92" s="84" t="s">
        <v>71</v>
      </c>
      <c r="C92" s="54"/>
      <c r="D92" s="239"/>
      <c r="E92" s="55"/>
      <c r="F92" s="263"/>
      <c r="G92" s="263"/>
      <c r="H92" s="56"/>
      <c r="I92" s="56"/>
      <c r="J92" s="265"/>
      <c r="K92" s="264"/>
      <c r="L92" s="57"/>
      <c r="M92" s="49"/>
      <c r="N92" s="214"/>
      <c r="O92" s="8">
        <f t="shared" si="179"/>
        <v>0</v>
      </c>
      <c r="P92" s="50">
        <f t="shared" si="180"/>
        <v>0</v>
      </c>
      <c r="R92" s="49">
        <f t="shared" si="181"/>
        <v>0</v>
      </c>
      <c r="S92" s="201">
        <f t="shared" si="182"/>
        <v>0</v>
      </c>
      <c r="T92" s="8">
        <f t="shared" si="183"/>
        <v>0</v>
      </c>
      <c r="U92" s="50">
        <f t="shared" si="184"/>
        <v>0</v>
      </c>
      <c r="W92" s="49">
        <f t="shared" si="185"/>
        <v>0</v>
      </c>
      <c r="X92" s="201">
        <f t="shared" si="186"/>
        <v>0</v>
      </c>
      <c r="Y92" s="8">
        <f t="shared" si="187"/>
        <v>0</v>
      </c>
      <c r="Z92" s="50">
        <f t="shared" si="188"/>
        <v>0</v>
      </c>
      <c r="AB92" s="49">
        <f t="shared" si="189"/>
        <v>0</v>
      </c>
      <c r="AC92" s="201">
        <f t="shared" si="190"/>
        <v>0</v>
      </c>
      <c r="AD92" s="8">
        <f t="shared" si="191"/>
        <v>0</v>
      </c>
      <c r="AE92" s="50">
        <f t="shared" si="192"/>
        <v>0</v>
      </c>
      <c r="AG92" s="49">
        <f t="shared" si="193"/>
        <v>0</v>
      </c>
      <c r="AH92" s="201">
        <f t="shared" si="194"/>
        <v>0</v>
      </c>
      <c r="AI92" s="8">
        <f t="shared" si="195"/>
        <v>0</v>
      </c>
      <c r="AJ92" s="50">
        <f t="shared" si="196"/>
        <v>0</v>
      </c>
      <c r="AL92" s="49">
        <f t="shared" si="197"/>
        <v>0</v>
      </c>
      <c r="AM92" s="201">
        <f t="shared" si="198"/>
        <v>0</v>
      </c>
      <c r="AN92" s="8">
        <f t="shared" si="199"/>
        <v>0</v>
      </c>
      <c r="AO92" s="50">
        <f t="shared" si="200"/>
        <v>0</v>
      </c>
      <c r="AQ92" s="49">
        <f t="shared" si="201"/>
        <v>0</v>
      </c>
      <c r="AR92" s="201">
        <f t="shared" si="202"/>
        <v>0</v>
      </c>
      <c r="AS92" s="8">
        <f t="shared" si="203"/>
        <v>0</v>
      </c>
      <c r="AT92" s="50">
        <f t="shared" si="204"/>
        <v>0</v>
      </c>
      <c r="AV92" s="49">
        <f t="shared" si="205"/>
        <v>0</v>
      </c>
      <c r="AW92" s="201">
        <f t="shared" si="206"/>
        <v>0</v>
      </c>
      <c r="AX92" s="8">
        <f t="shared" si="207"/>
        <v>0</v>
      </c>
      <c r="AY92" s="50">
        <f t="shared" si="208"/>
        <v>0</v>
      </c>
      <c r="BA92" s="49">
        <f t="shared" si="209"/>
        <v>0</v>
      </c>
      <c r="BB92" s="201">
        <f t="shared" si="210"/>
        <v>0</v>
      </c>
      <c r="BC92" s="8">
        <f t="shared" si="211"/>
        <v>0</v>
      </c>
      <c r="BD92" s="50">
        <f t="shared" si="212"/>
        <v>0</v>
      </c>
      <c r="BF92" s="49">
        <f t="shared" si="213"/>
        <v>0</v>
      </c>
      <c r="BG92" s="201">
        <f t="shared" si="214"/>
        <v>0</v>
      </c>
      <c r="BH92" s="8">
        <f t="shared" si="215"/>
        <v>0</v>
      </c>
      <c r="BI92" s="50">
        <f t="shared" si="216"/>
        <v>0</v>
      </c>
      <c r="BK92" s="49">
        <f t="shared" si="217"/>
        <v>0</v>
      </c>
      <c r="BL92" s="201">
        <f t="shared" si="218"/>
        <v>0</v>
      </c>
      <c r="BM92" s="8">
        <f t="shared" si="219"/>
        <v>0</v>
      </c>
      <c r="BN92" s="50">
        <f t="shared" si="220"/>
        <v>0</v>
      </c>
      <c r="BP92" s="49">
        <f t="shared" si="221"/>
        <v>0</v>
      </c>
      <c r="BQ92" s="201">
        <f t="shared" si="222"/>
        <v>0</v>
      </c>
      <c r="BR92" s="8">
        <f t="shared" si="223"/>
        <v>0</v>
      </c>
      <c r="BS92" s="50">
        <f t="shared" si="224"/>
        <v>0</v>
      </c>
      <c r="BU92" s="49">
        <f t="shared" si="225"/>
        <v>0</v>
      </c>
      <c r="BV92" s="201">
        <f t="shared" si="226"/>
        <v>0</v>
      </c>
      <c r="BW92" s="8">
        <f t="shared" si="227"/>
        <v>0</v>
      </c>
      <c r="BX92" s="50">
        <f t="shared" si="228"/>
        <v>0</v>
      </c>
      <c r="BZ92" s="49">
        <f t="shared" si="229"/>
        <v>0</v>
      </c>
      <c r="CA92" s="201">
        <f t="shared" si="230"/>
        <v>0</v>
      </c>
      <c r="CB92" s="8">
        <f t="shared" si="231"/>
        <v>0</v>
      </c>
      <c r="CC92" s="50">
        <f t="shared" si="232"/>
        <v>0</v>
      </c>
      <c r="CE92" s="49">
        <f t="shared" si="233"/>
        <v>0</v>
      </c>
      <c r="CF92" s="201">
        <f t="shared" si="234"/>
        <v>0</v>
      </c>
      <c r="CG92" s="8">
        <f t="shared" si="235"/>
        <v>0</v>
      </c>
      <c r="CH92" s="50">
        <f t="shared" si="236"/>
        <v>0</v>
      </c>
      <c r="CJ92" s="49">
        <f t="shared" si="237"/>
        <v>0</v>
      </c>
      <c r="CK92" s="201">
        <f t="shared" si="238"/>
        <v>0</v>
      </c>
      <c r="CL92" s="8">
        <f t="shared" si="239"/>
        <v>0</v>
      </c>
      <c r="CM92" s="50">
        <f t="shared" si="240"/>
        <v>0</v>
      </c>
      <c r="CO92" s="49">
        <f t="shared" si="241"/>
        <v>0</v>
      </c>
      <c r="CP92" s="201">
        <f t="shared" si="242"/>
        <v>0</v>
      </c>
      <c r="CQ92" s="8">
        <f t="shared" si="243"/>
        <v>0</v>
      </c>
      <c r="CR92" s="50">
        <f t="shared" si="244"/>
        <v>0</v>
      </c>
      <c r="CT92" s="49">
        <f t="shared" si="245"/>
        <v>0</v>
      </c>
      <c r="CU92" s="201">
        <f t="shared" si="246"/>
        <v>0</v>
      </c>
      <c r="CV92" s="8">
        <f t="shared" si="247"/>
        <v>0</v>
      </c>
      <c r="CW92" s="50">
        <f t="shared" si="248"/>
        <v>0</v>
      </c>
      <c r="CY92" s="49">
        <f t="shared" si="249"/>
        <v>0</v>
      </c>
      <c r="CZ92" s="201">
        <f t="shared" si="250"/>
        <v>0</v>
      </c>
      <c r="DA92" s="8">
        <f t="shared" si="251"/>
        <v>0</v>
      </c>
      <c r="DB92" s="50">
        <f t="shared" si="252"/>
        <v>0</v>
      </c>
      <c r="DD92" s="49">
        <f t="shared" si="253"/>
        <v>0</v>
      </c>
      <c r="DE92" s="201">
        <f t="shared" si="254"/>
        <v>0</v>
      </c>
      <c r="DF92" s="8">
        <f t="shared" si="255"/>
        <v>0</v>
      </c>
      <c r="DG92" s="50">
        <f t="shared" si="256"/>
        <v>0</v>
      </c>
      <c r="DI92" s="49">
        <f t="shared" si="257"/>
        <v>0</v>
      </c>
      <c r="DJ92" s="201">
        <f t="shared" si="258"/>
        <v>0</v>
      </c>
      <c r="DK92" s="8">
        <f t="shared" si="259"/>
        <v>0</v>
      </c>
      <c r="DL92" s="50">
        <f t="shared" si="260"/>
        <v>0</v>
      </c>
      <c r="DN92" s="49">
        <f t="shared" si="261"/>
        <v>0</v>
      </c>
      <c r="DO92" s="201">
        <f t="shared" si="262"/>
        <v>0</v>
      </c>
      <c r="DP92" s="8">
        <f t="shared" si="263"/>
        <v>0</v>
      </c>
      <c r="DQ92" s="50">
        <f t="shared" si="264"/>
        <v>0</v>
      </c>
      <c r="DS92" s="51">
        <f t="shared" si="172"/>
        <v>0</v>
      </c>
      <c r="DT92" s="50">
        <f t="shared" si="173"/>
        <v>0</v>
      </c>
      <c r="DU92" s="51">
        <v>0</v>
      </c>
      <c r="DV92" s="50">
        <f t="shared" si="174"/>
        <v>0</v>
      </c>
      <c r="DW92" s="51">
        <f t="shared" si="176"/>
        <v>0</v>
      </c>
      <c r="DX92" s="52">
        <f t="shared" si="175"/>
        <v>0</v>
      </c>
      <c r="DY92" s="307" t="str">
        <f t="shared" si="171"/>
        <v>Field equipment</v>
      </c>
    </row>
    <row r="93" spans="1:129" ht="18" customHeight="1" x14ac:dyDescent="0.3">
      <c r="B93" s="72" t="s">
        <v>72</v>
      </c>
      <c r="C93" s="14" t="s">
        <v>73</v>
      </c>
      <c r="D93" s="239">
        <f t="shared" ref="D93:D95" si="265">E93*$H$3</f>
        <v>5738</v>
      </c>
      <c r="E93" s="55">
        <v>151</v>
      </c>
      <c r="F93" s="274"/>
      <c r="G93" s="274" t="s">
        <v>57</v>
      </c>
      <c r="H93" s="58">
        <v>3</v>
      </c>
      <c r="I93" s="56" t="s">
        <v>32</v>
      </c>
      <c r="J93" s="265">
        <v>1</v>
      </c>
      <c r="K93" s="264"/>
      <c r="L93" s="57"/>
      <c r="M93" s="49">
        <v>10</v>
      </c>
      <c r="N93" s="214">
        <f>1/H93</f>
        <v>0.33333333333333331</v>
      </c>
      <c r="O93" s="8">
        <f t="shared" si="179"/>
        <v>19126.666666666664</v>
      </c>
      <c r="P93" s="50">
        <f t="shared" si="180"/>
        <v>503.33333333333326</v>
      </c>
      <c r="R93" s="49">
        <f t="shared" si="181"/>
        <v>10</v>
      </c>
      <c r="S93" s="201">
        <f t="shared" si="182"/>
        <v>0.33333333333333331</v>
      </c>
      <c r="T93" s="8">
        <f t="shared" si="183"/>
        <v>19126.666666666664</v>
      </c>
      <c r="U93" s="50">
        <f t="shared" si="184"/>
        <v>503.33333333333326</v>
      </c>
      <c r="W93" s="49">
        <f t="shared" si="185"/>
        <v>10</v>
      </c>
      <c r="X93" s="201">
        <f t="shared" si="186"/>
        <v>0.33333333333333331</v>
      </c>
      <c r="Y93" s="8">
        <f t="shared" si="187"/>
        <v>19126.666666666664</v>
      </c>
      <c r="Z93" s="50">
        <f t="shared" si="188"/>
        <v>503.33333333333326</v>
      </c>
      <c r="AB93" s="49">
        <f t="shared" si="189"/>
        <v>10</v>
      </c>
      <c r="AC93" s="201">
        <f t="shared" si="190"/>
        <v>0.33333333333333331</v>
      </c>
      <c r="AD93" s="8">
        <f t="shared" si="191"/>
        <v>19126.666666666664</v>
      </c>
      <c r="AE93" s="50">
        <f t="shared" si="192"/>
        <v>503.33333333333326</v>
      </c>
      <c r="AG93" s="49">
        <f t="shared" si="193"/>
        <v>10</v>
      </c>
      <c r="AH93" s="201">
        <f t="shared" si="194"/>
        <v>0.33333333333333331</v>
      </c>
      <c r="AI93" s="8">
        <f t="shared" si="195"/>
        <v>19126.666666666664</v>
      </c>
      <c r="AJ93" s="50">
        <f t="shared" si="196"/>
        <v>503.33333333333326</v>
      </c>
      <c r="AL93" s="49">
        <f t="shared" si="197"/>
        <v>10</v>
      </c>
      <c r="AM93" s="201">
        <f t="shared" si="198"/>
        <v>0.33333333333333331</v>
      </c>
      <c r="AN93" s="8">
        <f t="shared" si="199"/>
        <v>19126.666666666664</v>
      </c>
      <c r="AO93" s="50">
        <f t="shared" si="200"/>
        <v>503.33333333333326</v>
      </c>
      <c r="AQ93" s="49">
        <f t="shared" si="201"/>
        <v>10</v>
      </c>
      <c r="AR93" s="201">
        <f t="shared" si="202"/>
        <v>0.33333333333333331</v>
      </c>
      <c r="AS93" s="8">
        <f t="shared" si="203"/>
        <v>19126.666666666664</v>
      </c>
      <c r="AT93" s="50">
        <f t="shared" si="204"/>
        <v>503.33333333333326</v>
      </c>
      <c r="AV93" s="49">
        <f t="shared" si="205"/>
        <v>10</v>
      </c>
      <c r="AW93" s="201">
        <f t="shared" si="206"/>
        <v>0.33333333333333331</v>
      </c>
      <c r="AX93" s="8">
        <f t="shared" si="207"/>
        <v>19126.666666666664</v>
      </c>
      <c r="AY93" s="50">
        <f t="shared" si="208"/>
        <v>503.33333333333326</v>
      </c>
      <c r="BA93" s="49">
        <f t="shared" si="209"/>
        <v>10</v>
      </c>
      <c r="BB93" s="201">
        <f t="shared" si="210"/>
        <v>0.33333333333333331</v>
      </c>
      <c r="BC93" s="8">
        <f t="shared" si="211"/>
        <v>19126.666666666664</v>
      </c>
      <c r="BD93" s="50">
        <f t="shared" si="212"/>
        <v>503.33333333333326</v>
      </c>
      <c r="BF93" s="49">
        <f t="shared" si="213"/>
        <v>10</v>
      </c>
      <c r="BG93" s="201">
        <f t="shared" si="214"/>
        <v>0.33333333333333331</v>
      </c>
      <c r="BH93" s="8">
        <f t="shared" si="215"/>
        <v>19126.666666666664</v>
      </c>
      <c r="BI93" s="50">
        <f t="shared" si="216"/>
        <v>503.33333333333326</v>
      </c>
      <c r="BK93" s="49">
        <f t="shared" si="217"/>
        <v>10</v>
      </c>
      <c r="BL93" s="201">
        <f t="shared" si="218"/>
        <v>0.33333333333333331</v>
      </c>
      <c r="BM93" s="8">
        <f t="shared" si="219"/>
        <v>19126.666666666664</v>
      </c>
      <c r="BN93" s="50">
        <f t="shared" si="220"/>
        <v>503.33333333333326</v>
      </c>
      <c r="BP93" s="49">
        <f t="shared" si="221"/>
        <v>10</v>
      </c>
      <c r="BQ93" s="201">
        <f t="shared" si="222"/>
        <v>0.33333333333333331</v>
      </c>
      <c r="BR93" s="8">
        <f t="shared" si="223"/>
        <v>19126.666666666664</v>
      </c>
      <c r="BS93" s="50">
        <f t="shared" si="224"/>
        <v>503.33333333333326</v>
      </c>
      <c r="BU93" s="49">
        <f t="shared" si="225"/>
        <v>10</v>
      </c>
      <c r="BV93" s="201">
        <f t="shared" si="226"/>
        <v>0.33333333333333331</v>
      </c>
      <c r="BW93" s="8">
        <f t="shared" si="227"/>
        <v>19126.666666666664</v>
      </c>
      <c r="BX93" s="50">
        <f t="shared" si="228"/>
        <v>503.33333333333326</v>
      </c>
      <c r="BZ93" s="49">
        <f t="shared" si="229"/>
        <v>10</v>
      </c>
      <c r="CA93" s="201">
        <f t="shared" si="230"/>
        <v>0.33333333333333331</v>
      </c>
      <c r="CB93" s="8">
        <f t="shared" si="231"/>
        <v>19126.666666666664</v>
      </c>
      <c r="CC93" s="50">
        <f t="shared" si="232"/>
        <v>503.33333333333326</v>
      </c>
      <c r="CE93" s="49">
        <f t="shared" si="233"/>
        <v>10</v>
      </c>
      <c r="CF93" s="201">
        <f t="shared" si="234"/>
        <v>0.33333333333333331</v>
      </c>
      <c r="CG93" s="8">
        <f t="shared" si="235"/>
        <v>19126.666666666664</v>
      </c>
      <c r="CH93" s="50">
        <f t="shared" si="236"/>
        <v>503.33333333333326</v>
      </c>
      <c r="CJ93" s="49">
        <f t="shared" si="237"/>
        <v>10</v>
      </c>
      <c r="CK93" s="201">
        <f t="shared" si="238"/>
        <v>0.33333333333333331</v>
      </c>
      <c r="CL93" s="8">
        <f t="shared" si="239"/>
        <v>19126.666666666664</v>
      </c>
      <c r="CM93" s="50">
        <f t="shared" si="240"/>
        <v>503.33333333333326</v>
      </c>
      <c r="CO93" s="49">
        <f t="shared" si="241"/>
        <v>10</v>
      </c>
      <c r="CP93" s="201">
        <f t="shared" si="242"/>
        <v>0.33333333333333331</v>
      </c>
      <c r="CQ93" s="8">
        <f t="shared" si="243"/>
        <v>19126.666666666664</v>
      </c>
      <c r="CR93" s="50">
        <f t="shared" si="244"/>
        <v>503.33333333333326</v>
      </c>
      <c r="CT93" s="49">
        <f t="shared" si="245"/>
        <v>10</v>
      </c>
      <c r="CU93" s="201">
        <f t="shared" si="246"/>
        <v>0.33333333333333331</v>
      </c>
      <c r="CV93" s="8">
        <f t="shared" si="247"/>
        <v>19126.666666666664</v>
      </c>
      <c r="CW93" s="50">
        <f t="shared" si="248"/>
        <v>503.33333333333326</v>
      </c>
      <c r="CY93" s="49">
        <f t="shared" si="249"/>
        <v>10</v>
      </c>
      <c r="CZ93" s="201">
        <f t="shared" si="250"/>
        <v>0.33333333333333331</v>
      </c>
      <c r="DA93" s="8">
        <f t="shared" si="251"/>
        <v>19126.666666666664</v>
      </c>
      <c r="DB93" s="50">
        <f t="shared" si="252"/>
        <v>503.33333333333326</v>
      </c>
      <c r="DD93" s="49">
        <f t="shared" si="253"/>
        <v>10</v>
      </c>
      <c r="DE93" s="201">
        <f t="shared" si="254"/>
        <v>0.33333333333333331</v>
      </c>
      <c r="DF93" s="8">
        <f t="shared" si="255"/>
        <v>19126.666666666664</v>
      </c>
      <c r="DG93" s="50">
        <f t="shared" si="256"/>
        <v>503.33333333333326</v>
      </c>
      <c r="DI93" s="49">
        <f t="shared" si="257"/>
        <v>10</v>
      </c>
      <c r="DJ93" s="201">
        <f t="shared" si="258"/>
        <v>0.33333333333333331</v>
      </c>
      <c r="DK93" s="8">
        <f t="shared" si="259"/>
        <v>19126.666666666664</v>
      </c>
      <c r="DL93" s="50">
        <f t="shared" si="260"/>
        <v>503.33333333333326</v>
      </c>
      <c r="DN93" s="49">
        <f t="shared" si="261"/>
        <v>10</v>
      </c>
      <c r="DO93" s="201">
        <f t="shared" si="262"/>
        <v>0.33333333333333331</v>
      </c>
      <c r="DP93" s="8">
        <f t="shared" si="263"/>
        <v>19126.666666666664</v>
      </c>
      <c r="DQ93" s="50">
        <f t="shared" si="264"/>
        <v>503.33333333333326</v>
      </c>
      <c r="DS93" s="51">
        <f t="shared" si="172"/>
        <v>420786.66666666674</v>
      </c>
      <c r="DT93" s="50">
        <f t="shared" si="173"/>
        <v>11073.333333333336</v>
      </c>
      <c r="DU93" s="51">
        <v>0</v>
      </c>
      <c r="DV93" s="50">
        <f t="shared" si="174"/>
        <v>0</v>
      </c>
      <c r="DW93" s="51">
        <f t="shared" si="176"/>
        <v>420786.66666666674</v>
      </c>
      <c r="DX93" s="52">
        <f t="shared" si="175"/>
        <v>11073.333333333336</v>
      </c>
      <c r="DY93" s="307" t="str">
        <f t="shared" si="171"/>
        <v>CDC-LT</v>
      </c>
    </row>
    <row r="94" spans="1:129" ht="18" customHeight="1" x14ac:dyDescent="0.3">
      <c r="B94" s="72" t="s">
        <v>74</v>
      </c>
      <c r="C94" s="14" t="s">
        <v>75</v>
      </c>
      <c r="D94" s="239">
        <f t="shared" si="265"/>
        <v>2204</v>
      </c>
      <c r="E94" s="288">
        <v>58</v>
      </c>
      <c r="F94" s="274"/>
      <c r="G94" s="263" t="s">
        <v>31</v>
      </c>
      <c r="H94" s="56">
        <v>3</v>
      </c>
      <c r="I94" s="56" t="s">
        <v>32</v>
      </c>
      <c r="J94" s="265">
        <v>1</v>
      </c>
      <c r="K94" s="264"/>
      <c r="L94" s="57"/>
      <c r="M94" s="49">
        <v>20</v>
      </c>
      <c r="N94" s="214">
        <f>1/H94</f>
        <v>0.33333333333333331</v>
      </c>
      <c r="O94" s="8">
        <f t="shared" si="179"/>
        <v>14693.333333333332</v>
      </c>
      <c r="P94" s="50">
        <f t="shared" si="180"/>
        <v>386.66666666666663</v>
      </c>
      <c r="R94" s="49">
        <f t="shared" si="181"/>
        <v>20</v>
      </c>
      <c r="S94" s="201">
        <f t="shared" si="182"/>
        <v>0.33333333333333331</v>
      </c>
      <c r="T94" s="8">
        <f t="shared" si="183"/>
        <v>14693.333333333332</v>
      </c>
      <c r="U94" s="50">
        <f t="shared" si="184"/>
        <v>386.66666666666663</v>
      </c>
      <c r="W94" s="49">
        <f t="shared" si="185"/>
        <v>20</v>
      </c>
      <c r="X94" s="201">
        <f t="shared" si="186"/>
        <v>0.33333333333333331</v>
      </c>
      <c r="Y94" s="8">
        <f t="shared" si="187"/>
        <v>14693.333333333332</v>
      </c>
      <c r="Z94" s="50">
        <f t="shared" si="188"/>
        <v>386.66666666666663</v>
      </c>
      <c r="AB94" s="49">
        <f t="shared" si="189"/>
        <v>20</v>
      </c>
      <c r="AC94" s="201">
        <f t="shared" si="190"/>
        <v>0.33333333333333331</v>
      </c>
      <c r="AD94" s="8">
        <f t="shared" si="191"/>
        <v>14693.333333333332</v>
      </c>
      <c r="AE94" s="50">
        <f t="shared" si="192"/>
        <v>386.66666666666663</v>
      </c>
      <c r="AG94" s="49">
        <f t="shared" si="193"/>
        <v>20</v>
      </c>
      <c r="AH94" s="201">
        <f t="shared" si="194"/>
        <v>0.33333333333333331</v>
      </c>
      <c r="AI94" s="8">
        <f t="shared" si="195"/>
        <v>14693.333333333332</v>
      </c>
      <c r="AJ94" s="50">
        <f t="shared" si="196"/>
        <v>386.66666666666663</v>
      </c>
      <c r="AL94" s="49">
        <f t="shared" si="197"/>
        <v>20</v>
      </c>
      <c r="AM94" s="201">
        <f t="shared" si="198"/>
        <v>0.33333333333333331</v>
      </c>
      <c r="AN94" s="8">
        <f t="shared" si="199"/>
        <v>14693.333333333332</v>
      </c>
      <c r="AO94" s="50">
        <f t="shared" si="200"/>
        <v>386.66666666666663</v>
      </c>
      <c r="AQ94" s="49">
        <f t="shared" si="201"/>
        <v>20</v>
      </c>
      <c r="AR94" s="201">
        <f t="shared" si="202"/>
        <v>0.33333333333333331</v>
      </c>
      <c r="AS94" s="8">
        <f t="shared" si="203"/>
        <v>14693.333333333332</v>
      </c>
      <c r="AT94" s="50">
        <f t="shared" si="204"/>
        <v>386.66666666666663</v>
      </c>
      <c r="AV94" s="49">
        <f t="shared" si="205"/>
        <v>20</v>
      </c>
      <c r="AW94" s="201">
        <f t="shared" si="206"/>
        <v>0.33333333333333331</v>
      </c>
      <c r="AX94" s="8">
        <f t="shared" si="207"/>
        <v>14693.333333333332</v>
      </c>
      <c r="AY94" s="50">
        <f t="shared" si="208"/>
        <v>386.66666666666663</v>
      </c>
      <c r="BA94" s="49">
        <f t="shared" si="209"/>
        <v>20</v>
      </c>
      <c r="BB94" s="201">
        <f t="shared" si="210"/>
        <v>0.33333333333333331</v>
      </c>
      <c r="BC94" s="8">
        <f t="shared" si="211"/>
        <v>14693.333333333332</v>
      </c>
      <c r="BD94" s="50">
        <f t="shared" si="212"/>
        <v>386.66666666666663</v>
      </c>
      <c r="BF94" s="49">
        <f t="shared" si="213"/>
        <v>20</v>
      </c>
      <c r="BG94" s="201">
        <f t="shared" si="214"/>
        <v>0.33333333333333331</v>
      </c>
      <c r="BH94" s="8">
        <f t="shared" si="215"/>
        <v>14693.333333333332</v>
      </c>
      <c r="BI94" s="50">
        <f t="shared" si="216"/>
        <v>386.66666666666663</v>
      </c>
      <c r="BK94" s="49">
        <f t="shared" si="217"/>
        <v>20</v>
      </c>
      <c r="BL94" s="201">
        <f t="shared" si="218"/>
        <v>0.33333333333333331</v>
      </c>
      <c r="BM94" s="8">
        <f t="shared" si="219"/>
        <v>14693.333333333332</v>
      </c>
      <c r="BN94" s="50">
        <f t="shared" si="220"/>
        <v>386.66666666666663</v>
      </c>
      <c r="BP94" s="49">
        <f t="shared" si="221"/>
        <v>20</v>
      </c>
      <c r="BQ94" s="201">
        <f t="shared" si="222"/>
        <v>0.33333333333333331</v>
      </c>
      <c r="BR94" s="8">
        <f t="shared" si="223"/>
        <v>14693.333333333332</v>
      </c>
      <c r="BS94" s="50">
        <f t="shared" si="224"/>
        <v>386.66666666666663</v>
      </c>
      <c r="BU94" s="49">
        <f t="shared" si="225"/>
        <v>20</v>
      </c>
      <c r="BV94" s="201">
        <f t="shared" si="226"/>
        <v>0.33333333333333331</v>
      </c>
      <c r="BW94" s="8">
        <f t="shared" si="227"/>
        <v>14693.333333333332</v>
      </c>
      <c r="BX94" s="50">
        <f t="shared" si="228"/>
        <v>386.66666666666663</v>
      </c>
      <c r="BZ94" s="49">
        <f t="shared" si="229"/>
        <v>20</v>
      </c>
      <c r="CA94" s="201">
        <f t="shared" si="230"/>
        <v>0.33333333333333331</v>
      </c>
      <c r="CB94" s="8">
        <f t="shared" si="231"/>
        <v>14693.333333333332</v>
      </c>
      <c r="CC94" s="50">
        <f t="shared" si="232"/>
        <v>386.66666666666663</v>
      </c>
      <c r="CE94" s="49">
        <f t="shared" si="233"/>
        <v>20</v>
      </c>
      <c r="CF94" s="201">
        <f t="shared" si="234"/>
        <v>0.33333333333333331</v>
      </c>
      <c r="CG94" s="8">
        <f t="shared" si="235"/>
        <v>14693.333333333332</v>
      </c>
      <c r="CH94" s="50">
        <f t="shared" si="236"/>
        <v>386.66666666666663</v>
      </c>
      <c r="CJ94" s="49">
        <f t="shared" si="237"/>
        <v>20</v>
      </c>
      <c r="CK94" s="201">
        <f t="shared" si="238"/>
        <v>0.33333333333333331</v>
      </c>
      <c r="CL94" s="8">
        <f t="shared" si="239"/>
        <v>14693.333333333332</v>
      </c>
      <c r="CM94" s="50">
        <f t="shared" si="240"/>
        <v>386.66666666666663</v>
      </c>
      <c r="CO94" s="49">
        <f t="shared" si="241"/>
        <v>20</v>
      </c>
      <c r="CP94" s="201">
        <f t="shared" si="242"/>
        <v>0.33333333333333331</v>
      </c>
      <c r="CQ94" s="8">
        <f t="shared" si="243"/>
        <v>14693.333333333332</v>
      </c>
      <c r="CR94" s="50">
        <f t="shared" si="244"/>
        <v>386.66666666666663</v>
      </c>
      <c r="CT94" s="49">
        <f t="shared" si="245"/>
        <v>20</v>
      </c>
      <c r="CU94" s="201">
        <f t="shared" si="246"/>
        <v>0.33333333333333331</v>
      </c>
      <c r="CV94" s="8">
        <f t="shared" si="247"/>
        <v>14693.333333333332</v>
      </c>
      <c r="CW94" s="50">
        <f t="shared" si="248"/>
        <v>386.66666666666663</v>
      </c>
      <c r="CY94" s="49">
        <f t="shared" si="249"/>
        <v>20</v>
      </c>
      <c r="CZ94" s="201">
        <f t="shared" si="250"/>
        <v>0.33333333333333331</v>
      </c>
      <c r="DA94" s="8">
        <f t="shared" si="251"/>
        <v>14693.333333333332</v>
      </c>
      <c r="DB94" s="50">
        <f t="shared" si="252"/>
        <v>386.66666666666663</v>
      </c>
      <c r="DD94" s="49">
        <f t="shared" si="253"/>
        <v>20</v>
      </c>
      <c r="DE94" s="201">
        <f t="shared" si="254"/>
        <v>0.33333333333333331</v>
      </c>
      <c r="DF94" s="8">
        <f t="shared" si="255"/>
        <v>14693.333333333332</v>
      </c>
      <c r="DG94" s="50">
        <f t="shared" si="256"/>
        <v>386.66666666666663</v>
      </c>
      <c r="DI94" s="49">
        <f t="shared" si="257"/>
        <v>20</v>
      </c>
      <c r="DJ94" s="201">
        <f t="shared" si="258"/>
        <v>0.33333333333333331</v>
      </c>
      <c r="DK94" s="8">
        <f t="shared" si="259"/>
        <v>14693.333333333332</v>
      </c>
      <c r="DL94" s="50">
        <f t="shared" si="260"/>
        <v>386.66666666666663</v>
      </c>
      <c r="DN94" s="49">
        <f t="shared" si="261"/>
        <v>20</v>
      </c>
      <c r="DO94" s="201">
        <f t="shared" si="262"/>
        <v>0.33333333333333331</v>
      </c>
      <c r="DP94" s="8">
        <f t="shared" si="263"/>
        <v>14693.333333333332</v>
      </c>
      <c r="DQ94" s="50">
        <f t="shared" si="264"/>
        <v>386.66666666666663</v>
      </c>
      <c r="DS94" s="51">
        <f t="shared" si="172"/>
        <v>323253.33333333331</v>
      </c>
      <c r="DT94" s="50">
        <f t="shared" si="173"/>
        <v>8506.6666666666661</v>
      </c>
      <c r="DU94" s="51">
        <v>0</v>
      </c>
      <c r="DV94" s="50">
        <f t="shared" si="174"/>
        <v>0</v>
      </c>
      <c r="DW94" s="51">
        <f t="shared" si="176"/>
        <v>323253.33333333331</v>
      </c>
      <c r="DX94" s="52">
        <f t="shared" si="175"/>
        <v>8506.6666666666661</v>
      </c>
      <c r="DY94" s="307" t="str">
        <f t="shared" si="171"/>
        <v>Batteries</v>
      </c>
    </row>
    <row r="95" spans="1:129" ht="18" customHeight="1" x14ac:dyDescent="0.3">
      <c r="B95" s="72" t="s">
        <v>76</v>
      </c>
      <c r="C95" s="33" t="s">
        <v>77</v>
      </c>
      <c r="D95" s="239">
        <f t="shared" si="265"/>
        <v>9348</v>
      </c>
      <c r="E95" s="55">
        <v>246</v>
      </c>
      <c r="F95" s="274"/>
      <c r="G95" s="263" t="s">
        <v>57</v>
      </c>
      <c r="H95" s="56">
        <v>3</v>
      </c>
      <c r="I95" s="56" t="s">
        <v>32</v>
      </c>
      <c r="J95" s="265">
        <v>1</v>
      </c>
      <c r="K95" s="264"/>
      <c r="L95" s="57"/>
      <c r="M95" s="49">
        <v>5</v>
      </c>
      <c r="N95" s="214">
        <f>1/H95</f>
        <v>0.33333333333333331</v>
      </c>
      <c r="O95" s="8">
        <f t="shared" si="179"/>
        <v>15580</v>
      </c>
      <c r="P95" s="50">
        <f t="shared" si="180"/>
        <v>410</v>
      </c>
      <c r="R95" s="49">
        <f t="shared" si="181"/>
        <v>5</v>
      </c>
      <c r="S95" s="201">
        <f t="shared" si="182"/>
        <v>0.33333333333333331</v>
      </c>
      <c r="T95" s="8">
        <f t="shared" si="183"/>
        <v>15580</v>
      </c>
      <c r="U95" s="50">
        <f t="shared" si="184"/>
        <v>410</v>
      </c>
      <c r="W95" s="49">
        <f t="shared" si="185"/>
        <v>5</v>
      </c>
      <c r="X95" s="201">
        <f t="shared" si="186"/>
        <v>0.33333333333333331</v>
      </c>
      <c r="Y95" s="8">
        <f t="shared" si="187"/>
        <v>15580</v>
      </c>
      <c r="Z95" s="50">
        <f t="shared" si="188"/>
        <v>410</v>
      </c>
      <c r="AB95" s="49">
        <f t="shared" si="189"/>
        <v>5</v>
      </c>
      <c r="AC95" s="201">
        <f t="shared" si="190"/>
        <v>0.33333333333333331</v>
      </c>
      <c r="AD95" s="8">
        <f t="shared" si="191"/>
        <v>15580</v>
      </c>
      <c r="AE95" s="50">
        <f t="shared" si="192"/>
        <v>410</v>
      </c>
      <c r="AG95" s="49">
        <f t="shared" si="193"/>
        <v>5</v>
      </c>
      <c r="AH95" s="201">
        <f t="shared" si="194"/>
        <v>0.33333333333333331</v>
      </c>
      <c r="AI95" s="8">
        <f t="shared" si="195"/>
        <v>15580</v>
      </c>
      <c r="AJ95" s="50">
        <f t="shared" si="196"/>
        <v>410</v>
      </c>
      <c r="AL95" s="49">
        <f t="shared" si="197"/>
        <v>5</v>
      </c>
      <c r="AM95" s="201">
        <f t="shared" si="198"/>
        <v>0.33333333333333331</v>
      </c>
      <c r="AN95" s="8">
        <f t="shared" si="199"/>
        <v>15580</v>
      </c>
      <c r="AO95" s="50">
        <f t="shared" si="200"/>
        <v>410</v>
      </c>
      <c r="AQ95" s="49">
        <f t="shared" si="201"/>
        <v>5</v>
      </c>
      <c r="AR95" s="201">
        <f t="shared" si="202"/>
        <v>0.33333333333333331</v>
      </c>
      <c r="AS95" s="8">
        <f t="shared" si="203"/>
        <v>15580</v>
      </c>
      <c r="AT95" s="50">
        <f t="shared" si="204"/>
        <v>410</v>
      </c>
      <c r="AV95" s="49">
        <f t="shared" si="205"/>
        <v>5</v>
      </c>
      <c r="AW95" s="201">
        <f t="shared" si="206"/>
        <v>0.33333333333333331</v>
      </c>
      <c r="AX95" s="8">
        <f t="shared" si="207"/>
        <v>15580</v>
      </c>
      <c r="AY95" s="50">
        <f t="shared" si="208"/>
        <v>410</v>
      </c>
      <c r="BA95" s="49">
        <f t="shared" si="209"/>
        <v>5</v>
      </c>
      <c r="BB95" s="201">
        <f t="shared" si="210"/>
        <v>0.33333333333333331</v>
      </c>
      <c r="BC95" s="8">
        <f t="shared" si="211"/>
        <v>15580</v>
      </c>
      <c r="BD95" s="50">
        <f t="shared" si="212"/>
        <v>410</v>
      </c>
      <c r="BF95" s="49">
        <f t="shared" si="213"/>
        <v>5</v>
      </c>
      <c r="BG95" s="201">
        <f t="shared" si="214"/>
        <v>0.33333333333333331</v>
      </c>
      <c r="BH95" s="8">
        <f t="shared" si="215"/>
        <v>15580</v>
      </c>
      <c r="BI95" s="50">
        <f t="shared" si="216"/>
        <v>410</v>
      </c>
      <c r="BK95" s="49">
        <f t="shared" si="217"/>
        <v>5</v>
      </c>
      <c r="BL95" s="201">
        <f t="shared" si="218"/>
        <v>0.33333333333333331</v>
      </c>
      <c r="BM95" s="8">
        <f t="shared" si="219"/>
        <v>15580</v>
      </c>
      <c r="BN95" s="50">
        <f t="shared" si="220"/>
        <v>410</v>
      </c>
      <c r="BP95" s="49">
        <f t="shared" si="221"/>
        <v>5</v>
      </c>
      <c r="BQ95" s="201">
        <f t="shared" si="222"/>
        <v>0.33333333333333331</v>
      </c>
      <c r="BR95" s="8">
        <f t="shared" si="223"/>
        <v>15580</v>
      </c>
      <c r="BS95" s="50">
        <f t="shared" si="224"/>
        <v>410</v>
      </c>
      <c r="BU95" s="49">
        <f t="shared" si="225"/>
        <v>5</v>
      </c>
      <c r="BV95" s="201">
        <f t="shared" si="226"/>
        <v>0.33333333333333331</v>
      </c>
      <c r="BW95" s="8">
        <f t="shared" si="227"/>
        <v>15580</v>
      </c>
      <c r="BX95" s="50">
        <f t="shared" si="228"/>
        <v>410</v>
      </c>
      <c r="BZ95" s="49">
        <f t="shared" si="229"/>
        <v>5</v>
      </c>
      <c r="CA95" s="201">
        <f t="shared" si="230"/>
        <v>0.33333333333333331</v>
      </c>
      <c r="CB95" s="8">
        <f t="shared" si="231"/>
        <v>15580</v>
      </c>
      <c r="CC95" s="50">
        <f t="shared" si="232"/>
        <v>410</v>
      </c>
      <c r="CE95" s="49">
        <f t="shared" si="233"/>
        <v>5</v>
      </c>
      <c r="CF95" s="201">
        <f t="shared" si="234"/>
        <v>0.33333333333333331</v>
      </c>
      <c r="CG95" s="8">
        <f t="shared" si="235"/>
        <v>15580</v>
      </c>
      <c r="CH95" s="50">
        <f t="shared" si="236"/>
        <v>410</v>
      </c>
      <c r="CJ95" s="49">
        <f t="shared" si="237"/>
        <v>5</v>
      </c>
      <c r="CK95" s="201">
        <f t="shared" si="238"/>
        <v>0.33333333333333331</v>
      </c>
      <c r="CL95" s="8">
        <f t="shared" si="239"/>
        <v>15580</v>
      </c>
      <c r="CM95" s="50">
        <f t="shared" si="240"/>
        <v>410</v>
      </c>
      <c r="CO95" s="49">
        <f t="shared" si="241"/>
        <v>5</v>
      </c>
      <c r="CP95" s="201">
        <f t="shared" si="242"/>
        <v>0.33333333333333331</v>
      </c>
      <c r="CQ95" s="8">
        <f t="shared" si="243"/>
        <v>15580</v>
      </c>
      <c r="CR95" s="50">
        <f t="shared" si="244"/>
        <v>410</v>
      </c>
      <c r="CT95" s="49">
        <f t="shared" si="245"/>
        <v>5</v>
      </c>
      <c r="CU95" s="201">
        <f t="shared" si="246"/>
        <v>0.33333333333333331</v>
      </c>
      <c r="CV95" s="8">
        <f t="shared" si="247"/>
        <v>15580</v>
      </c>
      <c r="CW95" s="50">
        <f t="shared" si="248"/>
        <v>410</v>
      </c>
      <c r="CY95" s="49">
        <f t="shared" si="249"/>
        <v>5</v>
      </c>
      <c r="CZ95" s="201">
        <f t="shared" si="250"/>
        <v>0.33333333333333331</v>
      </c>
      <c r="DA95" s="8">
        <f t="shared" si="251"/>
        <v>15580</v>
      </c>
      <c r="DB95" s="50">
        <f t="shared" si="252"/>
        <v>410</v>
      </c>
      <c r="DD95" s="49">
        <f t="shared" si="253"/>
        <v>5</v>
      </c>
      <c r="DE95" s="201">
        <f t="shared" si="254"/>
        <v>0.33333333333333331</v>
      </c>
      <c r="DF95" s="8">
        <f t="shared" si="255"/>
        <v>15580</v>
      </c>
      <c r="DG95" s="50">
        <f t="shared" si="256"/>
        <v>410</v>
      </c>
      <c r="DI95" s="49">
        <f t="shared" si="257"/>
        <v>5</v>
      </c>
      <c r="DJ95" s="201">
        <f t="shared" si="258"/>
        <v>0.33333333333333331</v>
      </c>
      <c r="DK95" s="8">
        <f t="shared" si="259"/>
        <v>15580</v>
      </c>
      <c r="DL95" s="50">
        <f t="shared" si="260"/>
        <v>410</v>
      </c>
      <c r="DN95" s="49">
        <f t="shared" si="261"/>
        <v>5</v>
      </c>
      <c r="DO95" s="201">
        <f t="shared" si="262"/>
        <v>0.33333333333333331</v>
      </c>
      <c r="DP95" s="8">
        <f t="shared" si="263"/>
        <v>15580</v>
      </c>
      <c r="DQ95" s="50">
        <f t="shared" si="264"/>
        <v>410</v>
      </c>
      <c r="DS95" s="51">
        <f t="shared" si="172"/>
        <v>342760</v>
      </c>
      <c r="DT95" s="50">
        <f t="shared" si="173"/>
        <v>9020</v>
      </c>
      <c r="DU95" s="51">
        <v>0</v>
      </c>
      <c r="DV95" s="50">
        <f t="shared" si="174"/>
        <v>0</v>
      </c>
      <c r="DW95" s="51">
        <f t="shared" si="176"/>
        <v>342760</v>
      </c>
      <c r="DX95" s="52">
        <f t="shared" si="175"/>
        <v>9020</v>
      </c>
      <c r="DY95" s="307" t="str">
        <f t="shared" si="171"/>
        <v>Chargers</v>
      </c>
    </row>
    <row r="96" spans="1:129" ht="18" customHeight="1" x14ac:dyDescent="0.3">
      <c r="B96" s="72"/>
      <c r="C96" s="54"/>
      <c r="D96" s="239"/>
      <c r="E96" s="263">
        <f t="shared" ref="E96:E99" si="266">D96/$H$3</f>
        <v>0</v>
      </c>
      <c r="F96" s="274"/>
      <c r="G96" s="263"/>
      <c r="H96" s="56"/>
      <c r="I96" s="56"/>
      <c r="J96" s="265"/>
      <c r="K96" s="264"/>
      <c r="L96" s="57"/>
      <c r="M96" s="49"/>
      <c r="N96" s="214"/>
      <c r="O96" s="8">
        <f t="shared" si="179"/>
        <v>0</v>
      </c>
      <c r="P96" s="50">
        <f t="shared" si="180"/>
        <v>0</v>
      </c>
      <c r="R96" s="49">
        <f t="shared" si="181"/>
        <v>0</v>
      </c>
      <c r="S96" s="201">
        <f t="shared" si="182"/>
        <v>0</v>
      </c>
      <c r="T96" s="8">
        <f t="shared" si="183"/>
        <v>0</v>
      </c>
      <c r="U96" s="50">
        <f t="shared" si="184"/>
        <v>0</v>
      </c>
      <c r="W96" s="49">
        <f t="shared" si="185"/>
        <v>0</v>
      </c>
      <c r="X96" s="201">
        <f t="shared" si="186"/>
        <v>0</v>
      </c>
      <c r="Y96" s="8">
        <f t="shared" si="187"/>
        <v>0</v>
      </c>
      <c r="Z96" s="50">
        <f t="shared" si="188"/>
        <v>0</v>
      </c>
      <c r="AB96" s="49">
        <f t="shared" si="189"/>
        <v>0</v>
      </c>
      <c r="AC96" s="201">
        <f t="shared" si="190"/>
        <v>0</v>
      </c>
      <c r="AD96" s="8">
        <f t="shared" si="191"/>
        <v>0</v>
      </c>
      <c r="AE96" s="50">
        <f t="shared" si="192"/>
        <v>0</v>
      </c>
      <c r="AG96" s="49">
        <f t="shared" si="193"/>
        <v>0</v>
      </c>
      <c r="AH96" s="201">
        <f t="shared" si="194"/>
        <v>0</v>
      </c>
      <c r="AI96" s="8">
        <f t="shared" si="195"/>
        <v>0</v>
      </c>
      <c r="AJ96" s="50">
        <f t="shared" si="196"/>
        <v>0</v>
      </c>
      <c r="AL96" s="49">
        <f t="shared" si="197"/>
        <v>0</v>
      </c>
      <c r="AM96" s="201">
        <f t="shared" si="198"/>
        <v>0</v>
      </c>
      <c r="AN96" s="8">
        <f t="shared" si="199"/>
        <v>0</v>
      </c>
      <c r="AO96" s="50">
        <f t="shared" si="200"/>
        <v>0</v>
      </c>
      <c r="AQ96" s="49">
        <f t="shared" si="201"/>
        <v>0</v>
      </c>
      <c r="AR96" s="201">
        <f t="shared" si="202"/>
        <v>0</v>
      </c>
      <c r="AS96" s="8">
        <f t="shared" si="203"/>
        <v>0</v>
      </c>
      <c r="AT96" s="50">
        <f t="shared" si="204"/>
        <v>0</v>
      </c>
      <c r="AV96" s="49">
        <f t="shared" si="205"/>
        <v>0</v>
      </c>
      <c r="AW96" s="201">
        <f t="shared" si="206"/>
        <v>0</v>
      </c>
      <c r="AX96" s="8">
        <f t="shared" si="207"/>
        <v>0</v>
      </c>
      <c r="AY96" s="50">
        <f t="shared" si="208"/>
        <v>0</v>
      </c>
      <c r="BA96" s="49">
        <f t="shared" si="209"/>
        <v>0</v>
      </c>
      <c r="BB96" s="201">
        <f t="shared" si="210"/>
        <v>0</v>
      </c>
      <c r="BC96" s="8">
        <f t="shared" si="211"/>
        <v>0</v>
      </c>
      <c r="BD96" s="50">
        <f t="shared" si="212"/>
        <v>0</v>
      </c>
      <c r="BF96" s="49">
        <f t="shared" si="213"/>
        <v>0</v>
      </c>
      <c r="BG96" s="201">
        <f t="shared" si="214"/>
        <v>0</v>
      </c>
      <c r="BH96" s="8">
        <f t="shared" si="215"/>
        <v>0</v>
      </c>
      <c r="BI96" s="50">
        <f t="shared" si="216"/>
        <v>0</v>
      </c>
      <c r="BK96" s="49">
        <f t="shared" si="217"/>
        <v>0</v>
      </c>
      <c r="BL96" s="201">
        <f t="shared" si="218"/>
        <v>0</v>
      </c>
      <c r="BM96" s="8">
        <f t="shared" si="219"/>
        <v>0</v>
      </c>
      <c r="BN96" s="50">
        <f t="shared" si="220"/>
        <v>0</v>
      </c>
      <c r="BP96" s="49">
        <f t="shared" si="221"/>
        <v>0</v>
      </c>
      <c r="BQ96" s="201">
        <f t="shared" si="222"/>
        <v>0</v>
      </c>
      <c r="BR96" s="8">
        <f t="shared" si="223"/>
        <v>0</v>
      </c>
      <c r="BS96" s="50">
        <f t="shared" si="224"/>
        <v>0</v>
      </c>
      <c r="BU96" s="49">
        <f t="shared" si="225"/>
        <v>0</v>
      </c>
      <c r="BV96" s="201">
        <f t="shared" si="226"/>
        <v>0</v>
      </c>
      <c r="BW96" s="8">
        <f t="shared" si="227"/>
        <v>0</v>
      </c>
      <c r="BX96" s="50">
        <f t="shared" si="228"/>
        <v>0</v>
      </c>
      <c r="BZ96" s="49">
        <f t="shared" si="229"/>
        <v>0</v>
      </c>
      <c r="CA96" s="201">
        <f t="shared" si="230"/>
        <v>0</v>
      </c>
      <c r="CB96" s="8">
        <f t="shared" si="231"/>
        <v>0</v>
      </c>
      <c r="CC96" s="50">
        <f t="shared" si="232"/>
        <v>0</v>
      </c>
      <c r="CE96" s="49">
        <f t="shared" si="233"/>
        <v>0</v>
      </c>
      <c r="CF96" s="201">
        <f t="shared" si="234"/>
        <v>0</v>
      </c>
      <c r="CG96" s="8">
        <f t="shared" si="235"/>
        <v>0</v>
      </c>
      <c r="CH96" s="50">
        <f t="shared" si="236"/>
        <v>0</v>
      </c>
      <c r="CJ96" s="49">
        <f t="shared" si="237"/>
        <v>0</v>
      </c>
      <c r="CK96" s="201">
        <f t="shared" si="238"/>
        <v>0</v>
      </c>
      <c r="CL96" s="8">
        <f t="shared" si="239"/>
        <v>0</v>
      </c>
      <c r="CM96" s="50">
        <f t="shared" si="240"/>
        <v>0</v>
      </c>
      <c r="CO96" s="49">
        <f t="shared" si="241"/>
        <v>0</v>
      </c>
      <c r="CP96" s="201">
        <f t="shared" si="242"/>
        <v>0</v>
      </c>
      <c r="CQ96" s="8">
        <f t="shared" si="243"/>
        <v>0</v>
      </c>
      <c r="CR96" s="50">
        <f t="shared" si="244"/>
        <v>0</v>
      </c>
      <c r="CT96" s="49">
        <f t="shared" si="245"/>
        <v>0</v>
      </c>
      <c r="CU96" s="201">
        <f t="shared" si="246"/>
        <v>0</v>
      </c>
      <c r="CV96" s="8">
        <f t="shared" si="247"/>
        <v>0</v>
      </c>
      <c r="CW96" s="50">
        <f t="shared" si="248"/>
        <v>0</v>
      </c>
      <c r="CY96" s="49">
        <f t="shared" si="249"/>
        <v>0</v>
      </c>
      <c r="CZ96" s="201">
        <f t="shared" si="250"/>
        <v>0</v>
      </c>
      <c r="DA96" s="8">
        <f t="shared" si="251"/>
        <v>0</v>
      </c>
      <c r="DB96" s="50">
        <f t="shared" si="252"/>
        <v>0</v>
      </c>
      <c r="DD96" s="49">
        <f t="shared" si="253"/>
        <v>0</v>
      </c>
      <c r="DE96" s="201">
        <f t="shared" si="254"/>
        <v>0</v>
      </c>
      <c r="DF96" s="8">
        <f t="shared" si="255"/>
        <v>0</v>
      </c>
      <c r="DG96" s="50">
        <f t="shared" si="256"/>
        <v>0</v>
      </c>
      <c r="DI96" s="49">
        <f t="shared" si="257"/>
        <v>0</v>
      </c>
      <c r="DJ96" s="201">
        <f t="shared" si="258"/>
        <v>0</v>
      </c>
      <c r="DK96" s="8">
        <f t="shared" si="259"/>
        <v>0</v>
      </c>
      <c r="DL96" s="50">
        <f t="shared" si="260"/>
        <v>0</v>
      </c>
      <c r="DN96" s="49">
        <f t="shared" si="261"/>
        <v>0</v>
      </c>
      <c r="DO96" s="201">
        <f t="shared" si="262"/>
        <v>0</v>
      </c>
      <c r="DP96" s="8">
        <f t="shared" si="263"/>
        <v>0</v>
      </c>
      <c r="DQ96" s="50">
        <f t="shared" si="264"/>
        <v>0</v>
      </c>
      <c r="DS96" s="51">
        <f t="shared" si="172"/>
        <v>0</v>
      </c>
      <c r="DT96" s="50">
        <f t="shared" si="173"/>
        <v>0</v>
      </c>
      <c r="DU96" s="51">
        <v>0</v>
      </c>
      <c r="DV96" s="50">
        <f t="shared" si="174"/>
        <v>0</v>
      </c>
      <c r="DW96" s="51">
        <f t="shared" si="176"/>
        <v>0</v>
      </c>
      <c r="DX96" s="52">
        <f t="shared" si="175"/>
        <v>0</v>
      </c>
      <c r="DY96" s="307">
        <f t="shared" ref="DY96:DY118" si="267">B96</f>
        <v>0</v>
      </c>
    </row>
    <row r="97" spans="2:129" ht="18" customHeight="1" x14ac:dyDescent="0.3">
      <c r="B97" s="87"/>
      <c r="C97" s="54"/>
      <c r="D97" s="239"/>
      <c r="E97" s="263">
        <f t="shared" si="266"/>
        <v>0</v>
      </c>
      <c r="F97" s="274"/>
      <c r="G97" s="263"/>
      <c r="H97" s="56"/>
      <c r="I97" s="56"/>
      <c r="J97" s="265"/>
      <c r="K97" s="264"/>
      <c r="L97" s="57"/>
      <c r="M97" s="49"/>
      <c r="N97" s="214"/>
      <c r="O97" s="8">
        <f t="shared" si="179"/>
        <v>0</v>
      </c>
      <c r="P97" s="50">
        <f t="shared" si="180"/>
        <v>0</v>
      </c>
      <c r="R97" s="49">
        <f t="shared" si="181"/>
        <v>0</v>
      </c>
      <c r="S97" s="201">
        <f t="shared" si="182"/>
        <v>0</v>
      </c>
      <c r="T97" s="8">
        <f t="shared" si="183"/>
        <v>0</v>
      </c>
      <c r="U97" s="50">
        <f t="shared" si="184"/>
        <v>0</v>
      </c>
      <c r="W97" s="49">
        <f t="shared" si="185"/>
        <v>0</v>
      </c>
      <c r="X97" s="201">
        <f t="shared" si="186"/>
        <v>0</v>
      </c>
      <c r="Y97" s="8">
        <f t="shared" si="187"/>
        <v>0</v>
      </c>
      <c r="Z97" s="50">
        <f t="shared" si="188"/>
        <v>0</v>
      </c>
      <c r="AB97" s="49">
        <f t="shared" si="189"/>
        <v>0</v>
      </c>
      <c r="AC97" s="201">
        <f t="shared" si="190"/>
        <v>0</v>
      </c>
      <c r="AD97" s="8">
        <f t="shared" si="191"/>
        <v>0</v>
      </c>
      <c r="AE97" s="50">
        <f t="shared" si="192"/>
        <v>0</v>
      </c>
      <c r="AG97" s="49">
        <f t="shared" si="193"/>
        <v>0</v>
      </c>
      <c r="AH97" s="201">
        <f t="shared" si="194"/>
        <v>0</v>
      </c>
      <c r="AI97" s="8">
        <f t="shared" si="195"/>
        <v>0</v>
      </c>
      <c r="AJ97" s="50">
        <f t="shared" si="196"/>
        <v>0</v>
      </c>
      <c r="AL97" s="49">
        <f t="shared" si="197"/>
        <v>0</v>
      </c>
      <c r="AM97" s="201">
        <f t="shared" si="198"/>
        <v>0</v>
      </c>
      <c r="AN97" s="8">
        <f t="shared" si="199"/>
        <v>0</v>
      </c>
      <c r="AO97" s="50">
        <f t="shared" si="200"/>
        <v>0</v>
      </c>
      <c r="AQ97" s="49">
        <f t="shared" si="201"/>
        <v>0</v>
      </c>
      <c r="AR97" s="201">
        <f t="shared" si="202"/>
        <v>0</v>
      </c>
      <c r="AS97" s="8">
        <f t="shared" si="203"/>
        <v>0</v>
      </c>
      <c r="AT97" s="50">
        <f t="shared" si="204"/>
        <v>0</v>
      </c>
      <c r="AV97" s="49">
        <f t="shared" si="205"/>
        <v>0</v>
      </c>
      <c r="AW97" s="201">
        <f t="shared" si="206"/>
        <v>0</v>
      </c>
      <c r="AX97" s="8">
        <f t="shared" si="207"/>
        <v>0</v>
      </c>
      <c r="AY97" s="50">
        <f t="shared" si="208"/>
        <v>0</v>
      </c>
      <c r="BA97" s="49">
        <f t="shared" si="209"/>
        <v>0</v>
      </c>
      <c r="BB97" s="201">
        <f t="shared" si="210"/>
        <v>0</v>
      </c>
      <c r="BC97" s="8">
        <f t="shared" si="211"/>
        <v>0</v>
      </c>
      <c r="BD97" s="50">
        <f t="shared" si="212"/>
        <v>0</v>
      </c>
      <c r="BF97" s="49">
        <f t="shared" si="213"/>
        <v>0</v>
      </c>
      <c r="BG97" s="201">
        <f t="shared" si="214"/>
        <v>0</v>
      </c>
      <c r="BH97" s="8">
        <f t="shared" si="215"/>
        <v>0</v>
      </c>
      <c r="BI97" s="50">
        <f t="shared" si="216"/>
        <v>0</v>
      </c>
      <c r="BK97" s="49">
        <f t="shared" si="217"/>
        <v>0</v>
      </c>
      <c r="BL97" s="201">
        <f t="shared" si="218"/>
        <v>0</v>
      </c>
      <c r="BM97" s="8">
        <f t="shared" si="219"/>
        <v>0</v>
      </c>
      <c r="BN97" s="50">
        <f t="shared" si="220"/>
        <v>0</v>
      </c>
      <c r="BP97" s="49">
        <f t="shared" si="221"/>
        <v>0</v>
      </c>
      <c r="BQ97" s="201">
        <f t="shared" si="222"/>
        <v>0</v>
      </c>
      <c r="BR97" s="8">
        <f t="shared" si="223"/>
        <v>0</v>
      </c>
      <c r="BS97" s="50">
        <f t="shared" si="224"/>
        <v>0</v>
      </c>
      <c r="BU97" s="49">
        <f t="shared" si="225"/>
        <v>0</v>
      </c>
      <c r="BV97" s="201">
        <f t="shared" si="226"/>
        <v>0</v>
      </c>
      <c r="BW97" s="8">
        <f t="shared" si="227"/>
        <v>0</v>
      </c>
      <c r="BX97" s="50">
        <f t="shared" si="228"/>
        <v>0</v>
      </c>
      <c r="BZ97" s="49">
        <f t="shared" si="229"/>
        <v>0</v>
      </c>
      <c r="CA97" s="201">
        <f t="shared" si="230"/>
        <v>0</v>
      </c>
      <c r="CB97" s="8">
        <f t="shared" si="231"/>
        <v>0</v>
      </c>
      <c r="CC97" s="50">
        <f t="shared" si="232"/>
        <v>0</v>
      </c>
      <c r="CE97" s="49">
        <f t="shared" si="233"/>
        <v>0</v>
      </c>
      <c r="CF97" s="201">
        <f t="shared" si="234"/>
        <v>0</v>
      </c>
      <c r="CG97" s="8">
        <f t="shared" si="235"/>
        <v>0</v>
      </c>
      <c r="CH97" s="50">
        <f t="shared" si="236"/>
        <v>0</v>
      </c>
      <c r="CJ97" s="49">
        <f t="shared" si="237"/>
        <v>0</v>
      </c>
      <c r="CK97" s="201">
        <f t="shared" si="238"/>
        <v>0</v>
      </c>
      <c r="CL97" s="8">
        <f t="shared" si="239"/>
        <v>0</v>
      </c>
      <c r="CM97" s="50">
        <f t="shared" si="240"/>
        <v>0</v>
      </c>
      <c r="CO97" s="49">
        <f t="shared" si="241"/>
        <v>0</v>
      </c>
      <c r="CP97" s="201">
        <f t="shared" si="242"/>
        <v>0</v>
      </c>
      <c r="CQ97" s="8">
        <f t="shared" si="243"/>
        <v>0</v>
      </c>
      <c r="CR97" s="50">
        <f t="shared" si="244"/>
        <v>0</v>
      </c>
      <c r="CT97" s="49">
        <f t="shared" si="245"/>
        <v>0</v>
      </c>
      <c r="CU97" s="201">
        <f t="shared" si="246"/>
        <v>0</v>
      </c>
      <c r="CV97" s="8">
        <f t="shared" si="247"/>
        <v>0</v>
      </c>
      <c r="CW97" s="50">
        <f t="shared" si="248"/>
        <v>0</v>
      </c>
      <c r="CY97" s="49">
        <f t="shared" si="249"/>
        <v>0</v>
      </c>
      <c r="CZ97" s="201">
        <f t="shared" si="250"/>
        <v>0</v>
      </c>
      <c r="DA97" s="8">
        <f t="shared" si="251"/>
        <v>0</v>
      </c>
      <c r="DB97" s="50">
        <f t="shared" si="252"/>
        <v>0</v>
      </c>
      <c r="DD97" s="49">
        <f t="shared" si="253"/>
        <v>0</v>
      </c>
      <c r="DE97" s="201">
        <f t="shared" si="254"/>
        <v>0</v>
      </c>
      <c r="DF97" s="8">
        <f t="shared" si="255"/>
        <v>0</v>
      </c>
      <c r="DG97" s="50">
        <f t="shared" si="256"/>
        <v>0</v>
      </c>
      <c r="DI97" s="49">
        <f t="shared" si="257"/>
        <v>0</v>
      </c>
      <c r="DJ97" s="201">
        <f t="shared" si="258"/>
        <v>0</v>
      </c>
      <c r="DK97" s="8">
        <f t="shared" si="259"/>
        <v>0</v>
      </c>
      <c r="DL97" s="50">
        <f t="shared" si="260"/>
        <v>0</v>
      </c>
      <c r="DN97" s="49">
        <f t="shared" si="261"/>
        <v>0</v>
      </c>
      <c r="DO97" s="201">
        <f t="shared" si="262"/>
        <v>0</v>
      </c>
      <c r="DP97" s="8">
        <f t="shared" si="263"/>
        <v>0</v>
      </c>
      <c r="DQ97" s="50">
        <f t="shared" si="264"/>
        <v>0</v>
      </c>
      <c r="DS97" s="51">
        <f t="shared" si="172"/>
        <v>0</v>
      </c>
      <c r="DT97" s="50">
        <f t="shared" si="173"/>
        <v>0</v>
      </c>
      <c r="DU97" s="51">
        <v>0</v>
      </c>
      <c r="DV97" s="50">
        <f t="shared" si="174"/>
        <v>0</v>
      </c>
      <c r="DW97" s="51">
        <f t="shared" si="176"/>
        <v>0</v>
      </c>
      <c r="DX97" s="52">
        <f t="shared" si="175"/>
        <v>0</v>
      </c>
      <c r="DY97" s="307">
        <f t="shared" si="267"/>
        <v>0</v>
      </c>
    </row>
    <row r="98" spans="2:129" ht="30" customHeight="1" x14ac:dyDescent="0.3">
      <c r="B98" s="284" t="s">
        <v>403</v>
      </c>
      <c r="C98" s="54" t="s">
        <v>404</v>
      </c>
      <c r="D98" s="239">
        <f>((D81*M81)+(D82*M82)+(D83*M83)+(D84*M84))*K9</f>
        <v>11170.230463820224</v>
      </c>
      <c r="E98" s="263">
        <f t="shared" si="266"/>
        <v>293.95343325842697</v>
      </c>
      <c r="F98" s="274"/>
      <c r="G98" s="263" t="s">
        <v>31</v>
      </c>
      <c r="H98" s="56"/>
      <c r="I98" s="56" t="s">
        <v>409</v>
      </c>
      <c r="J98" s="265"/>
      <c r="K98" s="264" t="s">
        <v>405</v>
      </c>
      <c r="L98" s="57"/>
      <c r="M98" s="49">
        <v>1</v>
      </c>
      <c r="N98" s="214">
        <v>1</v>
      </c>
      <c r="O98" s="8">
        <f t="shared" si="179"/>
        <v>11170.230463820224</v>
      </c>
      <c r="P98" s="50">
        <f t="shared" si="180"/>
        <v>293.95343325842697</v>
      </c>
      <c r="R98" s="49">
        <f t="shared" si="181"/>
        <v>1</v>
      </c>
      <c r="S98" s="201">
        <f t="shared" si="182"/>
        <v>1</v>
      </c>
      <c r="T98" s="8">
        <f t="shared" si="183"/>
        <v>11170.230463820224</v>
      </c>
      <c r="U98" s="50">
        <f t="shared" si="184"/>
        <v>293.95343325842697</v>
      </c>
      <c r="W98" s="49">
        <f t="shared" si="185"/>
        <v>1</v>
      </c>
      <c r="X98" s="201">
        <f t="shared" si="186"/>
        <v>1</v>
      </c>
      <c r="Y98" s="8">
        <f t="shared" si="187"/>
        <v>11170.230463820224</v>
      </c>
      <c r="Z98" s="50">
        <f t="shared" si="188"/>
        <v>293.95343325842697</v>
      </c>
      <c r="AB98" s="49">
        <f t="shared" si="189"/>
        <v>1</v>
      </c>
      <c r="AC98" s="201">
        <f t="shared" si="190"/>
        <v>1</v>
      </c>
      <c r="AD98" s="8">
        <f t="shared" si="191"/>
        <v>11170.230463820224</v>
      </c>
      <c r="AE98" s="50">
        <f t="shared" si="192"/>
        <v>293.95343325842697</v>
      </c>
      <c r="AG98" s="49">
        <f t="shared" si="193"/>
        <v>1</v>
      </c>
      <c r="AH98" s="201">
        <f t="shared" si="194"/>
        <v>1</v>
      </c>
      <c r="AI98" s="8">
        <f t="shared" si="195"/>
        <v>11170.230463820224</v>
      </c>
      <c r="AJ98" s="50">
        <f t="shared" si="196"/>
        <v>293.95343325842697</v>
      </c>
      <c r="AL98" s="49">
        <f t="shared" si="197"/>
        <v>1</v>
      </c>
      <c r="AM98" s="201">
        <f t="shared" si="198"/>
        <v>1</v>
      </c>
      <c r="AN98" s="8">
        <f t="shared" si="199"/>
        <v>11170.230463820224</v>
      </c>
      <c r="AO98" s="50">
        <f t="shared" si="200"/>
        <v>293.95343325842697</v>
      </c>
      <c r="AQ98" s="49">
        <f t="shared" si="201"/>
        <v>1</v>
      </c>
      <c r="AR98" s="201">
        <f t="shared" si="202"/>
        <v>1</v>
      </c>
      <c r="AS98" s="8">
        <f t="shared" si="203"/>
        <v>11170.230463820224</v>
      </c>
      <c r="AT98" s="50">
        <f t="shared" si="204"/>
        <v>293.95343325842697</v>
      </c>
      <c r="AV98" s="49">
        <f t="shared" si="205"/>
        <v>1</v>
      </c>
      <c r="AW98" s="201">
        <f t="shared" si="206"/>
        <v>1</v>
      </c>
      <c r="AX98" s="8">
        <f t="shared" si="207"/>
        <v>11170.230463820224</v>
      </c>
      <c r="AY98" s="50">
        <f t="shared" si="208"/>
        <v>293.95343325842697</v>
      </c>
      <c r="BA98" s="49">
        <f t="shared" si="209"/>
        <v>1</v>
      </c>
      <c r="BB98" s="201">
        <f t="shared" si="210"/>
        <v>1</v>
      </c>
      <c r="BC98" s="8">
        <f t="shared" si="211"/>
        <v>11170.230463820224</v>
      </c>
      <c r="BD98" s="50">
        <f t="shared" si="212"/>
        <v>293.95343325842697</v>
      </c>
      <c r="BF98" s="49">
        <f t="shared" si="213"/>
        <v>1</v>
      </c>
      <c r="BG98" s="201">
        <f t="shared" si="214"/>
        <v>1</v>
      </c>
      <c r="BH98" s="8">
        <f t="shared" si="215"/>
        <v>11170.230463820224</v>
      </c>
      <c r="BI98" s="50">
        <f t="shared" si="216"/>
        <v>293.95343325842697</v>
      </c>
      <c r="BK98" s="49">
        <f t="shared" si="217"/>
        <v>1</v>
      </c>
      <c r="BL98" s="201">
        <f t="shared" si="218"/>
        <v>1</v>
      </c>
      <c r="BM98" s="8">
        <f t="shared" si="219"/>
        <v>11170.230463820224</v>
      </c>
      <c r="BN98" s="50">
        <f t="shared" si="220"/>
        <v>293.95343325842697</v>
      </c>
      <c r="BP98" s="49">
        <f t="shared" si="221"/>
        <v>1</v>
      </c>
      <c r="BQ98" s="201">
        <f t="shared" si="222"/>
        <v>1</v>
      </c>
      <c r="BR98" s="8">
        <f t="shared" si="223"/>
        <v>11170.230463820224</v>
      </c>
      <c r="BS98" s="50">
        <f t="shared" si="224"/>
        <v>293.95343325842697</v>
      </c>
      <c r="BU98" s="49">
        <f t="shared" si="225"/>
        <v>1</v>
      </c>
      <c r="BV98" s="201">
        <f t="shared" si="226"/>
        <v>1</v>
      </c>
      <c r="BW98" s="8">
        <f t="shared" si="227"/>
        <v>11170.230463820224</v>
      </c>
      <c r="BX98" s="50">
        <f t="shared" si="228"/>
        <v>293.95343325842697</v>
      </c>
      <c r="BZ98" s="49">
        <f t="shared" si="229"/>
        <v>1</v>
      </c>
      <c r="CA98" s="201">
        <f t="shared" si="230"/>
        <v>1</v>
      </c>
      <c r="CB98" s="8">
        <f t="shared" si="231"/>
        <v>11170.230463820224</v>
      </c>
      <c r="CC98" s="50">
        <f t="shared" si="232"/>
        <v>293.95343325842697</v>
      </c>
      <c r="CE98" s="49">
        <f t="shared" si="233"/>
        <v>1</v>
      </c>
      <c r="CF98" s="201">
        <f t="shared" si="234"/>
        <v>1</v>
      </c>
      <c r="CG98" s="8">
        <f t="shared" si="235"/>
        <v>11170.230463820224</v>
      </c>
      <c r="CH98" s="50">
        <f t="shared" si="236"/>
        <v>293.95343325842697</v>
      </c>
      <c r="CJ98" s="49">
        <f t="shared" si="237"/>
        <v>1</v>
      </c>
      <c r="CK98" s="201">
        <f t="shared" si="238"/>
        <v>1</v>
      </c>
      <c r="CL98" s="8">
        <f t="shared" si="239"/>
        <v>11170.230463820224</v>
      </c>
      <c r="CM98" s="50">
        <f t="shared" si="240"/>
        <v>293.95343325842697</v>
      </c>
      <c r="CO98" s="49">
        <f t="shared" si="241"/>
        <v>1</v>
      </c>
      <c r="CP98" s="201">
        <f t="shared" si="242"/>
        <v>1</v>
      </c>
      <c r="CQ98" s="8">
        <f t="shared" si="243"/>
        <v>11170.230463820224</v>
      </c>
      <c r="CR98" s="50">
        <f t="shared" si="244"/>
        <v>293.95343325842697</v>
      </c>
      <c r="CT98" s="49">
        <f t="shared" si="245"/>
        <v>1</v>
      </c>
      <c r="CU98" s="201">
        <f t="shared" si="246"/>
        <v>1</v>
      </c>
      <c r="CV98" s="8">
        <f t="shared" si="247"/>
        <v>11170.230463820224</v>
      </c>
      <c r="CW98" s="50">
        <f t="shared" si="248"/>
        <v>293.95343325842697</v>
      </c>
      <c r="CY98" s="49">
        <f t="shared" si="249"/>
        <v>1</v>
      </c>
      <c r="CZ98" s="201">
        <f t="shared" si="250"/>
        <v>1</v>
      </c>
      <c r="DA98" s="8">
        <f t="shared" si="251"/>
        <v>11170.230463820224</v>
      </c>
      <c r="DB98" s="50">
        <f t="shared" si="252"/>
        <v>293.95343325842697</v>
      </c>
      <c r="DD98" s="49">
        <f t="shared" si="253"/>
        <v>1</v>
      </c>
      <c r="DE98" s="201">
        <f t="shared" si="254"/>
        <v>1</v>
      </c>
      <c r="DF98" s="8">
        <f t="shared" si="255"/>
        <v>11170.230463820224</v>
      </c>
      <c r="DG98" s="50">
        <f t="shared" si="256"/>
        <v>293.95343325842697</v>
      </c>
      <c r="DI98" s="49">
        <f t="shared" si="257"/>
        <v>1</v>
      </c>
      <c r="DJ98" s="201">
        <f t="shared" si="258"/>
        <v>1</v>
      </c>
      <c r="DK98" s="8">
        <f t="shared" si="259"/>
        <v>11170.230463820224</v>
      </c>
      <c r="DL98" s="50">
        <f t="shared" si="260"/>
        <v>293.95343325842697</v>
      </c>
      <c r="DN98" s="49">
        <f t="shared" si="261"/>
        <v>1</v>
      </c>
      <c r="DO98" s="201">
        <f t="shared" si="262"/>
        <v>1</v>
      </c>
      <c r="DP98" s="8">
        <f t="shared" si="263"/>
        <v>11170.230463820224</v>
      </c>
      <c r="DQ98" s="50">
        <f t="shared" si="264"/>
        <v>293.95343325842697</v>
      </c>
      <c r="DS98" s="51">
        <f t="shared" si="172"/>
        <v>245745.07020404484</v>
      </c>
      <c r="DT98" s="50">
        <f t="shared" si="173"/>
        <v>6466.9755316853907</v>
      </c>
      <c r="DU98" s="51">
        <v>0</v>
      </c>
      <c r="DV98" s="50">
        <f t="shared" si="174"/>
        <v>0</v>
      </c>
      <c r="DW98" s="51">
        <f t="shared" si="176"/>
        <v>245745.07020404484</v>
      </c>
      <c r="DX98" s="52">
        <f t="shared" si="175"/>
        <v>6466.9755316853907</v>
      </c>
      <c r="DY98" s="307" t="str">
        <f t="shared" si="267"/>
        <v>Insectary equipment maintenance</v>
      </c>
    </row>
    <row r="99" spans="2:129" ht="18" customHeight="1" x14ac:dyDescent="0.3">
      <c r="B99" s="72"/>
      <c r="C99" s="54"/>
      <c r="D99" s="239"/>
      <c r="E99" s="263">
        <f t="shared" si="266"/>
        <v>0</v>
      </c>
      <c r="F99" s="274"/>
      <c r="G99" s="263"/>
      <c r="H99" s="56"/>
      <c r="I99" s="56"/>
      <c r="J99" s="265"/>
      <c r="K99" s="264"/>
      <c r="L99" s="57"/>
      <c r="M99" s="49"/>
      <c r="N99" s="214"/>
      <c r="O99" s="8">
        <f t="shared" si="179"/>
        <v>0</v>
      </c>
      <c r="P99" s="50">
        <f t="shared" si="180"/>
        <v>0</v>
      </c>
      <c r="R99" s="49">
        <f t="shared" si="181"/>
        <v>0</v>
      </c>
      <c r="S99" s="201">
        <f t="shared" si="182"/>
        <v>0</v>
      </c>
      <c r="T99" s="8">
        <f t="shared" si="183"/>
        <v>0</v>
      </c>
      <c r="U99" s="50">
        <f t="shared" si="184"/>
        <v>0</v>
      </c>
      <c r="W99" s="49">
        <f t="shared" si="185"/>
        <v>0</v>
      </c>
      <c r="X99" s="201">
        <f t="shared" si="186"/>
        <v>0</v>
      </c>
      <c r="Y99" s="8">
        <f t="shared" si="187"/>
        <v>0</v>
      </c>
      <c r="Z99" s="50">
        <f t="shared" si="188"/>
        <v>0</v>
      </c>
      <c r="AB99" s="49">
        <f t="shared" si="189"/>
        <v>0</v>
      </c>
      <c r="AC99" s="201">
        <f t="shared" si="190"/>
        <v>0</v>
      </c>
      <c r="AD99" s="8">
        <f t="shared" si="191"/>
        <v>0</v>
      </c>
      <c r="AE99" s="50">
        <f t="shared" si="192"/>
        <v>0</v>
      </c>
      <c r="AG99" s="49">
        <f t="shared" si="193"/>
        <v>0</v>
      </c>
      <c r="AH99" s="201">
        <f t="shared" si="194"/>
        <v>0</v>
      </c>
      <c r="AI99" s="8">
        <f t="shared" si="195"/>
        <v>0</v>
      </c>
      <c r="AJ99" s="50">
        <f t="shared" si="196"/>
        <v>0</v>
      </c>
      <c r="AL99" s="49">
        <f t="shared" si="197"/>
        <v>0</v>
      </c>
      <c r="AM99" s="201">
        <f t="shared" si="198"/>
        <v>0</v>
      </c>
      <c r="AN99" s="8">
        <f t="shared" si="199"/>
        <v>0</v>
      </c>
      <c r="AO99" s="50">
        <f t="shared" si="200"/>
        <v>0</v>
      </c>
      <c r="AQ99" s="49">
        <f t="shared" si="201"/>
        <v>0</v>
      </c>
      <c r="AR99" s="201">
        <f t="shared" si="202"/>
        <v>0</v>
      </c>
      <c r="AS99" s="8">
        <f t="shared" si="203"/>
        <v>0</v>
      </c>
      <c r="AT99" s="50">
        <f t="shared" si="204"/>
        <v>0</v>
      </c>
      <c r="AV99" s="49">
        <f t="shared" si="205"/>
        <v>0</v>
      </c>
      <c r="AW99" s="201">
        <f t="shared" si="206"/>
        <v>0</v>
      </c>
      <c r="AX99" s="8">
        <f t="shared" si="207"/>
        <v>0</v>
      </c>
      <c r="AY99" s="50">
        <f t="shared" si="208"/>
        <v>0</v>
      </c>
      <c r="BA99" s="49">
        <f t="shared" si="209"/>
        <v>0</v>
      </c>
      <c r="BB99" s="201">
        <f t="shared" si="210"/>
        <v>0</v>
      </c>
      <c r="BC99" s="8">
        <f t="shared" si="211"/>
        <v>0</v>
      </c>
      <c r="BD99" s="50">
        <f t="shared" si="212"/>
        <v>0</v>
      </c>
      <c r="BF99" s="49">
        <f t="shared" si="213"/>
        <v>0</v>
      </c>
      <c r="BG99" s="201">
        <f t="shared" si="214"/>
        <v>0</v>
      </c>
      <c r="BH99" s="8">
        <f t="shared" si="215"/>
        <v>0</v>
      </c>
      <c r="BI99" s="50">
        <f t="shared" si="216"/>
        <v>0</v>
      </c>
      <c r="BK99" s="49">
        <f t="shared" si="217"/>
        <v>0</v>
      </c>
      <c r="BL99" s="201">
        <f t="shared" si="218"/>
        <v>0</v>
      </c>
      <c r="BM99" s="8">
        <f t="shared" si="219"/>
        <v>0</v>
      </c>
      <c r="BN99" s="50">
        <f t="shared" si="220"/>
        <v>0</v>
      </c>
      <c r="BP99" s="49">
        <f t="shared" si="221"/>
        <v>0</v>
      </c>
      <c r="BQ99" s="201">
        <f t="shared" si="222"/>
        <v>0</v>
      </c>
      <c r="BR99" s="8">
        <f t="shared" si="223"/>
        <v>0</v>
      </c>
      <c r="BS99" s="50">
        <f t="shared" si="224"/>
        <v>0</v>
      </c>
      <c r="BU99" s="49">
        <f t="shared" si="225"/>
        <v>0</v>
      </c>
      <c r="BV99" s="201">
        <f t="shared" si="226"/>
        <v>0</v>
      </c>
      <c r="BW99" s="8">
        <f t="shared" si="227"/>
        <v>0</v>
      </c>
      <c r="BX99" s="50">
        <f t="shared" si="228"/>
        <v>0</v>
      </c>
      <c r="BZ99" s="49">
        <f t="shared" si="229"/>
        <v>0</v>
      </c>
      <c r="CA99" s="201">
        <f t="shared" si="230"/>
        <v>0</v>
      </c>
      <c r="CB99" s="8">
        <f t="shared" si="231"/>
        <v>0</v>
      </c>
      <c r="CC99" s="50">
        <f t="shared" si="232"/>
        <v>0</v>
      </c>
      <c r="CE99" s="49">
        <f t="shared" si="233"/>
        <v>0</v>
      </c>
      <c r="CF99" s="201">
        <f t="shared" si="234"/>
        <v>0</v>
      </c>
      <c r="CG99" s="8">
        <f t="shared" si="235"/>
        <v>0</v>
      </c>
      <c r="CH99" s="50">
        <f t="shared" si="236"/>
        <v>0</v>
      </c>
      <c r="CJ99" s="49">
        <f t="shared" si="237"/>
        <v>0</v>
      </c>
      <c r="CK99" s="201">
        <f t="shared" si="238"/>
        <v>0</v>
      </c>
      <c r="CL99" s="8">
        <f t="shared" si="239"/>
        <v>0</v>
      </c>
      <c r="CM99" s="50">
        <f t="shared" si="240"/>
        <v>0</v>
      </c>
      <c r="CO99" s="49">
        <f t="shared" si="241"/>
        <v>0</v>
      </c>
      <c r="CP99" s="201">
        <f t="shared" si="242"/>
        <v>0</v>
      </c>
      <c r="CQ99" s="8">
        <f t="shared" si="243"/>
        <v>0</v>
      </c>
      <c r="CR99" s="50">
        <f t="shared" si="244"/>
        <v>0</v>
      </c>
      <c r="CT99" s="49">
        <f t="shared" si="245"/>
        <v>0</v>
      </c>
      <c r="CU99" s="201">
        <f t="shared" si="246"/>
        <v>0</v>
      </c>
      <c r="CV99" s="8">
        <f t="shared" si="247"/>
        <v>0</v>
      </c>
      <c r="CW99" s="50">
        <f t="shared" si="248"/>
        <v>0</v>
      </c>
      <c r="CY99" s="49">
        <f t="shared" si="249"/>
        <v>0</v>
      </c>
      <c r="CZ99" s="201">
        <f t="shared" si="250"/>
        <v>0</v>
      </c>
      <c r="DA99" s="8">
        <f t="shared" si="251"/>
        <v>0</v>
      </c>
      <c r="DB99" s="50">
        <f t="shared" si="252"/>
        <v>0</v>
      </c>
      <c r="DD99" s="49">
        <f t="shared" si="253"/>
        <v>0</v>
      </c>
      <c r="DE99" s="201">
        <f t="shared" si="254"/>
        <v>0</v>
      </c>
      <c r="DF99" s="8">
        <f t="shared" si="255"/>
        <v>0</v>
      </c>
      <c r="DG99" s="50">
        <f t="shared" si="256"/>
        <v>0</v>
      </c>
      <c r="DI99" s="49">
        <f t="shared" si="257"/>
        <v>0</v>
      </c>
      <c r="DJ99" s="201">
        <f t="shared" si="258"/>
        <v>0</v>
      </c>
      <c r="DK99" s="8">
        <f t="shared" si="259"/>
        <v>0</v>
      </c>
      <c r="DL99" s="50">
        <f t="shared" si="260"/>
        <v>0</v>
      </c>
      <c r="DN99" s="49">
        <f t="shared" si="261"/>
        <v>0</v>
      </c>
      <c r="DO99" s="201">
        <f t="shared" si="262"/>
        <v>0</v>
      </c>
      <c r="DP99" s="8">
        <f t="shared" si="263"/>
        <v>0</v>
      </c>
      <c r="DQ99" s="50">
        <f t="shared" si="264"/>
        <v>0</v>
      </c>
      <c r="DS99" s="51">
        <f t="shared" si="172"/>
        <v>0</v>
      </c>
      <c r="DT99" s="50">
        <f t="shared" si="173"/>
        <v>0</v>
      </c>
      <c r="DU99" s="51">
        <v>0</v>
      </c>
      <c r="DV99" s="50">
        <f t="shared" si="174"/>
        <v>0</v>
      </c>
      <c r="DW99" s="51">
        <f t="shared" si="176"/>
        <v>0</v>
      </c>
      <c r="DX99" s="52">
        <f t="shared" si="175"/>
        <v>0</v>
      </c>
      <c r="DY99" s="307">
        <f t="shared" si="267"/>
        <v>0</v>
      </c>
    </row>
    <row r="100" spans="2:129" ht="18" customHeight="1" x14ac:dyDescent="0.3">
      <c r="B100" s="284" t="s">
        <v>283</v>
      </c>
      <c r="C100" s="54"/>
      <c r="D100" s="239"/>
      <c r="E100" s="263"/>
      <c r="F100" s="274"/>
      <c r="G100" s="263"/>
      <c r="H100" s="56"/>
      <c r="I100" s="56"/>
      <c r="J100" s="265"/>
      <c r="K100" s="264"/>
      <c r="L100" s="57"/>
      <c r="M100" s="49"/>
      <c r="N100" s="214"/>
      <c r="O100" s="8">
        <f t="shared" si="179"/>
        <v>0</v>
      </c>
      <c r="P100" s="50">
        <f t="shared" si="180"/>
        <v>0</v>
      </c>
      <c r="R100" s="49">
        <f t="shared" si="181"/>
        <v>0</v>
      </c>
      <c r="S100" s="201">
        <f t="shared" si="182"/>
        <v>0</v>
      </c>
      <c r="T100" s="8">
        <f t="shared" si="183"/>
        <v>0</v>
      </c>
      <c r="U100" s="50">
        <f t="shared" si="184"/>
        <v>0</v>
      </c>
      <c r="W100" s="49">
        <f t="shared" si="185"/>
        <v>0</v>
      </c>
      <c r="X100" s="201">
        <f t="shared" si="186"/>
        <v>0</v>
      </c>
      <c r="Y100" s="8">
        <f t="shared" si="187"/>
        <v>0</v>
      </c>
      <c r="Z100" s="50">
        <f t="shared" si="188"/>
        <v>0</v>
      </c>
      <c r="AB100" s="49">
        <f t="shared" si="189"/>
        <v>0</v>
      </c>
      <c r="AC100" s="201">
        <f t="shared" si="190"/>
        <v>0</v>
      </c>
      <c r="AD100" s="8">
        <f t="shared" si="191"/>
        <v>0</v>
      </c>
      <c r="AE100" s="50">
        <f t="shared" si="192"/>
        <v>0</v>
      </c>
      <c r="AG100" s="49">
        <f t="shared" si="193"/>
        <v>0</v>
      </c>
      <c r="AH100" s="201">
        <f t="shared" si="194"/>
        <v>0</v>
      </c>
      <c r="AI100" s="8">
        <f t="shared" si="195"/>
        <v>0</v>
      </c>
      <c r="AJ100" s="50">
        <f t="shared" si="196"/>
        <v>0</v>
      </c>
      <c r="AL100" s="49">
        <f t="shared" si="197"/>
        <v>0</v>
      </c>
      <c r="AM100" s="201">
        <f t="shared" si="198"/>
        <v>0</v>
      </c>
      <c r="AN100" s="8">
        <f t="shared" si="199"/>
        <v>0</v>
      </c>
      <c r="AO100" s="50">
        <f t="shared" si="200"/>
        <v>0</v>
      </c>
      <c r="AQ100" s="49">
        <f t="shared" si="201"/>
        <v>0</v>
      </c>
      <c r="AR100" s="201">
        <f t="shared" si="202"/>
        <v>0</v>
      </c>
      <c r="AS100" s="8">
        <f t="shared" si="203"/>
        <v>0</v>
      </c>
      <c r="AT100" s="50">
        <f t="shared" si="204"/>
        <v>0</v>
      </c>
      <c r="AV100" s="49">
        <f t="shared" si="205"/>
        <v>0</v>
      </c>
      <c r="AW100" s="201">
        <f t="shared" si="206"/>
        <v>0</v>
      </c>
      <c r="AX100" s="8">
        <f t="shared" si="207"/>
        <v>0</v>
      </c>
      <c r="AY100" s="50">
        <f t="shared" si="208"/>
        <v>0</v>
      </c>
      <c r="BA100" s="49">
        <f t="shared" si="209"/>
        <v>0</v>
      </c>
      <c r="BB100" s="201">
        <f t="shared" si="210"/>
        <v>0</v>
      </c>
      <c r="BC100" s="8">
        <f t="shared" si="211"/>
        <v>0</v>
      </c>
      <c r="BD100" s="50">
        <f t="shared" si="212"/>
        <v>0</v>
      </c>
      <c r="BF100" s="49">
        <f t="shared" si="213"/>
        <v>0</v>
      </c>
      <c r="BG100" s="201">
        <f t="shared" si="214"/>
        <v>0</v>
      </c>
      <c r="BH100" s="8">
        <f t="shared" si="215"/>
        <v>0</v>
      </c>
      <c r="BI100" s="50">
        <f t="shared" si="216"/>
        <v>0</v>
      </c>
      <c r="BK100" s="49">
        <f t="shared" si="217"/>
        <v>0</v>
      </c>
      <c r="BL100" s="201">
        <f t="shared" si="218"/>
        <v>0</v>
      </c>
      <c r="BM100" s="8">
        <f t="shared" si="219"/>
        <v>0</v>
      </c>
      <c r="BN100" s="50">
        <f t="shared" si="220"/>
        <v>0</v>
      </c>
      <c r="BP100" s="49">
        <f t="shared" si="221"/>
        <v>0</v>
      </c>
      <c r="BQ100" s="201">
        <f t="shared" si="222"/>
        <v>0</v>
      </c>
      <c r="BR100" s="8">
        <f t="shared" si="223"/>
        <v>0</v>
      </c>
      <c r="BS100" s="50">
        <f t="shared" si="224"/>
        <v>0</v>
      </c>
      <c r="BU100" s="49">
        <f t="shared" si="225"/>
        <v>0</v>
      </c>
      <c r="BV100" s="201">
        <f t="shared" si="226"/>
        <v>0</v>
      </c>
      <c r="BW100" s="8">
        <f t="shared" si="227"/>
        <v>0</v>
      </c>
      <c r="BX100" s="50">
        <f t="shared" si="228"/>
        <v>0</v>
      </c>
      <c r="BZ100" s="49">
        <f t="shared" si="229"/>
        <v>0</v>
      </c>
      <c r="CA100" s="201">
        <f t="shared" si="230"/>
        <v>0</v>
      </c>
      <c r="CB100" s="8">
        <f t="shared" si="231"/>
        <v>0</v>
      </c>
      <c r="CC100" s="50">
        <f t="shared" si="232"/>
        <v>0</v>
      </c>
      <c r="CE100" s="49">
        <f t="shared" si="233"/>
        <v>0</v>
      </c>
      <c r="CF100" s="201">
        <f t="shared" si="234"/>
        <v>0</v>
      </c>
      <c r="CG100" s="8">
        <f t="shared" si="235"/>
        <v>0</v>
      </c>
      <c r="CH100" s="50">
        <f t="shared" si="236"/>
        <v>0</v>
      </c>
      <c r="CJ100" s="49">
        <f t="shared" si="237"/>
        <v>0</v>
      </c>
      <c r="CK100" s="201">
        <f t="shared" si="238"/>
        <v>0</v>
      </c>
      <c r="CL100" s="8">
        <f t="shared" si="239"/>
        <v>0</v>
      </c>
      <c r="CM100" s="50">
        <f t="shared" si="240"/>
        <v>0</v>
      </c>
      <c r="CO100" s="49">
        <f t="shared" si="241"/>
        <v>0</v>
      </c>
      <c r="CP100" s="201">
        <f t="shared" si="242"/>
        <v>0</v>
      </c>
      <c r="CQ100" s="8">
        <f t="shared" si="243"/>
        <v>0</v>
      </c>
      <c r="CR100" s="50">
        <f t="shared" si="244"/>
        <v>0</v>
      </c>
      <c r="CT100" s="49">
        <f t="shared" si="245"/>
        <v>0</v>
      </c>
      <c r="CU100" s="201">
        <f t="shared" si="246"/>
        <v>0</v>
      </c>
      <c r="CV100" s="8">
        <f t="shared" si="247"/>
        <v>0</v>
      </c>
      <c r="CW100" s="50">
        <f t="shared" si="248"/>
        <v>0</v>
      </c>
      <c r="CY100" s="49">
        <f t="shared" si="249"/>
        <v>0</v>
      </c>
      <c r="CZ100" s="201">
        <f t="shared" si="250"/>
        <v>0</v>
      </c>
      <c r="DA100" s="8">
        <f t="shared" si="251"/>
        <v>0</v>
      </c>
      <c r="DB100" s="50">
        <f t="shared" si="252"/>
        <v>0</v>
      </c>
      <c r="DD100" s="49">
        <f t="shared" si="253"/>
        <v>0</v>
      </c>
      <c r="DE100" s="201">
        <f t="shared" si="254"/>
        <v>0</v>
      </c>
      <c r="DF100" s="8">
        <f t="shared" si="255"/>
        <v>0</v>
      </c>
      <c r="DG100" s="50">
        <f t="shared" si="256"/>
        <v>0</v>
      </c>
      <c r="DI100" s="49">
        <f t="shared" si="257"/>
        <v>0</v>
      </c>
      <c r="DJ100" s="201">
        <f t="shared" si="258"/>
        <v>0</v>
      </c>
      <c r="DK100" s="8">
        <f t="shared" si="259"/>
        <v>0</v>
      </c>
      <c r="DL100" s="50">
        <f t="shared" si="260"/>
        <v>0</v>
      </c>
      <c r="DN100" s="49">
        <f t="shared" si="261"/>
        <v>0</v>
      </c>
      <c r="DO100" s="201">
        <f t="shared" si="262"/>
        <v>0</v>
      </c>
      <c r="DP100" s="8">
        <f t="shared" si="263"/>
        <v>0</v>
      </c>
      <c r="DQ100" s="50">
        <f t="shared" si="264"/>
        <v>0</v>
      </c>
      <c r="DS100" s="51">
        <f t="shared" si="172"/>
        <v>0</v>
      </c>
      <c r="DT100" s="50">
        <f t="shared" si="173"/>
        <v>0</v>
      </c>
      <c r="DU100" s="51">
        <v>0</v>
      </c>
      <c r="DV100" s="50">
        <f t="shared" si="174"/>
        <v>0</v>
      </c>
      <c r="DW100" s="51">
        <f t="shared" si="176"/>
        <v>0</v>
      </c>
      <c r="DX100" s="52">
        <f t="shared" si="175"/>
        <v>0</v>
      </c>
      <c r="DY100" s="307" t="str">
        <f t="shared" si="267"/>
        <v>Furniture</v>
      </c>
    </row>
    <row r="101" spans="2:129" ht="39" customHeight="1" x14ac:dyDescent="0.3">
      <c r="B101" s="289" t="s">
        <v>427</v>
      </c>
      <c r="C101" s="1" t="s">
        <v>428</v>
      </c>
      <c r="D101" s="239">
        <f>E101*$H$3</f>
        <v>85796.4</v>
      </c>
      <c r="E101" s="263">
        <v>2257.7999999999997</v>
      </c>
      <c r="F101" s="274"/>
      <c r="G101" s="263" t="s">
        <v>57</v>
      </c>
      <c r="H101" s="56">
        <v>8</v>
      </c>
      <c r="I101" s="56" t="s">
        <v>32</v>
      </c>
      <c r="J101" s="265"/>
      <c r="K101" s="264"/>
      <c r="L101" s="57"/>
      <c r="M101" s="49">
        <v>1</v>
      </c>
      <c r="N101" s="214">
        <f>1/H101</f>
        <v>0.125</v>
      </c>
      <c r="O101" s="8">
        <f t="shared" si="179"/>
        <v>10724.55</v>
      </c>
      <c r="P101" s="50">
        <f t="shared" si="180"/>
        <v>282.22499999999997</v>
      </c>
      <c r="R101" s="49">
        <f t="shared" si="181"/>
        <v>1</v>
      </c>
      <c r="S101" s="201">
        <f t="shared" si="182"/>
        <v>0.125</v>
      </c>
      <c r="T101" s="8">
        <f t="shared" si="183"/>
        <v>10724.55</v>
      </c>
      <c r="U101" s="50">
        <f t="shared" si="184"/>
        <v>282.22499999999997</v>
      </c>
      <c r="W101" s="49">
        <f t="shared" si="185"/>
        <v>1</v>
      </c>
      <c r="X101" s="201">
        <f t="shared" si="186"/>
        <v>0.125</v>
      </c>
      <c r="Y101" s="8">
        <f t="shared" si="187"/>
        <v>10724.55</v>
      </c>
      <c r="Z101" s="50">
        <f t="shared" si="188"/>
        <v>282.22499999999997</v>
      </c>
      <c r="AB101" s="49">
        <f t="shared" si="189"/>
        <v>1</v>
      </c>
      <c r="AC101" s="201">
        <f t="shared" si="190"/>
        <v>0.125</v>
      </c>
      <c r="AD101" s="8">
        <f t="shared" si="191"/>
        <v>10724.55</v>
      </c>
      <c r="AE101" s="50">
        <f t="shared" si="192"/>
        <v>282.22499999999997</v>
      </c>
      <c r="AG101" s="49">
        <f t="shared" si="193"/>
        <v>1</v>
      </c>
      <c r="AH101" s="201">
        <f t="shared" si="194"/>
        <v>0.125</v>
      </c>
      <c r="AI101" s="8">
        <f t="shared" si="195"/>
        <v>10724.55</v>
      </c>
      <c r="AJ101" s="50">
        <f t="shared" si="196"/>
        <v>282.22499999999997</v>
      </c>
      <c r="AL101" s="49">
        <f t="shared" si="197"/>
        <v>1</v>
      </c>
      <c r="AM101" s="201">
        <f t="shared" si="198"/>
        <v>0.125</v>
      </c>
      <c r="AN101" s="8">
        <f t="shared" si="199"/>
        <v>10724.55</v>
      </c>
      <c r="AO101" s="50">
        <f t="shared" si="200"/>
        <v>282.22499999999997</v>
      </c>
      <c r="AQ101" s="49">
        <f t="shared" si="201"/>
        <v>1</v>
      </c>
      <c r="AR101" s="201">
        <f t="shared" si="202"/>
        <v>0.125</v>
      </c>
      <c r="AS101" s="8">
        <f t="shared" si="203"/>
        <v>10724.55</v>
      </c>
      <c r="AT101" s="50">
        <f t="shared" si="204"/>
        <v>282.22499999999997</v>
      </c>
      <c r="AV101" s="49">
        <f t="shared" si="205"/>
        <v>1</v>
      </c>
      <c r="AW101" s="201">
        <f t="shared" si="206"/>
        <v>0.125</v>
      </c>
      <c r="AX101" s="8">
        <f t="shared" si="207"/>
        <v>10724.55</v>
      </c>
      <c r="AY101" s="50">
        <f t="shared" si="208"/>
        <v>282.22499999999997</v>
      </c>
      <c r="BA101" s="49">
        <f t="shared" si="209"/>
        <v>1</v>
      </c>
      <c r="BB101" s="201">
        <f t="shared" si="210"/>
        <v>0.125</v>
      </c>
      <c r="BC101" s="8">
        <f t="shared" si="211"/>
        <v>10724.55</v>
      </c>
      <c r="BD101" s="50">
        <f t="shared" si="212"/>
        <v>282.22499999999997</v>
      </c>
      <c r="BF101" s="49">
        <f t="shared" si="213"/>
        <v>1</v>
      </c>
      <c r="BG101" s="201">
        <f t="shared" si="214"/>
        <v>0.125</v>
      </c>
      <c r="BH101" s="8">
        <f t="shared" si="215"/>
        <v>10724.55</v>
      </c>
      <c r="BI101" s="50">
        <f t="shared" si="216"/>
        <v>282.22499999999997</v>
      </c>
      <c r="BK101" s="49">
        <f t="shared" si="217"/>
        <v>1</v>
      </c>
      <c r="BL101" s="201">
        <f t="shared" si="218"/>
        <v>0.125</v>
      </c>
      <c r="BM101" s="8">
        <f t="shared" si="219"/>
        <v>10724.55</v>
      </c>
      <c r="BN101" s="50">
        <f t="shared" si="220"/>
        <v>282.22499999999997</v>
      </c>
      <c r="BP101" s="49">
        <f t="shared" si="221"/>
        <v>1</v>
      </c>
      <c r="BQ101" s="201">
        <f t="shared" si="222"/>
        <v>0.125</v>
      </c>
      <c r="BR101" s="8">
        <f t="shared" si="223"/>
        <v>10724.55</v>
      </c>
      <c r="BS101" s="50">
        <f t="shared" si="224"/>
        <v>282.22499999999997</v>
      </c>
      <c r="BU101" s="49">
        <f t="shared" si="225"/>
        <v>1</v>
      </c>
      <c r="BV101" s="201">
        <f t="shared" si="226"/>
        <v>0.125</v>
      </c>
      <c r="BW101" s="8">
        <f t="shared" si="227"/>
        <v>10724.55</v>
      </c>
      <c r="BX101" s="50">
        <f t="shared" si="228"/>
        <v>282.22499999999997</v>
      </c>
      <c r="BZ101" s="49">
        <f t="shared" si="229"/>
        <v>1</v>
      </c>
      <c r="CA101" s="201">
        <f t="shared" si="230"/>
        <v>0.125</v>
      </c>
      <c r="CB101" s="8">
        <f t="shared" si="231"/>
        <v>10724.55</v>
      </c>
      <c r="CC101" s="50">
        <f t="shared" si="232"/>
        <v>282.22499999999997</v>
      </c>
      <c r="CE101" s="49">
        <f t="shared" si="233"/>
        <v>1</v>
      </c>
      <c r="CF101" s="201">
        <f t="shared" si="234"/>
        <v>0.125</v>
      </c>
      <c r="CG101" s="8">
        <f t="shared" si="235"/>
        <v>10724.55</v>
      </c>
      <c r="CH101" s="50">
        <f t="shared" si="236"/>
        <v>282.22499999999997</v>
      </c>
      <c r="CJ101" s="49">
        <f t="shared" si="237"/>
        <v>1</v>
      </c>
      <c r="CK101" s="201">
        <f t="shared" si="238"/>
        <v>0.125</v>
      </c>
      <c r="CL101" s="8">
        <f t="shared" si="239"/>
        <v>10724.55</v>
      </c>
      <c r="CM101" s="50">
        <f t="shared" si="240"/>
        <v>282.22499999999997</v>
      </c>
      <c r="CO101" s="49">
        <f t="shared" si="241"/>
        <v>1</v>
      </c>
      <c r="CP101" s="201">
        <f t="shared" si="242"/>
        <v>0.125</v>
      </c>
      <c r="CQ101" s="8">
        <f t="shared" si="243"/>
        <v>10724.55</v>
      </c>
      <c r="CR101" s="50">
        <f t="shared" si="244"/>
        <v>282.22499999999997</v>
      </c>
      <c r="CT101" s="49">
        <f t="shared" si="245"/>
        <v>1</v>
      </c>
      <c r="CU101" s="201">
        <f t="shared" si="246"/>
        <v>0.125</v>
      </c>
      <c r="CV101" s="8">
        <f t="shared" si="247"/>
        <v>10724.55</v>
      </c>
      <c r="CW101" s="50">
        <f t="shared" si="248"/>
        <v>282.22499999999997</v>
      </c>
      <c r="CY101" s="49">
        <f t="shared" si="249"/>
        <v>1</v>
      </c>
      <c r="CZ101" s="201">
        <f t="shared" si="250"/>
        <v>0.125</v>
      </c>
      <c r="DA101" s="8">
        <f t="shared" si="251"/>
        <v>10724.55</v>
      </c>
      <c r="DB101" s="50">
        <f t="shared" si="252"/>
        <v>282.22499999999997</v>
      </c>
      <c r="DD101" s="49">
        <f t="shared" si="253"/>
        <v>1</v>
      </c>
      <c r="DE101" s="201">
        <f t="shared" si="254"/>
        <v>0.125</v>
      </c>
      <c r="DF101" s="8">
        <f t="shared" si="255"/>
        <v>10724.55</v>
      </c>
      <c r="DG101" s="50">
        <f t="shared" si="256"/>
        <v>282.22499999999997</v>
      </c>
      <c r="DI101" s="49">
        <f t="shared" si="257"/>
        <v>1</v>
      </c>
      <c r="DJ101" s="201">
        <f t="shared" si="258"/>
        <v>0.125</v>
      </c>
      <c r="DK101" s="8">
        <f t="shared" si="259"/>
        <v>10724.55</v>
      </c>
      <c r="DL101" s="50">
        <f t="shared" si="260"/>
        <v>282.22499999999997</v>
      </c>
      <c r="DN101" s="49">
        <f t="shared" si="261"/>
        <v>1</v>
      </c>
      <c r="DO101" s="201">
        <f t="shared" si="262"/>
        <v>0.125</v>
      </c>
      <c r="DP101" s="8">
        <f t="shared" si="263"/>
        <v>10724.55</v>
      </c>
      <c r="DQ101" s="50">
        <f t="shared" si="264"/>
        <v>282.22499999999997</v>
      </c>
      <c r="DS101" s="51">
        <f t="shared" si="172"/>
        <v>235940.09999999992</v>
      </c>
      <c r="DT101" s="50">
        <f t="shared" si="173"/>
        <v>6208.949999999998</v>
      </c>
      <c r="DU101" s="51">
        <v>0</v>
      </c>
      <c r="DV101" s="50">
        <f t="shared" si="174"/>
        <v>0</v>
      </c>
      <c r="DW101" s="51">
        <f t="shared" si="176"/>
        <v>235940.09999999992</v>
      </c>
      <c r="DX101" s="52">
        <f t="shared" si="175"/>
        <v>6208.949999999998</v>
      </c>
      <c r="DY101" s="307" t="str">
        <f t="shared" si="267"/>
        <v>Bancadas para insectario + Mesa pequenas de materia anticorrosivo + Cabeta de material anticorroiso para em baixo das mesas</v>
      </c>
    </row>
    <row r="102" spans="2:129" ht="18" customHeight="1" x14ac:dyDescent="0.3">
      <c r="B102" s="289" t="s">
        <v>429</v>
      </c>
      <c r="C102" s="1" t="s">
        <v>430</v>
      </c>
      <c r="D102" s="239">
        <f t="shared" ref="D102:D104" si="268">E102*$H$3</f>
        <v>55767.659999999996</v>
      </c>
      <c r="E102" s="263">
        <v>1467.57</v>
      </c>
      <c r="F102" s="274"/>
      <c r="G102" s="263" t="s">
        <v>57</v>
      </c>
      <c r="H102" s="56">
        <v>8</v>
      </c>
      <c r="I102" s="56" t="s">
        <v>32</v>
      </c>
      <c r="J102" s="265"/>
      <c r="K102" s="264"/>
      <c r="L102" s="57"/>
      <c r="M102" s="49">
        <v>1</v>
      </c>
      <c r="N102" s="214">
        <f t="shared" ref="N102:N103" si="269">1/H102</f>
        <v>0.125</v>
      </c>
      <c r="O102" s="8">
        <f t="shared" si="179"/>
        <v>6970.9574999999995</v>
      </c>
      <c r="P102" s="50">
        <f t="shared" si="180"/>
        <v>183.44624999999999</v>
      </c>
      <c r="R102" s="49">
        <f t="shared" si="181"/>
        <v>1</v>
      </c>
      <c r="S102" s="201">
        <f t="shared" si="182"/>
        <v>0.125</v>
      </c>
      <c r="T102" s="8">
        <f t="shared" si="183"/>
        <v>6970.9574999999995</v>
      </c>
      <c r="U102" s="50">
        <f t="shared" si="184"/>
        <v>183.44624999999999</v>
      </c>
      <c r="W102" s="49">
        <f t="shared" si="185"/>
        <v>1</v>
      </c>
      <c r="X102" s="201">
        <f t="shared" si="186"/>
        <v>0.125</v>
      </c>
      <c r="Y102" s="8">
        <f t="shared" si="187"/>
        <v>6970.9574999999995</v>
      </c>
      <c r="Z102" s="50">
        <f t="shared" si="188"/>
        <v>183.44624999999999</v>
      </c>
      <c r="AB102" s="49">
        <f t="shared" si="189"/>
        <v>1</v>
      </c>
      <c r="AC102" s="201">
        <f t="shared" si="190"/>
        <v>0.125</v>
      </c>
      <c r="AD102" s="8">
        <f t="shared" si="191"/>
        <v>6970.9574999999995</v>
      </c>
      <c r="AE102" s="50">
        <f t="shared" si="192"/>
        <v>183.44624999999999</v>
      </c>
      <c r="AG102" s="49">
        <f t="shared" si="193"/>
        <v>1</v>
      </c>
      <c r="AH102" s="201">
        <f t="shared" si="194"/>
        <v>0.125</v>
      </c>
      <c r="AI102" s="8">
        <f t="shared" si="195"/>
        <v>6970.9574999999995</v>
      </c>
      <c r="AJ102" s="50">
        <f t="shared" si="196"/>
        <v>183.44624999999999</v>
      </c>
      <c r="AL102" s="49">
        <f t="shared" si="197"/>
        <v>1</v>
      </c>
      <c r="AM102" s="201">
        <f t="shared" si="198"/>
        <v>0.125</v>
      </c>
      <c r="AN102" s="8">
        <f t="shared" si="199"/>
        <v>6970.9574999999995</v>
      </c>
      <c r="AO102" s="50">
        <f t="shared" si="200"/>
        <v>183.44624999999999</v>
      </c>
      <c r="AQ102" s="49">
        <f t="shared" si="201"/>
        <v>1</v>
      </c>
      <c r="AR102" s="201">
        <f t="shared" si="202"/>
        <v>0.125</v>
      </c>
      <c r="AS102" s="8">
        <f t="shared" si="203"/>
        <v>6970.9574999999995</v>
      </c>
      <c r="AT102" s="50">
        <f t="shared" si="204"/>
        <v>183.44624999999999</v>
      </c>
      <c r="AV102" s="49">
        <f t="shared" si="205"/>
        <v>1</v>
      </c>
      <c r="AW102" s="201">
        <f t="shared" si="206"/>
        <v>0.125</v>
      </c>
      <c r="AX102" s="8">
        <f t="shared" si="207"/>
        <v>6970.9574999999995</v>
      </c>
      <c r="AY102" s="50">
        <f t="shared" si="208"/>
        <v>183.44624999999999</v>
      </c>
      <c r="BA102" s="49">
        <f t="shared" si="209"/>
        <v>1</v>
      </c>
      <c r="BB102" s="201">
        <f t="shared" si="210"/>
        <v>0.125</v>
      </c>
      <c r="BC102" s="8">
        <f t="shared" si="211"/>
        <v>6970.9574999999995</v>
      </c>
      <c r="BD102" s="50">
        <f t="shared" si="212"/>
        <v>183.44624999999999</v>
      </c>
      <c r="BF102" s="49">
        <f t="shared" si="213"/>
        <v>1</v>
      </c>
      <c r="BG102" s="201">
        <f t="shared" si="214"/>
        <v>0.125</v>
      </c>
      <c r="BH102" s="8">
        <f t="shared" si="215"/>
        <v>6970.9574999999995</v>
      </c>
      <c r="BI102" s="50">
        <f t="shared" si="216"/>
        <v>183.44624999999999</v>
      </c>
      <c r="BK102" s="49">
        <f t="shared" si="217"/>
        <v>1</v>
      </c>
      <c r="BL102" s="201">
        <f t="shared" si="218"/>
        <v>0.125</v>
      </c>
      <c r="BM102" s="8">
        <f t="shared" si="219"/>
        <v>6970.9574999999995</v>
      </c>
      <c r="BN102" s="50">
        <f t="shared" si="220"/>
        <v>183.44624999999999</v>
      </c>
      <c r="BP102" s="49">
        <f t="shared" si="221"/>
        <v>1</v>
      </c>
      <c r="BQ102" s="201">
        <f t="shared" si="222"/>
        <v>0.125</v>
      </c>
      <c r="BR102" s="8">
        <f t="shared" si="223"/>
        <v>6970.9574999999995</v>
      </c>
      <c r="BS102" s="50">
        <f t="shared" si="224"/>
        <v>183.44624999999999</v>
      </c>
      <c r="BU102" s="49">
        <f t="shared" si="225"/>
        <v>1</v>
      </c>
      <c r="BV102" s="201">
        <f t="shared" si="226"/>
        <v>0.125</v>
      </c>
      <c r="BW102" s="8">
        <f t="shared" si="227"/>
        <v>6970.9574999999995</v>
      </c>
      <c r="BX102" s="50">
        <f t="shared" si="228"/>
        <v>183.44624999999999</v>
      </c>
      <c r="BZ102" s="49">
        <f t="shared" si="229"/>
        <v>1</v>
      </c>
      <c r="CA102" s="201">
        <f t="shared" si="230"/>
        <v>0.125</v>
      </c>
      <c r="CB102" s="8">
        <f t="shared" si="231"/>
        <v>6970.9574999999995</v>
      </c>
      <c r="CC102" s="50">
        <f t="shared" si="232"/>
        <v>183.44624999999999</v>
      </c>
      <c r="CE102" s="49">
        <f t="shared" si="233"/>
        <v>1</v>
      </c>
      <c r="CF102" s="201">
        <f t="shared" si="234"/>
        <v>0.125</v>
      </c>
      <c r="CG102" s="8">
        <f t="shared" si="235"/>
        <v>6970.9574999999995</v>
      </c>
      <c r="CH102" s="50">
        <f t="shared" si="236"/>
        <v>183.44624999999999</v>
      </c>
      <c r="CJ102" s="49">
        <f t="shared" si="237"/>
        <v>1</v>
      </c>
      <c r="CK102" s="201">
        <f t="shared" si="238"/>
        <v>0.125</v>
      </c>
      <c r="CL102" s="8">
        <f t="shared" si="239"/>
        <v>6970.9574999999995</v>
      </c>
      <c r="CM102" s="50">
        <f t="shared" si="240"/>
        <v>183.44624999999999</v>
      </c>
      <c r="CO102" s="49">
        <f t="shared" si="241"/>
        <v>1</v>
      </c>
      <c r="CP102" s="201">
        <f t="shared" si="242"/>
        <v>0.125</v>
      </c>
      <c r="CQ102" s="8">
        <f t="shared" si="243"/>
        <v>6970.9574999999995</v>
      </c>
      <c r="CR102" s="50">
        <f t="shared" si="244"/>
        <v>183.44624999999999</v>
      </c>
      <c r="CT102" s="49">
        <f t="shared" si="245"/>
        <v>1</v>
      </c>
      <c r="CU102" s="201">
        <f t="shared" si="246"/>
        <v>0.125</v>
      </c>
      <c r="CV102" s="8">
        <f t="shared" si="247"/>
        <v>6970.9574999999995</v>
      </c>
      <c r="CW102" s="50">
        <f t="shared" si="248"/>
        <v>183.44624999999999</v>
      </c>
      <c r="CY102" s="49">
        <f t="shared" si="249"/>
        <v>1</v>
      </c>
      <c r="CZ102" s="201">
        <f t="shared" si="250"/>
        <v>0.125</v>
      </c>
      <c r="DA102" s="8">
        <f t="shared" si="251"/>
        <v>6970.9574999999995</v>
      </c>
      <c r="DB102" s="50">
        <f t="shared" si="252"/>
        <v>183.44624999999999</v>
      </c>
      <c r="DD102" s="49">
        <f t="shared" si="253"/>
        <v>1</v>
      </c>
      <c r="DE102" s="201">
        <f t="shared" si="254"/>
        <v>0.125</v>
      </c>
      <c r="DF102" s="8">
        <f t="shared" si="255"/>
        <v>6970.9574999999995</v>
      </c>
      <c r="DG102" s="50">
        <f t="shared" si="256"/>
        <v>183.44624999999999</v>
      </c>
      <c r="DI102" s="49">
        <f t="shared" si="257"/>
        <v>1</v>
      </c>
      <c r="DJ102" s="201">
        <f t="shared" si="258"/>
        <v>0.125</v>
      </c>
      <c r="DK102" s="8">
        <f t="shared" si="259"/>
        <v>6970.9574999999995</v>
      </c>
      <c r="DL102" s="50">
        <f t="shared" si="260"/>
        <v>183.44624999999999</v>
      </c>
      <c r="DN102" s="49">
        <f t="shared" si="261"/>
        <v>1</v>
      </c>
      <c r="DO102" s="201">
        <f t="shared" si="262"/>
        <v>0.125</v>
      </c>
      <c r="DP102" s="8">
        <f t="shared" si="263"/>
        <v>6970.9574999999995</v>
      </c>
      <c r="DQ102" s="50">
        <f t="shared" si="264"/>
        <v>183.44624999999999</v>
      </c>
      <c r="DS102" s="51">
        <f t="shared" si="172"/>
        <v>153361.06499999997</v>
      </c>
      <c r="DT102" s="50">
        <f t="shared" si="173"/>
        <v>4035.8174999999992</v>
      </c>
      <c r="DU102" s="51">
        <v>0</v>
      </c>
      <c r="DV102" s="50">
        <f t="shared" si="174"/>
        <v>0</v>
      </c>
      <c r="DW102" s="51">
        <f t="shared" si="176"/>
        <v>153361.06499999997</v>
      </c>
      <c r="DX102" s="52">
        <f t="shared" si="175"/>
        <v>4035.8174999999992</v>
      </c>
      <c r="DY102" s="307" t="str">
        <f t="shared" si="267"/>
        <v xml:space="preserve">Desalfandegamento </v>
      </c>
    </row>
    <row r="103" spans="2:129" ht="18" customHeight="1" x14ac:dyDescent="0.3">
      <c r="B103" s="290" t="s">
        <v>431</v>
      </c>
      <c r="C103" s="237"/>
      <c r="D103" s="239">
        <f t="shared" si="268"/>
        <v>16229.148876404492</v>
      </c>
      <c r="E103" s="263">
        <v>427.08286516853923</v>
      </c>
      <c r="F103" s="274"/>
      <c r="G103" s="263" t="s">
        <v>57</v>
      </c>
      <c r="H103" s="56">
        <v>8</v>
      </c>
      <c r="I103" s="56" t="s">
        <v>32</v>
      </c>
      <c r="J103" s="265"/>
      <c r="K103" s="264"/>
      <c r="L103" s="57"/>
      <c r="M103" s="49">
        <v>4</v>
      </c>
      <c r="N103" s="214">
        <f t="shared" si="269"/>
        <v>0.125</v>
      </c>
      <c r="O103" s="8">
        <f t="shared" si="179"/>
        <v>8114.5744382022458</v>
      </c>
      <c r="P103" s="50">
        <f t="shared" si="180"/>
        <v>213.54143258426961</v>
      </c>
      <c r="R103" s="49">
        <f t="shared" si="181"/>
        <v>4</v>
      </c>
      <c r="S103" s="201">
        <f t="shared" si="182"/>
        <v>0.125</v>
      </c>
      <c r="T103" s="8">
        <f t="shared" si="183"/>
        <v>8114.5744382022458</v>
      </c>
      <c r="U103" s="50">
        <f t="shared" si="184"/>
        <v>213.54143258426961</v>
      </c>
      <c r="W103" s="49">
        <f t="shared" si="185"/>
        <v>4</v>
      </c>
      <c r="X103" s="201">
        <f t="shared" si="186"/>
        <v>0.125</v>
      </c>
      <c r="Y103" s="8">
        <f t="shared" si="187"/>
        <v>8114.5744382022458</v>
      </c>
      <c r="Z103" s="50">
        <f t="shared" si="188"/>
        <v>213.54143258426961</v>
      </c>
      <c r="AB103" s="49">
        <f t="shared" si="189"/>
        <v>4</v>
      </c>
      <c r="AC103" s="201">
        <f t="shared" si="190"/>
        <v>0.125</v>
      </c>
      <c r="AD103" s="8">
        <f t="shared" si="191"/>
        <v>8114.5744382022458</v>
      </c>
      <c r="AE103" s="50">
        <f t="shared" si="192"/>
        <v>213.54143258426961</v>
      </c>
      <c r="AG103" s="49">
        <f t="shared" si="193"/>
        <v>4</v>
      </c>
      <c r="AH103" s="201">
        <f t="shared" si="194"/>
        <v>0.125</v>
      </c>
      <c r="AI103" s="8">
        <f t="shared" si="195"/>
        <v>8114.5744382022458</v>
      </c>
      <c r="AJ103" s="50">
        <f t="shared" si="196"/>
        <v>213.54143258426961</v>
      </c>
      <c r="AL103" s="49">
        <f t="shared" si="197"/>
        <v>4</v>
      </c>
      <c r="AM103" s="201">
        <f t="shared" si="198"/>
        <v>0.125</v>
      </c>
      <c r="AN103" s="8">
        <f t="shared" si="199"/>
        <v>8114.5744382022458</v>
      </c>
      <c r="AO103" s="50">
        <f t="shared" si="200"/>
        <v>213.54143258426961</v>
      </c>
      <c r="AQ103" s="49">
        <f t="shared" si="201"/>
        <v>4</v>
      </c>
      <c r="AR103" s="201">
        <f t="shared" si="202"/>
        <v>0.125</v>
      </c>
      <c r="AS103" s="8">
        <f t="shared" si="203"/>
        <v>8114.5744382022458</v>
      </c>
      <c r="AT103" s="50">
        <f t="shared" si="204"/>
        <v>213.54143258426961</v>
      </c>
      <c r="AV103" s="49">
        <f t="shared" si="205"/>
        <v>4</v>
      </c>
      <c r="AW103" s="201">
        <f t="shared" si="206"/>
        <v>0.125</v>
      </c>
      <c r="AX103" s="8">
        <f t="shared" si="207"/>
        <v>8114.5744382022458</v>
      </c>
      <c r="AY103" s="50">
        <f t="shared" si="208"/>
        <v>213.54143258426961</v>
      </c>
      <c r="BA103" s="49">
        <f t="shared" si="209"/>
        <v>4</v>
      </c>
      <c r="BB103" s="201">
        <f t="shared" si="210"/>
        <v>0.125</v>
      </c>
      <c r="BC103" s="8">
        <f t="shared" si="211"/>
        <v>8114.5744382022458</v>
      </c>
      <c r="BD103" s="50">
        <f t="shared" si="212"/>
        <v>213.54143258426961</v>
      </c>
      <c r="BF103" s="49">
        <f t="shared" si="213"/>
        <v>4</v>
      </c>
      <c r="BG103" s="201">
        <f t="shared" si="214"/>
        <v>0.125</v>
      </c>
      <c r="BH103" s="8">
        <f t="shared" si="215"/>
        <v>8114.5744382022458</v>
      </c>
      <c r="BI103" s="50">
        <f t="shared" si="216"/>
        <v>213.54143258426961</v>
      </c>
      <c r="BK103" s="49">
        <f t="shared" si="217"/>
        <v>4</v>
      </c>
      <c r="BL103" s="201">
        <f t="shared" si="218"/>
        <v>0.125</v>
      </c>
      <c r="BM103" s="8">
        <f t="shared" si="219"/>
        <v>8114.5744382022458</v>
      </c>
      <c r="BN103" s="50">
        <f t="shared" si="220"/>
        <v>213.54143258426961</v>
      </c>
      <c r="BP103" s="49">
        <f t="shared" si="221"/>
        <v>4</v>
      </c>
      <c r="BQ103" s="201">
        <f t="shared" si="222"/>
        <v>0.125</v>
      </c>
      <c r="BR103" s="8">
        <f t="shared" si="223"/>
        <v>8114.5744382022458</v>
      </c>
      <c r="BS103" s="50">
        <f t="shared" si="224"/>
        <v>213.54143258426961</v>
      </c>
      <c r="BU103" s="49">
        <f t="shared" si="225"/>
        <v>4</v>
      </c>
      <c r="BV103" s="201">
        <f t="shared" si="226"/>
        <v>0.125</v>
      </c>
      <c r="BW103" s="8">
        <f t="shared" si="227"/>
        <v>8114.5744382022458</v>
      </c>
      <c r="BX103" s="50">
        <f t="shared" si="228"/>
        <v>213.54143258426961</v>
      </c>
      <c r="BZ103" s="49">
        <f t="shared" si="229"/>
        <v>4</v>
      </c>
      <c r="CA103" s="201">
        <f t="shared" si="230"/>
        <v>0.125</v>
      </c>
      <c r="CB103" s="8">
        <f t="shared" si="231"/>
        <v>8114.5744382022458</v>
      </c>
      <c r="CC103" s="50">
        <f t="shared" si="232"/>
        <v>213.54143258426961</v>
      </c>
      <c r="CE103" s="49">
        <f t="shared" si="233"/>
        <v>4</v>
      </c>
      <c r="CF103" s="201">
        <f t="shared" si="234"/>
        <v>0.125</v>
      </c>
      <c r="CG103" s="8">
        <f t="shared" si="235"/>
        <v>8114.5744382022458</v>
      </c>
      <c r="CH103" s="50">
        <f t="shared" si="236"/>
        <v>213.54143258426961</v>
      </c>
      <c r="CJ103" s="49">
        <f t="shared" si="237"/>
        <v>4</v>
      </c>
      <c r="CK103" s="201">
        <f t="shared" si="238"/>
        <v>0.125</v>
      </c>
      <c r="CL103" s="8">
        <f t="shared" si="239"/>
        <v>8114.5744382022458</v>
      </c>
      <c r="CM103" s="50">
        <f t="shared" si="240"/>
        <v>213.54143258426961</v>
      </c>
      <c r="CO103" s="49">
        <f t="shared" si="241"/>
        <v>4</v>
      </c>
      <c r="CP103" s="201">
        <f t="shared" si="242"/>
        <v>0.125</v>
      </c>
      <c r="CQ103" s="8">
        <f t="shared" si="243"/>
        <v>8114.5744382022458</v>
      </c>
      <c r="CR103" s="50">
        <f t="shared" si="244"/>
        <v>213.54143258426961</v>
      </c>
      <c r="CT103" s="49">
        <f t="shared" si="245"/>
        <v>4</v>
      </c>
      <c r="CU103" s="201">
        <f t="shared" si="246"/>
        <v>0.125</v>
      </c>
      <c r="CV103" s="8">
        <f t="shared" si="247"/>
        <v>8114.5744382022458</v>
      </c>
      <c r="CW103" s="50">
        <f t="shared" si="248"/>
        <v>213.54143258426961</v>
      </c>
      <c r="CY103" s="49">
        <f t="shared" si="249"/>
        <v>4</v>
      </c>
      <c r="CZ103" s="201">
        <f t="shared" si="250"/>
        <v>0.125</v>
      </c>
      <c r="DA103" s="8">
        <f t="shared" si="251"/>
        <v>8114.5744382022458</v>
      </c>
      <c r="DB103" s="50">
        <f t="shared" si="252"/>
        <v>213.54143258426961</v>
      </c>
      <c r="DD103" s="49">
        <f t="shared" si="253"/>
        <v>4</v>
      </c>
      <c r="DE103" s="201">
        <f t="shared" si="254"/>
        <v>0.125</v>
      </c>
      <c r="DF103" s="8">
        <f t="shared" si="255"/>
        <v>8114.5744382022458</v>
      </c>
      <c r="DG103" s="50">
        <f t="shared" si="256"/>
        <v>213.54143258426961</v>
      </c>
      <c r="DI103" s="49">
        <f t="shared" si="257"/>
        <v>4</v>
      </c>
      <c r="DJ103" s="201">
        <f t="shared" si="258"/>
        <v>0.125</v>
      </c>
      <c r="DK103" s="8">
        <f t="shared" si="259"/>
        <v>8114.5744382022458</v>
      </c>
      <c r="DL103" s="50">
        <f t="shared" si="260"/>
        <v>213.54143258426961</v>
      </c>
      <c r="DN103" s="49">
        <f t="shared" si="261"/>
        <v>4</v>
      </c>
      <c r="DO103" s="201">
        <f t="shared" si="262"/>
        <v>0.125</v>
      </c>
      <c r="DP103" s="8">
        <f t="shared" si="263"/>
        <v>8114.5744382022458</v>
      </c>
      <c r="DQ103" s="50">
        <f t="shared" si="264"/>
        <v>213.54143258426961</v>
      </c>
      <c r="DS103" s="51">
        <f t="shared" si="172"/>
        <v>178520.63764044951</v>
      </c>
      <c r="DT103" s="50">
        <f t="shared" si="173"/>
        <v>4697.9115168539347</v>
      </c>
      <c r="DU103" s="51">
        <v>0</v>
      </c>
      <c r="DV103" s="50">
        <f t="shared" si="174"/>
        <v>0</v>
      </c>
      <c r="DW103" s="51">
        <f t="shared" si="176"/>
        <v>178520.63764044951</v>
      </c>
      <c r="DX103" s="52">
        <f t="shared" si="175"/>
        <v>4697.9115168539347</v>
      </c>
      <c r="DY103" s="307" t="str">
        <f t="shared" si="267"/>
        <v>Cadeiras</v>
      </c>
    </row>
    <row r="104" spans="2:129" ht="18" customHeight="1" x14ac:dyDescent="0.3">
      <c r="B104" s="291" t="s">
        <v>432</v>
      </c>
      <c r="C104" s="237"/>
      <c r="D104" s="239">
        <f t="shared" si="268"/>
        <v>227675.16404494381</v>
      </c>
      <c r="E104" s="263">
        <v>5991.4516853932582</v>
      </c>
      <c r="F104" s="274"/>
      <c r="G104" s="263" t="s">
        <v>57</v>
      </c>
      <c r="H104" s="56">
        <v>8</v>
      </c>
      <c r="I104" s="56" t="s">
        <v>32</v>
      </c>
      <c r="J104" s="265"/>
      <c r="K104" s="264"/>
      <c r="L104" s="57"/>
      <c r="M104" s="49">
        <v>1</v>
      </c>
      <c r="N104" s="214">
        <f>1/H104</f>
        <v>0.125</v>
      </c>
      <c r="O104" s="8">
        <f t="shared" si="179"/>
        <v>28459.395505617977</v>
      </c>
      <c r="P104" s="50">
        <f t="shared" si="180"/>
        <v>748.93146067415728</v>
      </c>
      <c r="R104" s="49">
        <f t="shared" si="181"/>
        <v>1</v>
      </c>
      <c r="S104" s="201">
        <f t="shared" si="182"/>
        <v>0.125</v>
      </c>
      <c r="T104" s="8">
        <f t="shared" si="183"/>
        <v>28459.395505617977</v>
      </c>
      <c r="U104" s="50">
        <f t="shared" si="184"/>
        <v>748.93146067415728</v>
      </c>
      <c r="W104" s="49">
        <f t="shared" si="185"/>
        <v>1</v>
      </c>
      <c r="X104" s="201">
        <f t="shared" si="186"/>
        <v>0.125</v>
      </c>
      <c r="Y104" s="8">
        <f t="shared" si="187"/>
        <v>28459.395505617977</v>
      </c>
      <c r="Z104" s="50">
        <f t="shared" si="188"/>
        <v>748.93146067415728</v>
      </c>
      <c r="AB104" s="49">
        <f t="shared" si="189"/>
        <v>1</v>
      </c>
      <c r="AC104" s="201">
        <f t="shared" si="190"/>
        <v>0.125</v>
      </c>
      <c r="AD104" s="8">
        <f t="shared" si="191"/>
        <v>28459.395505617977</v>
      </c>
      <c r="AE104" s="50">
        <f t="shared" si="192"/>
        <v>748.93146067415728</v>
      </c>
      <c r="AG104" s="49">
        <f t="shared" si="193"/>
        <v>1</v>
      </c>
      <c r="AH104" s="201">
        <f t="shared" si="194"/>
        <v>0.125</v>
      </c>
      <c r="AI104" s="8">
        <f t="shared" si="195"/>
        <v>28459.395505617977</v>
      </c>
      <c r="AJ104" s="50">
        <f t="shared" si="196"/>
        <v>748.93146067415728</v>
      </c>
      <c r="AL104" s="49">
        <f t="shared" si="197"/>
        <v>1</v>
      </c>
      <c r="AM104" s="201">
        <f t="shared" si="198"/>
        <v>0.125</v>
      </c>
      <c r="AN104" s="8">
        <f t="shared" si="199"/>
        <v>28459.395505617977</v>
      </c>
      <c r="AO104" s="50">
        <f t="shared" si="200"/>
        <v>748.93146067415728</v>
      </c>
      <c r="AQ104" s="49">
        <f t="shared" si="201"/>
        <v>1</v>
      </c>
      <c r="AR104" s="201">
        <f t="shared" si="202"/>
        <v>0.125</v>
      </c>
      <c r="AS104" s="8">
        <f t="shared" si="203"/>
        <v>28459.395505617977</v>
      </c>
      <c r="AT104" s="50">
        <f t="shared" si="204"/>
        <v>748.93146067415728</v>
      </c>
      <c r="AV104" s="49">
        <f t="shared" si="205"/>
        <v>1</v>
      </c>
      <c r="AW104" s="201">
        <f t="shared" si="206"/>
        <v>0.125</v>
      </c>
      <c r="AX104" s="8">
        <f t="shared" si="207"/>
        <v>28459.395505617977</v>
      </c>
      <c r="AY104" s="50">
        <f t="shared" si="208"/>
        <v>748.93146067415728</v>
      </c>
      <c r="BA104" s="49">
        <f t="shared" si="209"/>
        <v>1</v>
      </c>
      <c r="BB104" s="201">
        <f t="shared" si="210"/>
        <v>0.125</v>
      </c>
      <c r="BC104" s="8">
        <f t="shared" si="211"/>
        <v>28459.395505617977</v>
      </c>
      <c r="BD104" s="50">
        <f t="shared" si="212"/>
        <v>748.93146067415728</v>
      </c>
      <c r="BF104" s="49">
        <f t="shared" si="213"/>
        <v>1</v>
      </c>
      <c r="BG104" s="201">
        <f t="shared" si="214"/>
        <v>0.125</v>
      </c>
      <c r="BH104" s="8">
        <f t="shared" si="215"/>
        <v>28459.395505617977</v>
      </c>
      <c r="BI104" s="50">
        <f t="shared" si="216"/>
        <v>748.93146067415728</v>
      </c>
      <c r="BK104" s="49">
        <f t="shared" si="217"/>
        <v>1</v>
      </c>
      <c r="BL104" s="201">
        <f t="shared" si="218"/>
        <v>0.125</v>
      </c>
      <c r="BM104" s="8">
        <f t="shared" si="219"/>
        <v>28459.395505617977</v>
      </c>
      <c r="BN104" s="50">
        <f t="shared" si="220"/>
        <v>748.93146067415728</v>
      </c>
      <c r="BP104" s="49">
        <f t="shared" si="221"/>
        <v>1</v>
      </c>
      <c r="BQ104" s="201">
        <f t="shared" si="222"/>
        <v>0.125</v>
      </c>
      <c r="BR104" s="8">
        <f t="shared" si="223"/>
        <v>28459.395505617977</v>
      </c>
      <c r="BS104" s="50">
        <f t="shared" si="224"/>
        <v>748.93146067415728</v>
      </c>
      <c r="BU104" s="49">
        <f t="shared" si="225"/>
        <v>1</v>
      </c>
      <c r="BV104" s="201">
        <f t="shared" si="226"/>
        <v>0.125</v>
      </c>
      <c r="BW104" s="8">
        <f t="shared" si="227"/>
        <v>28459.395505617977</v>
      </c>
      <c r="BX104" s="50">
        <f t="shared" si="228"/>
        <v>748.93146067415728</v>
      </c>
      <c r="BZ104" s="49">
        <f t="shared" si="229"/>
        <v>1</v>
      </c>
      <c r="CA104" s="201">
        <f t="shared" si="230"/>
        <v>0.125</v>
      </c>
      <c r="CB104" s="8">
        <f t="shared" si="231"/>
        <v>28459.395505617977</v>
      </c>
      <c r="CC104" s="50">
        <f t="shared" si="232"/>
        <v>748.93146067415728</v>
      </c>
      <c r="CE104" s="49">
        <f t="shared" si="233"/>
        <v>1</v>
      </c>
      <c r="CF104" s="201">
        <f t="shared" si="234"/>
        <v>0.125</v>
      </c>
      <c r="CG104" s="8">
        <f t="shared" si="235"/>
        <v>28459.395505617977</v>
      </c>
      <c r="CH104" s="50">
        <f t="shared" si="236"/>
        <v>748.93146067415728</v>
      </c>
      <c r="CJ104" s="49">
        <f t="shared" si="237"/>
        <v>1</v>
      </c>
      <c r="CK104" s="201">
        <f t="shared" si="238"/>
        <v>0.125</v>
      </c>
      <c r="CL104" s="8">
        <f t="shared" si="239"/>
        <v>28459.395505617977</v>
      </c>
      <c r="CM104" s="50">
        <f t="shared" si="240"/>
        <v>748.93146067415728</v>
      </c>
      <c r="CO104" s="49">
        <f t="shared" si="241"/>
        <v>1</v>
      </c>
      <c r="CP104" s="201">
        <f t="shared" si="242"/>
        <v>0.125</v>
      </c>
      <c r="CQ104" s="8">
        <f t="shared" si="243"/>
        <v>28459.395505617977</v>
      </c>
      <c r="CR104" s="50">
        <f t="shared" si="244"/>
        <v>748.93146067415728</v>
      </c>
      <c r="CT104" s="49">
        <f t="shared" si="245"/>
        <v>1</v>
      </c>
      <c r="CU104" s="201">
        <f t="shared" si="246"/>
        <v>0.125</v>
      </c>
      <c r="CV104" s="8">
        <f t="shared" si="247"/>
        <v>28459.395505617977</v>
      </c>
      <c r="CW104" s="50">
        <f t="shared" si="248"/>
        <v>748.93146067415728</v>
      </c>
      <c r="CY104" s="49">
        <f t="shared" si="249"/>
        <v>1</v>
      </c>
      <c r="CZ104" s="201">
        <f t="shared" si="250"/>
        <v>0.125</v>
      </c>
      <c r="DA104" s="8">
        <f t="shared" si="251"/>
        <v>28459.395505617977</v>
      </c>
      <c r="DB104" s="50">
        <f t="shared" si="252"/>
        <v>748.93146067415728</v>
      </c>
      <c r="DD104" s="49">
        <f t="shared" si="253"/>
        <v>1</v>
      </c>
      <c r="DE104" s="201">
        <f t="shared" si="254"/>
        <v>0.125</v>
      </c>
      <c r="DF104" s="8">
        <f t="shared" si="255"/>
        <v>28459.395505617977</v>
      </c>
      <c r="DG104" s="50">
        <f t="shared" si="256"/>
        <v>748.93146067415728</v>
      </c>
      <c r="DI104" s="49">
        <f t="shared" si="257"/>
        <v>1</v>
      </c>
      <c r="DJ104" s="201">
        <f t="shared" si="258"/>
        <v>0.125</v>
      </c>
      <c r="DK104" s="8">
        <f t="shared" si="259"/>
        <v>28459.395505617977</v>
      </c>
      <c r="DL104" s="50">
        <f t="shared" si="260"/>
        <v>748.93146067415728</v>
      </c>
      <c r="DN104" s="49">
        <f t="shared" si="261"/>
        <v>1</v>
      </c>
      <c r="DO104" s="201">
        <f t="shared" si="262"/>
        <v>0.125</v>
      </c>
      <c r="DP104" s="8">
        <f t="shared" si="263"/>
        <v>28459.395505617977</v>
      </c>
      <c r="DQ104" s="50">
        <f t="shared" si="264"/>
        <v>748.93146067415728</v>
      </c>
      <c r="DS104" s="51">
        <f t="shared" si="172"/>
        <v>626106.70112359524</v>
      </c>
      <c r="DT104" s="50">
        <f t="shared" si="173"/>
        <v>16476.492134831453</v>
      </c>
      <c r="DU104" s="51">
        <v>0</v>
      </c>
      <c r="DV104" s="50">
        <f t="shared" si="174"/>
        <v>0</v>
      </c>
      <c r="DW104" s="51">
        <f t="shared" si="176"/>
        <v>626106.70112359524</v>
      </c>
      <c r="DX104" s="52">
        <f t="shared" si="175"/>
        <v>16476.492134831453</v>
      </c>
      <c r="DY104" s="307" t="str">
        <f t="shared" si="267"/>
        <v>Metallic shelves (com 6 prateleiras)</v>
      </c>
    </row>
    <row r="105" spans="2:129" ht="18" customHeight="1" x14ac:dyDescent="0.3">
      <c r="B105" s="72"/>
      <c r="C105" s="54"/>
      <c r="D105" s="239"/>
      <c r="E105" s="263"/>
      <c r="F105" s="274"/>
      <c r="G105" s="263"/>
      <c r="H105" s="56"/>
      <c r="I105" s="56"/>
      <c r="J105" s="265"/>
      <c r="K105" s="264"/>
      <c r="L105" s="57"/>
      <c r="M105" s="49"/>
      <c r="N105" s="214"/>
      <c r="O105" s="8">
        <f t="shared" si="179"/>
        <v>0</v>
      </c>
      <c r="P105" s="50">
        <f t="shared" si="180"/>
        <v>0</v>
      </c>
      <c r="R105" s="49">
        <f t="shared" si="181"/>
        <v>0</v>
      </c>
      <c r="S105" s="201">
        <f t="shared" si="182"/>
        <v>0</v>
      </c>
      <c r="T105" s="8">
        <f t="shared" si="183"/>
        <v>0</v>
      </c>
      <c r="U105" s="50">
        <f t="shared" si="184"/>
        <v>0</v>
      </c>
      <c r="W105" s="49">
        <f t="shared" si="185"/>
        <v>0</v>
      </c>
      <c r="X105" s="201">
        <f t="shared" si="186"/>
        <v>0</v>
      </c>
      <c r="Y105" s="8">
        <f t="shared" si="187"/>
        <v>0</v>
      </c>
      <c r="Z105" s="50">
        <f t="shared" si="188"/>
        <v>0</v>
      </c>
      <c r="AB105" s="49">
        <f t="shared" si="189"/>
        <v>0</v>
      </c>
      <c r="AC105" s="201">
        <f t="shared" si="190"/>
        <v>0</v>
      </c>
      <c r="AD105" s="8">
        <f t="shared" si="191"/>
        <v>0</v>
      </c>
      <c r="AE105" s="50">
        <f t="shared" si="192"/>
        <v>0</v>
      </c>
      <c r="AG105" s="49">
        <f t="shared" si="193"/>
        <v>0</v>
      </c>
      <c r="AH105" s="201">
        <f t="shared" si="194"/>
        <v>0</v>
      </c>
      <c r="AI105" s="8">
        <f t="shared" si="195"/>
        <v>0</v>
      </c>
      <c r="AJ105" s="50">
        <f t="shared" si="196"/>
        <v>0</v>
      </c>
      <c r="AL105" s="49">
        <f t="shared" si="197"/>
        <v>0</v>
      </c>
      <c r="AM105" s="201">
        <f t="shared" si="198"/>
        <v>0</v>
      </c>
      <c r="AN105" s="8">
        <f t="shared" si="199"/>
        <v>0</v>
      </c>
      <c r="AO105" s="50">
        <f t="shared" si="200"/>
        <v>0</v>
      </c>
      <c r="AQ105" s="49">
        <f t="shared" si="201"/>
        <v>0</v>
      </c>
      <c r="AR105" s="201">
        <f t="shared" si="202"/>
        <v>0</v>
      </c>
      <c r="AS105" s="8">
        <f t="shared" si="203"/>
        <v>0</v>
      </c>
      <c r="AT105" s="50">
        <f t="shared" si="204"/>
        <v>0</v>
      </c>
      <c r="AV105" s="49">
        <f t="shared" si="205"/>
        <v>0</v>
      </c>
      <c r="AW105" s="201">
        <f t="shared" si="206"/>
        <v>0</v>
      </c>
      <c r="AX105" s="8">
        <f t="shared" si="207"/>
        <v>0</v>
      </c>
      <c r="AY105" s="50">
        <f t="shared" si="208"/>
        <v>0</v>
      </c>
      <c r="BA105" s="49">
        <f t="shared" si="209"/>
        <v>0</v>
      </c>
      <c r="BB105" s="201">
        <f t="shared" si="210"/>
        <v>0</v>
      </c>
      <c r="BC105" s="8">
        <f t="shared" si="211"/>
        <v>0</v>
      </c>
      <c r="BD105" s="50">
        <f t="shared" si="212"/>
        <v>0</v>
      </c>
      <c r="BF105" s="49">
        <f t="shared" si="213"/>
        <v>0</v>
      </c>
      <c r="BG105" s="201">
        <f t="shared" si="214"/>
        <v>0</v>
      </c>
      <c r="BH105" s="8">
        <f t="shared" si="215"/>
        <v>0</v>
      </c>
      <c r="BI105" s="50">
        <f t="shared" si="216"/>
        <v>0</v>
      </c>
      <c r="BK105" s="49">
        <f t="shared" si="217"/>
        <v>0</v>
      </c>
      <c r="BL105" s="201">
        <f t="shared" si="218"/>
        <v>0</v>
      </c>
      <c r="BM105" s="8">
        <f t="shared" si="219"/>
        <v>0</v>
      </c>
      <c r="BN105" s="50">
        <f t="shared" si="220"/>
        <v>0</v>
      </c>
      <c r="BP105" s="49">
        <f t="shared" si="221"/>
        <v>0</v>
      </c>
      <c r="BQ105" s="201">
        <f t="shared" si="222"/>
        <v>0</v>
      </c>
      <c r="BR105" s="8">
        <f t="shared" si="223"/>
        <v>0</v>
      </c>
      <c r="BS105" s="50">
        <f t="shared" si="224"/>
        <v>0</v>
      </c>
      <c r="BU105" s="49">
        <f t="shared" si="225"/>
        <v>0</v>
      </c>
      <c r="BV105" s="201">
        <f t="shared" si="226"/>
        <v>0</v>
      </c>
      <c r="BW105" s="8">
        <f t="shared" si="227"/>
        <v>0</v>
      </c>
      <c r="BX105" s="50">
        <f t="shared" si="228"/>
        <v>0</v>
      </c>
      <c r="BZ105" s="49">
        <f t="shared" si="229"/>
        <v>0</v>
      </c>
      <c r="CA105" s="201">
        <f t="shared" si="230"/>
        <v>0</v>
      </c>
      <c r="CB105" s="8">
        <f t="shared" si="231"/>
        <v>0</v>
      </c>
      <c r="CC105" s="50">
        <f t="shared" si="232"/>
        <v>0</v>
      </c>
      <c r="CE105" s="49">
        <f t="shared" si="233"/>
        <v>0</v>
      </c>
      <c r="CF105" s="201">
        <f t="shared" si="234"/>
        <v>0</v>
      </c>
      <c r="CG105" s="8">
        <f t="shared" si="235"/>
        <v>0</v>
      </c>
      <c r="CH105" s="50">
        <f t="shared" si="236"/>
        <v>0</v>
      </c>
      <c r="CJ105" s="49">
        <f t="shared" si="237"/>
        <v>0</v>
      </c>
      <c r="CK105" s="201">
        <f t="shared" si="238"/>
        <v>0</v>
      </c>
      <c r="CL105" s="8">
        <f t="shared" si="239"/>
        <v>0</v>
      </c>
      <c r="CM105" s="50">
        <f t="shared" si="240"/>
        <v>0</v>
      </c>
      <c r="CO105" s="49">
        <f t="shared" si="241"/>
        <v>0</v>
      </c>
      <c r="CP105" s="201">
        <f t="shared" si="242"/>
        <v>0</v>
      </c>
      <c r="CQ105" s="8">
        <f t="shared" si="243"/>
        <v>0</v>
      </c>
      <c r="CR105" s="50">
        <f t="shared" si="244"/>
        <v>0</v>
      </c>
      <c r="CT105" s="49">
        <f t="shared" si="245"/>
        <v>0</v>
      </c>
      <c r="CU105" s="201">
        <f t="shared" si="246"/>
        <v>0</v>
      </c>
      <c r="CV105" s="8">
        <f t="shared" si="247"/>
        <v>0</v>
      </c>
      <c r="CW105" s="50">
        <f t="shared" si="248"/>
        <v>0</v>
      </c>
      <c r="CY105" s="49">
        <f t="shared" si="249"/>
        <v>0</v>
      </c>
      <c r="CZ105" s="201">
        <f t="shared" si="250"/>
        <v>0</v>
      </c>
      <c r="DA105" s="8">
        <f t="shared" si="251"/>
        <v>0</v>
      </c>
      <c r="DB105" s="50">
        <f t="shared" si="252"/>
        <v>0</v>
      </c>
      <c r="DD105" s="49">
        <f t="shared" si="253"/>
        <v>0</v>
      </c>
      <c r="DE105" s="201">
        <f t="shared" si="254"/>
        <v>0</v>
      </c>
      <c r="DF105" s="8">
        <f t="shared" si="255"/>
        <v>0</v>
      </c>
      <c r="DG105" s="50">
        <f t="shared" si="256"/>
        <v>0</v>
      </c>
      <c r="DI105" s="49">
        <f t="shared" si="257"/>
        <v>0</v>
      </c>
      <c r="DJ105" s="201">
        <f t="shared" si="258"/>
        <v>0</v>
      </c>
      <c r="DK105" s="8">
        <f t="shared" si="259"/>
        <v>0</v>
      </c>
      <c r="DL105" s="50">
        <f t="shared" si="260"/>
        <v>0</v>
      </c>
      <c r="DN105" s="49">
        <f t="shared" si="261"/>
        <v>0</v>
      </c>
      <c r="DO105" s="201">
        <f t="shared" si="262"/>
        <v>0</v>
      </c>
      <c r="DP105" s="8">
        <f t="shared" si="263"/>
        <v>0</v>
      </c>
      <c r="DQ105" s="50">
        <f t="shared" si="264"/>
        <v>0</v>
      </c>
      <c r="DS105" s="51">
        <f t="shared" si="172"/>
        <v>0</v>
      </c>
      <c r="DT105" s="50">
        <f t="shared" si="173"/>
        <v>0</v>
      </c>
      <c r="DU105" s="51">
        <v>0</v>
      </c>
      <c r="DV105" s="50">
        <f t="shared" si="174"/>
        <v>0</v>
      </c>
      <c r="DW105" s="51">
        <f t="shared" si="176"/>
        <v>0</v>
      </c>
      <c r="DX105" s="52">
        <f t="shared" si="175"/>
        <v>0</v>
      </c>
      <c r="DY105" s="307">
        <f t="shared" si="267"/>
        <v>0</v>
      </c>
    </row>
    <row r="106" spans="2:129" ht="18" customHeight="1" x14ac:dyDescent="0.3">
      <c r="B106" s="321"/>
      <c r="C106" s="54"/>
      <c r="D106" s="239"/>
      <c r="E106" s="263"/>
      <c r="F106" s="274"/>
      <c r="G106" s="263"/>
      <c r="H106" s="56"/>
      <c r="I106" s="56"/>
      <c r="J106" s="265"/>
      <c r="K106" s="264"/>
      <c r="L106" s="57"/>
      <c r="M106" s="49"/>
      <c r="N106" s="214"/>
      <c r="O106" s="8">
        <f t="shared" si="179"/>
        <v>0</v>
      </c>
      <c r="P106" s="50">
        <f t="shared" si="180"/>
        <v>0</v>
      </c>
      <c r="R106" s="49">
        <f t="shared" si="181"/>
        <v>0</v>
      </c>
      <c r="S106" s="201">
        <f t="shared" si="182"/>
        <v>0</v>
      </c>
      <c r="T106" s="8">
        <f t="shared" si="183"/>
        <v>0</v>
      </c>
      <c r="U106" s="50">
        <f t="shared" si="184"/>
        <v>0</v>
      </c>
      <c r="W106" s="49">
        <f t="shared" si="185"/>
        <v>0</v>
      </c>
      <c r="X106" s="201">
        <f t="shared" si="186"/>
        <v>0</v>
      </c>
      <c r="Y106" s="8">
        <f t="shared" si="187"/>
        <v>0</v>
      </c>
      <c r="Z106" s="50">
        <f t="shared" si="188"/>
        <v>0</v>
      </c>
      <c r="AB106" s="49">
        <f t="shared" si="189"/>
        <v>0</v>
      </c>
      <c r="AC106" s="201">
        <f t="shared" si="190"/>
        <v>0</v>
      </c>
      <c r="AD106" s="8">
        <f t="shared" si="191"/>
        <v>0</v>
      </c>
      <c r="AE106" s="50">
        <f t="shared" si="192"/>
        <v>0</v>
      </c>
      <c r="AG106" s="49">
        <f t="shared" si="193"/>
        <v>0</v>
      </c>
      <c r="AH106" s="201">
        <f t="shared" si="194"/>
        <v>0</v>
      </c>
      <c r="AI106" s="8">
        <f t="shared" si="195"/>
        <v>0</v>
      </c>
      <c r="AJ106" s="50">
        <f t="shared" si="196"/>
        <v>0</v>
      </c>
      <c r="AL106" s="49">
        <f t="shared" si="197"/>
        <v>0</v>
      </c>
      <c r="AM106" s="201">
        <f t="shared" si="198"/>
        <v>0</v>
      </c>
      <c r="AN106" s="8">
        <f t="shared" si="199"/>
        <v>0</v>
      </c>
      <c r="AO106" s="50">
        <f t="shared" si="200"/>
        <v>0</v>
      </c>
      <c r="AQ106" s="49">
        <f t="shared" si="201"/>
        <v>0</v>
      </c>
      <c r="AR106" s="201">
        <f t="shared" si="202"/>
        <v>0</v>
      </c>
      <c r="AS106" s="8">
        <f t="shared" si="203"/>
        <v>0</v>
      </c>
      <c r="AT106" s="50">
        <f t="shared" si="204"/>
        <v>0</v>
      </c>
      <c r="AV106" s="49">
        <f t="shared" si="205"/>
        <v>0</v>
      </c>
      <c r="AW106" s="201">
        <f t="shared" si="206"/>
        <v>0</v>
      </c>
      <c r="AX106" s="8">
        <f t="shared" si="207"/>
        <v>0</v>
      </c>
      <c r="AY106" s="50">
        <f t="shared" si="208"/>
        <v>0</v>
      </c>
      <c r="BA106" s="49">
        <f t="shared" si="209"/>
        <v>0</v>
      </c>
      <c r="BB106" s="201">
        <f t="shared" si="210"/>
        <v>0</v>
      </c>
      <c r="BC106" s="8">
        <f t="shared" si="211"/>
        <v>0</v>
      </c>
      <c r="BD106" s="50">
        <f t="shared" si="212"/>
        <v>0</v>
      </c>
      <c r="BF106" s="49">
        <f t="shared" si="213"/>
        <v>0</v>
      </c>
      <c r="BG106" s="201">
        <f t="shared" si="214"/>
        <v>0</v>
      </c>
      <c r="BH106" s="8">
        <f t="shared" si="215"/>
        <v>0</v>
      </c>
      <c r="BI106" s="50">
        <f t="shared" si="216"/>
        <v>0</v>
      </c>
      <c r="BK106" s="49">
        <f t="shared" si="217"/>
        <v>0</v>
      </c>
      <c r="BL106" s="201">
        <f t="shared" si="218"/>
        <v>0</v>
      </c>
      <c r="BM106" s="8">
        <f t="shared" si="219"/>
        <v>0</v>
      </c>
      <c r="BN106" s="50">
        <f t="shared" si="220"/>
        <v>0</v>
      </c>
      <c r="BP106" s="49">
        <f t="shared" si="221"/>
        <v>0</v>
      </c>
      <c r="BQ106" s="201">
        <f t="shared" si="222"/>
        <v>0</v>
      </c>
      <c r="BR106" s="8">
        <f t="shared" si="223"/>
        <v>0</v>
      </c>
      <c r="BS106" s="50">
        <f t="shared" si="224"/>
        <v>0</v>
      </c>
      <c r="BU106" s="49">
        <f t="shared" si="225"/>
        <v>0</v>
      </c>
      <c r="BV106" s="201">
        <f t="shared" si="226"/>
        <v>0</v>
      </c>
      <c r="BW106" s="8">
        <f t="shared" si="227"/>
        <v>0</v>
      </c>
      <c r="BX106" s="50">
        <f t="shared" si="228"/>
        <v>0</v>
      </c>
      <c r="BZ106" s="49">
        <f t="shared" si="229"/>
        <v>0</v>
      </c>
      <c r="CA106" s="201">
        <f t="shared" si="230"/>
        <v>0</v>
      </c>
      <c r="CB106" s="8">
        <f t="shared" si="231"/>
        <v>0</v>
      </c>
      <c r="CC106" s="50">
        <f t="shared" si="232"/>
        <v>0</v>
      </c>
      <c r="CE106" s="49">
        <f t="shared" si="233"/>
        <v>0</v>
      </c>
      <c r="CF106" s="201">
        <f t="shared" si="234"/>
        <v>0</v>
      </c>
      <c r="CG106" s="8">
        <f t="shared" si="235"/>
        <v>0</v>
      </c>
      <c r="CH106" s="50">
        <f t="shared" si="236"/>
        <v>0</v>
      </c>
      <c r="CJ106" s="49">
        <f t="shared" si="237"/>
        <v>0</v>
      </c>
      <c r="CK106" s="201">
        <f t="shared" si="238"/>
        <v>0</v>
      </c>
      <c r="CL106" s="8">
        <f t="shared" si="239"/>
        <v>0</v>
      </c>
      <c r="CM106" s="50">
        <f t="shared" si="240"/>
        <v>0</v>
      </c>
      <c r="CO106" s="49">
        <f t="shared" si="241"/>
        <v>0</v>
      </c>
      <c r="CP106" s="201">
        <f t="shared" si="242"/>
        <v>0</v>
      </c>
      <c r="CQ106" s="8">
        <f t="shared" si="243"/>
        <v>0</v>
      </c>
      <c r="CR106" s="50">
        <f t="shared" si="244"/>
        <v>0</v>
      </c>
      <c r="CT106" s="49">
        <f t="shared" si="245"/>
        <v>0</v>
      </c>
      <c r="CU106" s="201">
        <f t="shared" si="246"/>
        <v>0</v>
      </c>
      <c r="CV106" s="8">
        <f t="shared" si="247"/>
        <v>0</v>
      </c>
      <c r="CW106" s="50">
        <f t="shared" si="248"/>
        <v>0</v>
      </c>
      <c r="CY106" s="49">
        <f t="shared" si="249"/>
        <v>0</v>
      </c>
      <c r="CZ106" s="201">
        <f t="shared" si="250"/>
        <v>0</v>
      </c>
      <c r="DA106" s="8">
        <f t="shared" si="251"/>
        <v>0</v>
      </c>
      <c r="DB106" s="50">
        <f t="shared" si="252"/>
        <v>0</v>
      </c>
      <c r="DD106" s="49">
        <f t="shared" si="253"/>
        <v>0</v>
      </c>
      <c r="DE106" s="201">
        <f t="shared" si="254"/>
        <v>0</v>
      </c>
      <c r="DF106" s="8">
        <f t="shared" si="255"/>
        <v>0</v>
      </c>
      <c r="DG106" s="50">
        <f t="shared" si="256"/>
        <v>0</v>
      </c>
      <c r="DI106" s="49">
        <f t="shared" si="257"/>
        <v>0</v>
      </c>
      <c r="DJ106" s="201">
        <f t="shared" si="258"/>
        <v>0</v>
      </c>
      <c r="DK106" s="8">
        <f t="shared" si="259"/>
        <v>0</v>
      </c>
      <c r="DL106" s="50">
        <f t="shared" si="260"/>
        <v>0</v>
      </c>
      <c r="DN106" s="49">
        <f t="shared" si="261"/>
        <v>0</v>
      </c>
      <c r="DO106" s="201">
        <f t="shared" si="262"/>
        <v>0</v>
      </c>
      <c r="DP106" s="8">
        <f t="shared" si="263"/>
        <v>0</v>
      </c>
      <c r="DQ106" s="50">
        <f t="shared" si="264"/>
        <v>0</v>
      </c>
      <c r="DS106" s="51">
        <f t="shared" si="172"/>
        <v>0</v>
      </c>
      <c r="DT106" s="50">
        <f t="shared" si="173"/>
        <v>0</v>
      </c>
      <c r="DU106" s="51">
        <v>0</v>
      </c>
      <c r="DV106" s="50">
        <f t="shared" si="174"/>
        <v>0</v>
      </c>
      <c r="DW106" s="51">
        <f t="shared" si="176"/>
        <v>0</v>
      </c>
      <c r="DX106" s="52">
        <f t="shared" si="175"/>
        <v>0</v>
      </c>
      <c r="DY106" s="307">
        <f t="shared" si="267"/>
        <v>0</v>
      </c>
    </row>
    <row r="107" spans="2:129" ht="18" customHeight="1" x14ac:dyDescent="0.3">
      <c r="B107" s="286"/>
      <c r="C107" s="54"/>
      <c r="D107" s="239"/>
      <c r="E107" s="263"/>
      <c r="F107" s="274"/>
      <c r="G107" s="263"/>
      <c r="H107" s="56"/>
      <c r="I107" s="56"/>
      <c r="J107" s="265"/>
      <c r="K107" s="264"/>
      <c r="L107" s="57"/>
      <c r="M107" s="49"/>
      <c r="N107" s="214"/>
      <c r="O107" s="8">
        <f t="shared" si="179"/>
        <v>0</v>
      </c>
      <c r="P107" s="50">
        <f t="shared" si="180"/>
        <v>0</v>
      </c>
      <c r="R107" s="49">
        <f t="shared" si="181"/>
        <v>0</v>
      </c>
      <c r="S107" s="201">
        <f t="shared" si="182"/>
        <v>0</v>
      </c>
      <c r="T107" s="8">
        <f t="shared" si="183"/>
        <v>0</v>
      </c>
      <c r="U107" s="50">
        <f t="shared" si="184"/>
        <v>0</v>
      </c>
      <c r="W107" s="49">
        <f t="shared" si="185"/>
        <v>0</v>
      </c>
      <c r="X107" s="201">
        <f t="shared" si="186"/>
        <v>0</v>
      </c>
      <c r="Y107" s="8">
        <f t="shared" si="187"/>
        <v>0</v>
      </c>
      <c r="Z107" s="50">
        <f t="shared" si="188"/>
        <v>0</v>
      </c>
      <c r="AB107" s="49">
        <f t="shared" si="189"/>
        <v>0</v>
      </c>
      <c r="AC107" s="201">
        <f t="shared" si="190"/>
        <v>0</v>
      </c>
      <c r="AD107" s="8">
        <f t="shared" si="191"/>
        <v>0</v>
      </c>
      <c r="AE107" s="50">
        <f t="shared" si="192"/>
        <v>0</v>
      </c>
      <c r="AG107" s="49">
        <f t="shared" si="193"/>
        <v>0</v>
      </c>
      <c r="AH107" s="201">
        <f t="shared" si="194"/>
        <v>0</v>
      </c>
      <c r="AI107" s="8">
        <f t="shared" si="195"/>
        <v>0</v>
      </c>
      <c r="AJ107" s="50">
        <f t="shared" si="196"/>
        <v>0</v>
      </c>
      <c r="AL107" s="49">
        <f t="shared" si="197"/>
        <v>0</v>
      </c>
      <c r="AM107" s="201">
        <f t="shared" si="198"/>
        <v>0</v>
      </c>
      <c r="AN107" s="8">
        <f t="shared" si="199"/>
        <v>0</v>
      </c>
      <c r="AO107" s="50">
        <f t="shared" si="200"/>
        <v>0</v>
      </c>
      <c r="AQ107" s="49">
        <f t="shared" si="201"/>
        <v>0</v>
      </c>
      <c r="AR107" s="201">
        <f t="shared" si="202"/>
        <v>0</v>
      </c>
      <c r="AS107" s="8">
        <f t="shared" si="203"/>
        <v>0</v>
      </c>
      <c r="AT107" s="50">
        <f t="shared" si="204"/>
        <v>0</v>
      </c>
      <c r="AV107" s="49">
        <f t="shared" si="205"/>
        <v>0</v>
      </c>
      <c r="AW107" s="201">
        <f t="shared" si="206"/>
        <v>0</v>
      </c>
      <c r="AX107" s="8">
        <f t="shared" si="207"/>
        <v>0</v>
      </c>
      <c r="AY107" s="50">
        <f t="shared" si="208"/>
        <v>0</v>
      </c>
      <c r="BA107" s="49">
        <f t="shared" si="209"/>
        <v>0</v>
      </c>
      <c r="BB107" s="201">
        <f t="shared" si="210"/>
        <v>0</v>
      </c>
      <c r="BC107" s="8">
        <f t="shared" si="211"/>
        <v>0</v>
      </c>
      <c r="BD107" s="50">
        <f t="shared" si="212"/>
        <v>0</v>
      </c>
      <c r="BF107" s="49">
        <f t="shared" si="213"/>
        <v>0</v>
      </c>
      <c r="BG107" s="201">
        <f t="shared" si="214"/>
        <v>0</v>
      </c>
      <c r="BH107" s="8">
        <f t="shared" si="215"/>
        <v>0</v>
      </c>
      <c r="BI107" s="50">
        <f t="shared" si="216"/>
        <v>0</v>
      </c>
      <c r="BK107" s="49">
        <f t="shared" si="217"/>
        <v>0</v>
      </c>
      <c r="BL107" s="201">
        <f t="shared" si="218"/>
        <v>0</v>
      </c>
      <c r="BM107" s="8">
        <f t="shared" si="219"/>
        <v>0</v>
      </c>
      <c r="BN107" s="50">
        <f t="shared" si="220"/>
        <v>0</v>
      </c>
      <c r="BP107" s="49">
        <f t="shared" si="221"/>
        <v>0</v>
      </c>
      <c r="BQ107" s="201">
        <f t="shared" si="222"/>
        <v>0</v>
      </c>
      <c r="BR107" s="8">
        <f t="shared" si="223"/>
        <v>0</v>
      </c>
      <c r="BS107" s="50">
        <f t="shared" si="224"/>
        <v>0</v>
      </c>
      <c r="BU107" s="49">
        <f t="shared" si="225"/>
        <v>0</v>
      </c>
      <c r="BV107" s="201">
        <f t="shared" si="226"/>
        <v>0</v>
      </c>
      <c r="BW107" s="8">
        <f t="shared" si="227"/>
        <v>0</v>
      </c>
      <c r="BX107" s="50">
        <f t="shared" si="228"/>
        <v>0</v>
      </c>
      <c r="BZ107" s="49">
        <f t="shared" si="229"/>
        <v>0</v>
      </c>
      <c r="CA107" s="201">
        <f t="shared" si="230"/>
        <v>0</v>
      </c>
      <c r="CB107" s="8">
        <f t="shared" si="231"/>
        <v>0</v>
      </c>
      <c r="CC107" s="50">
        <f t="shared" si="232"/>
        <v>0</v>
      </c>
      <c r="CE107" s="49">
        <f t="shared" si="233"/>
        <v>0</v>
      </c>
      <c r="CF107" s="201">
        <f t="shared" si="234"/>
        <v>0</v>
      </c>
      <c r="CG107" s="8">
        <f t="shared" si="235"/>
        <v>0</v>
      </c>
      <c r="CH107" s="50">
        <f t="shared" si="236"/>
        <v>0</v>
      </c>
      <c r="CJ107" s="49">
        <f t="shared" si="237"/>
        <v>0</v>
      </c>
      <c r="CK107" s="201">
        <f t="shared" si="238"/>
        <v>0</v>
      </c>
      <c r="CL107" s="8">
        <f t="shared" si="239"/>
        <v>0</v>
      </c>
      <c r="CM107" s="50">
        <f t="shared" si="240"/>
        <v>0</v>
      </c>
      <c r="CO107" s="49">
        <f t="shared" si="241"/>
        <v>0</v>
      </c>
      <c r="CP107" s="201">
        <f t="shared" si="242"/>
        <v>0</v>
      </c>
      <c r="CQ107" s="8">
        <f t="shared" si="243"/>
        <v>0</v>
      </c>
      <c r="CR107" s="50">
        <f t="shared" si="244"/>
        <v>0</v>
      </c>
      <c r="CT107" s="49">
        <f t="shared" si="245"/>
        <v>0</v>
      </c>
      <c r="CU107" s="201">
        <f t="shared" si="246"/>
        <v>0</v>
      </c>
      <c r="CV107" s="8">
        <f t="shared" si="247"/>
        <v>0</v>
      </c>
      <c r="CW107" s="50">
        <f t="shared" si="248"/>
        <v>0</v>
      </c>
      <c r="CY107" s="49">
        <f t="shared" si="249"/>
        <v>0</v>
      </c>
      <c r="CZ107" s="201">
        <f t="shared" si="250"/>
        <v>0</v>
      </c>
      <c r="DA107" s="8">
        <f t="shared" si="251"/>
        <v>0</v>
      </c>
      <c r="DB107" s="50">
        <f t="shared" si="252"/>
        <v>0</v>
      </c>
      <c r="DD107" s="49">
        <f t="shared" si="253"/>
        <v>0</v>
      </c>
      <c r="DE107" s="201">
        <f t="shared" si="254"/>
        <v>0</v>
      </c>
      <c r="DF107" s="8">
        <f t="shared" si="255"/>
        <v>0</v>
      </c>
      <c r="DG107" s="50">
        <f t="shared" si="256"/>
        <v>0</v>
      </c>
      <c r="DI107" s="49">
        <f t="shared" si="257"/>
        <v>0</v>
      </c>
      <c r="DJ107" s="201">
        <f t="shared" si="258"/>
        <v>0</v>
      </c>
      <c r="DK107" s="8">
        <f t="shared" si="259"/>
        <v>0</v>
      </c>
      <c r="DL107" s="50">
        <f t="shared" si="260"/>
        <v>0</v>
      </c>
      <c r="DN107" s="49">
        <f t="shared" si="261"/>
        <v>0</v>
      </c>
      <c r="DO107" s="201">
        <f t="shared" si="262"/>
        <v>0</v>
      </c>
      <c r="DP107" s="8">
        <f t="shared" si="263"/>
        <v>0</v>
      </c>
      <c r="DQ107" s="50">
        <f t="shared" si="264"/>
        <v>0</v>
      </c>
      <c r="DS107" s="51">
        <f t="shared" si="172"/>
        <v>0</v>
      </c>
      <c r="DT107" s="50">
        <f t="shared" si="173"/>
        <v>0</v>
      </c>
      <c r="DU107" s="51">
        <v>0</v>
      </c>
      <c r="DV107" s="50">
        <f t="shared" si="174"/>
        <v>0</v>
      </c>
      <c r="DW107" s="51">
        <f t="shared" si="176"/>
        <v>0</v>
      </c>
      <c r="DX107" s="52">
        <f t="shared" si="175"/>
        <v>0</v>
      </c>
      <c r="DY107" s="307">
        <f t="shared" si="267"/>
        <v>0</v>
      </c>
    </row>
    <row r="108" spans="2:129" ht="18" customHeight="1" x14ac:dyDescent="0.3">
      <c r="B108" s="286"/>
      <c r="C108" s="54"/>
      <c r="D108" s="239"/>
      <c r="E108" s="263"/>
      <c r="F108" s="274"/>
      <c r="G108" s="263"/>
      <c r="H108" s="56"/>
      <c r="I108" s="56"/>
      <c r="J108" s="265"/>
      <c r="K108" s="264"/>
      <c r="L108" s="57"/>
      <c r="M108" s="49"/>
      <c r="N108" s="214"/>
      <c r="O108" s="8">
        <f t="shared" si="179"/>
        <v>0</v>
      </c>
      <c r="P108" s="50">
        <f t="shared" si="180"/>
        <v>0</v>
      </c>
      <c r="R108" s="49">
        <f t="shared" si="181"/>
        <v>0</v>
      </c>
      <c r="S108" s="201">
        <f t="shared" si="182"/>
        <v>0</v>
      </c>
      <c r="T108" s="8">
        <f t="shared" si="183"/>
        <v>0</v>
      </c>
      <c r="U108" s="50">
        <f t="shared" si="184"/>
        <v>0</v>
      </c>
      <c r="W108" s="49">
        <f t="shared" si="185"/>
        <v>0</v>
      </c>
      <c r="X108" s="201">
        <f t="shared" si="186"/>
        <v>0</v>
      </c>
      <c r="Y108" s="8">
        <f t="shared" si="187"/>
        <v>0</v>
      </c>
      <c r="Z108" s="50">
        <f t="shared" si="188"/>
        <v>0</v>
      </c>
      <c r="AB108" s="49">
        <f t="shared" si="189"/>
        <v>0</v>
      </c>
      <c r="AC108" s="201">
        <f t="shared" si="190"/>
        <v>0</v>
      </c>
      <c r="AD108" s="8">
        <f t="shared" si="191"/>
        <v>0</v>
      </c>
      <c r="AE108" s="50">
        <f t="shared" si="192"/>
        <v>0</v>
      </c>
      <c r="AG108" s="49">
        <f t="shared" si="193"/>
        <v>0</v>
      </c>
      <c r="AH108" s="201">
        <f t="shared" si="194"/>
        <v>0</v>
      </c>
      <c r="AI108" s="8">
        <f t="shared" si="195"/>
        <v>0</v>
      </c>
      <c r="AJ108" s="50">
        <f t="shared" si="196"/>
        <v>0</v>
      </c>
      <c r="AL108" s="49">
        <f t="shared" si="197"/>
        <v>0</v>
      </c>
      <c r="AM108" s="201">
        <f t="shared" si="198"/>
        <v>0</v>
      </c>
      <c r="AN108" s="8">
        <f t="shared" si="199"/>
        <v>0</v>
      </c>
      <c r="AO108" s="50">
        <f t="shared" si="200"/>
        <v>0</v>
      </c>
      <c r="AQ108" s="49">
        <f t="shared" si="201"/>
        <v>0</v>
      </c>
      <c r="AR108" s="201">
        <f t="shared" si="202"/>
        <v>0</v>
      </c>
      <c r="AS108" s="8">
        <f t="shared" si="203"/>
        <v>0</v>
      </c>
      <c r="AT108" s="50">
        <f t="shared" si="204"/>
        <v>0</v>
      </c>
      <c r="AV108" s="49">
        <f t="shared" si="205"/>
        <v>0</v>
      </c>
      <c r="AW108" s="201">
        <f t="shared" si="206"/>
        <v>0</v>
      </c>
      <c r="AX108" s="8">
        <f t="shared" si="207"/>
        <v>0</v>
      </c>
      <c r="AY108" s="50">
        <f t="shared" si="208"/>
        <v>0</v>
      </c>
      <c r="BA108" s="49">
        <f t="shared" si="209"/>
        <v>0</v>
      </c>
      <c r="BB108" s="201">
        <f t="shared" si="210"/>
        <v>0</v>
      </c>
      <c r="BC108" s="8">
        <f t="shared" si="211"/>
        <v>0</v>
      </c>
      <c r="BD108" s="50">
        <f t="shared" si="212"/>
        <v>0</v>
      </c>
      <c r="BF108" s="49">
        <f t="shared" si="213"/>
        <v>0</v>
      </c>
      <c r="BG108" s="201">
        <f t="shared" si="214"/>
        <v>0</v>
      </c>
      <c r="BH108" s="8">
        <f t="shared" si="215"/>
        <v>0</v>
      </c>
      <c r="BI108" s="50">
        <f t="shared" si="216"/>
        <v>0</v>
      </c>
      <c r="BK108" s="49">
        <f t="shared" si="217"/>
        <v>0</v>
      </c>
      <c r="BL108" s="201">
        <f t="shared" si="218"/>
        <v>0</v>
      </c>
      <c r="BM108" s="8">
        <f t="shared" si="219"/>
        <v>0</v>
      </c>
      <c r="BN108" s="50">
        <f t="shared" si="220"/>
        <v>0</v>
      </c>
      <c r="BP108" s="49">
        <f t="shared" si="221"/>
        <v>0</v>
      </c>
      <c r="BQ108" s="201">
        <f t="shared" si="222"/>
        <v>0</v>
      </c>
      <c r="BR108" s="8">
        <f t="shared" si="223"/>
        <v>0</v>
      </c>
      <c r="BS108" s="50">
        <f t="shared" si="224"/>
        <v>0</v>
      </c>
      <c r="BU108" s="49">
        <f t="shared" si="225"/>
        <v>0</v>
      </c>
      <c r="BV108" s="201">
        <f t="shared" si="226"/>
        <v>0</v>
      </c>
      <c r="BW108" s="8">
        <f t="shared" si="227"/>
        <v>0</v>
      </c>
      <c r="BX108" s="50">
        <f t="shared" si="228"/>
        <v>0</v>
      </c>
      <c r="BZ108" s="49">
        <f t="shared" si="229"/>
        <v>0</v>
      </c>
      <c r="CA108" s="201">
        <f t="shared" si="230"/>
        <v>0</v>
      </c>
      <c r="CB108" s="8">
        <f t="shared" si="231"/>
        <v>0</v>
      </c>
      <c r="CC108" s="50">
        <f t="shared" si="232"/>
        <v>0</v>
      </c>
      <c r="CE108" s="49">
        <f t="shared" si="233"/>
        <v>0</v>
      </c>
      <c r="CF108" s="201">
        <f t="shared" si="234"/>
        <v>0</v>
      </c>
      <c r="CG108" s="8">
        <f t="shared" si="235"/>
        <v>0</v>
      </c>
      <c r="CH108" s="50">
        <f t="shared" si="236"/>
        <v>0</v>
      </c>
      <c r="CJ108" s="49">
        <f t="shared" si="237"/>
        <v>0</v>
      </c>
      <c r="CK108" s="201">
        <f t="shared" si="238"/>
        <v>0</v>
      </c>
      <c r="CL108" s="8">
        <f t="shared" si="239"/>
        <v>0</v>
      </c>
      <c r="CM108" s="50">
        <f t="shared" si="240"/>
        <v>0</v>
      </c>
      <c r="CO108" s="49">
        <f t="shared" si="241"/>
        <v>0</v>
      </c>
      <c r="CP108" s="201">
        <f t="shared" si="242"/>
        <v>0</v>
      </c>
      <c r="CQ108" s="8">
        <f t="shared" si="243"/>
        <v>0</v>
      </c>
      <c r="CR108" s="50">
        <f t="shared" si="244"/>
        <v>0</v>
      </c>
      <c r="CT108" s="49">
        <f t="shared" si="245"/>
        <v>0</v>
      </c>
      <c r="CU108" s="201">
        <f t="shared" si="246"/>
        <v>0</v>
      </c>
      <c r="CV108" s="8">
        <f t="shared" si="247"/>
        <v>0</v>
      </c>
      <c r="CW108" s="50">
        <f t="shared" si="248"/>
        <v>0</v>
      </c>
      <c r="CY108" s="49">
        <f t="shared" si="249"/>
        <v>0</v>
      </c>
      <c r="CZ108" s="201">
        <f t="shared" si="250"/>
        <v>0</v>
      </c>
      <c r="DA108" s="8">
        <f t="shared" si="251"/>
        <v>0</v>
      </c>
      <c r="DB108" s="50">
        <f t="shared" si="252"/>
        <v>0</v>
      </c>
      <c r="DD108" s="49">
        <f t="shared" si="253"/>
        <v>0</v>
      </c>
      <c r="DE108" s="201">
        <f t="shared" si="254"/>
        <v>0</v>
      </c>
      <c r="DF108" s="8">
        <f t="shared" si="255"/>
        <v>0</v>
      </c>
      <c r="DG108" s="50">
        <f t="shared" si="256"/>
        <v>0</v>
      </c>
      <c r="DI108" s="49">
        <f t="shared" si="257"/>
        <v>0</v>
      </c>
      <c r="DJ108" s="201">
        <f t="shared" si="258"/>
        <v>0</v>
      </c>
      <c r="DK108" s="8">
        <f t="shared" si="259"/>
        <v>0</v>
      </c>
      <c r="DL108" s="50">
        <f t="shared" si="260"/>
        <v>0</v>
      </c>
      <c r="DN108" s="49">
        <f t="shared" si="261"/>
        <v>0</v>
      </c>
      <c r="DO108" s="201">
        <f t="shared" si="262"/>
        <v>0</v>
      </c>
      <c r="DP108" s="8">
        <f t="shared" si="263"/>
        <v>0</v>
      </c>
      <c r="DQ108" s="50">
        <f t="shared" si="264"/>
        <v>0</v>
      </c>
      <c r="DS108" s="51">
        <f t="shared" si="172"/>
        <v>0</v>
      </c>
      <c r="DT108" s="50">
        <f t="shared" si="173"/>
        <v>0</v>
      </c>
      <c r="DU108" s="51">
        <v>0</v>
      </c>
      <c r="DV108" s="50">
        <f t="shared" si="174"/>
        <v>0</v>
      </c>
      <c r="DW108" s="51">
        <f t="shared" si="176"/>
        <v>0</v>
      </c>
      <c r="DX108" s="52">
        <f t="shared" si="175"/>
        <v>0</v>
      </c>
      <c r="DY108" s="307">
        <f t="shared" si="267"/>
        <v>0</v>
      </c>
    </row>
    <row r="109" spans="2:129" ht="18" customHeight="1" x14ac:dyDescent="0.3">
      <c r="B109" s="72"/>
      <c r="C109" s="54"/>
      <c r="D109" s="239"/>
      <c r="E109" s="263"/>
      <c r="F109" s="274"/>
      <c r="G109" s="263"/>
      <c r="H109" s="56"/>
      <c r="I109" s="56"/>
      <c r="J109" s="265"/>
      <c r="K109" s="264"/>
      <c r="L109" s="57"/>
      <c r="M109" s="49"/>
      <c r="N109" s="214"/>
      <c r="O109" s="8">
        <f t="shared" si="179"/>
        <v>0</v>
      </c>
      <c r="P109" s="50">
        <f t="shared" si="180"/>
        <v>0</v>
      </c>
      <c r="R109" s="49">
        <f t="shared" si="181"/>
        <v>0</v>
      </c>
      <c r="S109" s="201">
        <f t="shared" si="182"/>
        <v>0</v>
      </c>
      <c r="T109" s="8">
        <f t="shared" si="183"/>
        <v>0</v>
      </c>
      <c r="U109" s="50">
        <f t="shared" si="184"/>
        <v>0</v>
      </c>
      <c r="W109" s="49">
        <f t="shared" si="185"/>
        <v>0</v>
      </c>
      <c r="X109" s="201">
        <f t="shared" si="186"/>
        <v>0</v>
      </c>
      <c r="Y109" s="8">
        <f t="shared" si="187"/>
        <v>0</v>
      </c>
      <c r="Z109" s="50">
        <f t="shared" si="188"/>
        <v>0</v>
      </c>
      <c r="AB109" s="49">
        <f t="shared" si="189"/>
        <v>0</v>
      </c>
      <c r="AC109" s="201">
        <f t="shared" si="190"/>
        <v>0</v>
      </c>
      <c r="AD109" s="8">
        <f t="shared" si="191"/>
        <v>0</v>
      </c>
      <c r="AE109" s="50">
        <f t="shared" si="192"/>
        <v>0</v>
      </c>
      <c r="AG109" s="49">
        <f t="shared" si="193"/>
        <v>0</v>
      </c>
      <c r="AH109" s="201">
        <f t="shared" si="194"/>
        <v>0</v>
      </c>
      <c r="AI109" s="8">
        <f t="shared" si="195"/>
        <v>0</v>
      </c>
      <c r="AJ109" s="50">
        <f t="shared" si="196"/>
        <v>0</v>
      </c>
      <c r="AL109" s="49">
        <f t="shared" si="197"/>
        <v>0</v>
      </c>
      <c r="AM109" s="201">
        <f t="shared" si="198"/>
        <v>0</v>
      </c>
      <c r="AN109" s="8">
        <f t="shared" si="199"/>
        <v>0</v>
      </c>
      <c r="AO109" s="50">
        <f t="shared" si="200"/>
        <v>0</v>
      </c>
      <c r="AQ109" s="49">
        <f t="shared" si="201"/>
        <v>0</v>
      </c>
      <c r="AR109" s="201">
        <f t="shared" si="202"/>
        <v>0</v>
      </c>
      <c r="AS109" s="8">
        <f t="shared" si="203"/>
        <v>0</v>
      </c>
      <c r="AT109" s="50">
        <f t="shared" si="204"/>
        <v>0</v>
      </c>
      <c r="AV109" s="49">
        <f t="shared" si="205"/>
        <v>0</v>
      </c>
      <c r="AW109" s="201">
        <f t="shared" si="206"/>
        <v>0</v>
      </c>
      <c r="AX109" s="8">
        <f t="shared" si="207"/>
        <v>0</v>
      </c>
      <c r="AY109" s="50">
        <f t="shared" si="208"/>
        <v>0</v>
      </c>
      <c r="BA109" s="49">
        <f t="shared" si="209"/>
        <v>0</v>
      </c>
      <c r="BB109" s="201">
        <f t="shared" si="210"/>
        <v>0</v>
      </c>
      <c r="BC109" s="8">
        <f t="shared" si="211"/>
        <v>0</v>
      </c>
      <c r="BD109" s="50">
        <f t="shared" si="212"/>
        <v>0</v>
      </c>
      <c r="BF109" s="49">
        <f t="shared" si="213"/>
        <v>0</v>
      </c>
      <c r="BG109" s="201">
        <f t="shared" si="214"/>
        <v>0</v>
      </c>
      <c r="BH109" s="8">
        <f t="shared" si="215"/>
        <v>0</v>
      </c>
      <c r="BI109" s="50">
        <f t="shared" si="216"/>
        <v>0</v>
      </c>
      <c r="BK109" s="49">
        <f t="shared" si="217"/>
        <v>0</v>
      </c>
      <c r="BL109" s="201">
        <f t="shared" si="218"/>
        <v>0</v>
      </c>
      <c r="BM109" s="8">
        <f t="shared" si="219"/>
        <v>0</v>
      </c>
      <c r="BN109" s="50">
        <f t="shared" si="220"/>
        <v>0</v>
      </c>
      <c r="BP109" s="49">
        <f t="shared" si="221"/>
        <v>0</v>
      </c>
      <c r="BQ109" s="201">
        <f t="shared" si="222"/>
        <v>0</v>
      </c>
      <c r="BR109" s="8">
        <f t="shared" si="223"/>
        <v>0</v>
      </c>
      <c r="BS109" s="50">
        <f t="shared" si="224"/>
        <v>0</v>
      </c>
      <c r="BU109" s="49">
        <f t="shared" si="225"/>
        <v>0</v>
      </c>
      <c r="BV109" s="201">
        <f t="shared" si="226"/>
        <v>0</v>
      </c>
      <c r="BW109" s="8">
        <f t="shared" si="227"/>
        <v>0</v>
      </c>
      <c r="BX109" s="50">
        <f t="shared" si="228"/>
        <v>0</v>
      </c>
      <c r="BZ109" s="49">
        <f t="shared" si="229"/>
        <v>0</v>
      </c>
      <c r="CA109" s="201">
        <f t="shared" si="230"/>
        <v>0</v>
      </c>
      <c r="CB109" s="8">
        <f t="shared" si="231"/>
        <v>0</v>
      </c>
      <c r="CC109" s="50">
        <f t="shared" si="232"/>
        <v>0</v>
      </c>
      <c r="CE109" s="49">
        <f t="shared" si="233"/>
        <v>0</v>
      </c>
      <c r="CF109" s="201">
        <f t="shared" si="234"/>
        <v>0</v>
      </c>
      <c r="CG109" s="8">
        <f t="shared" si="235"/>
        <v>0</v>
      </c>
      <c r="CH109" s="50">
        <f t="shared" si="236"/>
        <v>0</v>
      </c>
      <c r="CJ109" s="49">
        <f t="shared" si="237"/>
        <v>0</v>
      </c>
      <c r="CK109" s="201">
        <f t="shared" si="238"/>
        <v>0</v>
      </c>
      <c r="CL109" s="8">
        <f t="shared" si="239"/>
        <v>0</v>
      </c>
      <c r="CM109" s="50">
        <f t="shared" si="240"/>
        <v>0</v>
      </c>
      <c r="CO109" s="49">
        <f t="shared" si="241"/>
        <v>0</v>
      </c>
      <c r="CP109" s="201">
        <f t="shared" si="242"/>
        <v>0</v>
      </c>
      <c r="CQ109" s="8">
        <f t="shared" si="243"/>
        <v>0</v>
      </c>
      <c r="CR109" s="50">
        <f t="shared" si="244"/>
        <v>0</v>
      </c>
      <c r="CT109" s="49">
        <f t="shared" si="245"/>
        <v>0</v>
      </c>
      <c r="CU109" s="201">
        <f t="shared" si="246"/>
        <v>0</v>
      </c>
      <c r="CV109" s="8">
        <f t="shared" si="247"/>
        <v>0</v>
      </c>
      <c r="CW109" s="50">
        <f t="shared" si="248"/>
        <v>0</v>
      </c>
      <c r="CY109" s="49">
        <f t="shared" si="249"/>
        <v>0</v>
      </c>
      <c r="CZ109" s="201">
        <f t="shared" si="250"/>
        <v>0</v>
      </c>
      <c r="DA109" s="8">
        <f t="shared" si="251"/>
        <v>0</v>
      </c>
      <c r="DB109" s="50">
        <f t="shared" si="252"/>
        <v>0</v>
      </c>
      <c r="DD109" s="49">
        <f t="shared" si="253"/>
        <v>0</v>
      </c>
      <c r="DE109" s="201">
        <f t="shared" si="254"/>
        <v>0</v>
      </c>
      <c r="DF109" s="8">
        <f t="shared" si="255"/>
        <v>0</v>
      </c>
      <c r="DG109" s="50">
        <f t="shared" si="256"/>
        <v>0</v>
      </c>
      <c r="DI109" s="49">
        <f t="shared" si="257"/>
        <v>0</v>
      </c>
      <c r="DJ109" s="201">
        <f t="shared" si="258"/>
        <v>0</v>
      </c>
      <c r="DK109" s="8">
        <f t="shared" si="259"/>
        <v>0</v>
      </c>
      <c r="DL109" s="50">
        <f t="shared" si="260"/>
        <v>0</v>
      </c>
      <c r="DN109" s="49">
        <f t="shared" si="261"/>
        <v>0</v>
      </c>
      <c r="DO109" s="201">
        <f t="shared" si="262"/>
        <v>0</v>
      </c>
      <c r="DP109" s="8">
        <f t="shared" si="263"/>
        <v>0</v>
      </c>
      <c r="DQ109" s="50">
        <f t="shared" si="264"/>
        <v>0</v>
      </c>
      <c r="DS109" s="51">
        <f t="shared" si="172"/>
        <v>0</v>
      </c>
      <c r="DT109" s="50">
        <f t="shared" si="173"/>
        <v>0</v>
      </c>
      <c r="DU109" s="51">
        <v>0</v>
      </c>
      <c r="DV109" s="50">
        <f t="shared" si="174"/>
        <v>0</v>
      </c>
      <c r="DW109" s="51">
        <f t="shared" si="176"/>
        <v>0</v>
      </c>
      <c r="DX109" s="52">
        <f t="shared" si="175"/>
        <v>0</v>
      </c>
      <c r="DY109" s="307">
        <f t="shared" si="267"/>
        <v>0</v>
      </c>
    </row>
    <row r="110" spans="2:129" ht="18" customHeight="1" x14ac:dyDescent="0.3">
      <c r="B110" s="72"/>
      <c r="C110" s="54"/>
      <c r="D110" s="239"/>
      <c r="E110" s="263"/>
      <c r="F110" s="274"/>
      <c r="G110" s="263"/>
      <c r="H110" s="56"/>
      <c r="I110" s="56"/>
      <c r="J110" s="265"/>
      <c r="K110" s="264"/>
      <c r="L110" s="57"/>
      <c r="M110" s="49"/>
      <c r="N110" s="214"/>
      <c r="O110" s="8">
        <f t="shared" si="179"/>
        <v>0</v>
      </c>
      <c r="P110" s="50">
        <f t="shared" si="180"/>
        <v>0</v>
      </c>
      <c r="R110" s="49">
        <f t="shared" si="181"/>
        <v>0</v>
      </c>
      <c r="S110" s="201">
        <f t="shared" si="182"/>
        <v>0</v>
      </c>
      <c r="T110" s="8">
        <f t="shared" si="183"/>
        <v>0</v>
      </c>
      <c r="U110" s="50">
        <f t="shared" si="184"/>
        <v>0</v>
      </c>
      <c r="W110" s="49">
        <f t="shared" si="185"/>
        <v>0</v>
      </c>
      <c r="X110" s="201">
        <f t="shared" si="186"/>
        <v>0</v>
      </c>
      <c r="Y110" s="8">
        <f t="shared" si="187"/>
        <v>0</v>
      </c>
      <c r="Z110" s="50">
        <f t="shared" si="188"/>
        <v>0</v>
      </c>
      <c r="AB110" s="49">
        <f t="shared" si="189"/>
        <v>0</v>
      </c>
      <c r="AC110" s="201">
        <f t="shared" si="190"/>
        <v>0</v>
      </c>
      <c r="AD110" s="8">
        <f t="shared" si="191"/>
        <v>0</v>
      </c>
      <c r="AE110" s="50">
        <f t="shared" si="192"/>
        <v>0</v>
      </c>
      <c r="AG110" s="49">
        <f t="shared" si="193"/>
        <v>0</v>
      </c>
      <c r="AH110" s="201">
        <f t="shared" si="194"/>
        <v>0</v>
      </c>
      <c r="AI110" s="8">
        <f t="shared" si="195"/>
        <v>0</v>
      </c>
      <c r="AJ110" s="50">
        <f t="shared" si="196"/>
        <v>0</v>
      </c>
      <c r="AL110" s="49">
        <f t="shared" si="197"/>
        <v>0</v>
      </c>
      <c r="AM110" s="201">
        <f t="shared" si="198"/>
        <v>0</v>
      </c>
      <c r="AN110" s="8">
        <f t="shared" si="199"/>
        <v>0</v>
      </c>
      <c r="AO110" s="50">
        <f t="shared" si="200"/>
        <v>0</v>
      </c>
      <c r="AQ110" s="49">
        <f t="shared" si="201"/>
        <v>0</v>
      </c>
      <c r="AR110" s="201">
        <f t="shared" si="202"/>
        <v>0</v>
      </c>
      <c r="AS110" s="8">
        <f t="shared" si="203"/>
        <v>0</v>
      </c>
      <c r="AT110" s="50">
        <f t="shared" si="204"/>
        <v>0</v>
      </c>
      <c r="AV110" s="49">
        <f t="shared" si="205"/>
        <v>0</v>
      </c>
      <c r="AW110" s="201">
        <f t="shared" si="206"/>
        <v>0</v>
      </c>
      <c r="AX110" s="8">
        <f t="shared" si="207"/>
        <v>0</v>
      </c>
      <c r="AY110" s="50">
        <f t="shared" si="208"/>
        <v>0</v>
      </c>
      <c r="BA110" s="49">
        <f t="shared" si="209"/>
        <v>0</v>
      </c>
      <c r="BB110" s="201">
        <f t="shared" si="210"/>
        <v>0</v>
      </c>
      <c r="BC110" s="8">
        <f t="shared" si="211"/>
        <v>0</v>
      </c>
      <c r="BD110" s="50">
        <f t="shared" si="212"/>
        <v>0</v>
      </c>
      <c r="BF110" s="49">
        <f t="shared" si="213"/>
        <v>0</v>
      </c>
      <c r="BG110" s="201">
        <f t="shared" si="214"/>
        <v>0</v>
      </c>
      <c r="BH110" s="8">
        <f t="shared" si="215"/>
        <v>0</v>
      </c>
      <c r="BI110" s="50">
        <f t="shared" si="216"/>
        <v>0</v>
      </c>
      <c r="BK110" s="49">
        <f t="shared" si="217"/>
        <v>0</v>
      </c>
      <c r="BL110" s="201">
        <f t="shared" si="218"/>
        <v>0</v>
      </c>
      <c r="BM110" s="8">
        <f t="shared" si="219"/>
        <v>0</v>
      </c>
      <c r="BN110" s="50">
        <f t="shared" si="220"/>
        <v>0</v>
      </c>
      <c r="BP110" s="49">
        <f t="shared" si="221"/>
        <v>0</v>
      </c>
      <c r="BQ110" s="201">
        <f t="shared" si="222"/>
        <v>0</v>
      </c>
      <c r="BR110" s="8">
        <f t="shared" si="223"/>
        <v>0</v>
      </c>
      <c r="BS110" s="50">
        <f t="shared" si="224"/>
        <v>0</v>
      </c>
      <c r="BU110" s="49">
        <f t="shared" si="225"/>
        <v>0</v>
      </c>
      <c r="BV110" s="201">
        <f t="shared" si="226"/>
        <v>0</v>
      </c>
      <c r="BW110" s="8">
        <f t="shared" si="227"/>
        <v>0</v>
      </c>
      <c r="BX110" s="50">
        <f t="shared" si="228"/>
        <v>0</v>
      </c>
      <c r="BZ110" s="49">
        <f t="shared" si="229"/>
        <v>0</v>
      </c>
      <c r="CA110" s="201">
        <f t="shared" si="230"/>
        <v>0</v>
      </c>
      <c r="CB110" s="8">
        <f t="shared" si="231"/>
        <v>0</v>
      </c>
      <c r="CC110" s="50">
        <f t="shared" si="232"/>
        <v>0</v>
      </c>
      <c r="CE110" s="49">
        <f t="shared" si="233"/>
        <v>0</v>
      </c>
      <c r="CF110" s="201">
        <f t="shared" si="234"/>
        <v>0</v>
      </c>
      <c r="CG110" s="8">
        <f t="shared" si="235"/>
        <v>0</v>
      </c>
      <c r="CH110" s="50">
        <f t="shared" si="236"/>
        <v>0</v>
      </c>
      <c r="CJ110" s="49">
        <f t="shared" si="237"/>
        <v>0</v>
      </c>
      <c r="CK110" s="201">
        <f t="shared" si="238"/>
        <v>0</v>
      </c>
      <c r="CL110" s="8">
        <f t="shared" si="239"/>
        <v>0</v>
      </c>
      <c r="CM110" s="50">
        <f t="shared" si="240"/>
        <v>0</v>
      </c>
      <c r="CO110" s="49">
        <f t="shared" si="241"/>
        <v>0</v>
      </c>
      <c r="CP110" s="201">
        <f t="shared" si="242"/>
        <v>0</v>
      </c>
      <c r="CQ110" s="8">
        <f t="shared" si="243"/>
        <v>0</v>
      </c>
      <c r="CR110" s="50">
        <f t="shared" si="244"/>
        <v>0</v>
      </c>
      <c r="CT110" s="49">
        <f t="shared" si="245"/>
        <v>0</v>
      </c>
      <c r="CU110" s="201">
        <f t="shared" si="246"/>
        <v>0</v>
      </c>
      <c r="CV110" s="8">
        <f t="shared" si="247"/>
        <v>0</v>
      </c>
      <c r="CW110" s="50">
        <f t="shared" si="248"/>
        <v>0</v>
      </c>
      <c r="CY110" s="49">
        <f t="shared" si="249"/>
        <v>0</v>
      </c>
      <c r="CZ110" s="201">
        <f t="shared" si="250"/>
        <v>0</v>
      </c>
      <c r="DA110" s="8">
        <f t="shared" si="251"/>
        <v>0</v>
      </c>
      <c r="DB110" s="50">
        <f t="shared" si="252"/>
        <v>0</v>
      </c>
      <c r="DD110" s="49">
        <f t="shared" si="253"/>
        <v>0</v>
      </c>
      <c r="DE110" s="201">
        <f t="shared" si="254"/>
        <v>0</v>
      </c>
      <c r="DF110" s="8">
        <f t="shared" si="255"/>
        <v>0</v>
      </c>
      <c r="DG110" s="50">
        <f t="shared" si="256"/>
        <v>0</v>
      </c>
      <c r="DI110" s="49">
        <f t="shared" si="257"/>
        <v>0</v>
      </c>
      <c r="DJ110" s="201">
        <f t="shared" si="258"/>
        <v>0</v>
      </c>
      <c r="DK110" s="8">
        <f t="shared" si="259"/>
        <v>0</v>
      </c>
      <c r="DL110" s="50">
        <f t="shared" si="260"/>
        <v>0</v>
      </c>
      <c r="DN110" s="49">
        <f t="shared" si="261"/>
        <v>0</v>
      </c>
      <c r="DO110" s="201">
        <f t="shared" si="262"/>
        <v>0</v>
      </c>
      <c r="DP110" s="8">
        <f t="shared" si="263"/>
        <v>0</v>
      </c>
      <c r="DQ110" s="50">
        <f t="shared" si="264"/>
        <v>0</v>
      </c>
      <c r="DS110" s="51">
        <f t="shared" si="172"/>
        <v>0</v>
      </c>
      <c r="DT110" s="50">
        <f t="shared" si="173"/>
        <v>0</v>
      </c>
      <c r="DU110" s="51">
        <v>0</v>
      </c>
      <c r="DV110" s="50">
        <f t="shared" si="174"/>
        <v>0</v>
      </c>
      <c r="DW110" s="51">
        <f t="shared" si="176"/>
        <v>0</v>
      </c>
      <c r="DX110" s="52">
        <f t="shared" si="175"/>
        <v>0</v>
      </c>
      <c r="DY110" s="307">
        <f t="shared" si="267"/>
        <v>0</v>
      </c>
    </row>
    <row r="111" spans="2:129" ht="18" customHeight="1" x14ac:dyDescent="0.3">
      <c r="B111" s="72"/>
      <c r="C111" s="54"/>
      <c r="D111" s="239"/>
      <c r="E111" s="263"/>
      <c r="F111" s="274"/>
      <c r="G111" s="263"/>
      <c r="H111" s="56"/>
      <c r="I111" s="56"/>
      <c r="J111" s="265"/>
      <c r="K111" s="264"/>
      <c r="L111" s="57"/>
      <c r="M111" s="49"/>
      <c r="N111" s="214"/>
      <c r="O111" s="8">
        <f t="shared" si="179"/>
        <v>0</v>
      </c>
      <c r="P111" s="50">
        <f t="shared" si="180"/>
        <v>0</v>
      </c>
      <c r="R111" s="49">
        <f t="shared" si="181"/>
        <v>0</v>
      </c>
      <c r="S111" s="201">
        <f t="shared" si="182"/>
        <v>0</v>
      </c>
      <c r="T111" s="8">
        <f>$D111*R111*S111</f>
        <v>0</v>
      </c>
      <c r="U111" s="50">
        <f t="shared" si="184"/>
        <v>0</v>
      </c>
      <c r="W111" s="49">
        <f t="shared" si="185"/>
        <v>0</v>
      </c>
      <c r="X111" s="201">
        <f t="shared" si="186"/>
        <v>0</v>
      </c>
      <c r="Y111" s="8">
        <f>$D111*W111*X111</f>
        <v>0</v>
      </c>
      <c r="Z111" s="50">
        <f t="shared" si="188"/>
        <v>0</v>
      </c>
      <c r="AB111" s="49">
        <f t="shared" si="189"/>
        <v>0</v>
      </c>
      <c r="AC111" s="201">
        <f t="shared" si="190"/>
        <v>0</v>
      </c>
      <c r="AD111" s="8">
        <f>$D111*AB111*AC111</f>
        <v>0</v>
      </c>
      <c r="AE111" s="50">
        <f t="shared" si="192"/>
        <v>0</v>
      </c>
      <c r="AG111" s="49">
        <f t="shared" si="193"/>
        <v>0</v>
      </c>
      <c r="AH111" s="201">
        <f t="shared" si="194"/>
        <v>0</v>
      </c>
      <c r="AI111" s="8">
        <f>$D111*AG111*AH111</f>
        <v>0</v>
      </c>
      <c r="AJ111" s="50">
        <f t="shared" si="196"/>
        <v>0</v>
      </c>
      <c r="AL111" s="49">
        <f t="shared" si="197"/>
        <v>0</v>
      </c>
      <c r="AM111" s="201">
        <f t="shared" si="198"/>
        <v>0</v>
      </c>
      <c r="AN111" s="8">
        <f>$D111*AL111*AM111</f>
        <v>0</v>
      </c>
      <c r="AO111" s="50">
        <f t="shared" si="200"/>
        <v>0</v>
      </c>
      <c r="AQ111" s="49">
        <f t="shared" si="201"/>
        <v>0</v>
      </c>
      <c r="AR111" s="201">
        <f t="shared" si="202"/>
        <v>0</v>
      </c>
      <c r="AS111" s="8">
        <f>$D111*AQ111*AR111</f>
        <v>0</v>
      </c>
      <c r="AT111" s="50">
        <f t="shared" si="204"/>
        <v>0</v>
      </c>
      <c r="AV111" s="49">
        <f t="shared" si="205"/>
        <v>0</v>
      </c>
      <c r="AW111" s="201">
        <f t="shared" si="206"/>
        <v>0</v>
      </c>
      <c r="AX111" s="8">
        <f>$D111*AV111*AW111</f>
        <v>0</v>
      </c>
      <c r="AY111" s="50">
        <f t="shared" si="208"/>
        <v>0</v>
      </c>
      <c r="BA111" s="49">
        <f t="shared" si="209"/>
        <v>0</v>
      </c>
      <c r="BB111" s="201">
        <f t="shared" si="210"/>
        <v>0</v>
      </c>
      <c r="BC111" s="8">
        <f>$D111*BA111*BB111</f>
        <v>0</v>
      </c>
      <c r="BD111" s="50">
        <f t="shared" si="212"/>
        <v>0</v>
      </c>
      <c r="BF111" s="49">
        <f t="shared" si="213"/>
        <v>0</v>
      </c>
      <c r="BG111" s="201">
        <f t="shared" si="214"/>
        <v>0</v>
      </c>
      <c r="BH111" s="8">
        <f>$D111*BF111*BG111</f>
        <v>0</v>
      </c>
      <c r="BI111" s="50">
        <f t="shared" si="216"/>
        <v>0</v>
      </c>
      <c r="BK111" s="49">
        <f t="shared" si="217"/>
        <v>0</v>
      </c>
      <c r="BL111" s="201">
        <f t="shared" si="218"/>
        <v>0</v>
      </c>
      <c r="BM111" s="8">
        <f>$D111*BK111*BL111</f>
        <v>0</v>
      </c>
      <c r="BN111" s="50">
        <f t="shared" si="220"/>
        <v>0</v>
      </c>
      <c r="BP111" s="49">
        <f t="shared" si="221"/>
        <v>0</v>
      </c>
      <c r="BQ111" s="201">
        <f t="shared" si="222"/>
        <v>0</v>
      </c>
      <c r="BR111" s="8">
        <f>$D111*BP111*BQ111</f>
        <v>0</v>
      </c>
      <c r="BS111" s="50">
        <f t="shared" si="224"/>
        <v>0</v>
      </c>
      <c r="BU111" s="49">
        <f t="shared" si="225"/>
        <v>0</v>
      </c>
      <c r="BV111" s="201">
        <f t="shared" si="226"/>
        <v>0</v>
      </c>
      <c r="BW111" s="8">
        <f>$D111*BU111*BV111</f>
        <v>0</v>
      </c>
      <c r="BX111" s="50">
        <f t="shared" si="228"/>
        <v>0</v>
      </c>
      <c r="BZ111" s="49">
        <f t="shared" si="229"/>
        <v>0</v>
      </c>
      <c r="CA111" s="201">
        <f t="shared" si="230"/>
        <v>0</v>
      </c>
      <c r="CB111" s="8">
        <f>$D111*BZ111*CA111</f>
        <v>0</v>
      </c>
      <c r="CC111" s="50">
        <f t="shared" si="232"/>
        <v>0</v>
      </c>
      <c r="CE111" s="49">
        <f t="shared" si="233"/>
        <v>0</v>
      </c>
      <c r="CF111" s="201">
        <f t="shared" si="234"/>
        <v>0</v>
      </c>
      <c r="CG111" s="8">
        <f>$D111*CE111*CF111</f>
        <v>0</v>
      </c>
      <c r="CH111" s="50">
        <f t="shared" si="236"/>
        <v>0</v>
      </c>
      <c r="CJ111" s="49">
        <f t="shared" si="237"/>
        <v>0</v>
      </c>
      <c r="CK111" s="201">
        <f t="shared" si="238"/>
        <v>0</v>
      </c>
      <c r="CL111" s="8">
        <f>$D111*CJ111*CK111</f>
        <v>0</v>
      </c>
      <c r="CM111" s="50">
        <f t="shared" si="240"/>
        <v>0</v>
      </c>
      <c r="CO111" s="49">
        <f t="shared" si="241"/>
        <v>0</v>
      </c>
      <c r="CP111" s="201">
        <f t="shared" si="242"/>
        <v>0</v>
      </c>
      <c r="CQ111" s="8">
        <f>$D111*CO111*CP111</f>
        <v>0</v>
      </c>
      <c r="CR111" s="50">
        <f t="shared" si="244"/>
        <v>0</v>
      </c>
      <c r="CT111" s="49">
        <f t="shared" si="245"/>
        <v>0</v>
      </c>
      <c r="CU111" s="201">
        <f t="shared" si="246"/>
        <v>0</v>
      </c>
      <c r="CV111" s="8">
        <f>$D111*CT111*CU111</f>
        <v>0</v>
      </c>
      <c r="CW111" s="50">
        <f t="shared" si="248"/>
        <v>0</v>
      </c>
      <c r="CY111" s="49">
        <f t="shared" si="249"/>
        <v>0</v>
      </c>
      <c r="CZ111" s="201">
        <f t="shared" si="250"/>
        <v>0</v>
      </c>
      <c r="DA111" s="8">
        <f>$D111*CY111*CZ111</f>
        <v>0</v>
      </c>
      <c r="DB111" s="50">
        <f t="shared" si="252"/>
        <v>0</v>
      </c>
      <c r="DD111" s="49">
        <f t="shared" si="253"/>
        <v>0</v>
      </c>
      <c r="DE111" s="201">
        <f t="shared" si="254"/>
        <v>0</v>
      </c>
      <c r="DF111" s="8">
        <f>$D111*DD111*DE111</f>
        <v>0</v>
      </c>
      <c r="DG111" s="50">
        <f t="shared" si="256"/>
        <v>0</v>
      </c>
      <c r="DI111" s="49">
        <f t="shared" si="257"/>
        <v>0</v>
      </c>
      <c r="DJ111" s="201">
        <f t="shared" si="258"/>
        <v>0</v>
      </c>
      <c r="DK111" s="8">
        <f>$D111*DI111*DJ111</f>
        <v>0</v>
      </c>
      <c r="DL111" s="50">
        <f t="shared" si="260"/>
        <v>0</v>
      </c>
      <c r="DN111" s="49">
        <f t="shared" si="261"/>
        <v>0</v>
      </c>
      <c r="DO111" s="201">
        <f t="shared" si="262"/>
        <v>0</v>
      </c>
      <c r="DP111" s="8">
        <f>$D111*DN111*DO111</f>
        <v>0</v>
      </c>
      <c r="DQ111" s="50">
        <f t="shared" si="264"/>
        <v>0</v>
      </c>
      <c r="DS111" s="51">
        <f t="shared" si="172"/>
        <v>0</v>
      </c>
      <c r="DT111" s="50">
        <f t="shared" si="173"/>
        <v>0</v>
      </c>
      <c r="DU111" s="51">
        <v>0</v>
      </c>
      <c r="DV111" s="50">
        <f t="shared" si="174"/>
        <v>0</v>
      </c>
      <c r="DW111" s="51">
        <f t="shared" si="176"/>
        <v>0</v>
      </c>
      <c r="DX111" s="52">
        <f t="shared" si="175"/>
        <v>0</v>
      </c>
      <c r="DY111" s="307">
        <f t="shared" si="267"/>
        <v>0</v>
      </c>
    </row>
    <row r="112" spans="2:129" ht="18" customHeight="1" x14ac:dyDescent="0.3">
      <c r="B112" s="72"/>
      <c r="C112" s="54"/>
      <c r="D112" s="239"/>
      <c r="E112" s="263"/>
      <c r="F112" s="274"/>
      <c r="G112" s="263"/>
      <c r="H112" s="56"/>
      <c r="I112" s="56"/>
      <c r="J112" s="265"/>
      <c r="K112" s="264"/>
      <c r="L112" s="57"/>
      <c r="M112" s="49"/>
      <c r="N112" s="214"/>
      <c r="O112" s="8">
        <f t="shared" si="179"/>
        <v>0</v>
      </c>
      <c r="P112" s="50">
        <f t="shared" si="180"/>
        <v>0</v>
      </c>
      <c r="R112" s="49">
        <f t="shared" si="181"/>
        <v>0</v>
      </c>
      <c r="S112" s="201">
        <f t="shared" si="182"/>
        <v>0</v>
      </c>
      <c r="T112" s="8">
        <f t="shared" si="183"/>
        <v>0</v>
      </c>
      <c r="U112" s="50">
        <f>T112/$H$3</f>
        <v>0</v>
      </c>
      <c r="W112" s="49">
        <f t="shared" si="185"/>
        <v>0</v>
      </c>
      <c r="X112" s="201">
        <f t="shared" si="186"/>
        <v>0</v>
      </c>
      <c r="Y112" s="8">
        <f t="shared" ref="Y112:Y118" si="270">$D112*W112*X112</f>
        <v>0</v>
      </c>
      <c r="Z112" s="50">
        <f>Y112/$H$3</f>
        <v>0</v>
      </c>
      <c r="AB112" s="49">
        <f t="shared" si="189"/>
        <v>0</v>
      </c>
      <c r="AC112" s="201">
        <f t="shared" si="190"/>
        <v>0</v>
      </c>
      <c r="AD112" s="8">
        <f t="shared" ref="AD112:AD118" si="271">$D112*AB112*AC112</f>
        <v>0</v>
      </c>
      <c r="AE112" s="50">
        <f>AD112/$H$3</f>
        <v>0</v>
      </c>
      <c r="AG112" s="49">
        <f t="shared" si="193"/>
        <v>0</v>
      </c>
      <c r="AH112" s="201">
        <f t="shared" si="194"/>
        <v>0</v>
      </c>
      <c r="AI112" s="8">
        <f t="shared" ref="AI112:AI118" si="272">$D112*AG112*AH112</f>
        <v>0</v>
      </c>
      <c r="AJ112" s="50">
        <f>AI112/$H$3</f>
        <v>0</v>
      </c>
      <c r="AL112" s="49">
        <f t="shared" si="197"/>
        <v>0</v>
      </c>
      <c r="AM112" s="201">
        <f t="shared" si="198"/>
        <v>0</v>
      </c>
      <c r="AN112" s="8">
        <f t="shared" ref="AN112:AN118" si="273">$D112*AL112*AM112</f>
        <v>0</v>
      </c>
      <c r="AO112" s="50">
        <f>AN112/$H$3</f>
        <v>0</v>
      </c>
      <c r="AQ112" s="49">
        <f t="shared" si="201"/>
        <v>0</v>
      </c>
      <c r="AR112" s="201">
        <f t="shared" si="202"/>
        <v>0</v>
      </c>
      <c r="AS112" s="8">
        <f t="shared" ref="AS112:AS118" si="274">$D112*AQ112*AR112</f>
        <v>0</v>
      </c>
      <c r="AT112" s="50">
        <f>AS112/$H$3</f>
        <v>0</v>
      </c>
      <c r="AV112" s="49">
        <f t="shared" si="205"/>
        <v>0</v>
      </c>
      <c r="AW112" s="201">
        <f t="shared" si="206"/>
        <v>0</v>
      </c>
      <c r="AX112" s="8">
        <f t="shared" ref="AX112:AX118" si="275">$D112*AV112*AW112</f>
        <v>0</v>
      </c>
      <c r="AY112" s="50">
        <f>AX112/$H$3</f>
        <v>0</v>
      </c>
      <c r="BA112" s="49">
        <f t="shared" si="209"/>
        <v>0</v>
      </c>
      <c r="BB112" s="201">
        <f t="shared" si="210"/>
        <v>0</v>
      </c>
      <c r="BC112" s="8">
        <f t="shared" ref="BC112:BC118" si="276">$D112*BA112*BB112</f>
        <v>0</v>
      </c>
      <c r="BD112" s="50">
        <f>BC112/$H$3</f>
        <v>0</v>
      </c>
      <c r="BF112" s="49">
        <f t="shared" si="213"/>
        <v>0</v>
      </c>
      <c r="BG112" s="201">
        <f t="shared" si="214"/>
        <v>0</v>
      </c>
      <c r="BH112" s="8">
        <f t="shared" ref="BH112:BH118" si="277">$D112*BF112*BG112</f>
        <v>0</v>
      </c>
      <c r="BI112" s="50">
        <f>BH112/$H$3</f>
        <v>0</v>
      </c>
      <c r="BK112" s="49">
        <f t="shared" si="217"/>
        <v>0</v>
      </c>
      <c r="BL112" s="201">
        <f t="shared" si="218"/>
        <v>0</v>
      </c>
      <c r="BM112" s="8">
        <f t="shared" ref="BM112:BM118" si="278">$D112*BK112*BL112</f>
        <v>0</v>
      </c>
      <c r="BN112" s="50">
        <f>BM112/$H$3</f>
        <v>0</v>
      </c>
      <c r="BP112" s="49">
        <f t="shared" si="221"/>
        <v>0</v>
      </c>
      <c r="BQ112" s="201">
        <f t="shared" si="222"/>
        <v>0</v>
      </c>
      <c r="BR112" s="8">
        <f t="shared" ref="BR112:BR118" si="279">$D112*BP112*BQ112</f>
        <v>0</v>
      </c>
      <c r="BS112" s="50">
        <f>BR112/$H$3</f>
        <v>0</v>
      </c>
      <c r="BU112" s="49">
        <f t="shared" si="225"/>
        <v>0</v>
      </c>
      <c r="BV112" s="201">
        <f t="shared" si="226"/>
        <v>0</v>
      </c>
      <c r="BW112" s="8">
        <f t="shared" ref="BW112:BW118" si="280">$D112*BU112*BV112</f>
        <v>0</v>
      </c>
      <c r="BX112" s="50">
        <f>BW112/$H$3</f>
        <v>0</v>
      </c>
      <c r="BZ112" s="49">
        <f t="shared" si="229"/>
        <v>0</v>
      </c>
      <c r="CA112" s="201">
        <f t="shared" si="230"/>
        <v>0</v>
      </c>
      <c r="CB112" s="8">
        <f t="shared" ref="CB112:CB118" si="281">$D112*BZ112*CA112</f>
        <v>0</v>
      </c>
      <c r="CC112" s="50">
        <f>CB112/$H$3</f>
        <v>0</v>
      </c>
      <c r="CE112" s="49">
        <f t="shared" si="233"/>
        <v>0</v>
      </c>
      <c r="CF112" s="201">
        <f t="shared" si="234"/>
        <v>0</v>
      </c>
      <c r="CG112" s="8">
        <f t="shared" ref="CG112:CG118" si="282">$D112*CE112*CF112</f>
        <v>0</v>
      </c>
      <c r="CH112" s="50">
        <f>CG112/$H$3</f>
        <v>0</v>
      </c>
      <c r="CJ112" s="49">
        <f t="shared" si="237"/>
        <v>0</v>
      </c>
      <c r="CK112" s="201">
        <f t="shared" si="238"/>
        <v>0</v>
      </c>
      <c r="CL112" s="8">
        <f t="shared" ref="CL112:CL118" si="283">$D112*CJ112*CK112</f>
        <v>0</v>
      </c>
      <c r="CM112" s="50">
        <f>CL112/$H$3</f>
        <v>0</v>
      </c>
      <c r="CO112" s="49">
        <f t="shared" si="241"/>
        <v>0</v>
      </c>
      <c r="CP112" s="201">
        <f t="shared" si="242"/>
        <v>0</v>
      </c>
      <c r="CQ112" s="8">
        <f t="shared" ref="CQ112:CQ118" si="284">$D112*CO112*CP112</f>
        <v>0</v>
      </c>
      <c r="CR112" s="50">
        <f>CQ112/$H$3</f>
        <v>0</v>
      </c>
      <c r="CT112" s="49">
        <f t="shared" si="245"/>
        <v>0</v>
      </c>
      <c r="CU112" s="201">
        <f t="shared" si="246"/>
        <v>0</v>
      </c>
      <c r="CV112" s="8">
        <f t="shared" ref="CV112:CV118" si="285">$D112*CT112*CU112</f>
        <v>0</v>
      </c>
      <c r="CW112" s="50">
        <f>CV112/$H$3</f>
        <v>0</v>
      </c>
      <c r="CY112" s="49">
        <f t="shared" si="249"/>
        <v>0</v>
      </c>
      <c r="CZ112" s="201">
        <f t="shared" si="250"/>
        <v>0</v>
      </c>
      <c r="DA112" s="8">
        <f t="shared" ref="DA112:DA118" si="286">$D112*CY112*CZ112</f>
        <v>0</v>
      </c>
      <c r="DB112" s="50">
        <f>DA112/$H$3</f>
        <v>0</v>
      </c>
      <c r="DD112" s="49">
        <f t="shared" si="253"/>
        <v>0</v>
      </c>
      <c r="DE112" s="201">
        <f t="shared" si="254"/>
        <v>0</v>
      </c>
      <c r="DF112" s="8">
        <f t="shared" ref="DF112:DF118" si="287">$D112*DD112*DE112</f>
        <v>0</v>
      </c>
      <c r="DG112" s="50">
        <f>DF112/$H$3</f>
        <v>0</v>
      </c>
      <c r="DI112" s="49">
        <f t="shared" si="257"/>
        <v>0</v>
      </c>
      <c r="DJ112" s="201">
        <f t="shared" si="258"/>
        <v>0</v>
      </c>
      <c r="DK112" s="8">
        <f t="shared" ref="DK112:DK118" si="288">$D112*DI112*DJ112</f>
        <v>0</v>
      </c>
      <c r="DL112" s="50">
        <f>DK112/$H$3</f>
        <v>0</v>
      </c>
      <c r="DN112" s="49">
        <f t="shared" si="261"/>
        <v>0</v>
      </c>
      <c r="DO112" s="201">
        <f t="shared" si="262"/>
        <v>0</v>
      </c>
      <c r="DP112" s="8">
        <f t="shared" ref="DP112:DP118" si="289">$D112*DN112*DO112</f>
        <v>0</v>
      </c>
      <c r="DQ112" s="50">
        <f>DP112/$H$3</f>
        <v>0</v>
      </c>
      <c r="DS112" s="51">
        <f t="shared" si="172"/>
        <v>0</v>
      </c>
      <c r="DT112" s="50">
        <f t="shared" si="173"/>
        <v>0</v>
      </c>
      <c r="DU112" s="51">
        <v>0</v>
      </c>
      <c r="DV112" s="50">
        <f t="shared" si="174"/>
        <v>0</v>
      </c>
      <c r="DW112" s="51">
        <f t="shared" si="176"/>
        <v>0</v>
      </c>
      <c r="DX112" s="52">
        <f t="shared" si="175"/>
        <v>0</v>
      </c>
      <c r="DY112" s="307">
        <f t="shared" si="267"/>
        <v>0</v>
      </c>
    </row>
    <row r="113" spans="1:129" ht="18" customHeight="1" x14ac:dyDescent="0.3">
      <c r="B113" s="72"/>
      <c r="C113" s="54"/>
      <c r="D113" s="239"/>
      <c r="E113" s="263"/>
      <c r="F113" s="274"/>
      <c r="G113" s="263"/>
      <c r="H113" s="56"/>
      <c r="I113" s="56"/>
      <c r="J113" s="265"/>
      <c r="K113" s="264"/>
      <c r="L113" s="57"/>
      <c r="M113" s="49"/>
      <c r="N113" s="214"/>
      <c r="O113" s="8">
        <f t="shared" si="179"/>
        <v>0</v>
      </c>
      <c r="P113" s="50">
        <f t="shared" si="180"/>
        <v>0</v>
      </c>
      <c r="R113" s="49">
        <f t="shared" si="181"/>
        <v>0</v>
      </c>
      <c r="S113" s="201">
        <f t="shared" si="182"/>
        <v>0</v>
      </c>
      <c r="T113" s="8">
        <f t="shared" si="183"/>
        <v>0</v>
      </c>
      <c r="U113" s="50">
        <f t="shared" si="184"/>
        <v>0</v>
      </c>
      <c r="W113" s="49">
        <f t="shared" si="185"/>
        <v>0</v>
      </c>
      <c r="X113" s="201">
        <f t="shared" si="186"/>
        <v>0</v>
      </c>
      <c r="Y113" s="8">
        <f t="shared" si="270"/>
        <v>0</v>
      </c>
      <c r="Z113" s="50">
        <f t="shared" si="188"/>
        <v>0</v>
      </c>
      <c r="AB113" s="49">
        <f t="shared" si="189"/>
        <v>0</v>
      </c>
      <c r="AC113" s="201">
        <f t="shared" si="190"/>
        <v>0</v>
      </c>
      <c r="AD113" s="8">
        <f t="shared" si="271"/>
        <v>0</v>
      </c>
      <c r="AE113" s="50">
        <f t="shared" si="192"/>
        <v>0</v>
      </c>
      <c r="AG113" s="49">
        <f t="shared" si="193"/>
        <v>0</v>
      </c>
      <c r="AH113" s="201">
        <f t="shared" si="194"/>
        <v>0</v>
      </c>
      <c r="AI113" s="8">
        <f t="shared" si="272"/>
        <v>0</v>
      </c>
      <c r="AJ113" s="50">
        <f t="shared" si="196"/>
        <v>0</v>
      </c>
      <c r="AL113" s="49">
        <f t="shared" si="197"/>
        <v>0</v>
      </c>
      <c r="AM113" s="201">
        <f t="shared" si="198"/>
        <v>0</v>
      </c>
      <c r="AN113" s="8">
        <f t="shared" si="273"/>
        <v>0</v>
      </c>
      <c r="AO113" s="50">
        <f t="shared" si="200"/>
        <v>0</v>
      </c>
      <c r="AQ113" s="49">
        <f t="shared" si="201"/>
        <v>0</v>
      </c>
      <c r="AR113" s="201">
        <f t="shared" si="202"/>
        <v>0</v>
      </c>
      <c r="AS113" s="8">
        <f t="shared" si="274"/>
        <v>0</v>
      </c>
      <c r="AT113" s="50">
        <f t="shared" si="204"/>
        <v>0</v>
      </c>
      <c r="AV113" s="49">
        <f t="shared" si="205"/>
        <v>0</v>
      </c>
      <c r="AW113" s="201">
        <f t="shared" si="206"/>
        <v>0</v>
      </c>
      <c r="AX113" s="8">
        <f t="shared" si="275"/>
        <v>0</v>
      </c>
      <c r="AY113" s="50">
        <f t="shared" si="208"/>
        <v>0</v>
      </c>
      <c r="BA113" s="49">
        <f t="shared" si="209"/>
        <v>0</v>
      </c>
      <c r="BB113" s="201">
        <f t="shared" si="210"/>
        <v>0</v>
      </c>
      <c r="BC113" s="8">
        <f t="shared" si="276"/>
        <v>0</v>
      </c>
      <c r="BD113" s="50">
        <f t="shared" si="212"/>
        <v>0</v>
      </c>
      <c r="BF113" s="49">
        <f t="shared" si="213"/>
        <v>0</v>
      </c>
      <c r="BG113" s="201">
        <f t="shared" si="214"/>
        <v>0</v>
      </c>
      <c r="BH113" s="8">
        <f t="shared" si="277"/>
        <v>0</v>
      </c>
      <c r="BI113" s="50">
        <f t="shared" si="216"/>
        <v>0</v>
      </c>
      <c r="BK113" s="49">
        <f t="shared" si="217"/>
        <v>0</v>
      </c>
      <c r="BL113" s="201">
        <f t="shared" si="218"/>
        <v>0</v>
      </c>
      <c r="BM113" s="8">
        <f t="shared" si="278"/>
        <v>0</v>
      </c>
      <c r="BN113" s="50">
        <f t="shared" si="220"/>
        <v>0</v>
      </c>
      <c r="BP113" s="49">
        <f t="shared" si="221"/>
        <v>0</v>
      </c>
      <c r="BQ113" s="201">
        <f t="shared" si="222"/>
        <v>0</v>
      </c>
      <c r="BR113" s="8">
        <f t="shared" si="279"/>
        <v>0</v>
      </c>
      <c r="BS113" s="50">
        <f t="shared" si="224"/>
        <v>0</v>
      </c>
      <c r="BU113" s="49">
        <f t="shared" si="225"/>
        <v>0</v>
      </c>
      <c r="BV113" s="201">
        <f t="shared" si="226"/>
        <v>0</v>
      </c>
      <c r="BW113" s="8">
        <f t="shared" si="280"/>
        <v>0</v>
      </c>
      <c r="BX113" s="50">
        <f t="shared" si="228"/>
        <v>0</v>
      </c>
      <c r="BZ113" s="49">
        <f t="shared" si="229"/>
        <v>0</v>
      </c>
      <c r="CA113" s="201">
        <f t="shared" si="230"/>
        <v>0</v>
      </c>
      <c r="CB113" s="8">
        <f t="shared" si="281"/>
        <v>0</v>
      </c>
      <c r="CC113" s="50">
        <f t="shared" si="232"/>
        <v>0</v>
      </c>
      <c r="CE113" s="49">
        <f t="shared" si="233"/>
        <v>0</v>
      </c>
      <c r="CF113" s="201">
        <f t="shared" si="234"/>
        <v>0</v>
      </c>
      <c r="CG113" s="8">
        <f t="shared" si="282"/>
        <v>0</v>
      </c>
      <c r="CH113" s="50">
        <f t="shared" si="236"/>
        <v>0</v>
      </c>
      <c r="CJ113" s="49">
        <f t="shared" si="237"/>
        <v>0</v>
      </c>
      <c r="CK113" s="201">
        <f t="shared" si="238"/>
        <v>0</v>
      </c>
      <c r="CL113" s="8">
        <f t="shared" si="283"/>
        <v>0</v>
      </c>
      <c r="CM113" s="50">
        <f t="shared" si="240"/>
        <v>0</v>
      </c>
      <c r="CO113" s="49">
        <f t="shared" si="241"/>
        <v>0</v>
      </c>
      <c r="CP113" s="201">
        <f t="shared" si="242"/>
        <v>0</v>
      </c>
      <c r="CQ113" s="8">
        <f t="shared" si="284"/>
        <v>0</v>
      </c>
      <c r="CR113" s="50">
        <f t="shared" si="244"/>
        <v>0</v>
      </c>
      <c r="CT113" s="49">
        <f t="shared" si="245"/>
        <v>0</v>
      </c>
      <c r="CU113" s="201">
        <f t="shared" si="246"/>
        <v>0</v>
      </c>
      <c r="CV113" s="8">
        <f t="shared" si="285"/>
        <v>0</v>
      </c>
      <c r="CW113" s="50">
        <f t="shared" si="248"/>
        <v>0</v>
      </c>
      <c r="CY113" s="49">
        <f t="shared" si="249"/>
        <v>0</v>
      </c>
      <c r="CZ113" s="201">
        <f t="shared" si="250"/>
        <v>0</v>
      </c>
      <c r="DA113" s="8">
        <f t="shared" si="286"/>
        <v>0</v>
      </c>
      <c r="DB113" s="50">
        <f t="shared" si="252"/>
        <v>0</v>
      </c>
      <c r="DD113" s="49">
        <f t="shared" si="253"/>
        <v>0</v>
      </c>
      <c r="DE113" s="201">
        <f t="shared" si="254"/>
        <v>0</v>
      </c>
      <c r="DF113" s="8">
        <f t="shared" si="287"/>
        <v>0</v>
      </c>
      <c r="DG113" s="50">
        <f t="shared" si="256"/>
        <v>0</v>
      </c>
      <c r="DI113" s="49">
        <f t="shared" si="257"/>
        <v>0</v>
      </c>
      <c r="DJ113" s="201">
        <f t="shared" si="258"/>
        <v>0</v>
      </c>
      <c r="DK113" s="8">
        <f t="shared" si="288"/>
        <v>0</v>
      </c>
      <c r="DL113" s="50">
        <f t="shared" si="260"/>
        <v>0</v>
      </c>
      <c r="DN113" s="49">
        <f t="shared" si="261"/>
        <v>0</v>
      </c>
      <c r="DO113" s="201">
        <f t="shared" si="262"/>
        <v>0</v>
      </c>
      <c r="DP113" s="8">
        <f t="shared" si="289"/>
        <v>0</v>
      </c>
      <c r="DQ113" s="50">
        <f t="shared" si="264"/>
        <v>0</v>
      </c>
      <c r="DS113" s="51">
        <f t="shared" si="172"/>
        <v>0</v>
      </c>
      <c r="DT113" s="50">
        <f t="shared" si="173"/>
        <v>0</v>
      </c>
      <c r="DU113" s="51">
        <v>0</v>
      </c>
      <c r="DV113" s="50">
        <f t="shared" si="174"/>
        <v>0</v>
      </c>
      <c r="DW113" s="51">
        <f t="shared" si="176"/>
        <v>0</v>
      </c>
      <c r="DX113" s="52">
        <f t="shared" si="175"/>
        <v>0</v>
      </c>
      <c r="DY113" s="307">
        <f t="shared" si="267"/>
        <v>0</v>
      </c>
    </row>
    <row r="114" spans="1:129" ht="18" customHeight="1" x14ac:dyDescent="0.3">
      <c r="B114" s="72"/>
      <c r="C114" s="54"/>
      <c r="D114" s="239"/>
      <c r="E114" s="263"/>
      <c r="F114" s="274"/>
      <c r="G114" s="263"/>
      <c r="H114" s="56"/>
      <c r="I114" s="56"/>
      <c r="J114" s="265"/>
      <c r="K114" s="264"/>
      <c r="L114" s="57"/>
      <c r="M114" s="49"/>
      <c r="N114" s="214"/>
      <c r="O114" s="8">
        <f t="shared" si="179"/>
        <v>0</v>
      </c>
      <c r="P114" s="50">
        <f t="shared" si="180"/>
        <v>0</v>
      </c>
      <c r="R114" s="49">
        <f t="shared" si="181"/>
        <v>0</v>
      </c>
      <c r="S114" s="201">
        <f t="shared" si="182"/>
        <v>0</v>
      </c>
      <c r="T114" s="8">
        <f t="shared" si="183"/>
        <v>0</v>
      </c>
      <c r="U114" s="50">
        <f t="shared" si="184"/>
        <v>0</v>
      </c>
      <c r="W114" s="49">
        <f t="shared" si="185"/>
        <v>0</v>
      </c>
      <c r="X114" s="201">
        <f t="shared" si="186"/>
        <v>0</v>
      </c>
      <c r="Y114" s="8">
        <f t="shared" si="270"/>
        <v>0</v>
      </c>
      <c r="Z114" s="50">
        <f t="shared" si="188"/>
        <v>0</v>
      </c>
      <c r="AB114" s="49">
        <f t="shared" si="189"/>
        <v>0</v>
      </c>
      <c r="AC114" s="201">
        <f t="shared" si="190"/>
        <v>0</v>
      </c>
      <c r="AD114" s="8">
        <f t="shared" si="271"/>
        <v>0</v>
      </c>
      <c r="AE114" s="50">
        <f t="shared" si="192"/>
        <v>0</v>
      </c>
      <c r="AG114" s="49">
        <f t="shared" si="193"/>
        <v>0</v>
      </c>
      <c r="AH114" s="201">
        <f t="shared" si="194"/>
        <v>0</v>
      </c>
      <c r="AI114" s="8">
        <f t="shared" si="272"/>
        <v>0</v>
      </c>
      <c r="AJ114" s="50">
        <f t="shared" si="196"/>
        <v>0</v>
      </c>
      <c r="AL114" s="49">
        <f t="shared" si="197"/>
        <v>0</v>
      </c>
      <c r="AM114" s="201">
        <f t="shared" si="198"/>
        <v>0</v>
      </c>
      <c r="AN114" s="8">
        <f t="shared" si="273"/>
        <v>0</v>
      </c>
      <c r="AO114" s="50">
        <f t="shared" si="200"/>
        <v>0</v>
      </c>
      <c r="AQ114" s="49">
        <f t="shared" si="201"/>
        <v>0</v>
      </c>
      <c r="AR114" s="201">
        <f t="shared" si="202"/>
        <v>0</v>
      </c>
      <c r="AS114" s="8">
        <f t="shared" si="274"/>
        <v>0</v>
      </c>
      <c r="AT114" s="50">
        <f t="shared" si="204"/>
        <v>0</v>
      </c>
      <c r="AV114" s="49">
        <f t="shared" si="205"/>
        <v>0</v>
      </c>
      <c r="AW114" s="201">
        <f t="shared" si="206"/>
        <v>0</v>
      </c>
      <c r="AX114" s="8">
        <f t="shared" si="275"/>
        <v>0</v>
      </c>
      <c r="AY114" s="50">
        <f t="shared" si="208"/>
        <v>0</v>
      </c>
      <c r="BA114" s="49">
        <f t="shared" si="209"/>
        <v>0</v>
      </c>
      <c r="BB114" s="201">
        <f t="shared" si="210"/>
        <v>0</v>
      </c>
      <c r="BC114" s="8">
        <f t="shared" si="276"/>
        <v>0</v>
      </c>
      <c r="BD114" s="50">
        <f t="shared" si="212"/>
        <v>0</v>
      </c>
      <c r="BF114" s="49">
        <f t="shared" si="213"/>
        <v>0</v>
      </c>
      <c r="BG114" s="201">
        <f t="shared" si="214"/>
        <v>0</v>
      </c>
      <c r="BH114" s="8">
        <f t="shared" si="277"/>
        <v>0</v>
      </c>
      <c r="BI114" s="50">
        <f t="shared" si="216"/>
        <v>0</v>
      </c>
      <c r="BK114" s="49">
        <f t="shared" si="217"/>
        <v>0</v>
      </c>
      <c r="BL114" s="201">
        <f t="shared" si="218"/>
        <v>0</v>
      </c>
      <c r="BM114" s="8">
        <f t="shared" si="278"/>
        <v>0</v>
      </c>
      <c r="BN114" s="50">
        <f t="shared" si="220"/>
        <v>0</v>
      </c>
      <c r="BP114" s="49">
        <f t="shared" si="221"/>
        <v>0</v>
      </c>
      <c r="BQ114" s="201">
        <f t="shared" si="222"/>
        <v>0</v>
      </c>
      <c r="BR114" s="8">
        <f t="shared" si="279"/>
        <v>0</v>
      </c>
      <c r="BS114" s="50">
        <f t="shared" si="224"/>
        <v>0</v>
      </c>
      <c r="BU114" s="49">
        <f t="shared" si="225"/>
        <v>0</v>
      </c>
      <c r="BV114" s="201">
        <f t="shared" si="226"/>
        <v>0</v>
      </c>
      <c r="BW114" s="8">
        <f t="shared" si="280"/>
        <v>0</v>
      </c>
      <c r="BX114" s="50">
        <f t="shared" si="228"/>
        <v>0</v>
      </c>
      <c r="BZ114" s="49">
        <f t="shared" si="229"/>
        <v>0</v>
      </c>
      <c r="CA114" s="201">
        <f t="shared" si="230"/>
        <v>0</v>
      </c>
      <c r="CB114" s="8">
        <f t="shared" si="281"/>
        <v>0</v>
      </c>
      <c r="CC114" s="50">
        <f t="shared" si="232"/>
        <v>0</v>
      </c>
      <c r="CE114" s="49">
        <f t="shared" si="233"/>
        <v>0</v>
      </c>
      <c r="CF114" s="201">
        <f t="shared" si="234"/>
        <v>0</v>
      </c>
      <c r="CG114" s="8">
        <f t="shared" si="282"/>
        <v>0</v>
      </c>
      <c r="CH114" s="50">
        <f t="shared" si="236"/>
        <v>0</v>
      </c>
      <c r="CJ114" s="49">
        <f t="shared" si="237"/>
        <v>0</v>
      </c>
      <c r="CK114" s="201">
        <f t="shared" si="238"/>
        <v>0</v>
      </c>
      <c r="CL114" s="8">
        <f t="shared" si="283"/>
        <v>0</v>
      </c>
      <c r="CM114" s="50">
        <f t="shared" si="240"/>
        <v>0</v>
      </c>
      <c r="CO114" s="49">
        <f t="shared" si="241"/>
        <v>0</v>
      </c>
      <c r="CP114" s="201">
        <f t="shared" si="242"/>
        <v>0</v>
      </c>
      <c r="CQ114" s="8">
        <f t="shared" si="284"/>
        <v>0</v>
      </c>
      <c r="CR114" s="50">
        <f t="shared" si="244"/>
        <v>0</v>
      </c>
      <c r="CT114" s="49">
        <f t="shared" si="245"/>
        <v>0</v>
      </c>
      <c r="CU114" s="201">
        <f t="shared" si="246"/>
        <v>0</v>
      </c>
      <c r="CV114" s="8">
        <f t="shared" si="285"/>
        <v>0</v>
      </c>
      <c r="CW114" s="50">
        <f t="shared" si="248"/>
        <v>0</v>
      </c>
      <c r="CY114" s="49">
        <f t="shared" si="249"/>
        <v>0</v>
      </c>
      <c r="CZ114" s="201">
        <f t="shared" si="250"/>
        <v>0</v>
      </c>
      <c r="DA114" s="8">
        <f t="shared" si="286"/>
        <v>0</v>
      </c>
      <c r="DB114" s="50">
        <f t="shared" si="252"/>
        <v>0</v>
      </c>
      <c r="DD114" s="49">
        <f t="shared" si="253"/>
        <v>0</v>
      </c>
      <c r="DE114" s="201">
        <f t="shared" si="254"/>
        <v>0</v>
      </c>
      <c r="DF114" s="8">
        <f t="shared" si="287"/>
        <v>0</v>
      </c>
      <c r="DG114" s="50">
        <f t="shared" si="256"/>
        <v>0</v>
      </c>
      <c r="DI114" s="49">
        <f t="shared" si="257"/>
        <v>0</v>
      </c>
      <c r="DJ114" s="201">
        <f t="shared" si="258"/>
        <v>0</v>
      </c>
      <c r="DK114" s="8">
        <f t="shared" si="288"/>
        <v>0</v>
      </c>
      <c r="DL114" s="50">
        <f t="shared" si="260"/>
        <v>0</v>
      </c>
      <c r="DN114" s="49">
        <f t="shared" si="261"/>
        <v>0</v>
      </c>
      <c r="DO114" s="201">
        <f t="shared" si="262"/>
        <v>0</v>
      </c>
      <c r="DP114" s="8">
        <f t="shared" si="289"/>
        <v>0</v>
      </c>
      <c r="DQ114" s="50">
        <f t="shared" si="264"/>
        <v>0</v>
      </c>
      <c r="DS114" s="51">
        <f t="shared" si="172"/>
        <v>0</v>
      </c>
      <c r="DT114" s="50">
        <f t="shared" si="173"/>
        <v>0</v>
      </c>
      <c r="DU114" s="51">
        <v>0</v>
      </c>
      <c r="DV114" s="50">
        <f t="shared" si="174"/>
        <v>0</v>
      </c>
      <c r="DW114" s="51">
        <f t="shared" si="176"/>
        <v>0</v>
      </c>
      <c r="DX114" s="52">
        <f t="shared" si="175"/>
        <v>0</v>
      </c>
      <c r="DY114" s="307">
        <f t="shared" si="267"/>
        <v>0</v>
      </c>
    </row>
    <row r="115" spans="1:129" ht="18" customHeight="1" x14ac:dyDescent="0.3">
      <c r="B115" s="72"/>
      <c r="C115" s="54"/>
      <c r="D115" s="239"/>
      <c r="E115" s="263"/>
      <c r="F115" s="274"/>
      <c r="G115" s="263"/>
      <c r="H115" s="56"/>
      <c r="I115" s="56"/>
      <c r="J115" s="265"/>
      <c r="K115" s="264"/>
      <c r="L115" s="57"/>
      <c r="M115" s="49"/>
      <c r="N115" s="214"/>
      <c r="O115" s="8">
        <f t="shared" si="179"/>
        <v>0</v>
      </c>
      <c r="P115" s="50">
        <f t="shared" si="180"/>
        <v>0</v>
      </c>
      <c r="R115" s="49">
        <f t="shared" si="181"/>
        <v>0</v>
      </c>
      <c r="S115" s="201">
        <f t="shared" si="182"/>
        <v>0</v>
      </c>
      <c r="T115" s="8">
        <f t="shared" si="183"/>
        <v>0</v>
      </c>
      <c r="U115" s="50">
        <f t="shared" si="184"/>
        <v>0</v>
      </c>
      <c r="W115" s="49">
        <f t="shared" si="185"/>
        <v>0</v>
      </c>
      <c r="X115" s="201">
        <f t="shared" si="186"/>
        <v>0</v>
      </c>
      <c r="Y115" s="8">
        <f t="shared" si="270"/>
        <v>0</v>
      </c>
      <c r="Z115" s="50">
        <f t="shared" si="188"/>
        <v>0</v>
      </c>
      <c r="AB115" s="49">
        <f t="shared" si="189"/>
        <v>0</v>
      </c>
      <c r="AC115" s="201">
        <f t="shared" si="190"/>
        <v>0</v>
      </c>
      <c r="AD115" s="8">
        <f t="shared" si="271"/>
        <v>0</v>
      </c>
      <c r="AE115" s="50">
        <f t="shared" si="192"/>
        <v>0</v>
      </c>
      <c r="AG115" s="49">
        <f t="shared" si="193"/>
        <v>0</v>
      </c>
      <c r="AH115" s="201">
        <f t="shared" si="194"/>
        <v>0</v>
      </c>
      <c r="AI115" s="8">
        <f t="shared" si="272"/>
        <v>0</v>
      </c>
      <c r="AJ115" s="50">
        <f t="shared" si="196"/>
        <v>0</v>
      </c>
      <c r="AL115" s="49">
        <f t="shared" si="197"/>
        <v>0</v>
      </c>
      <c r="AM115" s="201">
        <f t="shared" si="198"/>
        <v>0</v>
      </c>
      <c r="AN115" s="8">
        <f t="shared" si="273"/>
        <v>0</v>
      </c>
      <c r="AO115" s="50">
        <f t="shared" si="200"/>
        <v>0</v>
      </c>
      <c r="AQ115" s="49">
        <f t="shared" si="201"/>
        <v>0</v>
      </c>
      <c r="AR115" s="201">
        <f t="shared" si="202"/>
        <v>0</v>
      </c>
      <c r="AS115" s="8">
        <f t="shared" si="274"/>
        <v>0</v>
      </c>
      <c r="AT115" s="50">
        <f t="shared" si="204"/>
        <v>0</v>
      </c>
      <c r="AV115" s="49">
        <f t="shared" si="205"/>
        <v>0</v>
      </c>
      <c r="AW115" s="201">
        <f t="shared" si="206"/>
        <v>0</v>
      </c>
      <c r="AX115" s="8">
        <f t="shared" si="275"/>
        <v>0</v>
      </c>
      <c r="AY115" s="50">
        <f t="shared" si="208"/>
        <v>0</v>
      </c>
      <c r="BA115" s="49">
        <f t="shared" si="209"/>
        <v>0</v>
      </c>
      <c r="BB115" s="201">
        <f t="shared" si="210"/>
        <v>0</v>
      </c>
      <c r="BC115" s="8">
        <f t="shared" si="276"/>
        <v>0</v>
      </c>
      <c r="BD115" s="50">
        <f t="shared" si="212"/>
        <v>0</v>
      </c>
      <c r="BF115" s="49">
        <f t="shared" si="213"/>
        <v>0</v>
      </c>
      <c r="BG115" s="201">
        <f t="shared" si="214"/>
        <v>0</v>
      </c>
      <c r="BH115" s="8">
        <f t="shared" si="277"/>
        <v>0</v>
      </c>
      <c r="BI115" s="50">
        <f t="shared" si="216"/>
        <v>0</v>
      </c>
      <c r="BK115" s="49">
        <f t="shared" si="217"/>
        <v>0</v>
      </c>
      <c r="BL115" s="201">
        <f t="shared" si="218"/>
        <v>0</v>
      </c>
      <c r="BM115" s="8">
        <f t="shared" si="278"/>
        <v>0</v>
      </c>
      <c r="BN115" s="50">
        <f t="shared" si="220"/>
        <v>0</v>
      </c>
      <c r="BP115" s="49">
        <f t="shared" si="221"/>
        <v>0</v>
      </c>
      <c r="BQ115" s="201">
        <f t="shared" si="222"/>
        <v>0</v>
      </c>
      <c r="BR115" s="8">
        <f t="shared" si="279"/>
        <v>0</v>
      </c>
      <c r="BS115" s="50">
        <f t="shared" si="224"/>
        <v>0</v>
      </c>
      <c r="BU115" s="49">
        <f t="shared" si="225"/>
        <v>0</v>
      </c>
      <c r="BV115" s="201">
        <f t="shared" si="226"/>
        <v>0</v>
      </c>
      <c r="BW115" s="8">
        <f t="shared" si="280"/>
        <v>0</v>
      </c>
      <c r="BX115" s="50">
        <f t="shared" si="228"/>
        <v>0</v>
      </c>
      <c r="BZ115" s="49">
        <f t="shared" si="229"/>
        <v>0</v>
      </c>
      <c r="CA115" s="201">
        <f t="shared" si="230"/>
        <v>0</v>
      </c>
      <c r="CB115" s="8">
        <f t="shared" si="281"/>
        <v>0</v>
      </c>
      <c r="CC115" s="50">
        <f t="shared" si="232"/>
        <v>0</v>
      </c>
      <c r="CE115" s="49">
        <f t="shared" si="233"/>
        <v>0</v>
      </c>
      <c r="CF115" s="201">
        <f t="shared" si="234"/>
        <v>0</v>
      </c>
      <c r="CG115" s="8">
        <f t="shared" si="282"/>
        <v>0</v>
      </c>
      <c r="CH115" s="50">
        <f t="shared" si="236"/>
        <v>0</v>
      </c>
      <c r="CJ115" s="49">
        <f t="shared" si="237"/>
        <v>0</v>
      </c>
      <c r="CK115" s="201">
        <f t="shared" si="238"/>
        <v>0</v>
      </c>
      <c r="CL115" s="8">
        <f t="shared" si="283"/>
        <v>0</v>
      </c>
      <c r="CM115" s="50">
        <f t="shared" si="240"/>
        <v>0</v>
      </c>
      <c r="CO115" s="49">
        <f t="shared" si="241"/>
        <v>0</v>
      </c>
      <c r="CP115" s="201">
        <f t="shared" si="242"/>
        <v>0</v>
      </c>
      <c r="CQ115" s="8">
        <f t="shared" si="284"/>
        <v>0</v>
      </c>
      <c r="CR115" s="50">
        <f t="shared" si="244"/>
        <v>0</v>
      </c>
      <c r="CT115" s="49">
        <f t="shared" si="245"/>
        <v>0</v>
      </c>
      <c r="CU115" s="201">
        <f t="shared" si="246"/>
        <v>0</v>
      </c>
      <c r="CV115" s="8">
        <f t="shared" si="285"/>
        <v>0</v>
      </c>
      <c r="CW115" s="50">
        <f t="shared" si="248"/>
        <v>0</v>
      </c>
      <c r="CY115" s="49">
        <f t="shared" si="249"/>
        <v>0</v>
      </c>
      <c r="CZ115" s="201">
        <f t="shared" si="250"/>
        <v>0</v>
      </c>
      <c r="DA115" s="8">
        <f t="shared" si="286"/>
        <v>0</v>
      </c>
      <c r="DB115" s="50">
        <f t="shared" si="252"/>
        <v>0</v>
      </c>
      <c r="DD115" s="49">
        <f t="shared" si="253"/>
        <v>0</v>
      </c>
      <c r="DE115" s="201">
        <f t="shared" si="254"/>
        <v>0</v>
      </c>
      <c r="DF115" s="8">
        <f t="shared" si="287"/>
        <v>0</v>
      </c>
      <c r="DG115" s="50">
        <f t="shared" si="256"/>
        <v>0</v>
      </c>
      <c r="DI115" s="49">
        <f t="shared" si="257"/>
        <v>0</v>
      </c>
      <c r="DJ115" s="201">
        <f t="shared" si="258"/>
        <v>0</v>
      </c>
      <c r="DK115" s="8">
        <f t="shared" si="288"/>
        <v>0</v>
      </c>
      <c r="DL115" s="50">
        <f t="shared" si="260"/>
        <v>0</v>
      </c>
      <c r="DN115" s="49">
        <f t="shared" si="261"/>
        <v>0</v>
      </c>
      <c r="DO115" s="201">
        <f t="shared" si="262"/>
        <v>0</v>
      </c>
      <c r="DP115" s="8">
        <f t="shared" si="289"/>
        <v>0</v>
      </c>
      <c r="DQ115" s="50">
        <f t="shared" si="264"/>
        <v>0</v>
      </c>
      <c r="DS115" s="51">
        <f t="shared" si="172"/>
        <v>0</v>
      </c>
      <c r="DT115" s="50">
        <f t="shared" si="173"/>
        <v>0</v>
      </c>
      <c r="DU115" s="51">
        <v>0</v>
      </c>
      <c r="DV115" s="50">
        <f t="shared" si="174"/>
        <v>0</v>
      </c>
      <c r="DW115" s="51">
        <f t="shared" si="176"/>
        <v>0</v>
      </c>
      <c r="DX115" s="52">
        <f t="shared" si="175"/>
        <v>0</v>
      </c>
      <c r="DY115" s="307">
        <f t="shared" si="267"/>
        <v>0</v>
      </c>
    </row>
    <row r="116" spans="1:129" ht="18" customHeight="1" x14ac:dyDescent="0.3">
      <c r="B116" s="72"/>
      <c r="C116" s="54"/>
      <c r="D116" s="239"/>
      <c r="E116" s="263"/>
      <c r="F116" s="274"/>
      <c r="G116" s="263"/>
      <c r="H116" s="56"/>
      <c r="I116" s="56"/>
      <c r="J116" s="265"/>
      <c r="K116" s="264"/>
      <c r="L116" s="57"/>
      <c r="M116" s="49"/>
      <c r="N116" s="214"/>
      <c r="O116" s="8">
        <f t="shared" si="179"/>
        <v>0</v>
      </c>
      <c r="P116" s="50">
        <f t="shared" si="180"/>
        <v>0</v>
      </c>
      <c r="R116" s="49">
        <f t="shared" si="181"/>
        <v>0</v>
      </c>
      <c r="S116" s="201">
        <f t="shared" si="182"/>
        <v>0</v>
      </c>
      <c r="T116" s="8">
        <f t="shared" si="183"/>
        <v>0</v>
      </c>
      <c r="U116" s="50">
        <f t="shared" si="184"/>
        <v>0</v>
      </c>
      <c r="W116" s="49">
        <f t="shared" si="185"/>
        <v>0</v>
      </c>
      <c r="X116" s="201">
        <f t="shared" si="186"/>
        <v>0</v>
      </c>
      <c r="Y116" s="8">
        <f t="shared" si="270"/>
        <v>0</v>
      </c>
      <c r="Z116" s="50">
        <f t="shared" si="188"/>
        <v>0</v>
      </c>
      <c r="AB116" s="49">
        <f t="shared" si="189"/>
        <v>0</v>
      </c>
      <c r="AC116" s="201">
        <f t="shared" si="190"/>
        <v>0</v>
      </c>
      <c r="AD116" s="8">
        <f t="shared" si="271"/>
        <v>0</v>
      </c>
      <c r="AE116" s="50">
        <f t="shared" si="192"/>
        <v>0</v>
      </c>
      <c r="AG116" s="49">
        <f t="shared" si="193"/>
        <v>0</v>
      </c>
      <c r="AH116" s="201">
        <f t="shared" si="194"/>
        <v>0</v>
      </c>
      <c r="AI116" s="8">
        <f t="shared" si="272"/>
        <v>0</v>
      </c>
      <c r="AJ116" s="50">
        <f t="shared" si="196"/>
        <v>0</v>
      </c>
      <c r="AL116" s="49">
        <f t="shared" si="197"/>
        <v>0</v>
      </c>
      <c r="AM116" s="201">
        <f t="shared" si="198"/>
        <v>0</v>
      </c>
      <c r="AN116" s="8">
        <f t="shared" si="273"/>
        <v>0</v>
      </c>
      <c r="AO116" s="50">
        <f t="shared" si="200"/>
        <v>0</v>
      </c>
      <c r="AQ116" s="49">
        <f t="shared" si="201"/>
        <v>0</v>
      </c>
      <c r="AR116" s="201">
        <f t="shared" si="202"/>
        <v>0</v>
      </c>
      <c r="AS116" s="8">
        <f t="shared" si="274"/>
        <v>0</v>
      </c>
      <c r="AT116" s="50">
        <f t="shared" si="204"/>
        <v>0</v>
      </c>
      <c r="AV116" s="49">
        <f t="shared" si="205"/>
        <v>0</v>
      </c>
      <c r="AW116" s="201">
        <f t="shared" si="206"/>
        <v>0</v>
      </c>
      <c r="AX116" s="8">
        <f t="shared" si="275"/>
        <v>0</v>
      </c>
      <c r="AY116" s="50">
        <f t="shared" si="208"/>
        <v>0</v>
      </c>
      <c r="BA116" s="49">
        <f t="shared" si="209"/>
        <v>0</v>
      </c>
      <c r="BB116" s="201">
        <f t="shared" si="210"/>
        <v>0</v>
      </c>
      <c r="BC116" s="8">
        <f t="shared" si="276"/>
        <v>0</v>
      </c>
      <c r="BD116" s="50">
        <f t="shared" si="212"/>
        <v>0</v>
      </c>
      <c r="BF116" s="49">
        <f t="shared" si="213"/>
        <v>0</v>
      </c>
      <c r="BG116" s="201">
        <f t="shared" si="214"/>
        <v>0</v>
      </c>
      <c r="BH116" s="8">
        <f t="shared" si="277"/>
        <v>0</v>
      </c>
      <c r="BI116" s="50">
        <f t="shared" si="216"/>
        <v>0</v>
      </c>
      <c r="BK116" s="49">
        <f t="shared" si="217"/>
        <v>0</v>
      </c>
      <c r="BL116" s="201">
        <f t="shared" si="218"/>
        <v>0</v>
      </c>
      <c r="BM116" s="8">
        <f t="shared" si="278"/>
        <v>0</v>
      </c>
      <c r="BN116" s="50">
        <f t="shared" si="220"/>
        <v>0</v>
      </c>
      <c r="BP116" s="49">
        <f t="shared" si="221"/>
        <v>0</v>
      </c>
      <c r="BQ116" s="201">
        <f t="shared" si="222"/>
        <v>0</v>
      </c>
      <c r="BR116" s="8">
        <f t="shared" si="279"/>
        <v>0</v>
      </c>
      <c r="BS116" s="50">
        <f t="shared" si="224"/>
        <v>0</v>
      </c>
      <c r="BU116" s="49">
        <f t="shared" si="225"/>
        <v>0</v>
      </c>
      <c r="BV116" s="201">
        <f t="shared" si="226"/>
        <v>0</v>
      </c>
      <c r="BW116" s="8">
        <f t="shared" si="280"/>
        <v>0</v>
      </c>
      <c r="BX116" s="50">
        <f t="shared" si="228"/>
        <v>0</v>
      </c>
      <c r="BZ116" s="49">
        <f t="shared" si="229"/>
        <v>0</v>
      </c>
      <c r="CA116" s="201">
        <f t="shared" si="230"/>
        <v>0</v>
      </c>
      <c r="CB116" s="8">
        <f t="shared" si="281"/>
        <v>0</v>
      </c>
      <c r="CC116" s="50">
        <f t="shared" si="232"/>
        <v>0</v>
      </c>
      <c r="CE116" s="49">
        <f t="shared" si="233"/>
        <v>0</v>
      </c>
      <c r="CF116" s="201">
        <f t="shared" si="234"/>
        <v>0</v>
      </c>
      <c r="CG116" s="8">
        <f t="shared" si="282"/>
        <v>0</v>
      </c>
      <c r="CH116" s="50">
        <f t="shared" si="236"/>
        <v>0</v>
      </c>
      <c r="CJ116" s="49">
        <f t="shared" si="237"/>
        <v>0</v>
      </c>
      <c r="CK116" s="201">
        <f t="shared" si="238"/>
        <v>0</v>
      </c>
      <c r="CL116" s="8">
        <f t="shared" si="283"/>
        <v>0</v>
      </c>
      <c r="CM116" s="50">
        <f t="shared" si="240"/>
        <v>0</v>
      </c>
      <c r="CO116" s="49">
        <f t="shared" si="241"/>
        <v>0</v>
      </c>
      <c r="CP116" s="201">
        <f t="shared" si="242"/>
        <v>0</v>
      </c>
      <c r="CQ116" s="8">
        <f t="shared" si="284"/>
        <v>0</v>
      </c>
      <c r="CR116" s="50">
        <f t="shared" si="244"/>
        <v>0</v>
      </c>
      <c r="CT116" s="49">
        <f t="shared" si="245"/>
        <v>0</v>
      </c>
      <c r="CU116" s="201">
        <f t="shared" si="246"/>
        <v>0</v>
      </c>
      <c r="CV116" s="8">
        <f t="shared" si="285"/>
        <v>0</v>
      </c>
      <c r="CW116" s="50">
        <f t="shared" si="248"/>
        <v>0</v>
      </c>
      <c r="CY116" s="49">
        <f t="shared" si="249"/>
        <v>0</v>
      </c>
      <c r="CZ116" s="201">
        <f t="shared" si="250"/>
        <v>0</v>
      </c>
      <c r="DA116" s="8">
        <f t="shared" si="286"/>
        <v>0</v>
      </c>
      <c r="DB116" s="50">
        <f t="shared" si="252"/>
        <v>0</v>
      </c>
      <c r="DD116" s="49">
        <f t="shared" si="253"/>
        <v>0</v>
      </c>
      <c r="DE116" s="201">
        <f t="shared" si="254"/>
        <v>0</v>
      </c>
      <c r="DF116" s="8">
        <f t="shared" si="287"/>
        <v>0</v>
      </c>
      <c r="DG116" s="50">
        <f t="shared" si="256"/>
        <v>0</v>
      </c>
      <c r="DI116" s="49">
        <f t="shared" si="257"/>
        <v>0</v>
      </c>
      <c r="DJ116" s="201">
        <f t="shared" si="258"/>
        <v>0</v>
      </c>
      <c r="DK116" s="8">
        <f t="shared" si="288"/>
        <v>0</v>
      </c>
      <c r="DL116" s="50">
        <f t="shared" si="260"/>
        <v>0</v>
      </c>
      <c r="DN116" s="49">
        <f t="shared" si="261"/>
        <v>0</v>
      </c>
      <c r="DO116" s="201">
        <f t="shared" si="262"/>
        <v>0</v>
      </c>
      <c r="DP116" s="8">
        <f t="shared" si="289"/>
        <v>0</v>
      </c>
      <c r="DQ116" s="50">
        <f t="shared" si="264"/>
        <v>0</v>
      </c>
      <c r="DS116" s="51">
        <f t="shared" si="172"/>
        <v>0</v>
      </c>
      <c r="DT116" s="50">
        <f t="shared" si="173"/>
        <v>0</v>
      </c>
      <c r="DU116" s="51">
        <v>0</v>
      </c>
      <c r="DV116" s="50">
        <f t="shared" si="174"/>
        <v>0</v>
      </c>
      <c r="DW116" s="51">
        <f t="shared" si="176"/>
        <v>0</v>
      </c>
      <c r="DX116" s="52">
        <f t="shared" si="175"/>
        <v>0</v>
      </c>
      <c r="DY116" s="307">
        <f t="shared" si="267"/>
        <v>0</v>
      </c>
    </row>
    <row r="117" spans="1:129" ht="18" customHeight="1" x14ac:dyDescent="0.3">
      <c r="B117" s="72"/>
      <c r="C117" s="54"/>
      <c r="D117" s="239"/>
      <c r="E117" s="263"/>
      <c r="F117" s="274"/>
      <c r="G117" s="263"/>
      <c r="H117" s="56"/>
      <c r="I117" s="56"/>
      <c r="J117" s="265"/>
      <c r="K117" s="264"/>
      <c r="L117" s="57"/>
      <c r="M117" s="49"/>
      <c r="N117" s="214"/>
      <c r="O117" s="8">
        <f t="shared" si="179"/>
        <v>0</v>
      </c>
      <c r="P117" s="50">
        <f t="shared" si="180"/>
        <v>0</v>
      </c>
      <c r="R117" s="49">
        <f t="shared" si="181"/>
        <v>0</v>
      </c>
      <c r="S117" s="201">
        <f t="shared" si="182"/>
        <v>0</v>
      </c>
      <c r="T117" s="8">
        <f t="shared" si="183"/>
        <v>0</v>
      </c>
      <c r="U117" s="50">
        <f t="shared" si="184"/>
        <v>0</v>
      </c>
      <c r="W117" s="49">
        <f t="shared" si="185"/>
        <v>0</v>
      </c>
      <c r="X117" s="201">
        <f t="shared" si="186"/>
        <v>0</v>
      </c>
      <c r="Y117" s="8">
        <f t="shared" si="270"/>
        <v>0</v>
      </c>
      <c r="Z117" s="50">
        <f t="shared" si="188"/>
        <v>0</v>
      </c>
      <c r="AB117" s="49">
        <f t="shared" si="189"/>
        <v>0</v>
      </c>
      <c r="AC117" s="201">
        <f t="shared" si="190"/>
        <v>0</v>
      </c>
      <c r="AD117" s="8">
        <f t="shared" si="271"/>
        <v>0</v>
      </c>
      <c r="AE117" s="50">
        <f t="shared" si="192"/>
        <v>0</v>
      </c>
      <c r="AG117" s="49">
        <f t="shared" si="193"/>
        <v>0</v>
      </c>
      <c r="AH117" s="201">
        <f t="shared" si="194"/>
        <v>0</v>
      </c>
      <c r="AI117" s="8">
        <f t="shared" si="272"/>
        <v>0</v>
      </c>
      <c r="AJ117" s="50">
        <f t="shared" si="196"/>
        <v>0</v>
      </c>
      <c r="AL117" s="49">
        <f t="shared" si="197"/>
        <v>0</v>
      </c>
      <c r="AM117" s="201">
        <f t="shared" si="198"/>
        <v>0</v>
      </c>
      <c r="AN117" s="8">
        <f t="shared" si="273"/>
        <v>0</v>
      </c>
      <c r="AO117" s="50">
        <f t="shared" si="200"/>
        <v>0</v>
      </c>
      <c r="AQ117" s="49">
        <f t="shared" si="201"/>
        <v>0</v>
      </c>
      <c r="AR117" s="201">
        <f t="shared" si="202"/>
        <v>0</v>
      </c>
      <c r="AS117" s="8">
        <f t="shared" si="274"/>
        <v>0</v>
      </c>
      <c r="AT117" s="50">
        <f t="shared" si="204"/>
        <v>0</v>
      </c>
      <c r="AV117" s="49">
        <f t="shared" si="205"/>
        <v>0</v>
      </c>
      <c r="AW117" s="201">
        <f t="shared" si="206"/>
        <v>0</v>
      </c>
      <c r="AX117" s="8">
        <f t="shared" si="275"/>
        <v>0</v>
      </c>
      <c r="AY117" s="50">
        <f t="shared" si="208"/>
        <v>0</v>
      </c>
      <c r="BA117" s="49">
        <f t="shared" si="209"/>
        <v>0</v>
      </c>
      <c r="BB117" s="201">
        <f t="shared" si="210"/>
        <v>0</v>
      </c>
      <c r="BC117" s="8">
        <f t="shared" si="276"/>
        <v>0</v>
      </c>
      <c r="BD117" s="50">
        <f t="shared" si="212"/>
        <v>0</v>
      </c>
      <c r="BF117" s="49">
        <f t="shared" si="213"/>
        <v>0</v>
      </c>
      <c r="BG117" s="201">
        <f t="shared" si="214"/>
        <v>0</v>
      </c>
      <c r="BH117" s="8">
        <f t="shared" si="277"/>
        <v>0</v>
      </c>
      <c r="BI117" s="50">
        <f t="shared" si="216"/>
        <v>0</v>
      </c>
      <c r="BK117" s="49">
        <f t="shared" si="217"/>
        <v>0</v>
      </c>
      <c r="BL117" s="201">
        <f t="shared" si="218"/>
        <v>0</v>
      </c>
      <c r="BM117" s="8">
        <f t="shared" si="278"/>
        <v>0</v>
      </c>
      <c r="BN117" s="50">
        <f t="shared" si="220"/>
        <v>0</v>
      </c>
      <c r="BP117" s="49">
        <f t="shared" si="221"/>
        <v>0</v>
      </c>
      <c r="BQ117" s="201">
        <f t="shared" si="222"/>
        <v>0</v>
      </c>
      <c r="BR117" s="8">
        <f t="shared" si="279"/>
        <v>0</v>
      </c>
      <c r="BS117" s="50">
        <f t="shared" si="224"/>
        <v>0</v>
      </c>
      <c r="BU117" s="49">
        <f t="shared" si="225"/>
        <v>0</v>
      </c>
      <c r="BV117" s="201">
        <f t="shared" si="226"/>
        <v>0</v>
      </c>
      <c r="BW117" s="8">
        <f t="shared" si="280"/>
        <v>0</v>
      </c>
      <c r="BX117" s="50">
        <f t="shared" si="228"/>
        <v>0</v>
      </c>
      <c r="BZ117" s="49">
        <f t="shared" si="229"/>
        <v>0</v>
      </c>
      <c r="CA117" s="201">
        <f t="shared" si="230"/>
        <v>0</v>
      </c>
      <c r="CB117" s="8">
        <f t="shared" si="281"/>
        <v>0</v>
      </c>
      <c r="CC117" s="50">
        <f t="shared" si="232"/>
        <v>0</v>
      </c>
      <c r="CE117" s="49">
        <f t="shared" si="233"/>
        <v>0</v>
      </c>
      <c r="CF117" s="201">
        <f t="shared" si="234"/>
        <v>0</v>
      </c>
      <c r="CG117" s="8">
        <f t="shared" si="282"/>
        <v>0</v>
      </c>
      <c r="CH117" s="50">
        <f t="shared" si="236"/>
        <v>0</v>
      </c>
      <c r="CJ117" s="49">
        <f t="shared" si="237"/>
        <v>0</v>
      </c>
      <c r="CK117" s="201">
        <f t="shared" si="238"/>
        <v>0</v>
      </c>
      <c r="CL117" s="8">
        <f t="shared" si="283"/>
        <v>0</v>
      </c>
      <c r="CM117" s="50">
        <f t="shared" si="240"/>
        <v>0</v>
      </c>
      <c r="CO117" s="49">
        <f t="shared" si="241"/>
        <v>0</v>
      </c>
      <c r="CP117" s="201">
        <f t="shared" si="242"/>
        <v>0</v>
      </c>
      <c r="CQ117" s="8">
        <f t="shared" si="284"/>
        <v>0</v>
      </c>
      <c r="CR117" s="50">
        <f t="shared" si="244"/>
        <v>0</v>
      </c>
      <c r="CT117" s="49">
        <f t="shared" si="245"/>
        <v>0</v>
      </c>
      <c r="CU117" s="201">
        <f t="shared" si="246"/>
        <v>0</v>
      </c>
      <c r="CV117" s="8">
        <f t="shared" si="285"/>
        <v>0</v>
      </c>
      <c r="CW117" s="50">
        <f t="shared" si="248"/>
        <v>0</v>
      </c>
      <c r="CY117" s="49">
        <f t="shared" si="249"/>
        <v>0</v>
      </c>
      <c r="CZ117" s="201">
        <f t="shared" si="250"/>
        <v>0</v>
      </c>
      <c r="DA117" s="8">
        <f t="shared" si="286"/>
        <v>0</v>
      </c>
      <c r="DB117" s="50">
        <f t="shared" si="252"/>
        <v>0</v>
      </c>
      <c r="DD117" s="49">
        <f t="shared" si="253"/>
        <v>0</v>
      </c>
      <c r="DE117" s="201">
        <f t="shared" si="254"/>
        <v>0</v>
      </c>
      <c r="DF117" s="8">
        <f t="shared" si="287"/>
        <v>0</v>
      </c>
      <c r="DG117" s="50">
        <f t="shared" si="256"/>
        <v>0</v>
      </c>
      <c r="DI117" s="49">
        <f t="shared" si="257"/>
        <v>0</v>
      </c>
      <c r="DJ117" s="201">
        <f t="shared" si="258"/>
        <v>0</v>
      </c>
      <c r="DK117" s="8">
        <f t="shared" si="288"/>
        <v>0</v>
      </c>
      <c r="DL117" s="50">
        <f t="shared" si="260"/>
        <v>0</v>
      </c>
      <c r="DN117" s="49">
        <f t="shared" si="261"/>
        <v>0</v>
      </c>
      <c r="DO117" s="201">
        <f t="shared" si="262"/>
        <v>0</v>
      </c>
      <c r="DP117" s="8">
        <f t="shared" si="289"/>
        <v>0</v>
      </c>
      <c r="DQ117" s="50">
        <f t="shared" si="264"/>
        <v>0</v>
      </c>
      <c r="DS117" s="51">
        <f t="shared" si="172"/>
        <v>0</v>
      </c>
      <c r="DT117" s="50">
        <f t="shared" si="173"/>
        <v>0</v>
      </c>
      <c r="DU117" s="51">
        <v>0</v>
      </c>
      <c r="DV117" s="50">
        <f t="shared" si="174"/>
        <v>0</v>
      </c>
      <c r="DW117" s="51">
        <f t="shared" si="176"/>
        <v>0</v>
      </c>
      <c r="DX117" s="52">
        <f t="shared" si="175"/>
        <v>0</v>
      </c>
      <c r="DY117" s="307">
        <f t="shared" si="267"/>
        <v>0</v>
      </c>
    </row>
    <row r="118" spans="1:129" ht="18" customHeight="1" thickBot="1" x14ac:dyDescent="0.35">
      <c r="B118" s="72"/>
      <c r="C118" s="54"/>
      <c r="D118" s="239"/>
      <c r="E118" s="263"/>
      <c r="F118" s="274"/>
      <c r="G118" s="263"/>
      <c r="H118" s="56"/>
      <c r="I118" s="56"/>
      <c r="J118" s="265"/>
      <c r="K118" s="264"/>
      <c r="L118" s="57"/>
      <c r="M118" s="49"/>
      <c r="N118" s="214"/>
      <c r="O118" s="8">
        <f t="shared" si="179"/>
        <v>0</v>
      </c>
      <c r="P118" s="50">
        <f t="shared" si="180"/>
        <v>0</v>
      </c>
      <c r="R118" s="49">
        <f t="shared" si="181"/>
        <v>0</v>
      </c>
      <c r="S118" s="201">
        <f t="shared" si="182"/>
        <v>0</v>
      </c>
      <c r="T118" s="8">
        <f t="shared" si="183"/>
        <v>0</v>
      </c>
      <c r="U118" s="50">
        <f t="shared" si="184"/>
        <v>0</v>
      </c>
      <c r="W118" s="49">
        <f t="shared" si="185"/>
        <v>0</v>
      </c>
      <c r="X118" s="201">
        <f t="shared" si="186"/>
        <v>0</v>
      </c>
      <c r="Y118" s="8">
        <f t="shared" si="270"/>
        <v>0</v>
      </c>
      <c r="Z118" s="50">
        <f t="shared" si="188"/>
        <v>0</v>
      </c>
      <c r="AB118" s="49">
        <f t="shared" si="189"/>
        <v>0</v>
      </c>
      <c r="AC118" s="201">
        <f t="shared" si="190"/>
        <v>0</v>
      </c>
      <c r="AD118" s="8">
        <f t="shared" si="271"/>
        <v>0</v>
      </c>
      <c r="AE118" s="50">
        <f t="shared" si="192"/>
        <v>0</v>
      </c>
      <c r="AG118" s="49">
        <f t="shared" si="193"/>
        <v>0</v>
      </c>
      <c r="AH118" s="201">
        <f t="shared" si="194"/>
        <v>0</v>
      </c>
      <c r="AI118" s="8">
        <f t="shared" si="272"/>
        <v>0</v>
      </c>
      <c r="AJ118" s="50">
        <f t="shared" si="196"/>
        <v>0</v>
      </c>
      <c r="AL118" s="49">
        <f t="shared" si="197"/>
        <v>0</v>
      </c>
      <c r="AM118" s="201">
        <f t="shared" si="198"/>
        <v>0</v>
      </c>
      <c r="AN118" s="8">
        <f t="shared" si="273"/>
        <v>0</v>
      </c>
      <c r="AO118" s="50">
        <f t="shared" si="200"/>
        <v>0</v>
      </c>
      <c r="AQ118" s="49">
        <f t="shared" si="201"/>
        <v>0</v>
      </c>
      <c r="AR118" s="201">
        <f t="shared" si="202"/>
        <v>0</v>
      </c>
      <c r="AS118" s="8">
        <f t="shared" si="274"/>
        <v>0</v>
      </c>
      <c r="AT118" s="50">
        <f t="shared" si="204"/>
        <v>0</v>
      </c>
      <c r="AV118" s="49">
        <f t="shared" si="205"/>
        <v>0</v>
      </c>
      <c r="AW118" s="201">
        <f t="shared" si="206"/>
        <v>0</v>
      </c>
      <c r="AX118" s="8">
        <f t="shared" si="275"/>
        <v>0</v>
      </c>
      <c r="AY118" s="50">
        <f t="shared" si="208"/>
        <v>0</v>
      </c>
      <c r="BA118" s="49">
        <f t="shared" si="209"/>
        <v>0</v>
      </c>
      <c r="BB118" s="201">
        <f t="shared" si="210"/>
        <v>0</v>
      </c>
      <c r="BC118" s="8">
        <f t="shared" si="276"/>
        <v>0</v>
      </c>
      <c r="BD118" s="50">
        <f t="shared" si="212"/>
        <v>0</v>
      </c>
      <c r="BF118" s="49">
        <f t="shared" si="213"/>
        <v>0</v>
      </c>
      <c r="BG118" s="201">
        <f t="shared" si="214"/>
        <v>0</v>
      </c>
      <c r="BH118" s="8">
        <f t="shared" si="277"/>
        <v>0</v>
      </c>
      <c r="BI118" s="50">
        <f t="shared" si="216"/>
        <v>0</v>
      </c>
      <c r="BK118" s="49">
        <f t="shared" si="217"/>
        <v>0</v>
      </c>
      <c r="BL118" s="201">
        <f t="shared" si="218"/>
        <v>0</v>
      </c>
      <c r="BM118" s="8">
        <f t="shared" si="278"/>
        <v>0</v>
      </c>
      <c r="BN118" s="50">
        <f t="shared" si="220"/>
        <v>0</v>
      </c>
      <c r="BP118" s="49">
        <f t="shared" si="221"/>
        <v>0</v>
      </c>
      <c r="BQ118" s="201">
        <f t="shared" si="222"/>
        <v>0</v>
      </c>
      <c r="BR118" s="8">
        <f t="shared" si="279"/>
        <v>0</v>
      </c>
      <c r="BS118" s="50">
        <f t="shared" si="224"/>
        <v>0</v>
      </c>
      <c r="BU118" s="49">
        <f t="shared" si="225"/>
        <v>0</v>
      </c>
      <c r="BV118" s="201">
        <f t="shared" si="226"/>
        <v>0</v>
      </c>
      <c r="BW118" s="8">
        <f t="shared" si="280"/>
        <v>0</v>
      </c>
      <c r="BX118" s="50">
        <f t="shared" si="228"/>
        <v>0</v>
      </c>
      <c r="BZ118" s="49">
        <f t="shared" si="229"/>
        <v>0</v>
      </c>
      <c r="CA118" s="201">
        <f t="shared" si="230"/>
        <v>0</v>
      </c>
      <c r="CB118" s="8">
        <f t="shared" si="281"/>
        <v>0</v>
      </c>
      <c r="CC118" s="50">
        <f t="shared" si="232"/>
        <v>0</v>
      </c>
      <c r="CE118" s="49">
        <f t="shared" si="233"/>
        <v>0</v>
      </c>
      <c r="CF118" s="201">
        <f t="shared" si="234"/>
        <v>0</v>
      </c>
      <c r="CG118" s="8">
        <f t="shared" si="282"/>
        <v>0</v>
      </c>
      <c r="CH118" s="50">
        <f t="shared" si="236"/>
        <v>0</v>
      </c>
      <c r="CJ118" s="49">
        <f t="shared" si="237"/>
        <v>0</v>
      </c>
      <c r="CK118" s="201">
        <f t="shared" si="238"/>
        <v>0</v>
      </c>
      <c r="CL118" s="8">
        <f t="shared" si="283"/>
        <v>0</v>
      </c>
      <c r="CM118" s="50">
        <f t="shared" si="240"/>
        <v>0</v>
      </c>
      <c r="CO118" s="49">
        <f t="shared" si="241"/>
        <v>0</v>
      </c>
      <c r="CP118" s="201">
        <f t="shared" si="242"/>
        <v>0</v>
      </c>
      <c r="CQ118" s="8">
        <f t="shared" si="284"/>
        <v>0</v>
      </c>
      <c r="CR118" s="50">
        <f t="shared" si="244"/>
        <v>0</v>
      </c>
      <c r="CT118" s="49">
        <f t="shared" si="245"/>
        <v>0</v>
      </c>
      <c r="CU118" s="201">
        <f t="shared" si="246"/>
        <v>0</v>
      </c>
      <c r="CV118" s="8">
        <f t="shared" si="285"/>
        <v>0</v>
      </c>
      <c r="CW118" s="50">
        <f t="shared" si="248"/>
        <v>0</v>
      </c>
      <c r="CY118" s="49">
        <f t="shared" si="249"/>
        <v>0</v>
      </c>
      <c r="CZ118" s="201">
        <f t="shared" si="250"/>
        <v>0</v>
      </c>
      <c r="DA118" s="8">
        <f t="shared" si="286"/>
        <v>0</v>
      </c>
      <c r="DB118" s="50">
        <f t="shared" si="252"/>
        <v>0</v>
      </c>
      <c r="DD118" s="49">
        <f t="shared" si="253"/>
        <v>0</v>
      </c>
      <c r="DE118" s="201">
        <f t="shared" si="254"/>
        <v>0</v>
      </c>
      <c r="DF118" s="8">
        <f t="shared" si="287"/>
        <v>0</v>
      </c>
      <c r="DG118" s="50">
        <f t="shared" si="256"/>
        <v>0</v>
      </c>
      <c r="DI118" s="49">
        <f t="shared" si="257"/>
        <v>0</v>
      </c>
      <c r="DJ118" s="201">
        <f t="shared" si="258"/>
        <v>0</v>
      </c>
      <c r="DK118" s="8">
        <f t="shared" si="288"/>
        <v>0</v>
      </c>
      <c r="DL118" s="50">
        <f t="shared" si="260"/>
        <v>0</v>
      </c>
      <c r="DN118" s="49">
        <f t="shared" si="261"/>
        <v>0</v>
      </c>
      <c r="DO118" s="201">
        <f t="shared" si="262"/>
        <v>0</v>
      </c>
      <c r="DP118" s="8">
        <f t="shared" si="289"/>
        <v>0</v>
      </c>
      <c r="DQ118" s="50">
        <f t="shared" si="264"/>
        <v>0</v>
      </c>
      <c r="DS118" s="51">
        <f t="shared" si="172"/>
        <v>0</v>
      </c>
      <c r="DT118" s="50">
        <f t="shared" si="173"/>
        <v>0</v>
      </c>
      <c r="DU118" s="51">
        <v>0</v>
      </c>
      <c r="DV118" s="50">
        <f t="shared" si="174"/>
        <v>0</v>
      </c>
      <c r="DW118" s="51">
        <f t="shared" si="176"/>
        <v>0</v>
      </c>
      <c r="DX118" s="52">
        <f t="shared" si="175"/>
        <v>0</v>
      </c>
      <c r="DY118" s="307">
        <f t="shared" si="267"/>
        <v>0</v>
      </c>
    </row>
    <row r="119" spans="1:129" s="72" customFormat="1" ht="32.4" customHeight="1" thickBot="1" x14ac:dyDescent="0.35">
      <c r="B119" s="275" t="s">
        <v>78</v>
      </c>
      <c r="C119" s="276" t="str">
        <f>B79</f>
        <v>Equipment and furniture</v>
      </c>
      <c r="D119" s="242"/>
      <c r="E119" s="73"/>
      <c r="F119" s="73"/>
      <c r="G119" s="73"/>
      <c r="H119" s="73"/>
      <c r="I119" s="73"/>
      <c r="J119" s="74"/>
      <c r="K119" s="73"/>
      <c r="L119" s="91"/>
      <c r="M119" s="292">
        <f>O18</f>
        <v>2015</v>
      </c>
      <c r="N119" s="278"/>
      <c r="O119" s="76">
        <f>SUM(O80:O118)</f>
        <v>183583.62293685394</v>
      </c>
      <c r="P119" s="77">
        <f>SUM(P80:P118)</f>
        <v>4831.1479720224715</v>
      </c>
      <c r="Q119" s="78"/>
      <c r="R119" s="292">
        <f>T18</f>
        <v>2016</v>
      </c>
      <c r="S119" s="279"/>
      <c r="T119" s="76">
        <f>SUM(T80:T118)</f>
        <v>183583.62293685394</v>
      </c>
      <c r="U119" s="77">
        <f>SUM(U80:U118)</f>
        <v>4831.1479720224715</v>
      </c>
      <c r="V119" s="78"/>
      <c r="W119" s="292">
        <f>Y18</f>
        <v>2017</v>
      </c>
      <c r="X119" s="277"/>
      <c r="Y119" s="76">
        <f>SUM(Y80:Y118)</f>
        <v>183583.62293685394</v>
      </c>
      <c r="Z119" s="77">
        <f>SUM(Z80:Z118)</f>
        <v>4831.1479720224715</v>
      </c>
      <c r="AA119" s="79"/>
      <c r="AB119" s="292">
        <f>AD18</f>
        <v>2018</v>
      </c>
      <c r="AC119" s="277"/>
      <c r="AD119" s="76">
        <f>SUM(AD80:AD118)</f>
        <v>183583.62293685394</v>
      </c>
      <c r="AE119" s="77">
        <f>SUM(AE80:AE118)</f>
        <v>4831.1479720224715</v>
      </c>
      <c r="AG119" s="292">
        <f>AI18</f>
        <v>2019</v>
      </c>
      <c r="AH119" s="277"/>
      <c r="AI119" s="76">
        <f>SUM(AI80:AI118)</f>
        <v>183583.62293685394</v>
      </c>
      <c r="AJ119" s="77">
        <f>SUM(AJ80:AJ118)</f>
        <v>4831.1479720224715</v>
      </c>
      <c r="AL119" s="292">
        <f>AN18</f>
        <v>2020</v>
      </c>
      <c r="AM119" s="277"/>
      <c r="AN119" s="76">
        <f>SUM(AN80:AN118)</f>
        <v>183583.62293685394</v>
      </c>
      <c r="AO119" s="77">
        <f>SUM(AO80:AO118)</f>
        <v>4831.1479720224715</v>
      </c>
      <c r="AQ119" s="292">
        <f>AS18</f>
        <v>2021</v>
      </c>
      <c r="AR119" s="277"/>
      <c r="AS119" s="76">
        <f>SUM(AS80:AS118)</f>
        <v>183583.62293685394</v>
      </c>
      <c r="AT119" s="77">
        <f>SUM(AT80:AT118)</f>
        <v>4831.1479720224715</v>
      </c>
      <c r="AV119" s="292">
        <f>AX18</f>
        <v>2022</v>
      </c>
      <c r="AW119" s="277"/>
      <c r="AX119" s="76">
        <f>SUM(AX80:AX118)</f>
        <v>183583.62293685394</v>
      </c>
      <c r="AY119" s="77">
        <f>SUM(AY80:AY118)</f>
        <v>4831.1479720224715</v>
      </c>
      <c r="BA119" s="292">
        <f>BC18</f>
        <v>2023</v>
      </c>
      <c r="BB119" s="277"/>
      <c r="BC119" s="76">
        <f>SUM(BC80:BC118)</f>
        <v>183583.62293685394</v>
      </c>
      <c r="BD119" s="77">
        <f>SUM(BD80:BD118)</f>
        <v>4831.1479720224715</v>
      </c>
      <c r="BF119" s="292">
        <f>BH18</f>
        <v>2024</v>
      </c>
      <c r="BG119" s="277"/>
      <c r="BH119" s="76">
        <f>SUM(BH80:BH118)</f>
        <v>183583.62293685394</v>
      </c>
      <c r="BI119" s="77">
        <f>SUM(BI80:BI118)</f>
        <v>4831.1479720224715</v>
      </c>
      <c r="BK119" s="292">
        <f>BM18</f>
        <v>2025</v>
      </c>
      <c r="BL119" s="277"/>
      <c r="BM119" s="76">
        <f>SUM(BM80:BM118)</f>
        <v>183583.62293685394</v>
      </c>
      <c r="BN119" s="77">
        <f>SUM(BN80:BN118)</f>
        <v>4831.1479720224715</v>
      </c>
      <c r="BP119" s="292">
        <f>BR18</f>
        <v>2026</v>
      </c>
      <c r="BQ119" s="277"/>
      <c r="BR119" s="76">
        <f>SUM(BR80:BR118)</f>
        <v>183583.62293685394</v>
      </c>
      <c r="BS119" s="77">
        <f>SUM(BS80:BS118)</f>
        <v>4831.1479720224715</v>
      </c>
      <c r="BU119" s="292">
        <f>BW18</f>
        <v>2027</v>
      </c>
      <c r="BV119" s="277"/>
      <c r="BW119" s="76">
        <f>SUM(BW80:BW118)</f>
        <v>183583.62293685394</v>
      </c>
      <c r="BX119" s="77">
        <f>SUM(BX80:BX118)</f>
        <v>4831.1479720224715</v>
      </c>
      <c r="BZ119" s="292">
        <f>CB18</f>
        <v>2028</v>
      </c>
      <c r="CA119" s="277"/>
      <c r="CB119" s="76">
        <f>SUM(CB80:CB118)</f>
        <v>183583.62293685394</v>
      </c>
      <c r="CC119" s="77">
        <f>SUM(CC80:CC118)</f>
        <v>4831.1479720224715</v>
      </c>
      <c r="CE119" s="292">
        <f>CG18</f>
        <v>2029</v>
      </c>
      <c r="CF119" s="277"/>
      <c r="CG119" s="76">
        <f>SUM(CG80:CG118)</f>
        <v>183583.62293685394</v>
      </c>
      <c r="CH119" s="77">
        <f>SUM(CH80:CH118)</f>
        <v>4831.1479720224715</v>
      </c>
      <c r="CJ119" s="292">
        <f>CL18</f>
        <v>2030</v>
      </c>
      <c r="CK119" s="277"/>
      <c r="CL119" s="76">
        <f>SUM(CL80:CL118)</f>
        <v>183583.62293685394</v>
      </c>
      <c r="CM119" s="77">
        <f>SUM(CM80:CM118)</f>
        <v>4831.1479720224715</v>
      </c>
      <c r="CO119" s="292">
        <f>CQ18</f>
        <v>2031</v>
      </c>
      <c r="CP119" s="277"/>
      <c r="CQ119" s="76">
        <f>SUM(CQ80:CQ118)</f>
        <v>183583.62293685394</v>
      </c>
      <c r="CR119" s="77">
        <f>SUM(CR80:CR118)</f>
        <v>4831.1479720224715</v>
      </c>
      <c r="CT119" s="292">
        <f>CV18</f>
        <v>2032</v>
      </c>
      <c r="CU119" s="277"/>
      <c r="CV119" s="76">
        <f>SUM(CV80:CV118)</f>
        <v>183583.62293685394</v>
      </c>
      <c r="CW119" s="77">
        <f>SUM(CW80:CW118)</f>
        <v>4831.1479720224715</v>
      </c>
      <c r="CY119" s="292">
        <f>DA18</f>
        <v>2033</v>
      </c>
      <c r="CZ119" s="277"/>
      <c r="DA119" s="76">
        <f>SUM(DA80:DA118)</f>
        <v>183583.62293685394</v>
      </c>
      <c r="DB119" s="77">
        <f>SUM(DB80:DB118)</f>
        <v>4831.1479720224715</v>
      </c>
      <c r="DD119" s="292">
        <f>DF18</f>
        <v>2034</v>
      </c>
      <c r="DE119" s="277"/>
      <c r="DF119" s="76">
        <f>SUM(DF80:DF118)</f>
        <v>183583.62293685394</v>
      </c>
      <c r="DG119" s="77">
        <f>SUM(DG80:DG118)</f>
        <v>4831.1479720224715</v>
      </c>
      <c r="DI119" s="292">
        <f>DK18</f>
        <v>2035</v>
      </c>
      <c r="DJ119" s="277"/>
      <c r="DK119" s="76">
        <f>SUM(DK80:DK118)</f>
        <v>183583.62293685394</v>
      </c>
      <c r="DL119" s="77">
        <f>SUM(DL80:DL118)</f>
        <v>4831.1479720224715</v>
      </c>
      <c r="DN119" s="292">
        <f>DP18</f>
        <v>2036</v>
      </c>
      <c r="DO119" s="277"/>
      <c r="DP119" s="76">
        <f>SUM(DP80:DP118)</f>
        <v>183583.62293685394</v>
      </c>
      <c r="DQ119" s="77">
        <f>SUM(DQ80:DQ118)</f>
        <v>4831.1479720224715</v>
      </c>
      <c r="DS119" s="80">
        <f t="shared" ref="DS119:DW119" si="290">SUM(DS80:DS118)</f>
        <v>4038839.7046107864</v>
      </c>
      <c r="DT119" s="77">
        <f t="shared" si="290"/>
        <v>106285.25538449436</v>
      </c>
      <c r="DU119" s="77">
        <f t="shared" si="290"/>
        <v>0</v>
      </c>
      <c r="DV119" s="77">
        <f t="shared" si="290"/>
        <v>0</v>
      </c>
      <c r="DW119" s="77">
        <f t="shared" si="290"/>
        <v>4038839.7046107864</v>
      </c>
      <c r="DX119" s="77">
        <f>SUM(P119+U119+Z119+AE119+AJ119+AO119+AT119+AY119+BD119+BI119+BN119+BS119+BX119+CC119+CH119+CM119+CR119+CW119+DB119+DG119+DL119+DQ119)</f>
        <v>106285.25538449441</v>
      </c>
      <c r="DY119" s="311" t="s">
        <v>53</v>
      </c>
    </row>
    <row r="120" spans="1:129" x14ac:dyDescent="0.3">
      <c r="O120" s="280" t="s">
        <v>17</v>
      </c>
      <c r="P120" s="281" t="s">
        <v>18</v>
      </c>
      <c r="T120" s="280" t="s">
        <v>17</v>
      </c>
      <c r="U120" s="281" t="s">
        <v>18</v>
      </c>
      <c r="Y120" s="280" t="s">
        <v>17</v>
      </c>
      <c r="Z120" s="281" t="s">
        <v>18</v>
      </c>
      <c r="AD120" s="280" t="s">
        <v>17</v>
      </c>
      <c r="AE120" s="281" t="s">
        <v>18</v>
      </c>
      <c r="AI120" s="280" t="s">
        <v>17</v>
      </c>
      <c r="AJ120" s="281" t="s">
        <v>18</v>
      </c>
      <c r="AN120" s="280" t="s">
        <v>17</v>
      </c>
      <c r="AO120" s="281" t="s">
        <v>18</v>
      </c>
      <c r="AS120" s="280" t="s">
        <v>17</v>
      </c>
      <c r="AT120" s="281" t="s">
        <v>18</v>
      </c>
      <c r="AX120" s="280" t="s">
        <v>17</v>
      </c>
      <c r="AY120" s="281" t="s">
        <v>18</v>
      </c>
      <c r="BC120" s="280" t="s">
        <v>17</v>
      </c>
      <c r="BD120" s="281" t="s">
        <v>18</v>
      </c>
      <c r="BH120" s="280" t="s">
        <v>17</v>
      </c>
      <c r="BI120" s="281" t="s">
        <v>18</v>
      </c>
      <c r="BM120" s="280" t="s">
        <v>17</v>
      </c>
      <c r="BN120" s="281" t="s">
        <v>18</v>
      </c>
      <c r="BR120" s="280" t="s">
        <v>17</v>
      </c>
      <c r="BS120" s="281" t="s">
        <v>18</v>
      </c>
      <c r="BW120" s="280" t="s">
        <v>17</v>
      </c>
      <c r="BX120" s="281" t="s">
        <v>18</v>
      </c>
      <c r="CB120" s="280" t="s">
        <v>17</v>
      </c>
      <c r="CC120" s="281" t="s">
        <v>18</v>
      </c>
      <c r="CG120" s="280" t="s">
        <v>17</v>
      </c>
      <c r="CH120" s="281" t="s">
        <v>18</v>
      </c>
      <c r="CL120" s="280" t="s">
        <v>17</v>
      </c>
      <c r="CM120" s="281" t="s">
        <v>18</v>
      </c>
      <c r="CQ120" s="280" t="s">
        <v>17</v>
      </c>
      <c r="CR120" s="281" t="s">
        <v>18</v>
      </c>
      <c r="CV120" s="280" t="s">
        <v>17</v>
      </c>
      <c r="CW120" s="281" t="s">
        <v>18</v>
      </c>
      <c r="DA120" s="280" t="s">
        <v>17</v>
      </c>
      <c r="DB120" s="281" t="s">
        <v>18</v>
      </c>
      <c r="DF120" s="280" t="s">
        <v>17</v>
      </c>
      <c r="DG120" s="281" t="s">
        <v>18</v>
      </c>
      <c r="DK120" s="280" t="s">
        <v>17</v>
      </c>
      <c r="DL120" s="281" t="s">
        <v>18</v>
      </c>
      <c r="DP120" s="280" t="s">
        <v>17</v>
      </c>
      <c r="DQ120" s="281" t="s">
        <v>18</v>
      </c>
      <c r="DS120" s="280" t="s">
        <v>17</v>
      </c>
      <c r="DT120" s="281" t="s">
        <v>18</v>
      </c>
      <c r="DU120" s="280" t="s">
        <v>17</v>
      </c>
      <c r="DV120" s="281" t="s">
        <v>18</v>
      </c>
      <c r="DW120" s="280" t="s">
        <v>17</v>
      </c>
      <c r="DX120" s="281" t="s">
        <v>18</v>
      </c>
    </row>
    <row r="121" spans="1:129" x14ac:dyDescent="0.3">
      <c r="H121" s="92"/>
      <c r="I121" s="92"/>
      <c r="K121" s="92"/>
    </row>
    <row r="122" spans="1:129" ht="27.6" customHeight="1" x14ac:dyDescent="0.3">
      <c r="H122" s="2"/>
      <c r="I122" s="2"/>
      <c r="K122" s="2"/>
      <c r="M122" s="81"/>
      <c r="N122" s="217"/>
      <c r="O122" s="282"/>
      <c r="P122" s="83"/>
      <c r="Q122" s="22"/>
      <c r="R122" s="81"/>
      <c r="S122" s="206"/>
      <c r="T122" s="282"/>
      <c r="U122" s="83"/>
      <c r="V122" s="22"/>
      <c r="W122" s="81"/>
      <c r="X122" s="82"/>
      <c r="Y122" s="282"/>
      <c r="Z122" s="83"/>
      <c r="AA122" s="23"/>
      <c r="AB122" s="81"/>
      <c r="AC122" s="82"/>
      <c r="AD122" s="282"/>
      <c r="AE122" s="83"/>
      <c r="AG122" s="81"/>
      <c r="AH122" s="82"/>
      <c r="AI122" s="282"/>
      <c r="AJ122" s="83"/>
      <c r="AL122" s="81"/>
      <c r="AM122" s="82"/>
      <c r="AN122" s="282"/>
      <c r="AO122" s="83"/>
      <c r="AQ122" s="81"/>
      <c r="AR122" s="82"/>
      <c r="AS122" s="282"/>
      <c r="AT122" s="83"/>
      <c r="AV122" s="81"/>
      <c r="AW122" s="82"/>
      <c r="AX122" s="282"/>
      <c r="AY122" s="83"/>
      <c r="BA122" s="81"/>
      <c r="BB122" s="82"/>
      <c r="BC122" s="282"/>
      <c r="BD122" s="83"/>
      <c r="BF122" s="81"/>
      <c r="BG122" s="82"/>
      <c r="BH122" s="282"/>
      <c r="BI122" s="83"/>
      <c r="BK122" s="81"/>
      <c r="BL122" s="82"/>
      <c r="BM122" s="282"/>
      <c r="BN122" s="83"/>
      <c r="BP122" s="81"/>
      <c r="BQ122" s="82"/>
      <c r="BR122" s="282"/>
      <c r="BS122" s="83"/>
      <c r="BU122" s="81"/>
      <c r="BV122" s="82"/>
      <c r="BW122" s="282"/>
      <c r="BX122" s="83"/>
      <c r="BZ122" s="81"/>
      <c r="CA122" s="82"/>
      <c r="CB122" s="282"/>
      <c r="CC122" s="83"/>
      <c r="CE122" s="81"/>
      <c r="CF122" s="82"/>
      <c r="CG122" s="282"/>
      <c r="CH122" s="83"/>
      <c r="CJ122" s="81"/>
      <c r="CK122" s="82"/>
      <c r="CL122" s="282"/>
      <c r="CM122" s="83"/>
      <c r="CO122" s="81"/>
      <c r="CP122" s="82"/>
      <c r="CQ122" s="282"/>
      <c r="CR122" s="83"/>
      <c r="CT122" s="81"/>
      <c r="CU122" s="82"/>
      <c r="CV122" s="282"/>
      <c r="CW122" s="83"/>
      <c r="CY122" s="81"/>
      <c r="CZ122" s="82"/>
      <c r="DA122" s="282"/>
      <c r="DB122" s="83"/>
      <c r="DD122" s="81"/>
      <c r="DE122" s="82"/>
      <c r="DF122" s="282"/>
      <c r="DG122" s="83"/>
      <c r="DI122" s="81"/>
      <c r="DJ122" s="82"/>
      <c r="DK122" s="282"/>
      <c r="DL122" s="83"/>
      <c r="DN122" s="81"/>
      <c r="DO122" s="82"/>
      <c r="DP122" s="282"/>
      <c r="DQ122" s="83"/>
      <c r="DS122" s="605" t="s">
        <v>12</v>
      </c>
      <c r="DT122" s="606"/>
      <c r="DU122" s="605" t="s">
        <v>13</v>
      </c>
      <c r="DV122" s="606"/>
      <c r="DW122" s="603" t="s">
        <v>14</v>
      </c>
      <c r="DX122" s="604"/>
    </row>
    <row r="123" spans="1:129" ht="15" thickBot="1" x14ac:dyDescent="0.35">
      <c r="H123" s="2"/>
      <c r="I123" s="2"/>
      <c r="K123" s="2"/>
      <c r="M123" s="30" t="s">
        <v>15</v>
      </c>
      <c r="N123" s="211" t="s">
        <v>16</v>
      </c>
      <c r="O123" s="31" t="s">
        <v>17</v>
      </c>
      <c r="P123" s="32" t="s">
        <v>18</v>
      </c>
      <c r="Q123" s="22"/>
      <c r="R123" s="30" t="s">
        <v>15</v>
      </c>
      <c r="S123" s="31" t="s">
        <v>16</v>
      </c>
      <c r="T123" s="31" t="s">
        <v>17</v>
      </c>
      <c r="U123" s="32" t="s">
        <v>18</v>
      </c>
      <c r="V123" s="22"/>
      <c r="W123" s="30" t="s">
        <v>15</v>
      </c>
      <c r="X123" s="31" t="s">
        <v>16</v>
      </c>
      <c r="Y123" s="31" t="s">
        <v>17</v>
      </c>
      <c r="Z123" s="32" t="s">
        <v>18</v>
      </c>
      <c r="AA123" s="23"/>
      <c r="AB123" s="30" t="s">
        <v>15</v>
      </c>
      <c r="AC123" s="31" t="s">
        <v>16</v>
      </c>
      <c r="AD123" s="31" t="s">
        <v>17</v>
      </c>
      <c r="AE123" s="32" t="s">
        <v>18</v>
      </c>
      <c r="AG123" s="30" t="s">
        <v>15</v>
      </c>
      <c r="AH123" s="31" t="s">
        <v>16</v>
      </c>
      <c r="AI123" s="31" t="s">
        <v>17</v>
      </c>
      <c r="AJ123" s="32" t="s">
        <v>18</v>
      </c>
      <c r="AL123" s="30" t="s">
        <v>15</v>
      </c>
      <c r="AM123" s="31" t="s">
        <v>16</v>
      </c>
      <c r="AN123" s="31" t="s">
        <v>17</v>
      </c>
      <c r="AO123" s="32" t="s">
        <v>18</v>
      </c>
      <c r="AQ123" s="30" t="s">
        <v>15</v>
      </c>
      <c r="AR123" s="31" t="s">
        <v>16</v>
      </c>
      <c r="AS123" s="31" t="s">
        <v>17</v>
      </c>
      <c r="AT123" s="32" t="s">
        <v>18</v>
      </c>
      <c r="AV123" s="30" t="s">
        <v>15</v>
      </c>
      <c r="AW123" s="31" t="s">
        <v>16</v>
      </c>
      <c r="AX123" s="31" t="s">
        <v>17</v>
      </c>
      <c r="AY123" s="32" t="s">
        <v>18</v>
      </c>
      <c r="BA123" s="30" t="s">
        <v>15</v>
      </c>
      <c r="BB123" s="31" t="s">
        <v>16</v>
      </c>
      <c r="BC123" s="31" t="s">
        <v>17</v>
      </c>
      <c r="BD123" s="32" t="s">
        <v>18</v>
      </c>
      <c r="BF123" s="30" t="s">
        <v>15</v>
      </c>
      <c r="BG123" s="31" t="s">
        <v>16</v>
      </c>
      <c r="BH123" s="31" t="s">
        <v>17</v>
      </c>
      <c r="BI123" s="32" t="s">
        <v>18</v>
      </c>
      <c r="BK123" s="30" t="s">
        <v>15</v>
      </c>
      <c r="BL123" s="31" t="s">
        <v>16</v>
      </c>
      <c r="BM123" s="31" t="s">
        <v>17</v>
      </c>
      <c r="BN123" s="32" t="s">
        <v>18</v>
      </c>
      <c r="BP123" s="30" t="s">
        <v>15</v>
      </c>
      <c r="BQ123" s="31" t="s">
        <v>16</v>
      </c>
      <c r="BR123" s="31" t="s">
        <v>17</v>
      </c>
      <c r="BS123" s="32" t="s">
        <v>18</v>
      </c>
      <c r="BU123" s="30" t="s">
        <v>15</v>
      </c>
      <c r="BV123" s="31" t="s">
        <v>16</v>
      </c>
      <c r="BW123" s="31" t="s">
        <v>17</v>
      </c>
      <c r="BX123" s="32" t="s">
        <v>18</v>
      </c>
      <c r="BZ123" s="30" t="s">
        <v>15</v>
      </c>
      <c r="CA123" s="31" t="s">
        <v>16</v>
      </c>
      <c r="CB123" s="31" t="s">
        <v>17</v>
      </c>
      <c r="CC123" s="32" t="s">
        <v>18</v>
      </c>
      <c r="CE123" s="30" t="s">
        <v>15</v>
      </c>
      <c r="CF123" s="31" t="s">
        <v>16</v>
      </c>
      <c r="CG123" s="31" t="s">
        <v>17</v>
      </c>
      <c r="CH123" s="32" t="s">
        <v>18</v>
      </c>
      <c r="CJ123" s="30" t="s">
        <v>15</v>
      </c>
      <c r="CK123" s="31" t="s">
        <v>16</v>
      </c>
      <c r="CL123" s="31" t="s">
        <v>17</v>
      </c>
      <c r="CM123" s="32" t="s">
        <v>18</v>
      </c>
      <c r="CO123" s="30" t="s">
        <v>15</v>
      </c>
      <c r="CP123" s="31" t="s">
        <v>16</v>
      </c>
      <c r="CQ123" s="31" t="s">
        <v>17</v>
      </c>
      <c r="CR123" s="32" t="s">
        <v>18</v>
      </c>
      <c r="CT123" s="30" t="s">
        <v>15</v>
      </c>
      <c r="CU123" s="31" t="s">
        <v>16</v>
      </c>
      <c r="CV123" s="31" t="s">
        <v>17</v>
      </c>
      <c r="CW123" s="32" t="s">
        <v>18</v>
      </c>
      <c r="CY123" s="30" t="s">
        <v>15</v>
      </c>
      <c r="CZ123" s="31" t="s">
        <v>16</v>
      </c>
      <c r="DA123" s="31" t="s">
        <v>17</v>
      </c>
      <c r="DB123" s="32" t="s">
        <v>18</v>
      </c>
      <c r="DD123" s="30" t="s">
        <v>15</v>
      </c>
      <c r="DE123" s="31" t="s">
        <v>16</v>
      </c>
      <c r="DF123" s="31" t="s">
        <v>17</v>
      </c>
      <c r="DG123" s="32" t="s">
        <v>18</v>
      </c>
      <c r="DI123" s="30" t="s">
        <v>15</v>
      </c>
      <c r="DJ123" s="31" t="s">
        <v>16</v>
      </c>
      <c r="DK123" s="31" t="s">
        <v>17</v>
      </c>
      <c r="DL123" s="32" t="s">
        <v>18</v>
      </c>
      <c r="DN123" s="30" t="s">
        <v>15</v>
      </c>
      <c r="DO123" s="31" t="s">
        <v>16</v>
      </c>
      <c r="DP123" s="31" t="s">
        <v>17</v>
      </c>
      <c r="DQ123" s="32" t="s">
        <v>18</v>
      </c>
      <c r="DS123" s="250" t="s">
        <v>17</v>
      </c>
      <c r="DT123" s="251" t="s">
        <v>18</v>
      </c>
      <c r="DU123" s="250" t="s">
        <v>17</v>
      </c>
      <c r="DV123" s="252" t="s">
        <v>18</v>
      </c>
      <c r="DW123" s="253" t="s">
        <v>17</v>
      </c>
      <c r="DX123" s="252" t="s">
        <v>18</v>
      </c>
    </row>
    <row r="124" spans="1:129" s="33" customFormat="1" ht="27" customHeight="1" thickBot="1" x14ac:dyDescent="0.35">
      <c r="B124" s="254" t="s">
        <v>79</v>
      </c>
      <c r="C124" s="255" t="s">
        <v>55</v>
      </c>
      <c r="D124" s="283" t="s">
        <v>21</v>
      </c>
      <c r="E124" s="257" t="s">
        <v>22</v>
      </c>
      <c r="F124" s="257"/>
      <c r="G124" s="257" t="s">
        <v>23</v>
      </c>
      <c r="H124" s="257" t="s">
        <v>24</v>
      </c>
      <c r="I124" s="257" t="s">
        <v>25</v>
      </c>
      <c r="J124" s="258" t="s">
        <v>26</v>
      </c>
      <c r="K124" s="259" t="s">
        <v>27</v>
      </c>
      <c r="M124" s="34"/>
      <c r="N124" s="212"/>
      <c r="O124" s="35"/>
      <c r="P124" s="36"/>
      <c r="Q124" s="37"/>
      <c r="R124" s="34"/>
      <c r="S124" s="35"/>
      <c r="T124" s="35"/>
      <c r="U124" s="36"/>
      <c r="V124" s="37"/>
      <c r="W124" s="34"/>
      <c r="X124" s="35"/>
      <c r="Y124" s="35"/>
      <c r="Z124" s="36"/>
      <c r="AA124" s="37"/>
      <c r="AB124" s="34"/>
      <c r="AC124" s="35"/>
      <c r="AD124" s="35"/>
      <c r="AE124" s="36"/>
      <c r="AG124" s="34"/>
      <c r="AH124" s="35"/>
      <c r="AI124" s="35"/>
      <c r="AJ124" s="36"/>
      <c r="AL124" s="34"/>
      <c r="AM124" s="35"/>
      <c r="AN124" s="35"/>
      <c r="AO124" s="36"/>
      <c r="AQ124" s="34"/>
      <c r="AR124" s="35"/>
      <c r="AS124" s="35"/>
      <c r="AT124" s="36"/>
      <c r="AV124" s="34"/>
      <c r="AW124" s="35"/>
      <c r="AX124" s="35"/>
      <c r="AY124" s="36"/>
      <c r="BA124" s="34"/>
      <c r="BB124" s="35"/>
      <c r="BC124" s="35"/>
      <c r="BD124" s="36"/>
      <c r="BF124" s="34"/>
      <c r="BG124" s="35"/>
      <c r="BH124" s="35"/>
      <c r="BI124" s="36"/>
      <c r="BK124" s="34"/>
      <c r="BL124" s="35"/>
      <c r="BM124" s="35"/>
      <c r="BN124" s="36"/>
      <c r="BP124" s="34"/>
      <c r="BQ124" s="35"/>
      <c r="BR124" s="35"/>
      <c r="BS124" s="36"/>
      <c r="BU124" s="34"/>
      <c r="BV124" s="35"/>
      <c r="BW124" s="35"/>
      <c r="BX124" s="36"/>
      <c r="BZ124" s="34"/>
      <c r="CA124" s="35"/>
      <c r="CB124" s="35"/>
      <c r="CC124" s="36"/>
      <c r="CE124" s="34"/>
      <c r="CF124" s="35"/>
      <c r="CG124" s="35"/>
      <c r="CH124" s="36"/>
      <c r="CJ124" s="34"/>
      <c r="CK124" s="35"/>
      <c r="CL124" s="35"/>
      <c r="CM124" s="36"/>
      <c r="CO124" s="34"/>
      <c r="CP124" s="35"/>
      <c r="CQ124" s="35"/>
      <c r="CR124" s="36"/>
      <c r="CT124" s="34"/>
      <c r="CU124" s="35"/>
      <c r="CV124" s="35"/>
      <c r="CW124" s="36"/>
      <c r="CY124" s="34"/>
      <c r="CZ124" s="35"/>
      <c r="DA124" s="35"/>
      <c r="DB124" s="36"/>
      <c r="DD124" s="34"/>
      <c r="DE124" s="35"/>
      <c r="DF124" s="35"/>
      <c r="DG124" s="36"/>
      <c r="DI124" s="34"/>
      <c r="DJ124" s="35"/>
      <c r="DK124" s="35"/>
      <c r="DL124" s="36"/>
      <c r="DN124" s="34"/>
      <c r="DO124" s="35"/>
      <c r="DP124" s="35"/>
      <c r="DQ124" s="36"/>
      <c r="DS124" s="34"/>
      <c r="DT124" s="36"/>
      <c r="DU124" s="38"/>
      <c r="DV124" s="36"/>
      <c r="DW124" s="38"/>
      <c r="DX124" s="39"/>
      <c r="DY124" s="309" t="str">
        <f>B124</f>
        <v>Drugs and supplies</v>
      </c>
    </row>
    <row r="125" spans="1:129" ht="19.5" customHeight="1" x14ac:dyDescent="0.3">
      <c r="B125" s="284" t="s">
        <v>80</v>
      </c>
      <c r="C125" s="261"/>
      <c r="D125" s="262"/>
      <c r="E125" s="263">
        <f>D125/$H$3</f>
        <v>0</v>
      </c>
      <c r="F125" s="263"/>
      <c r="G125" s="263"/>
      <c r="H125" s="264"/>
      <c r="I125" s="264"/>
      <c r="J125" s="265"/>
      <c r="K125" s="264"/>
      <c r="L125" s="266"/>
      <c r="M125" s="34"/>
      <c r="N125" s="212"/>
      <c r="O125" s="35"/>
      <c r="P125" s="36"/>
      <c r="Q125" s="37"/>
      <c r="R125" s="34"/>
      <c r="S125" s="35"/>
      <c r="T125" s="35"/>
      <c r="U125" s="36"/>
      <c r="V125" s="37"/>
      <c r="W125" s="34"/>
      <c r="X125" s="35"/>
      <c r="Y125" s="35"/>
      <c r="Z125" s="36"/>
      <c r="AA125" s="37"/>
      <c r="AB125" s="34"/>
      <c r="AC125" s="35"/>
      <c r="AD125" s="35"/>
      <c r="AE125" s="36"/>
      <c r="AG125" s="34"/>
      <c r="AH125" s="35"/>
      <c r="AI125" s="35"/>
      <c r="AJ125" s="36"/>
      <c r="AL125" s="34"/>
      <c r="AM125" s="35"/>
      <c r="AN125" s="35"/>
      <c r="AO125" s="36"/>
      <c r="AQ125" s="34"/>
      <c r="AR125" s="35"/>
      <c r="AS125" s="35"/>
      <c r="AT125" s="36"/>
      <c r="AV125" s="34"/>
      <c r="AW125" s="35"/>
      <c r="AX125" s="35"/>
      <c r="AY125" s="36"/>
      <c r="BA125" s="34"/>
      <c r="BB125" s="35"/>
      <c r="BC125" s="35"/>
      <c r="BD125" s="36"/>
      <c r="BF125" s="34"/>
      <c r="BG125" s="35"/>
      <c r="BH125" s="35"/>
      <c r="BI125" s="36"/>
      <c r="BK125" s="34"/>
      <c r="BL125" s="35"/>
      <c r="BM125" s="35"/>
      <c r="BN125" s="36"/>
      <c r="BP125" s="34"/>
      <c r="BQ125" s="35"/>
      <c r="BR125" s="35"/>
      <c r="BS125" s="36"/>
      <c r="BU125" s="34"/>
      <c r="BV125" s="35"/>
      <c r="BW125" s="35"/>
      <c r="BX125" s="36"/>
      <c r="BZ125" s="34"/>
      <c r="CA125" s="35"/>
      <c r="CB125" s="35"/>
      <c r="CC125" s="36"/>
      <c r="CE125" s="34"/>
      <c r="CF125" s="35"/>
      <c r="CG125" s="35"/>
      <c r="CH125" s="36"/>
      <c r="CJ125" s="34"/>
      <c r="CK125" s="35"/>
      <c r="CL125" s="35"/>
      <c r="CM125" s="36"/>
      <c r="CO125" s="34"/>
      <c r="CP125" s="35"/>
      <c r="CQ125" s="35"/>
      <c r="CR125" s="36"/>
      <c r="CT125" s="34"/>
      <c r="CU125" s="35"/>
      <c r="CV125" s="35"/>
      <c r="CW125" s="36"/>
      <c r="CY125" s="34"/>
      <c r="CZ125" s="35"/>
      <c r="DA125" s="35"/>
      <c r="DB125" s="36"/>
      <c r="DD125" s="34"/>
      <c r="DE125" s="35"/>
      <c r="DF125" s="35"/>
      <c r="DG125" s="36"/>
      <c r="DI125" s="34"/>
      <c r="DJ125" s="35"/>
      <c r="DK125" s="35"/>
      <c r="DL125" s="36"/>
      <c r="DN125" s="34"/>
      <c r="DO125" s="35"/>
      <c r="DP125" s="35"/>
      <c r="DQ125" s="36"/>
      <c r="DS125" s="51">
        <f t="shared" ref="DS125:DS141" si="291">O125+T125+Y125+AD125+AI125+AN125+AS125+AX125+BC125+BH125+BM125+BR125+BW125+CB125+CG125+CL125+CQ125+CV125+DA125+DF125+DK125+DP125</f>
        <v>0</v>
      </c>
      <c r="DT125" s="43">
        <f>+DS125/$H$3</f>
        <v>0</v>
      </c>
      <c r="DU125" s="45">
        <v>0</v>
      </c>
      <c r="DV125" s="43">
        <f>+DU125/$H$3</f>
        <v>0</v>
      </c>
      <c r="DW125" s="45">
        <f>+DS125+DU125</f>
        <v>0</v>
      </c>
      <c r="DX125" s="52">
        <f>+DT125+DV125</f>
        <v>0</v>
      </c>
      <c r="DY125" s="456" t="str">
        <f>B125</f>
        <v>Lab supplies</v>
      </c>
    </row>
    <row r="126" spans="1:129" ht="18" customHeight="1" x14ac:dyDescent="0.3">
      <c r="B126" s="72" t="s">
        <v>81</v>
      </c>
      <c r="C126" s="261" t="s">
        <v>82</v>
      </c>
      <c r="D126" s="239">
        <f>E126*$H$3</f>
        <v>14250</v>
      </c>
      <c r="E126" s="263">
        <v>375</v>
      </c>
      <c r="F126" s="263"/>
      <c r="G126" s="263" t="s">
        <v>31</v>
      </c>
      <c r="H126" s="267"/>
      <c r="I126" s="267" t="s">
        <v>32</v>
      </c>
      <c r="J126" s="265">
        <v>1</v>
      </c>
      <c r="K126" s="264" t="s">
        <v>83</v>
      </c>
      <c r="L126" s="266"/>
      <c r="M126" s="41">
        <v>0</v>
      </c>
      <c r="N126" s="213">
        <v>12</v>
      </c>
      <c r="O126" s="8">
        <f>$D126*M126*N126</f>
        <v>0</v>
      </c>
      <c r="P126" s="43">
        <f>O126/$H$3</f>
        <v>0</v>
      </c>
      <c r="R126" s="44">
        <f>M126</f>
        <v>0</v>
      </c>
      <c r="S126" s="201">
        <f>N126</f>
        <v>12</v>
      </c>
      <c r="T126" s="8">
        <f>$D126*R126*S126</f>
        <v>0</v>
      </c>
      <c r="U126" s="43">
        <f>T126/$H$3</f>
        <v>0</v>
      </c>
      <c r="W126" s="44">
        <f>R126</f>
        <v>0</v>
      </c>
      <c r="X126" s="201">
        <f>S126</f>
        <v>12</v>
      </c>
      <c r="Y126" s="8">
        <f>$D126*W126*X126</f>
        <v>0</v>
      </c>
      <c r="Z126" s="43">
        <f>Y126/$H$3</f>
        <v>0</v>
      </c>
      <c r="AB126" s="44">
        <f>W126</f>
        <v>0</v>
      </c>
      <c r="AC126" s="201">
        <f>X126</f>
        <v>12</v>
      </c>
      <c r="AD126" s="8">
        <f>$D126*AB126*AC126</f>
        <v>0</v>
      </c>
      <c r="AE126" s="43">
        <f>AD126/$H$3</f>
        <v>0</v>
      </c>
      <c r="AG126" s="44">
        <f>AB126</f>
        <v>0</v>
      </c>
      <c r="AH126" s="201">
        <f>AC126</f>
        <v>12</v>
      </c>
      <c r="AI126" s="8">
        <f>$D126*AG126*AH126</f>
        <v>0</v>
      </c>
      <c r="AJ126" s="43">
        <f>AI126/$H$3</f>
        <v>0</v>
      </c>
      <c r="AL126" s="44">
        <f>AG126</f>
        <v>0</v>
      </c>
      <c r="AM126" s="201">
        <f>AH126</f>
        <v>12</v>
      </c>
      <c r="AN126" s="8">
        <f>$D126*AL126*AM126</f>
        <v>0</v>
      </c>
      <c r="AO126" s="43">
        <f>AN126/$H$3</f>
        <v>0</v>
      </c>
      <c r="AQ126" s="44">
        <f>AL126</f>
        <v>0</v>
      </c>
      <c r="AR126" s="201">
        <f>AM126</f>
        <v>12</v>
      </c>
      <c r="AS126" s="8">
        <f>$D126*AQ126*AR126</f>
        <v>0</v>
      </c>
      <c r="AT126" s="43">
        <f>AS126/$H$3</f>
        <v>0</v>
      </c>
      <c r="AV126" s="44">
        <f>AQ126</f>
        <v>0</v>
      </c>
      <c r="AW126" s="201">
        <f>AR126</f>
        <v>12</v>
      </c>
      <c r="AX126" s="8">
        <f>$D126*AV126*AW126</f>
        <v>0</v>
      </c>
      <c r="AY126" s="43">
        <f>AX126/$H$3</f>
        <v>0</v>
      </c>
      <c r="BA126" s="44">
        <f>AV126</f>
        <v>0</v>
      </c>
      <c r="BB126" s="201">
        <f>AW126</f>
        <v>12</v>
      </c>
      <c r="BC126" s="8">
        <f>$D126*BA126*BB126</f>
        <v>0</v>
      </c>
      <c r="BD126" s="43">
        <f>BC126/$H$3</f>
        <v>0</v>
      </c>
      <c r="BF126" s="44">
        <f>BA126</f>
        <v>0</v>
      </c>
      <c r="BG126" s="201">
        <f>BB126</f>
        <v>12</v>
      </c>
      <c r="BH126" s="8">
        <f>$D126*BF126*BG126</f>
        <v>0</v>
      </c>
      <c r="BI126" s="43">
        <f>BH126/$H$3</f>
        <v>0</v>
      </c>
      <c r="BK126" s="44">
        <f>BF126</f>
        <v>0</v>
      </c>
      <c r="BL126" s="201">
        <f>BG126</f>
        <v>12</v>
      </c>
      <c r="BM126" s="8">
        <f>$D126*BK126*BL126</f>
        <v>0</v>
      </c>
      <c r="BN126" s="43">
        <f>BM126/$H$3</f>
        <v>0</v>
      </c>
      <c r="BP126" s="44">
        <f>BK126</f>
        <v>0</v>
      </c>
      <c r="BQ126" s="201">
        <f>BL126</f>
        <v>12</v>
      </c>
      <c r="BR126" s="8">
        <f>$D126*BP126*BQ126</f>
        <v>0</v>
      </c>
      <c r="BS126" s="43">
        <f>BR126/$H$3</f>
        <v>0</v>
      </c>
      <c r="BU126" s="44">
        <f>BP126</f>
        <v>0</v>
      </c>
      <c r="BV126" s="201">
        <f>BQ126</f>
        <v>12</v>
      </c>
      <c r="BW126" s="8">
        <f>$D126*BU126*BV126</f>
        <v>0</v>
      </c>
      <c r="BX126" s="43">
        <f>BW126/$H$3</f>
        <v>0</v>
      </c>
      <c r="BZ126" s="44">
        <f>BU126</f>
        <v>0</v>
      </c>
      <c r="CA126" s="201">
        <f>BV126</f>
        <v>12</v>
      </c>
      <c r="CB126" s="8">
        <f>$D126*BZ126*CA126</f>
        <v>0</v>
      </c>
      <c r="CC126" s="43">
        <f>CB126/$H$3</f>
        <v>0</v>
      </c>
      <c r="CE126" s="44">
        <f>BZ126</f>
        <v>0</v>
      </c>
      <c r="CF126" s="201">
        <f>CA126</f>
        <v>12</v>
      </c>
      <c r="CG126" s="8">
        <f>$D126*CE126*CF126</f>
        <v>0</v>
      </c>
      <c r="CH126" s="43">
        <f>CG126/$H$3</f>
        <v>0</v>
      </c>
      <c r="CJ126" s="44">
        <f>CE126</f>
        <v>0</v>
      </c>
      <c r="CK126" s="201">
        <f>CF126</f>
        <v>12</v>
      </c>
      <c r="CL126" s="8">
        <f>$D126*CJ126*CK126</f>
        <v>0</v>
      </c>
      <c r="CM126" s="43">
        <f>CL126/$H$3</f>
        <v>0</v>
      </c>
      <c r="CO126" s="44">
        <f>CJ126</f>
        <v>0</v>
      </c>
      <c r="CP126" s="201">
        <f>CK126</f>
        <v>12</v>
      </c>
      <c r="CQ126" s="8">
        <f>$D126*CO126*CP126</f>
        <v>0</v>
      </c>
      <c r="CR126" s="43">
        <f>CQ126/$H$3</f>
        <v>0</v>
      </c>
      <c r="CT126" s="44">
        <f>CO126</f>
        <v>0</v>
      </c>
      <c r="CU126" s="201">
        <f>CP126</f>
        <v>12</v>
      </c>
      <c r="CV126" s="8">
        <f>$D126*CT126*CU126</f>
        <v>0</v>
      </c>
      <c r="CW126" s="43">
        <f>CV126/$H$3</f>
        <v>0</v>
      </c>
      <c r="CY126" s="44">
        <f>CT126</f>
        <v>0</v>
      </c>
      <c r="CZ126" s="201">
        <f>CU126</f>
        <v>12</v>
      </c>
      <c r="DA126" s="8">
        <f>$D126*CY126*CZ126</f>
        <v>0</v>
      </c>
      <c r="DB126" s="43">
        <f>DA126/$H$3</f>
        <v>0</v>
      </c>
      <c r="DD126" s="44">
        <f>CY126</f>
        <v>0</v>
      </c>
      <c r="DE126" s="201">
        <f>CZ126</f>
        <v>12</v>
      </c>
      <c r="DF126" s="8">
        <f>$D126*DD126*DE126</f>
        <v>0</v>
      </c>
      <c r="DG126" s="43">
        <f>DF126/$H$3</f>
        <v>0</v>
      </c>
      <c r="DI126" s="44">
        <f>DD126</f>
        <v>0</v>
      </c>
      <c r="DJ126" s="201">
        <f>DE126</f>
        <v>12</v>
      </c>
      <c r="DK126" s="8">
        <f>$D126*DI126*DJ126</f>
        <v>0</v>
      </c>
      <c r="DL126" s="43">
        <f>DK126/$H$3</f>
        <v>0</v>
      </c>
      <c r="DN126" s="44">
        <f>DI126</f>
        <v>0</v>
      </c>
      <c r="DO126" s="201">
        <f>DJ126</f>
        <v>12</v>
      </c>
      <c r="DP126" s="8">
        <f>$D126*DN126*DO126</f>
        <v>0</v>
      </c>
      <c r="DQ126" s="43">
        <f>DP126/$H$3</f>
        <v>0</v>
      </c>
      <c r="DS126" s="51">
        <f t="shared" si="291"/>
        <v>0</v>
      </c>
      <c r="DT126" s="50">
        <f t="shared" ref="DT126:DT127" si="292">+DS126/$H$3</f>
        <v>0</v>
      </c>
      <c r="DU126" s="51">
        <v>0</v>
      </c>
      <c r="DV126" s="50">
        <f t="shared" ref="DV126:DV141" si="293">+DU126/$H$3</f>
        <v>0</v>
      </c>
      <c r="DW126" s="51">
        <f t="shared" ref="DW126:DW141" si="294">+DS126+DU126</f>
        <v>0</v>
      </c>
      <c r="DX126" s="52">
        <f t="shared" ref="DX126:DX141" si="295">+DT126+DV126</f>
        <v>0</v>
      </c>
      <c r="DY126" s="457" t="str">
        <f>B126</f>
        <v>General lab consumables (silica, cotton wool, gloves, tape, tubes)</v>
      </c>
    </row>
    <row r="127" spans="1:129" ht="30" customHeight="1" x14ac:dyDescent="0.3">
      <c r="B127" s="1" t="s">
        <v>84</v>
      </c>
      <c r="C127" s="261" t="s">
        <v>85</v>
      </c>
      <c r="D127" s="239">
        <f>E127*$H$3</f>
        <v>950</v>
      </c>
      <c r="E127" s="263">
        <v>25</v>
      </c>
      <c r="F127" s="263"/>
      <c r="G127" s="263" t="s">
        <v>31</v>
      </c>
      <c r="H127" s="267"/>
      <c r="I127" s="267" t="s">
        <v>32</v>
      </c>
      <c r="J127" s="265"/>
      <c r="K127" s="264"/>
      <c r="L127" s="266"/>
      <c r="M127" s="49">
        <v>0</v>
      </c>
      <c r="N127" s="214">
        <v>1</v>
      </c>
      <c r="O127" s="8">
        <f t="shared" ref="O127:O142" si="296">$D127*M127*N127</f>
        <v>0</v>
      </c>
      <c r="P127" s="50">
        <f>O127/$H$3</f>
        <v>0</v>
      </c>
      <c r="R127" s="44">
        <f t="shared" ref="R127:R142" si="297">M127</f>
        <v>0</v>
      </c>
      <c r="S127" s="201">
        <f t="shared" ref="S127:S142" si="298">N127</f>
        <v>1</v>
      </c>
      <c r="T127" s="8">
        <f t="shared" ref="T127:T142" si="299">$D127*R127*S127</f>
        <v>0</v>
      </c>
      <c r="U127" s="50">
        <f>T127/$H$3</f>
        <v>0</v>
      </c>
      <c r="W127" s="44">
        <f t="shared" ref="W127:W142" si="300">R127</f>
        <v>0</v>
      </c>
      <c r="X127" s="201">
        <f t="shared" ref="X127:X142" si="301">S127</f>
        <v>1</v>
      </c>
      <c r="Y127" s="8">
        <f t="shared" ref="Y127:Y142" si="302">$D127*W127*X127</f>
        <v>0</v>
      </c>
      <c r="Z127" s="50">
        <f>Y127/$H$3</f>
        <v>0</v>
      </c>
      <c r="AB127" s="44">
        <f t="shared" ref="AB127:AB142" si="303">W127</f>
        <v>0</v>
      </c>
      <c r="AC127" s="201">
        <f t="shared" ref="AC127:AC142" si="304">X127</f>
        <v>1</v>
      </c>
      <c r="AD127" s="8">
        <f t="shared" ref="AD127:AD142" si="305">$D127*AB127*AC127</f>
        <v>0</v>
      </c>
      <c r="AE127" s="50">
        <f>AD127/$H$3</f>
        <v>0</v>
      </c>
      <c r="AG127" s="44">
        <f t="shared" ref="AG127:AG142" si="306">AB127</f>
        <v>0</v>
      </c>
      <c r="AH127" s="201">
        <f t="shared" ref="AH127:AH142" si="307">AC127</f>
        <v>1</v>
      </c>
      <c r="AI127" s="8">
        <f t="shared" ref="AI127:AI142" si="308">$D127*AG127*AH127</f>
        <v>0</v>
      </c>
      <c r="AJ127" s="50">
        <f>AI127/$H$3</f>
        <v>0</v>
      </c>
      <c r="AL127" s="44">
        <f t="shared" ref="AL127:AL142" si="309">AG127</f>
        <v>0</v>
      </c>
      <c r="AM127" s="201">
        <f t="shared" ref="AM127:AM142" si="310">AH127</f>
        <v>1</v>
      </c>
      <c r="AN127" s="8">
        <f t="shared" ref="AN127:AN142" si="311">$D127*AL127*AM127</f>
        <v>0</v>
      </c>
      <c r="AO127" s="50">
        <f>AN127/$H$3</f>
        <v>0</v>
      </c>
      <c r="AQ127" s="44">
        <f t="shared" ref="AQ127:AQ142" si="312">AL127</f>
        <v>0</v>
      </c>
      <c r="AR127" s="201">
        <f t="shared" ref="AR127:AR142" si="313">AM127</f>
        <v>1</v>
      </c>
      <c r="AS127" s="8">
        <f t="shared" ref="AS127:AS142" si="314">$D127*AQ127*AR127</f>
        <v>0</v>
      </c>
      <c r="AT127" s="50">
        <f>AS127/$H$3</f>
        <v>0</v>
      </c>
      <c r="AV127" s="44">
        <f t="shared" ref="AV127:AV142" si="315">AQ127</f>
        <v>0</v>
      </c>
      <c r="AW127" s="201">
        <f t="shared" ref="AW127:AW142" si="316">AR127</f>
        <v>1</v>
      </c>
      <c r="AX127" s="8">
        <f t="shared" ref="AX127:AX142" si="317">$D127*AV127*AW127</f>
        <v>0</v>
      </c>
      <c r="AY127" s="50">
        <f>AX127/$H$3</f>
        <v>0</v>
      </c>
      <c r="BA127" s="44">
        <f t="shared" ref="BA127:BA142" si="318">AV127</f>
        <v>0</v>
      </c>
      <c r="BB127" s="201">
        <f t="shared" ref="BB127:BB142" si="319">AW127</f>
        <v>1</v>
      </c>
      <c r="BC127" s="8">
        <f t="shared" ref="BC127:BC142" si="320">$D127*BA127*BB127</f>
        <v>0</v>
      </c>
      <c r="BD127" s="50">
        <f>BC127/$H$3</f>
        <v>0</v>
      </c>
      <c r="BF127" s="44">
        <f t="shared" ref="BF127:BF142" si="321">BA127</f>
        <v>0</v>
      </c>
      <c r="BG127" s="201">
        <f t="shared" ref="BG127:BG142" si="322">BB127</f>
        <v>1</v>
      </c>
      <c r="BH127" s="8">
        <f t="shared" ref="BH127:BH142" si="323">$D127*BF127*BG127</f>
        <v>0</v>
      </c>
      <c r="BI127" s="50">
        <f>BH127/$H$3</f>
        <v>0</v>
      </c>
      <c r="BK127" s="44">
        <f t="shared" ref="BK127:BK142" si="324">BF127</f>
        <v>0</v>
      </c>
      <c r="BL127" s="201">
        <f t="shared" ref="BL127:BL142" si="325">BG127</f>
        <v>1</v>
      </c>
      <c r="BM127" s="8">
        <f t="shared" ref="BM127:BM142" si="326">$D127*BK127*BL127</f>
        <v>0</v>
      </c>
      <c r="BN127" s="50">
        <f>BM127/$H$3</f>
        <v>0</v>
      </c>
      <c r="BP127" s="44">
        <f t="shared" ref="BP127:BP142" si="327">BK127</f>
        <v>0</v>
      </c>
      <c r="BQ127" s="201">
        <f t="shared" ref="BQ127:BQ142" si="328">BL127</f>
        <v>1</v>
      </c>
      <c r="BR127" s="8">
        <f t="shared" ref="BR127:BR142" si="329">$D127*BP127*BQ127</f>
        <v>0</v>
      </c>
      <c r="BS127" s="50">
        <f>BR127/$H$3</f>
        <v>0</v>
      </c>
      <c r="BU127" s="44">
        <f t="shared" ref="BU127:BU142" si="330">BP127</f>
        <v>0</v>
      </c>
      <c r="BV127" s="201">
        <f t="shared" ref="BV127:BV142" si="331">BQ127</f>
        <v>1</v>
      </c>
      <c r="BW127" s="8">
        <f t="shared" ref="BW127:BW142" si="332">$D127*BU127*BV127</f>
        <v>0</v>
      </c>
      <c r="BX127" s="50">
        <f>BW127/$H$3</f>
        <v>0</v>
      </c>
      <c r="BZ127" s="44">
        <f t="shared" ref="BZ127:BZ142" si="333">BU127</f>
        <v>0</v>
      </c>
      <c r="CA127" s="201">
        <f t="shared" ref="CA127:CA142" si="334">BV127</f>
        <v>1</v>
      </c>
      <c r="CB127" s="8">
        <f t="shared" ref="CB127:CB142" si="335">$D127*BZ127*CA127</f>
        <v>0</v>
      </c>
      <c r="CC127" s="50">
        <f>CB127/$H$3</f>
        <v>0</v>
      </c>
      <c r="CE127" s="44">
        <f t="shared" ref="CE127:CE142" si="336">BZ127</f>
        <v>0</v>
      </c>
      <c r="CF127" s="201">
        <f t="shared" ref="CF127:CF142" si="337">CA127</f>
        <v>1</v>
      </c>
      <c r="CG127" s="8">
        <f t="shared" ref="CG127:CG142" si="338">$D127*CE127*CF127</f>
        <v>0</v>
      </c>
      <c r="CH127" s="50">
        <f>CG127/$H$3</f>
        <v>0</v>
      </c>
      <c r="CJ127" s="44">
        <f t="shared" ref="CJ127:CJ142" si="339">CE127</f>
        <v>0</v>
      </c>
      <c r="CK127" s="201">
        <f t="shared" ref="CK127:CK142" si="340">CF127</f>
        <v>1</v>
      </c>
      <c r="CL127" s="8">
        <f t="shared" ref="CL127:CL142" si="341">$D127*CJ127*CK127</f>
        <v>0</v>
      </c>
      <c r="CM127" s="50">
        <f>CL127/$H$3</f>
        <v>0</v>
      </c>
      <c r="CO127" s="44">
        <f t="shared" ref="CO127:CO142" si="342">CJ127</f>
        <v>0</v>
      </c>
      <c r="CP127" s="201">
        <f t="shared" ref="CP127:CP142" si="343">CK127</f>
        <v>1</v>
      </c>
      <c r="CQ127" s="8">
        <f t="shared" ref="CQ127:CQ142" si="344">$D127*CO127*CP127</f>
        <v>0</v>
      </c>
      <c r="CR127" s="50">
        <f>CQ127/$H$3</f>
        <v>0</v>
      </c>
      <c r="CT127" s="44">
        <f t="shared" ref="CT127:CT142" si="345">CO127</f>
        <v>0</v>
      </c>
      <c r="CU127" s="201">
        <f t="shared" ref="CU127:CU142" si="346">CP127</f>
        <v>1</v>
      </c>
      <c r="CV127" s="8">
        <f t="shared" ref="CV127:CV142" si="347">$D127*CT127*CU127</f>
        <v>0</v>
      </c>
      <c r="CW127" s="50">
        <f>CV127/$H$3</f>
        <v>0</v>
      </c>
      <c r="CY127" s="44">
        <f t="shared" ref="CY127:CY142" si="348">CT127</f>
        <v>0</v>
      </c>
      <c r="CZ127" s="201">
        <f t="shared" ref="CZ127:CZ142" si="349">CU127</f>
        <v>1</v>
      </c>
      <c r="DA127" s="8">
        <f t="shared" ref="DA127:DA142" si="350">$D127*CY127*CZ127</f>
        <v>0</v>
      </c>
      <c r="DB127" s="50">
        <f>DA127/$H$3</f>
        <v>0</v>
      </c>
      <c r="DD127" s="44">
        <f t="shared" ref="DD127:DD142" si="351">CY127</f>
        <v>0</v>
      </c>
      <c r="DE127" s="201">
        <f t="shared" ref="DE127:DE142" si="352">CZ127</f>
        <v>1</v>
      </c>
      <c r="DF127" s="8">
        <f t="shared" ref="DF127:DF142" si="353">$D127*DD127*DE127</f>
        <v>0</v>
      </c>
      <c r="DG127" s="50">
        <f>DF127/$H$3</f>
        <v>0</v>
      </c>
      <c r="DI127" s="44">
        <f t="shared" ref="DI127:DI142" si="354">DD127</f>
        <v>0</v>
      </c>
      <c r="DJ127" s="201">
        <f t="shared" ref="DJ127:DJ142" si="355">DE127</f>
        <v>1</v>
      </c>
      <c r="DK127" s="8">
        <f t="shared" ref="DK127:DK142" si="356">$D127*DI127*DJ127</f>
        <v>0</v>
      </c>
      <c r="DL127" s="50">
        <f>DK127/$H$3</f>
        <v>0</v>
      </c>
      <c r="DN127" s="44">
        <f t="shared" ref="DN127:DN142" si="357">DI127</f>
        <v>0</v>
      </c>
      <c r="DO127" s="201">
        <f t="shared" ref="DO127:DO142" si="358">DJ127</f>
        <v>1</v>
      </c>
      <c r="DP127" s="8">
        <f t="shared" ref="DP127:DP142" si="359">$D127*DN127*DO127</f>
        <v>0</v>
      </c>
      <c r="DQ127" s="50">
        <f>DP127/$H$3</f>
        <v>0</v>
      </c>
      <c r="DS127" s="51">
        <f t="shared" si="291"/>
        <v>0</v>
      </c>
      <c r="DT127" s="50">
        <f t="shared" si="292"/>
        <v>0</v>
      </c>
      <c r="DU127" s="51">
        <v>0</v>
      </c>
      <c r="DV127" s="50">
        <f t="shared" si="293"/>
        <v>0</v>
      </c>
      <c r="DW127" s="51">
        <f t="shared" si="294"/>
        <v>0</v>
      </c>
      <c r="DX127" s="52">
        <f t="shared" si="295"/>
        <v>0</v>
      </c>
      <c r="DY127" s="457"/>
    </row>
    <row r="128" spans="1:129" ht="24" customHeight="1" x14ac:dyDescent="0.3">
      <c r="A128" s="6"/>
      <c r="B128" s="54" t="s">
        <v>86</v>
      </c>
      <c r="C128" s="54" t="s">
        <v>87</v>
      </c>
      <c r="D128" s="239">
        <f>E128*$H$3</f>
        <v>1330</v>
      </c>
      <c r="E128" s="263">
        <v>35</v>
      </c>
      <c r="F128" s="263"/>
      <c r="G128" s="263" t="s">
        <v>31</v>
      </c>
      <c r="H128" s="56"/>
      <c r="I128" s="56"/>
      <c r="J128" s="265"/>
      <c r="K128" s="264"/>
      <c r="L128" s="57"/>
      <c r="M128" s="49">
        <v>0</v>
      </c>
      <c r="N128" s="214">
        <v>1</v>
      </c>
      <c r="O128" s="8">
        <f t="shared" si="296"/>
        <v>0</v>
      </c>
      <c r="P128" s="50">
        <f t="shared" ref="P128:P142" si="360">O128/$H$3</f>
        <v>0</v>
      </c>
      <c r="R128" s="44">
        <f t="shared" si="297"/>
        <v>0</v>
      </c>
      <c r="S128" s="201">
        <f t="shared" si="298"/>
        <v>1</v>
      </c>
      <c r="T128" s="8">
        <f t="shared" si="299"/>
        <v>0</v>
      </c>
      <c r="U128" s="50">
        <f t="shared" ref="U128:U142" si="361">T128/$H$3</f>
        <v>0</v>
      </c>
      <c r="W128" s="44">
        <f t="shared" si="300"/>
        <v>0</v>
      </c>
      <c r="X128" s="201">
        <f t="shared" si="301"/>
        <v>1</v>
      </c>
      <c r="Y128" s="8">
        <f t="shared" si="302"/>
        <v>0</v>
      </c>
      <c r="Z128" s="50">
        <f t="shared" ref="Z128:Z142" si="362">Y128/$H$3</f>
        <v>0</v>
      </c>
      <c r="AB128" s="44">
        <f t="shared" si="303"/>
        <v>0</v>
      </c>
      <c r="AC128" s="201">
        <f t="shared" si="304"/>
        <v>1</v>
      </c>
      <c r="AD128" s="8">
        <f t="shared" si="305"/>
        <v>0</v>
      </c>
      <c r="AE128" s="50">
        <f t="shared" ref="AE128:AE142" si="363">AD128/$H$3</f>
        <v>0</v>
      </c>
      <c r="AG128" s="44">
        <f t="shared" si="306"/>
        <v>0</v>
      </c>
      <c r="AH128" s="201">
        <f t="shared" si="307"/>
        <v>1</v>
      </c>
      <c r="AI128" s="8">
        <f t="shared" si="308"/>
        <v>0</v>
      </c>
      <c r="AJ128" s="50">
        <f t="shared" ref="AJ128:AJ142" si="364">AI128/$H$3</f>
        <v>0</v>
      </c>
      <c r="AL128" s="44">
        <f t="shared" si="309"/>
        <v>0</v>
      </c>
      <c r="AM128" s="201">
        <f t="shared" si="310"/>
        <v>1</v>
      </c>
      <c r="AN128" s="8">
        <f t="shared" si="311"/>
        <v>0</v>
      </c>
      <c r="AO128" s="50">
        <f t="shared" ref="AO128:AO142" si="365">AN128/$H$3</f>
        <v>0</v>
      </c>
      <c r="AQ128" s="44">
        <f t="shared" si="312"/>
        <v>0</v>
      </c>
      <c r="AR128" s="201">
        <f t="shared" si="313"/>
        <v>1</v>
      </c>
      <c r="AS128" s="8">
        <f t="shared" si="314"/>
        <v>0</v>
      </c>
      <c r="AT128" s="50">
        <f t="shared" ref="AT128:AT142" si="366">AS128/$H$3</f>
        <v>0</v>
      </c>
      <c r="AV128" s="44">
        <f t="shared" si="315"/>
        <v>0</v>
      </c>
      <c r="AW128" s="201">
        <f t="shared" si="316"/>
        <v>1</v>
      </c>
      <c r="AX128" s="8">
        <f t="shared" si="317"/>
        <v>0</v>
      </c>
      <c r="AY128" s="50">
        <f t="shared" ref="AY128:AY142" si="367">AX128/$H$3</f>
        <v>0</v>
      </c>
      <c r="BA128" s="44">
        <f t="shared" si="318"/>
        <v>0</v>
      </c>
      <c r="BB128" s="201">
        <f t="shared" si="319"/>
        <v>1</v>
      </c>
      <c r="BC128" s="8">
        <f t="shared" si="320"/>
        <v>0</v>
      </c>
      <c r="BD128" s="50">
        <f t="shared" ref="BD128:BD142" si="368">BC128/$H$3</f>
        <v>0</v>
      </c>
      <c r="BF128" s="44">
        <f t="shared" si="321"/>
        <v>0</v>
      </c>
      <c r="BG128" s="201">
        <f t="shared" si="322"/>
        <v>1</v>
      </c>
      <c r="BH128" s="8">
        <f t="shared" si="323"/>
        <v>0</v>
      </c>
      <c r="BI128" s="50">
        <f t="shared" ref="BI128:BI142" si="369">BH128/$H$3</f>
        <v>0</v>
      </c>
      <c r="BK128" s="44">
        <f t="shared" si="324"/>
        <v>0</v>
      </c>
      <c r="BL128" s="201">
        <f t="shared" si="325"/>
        <v>1</v>
      </c>
      <c r="BM128" s="8">
        <f t="shared" si="326"/>
        <v>0</v>
      </c>
      <c r="BN128" s="50">
        <f t="shared" ref="BN128:BN142" si="370">BM128/$H$3</f>
        <v>0</v>
      </c>
      <c r="BP128" s="44">
        <f t="shared" si="327"/>
        <v>0</v>
      </c>
      <c r="BQ128" s="201">
        <f t="shared" si="328"/>
        <v>1</v>
      </c>
      <c r="BR128" s="8">
        <f t="shared" si="329"/>
        <v>0</v>
      </c>
      <c r="BS128" s="50">
        <f t="shared" ref="BS128:BS142" si="371">BR128/$H$3</f>
        <v>0</v>
      </c>
      <c r="BU128" s="44">
        <f t="shared" si="330"/>
        <v>0</v>
      </c>
      <c r="BV128" s="201">
        <f t="shared" si="331"/>
        <v>1</v>
      </c>
      <c r="BW128" s="8">
        <f t="shared" si="332"/>
        <v>0</v>
      </c>
      <c r="BX128" s="50">
        <f t="shared" ref="BX128:BX142" si="372">BW128/$H$3</f>
        <v>0</v>
      </c>
      <c r="BZ128" s="44">
        <f t="shared" si="333"/>
        <v>0</v>
      </c>
      <c r="CA128" s="201">
        <f t="shared" si="334"/>
        <v>1</v>
      </c>
      <c r="CB128" s="8">
        <f t="shared" si="335"/>
        <v>0</v>
      </c>
      <c r="CC128" s="50">
        <f t="shared" ref="CC128:CC142" si="373">CB128/$H$3</f>
        <v>0</v>
      </c>
      <c r="CE128" s="44">
        <f t="shared" si="336"/>
        <v>0</v>
      </c>
      <c r="CF128" s="201">
        <f t="shared" si="337"/>
        <v>1</v>
      </c>
      <c r="CG128" s="8">
        <f t="shared" si="338"/>
        <v>0</v>
      </c>
      <c r="CH128" s="50">
        <f t="shared" ref="CH128:CH142" si="374">CG128/$H$3</f>
        <v>0</v>
      </c>
      <c r="CJ128" s="44">
        <f t="shared" si="339"/>
        <v>0</v>
      </c>
      <c r="CK128" s="201">
        <f t="shared" si="340"/>
        <v>1</v>
      </c>
      <c r="CL128" s="8">
        <f t="shared" si="341"/>
        <v>0</v>
      </c>
      <c r="CM128" s="50">
        <f t="shared" ref="CM128:CM142" si="375">CL128/$H$3</f>
        <v>0</v>
      </c>
      <c r="CO128" s="44">
        <f t="shared" si="342"/>
        <v>0</v>
      </c>
      <c r="CP128" s="201">
        <f t="shared" si="343"/>
        <v>1</v>
      </c>
      <c r="CQ128" s="8">
        <f t="shared" si="344"/>
        <v>0</v>
      </c>
      <c r="CR128" s="50">
        <f t="shared" ref="CR128:CR142" si="376">CQ128/$H$3</f>
        <v>0</v>
      </c>
      <c r="CT128" s="44">
        <f t="shared" si="345"/>
        <v>0</v>
      </c>
      <c r="CU128" s="201">
        <f t="shared" si="346"/>
        <v>1</v>
      </c>
      <c r="CV128" s="8">
        <f t="shared" si="347"/>
        <v>0</v>
      </c>
      <c r="CW128" s="50">
        <f t="shared" ref="CW128:CW142" si="377">CV128/$H$3</f>
        <v>0</v>
      </c>
      <c r="CY128" s="44">
        <f t="shared" si="348"/>
        <v>0</v>
      </c>
      <c r="CZ128" s="201">
        <f t="shared" si="349"/>
        <v>1</v>
      </c>
      <c r="DA128" s="8">
        <f t="shared" si="350"/>
        <v>0</v>
      </c>
      <c r="DB128" s="50">
        <f t="shared" ref="DB128:DB142" si="378">DA128/$H$3</f>
        <v>0</v>
      </c>
      <c r="DD128" s="44">
        <f t="shared" si="351"/>
        <v>0</v>
      </c>
      <c r="DE128" s="201">
        <f t="shared" si="352"/>
        <v>1</v>
      </c>
      <c r="DF128" s="8">
        <f t="shared" si="353"/>
        <v>0</v>
      </c>
      <c r="DG128" s="50">
        <f t="shared" ref="DG128:DG142" si="379">DF128/$H$3</f>
        <v>0</v>
      </c>
      <c r="DI128" s="44">
        <f t="shared" si="354"/>
        <v>0</v>
      </c>
      <c r="DJ128" s="201">
        <f t="shared" si="355"/>
        <v>1</v>
      </c>
      <c r="DK128" s="8">
        <f t="shared" si="356"/>
        <v>0</v>
      </c>
      <c r="DL128" s="50">
        <f t="shared" ref="DL128:DL142" si="380">DK128/$H$3</f>
        <v>0</v>
      </c>
      <c r="DN128" s="44">
        <f t="shared" si="357"/>
        <v>0</v>
      </c>
      <c r="DO128" s="201">
        <f t="shared" si="358"/>
        <v>1</v>
      </c>
      <c r="DP128" s="8">
        <f t="shared" si="359"/>
        <v>0</v>
      </c>
      <c r="DQ128" s="50">
        <f t="shared" ref="DQ128:DQ142" si="381">DP128/$H$3</f>
        <v>0</v>
      </c>
      <c r="DS128" s="51">
        <f t="shared" si="291"/>
        <v>0</v>
      </c>
      <c r="DT128" s="50">
        <f>+DS128/$H$3</f>
        <v>0</v>
      </c>
      <c r="DU128" s="51">
        <v>0</v>
      </c>
      <c r="DV128" s="50">
        <f t="shared" si="293"/>
        <v>0</v>
      </c>
      <c r="DW128" s="51">
        <f t="shared" si="294"/>
        <v>0</v>
      </c>
      <c r="DX128" s="52">
        <f t="shared" si="295"/>
        <v>0</v>
      </c>
      <c r="DY128" s="457" t="str">
        <f t="shared" ref="DY128:DY141" si="382">B128</f>
        <v>ELISAS</v>
      </c>
    </row>
    <row r="129" spans="1:129" ht="27" customHeight="1" x14ac:dyDescent="0.3">
      <c r="B129" s="1" t="s">
        <v>88</v>
      </c>
      <c r="C129" s="261" t="s">
        <v>89</v>
      </c>
      <c r="D129" s="239">
        <f>E129*$H$3</f>
        <v>950</v>
      </c>
      <c r="E129" s="263">
        <v>25</v>
      </c>
      <c r="F129" s="263"/>
      <c r="G129" s="263" t="s">
        <v>31</v>
      </c>
      <c r="H129" s="56"/>
      <c r="I129" s="56"/>
      <c r="J129" s="265"/>
      <c r="K129" s="264"/>
      <c r="L129" s="57"/>
      <c r="M129" s="49">
        <v>0</v>
      </c>
      <c r="N129" s="214">
        <v>1</v>
      </c>
      <c r="O129" s="8">
        <f t="shared" si="296"/>
        <v>0</v>
      </c>
      <c r="P129" s="50">
        <f t="shared" si="360"/>
        <v>0</v>
      </c>
      <c r="R129" s="44">
        <f t="shared" si="297"/>
        <v>0</v>
      </c>
      <c r="S129" s="201">
        <f t="shared" si="298"/>
        <v>1</v>
      </c>
      <c r="T129" s="8">
        <f t="shared" si="299"/>
        <v>0</v>
      </c>
      <c r="U129" s="50">
        <f t="shared" si="361"/>
        <v>0</v>
      </c>
      <c r="W129" s="44">
        <f t="shared" si="300"/>
        <v>0</v>
      </c>
      <c r="X129" s="201">
        <f t="shared" si="301"/>
        <v>1</v>
      </c>
      <c r="Y129" s="8">
        <f t="shared" si="302"/>
        <v>0</v>
      </c>
      <c r="Z129" s="50">
        <f t="shared" si="362"/>
        <v>0</v>
      </c>
      <c r="AB129" s="44">
        <f t="shared" si="303"/>
        <v>0</v>
      </c>
      <c r="AC129" s="201">
        <f t="shared" si="304"/>
        <v>1</v>
      </c>
      <c r="AD129" s="8">
        <f t="shared" si="305"/>
        <v>0</v>
      </c>
      <c r="AE129" s="50">
        <f t="shared" si="363"/>
        <v>0</v>
      </c>
      <c r="AG129" s="44">
        <f t="shared" si="306"/>
        <v>0</v>
      </c>
      <c r="AH129" s="201">
        <f t="shared" si="307"/>
        <v>1</v>
      </c>
      <c r="AI129" s="8">
        <f t="shared" si="308"/>
        <v>0</v>
      </c>
      <c r="AJ129" s="50">
        <f t="shared" si="364"/>
        <v>0</v>
      </c>
      <c r="AL129" s="44">
        <f t="shared" si="309"/>
        <v>0</v>
      </c>
      <c r="AM129" s="201">
        <f t="shared" si="310"/>
        <v>1</v>
      </c>
      <c r="AN129" s="8">
        <f t="shared" si="311"/>
        <v>0</v>
      </c>
      <c r="AO129" s="50">
        <f t="shared" si="365"/>
        <v>0</v>
      </c>
      <c r="AQ129" s="44">
        <f t="shared" si="312"/>
        <v>0</v>
      </c>
      <c r="AR129" s="201">
        <f t="shared" si="313"/>
        <v>1</v>
      </c>
      <c r="AS129" s="8">
        <f t="shared" si="314"/>
        <v>0</v>
      </c>
      <c r="AT129" s="50">
        <f t="shared" si="366"/>
        <v>0</v>
      </c>
      <c r="AV129" s="44">
        <f t="shared" si="315"/>
        <v>0</v>
      </c>
      <c r="AW129" s="201">
        <f t="shared" si="316"/>
        <v>1</v>
      </c>
      <c r="AX129" s="8">
        <f t="shared" si="317"/>
        <v>0</v>
      </c>
      <c r="AY129" s="50">
        <f t="shared" si="367"/>
        <v>0</v>
      </c>
      <c r="BA129" s="44">
        <f t="shared" si="318"/>
        <v>0</v>
      </c>
      <c r="BB129" s="201">
        <f t="shared" si="319"/>
        <v>1</v>
      </c>
      <c r="BC129" s="8">
        <f t="shared" si="320"/>
        <v>0</v>
      </c>
      <c r="BD129" s="50">
        <f t="shared" si="368"/>
        <v>0</v>
      </c>
      <c r="BF129" s="44">
        <f t="shared" si="321"/>
        <v>0</v>
      </c>
      <c r="BG129" s="201">
        <f t="shared" si="322"/>
        <v>1</v>
      </c>
      <c r="BH129" s="8">
        <f t="shared" si="323"/>
        <v>0</v>
      </c>
      <c r="BI129" s="50">
        <f t="shared" si="369"/>
        <v>0</v>
      </c>
      <c r="BK129" s="44">
        <f t="shared" si="324"/>
        <v>0</v>
      </c>
      <c r="BL129" s="201">
        <f t="shared" si="325"/>
        <v>1</v>
      </c>
      <c r="BM129" s="8">
        <f t="shared" si="326"/>
        <v>0</v>
      </c>
      <c r="BN129" s="50">
        <f t="shared" si="370"/>
        <v>0</v>
      </c>
      <c r="BP129" s="44">
        <f t="shared" si="327"/>
        <v>0</v>
      </c>
      <c r="BQ129" s="201">
        <f t="shared" si="328"/>
        <v>1</v>
      </c>
      <c r="BR129" s="8">
        <f t="shared" si="329"/>
        <v>0</v>
      </c>
      <c r="BS129" s="50">
        <f t="shared" si="371"/>
        <v>0</v>
      </c>
      <c r="BU129" s="44">
        <f t="shared" si="330"/>
        <v>0</v>
      </c>
      <c r="BV129" s="201">
        <f t="shared" si="331"/>
        <v>1</v>
      </c>
      <c r="BW129" s="8">
        <f t="shared" si="332"/>
        <v>0</v>
      </c>
      <c r="BX129" s="50">
        <f t="shared" si="372"/>
        <v>0</v>
      </c>
      <c r="BZ129" s="44">
        <f t="shared" si="333"/>
        <v>0</v>
      </c>
      <c r="CA129" s="201">
        <f t="shared" si="334"/>
        <v>1</v>
      </c>
      <c r="CB129" s="8">
        <f t="shared" si="335"/>
        <v>0</v>
      </c>
      <c r="CC129" s="50">
        <f t="shared" si="373"/>
        <v>0</v>
      </c>
      <c r="CE129" s="44">
        <f t="shared" si="336"/>
        <v>0</v>
      </c>
      <c r="CF129" s="201">
        <f t="shared" si="337"/>
        <v>1</v>
      </c>
      <c r="CG129" s="8">
        <f t="shared" si="338"/>
        <v>0</v>
      </c>
      <c r="CH129" s="50">
        <f t="shared" si="374"/>
        <v>0</v>
      </c>
      <c r="CJ129" s="44">
        <f t="shared" si="339"/>
        <v>0</v>
      </c>
      <c r="CK129" s="201">
        <f t="shared" si="340"/>
        <v>1</v>
      </c>
      <c r="CL129" s="8">
        <f t="shared" si="341"/>
        <v>0</v>
      </c>
      <c r="CM129" s="50">
        <f t="shared" si="375"/>
        <v>0</v>
      </c>
      <c r="CO129" s="44">
        <f t="shared" si="342"/>
        <v>0</v>
      </c>
      <c r="CP129" s="201">
        <f t="shared" si="343"/>
        <v>1</v>
      </c>
      <c r="CQ129" s="8">
        <f t="shared" si="344"/>
        <v>0</v>
      </c>
      <c r="CR129" s="50">
        <f t="shared" si="376"/>
        <v>0</v>
      </c>
      <c r="CT129" s="44">
        <f t="shared" si="345"/>
        <v>0</v>
      </c>
      <c r="CU129" s="201">
        <f t="shared" si="346"/>
        <v>1</v>
      </c>
      <c r="CV129" s="8">
        <f t="shared" si="347"/>
        <v>0</v>
      </c>
      <c r="CW129" s="50">
        <f t="shared" si="377"/>
        <v>0</v>
      </c>
      <c r="CY129" s="44">
        <f t="shared" si="348"/>
        <v>0</v>
      </c>
      <c r="CZ129" s="201">
        <f t="shared" si="349"/>
        <v>1</v>
      </c>
      <c r="DA129" s="8">
        <f t="shared" si="350"/>
        <v>0</v>
      </c>
      <c r="DB129" s="50">
        <f t="shared" si="378"/>
        <v>0</v>
      </c>
      <c r="DD129" s="44">
        <f t="shared" si="351"/>
        <v>0</v>
      </c>
      <c r="DE129" s="201">
        <f t="shared" si="352"/>
        <v>1</v>
      </c>
      <c r="DF129" s="8">
        <f t="shared" si="353"/>
        <v>0</v>
      </c>
      <c r="DG129" s="50">
        <f t="shared" si="379"/>
        <v>0</v>
      </c>
      <c r="DI129" s="44">
        <f t="shared" si="354"/>
        <v>0</v>
      </c>
      <c r="DJ129" s="201">
        <f t="shared" si="355"/>
        <v>1</v>
      </c>
      <c r="DK129" s="8">
        <f t="shared" si="356"/>
        <v>0</v>
      </c>
      <c r="DL129" s="50">
        <f t="shared" si="380"/>
        <v>0</v>
      </c>
      <c r="DN129" s="44">
        <f t="shared" si="357"/>
        <v>0</v>
      </c>
      <c r="DO129" s="201">
        <f t="shared" si="358"/>
        <v>1</v>
      </c>
      <c r="DP129" s="8">
        <f t="shared" si="359"/>
        <v>0</v>
      </c>
      <c r="DQ129" s="50">
        <f t="shared" si="381"/>
        <v>0</v>
      </c>
      <c r="DS129" s="51">
        <f t="shared" si="291"/>
        <v>0</v>
      </c>
      <c r="DT129" s="50">
        <f t="shared" ref="DT129:DT141" si="383">+DS129/$H$3</f>
        <v>0</v>
      </c>
      <c r="DU129" s="51">
        <v>0</v>
      </c>
      <c r="DV129" s="50">
        <f t="shared" si="293"/>
        <v>0</v>
      </c>
      <c r="DW129" s="51">
        <f t="shared" si="294"/>
        <v>0</v>
      </c>
      <c r="DX129" s="52">
        <f t="shared" si="295"/>
        <v>0</v>
      </c>
      <c r="DY129" s="457" t="str">
        <f t="shared" si="382"/>
        <v>PCR Resistance</v>
      </c>
    </row>
    <row r="130" spans="1:129" ht="18" customHeight="1" x14ac:dyDescent="0.3">
      <c r="B130" s="84" t="s">
        <v>90</v>
      </c>
      <c r="C130" s="54"/>
      <c r="D130" s="239"/>
      <c r="E130" s="263"/>
      <c r="F130" s="263"/>
      <c r="G130" s="263"/>
      <c r="H130" s="56"/>
      <c r="I130" s="56"/>
      <c r="J130" s="265"/>
      <c r="K130" s="264"/>
      <c r="L130" s="57"/>
      <c r="M130" s="49">
        <v>0</v>
      </c>
      <c r="N130" s="214">
        <v>1</v>
      </c>
      <c r="O130" s="8">
        <f t="shared" si="296"/>
        <v>0</v>
      </c>
      <c r="P130" s="50">
        <f t="shared" si="360"/>
        <v>0</v>
      </c>
      <c r="R130" s="44">
        <f t="shared" si="297"/>
        <v>0</v>
      </c>
      <c r="S130" s="201">
        <f t="shared" si="298"/>
        <v>1</v>
      </c>
      <c r="T130" s="8">
        <f t="shared" si="299"/>
        <v>0</v>
      </c>
      <c r="U130" s="50">
        <f t="shared" si="361"/>
        <v>0</v>
      </c>
      <c r="W130" s="44">
        <f t="shared" si="300"/>
        <v>0</v>
      </c>
      <c r="X130" s="201">
        <f t="shared" si="301"/>
        <v>1</v>
      </c>
      <c r="Y130" s="8">
        <f t="shared" si="302"/>
        <v>0</v>
      </c>
      <c r="Z130" s="50">
        <f t="shared" si="362"/>
        <v>0</v>
      </c>
      <c r="AB130" s="44">
        <f t="shared" si="303"/>
        <v>0</v>
      </c>
      <c r="AC130" s="201">
        <f t="shared" si="304"/>
        <v>1</v>
      </c>
      <c r="AD130" s="8">
        <f t="shared" si="305"/>
        <v>0</v>
      </c>
      <c r="AE130" s="50">
        <f t="shared" si="363"/>
        <v>0</v>
      </c>
      <c r="AG130" s="44">
        <f t="shared" si="306"/>
        <v>0</v>
      </c>
      <c r="AH130" s="201">
        <f t="shared" si="307"/>
        <v>1</v>
      </c>
      <c r="AI130" s="8">
        <f t="shared" si="308"/>
        <v>0</v>
      </c>
      <c r="AJ130" s="50">
        <f t="shared" si="364"/>
        <v>0</v>
      </c>
      <c r="AL130" s="44">
        <f t="shared" si="309"/>
        <v>0</v>
      </c>
      <c r="AM130" s="201">
        <f t="shared" si="310"/>
        <v>1</v>
      </c>
      <c r="AN130" s="8">
        <f t="shared" si="311"/>
        <v>0</v>
      </c>
      <c r="AO130" s="50">
        <f t="shared" si="365"/>
        <v>0</v>
      </c>
      <c r="AQ130" s="44">
        <f t="shared" si="312"/>
        <v>0</v>
      </c>
      <c r="AR130" s="201">
        <f t="shared" si="313"/>
        <v>1</v>
      </c>
      <c r="AS130" s="8">
        <f t="shared" si="314"/>
        <v>0</v>
      </c>
      <c r="AT130" s="50">
        <f t="shared" si="366"/>
        <v>0</v>
      </c>
      <c r="AV130" s="44">
        <f t="shared" si="315"/>
        <v>0</v>
      </c>
      <c r="AW130" s="201">
        <f t="shared" si="316"/>
        <v>1</v>
      </c>
      <c r="AX130" s="8">
        <f t="shared" si="317"/>
        <v>0</v>
      </c>
      <c r="AY130" s="50">
        <f t="shared" si="367"/>
        <v>0</v>
      </c>
      <c r="BA130" s="44">
        <f t="shared" si="318"/>
        <v>0</v>
      </c>
      <c r="BB130" s="201">
        <f t="shared" si="319"/>
        <v>1</v>
      </c>
      <c r="BC130" s="8">
        <f t="shared" si="320"/>
        <v>0</v>
      </c>
      <c r="BD130" s="50">
        <f t="shared" si="368"/>
        <v>0</v>
      </c>
      <c r="BF130" s="44">
        <f t="shared" si="321"/>
        <v>0</v>
      </c>
      <c r="BG130" s="201">
        <f t="shared" si="322"/>
        <v>1</v>
      </c>
      <c r="BH130" s="8">
        <f t="shared" si="323"/>
        <v>0</v>
      </c>
      <c r="BI130" s="50">
        <f t="shared" si="369"/>
        <v>0</v>
      </c>
      <c r="BK130" s="44">
        <f t="shared" si="324"/>
        <v>0</v>
      </c>
      <c r="BL130" s="201">
        <f t="shared" si="325"/>
        <v>1</v>
      </c>
      <c r="BM130" s="8">
        <f t="shared" si="326"/>
        <v>0</v>
      </c>
      <c r="BN130" s="50">
        <f t="shared" si="370"/>
        <v>0</v>
      </c>
      <c r="BP130" s="44">
        <f t="shared" si="327"/>
        <v>0</v>
      </c>
      <c r="BQ130" s="201">
        <f t="shared" si="328"/>
        <v>1</v>
      </c>
      <c r="BR130" s="8">
        <f t="shared" si="329"/>
        <v>0</v>
      </c>
      <c r="BS130" s="50">
        <f t="shared" si="371"/>
        <v>0</v>
      </c>
      <c r="BU130" s="44">
        <f t="shared" si="330"/>
        <v>0</v>
      </c>
      <c r="BV130" s="201">
        <f t="shared" si="331"/>
        <v>1</v>
      </c>
      <c r="BW130" s="8">
        <f t="shared" si="332"/>
        <v>0</v>
      </c>
      <c r="BX130" s="50">
        <f t="shared" si="372"/>
        <v>0</v>
      </c>
      <c r="BZ130" s="44">
        <f t="shared" si="333"/>
        <v>0</v>
      </c>
      <c r="CA130" s="201">
        <f t="shared" si="334"/>
        <v>1</v>
      </c>
      <c r="CB130" s="8">
        <f t="shared" si="335"/>
        <v>0</v>
      </c>
      <c r="CC130" s="50">
        <f t="shared" si="373"/>
        <v>0</v>
      </c>
      <c r="CE130" s="44">
        <f t="shared" si="336"/>
        <v>0</v>
      </c>
      <c r="CF130" s="201">
        <f t="shared" si="337"/>
        <v>1</v>
      </c>
      <c r="CG130" s="8">
        <f t="shared" si="338"/>
        <v>0</v>
      </c>
      <c r="CH130" s="50">
        <f t="shared" si="374"/>
        <v>0</v>
      </c>
      <c r="CJ130" s="44">
        <f t="shared" si="339"/>
        <v>0</v>
      </c>
      <c r="CK130" s="201">
        <f t="shared" si="340"/>
        <v>1</v>
      </c>
      <c r="CL130" s="8">
        <f t="shared" si="341"/>
        <v>0</v>
      </c>
      <c r="CM130" s="50">
        <f t="shared" si="375"/>
        <v>0</v>
      </c>
      <c r="CO130" s="44">
        <f t="shared" si="342"/>
        <v>0</v>
      </c>
      <c r="CP130" s="201">
        <f t="shared" si="343"/>
        <v>1</v>
      </c>
      <c r="CQ130" s="8">
        <f t="shared" si="344"/>
        <v>0</v>
      </c>
      <c r="CR130" s="50">
        <f t="shared" si="376"/>
        <v>0</v>
      </c>
      <c r="CT130" s="44">
        <f t="shared" si="345"/>
        <v>0</v>
      </c>
      <c r="CU130" s="201">
        <f t="shared" si="346"/>
        <v>1</v>
      </c>
      <c r="CV130" s="8">
        <f t="shared" si="347"/>
        <v>0</v>
      </c>
      <c r="CW130" s="50">
        <f t="shared" si="377"/>
        <v>0</v>
      </c>
      <c r="CY130" s="44">
        <f t="shared" si="348"/>
        <v>0</v>
      </c>
      <c r="CZ130" s="201">
        <f t="shared" si="349"/>
        <v>1</v>
      </c>
      <c r="DA130" s="8">
        <f t="shared" si="350"/>
        <v>0</v>
      </c>
      <c r="DB130" s="50">
        <f t="shared" si="378"/>
        <v>0</v>
      </c>
      <c r="DD130" s="44">
        <f t="shared" si="351"/>
        <v>0</v>
      </c>
      <c r="DE130" s="201">
        <f t="shared" si="352"/>
        <v>1</v>
      </c>
      <c r="DF130" s="8">
        <f t="shared" si="353"/>
        <v>0</v>
      </c>
      <c r="DG130" s="50">
        <f t="shared" si="379"/>
        <v>0</v>
      </c>
      <c r="DI130" s="44">
        <f t="shared" si="354"/>
        <v>0</v>
      </c>
      <c r="DJ130" s="201">
        <f t="shared" si="355"/>
        <v>1</v>
      </c>
      <c r="DK130" s="8">
        <f t="shared" si="356"/>
        <v>0</v>
      </c>
      <c r="DL130" s="50">
        <f t="shared" si="380"/>
        <v>0</v>
      </c>
      <c r="DN130" s="44">
        <f t="shared" si="357"/>
        <v>0</v>
      </c>
      <c r="DO130" s="201">
        <f t="shared" si="358"/>
        <v>1</v>
      </c>
      <c r="DP130" s="8">
        <f t="shared" si="359"/>
        <v>0</v>
      </c>
      <c r="DQ130" s="50">
        <f t="shared" si="381"/>
        <v>0</v>
      </c>
      <c r="DS130" s="51">
        <f t="shared" si="291"/>
        <v>0</v>
      </c>
      <c r="DT130" s="50">
        <f t="shared" si="383"/>
        <v>0</v>
      </c>
      <c r="DU130" s="51">
        <v>0</v>
      </c>
      <c r="DV130" s="50">
        <f t="shared" si="293"/>
        <v>0</v>
      </c>
      <c r="DW130" s="51">
        <f t="shared" si="294"/>
        <v>0</v>
      </c>
      <c r="DX130" s="52">
        <f t="shared" si="295"/>
        <v>0</v>
      </c>
      <c r="DY130" s="457" t="str">
        <f t="shared" si="382"/>
        <v>Insectary supplies</v>
      </c>
    </row>
    <row r="131" spans="1:129" ht="30" customHeight="1" x14ac:dyDescent="0.3">
      <c r="B131" s="60" t="s">
        <v>91</v>
      </c>
      <c r="C131" s="54" t="s">
        <v>92</v>
      </c>
      <c r="D131" s="239">
        <f>E131*$H$3</f>
        <v>47500</v>
      </c>
      <c r="E131" s="263">
        <v>1250</v>
      </c>
      <c r="F131" s="263"/>
      <c r="G131" s="263" t="s">
        <v>31</v>
      </c>
      <c r="H131" s="56"/>
      <c r="I131" s="56" t="s">
        <v>32</v>
      </c>
      <c r="J131" s="265">
        <v>1</v>
      </c>
      <c r="K131" s="264" t="s">
        <v>93</v>
      </c>
      <c r="L131" s="57"/>
      <c r="M131" s="49">
        <v>1</v>
      </c>
      <c r="N131" s="214">
        <v>1</v>
      </c>
      <c r="O131" s="8">
        <f t="shared" si="296"/>
        <v>47500</v>
      </c>
      <c r="P131" s="50">
        <f t="shared" si="360"/>
        <v>1250</v>
      </c>
      <c r="R131" s="44">
        <f t="shared" si="297"/>
        <v>1</v>
      </c>
      <c r="S131" s="201">
        <f t="shared" si="298"/>
        <v>1</v>
      </c>
      <c r="T131" s="8">
        <f t="shared" si="299"/>
        <v>47500</v>
      </c>
      <c r="U131" s="50">
        <f t="shared" si="361"/>
        <v>1250</v>
      </c>
      <c r="W131" s="44">
        <f t="shared" si="300"/>
        <v>1</v>
      </c>
      <c r="X131" s="201">
        <f t="shared" si="301"/>
        <v>1</v>
      </c>
      <c r="Y131" s="8">
        <f t="shared" si="302"/>
        <v>47500</v>
      </c>
      <c r="Z131" s="50">
        <f t="shared" si="362"/>
        <v>1250</v>
      </c>
      <c r="AB131" s="44">
        <f t="shared" si="303"/>
        <v>1</v>
      </c>
      <c r="AC131" s="201">
        <f t="shared" si="304"/>
        <v>1</v>
      </c>
      <c r="AD131" s="8">
        <f t="shared" si="305"/>
        <v>47500</v>
      </c>
      <c r="AE131" s="50">
        <f t="shared" si="363"/>
        <v>1250</v>
      </c>
      <c r="AG131" s="44">
        <f t="shared" si="306"/>
        <v>1</v>
      </c>
      <c r="AH131" s="201">
        <f t="shared" si="307"/>
        <v>1</v>
      </c>
      <c r="AI131" s="8">
        <f t="shared" si="308"/>
        <v>47500</v>
      </c>
      <c r="AJ131" s="50">
        <f t="shared" si="364"/>
        <v>1250</v>
      </c>
      <c r="AL131" s="44">
        <f t="shared" si="309"/>
        <v>1</v>
      </c>
      <c r="AM131" s="201">
        <f t="shared" si="310"/>
        <v>1</v>
      </c>
      <c r="AN131" s="8">
        <f t="shared" si="311"/>
        <v>47500</v>
      </c>
      <c r="AO131" s="50">
        <f t="shared" si="365"/>
        <v>1250</v>
      </c>
      <c r="AQ131" s="44">
        <f t="shared" si="312"/>
        <v>1</v>
      </c>
      <c r="AR131" s="201">
        <f t="shared" si="313"/>
        <v>1</v>
      </c>
      <c r="AS131" s="8">
        <f t="shared" si="314"/>
        <v>47500</v>
      </c>
      <c r="AT131" s="50">
        <f t="shared" si="366"/>
        <v>1250</v>
      </c>
      <c r="AV131" s="44">
        <f t="shared" si="315"/>
        <v>1</v>
      </c>
      <c r="AW131" s="201">
        <f t="shared" si="316"/>
        <v>1</v>
      </c>
      <c r="AX131" s="8">
        <f t="shared" si="317"/>
        <v>47500</v>
      </c>
      <c r="AY131" s="50">
        <f t="shared" si="367"/>
        <v>1250</v>
      </c>
      <c r="BA131" s="44">
        <f t="shared" si="318"/>
        <v>1</v>
      </c>
      <c r="BB131" s="201">
        <f t="shared" si="319"/>
        <v>1</v>
      </c>
      <c r="BC131" s="8">
        <f t="shared" si="320"/>
        <v>47500</v>
      </c>
      <c r="BD131" s="50">
        <f t="shared" si="368"/>
        <v>1250</v>
      </c>
      <c r="BF131" s="44">
        <f t="shared" si="321"/>
        <v>1</v>
      </c>
      <c r="BG131" s="201">
        <f t="shared" si="322"/>
        <v>1</v>
      </c>
      <c r="BH131" s="8">
        <f t="shared" si="323"/>
        <v>47500</v>
      </c>
      <c r="BI131" s="50">
        <f t="shared" si="369"/>
        <v>1250</v>
      </c>
      <c r="BK131" s="44">
        <f t="shared" si="324"/>
        <v>1</v>
      </c>
      <c r="BL131" s="201">
        <f t="shared" si="325"/>
        <v>1</v>
      </c>
      <c r="BM131" s="8">
        <f t="shared" si="326"/>
        <v>47500</v>
      </c>
      <c r="BN131" s="50">
        <f t="shared" si="370"/>
        <v>1250</v>
      </c>
      <c r="BP131" s="44">
        <f t="shared" si="327"/>
        <v>1</v>
      </c>
      <c r="BQ131" s="201">
        <f t="shared" si="328"/>
        <v>1</v>
      </c>
      <c r="BR131" s="8">
        <f t="shared" si="329"/>
        <v>47500</v>
      </c>
      <c r="BS131" s="50">
        <f t="shared" si="371"/>
        <v>1250</v>
      </c>
      <c r="BU131" s="44">
        <f t="shared" si="330"/>
        <v>1</v>
      </c>
      <c r="BV131" s="201">
        <f t="shared" si="331"/>
        <v>1</v>
      </c>
      <c r="BW131" s="8">
        <f t="shared" si="332"/>
        <v>47500</v>
      </c>
      <c r="BX131" s="50">
        <f t="shared" si="372"/>
        <v>1250</v>
      </c>
      <c r="BZ131" s="44">
        <f t="shared" si="333"/>
        <v>1</v>
      </c>
      <c r="CA131" s="201">
        <f t="shared" si="334"/>
        <v>1</v>
      </c>
      <c r="CB131" s="8">
        <f t="shared" si="335"/>
        <v>47500</v>
      </c>
      <c r="CC131" s="50">
        <f t="shared" si="373"/>
        <v>1250</v>
      </c>
      <c r="CE131" s="44">
        <f t="shared" si="336"/>
        <v>1</v>
      </c>
      <c r="CF131" s="201">
        <f t="shared" si="337"/>
        <v>1</v>
      </c>
      <c r="CG131" s="8">
        <f t="shared" si="338"/>
        <v>47500</v>
      </c>
      <c r="CH131" s="50">
        <f t="shared" si="374"/>
        <v>1250</v>
      </c>
      <c r="CJ131" s="44">
        <f t="shared" si="339"/>
        <v>1</v>
      </c>
      <c r="CK131" s="201">
        <f t="shared" si="340"/>
        <v>1</v>
      </c>
      <c r="CL131" s="8">
        <f t="shared" si="341"/>
        <v>47500</v>
      </c>
      <c r="CM131" s="50">
        <f t="shared" si="375"/>
        <v>1250</v>
      </c>
      <c r="CO131" s="44">
        <f t="shared" si="342"/>
        <v>1</v>
      </c>
      <c r="CP131" s="201">
        <f t="shared" si="343"/>
        <v>1</v>
      </c>
      <c r="CQ131" s="8">
        <f t="shared" si="344"/>
        <v>47500</v>
      </c>
      <c r="CR131" s="50">
        <f t="shared" si="376"/>
        <v>1250</v>
      </c>
      <c r="CT131" s="44">
        <f t="shared" si="345"/>
        <v>1</v>
      </c>
      <c r="CU131" s="201">
        <f t="shared" si="346"/>
        <v>1</v>
      </c>
      <c r="CV131" s="8">
        <f t="shared" si="347"/>
        <v>47500</v>
      </c>
      <c r="CW131" s="50">
        <f t="shared" si="377"/>
        <v>1250</v>
      </c>
      <c r="CY131" s="44">
        <f t="shared" si="348"/>
        <v>1</v>
      </c>
      <c r="CZ131" s="201">
        <f t="shared" si="349"/>
        <v>1</v>
      </c>
      <c r="DA131" s="8">
        <f t="shared" si="350"/>
        <v>47500</v>
      </c>
      <c r="DB131" s="50">
        <f t="shared" si="378"/>
        <v>1250</v>
      </c>
      <c r="DD131" s="44">
        <f t="shared" si="351"/>
        <v>1</v>
      </c>
      <c r="DE131" s="201">
        <f t="shared" si="352"/>
        <v>1</v>
      </c>
      <c r="DF131" s="8">
        <f t="shared" si="353"/>
        <v>47500</v>
      </c>
      <c r="DG131" s="50">
        <f t="shared" si="379"/>
        <v>1250</v>
      </c>
      <c r="DI131" s="44">
        <f t="shared" si="354"/>
        <v>1</v>
      </c>
      <c r="DJ131" s="201">
        <f t="shared" si="355"/>
        <v>1</v>
      </c>
      <c r="DK131" s="8">
        <f t="shared" si="356"/>
        <v>47500</v>
      </c>
      <c r="DL131" s="50">
        <f t="shared" si="380"/>
        <v>1250</v>
      </c>
      <c r="DN131" s="44">
        <f t="shared" si="357"/>
        <v>1</v>
      </c>
      <c r="DO131" s="201">
        <f t="shared" si="358"/>
        <v>1</v>
      </c>
      <c r="DP131" s="8">
        <f t="shared" si="359"/>
        <v>47500</v>
      </c>
      <c r="DQ131" s="50">
        <f t="shared" si="381"/>
        <v>1250</v>
      </c>
      <c r="DS131" s="51">
        <f t="shared" si="291"/>
        <v>1045000</v>
      </c>
      <c r="DT131" s="50">
        <f t="shared" si="383"/>
        <v>27500</v>
      </c>
      <c r="DU131" s="51">
        <v>0</v>
      </c>
      <c r="DV131" s="50">
        <f t="shared" si="293"/>
        <v>0</v>
      </c>
      <c r="DW131" s="51">
        <f t="shared" si="294"/>
        <v>1045000</v>
      </c>
      <c r="DX131" s="52">
        <f t="shared" si="295"/>
        <v>27500</v>
      </c>
      <c r="DY131" s="457" t="str">
        <f t="shared" si="382"/>
        <v>Mosquito rearing equipment</v>
      </c>
    </row>
    <row r="132" spans="1:129" ht="30" customHeight="1" x14ac:dyDescent="0.3">
      <c r="B132" s="72" t="s">
        <v>94</v>
      </c>
      <c r="C132" s="261" t="s">
        <v>95</v>
      </c>
      <c r="D132" s="239">
        <f>E132*$H$3</f>
        <v>9500</v>
      </c>
      <c r="E132" s="263">
        <v>250</v>
      </c>
      <c r="F132" s="263"/>
      <c r="G132" s="263" t="s">
        <v>31</v>
      </c>
      <c r="H132" s="267"/>
      <c r="I132" s="267" t="s">
        <v>32</v>
      </c>
      <c r="J132" s="265">
        <v>1</v>
      </c>
      <c r="K132" s="264" t="s">
        <v>96</v>
      </c>
      <c r="L132" s="266"/>
      <c r="M132" s="49">
        <v>1</v>
      </c>
      <c r="N132" s="214">
        <v>1</v>
      </c>
      <c r="O132" s="8">
        <f t="shared" si="296"/>
        <v>9500</v>
      </c>
      <c r="P132" s="50">
        <f t="shared" si="360"/>
        <v>250</v>
      </c>
      <c r="R132" s="44">
        <f t="shared" si="297"/>
        <v>1</v>
      </c>
      <c r="S132" s="201">
        <f t="shared" si="298"/>
        <v>1</v>
      </c>
      <c r="T132" s="8">
        <f t="shared" si="299"/>
        <v>9500</v>
      </c>
      <c r="U132" s="50">
        <f t="shared" si="361"/>
        <v>250</v>
      </c>
      <c r="W132" s="44">
        <f t="shared" si="300"/>
        <v>1</v>
      </c>
      <c r="X132" s="201">
        <f t="shared" si="301"/>
        <v>1</v>
      </c>
      <c r="Y132" s="8">
        <f t="shared" si="302"/>
        <v>9500</v>
      </c>
      <c r="Z132" s="50">
        <f t="shared" si="362"/>
        <v>250</v>
      </c>
      <c r="AB132" s="44">
        <f t="shared" si="303"/>
        <v>1</v>
      </c>
      <c r="AC132" s="201">
        <f t="shared" si="304"/>
        <v>1</v>
      </c>
      <c r="AD132" s="8">
        <f t="shared" si="305"/>
        <v>9500</v>
      </c>
      <c r="AE132" s="50">
        <f t="shared" si="363"/>
        <v>250</v>
      </c>
      <c r="AG132" s="44">
        <f t="shared" si="306"/>
        <v>1</v>
      </c>
      <c r="AH132" s="201">
        <f t="shared" si="307"/>
        <v>1</v>
      </c>
      <c r="AI132" s="8">
        <f t="shared" si="308"/>
        <v>9500</v>
      </c>
      <c r="AJ132" s="50">
        <f t="shared" si="364"/>
        <v>250</v>
      </c>
      <c r="AL132" s="44">
        <f t="shared" si="309"/>
        <v>1</v>
      </c>
      <c r="AM132" s="201">
        <f t="shared" si="310"/>
        <v>1</v>
      </c>
      <c r="AN132" s="8">
        <f t="shared" si="311"/>
        <v>9500</v>
      </c>
      <c r="AO132" s="50">
        <f t="shared" si="365"/>
        <v>250</v>
      </c>
      <c r="AQ132" s="44">
        <f t="shared" si="312"/>
        <v>1</v>
      </c>
      <c r="AR132" s="201">
        <f t="shared" si="313"/>
        <v>1</v>
      </c>
      <c r="AS132" s="8">
        <f t="shared" si="314"/>
        <v>9500</v>
      </c>
      <c r="AT132" s="50">
        <f t="shared" si="366"/>
        <v>250</v>
      </c>
      <c r="AV132" s="44">
        <f t="shared" si="315"/>
        <v>1</v>
      </c>
      <c r="AW132" s="201">
        <f t="shared" si="316"/>
        <v>1</v>
      </c>
      <c r="AX132" s="8">
        <f t="shared" si="317"/>
        <v>9500</v>
      </c>
      <c r="AY132" s="50">
        <f t="shared" si="367"/>
        <v>250</v>
      </c>
      <c r="BA132" s="44">
        <f t="shared" si="318"/>
        <v>1</v>
      </c>
      <c r="BB132" s="201">
        <f t="shared" si="319"/>
        <v>1</v>
      </c>
      <c r="BC132" s="8">
        <f t="shared" si="320"/>
        <v>9500</v>
      </c>
      <c r="BD132" s="50">
        <f t="shared" si="368"/>
        <v>250</v>
      </c>
      <c r="BF132" s="44">
        <f t="shared" si="321"/>
        <v>1</v>
      </c>
      <c r="BG132" s="201">
        <f t="shared" si="322"/>
        <v>1</v>
      </c>
      <c r="BH132" s="8">
        <f t="shared" si="323"/>
        <v>9500</v>
      </c>
      <c r="BI132" s="50">
        <f t="shared" si="369"/>
        <v>250</v>
      </c>
      <c r="BK132" s="44">
        <f t="shared" si="324"/>
        <v>1</v>
      </c>
      <c r="BL132" s="201">
        <f t="shared" si="325"/>
        <v>1</v>
      </c>
      <c r="BM132" s="8">
        <f t="shared" si="326"/>
        <v>9500</v>
      </c>
      <c r="BN132" s="50">
        <f t="shared" si="370"/>
        <v>250</v>
      </c>
      <c r="BP132" s="44">
        <f t="shared" si="327"/>
        <v>1</v>
      </c>
      <c r="BQ132" s="201">
        <f t="shared" si="328"/>
        <v>1</v>
      </c>
      <c r="BR132" s="8">
        <f t="shared" si="329"/>
        <v>9500</v>
      </c>
      <c r="BS132" s="50">
        <f t="shared" si="371"/>
        <v>250</v>
      </c>
      <c r="BU132" s="44">
        <f t="shared" si="330"/>
        <v>1</v>
      </c>
      <c r="BV132" s="201">
        <f t="shared" si="331"/>
        <v>1</v>
      </c>
      <c r="BW132" s="8">
        <f t="shared" si="332"/>
        <v>9500</v>
      </c>
      <c r="BX132" s="50">
        <f t="shared" si="372"/>
        <v>250</v>
      </c>
      <c r="BZ132" s="44">
        <f t="shared" si="333"/>
        <v>1</v>
      </c>
      <c r="CA132" s="201">
        <f t="shared" si="334"/>
        <v>1</v>
      </c>
      <c r="CB132" s="8">
        <f t="shared" si="335"/>
        <v>9500</v>
      </c>
      <c r="CC132" s="50">
        <f t="shared" si="373"/>
        <v>250</v>
      </c>
      <c r="CE132" s="44">
        <f t="shared" si="336"/>
        <v>1</v>
      </c>
      <c r="CF132" s="201">
        <f t="shared" si="337"/>
        <v>1</v>
      </c>
      <c r="CG132" s="8">
        <f t="shared" si="338"/>
        <v>9500</v>
      </c>
      <c r="CH132" s="50">
        <f t="shared" si="374"/>
        <v>250</v>
      </c>
      <c r="CJ132" s="44">
        <f t="shared" si="339"/>
        <v>1</v>
      </c>
      <c r="CK132" s="201">
        <f t="shared" si="340"/>
        <v>1</v>
      </c>
      <c r="CL132" s="8">
        <f t="shared" si="341"/>
        <v>9500</v>
      </c>
      <c r="CM132" s="50">
        <f t="shared" si="375"/>
        <v>250</v>
      </c>
      <c r="CO132" s="44">
        <f t="shared" si="342"/>
        <v>1</v>
      </c>
      <c r="CP132" s="201">
        <f t="shared" si="343"/>
        <v>1</v>
      </c>
      <c r="CQ132" s="8">
        <f t="shared" si="344"/>
        <v>9500</v>
      </c>
      <c r="CR132" s="50">
        <f t="shared" si="376"/>
        <v>250</v>
      </c>
      <c r="CT132" s="44">
        <f t="shared" si="345"/>
        <v>1</v>
      </c>
      <c r="CU132" s="201">
        <f t="shared" si="346"/>
        <v>1</v>
      </c>
      <c r="CV132" s="8">
        <f t="shared" si="347"/>
        <v>9500</v>
      </c>
      <c r="CW132" s="50">
        <f t="shared" si="377"/>
        <v>250</v>
      </c>
      <c r="CY132" s="44">
        <f t="shared" si="348"/>
        <v>1</v>
      </c>
      <c r="CZ132" s="201">
        <f t="shared" si="349"/>
        <v>1</v>
      </c>
      <c r="DA132" s="8">
        <f t="shared" si="350"/>
        <v>9500</v>
      </c>
      <c r="DB132" s="50">
        <f t="shared" si="378"/>
        <v>250</v>
      </c>
      <c r="DD132" s="44">
        <f t="shared" si="351"/>
        <v>1</v>
      </c>
      <c r="DE132" s="201">
        <f t="shared" si="352"/>
        <v>1</v>
      </c>
      <c r="DF132" s="8">
        <f t="shared" si="353"/>
        <v>9500</v>
      </c>
      <c r="DG132" s="50">
        <f t="shared" si="379"/>
        <v>250</v>
      </c>
      <c r="DI132" s="44">
        <f t="shared" si="354"/>
        <v>1</v>
      </c>
      <c r="DJ132" s="201">
        <f t="shared" si="355"/>
        <v>1</v>
      </c>
      <c r="DK132" s="8">
        <f t="shared" si="356"/>
        <v>9500</v>
      </c>
      <c r="DL132" s="50">
        <f t="shared" si="380"/>
        <v>250</v>
      </c>
      <c r="DN132" s="44">
        <f t="shared" si="357"/>
        <v>1</v>
      </c>
      <c r="DO132" s="201">
        <f t="shared" si="358"/>
        <v>1</v>
      </c>
      <c r="DP132" s="8">
        <f t="shared" si="359"/>
        <v>9500</v>
      </c>
      <c r="DQ132" s="50">
        <f t="shared" si="381"/>
        <v>250</v>
      </c>
      <c r="DS132" s="51">
        <f t="shared" si="291"/>
        <v>209000</v>
      </c>
      <c r="DT132" s="50">
        <f t="shared" si="383"/>
        <v>5500</v>
      </c>
      <c r="DU132" s="51">
        <v>0</v>
      </c>
      <c r="DV132" s="50">
        <f t="shared" si="293"/>
        <v>0</v>
      </c>
      <c r="DW132" s="51">
        <f t="shared" si="294"/>
        <v>209000</v>
      </c>
      <c r="DX132" s="52">
        <f t="shared" si="295"/>
        <v>5500</v>
      </c>
      <c r="DY132" s="457" t="str">
        <f t="shared" si="382"/>
        <v>WHO insecticides</v>
      </c>
    </row>
    <row r="133" spans="1:129" ht="18" customHeight="1" x14ac:dyDescent="0.3">
      <c r="B133" s="93" t="s">
        <v>97</v>
      </c>
      <c r="C133" s="54"/>
      <c r="D133" s="239"/>
      <c r="E133" s="263"/>
      <c r="F133" s="263"/>
      <c r="G133" s="263"/>
      <c r="H133" s="56"/>
      <c r="I133" s="56"/>
      <c r="J133" s="265"/>
      <c r="K133" s="264"/>
      <c r="L133" s="57"/>
      <c r="M133" s="49"/>
      <c r="N133" s="214"/>
      <c r="O133" s="8">
        <f t="shared" si="296"/>
        <v>0</v>
      </c>
      <c r="P133" s="50">
        <f t="shared" si="360"/>
        <v>0</v>
      </c>
      <c r="R133" s="44">
        <f t="shared" si="297"/>
        <v>0</v>
      </c>
      <c r="S133" s="201">
        <f t="shared" si="298"/>
        <v>0</v>
      </c>
      <c r="T133" s="8">
        <f t="shared" si="299"/>
        <v>0</v>
      </c>
      <c r="U133" s="50">
        <f t="shared" si="361"/>
        <v>0</v>
      </c>
      <c r="W133" s="44">
        <f t="shared" si="300"/>
        <v>0</v>
      </c>
      <c r="X133" s="201">
        <f t="shared" si="301"/>
        <v>0</v>
      </c>
      <c r="Y133" s="8">
        <f t="shared" si="302"/>
        <v>0</v>
      </c>
      <c r="Z133" s="50">
        <f t="shared" si="362"/>
        <v>0</v>
      </c>
      <c r="AB133" s="44">
        <f t="shared" si="303"/>
        <v>0</v>
      </c>
      <c r="AC133" s="201">
        <f t="shared" si="304"/>
        <v>0</v>
      </c>
      <c r="AD133" s="8">
        <f t="shared" si="305"/>
        <v>0</v>
      </c>
      <c r="AE133" s="50">
        <f t="shared" si="363"/>
        <v>0</v>
      </c>
      <c r="AG133" s="44">
        <f t="shared" si="306"/>
        <v>0</v>
      </c>
      <c r="AH133" s="201">
        <f t="shared" si="307"/>
        <v>0</v>
      </c>
      <c r="AI133" s="8">
        <f t="shared" si="308"/>
        <v>0</v>
      </c>
      <c r="AJ133" s="50">
        <f t="shared" si="364"/>
        <v>0</v>
      </c>
      <c r="AL133" s="44">
        <f t="shared" si="309"/>
        <v>0</v>
      </c>
      <c r="AM133" s="201">
        <f t="shared" si="310"/>
        <v>0</v>
      </c>
      <c r="AN133" s="8">
        <f t="shared" si="311"/>
        <v>0</v>
      </c>
      <c r="AO133" s="50">
        <f t="shared" si="365"/>
        <v>0</v>
      </c>
      <c r="AQ133" s="44">
        <f t="shared" si="312"/>
        <v>0</v>
      </c>
      <c r="AR133" s="201">
        <f t="shared" si="313"/>
        <v>0</v>
      </c>
      <c r="AS133" s="8">
        <f t="shared" si="314"/>
        <v>0</v>
      </c>
      <c r="AT133" s="50">
        <f t="shared" si="366"/>
        <v>0</v>
      </c>
      <c r="AV133" s="44">
        <f t="shared" si="315"/>
        <v>0</v>
      </c>
      <c r="AW133" s="201">
        <f t="shared" si="316"/>
        <v>0</v>
      </c>
      <c r="AX133" s="8">
        <f t="shared" si="317"/>
        <v>0</v>
      </c>
      <c r="AY133" s="50">
        <f t="shared" si="367"/>
        <v>0</v>
      </c>
      <c r="BA133" s="44">
        <f t="shared" si="318"/>
        <v>0</v>
      </c>
      <c r="BB133" s="201">
        <f t="shared" si="319"/>
        <v>0</v>
      </c>
      <c r="BC133" s="8">
        <f t="shared" si="320"/>
        <v>0</v>
      </c>
      <c r="BD133" s="50">
        <f t="shared" si="368"/>
        <v>0</v>
      </c>
      <c r="BF133" s="44">
        <f t="shared" si="321"/>
        <v>0</v>
      </c>
      <c r="BG133" s="201">
        <f t="shared" si="322"/>
        <v>0</v>
      </c>
      <c r="BH133" s="8">
        <f t="shared" si="323"/>
        <v>0</v>
      </c>
      <c r="BI133" s="50">
        <f t="shared" si="369"/>
        <v>0</v>
      </c>
      <c r="BK133" s="44">
        <f t="shared" si="324"/>
        <v>0</v>
      </c>
      <c r="BL133" s="201">
        <f t="shared" si="325"/>
        <v>0</v>
      </c>
      <c r="BM133" s="8">
        <f t="shared" si="326"/>
        <v>0</v>
      </c>
      <c r="BN133" s="50">
        <f t="shared" si="370"/>
        <v>0</v>
      </c>
      <c r="BP133" s="44">
        <f t="shared" si="327"/>
        <v>0</v>
      </c>
      <c r="BQ133" s="201">
        <f t="shared" si="328"/>
        <v>0</v>
      </c>
      <c r="BR133" s="8">
        <f t="shared" si="329"/>
        <v>0</v>
      </c>
      <c r="BS133" s="50">
        <f t="shared" si="371"/>
        <v>0</v>
      </c>
      <c r="BU133" s="44">
        <f t="shared" si="330"/>
        <v>0</v>
      </c>
      <c r="BV133" s="201">
        <f t="shared" si="331"/>
        <v>0</v>
      </c>
      <c r="BW133" s="8">
        <f t="shared" si="332"/>
        <v>0</v>
      </c>
      <c r="BX133" s="50">
        <f t="shared" si="372"/>
        <v>0</v>
      </c>
      <c r="BZ133" s="44">
        <f t="shared" si="333"/>
        <v>0</v>
      </c>
      <c r="CA133" s="201">
        <f t="shared" si="334"/>
        <v>0</v>
      </c>
      <c r="CB133" s="8">
        <f t="shared" si="335"/>
        <v>0</v>
      </c>
      <c r="CC133" s="50">
        <f t="shared" si="373"/>
        <v>0</v>
      </c>
      <c r="CE133" s="44">
        <f t="shared" si="336"/>
        <v>0</v>
      </c>
      <c r="CF133" s="201">
        <f t="shared" si="337"/>
        <v>0</v>
      </c>
      <c r="CG133" s="8">
        <f t="shared" si="338"/>
        <v>0</v>
      </c>
      <c r="CH133" s="50">
        <f t="shared" si="374"/>
        <v>0</v>
      </c>
      <c r="CJ133" s="44">
        <f t="shared" si="339"/>
        <v>0</v>
      </c>
      <c r="CK133" s="201">
        <f t="shared" si="340"/>
        <v>0</v>
      </c>
      <c r="CL133" s="8">
        <f t="shared" si="341"/>
        <v>0</v>
      </c>
      <c r="CM133" s="50">
        <f t="shared" si="375"/>
        <v>0</v>
      </c>
      <c r="CO133" s="44">
        <f t="shared" si="342"/>
        <v>0</v>
      </c>
      <c r="CP133" s="201">
        <f t="shared" si="343"/>
        <v>0</v>
      </c>
      <c r="CQ133" s="8">
        <f t="shared" si="344"/>
        <v>0</v>
      </c>
      <c r="CR133" s="50">
        <f t="shared" si="376"/>
        <v>0</v>
      </c>
      <c r="CT133" s="44">
        <f t="shared" si="345"/>
        <v>0</v>
      </c>
      <c r="CU133" s="201">
        <f t="shared" si="346"/>
        <v>0</v>
      </c>
      <c r="CV133" s="8">
        <f t="shared" si="347"/>
        <v>0</v>
      </c>
      <c r="CW133" s="50">
        <f t="shared" si="377"/>
        <v>0</v>
      </c>
      <c r="CY133" s="44">
        <f t="shared" si="348"/>
        <v>0</v>
      </c>
      <c r="CZ133" s="201">
        <f t="shared" si="349"/>
        <v>0</v>
      </c>
      <c r="DA133" s="8">
        <f t="shared" si="350"/>
        <v>0</v>
      </c>
      <c r="DB133" s="50">
        <f t="shared" si="378"/>
        <v>0</v>
      </c>
      <c r="DD133" s="44">
        <f t="shared" si="351"/>
        <v>0</v>
      </c>
      <c r="DE133" s="201">
        <f t="shared" si="352"/>
        <v>0</v>
      </c>
      <c r="DF133" s="8">
        <f t="shared" si="353"/>
        <v>0</v>
      </c>
      <c r="DG133" s="50">
        <f t="shared" si="379"/>
        <v>0</v>
      </c>
      <c r="DI133" s="44">
        <f t="shared" si="354"/>
        <v>0</v>
      </c>
      <c r="DJ133" s="201">
        <f t="shared" si="355"/>
        <v>0</v>
      </c>
      <c r="DK133" s="8">
        <f t="shared" si="356"/>
        <v>0</v>
      </c>
      <c r="DL133" s="50">
        <f t="shared" si="380"/>
        <v>0</v>
      </c>
      <c r="DN133" s="44">
        <f t="shared" si="357"/>
        <v>0</v>
      </c>
      <c r="DO133" s="201">
        <f t="shared" si="358"/>
        <v>0</v>
      </c>
      <c r="DP133" s="8">
        <f t="shared" si="359"/>
        <v>0</v>
      </c>
      <c r="DQ133" s="50">
        <f t="shared" si="381"/>
        <v>0</v>
      </c>
      <c r="DS133" s="51">
        <f t="shared" si="291"/>
        <v>0</v>
      </c>
      <c r="DT133" s="50">
        <f t="shared" si="383"/>
        <v>0</v>
      </c>
      <c r="DU133" s="51">
        <v>0</v>
      </c>
      <c r="DV133" s="50">
        <f t="shared" si="293"/>
        <v>0</v>
      </c>
      <c r="DW133" s="51">
        <f t="shared" si="294"/>
        <v>0</v>
      </c>
      <c r="DX133" s="52">
        <f t="shared" si="295"/>
        <v>0</v>
      </c>
      <c r="DY133" s="457" t="str">
        <f t="shared" si="382"/>
        <v>Field supplies</v>
      </c>
    </row>
    <row r="134" spans="1:129" ht="22.8" customHeight="1" x14ac:dyDescent="0.3">
      <c r="B134" s="72" t="s">
        <v>98</v>
      </c>
      <c r="C134" s="54" t="s">
        <v>99</v>
      </c>
      <c r="D134" s="239">
        <f>E134*$H$3</f>
        <v>47500</v>
      </c>
      <c r="E134" s="263">
        <v>1250</v>
      </c>
      <c r="F134" s="263"/>
      <c r="G134" s="263" t="s">
        <v>31</v>
      </c>
      <c r="H134" s="56"/>
      <c r="I134" s="56" t="s">
        <v>32</v>
      </c>
      <c r="J134" s="265">
        <v>1</v>
      </c>
      <c r="K134" s="264" t="s">
        <v>93</v>
      </c>
      <c r="L134" s="57"/>
      <c r="M134" s="49">
        <v>1</v>
      </c>
      <c r="N134" s="214">
        <v>1</v>
      </c>
      <c r="O134" s="8">
        <f t="shared" si="296"/>
        <v>47500</v>
      </c>
      <c r="P134" s="50">
        <f t="shared" si="360"/>
        <v>1250</v>
      </c>
      <c r="R134" s="44">
        <f t="shared" si="297"/>
        <v>1</v>
      </c>
      <c r="S134" s="201">
        <f t="shared" si="298"/>
        <v>1</v>
      </c>
      <c r="T134" s="8">
        <f t="shared" si="299"/>
        <v>47500</v>
      </c>
      <c r="U134" s="50">
        <f t="shared" si="361"/>
        <v>1250</v>
      </c>
      <c r="W134" s="44">
        <f t="shared" si="300"/>
        <v>1</v>
      </c>
      <c r="X134" s="201">
        <f t="shared" si="301"/>
        <v>1</v>
      </c>
      <c r="Y134" s="8">
        <f t="shared" si="302"/>
        <v>47500</v>
      </c>
      <c r="Z134" s="50">
        <f t="shared" si="362"/>
        <v>1250</v>
      </c>
      <c r="AB134" s="44">
        <f t="shared" si="303"/>
        <v>1</v>
      </c>
      <c r="AC134" s="201">
        <f t="shared" si="304"/>
        <v>1</v>
      </c>
      <c r="AD134" s="8">
        <f t="shared" si="305"/>
        <v>47500</v>
      </c>
      <c r="AE134" s="50">
        <f t="shared" si="363"/>
        <v>1250</v>
      </c>
      <c r="AG134" s="44">
        <f t="shared" si="306"/>
        <v>1</v>
      </c>
      <c r="AH134" s="201">
        <f t="shared" si="307"/>
        <v>1</v>
      </c>
      <c r="AI134" s="8">
        <f t="shared" si="308"/>
        <v>47500</v>
      </c>
      <c r="AJ134" s="50">
        <f t="shared" si="364"/>
        <v>1250</v>
      </c>
      <c r="AL134" s="44">
        <f t="shared" si="309"/>
        <v>1</v>
      </c>
      <c r="AM134" s="201">
        <f t="shared" si="310"/>
        <v>1</v>
      </c>
      <c r="AN134" s="8">
        <f t="shared" si="311"/>
        <v>47500</v>
      </c>
      <c r="AO134" s="50">
        <f t="shared" si="365"/>
        <v>1250</v>
      </c>
      <c r="AQ134" s="44">
        <f t="shared" si="312"/>
        <v>1</v>
      </c>
      <c r="AR134" s="201">
        <f t="shared" si="313"/>
        <v>1</v>
      </c>
      <c r="AS134" s="8">
        <f t="shared" si="314"/>
        <v>47500</v>
      </c>
      <c r="AT134" s="50">
        <f t="shared" si="366"/>
        <v>1250</v>
      </c>
      <c r="AV134" s="44">
        <f t="shared" si="315"/>
        <v>1</v>
      </c>
      <c r="AW134" s="201">
        <f t="shared" si="316"/>
        <v>1</v>
      </c>
      <c r="AX134" s="8">
        <f t="shared" si="317"/>
        <v>47500</v>
      </c>
      <c r="AY134" s="50">
        <f t="shared" si="367"/>
        <v>1250</v>
      </c>
      <c r="BA134" s="44">
        <f t="shared" si="318"/>
        <v>1</v>
      </c>
      <c r="BB134" s="201">
        <f t="shared" si="319"/>
        <v>1</v>
      </c>
      <c r="BC134" s="8">
        <f t="shared" si="320"/>
        <v>47500</v>
      </c>
      <c r="BD134" s="50">
        <f t="shared" si="368"/>
        <v>1250</v>
      </c>
      <c r="BF134" s="44">
        <f t="shared" si="321"/>
        <v>1</v>
      </c>
      <c r="BG134" s="201">
        <f t="shared" si="322"/>
        <v>1</v>
      </c>
      <c r="BH134" s="8">
        <f t="shared" si="323"/>
        <v>47500</v>
      </c>
      <c r="BI134" s="50">
        <f t="shared" si="369"/>
        <v>1250</v>
      </c>
      <c r="BK134" s="44">
        <f t="shared" si="324"/>
        <v>1</v>
      </c>
      <c r="BL134" s="201">
        <f t="shared" si="325"/>
        <v>1</v>
      </c>
      <c r="BM134" s="8">
        <f t="shared" si="326"/>
        <v>47500</v>
      </c>
      <c r="BN134" s="50">
        <f t="shared" si="370"/>
        <v>1250</v>
      </c>
      <c r="BP134" s="44">
        <f t="shared" si="327"/>
        <v>1</v>
      </c>
      <c r="BQ134" s="201">
        <f t="shared" si="328"/>
        <v>1</v>
      </c>
      <c r="BR134" s="8">
        <f t="shared" si="329"/>
        <v>47500</v>
      </c>
      <c r="BS134" s="50">
        <f t="shared" si="371"/>
        <v>1250</v>
      </c>
      <c r="BU134" s="44">
        <f t="shared" si="330"/>
        <v>1</v>
      </c>
      <c r="BV134" s="201">
        <f t="shared" si="331"/>
        <v>1</v>
      </c>
      <c r="BW134" s="8">
        <f t="shared" si="332"/>
        <v>47500</v>
      </c>
      <c r="BX134" s="50">
        <f t="shared" si="372"/>
        <v>1250</v>
      </c>
      <c r="BZ134" s="44">
        <f t="shared" si="333"/>
        <v>1</v>
      </c>
      <c r="CA134" s="201">
        <f t="shared" si="334"/>
        <v>1</v>
      </c>
      <c r="CB134" s="8">
        <f t="shared" si="335"/>
        <v>47500</v>
      </c>
      <c r="CC134" s="50">
        <f t="shared" si="373"/>
        <v>1250</v>
      </c>
      <c r="CE134" s="44">
        <f t="shared" si="336"/>
        <v>1</v>
      </c>
      <c r="CF134" s="201">
        <f t="shared" si="337"/>
        <v>1</v>
      </c>
      <c r="CG134" s="8">
        <f t="shared" si="338"/>
        <v>47500</v>
      </c>
      <c r="CH134" s="50">
        <f t="shared" si="374"/>
        <v>1250</v>
      </c>
      <c r="CJ134" s="44">
        <f t="shared" si="339"/>
        <v>1</v>
      </c>
      <c r="CK134" s="201">
        <f t="shared" si="340"/>
        <v>1</v>
      </c>
      <c r="CL134" s="8">
        <f t="shared" si="341"/>
        <v>47500</v>
      </c>
      <c r="CM134" s="50">
        <f t="shared" si="375"/>
        <v>1250</v>
      </c>
      <c r="CO134" s="44">
        <f t="shared" si="342"/>
        <v>1</v>
      </c>
      <c r="CP134" s="201">
        <f t="shared" si="343"/>
        <v>1</v>
      </c>
      <c r="CQ134" s="8">
        <f t="shared" si="344"/>
        <v>47500</v>
      </c>
      <c r="CR134" s="50">
        <f t="shared" si="376"/>
        <v>1250</v>
      </c>
      <c r="CT134" s="44">
        <f t="shared" si="345"/>
        <v>1</v>
      </c>
      <c r="CU134" s="201">
        <f t="shared" si="346"/>
        <v>1</v>
      </c>
      <c r="CV134" s="8">
        <f t="shared" si="347"/>
        <v>47500</v>
      </c>
      <c r="CW134" s="50">
        <f t="shared" si="377"/>
        <v>1250</v>
      </c>
      <c r="CY134" s="44">
        <f t="shared" si="348"/>
        <v>1</v>
      </c>
      <c r="CZ134" s="201">
        <f t="shared" si="349"/>
        <v>1</v>
      </c>
      <c r="DA134" s="8">
        <f t="shared" si="350"/>
        <v>47500</v>
      </c>
      <c r="DB134" s="50">
        <f t="shared" si="378"/>
        <v>1250</v>
      </c>
      <c r="DD134" s="44">
        <f t="shared" si="351"/>
        <v>1</v>
      </c>
      <c r="DE134" s="201">
        <f t="shared" si="352"/>
        <v>1</v>
      </c>
      <c r="DF134" s="8">
        <f t="shared" si="353"/>
        <v>47500</v>
      </c>
      <c r="DG134" s="50">
        <f t="shared" si="379"/>
        <v>1250</v>
      </c>
      <c r="DI134" s="44">
        <f t="shared" si="354"/>
        <v>1</v>
      </c>
      <c r="DJ134" s="201">
        <f t="shared" si="355"/>
        <v>1</v>
      </c>
      <c r="DK134" s="8">
        <f t="shared" si="356"/>
        <v>47500</v>
      </c>
      <c r="DL134" s="50">
        <f t="shared" si="380"/>
        <v>1250</v>
      </c>
      <c r="DN134" s="44">
        <f t="shared" si="357"/>
        <v>1</v>
      </c>
      <c r="DO134" s="201">
        <f t="shared" si="358"/>
        <v>1</v>
      </c>
      <c r="DP134" s="8">
        <f t="shared" si="359"/>
        <v>47500</v>
      </c>
      <c r="DQ134" s="50">
        <f t="shared" si="381"/>
        <v>1250</v>
      </c>
      <c r="DS134" s="51">
        <f t="shared" si="291"/>
        <v>1045000</v>
      </c>
      <c r="DT134" s="50">
        <f t="shared" si="383"/>
        <v>27500</v>
      </c>
      <c r="DU134" s="51">
        <v>0</v>
      </c>
      <c r="DV134" s="50">
        <f t="shared" si="293"/>
        <v>0</v>
      </c>
      <c r="DW134" s="51">
        <f t="shared" si="294"/>
        <v>1045000</v>
      </c>
      <c r="DX134" s="52">
        <f t="shared" si="295"/>
        <v>27500</v>
      </c>
      <c r="DY134" s="457" t="str">
        <f t="shared" si="382"/>
        <v>General field work consumables (BG-lures, aspirators, cups, nets)</v>
      </c>
    </row>
    <row r="135" spans="1:129" ht="18" customHeight="1" x14ac:dyDescent="0.3">
      <c r="B135" s="94"/>
      <c r="C135" s="54"/>
      <c r="D135" s="239"/>
      <c r="E135" s="263">
        <f t="shared" ref="E135:E141" si="384">D135/$H$3</f>
        <v>0</v>
      </c>
      <c r="F135" s="263"/>
      <c r="G135" s="263"/>
      <c r="H135" s="56"/>
      <c r="I135" s="56"/>
      <c r="J135" s="265"/>
      <c r="K135" s="264"/>
      <c r="L135" s="57"/>
      <c r="M135" s="49"/>
      <c r="N135" s="214"/>
      <c r="O135" s="8">
        <f t="shared" si="296"/>
        <v>0</v>
      </c>
      <c r="P135" s="50">
        <f t="shared" si="360"/>
        <v>0</v>
      </c>
      <c r="R135" s="44">
        <f t="shared" si="297"/>
        <v>0</v>
      </c>
      <c r="S135" s="201">
        <f t="shared" si="298"/>
        <v>0</v>
      </c>
      <c r="T135" s="8">
        <f t="shared" si="299"/>
        <v>0</v>
      </c>
      <c r="U135" s="50">
        <f t="shared" si="361"/>
        <v>0</v>
      </c>
      <c r="W135" s="44">
        <f t="shared" si="300"/>
        <v>0</v>
      </c>
      <c r="X135" s="201">
        <f t="shared" si="301"/>
        <v>0</v>
      </c>
      <c r="Y135" s="8">
        <f t="shared" si="302"/>
        <v>0</v>
      </c>
      <c r="Z135" s="50">
        <f t="shared" si="362"/>
        <v>0</v>
      </c>
      <c r="AB135" s="44">
        <f t="shared" si="303"/>
        <v>0</v>
      </c>
      <c r="AC135" s="201">
        <f t="shared" si="304"/>
        <v>0</v>
      </c>
      <c r="AD135" s="8">
        <f t="shared" si="305"/>
        <v>0</v>
      </c>
      <c r="AE135" s="50">
        <f t="shared" si="363"/>
        <v>0</v>
      </c>
      <c r="AG135" s="44">
        <f t="shared" si="306"/>
        <v>0</v>
      </c>
      <c r="AH135" s="201">
        <f t="shared" si="307"/>
        <v>0</v>
      </c>
      <c r="AI135" s="8">
        <f t="shared" si="308"/>
        <v>0</v>
      </c>
      <c r="AJ135" s="50">
        <f t="shared" si="364"/>
        <v>0</v>
      </c>
      <c r="AL135" s="44">
        <f t="shared" si="309"/>
        <v>0</v>
      </c>
      <c r="AM135" s="201">
        <f t="shared" si="310"/>
        <v>0</v>
      </c>
      <c r="AN135" s="8">
        <f t="shared" si="311"/>
        <v>0</v>
      </c>
      <c r="AO135" s="50">
        <f t="shared" si="365"/>
        <v>0</v>
      </c>
      <c r="AQ135" s="44">
        <f t="shared" si="312"/>
        <v>0</v>
      </c>
      <c r="AR135" s="201">
        <f t="shared" si="313"/>
        <v>0</v>
      </c>
      <c r="AS135" s="8">
        <f t="shared" si="314"/>
        <v>0</v>
      </c>
      <c r="AT135" s="50">
        <f t="shared" si="366"/>
        <v>0</v>
      </c>
      <c r="AV135" s="44">
        <f t="shared" si="315"/>
        <v>0</v>
      </c>
      <c r="AW135" s="201">
        <f t="shared" si="316"/>
        <v>0</v>
      </c>
      <c r="AX135" s="8">
        <f t="shared" si="317"/>
        <v>0</v>
      </c>
      <c r="AY135" s="50">
        <f t="shared" si="367"/>
        <v>0</v>
      </c>
      <c r="BA135" s="44">
        <f t="shared" si="318"/>
        <v>0</v>
      </c>
      <c r="BB135" s="201">
        <f t="shared" si="319"/>
        <v>0</v>
      </c>
      <c r="BC135" s="8">
        <f t="shared" si="320"/>
        <v>0</v>
      </c>
      <c r="BD135" s="50">
        <f t="shared" si="368"/>
        <v>0</v>
      </c>
      <c r="BF135" s="44">
        <f t="shared" si="321"/>
        <v>0</v>
      </c>
      <c r="BG135" s="201">
        <f t="shared" si="322"/>
        <v>0</v>
      </c>
      <c r="BH135" s="8">
        <f t="shared" si="323"/>
        <v>0</v>
      </c>
      <c r="BI135" s="50">
        <f t="shared" si="369"/>
        <v>0</v>
      </c>
      <c r="BK135" s="44">
        <f t="shared" si="324"/>
        <v>0</v>
      </c>
      <c r="BL135" s="201">
        <f t="shared" si="325"/>
        <v>0</v>
      </c>
      <c r="BM135" s="8">
        <f t="shared" si="326"/>
        <v>0</v>
      </c>
      <c r="BN135" s="50">
        <f t="shared" si="370"/>
        <v>0</v>
      </c>
      <c r="BP135" s="44">
        <f t="shared" si="327"/>
        <v>0</v>
      </c>
      <c r="BQ135" s="201">
        <f t="shared" si="328"/>
        <v>0</v>
      </c>
      <c r="BR135" s="8">
        <f t="shared" si="329"/>
        <v>0</v>
      </c>
      <c r="BS135" s="50">
        <f t="shared" si="371"/>
        <v>0</v>
      </c>
      <c r="BU135" s="44">
        <f t="shared" si="330"/>
        <v>0</v>
      </c>
      <c r="BV135" s="201">
        <f t="shared" si="331"/>
        <v>0</v>
      </c>
      <c r="BW135" s="8">
        <f t="shared" si="332"/>
        <v>0</v>
      </c>
      <c r="BX135" s="50">
        <f t="shared" si="372"/>
        <v>0</v>
      </c>
      <c r="BZ135" s="44">
        <f t="shared" si="333"/>
        <v>0</v>
      </c>
      <c r="CA135" s="201">
        <f t="shared" si="334"/>
        <v>0</v>
      </c>
      <c r="CB135" s="8">
        <f t="shared" si="335"/>
        <v>0</v>
      </c>
      <c r="CC135" s="50">
        <f t="shared" si="373"/>
        <v>0</v>
      </c>
      <c r="CE135" s="44">
        <f t="shared" si="336"/>
        <v>0</v>
      </c>
      <c r="CF135" s="201">
        <f t="shared" si="337"/>
        <v>0</v>
      </c>
      <c r="CG135" s="8">
        <f t="shared" si="338"/>
        <v>0</v>
      </c>
      <c r="CH135" s="50">
        <f t="shared" si="374"/>
        <v>0</v>
      </c>
      <c r="CJ135" s="44">
        <f t="shared" si="339"/>
        <v>0</v>
      </c>
      <c r="CK135" s="201">
        <f t="shared" si="340"/>
        <v>0</v>
      </c>
      <c r="CL135" s="8">
        <f t="shared" si="341"/>
        <v>0</v>
      </c>
      <c r="CM135" s="50">
        <f t="shared" si="375"/>
        <v>0</v>
      </c>
      <c r="CO135" s="44">
        <f t="shared" si="342"/>
        <v>0</v>
      </c>
      <c r="CP135" s="201">
        <f t="shared" si="343"/>
        <v>0</v>
      </c>
      <c r="CQ135" s="8">
        <f t="shared" si="344"/>
        <v>0</v>
      </c>
      <c r="CR135" s="50">
        <f t="shared" si="376"/>
        <v>0</v>
      </c>
      <c r="CT135" s="44">
        <f t="shared" si="345"/>
        <v>0</v>
      </c>
      <c r="CU135" s="201">
        <f t="shared" si="346"/>
        <v>0</v>
      </c>
      <c r="CV135" s="8">
        <f t="shared" si="347"/>
        <v>0</v>
      </c>
      <c r="CW135" s="50">
        <f t="shared" si="377"/>
        <v>0</v>
      </c>
      <c r="CY135" s="44">
        <f t="shared" si="348"/>
        <v>0</v>
      </c>
      <c r="CZ135" s="201">
        <f t="shared" si="349"/>
        <v>0</v>
      </c>
      <c r="DA135" s="8">
        <f t="shared" si="350"/>
        <v>0</v>
      </c>
      <c r="DB135" s="50">
        <f t="shared" si="378"/>
        <v>0</v>
      </c>
      <c r="DD135" s="44">
        <f t="shared" si="351"/>
        <v>0</v>
      </c>
      <c r="DE135" s="201">
        <f t="shared" si="352"/>
        <v>0</v>
      </c>
      <c r="DF135" s="8">
        <f t="shared" si="353"/>
        <v>0</v>
      </c>
      <c r="DG135" s="50">
        <f t="shared" si="379"/>
        <v>0</v>
      </c>
      <c r="DI135" s="44">
        <f t="shared" si="354"/>
        <v>0</v>
      </c>
      <c r="DJ135" s="201">
        <f t="shared" si="355"/>
        <v>0</v>
      </c>
      <c r="DK135" s="8">
        <f t="shared" si="356"/>
        <v>0</v>
      </c>
      <c r="DL135" s="50">
        <f t="shared" si="380"/>
        <v>0</v>
      </c>
      <c r="DN135" s="44">
        <f t="shared" si="357"/>
        <v>0</v>
      </c>
      <c r="DO135" s="201">
        <f t="shared" si="358"/>
        <v>0</v>
      </c>
      <c r="DP135" s="8">
        <f t="shared" si="359"/>
        <v>0</v>
      </c>
      <c r="DQ135" s="50">
        <f t="shared" si="381"/>
        <v>0</v>
      </c>
      <c r="DS135" s="51">
        <f t="shared" si="291"/>
        <v>0</v>
      </c>
      <c r="DT135" s="50">
        <f t="shared" si="383"/>
        <v>0</v>
      </c>
      <c r="DU135" s="51">
        <v>0</v>
      </c>
      <c r="DV135" s="50">
        <f t="shared" si="293"/>
        <v>0</v>
      </c>
      <c r="DW135" s="51">
        <f t="shared" si="294"/>
        <v>0</v>
      </c>
      <c r="DX135" s="52">
        <f t="shared" si="295"/>
        <v>0</v>
      </c>
      <c r="DY135" s="457">
        <f t="shared" si="382"/>
        <v>0</v>
      </c>
    </row>
    <row r="136" spans="1:129" ht="18" customHeight="1" x14ac:dyDescent="0.3">
      <c r="C136" s="54"/>
      <c r="D136" s="239"/>
      <c r="E136" s="263">
        <f t="shared" si="384"/>
        <v>0</v>
      </c>
      <c r="F136" s="263"/>
      <c r="G136" s="263"/>
      <c r="H136" s="56"/>
      <c r="I136" s="56"/>
      <c r="J136" s="265"/>
      <c r="K136" s="264"/>
      <c r="L136" s="57"/>
      <c r="M136" s="49"/>
      <c r="N136" s="214"/>
      <c r="O136" s="8">
        <f t="shared" si="296"/>
        <v>0</v>
      </c>
      <c r="P136" s="50">
        <f t="shared" si="360"/>
        <v>0</v>
      </c>
      <c r="R136" s="44">
        <f t="shared" si="297"/>
        <v>0</v>
      </c>
      <c r="S136" s="201">
        <f t="shared" si="298"/>
        <v>0</v>
      </c>
      <c r="T136" s="8">
        <f t="shared" si="299"/>
        <v>0</v>
      </c>
      <c r="U136" s="50">
        <f t="shared" si="361"/>
        <v>0</v>
      </c>
      <c r="W136" s="44">
        <f t="shared" si="300"/>
        <v>0</v>
      </c>
      <c r="X136" s="201">
        <f t="shared" si="301"/>
        <v>0</v>
      </c>
      <c r="Y136" s="8">
        <f t="shared" si="302"/>
        <v>0</v>
      </c>
      <c r="Z136" s="50">
        <f t="shared" si="362"/>
        <v>0</v>
      </c>
      <c r="AB136" s="44">
        <f t="shared" si="303"/>
        <v>0</v>
      </c>
      <c r="AC136" s="201">
        <f t="shared" si="304"/>
        <v>0</v>
      </c>
      <c r="AD136" s="8">
        <f t="shared" si="305"/>
        <v>0</v>
      </c>
      <c r="AE136" s="50">
        <f t="shared" si="363"/>
        <v>0</v>
      </c>
      <c r="AG136" s="44">
        <f t="shared" si="306"/>
        <v>0</v>
      </c>
      <c r="AH136" s="201">
        <f t="shared" si="307"/>
        <v>0</v>
      </c>
      <c r="AI136" s="8">
        <f t="shared" si="308"/>
        <v>0</v>
      </c>
      <c r="AJ136" s="50">
        <f t="shared" si="364"/>
        <v>0</v>
      </c>
      <c r="AL136" s="44">
        <f t="shared" si="309"/>
        <v>0</v>
      </c>
      <c r="AM136" s="201">
        <f t="shared" si="310"/>
        <v>0</v>
      </c>
      <c r="AN136" s="8">
        <f t="shared" si="311"/>
        <v>0</v>
      </c>
      <c r="AO136" s="50">
        <f t="shared" si="365"/>
        <v>0</v>
      </c>
      <c r="AQ136" s="44">
        <f t="shared" si="312"/>
        <v>0</v>
      </c>
      <c r="AR136" s="201">
        <f t="shared" si="313"/>
        <v>0</v>
      </c>
      <c r="AS136" s="8">
        <f t="shared" si="314"/>
        <v>0</v>
      </c>
      <c r="AT136" s="50">
        <f t="shared" si="366"/>
        <v>0</v>
      </c>
      <c r="AV136" s="44">
        <f t="shared" si="315"/>
        <v>0</v>
      </c>
      <c r="AW136" s="201">
        <f t="shared" si="316"/>
        <v>0</v>
      </c>
      <c r="AX136" s="8">
        <f t="shared" si="317"/>
        <v>0</v>
      </c>
      <c r="AY136" s="50">
        <f t="shared" si="367"/>
        <v>0</v>
      </c>
      <c r="BA136" s="44">
        <f t="shared" si="318"/>
        <v>0</v>
      </c>
      <c r="BB136" s="201">
        <f t="shared" si="319"/>
        <v>0</v>
      </c>
      <c r="BC136" s="8">
        <f t="shared" si="320"/>
        <v>0</v>
      </c>
      <c r="BD136" s="50">
        <f t="shared" si="368"/>
        <v>0</v>
      </c>
      <c r="BF136" s="44">
        <f t="shared" si="321"/>
        <v>0</v>
      </c>
      <c r="BG136" s="201">
        <f t="shared" si="322"/>
        <v>0</v>
      </c>
      <c r="BH136" s="8">
        <f t="shared" si="323"/>
        <v>0</v>
      </c>
      <c r="BI136" s="50">
        <f t="shared" si="369"/>
        <v>0</v>
      </c>
      <c r="BK136" s="44">
        <f t="shared" si="324"/>
        <v>0</v>
      </c>
      <c r="BL136" s="201">
        <f t="shared" si="325"/>
        <v>0</v>
      </c>
      <c r="BM136" s="8">
        <f t="shared" si="326"/>
        <v>0</v>
      </c>
      <c r="BN136" s="50">
        <f t="shared" si="370"/>
        <v>0</v>
      </c>
      <c r="BP136" s="44">
        <f t="shared" si="327"/>
        <v>0</v>
      </c>
      <c r="BQ136" s="201">
        <f t="shared" si="328"/>
        <v>0</v>
      </c>
      <c r="BR136" s="8">
        <f t="shared" si="329"/>
        <v>0</v>
      </c>
      <c r="BS136" s="50">
        <f t="shared" si="371"/>
        <v>0</v>
      </c>
      <c r="BU136" s="44">
        <f t="shared" si="330"/>
        <v>0</v>
      </c>
      <c r="BV136" s="201">
        <f t="shared" si="331"/>
        <v>0</v>
      </c>
      <c r="BW136" s="8">
        <f t="shared" si="332"/>
        <v>0</v>
      </c>
      <c r="BX136" s="50">
        <f t="shared" si="372"/>
        <v>0</v>
      </c>
      <c r="BZ136" s="44">
        <f t="shared" si="333"/>
        <v>0</v>
      </c>
      <c r="CA136" s="201">
        <f t="shared" si="334"/>
        <v>0</v>
      </c>
      <c r="CB136" s="8">
        <f t="shared" si="335"/>
        <v>0</v>
      </c>
      <c r="CC136" s="50">
        <f t="shared" si="373"/>
        <v>0</v>
      </c>
      <c r="CE136" s="44">
        <f t="shared" si="336"/>
        <v>0</v>
      </c>
      <c r="CF136" s="201">
        <f t="shared" si="337"/>
        <v>0</v>
      </c>
      <c r="CG136" s="8">
        <f t="shared" si="338"/>
        <v>0</v>
      </c>
      <c r="CH136" s="50">
        <f t="shared" si="374"/>
        <v>0</v>
      </c>
      <c r="CJ136" s="44">
        <f t="shared" si="339"/>
        <v>0</v>
      </c>
      <c r="CK136" s="201">
        <f t="shared" si="340"/>
        <v>0</v>
      </c>
      <c r="CL136" s="8">
        <f t="shared" si="341"/>
        <v>0</v>
      </c>
      <c r="CM136" s="50">
        <f t="shared" si="375"/>
        <v>0</v>
      </c>
      <c r="CO136" s="44">
        <f t="shared" si="342"/>
        <v>0</v>
      </c>
      <c r="CP136" s="201">
        <f t="shared" si="343"/>
        <v>0</v>
      </c>
      <c r="CQ136" s="8">
        <f t="shared" si="344"/>
        <v>0</v>
      </c>
      <c r="CR136" s="50">
        <f t="shared" si="376"/>
        <v>0</v>
      </c>
      <c r="CT136" s="44">
        <f t="shared" si="345"/>
        <v>0</v>
      </c>
      <c r="CU136" s="201">
        <f t="shared" si="346"/>
        <v>0</v>
      </c>
      <c r="CV136" s="8">
        <f t="shared" si="347"/>
        <v>0</v>
      </c>
      <c r="CW136" s="50">
        <f t="shared" si="377"/>
        <v>0</v>
      </c>
      <c r="CY136" s="44">
        <f t="shared" si="348"/>
        <v>0</v>
      </c>
      <c r="CZ136" s="201">
        <f t="shared" si="349"/>
        <v>0</v>
      </c>
      <c r="DA136" s="8">
        <f t="shared" si="350"/>
        <v>0</v>
      </c>
      <c r="DB136" s="50">
        <f t="shared" si="378"/>
        <v>0</v>
      </c>
      <c r="DD136" s="44">
        <f t="shared" si="351"/>
        <v>0</v>
      </c>
      <c r="DE136" s="201">
        <f t="shared" si="352"/>
        <v>0</v>
      </c>
      <c r="DF136" s="8">
        <f t="shared" si="353"/>
        <v>0</v>
      </c>
      <c r="DG136" s="50">
        <f t="shared" si="379"/>
        <v>0</v>
      </c>
      <c r="DI136" s="44">
        <f t="shared" si="354"/>
        <v>0</v>
      </c>
      <c r="DJ136" s="201">
        <f t="shared" si="355"/>
        <v>0</v>
      </c>
      <c r="DK136" s="8">
        <f t="shared" si="356"/>
        <v>0</v>
      </c>
      <c r="DL136" s="50">
        <f t="shared" si="380"/>
        <v>0</v>
      </c>
      <c r="DN136" s="44">
        <f t="shared" si="357"/>
        <v>0</v>
      </c>
      <c r="DO136" s="201">
        <f t="shared" si="358"/>
        <v>0</v>
      </c>
      <c r="DP136" s="8">
        <f t="shared" si="359"/>
        <v>0</v>
      </c>
      <c r="DQ136" s="50">
        <f t="shared" si="381"/>
        <v>0</v>
      </c>
      <c r="DS136" s="51">
        <f t="shared" si="291"/>
        <v>0</v>
      </c>
      <c r="DT136" s="50">
        <f t="shared" si="383"/>
        <v>0</v>
      </c>
      <c r="DU136" s="51">
        <v>0</v>
      </c>
      <c r="DV136" s="50">
        <f t="shared" si="293"/>
        <v>0</v>
      </c>
      <c r="DW136" s="51">
        <f t="shared" si="294"/>
        <v>0</v>
      </c>
      <c r="DX136" s="52">
        <f t="shared" si="295"/>
        <v>0</v>
      </c>
      <c r="DY136" s="457">
        <f t="shared" si="382"/>
        <v>0</v>
      </c>
    </row>
    <row r="137" spans="1:129" ht="18" customHeight="1" x14ac:dyDescent="0.3">
      <c r="C137" s="54"/>
      <c r="D137" s="239"/>
      <c r="E137" s="263">
        <f t="shared" si="384"/>
        <v>0</v>
      </c>
      <c r="F137" s="263"/>
      <c r="G137" s="263"/>
      <c r="H137" s="56"/>
      <c r="I137" s="56"/>
      <c r="J137" s="265"/>
      <c r="K137" s="264"/>
      <c r="L137" s="57"/>
      <c r="M137" s="49"/>
      <c r="N137" s="214"/>
      <c r="O137" s="8">
        <f t="shared" si="296"/>
        <v>0</v>
      </c>
      <c r="P137" s="50">
        <f t="shared" si="360"/>
        <v>0</v>
      </c>
      <c r="R137" s="44">
        <f t="shared" si="297"/>
        <v>0</v>
      </c>
      <c r="S137" s="201">
        <f t="shared" si="298"/>
        <v>0</v>
      </c>
      <c r="T137" s="8">
        <f t="shared" si="299"/>
        <v>0</v>
      </c>
      <c r="U137" s="50">
        <f t="shared" si="361"/>
        <v>0</v>
      </c>
      <c r="W137" s="44">
        <f t="shared" si="300"/>
        <v>0</v>
      </c>
      <c r="X137" s="201">
        <f t="shared" si="301"/>
        <v>0</v>
      </c>
      <c r="Y137" s="8">
        <f t="shared" si="302"/>
        <v>0</v>
      </c>
      <c r="Z137" s="50">
        <f t="shared" si="362"/>
        <v>0</v>
      </c>
      <c r="AB137" s="44">
        <f t="shared" si="303"/>
        <v>0</v>
      </c>
      <c r="AC137" s="201">
        <f t="shared" si="304"/>
        <v>0</v>
      </c>
      <c r="AD137" s="8">
        <f t="shared" si="305"/>
        <v>0</v>
      </c>
      <c r="AE137" s="50">
        <f t="shared" si="363"/>
        <v>0</v>
      </c>
      <c r="AG137" s="44">
        <f t="shared" si="306"/>
        <v>0</v>
      </c>
      <c r="AH137" s="201">
        <f t="shared" si="307"/>
        <v>0</v>
      </c>
      <c r="AI137" s="8">
        <f t="shared" si="308"/>
        <v>0</v>
      </c>
      <c r="AJ137" s="50">
        <f t="shared" si="364"/>
        <v>0</v>
      </c>
      <c r="AL137" s="44">
        <f t="shared" si="309"/>
        <v>0</v>
      </c>
      <c r="AM137" s="201">
        <f t="shared" si="310"/>
        <v>0</v>
      </c>
      <c r="AN137" s="8">
        <f t="shared" si="311"/>
        <v>0</v>
      </c>
      <c r="AO137" s="50">
        <f t="shared" si="365"/>
        <v>0</v>
      </c>
      <c r="AQ137" s="44">
        <f t="shared" si="312"/>
        <v>0</v>
      </c>
      <c r="AR137" s="201">
        <f t="shared" si="313"/>
        <v>0</v>
      </c>
      <c r="AS137" s="8">
        <f t="shared" si="314"/>
        <v>0</v>
      </c>
      <c r="AT137" s="50">
        <f t="shared" si="366"/>
        <v>0</v>
      </c>
      <c r="AV137" s="44">
        <f t="shared" si="315"/>
        <v>0</v>
      </c>
      <c r="AW137" s="201">
        <f t="shared" si="316"/>
        <v>0</v>
      </c>
      <c r="AX137" s="8">
        <f t="shared" si="317"/>
        <v>0</v>
      </c>
      <c r="AY137" s="50">
        <f t="shared" si="367"/>
        <v>0</v>
      </c>
      <c r="BA137" s="44">
        <f t="shared" si="318"/>
        <v>0</v>
      </c>
      <c r="BB137" s="201">
        <f t="shared" si="319"/>
        <v>0</v>
      </c>
      <c r="BC137" s="8">
        <f t="shared" si="320"/>
        <v>0</v>
      </c>
      <c r="BD137" s="50">
        <f t="shared" si="368"/>
        <v>0</v>
      </c>
      <c r="BF137" s="44">
        <f t="shared" si="321"/>
        <v>0</v>
      </c>
      <c r="BG137" s="201">
        <f t="shared" si="322"/>
        <v>0</v>
      </c>
      <c r="BH137" s="8">
        <f t="shared" si="323"/>
        <v>0</v>
      </c>
      <c r="BI137" s="50">
        <f t="shared" si="369"/>
        <v>0</v>
      </c>
      <c r="BK137" s="44">
        <f t="shared" si="324"/>
        <v>0</v>
      </c>
      <c r="BL137" s="201">
        <f t="shared" si="325"/>
        <v>0</v>
      </c>
      <c r="BM137" s="8">
        <f t="shared" si="326"/>
        <v>0</v>
      </c>
      <c r="BN137" s="50">
        <f t="shared" si="370"/>
        <v>0</v>
      </c>
      <c r="BP137" s="44">
        <f t="shared" si="327"/>
        <v>0</v>
      </c>
      <c r="BQ137" s="201">
        <f t="shared" si="328"/>
        <v>0</v>
      </c>
      <c r="BR137" s="8">
        <f t="shared" si="329"/>
        <v>0</v>
      </c>
      <c r="BS137" s="50">
        <f t="shared" si="371"/>
        <v>0</v>
      </c>
      <c r="BU137" s="44">
        <f t="shared" si="330"/>
        <v>0</v>
      </c>
      <c r="BV137" s="201">
        <f t="shared" si="331"/>
        <v>0</v>
      </c>
      <c r="BW137" s="8">
        <f t="shared" si="332"/>
        <v>0</v>
      </c>
      <c r="BX137" s="50">
        <f t="shared" si="372"/>
        <v>0</v>
      </c>
      <c r="BZ137" s="44">
        <f t="shared" si="333"/>
        <v>0</v>
      </c>
      <c r="CA137" s="201">
        <f t="shared" si="334"/>
        <v>0</v>
      </c>
      <c r="CB137" s="8">
        <f t="shared" si="335"/>
        <v>0</v>
      </c>
      <c r="CC137" s="50">
        <f t="shared" si="373"/>
        <v>0</v>
      </c>
      <c r="CE137" s="44">
        <f t="shared" si="336"/>
        <v>0</v>
      </c>
      <c r="CF137" s="201">
        <f t="shared" si="337"/>
        <v>0</v>
      </c>
      <c r="CG137" s="8">
        <f t="shared" si="338"/>
        <v>0</v>
      </c>
      <c r="CH137" s="50">
        <f t="shared" si="374"/>
        <v>0</v>
      </c>
      <c r="CJ137" s="44">
        <f t="shared" si="339"/>
        <v>0</v>
      </c>
      <c r="CK137" s="201">
        <f t="shared" si="340"/>
        <v>0</v>
      </c>
      <c r="CL137" s="8">
        <f t="shared" si="341"/>
        <v>0</v>
      </c>
      <c r="CM137" s="50">
        <f t="shared" si="375"/>
        <v>0</v>
      </c>
      <c r="CO137" s="44">
        <f t="shared" si="342"/>
        <v>0</v>
      </c>
      <c r="CP137" s="201">
        <f t="shared" si="343"/>
        <v>0</v>
      </c>
      <c r="CQ137" s="8">
        <f t="shared" si="344"/>
        <v>0</v>
      </c>
      <c r="CR137" s="50">
        <f t="shared" si="376"/>
        <v>0</v>
      </c>
      <c r="CT137" s="44">
        <f t="shared" si="345"/>
        <v>0</v>
      </c>
      <c r="CU137" s="201">
        <f t="shared" si="346"/>
        <v>0</v>
      </c>
      <c r="CV137" s="8">
        <f t="shared" si="347"/>
        <v>0</v>
      </c>
      <c r="CW137" s="50">
        <f t="shared" si="377"/>
        <v>0</v>
      </c>
      <c r="CY137" s="44">
        <f t="shared" si="348"/>
        <v>0</v>
      </c>
      <c r="CZ137" s="201">
        <f t="shared" si="349"/>
        <v>0</v>
      </c>
      <c r="DA137" s="8">
        <f t="shared" si="350"/>
        <v>0</v>
      </c>
      <c r="DB137" s="50">
        <f t="shared" si="378"/>
        <v>0</v>
      </c>
      <c r="DD137" s="44">
        <f t="shared" si="351"/>
        <v>0</v>
      </c>
      <c r="DE137" s="201">
        <f t="shared" si="352"/>
        <v>0</v>
      </c>
      <c r="DF137" s="8">
        <f t="shared" si="353"/>
        <v>0</v>
      </c>
      <c r="DG137" s="50">
        <f t="shared" si="379"/>
        <v>0</v>
      </c>
      <c r="DI137" s="44">
        <f t="shared" si="354"/>
        <v>0</v>
      </c>
      <c r="DJ137" s="201">
        <f t="shared" si="355"/>
        <v>0</v>
      </c>
      <c r="DK137" s="8">
        <f t="shared" si="356"/>
        <v>0</v>
      </c>
      <c r="DL137" s="50">
        <f t="shared" si="380"/>
        <v>0</v>
      </c>
      <c r="DN137" s="44">
        <f t="shared" si="357"/>
        <v>0</v>
      </c>
      <c r="DO137" s="201">
        <f t="shared" si="358"/>
        <v>0</v>
      </c>
      <c r="DP137" s="8">
        <f t="shared" si="359"/>
        <v>0</v>
      </c>
      <c r="DQ137" s="50">
        <f t="shared" si="381"/>
        <v>0</v>
      </c>
      <c r="DS137" s="51">
        <f t="shared" si="291"/>
        <v>0</v>
      </c>
      <c r="DT137" s="50">
        <f t="shared" si="383"/>
        <v>0</v>
      </c>
      <c r="DU137" s="51">
        <v>0</v>
      </c>
      <c r="DV137" s="50">
        <f t="shared" si="293"/>
        <v>0</v>
      </c>
      <c r="DW137" s="51">
        <f t="shared" si="294"/>
        <v>0</v>
      </c>
      <c r="DX137" s="52">
        <f t="shared" si="295"/>
        <v>0</v>
      </c>
      <c r="DY137" s="457">
        <f t="shared" si="382"/>
        <v>0</v>
      </c>
    </row>
    <row r="138" spans="1:129" ht="18" customHeight="1" x14ac:dyDescent="0.3">
      <c r="C138" s="54"/>
      <c r="D138" s="239"/>
      <c r="E138" s="263">
        <f t="shared" si="384"/>
        <v>0</v>
      </c>
      <c r="F138" s="263"/>
      <c r="G138" s="263"/>
      <c r="H138" s="56"/>
      <c r="I138" s="56"/>
      <c r="J138" s="265"/>
      <c r="K138" s="264"/>
      <c r="L138" s="57"/>
      <c r="M138" s="49"/>
      <c r="N138" s="214"/>
      <c r="O138" s="8">
        <f t="shared" si="296"/>
        <v>0</v>
      </c>
      <c r="P138" s="50">
        <f t="shared" si="360"/>
        <v>0</v>
      </c>
      <c r="R138" s="44">
        <f t="shared" si="297"/>
        <v>0</v>
      </c>
      <c r="S138" s="201">
        <f t="shared" si="298"/>
        <v>0</v>
      </c>
      <c r="T138" s="8">
        <f t="shared" si="299"/>
        <v>0</v>
      </c>
      <c r="U138" s="50">
        <f t="shared" si="361"/>
        <v>0</v>
      </c>
      <c r="W138" s="44">
        <f t="shared" si="300"/>
        <v>0</v>
      </c>
      <c r="X138" s="201">
        <f t="shared" si="301"/>
        <v>0</v>
      </c>
      <c r="Y138" s="8">
        <f t="shared" si="302"/>
        <v>0</v>
      </c>
      <c r="Z138" s="50">
        <f t="shared" si="362"/>
        <v>0</v>
      </c>
      <c r="AB138" s="44">
        <f t="shared" si="303"/>
        <v>0</v>
      </c>
      <c r="AC138" s="201">
        <f t="shared" si="304"/>
        <v>0</v>
      </c>
      <c r="AD138" s="8">
        <f t="shared" si="305"/>
        <v>0</v>
      </c>
      <c r="AE138" s="50">
        <f t="shared" si="363"/>
        <v>0</v>
      </c>
      <c r="AG138" s="44">
        <f t="shared" si="306"/>
        <v>0</v>
      </c>
      <c r="AH138" s="201">
        <f t="shared" si="307"/>
        <v>0</v>
      </c>
      <c r="AI138" s="8">
        <f t="shared" si="308"/>
        <v>0</v>
      </c>
      <c r="AJ138" s="50">
        <f t="shared" si="364"/>
        <v>0</v>
      </c>
      <c r="AL138" s="44">
        <f t="shared" si="309"/>
        <v>0</v>
      </c>
      <c r="AM138" s="201">
        <f t="shared" si="310"/>
        <v>0</v>
      </c>
      <c r="AN138" s="8">
        <f t="shared" si="311"/>
        <v>0</v>
      </c>
      <c r="AO138" s="50">
        <f t="shared" si="365"/>
        <v>0</v>
      </c>
      <c r="AQ138" s="44">
        <f t="shared" si="312"/>
        <v>0</v>
      </c>
      <c r="AR138" s="201">
        <f t="shared" si="313"/>
        <v>0</v>
      </c>
      <c r="AS138" s="8">
        <f t="shared" si="314"/>
        <v>0</v>
      </c>
      <c r="AT138" s="50">
        <f t="shared" si="366"/>
        <v>0</v>
      </c>
      <c r="AV138" s="44">
        <f t="shared" si="315"/>
        <v>0</v>
      </c>
      <c r="AW138" s="201">
        <f t="shared" si="316"/>
        <v>0</v>
      </c>
      <c r="AX138" s="8">
        <f t="shared" si="317"/>
        <v>0</v>
      </c>
      <c r="AY138" s="50">
        <f t="shared" si="367"/>
        <v>0</v>
      </c>
      <c r="BA138" s="44">
        <f t="shared" si="318"/>
        <v>0</v>
      </c>
      <c r="BB138" s="201">
        <f t="shared" si="319"/>
        <v>0</v>
      </c>
      <c r="BC138" s="8">
        <f t="shared" si="320"/>
        <v>0</v>
      </c>
      <c r="BD138" s="50">
        <f t="shared" si="368"/>
        <v>0</v>
      </c>
      <c r="BF138" s="44">
        <f t="shared" si="321"/>
        <v>0</v>
      </c>
      <c r="BG138" s="201">
        <f t="shared" si="322"/>
        <v>0</v>
      </c>
      <c r="BH138" s="8">
        <f t="shared" si="323"/>
        <v>0</v>
      </c>
      <c r="BI138" s="50">
        <f t="shared" si="369"/>
        <v>0</v>
      </c>
      <c r="BK138" s="44">
        <f t="shared" si="324"/>
        <v>0</v>
      </c>
      <c r="BL138" s="201">
        <f t="shared" si="325"/>
        <v>0</v>
      </c>
      <c r="BM138" s="8">
        <f t="shared" si="326"/>
        <v>0</v>
      </c>
      <c r="BN138" s="50">
        <f t="shared" si="370"/>
        <v>0</v>
      </c>
      <c r="BP138" s="44">
        <f t="shared" si="327"/>
        <v>0</v>
      </c>
      <c r="BQ138" s="201">
        <f t="shared" si="328"/>
        <v>0</v>
      </c>
      <c r="BR138" s="8">
        <f t="shared" si="329"/>
        <v>0</v>
      </c>
      <c r="BS138" s="50">
        <f t="shared" si="371"/>
        <v>0</v>
      </c>
      <c r="BU138" s="44">
        <f t="shared" si="330"/>
        <v>0</v>
      </c>
      <c r="BV138" s="201">
        <f t="shared" si="331"/>
        <v>0</v>
      </c>
      <c r="BW138" s="8">
        <f t="shared" si="332"/>
        <v>0</v>
      </c>
      <c r="BX138" s="50">
        <f t="shared" si="372"/>
        <v>0</v>
      </c>
      <c r="BZ138" s="44">
        <f t="shared" si="333"/>
        <v>0</v>
      </c>
      <c r="CA138" s="201">
        <f t="shared" si="334"/>
        <v>0</v>
      </c>
      <c r="CB138" s="8">
        <f t="shared" si="335"/>
        <v>0</v>
      </c>
      <c r="CC138" s="50">
        <f t="shared" si="373"/>
        <v>0</v>
      </c>
      <c r="CE138" s="44">
        <f t="shared" si="336"/>
        <v>0</v>
      </c>
      <c r="CF138" s="201">
        <f t="shared" si="337"/>
        <v>0</v>
      </c>
      <c r="CG138" s="8">
        <f t="shared" si="338"/>
        <v>0</v>
      </c>
      <c r="CH138" s="50">
        <f t="shared" si="374"/>
        <v>0</v>
      </c>
      <c r="CJ138" s="44">
        <f t="shared" si="339"/>
        <v>0</v>
      </c>
      <c r="CK138" s="201">
        <f t="shared" si="340"/>
        <v>0</v>
      </c>
      <c r="CL138" s="8">
        <f t="shared" si="341"/>
        <v>0</v>
      </c>
      <c r="CM138" s="50">
        <f t="shared" si="375"/>
        <v>0</v>
      </c>
      <c r="CO138" s="44">
        <f t="shared" si="342"/>
        <v>0</v>
      </c>
      <c r="CP138" s="201">
        <f t="shared" si="343"/>
        <v>0</v>
      </c>
      <c r="CQ138" s="8">
        <f t="shared" si="344"/>
        <v>0</v>
      </c>
      <c r="CR138" s="50">
        <f t="shared" si="376"/>
        <v>0</v>
      </c>
      <c r="CT138" s="44">
        <f t="shared" si="345"/>
        <v>0</v>
      </c>
      <c r="CU138" s="201">
        <f t="shared" si="346"/>
        <v>0</v>
      </c>
      <c r="CV138" s="8">
        <f t="shared" si="347"/>
        <v>0</v>
      </c>
      <c r="CW138" s="50">
        <f t="shared" si="377"/>
        <v>0</v>
      </c>
      <c r="CY138" s="44">
        <f t="shared" si="348"/>
        <v>0</v>
      </c>
      <c r="CZ138" s="201">
        <f t="shared" si="349"/>
        <v>0</v>
      </c>
      <c r="DA138" s="8">
        <f t="shared" si="350"/>
        <v>0</v>
      </c>
      <c r="DB138" s="50">
        <f t="shared" si="378"/>
        <v>0</v>
      </c>
      <c r="DD138" s="44">
        <f t="shared" si="351"/>
        <v>0</v>
      </c>
      <c r="DE138" s="201">
        <f t="shared" si="352"/>
        <v>0</v>
      </c>
      <c r="DF138" s="8">
        <f t="shared" si="353"/>
        <v>0</v>
      </c>
      <c r="DG138" s="50">
        <f t="shared" si="379"/>
        <v>0</v>
      </c>
      <c r="DI138" s="44">
        <f t="shared" si="354"/>
        <v>0</v>
      </c>
      <c r="DJ138" s="201">
        <f t="shared" si="355"/>
        <v>0</v>
      </c>
      <c r="DK138" s="8">
        <f t="shared" si="356"/>
        <v>0</v>
      </c>
      <c r="DL138" s="50">
        <f t="shared" si="380"/>
        <v>0</v>
      </c>
      <c r="DN138" s="44">
        <f t="shared" si="357"/>
        <v>0</v>
      </c>
      <c r="DO138" s="201">
        <f t="shared" si="358"/>
        <v>0</v>
      </c>
      <c r="DP138" s="8">
        <f t="shared" si="359"/>
        <v>0</v>
      </c>
      <c r="DQ138" s="50">
        <f t="shared" si="381"/>
        <v>0</v>
      </c>
      <c r="DS138" s="51">
        <f t="shared" si="291"/>
        <v>0</v>
      </c>
      <c r="DT138" s="50">
        <f t="shared" si="383"/>
        <v>0</v>
      </c>
      <c r="DU138" s="51">
        <v>0</v>
      </c>
      <c r="DV138" s="50">
        <f t="shared" si="293"/>
        <v>0</v>
      </c>
      <c r="DW138" s="51">
        <f t="shared" si="294"/>
        <v>0</v>
      </c>
      <c r="DX138" s="52">
        <f t="shared" si="295"/>
        <v>0</v>
      </c>
      <c r="DY138" s="457">
        <f t="shared" si="382"/>
        <v>0</v>
      </c>
    </row>
    <row r="139" spans="1:129" ht="18" customHeight="1" x14ac:dyDescent="0.3">
      <c r="C139" s="54"/>
      <c r="D139" s="239"/>
      <c r="E139" s="263">
        <f t="shared" si="384"/>
        <v>0</v>
      </c>
      <c r="F139" s="263"/>
      <c r="G139" s="263"/>
      <c r="H139" s="56"/>
      <c r="I139" s="56"/>
      <c r="J139" s="265"/>
      <c r="K139" s="264"/>
      <c r="L139" s="57"/>
      <c r="M139" s="49"/>
      <c r="N139" s="214"/>
      <c r="O139" s="8">
        <f t="shared" si="296"/>
        <v>0</v>
      </c>
      <c r="P139" s="50">
        <f t="shared" si="360"/>
        <v>0</v>
      </c>
      <c r="R139" s="44">
        <f t="shared" si="297"/>
        <v>0</v>
      </c>
      <c r="S139" s="201">
        <f t="shared" si="298"/>
        <v>0</v>
      </c>
      <c r="T139" s="8">
        <f t="shared" si="299"/>
        <v>0</v>
      </c>
      <c r="U139" s="50">
        <f t="shared" si="361"/>
        <v>0</v>
      </c>
      <c r="W139" s="44">
        <f t="shared" si="300"/>
        <v>0</v>
      </c>
      <c r="X139" s="201">
        <f t="shared" si="301"/>
        <v>0</v>
      </c>
      <c r="Y139" s="8">
        <f t="shared" si="302"/>
        <v>0</v>
      </c>
      <c r="Z139" s="50">
        <f t="shared" si="362"/>
        <v>0</v>
      </c>
      <c r="AB139" s="44">
        <f t="shared" si="303"/>
        <v>0</v>
      </c>
      <c r="AC139" s="201">
        <f t="shared" si="304"/>
        <v>0</v>
      </c>
      <c r="AD139" s="8">
        <f t="shared" si="305"/>
        <v>0</v>
      </c>
      <c r="AE139" s="50">
        <f t="shared" si="363"/>
        <v>0</v>
      </c>
      <c r="AG139" s="44">
        <f t="shared" si="306"/>
        <v>0</v>
      </c>
      <c r="AH139" s="201">
        <f t="shared" si="307"/>
        <v>0</v>
      </c>
      <c r="AI139" s="8">
        <f t="shared" si="308"/>
        <v>0</v>
      </c>
      <c r="AJ139" s="50">
        <f t="shared" si="364"/>
        <v>0</v>
      </c>
      <c r="AL139" s="44">
        <f t="shared" si="309"/>
        <v>0</v>
      </c>
      <c r="AM139" s="201">
        <f t="shared" si="310"/>
        <v>0</v>
      </c>
      <c r="AN139" s="8">
        <f t="shared" si="311"/>
        <v>0</v>
      </c>
      <c r="AO139" s="50">
        <f t="shared" si="365"/>
        <v>0</v>
      </c>
      <c r="AQ139" s="44">
        <f t="shared" si="312"/>
        <v>0</v>
      </c>
      <c r="AR139" s="201">
        <f t="shared" si="313"/>
        <v>0</v>
      </c>
      <c r="AS139" s="8">
        <f t="shared" si="314"/>
        <v>0</v>
      </c>
      <c r="AT139" s="50">
        <f t="shared" si="366"/>
        <v>0</v>
      </c>
      <c r="AV139" s="44">
        <f t="shared" si="315"/>
        <v>0</v>
      </c>
      <c r="AW139" s="201">
        <f t="shared" si="316"/>
        <v>0</v>
      </c>
      <c r="AX139" s="8">
        <f t="shared" si="317"/>
        <v>0</v>
      </c>
      <c r="AY139" s="50">
        <f t="shared" si="367"/>
        <v>0</v>
      </c>
      <c r="BA139" s="44">
        <f t="shared" si="318"/>
        <v>0</v>
      </c>
      <c r="BB139" s="201">
        <f t="shared" si="319"/>
        <v>0</v>
      </c>
      <c r="BC139" s="8">
        <f t="shared" si="320"/>
        <v>0</v>
      </c>
      <c r="BD139" s="50">
        <f t="shared" si="368"/>
        <v>0</v>
      </c>
      <c r="BF139" s="44">
        <f t="shared" si="321"/>
        <v>0</v>
      </c>
      <c r="BG139" s="201">
        <f t="shared" si="322"/>
        <v>0</v>
      </c>
      <c r="BH139" s="8">
        <f t="shared" si="323"/>
        <v>0</v>
      </c>
      <c r="BI139" s="50">
        <f t="shared" si="369"/>
        <v>0</v>
      </c>
      <c r="BK139" s="44">
        <f t="shared" si="324"/>
        <v>0</v>
      </c>
      <c r="BL139" s="201">
        <f t="shared" si="325"/>
        <v>0</v>
      </c>
      <c r="BM139" s="8">
        <f t="shared" si="326"/>
        <v>0</v>
      </c>
      <c r="BN139" s="50">
        <f t="shared" si="370"/>
        <v>0</v>
      </c>
      <c r="BP139" s="44">
        <f t="shared" si="327"/>
        <v>0</v>
      </c>
      <c r="BQ139" s="201">
        <f t="shared" si="328"/>
        <v>0</v>
      </c>
      <c r="BR139" s="8">
        <f t="shared" si="329"/>
        <v>0</v>
      </c>
      <c r="BS139" s="50">
        <f t="shared" si="371"/>
        <v>0</v>
      </c>
      <c r="BU139" s="44">
        <f t="shared" si="330"/>
        <v>0</v>
      </c>
      <c r="BV139" s="201">
        <f t="shared" si="331"/>
        <v>0</v>
      </c>
      <c r="BW139" s="8">
        <f t="shared" si="332"/>
        <v>0</v>
      </c>
      <c r="BX139" s="50">
        <f t="shared" si="372"/>
        <v>0</v>
      </c>
      <c r="BZ139" s="44">
        <f t="shared" si="333"/>
        <v>0</v>
      </c>
      <c r="CA139" s="201">
        <f t="shared" si="334"/>
        <v>0</v>
      </c>
      <c r="CB139" s="8">
        <f t="shared" si="335"/>
        <v>0</v>
      </c>
      <c r="CC139" s="50">
        <f t="shared" si="373"/>
        <v>0</v>
      </c>
      <c r="CE139" s="44">
        <f t="shared" si="336"/>
        <v>0</v>
      </c>
      <c r="CF139" s="201">
        <f t="shared" si="337"/>
        <v>0</v>
      </c>
      <c r="CG139" s="8">
        <f t="shared" si="338"/>
        <v>0</v>
      </c>
      <c r="CH139" s="50">
        <f t="shared" si="374"/>
        <v>0</v>
      </c>
      <c r="CJ139" s="44">
        <f t="shared" si="339"/>
        <v>0</v>
      </c>
      <c r="CK139" s="201">
        <f t="shared" si="340"/>
        <v>0</v>
      </c>
      <c r="CL139" s="8">
        <f t="shared" si="341"/>
        <v>0</v>
      </c>
      <c r="CM139" s="50">
        <f t="shared" si="375"/>
        <v>0</v>
      </c>
      <c r="CO139" s="44">
        <f t="shared" si="342"/>
        <v>0</v>
      </c>
      <c r="CP139" s="201">
        <f t="shared" si="343"/>
        <v>0</v>
      </c>
      <c r="CQ139" s="8">
        <f t="shared" si="344"/>
        <v>0</v>
      </c>
      <c r="CR139" s="50">
        <f t="shared" si="376"/>
        <v>0</v>
      </c>
      <c r="CT139" s="44">
        <f t="shared" si="345"/>
        <v>0</v>
      </c>
      <c r="CU139" s="201">
        <f t="shared" si="346"/>
        <v>0</v>
      </c>
      <c r="CV139" s="8">
        <f t="shared" si="347"/>
        <v>0</v>
      </c>
      <c r="CW139" s="50">
        <f t="shared" si="377"/>
        <v>0</v>
      </c>
      <c r="CY139" s="44">
        <f t="shared" si="348"/>
        <v>0</v>
      </c>
      <c r="CZ139" s="201">
        <f t="shared" si="349"/>
        <v>0</v>
      </c>
      <c r="DA139" s="8">
        <f t="shared" si="350"/>
        <v>0</v>
      </c>
      <c r="DB139" s="50">
        <f t="shared" si="378"/>
        <v>0</v>
      </c>
      <c r="DD139" s="44">
        <f t="shared" si="351"/>
        <v>0</v>
      </c>
      <c r="DE139" s="201">
        <f t="shared" si="352"/>
        <v>0</v>
      </c>
      <c r="DF139" s="8">
        <f t="shared" si="353"/>
        <v>0</v>
      </c>
      <c r="DG139" s="50">
        <f t="shared" si="379"/>
        <v>0</v>
      </c>
      <c r="DI139" s="44">
        <f t="shared" si="354"/>
        <v>0</v>
      </c>
      <c r="DJ139" s="201">
        <f t="shared" si="355"/>
        <v>0</v>
      </c>
      <c r="DK139" s="8">
        <f t="shared" si="356"/>
        <v>0</v>
      </c>
      <c r="DL139" s="50">
        <f t="shared" si="380"/>
        <v>0</v>
      </c>
      <c r="DN139" s="44">
        <f t="shared" si="357"/>
        <v>0</v>
      </c>
      <c r="DO139" s="201">
        <f t="shared" si="358"/>
        <v>0</v>
      </c>
      <c r="DP139" s="8">
        <f t="shared" si="359"/>
        <v>0</v>
      </c>
      <c r="DQ139" s="50">
        <f t="shared" si="381"/>
        <v>0</v>
      </c>
      <c r="DS139" s="51">
        <f t="shared" si="291"/>
        <v>0</v>
      </c>
      <c r="DT139" s="50">
        <f t="shared" si="383"/>
        <v>0</v>
      </c>
      <c r="DU139" s="51">
        <v>0</v>
      </c>
      <c r="DV139" s="50">
        <f t="shared" si="293"/>
        <v>0</v>
      </c>
      <c r="DW139" s="51">
        <f t="shared" si="294"/>
        <v>0</v>
      </c>
      <c r="DX139" s="52">
        <f t="shared" si="295"/>
        <v>0</v>
      </c>
      <c r="DY139" s="457">
        <f t="shared" si="382"/>
        <v>0</v>
      </c>
    </row>
    <row r="140" spans="1:129" ht="18" customHeight="1" x14ac:dyDescent="0.3">
      <c r="C140" s="54"/>
      <c r="D140" s="239"/>
      <c r="E140" s="263">
        <f t="shared" si="384"/>
        <v>0</v>
      </c>
      <c r="F140" s="263"/>
      <c r="G140" s="263"/>
      <c r="H140" s="56"/>
      <c r="I140" s="56"/>
      <c r="J140" s="265"/>
      <c r="K140" s="264"/>
      <c r="L140" s="57"/>
      <c r="M140" s="49"/>
      <c r="N140" s="214"/>
      <c r="O140" s="8">
        <f t="shared" si="296"/>
        <v>0</v>
      </c>
      <c r="P140" s="50">
        <f t="shared" si="360"/>
        <v>0</v>
      </c>
      <c r="R140" s="44">
        <f t="shared" si="297"/>
        <v>0</v>
      </c>
      <c r="S140" s="201">
        <f t="shared" si="298"/>
        <v>0</v>
      </c>
      <c r="T140" s="8">
        <f t="shared" si="299"/>
        <v>0</v>
      </c>
      <c r="U140" s="50">
        <f t="shared" si="361"/>
        <v>0</v>
      </c>
      <c r="W140" s="44">
        <f t="shared" si="300"/>
        <v>0</v>
      </c>
      <c r="X140" s="201">
        <f t="shared" si="301"/>
        <v>0</v>
      </c>
      <c r="Y140" s="8">
        <f t="shared" si="302"/>
        <v>0</v>
      </c>
      <c r="Z140" s="50">
        <f t="shared" si="362"/>
        <v>0</v>
      </c>
      <c r="AB140" s="44">
        <f t="shared" si="303"/>
        <v>0</v>
      </c>
      <c r="AC140" s="201">
        <f t="shared" si="304"/>
        <v>0</v>
      </c>
      <c r="AD140" s="8">
        <f t="shared" si="305"/>
        <v>0</v>
      </c>
      <c r="AE140" s="50">
        <f t="shared" si="363"/>
        <v>0</v>
      </c>
      <c r="AG140" s="44">
        <f t="shared" si="306"/>
        <v>0</v>
      </c>
      <c r="AH140" s="201">
        <f t="shared" si="307"/>
        <v>0</v>
      </c>
      <c r="AI140" s="8">
        <f t="shared" si="308"/>
        <v>0</v>
      </c>
      <c r="AJ140" s="50">
        <f t="shared" si="364"/>
        <v>0</v>
      </c>
      <c r="AL140" s="44">
        <f t="shared" si="309"/>
        <v>0</v>
      </c>
      <c r="AM140" s="201">
        <f t="shared" si="310"/>
        <v>0</v>
      </c>
      <c r="AN140" s="8">
        <f t="shared" si="311"/>
        <v>0</v>
      </c>
      <c r="AO140" s="50">
        <f t="shared" si="365"/>
        <v>0</v>
      </c>
      <c r="AQ140" s="44">
        <f t="shared" si="312"/>
        <v>0</v>
      </c>
      <c r="AR140" s="201">
        <f t="shared" si="313"/>
        <v>0</v>
      </c>
      <c r="AS140" s="8">
        <f t="shared" si="314"/>
        <v>0</v>
      </c>
      <c r="AT140" s="50">
        <f t="shared" si="366"/>
        <v>0</v>
      </c>
      <c r="AV140" s="44">
        <f t="shared" si="315"/>
        <v>0</v>
      </c>
      <c r="AW140" s="201">
        <f t="shared" si="316"/>
        <v>0</v>
      </c>
      <c r="AX140" s="8">
        <f t="shared" si="317"/>
        <v>0</v>
      </c>
      <c r="AY140" s="50">
        <f t="shared" si="367"/>
        <v>0</v>
      </c>
      <c r="BA140" s="44">
        <f t="shared" si="318"/>
        <v>0</v>
      </c>
      <c r="BB140" s="201">
        <f t="shared" si="319"/>
        <v>0</v>
      </c>
      <c r="BC140" s="8">
        <f t="shared" si="320"/>
        <v>0</v>
      </c>
      <c r="BD140" s="50">
        <f t="shared" si="368"/>
        <v>0</v>
      </c>
      <c r="BF140" s="44">
        <f t="shared" si="321"/>
        <v>0</v>
      </c>
      <c r="BG140" s="201">
        <f t="shared" si="322"/>
        <v>0</v>
      </c>
      <c r="BH140" s="8">
        <f t="shared" si="323"/>
        <v>0</v>
      </c>
      <c r="BI140" s="50">
        <f t="shared" si="369"/>
        <v>0</v>
      </c>
      <c r="BK140" s="44">
        <f t="shared" si="324"/>
        <v>0</v>
      </c>
      <c r="BL140" s="201">
        <f t="shared" si="325"/>
        <v>0</v>
      </c>
      <c r="BM140" s="8">
        <f t="shared" si="326"/>
        <v>0</v>
      </c>
      <c r="BN140" s="50">
        <f t="shared" si="370"/>
        <v>0</v>
      </c>
      <c r="BP140" s="44">
        <f t="shared" si="327"/>
        <v>0</v>
      </c>
      <c r="BQ140" s="201">
        <f t="shared" si="328"/>
        <v>0</v>
      </c>
      <c r="BR140" s="8">
        <f t="shared" si="329"/>
        <v>0</v>
      </c>
      <c r="BS140" s="50">
        <f t="shared" si="371"/>
        <v>0</v>
      </c>
      <c r="BU140" s="44">
        <f t="shared" si="330"/>
        <v>0</v>
      </c>
      <c r="BV140" s="201">
        <f t="shared" si="331"/>
        <v>0</v>
      </c>
      <c r="BW140" s="8">
        <f t="shared" si="332"/>
        <v>0</v>
      </c>
      <c r="BX140" s="50">
        <f t="shared" si="372"/>
        <v>0</v>
      </c>
      <c r="BZ140" s="44">
        <f t="shared" si="333"/>
        <v>0</v>
      </c>
      <c r="CA140" s="201">
        <f t="shared" si="334"/>
        <v>0</v>
      </c>
      <c r="CB140" s="8">
        <f t="shared" si="335"/>
        <v>0</v>
      </c>
      <c r="CC140" s="50">
        <f t="shared" si="373"/>
        <v>0</v>
      </c>
      <c r="CE140" s="44">
        <f t="shared" si="336"/>
        <v>0</v>
      </c>
      <c r="CF140" s="201">
        <f t="shared" si="337"/>
        <v>0</v>
      </c>
      <c r="CG140" s="8">
        <f t="shared" si="338"/>
        <v>0</v>
      </c>
      <c r="CH140" s="50">
        <f t="shared" si="374"/>
        <v>0</v>
      </c>
      <c r="CJ140" s="44">
        <f t="shared" si="339"/>
        <v>0</v>
      </c>
      <c r="CK140" s="201">
        <f t="shared" si="340"/>
        <v>0</v>
      </c>
      <c r="CL140" s="8">
        <f t="shared" si="341"/>
        <v>0</v>
      </c>
      <c r="CM140" s="50">
        <f t="shared" si="375"/>
        <v>0</v>
      </c>
      <c r="CO140" s="44">
        <f t="shared" si="342"/>
        <v>0</v>
      </c>
      <c r="CP140" s="201">
        <f t="shared" si="343"/>
        <v>0</v>
      </c>
      <c r="CQ140" s="8">
        <f t="shared" si="344"/>
        <v>0</v>
      </c>
      <c r="CR140" s="50">
        <f t="shared" si="376"/>
        <v>0</v>
      </c>
      <c r="CT140" s="44">
        <f t="shared" si="345"/>
        <v>0</v>
      </c>
      <c r="CU140" s="201">
        <f t="shared" si="346"/>
        <v>0</v>
      </c>
      <c r="CV140" s="8">
        <f t="shared" si="347"/>
        <v>0</v>
      </c>
      <c r="CW140" s="50">
        <f t="shared" si="377"/>
        <v>0</v>
      </c>
      <c r="CY140" s="44">
        <f t="shared" si="348"/>
        <v>0</v>
      </c>
      <c r="CZ140" s="201">
        <f t="shared" si="349"/>
        <v>0</v>
      </c>
      <c r="DA140" s="8">
        <f t="shared" si="350"/>
        <v>0</v>
      </c>
      <c r="DB140" s="50">
        <f t="shared" si="378"/>
        <v>0</v>
      </c>
      <c r="DD140" s="44">
        <f t="shared" si="351"/>
        <v>0</v>
      </c>
      <c r="DE140" s="201">
        <f t="shared" si="352"/>
        <v>0</v>
      </c>
      <c r="DF140" s="8">
        <f t="shared" si="353"/>
        <v>0</v>
      </c>
      <c r="DG140" s="50">
        <f t="shared" si="379"/>
        <v>0</v>
      </c>
      <c r="DI140" s="44">
        <f t="shared" si="354"/>
        <v>0</v>
      </c>
      <c r="DJ140" s="201">
        <f t="shared" si="355"/>
        <v>0</v>
      </c>
      <c r="DK140" s="8">
        <f t="shared" si="356"/>
        <v>0</v>
      </c>
      <c r="DL140" s="50">
        <f t="shared" si="380"/>
        <v>0</v>
      </c>
      <c r="DN140" s="44">
        <f t="shared" si="357"/>
        <v>0</v>
      </c>
      <c r="DO140" s="201">
        <f t="shared" si="358"/>
        <v>0</v>
      </c>
      <c r="DP140" s="8">
        <f t="shared" si="359"/>
        <v>0</v>
      </c>
      <c r="DQ140" s="50">
        <f t="shared" si="381"/>
        <v>0</v>
      </c>
      <c r="DS140" s="51">
        <f t="shared" si="291"/>
        <v>0</v>
      </c>
      <c r="DT140" s="50">
        <f t="shared" si="383"/>
        <v>0</v>
      </c>
      <c r="DU140" s="51">
        <v>0</v>
      </c>
      <c r="DV140" s="50">
        <f t="shared" si="293"/>
        <v>0</v>
      </c>
      <c r="DW140" s="51">
        <f t="shared" si="294"/>
        <v>0</v>
      </c>
      <c r="DX140" s="52">
        <f t="shared" si="295"/>
        <v>0</v>
      </c>
      <c r="DY140" s="457">
        <f t="shared" si="382"/>
        <v>0</v>
      </c>
    </row>
    <row r="141" spans="1:129" s="60" customFormat="1" ht="18" customHeight="1" x14ac:dyDescent="0.3">
      <c r="A141" s="1"/>
      <c r="B141" s="1"/>
      <c r="C141" s="196"/>
      <c r="D141" s="241"/>
      <c r="E141" s="263">
        <f t="shared" si="384"/>
        <v>0</v>
      </c>
      <c r="J141" s="302"/>
      <c r="L141" s="61"/>
      <c r="M141" s="49"/>
      <c r="N141" s="214"/>
      <c r="O141" s="8">
        <f t="shared" si="296"/>
        <v>0</v>
      </c>
      <c r="P141" s="50">
        <f t="shared" si="360"/>
        <v>0</v>
      </c>
      <c r="Q141" s="3"/>
      <c r="R141" s="44">
        <f t="shared" si="297"/>
        <v>0</v>
      </c>
      <c r="S141" s="201">
        <f t="shared" si="298"/>
        <v>0</v>
      </c>
      <c r="T141" s="8">
        <f t="shared" si="299"/>
        <v>0</v>
      </c>
      <c r="U141" s="50">
        <f t="shared" si="361"/>
        <v>0</v>
      </c>
      <c r="V141" s="3"/>
      <c r="W141" s="44">
        <f t="shared" si="300"/>
        <v>0</v>
      </c>
      <c r="X141" s="201">
        <f t="shared" si="301"/>
        <v>0</v>
      </c>
      <c r="Y141" s="8">
        <f t="shared" si="302"/>
        <v>0</v>
      </c>
      <c r="Z141" s="50">
        <f t="shared" si="362"/>
        <v>0</v>
      </c>
      <c r="AA141" s="1"/>
      <c r="AB141" s="44">
        <f t="shared" si="303"/>
        <v>0</v>
      </c>
      <c r="AC141" s="201">
        <f t="shared" si="304"/>
        <v>0</v>
      </c>
      <c r="AD141" s="8">
        <f t="shared" si="305"/>
        <v>0</v>
      </c>
      <c r="AE141" s="50">
        <f t="shared" si="363"/>
        <v>0</v>
      </c>
      <c r="AG141" s="44">
        <f t="shared" si="306"/>
        <v>0</v>
      </c>
      <c r="AH141" s="201">
        <f t="shared" si="307"/>
        <v>0</v>
      </c>
      <c r="AI141" s="8">
        <f t="shared" si="308"/>
        <v>0</v>
      </c>
      <c r="AJ141" s="50">
        <f t="shared" si="364"/>
        <v>0</v>
      </c>
      <c r="AL141" s="44">
        <f t="shared" si="309"/>
        <v>0</v>
      </c>
      <c r="AM141" s="201">
        <f t="shared" si="310"/>
        <v>0</v>
      </c>
      <c r="AN141" s="8">
        <f t="shared" si="311"/>
        <v>0</v>
      </c>
      <c r="AO141" s="50">
        <f t="shared" si="365"/>
        <v>0</v>
      </c>
      <c r="AQ141" s="44">
        <f t="shared" si="312"/>
        <v>0</v>
      </c>
      <c r="AR141" s="201">
        <f t="shared" si="313"/>
        <v>0</v>
      </c>
      <c r="AS141" s="8">
        <f t="shared" si="314"/>
        <v>0</v>
      </c>
      <c r="AT141" s="50">
        <f t="shared" si="366"/>
        <v>0</v>
      </c>
      <c r="AV141" s="44">
        <f t="shared" si="315"/>
        <v>0</v>
      </c>
      <c r="AW141" s="201">
        <f t="shared" si="316"/>
        <v>0</v>
      </c>
      <c r="AX141" s="8">
        <f t="shared" si="317"/>
        <v>0</v>
      </c>
      <c r="AY141" s="50">
        <f t="shared" si="367"/>
        <v>0</v>
      </c>
      <c r="BA141" s="44">
        <f t="shared" si="318"/>
        <v>0</v>
      </c>
      <c r="BB141" s="201">
        <f t="shared" si="319"/>
        <v>0</v>
      </c>
      <c r="BC141" s="8">
        <f t="shared" si="320"/>
        <v>0</v>
      </c>
      <c r="BD141" s="50">
        <f t="shared" si="368"/>
        <v>0</v>
      </c>
      <c r="BF141" s="44">
        <f t="shared" si="321"/>
        <v>0</v>
      </c>
      <c r="BG141" s="201">
        <f t="shared" si="322"/>
        <v>0</v>
      </c>
      <c r="BH141" s="8">
        <f t="shared" si="323"/>
        <v>0</v>
      </c>
      <c r="BI141" s="50">
        <f t="shared" si="369"/>
        <v>0</v>
      </c>
      <c r="BK141" s="44">
        <f t="shared" si="324"/>
        <v>0</v>
      </c>
      <c r="BL141" s="201">
        <f t="shared" si="325"/>
        <v>0</v>
      </c>
      <c r="BM141" s="8">
        <f t="shared" si="326"/>
        <v>0</v>
      </c>
      <c r="BN141" s="50">
        <f t="shared" si="370"/>
        <v>0</v>
      </c>
      <c r="BP141" s="44">
        <f t="shared" si="327"/>
        <v>0</v>
      </c>
      <c r="BQ141" s="201">
        <f t="shared" si="328"/>
        <v>0</v>
      </c>
      <c r="BR141" s="8">
        <f t="shared" si="329"/>
        <v>0</v>
      </c>
      <c r="BS141" s="50">
        <f t="shared" si="371"/>
        <v>0</v>
      </c>
      <c r="BU141" s="44">
        <f t="shared" si="330"/>
        <v>0</v>
      </c>
      <c r="BV141" s="201">
        <f t="shared" si="331"/>
        <v>0</v>
      </c>
      <c r="BW141" s="8">
        <f t="shared" si="332"/>
        <v>0</v>
      </c>
      <c r="BX141" s="50">
        <f t="shared" si="372"/>
        <v>0</v>
      </c>
      <c r="BZ141" s="44">
        <f t="shared" si="333"/>
        <v>0</v>
      </c>
      <c r="CA141" s="201">
        <f t="shared" si="334"/>
        <v>0</v>
      </c>
      <c r="CB141" s="8">
        <f t="shared" si="335"/>
        <v>0</v>
      </c>
      <c r="CC141" s="50">
        <f t="shared" si="373"/>
        <v>0</v>
      </c>
      <c r="CE141" s="44">
        <f t="shared" si="336"/>
        <v>0</v>
      </c>
      <c r="CF141" s="201">
        <f t="shared" si="337"/>
        <v>0</v>
      </c>
      <c r="CG141" s="8">
        <f t="shared" si="338"/>
        <v>0</v>
      </c>
      <c r="CH141" s="50">
        <f t="shared" si="374"/>
        <v>0</v>
      </c>
      <c r="CJ141" s="44">
        <f t="shared" si="339"/>
        <v>0</v>
      </c>
      <c r="CK141" s="201">
        <f t="shared" si="340"/>
        <v>0</v>
      </c>
      <c r="CL141" s="8">
        <f t="shared" si="341"/>
        <v>0</v>
      </c>
      <c r="CM141" s="50">
        <f t="shared" si="375"/>
        <v>0</v>
      </c>
      <c r="CO141" s="44">
        <f t="shared" si="342"/>
        <v>0</v>
      </c>
      <c r="CP141" s="201">
        <f t="shared" si="343"/>
        <v>0</v>
      </c>
      <c r="CQ141" s="8">
        <f t="shared" si="344"/>
        <v>0</v>
      </c>
      <c r="CR141" s="50">
        <f t="shared" si="376"/>
        <v>0</v>
      </c>
      <c r="CT141" s="44">
        <f t="shared" si="345"/>
        <v>0</v>
      </c>
      <c r="CU141" s="201">
        <f t="shared" si="346"/>
        <v>0</v>
      </c>
      <c r="CV141" s="8">
        <f t="shared" si="347"/>
        <v>0</v>
      </c>
      <c r="CW141" s="50">
        <f t="shared" si="377"/>
        <v>0</v>
      </c>
      <c r="CY141" s="44">
        <f t="shared" si="348"/>
        <v>0</v>
      </c>
      <c r="CZ141" s="201">
        <f t="shared" si="349"/>
        <v>0</v>
      </c>
      <c r="DA141" s="8">
        <f t="shared" si="350"/>
        <v>0</v>
      </c>
      <c r="DB141" s="50">
        <f t="shared" si="378"/>
        <v>0</v>
      </c>
      <c r="DD141" s="44">
        <f t="shared" si="351"/>
        <v>0</v>
      </c>
      <c r="DE141" s="201">
        <f t="shared" si="352"/>
        <v>0</v>
      </c>
      <c r="DF141" s="8">
        <f t="shared" si="353"/>
        <v>0</v>
      </c>
      <c r="DG141" s="50">
        <f t="shared" si="379"/>
        <v>0</v>
      </c>
      <c r="DI141" s="44">
        <f t="shared" si="354"/>
        <v>0</v>
      </c>
      <c r="DJ141" s="201">
        <f t="shared" si="355"/>
        <v>0</v>
      </c>
      <c r="DK141" s="8">
        <f t="shared" si="356"/>
        <v>0</v>
      </c>
      <c r="DL141" s="50">
        <f t="shared" si="380"/>
        <v>0</v>
      </c>
      <c r="DN141" s="44">
        <f t="shared" si="357"/>
        <v>0</v>
      </c>
      <c r="DO141" s="201">
        <f t="shared" si="358"/>
        <v>0</v>
      </c>
      <c r="DP141" s="8">
        <f t="shared" si="359"/>
        <v>0</v>
      </c>
      <c r="DQ141" s="50">
        <f t="shared" si="381"/>
        <v>0</v>
      </c>
      <c r="DS141" s="51">
        <f t="shared" si="291"/>
        <v>0</v>
      </c>
      <c r="DT141" s="65">
        <f t="shared" si="383"/>
        <v>0</v>
      </c>
      <c r="DU141" s="51">
        <v>0</v>
      </c>
      <c r="DV141" s="50">
        <f t="shared" si="293"/>
        <v>0</v>
      </c>
      <c r="DW141" s="51">
        <f t="shared" si="294"/>
        <v>0</v>
      </c>
      <c r="DX141" s="52">
        <f t="shared" si="295"/>
        <v>0</v>
      </c>
      <c r="DY141" s="458">
        <f t="shared" si="382"/>
        <v>0</v>
      </c>
    </row>
    <row r="142" spans="1:129" ht="18" customHeight="1" thickBot="1" x14ac:dyDescent="0.35">
      <c r="B142" s="61"/>
      <c r="C142" s="67"/>
      <c r="D142" s="239"/>
      <c r="E142" s="55"/>
      <c r="F142" s="55"/>
      <c r="G142" s="55"/>
      <c r="H142" s="56"/>
      <c r="I142" s="56"/>
      <c r="J142" s="68"/>
      <c r="K142" s="56"/>
      <c r="L142" s="57"/>
      <c r="M142" s="62"/>
      <c r="N142" s="215"/>
      <c r="O142" s="8">
        <f t="shared" si="296"/>
        <v>0</v>
      </c>
      <c r="P142" s="50">
        <f t="shared" si="360"/>
        <v>0</v>
      </c>
      <c r="Q142" s="63"/>
      <c r="R142" s="44">
        <f t="shared" si="297"/>
        <v>0</v>
      </c>
      <c r="S142" s="201">
        <f t="shared" si="298"/>
        <v>0</v>
      </c>
      <c r="T142" s="8">
        <f t="shared" si="299"/>
        <v>0</v>
      </c>
      <c r="U142" s="50">
        <f t="shared" si="361"/>
        <v>0</v>
      </c>
      <c r="V142" s="63"/>
      <c r="W142" s="44">
        <f t="shared" si="300"/>
        <v>0</v>
      </c>
      <c r="X142" s="201">
        <f t="shared" si="301"/>
        <v>0</v>
      </c>
      <c r="Y142" s="8">
        <f t="shared" si="302"/>
        <v>0</v>
      </c>
      <c r="Z142" s="50">
        <f t="shared" si="362"/>
        <v>0</v>
      </c>
      <c r="AA142" s="60"/>
      <c r="AB142" s="44">
        <f t="shared" si="303"/>
        <v>0</v>
      </c>
      <c r="AC142" s="201">
        <f t="shared" si="304"/>
        <v>0</v>
      </c>
      <c r="AD142" s="8">
        <f t="shared" si="305"/>
        <v>0</v>
      </c>
      <c r="AE142" s="50">
        <f t="shared" si="363"/>
        <v>0</v>
      </c>
      <c r="AG142" s="44">
        <f t="shared" si="306"/>
        <v>0</v>
      </c>
      <c r="AH142" s="201">
        <f t="shared" si="307"/>
        <v>0</v>
      </c>
      <c r="AI142" s="8">
        <f t="shared" si="308"/>
        <v>0</v>
      </c>
      <c r="AJ142" s="50">
        <f t="shared" si="364"/>
        <v>0</v>
      </c>
      <c r="AL142" s="44">
        <f t="shared" si="309"/>
        <v>0</v>
      </c>
      <c r="AM142" s="201">
        <f t="shared" si="310"/>
        <v>0</v>
      </c>
      <c r="AN142" s="8">
        <f t="shared" si="311"/>
        <v>0</v>
      </c>
      <c r="AO142" s="50">
        <f t="shared" si="365"/>
        <v>0</v>
      </c>
      <c r="AQ142" s="44">
        <f t="shared" si="312"/>
        <v>0</v>
      </c>
      <c r="AR142" s="201">
        <f t="shared" si="313"/>
        <v>0</v>
      </c>
      <c r="AS142" s="8">
        <f t="shared" si="314"/>
        <v>0</v>
      </c>
      <c r="AT142" s="50">
        <f t="shared" si="366"/>
        <v>0</v>
      </c>
      <c r="AV142" s="44">
        <f t="shared" si="315"/>
        <v>0</v>
      </c>
      <c r="AW142" s="201">
        <f t="shared" si="316"/>
        <v>0</v>
      </c>
      <c r="AX142" s="8">
        <f t="shared" si="317"/>
        <v>0</v>
      </c>
      <c r="AY142" s="50">
        <f t="shared" si="367"/>
        <v>0</v>
      </c>
      <c r="BA142" s="44">
        <f t="shared" si="318"/>
        <v>0</v>
      </c>
      <c r="BB142" s="201">
        <f t="shared" si="319"/>
        <v>0</v>
      </c>
      <c r="BC142" s="8">
        <f t="shared" si="320"/>
        <v>0</v>
      </c>
      <c r="BD142" s="50">
        <f t="shared" si="368"/>
        <v>0</v>
      </c>
      <c r="BF142" s="44">
        <f t="shared" si="321"/>
        <v>0</v>
      </c>
      <c r="BG142" s="201">
        <f t="shared" si="322"/>
        <v>0</v>
      </c>
      <c r="BH142" s="8">
        <f t="shared" si="323"/>
        <v>0</v>
      </c>
      <c r="BI142" s="50">
        <f t="shared" si="369"/>
        <v>0</v>
      </c>
      <c r="BK142" s="44">
        <f t="shared" si="324"/>
        <v>0</v>
      </c>
      <c r="BL142" s="201">
        <f t="shared" si="325"/>
        <v>0</v>
      </c>
      <c r="BM142" s="8">
        <f t="shared" si="326"/>
        <v>0</v>
      </c>
      <c r="BN142" s="50">
        <f t="shared" si="370"/>
        <v>0</v>
      </c>
      <c r="BP142" s="44">
        <f t="shared" si="327"/>
        <v>0</v>
      </c>
      <c r="BQ142" s="201">
        <f t="shared" si="328"/>
        <v>0</v>
      </c>
      <c r="BR142" s="8">
        <f t="shared" si="329"/>
        <v>0</v>
      </c>
      <c r="BS142" s="50">
        <f t="shared" si="371"/>
        <v>0</v>
      </c>
      <c r="BU142" s="44">
        <f t="shared" si="330"/>
        <v>0</v>
      </c>
      <c r="BV142" s="201">
        <f t="shared" si="331"/>
        <v>0</v>
      </c>
      <c r="BW142" s="8">
        <f t="shared" si="332"/>
        <v>0</v>
      </c>
      <c r="BX142" s="50">
        <f t="shared" si="372"/>
        <v>0</v>
      </c>
      <c r="BZ142" s="44">
        <f t="shared" si="333"/>
        <v>0</v>
      </c>
      <c r="CA142" s="201">
        <f t="shared" si="334"/>
        <v>0</v>
      </c>
      <c r="CB142" s="8">
        <f t="shared" si="335"/>
        <v>0</v>
      </c>
      <c r="CC142" s="50">
        <f t="shared" si="373"/>
        <v>0</v>
      </c>
      <c r="CE142" s="44">
        <f t="shared" si="336"/>
        <v>0</v>
      </c>
      <c r="CF142" s="201">
        <f t="shared" si="337"/>
        <v>0</v>
      </c>
      <c r="CG142" s="8">
        <f t="shared" si="338"/>
        <v>0</v>
      </c>
      <c r="CH142" s="50">
        <f t="shared" si="374"/>
        <v>0</v>
      </c>
      <c r="CJ142" s="44">
        <f t="shared" si="339"/>
        <v>0</v>
      </c>
      <c r="CK142" s="201">
        <f t="shared" si="340"/>
        <v>0</v>
      </c>
      <c r="CL142" s="8">
        <f t="shared" si="341"/>
        <v>0</v>
      </c>
      <c r="CM142" s="50">
        <f t="shared" si="375"/>
        <v>0</v>
      </c>
      <c r="CO142" s="44">
        <f t="shared" si="342"/>
        <v>0</v>
      </c>
      <c r="CP142" s="201">
        <f t="shared" si="343"/>
        <v>0</v>
      </c>
      <c r="CQ142" s="8">
        <f t="shared" si="344"/>
        <v>0</v>
      </c>
      <c r="CR142" s="50">
        <f t="shared" si="376"/>
        <v>0</v>
      </c>
      <c r="CT142" s="44">
        <f t="shared" si="345"/>
        <v>0</v>
      </c>
      <c r="CU142" s="201">
        <f t="shared" si="346"/>
        <v>0</v>
      </c>
      <c r="CV142" s="8">
        <f t="shared" si="347"/>
        <v>0</v>
      </c>
      <c r="CW142" s="50">
        <f t="shared" si="377"/>
        <v>0</v>
      </c>
      <c r="CY142" s="44">
        <f t="shared" si="348"/>
        <v>0</v>
      </c>
      <c r="CZ142" s="201">
        <f t="shared" si="349"/>
        <v>0</v>
      </c>
      <c r="DA142" s="8">
        <f t="shared" si="350"/>
        <v>0</v>
      </c>
      <c r="DB142" s="50">
        <f t="shared" si="378"/>
        <v>0</v>
      </c>
      <c r="DD142" s="44">
        <f t="shared" si="351"/>
        <v>0</v>
      </c>
      <c r="DE142" s="201">
        <f t="shared" si="352"/>
        <v>0</v>
      </c>
      <c r="DF142" s="8">
        <f t="shared" si="353"/>
        <v>0</v>
      </c>
      <c r="DG142" s="50">
        <f t="shared" si="379"/>
        <v>0</v>
      </c>
      <c r="DI142" s="44">
        <f t="shared" si="354"/>
        <v>0</v>
      </c>
      <c r="DJ142" s="201">
        <f t="shared" si="355"/>
        <v>0</v>
      </c>
      <c r="DK142" s="8">
        <f t="shared" si="356"/>
        <v>0</v>
      </c>
      <c r="DL142" s="50">
        <f t="shared" si="380"/>
        <v>0</v>
      </c>
      <c r="DN142" s="44">
        <f t="shared" si="357"/>
        <v>0</v>
      </c>
      <c r="DO142" s="201">
        <f t="shared" si="358"/>
        <v>0</v>
      </c>
      <c r="DP142" s="8">
        <f t="shared" si="359"/>
        <v>0</v>
      </c>
      <c r="DQ142" s="50">
        <f t="shared" si="381"/>
        <v>0</v>
      </c>
      <c r="DS142" s="70"/>
      <c r="DT142" s="70"/>
      <c r="DU142" s="71"/>
      <c r="DV142" s="71"/>
      <c r="DW142" s="70"/>
      <c r="DX142" s="70"/>
      <c r="DY142" s="310"/>
    </row>
    <row r="143" spans="1:129" s="72" customFormat="1" ht="32.4" customHeight="1" thickBot="1" x14ac:dyDescent="0.35">
      <c r="B143" s="275" t="s">
        <v>100</v>
      </c>
      <c r="C143" s="276" t="str">
        <f>B124</f>
        <v>Drugs and supplies</v>
      </c>
      <c r="D143" s="242"/>
      <c r="E143" s="73"/>
      <c r="F143" s="73"/>
      <c r="G143" s="73"/>
      <c r="H143" s="73"/>
      <c r="I143" s="73"/>
      <c r="J143" s="74"/>
      <c r="K143" s="73"/>
      <c r="L143" s="75"/>
      <c r="M143" s="277">
        <f>O18</f>
        <v>2015</v>
      </c>
      <c r="N143" s="278"/>
      <c r="O143" s="95">
        <f>SUM(O125:O141)</f>
        <v>104500</v>
      </c>
      <c r="P143" s="77">
        <f>SUM(P125:P142)</f>
        <v>2750</v>
      </c>
      <c r="Q143" s="78"/>
      <c r="R143" s="293">
        <f>T18</f>
        <v>2016</v>
      </c>
      <c r="S143" s="294"/>
      <c r="T143" s="95">
        <f>SUM(T125:T141)</f>
        <v>104500</v>
      </c>
      <c r="U143" s="77">
        <f>SUM(U125:U142)</f>
        <v>2750</v>
      </c>
      <c r="V143" s="78"/>
      <c r="W143" s="277">
        <f>Y18</f>
        <v>2017</v>
      </c>
      <c r="X143" s="277"/>
      <c r="Y143" s="95">
        <f>SUM(Y125:Y141)</f>
        <v>104500</v>
      </c>
      <c r="Z143" s="77">
        <f>SUM(Z125:Z141)</f>
        <v>2750</v>
      </c>
      <c r="AA143" s="79"/>
      <c r="AB143" s="277">
        <f>AD18</f>
        <v>2018</v>
      </c>
      <c r="AC143" s="277"/>
      <c r="AD143" s="95">
        <f>SUM(AD125:AD141)</f>
        <v>104500</v>
      </c>
      <c r="AE143" s="77">
        <f>SUM(AE125:AE141)</f>
        <v>2750</v>
      </c>
      <c r="AG143" s="277">
        <f>AI18</f>
        <v>2019</v>
      </c>
      <c r="AH143" s="277"/>
      <c r="AI143" s="95">
        <f>SUM(AI125:AI141)</f>
        <v>104500</v>
      </c>
      <c r="AJ143" s="77">
        <f>SUM(AJ125:AJ141)</f>
        <v>2750</v>
      </c>
      <c r="AL143" s="277">
        <f>AN18</f>
        <v>2020</v>
      </c>
      <c r="AM143" s="277"/>
      <c r="AN143" s="95">
        <f>SUM(AN125:AN141)</f>
        <v>104500</v>
      </c>
      <c r="AO143" s="77">
        <f>SUM(AO125:AO141)</f>
        <v>2750</v>
      </c>
      <c r="AQ143" s="277">
        <f>AS18</f>
        <v>2021</v>
      </c>
      <c r="AR143" s="277"/>
      <c r="AS143" s="95">
        <f>SUM(AS125:AS141)</f>
        <v>104500</v>
      </c>
      <c r="AT143" s="77">
        <f>SUM(AT125:AT141)</f>
        <v>2750</v>
      </c>
      <c r="AV143" s="277">
        <f>AX18</f>
        <v>2022</v>
      </c>
      <c r="AW143" s="277"/>
      <c r="AX143" s="95">
        <f>SUM(AX125:AX141)</f>
        <v>104500</v>
      </c>
      <c r="AY143" s="77">
        <f>SUM(AY125:AY141)</f>
        <v>2750</v>
      </c>
      <c r="BA143" s="277">
        <f>BC18</f>
        <v>2023</v>
      </c>
      <c r="BB143" s="277"/>
      <c r="BC143" s="95">
        <f>SUM(BC125:BC141)</f>
        <v>104500</v>
      </c>
      <c r="BD143" s="77">
        <f>SUM(BD125:BD141)</f>
        <v>2750</v>
      </c>
      <c r="BF143" s="277">
        <f>BH18</f>
        <v>2024</v>
      </c>
      <c r="BG143" s="277"/>
      <c r="BH143" s="95">
        <f>SUM(BH125:BH141)</f>
        <v>104500</v>
      </c>
      <c r="BI143" s="77">
        <f>SUM(BI125:BI141)</f>
        <v>2750</v>
      </c>
      <c r="BK143" s="277">
        <f>BM18</f>
        <v>2025</v>
      </c>
      <c r="BL143" s="277"/>
      <c r="BM143" s="95">
        <f>SUM(BM125:BM141)</f>
        <v>104500</v>
      </c>
      <c r="BN143" s="77">
        <f>SUM(BN125:BN141)</f>
        <v>2750</v>
      </c>
      <c r="BP143" s="277">
        <f>BR18</f>
        <v>2026</v>
      </c>
      <c r="BQ143" s="277"/>
      <c r="BR143" s="95">
        <f>SUM(BR125:BR141)</f>
        <v>104500</v>
      </c>
      <c r="BS143" s="77">
        <f>SUM(BS125:BS141)</f>
        <v>2750</v>
      </c>
      <c r="BU143" s="277">
        <f>BW18</f>
        <v>2027</v>
      </c>
      <c r="BV143" s="277"/>
      <c r="BW143" s="95">
        <f>SUM(BW125:BW141)</f>
        <v>104500</v>
      </c>
      <c r="BX143" s="77">
        <f>SUM(BX125:BX141)</f>
        <v>2750</v>
      </c>
      <c r="BZ143" s="277">
        <f>CB18</f>
        <v>2028</v>
      </c>
      <c r="CA143" s="277"/>
      <c r="CB143" s="95">
        <f>SUM(CB125:CB141)</f>
        <v>104500</v>
      </c>
      <c r="CC143" s="77">
        <f>SUM(CC125:CC141)</f>
        <v>2750</v>
      </c>
      <c r="CE143" s="277">
        <f>CG18</f>
        <v>2029</v>
      </c>
      <c r="CF143" s="277"/>
      <c r="CG143" s="95">
        <f>SUM(CG125:CG141)</f>
        <v>104500</v>
      </c>
      <c r="CH143" s="77">
        <f>SUM(CH125:CH141)</f>
        <v>2750</v>
      </c>
      <c r="CJ143" s="277">
        <f>CL18</f>
        <v>2030</v>
      </c>
      <c r="CK143" s="277"/>
      <c r="CL143" s="95">
        <f>SUM(CL125:CL141)</f>
        <v>104500</v>
      </c>
      <c r="CM143" s="77">
        <f>SUM(CM125:CM141)</f>
        <v>2750</v>
      </c>
      <c r="CO143" s="277">
        <f>CQ18</f>
        <v>2031</v>
      </c>
      <c r="CP143" s="277"/>
      <c r="CQ143" s="95">
        <f>SUM(CQ125:CQ141)</f>
        <v>104500</v>
      </c>
      <c r="CR143" s="77">
        <f>SUM(CR125:CR141)</f>
        <v>2750</v>
      </c>
      <c r="CT143" s="277">
        <f>CV18</f>
        <v>2032</v>
      </c>
      <c r="CU143" s="277"/>
      <c r="CV143" s="95">
        <f>SUM(CV125:CV141)</f>
        <v>104500</v>
      </c>
      <c r="CW143" s="77">
        <f>SUM(CW125:CW141)</f>
        <v>2750</v>
      </c>
      <c r="CY143" s="277">
        <f>DA18</f>
        <v>2033</v>
      </c>
      <c r="CZ143" s="277"/>
      <c r="DA143" s="95">
        <f>SUM(DA125:DA141)</f>
        <v>104500</v>
      </c>
      <c r="DB143" s="77">
        <f>SUM(DB125:DB141)</f>
        <v>2750</v>
      </c>
      <c r="DD143" s="277">
        <f>DF18</f>
        <v>2034</v>
      </c>
      <c r="DE143" s="277"/>
      <c r="DF143" s="95">
        <f>SUM(DF125:DF141)</f>
        <v>104500</v>
      </c>
      <c r="DG143" s="77">
        <f>SUM(DG125:DG141)</f>
        <v>2750</v>
      </c>
      <c r="DI143" s="277">
        <f>DK18</f>
        <v>2035</v>
      </c>
      <c r="DJ143" s="277"/>
      <c r="DK143" s="95">
        <f>SUM(DK125:DK141)</f>
        <v>104500</v>
      </c>
      <c r="DL143" s="77">
        <f>SUM(DL125:DL141)</f>
        <v>2750</v>
      </c>
      <c r="DN143" s="277">
        <f>DP18</f>
        <v>2036</v>
      </c>
      <c r="DO143" s="277"/>
      <c r="DP143" s="95">
        <f>SUM(DP125:DP141)</f>
        <v>104500</v>
      </c>
      <c r="DQ143" s="77">
        <f>SUM(DQ125:DQ141)</f>
        <v>2750</v>
      </c>
      <c r="DS143" s="80">
        <f>SUM(DS125:DS141)</f>
        <v>2299000</v>
      </c>
      <c r="DT143" s="77">
        <f>SUM(DT125:DT141)</f>
        <v>60500</v>
      </c>
      <c r="DU143" s="77">
        <f t="shared" ref="DU143:DW143" si="385">SUM(DU125:DU141)</f>
        <v>0</v>
      </c>
      <c r="DV143" s="77">
        <f t="shared" si="385"/>
        <v>0</v>
      </c>
      <c r="DW143" s="77">
        <f t="shared" si="385"/>
        <v>2299000</v>
      </c>
      <c r="DX143" s="77">
        <f>SUM(P143+U143+Z143+AE143+AJ143+AO143+AT143+AY143+BD143+BI143+BN143+BS143+BX143+CC143+CH143+CM143+CR143+CW143+DB143+DG143+DL143+DQ143)</f>
        <v>60500</v>
      </c>
      <c r="DY143" s="311" t="s">
        <v>53</v>
      </c>
    </row>
    <row r="144" spans="1:129" x14ac:dyDescent="0.3">
      <c r="O144" s="280" t="s">
        <v>17</v>
      </c>
      <c r="P144" s="281" t="s">
        <v>18</v>
      </c>
      <c r="T144" s="280" t="s">
        <v>17</v>
      </c>
      <c r="U144" s="281" t="s">
        <v>18</v>
      </c>
      <c r="Y144" s="280" t="s">
        <v>17</v>
      </c>
      <c r="Z144" s="281" t="s">
        <v>18</v>
      </c>
      <c r="AD144" s="280" t="s">
        <v>17</v>
      </c>
      <c r="AE144" s="281" t="s">
        <v>18</v>
      </c>
      <c r="AI144" s="280" t="s">
        <v>17</v>
      </c>
      <c r="AJ144" s="281" t="s">
        <v>18</v>
      </c>
      <c r="AN144" s="280" t="s">
        <v>17</v>
      </c>
      <c r="AO144" s="281" t="s">
        <v>18</v>
      </c>
      <c r="AS144" s="280" t="s">
        <v>17</v>
      </c>
      <c r="AT144" s="281" t="s">
        <v>18</v>
      </c>
      <c r="AX144" s="280" t="s">
        <v>17</v>
      </c>
      <c r="AY144" s="281" t="s">
        <v>18</v>
      </c>
      <c r="BC144" s="280" t="s">
        <v>17</v>
      </c>
      <c r="BD144" s="281" t="s">
        <v>18</v>
      </c>
      <c r="BH144" s="280" t="s">
        <v>17</v>
      </c>
      <c r="BI144" s="281" t="s">
        <v>18</v>
      </c>
      <c r="BM144" s="280" t="s">
        <v>17</v>
      </c>
      <c r="BN144" s="281" t="s">
        <v>18</v>
      </c>
      <c r="BR144" s="280" t="s">
        <v>17</v>
      </c>
      <c r="BS144" s="281" t="s">
        <v>18</v>
      </c>
      <c r="BW144" s="280" t="s">
        <v>17</v>
      </c>
      <c r="BX144" s="281" t="s">
        <v>18</v>
      </c>
      <c r="CB144" s="280" t="s">
        <v>17</v>
      </c>
      <c r="CC144" s="281" t="s">
        <v>18</v>
      </c>
      <c r="CG144" s="280" t="s">
        <v>17</v>
      </c>
      <c r="CH144" s="281" t="s">
        <v>18</v>
      </c>
      <c r="CL144" s="280" t="s">
        <v>17</v>
      </c>
      <c r="CM144" s="281" t="s">
        <v>18</v>
      </c>
      <c r="CQ144" s="280" t="s">
        <v>17</v>
      </c>
      <c r="CR144" s="281" t="s">
        <v>18</v>
      </c>
      <c r="CV144" s="280" t="s">
        <v>17</v>
      </c>
      <c r="CW144" s="281" t="s">
        <v>18</v>
      </c>
      <c r="DA144" s="280" t="s">
        <v>17</v>
      </c>
      <c r="DB144" s="281" t="s">
        <v>18</v>
      </c>
      <c r="DF144" s="280" t="s">
        <v>17</v>
      </c>
      <c r="DG144" s="281" t="s">
        <v>18</v>
      </c>
      <c r="DK144" s="280" t="s">
        <v>17</v>
      </c>
      <c r="DL144" s="281" t="s">
        <v>18</v>
      </c>
      <c r="DP144" s="280" t="s">
        <v>17</v>
      </c>
      <c r="DQ144" s="281" t="s">
        <v>18</v>
      </c>
      <c r="DS144" s="280" t="s">
        <v>17</v>
      </c>
      <c r="DT144" s="281" t="s">
        <v>18</v>
      </c>
      <c r="DU144" s="280" t="s">
        <v>17</v>
      </c>
      <c r="DV144" s="281" t="s">
        <v>18</v>
      </c>
      <c r="DW144" s="280" t="s">
        <v>17</v>
      </c>
      <c r="DX144" s="281" t="s">
        <v>18</v>
      </c>
    </row>
    <row r="145" spans="1:129" x14ac:dyDescent="0.3">
      <c r="H145" s="92"/>
      <c r="I145" s="92"/>
      <c r="K145" s="92"/>
    </row>
    <row r="146" spans="1:129" x14ac:dyDescent="0.3">
      <c r="H146" s="92"/>
      <c r="I146" s="92"/>
      <c r="K146" s="92"/>
    </row>
    <row r="147" spans="1:129" ht="26.4" customHeight="1" x14ac:dyDescent="0.3">
      <c r="H147" s="2"/>
      <c r="I147" s="2"/>
      <c r="K147" s="2"/>
      <c r="M147" s="81"/>
      <c r="N147" s="217"/>
      <c r="O147" s="282"/>
      <c r="P147" s="83"/>
      <c r="Q147" s="22"/>
      <c r="R147" s="81"/>
      <c r="S147" s="206"/>
      <c r="T147" s="282"/>
      <c r="U147" s="83"/>
      <c r="V147" s="22"/>
      <c r="W147" s="81"/>
      <c r="X147" s="82"/>
      <c r="Y147" s="282"/>
      <c r="Z147" s="83"/>
      <c r="AA147" s="23"/>
      <c r="AB147" s="81"/>
      <c r="AC147" s="82"/>
      <c r="AD147" s="282"/>
      <c r="AE147" s="83"/>
      <c r="AG147" s="81"/>
      <c r="AH147" s="82"/>
      <c r="AI147" s="282"/>
      <c r="AJ147" s="83"/>
      <c r="AL147" s="81"/>
      <c r="AM147" s="82"/>
      <c r="AN147" s="282"/>
      <c r="AO147" s="83"/>
      <c r="AQ147" s="81"/>
      <c r="AR147" s="82"/>
      <c r="AS147" s="282"/>
      <c r="AT147" s="83"/>
      <c r="AV147" s="81"/>
      <c r="AW147" s="82"/>
      <c r="AX147" s="282"/>
      <c r="AY147" s="83"/>
      <c r="BA147" s="81"/>
      <c r="BB147" s="82"/>
      <c r="BC147" s="282"/>
      <c r="BD147" s="83"/>
      <c r="BF147" s="81"/>
      <c r="BG147" s="82"/>
      <c r="BH147" s="282"/>
      <c r="BI147" s="83"/>
      <c r="BK147" s="81"/>
      <c r="BL147" s="82"/>
      <c r="BM147" s="282"/>
      <c r="BN147" s="83"/>
      <c r="BP147" s="81"/>
      <c r="BQ147" s="82"/>
      <c r="BR147" s="282"/>
      <c r="BS147" s="83"/>
      <c r="BU147" s="81"/>
      <c r="BV147" s="82"/>
      <c r="BW147" s="282"/>
      <c r="BX147" s="83"/>
      <c r="BZ147" s="81"/>
      <c r="CA147" s="82"/>
      <c r="CB147" s="282"/>
      <c r="CC147" s="83"/>
      <c r="CE147" s="81"/>
      <c r="CF147" s="82"/>
      <c r="CG147" s="282"/>
      <c r="CH147" s="83"/>
      <c r="CJ147" s="81"/>
      <c r="CK147" s="82"/>
      <c r="CL147" s="282"/>
      <c r="CM147" s="83"/>
      <c r="CO147" s="81"/>
      <c r="CP147" s="82"/>
      <c r="CQ147" s="282"/>
      <c r="CR147" s="83"/>
      <c r="CT147" s="81"/>
      <c r="CU147" s="82"/>
      <c r="CV147" s="282"/>
      <c r="CW147" s="83"/>
      <c r="CY147" s="81"/>
      <c r="CZ147" s="82"/>
      <c r="DA147" s="282"/>
      <c r="DB147" s="83"/>
      <c r="DD147" s="81"/>
      <c r="DE147" s="82"/>
      <c r="DF147" s="282"/>
      <c r="DG147" s="83"/>
      <c r="DI147" s="81"/>
      <c r="DJ147" s="82"/>
      <c r="DK147" s="282"/>
      <c r="DL147" s="83"/>
      <c r="DN147" s="81"/>
      <c r="DO147" s="82"/>
      <c r="DP147" s="282"/>
      <c r="DQ147" s="83"/>
      <c r="DS147" s="605" t="s">
        <v>12</v>
      </c>
      <c r="DT147" s="606"/>
      <c r="DU147" s="605" t="s">
        <v>13</v>
      </c>
      <c r="DV147" s="606"/>
      <c r="DW147" s="603" t="s">
        <v>14</v>
      </c>
      <c r="DX147" s="604"/>
    </row>
    <row r="148" spans="1:129" ht="15" thickBot="1" x14ac:dyDescent="0.35">
      <c r="H148" s="2"/>
      <c r="I148" s="2"/>
      <c r="K148" s="2"/>
      <c r="M148" s="30" t="s">
        <v>15</v>
      </c>
      <c r="N148" s="211" t="s">
        <v>16</v>
      </c>
      <c r="O148" s="31" t="s">
        <v>17</v>
      </c>
      <c r="P148" s="32" t="s">
        <v>18</v>
      </c>
      <c r="Q148" s="22"/>
      <c r="R148" s="30" t="s">
        <v>15</v>
      </c>
      <c r="S148" s="31" t="s">
        <v>16</v>
      </c>
      <c r="T148" s="31" t="s">
        <v>17</v>
      </c>
      <c r="U148" s="32" t="s">
        <v>18</v>
      </c>
      <c r="V148" s="22"/>
      <c r="W148" s="30" t="s">
        <v>15</v>
      </c>
      <c r="X148" s="31" t="s">
        <v>16</v>
      </c>
      <c r="Y148" s="31" t="s">
        <v>17</v>
      </c>
      <c r="Z148" s="32" t="s">
        <v>18</v>
      </c>
      <c r="AA148" s="23"/>
      <c r="AB148" s="30" t="s">
        <v>15</v>
      </c>
      <c r="AC148" s="31" t="s">
        <v>16</v>
      </c>
      <c r="AD148" s="31" t="s">
        <v>17</v>
      </c>
      <c r="AE148" s="32" t="s">
        <v>18</v>
      </c>
      <c r="AG148" s="30" t="s">
        <v>15</v>
      </c>
      <c r="AH148" s="31" t="s">
        <v>16</v>
      </c>
      <c r="AI148" s="31" t="s">
        <v>17</v>
      </c>
      <c r="AJ148" s="32" t="s">
        <v>18</v>
      </c>
      <c r="AL148" s="30" t="s">
        <v>15</v>
      </c>
      <c r="AM148" s="31" t="s">
        <v>16</v>
      </c>
      <c r="AN148" s="31" t="s">
        <v>17</v>
      </c>
      <c r="AO148" s="32" t="s">
        <v>18</v>
      </c>
      <c r="AQ148" s="30" t="s">
        <v>15</v>
      </c>
      <c r="AR148" s="31" t="s">
        <v>16</v>
      </c>
      <c r="AS148" s="31" t="s">
        <v>17</v>
      </c>
      <c r="AT148" s="32" t="s">
        <v>18</v>
      </c>
      <c r="AV148" s="30" t="s">
        <v>15</v>
      </c>
      <c r="AW148" s="31" t="s">
        <v>16</v>
      </c>
      <c r="AX148" s="31" t="s">
        <v>17</v>
      </c>
      <c r="AY148" s="32" t="s">
        <v>18</v>
      </c>
      <c r="BA148" s="30" t="s">
        <v>15</v>
      </c>
      <c r="BB148" s="31" t="s">
        <v>16</v>
      </c>
      <c r="BC148" s="31" t="s">
        <v>17</v>
      </c>
      <c r="BD148" s="32" t="s">
        <v>18</v>
      </c>
      <c r="BF148" s="30" t="s">
        <v>15</v>
      </c>
      <c r="BG148" s="31" t="s">
        <v>16</v>
      </c>
      <c r="BH148" s="31" t="s">
        <v>17</v>
      </c>
      <c r="BI148" s="32" t="s">
        <v>18</v>
      </c>
      <c r="BK148" s="30" t="s">
        <v>15</v>
      </c>
      <c r="BL148" s="31" t="s">
        <v>16</v>
      </c>
      <c r="BM148" s="31" t="s">
        <v>17</v>
      </c>
      <c r="BN148" s="32" t="s">
        <v>18</v>
      </c>
      <c r="BP148" s="30" t="s">
        <v>15</v>
      </c>
      <c r="BQ148" s="31" t="s">
        <v>16</v>
      </c>
      <c r="BR148" s="31" t="s">
        <v>17</v>
      </c>
      <c r="BS148" s="32" t="s">
        <v>18</v>
      </c>
      <c r="BU148" s="30" t="s">
        <v>15</v>
      </c>
      <c r="BV148" s="31" t="s">
        <v>16</v>
      </c>
      <c r="BW148" s="31" t="s">
        <v>17</v>
      </c>
      <c r="BX148" s="32" t="s">
        <v>18</v>
      </c>
      <c r="BZ148" s="30" t="s">
        <v>15</v>
      </c>
      <c r="CA148" s="31" t="s">
        <v>16</v>
      </c>
      <c r="CB148" s="31" t="s">
        <v>17</v>
      </c>
      <c r="CC148" s="32" t="s">
        <v>18</v>
      </c>
      <c r="CE148" s="30" t="s">
        <v>15</v>
      </c>
      <c r="CF148" s="31" t="s">
        <v>16</v>
      </c>
      <c r="CG148" s="31" t="s">
        <v>17</v>
      </c>
      <c r="CH148" s="32" t="s">
        <v>18</v>
      </c>
      <c r="CJ148" s="30" t="s">
        <v>15</v>
      </c>
      <c r="CK148" s="31" t="s">
        <v>16</v>
      </c>
      <c r="CL148" s="31" t="s">
        <v>17</v>
      </c>
      <c r="CM148" s="32" t="s">
        <v>18</v>
      </c>
      <c r="CO148" s="30" t="s">
        <v>15</v>
      </c>
      <c r="CP148" s="31" t="s">
        <v>16</v>
      </c>
      <c r="CQ148" s="31" t="s">
        <v>17</v>
      </c>
      <c r="CR148" s="32" t="s">
        <v>18</v>
      </c>
      <c r="CT148" s="30" t="s">
        <v>15</v>
      </c>
      <c r="CU148" s="31" t="s">
        <v>16</v>
      </c>
      <c r="CV148" s="31" t="s">
        <v>17</v>
      </c>
      <c r="CW148" s="32" t="s">
        <v>18</v>
      </c>
      <c r="CY148" s="30" t="s">
        <v>15</v>
      </c>
      <c r="CZ148" s="31" t="s">
        <v>16</v>
      </c>
      <c r="DA148" s="31" t="s">
        <v>17</v>
      </c>
      <c r="DB148" s="32" t="s">
        <v>18</v>
      </c>
      <c r="DD148" s="30" t="s">
        <v>15</v>
      </c>
      <c r="DE148" s="31" t="s">
        <v>16</v>
      </c>
      <c r="DF148" s="31" t="s">
        <v>17</v>
      </c>
      <c r="DG148" s="32" t="s">
        <v>18</v>
      </c>
      <c r="DI148" s="30" t="s">
        <v>15</v>
      </c>
      <c r="DJ148" s="31" t="s">
        <v>16</v>
      </c>
      <c r="DK148" s="31" t="s">
        <v>17</v>
      </c>
      <c r="DL148" s="32" t="s">
        <v>18</v>
      </c>
      <c r="DN148" s="30" t="s">
        <v>15</v>
      </c>
      <c r="DO148" s="31" t="s">
        <v>16</v>
      </c>
      <c r="DP148" s="31" t="s">
        <v>17</v>
      </c>
      <c r="DQ148" s="32" t="s">
        <v>18</v>
      </c>
      <c r="DS148" s="250" t="s">
        <v>17</v>
      </c>
      <c r="DT148" s="251" t="s">
        <v>18</v>
      </c>
      <c r="DU148" s="250" t="s">
        <v>17</v>
      </c>
      <c r="DV148" s="252" t="s">
        <v>18</v>
      </c>
      <c r="DW148" s="253" t="s">
        <v>17</v>
      </c>
      <c r="DX148" s="252" t="s">
        <v>18</v>
      </c>
    </row>
    <row r="149" spans="1:129" s="33" customFormat="1" ht="61.8" customHeight="1" thickBot="1" x14ac:dyDescent="0.35">
      <c r="B149" s="254" t="s">
        <v>461</v>
      </c>
      <c r="C149" s="255" t="s">
        <v>55</v>
      </c>
      <c r="D149" s="283" t="s">
        <v>21</v>
      </c>
      <c r="E149" s="257" t="s">
        <v>22</v>
      </c>
      <c r="F149" s="257"/>
      <c r="G149" s="257" t="s">
        <v>23</v>
      </c>
      <c r="H149" s="257" t="s">
        <v>24</v>
      </c>
      <c r="I149" s="257" t="s">
        <v>25</v>
      </c>
      <c r="J149" s="258" t="s">
        <v>26</v>
      </c>
      <c r="K149" s="259" t="s">
        <v>27</v>
      </c>
      <c r="M149" s="34"/>
      <c r="N149" s="212"/>
      <c r="O149" s="35"/>
      <c r="P149" s="36"/>
      <c r="Q149" s="37"/>
      <c r="R149" s="34"/>
      <c r="S149" s="35"/>
      <c r="T149" s="35"/>
      <c r="U149" s="36"/>
      <c r="V149" s="37"/>
      <c r="W149" s="34"/>
      <c r="X149" s="35"/>
      <c r="Y149" s="35"/>
      <c r="Z149" s="36"/>
      <c r="AA149" s="37"/>
      <c r="AB149" s="34"/>
      <c r="AC149" s="35"/>
      <c r="AD149" s="35"/>
      <c r="AE149" s="36"/>
      <c r="AG149" s="34"/>
      <c r="AH149" s="35"/>
      <c r="AI149" s="35"/>
      <c r="AJ149" s="36"/>
      <c r="AL149" s="34"/>
      <c r="AM149" s="35"/>
      <c r="AN149" s="35"/>
      <c r="AO149" s="36"/>
      <c r="AQ149" s="34"/>
      <c r="AR149" s="35"/>
      <c r="AS149" s="35"/>
      <c r="AT149" s="36"/>
      <c r="AV149" s="34"/>
      <c r="AW149" s="35"/>
      <c r="AX149" s="35"/>
      <c r="AY149" s="36"/>
      <c r="BA149" s="34"/>
      <c r="BB149" s="35"/>
      <c r="BC149" s="35"/>
      <c r="BD149" s="36"/>
      <c r="BF149" s="34"/>
      <c r="BG149" s="35"/>
      <c r="BH149" s="35"/>
      <c r="BI149" s="36"/>
      <c r="BK149" s="34"/>
      <c r="BL149" s="35"/>
      <c r="BM149" s="35"/>
      <c r="BN149" s="36"/>
      <c r="BP149" s="34"/>
      <c r="BQ149" s="35"/>
      <c r="BR149" s="35"/>
      <c r="BS149" s="36"/>
      <c r="BU149" s="34"/>
      <c r="BV149" s="35"/>
      <c r="BW149" s="35"/>
      <c r="BX149" s="36"/>
      <c r="BZ149" s="34"/>
      <c r="CA149" s="35"/>
      <c r="CB149" s="35"/>
      <c r="CC149" s="36"/>
      <c r="CE149" s="34"/>
      <c r="CF149" s="35"/>
      <c r="CG149" s="35"/>
      <c r="CH149" s="36"/>
      <c r="CJ149" s="34"/>
      <c r="CK149" s="35"/>
      <c r="CL149" s="35"/>
      <c r="CM149" s="36"/>
      <c r="CO149" s="34"/>
      <c r="CP149" s="35"/>
      <c r="CQ149" s="35"/>
      <c r="CR149" s="36"/>
      <c r="CT149" s="34"/>
      <c r="CU149" s="35"/>
      <c r="CV149" s="35"/>
      <c r="CW149" s="36"/>
      <c r="CY149" s="34"/>
      <c r="CZ149" s="35"/>
      <c r="DA149" s="35"/>
      <c r="DB149" s="36"/>
      <c r="DD149" s="34"/>
      <c r="DE149" s="35"/>
      <c r="DF149" s="35"/>
      <c r="DG149" s="36"/>
      <c r="DI149" s="34"/>
      <c r="DJ149" s="35"/>
      <c r="DK149" s="35"/>
      <c r="DL149" s="36"/>
      <c r="DN149" s="34"/>
      <c r="DO149" s="35"/>
      <c r="DP149" s="35"/>
      <c r="DQ149" s="36"/>
      <c r="DS149" s="34"/>
      <c r="DT149" s="36"/>
      <c r="DU149" s="38"/>
      <c r="DV149" s="36"/>
      <c r="DW149" s="38"/>
      <c r="DX149" s="39"/>
      <c r="DY149" s="309" t="str">
        <f>B149</f>
        <v>Program management (training, supervision, meetings, conferences, protocols development…) - discuss what to include</v>
      </c>
    </row>
    <row r="150" spans="1:129" ht="29.4" customHeight="1" x14ac:dyDescent="0.3">
      <c r="B150" s="54" t="s">
        <v>467</v>
      </c>
      <c r="C150" s="261" t="s">
        <v>469</v>
      </c>
      <c r="D150" s="262">
        <f>E150*$H$3</f>
        <v>7600</v>
      </c>
      <c r="E150" s="263">
        <v>200</v>
      </c>
      <c r="F150" s="263"/>
      <c r="G150" s="263" t="s">
        <v>31</v>
      </c>
      <c r="H150" s="267"/>
      <c r="I150" s="267"/>
      <c r="J150" s="265"/>
      <c r="K150" s="264"/>
      <c r="L150" s="266"/>
      <c r="M150" s="41">
        <v>2</v>
      </c>
      <c r="N150" s="213">
        <v>1</v>
      </c>
      <c r="O150" s="202">
        <f>$D150*M150*N150</f>
        <v>15200</v>
      </c>
      <c r="P150" s="43">
        <f>O150/$H$3</f>
        <v>400</v>
      </c>
      <c r="R150" s="44">
        <f>M150</f>
        <v>2</v>
      </c>
      <c r="S150" s="201">
        <f>N150</f>
        <v>1</v>
      </c>
      <c r="T150" s="202">
        <f>$D150*R150*S150</f>
        <v>15200</v>
      </c>
      <c r="U150" s="43">
        <f>T150/$H$3</f>
        <v>400</v>
      </c>
      <c r="W150" s="44">
        <f>R150</f>
        <v>2</v>
      </c>
      <c r="X150" s="201">
        <f>S150</f>
        <v>1</v>
      </c>
      <c r="Y150" s="202">
        <f>$D150*W150*X150</f>
        <v>15200</v>
      </c>
      <c r="Z150" s="43">
        <f>Y150/$H$3</f>
        <v>400</v>
      </c>
      <c r="AB150" s="44">
        <f>W150</f>
        <v>2</v>
      </c>
      <c r="AC150" s="201">
        <f>X150</f>
        <v>1</v>
      </c>
      <c r="AD150" s="202">
        <f>$D150*AB150*AC150</f>
        <v>15200</v>
      </c>
      <c r="AE150" s="43">
        <f>AD150/$H$3</f>
        <v>400</v>
      </c>
      <c r="AG150" s="44">
        <f>AB150</f>
        <v>2</v>
      </c>
      <c r="AH150" s="201">
        <f>AC150</f>
        <v>1</v>
      </c>
      <c r="AI150" s="202">
        <f>$D150*AG150*AH150</f>
        <v>15200</v>
      </c>
      <c r="AJ150" s="43">
        <f>AI150/$H$3</f>
        <v>400</v>
      </c>
      <c r="AL150" s="44">
        <f>AG150</f>
        <v>2</v>
      </c>
      <c r="AM150" s="201">
        <f>AH150</f>
        <v>1</v>
      </c>
      <c r="AN150" s="202">
        <f>$D150*AL150*AM150</f>
        <v>15200</v>
      </c>
      <c r="AO150" s="43">
        <f>AN150/$H$3</f>
        <v>400</v>
      </c>
      <c r="AQ150" s="44">
        <f>AL150</f>
        <v>2</v>
      </c>
      <c r="AR150" s="201">
        <f>AM150</f>
        <v>1</v>
      </c>
      <c r="AS150" s="202">
        <f>$D150*AQ150*AR150</f>
        <v>15200</v>
      </c>
      <c r="AT150" s="43">
        <f>AS150/$H$3</f>
        <v>400</v>
      </c>
      <c r="AV150" s="44">
        <f>AQ150</f>
        <v>2</v>
      </c>
      <c r="AW150" s="201">
        <f>AR150</f>
        <v>1</v>
      </c>
      <c r="AX150" s="202">
        <f>$D150*AV150*AW150</f>
        <v>15200</v>
      </c>
      <c r="AY150" s="43">
        <f>AX150/$H$3</f>
        <v>400</v>
      </c>
      <c r="BA150" s="44">
        <f>AV150</f>
        <v>2</v>
      </c>
      <c r="BB150" s="201">
        <f>AW150</f>
        <v>1</v>
      </c>
      <c r="BC150" s="202">
        <f>$D150*BA150*BB150</f>
        <v>15200</v>
      </c>
      <c r="BD150" s="43">
        <f>BC150/$H$3</f>
        <v>400</v>
      </c>
      <c r="BF150" s="44">
        <f>BA150</f>
        <v>2</v>
      </c>
      <c r="BG150" s="201">
        <f>BB150</f>
        <v>1</v>
      </c>
      <c r="BH150" s="202">
        <f>$D150*BF150*BG150</f>
        <v>15200</v>
      </c>
      <c r="BI150" s="43">
        <f>BH150/$H$3</f>
        <v>400</v>
      </c>
      <c r="BK150" s="44">
        <f>BF150</f>
        <v>2</v>
      </c>
      <c r="BL150" s="201">
        <f>BG150</f>
        <v>1</v>
      </c>
      <c r="BM150" s="202">
        <f>$D150*BK150*BL150</f>
        <v>15200</v>
      </c>
      <c r="BN150" s="43">
        <f>BM150/$H$3</f>
        <v>400</v>
      </c>
      <c r="BP150" s="44">
        <f>BK150</f>
        <v>2</v>
      </c>
      <c r="BQ150" s="201">
        <f>BL150</f>
        <v>1</v>
      </c>
      <c r="BR150" s="202">
        <f>$D150*BP150*BQ150</f>
        <v>15200</v>
      </c>
      <c r="BS150" s="43">
        <f>BR150/$H$3</f>
        <v>400</v>
      </c>
      <c r="BU150" s="44">
        <f>BP150</f>
        <v>2</v>
      </c>
      <c r="BV150" s="201">
        <f>BQ150</f>
        <v>1</v>
      </c>
      <c r="BW150" s="202">
        <f>$D150*BU150*BV150</f>
        <v>15200</v>
      </c>
      <c r="BX150" s="43">
        <f>BW150/$H$3</f>
        <v>400</v>
      </c>
      <c r="BZ150" s="44">
        <f>BU150</f>
        <v>2</v>
      </c>
      <c r="CA150" s="201">
        <f>BV150</f>
        <v>1</v>
      </c>
      <c r="CB150" s="202">
        <f>$D150*BZ150*CA150</f>
        <v>15200</v>
      </c>
      <c r="CC150" s="43">
        <f>CB150/$H$3</f>
        <v>400</v>
      </c>
      <c r="CE150" s="44">
        <f>BZ150</f>
        <v>2</v>
      </c>
      <c r="CF150" s="201">
        <f>CA150</f>
        <v>1</v>
      </c>
      <c r="CG150" s="202">
        <f>$D150*CE150*CF150</f>
        <v>15200</v>
      </c>
      <c r="CH150" s="43">
        <f>CG150/$H$3</f>
        <v>400</v>
      </c>
      <c r="CJ150" s="44">
        <f>CE150</f>
        <v>2</v>
      </c>
      <c r="CK150" s="201">
        <f>CF150</f>
        <v>1</v>
      </c>
      <c r="CL150" s="202">
        <f>$D150*CJ150*CK150</f>
        <v>15200</v>
      </c>
      <c r="CM150" s="43">
        <f>CL150/$H$3</f>
        <v>400</v>
      </c>
      <c r="CO150" s="44">
        <f>CJ150</f>
        <v>2</v>
      </c>
      <c r="CP150" s="201">
        <f>CK150</f>
        <v>1</v>
      </c>
      <c r="CQ150" s="202">
        <f>$D150*CO150*CP150</f>
        <v>15200</v>
      </c>
      <c r="CR150" s="43">
        <f>CQ150/$H$3</f>
        <v>400</v>
      </c>
      <c r="CT150" s="44">
        <f>CO150</f>
        <v>2</v>
      </c>
      <c r="CU150" s="201">
        <f>CP150</f>
        <v>1</v>
      </c>
      <c r="CV150" s="202">
        <f>$D150*CT150*CU150</f>
        <v>15200</v>
      </c>
      <c r="CW150" s="43">
        <f>CV150/$H$3</f>
        <v>400</v>
      </c>
      <c r="CY150" s="44">
        <f>CT150</f>
        <v>2</v>
      </c>
      <c r="CZ150" s="201">
        <f>CU150</f>
        <v>1</v>
      </c>
      <c r="DA150" s="202">
        <f>$D150*CY150*CZ150</f>
        <v>15200</v>
      </c>
      <c r="DB150" s="43">
        <f>DA150/$H$3</f>
        <v>400</v>
      </c>
      <c r="DD150" s="44">
        <f>CY150</f>
        <v>2</v>
      </c>
      <c r="DE150" s="201">
        <f>CZ150</f>
        <v>1</v>
      </c>
      <c r="DF150" s="202">
        <f>$D150*DD150*DE150</f>
        <v>15200</v>
      </c>
      <c r="DG150" s="43">
        <f>DF150/$H$3</f>
        <v>400</v>
      </c>
      <c r="DI150" s="44">
        <f>DD150</f>
        <v>2</v>
      </c>
      <c r="DJ150" s="201">
        <f>DE150</f>
        <v>1</v>
      </c>
      <c r="DK150" s="202">
        <f>$D150*DI150*DJ150</f>
        <v>15200</v>
      </c>
      <c r="DL150" s="43">
        <f>DK150/$H$3</f>
        <v>400</v>
      </c>
      <c r="DN150" s="44">
        <f>DI150</f>
        <v>2</v>
      </c>
      <c r="DO150" s="201">
        <f>DJ150</f>
        <v>1</v>
      </c>
      <c r="DP150" s="202">
        <f>$D150*DN150*DO150</f>
        <v>15200</v>
      </c>
      <c r="DQ150" s="43">
        <f>DP150/$H$3</f>
        <v>400</v>
      </c>
      <c r="DS150" s="51">
        <f t="shared" ref="DS150:DS168" si="386">O150+T150+Y150+AD150+AI150+AN150+AS150+AX150+BC150+BH150+BM150+BR150+BW150+CB150+CG150+CL150+CQ150+CV150+DA150+DF150+DK150+DP150</f>
        <v>334400</v>
      </c>
      <c r="DT150" s="50">
        <f t="shared" ref="DT150:DT151" si="387">+DS150/$H$3</f>
        <v>8800</v>
      </c>
      <c r="DU150" s="51">
        <v>0</v>
      </c>
      <c r="DV150" s="50">
        <f t="shared" ref="DV150:DV168" si="388">+DU150/$H$3</f>
        <v>0</v>
      </c>
      <c r="DW150" s="51">
        <f t="shared" ref="DW150:DX165" si="389">+DS150+DU150</f>
        <v>334400</v>
      </c>
      <c r="DX150" s="53">
        <f t="shared" si="389"/>
        <v>8800</v>
      </c>
      <c r="DY150" s="307" t="str">
        <f>B150</f>
        <v>Training morphological identification</v>
      </c>
    </row>
    <row r="151" spans="1:129" ht="38.4" customHeight="1" x14ac:dyDescent="0.3">
      <c r="B151" s="1" t="s">
        <v>468</v>
      </c>
      <c r="C151" s="261" t="s">
        <v>469</v>
      </c>
      <c r="D151" s="262">
        <f>E151*$H$3</f>
        <v>11400</v>
      </c>
      <c r="E151" s="263">
        <v>300</v>
      </c>
      <c r="F151" s="263"/>
      <c r="G151" s="263" t="s">
        <v>31</v>
      </c>
      <c r="H151" s="267"/>
      <c r="I151" s="267"/>
      <c r="J151" s="265"/>
      <c r="K151" s="264"/>
      <c r="L151" s="266"/>
      <c r="M151" s="49">
        <v>2</v>
      </c>
      <c r="N151" s="214">
        <v>1</v>
      </c>
      <c r="O151" s="8">
        <f>$D151*M151*N151</f>
        <v>22800</v>
      </c>
      <c r="P151" s="50">
        <f>O151/$H$3</f>
        <v>600</v>
      </c>
      <c r="R151" s="44">
        <f t="shared" ref="R151:R169" si="390">M151</f>
        <v>2</v>
      </c>
      <c r="S151" s="201">
        <f t="shared" ref="S151:S169" si="391">N151</f>
        <v>1</v>
      </c>
      <c r="T151" s="8">
        <f>$D151*R151*S151</f>
        <v>22800</v>
      </c>
      <c r="U151" s="50">
        <f>T151/$H$3</f>
        <v>600</v>
      </c>
      <c r="W151" s="44">
        <f t="shared" ref="W151:W169" si="392">R151</f>
        <v>2</v>
      </c>
      <c r="X151" s="201">
        <f t="shared" ref="X151:X169" si="393">S151</f>
        <v>1</v>
      </c>
      <c r="Y151" s="8">
        <f>$D151*W151*X151</f>
        <v>22800</v>
      </c>
      <c r="Z151" s="50">
        <f>Y151/$H$3</f>
        <v>600</v>
      </c>
      <c r="AB151" s="44">
        <f t="shared" ref="AB151:AB169" si="394">W151</f>
        <v>2</v>
      </c>
      <c r="AC151" s="201">
        <f t="shared" ref="AC151:AC169" si="395">X151</f>
        <v>1</v>
      </c>
      <c r="AD151" s="8">
        <f>$D151*AB151*AC151</f>
        <v>22800</v>
      </c>
      <c r="AE151" s="50">
        <f>AD151/$H$3</f>
        <v>600</v>
      </c>
      <c r="AG151" s="44">
        <f t="shared" ref="AG151:AG169" si="396">AB151</f>
        <v>2</v>
      </c>
      <c r="AH151" s="201">
        <f t="shared" ref="AH151:AH169" si="397">AC151</f>
        <v>1</v>
      </c>
      <c r="AI151" s="8">
        <f>$D151*AG151*AH151</f>
        <v>22800</v>
      </c>
      <c r="AJ151" s="50">
        <f>AI151/$H$3</f>
        <v>600</v>
      </c>
      <c r="AL151" s="44">
        <f t="shared" ref="AL151:AL169" si="398">AG151</f>
        <v>2</v>
      </c>
      <c r="AM151" s="201">
        <f t="shared" ref="AM151:AM169" si="399">AH151</f>
        <v>1</v>
      </c>
      <c r="AN151" s="8">
        <f>$D151*AL151*AM151</f>
        <v>22800</v>
      </c>
      <c r="AO151" s="50">
        <f>AN151/$H$3</f>
        <v>600</v>
      </c>
      <c r="AQ151" s="44">
        <f t="shared" ref="AQ151:AQ169" si="400">AL151</f>
        <v>2</v>
      </c>
      <c r="AR151" s="201">
        <f t="shared" ref="AR151:AR169" si="401">AM151</f>
        <v>1</v>
      </c>
      <c r="AS151" s="8">
        <f>$D151*AQ151*AR151</f>
        <v>22800</v>
      </c>
      <c r="AT151" s="50">
        <f>AS151/$H$3</f>
        <v>600</v>
      </c>
      <c r="AV151" s="44">
        <f t="shared" ref="AV151:AV169" si="402">AQ151</f>
        <v>2</v>
      </c>
      <c r="AW151" s="201">
        <f t="shared" ref="AW151:AW169" si="403">AR151</f>
        <v>1</v>
      </c>
      <c r="AX151" s="8">
        <f>$D151*AV151*AW151</f>
        <v>22800</v>
      </c>
      <c r="AY151" s="50">
        <f>AX151/$H$3</f>
        <v>600</v>
      </c>
      <c r="BA151" s="44">
        <f t="shared" ref="BA151:BA169" si="404">AV151</f>
        <v>2</v>
      </c>
      <c r="BB151" s="201">
        <f t="shared" ref="BB151:BB169" si="405">AW151</f>
        <v>1</v>
      </c>
      <c r="BC151" s="8">
        <f>$D151*BA151*BB151</f>
        <v>22800</v>
      </c>
      <c r="BD151" s="50">
        <f>BC151/$H$3</f>
        <v>600</v>
      </c>
      <c r="BF151" s="44">
        <f t="shared" ref="BF151:BF169" si="406">BA151</f>
        <v>2</v>
      </c>
      <c r="BG151" s="201">
        <f t="shared" ref="BG151:BG169" si="407">BB151</f>
        <v>1</v>
      </c>
      <c r="BH151" s="8">
        <f>$D151*BF151*BG151</f>
        <v>22800</v>
      </c>
      <c r="BI151" s="50">
        <f>BH151/$H$3</f>
        <v>600</v>
      </c>
      <c r="BK151" s="44">
        <f t="shared" ref="BK151:BK169" si="408">BF151</f>
        <v>2</v>
      </c>
      <c r="BL151" s="201">
        <f t="shared" ref="BL151:BL169" si="409">BG151</f>
        <v>1</v>
      </c>
      <c r="BM151" s="8">
        <f>$D151*BK151*BL151</f>
        <v>22800</v>
      </c>
      <c r="BN151" s="50">
        <f>BM151/$H$3</f>
        <v>600</v>
      </c>
      <c r="BP151" s="44">
        <f t="shared" ref="BP151:BP169" si="410">BK151</f>
        <v>2</v>
      </c>
      <c r="BQ151" s="201">
        <f t="shared" ref="BQ151:BQ169" si="411">BL151</f>
        <v>1</v>
      </c>
      <c r="BR151" s="8">
        <f>$D151*BP151*BQ151</f>
        <v>22800</v>
      </c>
      <c r="BS151" s="50">
        <f>BR151/$H$3</f>
        <v>600</v>
      </c>
      <c r="BU151" s="44">
        <f t="shared" ref="BU151:BU169" si="412">BP151</f>
        <v>2</v>
      </c>
      <c r="BV151" s="201">
        <f t="shared" ref="BV151:BV169" si="413">BQ151</f>
        <v>1</v>
      </c>
      <c r="BW151" s="8">
        <f>$D151*BU151*BV151</f>
        <v>22800</v>
      </c>
      <c r="BX151" s="50">
        <f>BW151/$H$3</f>
        <v>600</v>
      </c>
      <c r="BZ151" s="44">
        <f t="shared" ref="BZ151:BZ169" si="414">BU151</f>
        <v>2</v>
      </c>
      <c r="CA151" s="201">
        <f t="shared" ref="CA151:CA169" si="415">BV151</f>
        <v>1</v>
      </c>
      <c r="CB151" s="8">
        <f>$D151*BZ151*CA151</f>
        <v>22800</v>
      </c>
      <c r="CC151" s="50">
        <f>CB151/$H$3</f>
        <v>600</v>
      </c>
      <c r="CE151" s="44">
        <f t="shared" ref="CE151:CE169" si="416">BZ151</f>
        <v>2</v>
      </c>
      <c r="CF151" s="201">
        <f t="shared" ref="CF151:CF169" si="417">CA151</f>
        <v>1</v>
      </c>
      <c r="CG151" s="8">
        <f>$D151*CE151*CF151</f>
        <v>22800</v>
      </c>
      <c r="CH151" s="50">
        <f>CG151/$H$3</f>
        <v>600</v>
      </c>
      <c r="CJ151" s="44">
        <f t="shared" ref="CJ151:CJ169" si="418">CE151</f>
        <v>2</v>
      </c>
      <c r="CK151" s="201">
        <f t="shared" ref="CK151:CK169" si="419">CF151</f>
        <v>1</v>
      </c>
      <c r="CL151" s="8">
        <f>$D151*CJ151*CK151</f>
        <v>22800</v>
      </c>
      <c r="CM151" s="50">
        <f>CL151/$H$3</f>
        <v>600</v>
      </c>
      <c r="CO151" s="44">
        <f t="shared" ref="CO151:CO169" si="420">CJ151</f>
        <v>2</v>
      </c>
      <c r="CP151" s="201">
        <f t="shared" ref="CP151:CP169" si="421">CK151</f>
        <v>1</v>
      </c>
      <c r="CQ151" s="8">
        <f>$D151*CO151*CP151</f>
        <v>22800</v>
      </c>
      <c r="CR151" s="50">
        <f>CQ151/$H$3</f>
        <v>600</v>
      </c>
      <c r="CT151" s="44">
        <f t="shared" ref="CT151:CT169" si="422">CO151</f>
        <v>2</v>
      </c>
      <c r="CU151" s="201">
        <f t="shared" ref="CU151:CU169" si="423">CP151</f>
        <v>1</v>
      </c>
      <c r="CV151" s="8">
        <f>$D151*CT151*CU151</f>
        <v>22800</v>
      </c>
      <c r="CW151" s="50">
        <f>CV151/$H$3</f>
        <v>600</v>
      </c>
      <c r="CY151" s="44">
        <f t="shared" ref="CY151:CY169" si="424">CT151</f>
        <v>2</v>
      </c>
      <c r="CZ151" s="201">
        <f t="shared" ref="CZ151:CZ169" si="425">CU151</f>
        <v>1</v>
      </c>
      <c r="DA151" s="8">
        <f>$D151*CY151*CZ151</f>
        <v>22800</v>
      </c>
      <c r="DB151" s="50">
        <f>DA151/$H$3</f>
        <v>600</v>
      </c>
      <c r="DD151" s="44">
        <f t="shared" ref="DD151:DD169" si="426">CY151</f>
        <v>2</v>
      </c>
      <c r="DE151" s="201">
        <f t="shared" ref="DE151:DE169" si="427">CZ151</f>
        <v>1</v>
      </c>
      <c r="DF151" s="8">
        <f>$D151*DD151*DE151</f>
        <v>22800</v>
      </c>
      <c r="DG151" s="50">
        <f>DF151/$H$3</f>
        <v>600</v>
      </c>
      <c r="DI151" s="44">
        <f t="shared" ref="DI151:DI169" si="428">DD151</f>
        <v>2</v>
      </c>
      <c r="DJ151" s="201">
        <f t="shared" ref="DJ151:DJ169" si="429">DE151</f>
        <v>1</v>
      </c>
      <c r="DK151" s="8">
        <f>$D151*DI151*DJ151</f>
        <v>22800</v>
      </c>
      <c r="DL151" s="50">
        <f>DK151/$H$3</f>
        <v>600</v>
      </c>
      <c r="DN151" s="44">
        <f t="shared" ref="DN151:DN169" si="430">DI151</f>
        <v>2</v>
      </c>
      <c r="DO151" s="201">
        <f t="shared" ref="DO151:DO169" si="431">DJ151</f>
        <v>1</v>
      </c>
      <c r="DP151" s="8">
        <f>$D151*DN151*DO151</f>
        <v>22800</v>
      </c>
      <c r="DQ151" s="50">
        <f>DP151/$H$3</f>
        <v>600</v>
      </c>
      <c r="DS151" s="51">
        <f t="shared" si="386"/>
        <v>501600</v>
      </c>
      <c r="DT151" s="50">
        <f t="shared" si="387"/>
        <v>13200</v>
      </c>
      <c r="DU151" s="51">
        <v>0</v>
      </c>
      <c r="DV151" s="50">
        <f t="shared" si="388"/>
        <v>0</v>
      </c>
      <c r="DW151" s="51">
        <f t="shared" si="389"/>
        <v>501600</v>
      </c>
      <c r="DX151" s="53">
        <f t="shared" si="389"/>
        <v>13200</v>
      </c>
      <c r="DY151" s="307" t="str">
        <f>B151</f>
        <v>Training mosquito collection</v>
      </c>
    </row>
    <row r="152" spans="1:129" ht="18" customHeight="1" x14ac:dyDescent="0.3">
      <c r="A152" s="6"/>
      <c r="B152" s="54" t="s">
        <v>462</v>
      </c>
      <c r="C152" s="261"/>
      <c r="D152" s="262"/>
      <c r="E152" s="263"/>
      <c r="F152" s="263"/>
      <c r="G152" s="263"/>
      <c r="H152" s="56"/>
      <c r="I152" s="56"/>
      <c r="J152" s="265"/>
      <c r="K152" s="264"/>
      <c r="L152" s="57"/>
      <c r="M152" s="49"/>
      <c r="N152" s="214"/>
      <c r="O152" s="8">
        <f t="shared" ref="O152:O169" si="432">$D152*M152*N152</f>
        <v>0</v>
      </c>
      <c r="P152" s="50">
        <f t="shared" ref="P152:P169" si="433">O152/$H$3</f>
        <v>0</v>
      </c>
      <c r="R152" s="44">
        <f t="shared" si="390"/>
        <v>0</v>
      </c>
      <c r="S152" s="201">
        <f t="shared" si="391"/>
        <v>0</v>
      </c>
      <c r="T152" s="8">
        <f t="shared" ref="T152:T169" si="434">$D152*R152*S152</f>
        <v>0</v>
      </c>
      <c r="U152" s="50">
        <f t="shared" ref="U152:U169" si="435">T152/$H$3</f>
        <v>0</v>
      </c>
      <c r="W152" s="44">
        <f t="shared" si="392"/>
        <v>0</v>
      </c>
      <c r="X152" s="201">
        <f t="shared" si="393"/>
        <v>0</v>
      </c>
      <c r="Y152" s="8">
        <f t="shared" ref="Y152:Y169" si="436">$D152*W152*X152</f>
        <v>0</v>
      </c>
      <c r="Z152" s="50">
        <f t="shared" ref="Z152:Z169" si="437">Y152/$H$3</f>
        <v>0</v>
      </c>
      <c r="AB152" s="44">
        <f t="shared" si="394"/>
        <v>0</v>
      </c>
      <c r="AC152" s="201">
        <f t="shared" si="395"/>
        <v>0</v>
      </c>
      <c r="AD152" s="8">
        <f t="shared" ref="AD152:AD169" si="438">$D152*AB152*AC152</f>
        <v>0</v>
      </c>
      <c r="AE152" s="50">
        <f t="shared" ref="AE152:AE169" si="439">AD152/$H$3</f>
        <v>0</v>
      </c>
      <c r="AG152" s="44">
        <f t="shared" si="396"/>
        <v>0</v>
      </c>
      <c r="AH152" s="201">
        <f t="shared" si="397"/>
        <v>0</v>
      </c>
      <c r="AI152" s="8">
        <f t="shared" ref="AI152:AI169" si="440">$D152*AG152*AH152</f>
        <v>0</v>
      </c>
      <c r="AJ152" s="50">
        <f t="shared" ref="AJ152:AJ169" si="441">AI152/$H$3</f>
        <v>0</v>
      </c>
      <c r="AL152" s="44">
        <f t="shared" si="398"/>
        <v>0</v>
      </c>
      <c r="AM152" s="201">
        <f t="shared" si="399"/>
        <v>0</v>
      </c>
      <c r="AN152" s="8">
        <f t="shared" ref="AN152:AN169" si="442">$D152*AL152*AM152</f>
        <v>0</v>
      </c>
      <c r="AO152" s="50">
        <f t="shared" ref="AO152:AO169" si="443">AN152/$H$3</f>
        <v>0</v>
      </c>
      <c r="AQ152" s="44">
        <f t="shared" si="400"/>
        <v>0</v>
      </c>
      <c r="AR152" s="201">
        <f t="shared" si="401"/>
        <v>0</v>
      </c>
      <c r="AS152" s="8">
        <f t="shared" ref="AS152:AS169" si="444">$D152*AQ152*AR152</f>
        <v>0</v>
      </c>
      <c r="AT152" s="50">
        <f t="shared" ref="AT152:AT169" si="445">AS152/$H$3</f>
        <v>0</v>
      </c>
      <c r="AV152" s="44">
        <f t="shared" si="402"/>
        <v>0</v>
      </c>
      <c r="AW152" s="201">
        <f t="shared" si="403"/>
        <v>0</v>
      </c>
      <c r="AX152" s="8">
        <f t="shared" ref="AX152:AX169" si="446">$D152*AV152*AW152</f>
        <v>0</v>
      </c>
      <c r="AY152" s="50">
        <f t="shared" ref="AY152:AY169" si="447">AX152/$H$3</f>
        <v>0</v>
      </c>
      <c r="BA152" s="44">
        <f t="shared" si="404"/>
        <v>0</v>
      </c>
      <c r="BB152" s="201">
        <f t="shared" si="405"/>
        <v>0</v>
      </c>
      <c r="BC152" s="8">
        <f t="shared" ref="BC152:BC169" si="448">$D152*BA152*BB152</f>
        <v>0</v>
      </c>
      <c r="BD152" s="50">
        <f t="shared" ref="BD152:BD169" si="449">BC152/$H$3</f>
        <v>0</v>
      </c>
      <c r="BF152" s="44">
        <f t="shared" si="406"/>
        <v>0</v>
      </c>
      <c r="BG152" s="201">
        <f t="shared" si="407"/>
        <v>0</v>
      </c>
      <c r="BH152" s="8">
        <f t="shared" ref="BH152:BH169" si="450">$D152*BF152*BG152</f>
        <v>0</v>
      </c>
      <c r="BI152" s="50">
        <f t="shared" ref="BI152:BI169" si="451">BH152/$H$3</f>
        <v>0</v>
      </c>
      <c r="BK152" s="44">
        <f t="shared" si="408"/>
        <v>0</v>
      </c>
      <c r="BL152" s="201">
        <f t="shared" si="409"/>
        <v>0</v>
      </c>
      <c r="BM152" s="8">
        <f t="shared" ref="BM152:BM169" si="452">$D152*BK152*BL152</f>
        <v>0</v>
      </c>
      <c r="BN152" s="50">
        <f t="shared" ref="BN152:BN169" si="453">BM152/$H$3</f>
        <v>0</v>
      </c>
      <c r="BP152" s="44">
        <f t="shared" si="410"/>
        <v>0</v>
      </c>
      <c r="BQ152" s="201">
        <f t="shared" si="411"/>
        <v>0</v>
      </c>
      <c r="BR152" s="8">
        <f t="shared" ref="BR152:BR169" si="454">$D152*BP152*BQ152</f>
        <v>0</v>
      </c>
      <c r="BS152" s="50">
        <f t="shared" ref="BS152:BS169" si="455">BR152/$H$3</f>
        <v>0</v>
      </c>
      <c r="BU152" s="44">
        <f t="shared" si="412"/>
        <v>0</v>
      </c>
      <c r="BV152" s="201">
        <f t="shared" si="413"/>
        <v>0</v>
      </c>
      <c r="BW152" s="8">
        <f t="shared" ref="BW152:BW169" si="456">$D152*BU152*BV152</f>
        <v>0</v>
      </c>
      <c r="BX152" s="50">
        <f t="shared" ref="BX152:BX169" si="457">BW152/$H$3</f>
        <v>0</v>
      </c>
      <c r="BZ152" s="44">
        <f t="shared" si="414"/>
        <v>0</v>
      </c>
      <c r="CA152" s="201">
        <f t="shared" si="415"/>
        <v>0</v>
      </c>
      <c r="CB152" s="8">
        <f t="shared" ref="CB152:CB169" si="458">$D152*BZ152*CA152</f>
        <v>0</v>
      </c>
      <c r="CC152" s="50">
        <f t="shared" ref="CC152:CC169" si="459">CB152/$H$3</f>
        <v>0</v>
      </c>
      <c r="CE152" s="44">
        <f t="shared" si="416"/>
        <v>0</v>
      </c>
      <c r="CF152" s="201">
        <f t="shared" si="417"/>
        <v>0</v>
      </c>
      <c r="CG152" s="8">
        <f t="shared" ref="CG152:CG169" si="460">$D152*CE152*CF152</f>
        <v>0</v>
      </c>
      <c r="CH152" s="50">
        <f t="shared" ref="CH152:CH169" si="461">CG152/$H$3</f>
        <v>0</v>
      </c>
      <c r="CJ152" s="44">
        <f t="shared" si="418"/>
        <v>0</v>
      </c>
      <c r="CK152" s="201">
        <f t="shared" si="419"/>
        <v>0</v>
      </c>
      <c r="CL152" s="8">
        <f t="shared" ref="CL152:CL169" si="462">$D152*CJ152*CK152</f>
        <v>0</v>
      </c>
      <c r="CM152" s="50">
        <f t="shared" ref="CM152:CM169" si="463">CL152/$H$3</f>
        <v>0</v>
      </c>
      <c r="CO152" s="44">
        <f t="shared" si="420"/>
        <v>0</v>
      </c>
      <c r="CP152" s="201">
        <f t="shared" si="421"/>
        <v>0</v>
      </c>
      <c r="CQ152" s="8">
        <f t="shared" ref="CQ152:CQ169" si="464">$D152*CO152*CP152</f>
        <v>0</v>
      </c>
      <c r="CR152" s="50">
        <f t="shared" ref="CR152:CR169" si="465">CQ152/$H$3</f>
        <v>0</v>
      </c>
      <c r="CT152" s="44">
        <f t="shared" si="422"/>
        <v>0</v>
      </c>
      <c r="CU152" s="201">
        <f t="shared" si="423"/>
        <v>0</v>
      </c>
      <c r="CV152" s="8">
        <f t="shared" ref="CV152:CV169" si="466">$D152*CT152*CU152</f>
        <v>0</v>
      </c>
      <c r="CW152" s="50">
        <f t="shared" ref="CW152:CW169" si="467">CV152/$H$3</f>
        <v>0</v>
      </c>
      <c r="CY152" s="44">
        <f t="shared" si="424"/>
        <v>0</v>
      </c>
      <c r="CZ152" s="201">
        <f t="shared" si="425"/>
        <v>0</v>
      </c>
      <c r="DA152" s="8">
        <f t="shared" ref="DA152:DA169" si="468">$D152*CY152*CZ152</f>
        <v>0</v>
      </c>
      <c r="DB152" s="50">
        <f t="shared" ref="DB152:DB169" si="469">DA152/$H$3</f>
        <v>0</v>
      </c>
      <c r="DD152" s="44">
        <f t="shared" si="426"/>
        <v>0</v>
      </c>
      <c r="DE152" s="201">
        <f t="shared" si="427"/>
        <v>0</v>
      </c>
      <c r="DF152" s="8">
        <f t="shared" ref="DF152:DF169" si="470">$D152*DD152*DE152</f>
        <v>0</v>
      </c>
      <c r="DG152" s="50">
        <f t="shared" ref="DG152:DG169" si="471">DF152/$H$3</f>
        <v>0</v>
      </c>
      <c r="DI152" s="44">
        <f t="shared" si="428"/>
        <v>0</v>
      </c>
      <c r="DJ152" s="201">
        <f t="shared" si="429"/>
        <v>0</v>
      </c>
      <c r="DK152" s="8">
        <f t="shared" ref="DK152:DK169" si="472">$D152*DI152*DJ152</f>
        <v>0</v>
      </c>
      <c r="DL152" s="50">
        <f t="shared" ref="DL152:DL169" si="473">DK152/$H$3</f>
        <v>0</v>
      </c>
      <c r="DN152" s="44">
        <f t="shared" si="430"/>
        <v>0</v>
      </c>
      <c r="DO152" s="201">
        <f t="shared" si="431"/>
        <v>0</v>
      </c>
      <c r="DP152" s="8">
        <f t="shared" ref="DP152:DP169" si="474">$D152*DN152*DO152</f>
        <v>0</v>
      </c>
      <c r="DQ152" s="50">
        <f t="shared" ref="DQ152:DQ169" si="475">DP152/$H$3</f>
        <v>0</v>
      </c>
      <c r="DS152" s="51">
        <f t="shared" si="386"/>
        <v>0</v>
      </c>
      <c r="DT152" s="50">
        <f>+DS152/$H$3</f>
        <v>0</v>
      </c>
      <c r="DU152" s="51">
        <v>0</v>
      </c>
      <c r="DV152" s="50">
        <f t="shared" si="388"/>
        <v>0</v>
      </c>
      <c r="DW152" s="51">
        <f t="shared" si="389"/>
        <v>0</v>
      </c>
      <c r="DX152" s="53">
        <f t="shared" si="389"/>
        <v>0</v>
      </c>
      <c r="DY152" s="307" t="str">
        <f t="shared" ref="DY152:DY168" si="476">B152</f>
        <v>Coordination meetings….</v>
      </c>
    </row>
    <row r="153" spans="1:129" ht="18" customHeight="1" x14ac:dyDescent="0.3">
      <c r="B153" s="54" t="s">
        <v>463</v>
      </c>
      <c r="C153" s="261"/>
      <c r="D153" s="262"/>
      <c r="E153" s="263"/>
      <c r="F153" s="263"/>
      <c r="G153" s="263"/>
      <c r="H153" s="56"/>
      <c r="I153" s="56"/>
      <c r="J153" s="265"/>
      <c r="K153" s="264"/>
      <c r="L153" s="57"/>
      <c r="M153" s="49"/>
      <c r="N153" s="214"/>
      <c r="O153" s="8">
        <f t="shared" si="432"/>
        <v>0</v>
      </c>
      <c r="P153" s="50">
        <f t="shared" si="433"/>
        <v>0</v>
      </c>
      <c r="R153" s="44">
        <f t="shared" si="390"/>
        <v>0</v>
      </c>
      <c r="S153" s="201">
        <f t="shared" si="391"/>
        <v>0</v>
      </c>
      <c r="T153" s="8">
        <f t="shared" si="434"/>
        <v>0</v>
      </c>
      <c r="U153" s="50">
        <f t="shared" si="435"/>
        <v>0</v>
      </c>
      <c r="W153" s="44">
        <f t="shared" si="392"/>
        <v>0</v>
      </c>
      <c r="X153" s="201">
        <f t="shared" si="393"/>
        <v>0</v>
      </c>
      <c r="Y153" s="8">
        <f t="shared" si="436"/>
        <v>0</v>
      </c>
      <c r="Z153" s="50">
        <f t="shared" si="437"/>
        <v>0</v>
      </c>
      <c r="AB153" s="44">
        <f t="shared" si="394"/>
        <v>0</v>
      </c>
      <c r="AC153" s="201">
        <f t="shared" si="395"/>
        <v>0</v>
      </c>
      <c r="AD153" s="8">
        <f t="shared" si="438"/>
        <v>0</v>
      </c>
      <c r="AE153" s="50">
        <f t="shared" si="439"/>
        <v>0</v>
      </c>
      <c r="AG153" s="44">
        <f t="shared" si="396"/>
        <v>0</v>
      </c>
      <c r="AH153" s="201">
        <f t="shared" si="397"/>
        <v>0</v>
      </c>
      <c r="AI153" s="8">
        <f t="shared" si="440"/>
        <v>0</v>
      </c>
      <c r="AJ153" s="50">
        <f t="shared" si="441"/>
        <v>0</v>
      </c>
      <c r="AL153" s="44">
        <f t="shared" si="398"/>
        <v>0</v>
      </c>
      <c r="AM153" s="201">
        <f t="shared" si="399"/>
        <v>0</v>
      </c>
      <c r="AN153" s="8">
        <f t="shared" si="442"/>
        <v>0</v>
      </c>
      <c r="AO153" s="50">
        <f t="shared" si="443"/>
        <v>0</v>
      </c>
      <c r="AQ153" s="44">
        <f t="shared" si="400"/>
        <v>0</v>
      </c>
      <c r="AR153" s="201">
        <f t="shared" si="401"/>
        <v>0</v>
      </c>
      <c r="AS153" s="8">
        <f t="shared" si="444"/>
        <v>0</v>
      </c>
      <c r="AT153" s="50">
        <f t="shared" si="445"/>
        <v>0</v>
      </c>
      <c r="AV153" s="44">
        <f t="shared" si="402"/>
        <v>0</v>
      </c>
      <c r="AW153" s="201">
        <f t="shared" si="403"/>
        <v>0</v>
      </c>
      <c r="AX153" s="8">
        <f t="shared" si="446"/>
        <v>0</v>
      </c>
      <c r="AY153" s="50">
        <f t="shared" si="447"/>
        <v>0</v>
      </c>
      <c r="BA153" s="44">
        <f t="shared" si="404"/>
        <v>0</v>
      </c>
      <c r="BB153" s="201">
        <f t="shared" si="405"/>
        <v>0</v>
      </c>
      <c r="BC153" s="8">
        <f t="shared" si="448"/>
        <v>0</v>
      </c>
      <c r="BD153" s="50">
        <f t="shared" si="449"/>
        <v>0</v>
      </c>
      <c r="BF153" s="44">
        <f t="shared" si="406"/>
        <v>0</v>
      </c>
      <c r="BG153" s="201">
        <f t="shared" si="407"/>
        <v>0</v>
      </c>
      <c r="BH153" s="8">
        <f t="shared" si="450"/>
        <v>0</v>
      </c>
      <c r="BI153" s="50">
        <f t="shared" si="451"/>
        <v>0</v>
      </c>
      <c r="BK153" s="44">
        <f t="shared" si="408"/>
        <v>0</v>
      </c>
      <c r="BL153" s="201">
        <f t="shared" si="409"/>
        <v>0</v>
      </c>
      <c r="BM153" s="8">
        <f t="shared" si="452"/>
        <v>0</v>
      </c>
      <c r="BN153" s="50">
        <f t="shared" si="453"/>
        <v>0</v>
      </c>
      <c r="BP153" s="44">
        <f t="shared" si="410"/>
        <v>0</v>
      </c>
      <c r="BQ153" s="201">
        <f t="shared" si="411"/>
        <v>0</v>
      </c>
      <c r="BR153" s="8">
        <f t="shared" si="454"/>
        <v>0</v>
      </c>
      <c r="BS153" s="50">
        <f t="shared" si="455"/>
        <v>0</v>
      </c>
      <c r="BU153" s="44">
        <f t="shared" si="412"/>
        <v>0</v>
      </c>
      <c r="BV153" s="201">
        <f t="shared" si="413"/>
        <v>0</v>
      </c>
      <c r="BW153" s="8">
        <f t="shared" si="456"/>
        <v>0</v>
      </c>
      <c r="BX153" s="50">
        <f t="shared" si="457"/>
        <v>0</v>
      </c>
      <c r="BZ153" s="44">
        <f t="shared" si="414"/>
        <v>0</v>
      </c>
      <c r="CA153" s="201">
        <f t="shared" si="415"/>
        <v>0</v>
      </c>
      <c r="CB153" s="8">
        <f t="shared" si="458"/>
        <v>0</v>
      </c>
      <c r="CC153" s="50">
        <f t="shared" si="459"/>
        <v>0</v>
      </c>
      <c r="CE153" s="44">
        <f t="shared" si="416"/>
        <v>0</v>
      </c>
      <c r="CF153" s="201">
        <f t="shared" si="417"/>
        <v>0</v>
      </c>
      <c r="CG153" s="8">
        <f t="shared" si="460"/>
        <v>0</v>
      </c>
      <c r="CH153" s="50">
        <f t="shared" si="461"/>
        <v>0</v>
      </c>
      <c r="CJ153" s="44">
        <f t="shared" si="418"/>
        <v>0</v>
      </c>
      <c r="CK153" s="201">
        <f t="shared" si="419"/>
        <v>0</v>
      </c>
      <c r="CL153" s="8">
        <f t="shared" si="462"/>
        <v>0</v>
      </c>
      <c r="CM153" s="50">
        <f t="shared" si="463"/>
        <v>0</v>
      </c>
      <c r="CO153" s="44">
        <f t="shared" si="420"/>
        <v>0</v>
      </c>
      <c r="CP153" s="201">
        <f t="shared" si="421"/>
        <v>0</v>
      </c>
      <c r="CQ153" s="8">
        <f t="shared" si="464"/>
        <v>0</v>
      </c>
      <c r="CR153" s="50">
        <f t="shared" si="465"/>
        <v>0</v>
      </c>
      <c r="CT153" s="44">
        <f t="shared" si="422"/>
        <v>0</v>
      </c>
      <c r="CU153" s="201">
        <f t="shared" si="423"/>
        <v>0</v>
      </c>
      <c r="CV153" s="8">
        <f t="shared" si="466"/>
        <v>0</v>
      </c>
      <c r="CW153" s="50">
        <f t="shared" si="467"/>
        <v>0</v>
      </c>
      <c r="CY153" s="44">
        <f t="shared" si="424"/>
        <v>0</v>
      </c>
      <c r="CZ153" s="201">
        <f t="shared" si="425"/>
        <v>0</v>
      </c>
      <c r="DA153" s="8">
        <f t="shared" si="468"/>
        <v>0</v>
      </c>
      <c r="DB153" s="50">
        <f t="shared" si="469"/>
        <v>0</v>
      </c>
      <c r="DD153" s="44">
        <f t="shared" si="426"/>
        <v>0</v>
      </c>
      <c r="DE153" s="201">
        <f t="shared" si="427"/>
        <v>0</v>
      </c>
      <c r="DF153" s="8">
        <f t="shared" si="470"/>
        <v>0</v>
      </c>
      <c r="DG153" s="50">
        <f t="shared" si="471"/>
        <v>0</v>
      </c>
      <c r="DI153" s="44">
        <f t="shared" si="428"/>
        <v>0</v>
      </c>
      <c r="DJ153" s="201">
        <f t="shared" si="429"/>
        <v>0</v>
      </c>
      <c r="DK153" s="8">
        <f t="shared" si="472"/>
        <v>0</v>
      </c>
      <c r="DL153" s="50">
        <f t="shared" si="473"/>
        <v>0</v>
      </c>
      <c r="DN153" s="44">
        <f t="shared" si="430"/>
        <v>0</v>
      </c>
      <c r="DO153" s="201">
        <f t="shared" si="431"/>
        <v>0</v>
      </c>
      <c r="DP153" s="8">
        <f t="shared" si="474"/>
        <v>0</v>
      </c>
      <c r="DQ153" s="50">
        <f t="shared" si="475"/>
        <v>0</v>
      </c>
      <c r="DS153" s="51">
        <f t="shared" si="386"/>
        <v>0</v>
      </c>
      <c r="DT153" s="50">
        <f t="shared" ref="DT153:DT168" si="477">+DS153/$H$3</f>
        <v>0</v>
      </c>
      <c r="DU153" s="51">
        <v>0</v>
      </c>
      <c r="DV153" s="50">
        <f t="shared" si="388"/>
        <v>0</v>
      </c>
      <c r="DW153" s="51">
        <f t="shared" si="389"/>
        <v>0</v>
      </c>
      <c r="DX153" s="53">
        <f t="shared" si="389"/>
        <v>0</v>
      </c>
      <c r="DY153" s="307" t="str">
        <f t="shared" si="476"/>
        <v>Supervision?</v>
      </c>
    </row>
    <row r="154" spans="1:129" ht="18" customHeight="1" x14ac:dyDescent="0.3">
      <c r="B154" s="54" t="s">
        <v>464</v>
      </c>
      <c r="C154" s="261"/>
      <c r="D154" s="262"/>
      <c r="E154" s="263"/>
      <c r="F154" s="263"/>
      <c r="G154" s="263"/>
      <c r="H154" s="58"/>
      <c r="I154" s="56"/>
      <c r="J154" s="265"/>
      <c r="K154" s="264"/>
      <c r="L154" s="57"/>
      <c r="M154" s="49"/>
      <c r="N154" s="214"/>
      <c r="O154" s="8">
        <f t="shared" si="432"/>
        <v>0</v>
      </c>
      <c r="P154" s="50">
        <f t="shared" si="433"/>
        <v>0</v>
      </c>
      <c r="R154" s="44">
        <f t="shared" si="390"/>
        <v>0</v>
      </c>
      <c r="S154" s="201">
        <f t="shared" si="391"/>
        <v>0</v>
      </c>
      <c r="T154" s="8">
        <f t="shared" si="434"/>
        <v>0</v>
      </c>
      <c r="U154" s="50">
        <f t="shared" si="435"/>
        <v>0</v>
      </c>
      <c r="W154" s="44">
        <f t="shared" si="392"/>
        <v>0</v>
      </c>
      <c r="X154" s="201">
        <f t="shared" si="393"/>
        <v>0</v>
      </c>
      <c r="Y154" s="8">
        <f t="shared" si="436"/>
        <v>0</v>
      </c>
      <c r="Z154" s="50">
        <f t="shared" si="437"/>
        <v>0</v>
      </c>
      <c r="AB154" s="44">
        <f t="shared" si="394"/>
        <v>0</v>
      </c>
      <c r="AC154" s="201">
        <f t="shared" si="395"/>
        <v>0</v>
      </c>
      <c r="AD154" s="8">
        <f t="shared" si="438"/>
        <v>0</v>
      </c>
      <c r="AE154" s="50">
        <f t="shared" si="439"/>
        <v>0</v>
      </c>
      <c r="AG154" s="44">
        <f t="shared" si="396"/>
        <v>0</v>
      </c>
      <c r="AH154" s="201">
        <f t="shared" si="397"/>
        <v>0</v>
      </c>
      <c r="AI154" s="8">
        <f t="shared" si="440"/>
        <v>0</v>
      </c>
      <c r="AJ154" s="50">
        <f t="shared" si="441"/>
        <v>0</v>
      </c>
      <c r="AL154" s="44">
        <f t="shared" si="398"/>
        <v>0</v>
      </c>
      <c r="AM154" s="201">
        <f t="shared" si="399"/>
        <v>0</v>
      </c>
      <c r="AN154" s="8">
        <f t="shared" si="442"/>
        <v>0</v>
      </c>
      <c r="AO154" s="50">
        <f t="shared" si="443"/>
        <v>0</v>
      </c>
      <c r="AQ154" s="44">
        <f t="shared" si="400"/>
        <v>0</v>
      </c>
      <c r="AR154" s="201">
        <f t="shared" si="401"/>
        <v>0</v>
      </c>
      <c r="AS154" s="8">
        <f t="shared" si="444"/>
        <v>0</v>
      </c>
      <c r="AT154" s="50">
        <f t="shared" si="445"/>
        <v>0</v>
      </c>
      <c r="AV154" s="44">
        <f t="shared" si="402"/>
        <v>0</v>
      </c>
      <c r="AW154" s="201">
        <f t="shared" si="403"/>
        <v>0</v>
      </c>
      <c r="AX154" s="8">
        <f t="shared" si="446"/>
        <v>0</v>
      </c>
      <c r="AY154" s="50">
        <f t="shared" si="447"/>
        <v>0</v>
      </c>
      <c r="BA154" s="44">
        <f t="shared" si="404"/>
        <v>0</v>
      </c>
      <c r="BB154" s="201">
        <f t="shared" si="405"/>
        <v>0</v>
      </c>
      <c r="BC154" s="8">
        <f t="shared" si="448"/>
        <v>0</v>
      </c>
      <c r="BD154" s="50">
        <f t="shared" si="449"/>
        <v>0</v>
      </c>
      <c r="BF154" s="44">
        <f t="shared" si="406"/>
        <v>0</v>
      </c>
      <c r="BG154" s="201">
        <f t="shared" si="407"/>
        <v>0</v>
      </c>
      <c r="BH154" s="8">
        <f t="shared" si="450"/>
        <v>0</v>
      </c>
      <c r="BI154" s="50">
        <f t="shared" si="451"/>
        <v>0</v>
      </c>
      <c r="BK154" s="44">
        <f t="shared" si="408"/>
        <v>0</v>
      </c>
      <c r="BL154" s="201">
        <f t="shared" si="409"/>
        <v>0</v>
      </c>
      <c r="BM154" s="8">
        <f t="shared" si="452"/>
        <v>0</v>
      </c>
      <c r="BN154" s="50">
        <f t="shared" si="453"/>
        <v>0</v>
      </c>
      <c r="BP154" s="44">
        <f t="shared" si="410"/>
        <v>0</v>
      </c>
      <c r="BQ154" s="201">
        <f t="shared" si="411"/>
        <v>0</v>
      </c>
      <c r="BR154" s="8">
        <f t="shared" si="454"/>
        <v>0</v>
      </c>
      <c r="BS154" s="50">
        <f t="shared" si="455"/>
        <v>0</v>
      </c>
      <c r="BU154" s="44">
        <f t="shared" si="412"/>
        <v>0</v>
      </c>
      <c r="BV154" s="201">
        <f t="shared" si="413"/>
        <v>0</v>
      </c>
      <c r="BW154" s="8">
        <f t="shared" si="456"/>
        <v>0</v>
      </c>
      <c r="BX154" s="50">
        <f t="shared" si="457"/>
        <v>0</v>
      </c>
      <c r="BZ154" s="44">
        <f t="shared" si="414"/>
        <v>0</v>
      </c>
      <c r="CA154" s="201">
        <f t="shared" si="415"/>
        <v>0</v>
      </c>
      <c r="CB154" s="8">
        <f t="shared" si="458"/>
        <v>0</v>
      </c>
      <c r="CC154" s="50">
        <f t="shared" si="459"/>
        <v>0</v>
      </c>
      <c r="CE154" s="44">
        <f t="shared" si="416"/>
        <v>0</v>
      </c>
      <c r="CF154" s="201">
        <f t="shared" si="417"/>
        <v>0</v>
      </c>
      <c r="CG154" s="8">
        <f t="shared" si="460"/>
        <v>0</v>
      </c>
      <c r="CH154" s="50">
        <f t="shared" si="461"/>
        <v>0</v>
      </c>
      <c r="CJ154" s="44">
        <f t="shared" si="418"/>
        <v>0</v>
      </c>
      <c r="CK154" s="201">
        <f t="shared" si="419"/>
        <v>0</v>
      </c>
      <c r="CL154" s="8">
        <f t="shared" si="462"/>
        <v>0</v>
      </c>
      <c r="CM154" s="50">
        <f t="shared" si="463"/>
        <v>0</v>
      </c>
      <c r="CO154" s="44">
        <f t="shared" si="420"/>
        <v>0</v>
      </c>
      <c r="CP154" s="201">
        <f t="shared" si="421"/>
        <v>0</v>
      </c>
      <c r="CQ154" s="8">
        <f t="shared" si="464"/>
        <v>0</v>
      </c>
      <c r="CR154" s="50">
        <f t="shared" si="465"/>
        <v>0</v>
      </c>
      <c r="CT154" s="44">
        <f t="shared" si="422"/>
        <v>0</v>
      </c>
      <c r="CU154" s="201">
        <f t="shared" si="423"/>
        <v>0</v>
      </c>
      <c r="CV154" s="8">
        <f t="shared" si="466"/>
        <v>0</v>
      </c>
      <c r="CW154" s="50">
        <f t="shared" si="467"/>
        <v>0</v>
      </c>
      <c r="CY154" s="44">
        <f t="shared" si="424"/>
        <v>0</v>
      </c>
      <c r="CZ154" s="201">
        <f t="shared" si="425"/>
        <v>0</v>
      </c>
      <c r="DA154" s="8">
        <f t="shared" si="468"/>
        <v>0</v>
      </c>
      <c r="DB154" s="50">
        <f t="shared" si="469"/>
        <v>0</v>
      </c>
      <c r="DD154" s="44">
        <f t="shared" si="426"/>
        <v>0</v>
      </c>
      <c r="DE154" s="201">
        <f t="shared" si="427"/>
        <v>0</v>
      </c>
      <c r="DF154" s="8">
        <f t="shared" si="470"/>
        <v>0</v>
      </c>
      <c r="DG154" s="50">
        <f t="shared" si="471"/>
        <v>0</v>
      </c>
      <c r="DI154" s="44">
        <f t="shared" si="428"/>
        <v>0</v>
      </c>
      <c r="DJ154" s="201">
        <f t="shared" si="429"/>
        <v>0</v>
      </c>
      <c r="DK154" s="8">
        <f t="shared" si="472"/>
        <v>0</v>
      </c>
      <c r="DL154" s="50">
        <f t="shared" si="473"/>
        <v>0</v>
      </c>
      <c r="DN154" s="44">
        <f t="shared" si="430"/>
        <v>0</v>
      </c>
      <c r="DO154" s="201">
        <f t="shared" si="431"/>
        <v>0</v>
      </c>
      <c r="DP154" s="8">
        <f t="shared" si="474"/>
        <v>0</v>
      </c>
      <c r="DQ154" s="50">
        <f t="shared" si="475"/>
        <v>0</v>
      </c>
      <c r="DS154" s="51">
        <f t="shared" si="386"/>
        <v>0</v>
      </c>
      <c r="DT154" s="50">
        <f t="shared" si="477"/>
        <v>0</v>
      </c>
      <c r="DU154" s="51">
        <v>0</v>
      </c>
      <c r="DV154" s="50">
        <f t="shared" si="388"/>
        <v>0</v>
      </c>
      <c r="DW154" s="51">
        <f t="shared" si="389"/>
        <v>0</v>
      </c>
      <c r="DX154" s="53">
        <f t="shared" si="389"/>
        <v>0</v>
      </c>
      <c r="DY154" s="307" t="str">
        <f t="shared" si="476"/>
        <v>Protocol development?</v>
      </c>
    </row>
    <row r="155" spans="1:129" ht="18" customHeight="1" x14ac:dyDescent="0.3">
      <c r="B155" s="54"/>
      <c r="C155" s="261"/>
      <c r="D155" s="262"/>
      <c r="E155" s="263"/>
      <c r="F155" s="263"/>
      <c r="G155" s="263"/>
      <c r="H155" s="270"/>
      <c r="I155" s="56"/>
      <c r="J155" s="265"/>
      <c r="K155" s="264"/>
      <c r="L155" s="271"/>
      <c r="M155" s="49"/>
      <c r="N155" s="214"/>
      <c r="O155" s="8">
        <f t="shared" si="432"/>
        <v>0</v>
      </c>
      <c r="P155" s="50">
        <f t="shared" si="433"/>
        <v>0</v>
      </c>
      <c r="R155" s="44">
        <f t="shared" si="390"/>
        <v>0</v>
      </c>
      <c r="S155" s="201">
        <f t="shared" si="391"/>
        <v>0</v>
      </c>
      <c r="T155" s="8">
        <f t="shared" si="434"/>
        <v>0</v>
      </c>
      <c r="U155" s="50">
        <f t="shared" si="435"/>
        <v>0</v>
      </c>
      <c r="W155" s="44">
        <f t="shared" si="392"/>
        <v>0</v>
      </c>
      <c r="X155" s="201">
        <f t="shared" si="393"/>
        <v>0</v>
      </c>
      <c r="Y155" s="8">
        <f t="shared" si="436"/>
        <v>0</v>
      </c>
      <c r="Z155" s="50">
        <f t="shared" si="437"/>
        <v>0</v>
      </c>
      <c r="AB155" s="44">
        <f t="shared" si="394"/>
        <v>0</v>
      </c>
      <c r="AC155" s="201">
        <f t="shared" si="395"/>
        <v>0</v>
      </c>
      <c r="AD155" s="8">
        <f t="shared" si="438"/>
        <v>0</v>
      </c>
      <c r="AE155" s="50">
        <f t="shared" si="439"/>
        <v>0</v>
      </c>
      <c r="AG155" s="44">
        <f t="shared" si="396"/>
        <v>0</v>
      </c>
      <c r="AH155" s="201">
        <f t="shared" si="397"/>
        <v>0</v>
      </c>
      <c r="AI155" s="8">
        <f t="shared" si="440"/>
        <v>0</v>
      </c>
      <c r="AJ155" s="50">
        <f t="shared" si="441"/>
        <v>0</v>
      </c>
      <c r="AL155" s="44">
        <f t="shared" si="398"/>
        <v>0</v>
      </c>
      <c r="AM155" s="201">
        <f t="shared" si="399"/>
        <v>0</v>
      </c>
      <c r="AN155" s="8">
        <f t="shared" si="442"/>
        <v>0</v>
      </c>
      <c r="AO155" s="50">
        <f t="shared" si="443"/>
        <v>0</v>
      </c>
      <c r="AQ155" s="44">
        <f t="shared" si="400"/>
        <v>0</v>
      </c>
      <c r="AR155" s="201">
        <f t="shared" si="401"/>
        <v>0</v>
      </c>
      <c r="AS155" s="8">
        <f t="shared" si="444"/>
        <v>0</v>
      </c>
      <c r="AT155" s="50">
        <f t="shared" si="445"/>
        <v>0</v>
      </c>
      <c r="AV155" s="44">
        <f t="shared" si="402"/>
        <v>0</v>
      </c>
      <c r="AW155" s="201">
        <f t="shared" si="403"/>
        <v>0</v>
      </c>
      <c r="AX155" s="8">
        <f t="shared" si="446"/>
        <v>0</v>
      </c>
      <c r="AY155" s="50">
        <f t="shared" si="447"/>
        <v>0</v>
      </c>
      <c r="BA155" s="44">
        <f t="shared" si="404"/>
        <v>0</v>
      </c>
      <c r="BB155" s="201">
        <f t="shared" si="405"/>
        <v>0</v>
      </c>
      <c r="BC155" s="8">
        <f t="shared" si="448"/>
        <v>0</v>
      </c>
      <c r="BD155" s="50">
        <f t="shared" si="449"/>
        <v>0</v>
      </c>
      <c r="BF155" s="44">
        <f t="shared" si="406"/>
        <v>0</v>
      </c>
      <c r="BG155" s="201">
        <f t="shared" si="407"/>
        <v>0</v>
      </c>
      <c r="BH155" s="8">
        <f t="shared" si="450"/>
        <v>0</v>
      </c>
      <c r="BI155" s="50">
        <f t="shared" si="451"/>
        <v>0</v>
      </c>
      <c r="BK155" s="44">
        <f t="shared" si="408"/>
        <v>0</v>
      </c>
      <c r="BL155" s="201">
        <f t="shared" si="409"/>
        <v>0</v>
      </c>
      <c r="BM155" s="8">
        <f t="shared" si="452"/>
        <v>0</v>
      </c>
      <c r="BN155" s="50">
        <f t="shared" si="453"/>
        <v>0</v>
      </c>
      <c r="BP155" s="44">
        <f t="shared" si="410"/>
        <v>0</v>
      </c>
      <c r="BQ155" s="201">
        <f t="shared" si="411"/>
        <v>0</v>
      </c>
      <c r="BR155" s="8">
        <f t="shared" si="454"/>
        <v>0</v>
      </c>
      <c r="BS155" s="50">
        <f t="shared" si="455"/>
        <v>0</v>
      </c>
      <c r="BU155" s="44">
        <f t="shared" si="412"/>
        <v>0</v>
      </c>
      <c r="BV155" s="201">
        <f t="shared" si="413"/>
        <v>0</v>
      </c>
      <c r="BW155" s="8">
        <f t="shared" si="456"/>
        <v>0</v>
      </c>
      <c r="BX155" s="50">
        <f t="shared" si="457"/>
        <v>0</v>
      </c>
      <c r="BZ155" s="44">
        <f t="shared" si="414"/>
        <v>0</v>
      </c>
      <c r="CA155" s="201">
        <f t="shared" si="415"/>
        <v>0</v>
      </c>
      <c r="CB155" s="8">
        <f t="shared" si="458"/>
        <v>0</v>
      </c>
      <c r="CC155" s="50">
        <f t="shared" si="459"/>
        <v>0</v>
      </c>
      <c r="CE155" s="44">
        <f t="shared" si="416"/>
        <v>0</v>
      </c>
      <c r="CF155" s="201">
        <f t="shared" si="417"/>
        <v>0</v>
      </c>
      <c r="CG155" s="8">
        <f t="shared" si="460"/>
        <v>0</v>
      </c>
      <c r="CH155" s="50">
        <f t="shared" si="461"/>
        <v>0</v>
      </c>
      <c r="CJ155" s="44">
        <f t="shared" si="418"/>
        <v>0</v>
      </c>
      <c r="CK155" s="201">
        <f t="shared" si="419"/>
        <v>0</v>
      </c>
      <c r="CL155" s="8">
        <f t="shared" si="462"/>
        <v>0</v>
      </c>
      <c r="CM155" s="50">
        <f t="shared" si="463"/>
        <v>0</v>
      </c>
      <c r="CO155" s="44">
        <f t="shared" si="420"/>
        <v>0</v>
      </c>
      <c r="CP155" s="201">
        <f t="shared" si="421"/>
        <v>0</v>
      </c>
      <c r="CQ155" s="8">
        <f t="shared" si="464"/>
        <v>0</v>
      </c>
      <c r="CR155" s="50">
        <f t="shared" si="465"/>
        <v>0</v>
      </c>
      <c r="CT155" s="44">
        <f t="shared" si="422"/>
        <v>0</v>
      </c>
      <c r="CU155" s="201">
        <f t="shared" si="423"/>
        <v>0</v>
      </c>
      <c r="CV155" s="8">
        <f t="shared" si="466"/>
        <v>0</v>
      </c>
      <c r="CW155" s="50">
        <f t="shared" si="467"/>
        <v>0</v>
      </c>
      <c r="CY155" s="44">
        <f t="shared" si="424"/>
        <v>0</v>
      </c>
      <c r="CZ155" s="201">
        <f t="shared" si="425"/>
        <v>0</v>
      </c>
      <c r="DA155" s="8">
        <f t="shared" si="468"/>
        <v>0</v>
      </c>
      <c r="DB155" s="50">
        <f t="shared" si="469"/>
        <v>0</v>
      </c>
      <c r="DD155" s="44">
        <f t="shared" si="426"/>
        <v>0</v>
      </c>
      <c r="DE155" s="201">
        <f t="shared" si="427"/>
        <v>0</v>
      </c>
      <c r="DF155" s="8">
        <f t="shared" si="470"/>
        <v>0</v>
      </c>
      <c r="DG155" s="50">
        <f t="shared" si="471"/>
        <v>0</v>
      </c>
      <c r="DI155" s="44">
        <f t="shared" si="428"/>
        <v>0</v>
      </c>
      <c r="DJ155" s="201">
        <f t="shared" si="429"/>
        <v>0</v>
      </c>
      <c r="DK155" s="8">
        <f t="shared" si="472"/>
        <v>0</v>
      </c>
      <c r="DL155" s="50">
        <f t="shared" si="473"/>
        <v>0</v>
      </c>
      <c r="DN155" s="44">
        <f t="shared" si="430"/>
        <v>0</v>
      </c>
      <c r="DO155" s="201">
        <f t="shared" si="431"/>
        <v>0</v>
      </c>
      <c r="DP155" s="8">
        <f t="shared" si="474"/>
        <v>0</v>
      </c>
      <c r="DQ155" s="50">
        <f t="shared" si="475"/>
        <v>0</v>
      </c>
      <c r="DS155" s="51">
        <f t="shared" si="386"/>
        <v>0</v>
      </c>
      <c r="DT155" s="50">
        <f t="shared" si="477"/>
        <v>0</v>
      </c>
      <c r="DU155" s="51">
        <v>0</v>
      </c>
      <c r="DV155" s="50">
        <f t="shared" si="388"/>
        <v>0</v>
      </c>
      <c r="DW155" s="51">
        <f t="shared" si="389"/>
        <v>0</v>
      </c>
      <c r="DX155" s="53">
        <f t="shared" si="389"/>
        <v>0</v>
      </c>
      <c r="DY155" s="307">
        <f t="shared" si="476"/>
        <v>0</v>
      </c>
    </row>
    <row r="156" spans="1:129" ht="18" customHeight="1" x14ac:dyDescent="0.3">
      <c r="A156" s="6"/>
      <c r="B156" s="323" t="s">
        <v>472</v>
      </c>
      <c r="C156" s="261"/>
      <c r="D156" s="262">
        <f>E156*$H$3</f>
        <v>15200</v>
      </c>
      <c r="E156" s="263">
        <v>400</v>
      </c>
      <c r="F156" s="263"/>
      <c r="G156" s="263"/>
      <c r="H156" s="58"/>
      <c r="I156" s="56"/>
      <c r="J156" s="265"/>
      <c r="K156" s="264" t="s">
        <v>471</v>
      </c>
      <c r="L156" s="57"/>
      <c r="M156" s="49">
        <v>1</v>
      </c>
      <c r="N156" s="214">
        <v>1</v>
      </c>
      <c r="O156" s="8">
        <f t="shared" si="432"/>
        <v>15200</v>
      </c>
      <c r="P156" s="50">
        <f t="shared" si="433"/>
        <v>400</v>
      </c>
      <c r="R156" s="44">
        <f t="shared" si="390"/>
        <v>1</v>
      </c>
      <c r="S156" s="201">
        <f t="shared" si="391"/>
        <v>1</v>
      </c>
      <c r="T156" s="8">
        <f t="shared" si="434"/>
        <v>15200</v>
      </c>
      <c r="U156" s="50">
        <f t="shared" si="435"/>
        <v>400</v>
      </c>
      <c r="W156" s="44">
        <f t="shared" si="392"/>
        <v>1</v>
      </c>
      <c r="X156" s="201">
        <f t="shared" si="393"/>
        <v>1</v>
      </c>
      <c r="Y156" s="8">
        <f t="shared" si="436"/>
        <v>15200</v>
      </c>
      <c r="Z156" s="50">
        <f t="shared" si="437"/>
        <v>400</v>
      </c>
      <c r="AB156" s="44">
        <f t="shared" si="394"/>
        <v>1</v>
      </c>
      <c r="AC156" s="201">
        <f t="shared" si="395"/>
        <v>1</v>
      </c>
      <c r="AD156" s="8">
        <f t="shared" si="438"/>
        <v>15200</v>
      </c>
      <c r="AE156" s="50">
        <f t="shared" si="439"/>
        <v>400</v>
      </c>
      <c r="AG156" s="44">
        <f t="shared" si="396"/>
        <v>1</v>
      </c>
      <c r="AH156" s="201">
        <f t="shared" si="397"/>
        <v>1</v>
      </c>
      <c r="AI156" s="8">
        <f t="shared" si="440"/>
        <v>15200</v>
      </c>
      <c r="AJ156" s="50">
        <f t="shared" si="441"/>
        <v>400</v>
      </c>
      <c r="AL156" s="44">
        <f t="shared" si="398"/>
        <v>1</v>
      </c>
      <c r="AM156" s="201">
        <f t="shared" si="399"/>
        <v>1</v>
      </c>
      <c r="AN156" s="8">
        <f t="shared" si="442"/>
        <v>15200</v>
      </c>
      <c r="AO156" s="50">
        <f t="shared" si="443"/>
        <v>400</v>
      </c>
      <c r="AQ156" s="44">
        <f t="shared" si="400"/>
        <v>1</v>
      </c>
      <c r="AR156" s="201">
        <f t="shared" si="401"/>
        <v>1</v>
      </c>
      <c r="AS156" s="8">
        <f t="shared" si="444"/>
        <v>15200</v>
      </c>
      <c r="AT156" s="50">
        <f t="shared" si="445"/>
        <v>400</v>
      </c>
      <c r="AV156" s="44">
        <f t="shared" si="402"/>
        <v>1</v>
      </c>
      <c r="AW156" s="201">
        <f t="shared" si="403"/>
        <v>1</v>
      </c>
      <c r="AX156" s="8">
        <f t="shared" si="446"/>
        <v>15200</v>
      </c>
      <c r="AY156" s="50">
        <f t="shared" si="447"/>
        <v>400</v>
      </c>
      <c r="BA156" s="44">
        <f t="shared" si="404"/>
        <v>1</v>
      </c>
      <c r="BB156" s="201">
        <f t="shared" si="405"/>
        <v>1</v>
      </c>
      <c r="BC156" s="8">
        <f t="shared" si="448"/>
        <v>15200</v>
      </c>
      <c r="BD156" s="50">
        <f t="shared" si="449"/>
        <v>400</v>
      </c>
      <c r="BF156" s="44">
        <f t="shared" si="406"/>
        <v>1</v>
      </c>
      <c r="BG156" s="201">
        <f t="shared" si="407"/>
        <v>1</v>
      </c>
      <c r="BH156" s="8">
        <f t="shared" si="450"/>
        <v>15200</v>
      </c>
      <c r="BI156" s="50">
        <f t="shared" si="451"/>
        <v>400</v>
      </c>
      <c r="BK156" s="44">
        <f t="shared" si="408"/>
        <v>1</v>
      </c>
      <c r="BL156" s="201">
        <f t="shared" si="409"/>
        <v>1</v>
      </c>
      <c r="BM156" s="8">
        <f t="shared" si="452"/>
        <v>15200</v>
      </c>
      <c r="BN156" s="50">
        <f t="shared" si="453"/>
        <v>400</v>
      </c>
      <c r="BP156" s="44">
        <f t="shared" si="410"/>
        <v>1</v>
      </c>
      <c r="BQ156" s="201">
        <f t="shared" si="411"/>
        <v>1</v>
      </c>
      <c r="BR156" s="8">
        <f t="shared" si="454"/>
        <v>15200</v>
      </c>
      <c r="BS156" s="50">
        <f t="shared" si="455"/>
        <v>400</v>
      </c>
      <c r="BU156" s="44">
        <f t="shared" si="412"/>
        <v>1</v>
      </c>
      <c r="BV156" s="201">
        <f t="shared" si="413"/>
        <v>1</v>
      </c>
      <c r="BW156" s="8">
        <f t="shared" si="456"/>
        <v>15200</v>
      </c>
      <c r="BX156" s="50">
        <f t="shared" si="457"/>
        <v>400</v>
      </c>
      <c r="BZ156" s="44">
        <f t="shared" si="414"/>
        <v>1</v>
      </c>
      <c r="CA156" s="201">
        <f t="shared" si="415"/>
        <v>1</v>
      </c>
      <c r="CB156" s="8">
        <f t="shared" si="458"/>
        <v>15200</v>
      </c>
      <c r="CC156" s="50">
        <f t="shared" si="459"/>
        <v>400</v>
      </c>
      <c r="CE156" s="44">
        <f t="shared" si="416"/>
        <v>1</v>
      </c>
      <c r="CF156" s="201">
        <f t="shared" si="417"/>
        <v>1</v>
      </c>
      <c r="CG156" s="8">
        <f t="shared" si="460"/>
        <v>15200</v>
      </c>
      <c r="CH156" s="50">
        <f t="shared" si="461"/>
        <v>400</v>
      </c>
      <c r="CJ156" s="44">
        <f t="shared" si="418"/>
        <v>1</v>
      </c>
      <c r="CK156" s="201">
        <f t="shared" si="419"/>
        <v>1</v>
      </c>
      <c r="CL156" s="8">
        <f t="shared" si="462"/>
        <v>15200</v>
      </c>
      <c r="CM156" s="50">
        <f t="shared" si="463"/>
        <v>400</v>
      </c>
      <c r="CO156" s="44">
        <f t="shared" si="420"/>
        <v>1</v>
      </c>
      <c r="CP156" s="201">
        <f t="shared" si="421"/>
        <v>1</v>
      </c>
      <c r="CQ156" s="8">
        <f t="shared" si="464"/>
        <v>15200</v>
      </c>
      <c r="CR156" s="50">
        <f t="shared" si="465"/>
        <v>400</v>
      </c>
      <c r="CT156" s="44">
        <f t="shared" si="422"/>
        <v>1</v>
      </c>
      <c r="CU156" s="201">
        <f t="shared" si="423"/>
        <v>1</v>
      </c>
      <c r="CV156" s="8">
        <f t="shared" si="466"/>
        <v>15200</v>
      </c>
      <c r="CW156" s="50">
        <f t="shared" si="467"/>
        <v>400</v>
      </c>
      <c r="CY156" s="44">
        <f t="shared" si="424"/>
        <v>1</v>
      </c>
      <c r="CZ156" s="201">
        <f t="shared" si="425"/>
        <v>1</v>
      </c>
      <c r="DA156" s="8">
        <f t="shared" si="468"/>
        <v>15200</v>
      </c>
      <c r="DB156" s="50">
        <f t="shared" si="469"/>
        <v>400</v>
      </c>
      <c r="DD156" s="44">
        <f t="shared" si="426"/>
        <v>1</v>
      </c>
      <c r="DE156" s="201">
        <f t="shared" si="427"/>
        <v>1</v>
      </c>
      <c r="DF156" s="8">
        <f t="shared" si="470"/>
        <v>15200</v>
      </c>
      <c r="DG156" s="50">
        <f t="shared" si="471"/>
        <v>400</v>
      </c>
      <c r="DI156" s="44">
        <f t="shared" si="428"/>
        <v>1</v>
      </c>
      <c r="DJ156" s="201">
        <f t="shared" si="429"/>
        <v>1</v>
      </c>
      <c r="DK156" s="8">
        <f t="shared" si="472"/>
        <v>15200</v>
      </c>
      <c r="DL156" s="50">
        <f t="shared" si="473"/>
        <v>400</v>
      </c>
      <c r="DN156" s="44">
        <f t="shared" si="430"/>
        <v>1</v>
      </c>
      <c r="DO156" s="201">
        <f t="shared" si="431"/>
        <v>1</v>
      </c>
      <c r="DP156" s="8">
        <f t="shared" si="474"/>
        <v>15200</v>
      </c>
      <c r="DQ156" s="50">
        <f t="shared" si="475"/>
        <v>400</v>
      </c>
      <c r="DS156" s="51">
        <f t="shared" si="386"/>
        <v>334400</v>
      </c>
      <c r="DT156" s="50">
        <f t="shared" si="477"/>
        <v>8800</v>
      </c>
      <c r="DU156" s="51">
        <v>0</v>
      </c>
      <c r="DV156" s="50">
        <f t="shared" si="388"/>
        <v>0</v>
      </c>
      <c r="DW156" s="51">
        <f t="shared" si="389"/>
        <v>334400</v>
      </c>
      <c r="DX156" s="53">
        <f t="shared" si="389"/>
        <v>8800</v>
      </c>
      <c r="DY156" s="307" t="str">
        <f t="shared" si="476"/>
        <v>Treinamento Open Clinica para 8 pessoas</v>
      </c>
    </row>
    <row r="157" spans="1:129" ht="18" customHeight="1" x14ac:dyDescent="0.3">
      <c r="B157" s="323" t="s">
        <v>473</v>
      </c>
      <c r="C157" s="54"/>
      <c r="D157" s="262">
        <f t="shared" ref="D157:D159" si="478">E157*$H$3</f>
        <v>15200</v>
      </c>
      <c r="E157" s="263">
        <v>400</v>
      </c>
      <c r="F157" s="263"/>
      <c r="G157" s="263"/>
      <c r="H157" s="56"/>
      <c r="I157" s="56"/>
      <c r="J157" s="265"/>
      <c r="K157" s="264" t="s">
        <v>471</v>
      </c>
      <c r="L157" s="57"/>
      <c r="M157" s="49">
        <v>1</v>
      </c>
      <c r="N157" s="214">
        <v>1</v>
      </c>
      <c r="O157" s="8">
        <f t="shared" si="432"/>
        <v>15200</v>
      </c>
      <c r="P157" s="50">
        <f t="shared" si="433"/>
        <v>400</v>
      </c>
      <c r="R157" s="44">
        <f t="shared" si="390"/>
        <v>1</v>
      </c>
      <c r="S157" s="201">
        <f t="shared" si="391"/>
        <v>1</v>
      </c>
      <c r="T157" s="8">
        <f t="shared" si="434"/>
        <v>15200</v>
      </c>
      <c r="U157" s="50">
        <f t="shared" si="435"/>
        <v>400</v>
      </c>
      <c r="W157" s="44">
        <f t="shared" si="392"/>
        <v>1</v>
      </c>
      <c r="X157" s="201">
        <f t="shared" si="393"/>
        <v>1</v>
      </c>
      <c r="Y157" s="8">
        <f t="shared" si="436"/>
        <v>15200</v>
      </c>
      <c r="Z157" s="50">
        <f t="shared" si="437"/>
        <v>400</v>
      </c>
      <c r="AB157" s="44">
        <f t="shared" si="394"/>
        <v>1</v>
      </c>
      <c r="AC157" s="201">
        <f t="shared" si="395"/>
        <v>1</v>
      </c>
      <c r="AD157" s="8">
        <f t="shared" si="438"/>
        <v>15200</v>
      </c>
      <c r="AE157" s="50">
        <f t="shared" si="439"/>
        <v>400</v>
      </c>
      <c r="AG157" s="44">
        <f t="shared" si="396"/>
        <v>1</v>
      </c>
      <c r="AH157" s="201">
        <f t="shared" si="397"/>
        <v>1</v>
      </c>
      <c r="AI157" s="8">
        <f t="shared" si="440"/>
        <v>15200</v>
      </c>
      <c r="AJ157" s="50">
        <f t="shared" si="441"/>
        <v>400</v>
      </c>
      <c r="AL157" s="44">
        <f t="shared" si="398"/>
        <v>1</v>
      </c>
      <c r="AM157" s="201">
        <f t="shared" si="399"/>
        <v>1</v>
      </c>
      <c r="AN157" s="8">
        <f t="shared" si="442"/>
        <v>15200</v>
      </c>
      <c r="AO157" s="50">
        <f t="shared" si="443"/>
        <v>400</v>
      </c>
      <c r="AQ157" s="44">
        <f t="shared" si="400"/>
        <v>1</v>
      </c>
      <c r="AR157" s="201">
        <f t="shared" si="401"/>
        <v>1</v>
      </c>
      <c r="AS157" s="8">
        <f t="shared" si="444"/>
        <v>15200</v>
      </c>
      <c r="AT157" s="50">
        <f t="shared" si="445"/>
        <v>400</v>
      </c>
      <c r="AV157" s="44">
        <f t="shared" si="402"/>
        <v>1</v>
      </c>
      <c r="AW157" s="201">
        <f t="shared" si="403"/>
        <v>1</v>
      </c>
      <c r="AX157" s="8">
        <f t="shared" si="446"/>
        <v>15200</v>
      </c>
      <c r="AY157" s="50">
        <f t="shared" si="447"/>
        <v>400</v>
      </c>
      <c r="BA157" s="44">
        <f t="shared" si="404"/>
        <v>1</v>
      </c>
      <c r="BB157" s="201">
        <f t="shared" si="405"/>
        <v>1</v>
      </c>
      <c r="BC157" s="8">
        <f t="shared" si="448"/>
        <v>15200</v>
      </c>
      <c r="BD157" s="50">
        <f t="shared" si="449"/>
        <v>400</v>
      </c>
      <c r="BF157" s="44">
        <f t="shared" si="406"/>
        <v>1</v>
      </c>
      <c r="BG157" s="201">
        <f t="shared" si="407"/>
        <v>1</v>
      </c>
      <c r="BH157" s="8">
        <f t="shared" si="450"/>
        <v>15200</v>
      </c>
      <c r="BI157" s="50">
        <f t="shared" si="451"/>
        <v>400</v>
      </c>
      <c r="BK157" s="44">
        <f t="shared" si="408"/>
        <v>1</v>
      </c>
      <c r="BL157" s="201">
        <f t="shared" si="409"/>
        <v>1</v>
      </c>
      <c r="BM157" s="8">
        <f t="shared" si="452"/>
        <v>15200</v>
      </c>
      <c r="BN157" s="50">
        <f t="shared" si="453"/>
        <v>400</v>
      </c>
      <c r="BP157" s="44">
        <f t="shared" si="410"/>
        <v>1</v>
      </c>
      <c r="BQ157" s="201">
        <f t="shared" si="411"/>
        <v>1</v>
      </c>
      <c r="BR157" s="8">
        <f t="shared" si="454"/>
        <v>15200</v>
      </c>
      <c r="BS157" s="50">
        <f t="shared" si="455"/>
        <v>400</v>
      </c>
      <c r="BU157" s="44">
        <f t="shared" si="412"/>
        <v>1</v>
      </c>
      <c r="BV157" s="201">
        <f t="shared" si="413"/>
        <v>1</v>
      </c>
      <c r="BW157" s="8">
        <f t="shared" si="456"/>
        <v>15200</v>
      </c>
      <c r="BX157" s="50">
        <f t="shared" si="457"/>
        <v>400</v>
      </c>
      <c r="BZ157" s="44">
        <f t="shared" si="414"/>
        <v>1</v>
      </c>
      <c r="CA157" s="201">
        <f t="shared" si="415"/>
        <v>1</v>
      </c>
      <c r="CB157" s="8">
        <f t="shared" si="458"/>
        <v>15200</v>
      </c>
      <c r="CC157" s="50">
        <f t="shared" si="459"/>
        <v>400</v>
      </c>
      <c r="CE157" s="44">
        <f t="shared" si="416"/>
        <v>1</v>
      </c>
      <c r="CF157" s="201">
        <f t="shared" si="417"/>
        <v>1</v>
      </c>
      <c r="CG157" s="8">
        <f t="shared" si="460"/>
        <v>15200</v>
      </c>
      <c r="CH157" s="50">
        <f t="shared" si="461"/>
        <v>400</v>
      </c>
      <c r="CJ157" s="44">
        <f t="shared" si="418"/>
        <v>1</v>
      </c>
      <c r="CK157" s="201">
        <f t="shared" si="419"/>
        <v>1</v>
      </c>
      <c r="CL157" s="8">
        <f t="shared" si="462"/>
        <v>15200</v>
      </c>
      <c r="CM157" s="50">
        <f t="shared" si="463"/>
        <v>400</v>
      </c>
      <c r="CO157" s="44">
        <f t="shared" si="420"/>
        <v>1</v>
      </c>
      <c r="CP157" s="201">
        <f t="shared" si="421"/>
        <v>1</v>
      </c>
      <c r="CQ157" s="8">
        <f t="shared" si="464"/>
        <v>15200</v>
      </c>
      <c r="CR157" s="50">
        <f t="shared" si="465"/>
        <v>400</v>
      </c>
      <c r="CT157" s="44">
        <f t="shared" si="422"/>
        <v>1</v>
      </c>
      <c r="CU157" s="201">
        <f t="shared" si="423"/>
        <v>1</v>
      </c>
      <c r="CV157" s="8">
        <f t="shared" si="466"/>
        <v>15200</v>
      </c>
      <c r="CW157" s="50">
        <f t="shared" si="467"/>
        <v>400</v>
      </c>
      <c r="CY157" s="44">
        <f t="shared" si="424"/>
        <v>1</v>
      </c>
      <c r="CZ157" s="201">
        <f t="shared" si="425"/>
        <v>1</v>
      </c>
      <c r="DA157" s="8">
        <f t="shared" si="468"/>
        <v>15200</v>
      </c>
      <c r="DB157" s="50">
        <f t="shared" si="469"/>
        <v>400</v>
      </c>
      <c r="DD157" s="44">
        <f t="shared" si="426"/>
        <v>1</v>
      </c>
      <c r="DE157" s="201">
        <f t="shared" si="427"/>
        <v>1</v>
      </c>
      <c r="DF157" s="8">
        <f t="shared" si="470"/>
        <v>15200</v>
      </c>
      <c r="DG157" s="50">
        <f t="shared" si="471"/>
        <v>400</v>
      </c>
      <c r="DI157" s="44">
        <f t="shared" si="428"/>
        <v>1</v>
      </c>
      <c r="DJ157" s="201">
        <f t="shared" si="429"/>
        <v>1</v>
      </c>
      <c r="DK157" s="8">
        <f t="shared" si="472"/>
        <v>15200</v>
      </c>
      <c r="DL157" s="50">
        <f t="shared" si="473"/>
        <v>400</v>
      </c>
      <c r="DN157" s="44">
        <f t="shared" si="430"/>
        <v>1</v>
      </c>
      <c r="DO157" s="201">
        <f t="shared" si="431"/>
        <v>1</v>
      </c>
      <c r="DP157" s="8">
        <f t="shared" si="474"/>
        <v>15200</v>
      </c>
      <c r="DQ157" s="50">
        <f t="shared" si="475"/>
        <v>400</v>
      </c>
      <c r="DS157" s="51">
        <f t="shared" si="386"/>
        <v>334400</v>
      </c>
      <c r="DT157" s="50">
        <f t="shared" si="477"/>
        <v>8800</v>
      </c>
      <c r="DU157" s="51">
        <v>0</v>
      </c>
      <c r="DV157" s="50">
        <f t="shared" si="388"/>
        <v>0</v>
      </c>
      <c r="DW157" s="51">
        <f>+DS157+DU157</f>
        <v>334400</v>
      </c>
      <c r="DX157" s="53">
        <f t="shared" si="389"/>
        <v>8800</v>
      </c>
      <c r="DY157" s="307" t="str">
        <f t="shared" si="476"/>
        <v>Treinamento ODK para 18 pessoas</v>
      </c>
    </row>
    <row r="158" spans="1:129" ht="18" customHeight="1" x14ac:dyDescent="0.3">
      <c r="B158" s="323" t="s">
        <v>474</v>
      </c>
      <c r="C158" s="54"/>
      <c r="D158" s="262">
        <f t="shared" si="478"/>
        <v>15200</v>
      </c>
      <c r="E158" s="263">
        <v>400</v>
      </c>
      <c r="F158" s="263"/>
      <c r="G158" s="263"/>
      <c r="H158" s="56"/>
      <c r="I158" s="56"/>
      <c r="J158" s="265"/>
      <c r="K158" s="264" t="s">
        <v>471</v>
      </c>
      <c r="L158" s="57"/>
      <c r="M158" s="49">
        <v>1</v>
      </c>
      <c r="N158" s="214">
        <v>1</v>
      </c>
      <c r="O158" s="8">
        <f t="shared" si="432"/>
        <v>15200</v>
      </c>
      <c r="P158" s="50">
        <f t="shared" si="433"/>
        <v>400</v>
      </c>
      <c r="R158" s="44">
        <f t="shared" si="390"/>
        <v>1</v>
      </c>
      <c r="S158" s="201">
        <f t="shared" si="391"/>
        <v>1</v>
      </c>
      <c r="T158" s="8">
        <f t="shared" si="434"/>
        <v>15200</v>
      </c>
      <c r="U158" s="50">
        <f t="shared" si="435"/>
        <v>400</v>
      </c>
      <c r="W158" s="44">
        <f t="shared" si="392"/>
        <v>1</v>
      </c>
      <c r="X158" s="201">
        <f t="shared" si="393"/>
        <v>1</v>
      </c>
      <c r="Y158" s="8">
        <f t="shared" si="436"/>
        <v>15200</v>
      </c>
      <c r="Z158" s="50">
        <f t="shared" si="437"/>
        <v>400</v>
      </c>
      <c r="AB158" s="44">
        <f t="shared" si="394"/>
        <v>1</v>
      </c>
      <c r="AC158" s="201">
        <f t="shared" si="395"/>
        <v>1</v>
      </c>
      <c r="AD158" s="8">
        <f t="shared" si="438"/>
        <v>15200</v>
      </c>
      <c r="AE158" s="50">
        <f t="shared" si="439"/>
        <v>400</v>
      </c>
      <c r="AG158" s="44">
        <f t="shared" si="396"/>
        <v>1</v>
      </c>
      <c r="AH158" s="201">
        <f t="shared" si="397"/>
        <v>1</v>
      </c>
      <c r="AI158" s="8">
        <f t="shared" si="440"/>
        <v>15200</v>
      </c>
      <c r="AJ158" s="50">
        <f t="shared" si="441"/>
        <v>400</v>
      </c>
      <c r="AL158" s="44">
        <f t="shared" si="398"/>
        <v>1</v>
      </c>
      <c r="AM158" s="201">
        <f t="shared" si="399"/>
        <v>1</v>
      </c>
      <c r="AN158" s="8">
        <f t="shared" si="442"/>
        <v>15200</v>
      </c>
      <c r="AO158" s="50">
        <f t="shared" si="443"/>
        <v>400</v>
      </c>
      <c r="AQ158" s="44">
        <f t="shared" si="400"/>
        <v>1</v>
      </c>
      <c r="AR158" s="201">
        <f t="shared" si="401"/>
        <v>1</v>
      </c>
      <c r="AS158" s="8">
        <f t="shared" si="444"/>
        <v>15200</v>
      </c>
      <c r="AT158" s="50">
        <f t="shared" si="445"/>
        <v>400</v>
      </c>
      <c r="AV158" s="44">
        <f t="shared" si="402"/>
        <v>1</v>
      </c>
      <c r="AW158" s="201">
        <f t="shared" si="403"/>
        <v>1</v>
      </c>
      <c r="AX158" s="8">
        <f t="shared" si="446"/>
        <v>15200</v>
      </c>
      <c r="AY158" s="50">
        <f t="shared" si="447"/>
        <v>400</v>
      </c>
      <c r="BA158" s="44">
        <f t="shared" si="404"/>
        <v>1</v>
      </c>
      <c r="BB158" s="201">
        <f t="shared" si="405"/>
        <v>1</v>
      </c>
      <c r="BC158" s="8">
        <f t="shared" si="448"/>
        <v>15200</v>
      </c>
      <c r="BD158" s="50">
        <f t="shared" si="449"/>
        <v>400</v>
      </c>
      <c r="BF158" s="44">
        <f t="shared" si="406"/>
        <v>1</v>
      </c>
      <c r="BG158" s="201">
        <f t="shared" si="407"/>
        <v>1</v>
      </c>
      <c r="BH158" s="8">
        <f t="shared" si="450"/>
        <v>15200</v>
      </c>
      <c r="BI158" s="50">
        <f t="shared" si="451"/>
        <v>400</v>
      </c>
      <c r="BK158" s="44">
        <f t="shared" si="408"/>
        <v>1</v>
      </c>
      <c r="BL158" s="201">
        <f t="shared" si="409"/>
        <v>1</v>
      </c>
      <c r="BM158" s="8">
        <f t="shared" si="452"/>
        <v>15200</v>
      </c>
      <c r="BN158" s="50">
        <f t="shared" si="453"/>
        <v>400</v>
      </c>
      <c r="BP158" s="44">
        <f t="shared" si="410"/>
        <v>1</v>
      </c>
      <c r="BQ158" s="201">
        <f t="shared" si="411"/>
        <v>1</v>
      </c>
      <c r="BR158" s="8">
        <f t="shared" si="454"/>
        <v>15200</v>
      </c>
      <c r="BS158" s="50">
        <f t="shared" si="455"/>
        <v>400</v>
      </c>
      <c r="BU158" s="44">
        <f t="shared" si="412"/>
        <v>1</v>
      </c>
      <c r="BV158" s="201">
        <f t="shared" si="413"/>
        <v>1</v>
      </c>
      <c r="BW158" s="8">
        <f t="shared" si="456"/>
        <v>15200</v>
      </c>
      <c r="BX158" s="50">
        <f t="shared" si="457"/>
        <v>400</v>
      </c>
      <c r="BZ158" s="44">
        <f t="shared" si="414"/>
        <v>1</v>
      </c>
      <c r="CA158" s="201">
        <f t="shared" si="415"/>
        <v>1</v>
      </c>
      <c r="CB158" s="8">
        <f t="shared" si="458"/>
        <v>15200</v>
      </c>
      <c r="CC158" s="50">
        <f t="shared" si="459"/>
        <v>400</v>
      </c>
      <c r="CE158" s="44">
        <f t="shared" si="416"/>
        <v>1</v>
      </c>
      <c r="CF158" s="201">
        <f t="shared" si="417"/>
        <v>1</v>
      </c>
      <c r="CG158" s="8">
        <f t="shared" si="460"/>
        <v>15200</v>
      </c>
      <c r="CH158" s="50">
        <f t="shared" si="461"/>
        <v>400</v>
      </c>
      <c r="CJ158" s="44">
        <f t="shared" si="418"/>
        <v>1</v>
      </c>
      <c r="CK158" s="201">
        <f t="shared" si="419"/>
        <v>1</v>
      </c>
      <c r="CL158" s="8">
        <f t="shared" si="462"/>
        <v>15200</v>
      </c>
      <c r="CM158" s="50">
        <f t="shared" si="463"/>
        <v>400</v>
      </c>
      <c r="CO158" s="44">
        <f t="shared" si="420"/>
        <v>1</v>
      </c>
      <c r="CP158" s="201">
        <f t="shared" si="421"/>
        <v>1</v>
      </c>
      <c r="CQ158" s="8">
        <f t="shared" si="464"/>
        <v>15200</v>
      </c>
      <c r="CR158" s="50">
        <f t="shared" si="465"/>
        <v>400</v>
      </c>
      <c r="CT158" s="44">
        <f t="shared" si="422"/>
        <v>1</v>
      </c>
      <c r="CU158" s="201">
        <f t="shared" si="423"/>
        <v>1</v>
      </c>
      <c r="CV158" s="8">
        <f t="shared" si="466"/>
        <v>15200</v>
      </c>
      <c r="CW158" s="50">
        <f t="shared" si="467"/>
        <v>400</v>
      </c>
      <c r="CY158" s="44">
        <f t="shared" si="424"/>
        <v>1</v>
      </c>
      <c r="CZ158" s="201">
        <f t="shared" si="425"/>
        <v>1</v>
      </c>
      <c r="DA158" s="8">
        <f t="shared" si="468"/>
        <v>15200</v>
      </c>
      <c r="DB158" s="50">
        <f t="shared" si="469"/>
        <v>400</v>
      </c>
      <c r="DD158" s="44">
        <f t="shared" si="426"/>
        <v>1</v>
      </c>
      <c r="DE158" s="201">
        <f t="shared" si="427"/>
        <v>1</v>
      </c>
      <c r="DF158" s="8">
        <f t="shared" si="470"/>
        <v>15200</v>
      </c>
      <c r="DG158" s="50">
        <f t="shared" si="471"/>
        <v>400</v>
      </c>
      <c r="DI158" s="44">
        <f t="shared" si="428"/>
        <v>1</v>
      </c>
      <c r="DJ158" s="201">
        <f t="shared" si="429"/>
        <v>1</v>
      </c>
      <c r="DK158" s="8">
        <f t="shared" si="472"/>
        <v>15200</v>
      </c>
      <c r="DL158" s="50">
        <f t="shared" si="473"/>
        <v>400</v>
      </c>
      <c r="DN158" s="44">
        <f t="shared" si="430"/>
        <v>1</v>
      </c>
      <c r="DO158" s="201">
        <f t="shared" si="431"/>
        <v>1</v>
      </c>
      <c r="DP158" s="8">
        <f t="shared" si="474"/>
        <v>15200</v>
      </c>
      <c r="DQ158" s="50">
        <f t="shared" si="475"/>
        <v>400</v>
      </c>
      <c r="DS158" s="51">
        <f t="shared" si="386"/>
        <v>334400</v>
      </c>
      <c r="DT158" s="50">
        <f t="shared" si="477"/>
        <v>8800</v>
      </c>
      <c r="DU158" s="51">
        <v>0</v>
      </c>
      <c r="DV158" s="50">
        <f t="shared" si="388"/>
        <v>0</v>
      </c>
      <c r="DW158" s="51">
        <f>+DS158+DU158</f>
        <v>334400</v>
      </c>
      <c r="DX158" s="53">
        <f t="shared" si="389"/>
        <v>8800</v>
      </c>
      <c r="DY158" s="307" t="str">
        <f t="shared" si="476"/>
        <v>Treinamento R para 8 pessoas</v>
      </c>
    </row>
    <row r="159" spans="1:129" ht="18" customHeight="1" x14ac:dyDescent="0.3">
      <c r="B159" s="323" t="s">
        <v>475</v>
      </c>
      <c r="C159" s="273"/>
      <c r="D159" s="262">
        <f t="shared" si="478"/>
        <v>30400</v>
      </c>
      <c r="E159" s="263">
        <v>800</v>
      </c>
      <c r="F159" s="274"/>
      <c r="G159" s="274"/>
      <c r="H159" s="58"/>
      <c r="I159" s="56"/>
      <c r="J159" s="265"/>
      <c r="K159" s="264" t="s">
        <v>471</v>
      </c>
      <c r="L159" s="57"/>
      <c r="M159" s="49">
        <v>1</v>
      </c>
      <c r="N159" s="214">
        <v>1</v>
      </c>
      <c r="O159" s="8">
        <f t="shared" si="432"/>
        <v>30400</v>
      </c>
      <c r="P159" s="50">
        <f t="shared" si="433"/>
        <v>800</v>
      </c>
      <c r="R159" s="44">
        <f t="shared" si="390"/>
        <v>1</v>
      </c>
      <c r="S159" s="201">
        <f t="shared" si="391"/>
        <v>1</v>
      </c>
      <c r="T159" s="8">
        <f t="shared" si="434"/>
        <v>30400</v>
      </c>
      <c r="U159" s="50">
        <f t="shared" si="435"/>
        <v>800</v>
      </c>
      <c r="W159" s="44">
        <f t="shared" si="392"/>
        <v>1</v>
      </c>
      <c r="X159" s="201">
        <f t="shared" si="393"/>
        <v>1</v>
      </c>
      <c r="Y159" s="8">
        <f t="shared" si="436"/>
        <v>30400</v>
      </c>
      <c r="Z159" s="50">
        <f t="shared" si="437"/>
        <v>800</v>
      </c>
      <c r="AB159" s="44">
        <f t="shared" si="394"/>
        <v>1</v>
      </c>
      <c r="AC159" s="201">
        <f t="shared" si="395"/>
        <v>1</v>
      </c>
      <c r="AD159" s="8">
        <f t="shared" si="438"/>
        <v>30400</v>
      </c>
      <c r="AE159" s="50">
        <f t="shared" si="439"/>
        <v>800</v>
      </c>
      <c r="AG159" s="44">
        <f t="shared" si="396"/>
        <v>1</v>
      </c>
      <c r="AH159" s="201">
        <f t="shared" si="397"/>
        <v>1</v>
      </c>
      <c r="AI159" s="8">
        <f t="shared" si="440"/>
        <v>30400</v>
      </c>
      <c r="AJ159" s="50">
        <f t="shared" si="441"/>
        <v>800</v>
      </c>
      <c r="AL159" s="44">
        <f t="shared" si="398"/>
        <v>1</v>
      </c>
      <c r="AM159" s="201">
        <f t="shared" si="399"/>
        <v>1</v>
      </c>
      <c r="AN159" s="8">
        <f t="shared" si="442"/>
        <v>30400</v>
      </c>
      <c r="AO159" s="50">
        <f t="shared" si="443"/>
        <v>800</v>
      </c>
      <c r="AQ159" s="44">
        <f t="shared" si="400"/>
        <v>1</v>
      </c>
      <c r="AR159" s="201">
        <f t="shared" si="401"/>
        <v>1</v>
      </c>
      <c r="AS159" s="8">
        <f t="shared" si="444"/>
        <v>30400</v>
      </c>
      <c r="AT159" s="50">
        <f t="shared" si="445"/>
        <v>800</v>
      </c>
      <c r="AV159" s="44">
        <f t="shared" si="402"/>
        <v>1</v>
      </c>
      <c r="AW159" s="201">
        <f t="shared" si="403"/>
        <v>1</v>
      </c>
      <c r="AX159" s="8">
        <f t="shared" si="446"/>
        <v>30400</v>
      </c>
      <c r="AY159" s="50">
        <f t="shared" si="447"/>
        <v>800</v>
      </c>
      <c r="BA159" s="44">
        <f t="shared" si="404"/>
        <v>1</v>
      </c>
      <c r="BB159" s="201">
        <f t="shared" si="405"/>
        <v>1</v>
      </c>
      <c r="BC159" s="8">
        <f t="shared" si="448"/>
        <v>30400</v>
      </c>
      <c r="BD159" s="50">
        <f t="shared" si="449"/>
        <v>800</v>
      </c>
      <c r="BF159" s="44">
        <f t="shared" si="406"/>
        <v>1</v>
      </c>
      <c r="BG159" s="201">
        <f t="shared" si="407"/>
        <v>1</v>
      </c>
      <c r="BH159" s="8">
        <f t="shared" si="450"/>
        <v>30400</v>
      </c>
      <c r="BI159" s="50">
        <f t="shared" si="451"/>
        <v>800</v>
      </c>
      <c r="BK159" s="44">
        <f t="shared" si="408"/>
        <v>1</v>
      </c>
      <c r="BL159" s="201">
        <f t="shared" si="409"/>
        <v>1</v>
      </c>
      <c r="BM159" s="8">
        <f t="shared" si="452"/>
        <v>30400</v>
      </c>
      <c r="BN159" s="50">
        <f t="shared" si="453"/>
        <v>800</v>
      </c>
      <c r="BP159" s="44">
        <f t="shared" si="410"/>
        <v>1</v>
      </c>
      <c r="BQ159" s="201">
        <f t="shared" si="411"/>
        <v>1</v>
      </c>
      <c r="BR159" s="8">
        <f t="shared" si="454"/>
        <v>30400</v>
      </c>
      <c r="BS159" s="50">
        <f t="shared" si="455"/>
        <v>800</v>
      </c>
      <c r="BU159" s="44">
        <f t="shared" si="412"/>
        <v>1</v>
      </c>
      <c r="BV159" s="201">
        <f t="shared" si="413"/>
        <v>1</v>
      </c>
      <c r="BW159" s="8">
        <f t="shared" si="456"/>
        <v>30400</v>
      </c>
      <c r="BX159" s="50">
        <f t="shared" si="457"/>
        <v>800</v>
      </c>
      <c r="BZ159" s="44">
        <f t="shared" si="414"/>
        <v>1</v>
      </c>
      <c r="CA159" s="201">
        <f t="shared" si="415"/>
        <v>1</v>
      </c>
      <c r="CB159" s="8">
        <f t="shared" si="458"/>
        <v>30400</v>
      </c>
      <c r="CC159" s="50">
        <f t="shared" si="459"/>
        <v>800</v>
      </c>
      <c r="CE159" s="44">
        <f t="shared" si="416"/>
        <v>1</v>
      </c>
      <c r="CF159" s="201">
        <f t="shared" si="417"/>
        <v>1</v>
      </c>
      <c r="CG159" s="8">
        <f t="shared" si="460"/>
        <v>30400</v>
      </c>
      <c r="CH159" s="50">
        <f t="shared" si="461"/>
        <v>800</v>
      </c>
      <c r="CJ159" s="44">
        <f t="shared" si="418"/>
        <v>1</v>
      </c>
      <c r="CK159" s="201">
        <f t="shared" si="419"/>
        <v>1</v>
      </c>
      <c r="CL159" s="8">
        <f t="shared" si="462"/>
        <v>30400</v>
      </c>
      <c r="CM159" s="50">
        <f t="shared" si="463"/>
        <v>800</v>
      </c>
      <c r="CO159" s="44">
        <f t="shared" si="420"/>
        <v>1</v>
      </c>
      <c r="CP159" s="201">
        <f t="shared" si="421"/>
        <v>1</v>
      </c>
      <c r="CQ159" s="8">
        <f t="shared" si="464"/>
        <v>30400</v>
      </c>
      <c r="CR159" s="50">
        <f t="shared" si="465"/>
        <v>800</v>
      </c>
      <c r="CT159" s="44">
        <f t="shared" si="422"/>
        <v>1</v>
      </c>
      <c r="CU159" s="201">
        <f t="shared" si="423"/>
        <v>1</v>
      </c>
      <c r="CV159" s="8">
        <f t="shared" si="466"/>
        <v>30400</v>
      </c>
      <c r="CW159" s="50">
        <f t="shared" si="467"/>
        <v>800</v>
      </c>
      <c r="CY159" s="44">
        <f t="shared" si="424"/>
        <v>1</v>
      </c>
      <c r="CZ159" s="201">
        <f t="shared" si="425"/>
        <v>1</v>
      </c>
      <c r="DA159" s="8">
        <f t="shared" si="468"/>
        <v>30400</v>
      </c>
      <c r="DB159" s="50">
        <f t="shared" si="469"/>
        <v>800</v>
      </c>
      <c r="DD159" s="44">
        <f t="shared" si="426"/>
        <v>1</v>
      </c>
      <c r="DE159" s="201">
        <f t="shared" si="427"/>
        <v>1</v>
      </c>
      <c r="DF159" s="8">
        <f t="shared" si="470"/>
        <v>30400</v>
      </c>
      <c r="DG159" s="50">
        <f t="shared" si="471"/>
        <v>800</v>
      </c>
      <c r="DI159" s="44">
        <f t="shared" si="428"/>
        <v>1</v>
      </c>
      <c r="DJ159" s="201">
        <f t="shared" si="429"/>
        <v>1</v>
      </c>
      <c r="DK159" s="8">
        <f t="shared" si="472"/>
        <v>30400</v>
      </c>
      <c r="DL159" s="50">
        <f t="shared" si="473"/>
        <v>800</v>
      </c>
      <c r="DN159" s="44">
        <f t="shared" si="430"/>
        <v>1</v>
      </c>
      <c r="DO159" s="201">
        <f t="shared" si="431"/>
        <v>1</v>
      </c>
      <c r="DP159" s="8">
        <f t="shared" si="474"/>
        <v>30400</v>
      </c>
      <c r="DQ159" s="50">
        <f t="shared" si="475"/>
        <v>800</v>
      </c>
      <c r="DS159" s="51">
        <f t="shared" si="386"/>
        <v>668800</v>
      </c>
      <c r="DT159" s="50">
        <f t="shared" si="477"/>
        <v>17600</v>
      </c>
      <c r="DU159" s="51">
        <v>0</v>
      </c>
      <c r="DV159" s="50">
        <f t="shared" si="388"/>
        <v>0</v>
      </c>
      <c r="DW159" s="51">
        <f t="shared" ref="DW159:DX168" si="479">+DS159+DU159</f>
        <v>668800</v>
      </c>
      <c r="DX159" s="53">
        <f t="shared" si="389"/>
        <v>17600</v>
      </c>
      <c r="DY159" s="307" t="str">
        <f t="shared" si="476"/>
        <v xml:space="preserve">Treinamento Linux para IT e centro de dados suportar o projecto. </v>
      </c>
    </row>
    <row r="160" spans="1:129" ht="18" customHeight="1" x14ac:dyDescent="0.3">
      <c r="B160" s="54"/>
      <c r="C160" s="54"/>
      <c r="D160" s="239"/>
      <c r="E160" s="263"/>
      <c r="F160" s="274"/>
      <c r="G160" s="263"/>
      <c r="H160" s="56"/>
      <c r="I160" s="56"/>
      <c r="J160" s="265"/>
      <c r="K160" s="264"/>
      <c r="L160" s="57"/>
      <c r="M160" s="49"/>
      <c r="N160" s="214"/>
      <c r="O160" s="8">
        <f t="shared" si="432"/>
        <v>0</v>
      </c>
      <c r="P160" s="50">
        <f t="shared" si="433"/>
        <v>0</v>
      </c>
      <c r="R160" s="44">
        <f t="shared" si="390"/>
        <v>0</v>
      </c>
      <c r="S160" s="201">
        <f t="shared" si="391"/>
        <v>0</v>
      </c>
      <c r="T160" s="8">
        <f t="shared" si="434"/>
        <v>0</v>
      </c>
      <c r="U160" s="50">
        <f t="shared" si="435"/>
        <v>0</v>
      </c>
      <c r="W160" s="44">
        <f t="shared" si="392"/>
        <v>0</v>
      </c>
      <c r="X160" s="201">
        <f t="shared" si="393"/>
        <v>0</v>
      </c>
      <c r="Y160" s="8">
        <f t="shared" si="436"/>
        <v>0</v>
      </c>
      <c r="Z160" s="50">
        <f t="shared" si="437"/>
        <v>0</v>
      </c>
      <c r="AB160" s="44">
        <f t="shared" si="394"/>
        <v>0</v>
      </c>
      <c r="AC160" s="201">
        <f t="shared" si="395"/>
        <v>0</v>
      </c>
      <c r="AD160" s="8">
        <f t="shared" si="438"/>
        <v>0</v>
      </c>
      <c r="AE160" s="50">
        <f t="shared" si="439"/>
        <v>0</v>
      </c>
      <c r="AG160" s="44">
        <f t="shared" si="396"/>
        <v>0</v>
      </c>
      <c r="AH160" s="201">
        <f t="shared" si="397"/>
        <v>0</v>
      </c>
      <c r="AI160" s="8">
        <f t="shared" si="440"/>
        <v>0</v>
      </c>
      <c r="AJ160" s="50">
        <f t="shared" si="441"/>
        <v>0</v>
      </c>
      <c r="AL160" s="44">
        <f t="shared" si="398"/>
        <v>0</v>
      </c>
      <c r="AM160" s="201">
        <f t="shared" si="399"/>
        <v>0</v>
      </c>
      <c r="AN160" s="8">
        <f t="shared" si="442"/>
        <v>0</v>
      </c>
      <c r="AO160" s="50">
        <f t="shared" si="443"/>
        <v>0</v>
      </c>
      <c r="AQ160" s="44">
        <f t="shared" si="400"/>
        <v>0</v>
      </c>
      <c r="AR160" s="201">
        <f t="shared" si="401"/>
        <v>0</v>
      </c>
      <c r="AS160" s="8">
        <f t="shared" si="444"/>
        <v>0</v>
      </c>
      <c r="AT160" s="50">
        <f t="shared" si="445"/>
        <v>0</v>
      </c>
      <c r="AV160" s="44">
        <f t="shared" si="402"/>
        <v>0</v>
      </c>
      <c r="AW160" s="201">
        <f t="shared" si="403"/>
        <v>0</v>
      </c>
      <c r="AX160" s="8">
        <f t="shared" si="446"/>
        <v>0</v>
      </c>
      <c r="AY160" s="50">
        <f t="shared" si="447"/>
        <v>0</v>
      </c>
      <c r="BA160" s="44">
        <f t="shared" si="404"/>
        <v>0</v>
      </c>
      <c r="BB160" s="201">
        <f t="shared" si="405"/>
        <v>0</v>
      </c>
      <c r="BC160" s="8">
        <f t="shared" si="448"/>
        <v>0</v>
      </c>
      <c r="BD160" s="50">
        <f t="shared" si="449"/>
        <v>0</v>
      </c>
      <c r="BF160" s="44">
        <f t="shared" si="406"/>
        <v>0</v>
      </c>
      <c r="BG160" s="201">
        <f t="shared" si="407"/>
        <v>0</v>
      </c>
      <c r="BH160" s="8">
        <f t="shared" si="450"/>
        <v>0</v>
      </c>
      <c r="BI160" s="50">
        <f t="shared" si="451"/>
        <v>0</v>
      </c>
      <c r="BK160" s="44">
        <f t="shared" si="408"/>
        <v>0</v>
      </c>
      <c r="BL160" s="201">
        <f t="shared" si="409"/>
        <v>0</v>
      </c>
      <c r="BM160" s="8">
        <f t="shared" si="452"/>
        <v>0</v>
      </c>
      <c r="BN160" s="50">
        <f t="shared" si="453"/>
        <v>0</v>
      </c>
      <c r="BP160" s="44">
        <f t="shared" si="410"/>
        <v>0</v>
      </c>
      <c r="BQ160" s="201">
        <f t="shared" si="411"/>
        <v>0</v>
      </c>
      <c r="BR160" s="8">
        <f t="shared" si="454"/>
        <v>0</v>
      </c>
      <c r="BS160" s="50">
        <f t="shared" si="455"/>
        <v>0</v>
      </c>
      <c r="BU160" s="44">
        <f t="shared" si="412"/>
        <v>0</v>
      </c>
      <c r="BV160" s="201">
        <f t="shared" si="413"/>
        <v>0</v>
      </c>
      <c r="BW160" s="8">
        <f t="shared" si="456"/>
        <v>0</v>
      </c>
      <c r="BX160" s="50">
        <f t="shared" si="457"/>
        <v>0</v>
      </c>
      <c r="BZ160" s="44">
        <f t="shared" si="414"/>
        <v>0</v>
      </c>
      <c r="CA160" s="201">
        <f t="shared" si="415"/>
        <v>0</v>
      </c>
      <c r="CB160" s="8">
        <f t="shared" si="458"/>
        <v>0</v>
      </c>
      <c r="CC160" s="50">
        <f t="shared" si="459"/>
        <v>0</v>
      </c>
      <c r="CE160" s="44">
        <f t="shared" si="416"/>
        <v>0</v>
      </c>
      <c r="CF160" s="201">
        <f t="shared" si="417"/>
        <v>0</v>
      </c>
      <c r="CG160" s="8">
        <f t="shared" si="460"/>
        <v>0</v>
      </c>
      <c r="CH160" s="50">
        <f t="shared" si="461"/>
        <v>0</v>
      </c>
      <c r="CJ160" s="44">
        <f t="shared" si="418"/>
        <v>0</v>
      </c>
      <c r="CK160" s="201">
        <f t="shared" si="419"/>
        <v>0</v>
      </c>
      <c r="CL160" s="8">
        <f t="shared" si="462"/>
        <v>0</v>
      </c>
      <c r="CM160" s="50">
        <f t="shared" si="463"/>
        <v>0</v>
      </c>
      <c r="CO160" s="44">
        <f t="shared" si="420"/>
        <v>0</v>
      </c>
      <c r="CP160" s="201">
        <f t="shared" si="421"/>
        <v>0</v>
      </c>
      <c r="CQ160" s="8">
        <f t="shared" si="464"/>
        <v>0</v>
      </c>
      <c r="CR160" s="50">
        <f t="shared" si="465"/>
        <v>0</v>
      </c>
      <c r="CT160" s="44">
        <f t="shared" si="422"/>
        <v>0</v>
      </c>
      <c r="CU160" s="201">
        <f t="shared" si="423"/>
        <v>0</v>
      </c>
      <c r="CV160" s="8">
        <f t="shared" si="466"/>
        <v>0</v>
      </c>
      <c r="CW160" s="50">
        <f t="shared" si="467"/>
        <v>0</v>
      </c>
      <c r="CY160" s="44">
        <f t="shared" si="424"/>
        <v>0</v>
      </c>
      <c r="CZ160" s="201">
        <f t="shared" si="425"/>
        <v>0</v>
      </c>
      <c r="DA160" s="8">
        <f t="shared" si="468"/>
        <v>0</v>
      </c>
      <c r="DB160" s="50">
        <f t="shared" si="469"/>
        <v>0</v>
      </c>
      <c r="DD160" s="44">
        <f t="shared" si="426"/>
        <v>0</v>
      </c>
      <c r="DE160" s="201">
        <f t="shared" si="427"/>
        <v>0</v>
      </c>
      <c r="DF160" s="8">
        <f t="shared" si="470"/>
        <v>0</v>
      </c>
      <c r="DG160" s="50">
        <f t="shared" si="471"/>
        <v>0</v>
      </c>
      <c r="DI160" s="44">
        <f t="shared" si="428"/>
        <v>0</v>
      </c>
      <c r="DJ160" s="201">
        <f t="shared" si="429"/>
        <v>0</v>
      </c>
      <c r="DK160" s="8">
        <f t="shared" si="472"/>
        <v>0</v>
      </c>
      <c r="DL160" s="50">
        <f t="shared" si="473"/>
        <v>0</v>
      </c>
      <c r="DN160" s="44">
        <f t="shared" si="430"/>
        <v>0</v>
      </c>
      <c r="DO160" s="201">
        <f t="shared" si="431"/>
        <v>0</v>
      </c>
      <c r="DP160" s="8">
        <f t="shared" si="474"/>
        <v>0</v>
      </c>
      <c r="DQ160" s="50">
        <f t="shared" si="475"/>
        <v>0</v>
      </c>
      <c r="DS160" s="51">
        <f t="shared" si="386"/>
        <v>0</v>
      </c>
      <c r="DT160" s="50">
        <f t="shared" si="477"/>
        <v>0</v>
      </c>
      <c r="DU160" s="51">
        <v>0</v>
      </c>
      <c r="DV160" s="50">
        <f t="shared" si="388"/>
        <v>0</v>
      </c>
      <c r="DW160" s="51">
        <f t="shared" si="479"/>
        <v>0</v>
      </c>
      <c r="DX160" s="53">
        <f t="shared" si="389"/>
        <v>0</v>
      </c>
      <c r="DY160" s="307">
        <f t="shared" si="476"/>
        <v>0</v>
      </c>
    </row>
    <row r="161" spans="1:129" ht="18" customHeight="1" x14ac:dyDescent="0.3">
      <c r="B161" s="54"/>
      <c r="C161" s="54"/>
      <c r="D161" s="239"/>
      <c r="E161" s="263"/>
      <c r="F161" s="274"/>
      <c r="G161" s="263"/>
      <c r="H161" s="56"/>
      <c r="I161" s="56"/>
      <c r="J161" s="265"/>
      <c r="K161" s="264"/>
      <c r="L161" s="57"/>
      <c r="M161" s="49"/>
      <c r="N161" s="214"/>
      <c r="O161" s="8">
        <f t="shared" si="432"/>
        <v>0</v>
      </c>
      <c r="P161" s="50">
        <f t="shared" si="433"/>
        <v>0</v>
      </c>
      <c r="R161" s="44">
        <f t="shared" si="390"/>
        <v>0</v>
      </c>
      <c r="S161" s="201">
        <f t="shared" si="391"/>
        <v>0</v>
      </c>
      <c r="T161" s="8">
        <f t="shared" si="434"/>
        <v>0</v>
      </c>
      <c r="U161" s="50">
        <f t="shared" si="435"/>
        <v>0</v>
      </c>
      <c r="W161" s="44">
        <f t="shared" si="392"/>
        <v>0</v>
      </c>
      <c r="X161" s="201">
        <f t="shared" si="393"/>
        <v>0</v>
      </c>
      <c r="Y161" s="8">
        <f t="shared" si="436"/>
        <v>0</v>
      </c>
      <c r="Z161" s="50">
        <f t="shared" si="437"/>
        <v>0</v>
      </c>
      <c r="AB161" s="44">
        <f t="shared" si="394"/>
        <v>0</v>
      </c>
      <c r="AC161" s="201">
        <f t="shared" si="395"/>
        <v>0</v>
      </c>
      <c r="AD161" s="8">
        <f t="shared" si="438"/>
        <v>0</v>
      </c>
      <c r="AE161" s="50">
        <f t="shared" si="439"/>
        <v>0</v>
      </c>
      <c r="AG161" s="44">
        <f t="shared" si="396"/>
        <v>0</v>
      </c>
      <c r="AH161" s="201">
        <f t="shared" si="397"/>
        <v>0</v>
      </c>
      <c r="AI161" s="8">
        <f t="shared" si="440"/>
        <v>0</v>
      </c>
      <c r="AJ161" s="50">
        <f t="shared" si="441"/>
        <v>0</v>
      </c>
      <c r="AL161" s="44">
        <f t="shared" si="398"/>
        <v>0</v>
      </c>
      <c r="AM161" s="201">
        <f t="shared" si="399"/>
        <v>0</v>
      </c>
      <c r="AN161" s="8">
        <f t="shared" si="442"/>
        <v>0</v>
      </c>
      <c r="AO161" s="50">
        <f t="shared" si="443"/>
        <v>0</v>
      </c>
      <c r="AQ161" s="44">
        <f t="shared" si="400"/>
        <v>0</v>
      </c>
      <c r="AR161" s="201">
        <f t="shared" si="401"/>
        <v>0</v>
      </c>
      <c r="AS161" s="8">
        <f t="shared" si="444"/>
        <v>0</v>
      </c>
      <c r="AT161" s="50">
        <f t="shared" si="445"/>
        <v>0</v>
      </c>
      <c r="AV161" s="44">
        <f t="shared" si="402"/>
        <v>0</v>
      </c>
      <c r="AW161" s="201">
        <f t="shared" si="403"/>
        <v>0</v>
      </c>
      <c r="AX161" s="8">
        <f t="shared" si="446"/>
        <v>0</v>
      </c>
      <c r="AY161" s="50">
        <f t="shared" si="447"/>
        <v>0</v>
      </c>
      <c r="BA161" s="44">
        <f t="shared" si="404"/>
        <v>0</v>
      </c>
      <c r="BB161" s="201">
        <f t="shared" si="405"/>
        <v>0</v>
      </c>
      <c r="BC161" s="8">
        <f t="shared" si="448"/>
        <v>0</v>
      </c>
      <c r="BD161" s="50">
        <f t="shared" si="449"/>
        <v>0</v>
      </c>
      <c r="BF161" s="44">
        <f t="shared" si="406"/>
        <v>0</v>
      </c>
      <c r="BG161" s="201">
        <f t="shared" si="407"/>
        <v>0</v>
      </c>
      <c r="BH161" s="8">
        <f t="shared" si="450"/>
        <v>0</v>
      </c>
      <c r="BI161" s="50">
        <f t="shared" si="451"/>
        <v>0</v>
      </c>
      <c r="BK161" s="44">
        <f t="shared" si="408"/>
        <v>0</v>
      </c>
      <c r="BL161" s="201">
        <f t="shared" si="409"/>
        <v>0</v>
      </c>
      <c r="BM161" s="8">
        <f t="shared" si="452"/>
        <v>0</v>
      </c>
      <c r="BN161" s="50">
        <f t="shared" si="453"/>
        <v>0</v>
      </c>
      <c r="BP161" s="44">
        <f t="shared" si="410"/>
        <v>0</v>
      </c>
      <c r="BQ161" s="201">
        <f t="shared" si="411"/>
        <v>0</v>
      </c>
      <c r="BR161" s="8">
        <f t="shared" si="454"/>
        <v>0</v>
      </c>
      <c r="BS161" s="50">
        <f t="shared" si="455"/>
        <v>0</v>
      </c>
      <c r="BU161" s="44">
        <f t="shared" si="412"/>
        <v>0</v>
      </c>
      <c r="BV161" s="201">
        <f t="shared" si="413"/>
        <v>0</v>
      </c>
      <c r="BW161" s="8">
        <f t="shared" si="456"/>
        <v>0</v>
      </c>
      <c r="BX161" s="50">
        <f t="shared" si="457"/>
        <v>0</v>
      </c>
      <c r="BZ161" s="44">
        <f t="shared" si="414"/>
        <v>0</v>
      </c>
      <c r="CA161" s="201">
        <f t="shared" si="415"/>
        <v>0</v>
      </c>
      <c r="CB161" s="8">
        <f t="shared" si="458"/>
        <v>0</v>
      </c>
      <c r="CC161" s="50">
        <f t="shared" si="459"/>
        <v>0</v>
      </c>
      <c r="CE161" s="44">
        <f t="shared" si="416"/>
        <v>0</v>
      </c>
      <c r="CF161" s="201">
        <f t="shared" si="417"/>
        <v>0</v>
      </c>
      <c r="CG161" s="8">
        <f t="shared" si="460"/>
        <v>0</v>
      </c>
      <c r="CH161" s="50">
        <f t="shared" si="461"/>
        <v>0</v>
      </c>
      <c r="CJ161" s="44">
        <f t="shared" si="418"/>
        <v>0</v>
      </c>
      <c r="CK161" s="201">
        <f t="shared" si="419"/>
        <v>0</v>
      </c>
      <c r="CL161" s="8">
        <f t="shared" si="462"/>
        <v>0</v>
      </c>
      <c r="CM161" s="50">
        <f t="shared" si="463"/>
        <v>0</v>
      </c>
      <c r="CO161" s="44">
        <f t="shared" si="420"/>
        <v>0</v>
      </c>
      <c r="CP161" s="201">
        <f t="shared" si="421"/>
        <v>0</v>
      </c>
      <c r="CQ161" s="8">
        <f t="shared" si="464"/>
        <v>0</v>
      </c>
      <c r="CR161" s="50">
        <f t="shared" si="465"/>
        <v>0</v>
      </c>
      <c r="CT161" s="44">
        <f t="shared" si="422"/>
        <v>0</v>
      </c>
      <c r="CU161" s="201">
        <f t="shared" si="423"/>
        <v>0</v>
      </c>
      <c r="CV161" s="8">
        <f t="shared" si="466"/>
        <v>0</v>
      </c>
      <c r="CW161" s="50">
        <f t="shared" si="467"/>
        <v>0</v>
      </c>
      <c r="CY161" s="44">
        <f t="shared" si="424"/>
        <v>0</v>
      </c>
      <c r="CZ161" s="201">
        <f t="shared" si="425"/>
        <v>0</v>
      </c>
      <c r="DA161" s="8">
        <f t="shared" si="468"/>
        <v>0</v>
      </c>
      <c r="DB161" s="50">
        <f t="shared" si="469"/>
        <v>0</v>
      </c>
      <c r="DD161" s="44">
        <f t="shared" si="426"/>
        <v>0</v>
      </c>
      <c r="DE161" s="201">
        <f t="shared" si="427"/>
        <v>0</v>
      </c>
      <c r="DF161" s="8">
        <f t="shared" si="470"/>
        <v>0</v>
      </c>
      <c r="DG161" s="50">
        <f t="shared" si="471"/>
        <v>0</v>
      </c>
      <c r="DI161" s="44">
        <f t="shared" si="428"/>
        <v>0</v>
      </c>
      <c r="DJ161" s="201">
        <f t="shared" si="429"/>
        <v>0</v>
      </c>
      <c r="DK161" s="8">
        <f t="shared" si="472"/>
        <v>0</v>
      </c>
      <c r="DL161" s="50">
        <f t="shared" si="473"/>
        <v>0</v>
      </c>
      <c r="DN161" s="44">
        <f t="shared" si="430"/>
        <v>0</v>
      </c>
      <c r="DO161" s="201">
        <f t="shared" si="431"/>
        <v>0</v>
      </c>
      <c r="DP161" s="8">
        <f t="shared" si="474"/>
        <v>0</v>
      </c>
      <c r="DQ161" s="50">
        <f t="shared" si="475"/>
        <v>0</v>
      </c>
      <c r="DS161" s="51">
        <f t="shared" si="386"/>
        <v>0</v>
      </c>
      <c r="DT161" s="50">
        <f t="shared" si="477"/>
        <v>0</v>
      </c>
      <c r="DU161" s="51">
        <v>0</v>
      </c>
      <c r="DV161" s="50">
        <f t="shared" si="388"/>
        <v>0</v>
      </c>
      <c r="DW161" s="51">
        <f t="shared" si="479"/>
        <v>0</v>
      </c>
      <c r="DX161" s="53">
        <f t="shared" si="389"/>
        <v>0</v>
      </c>
      <c r="DY161" s="307">
        <f t="shared" si="476"/>
        <v>0</v>
      </c>
    </row>
    <row r="162" spans="1:129" ht="18" customHeight="1" x14ac:dyDescent="0.3">
      <c r="B162" s="54"/>
      <c r="C162" s="54"/>
      <c r="D162" s="239"/>
      <c r="E162" s="263"/>
      <c r="F162" s="274"/>
      <c r="G162" s="263"/>
      <c r="H162" s="56"/>
      <c r="I162" s="56"/>
      <c r="J162" s="265"/>
      <c r="K162" s="264"/>
      <c r="L162" s="57"/>
      <c r="M162" s="49"/>
      <c r="N162" s="214"/>
      <c r="O162" s="8">
        <f t="shared" si="432"/>
        <v>0</v>
      </c>
      <c r="P162" s="50">
        <f t="shared" si="433"/>
        <v>0</v>
      </c>
      <c r="R162" s="44">
        <f t="shared" si="390"/>
        <v>0</v>
      </c>
      <c r="S162" s="201">
        <f t="shared" si="391"/>
        <v>0</v>
      </c>
      <c r="T162" s="8">
        <f t="shared" si="434"/>
        <v>0</v>
      </c>
      <c r="U162" s="50">
        <f t="shared" si="435"/>
        <v>0</v>
      </c>
      <c r="W162" s="44">
        <f t="shared" si="392"/>
        <v>0</v>
      </c>
      <c r="X162" s="201">
        <f t="shared" si="393"/>
        <v>0</v>
      </c>
      <c r="Y162" s="8">
        <f t="shared" si="436"/>
        <v>0</v>
      </c>
      <c r="Z162" s="50">
        <f t="shared" si="437"/>
        <v>0</v>
      </c>
      <c r="AB162" s="44">
        <f t="shared" si="394"/>
        <v>0</v>
      </c>
      <c r="AC162" s="201">
        <f t="shared" si="395"/>
        <v>0</v>
      </c>
      <c r="AD162" s="8">
        <f t="shared" si="438"/>
        <v>0</v>
      </c>
      <c r="AE162" s="50">
        <f t="shared" si="439"/>
        <v>0</v>
      </c>
      <c r="AG162" s="44">
        <f t="shared" si="396"/>
        <v>0</v>
      </c>
      <c r="AH162" s="201">
        <f t="shared" si="397"/>
        <v>0</v>
      </c>
      <c r="AI162" s="8">
        <f t="shared" si="440"/>
        <v>0</v>
      </c>
      <c r="AJ162" s="50">
        <f t="shared" si="441"/>
        <v>0</v>
      </c>
      <c r="AL162" s="44">
        <f t="shared" si="398"/>
        <v>0</v>
      </c>
      <c r="AM162" s="201">
        <f t="shared" si="399"/>
        <v>0</v>
      </c>
      <c r="AN162" s="8">
        <f t="shared" si="442"/>
        <v>0</v>
      </c>
      <c r="AO162" s="50">
        <f t="shared" si="443"/>
        <v>0</v>
      </c>
      <c r="AQ162" s="44">
        <f t="shared" si="400"/>
        <v>0</v>
      </c>
      <c r="AR162" s="201">
        <f t="shared" si="401"/>
        <v>0</v>
      </c>
      <c r="AS162" s="8">
        <f t="shared" si="444"/>
        <v>0</v>
      </c>
      <c r="AT162" s="50">
        <f t="shared" si="445"/>
        <v>0</v>
      </c>
      <c r="AV162" s="44">
        <f t="shared" si="402"/>
        <v>0</v>
      </c>
      <c r="AW162" s="201">
        <f t="shared" si="403"/>
        <v>0</v>
      </c>
      <c r="AX162" s="8">
        <f t="shared" si="446"/>
        <v>0</v>
      </c>
      <c r="AY162" s="50">
        <f t="shared" si="447"/>
        <v>0</v>
      </c>
      <c r="BA162" s="44">
        <f t="shared" si="404"/>
        <v>0</v>
      </c>
      <c r="BB162" s="201">
        <f t="shared" si="405"/>
        <v>0</v>
      </c>
      <c r="BC162" s="8">
        <f t="shared" si="448"/>
        <v>0</v>
      </c>
      <c r="BD162" s="50">
        <f t="shared" si="449"/>
        <v>0</v>
      </c>
      <c r="BF162" s="44">
        <f t="shared" si="406"/>
        <v>0</v>
      </c>
      <c r="BG162" s="201">
        <f t="shared" si="407"/>
        <v>0</v>
      </c>
      <c r="BH162" s="8">
        <f t="shared" si="450"/>
        <v>0</v>
      </c>
      <c r="BI162" s="50">
        <f t="shared" si="451"/>
        <v>0</v>
      </c>
      <c r="BK162" s="44">
        <f t="shared" si="408"/>
        <v>0</v>
      </c>
      <c r="BL162" s="201">
        <f t="shared" si="409"/>
        <v>0</v>
      </c>
      <c r="BM162" s="8">
        <f t="shared" si="452"/>
        <v>0</v>
      </c>
      <c r="BN162" s="50">
        <f t="shared" si="453"/>
        <v>0</v>
      </c>
      <c r="BP162" s="44">
        <f t="shared" si="410"/>
        <v>0</v>
      </c>
      <c r="BQ162" s="201">
        <f t="shared" si="411"/>
        <v>0</v>
      </c>
      <c r="BR162" s="8">
        <f t="shared" si="454"/>
        <v>0</v>
      </c>
      <c r="BS162" s="50">
        <f t="shared" si="455"/>
        <v>0</v>
      </c>
      <c r="BU162" s="44">
        <f t="shared" si="412"/>
        <v>0</v>
      </c>
      <c r="BV162" s="201">
        <f t="shared" si="413"/>
        <v>0</v>
      </c>
      <c r="BW162" s="8">
        <f t="shared" si="456"/>
        <v>0</v>
      </c>
      <c r="BX162" s="50">
        <f t="shared" si="457"/>
        <v>0</v>
      </c>
      <c r="BZ162" s="44">
        <f t="shared" si="414"/>
        <v>0</v>
      </c>
      <c r="CA162" s="201">
        <f t="shared" si="415"/>
        <v>0</v>
      </c>
      <c r="CB162" s="8">
        <f t="shared" si="458"/>
        <v>0</v>
      </c>
      <c r="CC162" s="50">
        <f t="shared" si="459"/>
        <v>0</v>
      </c>
      <c r="CE162" s="44">
        <f t="shared" si="416"/>
        <v>0</v>
      </c>
      <c r="CF162" s="201">
        <f t="shared" si="417"/>
        <v>0</v>
      </c>
      <c r="CG162" s="8">
        <f t="shared" si="460"/>
        <v>0</v>
      </c>
      <c r="CH162" s="50">
        <f t="shared" si="461"/>
        <v>0</v>
      </c>
      <c r="CJ162" s="44">
        <f t="shared" si="418"/>
        <v>0</v>
      </c>
      <c r="CK162" s="201">
        <f t="shared" si="419"/>
        <v>0</v>
      </c>
      <c r="CL162" s="8">
        <f t="shared" si="462"/>
        <v>0</v>
      </c>
      <c r="CM162" s="50">
        <f t="shared" si="463"/>
        <v>0</v>
      </c>
      <c r="CO162" s="44">
        <f t="shared" si="420"/>
        <v>0</v>
      </c>
      <c r="CP162" s="201">
        <f t="shared" si="421"/>
        <v>0</v>
      </c>
      <c r="CQ162" s="8">
        <f t="shared" si="464"/>
        <v>0</v>
      </c>
      <c r="CR162" s="50">
        <f t="shared" si="465"/>
        <v>0</v>
      </c>
      <c r="CT162" s="44">
        <f t="shared" si="422"/>
        <v>0</v>
      </c>
      <c r="CU162" s="201">
        <f t="shared" si="423"/>
        <v>0</v>
      </c>
      <c r="CV162" s="8">
        <f t="shared" si="466"/>
        <v>0</v>
      </c>
      <c r="CW162" s="50">
        <f t="shared" si="467"/>
        <v>0</v>
      </c>
      <c r="CY162" s="44">
        <f t="shared" si="424"/>
        <v>0</v>
      </c>
      <c r="CZ162" s="201">
        <f t="shared" si="425"/>
        <v>0</v>
      </c>
      <c r="DA162" s="8">
        <f t="shared" si="468"/>
        <v>0</v>
      </c>
      <c r="DB162" s="50">
        <f t="shared" si="469"/>
        <v>0</v>
      </c>
      <c r="DD162" s="44">
        <f t="shared" si="426"/>
        <v>0</v>
      </c>
      <c r="DE162" s="201">
        <f t="shared" si="427"/>
        <v>0</v>
      </c>
      <c r="DF162" s="8">
        <f t="shared" si="470"/>
        <v>0</v>
      </c>
      <c r="DG162" s="50">
        <f t="shared" si="471"/>
        <v>0</v>
      </c>
      <c r="DI162" s="44">
        <f t="shared" si="428"/>
        <v>0</v>
      </c>
      <c r="DJ162" s="201">
        <f t="shared" si="429"/>
        <v>0</v>
      </c>
      <c r="DK162" s="8">
        <f t="shared" si="472"/>
        <v>0</v>
      </c>
      <c r="DL162" s="50">
        <f t="shared" si="473"/>
        <v>0</v>
      </c>
      <c r="DN162" s="44">
        <f t="shared" si="430"/>
        <v>0</v>
      </c>
      <c r="DO162" s="201">
        <f t="shared" si="431"/>
        <v>0</v>
      </c>
      <c r="DP162" s="8">
        <f t="shared" si="474"/>
        <v>0</v>
      </c>
      <c r="DQ162" s="50">
        <f t="shared" si="475"/>
        <v>0</v>
      </c>
      <c r="DS162" s="51">
        <f t="shared" si="386"/>
        <v>0</v>
      </c>
      <c r="DT162" s="50">
        <f t="shared" si="477"/>
        <v>0</v>
      </c>
      <c r="DU162" s="51">
        <v>0</v>
      </c>
      <c r="DV162" s="50">
        <f t="shared" si="388"/>
        <v>0</v>
      </c>
      <c r="DW162" s="51">
        <f t="shared" si="479"/>
        <v>0</v>
      </c>
      <c r="DX162" s="53">
        <f t="shared" si="389"/>
        <v>0</v>
      </c>
      <c r="DY162" s="307">
        <f t="shared" si="476"/>
        <v>0</v>
      </c>
    </row>
    <row r="163" spans="1:129" ht="18" customHeight="1" x14ac:dyDescent="0.3">
      <c r="B163" s="54"/>
      <c r="C163" s="54"/>
      <c r="D163" s="239"/>
      <c r="E163" s="263"/>
      <c r="F163" s="274"/>
      <c r="G163" s="263"/>
      <c r="H163" s="56"/>
      <c r="I163" s="56"/>
      <c r="J163" s="265"/>
      <c r="K163" s="264"/>
      <c r="L163" s="57"/>
      <c r="M163" s="49"/>
      <c r="N163" s="214"/>
      <c r="O163" s="8">
        <f t="shared" si="432"/>
        <v>0</v>
      </c>
      <c r="P163" s="50">
        <f t="shared" si="433"/>
        <v>0</v>
      </c>
      <c r="R163" s="44">
        <f t="shared" si="390"/>
        <v>0</v>
      </c>
      <c r="S163" s="201">
        <f t="shared" si="391"/>
        <v>0</v>
      </c>
      <c r="T163" s="8">
        <f t="shared" si="434"/>
        <v>0</v>
      </c>
      <c r="U163" s="50">
        <f t="shared" si="435"/>
        <v>0</v>
      </c>
      <c r="W163" s="44">
        <f t="shared" si="392"/>
        <v>0</v>
      </c>
      <c r="X163" s="201">
        <f t="shared" si="393"/>
        <v>0</v>
      </c>
      <c r="Y163" s="8">
        <f t="shared" si="436"/>
        <v>0</v>
      </c>
      <c r="Z163" s="50">
        <f t="shared" si="437"/>
        <v>0</v>
      </c>
      <c r="AB163" s="44">
        <f t="shared" si="394"/>
        <v>0</v>
      </c>
      <c r="AC163" s="201">
        <f t="shared" si="395"/>
        <v>0</v>
      </c>
      <c r="AD163" s="8">
        <f t="shared" si="438"/>
        <v>0</v>
      </c>
      <c r="AE163" s="50">
        <f t="shared" si="439"/>
        <v>0</v>
      </c>
      <c r="AG163" s="44">
        <f t="shared" si="396"/>
        <v>0</v>
      </c>
      <c r="AH163" s="201">
        <f t="shared" si="397"/>
        <v>0</v>
      </c>
      <c r="AI163" s="8">
        <f t="shared" si="440"/>
        <v>0</v>
      </c>
      <c r="AJ163" s="50">
        <f t="shared" si="441"/>
        <v>0</v>
      </c>
      <c r="AL163" s="44">
        <f t="shared" si="398"/>
        <v>0</v>
      </c>
      <c r="AM163" s="201">
        <f t="shared" si="399"/>
        <v>0</v>
      </c>
      <c r="AN163" s="8">
        <f t="shared" si="442"/>
        <v>0</v>
      </c>
      <c r="AO163" s="50">
        <f t="shared" si="443"/>
        <v>0</v>
      </c>
      <c r="AQ163" s="44">
        <f t="shared" si="400"/>
        <v>0</v>
      </c>
      <c r="AR163" s="201">
        <f t="shared" si="401"/>
        <v>0</v>
      </c>
      <c r="AS163" s="8">
        <f t="shared" si="444"/>
        <v>0</v>
      </c>
      <c r="AT163" s="50">
        <f t="shared" si="445"/>
        <v>0</v>
      </c>
      <c r="AV163" s="44">
        <f t="shared" si="402"/>
        <v>0</v>
      </c>
      <c r="AW163" s="201">
        <f t="shared" si="403"/>
        <v>0</v>
      </c>
      <c r="AX163" s="8">
        <f t="shared" si="446"/>
        <v>0</v>
      </c>
      <c r="AY163" s="50">
        <f t="shared" si="447"/>
        <v>0</v>
      </c>
      <c r="BA163" s="44">
        <f t="shared" si="404"/>
        <v>0</v>
      </c>
      <c r="BB163" s="201">
        <f t="shared" si="405"/>
        <v>0</v>
      </c>
      <c r="BC163" s="8">
        <f t="shared" si="448"/>
        <v>0</v>
      </c>
      <c r="BD163" s="50">
        <f t="shared" si="449"/>
        <v>0</v>
      </c>
      <c r="BF163" s="44">
        <f t="shared" si="406"/>
        <v>0</v>
      </c>
      <c r="BG163" s="201">
        <f t="shared" si="407"/>
        <v>0</v>
      </c>
      <c r="BH163" s="8">
        <f t="shared" si="450"/>
        <v>0</v>
      </c>
      <c r="BI163" s="50">
        <f t="shared" si="451"/>
        <v>0</v>
      </c>
      <c r="BK163" s="44">
        <f t="shared" si="408"/>
        <v>0</v>
      </c>
      <c r="BL163" s="201">
        <f t="shared" si="409"/>
        <v>0</v>
      </c>
      <c r="BM163" s="8">
        <f t="shared" si="452"/>
        <v>0</v>
      </c>
      <c r="BN163" s="50">
        <f t="shared" si="453"/>
        <v>0</v>
      </c>
      <c r="BP163" s="44">
        <f t="shared" si="410"/>
        <v>0</v>
      </c>
      <c r="BQ163" s="201">
        <f t="shared" si="411"/>
        <v>0</v>
      </c>
      <c r="BR163" s="8">
        <f t="shared" si="454"/>
        <v>0</v>
      </c>
      <c r="BS163" s="50">
        <f t="shared" si="455"/>
        <v>0</v>
      </c>
      <c r="BU163" s="44">
        <f t="shared" si="412"/>
        <v>0</v>
      </c>
      <c r="BV163" s="201">
        <f t="shared" si="413"/>
        <v>0</v>
      </c>
      <c r="BW163" s="8">
        <f t="shared" si="456"/>
        <v>0</v>
      </c>
      <c r="BX163" s="50">
        <f t="shared" si="457"/>
        <v>0</v>
      </c>
      <c r="BZ163" s="44">
        <f t="shared" si="414"/>
        <v>0</v>
      </c>
      <c r="CA163" s="201">
        <f t="shared" si="415"/>
        <v>0</v>
      </c>
      <c r="CB163" s="8">
        <f t="shared" si="458"/>
        <v>0</v>
      </c>
      <c r="CC163" s="50">
        <f t="shared" si="459"/>
        <v>0</v>
      </c>
      <c r="CE163" s="44">
        <f t="shared" si="416"/>
        <v>0</v>
      </c>
      <c r="CF163" s="201">
        <f t="shared" si="417"/>
        <v>0</v>
      </c>
      <c r="CG163" s="8">
        <f t="shared" si="460"/>
        <v>0</v>
      </c>
      <c r="CH163" s="50">
        <f t="shared" si="461"/>
        <v>0</v>
      </c>
      <c r="CJ163" s="44">
        <f t="shared" si="418"/>
        <v>0</v>
      </c>
      <c r="CK163" s="201">
        <f t="shared" si="419"/>
        <v>0</v>
      </c>
      <c r="CL163" s="8">
        <f t="shared" si="462"/>
        <v>0</v>
      </c>
      <c r="CM163" s="50">
        <f t="shared" si="463"/>
        <v>0</v>
      </c>
      <c r="CO163" s="44">
        <f t="shared" si="420"/>
        <v>0</v>
      </c>
      <c r="CP163" s="201">
        <f t="shared" si="421"/>
        <v>0</v>
      </c>
      <c r="CQ163" s="8">
        <f t="shared" si="464"/>
        <v>0</v>
      </c>
      <c r="CR163" s="50">
        <f t="shared" si="465"/>
        <v>0</v>
      </c>
      <c r="CT163" s="44">
        <f t="shared" si="422"/>
        <v>0</v>
      </c>
      <c r="CU163" s="201">
        <f t="shared" si="423"/>
        <v>0</v>
      </c>
      <c r="CV163" s="8">
        <f t="shared" si="466"/>
        <v>0</v>
      </c>
      <c r="CW163" s="50">
        <f t="shared" si="467"/>
        <v>0</v>
      </c>
      <c r="CY163" s="44">
        <f t="shared" si="424"/>
        <v>0</v>
      </c>
      <c r="CZ163" s="201">
        <f t="shared" si="425"/>
        <v>0</v>
      </c>
      <c r="DA163" s="8">
        <f t="shared" si="468"/>
        <v>0</v>
      </c>
      <c r="DB163" s="50">
        <f t="shared" si="469"/>
        <v>0</v>
      </c>
      <c r="DD163" s="44">
        <f t="shared" si="426"/>
        <v>0</v>
      </c>
      <c r="DE163" s="201">
        <f t="shared" si="427"/>
        <v>0</v>
      </c>
      <c r="DF163" s="8">
        <f t="shared" si="470"/>
        <v>0</v>
      </c>
      <c r="DG163" s="50">
        <f t="shared" si="471"/>
        <v>0</v>
      </c>
      <c r="DI163" s="44">
        <f t="shared" si="428"/>
        <v>0</v>
      </c>
      <c r="DJ163" s="201">
        <f t="shared" si="429"/>
        <v>0</v>
      </c>
      <c r="DK163" s="8">
        <f t="shared" si="472"/>
        <v>0</v>
      </c>
      <c r="DL163" s="50">
        <f t="shared" si="473"/>
        <v>0</v>
      </c>
      <c r="DN163" s="44">
        <f t="shared" si="430"/>
        <v>0</v>
      </c>
      <c r="DO163" s="201">
        <f t="shared" si="431"/>
        <v>0</v>
      </c>
      <c r="DP163" s="8">
        <f t="shared" si="474"/>
        <v>0</v>
      </c>
      <c r="DQ163" s="50">
        <f t="shared" si="475"/>
        <v>0</v>
      </c>
      <c r="DS163" s="51">
        <f t="shared" si="386"/>
        <v>0</v>
      </c>
      <c r="DT163" s="50">
        <f t="shared" si="477"/>
        <v>0</v>
      </c>
      <c r="DU163" s="51">
        <v>0</v>
      </c>
      <c r="DV163" s="50">
        <f t="shared" si="388"/>
        <v>0</v>
      </c>
      <c r="DW163" s="51">
        <f t="shared" si="479"/>
        <v>0</v>
      </c>
      <c r="DX163" s="53">
        <f t="shared" si="389"/>
        <v>0</v>
      </c>
      <c r="DY163" s="307">
        <f t="shared" si="476"/>
        <v>0</v>
      </c>
    </row>
    <row r="164" spans="1:129" ht="18" customHeight="1" x14ac:dyDescent="0.3">
      <c r="B164" s="54"/>
      <c r="C164" s="54"/>
      <c r="D164" s="239"/>
      <c r="E164" s="263"/>
      <c r="F164" s="274"/>
      <c r="G164" s="263"/>
      <c r="H164" s="56"/>
      <c r="I164" s="56"/>
      <c r="J164" s="265"/>
      <c r="K164" s="264"/>
      <c r="L164" s="57"/>
      <c r="M164" s="49"/>
      <c r="N164" s="214"/>
      <c r="O164" s="8">
        <f t="shared" si="432"/>
        <v>0</v>
      </c>
      <c r="P164" s="50">
        <f t="shared" si="433"/>
        <v>0</v>
      </c>
      <c r="R164" s="44">
        <f t="shared" si="390"/>
        <v>0</v>
      </c>
      <c r="S164" s="201">
        <f t="shared" si="391"/>
        <v>0</v>
      </c>
      <c r="T164" s="8">
        <f t="shared" si="434"/>
        <v>0</v>
      </c>
      <c r="U164" s="50">
        <f t="shared" si="435"/>
        <v>0</v>
      </c>
      <c r="W164" s="44">
        <f t="shared" si="392"/>
        <v>0</v>
      </c>
      <c r="X164" s="201">
        <f t="shared" si="393"/>
        <v>0</v>
      </c>
      <c r="Y164" s="8">
        <f t="shared" si="436"/>
        <v>0</v>
      </c>
      <c r="Z164" s="50">
        <f t="shared" si="437"/>
        <v>0</v>
      </c>
      <c r="AB164" s="44">
        <f t="shared" si="394"/>
        <v>0</v>
      </c>
      <c r="AC164" s="201">
        <f t="shared" si="395"/>
        <v>0</v>
      </c>
      <c r="AD164" s="8">
        <f t="shared" si="438"/>
        <v>0</v>
      </c>
      <c r="AE164" s="50">
        <f t="shared" si="439"/>
        <v>0</v>
      </c>
      <c r="AG164" s="44">
        <f t="shared" si="396"/>
        <v>0</v>
      </c>
      <c r="AH164" s="201">
        <f t="shared" si="397"/>
        <v>0</v>
      </c>
      <c r="AI164" s="8">
        <f t="shared" si="440"/>
        <v>0</v>
      </c>
      <c r="AJ164" s="50">
        <f t="shared" si="441"/>
        <v>0</v>
      </c>
      <c r="AL164" s="44">
        <f t="shared" si="398"/>
        <v>0</v>
      </c>
      <c r="AM164" s="201">
        <f t="shared" si="399"/>
        <v>0</v>
      </c>
      <c r="AN164" s="8">
        <f t="shared" si="442"/>
        <v>0</v>
      </c>
      <c r="AO164" s="50">
        <f t="shared" si="443"/>
        <v>0</v>
      </c>
      <c r="AQ164" s="44">
        <f t="shared" si="400"/>
        <v>0</v>
      </c>
      <c r="AR164" s="201">
        <f t="shared" si="401"/>
        <v>0</v>
      </c>
      <c r="AS164" s="8">
        <f t="shared" si="444"/>
        <v>0</v>
      </c>
      <c r="AT164" s="50">
        <f t="shared" si="445"/>
        <v>0</v>
      </c>
      <c r="AV164" s="44">
        <f t="shared" si="402"/>
        <v>0</v>
      </c>
      <c r="AW164" s="201">
        <f t="shared" si="403"/>
        <v>0</v>
      </c>
      <c r="AX164" s="8">
        <f t="shared" si="446"/>
        <v>0</v>
      </c>
      <c r="AY164" s="50">
        <f t="shared" si="447"/>
        <v>0</v>
      </c>
      <c r="BA164" s="44">
        <f t="shared" si="404"/>
        <v>0</v>
      </c>
      <c r="BB164" s="201">
        <f t="shared" si="405"/>
        <v>0</v>
      </c>
      <c r="BC164" s="8">
        <f t="shared" si="448"/>
        <v>0</v>
      </c>
      <c r="BD164" s="50">
        <f t="shared" si="449"/>
        <v>0</v>
      </c>
      <c r="BF164" s="44">
        <f t="shared" si="406"/>
        <v>0</v>
      </c>
      <c r="BG164" s="201">
        <f t="shared" si="407"/>
        <v>0</v>
      </c>
      <c r="BH164" s="8">
        <f t="shared" si="450"/>
        <v>0</v>
      </c>
      <c r="BI164" s="50">
        <f t="shared" si="451"/>
        <v>0</v>
      </c>
      <c r="BK164" s="44">
        <f t="shared" si="408"/>
        <v>0</v>
      </c>
      <c r="BL164" s="201">
        <f t="shared" si="409"/>
        <v>0</v>
      </c>
      <c r="BM164" s="8">
        <f t="shared" si="452"/>
        <v>0</v>
      </c>
      <c r="BN164" s="50">
        <f t="shared" si="453"/>
        <v>0</v>
      </c>
      <c r="BP164" s="44">
        <f t="shared" si="410"/>
        <v>0</v>
      </c>
      <c r="BQ164" s="201">
        <f t="shared" si="411"/>
        <v>0</v>
      </c>
      <c r="BR164" s="8">
        <f t="shared" si="454"/>
        <v>0</v>
      </c>
      <c r="BS164" s="50">
        <f t="shared" si="455"/>
        <v>0</v>
      </c>
      <c r="BU164" s="44">
        <f t="shared" si="412"/>
        <v>0</v>
      </c>
      <c r="BV164" s="201">
        <f t="shared" si="413"/>
        <v>0</v>
      </c>
      <c r="BW164" s="8">
        <f t="shared" si="456"/>
        <v>0</v>
      </c>
      <c r="BX164" s="50">
        <f t="shared" si="457"/>
        <v>0</v>
      </c>
      <c r="BZ164" s="44">
        <f t="shared" si="414"/>
        <v>0</v>
      </c>
      <c r="CA164" s="201">
        <f t="shared" si="415"/>
        <v>0</v>
      </c>
      <c r="CB164" s="8">
        <f t="shared" si="458"/>
        <v>0</v>
      </c>
      <c r="CC164" s="50">
        <f t="shared" si="459"/>
        <v>0</v>
      </c>
      <c r="CE164" s="44">
        <f t="shared" si="416"/>
        <v>0</v>
      </c>
      <c r="CF164" s="201">
        <f t="shared" si="417"/>
        <v>0</v>
      </c>
      <c r="CG164" s="8">
        <f t="shared" si="460"/>
        <v>0</v>
      </c>
      <c r="CH164" s="50">
        <f t="shared" si="461"/>
        <v>0</v>
      </c>
      <c r="CJ164" s="44">
        <f t="shared" si="418"/>
        <v>0</v>
      </c>
      <c r="CK164" s="201">
        <f t="shared" si="419"/>
        <v>0</v>
      </c>
      <c r="CL164" s="8">
        <f t="shared" si="462"/>
        <v>0</v>
      </c>
      <c r="CM164" s="50">
        <f t="shared" si="463"/>
        <v>0</v>
      </c>
      <c r="CO164" s="44">
        <f t="shared" si="420"/>
        <v>0</v>
      </c>
      <c r="CP164" s="201">
        <f t="shared" si="421"/>
        <v>0</v>
      </c>
      <c r="CQ164" s="8">
        <f t="shared" si="464"/>
        <v>0</v>
      </c>
      <c r="CR164" s="50">
        <f t="shared" si="465"/>
        <v>0</v>
      </c>
      <c r="CT164" s="44">
        <f t="shared" si="422"/>
        <v>0</v>
      </c>
      <c r="CU164" s="201">
        <f t="shared" si="423"/>
        <v>0</v>
      </c>
      <c r="CV164" s="8">
        <f t="shared" si="466"/>
        <v>0</v>
      </c>
      <c r="CW164" s="50">
        <f t="shared" si="467"/>
        <v>0</v>
      </c>
      <c r="CY164" s="44">
        <f t="shared" si="424"/>
        <v>0</v>
      </c>
      <c r="CZ164" s="201">
        <f t="shared" si="425"/>
        <v>0</v>
      </c>
      <c r="DA164" s="8">
        <f t="shared" si="468"/>
        <v>0</v>
      </c>
      <c r="DB164" s="50">
        <f t="shared" si="469"/>
        <v>0</v>
      </c>
      <c r="DD164" s="44">
        <f t="shared" si="426"/>
        <v>0</v>
      </c>
      <c r="DE164" s="201">
        <f t="shared" si="427"/>
        <v>0</v>
      </c>
      <c r="DF164" s="8">
        <f t="shared" si="470"/>
        <v>0</v>
      </c>
      <c r="DG164" s="50">
        <f t="shared" si="471"/>
        <v>0</v>
      </c>
      <c r="DI164" s="44">
        <f t="shared" si="428"/>
        <v>0</v>
      </c>
      <c r="DJ164" s="201">
        <f t="shared" si="429"/>
        <v>0</v>
      </c>
      <c r="DK164" s="8">
        <f t="shared" si="472"/>
        <v>0</v>
      </c>
      <c r="DL164" s="50">
        <f t="shared" si="473"/>
        <v>0</v>
      </c>
      <c r="DN164" s="44">
        <f t="shared" si="430"/>
        <v>0</v>
      </c>
      <c r="DO164" s="201">
        <f t="shared" si="431"/>
        <v>0</v>
      </c>
      <c r="DP164" s="8">
        <f t="shared" si="474"/>
        <v>0</v>
      </c>
      <c r="DQ164" s="50">
        <f t="shared" si="475"/>
        <v>0</v>
      </c>
      <c r="DS164" s="51">
        <f t="shared" si="386"/>
        <v>0</v>
      </c>
      <c r="DT164" s="50">
        <f t="shared" si="477"/>
        <v>0</v>
      </c>
      <c r="DU164" s="51">
        <v>0</v>
      </c>
      <c r="DV164" s="50">
        <f t="shared" si="388"/>
        <v>0</v>
      </c>
      <c r="DW164" s="51">
        <f t="shared" si="479"/>
        <v>0</v>
      </c>
      <c r="DX164" s="53">
        <f t="shared" si="389"/>
        <v>0</v>
      </c>
      <c r="DY164" s="307">
        <f t="shared" si="476"/>
        <v>0</v>
      </c>
    </row>
    <row r="165" spans="1:129" ht="18" customHeight="1" x14ac:dyDescent="0.3">
      <c r="B165" s="54"/>
      <c r="C165" s="54"/>
      <c r="D165" s="239"/>
      <c r="E165" s="263"/>
      <c r="F165" s="274"/>
      <c r="G165" s="263"/>
      <c r="H165" s="56"/>
      <c r="I165" s="56"/>
      <c r="J165" s="265"/>
      <c r="K165" s="264"/>
      <c r="L165" s="57"/>
      <c r="M165" s="49"/>
      <c r="N165" s="214"/>
      <c r="O165" s="8">
        <f t="shared" si="432"/>
        <v>0</v>
      </c>
      <c r="P165" s="50">
        <f t="shared" si="433"/>
        <v>0</v>
      </c>
      <c r="R165" s="44">
        <f t="shared" si="390"/>
        <v>0</v>
      </c>
      <c r="S165" s="201">
        <f t="shared" si="391"/>
        <v>0</v>
      </c>
      <c r="T165" s="8">
        <f t="shared" si="434"/>
        <v>0</v>
      </c>
      <c r="U165" s="50">
        <f t="shared" si="435"/>
        <v>0</v>
      </c>
      <c r="W165" s="44">
        <f t="shared" si="392"/>
        <v>0</v>
      </c>
      <c r="X165" s="201">
        <f t="shared" si="393"/>
        <v>0</v>
      </c>
      <c r="Y165" s="8">
        <f t="shared" si="436"/>
        <v>0</v>
      </c>
      <c r="Z165" s="50">
        <f t="shared" si="437"/>
        <v>0</v>
      </c>
      <c r="AB165" s="44">
        <f t="shared" si="394"/>
        <v>0</v>
      </c>
      <c r="AC165" s="201">
        <f t="shared" si="395"/>
        <v>0</v>
      </c>
      <c r="AD165" s="8">
        <f t="shared" si="438"/>
        <v>0</v>
      </c>
      <c r="AE165" s="50">
        <f t="shared" si="439"/>
        <v>0</v>
      </c>
      <c r="AG165" s="44">
        <f t="shared" si="396"/>
        <v>0</v>
      </c>
      <c r="AH165" s="201">
        <f t="shared" si="397"/>
        <v>0</v>
      </c>
      <c r="AI165" s="8">
        <f t="shared" si="440"/>
        <v>0</v>
      </c>
      <c r="AJ165" s="50">
        <f t="shared" si="441"/>
        <v>0</v>
      </c>
      <c r="AL165" s="44">
        <f t="shared" si="398"/>
        <v>0</v>
      </c>
      <c r="AM165" s="201">
        <f t="shared" si="399"/>
        <v>0</v>
      </c>
      <c r="AN165" s="8">
        <f t="shared" si="442"/>
        <v>0</v>
      </c>
      <c r="AO165" s="50">
        <f t="shared" si="443"/>
        <v>0</v>
      </c>
      <c r="AQ165" s="44">
        <f t="shared" si="400"/>
        <v>0</v>
      </c>
      <c r="AR165" s="201">
        <f t="shared" si="401"/>
        <v>0</v>
      </c>
      <c r="AS165" s="8">
        <f t="shared" si="444"/>
        <v>0</v>
      </c>
      <c r="AT165" s="50">
        <f t="shared" si="445"/>
        <v>0</v>
      </c>
      <c r="AV165" s="44">
        <f t="shared" si="402"/>
        <v>0</v>
      </c>
      <c r="AW165" s="201">
        <f t="shared" si="403"/>
        <v>0</v>
      </c>
      <c r="AX165" s="8">
        <f t="shared" si="446"/>
        <v>0</v>
      </c>
      <c r="AY165" s="50">
        <f t="shared" si="447"/>
        <v>0</v>
      </c>
      <c r="BA165" s="44">
        <f t="shared" si="404"/>
        <v>0</v>
      </c>
      <c r="BB165" s="201">
        <f t="shared" si="405"/>
        <v>0</v>
      </c>
      <c r="BC165" s="8">
        <f t="shared" si="448"/>
        <v>0</v>
      </c>
      <c r="BD165" s="50">
        <f t="shared" si="449"/>
        <v>0</v>
      </c>
      <c r="BF165" s="44">
        <f t="shared" si="406"/>
        <v>0</v>
      </c>
      <c r="BG165" s="201">
        <f t="shared" si="407"/>
        <v>0</v>
      </c>
      <c r="BH165" s="8">
        <f t="shared" si="450"/>
        <v>0</v>
      </c>
      <c r="BI165" s="50">
        <f t="shared" si="451"/>
        <v>0</v>
      </c>
      <c r="BK165" s="44">
        <f t="shared" si="408"/>
        <v>0</v>
      </c>
      <c r="BL165" s="201">
        <f t="shared" si="409"/>
        <v>0</v>
      </c>
      <c r="BM165" s="8">
        <f t="shared" si="452"/>
        <v>0</v>
      </c>
      <c r="BN165" s="50">
        <f t="shared" si="453"/>
        <v>0</v>
      </c>
      <c r="BP165" s="44">
        <f t="shared" si="410"/>
        <v>0</v>
      </c>
      <c r="BQ165" s="201">
        <f t="shared" si="411"/>
        <v>0</v>
      </c>
      <c r="BR165" s="8">
        <f t="shared" si="454"/>
        <v>0</v>
      </c>
      <c r="BS165" s="50">
        <f t="shared" si="455"/>
        <v>0</v>
      </c>
      <c r="BU165" s="44">
        <f t="shared" si="412"/>
        <v>0</v>
      </c>
      <c r="BV165" s="201">
        <f t="shared" si="413"/>
        <v>0</v>
      </c>
      <c r="BW165" s="8">
        <f t="shared" si="456"/>
        <v>0</v>
      </c>
      <c r="BX165" s="50">
        <f t="shared" si="457"/>
        <v>0</v>
      </c>
      <c r="BZ165" s="44">
        <f t="shared" si="414"/>
        <v>0</v>
      </c>
      <c r="CA165" s="201">
        <f t="shared" si="415"/>
        <v>0</v>
      </c>
      <c r="CB165" s="8">
        <f t="shared" si="458"/>
        <v>0</v>
      </c>
      <c r="CC165" s="50">
        <f t="shared" si="459"/>
        <v>0</v>
      </c>
      <c r="CE165" s="44">
        <f t="shared" si="416"/>
        <v>0</v>
      </c>
      <c r="CF165" s="201">
        <f t="shared" si="417"/>
        <v>0</v>
      </c>
      <c r="CG165" s="8">
        <f t="shared" si="460"/>
        <v>0</v>
      </c>
      <c r="CH165" s="50">
        <f t="shared" si="461"/>
        <v>0</v>
      </c>
      <c r="CJ165" s="44">
        <f t="shared" si="418"/>
        <v>0</v>
      </c>
      <c r="CK165" s="201">
        <f t="shared" si="419"/>
        <v>0</v>
      </c>
      <c r="CL165" s="8">
        <f t="shared" si="462"/>
        <v>0</v>
      </c>
      <c r="CM165" s="50">
        <f t="shared" si="463"/>
        <v>0</v>
      </c>
      <c r="CO165" s="44">
        <f t="shared" si="420"/>
        <v>0</v>
      </c>
      <c r="CP165" s="201">
        <f t="shared" si="421"/>
        <v>0</v>
      </c>
      <c r="CQ165" s="8">
        <f t="shared" si="464"/>
        <v>0</v>
      </c>
      <c r="CR165" s="50">
        <f t="shared" si="465"/>
        <v>0</v>
      </c>
      <c r="CT165" s="44">
        <f t="shared" si="422"/>
        <v>0</v>
      </c>
      <c r="CU165" s="201">
        <f t="shared" si="423"/>
        <v>0</v>
      </c>
      <c r="CV165" s="8">
        <f t="shared" si="466"/>
        <v>0</v>
      </c>
      <c r="CW165" s="50">
        <f t="shared" si="467"/>
        <v>0</v>
      </c>
      <c r="CY165" s="44">
        <f t="shared" si="424"/>
        <v>0</v>
      </c>
      <c r="CZ165" s="201">
        <f t="shared" si="425"/>
        <v>0</v>
      </c>
      <c r="DA165" s="8">
        <f t="shared" si="468"/>
        <v>0</v>
      </c>
      <c r="DB165" s="50">
        <f t="shared" si="469"/>
        <v>0</v>
      </c>
      <c r="DD165" s="44">
        <f t="shared" si="426"/>
        <v>0</v>
      </c>
      <c r="DE165" s="201">
        <f t="shared" si="427"/>
        <v>0</v>
      </c>
      <c r="DF165" s="8">
        <f t="shared" si="470"/>
        <v>0</v>
      </c>
      <c r="DG165" s="50">
        <f t="shared" si="471"/>
        <v>0</v>
      </c>
      <c r="DI165" s="44">
        <f t="shared" si="428"/>
        <v>0</v>
      </c>
      <c r="DJ165" s="201">
        <f t="shared" si="429"/>
        <v>0</v>
      </c>
      <c r="DK165" s="8">
        <f t="shared" si="472"/>
        <v>0</v>
      </c>
      <c r="DL165" s="50">
        <f t="shared" si="473"/>
        <v>0</v>
      </c>
      <c r="DN165" s="44">
        <f t="shared" si="430"/>
        <v>0</v>
      </c>
      <c r="DO165" s="201">
        <f t="shared" si="431"/>
        <v>0</v>
      </c>
      <c r="DP165" s="8">
        <f t="shared" si="474"/>
        <v>0</v>
      </c>
      <c r="DQ165" s="50">
        <f t="shared" si="475"/>
        <v>0</v>
      </c>
      <c r="DS165" s="51">
        <f t="shared" si="386"/>
        <v>0</v>
      </c>
      <c r="DT165" s="50">
        <f t="shared" si="477"/>
        <v>0</v>
      </c>
      <c r="DU165" s="51">
        <v>0</v>
      </c>
      <c r="DV165" s="50">
        <f t="shared" si="388"/>
        <v>0</v>
      </c>
      <c r="DW165" s="51">
        <f t="shared" si="479"/>
        <v>0</v>
      </c>
      <c r="DX165" s="53">
        <f t="shared" si="389"/>
        <v>0</v>
      </c>
      <c r="DY165" s="307">
        <f t="shared" si="476"/>
        <v>0</v>
      </c>
    </row>
    <row r="166" spans="1:129" ht="18" customHeight="1" x14ac:dyDescent="0.3">
      <c r="B166" s="54"/>
      <c r="C166" s="54"/>
      <c r="D166" s="239"/>
      <c r="E166" s="263"/>
      <c r="F166" s="274"/>
      <c r="G166" s="263"/>
      <c r="H166" s="56"/>
      <c r="I166" s="56"/>
      <c r="J166" s="265"/>
      <c r="K166" s="264"/>
      <c r="L166" s="57"/>
      <c r="M166" s="49"/>
      <c r="N166" s="214"/>
      <c r="O166" s="8">
        <f t="shared" si="432"/>
        <v>0</v>
      </c>
      <c r="P166" s="50">
        <f t="shared" si="433"/>
        <v>0</v>
      </c>
      <c r="R166" s="44">
        <f t="shared" si="390"/>
        <v>0</v>
      </c>
      <c r="S166" s="201">
        <f t="shared" si="391"/>
        <v>0</v>
      </c>
      <c r="T166" s="8">
        <f t="shared" si="434"/>
        <v>0</v>
      </c>
      <c r="U166" s="50">
        <f t="shared" si="435"/>
        <v>0</v>
      </c>
      <c r="W166" s="44">
        <f t="shared" si="392"/>
        <v>0</v>
      </c>
      <c r="X166" s="201">
        <f t="shared" si="393"/>
        <v>0</v>
      </c>
      <c r="Y166" s="8">
        <f t="shared" si="436"/>
        <v>0</v>
      </c>
      <c r="Z166" s="50">
        <f t="shared" si="437"/>
        <v>0</v>
      </c>
      <c r="AB166" s="44">
        <f t="shared" si="394"/>
        <v>0</v>
      </c>
      <c r="AC166" s="201">
        <f t="shared" si="395"/>
        <v>0</v>
      </c>
      <c r="AD166" s="8">
        <f t="shared" si="438"/>
        <v>0</v>
      </c>
      <c r="AE166" s="50">
        <f t="shared" si="439"/>
        <v>0</v>
      </c>
      <c r="AG166" s="44">
        <f t="shared" si="396"/>
        <v>0</v>
      </c>
      <c r="AH166" s="201">
        <f t="shared" si="397"/>
        <v>0</v>
      </c>
      <c r="AI166" s="8">
        <f t="shared" si="440"/>
        <v>0</v>
      </c>
      <c r="AJ166" s="50">
        <f t="shared" si="441"/>
        <v>0</v>
      </c>
      <c r="AL166" s="44">
        <f t="shared" si="398"/>
        <v>0</v>
      </c>
      <c r="AM166" s="201">
        <f t="shared" si="399"/>
        <v>0</v>
      </c>
      <c r="AN166" s="8">
        <f t="shared" si="442"/>
        <v>0</v>
      </c>
      <c r="AO166" s="50">
        <f t="shared" si="443"/>
        <v>0</v>
      </c>
      <c r="AQ166" s="44">
        <f t="shared" si="400"/>
        <v>0</v>
      </c>
      <c r="AR166" s="201">
        <f t="shared" si="401"/>
        <v>0</v>
      </c>
      <c r="AS166" s="8">
        <f t="shared" si="444"/>
        <v>0</v>
      </c>
      <c r="AT166" s="50">
        <f t="shared" si="445"/>
        <v>0</v>
      </c>
      <c r="AV166" s="44">
        <f t="shared" si="402"/>
        <v>0</v>
      </c>
      <c r="AW166" s="201">
        <f t="shared" si="403"/>
        <v>0</v>
      </c>
      <c r="AX166" s="8">
        <f t="shared" si="446"/>
        <v>0</v>
      </c>
      <c r="AY166" s="50">
        <f t="shared" si="447"/>
        <v>0</v>
      </c>
      <c r="BA166" s="44">
        <f t="shared" si="404"/>
        <v>0</v>
      </c>
      <c r="BB166" s="201">
        <f t="shared" si="405"/>
        <v>0</v>
      </c>
      <c r="BC166" s="8">
        <f t="shared" si="448"/>
        <v>0</v>
      </c>
      <c r="BD166" s="50">
        <f t="shared" si="449"/>
        <v>0</v>
      </c>
      <c r="BF166" s="44">
        <f t="shared" si="406"/>
        <v>0</v>
      </c>
      <c r="BG166" s="201">
        <f t="shared" si="407"/>
        <v>0</v>
      </c>
      <c r="BH166" s="8">
        <f t="shared" si="450"/>
        <v>0</v>
      </c>
      <c r="BI166" s="50">
        <f t="shared" si="451"/>
        <v>0</v>
      </c>
      <c r="BK166" s="44">
        <f t="shared" si="408"/>
        <v>0</v>
      </c>
      <c r="BL166" s="201">
        <f t="shared" si="409"/>
        <v>0</v>
      </c>
      <c r="BM166" s="8">
        <f t="shared" si="452"/>
        <v>0</v>
      </c>
      <c r="BN166" s="50">
        <f t="shared" si="453"/>
        <v>0</v>
      </c>
      <c r="BP166" s="44">
        <f t="shared" si="410"/>
        <v>0</v>
      </c>
      <c r="BQ166" s="201">
        <f t="shared" si="411"/>
        <v>0</v>
      </c>
      <c r="BR166" s="8">
        <f t="shared" si="454"/>
        <v>0</v>
      </c>
      <c r="BS166" s="50">
        <f t="shared" si="455"/>
        <v>0</v>
      </c>
      <c r="BU166" s="44">
        <f t="shared" si="412"/>
        <v>0</v>
      </c>
      <c r="BV166" s="201">
        <f t="shared" si="413"/>
        <v>0</v>
      </c>
      <c r="BW166" s="8">
        <f t="shared" si="456"/>
        <v>0</v>
      </c>
      <c r="BX166" s="50">
        <f t="shared" si="457"/>
        <v>0</v>
      </c>
      <c r="BZ166" s="44">
        <f t="shared" si="414"/>
        <v>0</v>
      </c>
      <c r="CA166" s="201">
        <f t="shared" si="415"/>
        <v>0</v>
      </c>
      <c r="CB166" s="8">
        <f t="shared" si="458"/>
        <v>0</v>
      </c>
      <c r="CC166" s="50">
        <f t="shared" si="459"/>
        <v>0</v>
      </c>
      <c r="CE166" s="44">
        <f t="shared" si="416"/>
        <v>0</v>
      </c>
      <c r="CF166" s="201">
        <f t="shared" si="417"/>
        <v>0</v>
      </c>
      <c r="CG166" s="8">
        <f t="shared" si="460"/>
        <v>0</v>
      </c>
      <c r="CH166" s="50">
        <f t="shared" si="461"/>
        <v>0</v>
      </c>
      <c r="CJ166" s="44">
        <f t="shared" si="418"/>
        <v>0</v>
      </c>
      <c r="CK166" s="201">
        <f t="shared" si="419"/>
        <v>0</v>
      </c>
      <c r="CL166" s="8">
        <f t="shared" si="462"/>
        <v>0</v>
      </c>
      <c r="CM166" s="50">
        <f t="shared" si="463"/>
        <v>0</v>
      </c>
      <c r="CO166" s="44">
        <f t="shared" si="420"/>
        <v>0</v>
      </c>
      <c r="CP166" s="201">
        <f t="shared" si="421"/>
        <v>0</v>
      </c>
      <c r="CQ166" s="8">
        <f t="shared" si="464"/>
        <v>0</v>
      </c>
      <c r="CR166" s="50">
        <f t="shared" si="465"/>
        <v>0</v>
      </c>
      <c r="CT166" s="44">
        <f t="shared" si="422"/>
        <v>0</v>
      </c>
      <c r="CU166" s="201">
        <f t="shared" si="423"/>
        <v>0</v>
      </c>
      <c r="CV166" s="8">
        <f t="shared" si="466"/>
        <v>0</v>
      </c>
      <c r="CW166" s="50">
        <f t="shared" si="467"/>
        <v>0</v>
      </c>
      <c r="CY166" s="44">
        <f t="shared" si="424"/>
        <v>0</v>
      </c>
      <c r="CZ166" s="201">
        <f t="shared" si="425"/>
        <v>0</v>
      </c>
      <c r="DA166" s="8">
        <f t="shared" si="468"/>
        <v>0</v>
      </c>
      <c r="DB166" s="50">
        <f t="shared" si="469"/>
        <v>0</v>
      </c>
      <c r="DD166" s="44">
        <f t="shared" si="426"/>
        <v>0</v>
      </c>
      <c r="DE166" s="201">
        <f t="shared" si="427"/>
        <v>0</v>
      </c>
      <c r="DF166" s="8">
        <f t="shared" si="470"/>
        <v>0</v>
      </c>
      <c r="DG166" s="50">
        <f t="shared" si="471"/>
        <v>0</v>
      </c>
      <c r="DI166" s="44">
        <f t="shared" si="428"/>
        <v>0</v>
      </c>
      <c r="DJ166" s="201">
        <f t="shared" si="429"/>
        <v>0</v>
      </c>
      <c r="DK166" s="8">
        <f t="shared" si="472"/>
        <v>0</v>
      </c>
      <c r="DL166" s="50">
        <f t="shared" si="473"/>
        <v>0</v>
      </c>
      <c r="DN166" s="44">
        <f t="shared" si="430"/>
        <v>0</v>
      </c>
      <c r="DO166" s="201">
        <f t="shared" si="431"/>
        <v>0</v>
      </c>
      <c r="DP166" s="8">
        <f t="shared" si="474"/>
        <v>0</v>
      </c>
      <c r="DQ166" s="50">
        <f t="shared" si="475"/>
        <v>0</v>
      </c>
      <c r="DS166" s="51">
        <f t="shared" si="386"/>
        <v>0</v>
      </c>
      <c r="DT166" s="50">
        <f t="shared" si="477"/>
        <v>0</v>
      </c>
      <c r="DU166" s="51">
        <v>0</v>
      </c>
      <c r="DV166" s="50">
        <f t="shared" si="388"/>
        <v>0</v>
      </c>
      <c r="DW166" s="51">
        <f t="shared" si="479"/>
        <v>0</v>
      </c>
      <c r="DX166" s="53">
        <f t="shared" si="479"/>
        <v>0</v>
      </c>
      <c r="DY166" s="307">
        <f t="shared" si="476"/>
        <v>0</v>
      </c>
    </row>
    <row r="167" spans="1:129" ht="18" customHeight="1" x14ac:dyDescent="0.3">
      <c r="B167" s="54"/>
      <c r="C167" s="54"/>
      <c r="D167" s="239"/>
      <c r="E167" s="263"/>
      <c r="F167" s="274"/>
      <c r="G167" s="263"/>
      <c r="H167" s="56"/>
      <c r="I167" s="56"/>
      <c r="J167" s="265"/>
      <c r="K167" s="264"/>
      <c r="L167" s="57"/>
      <c r="M167" s="49"/>
      <c r="N167" s="214"/>
      <c r="O167" s="8">
        <f t="shared" si="432"/>
        <v>0</v>
      </c>
      <c r="P167" s="50">
        <f t="shared" si="433"/>
        <v>0</v>
      </c>
      <c r="R167" s="44">
        <f t="shared" si="390"/>
        <v>0</v>
      </c>
      <c r="S167" s="201">
        <f t="shared" si="391"/>
        <v>0</v>
      </c>
      <c r="T167" s="8">
        <f t="shared" si="434"/>
        <v>0</v>
      </c>
      <c r="U167" s="50">
        <f t="shared" si="435"/>
        <v>0</v>
      </c>
      <c r="W167" s="44">
        <f t="shared" si="392"/>
        <v>0</v>
      </c>
      <c r="X167" s="201">
        <f t="shared" si="393"/>
        <v>0</v>
      </c>
      <c r="Y167" s="8">
        <f t="shared" si="436"/>
        <v>0</v>
      </c>
      <c r="Z167" s="50">
        <f t="shared" si="437"/>
        <v>0</v>
      </c>
      <c r="AB167" s="44">
        <f t="shared" si="394"/>
        <v>0</v>
      </c>
      <c r="AC167" s="201">
        <f t="shared" si="395"/>
        <v>0</v>
      </c>
      <c r="AD167" s="8">
        <f t="shared" si="438"/>
        <v>0</v>
      </c>
      <c r="AE167" s="50">
        <f t="shared" si="439"/>
        <v>0</v>
      </c>
      <c r="AG167" s="44">
        <f t="shared" si="396"/>
        <v>0</v>
      </c>
      <c r="AH167" s="201">
        <f t="shared" si="397"/>
        <v>0</v>
      </c>
      <c r="AI167" s="8">
        <f t="shared" si="440"/>
        <v>0</v>
      </c>
      <c r="AJ167" s="50">
        <f t="shared" si="441"/>
        <v>0</v>
      </c>
      <c r="AL167" s="44">
        <f t="shared" si="398"/>
        <v>0</v>
      </c>
      <c r="AM167" s="201">
        <f t="shared" si="399"/>
        <v>0</v>
      </c>
      <c r="AN167" s="8">
        <f t="shared" si="442"/>
        <v>0</v>
      </c>
      <c r="AO167" s="50">
        <f t="shared" si="443"/>
        <v>0</v>
      </c>
      <c r="AQ167" s="44">
        <f t="shared" si="400"/>
        <v>0</v>
      </c>
      <c r="AR167" s="201">
        <f t="shared" si="401"/>
        <v>0</v>
      </c>
      <c r="AS167" s="8">
        <f t="shared" si="444"/>
        <v>0</v>
      </c>
      <c r="AT167" s="50">
        <f t="shared" si="445"/>
        <v>0</v>
      </c>
      <c r="AV167" s="44">
        <f t="shared" si="402"/>
        <v>0</v>
      </c>
      <c r="AW167" s="201">
        <f t="shared" si="403"/>
        <v>0</v>
      </c>
      <c r="AX167" s="8">
        <f t="shared" si="446"/>
        <v>0</v>
      </c>
      <c r="AY167" s="50">
        <f t="shared" si="447"/>
        <v>0</v>
      </c>
      <c r="BA167" s="44">
        <f t="shared" si="404"/>
        <v>0</v>
      </c>
      <c r="BB167" s="201">
        <f t="shared" si="405"/>
        <v>0</v>
      </c>
      <c r="BC167" s="8">
        <f t="shared" si="448"/>
        <v>0</v>
      </c>
      <c r="BD167" s="50">
        <f t="shared" si="449"/>
        <v>0</v>
      </c>
      <c r="BF167" s="44">
        <f t="shared" si="406"/>
        <v>0</v>
      </c>
      <c r="BG167" s="201">
        <f t="shared" si="407"/>
        <v>0</v>
      </c>
      <c r="BH167" s="8">
        <f t="shared" si="450"/>
        <v>0</v>
      </c>
      <c r="BI167" s="50">
        <f t="shared" si="451"/>
        <v>0</v>
      </c>
      <c r="BK167" s="44">
        <f t="shared" si="408"/>
        <v>0</v>
      </c>
      <c r="BL167" s="201">
        <f t="shared" si="409"/>
        <v>0</v>
      </c>
      <c r="BM167" s="8">
        <f t="shared" si="452"/>
        <v>0</v>
      </c>
      <c r="BN167" s="50">
        <f t="shared" si="453"/>
        <v>0</v>
      </c>
      <c r="BP167" s="44">
        <f t="shared" si="410"/>
        <v>0</v>
      </c>
      <c r="BQ167" s="201">
        <f t="shared" si="411"/>
        <v>0</v>
      </c>
      <c r="BR167" s="8">
        <f t="shared" si="454"/>
        <v>0</v>
      </c>
      <c r="BS167" s="50">
        <f t="shared" si="455"/>
        <v>0</v>
      </c>
      <c r="BU167" s="44">
        <f t="shared" si="412"/>
        <v>0</v>
      </c>
      <c r="BV167" s="201">
        <f t="shared" si="413"/>
        <v>0</v>
      </c>
      <c r="BW167" s="8">
        <f t="shared" si="456"/>
        <v>0</v>
      </c>
      <c r="BX167" s="50">
        <f t="shared" si="457"/>
        <v>0</v>
      </c>
      <c r="BZ167" s="44">
        <f t="shared" si="414"/>
        <v>0</v>
      </c>
      <c r="CA167" s="201">
        <f t="shared" si="415"/>
        <v>0</v>
      </c>
      <c r="CB167" s="8">
        <f t="shared" si="458"/>
        <v>0</v>
      </c>
      <c r="CC167" s="50">
        <f t="shared" si="459"/>
        <v>0</v>
      </c>
      <c r="CE167" s="44">
        <f t="shared" si="416"/>
        <v>0</v>
      </c>
      <c r="CF167" s="201">
        <f t="shared" si="417"/>
        <v>0</v>
      </c>
      <c r="CG167" s="8">
        <f t="shared" si="460"/>
        <v>0</v>
      </c>
      <c r="CH167" s="50">
        <f t="shared" si="461"/>
        <v>0</v>
      </c>
      <c r="CJ167" s="44">
        <f t="shared" si="418"/>
        <v>0</v>
      </c>
      <c r="CK167" s="201">
        <f t="shared" si="419"/>
        <v>0</v>
      </c>
      <c r="CL167" s="8">
        <f t="shared" si="462"/>
        <v>0</v>
      </c>
      <c r="CM167" s="50">
        <f t="shared" si="463"/>
        <v>0</v>
      </c>
      <c r="CO167" s="44">
        <f t="shared" si="420"/>
        <v>0</v>
      </c>
      <c r="CP167" s="201">
        <f t="shared" si="421"/>
        <v>0</v>
      </c>
      <c r="CQ167" s="8">
        <f t="shared" si="464"/>
        <v>0</v>
      </c>
      <c r="CR167" s="50">
        <f t="shared" si="465"/>
        <v>0</v>
      </c>
      <c r="CT167" s="44">
        <f t="shared" si="422"/>
        <v>0</v>
      </c>
      <c r="CU167" s="201">
        <f t="shared" si="423"/>
        <v>0</v>
      </c>
      <c r="CV167" s="8">
        <f t="shared" si="466"/>
        <v>0</v>
      </c>
      <c r="CW167" s="50">
        <f t="shared" si="467"/>
        <v>0</v>
      </c>
      <c r="CY167" s="44">
        <f t="shared" si="424"/>
        <v>0</v>
      </c>
      <c r="CZ167" s="201">
        <f t="shared" si="425"/>
        <v>0</v>
      </c>
      <c r="DA167" s="8">
        <f t="shared" si="468"/>
        <v>0</v>
      </c>
      <c r="DB167" s="50">
        <f t="shared" si="469"/>
        <v>0</v>
      </c>
      <c r="DD167" s="44">
        <f t="shared" si="426"/>
        <v>0</v>
      </c>
      <c r="DE167" s="201">
        <f t="shared" si="427"/>
        <v>0</v>
      </c>
      <c r="DF167" s="8">
        <f t="shared" si="470"/>
        <v>0</v>
      </c>
      <c r="DG167" s="50">
        <f t="shared" si="471"/>
        <v>0</v>
      </c>
      <c r="DI167" s="44">
        <f t="shared" si="428"/>
        <v>0</v>
      </c>
      <c r="DJ167" s="201">
        <f t="shared" si="429"/>
        <v>0</v>
      </c>
      <c r="DK167" s="8">
        <f t="shared" si="472"/>
        <v>0</v>
      </c>
      <c r="DL167" s="50">
        <f t="shared" si="473"/>
        <v>0</v>
      </c>
      <c r="DN167" s="44">
        <f t="shared" si="430"/>
        <v>0</v>
      </c>
      <c r="DO167" s="201">
        <f t="shared" si="431"/>
        <v>0</v>
      </c>
      <c r="DP167" s="8">
        <f t="shared" si="474"/>
        <v>0</v>
      </c>
      <c r="DQ167" s="50">
        <f t="shared" si="475"/>
        <v>0</v>
      </c>
      <c r="DS167" s="51">
        <f t="shared" si="386"/>
        <v>0</v>
      </c>
      <c r="DT167" s="50">
        <f t="shared" si="477"/>
        <v>0</v>
      </c>
      <c r="DU167" s="51">
        <v>0</v>
      </c>
      <c r="DV167" s="50">
        <f t="shared" si="388"/>
        <v>0</v>
      </c>
      <c r="DW167" s="51">
        <f t="shared" si="479"/>
        <v>0</v>
      </c>
      <c r="DX167" s="53">
        <f t="shared" si="479"/>
        <v>0</v>
      </c>
      <c r="DY167" s="307">
        <f t="shared" si="476"/>
        <v>0</v>
      </c>
    </row>
    <row r="168" spans="1:129" s="60" customFormat="1" ht="18" customHeight="1" x14ac:dyDescent="0.3">
      <c r="A168" s="1"/>
      <c r="C168" s="196"/>
      <c r="D168" s="241"/>
      <c r="E168" s="263"/>
      <c r="F168" s="274"/>
      <c r="J168" s="302"/>
      <c r="L168" s="61"/>
      <c r="M168" s="49"/>
      <c r="N168" s="214"/>
      <c r="O168" s="8">
        <f t="shared" si="432"/>
        <v>0</v>
      </c>
      <c r="P168" s="50">
        <f t="shared" si="433"/>
        <v>0</v>
      </c>
      <c r="Q168" s="3"/>
      <c r="R168" s="44">
        <f t="shared" si="390"/>
        <v>0</v>
      </c>
      <c r="S168" s="201">
        <f t="shared" si="391"/>
        <v>0</v>
      </c>
      <c r="T168" s="8">
        <f t="shared" si="434"/>
        <v>0</v>
      </c>
      <c r="U168" s="50">
        <f t="shared" si="435"/>
        <v>0</v>
      </c>
      <c r="V168" s="3"/>
      <c r="W168" s="44">
        <f t="shared" si="392"/>
        <v>0</v>
      </c>
      <c r="X168" s="201">
        <f t="shared" si="393"/>
        <v>0</v>
      </c>
      <c r="Y168" s="8">
        <f t="shared" si="436"/>
        <v>0</v>
      </c>
      <c r="Z168" s="50">
        <f t="shared" si="437"/>
        <v>0</v>
      </c>
      <c r="AA168" s="1"/>
      <c r="AB168" s="44">
        <f t="shared" si="394"/>
        <v>0</v>
      </c>
      <c r="AC168" s="201">
        <f t="shared" si="395"/>
        <v>0</v>
      </c>
      <c r="AD168" s="8">
        <f t="shared" si="438"/>
        <v>0</v>
      </c>
      <c r="AE168" s="50">
        <f t="shared" si="439"/>
        <v>0</v>
      </c>
      <c r="AG168" s="44">
        <f t="shared" si="396"/>
        <v>0</v>
      </c>
      <c r="AH168" s="201">
        <f t="shared" si="397"/>
        <v>0</v>
      </c>
      <c r="AI168" s="8">
        <f t="shared" si="440"/>
        <v>0</v>
      </c>
      <c r="AJ168" s="50">
        <f t="shared" si="441"/>
        <v>0</v>
      </c>
      <c r="AL168" s="44">
        <f t="shared" si="398"/>
        <v>0</v>
      </c>
      <c r="AM168" s="201">
        <f t="shared" si="399"/>
        <v>0</v>
      </c>
      <c r="AN168" s="8">
        <f t="shared" si="442"/>
        <v>0</v>
      </c>
      <c r="AO168" s="50">
        <f t="shared" si="443"/>
        <v>0</v>
      </c>
      <c r="AQ168" s="44">
        <f t="shared" si="400"/>
        <v>0</v>
      </c>
      <c r="AR168" s="201">
        <f t="shared" si="401"/>
        <v>0</v>
      </c>
      <c r="AS168" s="8">
        <f t="shared" si="444"/>
        <v>0</v>
      </c>
      <c r="AT168" s="50">
        <f t="shared" si="445"/>
        <v>0</v>
      </c>
      <c r="AV168" s="44">
        <f t="shared" si="402"/>
        <v>0</v>
      </c>
      <c r="AW168" s="201">
        <f t="shared" si="403"/>
        <v>0</v>
      </c>
      <c r="AX168" s="8">
        <f t="shared" si="446"/>
        <v>0</v>
      </c>
      <c r="AY168" s="50">
        <f t="shared" si="447"/>
        <v>0</v>
      </c>
      <c r="BA168" s="44">
        <f t="shared" si="404"/>
        <v>0</v>
      </c>
      <c r="BB168" s="201">
        <f t="shared" si="405"/>
        <v>0</v>
      </c>
      <c r="BC168" s="8">
        <f t="shared" si="448"/>
        <v>0</v>
      </c>
      <c r="BD168" s="50">
        <f t="shared" si="449"/>
        <v>0</v>
      </c>
      <c r="BF168" s="44">
        <f t="shared" si="406"/>
        <v>0</v>
      </c>
      <c r="BG168" s="201">
        <f t="shared" si="407"/>
        <v>0</v>
      </c>
      <c r="BH168" s="8">
        <f t="shared" si="450"/>
        <v>0</v>
      </c>
      <c r="BI168" s="50">
        <f t="shared" si="451"/>
        <v>0</v>
      </c>
      <c r="BK168" s="44">
        <f t="shared" si="408"/>
        <v>0</v>
      </c>
      <c r="BL168" s="201">
        <f t="shared" si="409"/>
        <v>0</v>
      </c>
      <c r="BM168" s="8">
        <f t="shared" si="452"/>
        <v>0</v>
      </c>
      <c r="BN168" s="50">
        <f t="shared" si="453"/>
        <v>0</v>
      </c>
      <c r="BP168" s="44">
        <f t="shared" si="410"/>
        <v>0</v>
      </c>
      <c r="BQ168" s="201">
        <f t="shared" si="411"/>
        <v>0</v>
      </c>
      <c r="BR168" s="8">
        <f t="shared" si="454"/>
        <v>0</v>
      </c>
      <c r="BS168" s="50">
        <f t="shared" si="455"/>
        <v>0</v>
      </c>
      <c r="BU168" s="44">
        <f t="shared" si="412"/>
        <v>0</v>
      </c>
      <c r="BV168" s="201">
        <f t="shared" si="413"/>
        <v>0</v>
      </c>
      <c r="BW168" s="8">
        <f t="shared" si="456"/>
        <v>0</v>
      </c>
      <c r="BX168" s="50">
        <f t="shared" si="457"/>
        <v>0</v>
      </c>
      <c r="BZ168" s="44">
        <f t="shared" si="414"/>
        <v>0</v>
      </c>
      <c r="CA168" s="201">
        <f t="shared" si="415"/>
        <v>0</v>
      </c>
      <c r="CB168" s="8">
        <f t="shared" si="458"/>
        <v>0</v>
      </c>
      <c r="CC168" s="50">
        <f t="shared" si="459"/>
        <v>0</v>
      </c>
      <c r="CE168" s="44">
        <f t="shared" si="416"/>
        <v>0</v>
      </c>
      <c r="CF168" s="201">
        <f t="shared" si="417"/>
        <v>0</v>
      </c>
      <c r="CG168" s="8">
        <f t="shared" si="460"/>
        <v>0</v>
      </c>
      <c r="CH168" s="50">
        <f t="shared" si="461"/>
        <v>0</v>
      </c>
      <c r="CJ168" s="44">
        <f t="shared" si="418"/>
        <v>0</v>
      </c>
      <c r="CK168" s="201">
        <f t="shared" si="419"/>
        <v>0</v>
      </c>
      <c r="CL168" s="8">
        <f t="shared" si="462"/>
        <v>0</v>
      </c>
      <c r="CM168" s="50">
        <f t="shared" si="463"/>
        <v>0</v>
      </c>
      <c r="CO168" s="44">
        <f t="shared" si="420"/>
        <v>0</v>
      </c>
      <c r="CP168" s="201">
        <f t="shared" si="421"/>
        <v>0</v>
      </c>
      <c r="CQ168" s="8">
        <f t="shared" si="464"/>
        <v>0</v>
      </c>
      <c r="CR168" s="50">
        <f t="shared" si="465"/>
        <v>0</v>
      </c>
      <c r="CT168" s="44">
        <f t="shared" si="422"/>
        <v>0</v>
      </c>
      <c r="CU168" s="201">
        <f t="shared" si="423"/>
        <v>0</v>
      </c>
      <c r="CV168" s="8">
        <f t="shared" si="466"/>
        <v>0</v>
      </c>
      <c r="CW168" s="50">
        <f t="shared" si="467"/>
        <v>0</v>
      </c>
      <c r="CY168" s="44">
        <f t="shared" si="424"/>
        <v>0</v>
      </c>
      <c r="CZ168" s="201">
        <f t="shared" si="425"/>
        <v>0</v>
      </c>
      <c r="DA168" s="8">
        <f t="shared" si="468"/>
        <v>0</v>
      </c>
      <c r="DB168" s="50">
        <f t="shared" si="469"/>
        <v>0</v>
      </c>
      <c r="DD168" s="44">
        <f t="shared" si="426"/>
        <v>0</v>
      </c>
      <c r="DE168" s="201">
        <f t="shared" si="427"/>
        <v>0</v>
      </c>
      <c r="DF168" s="8">
        <f t="shared" si="470"/>
        <v>0</v>
      </c>
      <c r="DG168" s="50">
        <f t="shared" si="471"/>
        <v>0</v>
      </c>
      <c r="DI168" s="44">
        <f t="shared" si="428"/>
        <v>0</v>
      </c>
      <c r="DJ168" s="201">
        <f t="shared" si="429"/>
        <v>0</v>
      </c>
      <c r="DK168" s="8">
        <f t="shared" si="472"/>
        <v>0</v>
      </c>
      <c r="DL168" s="50">
        <f t="shared" si="473"/>
        <v>0</v>
      </c>
      <c r="DN168" s="44">
        <f t="shared" si="430"/>
        <v>0</v>
      </c>
      <c r="DO168" s="201">
        <f t="shared" si="431"/>
        <v>0</v>
      </c>
      <c r="DP168" s="8">
        <f t="shared" si="474"/>
        <v>0</v>
      </c>
      <c r="DQ168" s="50">
        <f t="shared" si="475"/>
        <v>0</v>
      </c>
      <c r="DS168" s="51">
        <f t="shared" si="386"/>
        <v>0</v>
      </c>
      <c r="DT168" s="65">
        <f t="shared" si="477"/>
        <v>0</v>
      </c>
      <c r="DU168" s="90">
        <v>0</v>
      </c>
      <c r="DV168" s="65">
        <f t="shared" si="388"/>
        <v>0</v>
      </c>
      <c r="DW168" s="66">
        <f>+DS168+DU168</f>
        <v>0</v>
      </c>
      <c r="DX168" s="53">
        <f t="shared" si="479"/>
        <v>0</v>
      </c>
      <c r="DY168" s="307">
        <f t="shared" si="476"/>
        <v>0</v>
      </c>
    </row>
    <row r="169" spans="1:129" ht="18" customHeight="1" thickBot="1" x14ac:dyDescent="0.35">
      <c r="B169" s="61"/>
      <c r="C169" s="67"/>
      <c r="D169" s="239"/>
      <c r="E169" s="55"/>
      <c r="F169" s="55"/>
      <c r="G169" s="55"/>
      <c r="H169" s="56"/>
      <c r="I169" s="56"/>
      <c r="J169" s="68"/>
      <c r="K169" s="56"/>
      <c r="L169" s="57"/>
      <c r="M169" s="62"/>
      <c r="N169" s="215"/>
      <c r="O169" s="8">
        <f t="shared" si="432"/>
        <v>0</v>
      </c>
      <c r="P169" s="50">
        <f t="shared" si="433"/>
        <v>0</v>
      </c>
      <c r="Q169" s="63"/>
      <c r="R169" s="44">
        <f t="shared" si="390"/>
        <v>0</v>
      </c>
      <c r="S169" s="201">
        <f t="shared" si="391"/>
        <v>0</v>
      </c>
      <c r="T169" s="8">
        <f t="shared" si="434"/>
        <v>0</v>
      </c>
      <c r="U169" s="50">
        <f t="shared" si="435"/>
        <v>0</v>
      </c>
      <c r="V169" s="63"/>
      <c r="W169" s="44">
        <f t="shared" si="392"/>
        <v>0</v>
      </c>
      <c r="X169" s="201">
        <f t="shared" si="393"/>
        <v>0</v>
      </c>
      <c r="Y169" s="8">
        <f t="shared" si="436"/>
        <v>0</v>
      </c>
      <c r="Z169" s="50">
        <f t="shared" si="437"/>
        <v>0</v>
      </c>
      <c r="AA169" s="60"/>
      <c r="AB169" s="44">
        <f t="shared" si="394"/>
        <v>0</v>
      </c>
      <c r="AC169" s="201">
        <f t="shared" si="395"/>
        <v>0</v>
      </c>
      <c r="AD169" s="8">
        <f t="shared" si="438"/>
        <v>0</v>
      </c>
      <c r="AE169" s="50">
        <f t="shared" si="439"/>
        <v>0</v>
      </c>
      <c r="AG169" s="44">
        <f t="shared" si="396"/>
        <v>0</v>
      </c>
      <c r="AH169" s="201">
        <f t="shared" si="397"/>
        <v>0</v>
      </c>
      <c r="AI169" s="8">
        <f t="shared" si="440"/>
        <v>0</v>
      </c>
      <c r="AJ169" s="50">
        <f t="shared" si="441"/>
        <v>0</v>
      </c>
      <c r="AL169" s="44">
        <f t="shared" si="398"/>
        <v>0</v>
      </c>
      <c r="AM169" s="201">
        <f t="shared" si="399"/>
        <v>0</v>
      </c>
      <c r="AN169" s="8">
        <f t="shared" si="442"/>
        <v>0</v>
      </c>
      <c r="AO169" s="50">
        <f t="shared" si="443"/>
        <v>0</v>
      </c>
      <c r="AQ169" s="44">
        <f t="shared" si="400"/>
        <v>0</v>
      </c>
      <c r="AR169" s="201">
        <f t="shared" si="401"/>
        <v>0</v>
      </c>
      <c r="AS169" s="8">
        <f t="shared" si="444"/>
        <v>0</v>
      </c>
      <c r="AT169" s="50">
        <f t="shared" si="445"/>
        <v>0</v>
      </c>
      <c r="AV169" s="44">
        <f t="shared" si="402"/>
        <v>0</v>
      </c>
      <c r="AW169" s="201">
        <f t="shared" si="403"/>
        <v>0</v>
      </c>
      <c r="AX169" s="8">
        <f t="shared" si="446"/>
        <v>0</v>
      </c>
      <c r="AY169" s="50">
        <f t="shared" si="447"/>
        <v>0</v>
      </c>
      <c r="BA169" s="44">
        <f t="shared" si="404"/>
        <v>0</v>
      </c>
      <c r="BB169" s="201">
        <f t="shared" si="405"/>
        <v>0</v>
      </c>
      <c r="BC169" s="8">
        <f t="shared" si="448"/>
        <v>0</v>
      </c>
      <c r="BD169" s="50">
        <f t="shared" si="449"/>
        <v>0</v>
      </c>
      <c r="BF169" s="44">
        <f t="shared" si="406"/>
        <v>0</v>
      </c>
      <c r="BG169" s="201">
        <f t="shared" si="407"/>
        <v>0</v>
      </c>
      <c r="BH169" s="8">
        <f t="shared" si="450"/>
        <v>0</v>
      </c>
      <c r="BI169" s="50">
        <f t="shared" si="451"/>
        <v>0</v>
      </c>
      <c r="BK169" s="44">
        <f t="shared" si="408"/>
        <v>0</v>
      </c>
      <c r="BL169" s="201">
        <f t="shared" si="409"/>
        <v>0</v>
      </c>
      <c r="BM169" s="8">
        <f t="shared" si="452"/>
        <v>0</v>
      </c>
      <c r="BN169" s="50">
        <f t="shared" si="453"/>
        <v>0</v>
      </c>
      <c r="BP169" s="44">
        <f t="shared" si="410"/>
        <v>0</v>
      </c>
      <c r="BQ169" s="201">
        <f t="shared" si="411"/>
        <v>0</v>
      </c>
      <c r="BR169" s="8">
        <f t="shared" si="454"/>
        <v>0</v>
      </c>
      <c r="BS169" s="50">
        <f t="shared" si="455"/>
        <v>0</v>
      </c>
      <c r="BU169" s="44">
        <f t="shared" si="412"/>
        <v>0</v>
      </c>
      <c r="BV169" s="201">
        <f t="shared" si="413"/>
        <v>0</v>
      </c>
      <c r="BW169" s="8">
        <f t="shared" si="456"/>
        <v>0</v>
      </c>
      <c r="BX169" s="50">
        <f t="shared" si="457"/>
        <v>0</v>
      </c>
      <c r="BZ169" s="44">
        <f t="shared" si="414"/>
        <v>0</v>
      </c>
      <c r="CA169" s="201">
        <f t="shared" si="415"/>
        <v>0</v>
      </c>
      <c r="CB169" s="8">
        <f t="shared" si="458"/>
        <v>0</v>
      </c>
      <c r="CC169" s="50">
        <f t="shared" si="459"/>
        <v>0</v>
      </c>
      <c r="CE169" s="44">
        <f t="shared" si="416"/>
        <v>0</v>
      </c>
      <c r="CF169" s="201">
        <f t="shared" si="417"/>
        <v>0</v>
      </c>
      <c r="CG169" s="8">
        <f t="shared" si="460"/>
        <v>0</v>
      </c>
      <c r="CH169" s="50">
        <f t="shared" si="461"/>
        <v>0</v>
      </c>
      <c r="CJ169" s="44">
        <f t="shared" si="418"/>
        <v>0</v>
      </c>
      <c r="CK169" s="201">
        <f t="shared" si="419"/>
        <v>0</v>
      </c>
      <c r="CL169" s="8">
        <f t="shared" si="462"/>
        <v>0</v>
      </c>
      <c r="CM169" s="50">
        <f t="shared" si="463"/>
        <v>0</v>
      </c>
      <c r="CO169" s="44">
        <f t="shared" si="420"/>
        <v>0</v>
      </c>
      <c r="CP169" s="201">
        <f t="shared" si="421"/>
        <v>0</v>
      </c>
      <c r="CQ169" s="8">
        <f t="shared" si="464"/>
        <v>0</v>
      </c>
      <c r="CR169" s="50">
        <f t="shared" si="465"/>
        <v>0</v>
      </c>
      <c r="CT169" s="44">
        <f t="shared" si="422"/>
        <v>0</v>
      </c>
      <c r="CU169" s="201">
        <f t="shared" si="423"/>
        <v>0</v>
      </c>
      <c r="CV169" s="8">
        <f t="shared" si="466"/>
        <v>0</v>
      </c>
      <c r="CW169" s="50">
        <f t="shared" si="467"/>
        <v>0</v>
      </c>
      <c r="CY169" s="44">
        <f t="shared" si="424"/>
        <v>0</v>
      </c>
      <c r="CZ169" s="201">
        <f t="shared" si="425"/>
        <v>0</v>
      </c>
      <c r="DA169" s="8">
        <f t="shared" si="468"/>
        <v>0</v>
      </c>
      <c r="DB169" s="50">
        <f t="shared" si="469"/>
        <v>0</v>
      </c>
      <c r="DD169" s="44">
        <f t="shared" si="426"/>
        <v>0</v>
      </c>
      <c r="DE169" s="201">
        <f t="shared" si="427"/>
        <v>0</v>
      </c>
      <c r="DF169" s="8">
        <f t="shared" si="470"/>
        <v>0</v>
      </c>
      <c r="DG169" s="50">
        <f t="shared" si="471"/>
        <v>0</v>
      </c>
      <c r="DI169" s="44">
        <f t="shared" si="428"/>
        <v>0</v>
      </c>
      <c r="DJ169" s="201">
        <f t="shared" si="429"/>
        <v>0</v>
      </c>
      <c r="DK169" s="8">
        <f t="shared" si="472"/>
        <v>0</v>
      </c>
      <c r="DL169" s="50">
        <f t="shared" si="473"/>
        <v>0</v>
      </c>
      <c r="DN169" s="44">
        <f t="shared" si="430"/>
        <v>0</v>
      </c>
      <c r="DO169" s="201">
        <f t="shared" si="431"/>
        <v>0</v>
      </c>
      <c r="DP169" s="8">
        <f t="shared" si="474"/>
        <v>0</v>
      </c>
      <c r="DQ169" s="50">
        <f t="shared" si="475"/>
        <v>0</v>
      </c>
      <c r="DS169" s="70"/>
      <c r="DT169" s="70"/>
      <c r="DU169" s="71"/>
      <c r="DV169" s="71"/>
      <c r="DW169" s="70"/>
      <c r="DX169" s="70"/>
      <c r="DY169" s="310"/>
    </row>
    <row r="170" spans="1:129" s="72" customFormat="1" ht="32.4" customHeight="1" thickBot="1" x14ac:dyDescent="0.35">
      <c r="B170" s="275" t="s">
        <v>101</v>
      </c>
      <c r="C170" s="276" t="str">
        <f>B149</f>
        <v>Program management (training, supervision, meetings, conferences, protocols development…) - discuss what to include</v>
      </c>
      <c r="D170" s="242"/>
      <c r="E170" s="73"/>
      <c r="F170" s="73"/>
      <c r="G170" s="73"/>
      <c r="H170" s="73"/>
      <c r="I170" s="73"/>
      <c r="J170" s="74"/>
      <c r="K170" s="73"/>
      <c r="L170" s="75"/>
      <c r="M170" s="277">
        <f>O18</f>
        <v>2015</v>
      </c>
      <c r="N170" s="278"/>
      <c r="O170" s="76">
        <f>SUM(O150:O168)</f>
        <v>114000</v>
      </c>
      <c r="P170" s="77">
        <f>SUM(P150:P169)</f>
        <v>3000</v>
      </c>
      <c r="Q170" s="78"/>
      <c r="R170" s="293">
        <f>T18</f>
        <v>2016</v>
      </c>
      <c r="S170" s="294"/>
      <c r="T170" s="76">
        <f>SUM(T150:T168)</f>
        <v>114000</v>
      </c>
      <c r="U170" s="77">
        <f>SUM(U150:U169)</f>
        <v>3000</v>
      </c>
      <c r="V170" s="78"/>
      <c r="W170" s="277">
        <f>Y18</f>
        <v>2017</v>
      </c>
      <c r="X170" s="277"/>
      <c r="Y170" s="76">
        <f>SUM(Y150:Y168)</f>
        <v>114000</v>
      </c>
      <c r="Z170" s="77">
        <f>SUM(Z150:Z168)</f>
        <v>3000</v>
      </c>
      <c r="AA170" s="79"/>
      <c r="AB170" s="277">
        <f>AD18</f>
        <v>2018</v>
      </c>
      <c r="AC170" s="277"/>
      <c r="AD170" s="76">
        <f>SUM(AD150:AD168)</f>
        <v>114000</v>
      </c>
      <c r="AE170" s="77">
        <f>SUM(AE150:AE168)</f>
        <v>3000</v>
      </c>
      <c r="AG170" s="277">
        <f>AI18</f>
        <v>2019</v>
      </c>
      <c r="AH170" s="277"/>
      <c r="AI170" s="76">
        <f>SUM(AI150:AI168)</f>
        <v>114000</v>
      </c>
      <c r="AJ170" s="77">
        <f>SUM(AJ150:AJ168)</f>
        <v>3000</v>
      </c>
      <c r="AL170" s="277">
        <f>AN18</f>
        <v>2020</v>
      </c>
      <c r="AM170" s="277"/>
      <c r="AN170" s="76">
        <f>SUM(AN150:AN168)</f>
        <v>114000</v>
      </c>
      <c r="AO170" s="77">
        <f>SUM(AO150:AO168)</f>
        <v>3000</v>
      </c>
      <c r="AQ170" s="277">
        <f>AS18</f>
        <v>2021</v>
      </c>
      <c r="AR170" s="277"/>
      <c r="AS170" s="76">
        <f>SUM(AS150:AS168)</f>
        <v>114000</v>
      </c>
      <c r="AT170" s="77">
        <f>SUM(AT150:AT168)</f>
        <v>3000</v>
      </c>
      <c r="AV170" s="277">
        <f>AX18</f>
        <v>2022</v>
      </c>
      <c r="AW170" s="277"/>
      <c r="AX170" s="76">
        <f>SUM(AX150:AX168)</f>
        <v>114000</v>
      </c>
      <c r="AY170" s="77">
        <f>SUM(AY150:AY168)</f>
        <v>3000</v>
      </c>
      <c r="BA170" s="277">
        <f>BC18</f>
        <v>2023</v>
      </c>
      <c r="BB170" s="277"/>
      <c r="BC170" s="76">
        <f>SUM(BC150:BC168)</f>
        <v>114000</v>
      </c>
      <c r="BD170" s="77">
        <f>SUM(BD150:BD168)</f>
        <v>3000</v>
      </c>
      <c r="BF170" s="277">
        <f>BH18</f>
        <v>2024</v>
      </c>
      <c r="BG170" s="277"/>
      <c r="BH170" s="76">
        <f>SUM(BH150:BH168)</f>
        <v>114000</v>
      </c>
      <c r="BI170" s="77">
        <f>SUM(BI150:BI168)</f>
        <v>3000</v>
      </c>
      <c r="BK170" s="277">
        <f>BM18</f>
        <v>2025</v>
      </c>
      <c r="BL170" s="277"/>
      <c r="BM170" s="76">
        <f>SUM(BM150:BM168)</f>
        <v>114000</v>
      </c>
      <c r="BN170" s="77">
        <f>SUM(BN150:BN168)</f>
        <v>3000</v>
      </c>
      <c r="BP170" s="277">
        <f>BR18</f>
        <v>2026</v>
      </c>
      <c r="BQ170" s="277"/>
      <c r="BR170" s="76">
        <f>SUM(BR150:BR168)</f>
        <v>114000</v>
      </c>
      <c r="BS170" s="77">
        <f>SUM(BS150:BS168)</f>
        <v>3000</v>
      </c>
      <c r="BU170" s="277">
        <f>BW18</f>
        <v>2027</v>
      </c>
      <c r="BV170" s="277"/>
      <c r="BW170" s="76">
        <f>SUM(BW150:BW168)</f>
        <v>114000</v>
      </c>
      <c r="BX170" s="77">
        <f>SUM(BX150:BX168)</f>
        <v>3000</v>
      </c>
      <c r="BZ170" s="277">
        <f>CB18</f>
        <v>2028</v>
      </c>
      <c r="CA170" s="277"/>
      <c r="CB170" s="76">
        <f>SUM(CB150:CB168)</f>
        <v>114000</v>
      </c>
      <c r="CC170" s="77">
        <f>SUM(CC150:CC168)</f>
        <v>3000</v>
      </c>
      <c r="CE170" s="277">
        <f>CG18</f>
        <v>2029</v>
      </c>
      <c r="CF170" s="277"/>
      <c r="CG170" s="76">
        <f>SUM(CG150:CG168)</f>
        <v>114000</v>
      </c>
      <c r="CH170" s="77">
        <f>SUM(CH150:CH168)</f>
        <v>3000</v>
      </c>
      <c r="CJ170" s="277">
        <f>CL18</f>
        <v>2030</v>
      </c>
      <c r="CK170" s="277"/>
      <c r="CL170" s="76">
        <f>SUM(CL150:CL168)</f>
        <v>114000</v>
      </c>
      <c r="CM170" s="77">
        <f>SUM(CM150:CM168)</f>
        <v>3000</v>
      </c>
      <c r="CO170" s="277">
        <f>CQ18</f>
        <v>2031</v>
      </c>
      <c r="CP170" s="277"/>
      <c r="CQ170" s="76">
        <f>SUM(CQ150:CQ168)</f>
        <v>114000</v>
      </c>
      <c r="CR170" s="77">
        <f>SUM(CR150:CR168)</f>
        <v>3000</v>
      </c>
      <c r="CT170" s="277">
        <f>CV18</f>
        <v>2032</v>
      </c>
      <c r="CU170" s="277"/>
      <c r="CV170" s="76">
        <f>SUM(CV150:CV168)</f>
        <v>114000</v>
      </c>
      <c r="CW170" s="77">
        <f>SUM(CW150:CW168)</f>
        <v>3000</v>
      </c>
      <c r="CY170" s="277">
        <f>DA18</f>
        <v>2033</v>
      </c>
      <c r="CZ170" s="277"/>
      <c r="DA170" s="76">
        <f>SUM(DA150:DA168)</f>
        <v>114000</v>
      </c>
      <c r="DB170" s="77">
        <f>SUM(DB150:DB168)</f>
        <v>3000</v>
      </c>
      <c r="DD170" s="277">
        <f>DF18</f>
        <v>2034</v>
      </c>
      <c r="DE170" s="277"/>
      <c r="DF170" s="76">
        <f>SUM(DF150:DF168)</f>
        <v>114000</v>
      </c>
      <c r="DG170" s="77">
        <f>SUM(DG150:DG168)</f>
        <v>3000</v>
      </c>
      <c r="DI170" s="277">
        <f>DK18</f>
        <v>2035</v>
      </c>
      <c r="DJ170" s="277"/>
      <c r="DK170" s="76">
        <f>SUM(DK150:DK168)</f>
        <v>114000</v>
      </c>
      <c r="DL170" s="77">
        <f>SUM(DL150:DL168)</f>
        <v>3000</v>
      </c>
      <c r="DN170" s="277">
        <f>DP18</f>
        <v>2036</v>
      </c>
      <c r="DO170" s="277"/>
      <c r="DP170" s="76">
        <f>SUM(DP150:DP168)</f>
        <v>114000</v>
      </c>
      <c r="DQ170" s="77">
        <f>SUM(DQ150:DQ168)</f>
        <v>3000</v>
      </c>
      <c r="DS170" s="80">
        <f>SUM(DS150:DS168)</f>
        <v>2508000</v>
      </c>
      <c r="DT170" s="77">
        <f>SUM(DT150:DT168)</f>
        <v>66000</v>
      </c>
      <c r="DU170" s="77">
        <f t="shared" ref="DU170:DW170" si="480">SUM(DU150:DU168)</f>
        <v>0</v>
      </c>
      <c r="DV170" s="77">
        <f t="shared" si="480"/>
        <v>0</v>
      </c>
      <c r="DW170" s="77">
        <f t="shared" si="480"/>
        <v>2508000</v>
      </c>
      <c r="DX170" s="77">
        <f>SUM(P170+U170+Z170+AE170+AJ170+AO170+AT170+AY170+BD170+BI170+BN170+BS170+BX170+CC170+CH170+CM170+CR170+CW170+DB170+DG170+DL170+DQ170)</f>
        <v>66000</v>
      </c>
      <c r="DY170" s="311" t="s">
        <v>53</v>
      </c>
    </row>
    <row r="171" spans="1:129" x14ac:dyDescent="0.3">
      <c r="O171" s="280" t="s">
        <v>17</v>
      </c>
      <c r="P171" s="281" t="s">
        <v>18</v>
      </c>
      <c r="T171" s="280" t="s">
        <v>17</v>
      </c>
      <c r="U171" s="281" t="s">
        <v>18</v>
      </c>
      <c r="Y171" s="280" t="s">
        <v>17</v>
      </c>
      <c r="Z171" s="281" t="s">
        <v>18</v>
      </c>
      <c r="AD171" s="280" t="s">
        <v>17</v>
      </c>
      <c r="AE171" s="281" t="s">
        <v>18</v>
      </c>
      <c r="AI171" s="280" t="s">
        <v>17</v>
      </c>
      <c r="AJ171" s="281" t="s">
        <v>18</v>
      </c>
      <c r="AN171" s="280" t="s">
        <v>17</v>
      </c>
      <c r="AO171" s="281" t="s">
        <v>18</v>
      </c>
      <c r="AS171" s="280" t="s">
        <v>17</v>
      </c>
      <c r="AT171" s="281" t="s">
        <v>18</v>
      </c>
      <c r="AX171" s="280" t="s">
        <v>17</v>
      </c>
      <c r="AY171" s="281" t="s">
        <v>18</v>
      </c>
      <c r="BC171" s="280" t="s">
        <v>17</v>
      </c>
      <c r="BD171" s="281" t="s">
        <v>18</v>
      </c>
      <c r="BH171" s="280" t="s">
        <v>17</v>
      </c>
      <c r="BI171" s="281" t="s">
        <v>18</v>
      </c>
      <c r="BM171" s="280" t="s">
        <v>17</v>
      </c>
      <c r="BN171" s="281" t="s">
        <v>18</v>
      </c>
      <c r="BR171" s="280" t="s">
        <v>17</v>
      </c>
      <c r="BS171" s="281" t="s">
        <v>18</v>
      </c>
      <c r="BW171" s="280" t="s">
        <v>17</v>
      </c>
      <c r="BX171" s="281" t="s">
        <v>18</v>
      </c>
      <c r="CB171" s="280" t="s">
        <v>17</v>
      </c>
      <c r="CC171" s="281" t="s">
        <v>18</v>
      </c>
      <c r="CG171" s="280" t="s">
        <v>17</v>
      </c>
      <c r="CH171" s="281" t="s">
        <v>18</v>
      </c>
      <c r="CL171" s="280" t="s">
        <v>17</v>
      </c>
      <c r="CM171" s="281" t="s">
        <v>18</v>
      </c>
      <c r="CQ171" s="280" t="s">
        <v>17</v>
      </c>
      <c r="CR171" s="281" t="s">
        <v>18</v>
      </c>
      <c r="CV171" s="280" t="s">
        <v>17</v>
      </c>
      <c r="CW171" s="281" t="s">
        <v>18</v>
      </c>
      <c r="DA171" s="280" t="s">
        <v>17</v>
      </c>
      <c r="DB171" s="281" t="s">
        <v>18</v>
      </c>
      <c r="DF171" s="280" t="s">
        <v>17</v>
      </c>
      <c r="DG171" s="281" t="s">
        <v>18</v>
      </c>
      <c r="DK171" s="280" t="s">
        <v>17</v>
      </c>
      <c r="DL171" s="281" t="s">
        <v>18</v>
      </c>
      <c r="DP171" s="280" t="s">
        <v>17</v>
      </c>
      <c r="DQ171" s="281" t="s">
        <v>18</v>
      </c>
      <c r="DS171" s="280" t="s">
        <v>17</v>
      </c>
      <c r="DT171" s="281" t="s">
        <v>18</v>
      </c>
      <c r="DU171" s="280" t="s">
        <v>17</v>
      </c>
      <c r="DV171" s="281" t="s">
        <v>18</v>
      </c>
      <c r="DW171" s="280" t="s">
        <v>17</v>
      </c>
      <c r="DX171" s="281" t="s">
        <v>18</v>
      </c>
    </row>
    <row r="172" spans="1:129" x14ac:dyDescent="0.3">
      <c r="H172" s="92"/>
      <c r="I172" s="92"/>
      <c r="K172" s="92"/>
    </row>
    <row r="173" spans="1:129" x14ac:dyDescent="0.3">
      <c r="H173" s="92"/>
      <c r="I173" s="92"/>
      <c r="K173" s="92"/>
    </row>
    <row r="174" spans="1:129" ht="26.4" customHeight="1" x14ac:dyDescent="0.3">
      <c r="H174" s="2"/>
      <c r="I174" s="2"/>
      <c r="K174" s="2"/>
      <c r="M174" s="81"/>
      <c r="N174" s="217"/>
      <c r="O174" s="282"/>
      <c r="P174" s="83"/>
      <c r="Q174" s="22"/>
      <c r="R174" s="81"/>
      <c r="S174" s="206"/>
      <c r="T174" s="282"/>
      <c r="U174" s="83"/>
      <c r="V174" s="22"/>
      <c r="W174" s="81"/>
      <c r="X174" s="82"/>
      <c r="Y174" s="282"/>
      <c r="Z174" s="83"/>
      <c r="AA174" s="23"/>
      <c r="AB174" s="81"/>
      <c r="AC174" s="82"/>
      <c r="AD174" s="282"/>
      <c r="AE174" s="83"/>
      <c r="AG174" s="81"/>
      <c r="AH174" s="82"/>
      <c r="AI174" s="282"/>
      <c r="AJ174" s="83"/>
      <c r="AL174" s="81"/>
      <c r="AM174" s="82"/>
      <c r="AN174" s="282"/>
      <c r="AO174" s="83"/>
      <c r="AQ174" s="81"/>
      <c r="AR174" s="82"/>
      <c r="AS174" s="282"/>
      <c r="AT174" s="83"/>
      <c r="AV174" s="81"/>
      <c r="AW174" s="82"/>
      <c r="AX174" s="282"/>
      <c r="AY174" s="83"/>
      <c r="BA174" s="81"/>
      <c r="BB174" s="82"/>
      <c r="BC174" s="282"/>
      <c r="BD174" s="83"/>
      <c r="BF174" s="81"/>
      <c r="BG174" s="82"/>
      <c r="BH174" s="282"/>
      <c r="BI174" s="83"/>
      <c r="BK174" s="81"/>
      <c r="BL174" s="82"/>
      <c r="BM174" s="282"/>
      <c r="BN174" s="83"/>
      <c r="BP174" s="81"/>
      <c r="BQ174" s="82"/>
      <c r="BR174" s="282"/>
      <c r="BS174" s="83"/>
      <c r="BU174" s="81"/>
      <c r="BV174" s="82"/>
      <c r="BW174" s="282"/>
      <c r="BX174" s="83"/>
      <c r="BZ174" s="81"/>
      <c r="CA174" s="82"/>
      <c r="CB174" s="282"/>
      <c r="CC174" s="83"/>
      <c r="CE174" s="81"/>
      <c r="CF174" s="82"/>
      <c r="CG174" s="282"/>
      <c r="CH174" s="83"/>
      <c r="CJ174" s="81"/>
      <c r="CK174" s="82"/>
      <c r="CL174" s="282"/>
      <c r="CM174" s="83"/>
      <c r="CO174" s="81"/>
      <c r="CP174" s="82"/>
      <c r="CQ174" s="282"/>
      <c r="CR174" s="83"/>
      <c r="CT174" s="81"/>
      <c r="CU174" s="82"/>
      <c r="CV174" s="282"/>
      <c r="CW174" s="83"/>
      <c r="CY174" s="81"/>
      <c r="CZ174" s="82"/>
      <c r="DA174" s="282"/>
      <c r="DB174" s="83"/>
      <c r="DD174" s="81"/>
      <c r="DE174" s="82"/>
      <c r="DF174" s="282"/>
      <c r="DG174" s="83"/>
      <c r="DI174" s="81"/>
      <c r="DJ174" s="82"/>
      <c r="DK174" s="282"/>
      <c r="DL174" s="83"/>
      <c r="DN174" s="81"/>
      <c r="DO174" s="82"/>
      <c r="DP174" s="282"/>
      <c r="DQ174" s="83"/>
      <c r="DS174" s="605" t="s">
        <v>12</v>
      </c>
      <c r="DT174" s="606"/>
      <c r="DU174" s="605" t="s">
        <v>13</v>
      </c>
      <c r="DV174" s="606"/>
      <c r="DW174" s="603" t="s">
        <v>14</v>
      </c>
      <c r="DX174" s="604"/>
    </row>
    <row r="175" spans="1:129" ht="15" thickBot="1" x14ac:dyDescent="0.35">
      <c r="H175" s="2"/>
      <c r="I175" s="2"/>
      <c r="K175" s="2"/>
      <c r="M175" s="30" t="s">
        <v>15</v>
      </c>
      <c r="N175" s="211" t="s">
        <v>16</v>
      </c>
      <c r="O175" s="31" t="s">
        <v>17</v>
      </c>
      <c r="P175" s="32" t="s">
        <v>18</v>
      </c>
      <c r="Q175" s="22"/>
      <c r="R175" s="30" t="s">
        <v>15</v>
      </c>
      <c r="S175" s="31" t="s">
        <v>16</v>
      </c>
      <c r="T175" s="31" t="s">
        <v>17</v>
      </c>
      <c r="U175" s="32" t="s">
        <v>18</v>
      </c>
      <c r="V175" s="22"/>
      <c r="W175" s="30" t="s">
        <v>15</v>
      </c>
      <c r="X175" s="31" t="s">
        <v>16</v>
      </c>
      <c r="Y175" s="31" t="s">
        <v>17</v>
      </c>
      <c r="Z175" s="32" t="s">
        <v>18</v>
      </c>
      <c r="AA175" s="23"/>
      <c r="AB175" s="30" t="s">
        <v>15</v>
      </c>
      <c r="AC175" s="31" t="s">
        <v>16</v>
      </c>
      <c r="AD175" s="31" t="s">
        <v>17</v>
      </c>
      <c r="AE175" s="32" t="s">
        <v>18</v>
      </c>
      <c r="AG175" s="30" t="s">
        <v>15</v>
      </c>
      <c r="AH175" s="31" t="s">
        <v>16</v>
      </c>
      <c r="AI175" s="31" t="s">
        <v>17</v>
      </c>
      <c r="AJ175" s="32" t="s">
        <v>18</v>
      </c>
      <c r="AL175" s="30" t="s">
        <v>15</v>
      </c>
      <c r="AM175" s="31" t="s">
        <v>16</v>
      </c>
      <c r="AN175" s="31" t="s">
        <v>17</v>
      </c>
      <c r="AO175" s="32" t="s">
        <v>18</v>
      </c>
      <c r="AQ175" s="30" t="s">
        <v>15</v>
      </c>
      <c r="AR175" s="31" t="s">
        <v>16</v>
      </c>
      <c r="AS175" s="31" t="s">
        <v>17</v>
      </c>
      <c r="AT175" s="32" t="s">
        <v>18</v>
      </c>
      <c r="AV175" s="30" t="s">
        <v>15</v>
      </c>
      <c r="AW175" s="31" t="s">
        <v>16</v>
      </c>
      <c r="AX175" s="31" t="s">
        <v>17</v>
      </c>
      <c r="AY175" s="32" t="s">
        <v>18</v>
      </c>
      <c r="BA175" s="30" t="s">
        <v>15</v>
      </c>
      <c r="BB175" s="31" t="s">
        <v>16</v>
      </c>
      <c r="BC175" s="31" t="s">
        <v>17</v>
      </c>
      <c r="BD175" s="32" t="s">
        <v>18</v>
      </c>
      <c r="BF175" s="30" t="s">
        <v>15</v>
      </c>
      <c r="BG175" s="31" t="s">
        <v>16</v>
      </c>
      <c r="BH175" s="31" t="s">
        <v>17</v>
      </c>
      <c r="BI175" s="32" t="s">
        <v>18</v>
      </c>
      <c r="BK175" s="30" t="s">
        <v>15</v>
      </c>
      <c r="BL175" s="31" t="s">
        <v>16</v>
      </c>
      <c r="BM175" s="31" t="s">
        <v>17</v>
      </c>
      <c r="BN175" s="32" t="s">
        <v>18</v>
      </c>
      <c r="BP175" s="30" t="s">
        <v>15</v>
      </c>
      <c r="BQ175" s="31" t="s">
        <v>16</v>
      </c>
      <c r="BR175" s="31" t="s">
        <v>17</v>
      </c>
      <c r="BS175" s="32" t="s">
        <v>18</v>
      </c>
      <c r="BU175" s="30" t="s">
        <v>15</v>
      </c>
      <c r="BV175" s="31" t="s">
        <v>16</v>
      </c>
      <c r="BW175" s="31" t="s">
        <v>17</v>
      </c>
      <c r="BX175" s="32" t="s">
        <v>18</v>
      </c>
      <c r="BZ175" s="30" t="s">
        <v>15</v>
      </c>
      <c r="CA175" s="31" t="s">
        <v>16</v>
      </c>
      <c r="CB175" s="31" t="s">
        <v>17</v>
      </c>
      <c r="CC175" s="32" t="s">
        <v>18</v>
      </c>
      <c r="CE175" s="30" t="s">
        <v>15</v>
      </c>
      <c r="CF175" s="31" t="s">
        <v>16</v>
      </c>
      <c r="CG175" s="31" t="s">
        <v>17</v>
      </c>
      <c r="CH175" s="32" t="s">
        <v>18</v>
      </c>
      <c r="CJ175" s="30" t="s">
        <v>15</v>
      </c>
      <c r="CK175" s="31" t="s">
        <v>16</v>
      </c>
      <c r="CL175" s="31" t="s">
        <v>17</v>
      </c>
      <c r="CM175" s="32" t="s">
        <v>18</v>
      </c>
      <c r="CO175" s="30" t="s">
        <v>15</v>
      </c>
      <c r="CP175" s="31" t="s">
        <v>16</v>
      </c>
      <c r="CQ175" s="31" t="s">
        <v>17</v>
      </c>
      <c r="CR175" s="32" t="s">
        <v>18</v>
      </c>
      <c r="CT175" s="30" t="s">
        <v>15</v>
      </c>
      <c r="CU175" s="31" t="s">
        <v>16</v>
      </c>
      <c r="CV175" s="31" t="s">
        <v>17</v>
      </c>
      <c r="CW175" s="32" t="s">
        <v>18</v>
      </c>
      <c r="CY175" s="30" t="s">
        <v>15</v>
      </c>
      <c r="CZ175" s="31" t="s">
        <v>16</v>
      </c>
      <c r="DA175" s="31" t="s">
        <v>17</v>
      </c>
      <c r="DB175" s="32" t="s">
        <v>18</v>
      </c>
      <c r="DD175" s="30" t="s">
        <v>15</v>
      </c>
      <c r="DE175" s="31" t="s">
        <v>16</v>
      </c>
      <c r="DF175" s="31" t="s">
        <v>17</v>
      </c>
      <c r="DG175" s="32" t="s">
        <v>18</v>
      </c>
      <c r="DI175" s="30" t="s">
        <v>15</v>
      </c>
      <c r="DJ175" s="31" t="s">
        <v>16</v>
      </c>
      <c r="DK175" s="31" t="s">
        <v>17</v>
      </c>
      <c r="DL175" s="32" t="s">
        <v>18</v>
      </c>
      <c r="DN175" s="30" t="s">
        <v>15</v>
      </c>
      <c r="DO175" s="31" t="s">
        <v>16</v>
      </c>
      <c r="DP175" s="31" t="s">
        <v>17</v>
      </c>
      <c r="DQ175" s="32" t="s">
        <v>18</v>
      </c>
      <c r="DS175" s="250" t="s">
        <v>17</v>
      </c>
      <c r="DT175" s="251" t="s">
        <v>18</v>
      </c>
      <c r="DU175" s="250" t="s">
        <v>17</v>
      </c>
      <c r="DV175" s="252" t="s">
        <v>18</v>
      </c>
      <c r="DW175" s="253" t="s">
        <v>17</v>
      </c>
      <c r="DX175" s="252" t="s">
        <v>18</v>
      </c>
    </row>
    <row r="176" spans="1:129" s="33" customFormat="1" ht="27" customHeight="1" thickBot="1" x14ac:dyDescent="0.35">
      <c r="B176" s="254" t="s">
        <v>102</v>
      </c>
      <c r="C176" s="255" t="s">
        <v>55</v>
      </c>
      <c r="D176" s="283" t="s">
        <v>21</v>
      </c>
      <c r="E176" s="257" t="s">
        <v>22</v>
      </c>
      <c r="F176" s="257"/>
      <c r="G176" s="257" t="s">
        <v>23</v>
      </c>
      <c r="H176" s="257" t="s">
        <v>24</v>
      </c>
      <c r="I176" s="257" t="s">
        <v>25</v>
      </c>
      <c r="J176" s="258" t="s">
        <v>26</v>
      </c>
      <c r="K176" s="259" t="s">
        <v>27</v>
      </c>
      <c r="M176" s="34"/>
      <c r="N176" s="212"/>
      <c r="O176" s="35"/>
      <c r="P176" s="36"/>
      <c r="Q176" s="37"/>
      <c r="R176" s="34"/>
      <c r="S176" s="35"/>
      <c r="T176" s="35"/>
      <c r="U176" s="36"/>
      <c r="V176" s="37"/>
      <c r="W176" s="34"/>
      <c r="X176" s="35"/>
      <c r="Y176" s="35"/>
      <c r="Z176" s="36"/>
      <c r="AA176" s="37"/>
      <c r="AB176" s="34"/>
      <c r="AC176" s="35"/>
      <c r="AD176" s="35"/>
      <c r="AE176" s="36"/>
      <c r="AG176" s="34"/>
      <c r="AH176" s="35"/>
      <c r="AI176" s="35"/>
      <c r="AJ176" s="36"/>
      <c r="AL176" s="34"/>
      <c r="AM176" s="35"/>
      <c r="AN176" s="35"/>
      <c r="AO176" s="36"/>
      <c r="AQ176" s="34"/>
      <c r="AR176" s="35"/>
      <c r="AS176" s="35"/>
      <c r="AT176" s="36"/>
      <c r="AV176" s="34"/>
      <c r="AW176" s="35"/>
      <c r="AX176" s="35"/>
      <c r="AY176" s="36"/>
      <c r="BA176" s="34"/>
      <c r="BB176" s="35"/>
      <c r="BC176" s="35"/>
      <c r="BD176" s="36"/>
      <c r="BF176" s="34"/>
      <c r="BG176" s="35"/>
      <c r="BH176" s="35"/>
      <c r="BI176" s="36"/>
      <c r="BK176" s="34"/>
      <c r="BL176" s="35"/>
      <c r="BM176" s="35"/>
      <c r="BN176" s="36"/>
      <c r="BP176" s="34"/>
      <c r="BQ176" s="35"/>
      <c r="BR176" s="35"/>
      <c r="BS176" s="36"/>
      <c r="BU176" s="34"/>
      <c r="BV176" s="35"/>
      <c r="BW176" s="35"/>
      <c r="BX176" s="36"/>
      <c r="BZ176" s="34"/>
      <c r="CA176" s="35"/>
      <c r="CB176" s="35"/>
      <c r="CC176" s="36"/>
      <c r="CE176" s="34"/>
      <c r="CF176" s="35"/>
      <c r="CG176" s="35"/>
      <c r="CH176" s="36"/>
      <c r="CJ176" s="34"/>
      <c r="CK176" s="35"/>
      <c r="CL176" s="35"/>
      <c r="CM176" s="36"/>
      <c r="CO176" s="34"/>
      <c r="CP176" s="35"/>
      <c r="CQ176" s="35"/>
      <c r="CR176" s="36"/>
      <c r="CT176" s="34"/>
      <c r="CU176" s="35"/>
      <c r="CV176" s="35"/>
      <c r="CW176" s="36"/>
      <c r="CY176" s="34"/>
      <c r="CZ176" s="35"/>
      <c r="DA176" s="35"/>
      <c r="DB176" s="36"/>
      <c r="DD176" s="34"/>
      <c r="DE176" s="35"/>
      <c r="DF176" s="35"/>
      <c r="DG176" s="36"/>
      <c r="DI176" s="34"/>
      <c r="DJ176" s="35"/>
      <c r="DK176" s="35"/>
      <c r="DL176" s="36"/>
      <c r="DN176" s="34"/>
      <c r="DO176" s="35"/>
      <c r="DP176" s="35"/>
      <c r="DQ176" s="36"/>
      <c r="DS176" s="34"/>
      <c r="DT176" s="36"/>
      <c r="DU176" s="38"/>
      <c r="DV176" s="36"/>
      <c r="DW176" s="38"/>
      <c r="DX176" s="39"/>
      <c r="DY176" s="309" t="str">
        <f>B176</f>
        <v>Office material</v>
      </c>
    </row>
    <row r="177" spans="1:129" ht="34.799999999999997" customHeight="1" x14ac:dyDescent="0.3">
      <c r="C177" s="1"/>
      <c r="D177" s="262"/>
      <c r="E177" s="263"/>
      <c r="F177" s="263"/>
      <c r="G177" s="263"/>
      <c r="H177" s="264"/>
      <c r="I177" s="264"/>
      <c r="J177" s="265"/>
      <c r="K177" s="264"/>
      <c r="L177" s="266"/>
      <c r="M177" s="34"/>
      <c r="N177" s="212"/>
      <c r="O177" s="35"/>
      <c r="P177" s="36"/>
      <c r="Q177" s="37"/>
      <c r="R177" s="34"/>
      <c r="S177" s="35"/>
      <c r="T177" s="35"/>
      <c r="U177" s="36"/>
      <c r="V177" s="37"/>
      <c r="W177" s="34"/>
      <c r="X177" s="35"/>
      <c r="Y177" s="35"/>
      <c r="Z177" s="36"/>
      <c r="AA177" s="37"/>
      <c r="AB177" s="34"/>
      <c r="AC177" s="35"/>
      <c r="AD177" s="35"/>
      <c r="AE177" s="36"/>
      <c r="AG177" s="34"/>
      <c r="AH177" s="35"/>
      <c r="AI177" s="35"/>
      <c r="AJ177" s="36"/>
      <c r="AL177" s="34"/>
      <c r="AM177" s="35"/>
      <c r="AN177" s="35"/>
      <c r="AO177" s="36"/>
      <c r="AQ177" s="34"/>
      <c r="AR177" s="35"/>
      <c r="AS177" s="35"/>
      <c r="AT177" s="36"/>
      <c r="AV177" s="34"/>
      <c r="AW177" s="35"/>
      <c r="AX177" s="35"/>
      <c r="AY177" s="36"/>
      <c r="BA177" s="34"/>
      <c r="BB177" s="35"/>
      <c r="BC177" s="35"/>
      <c r="BD177" s="36"/>
      <c r="BF177" s="34"/>
      <c r="BG177" s="35"/>
      <c r="BH177" s="35"/>
      <c r="BI177" s="36"/>
      <c r="BK177" s="34"/>
      <c r="BL177" s="35"/>
      <c r="BM177" s="35"/>
      <c r="BN177" s="36"/>
      <c r="BP177" s="34"/>
      <c r="BQ177" s="35"/>
      <c r="BR177" s="35"/>
      <c r="BS177" s="36"/>
      <c r="BU177" s="34"/>
      <c r="BV177" s="35"/>
      <c r="BW177" s="35"/>
      <c r="BX177" s="36"/>
      <c r="BZ177" s="34"/>
      <c r="CA177" s="35"/>
      <c r="CB177" s="35"/>
      <c r="CC177" s="36"/>
      <c r="CE177" s="34"/>
      <c r="CF177" s="35"/>
      <c r="CG177" s="35"/>
      <c r="CH177" s="36"/>
      <c r="CJ177" s="34"/>
      <c r="CK177" s="35"/>
      <c r="CL177" s="35"/>
      <c r="CM177" s="36"/>
      <c r="CO177" s="34"/>
      <c r="CP177" s="35"/>
      <c r="CQ177" s="35"/>
      <c r="CR177" s="36"/>
      <c r="CT177" s="34"/>
      <c r="CU177" s="35"/>
      <c r="CV177" s="35"/>
      <c r="CW177" s="36"/>
      <c r="CY177" s="34"/>
      <c r="CZ177" s="35"/>
      <c r="DA177" s="35"/>
      <c r="DB177" s="36"/>
      <c r="DD177" s="34"/>
      <c r="DE177" s="35"/>
      <c r="DF177" s="35"/>
      <c r="DG177" s="36"/>
      <c r="DI177" s="34"/>
      <c r="DJ177" s="35"/>
      <c r="DK177" s="35"/>
      <c r="DL177" s="36"/>
      <c r="DN177" s="34"/>
      <c r="DO177" s="35"/>
      <c r="DP177" s="35"/>
      <c r="DQ177" s="36"/>
      <c r="DS177" s="51">
        <f t="shared" ref="DS177:DS196" si="481">O177+T177+Y177+AD177+AI177+AN177+AS177+AX177+BC177+BH177+BM177+BR177+BW177+CB177+CG177+CL177+CQ177+CV177+DA177+DF177+DK177+DP177</f>
        <v>0</v>
      </c>
      <c r="DT177" s="43">
        <f>+DS177/$H$3</f>
        <v>0</v>
      </c>
      <c r="DU177" s="45">
        <v>0</v>
      </c>
      <c r="DV177" s="43">
        <f>+DU177/$H$3</f>
        <v>0</v>
      </c>
      <c r="DW177" s="45">
        <f>+DS177+DU177</f>
        <v>0</v>
      </c>
      <c r="DX177" s="47">
        <f>+DT177+DV177</f>
        <v>0</v>
      </c>
      <c r="DY177" s="306">
        <f>B177</f>
        <v>0</v>
      </c>
    </row>
    <row r="178" spans="1:129" ht="28.8" x14ac:dyDescent="0.3">
      <c r="B178" s="1" t="s">
        <v>408</v>
      </c>
      <c r="C178" s="193" t="s">
        <v>407</v>
      </c>
      <c r="D178" s="262">
        <f>E178*$H$3</f>
        <v>47500</v>
      </c>
      <c r="E178" s="263">
        <v>1250</v>
      </c>
      <c r="F178" s="263"/>
      <c r="G178" s="263" t="s">
        <v>31</v>
      </c>
      <c r="H178" s="267"/>
      <c r="I178" s="267" t="s">
        <v>32</v>
      </c>
      <c r="J178" s="265">
        <v>1</v>
      </c>
      <c r="K178" s="264" t="s">
        <v>410</v>
      </c>
      <c r="L178" s="266"/>
      <c r="M178" s="41">
        <v>1</v>
      </c>
      <c r="N178" s="213">
        <v>1</v>
      </c>
      <c r="O178" s="8">
        <f>$D178*M178*N178</f>
        <v>47500</v>
      </c>
      <c r="P178" s="8">
        <f>O178/$H$3</f>
        <v>1250</v>
      </c>
      <c r="R178" s="44">
        <f>M178</f>
        <v>1</v>
      </c>
      <c r="S178" s="201">
        <f>N178</f>
        <v>1</v>
      </c>
      <c r="T178" s="8">
        <f>$D178*R178*S178</f>
        <v>47500</v>
      </c>
      <c r="U178" s="8">
        <f>T178/$H$3</f>
        <v>1250</v>
      </c>
      <c r="W178" s="44">
        <f>R178</f>
        <v>1</v>
      </c>
      <c r="X178" s="201">
        <f>S178</f>
        <v>1</v>
      </c>
      <c r="Y178" s="8">
        <f>$D178*W178*X178</f>
        <v>47500</v>
      </c>
      <c r="Z178" s="8">
        <f>Y178/$H$3</f>
        <v>1250</v>
      </c>
      <c r="AB178" s="44">
        <f>W178</f>
        <v>1</v>
      </c>
      <c r="AC178" s="201">
        <f>X178</f>
        <v>1</v>
      </c>
      <c r="AD178" s="8">
        <f>$D178*AB178*AC178</f>
        <v>47500</v>
      </c>
      <c r="AE178" s="8">
        <f>AD178/$H$3</f>
        <v>1250</v>
      </c>
      <c r="AG178" s="44">
        <f>AB178</f>
        <v>1</v>
      </c>
      <c r="AH178" s="201">
        <f>AC178</f>
        <v>1</v>
      </c>
      <c r="AI178" s="8">
        <f>$D178*AG178*AH178</f>
        <v>47500</v>
      </c>
      <c r="AJ178" s="8">
        <f>AI178/$H$3</f>
        <v>1250</v>
      </c>
      <c r="AL178" s="44">
        <f>AG178</f>
        <v>1</v>
      </c>
      <c r="AM178" s="201">
        <f>AH178</f>
        <v>1</v>
      </c>
      <c r="AN178" s="8">
        <f>$D178*AL178*AM178</f>
        <v>47500</v>
      </c>
      <c r="AO178" s="8">
        <f>AN178/$H$3</f>
        <v>1250</v>
      </c>
      <c r="AQ178" s="44">
        <f>AL178</f>
        <v>1</v>
      </c>
      <c r="AR178" s="201">
        <f>AM178</f>
        <v>1</v>
      </c>
      <c r="AS178" s="8">
        <f>$D178*AQ178*AR178</f>
        <v>47500</v>
      </c>
      <c r="AT178" s="8">
        <f>AS178/$H$3</f>
        <v>1250</v>
      </c>
      <c r="AV178" s="44">
        <f>AQ178</f>
        <v>1</v>
      </c>
      <c r="AW178" s="201">
        <f>AR178</f>
        <v>1</v>
      </c>
      <c r="AX178" s="8">
        <f>$D178*AV178*AW178</f>
        <v>47500</v>
      </c>
      <c r="AY178" s="8">
        <f>AX178/$H$3</f>
        <v>1250</v>
      </c>
      <c r="BA178" s="44">
        <f>AV178</f>
        <v>1</v>
      </c>
      <c r="BB178" s="201">
        <f>AW178</f>
        <v>1</v>
      </c>
      <c r="BC178" s="8">
        <f>$D178*BA178*BB178</f>
        <v>47500</v>
      </c>
      <c r="BD178" s="8">
        <f>BC178/$H$3</f>
        <v>1250</v>
      </c>
      <c r="BF178" s="44">
        <f>BA178</f>
        <v>1</v>
      </c>
      <c r="BG178" s="201">
        <f>BB178</f>
        <v>1</v>
      </c>
      <c r="BH178" s="8">
        <f>$D178*BF178*BG178</f>
        <v>47500</v>
      </c>
      <c r="BI178" s="8">
        <f>BH178/$H$3</f>
        <v>1250</v>
      </c>
      <c r="BK178" s="44">
        <f>BF178</f>
        <v>1</v>
      </c>
      <c r="BL178" s="201">
        <f>BG178</f>
        <v>1</v>
      </c>
      <c r="BM178" s="8">
        <f>$D178*BK178*BL178</f>
        <v>47500</v>
      </c>
      <c r="BN178" s="8">
        <f>BM178/$H$3</f>
        <v>1250</v>
      </c>
      <c r="BP178" s="44">
        <f>BK178</f>
        <v>1</v>
      </c>
      <c r="BQ178" s="201">
        <f>BL178</f>
        <v>1</v>
      </c>
      <c r="BR178" s="8">
        <f>$D178*BP178*BQ178</f>
        <v>47500</v>
      </c>
      <c r="BS178" s="8">
        <f>BR178/$H$3</f>
        <v>1250</v>
      </c>
      <c r="BU178" s="44">
        <f>BP178</f>
        <v>1</v>
      </c>
      <c r="BV178" s="201">
        <f>BQ178</f>
        <v>1</v>
      </c>
      <c r="BW178" s="8">
        <f>$D178*BU178*BV178</f>
        <v>47500</v>
      </c>
      <c r="BX178" s="8">
        <f>BW178/$H$3</f>
        <v>1250</v>
      </c>
      <c r="BZ178" s="44">
        <f>BU178</f>
        <v>1</v>
      </c>
      <c r="CA178" s="201">
        <f>BV178</f>
        <v>1</v>
      </c>
      <c r="CB178" s="8">
        <f>$D178*BZ178*CA178</f>
        <v>47500</v>
      </c>
      <c r="CC178" s="8">
        <f>CB178/$H$3</f>
        <v>1250</v>
      </c>
      <c r="CE178" s="44">
        <f>BZ178</f>
        <v>1</v>
      </c>
      <c r="CF178" s="201">
        <f>CA178</f>
        <v>1</v>
      </c>
      <c r="CG178" s="8">
        <f>$D178*CE178*CF178</f>
        <v>47500</v>
      </c>
      <c r="CH178" s="8">
        <f>CG178/$H$3</f>
        <v>1250</v>
      </c>
      <c r="CJ178" s="44">
        <f>CE178</f>
        <v>1</v>
      </c>
      <c r="CK178" s="201">
        <f>CF178</f>
        <v>1</v>
      </c>
      <c r="CL178" s="8">
        <f>$D178*CJ178*CK178</f>
        <v>47500</v>
      </c>
      <c r="CM178" s="8">
        <f>CL178/$H$3</f>
        <v>1250</v>
      </c>
      <c r="CO178" s="44">
        <f>CJ178</f>
        <v>1</v>
      </c>
      <c r="CP178" s="201">
        <f>CK178</f>
        <v>1</v>
      </c>
      <c r="CQ178" s="8">
        <f>$D178*CO178*CP178</f>
        <v>47500</v>
      </c>
      <c r="CR178" s="8">
        <f>CQ178/$H$3</f>
        <v>1250</v>
      </c>
      <c r="CT178" s="44">
        <f>CO178</f>
        <v>1</v>
      </c>
      <c r="CU178" s="201">
        <f>CP178</f>
        <v>1</v>
      </c>
      <c r="CV178" s="8">
        <f>$D178*CT178*CU178</f>
        <v>47500</v>
      </c>
      <c r="CW178" s="8">
        <f>CV178/$H$3</f>
        <v>1250</v>
      </c>
      <c r="CY178" s="44">
        <f>CT178</f>
        <v>1</v>
      </c>
      <c r="CZ178" s="201">
        <f>CU178</f>
        <v>1</v>
      </c>
      <c r="DA178" s="8">
        <f>$D178*CY178*CZ178</f>
        <v>47500</v>
      </c>
      <c r="DB178" s="8">
        <f>DA178/$H$3</f>
        <v>1250</v>
      </c>
      <c r="DD178" s="44">
        <f>CY178</f>
        <v>1</v>
      </c>
      <c r="DE178" s="201">
        <f>CZ178</f>
        <v>1</v>
      </c>
      <c r="DF178" s="8">
        <f>$D178*DD178*DE178</f>
        <v>47500</v>
      </c>
      <c r="DG178" s="8">
        <f>DF178/$H$3</f>
        <v>1250</v>
      </c>
      <c r="DI178" s="44">
        <f>DD178</f>
        <v>1</v>
      </c>
      <c r="DJ178" s="201">
        <f>DE178</f>
        <v>1</v>
      </c>
      <c r="DK178" s="8">
        <f>$D178*DI178*DJ178</f>
        <v>47500</v>
      </c>
      <c r="DL178" s="8">
        <f>DK178/$H$3</f>
        <v>1250</v>
      </c>
      <c r="DN178" s="44">
        <f>DI178</f>
        <v>1</v>
      </c>
      <c r="DO178" s="201">
        <f>DJ178</f>
        <v>1</v>
      </c>
      <c r="DP178" s="8">
        <f>$D178*DN178*DO178</f>
        <v>47500</v>
      </c>
      <c r="DQ178" s="8">
        <f>DP178/$H$3</f>
        <v>1250</v>
      </c>
      <c r="DS178" s="51">
        <f t="shared" si="481"/>
        <v>1045000</v>
      </c>
      <c r="DT178" s="50">
        <f t="shared" ref="DT178:DT179" si="482">+DS178/$H$3</f>
        <v>27500</v>
      </c>
      <c r="DU178" s="51">
        <v>0</v>
      </c>
      <c r="DV178" s="50">
        <f t="shared" ref="DV178:DV196" si="483">+DU178/$H$3</f>
        <v>0</v>
      </c>
      <c r="DW178" s="51">
        <f t="shared" ref="DW178:DX193" si="484">+DS178+DU178</f>
        <v>1045000</v>
      </c>
      <c r="DX178" s="53">
        <f t="shared" si="484"/>
        <v>27500</v>
      </c>
      <c r="DY178" s="307" t="str">
        <f>B178</f>
        <v>Diverse office material</v>
      </c>
    </row>
    <row r="179" spans="1:129" ht="18" customHeight="1" x14ac:dyDescent="0.3">
      <c r="D179" s="262"/>
      <c r="E179" s="263">
        <f t="shared" ref="E179:E196" si="485">D179/$H$3</f>
        <v>0</v>
      </c>
      <c r="F179" s="263"/>
      <c r="G179" s="263"/>
      <c r="H179" s="267"/>
      <c r="I179" s="267"/>
      <c r="J179" s="265"/>
      <c r="K179" s="264"/>
      <c r="L179" s="266"/>
      <c r="M179" s="49"/>
      <c r="N179" s="214"/>
      <c r="O179" s="8">
        <f t="shared" ref="O179:O197" si="486">$D179*M179*N179</f>
        <v>0</v>
      </c>
      <c r="P179" s="8">
        <f t="shared" ref="P179:P197" si="487">O179/$H$3</f>
        <v>0</v>
      </c>
      <c r="R179" s="44">
        <f t="shared" ref="R179:R197" si="488">M179</f>
        <v>0</v>
      </c>
      <c r="S179" s="201">
        <f t="shared" ref="S179:S197" si="489">N179</f>
        <v>0</v>
      </c>
      <c r="T179" s="8">
        <f t="shared" ref="T179:T197" si="490">$D179*R179*S179</f>
        <v>0</v>
      </c>
      <c r="U179" s="8">
        <f t="shared" ref="U179:U197" si="491">T179/$H$3</f>
        <v>0</v>
      </c>
      <c r="W179" s="44">
        <f t="shared" ref="W179:W197" si="492">R179</f>
        <v>0</v>
      </c>
      <c r="X179" s="201">
        <f t="shared" ref="X179:X197" si="493">S179</f>
        <v>0</v>
      </c>
      <c r="Y179" s="8">
        <f t="shared" ref="Y179:Y197" si="494">$D179*W179*X179</f>
        <v>0</v>
      </c>
      <c r="Z179" s="8">
        <f t="shared" ref="Z179:Z197" si="495">Y179/$H$3</f>
        <v>0</v>
      </c>
      <c r="AB179" s="44">
        <f t="shared" ref="AB179:AB197" si="496">W179</f>
        <v>0</v>
      </c>
      <c r="AC179" s="201">
        <f t="shared" ref="AC179:AC197" si="497">X179</f>
        <v>0</v>
      </c>
      <c r="AD179" s="8">
        <f t="shared" ref="AD179:AD197" si="498">$D179*AB179*AC179</f>
        <v>0</v>
      </c>
      <c r="AE179" s="8">
        <f t="shared" ref="AE179:AE197" si="499">AD179/$H$3</f>
        <v>0</v>
      </c>
      <c r="AG179" s="44">
        <f t="shared" ref="AG179:AG197" si="500">AB179</f>
        <v>0</v>
      </c>
      <c r="AH179" s="201">
        <f t="shared" ref="AH179:AH197" si="501">AC179</f>
        <v>0</v>
      </c>
      <c r="AI179" s="8">
        <f t="shared" ref="AI179:AI197" si="502">$D179*AG179*AH179</f>
        <v>0</v>
      </c>
      <c r="AJ179" s="8">
        <f t="shared" ref="AJ179:AJ197" si="503">AI179/$H$3</f>
        <v>0</v>
      </c>
      <c r="AL179" s="44">
        <f t="shared" ref="AL179:AL197" si="504">AG179</f>
        <v>0</v>
      </c>
      <c r="AM179" s="201">
        <f t="shared" ref="AM179:AM197" si="505">AH179</f>
        <v>0</v>
      </c>
      <c r="AN179" s="8">
        <f t="shared" ref="AN179:AN197" si="506">$D179*AL179*AM179</f>
        <v>0</v>
      </c>
      <c r="AO179" s="8">
        <f t="shared" ref="AO179:AO197" si="507">AN179/$H$3</f>
        <v>0</v>
      </c>
      <c r="AQ179" s="44">
        <f t="shared" ref="AQ179:AQ197" si="508">AL179</f>
        <v>0</v>
      </c>
      <c r="AR179" s="201">
        <f t="shared" ref="AR179:AR197" si="509">AM179</f>
        <v>0</v>
      </c>
      <c r="AS179" s="8">
        <f t="shared" ref="AS179:AS197" si="510">$D179*AQ179*AR179</f>
        <v>0</v>
      </c>
      <c r="AT179" s="8">
        <f t="shared" ref="AT179:AT197" si="511">AS179/$H$3</f>
        <v>0</v>
      </c>
      <c r="AV179" s="44">
        <f t="shared" ref="AV179:AV197" si="512">AQ179</f>
        <v>0</v>
      </c>
      <c r="AW179" s="201">
        <f t="shared" ref="AW179:AW197" si="513">AR179</f>
        <v>0</v>
      </c>
      <c r="AX179" s="8">
        <f t="shared" ref="AX179:AX197" si="514">$D179*AV179*AW179</f>
        <v>0</v>
      </c>
      <c r="AY179" s="8">
        <f t="shared" ref="AY179:AY197" si="515">AX179/$H$3</f>
        <v>0</v>
      </c>
      <c r="BA179" s="44">
        <f t="shared" ref="BA179:BA197" si="516">AV179</f>
        <v>0</v>
      </c>
      <c r="BB179" s="201">
        <f t="shared" ref="BB179:BB197" si="517">AW179</f>
        <v>0</v>
      </c>
      <c r="BC179" s="8">
        <f t="shared" ref="BC179:BC197" si="518">$D179*BA179*BB179</f>
        <v>0</v>
      </c>
      <c r="BD179" s="8">
        <f t="shared" ref="BD179:BD197" si="519">BC179/$H$3</f>
        <v>0</v>
      </c>
      <c r="BF179" s="44">
        <f t="shared" ref="BF179:BF197" si="520">BA179</f>
        <v>0</v>
      </c>
      <c r="BG179" s="201">
        <f t="shared" ref="BG179:BG197" si="521">BB179</f>
        <v>0</v>
      </c>
      <c r="BH179" s="8">
        <f t="shared" ref="BH179:BH197" si="522">$D179*BF179*BG179</f>
        <v>0</v>
      </c>
      <c r="BI179" s="8">
        <f t="shared" ref="BI179:BI197" si="523">BH179/$H$3</f>
        <v>0</v>
      </c>
      <c r="BK179" s="44">
        <f t="shared" ref="BK179:BK197" si="524">BF179</f>
        <v>0</v>
      </c>
      <c r="BL179" s="201">
        <f t="shared" ref="BL179:BL197" si="525">BG179</f>
        <v>0</v>
      </c>
      <c r="BM179" s="8">
        <f t="shared" ref="BM179:BM197" si="526">$D179*BK179*BL179</f>
        <v>0</v>
      </c>
      <c r="BN179" s="8">
        <f t="shared" ref="BN179:BN197" si="527">BM179/$H$3</f>
        <v>0</v>
      </c>
      <c r="BP179" s="44">
        <f t="shared" ref="BP179:BP197" si="528">BK179</f>
        <v>0</v>
      </c>
      <c r="BQ179" s="201">
        <f t="shared" ref="BQ179:BQ197" si="529">BL179</f>
        <v>0</v>
      </c>
      <c r="BR179" s="8">
        <f t="shared" ref="BR179:BR197" si="530">$D179*BP179*BQ179</f>
        <v>0</v>
      </c>
      <c r="BS179" s="8">
        <f t="shared" ref="BS179:BS197" si="531">BR179/$H$3</f>
        <v>0</v>
      </c>
      <c r="BU179" s="44">
        <f t="shared" ref="BU179:BU197" si="532">BP179</f>
        <v>0</v>
      </c>
      <c r="BV179" s="201">
        <f t="shared" ref="BV179:BV197" si="533">BQ179</f>
        <v>0</v>
      </c>
      <c r="BW179" s="8">
        <f t="shared" ref="BW179:BW197" si="534">$D179*BU179*BV179</f>
        <v>0</v>
      </c>
      <c r="BX179" s="8">
        <f t="shared" ref="BX179:BX197" si="535">BW179/$H$3</f>
        <v>0</v>
      </c>
      <c r="BZ179" s="44">
        <f t="shared" ref="BZ179:BZ197" si="536">BU179</f>
        <v>0</v>
      </c>
      <c r="CA179" s="201">
        <f t="shared" ref="CA179:CA197" si="537">BV179</f>
        <v>0</v>
      </c>
      <c r="CB179" s="8">
        <f t="shared" ref="CB179:CB197" si="538">$D179*BZ179*CA179</f>
        <v>0</v>
      </c>
      <c r="CC179" s="8">
        <f t="shared" ref="CC179:CC197" si="539">CB179/$H$3</f>
        <v>0</v>
      </c>
      <c r="CE179" s="44">
        <f t="shared" ref="CE179:CE197" si="540">BZ179</f>
        <v>0</v>
      </c>
      <c r="CF179" s="201">
        <f t="shared" ref="CF179:CF197" si="541">CA179</f>
        <v>0</v>
      </c>
      <c r="CG179" s="8">
        <f t="shared" ref="CG179:CG197" si="542">$D179*CE179*CF179</f>
        <v>0</v>
      </c>
      <c r="CH179" s="8">
        <f t="shared" ref="CH179:CH197" si="543">CG179/$H$3</f>
        <v>0</v>
      </c>
      <c r="CJ179" s="44">
        <f t="shared" ref="CJ179:CJ197" si="544">CE179</f>
        <v>0</v>
      </c>
      <c r="CK179" s="201">
        <f t="shared" ref="CK179:CK197" si="545">CF179</f>
        <v>0</v>
      </c>
      <c r="CL179" s="8">
        <f t="shared" ref="CL179:CL197" si="546">$D179*CJ179*CK179</f>
        <v>0</v>
      </c>
      <c r="CM179" s="8">
        <f t="shared" ref="CM179:CM197" si="547">CL179/$H$3</f>
        <v>0</v>
      </c>
      <c r="CO179" s="44">
        <f t="shared" ref="CO179:CO197" si="548">CJ179</f>
        <v>0</v>
      </c>
      <c r="CP179" s="201">
        <f t="shared" ref="CP179:CP197" si="549">CK179</f>
        <v>0</v>
      </c>
      <c r="CQ179" s="8">
        <f t="shared" ref="CQ179:CQ197" si="550">$D179*CO179*CP179</f>
        <v>0</v>
      </c>
      <c r="CR179" s="8">
        <f t="shared" ref="CR179:CR197" si="551">CQ179/$H$3</f>
        <v>0</v>
      </c>
      <c r="CT179" s="44">
        <f t="shared" ref="CT179:CT197" si="552">CO179</f>
        <v>0</v>
      </c>
      <c r="CU179" s="201">
        <f t="shared" ref="CU179:CU197" si="553">CP179</f>
        <v>0</v>
      </c>
      <c r="CV179" s="8">
        <f t="shared" ref="CV179:CV197" si="554">$D179*CT179*CU179</f>
        <v>0</v>
      </c>
      <c r="CW179" s="8">
        <f t="shared" ref="CW179:CW197" si="555">CV179/$H$3</f>
        <v>0</v>
      </c>
      <c r="CY179" s="44">
        <f t="shared" ref="CY179:CY197" si="556">CT179</f>
        <v>0</v>
      </c>
      <c r="CZ179" s="201">
        <f t="shared" ref="CZ179:CZ197" si="557">CU179</f>
        <v>0</v>
      </c>
      <c r="DA179" s="8">
        <f t="shared" ref="DA179:DA197" si="558">$D179*CY179*CZ179</f>
        <v>0</v>
      </c>
      <c r="DB179" s="8">
        <f t="shared" ref="DB179:DB197" si="559">DA179/$H$3</f>
        <v>0</v>
      </c>
      <c r="DD179" s="44">
        <f t="shared" ref="DD179:DD197" si="560">CY179</f>
        <v>0</v>
      </c>
      <c r="DE179" s="201">
        <f t="shared" ref="DE179:DE197" si="561">CZ179</f>
        <v>0</v>
      </c>
      <c r="DF179" s="8">
        <f t="shared" ref="DF179:DF197" si="562">$D179*DD179*DE179</f>
        <v>0</v>
      </c>
      <c r="DG179" s="8">
        <f t="shared" ref="DG179:DG197" si="563">DF179/$H$3</f>
        <v>0</v>
      </c>
      <c r="DI179" s="44">
        <f t="shared" ref="DI179:DI197" si="564">DD179</f>
        <v>0</v>
      </c>
      <c r="DJ179" s="201">
        <f t="shared" ref="DJ179:DJ197" si="565">DE179</f>
        <v>0</v>
      </c>
      <c r="DK179" s="8">
        <f t="shared" ref="DK179:DK197" si="566">$D179*DI179*DJ179</f>
        <v>0</v>
      </c>
      <c r="DL179" s="8">
        <f t="shared" ref="DL179:DL197" si="567">DK179/$H$3</f>
        <v>0</v>
      </c>
      <c r="DN179" s="44">
        <f t="shared" ref="DN179:DN197" si="568">DI179</f>
        <v>0</v>
      </c>
      <c r="DO179" s="201">
        <f t="shared" ref="DO179:DO197" si="569">DJ179</f>
        <v>0</v>
      </c>
      <c r="DP179" s="8">
        <f t="shared" ref="DP179:DP197" si="570">$D179*DN179*DO179</f>
        <v>0</v>
      </c>
      <c r="DQ179" s="8">
        <f t="shared" ref="DQ179:DQ197" si="571">DP179/$H$3</f>
        <v>0</v>
      </c>
      <c r="DS179" s="51">
        <f t="shared" si="481"/>
        <v>0</v>
      </c>
      <c r="DT179" s="50">
        <f t="shared" si="482"/>
        <v>0</v>
      </c>
      <c r="DU179" s="51">
        <v>0</v>
      </c>
      <c r="DV179" s="50">
        <f t="shared" si="483"/>
        <v>0</v>
      </c>
      <c r="DW179" s="51">
        <f t="shared" si="484"/>
        <v>0</v>
      </c>
      <c r="DX179" s="53">
        <f t="shared" si="484"/>
        <v>0</v>
      </c>
      <c r="DY179" s="307">
        <f t="shared" ref="DY179:DY196" si="572">B179</f>
        <v>0</v>
      </c>
    </row>
    <row r="180" spans="1:129" ht="18" customHeight="1" x14ac:dyDescent="0.3">
      <c r="A180" s="6"/>
      <c r="D180" s="262"/>
      <c r="E180" s="263">
        <f t="shared" si="485"/>
        <v>0</v>
      </c>
      <c r="F180" s="263"/>
      <c r="G180" s="263"/>
      <c r="H180" s="56"/>
      <c r="I180" s="56"/>
      <c r="J180" s="265"/>
      <c r="K180" s="264"/>
      <c r="L180" s="57"/>
      <c r="M180" s="49"/>
      <c r="N180" s="214"/>
      <c r="O180" s="8">
        <f t="shared" si="486"/>
        <v>0</v>
      </c>
      <c r="P180" s="8">
        <f t="shared" si="487"/>
        <v>0</v>
      </c>
      <c r="R180" s="44">
        <f t="shared" si="488"/>
        <v>0</v>
      </c>
      <c r="S180" s="201">
        <f t="shared" si="489"/>
        <v>0</v>
      </c>
      <c r="T180" s="8">
        <f t="shared" si="490"/>
        <v>0</v>
      </c>
      <c r="U180" s="8">
        <f t="shared" si="491"/>
        <v>0</v>
      </c>
      <c r="W180" s="44">
        <f t="shared" si="492"/>
        <v>0</v>
      </c>
      <c r="X180" s="201">
        <f t="shared" si="493"/>
        <v>0</v>
      </c>
      <c r="Y180" s="8">
        <f t="shared" si="494"/>
        <v>0</v>
      </c>
      <c r="Z180" s="8">
        <f t="shared" si="495"/>
        <v>0</v>
      </c>
      <c r="AB180" s="44">
        <f t="shared" si="496"/>
        <v>0</v>
      </c>
      <c r="AC180" s="201">
        <f t="shared" si="497"/>
        <v>0</v>
      </c>
      <c r="AD180" s="8">
        <f t="shared" si="498"/>
        <v>0</v>
      </c>
      <c r="AE180" s="8">
        <f t="shared" si="499"/>
        <v>0</v>
      </c>
      <c r="AG180" s="44">
        <f t="shared" si="500"/>
        <v>0</v>
      </c>
      <c r="AH180" s="201">
        <f t="shared" si="501"/>
        <v>0</v>
      </c>
      <c r="AI180" s="8">
        <f t="shared" si="502"/>
        <v>0</v>
      </c>
      <c r="AJ180" s="8">
        <f t="shared" si="503"/>
        <v>0</v>
      </c>
      <c r="AL180" s="44">
        <f t="shared" si="504"/>
        <v>0</v>
      </c>
      <c r="AM180" s="201">
        <f t="shared" si="505"/>
        <v>0</v>
      </c>
      <c r="AN180" s="8">
        <f t="shared" si="506"/>
        <v>0</v>
      </c>
      <c r="AO180" s="8">
        <f t="shared" si="507"/>
        <v>0</v>
      </c>
      <c r="AQ180" s="44">
        <f t="shared" si="508"/>
        <v>0</v>
      </c>
      <c r="AR180" s="201">
        <f t="shared" si="509"/>
        <v>0</v>
      </c>
      <c r="AS180" s="8">
        <f t="shared" si="510"/>
        <v>0</v>
      </c>
      <c r="AT180" s="8">
        <f t="shared" si="511"/>
        <v>0</v>
      </c>
      <c r="AV180" s="44">
        <f t="shared" si="512"/>
        <v>0</v>
      </c>
      <c r="AW180" s="201">
        <f t="shared" si="513"/>
        <v>0</v>
      </c>
      <c r="AX180" s="8">
        <f t="shared" si="514"/>
        <v>0</v>
      </c>
      <c r="AY180" s="8">
        <f t="shared" si="515"/>
        <v>0</v>
      </c>
      <c r="BA180" s="44">
        <f t="shared" si="516"/>
        <v>0</v>
      </c>
      <c r="BB180" s="201">
        <f t="shared" si="517"/>
        <v>0</v>
      </c>
      <c r="BC180" s="8">
        <f t="shared" si="518"/>
        <v>0</v>
      </c>
      <c r="BD180" s="8">
        <f t="shared" si="519"/>
        <v>0</v>
      </c>
      <c r="BF180" s="44">
        <f t="shared" si="520"/>
        <v>0</v>
      </c>
      <c r="BG180" s="201">
        <f t="shared" si="521"/>
        <v>0</v>
      </c>
      <c r="BH180" s="8">
        <f t="shared" si="522"/>
        <v>0</v>
      </c>
      <c r="BI180" s="8">
        <f t="shared" si="523"/>
        <v>0</v>
      </c>
      <c r="BK180" s="44">
        <f t="shared" si="524"/>
        <v>0</v>
      </c>
      <c r="BL180" s="201">
        <f t="shared" si="525"/>
        <v>0</v>
      </c>
      <c r="BM180" s="8">
        <f t="shared" si="526"/>
        <v>0</v>
      </c>
      <c r="BN180" s="8">
        <f t="shared" si="527"/>
        <v>0</v>
      </c>
      <c r="BP180" s="44">
        <f t="shared" si="528"/>
        <v>0</v>
      </c>
      <c r="BQ180" s="201">
        <f t="shared" si="529"/>
        <v>0</v>
      </c>
      <c r="BR180" s="8">
        <f t="shared" si="530"/>
        <v>0</v>
      </c>
      <c r="BS180" s="8">
        <f t="shared" si="531"/>
        <v>0</v>
      </c>
      <c r="BU180" s="44">
        <f t="shared" si="532"/>
        <v>0</v>
      </c>
      <c r="BV180" s="201">
        <f t="shared" si="533"/>
        <v>0</v>
      </c>
      <c r="BW180" s="8">
        <f t="shared" si="534"/>
        <v>0</v>
      </c>
      <c r="BX180" s="8">
        <f t="shared" si="535"/>
        <v>0</v>
      </c>
      <c r="BZ180" s="44">
        <f t="shared" si="536"/>
        <v>0</v>
      </c>
      <c r="CA180" s="201">
        <f t="shared" si="537"/>
        <v>0</v>
      </c>
      <c r="CB180" s="8">
        <f t="shared" si="538"/>
        <v>0</v>
      </c>
      <c r="CC180" s="8">
        <f t="shared" si="539"/>
        <v>0</v>
      </c>
      <c r="CE180" s="44">
        <f t="shared" si="540"/>
        <v>0</v>
      </c>
      <c r="CF180" s="201">
        <f t="shared" si="541"/>
        <v>0</v>
      </c>
      <c r="CG180" s="8">
        <f t="shared" si="542"/>
        <v>0</v>
      </c>
      <c r="CH180" s="8">
        <f t="shared" si="543"/>
        <v>0</v>
      </c>
      <c r="CJ180" s="44">
        <f t="shared" si="544"/>
        <v>0</v>
      </c>
      <c r="CK180" s="201">
        <f t="shared" si="545"/>
        <v>0</v>
      </c>
      <c r="CL180" s="8">
        <f t="shared" si="546"/>
        <v>0</v>
      </c>
      <c r="CM180" s="8">
        <f t="shared" si="547"/>
        <v>0</v>
      </c>
      <c r="CO180" s="44">
        <f t="shared" si="548"/>
        <v>0</v>
      </c>
      <c r="CP180" s="201">
        <f t="shared" si="549"/>
        <v>0</v>
      </c>
      <c r="CQ180" s="8">
        <f t="shared" si="550"/>
        <v>0</v>
      </c>
      <c r="CR180" s="8">
        <f t="shared" si="551"/>
        <v>0</v>
      </c>
      <c r="CT180" s="44">
        <f t="shared" si="552"/>
        <v>0</v>
      </c>
      <c r="CU180" s="201">
        <f t="shared" si="553"/>
        <v>0</v>
      </c>
      <c r="CV180" s="8">
        <f t="shared" si="554"/>
        <v>0</v>
      </c>
      <c r="CW180" s="8">
        <f t="shared" si="555"/>
        <v>0</v>
      </c>
      <c r="CY180" s="44">
        <f t="shared" si="556"/>
        <v>0</v>
      </c>
      <c r="CZ180" s="201">
        <f t="shared" si="557"/>
        <v>0</v>
      </c>
      <c r="DA180" s="8">
        <f t="shared" si="558"/>
        <v>0</v>
      </c>
      <c r="DB180" s="8">
        <f t="shared" si="559"/>
        <v>0</v>
      </c>
      <c r="DD180" s="44">
        <f t="shared" si="560"/>
        <v>0</v>
      </c>
      <c r="DE180" s="201">
        <f t="shared" si="561"/>
        <v>0</v>
      </c>
      <c r="DF180" s="8">
        <f t="shared" si="562"/>
        <v>0</v>
      </c>
      <c r="DG180" s="8">
        <f t="shared" si="563"/>
        <v>0</v>
      </c>
      <c r="DI180" s="44">
        <f t="shared" si="564"/>
        <v>0</v>
      </c>
      <c r="DJ180" s="201">
        <f t="shared" si="565"/>
        <v>0</v>
      </c>
      <c r="DK180" s="8">
        <f t="shared" si="566"/>
        <v>0</v>
      </c>
      <c r="DL180" s="8">
        <f t="shared" si="567"/>
        <v>0</v>
      </c>
      <c r="DN180" s="44">
        <f t="shared" si="568"/>
        <v>0</v>
      </c>
      <c r="DO180" s="201">
        <f t="shared" si="569"/>
        <v>0</v>
      </c>
      <c r="DP180" s="8">
        <f t="shared" si="570"/>
        <v>0</v>
      </c>
      <c r="DQ180" s="8">
        <f t="shared" si="571"/>
        <v>0</v>
      </c>
      <c r="DS180" s="51">
        <f t="shared" si="481"/>
        <v>0</v>
      </c>
      <c r="DT180" s="50">
        <f>+DS180/$H$3</f>
        <v>0</v>
      </c>
      <c r="DU180" s="51">
        <v>0</v>
      </c>
      <c r="DV180" s="50">
        <f t="shared" si="483"/>
        <v>0</v>
      </c>
      <c r="DW180" s="51">
        <f t="shared" si="484"/>
        <v>0</v>
      </c>
      <c r="DX180" s="53">
        <f t="shared" si="484"/>
        <v>0</v>
      </c>
      <c r="DY180" s="307">
        <f t="shared" si="572"/>
        <v>0</v>
      </c>
    </row>
    <row r="181" spans="1:129" ht="18" customHeight="1" x14ac:dyDescent="0.3">
      <c r="D181" s="262"/>
      <c r="E181" s="263">
        <f t="shared" si="485"/>
        <v>0</v>
      </c>
      <c r="F181" s="263"/>
      <c r="G181" s="263"/>
      <c r="H181" s="56"/>
      <c r="I181" s="56"/>
      <c r="J181" s="265"/>
      <c r="K181" s="264"/>
      <c r="L181" s="57"/>
      <c r="M181" s="49"/>
      <c r="N181" s="214"/>
      <c r="O181" s="8">
        <f t="shared" si="486"/>
        <v>0</v>
      </c>
      <c r="P181" s="8">
        <f t="shared" si="487"/>
        <v>0</v>
      </c>
      <c r="R181" s="44">
        <f t="shared" si="488"/>
        <v>0</v>
      </c>
      <c r="S181" s="201">
        <f t="shared" si="489"/>
        <v>0</v>
      </c>
      <c r="T181" s="8">
        <f t="shared" si="490"/>
        <v>0</v>
      </c>
      <c r="U181" s="8">
        <f t="shared" si="491"/>
        <v>0</v>
      </c>
      <c r="W181" s="44">
        <f t="shared" si="492"/>
        <v>0</v>
      </c>
      <c r="X181" s="201">
        <f t="shared" si="493"/>
        <v>0</v>
      </c>
      <c r="Y181" s="8">
        <f t="shared" si="494"/>
        <v>0</v>
      </c>
      <c r="Z181" s="8">
        <f t="shared" si="495"/>
        <v>0</v>
      </c>
      <c r="AB181" s="44">
        <f t="shared" si="496"/>
        <v>0</v>
      </c>
      <c r="AC181" s="201">
        <f t="shared" si="497"/>
        <v>0</v>
      </c>
      <c r="AD181" s="8">
        <f t="shared" si="498"/>
        <v>0</v>
      </c>
      <c r="AE181" s="8">
        <f t="shared" si="499"/>
        <v>0</v>
      </c>
      <c r="AG181" s="44">
        <f t="shared" si="500"/>
        <v>0</v>
      </c>
      <c r="AH181" s="201">
        <f t="shared" si="501"/>
        <v>0</v>
      </c>
      <c r="AI181" s="8">
        <f t="shared" si="502"/>
        <v>0</v>
      </c>
      <c r="AJ181" s="8">
        <f t="shared" si="503"/>
        <v>0</v>
      </c>
      <c r="AL181" s="44">
        <f t="shared" si="504"/>
        <v>0</v>
      </c>
      <c r="AM181" s="201">
        <f t="shared" si="505"/>
        <v>0</v>
      </c>
      <c r="AN181" s="8">
        <f t="shared" si="506"/>
        <v>0</v>
      </c>
      <c r="AO181" s="8">
        <f t="shared" si="507"/>
        <v>0</v>
      </c>
      <c r="AQ181" s="44">
        <f t="shared" si="508"/>
        <v>0</v>
      </c>
      <c r="AR181" s="201">
        <f t="shared" si="509"/>
        <v>0</v>
      </c>
      <c r="AS181" s="8">
        <f t="shared" si="510"/>
        <v>0</v>
      </c>
      <c r="AT181" s="8">
        <f t="shared" si="511"/>
        <v>0</v>
      </c>
      <c r="AV181" s="44">
        <f t="shared" si="512"/>
        <v>0</v>
      </c>
      <c r="AW181" s="201">
        <f t="shared" si="513"/>
        <v>0</v>
      </c>
      <c r="AX181" s="8">
        <f t="shared" si="514"/>
        <v>0</v>
      </c>
      <c r="AY181" s="8">
        <f t="shared" si="515"/>
        <v>0</v>
      </c>
      <c r="BA181" s="44">
        <f t="shared" si="516"/>
        <v>0</v>
      </c>
      <c r="BB181" s="201">
        <f t="shared" si="517"/>
        <v>0</v>
      </c>
      <c r="BC181" s="8">
        <f t="shared" si="518"/>
        <v>0</v>
      </c>
      <c r="BD181" s="8">
        <f t="shared" si="519"/>
        <v>0</v>
      </c>
      <c r="BF181" s="44">
        <f t="shared" si="520"/>
        <v>0</v>
      </c>
      <c r="BG181" s="201">
        <f t="shared" si="521"/>
        <v>0</v>
      </c>
      <c r="BH181" s="8">
        <f t="shared" si="522"/>
        <v>0</v>
      </c>
      <c r="BI181" s="8">
        <f t="shared" si="523"/>
        <v>0</v>
      </c>
      <c r="BK181" s="44">
        <f t="shared" si="524"/>
        <v>0</v>
      </c>
      <c r="BL181" s="201">
        <f t="shared" si="525"/>
        <v>0</v>
      </c>
      <c r="BM181" s="8">
        <f t="shared" si="526"/>
        <v>0</v>
      </c>
      <c r="BN181" s="8">
        <f t="shared" si="527"/>
        <v>0</v>
      </c>
      <c r="BP181" s="44">
        <f t="shared" si="528"/>
        <v>0</v>
      </c>
      <c r="BQ181" s="201">
        <f t="shared" si="529"/>
        <v>0</v>
      </c>
      <c r="BR181" s="8">
        <f t="shared" si="530"/>
        <v>0</v>
      </c>
      <c r="BS181" s="8">
        <f t="shared" si="531"/>
        <v>0</v>
      </c>
      <c r="BU181" s="44">
        <f t="shared" si="532"/>
        <v>0</v>
      </c>
      <c r="BV181" s="201">
        <f t="shared" si="533"/>
        <v>0</v>
      </c>
      <c r="BW181" s="8">
        <f t="shared" si="534"/>
        <v>0</v>
      </c>
      <c r="BX181" s="8">
        <f t="shared" si="535"/>
        <v>0</v>
      </c>
      <c r="BZ181" s="44">
        <f t="shared" si="536"/>
        <v>0</v>
      </c>
      <c r="CA181" s="201">
        <f t="shared" si="537"/>
        <v>0</v>
      </c>
      <c r="CB181" s="8">
        <f t="shared" si="538"/>
        <v>0</v>
      </c>
      <c r="CC181" s="8">
        <f t="shared" si="539"/>
        <v>0</v>
      </c>
      <c r="CE181" s="44">
        <f t="shared" si="540"/>
        <v>0</v>
      </c>
      <c r="CF181" s="201">
        <f t="shared" si="541"/>
        <v>0</v>
      </c>
      <c r="CG181" s="8">
        <f t="shared" si="542"/>
        <v>0</v>
      </c>
      <c r="CH181" s="8">
        <f t="shared" si="543"/>
        <v>0</v>
      </c>
      <c r="CJ181" s="44">
        <f t="shared" si="544"/>
        <v>0</v>
      </c>
      <c r="CK181" s="201">
        <f t="shared" si="545"/>
        <v>0</v>
      </c>
      <c r="CL181" s="8">
        <f t="shared" si="546"/>
        <v>0</v>
      </c>
      <c r="CM181" s="8">
        <f t="shared" si="547"/>
        <v>0</v>
      </c>
      <c r="CO181" s="44">
        <f t="shared" si="548"/>
        <v>0</v>
      </c>
      <c r="CP181" s="201">
        <f t="shared" si="549"/>
        <v>0</v>
      </c>
      <c r="CQ181" s="8">
        <f t="shared" si="550"/>
        <v>0</v>
      </c>
      <c r="CR181" s="8">
        <f t="shared" si="551"/>
        <v>0</v>
      </c>
      <c r="CT181" s="44">
        <f t="shared" si="552"/>
        <v>0</v>
      </c>
      <c r="CU181" s="201">
        <f t="shared" si="553"/>
        <v>0</v>
      </c>
      <c r="CV181" s="8">
        <f t="shared" si="554"/>
        <v>0</v>
      </c>
      <c r="CW181" s="8">
        <f t="shared" si="555"/>
        <v>0</v>
      </c>
      <c r="CY181" s="44">
        <f t="shared" si="556"/>
        <v>0</v>
      </c>
      <c r="CZ181" s="201">
        <f t="shared" si="557"/>
        <v>0</v>
      </c>
      <c r="DA181" s="8">
        <f t="shared" si="558"/>
        <v>0</v>
      </c>
      <c r="DB181" s="8">
        <f t="shared" si="559"/>
        <v>0</v>
      </c>
      <c r="DD181" s="44">
        <f t="shared" si="560"/>
        <v>0</v>
      </c>
      <c r="DE181" s="201">
        <f t="shared" si="561"/>
        <v>0</v>
      </c>
      <c r="DF181" s="8">
        <f t="shared" si="562"/>
        <v>0</v>
      </c>
      <c r="DG181" s="8">
        <f t="shared" si="563"/>
        <v>0</v>
      </c>
      <c r="DI181" s="44">
        <f t="shared" si="564"/>
        <v>0</v>
      </c>
      <c r="DJ181" s="201">
        <f t="shared" si="565"/>
        <v>0</v>
      </c>
      <c r="DK181" s="8">
        <f t="shared" si="566"/>
        <v>0</v>
      </c>
      <c r="DL181" s="8">
        <f t="shared" si="567"/>
        <v>0</v>
      </c>
      <c r="DN181" s="44">
        <f t="shared" si="568"/>
        <v>0</v>
      </c>
      <c r="DO181" s="201">
        <f t="shared" si="569"/>
        <v>0</v>
      </c>
      <c r="DP181" s="8">
        <f t="shared" si="570"/>
        <v>0</v>
      </c>
      <c r="DQ181" s="8">
        <f t="shared" si="571"/>
        <v>0</v>
      </c>
      <c r="DS181" s="51">
        <f t="shared" si="481"/>
        <v>0</v>
      </c>
      <c r="DT181" s="50">
        <f t="shared" ref="DT181:DT196" si="573">+DS181/$H$3</f>
        <v>0</v>
      </c>
      <c r="DU181" s="51">
        <v>0</v>
      </c>
      <c r="DV181" s="50">
        <f t="shared" si="483"/>
        <v>0</v>
      </c>
      <c r="DW181" s="51">
        <f t="shared" si="484"/>
        <v>0</v>
      </c>
      <c r="DX181" s="53">
        <f t="shared" si="484"/>
        <v>0</v>
      </c>
      <c r="DY181" s="307">
        <f t="shared" si="572"/>
        <v>0</v>
      </c>
    </row>
    <row r="182" spans="1:129" ht="18" customHeight="1" x14ac:dyDescent="0.3">
      <c r="D182" s="262"/>
      <c r="E182" s="263">
        <f t="shared" si="485"/>
        <v>0</v>
      </c>
      <c r="F182" s="263"/>
      <c r="G182" s="263"/>
      <c r="H182" s="58"/>
      <c r="I182" s="56"/>
      <c r="J182" s="265"/>
      <c r="K182" s="264"/>
      <c r="L182" s="57"/>
      <c r="M182" s="49"/>
      <c r="N182" s="214"/>
      <c r="O182" s="8">
        <f t="shared" si="486"/>
        <v>0</v>
      </c>
      <c r="P182" s="8">
        <f t="shared" si="487"/>
        <v>0</v>
      </c>
      <c r="R182" s="44">
        <f t="shared" si="488"/>
        <v>0</v>
      </c>
      <c r="S182" s="201">
        <f t="shared" si="489"/>
        <v>0</v>
      </c>
      <c r="T182" s="8">
        <f t="shared" si="490"/>
        <v>0</v>
      </c>
      <c r="U182" s="8">
        <f t="shared" si="491"/>
        <v>0</v>
      </c>
      <c r="W182" s="44">
        <f t="shared" si="492"/>
        <v>0</v>
      </c>
      <c r="X182" s="201">
        <f t="shared" si="493"/>
        <v>0</v>
      </c>
      <c r="Y182" s="8">
        <f t="shared" si="494"/>
        <v>0</v>
      </c>
      <c r="Z182" s="8">
        <f t="shared" si="495"/>
        <v>0</v>
      </c>
      <c r="AB182" s="44">
        <f t="shared" si="496"/>
        <v>0</v>
      </c>
      <c r="AC182" s="201">
        <f t="shared" si="497"/>
        <v>0</v>
      </c>
      <c r="AD182" s="8">
        <f t="shared" si="498"/>
        <v>0</v>
      </c>
      <c r="AE182" s="8">
        <f t="shared" si="499"/>
        <v>0</v>
      </c>
      <c r="AG182" s="44">
        <f t="shared" si="500"/>
        <v>0</v>
      </c>
      <c r="AH182" s="201">
        <f t="shared" si="501"/>
        <v>0</v>
      </c>
      <c r="AI182" s="8">
        <f t="shared" si="502"/>
        <v>0</v>
      </c>
      <c r="AJ182" s="8">
        <f t="shared" si="503"/>
        <v>0</v>
      </c>
      <c r="AL182" s="44">
        <f t="shared" si="504"/>
        <v>0</v>
      </c>
      <c r="AM182" s="201">
        <f t="shared" si="505"/>
        <v>0</v>
      </c>
      <c r="AN182" s="8">
        <f t="shared" si="506"/>
        <v>0</v>
      </c>
      <c r="AO182" s="8">
        <f t="shared" si="507"/>
        <v>0</v>
      </c>
      <c r="AQ182" s="44">
        <f t="shared" si="508"/>
        <v>0</v>
      </c>
      <c r="AR182" s="201">
        <f t="shared" si="509"/>
        <v>0</v>
      </c>
      <c r="AS182" s="8">
        <f t="shared" si="510"/>
        <v>0</v>
      </c>
      <c r="AT182" s="8">
        <f t="shared" si="511"/>
        <v>0</v>
      </c>
      <c r="AV182" s="44">
        <f t="shared" si="512"/>
        <v>0</v>
      </c>
      <c r="AW182" s="201">
        <f t="shared" si="513"/>
        <v>0</v>
      </c>
      <c r="AX182" s="8">
        <f t="shared" si="514"/>
        <v>0</v>
      </c>
      <c r="AY182" s="8">
        <f t="shared" si="515"/>
        <v>0</v>
      </c>
      <c r="BA182" s="44">
        <f t="shared" si="516"/>
        <v>0</v>
      </c>
      <c r="BB182" s="201">
        <f t="shared" si="517"/>
        <v>0</v>
      </c>
      <c r="BC182" s="8">
        <f t="shared" si="518"/>
        <v>0</v>
      </c>
      <c r="BD182" s="8">
        <f t="shared" si="519"/>
        <v>0</v>
      </c>
      <c r="BF182" s="44">
        <f t="shared" si="520"/>
        <v>0</v>
      </c>
      <c r="BG182" s="201">
        <f t="shared" si="521"/>
        <v>0</v>
      </c>
      <c r="BH182" s="8">
        <f t="shared" si="522"/>
        <v>0</v>
      </c>
      <c r="BI182" s="8">
        <f t="shared" si="523"/>
        <v>0</v>
      </c>
      <c r="BK182" s="44">
        <f t="shared" si="524"/>
        <v>0</v>
      </c>
      <c r="BL182" s="201">
        <f t="shared" si="525"/>
        <v>0</v>
      </c>
      <c r="BM182" s="8">
        <f t="shared" si="526"/>
        <v>0</v>
      </c>
      <c r="BN182" s="8">
        <f t="shared" si="527"/>
        <v>0</v>
      </c>
      <c r="BP182" s="44">
        <f t="shared" si="528"/>
        <v>0</v>
      </c>
      <c r="BQ182" s="201">
        <f t="shared" si="529"/>
        <v>0</v>
      </c>
      <c r="BR182" s="8">
        <f t="shared" si="530"/>
        <v>0</v>
      </c>
      <c r="BS182" s="8">
        <f t="shared" si="531"/>
        <v>0</v>
      </c>
      <c r="BU182" s="44">
        <f t="shared" si="532"/>
        <v>0</v>
      </c>
      <c r="BV182" s="201">
        <f t="shared" si="533"/>
        <v>0</v>
      </c>
      <c r="BW182" s="8">
        <f t="shared" si="534"/>
        <v>0</v>
      </c>
      <c r="BX182" s="8">
        <f t="shared" si="535"/>
        <v>0</v>
      </c>
      <c r="BZ182" s="44">
        <f t="shared" si="536"/>
        <v>0</v>
      </c>
      <c r="CA182" s="201">
        <f t="shared" si="537"/>
        <v>0</v>
      </c>
      <c r="CB182" s="8">
        <f t="shared" si="538"/>
        <v>0</v>
      </c>
      <c r="CC182" s="8">
        <f t="shared" si="539"/>
        <v>0</v>
      </c>
      <c r="CE182" s="44">
        <f t="shared" si="540"/>
        <v>0</v>
      </c>
      <c r="CF182" s="201">
        <f t="shared" si="541"/>
        <v>0</v>
      </c>
      <c r="CG182" s="8">
        <f t="shared" si="542"/>
        <v>0</v>
      </c>
      <c r="CH182" s="8">
        <f t="shared" si="543"/>
        <v>0</v>
      </c>
      <c r="CJ182" s="44">
        <f t="shared" si="544"/>
        <v>0</v>
      </c>
      <c r="CK182" s="201">
        <f t="shared" si="545"/>
        <v>0</v>
      </c>
      <c r="CL182" s="8">
        <f t="shared" si="546"/>
        <v>0</v>
      </c>
      <c r="CM182" s="8">
        <f t="shared" si="547"/>
        <v>0</v>
      </c>
      <c r="CO182" s="44">
        <f t="shared" si="548"/>
        <v>0</v>
      </c>
      <c r="CP182" s="201">
        <f t="shared" si="549"/>
        <v>0</v>
      </c>
      <c r="CQ182" s="8">
        <f t="shared" si="550"/>
        <v>0</v>
      </c>
      <c r="CR182" s="8">
        <f t="shared" si="551"/>
        <v>0</v>
      </c>
      <c r="CT182" s="44">
        <f t="shared" si="552"/>
        <v>0</v>
      </c>
      <c r="CU182" s="201">
        <f t="shared" si="553"/>
        <v>0</v>
      </c>
      <c r="CV182" s="8">
        <f t="shared" si="554"/>
        <v>0</v>
      </c>
      <c r="CW182" s="8">
        <f t="shared" si="555"/>
        <v>0</v>
      </c>
      <c r="CY182" s="44">
        <f t="shared" si="556"/>
        <v>0</v>
      </c>
      <c r="CZ182" s="201">
        <f t="shared" si="557"/>
        <v>0</v>
      </c>
      <c r="DA182" s="8">
        <f t="shared" si="558"/>
        <v>0</v>
      </c>
      <c r="DB182" s="8">
        <f t="shared" si="559"/>
        <v>0</v>
      </c>
      <c r="DD182" s="44">
        <f t="shared" si="560"/>
        <v>0</v>
      </c>
      <c r="DE182" s="201">
        <f t="shared" si="561"/>
        <v>0</v>
      </c>
      <c r="DF182" s="8">
        <f t="shared" si="562"/>
        <v>0</v>
      </c>
      <c r="DG182" s="8">
        <f t="shared" si="563"/>
        <v>0</v>
      </c>
      <c r="DI182" s="44">
        <f t="shared" si="564"/>
        <v>0</v>
      </c>
      <c r="DJ182" s="201">
        <f t="shared" si="565"/>
        <v>0</v>
      </c>
      <c r="DK182" s="8">
        <f t="shared" si="566"/>
        <v>0</v>
      </c>
      <c r="DL182" s="8">
        <f t="shared" si="567"/>
        <v>0</v>
      </c>
      <c r="DN182" s="44">
        <f t="shared" si="568"/>
        <v>0</v>
      </c>
      <c r="DO182" s="201">
        <f t="shared" si="569"/>
        <v>0</v>
      </c>
      <c r="DP182" s="8">
        <f t="shared" si="570"/>
        <v>0</v>
      </c>
      <c r="DQ182" s="8">
        <f t="shared" si="571"/>
        <v>0</v>
      </c>
      <c r="DS182" s="51">
        <f t="shared" si="481"/>
        <v>0</v>
      </c>
      <c r="DT182" s="50">
        <f t="shared" si="573"/>
        <v>0</v>
      </c>
      <c r="DU182" s="51">
        <v>0</v>
      </c>
      <c r="DV182" s="50">
        <f t="shared" si="483"/>
        <v>0</v>
      </c>
      <c r="DW182" s="51">
        <f t="shared" si="484"/>
        <v>0</v>
      </c>
      <c r="DX182" s="53">
        <f t="shared" si="484"/>
        <v>0</v>
      </c>
      <c r="DY182" s="307">
        <f t="shared" si="572"/>
        <v>0</v>
      </c>
    </row>
    <row r="183" spans="1:129" ht="18" customHeight="1" x14ac:dyDescent="0.3">
      <c r="D183" s="262"/>
      <c r="E183" s="263">
        <f t="shared" si="485"/>
        <v>0</v>
      </c>
      <c r="F183" s="263"/>
      <c r="G183" s="263"/>
      <c r="H183" s="270"/>
      <c r="I183" s="56"/>
      <c r="J183" s="265"/>
      <c r="K183" s="264"/>
      <c r="L183" s="271"/>
      <c r="M183" s="49"/>
      <c r="N183" s="214"/>
      <c r="O183" s="8">
        <f t="shared" si="486"/>
        <v>0</v>
      </c>
      <c r="P183" s="8">
        <f t="shared" si="487"/>
        <v>0</v>
      </c>
      <c r="R183" s="44">
        <f t="shared" si="488"/>
        <v>0</v>
      </c>
      <c r="S183" s="201">
        <f t="shared" si="489"/>
        <v>0</v>
      </c>
      <c r="T183" s="8">
        <f t="shared" si="490"/>
        <v>0</v>
      </c>
      <c r="U183" s="8">
        <f t="shared" si="491"/>
        <v>0</v>
      </c>
      <c r="W183" s="44">
        <f t="shared" si="492"/>
        <v>0</v>
      </c>
      <c r="X183" s="201">
        <f t="shared" si="493"/>
        <v>0</v>
      </c>
      <c r="Y183" s="8">
        <f t="shared" si="494"/>
        <v>0</v>
      </c>
      <c r="Z183" s="8">
        <f t="shared" si="495"/>
        <v>0</v>
      </c>
      <c r="AB183" s="44">
        <f t="shared" si="496"/>
        <v>0</v>
      </c>
      <c r="AC183" s="201">
        <f t="shared" si="497"/>
        <v>0</v>
      </c>
      <c r="AD183" s="8">
        <f t="shared" si="498"/>
        <v>0</v>
      </c>
      <c r="AE183" s="8">
        <f t="shared" si="499"/>
        <v>0</v>
      </c>
      <c r="AG183" s="44">
        <f t="shared" si="500"/>
        <v>0</v>
      </c>
      <c r="AH183" s="201">
        <f t="shared" si="501"/>
        <v>0</v>
      </c>
      <c r="AI183" s="8">
        <f t="shared" si="502"/>
        <v>0</v>
      </c>
      <c r="AJ183" s="8">
        <f t="shared" si="503"/>
        <v>0</v>
      </c>
      <c r="AL183" s="44">
        <f t="shared" si="504"/>
        <v>0</v>
      </c>
      <c r="AM183" s="201">
        <f t="shared" si="505"/>
        <v>0</v>
      </c>
      <c r="AN183" s="8">
        <f t="shared" si="506"/>
        <v>0</v>
      </c>
      <c r="AO183" s="8">
        <f t="shared" si="507"/>
        <v>0</v>
      </c>
      <c r="AQ183" s="44">
        <f t="shared" si="508"/>
        <v>0</v>
      </c>
      <c r="AR183" s="201">
        <f t="shared" si="509"/>
        <v>0</v>
      </c>
      <c r="AS183" s="8">
        <f t="shared" si="510"/>
        <v>0</v>
      </c>
      <c r="AT183" s="8">
        <f t="shared" si="511"/>
        <v>0</v>
      </c>
      <c r="AV183" s="44">
        <f t="shared" si="512"/>
        <v>0</v>
      </c>
      <c r="AW183" s="201">
        <f t="shared" si="513"/>
        <v>0</v>
      </c>
      <c r="AX183" s="8">
        <f t="shared" si="514"/>
        <v>0</v>
      </c>
      <c r="AY183" s="8">
        <f t="shared" si="515"/>
        <v>0</v>
      </c>
      <c r="BA183" s="44">
        <f t="shared" si="516"/>
        <v>0</v>
      </c>
      <c r="BB183" s="201">
        <f t="shared" si="517"/>
        <v>0</v>
      </c>
      <c r="BC183" s="8">
        <f t="shared" si="518"/>
        <v>0</v>
      </c>
      <c r="BD183" s="8">
        <f t="shared" si="519"/>
        <v>0</v>
      </c>
      <c r="BF183" s="44">
        <f t="shared" si="520"/>
        <v>0</v>
      </c>
      <c r="BG183" s="201">
        <f t="shared" si="521"/>
        <v>0</v>
      </c>
      <c r="BH183" s="8">
        <f t="shared" si="522"/>
        <v>0</v>
      </c>
      <c r="BI183" s="8">
        <f t="shared" si="523"/>
        <v>0</v>
      </c>
      <c r="BK183" s="44">
        <f t="shared" si="524"/>
        <v>0</v>
      </c>
      <c r="BL183" s="201">
        <f t="shared" si="525"/>
        <v>0</v>
      </c>
      <c r="BM183" s="8">
        <f t="shared" si="526"/>
        <v>0</v>
      </c>
      <c r="BN183" s="8">
        <f t="shared" si="527"/>
        <v>0</v>
      </c>
      <c r="BP183" s="44">
        <f t="shared" si="528"/>
        <v>0</v>
      </c>
      <c r="BQ183" s="201">
        <f t="shared" si="529"/>
        <v>0</v>
      </c>
      <c r="BR183" s="8">
        <f t="shared" si="530"/>
        <v>0</v>
      </c>
      <c r="BS183" s="8">
        <f t="shared" si="531"/>
        <v>0</v>
      </c>
      <c r="BU183" s="44">
        <f t="shared" si="532"/>
        <v>0</v>
      </c>
      <c r="BV183" s="201">
        <f t="shared" si="533"/>
        <v>0</v>
      </c>
      <c r="BW183" s="8">
        <f t="shared" si="534"/>
        <v>0</v>
      </c>
      <c r="BX183" s="8">
        <f t="shared" si="535"/>
        <v>0</v>
      </c>
      <c r="BZ183" s="44">
        <f t="shared" si="536"/>
        <v>0</v>
      </c>
      <c r="CA183" s="201">
        <f t="shared" si="537"/>
        <v>0</v>
      </c>
      <c r="CB183" s="8">
        <f t="shared" si="538"/>
        <v>0</v>
      </c>
      <c r="CC183" s="8">
        <f t="shared" si="539"/>
        <v>0</v>
      </c>
      <c r="CE183" s="44">
        <f t="shared" si="540"/>
        <v>0</v>
      </c>
      <c r="CF183" s="201">
        <f t="shared" si="541"/>
        <v>0</v>
      </c>
      <c r="CG183" s="8">
        <f t="shared" si="542"/>
        <v>0</v>
      </c>
      <c r="CH183" s="8">
        <f t="shared" si="543"/>
        <v>0</v>
      </c>
      <c r="CJ183" s="44">
        <f t="shared" si="544"/>
        <v>0</v>
      </c>
      <c r="CK183" s="201">
        <f t="shared" si="545"/>
        <v>0</v>
      </c>
      <c r="CL183" s="8">
        <f t="shared" si="546"/>
        <v>0</v>
      </c>
      <c r="CM183" s="8">
        <f t="shared" si="547"/>
        <v>0</v>
      </c>
      <c r="CO183" s="44">
        <f t="shared" si="548"/>
        <v>0</v>
      </c>
      <c r="CP183" s="201">
        <f t="shared" si="549"/>
        <v>0</v>
      </c>
      <c r="CQ183" s="8">
        <f t="shared" si="550"/>
        <v>0</v>
      </c>
      <c r="CR183" s="8">
        <f t="shared" si="551"/>
        <v>0</v>
      </c>
      <c r="CT183" s="44">
        <f t="shared" si="552"/>
        <v>0</v>
      </c>
      <c r="CU183" s="201">
        <f t="shared" si="553"/>
        <v>0</v>
      </c>
      <c r="CV183" s="8">
        <f t="shared" si="554"/>
        <v>0</v>
      </c>
      <c r="CW183" s="8">
        <f t="shared" si="555"/>
        <v>0</v>
      </c>
      <c r="CY183" s="44">
        <f t="shared" si="556"/>
        <v>0</v>
      </c>
      <c r="CZ183" s="201">
        <f t="shared" si="557"/>
        <v>0</v>
      </c>
      <c r="DA183" s="8">
        <f t="shared" si="558"/>
        <v>0</v>
      </c>
      <c r="DB183" s="8">
        <f t="shared" si="559"/>
        <v>0</v>
      </c>
      <c r="DD183" s="44">
        <f t="shared" si="560"/>
        <v>0</v>
      </c>
      <c r="DE183" s="201">
        <f t="shared" si="561"/>
        <v>0</v>
      </c>
      <c r="DF183" s="8">
        <f t="shared" si="562"/>
        <v>0</v>
      </c>
      <c r="DG183" s="8">
        <f t="shared" si="563"/>
        <v>0</v>
      </c>
      <c r="DI183" s="44">
        <f t="shared" si="564"/>
        <v>0</v>
      </c>
      <c r="DJ183" s="201">
        <f t="shared" si="565"/>
        <v>0</v>
      </c>
      <c r="DK183" s="8">
        <f t="shared" si="566"/>
        <v>0</v>
      </c>
      <c r="DL183" s="8">
        <f t="shared" si="567"/>
        <v>0</v>
      </c>
      <c r="DN183" s="44">
        <f t="shared" si="568"/>
        <v>0</v>
      </c>
      <c r="DO183" s="201">
        <f t="shared" si="569"/>
        <v>0</v>
      </c>
      <c r="DP183" s="8">
        <f t="shared" si="570"/>
        <v>0</v>
      </c>
      <c r="DQ183" s="8">
        <f t="shared" si="571"/>
        <v>0</v>
      </c>
      <c r="DS183" s="51">
        <f t="shared" si="481"/>
        <v>0</v>
      </c>
      <c r="DT183" s="50">
        <f t="shared" si="573"/>
        <v>0</v>
      </c>
      <c r="DU183" s="51">
        <v>0</v>
      </c>
      <c r="DV183" s="50">
        <f t="shared" si="483"/>
        <v>0</v>
      </c>
      <c r="DW183" s="51">
        <f t="shared" si="484"/>
        <v>0</v>
      </c>
      <c r="DX183" s="53">
        <f t="shared" si="484"/>
        <v>0</v>
      </c>
      <c r="DY183" s="307">
        <f t="shared" si="572"/>
        <v>0</v>
      </c>
    </row>
    <row r="184" spans="1:129" ht="18" customHeight="1" x14ac:dyDescent="0.3">
      <c r="A184" s="6"/>
      <c r="D184" s="262"/>
      <c r="E184" s="263">
        <f t="shared" si="485"/>
        <v>0</v>
      </c>
      <c r="F184" s="263"/>
      <c r="G184" s="263"/>
      <c r="H184" s="58"/>
      <c r="I184" s="56"/>
      <c r="J184" s="265"/>
      <c r="K184" s="264"/>
      <c r="L184" s="57"/>
      <c r="M184" s="49"/>
      <c r="N184" s="214"/>
      <c r="O184" s="8">
        <f t="shared" si="486"/>
        <v>0</v>
      </c>
      <c r="P184" s="8">
        <f t="shared" si="487"/>
        <v>0</v>
      </c>
      <c r="R184" s="44">
        <f t="shared" si="488"/>
        <v>0</v>
      </c>
      <c r="S184" s="201">
        <f t="shared" si="489"/>
        <v>0</v>
      </c>
      <c r="T184" s="8">
        <f t="shared" si="490"/>
        <v>0</v>
      </c>
      <c r="U184" s="8">
        <f t="shared" si="491"/>
        <v>0</v>
      </c>
      <c r="W184" s="44">
        <f t="shared" si="492"/>
        <v>0</v>
      </c>
      <c r="X184" s="201">
        <f t="shared" si="493"/>
        <v>0</v>
      </c>
      <c r="Y184" s="8">
        <f t="shared" si="494"/>
        <v>0</v>
      </c>
      <c r="Z184" s="8">
        <f t="shared" si="495"/>
        <v>0</v>
      </c>
      <c r="AB184" s="44">
        <f t="shared" si="496"/>
        <v>0</v>
      </c>
      <c r="AC184" s="201">
        <f t="shared" si="497"/>
        <v>0</v>
      </c>
      <c r="AD184" s="8">
        <f t="shared" si="498"/>
        <v>0</v>
      </c>
      <c r="AE184" s="8">
        <f t="shared" si="499"/>
        <v>0</v>
      </c>
      <c r="AG184" s="44">
        <f t="shared" si="500"/>
        <v>0</v>
      </c>
      <c r="AH184" s="201">
        <f t="shared" si="501"/>
        <v>0</v>
      </c>
      <c r="AI184" s="8">
        <f t="shared" si="502"/>
        <v>0</v>
      </c>
      <c r="AJ184" s="8">
        <f t="shared" si="503"/>
        <v>0</v>
      </c>
      <c r="AL184" s="44">
        <f t="shared" si="504"/>
        <v>0</v>
      </c>
      <c r="AM184" s="201">
        <f t="shared" si="505"/>
        <v>0</v>
      </c>
      <c r="AN184" s="8">
        <f t="shared" si="506"/>
        <v>0</v>
      </c>
      <c r="AO184" s="8">
        <f t="shared" si="507"/>
        <v>0</v>
      </c>
      <c r="AQ184" s="44">
        <f t="shared" si="508"/>
        <v>0</v>
      </c>
      <c r="AR184" s="201">
        <f t="shared" si="509"/>
        <v>0</v>
      </c>
      <c r="AS184" s="8">
        <f t="shared" si="510"/>
        <v>0</v>
      </c>
      <c r="AT184" s="8">
        <f t="shared" si="511"/>
        <v>0</v>
      </c>
      <c r="AV184" s="44">
        <f t="shared" si="512"/>
        <v>0</v>
      </c>
      <c r="AW184" s="201">
        <f t="shared" si="513"/>
        <v>0</v>
      </c>
      <c r="AX184" s="8">
        <f t="shared" si="514"/>
        <v>0</v>
      </c>
      <c r="AY184" s="8">
        <f t="shared" si="515"/>
        <v>0</v>
      </c>
      <c r="BA184" s="44">
        <f t="shared" si="516"/>
        <v>0</v>
      </c>
      <c r="BB184" s="201">
        <f t="shared" si="517"/>
        <v>0</v>
      </c>
      <c r="BC184" s="8">
        <f t="shared" si="518"/>
        <v>0</v>
      </c>
      <c r="BD184" s="8">
        <f t="shared" si="519"/>
        <v>0</v>
      </c>
      <c r="BF184" s="44">
        <f t="shared" si="520"/>
        <v>0</v>
      </c>
      <c r="BG184" s="201">
        <f t="shared" si="521"/>
        <v>0</v>
      </c>
      <c r="BH184" s="8">
        <f t="shared" si="522"/>
        <v>0</v>
      </c>
      <c r="BI184" s="8">
        <f t="shared" si="523"/>
        <v>0</v>
      </c>
      <c r="BK184" s="44">
        <f t="shared" si="524"/>
        <v>0</v>
      </c>
      <c r="BL184" s="201">
        <f t="shared" si="525"/>
        <v>0</v>
      </c>
      <c r="BM184" s="8">
        <f t="shared" si="526"/>
        <v>0</v>
      </c>
      <c r="BN184" s="8">
        <f t="shared" si="527"/>
        <v>0</v>
      </c>
      <c r="BP184" s="44">
        <f t="shared" si="528"/>
        <v>0</v>
      </c>
      <c r="BQ184" s="201">
        <f t="shared" si="529"/>
        <v>0</v>
      </c>
      <c r="BR184" s="8">
        <f t="shared" si="530"/>
        <v>0</v>
      </c>
      <c r="BS184" s="8">
        <f t="shared" si="531"/>
        <v>0</v>
      </c>
      <c r="BU184" s="44">
        <f t="shared" si="532"/>
        <v>0</v>
      </c>
      <c r="BV184" s="201">
        <f t="shared" si="533"/>
        <v>0</v>
      </c>
      <c r="BW184" s="8">
        <f t="shared" si="534"/>
        <v>0</v>
      </c>
      <c r="BX184" s="8">
        <f t="shared" si="535"/>
        <v>0</v>
      </c>
      <c r="BZ184" s="44">
        <f t="shared" si="536"/>
        <v>0</v>
      </c>
      <c r="CA184" s="201">
        <f t="shared" si="537"/>
        <v>0</v>
      </c>
      <c r="CB184" s="8">
        <f t="shared" si="538"/>
        <v>0</v>
      </c>
      <c r="CC184" s="8">
        <f t="shared" si="539"/>
        <v>0</v>
      </c>
      <c r="CE184" s="44">
        <f t="shared" si="540"/>
        <v>0</v>
      </c>
      <c r="CF184" s="201">
        <f t="shared" si="541"/>
        <v>0</v>
      </c>
      <c r="CG184" s="8">
        <f t="shared" si="542"/>
        <v>0</v>
      </c>
      <c r="CH184" s="8">
        <f t="shared" si="543"/>
        <v>0</v>
      </c>
      <c r="CJ184" s="44">
        <f t="shared" si="544"/>
        <v>0</v>
      </c>
      <c r="CK184" s="201">
        <f t="shared" si="545"/>
        <v>0</v>
      </c>
      <c r="CL184" s="8">
        <f t="shared" si="546"/>
        <v>0</v>
      </c>
      <c r="CM184" s="8">
        <f t="shared" si="547"/>
        <v>0</v>
      </c>
      <c r="CO184" s="44">
        <f t="shared" si="548"/>
        <v>0</v>
      </c>
      <c r="CP184" s="201">
        <f t="shared" si="549"/>
        <v>0</v>
      </c>
      <c r="CQ184" s="8">
        <f t="shared" si="550"/>
        <v>0</v>
      </c>
      <c r="CR184" s="8">
        <f t="shared" si="551"/>
        <v>0</v>
      </c>
      <c r="CT184" s="44">
        <f t="shared" si="552"/>
        <v>0</v>
      </c>
      <c r="CU184" s="201">
        <f t="shared" si="553"/>
        <v>0</v>
      </c>
      <c r="CV184" s="8">
        <f t="shared" si="554"/>
        <v>0</v>
      </c>
      <c r="CW184" s="8">
        <f t="shared" si="555"/>
        <v>0</v>
      </c>
      <c r="CY184" s="44">
        <f t="shared" si="556"/>
        <v>0</v>
      </c>
      <c r="CZ184" s="201">
        <f t="shared" si="557"/>
        <v>0</v>
      </c>
      <c r="DA184" s="8">
        <f t="shared" si="558"/>
        <v>0</v>
      </c>
      <c r="DB184" s="8">
        <f t="shared" si="559"/>
        <v>0</v>
      </c>
      <c r="DD184" s="44">
        <f t="shared" si="560"/>
        <v>0</v>
      </c>
      <c r="DE184" s="201">
        <f t="shared" si="561"/>
        <v>0</v>
      </c>
      <c r="DF184" s="8">
        <f t="shared" si="562"/>
        <v>0</v>
      </c>
      <c r="DG184" s="8">
        <f t="shared" si="563"/>
        <v>0</v>
      </c>
      <c r="DI184" s="44">
        <f t="shared" si="564"/>
        <v>0</v>
      </c>
      <c r="DJ184" s="201">
        <f t="shared" si="565"/>
        <v>0</v>
      </c>
      <c r="DK184" s="8">
        <f t="shared" si="566"/>
        <v>0</v>
      </c>
      <c r="DL184" s="8">
        <f t="shared" si="567"/>
        <v>0</v>
      </c>
      <c r="DN184" s="44">
        <f t="shared" si="568"/>
        <v>0</v>
      </c>
      <c r="DO184" s="201">
        <f t="shared" si="569"/>
        <v>0</v>
      </c>
      <c r="DP184" s="8">
        <f t="shared" si="570"/>
        <v>0</v>
      </c>
      <c r="DQ184" s="8">
        <f t="shared" si="571"/>
        <v>0</v>
      </c>
      <c r="DS184" s="51">
        <f t="shared" si="481"/>
        <v>0</v>
      </c>
      <c r="DT184" s="50">
        <f t="shared" si="573"/>
        <v>0</v>
      </c>
      <c r="DU184" s="51">
        <v>0</v>
      </c>
      <c r="DV184" s="50">
        <f t="shared" si="483"/>
        <v>0</v>
      </c>
      <c r="DW184" s="51">
        <f t="shared" si="484"/>
        <v>0</v>
      </c>
      <c r="DX184" s="53">
        <f t="shared" si="484"/>
        <v>0</v>
      </c>
      <c r="DY184" s="307">
        <f t="shared" si="572"/>
        <v>0</v>
      </c>
    </row>
    <row r="185" spans="1:129" ht="18" customHeight="1" x14ac:dyDescent="0.3">
      <c r="B185" s="54"/>
      <c r="C185" s="54"/>
      <c r="D185" s="262"/>
      <c r="E185" s="263">
        <f t="shared" si="485"/>
        <v>0</v>
      </c>
      <c r="F185" s="263"/>
      <c r="G185" s="263"/>
      <c r="H185" s="56"/>
      <c r="I185" s="56"/>
      <c r="J185" s="265"/>
      <c r="K185" s="264"/>
      <c r="L185" s="57"/>
      <c r="M185" s="49"/>
      <c r="N185" s="214"/>
      <c r="O185" s="8">
        <f t="shared" si="486"/>
        <v>0</v>
      </c>
      <c r="P185" s="8">
        <f t="shared" si="487"/>
        <v>0</v>
      </c>
      <c r="R185" s="44">
        <f t="shared" si="488"/>
        <v>0</v>
      </c>
      <c r="S185" s="201">
        <f t="shared" si="489"/>
        <v>0</v>
      </c>
      <c r="T185" s="8">
        <f t="shared" si="490"/>
        <v>0</v>
      </c>
      <c r="U185" s="8">
        <f t="shared" si="491"/>
        <v>0</v>
      </c>
      <c r="W185" s="44">
        <f t="shared" si="492"/>
        <v>0</v>
      </c>
      <c r="X185" s="201">
        <f t="shared" si="493"/>
        <v>0</v>
      </c>
      <c r="Y185" s="8">
        <f t="shared" si="494"/>
        <v>0</v>
      </c>
      <c r="Z185" s="8">
        <f t="shared" si="495"/>
        <v>0</v>
      </c>
      <c r="AB185" s="44">
        <f t="shared" si="496"/>
        <v>0</v>
      </c>
      <c r="AC185" s="201">
        <f t="shared" si="497"/>
        <v>0</v>
      </c>
      <c r="AD185" s="8">
        <f t="shared" si="498"/>
        <v>0</v>
      </c>
      <c r="AE185" s="8">
        <f t="shared" si="499"/>
        <v>0</v>
      </c>
      <c r="AG185" s="44">
        <f t="shared" si="500"/>
        <v>0</v>
      </c>
      <c r="AH185" s="201">
        <f t="shared" si="501"/>
        <v>0</v>
      </c>
      <c r="AI185" s="8">
        <f t="shared" si="502"/>
        <v>0</v>
      </c>
      <c r="AJ185" s="8">
        <f t="shared" si="503"/>
        <v>0</v>
      </c>
      <c r="AL185" s="44">
        <f t="shared" si="504"/>
        <v>0</v>
      </c>
      <c r="AM185" s="201">
        <f t="shared" si="505"/>
        <v>0</v>
      </c>
      <c r="AN185" s="8">
        <f t="shared" si="506"/>
        <v>0</v>
      </c>
      <c r="AO185" s="8">
        <f t="shared" si="507"/>
        <v>0</v>
      </c>
      <c r="AQ185" s="44">
        <f t="shared" si="508"/>
        <v>0</v>
      </c>
      <c r="AR185" s="201">
        <f t="shared" si="509"/>
        <v>0</v>
      </c>
      <c r="AS185" s="8">
        <f t="shared" si="510"/>
        <v>0</v>
      </c>
      <c r="AT185" s="8">
        <f t="shared" si="511"/>
        <v>0</v>
      </c>
      <c r="AV185" s="44">
        <f t="shared" si="512"/>
        <v>0</v>
      </c>
      <c r="AW185" s="201">
        <f t="shared" si="513"/>
        <v>0</v>
      </c>
      <c r="AX185" s="8">
        <f t="shared" si="514"/>
        <v>0</v>
      </c>
      <c r="AY185" s="8">
        <f t="shared" si="515"/>
        <v>0</v>
      </c>
      <c r="BA185" s="44">
        <f t="shared" si="516"/>
        <v>0</v>
      </c>
      <c r="BB185" s="201">
        <f t="shared" si="517"/>
        <v>0</v>
      </c>
      <c r="BC185" s="8">
        <f t="shared" si="518"/>
        <v>0</v>
      </c>
      <c r="BD185" s="8">
        <f t="shared" si="519"/>
        <v>0</v>
      </c>
      <c r="BF185" s="44">
        <f t="shared" si="520"/>
        <v>0</v>
      </c>
      <c r="BG185" s="201">
        <f t="shared" si="521"/>
        <v>0</v>
      </c>
      <c r="BH185" s="8">
        <f t="shared" si="522"/>
        <v>0</v>
      </c>
      <c r="BI185" s="8">
        <f t="shared" si="523"/>
        <v>0</v>
      </c>
      <c r="BK185" s="44">
        <f t="shared" si="524"/>
        <v>0</v>
      </c>
      <c r="BL185" s="201">
        <f t="shared" si="525"/>
        <v>0</v>
      </c>
      <c r="BM185" s="8">
        <f t="shared" si="526"/>
        <v>0</v>
      </c>
      <c r="BN185" s="8">
        <f t="shared" si="527"/>
        <v>0</v>
      </c>
      <c r="BP185" s="44">
        <f t="shared" si="528"/>
        <v>0</v>
      </c>
      <c r="BQ185" s="201">
        <f t="shared" si="529"/>
        <v>0</v>
      </c>
      <c r="BR185" s="8">
        <f t="shared" si="530"/>
        <v>0</v>
      </c>
      <c r="BS185" s="8">
        <f t="shared" si="531"/>
        <v>0</v>
      </c>
      <c r="BU185" s="44">
        <f t="shared" si="532"/>
        <v>0</v>
      </c>
      <c r="BV185" s="201">
        <f t="shared" si="533"/>
        <v>0</v>
      </c>
      <c r="BW185" s="8">
        <f t="shared" si="534"/>
        <v>0</v>
      </c>
      <c r="BX185" s="8">
        <f t="shared" si="535"/>
        <v>0</v>
      </c>
      <c r="BZ185" s="44">
        <f t="shared" si="536"/>
        <v>0</v>
      </c>
      <c r="CA185" s="201">
        <f t="shared" si="537"/>
        <v>0</v>
      </c>
      <c r="CB185" s="8">
        <f t="shared" si="538"/>
        <v>0</v>
      </c>
      <c r="CC185" s="8">
        <f t="shared" si="539"/>
        <v>0</v>
      </c>
      <c r="CE185" s="44">
        <f t="shared" si="540"/>
        <v>0</v>
      </c>
      <c r="CF185" s="201">
        <f t="shared" si="541"/>
        <v>0</v>
      </c>
      <c r="CG185" s="8">
        <f t="shared" si="542"/>
        <v>0</v>
      </c>
      <c r="CH185" s="8">
        <f t="shared" si="543"/>
        <v>0</v>
      </c>
      <c r="CJ185" s="44">
        <f t="shared" si="544"/>
        <v>0</v>
      </c>
      <c r="CK185" s="201">
        <f t="shared" si="545"/>
        <v>0</v>
      </c>
      <c r="CL185" s="8">
        <f t="shared" si="546"/>
        <v>0</v>
      </c>
      <c r="CM185" s="8">
        <f t="shared" si="547"/>
        <v>0</v>
      </c>
      <c r="CO185" s="44">
        <f t="shared" si="548"/>
        <v>0</v>
      </c>
      <c r="CP185" s="201">
        <f t="shared" si="549"/>
        <v>0</v>
      </c>
      <c r="CQ185" s="8">
        <f t="shared" si="550"/>
        <v>0</v>
      </c>
      <c r="CR185" s="8">
        <f t="shared" si="551"/>
        <v>0</v>
      </c>
      <c r="CT185" s="44">
        <f t="shared" si="552"/>
        <v>0</v>
      </c>
      <c r="CU185" s="201">
        <f t="shared" si="553"/>
        <v>0</v>
      </c>
      <c r="CV185" s="8">
        <f t="shared" si="554"/>
        <v>0</v>
      </c>
      <c r="CW185" s="8">
        <f t="shared" si="555"/>
        <v>0</v>
      </c>
      <c r="CY185" s="44">
        <f t="shared" si="556"/>
        <v>0</v>
      </c>
      <c r="CZ185" s="201">
        <f t="shared" si="557"/>
        <v>0</v>
      </c>
      <c r="DA185" s="8">
        <f t="shared" si="558"/>
        <v>0</v>
      </c>
      <c r="DB185" s="8">
        <f t="shared" si="559"/>
        <v>0</v>
      </c>
      <c r="DD185" s="44">
        <f t="shared" si="560"/>
        <v>0</v>
      </c>
      <c r="DE185" s="201">
        <f t="shared" si="561"/>
        <v>0</v>
      </c>
      <c r="DF185" s="8">
        <f t="shared" si="562"/>
        <v>0</v>
      </c>
      <c r="DG185" s="8">
        <f t="shared" si="563"/>
        <v>0</v>
      </c>
      <c r="DI185" s="44">
        <f t="shared" si="564"/>
        <v>0</v>
      </c>
      <c r="DJ185" s="201">
        <f t="shared" si="565"/>
        <v>0</v>
      </c>
      <c r="DK185" s="8">
        <f t="shared" si="566"/>
        <v>0</v>
      </c>
      <c r="DL185" s="8">
        <f t="shared" si="567"/>
        <v>0</v>
      </c>
      <c r="DN185" s="44">
        <f t="shared" si="568"/>
        <v>0</v>
      </c>
      <c r="DO185" s="201">
        <f t="shared" si="569"/>
        <v>0</v>
      </c>
      <c r="DP185" s="8">
        <f t="shared" si="570"/>
        <v>0</v>
      </c>
      <c r="DQ185" s="8">
        <f t="shared" si="571"/>
        <v>0</v>
      </c>
      <c r="DS185" s="51">
        <f t="shared" si="481"/>
        <v>0</v>
      </c>
      <c r="DT185" s="50">
        <f t="shared" si="573"/>
        <v>0</v>
      </c>
      <c r="DU185" s="51">
        <v>0</v>
      </c>
      <c r="DV185" s="50">
        <f t="shared" si="483"/>
        <v>0</v>
      </c>
      <c r="DW185" s="51">
        <f>+DS185+DU185</f>
        <v>0</v>
      </c>
      <c r="DX185" s="53">
        <f t="shared" si="484"/>
        <v>0</v>
      </c>
      <c r="DY185" s="307">
        <f t="shared" si="572"/>
        <v>0</v>
      </c>
    </row>
    <row r="186" spans="1:129" ht="18" customHeight="1" x14ac:dyDescent="0.3">
      <c r="B186" s="54"/>
      <c r="C186" s="54"/>
      <c r="D186" s="262"/>
      <c r="E186" s="263">
        <f t="shared" si="485"/>
        <v>0</v>
      </c>
      <c r="F186" s="263"/>
      <c r="G186" s="263"/>
      <c r="H186" s="56"/>
      <c r="I186" s="56"/>
      <c r="J186" s="265"/>
      <c r="K186" s="264"/>
      <c r="L186" s="57"/>
      <c r="M186" s="49"/>
      <c r="N186" s="214"/>
      <c r="O186" s="8">
        <f t="shared" si="486"/>
        <v>0</v>
      </c>
      <c r="P186" s="8">
        <f t="shared" si="487"/>
        <v>0</v>
      </c>
      <c r="R186" s="44">
        <f t="shared" si="488"/>
        <v>0</v>
      </c>
      <c r="S186" s="201">
        <f t="shared" si="489"/>
        <v>0</v>
      </c>
      <c r="T186" s="8">
        <f t="shared" si="490"/>
        <v>0</v>
      </c>
      <c r="U186" s="8">
        <f t="shared" si="491"/>
        <v>0</v>
      </c>
      <c r="W186" s="44">
        <f t="shared" si="492"/>
        <v>0</v>
      </c>
      <c r="X186" s="201">
        <f t="shared" si="493"/>
        <v>0</v>
      </c>
      <c r="Y186" s="8">
        <f t="shared" si="494"/>
        <v>0</v>
      </c>
      <c r="Z186" s="8">
        <f t="shared" si="495"/>
        <v>0</v>
      </c>
      <c r="AB186" s="44">
        <f t="shared" si="496"/>
        <v>0</v>
      </c>
      <c r="AC186" s="201">
        <f t="shared" si="497"/>
        <v>0</v>
      </c>
      <c r="AD186" s="8">
        <f t="shared" si="498"/>
        <v>0</v>
      </c>
      <c r="AE186" s="8">
        <f t="shared" si="499"/>
        <v>0</v>
      </c>
      <c r="AG186" s="44">
        <f t="shared" si="500"/>
        <v>0</v>
      </c>
      <c r="AH186" s="201">
        <f t="shared" si="501"/>
        <v>0</v>
      </c>
      <c r="AI186" s="8">
        <f t="shared" si="502"/>
        <v>0</v>
      </c>
      <c r="AJ186" s="8">
        <f t="shared" si="503"/>
        <v>0</v>
      </c>
      <c r="AL186" s="44">
        <f t="shared" si="504"/>
        <v>0</v>
      </c>
      <c r="AM186" s="201">
        <f t="shared" si="505"/>
        <v>0</v>
      </c>
      <c r="AN186" s="8">
        <f t="shared" si="506"/>
        <v>0</v>
      </c>
      <c r="AO186" s="8">
        <f t="shared" si="507"/>
        <v>0</v>
      </c>
      <c r="AQ186" s="44">
        <f t="shared" si="508"/>
        <v>0</v>
      </c>
      <c r="AR186" s="201">
        <f t="shared" si="509"/>
        <v>0</v>
      </c>
      <c r="AS186" s="8">
        <f t="shared" si="510"/>
        <v>0</v>
      </c>
      <c r="AT186" s="8">
        <f t="shared" si="511"/>
        <v>0</v>
      </c>
      <c r="AV186" s="44">
        <f t="shared" si="512"/>
        <v>0</v>
      </c>
      <c r="AW186" s="201">
        <f t="shared" si="513"/>
        <v>0</v>
      </c>
      <c r="AX186" s="8">
        <f t="shared" si="514"/>
        <v>0</v>
      </c>
      <c r="AY186" s="8">
        <f t="shared" si="515"/>
        <v>0</v>
      </c>
      <c r="BA186" s="44">
        <f t="shared" si="516"/>
        <v>0</v>
      </c>
      <c r="BB186" s="201">
        <f t="shared" si="517"/>
        <v>0</v>
      </c>
      <c r="BC186" s="8">
        <f t="shared" si="518"/>
        <v>0</v>
      </c>
      <c r="BD186" s="8">
        <f t="shared" si="519"/>
        <v>0</v>
      </c>
      <c r="BF186" s="44">
        <f t="shared" si="520"/>
        <v>0</v>
      </c>
      <c r="BG186" s="201">
        <f t="shared" si="521"/>
        <v>0</v>
      </c>
      <c r="BH186" s="8">
        <f t="shared" si="522"/>
        <v>0</v>
      </c>
      <c r="BI186" s="8">
        <f t="shared" si="523"/>
        <v>0</v>
      </c>
      <c r="BK186" s="44">
        <f t="shared" si="524"/>
        <v>0</v>
      </c>
      <c r="BL186" s="201">
        <f t="shared" si="525"/>
        <v>0</v>
      </c>
      <c r="BM186" s="8">
        <f t="shared" si="526"/>
        <v>0</v>
      </c>
      <c r="BN186" s="8">
        <f t="shared" si="527"/>
        <v>0</v>
      </c>
      <c r="BP186" s="44">
        <f t="shared" si="528"/>
        <v>0</v>
      </c>
      <c r="BQ186" s="201">
        <f t="shared" si="529"/>
        <v>0</v>
      </c>
      <c r="BR186" s="8">
        <f t="shared" si="530"/>
        <v>0</v>
      </c>
      <c r="BS186" s="8">
        <f t="shared" si="531"/>
        <v>0</v>
      </c>
      <c r="BU186" s="44">
        <f t="shared" si="532"/>
        <v>0</v>
      </c>
      <c r="BV186" s="201">
        <f t="shared" si="533"/>
        <v>0</v>
      </c>
      <c r="BW186" s="8">
        <f t="shared" si="534"/>
        <v>0</v>
      </c>
      <c r="BX186" s="8">
        <f t="shared" si="535"/>
        <v>0</v>
      </c>
      <c r="BZ186" s="44">
        <f t="shared" si="536"/>
        <v>0</v>
      </c>
      <c r="CA186" s="201">
        <f t="shared" si="537"/>
        <v>0</v>
      </c>
      <c r="CB186" s="8">
        <f t="shared" si="538"/>
        <v>0</v>
      </c>
      <c r="CC186" s="8">
        <f t="shared" si="539"/>
        <v>0</v>
      </c>
      <c r="CE186" s="44">
        <f t="shared" si="540"/>
        <v>0</v>
      </c>
      <c r="CF186" s="201">
        <f t="shared" si="541"/>
        <v>0</v>
      </c>
      <c r="CG186" s="8">
        <f t="shared" si="542"/>
        <v>0</v>
      </c>
      <c r="CH186" s="8">
        <f t="shared" si="543"/>
        <v>0</v>
      </c>
      <c r="CJ186" s="44">
        <f t="shared" si="544"/>
        <v>0</v>
      </c>
      <c r="CK186" s="201">
        <f t="shared" si="545"/>
        <v>0</v>
      </c>
      <c r="CL186" s="8">
        <f t="shared" si="546"/>
        <v>0</v>
      </c>
      <c r="CM186" s="8">
        <f t="shared" si="547"/>
        <v>0</v>
      </c>
      <c r="CO186" s="44">
        <f t="shared" si="548"/>
        <v>0</v>
      </c>
      <c r="CP186" s="201">
        <f t="shared" si="549"/>
        <v>0</v>
      </c>
      <c r="CQ186" s="8">
        <f t="shared" si="550"/>
        <v>0</v>
      </c>
      <c r="CR186" s="8">
        <f t="shared" si="551"/>
        <v>0</v>
      </c>
      <c r="CT186" s="44">
        <f t="shared" si="552"/>
        <v>0</v>
      </c>
      <c r="CU186" s="201">
        <f t="shared" si="553"/>
        <v>0</v>
      </c>
      <c r="CV186" s="8">
        <f t="shared" si="554"/>
        <v>0</v>
      </c>
      <c r="CW186" s="8">
        <f t="shared" si="555"/>
        <v>0</v>
      </c>
      <c r="CY186" s="44">
        <f t="shared" si="556"/>
        <v>0</v>
      </c>
      <c r="CZ186" s="201">
        <f t="shared" si="557"/>
        <v>0</v>
      </c>
      <c r="DA186" s="8">
        <f t="shared" si="558"/>
        <v>0</v>
      </c>
      <c r="DB186" s="8">
        <f t="shared" si="559"/>
        <v>0</v>
      </c>
      <c r="DD186" s="44">
        <f t="shared" si="560"/>
        <v>0</v>
      </c>
      <c r="DE186" s="201">
        <f t="shared" si="561"/>
        <v>0</v>
      </c>
      <c r="DF186" s="8">
        <f t="shared" si="562"/>
        <v>0</v>
      </c>
      <c r="DG186" s="8">
        <f t="shared" si="563"/>
        <v>0</v>
      </c>
      <c r="DI186" s="44">
        <f t="shared" si="564"/>
        <v>0</v>
      </c>
      <c r="DJ186" s="201">
        <f t="shared" si="565"/>
        <v>0</v>
      </c>
      <c r="DK186" s="8">
        <f t="shared" si="566"/>
        <v>0</v>
      </c>
      <c r="DL186" s="8">
        <f t="shared" si="567"/>
        <v>0</v>
      </c>
      <c r="DN186" s="44">
        <f t="shared" si="568"/>
        <v>0</v>
      </c>
      <c r="DO186" s="201">
        <f t="shared" si="569"/>
        <v>0</v>
      </c>
      <c r="DP186" s="8">
        <f t="shared" si="570"/>
        <v>0</v>
      </c>
      <c r="DQ186" s="8">
        <f t="shared" si="571"/>
        <v>0</v>
      </c>
      <c r="DS186" s="51">
        <f t="shared" si="481"/>
        <v>0</v>
      </c>
      <c r="DT186" s="50">
        <f t="shared" si="573"/>
        <v>0</v>
      </c>
      <c r="DU186" s="51">
        <v>0</v>
      </c>
      <c r="DV186" s="50">
        <f t="shared" si="483"/>
        <v>0</v>
      </c>
      <c r="DW186" s="51">
        <f>+DS186+DU186</f>
        <v>0</v>
      </c>
      <c r="DX186" s="52">
        <f t="shared" si="484"/>
        <v>0</v>
      </c>
      <c r="DY186" s="307">
        <f t="shared" si="572"/>
        <v>0</v>
      </c>
    </row>
    <row r="187" spans="1:129" ht="18" customHeight="1" x14ac:dyDescent="0.3">
      <c r="B187" s="272"/>
      <c r="C187" s="273"/>
      <c r="D187" s="262"/>
      <c r="E187" s="263">
        <f t="shared" si="485"/>
        <v>0</v>
      </c>
      <c r="F187" s="274"/>
      <c r="G187" s="274"/>
      <c r="H187" s="58"/>
      <c r="I187" s="56"/>
      <c r="J187" s="265"/>
      <c r="K187" s="264"/>
      <c r="L187" s="57"/>
      <c r="M187" s="49"/>
      <c r="N187" s="214"/>
      <c r="O187" s="8">
        <f t="shared" si="486"/>
        <v>0</v>
      </c>
      <c r="P187" s="8">
        <f t="shared" si="487"/>
        <v>0</v>
      </c>
      <c r="R187" s="44">
        <f t="shared" si="488"/>
        <v>0</v>
      </c>
      <c r="S187" s="201">
        <f t="shared" si="489"/>
        <v>0</v>
      </c>
      <c r="T187" s="8">
        <f t="shared" si="490"/>
        <v>0</v>
      </c>
      <c r="U187" s="8">
        <f t="shared" si="491"/>
        <v>0</v>
      </c>
      <c r="W187" s="44">
        <f t="shared" si="492"/>
        <v>0</v>
      </c>
      <c r="X187" s="201">
        <f t="shared" si="493"/>
        <v>0</v>
      </c>
      <c r="Y187" s="8">
        <f t="shared" si="494"/>
        <v>0</v>
      </c>
      <c r="Z187" s="8">
        <f t="shared" si="495"/>
        <v>0</v>
      </c>
      <c r="AB187" s="44">
        <f t="shared" si="496"/>
        <v>0</v>
      </c>
      <c r="AC187" s="201">
        <f t="shared" si="497"/>
        <v>0</v>
      </c>
      <c r="AD187" s="8">
        <f t="shared" si="498"/>
        <v>0</v>
      </c>
      <c r="AE187" s="8">
        <f t="shared" si="499"/>
        <v>0</v>
      </c>
      <c r="AG187" s="44">
        <f t="shared" si="500"/>
        <v>0</v>
      </c>
      <c r="AH187" s="201">
        <f t="shared" si="501"/>
        <v>0</v>
      </c>
      <c r="AI187" s="8">
        <f t="shared" si="502"/>
        <v>0</v>
      </c>
      <c r="AJ187" s="8">
        <f t="shared" si="503"/>
        <v>0</v>
      </c>
      <c r="AL187" s="44">
        <f t="shared" si="504"/>
        <v>0</v>
      </c>
      <c r="AM187" s="201">
        <f t="shared" si="505"/>
        <v>0</v>
      </c>
      <c r="AN187" s="8">
        <f t="shared" si="506"/>
        <v>0</v>
      </c>
      <c r="AO187" s="8">
        <f t="shared" si="507"/>
        <v>0</v>
      </c>
      <c r="AQ187" s="44">
        <f t="shared" si="508"/>
        <v>0</v>
      </c>
      <c r="AR187" s="201">
        <f t="shared" si="509"/>
        <v>0</v>
      </c>
      <c r="AS187" s="8">
        <f t="shared" si="510"/>
        <v>0</v>
      </c>
      <c r="AT187" s="8">
        <f t="shared" si="511"/>
        <v>0</v>
      </c>
      <c r="AV187" s="44">
        <f t="shared" si="512"/>
        <v>0</v>
      </c>
      <c r="AW187" s="201">
        <f t="shared" si="513"/>
        <v>0</v>
      </c>
      <c r="AX187" s="8">
        <f t="shared" si="514"/>
        <v>0</v>
      </c>
      <c r="AY187" s="8">
        <f t="shared" si="515"/>
        <v>0</v>
      </c>
      <c r="BA187" s="44">
        <f t="shared" si="516"/>
        <v>0</v>
      </c>
      <c r="BB187" s="201">
        <f t="shared" si="517"/>
        <v>0</v>
      </c>
      <c r="BC187" s="8">
        <f t="shared" si="518"/>
        <v>0</v>
      </c>
      <c r="BD187" s="8">
        <f t="shared" si="519"/>
        <v>0</v>
      </c>
      <c r="BF187" s="44">
        <f t="shared" si="520"/>
        <v>0</v>
      </c>
      <c r="BG187" s="201">
        <f t="shared" si="521"/>
        <v>0</v>
      </c>
      <c r="BH187" s="8">
        <f t="shared" si="522"/>
        <v>0</v>
      </c>
      <c r="BI187" s="8">
        <f t="shared" si="523"/>
        <v>0</v>
      </c>
      <c r="BK187" s="44">
        <f t="shared" si="524"/>
        <v>0</v>
      </c>
      <c r="BL187" s="201">
        <f t="shared" si="525"/>
        <v>0</v>
      </c>
      <c r="BM187" s="8">
        <f t="shared" si="526"/>
        <v>0</v>
      </c>
      <c r="BN187" s="8">
        <f t="shared" si="527"/>
        <v>0</v>
      </c>
      <c r="BP187" s="44">
        <f t="shared" si="528"/>
        <v>0</v>
      </c>
      <c r="BQ187" s="201">
        <f t="shared" si="529"/>
        <v>0</v>
      </c>
      <c r="BR187" s="8">
        <f t="shared" si="530"/>
        <v>0</v>
      </c>
      <c r="BS187" s="8">
        <f t="shared" si="531"/>
        <v>0</v>
      </c>
      <c r="BU187" s="44">
        <f t="shared" si="532"/>
        <v>0</v>
      </c>
      <c r="BV187" s="201">
        <f t="shared" si="533"/>
        <v>0</v>
      </c>
      <c r="BW187" s="8">
        <f t="shared" si="534"/>
        <v>0</v>
      </c>
      <c r="BX187" s="8">
        <f t="shared" si="535"/>
        <v>0</v>
      </c>
      <c r="BZ187" s="44">
        <f t="shared" si="536"/>
        <v>0</v>
      </c>
      <c r="CA187" s="201">
        <f t="shared" si="537"/>
        <v>0</v>
      </c>
      <c r="CB187" s="8">
        <f t="shared" si="538"/>
        <v>0</v>
      </c>
      <c r="CC187" s="8">
        <f t="shared" si="539"/>
        <v>0</v>
      </c>
      <c r="CE187" s="44">
        <f t="shared" si="540"/>
        <v>0</v>
      </c>
      <c r="CF187" s="201">
        <f t="shared" si="541"/>
        <v>0</v>
      </c>
      <c r="CG187" s="8">
        <f t="shared" si="542"/>
        <v>0</v>
      </c>
      <c r="CH187" s="8">
        <f t="shared" si="543"/>
        <v>0</v>
      </c>
      <c r="CJ187" s="44">
        <f t="shared" si="544"/>
        <v>0</v>
      </c>
      <c r="CK187" s="201">
        <f t="shared" si="545"/>
        <v>0</v>
      </c>
      <c r="CL187" s="8">
        <f t="shared" si="546"/>
        <v>0</v>
      </c>
      <c r="CM187" s="8">
        <f t="shared" si="547"/>
        <v>0</v>
      </c>
      <c r="CO187" s="44">
        <f t="shared" si="548"/>
        <v>0</v>
      </c>
      <c r="CP187" s="201">
        <f t="shared" si="549"/>
        <v>0</v>
      </c>
      <c r="CQ187" s="8">
        <f t="shared" si="550"/>
        <v>0</v>
      </c>
      <c r="CR187" s="8">
        <f t="shared" si="551"/>
        <v>0</v>
      </c>
      <c r="CT187" s="44">
        <f t="shared" si="552"/>
        <v>0</v>
      </c>
      <c r="CU187" s="201">
        <f t="shared" si="553"/>
        <v>0</v>
      </c>
      <c r="CV187" s="8">
        <f t="shared" si="554"/>
        <v>0</v>
      </c>
      <c r="CW187" s="8">
        <f t="shared" si="555"/>
        <v>0</v>
      </c>
      <c r="CY187" s="44">
        <f t="shared" si="556"/>
        <v>0</v>
      </c>
      <c r="CZ187" s="201">
        <f t="shared" si="557"/>
        <v>0</v>
      </c>
      <c r="DA187" s="8">
        <f t="shared" si="558"/>
        <v>0</v>
      </c>
      <c r="DB187" s="8">
        <f t="shared" si="559"/>
        <v>0</v>
      </c>
      <c r="DD187" s="44">
        <f t="shared" si="560"/>
        <v>0</v>
      </c>
      <c r="DE187" s="201">
        <f t="shared" si="561"/>
        <v>0</v>
      </c>
      <c r="DF187" s="8">
        <f t="shared" si="562"/>
        <v>0</v>
      </c>
      <c r="DG187" s="8">
        <f t="shared" si="563"/>
        <v>0</v>
      </c>
      <c r="DI187" s="44">
        <f t="shared" si="564"/>
        <v>0</v>
      </c>
      <c r="DJ187" s="201">
        <f t="shared" si="565"/>
        <v>0</v>
      </c>
      <c r="DK187" s="8">
        <f t="shared" si="566"/>
        <v>0</v>
      </c>
      <c r="DL187" s="8">
        <f t="shared" si="567"/>
        <v>0</v>
      </c>
      <c r="DN187" s="44">
        <f t="shared" si="568"/>
        <v>0</v>
      </c>
      <c r="DO187" s="201">
        <f t="shared" si="569"/>
        <v>0</v>
      </c>
      <c r="DP187" s="8">
        <f t="shared" si="570"/>
        <v>0</v>
      </c>
      <c r="DQ187" s="8">
        <f t="shared" si="571"/>
        <v>0</v>
      </c>
      <c r="DS187" s="51">
        <f t="shared" si="481"/>
        <v>0</v>
      </c>
      <c r="DT187" s="50">
        <f t="shared" si="573"/>
        <v>0</v>
      </c>
      <c r="DU187" s="51">
        <v>0</v>
      </c>
      <c r="DV187" s="50">
        <f t="shared" si="483"/>
        <v>0</v>
      </c>
      <c r="DW187" s="51">
        <f t="shared" ref="DW187:DX196" si="574">+DS187+DU187</f>
        <v>0</v>
      </c>
      <c r="DX187" s="52">
        <f t="shared" si="484"/>
        <v>0</v>
      </c>
      <c r="DY187" s="307">
        <f t="shared" si="572"/>
        <v>0</v>
      </c>
    </row>
    <row r="188" spans="1:129" ht="18" customHeight="1" x14ac:dyDescent="0.3">
      <c r="B188" s="54"/>
      <c r="C188" s="54"/>
      <c r="D188" s="262"/>
      <c r="E188" s="263">
        <f t="shared" si="485"/>
        <v>0</v>
      </c>
      <c r="F188" s="274"/>
      <c r="G188" s="263"/>
      <c r="H188" s="56"/>
      <c r="I188" s="56"/>
      <c r="J188" s="265"/>
      <c r="K188" s="264"/>
      <c r="L188" s="57"/>
      <c r="M188" s="49"/>
      <c r="N188" s="214"/>
      <c r="O188" s="8">
        <f t="shared" si="486"/>
        <v>0</v>
      </c>
      <c r="P188" s="8">
        <f t="shared" si="487"/>
        <v>0</v>
      </c>
      <c r="R188" s="44">
        <f t="shared" si="488"/>
        <v>0</v>
      </c>
      <c r="S188" s="201">
        <f t="shared" si="489"/>
        <v>0</v>
      </c>
      <c r="T188" s="8">
        <f t="shared" si="490"/>
        <v>0</v>
      </c>
      <c r="U188" s="8">
        <f t="shared" si="491"/>
        <v>0</v>
      </c>
      <c r="W188" s="44">
        <f t="shared" si="492"/>
        <v>0</v>
      </c>
      <c r="X188" s="201">
        <f t="shared" si="493"/>
        <v>0</v>
      </c>
      <c r="Y188" s="8">
        <f t="shared" si="494"/>
        <v>0</v>
      </c>
      <c r="Z188" s="8">
        <f t="shared" si="495"/>
        <v>0</v>
      </c>
      <c r="AB188" s="44">
        <f t="shared" si="496"/>
        <v>0</v>
      </c>
      <c r="AC188" s="201">
        <f t="shared" si="497"/>
        <v>0</v>
      </c>
      <c r="AD188" s="8">
        <f t="shared" si="498"/>
        <v>0</v>
      </c>
      <c r="AE188" s="8">
        <f t="shared" si="499"/>
        <v>0</v>
      </c>
      <c r="AG188" s="44">
        <f t="shared" si="500"/>
        <v>0</v>
      </c>
      <c r="AH188" s="201">
        <f t="shared" si="501"/>
        <v>0</v>
      </c>
      <c r="AI188" s="8">
        <f t="shared" si="502"/>
        <v>0</v>
      </c>
      <c r="AJ188" s="8">
        <f t="shared" si="503"/>
        <v>0</v>
      </c>
      <c r="AL188" s="44">
        <f t="shared" si="504"/>
        <v>0</v>
      </c>
      <c r="AM188" s="201">
        <f t="shared" si="505"/>
        <v>0</v>
      </c>
      <c r="AN188" s="8">
        <f t="shared" si="506"/>
        <v>0</v>
      </c>
      <c r="AO188" s="8">
        <f t="shared" si="507"/>
        <v>0</v>
      </c>
      <c r="AQ188" s="44">
        <f t="shared" si="508"/>
        <v>0</v>
      </c>
      <c r="AR188" s="201">
        <f t="shared" si="509"/>
        <v>0</v>
      </c>
      <c r="AS188" s="8">
        <f t="shared" si="510"/>
        <v>0</v>
      </c>
      <c r="AT188" s="8">
        <f t="shared" si="511"/>
        <v>0</v>
      </c>
      <c r="AV188" s="44">
        <f t="shared" si="512"/>
        <v>0</v>
      </c>
      <c r="AW188" s="201">
        <f t="shared" si="513"/>
        <v>0</v>
      </c>
      <c r="AX188" s="8">
        <f t="shared" si="514"/>
        <v>0</v>
      </c>
      <c r="AY188" s="8">
        <f t="shared" si="515"/>
        <v>0</v>
      </c>
      <c r="BA188" s="44">
        <f t="shared" si="516"/>
        <v>0</v>
      </c>
      <c r="BB188" s="201">
        <f t="shared" si="517"/>
        <v>0</v>
      </c>
      <c r="BC188" s="8">
        <f t="shared" si="518"/>
        <v>0</v>
      </c>
      <c r="BD188" s="8">
        <f t="shared" si="519"/>
        <v>0</v>
      </c>
      <c r="BF188" s="44">
        <f t="shared" si="520"/>
        <v>0</v>
      </c>
      <c r="BG188" s="201">
        <f t="shared" si="521"/>
        <v>0</v>
      </c>
      <c r="BH188" s="8">
        <f t="shared" si="522"/>
        <v>0</v>
      </c>
      <c r="BI188" s="8">
        <f t="shared" si="523"/>
        <v>0</v>
      </c>
      <c r="BK188" s="44">
        <f t="shared" si="524"/>
        <v>0</v>
      </c>
      <c r="BL188" s="201">
        <f t="shared" si="525"/>
        <v>0</v>
      </c>
      <c r="BM188" s="8">
        <f t="shared" si="526"/>
        <v>0</v>
      </c>
      <c r="BN188" s="8">
        <f t="shared" si="527"/>
        <v>0</v>
      </c>
      <c r="BP188" s="44">
        <f t="shared" si="528"/>
        <v>0</v>
      </c>
      <c r="BQ188" s="201">
        <f t="shared" si="529"/>
        <v>0</v>
      </c>
      <c r="BR188" s="8">
        <f t="shared" si="530"/>
        <v>0</v>
      </c>
      <c r="BS188" s="8">
        <f t="shared" si="531"/>
        <v>0</v>
      </c>
      <c r="BU188" s="44">
        <f t="shared" si="532"/>
        <v>0</v>
      </c>
      <c r="BV188" s="201">
        <f t="shared" si="533"/>
        <v>0</v>
      </c>
      <c r="BW188" s="8">
        <f t="shared" si="534"/>
        <v>0</v>
      </c>
      <c r="BX188" s="8">
        <f t="shared" si="535"/>
        <v>0</v>
      </c>
      <c r="BZ188" s="44">
        <f t="shared" si="536"/>
        <v>0</v>
      </c>
      <c r="CA188" s="201">
        <f t="shared" si="537"/>
        <v>0</v>
      </c>
      <c r="CB188" s="8">
        <f t="shared" si="538"/>
        <v>0</v>
      </c>
      <c r="CC188" s="8">
        <f t="shared" si="539"/>
        <v>0</v>
      </c>
      <c r="CE188" s="44">
        <f t="shared" si="540"/>
        <v>0</v>
      </c>
      <c r="CF188" s="201">
        <f t="shared" si="541"/>
        <v>0</v>
      </c>
      <c r="CG188" s="8">
        <f t="shared" si="542"/>
        <v>0</v>
      </c>
      <c r="CH188" s="8">
        <f t="shared" si="543"/>
        <v>0</v>
      </c>
      <c r="CJ188" s="44">
        <f t="shared" si="544"/>
        <v>0</v>
      </c>
      <c r="CK188" s="201">
        <f t="shared" si="545"/>
        <v>0</v>
      </c>
      <c r="CL188" s="8">
        <f t="shared" si="546"/>
        <v>0</v>
      </c>
      <c r="CM188" s="8">
        <f t="shared" si="547"/>
        <v>0</v>
      </c>
      <c r="CO188" s="44">
        <f t="shared" si="548"/>
        <v>0</v>
      </c>
      <c r="CP188" s="201">
        <f t="shared" si="549"/>
        <v>0</v>
      </c>
      <c r="CQ188" s="8">
        <f t="shared" si="550"/>
        <v>0</v>
      </c>
      <c r="CR188" s="8">
        <f t="shared" si="551"/>
        <v>0</v>
      </c>
      <c r="CT188" s="44">
        <f t="shared" si="552"/>
        <v>0</v>
      </c>
      <c r="CU188" s="201">
        <f t="shared" si="553"/>
        <v>0</v>
      </c>
      <c r="CV188" s="8">
        <f t="shared" si="554"/>
        <v>0</v>
      </c>
      <c r="CW188" s="8">
        <f t="shared" si="555"/>
        <v>0</v>
      </c>
      <c r="CY188" s="44">
        <f t="shared" si="556"/>
        <v>0</v>
      </c>
      <c r="CZ188" s="201">
        <f t="shared" si="557"/>
        <v>0</v>
      </c>
      <c r="DA188" s="8">
        <f t="shared" si="558"/>
        <v>0</v>
      </c>
      <c r="DB188" s="8">
        <f t="shared" si="559"/>
        <v>0</v>
      </c>
      <c r="DD188" s="44">
        <f t="shared" si="560"/>
        <v>0</v>
      </c>
      <c r="DE188" s="201">
        <f t="shared" si="561"/>
        <v>0</v>
      </c>
      <c r="DF188" s="8">
        <f t="shared" si="562"/>
        <v>0</v>
      </c>
      <c r="DG188" s="8">
        <f t="shared" si="563"/>
        <v>0</v>
      </c>
      <c r="DI188" s="44">
        <f t="shared" si="564"/>
        <v>0</v>
      </c>
      <c r="DJ188" s="201">
        <f t="shared" si="565"/>
        <v>0</v>
      </c>
      <c r="DK188" s="8">
        <f t="shared" si="566"/>
        <v>0</v>
      </c>
      <c r="DL188" s="8">
        <f t="shared" si="567"/>
        <v>0</v>
      </c>
      <c r="DN188" s="44">
        <f t="shared" si="568"/>
        <v>0</v>
      </c>
      <c r="DO188" s="201">
        <f t="shared" si="569"/>
        <v>0</v>
      </c>
      <c r="DP188" s="8">
        <f t="shared" si="570"/>
        <v>0</v>
      </c>
      <c r="DQ188" s="8">
        <f t="shared" si="571"/>
        <v>0</v>
      </c>
      <c r="DS188" s="51">
        <f t="shared" si="481"/>
        <v>0</v>
      </c>
      <c r="DT188" s="50">
        <f t="shared" si="573"/>
        <v>0</v>
      </c>
      <c r="DU188" s="51">
        <v>0</v>
      </c>
      <c r="DV188" s="50">
        <f t="shared" si="483"/>
        <v>0</v>
      </c>
      <c r="DW188" s="51">
        <f t="shared" si="574"/>
        <v>0</v>
      </c>
      <c r="DX188" s="52">
        <f t="shared" si="484"/>
        <v>0</v>
      </c>
      <c r="DY188" s="307">
        <f t="shared" si="572"/>
        <v>0</v>
      </c>
    </row>
    <row r="189" spans="1:129" ht="18" customHeight="1" x14ac:dyDescent="0.3">
      <c r="B189" s="54"/>
      <c r="C189" s="54"/>
      <c r="D189" s="262"/>
      <c r="E189" s="263">
        <f t="shared" si="485"/>
        <v>0</v>
      </c>
      <c r="F189" s="274"/>
      <c r="G189" s="263"/>
      <c r="H189" s="56"/>
      <c r="I189" s="56"/>
      <c r="J189" s="265"/>
      <c r="K189" s="264"/>
      <c r="L189" s="57"/>
      <c r="M189" s="49"/>
      <c r="N189" s="214"/>
      <c r="O189" s="8">
        <f t="shared" si="486"/>
        <v>0</v>
      </c>
      <c r="P189" s="8">
        <f t="shared" si="487"/>
        <v>0</v>
      </c>
      <c r="R189" s="44">
        <f t="shared" si="488"/>
        <v>0</v>
      </c>
      <c r="S189" s="201">
        <f t="shared" si="489"/>
        <v>0</v>
      </c>
      <c r="T189" s="8">
        <f t="shared" si="490"/>
        <v>0</v>
      </c>
      <c r="U189" s="8">
        <f t="shared" si="491"/>
        <v>0</v>
      </c>
      <c r="W189" s="44">
        <f t="shared" si="492"/>
        <v>0</v>
      </c>
      <c r="X189" s="201">
        <f t="shared" si="493"/>
        <v>0</v>
      </c>
      <c r="Y189" s="8">
        <f t="shared" si="494"/>
        <v>0</v>
      </c>
      <c r="Z189" s="8">
        <f t="shared" si="495"/>
        <v>0</v>
      </c>
      <c r="AB189" s="44">
        <f t="shared" si="496"/>
        <v>0</v>
      </c>
      <c r="AC189" s="201">
        <f t="shared" si="497"/>
        <v>0</v>
      </c>
      <c r="AD189" s="8">
        <f t="shared" si="498"/>
        <v>0</v>
      </c>
      <c r="AE189" s="8">
        <f t="shared" si="499"/>
        <v>0</v>
      </c>
      <c r="AG189" s="44">
        <f t="shared" si="500"/>
        <v>0</v>
      </c>
      <c r="AH189" s="201">
        <f t="shared" si="501"/>
        <v>0</v>
      </c>
      <c r="AI189" s="8">
        <f t="shared" si="502"/>
        <v>0</v>
      </c>
      <c r="AJ189" s="8">
        <f t="shared" si="503"/>
        <v>0</v>
      </c>
      <c r="AL189" s="44">
        <f t="shared" si="504"/>
        <v>0</v>
      </c>
      <c r="AM189" s="201">
        <f t="shared" si="505"/>
        <v>0</v>
      </c>
      <c r="AN189" s="8">
        <f t="shared" si="506"/>
        <v>0</v>
      </c>
      <c r="AO189" s="8">
        <f t="shared" si="507"/>
        <v>0</v>
      </c>
      <c r="AQ189" s="44">
        <f t="shared" si="508"/>
        <v>0</v>
      </c>
      <c r="AR189" s="201">
        <f t="shared" si="509"/>
        <v>0</v>
      </c>
      <c r="AS189" s="8">
        <f t="shared" si="510"/>
        <v>0</v>
      </c>
      <c r="AT189" s="8">
        <f t="shared" si="511"/>
        <v>0</v>
      </c>
      <c r="AV189" s="44">
        <f t="shared" si="512"/>
        <v>0</v>
      </c>
      <c r="AW189" s="201">
        <f t="shared" si="513"/>
        <v>0</v>
      </c>
      <c r="AX189" s="8">
        <f t="shared" si="514"/>
        <v>0</v>
      </c>
      <c r="AY189" s="8">
        <f t="shared" si="515"/>
        <v>0</v>
      </c>
      <c r="BA189" s="44">
        <f t="shared" si="516"/>
        <v>0</v>
      </c>
      <c r="BB189" s="201">
        <f t="shared" si="517"/>
        <v>0</v>
      </c>
      <c r="BC189" s="8">
        <f t="shared" si="518"/>
        <v>0</v>
      </c>
      <c r="BD189" s="8">
        <f t="shared" si="519"/>
        <v>0</v>
      </c>
      <c r="BF189" s="44">
        <f t="shared" si="520"/>
        <v>0</v>
      </c>
      <c r="BG189" s="201">
        <f t="shared" si="521"/>
        <v>0</v>
      </c>
      <c r="BH189" s="8">
        <f t="shared" si="522"/>
        <v>0</v>
      </c>
      <c r="BI189" s="8">
        <f t="shared" si="523"/>
        <v>0</v>
      </c>
      <c r="BK189" s="44">
        <f t="shared" si="524"/>
        <v>0</v>
      </c>
      <c r="BL189" s="201">
        <f t="shared" si="525"/>
        <v>0</v>
      </c>
      <c r="BM189" s="8">
        <f t="shared" si="526"/>
        <v>0</v>
      </c>
      <c r="BN189" s="8">
        <f t="shared" si="527"/>
        <v>0</v>
      </c>
      <c r="BP189" s="44">
        <f t="shared" si="528"/>
        <v>0</v>
      </c>
      <c r="BQ189" s="201">
        <f t="shared" si="529"/>
        <v>0</v>
      </c>
      <c r="BR189" s="8">
        <f t="shared" si="530"/>
        <v>0</v>
      </c>
      <c r="BS189" s="8">
        <f t="shared" si="531"/>
        <v>0</v>
      </c>
      <c r="BU189" s="44">
        <f t="shared" si="532"/>
        <v>0</v>
      </c>
      <c r="BV189" s="201">
        <f t="shared" si="533"/>
        <v>0</v>
      </c>
      <c r="BW189" s="8">
        <f t="shared" si="534"/>
        <v>0</v>
      </c>
      <c r="BX189" s="8">
        <f t="shared" si="535"/>
        <v>0</v>
      </c>
      <c r="BZ189" s="44">
        <f t="shared" si="536"/>
        <v>0</v>
      </c>
      <c r="CA189" s="201">
        <f t="shared" si="537"/>
        <v>0</v>
      </c>
      <c r="CB189" s="8">
        <f t="shared" si="538"/>
        <v>0</v>
      </c>
      <c r="CC189" s="8">
        <f t="shared" si="539"/>
        <v>0</v>
      </c>
      <c r="CE189" s="44">
        <f t="shared" si="540"/>
        <v>0</v>
      </c>
      <c r="CF189" s="201">
        <f t="shared" si="541"/>
        <v>0</v>
      </c>
      <c r="CG189" s="8">
        <f t="shared" si="542"/>
        <v>0</v>
      </c>
      <c r="CH189" s="8">
        <f t="shared" si="543"/>
        <v>0</v>
      </c>
      <c r="CJ189" s="44">
        <f t="shared" si="544"/>
        <v>0</v>
      </c>
      <c r="CK189" s="201">
        <f t="shared" si="545"/>
        <v>0</v>
      </c>
      <c r="CL189" s="8">
        <f t="shared" si="546"/>
        <v>0</v>
      </c>
      <c r="CM189" s="8">
        <f t="shared" si="547"/>
        <v>0</v>
      </c>
      <c r="CO189" s="44">
        <f t="shared" si="548"/>
        <v>0</v>
      </c>
      <c r="CP189" s="201">
        <f t="shared" si="549"/>
        <v>0</v>
      </c>
      <c r="CQ189" s="8">
        <f t="shared" si="550"/>
        <v>0</v>
      </c>
      <c r="CR189" s="8">
        <f t="shared" si="551"/>
        <v>0</v>
      </c>
      <c r="CT189" s="44">
        <f t="shared" si="552"/>
        <v>0</v>
      </c>
      <c r="CU189" s="201">
        <f t="shared" si="553"/>
        <v>0</v>
      </c>
      <c r="CV189" s="8">
        <f t="shared" si="554"/>
        <v>0</v>
      </c>
      <c r="CW189" s="8">
        <f t="shared" si="555"/>
        <v>0</v>
      </c>
      <c r="CY189" s="44">
        <f t="shared" si="556"/>
        <v>0</v>
      </c>
      <c r="CZ189" s="201">
        <f t="shared" si="557"/>
        <v>0</v>
      </c>
      <c r="DA189" s="8">
        <f t="shared" si="558"/>
        <v>0</v>
      </c>
      <c r="DB189" s="8">
        <f t="shared" si="559"/>
        <v>0</v>
      </c>
      <c r="DD189" s="44">
        <f t="shared" si="560"/>
        <v>0</v>
      </c>
      <c r="DE189" s="201">
        <f t="shared" si="561"/>
        <v>0</v>
      </c>
      <c r="DF189" s="8">
        <f t="shared" si="562"/>
        <v>0</v>
      </c>
      <c r="DG189" s="8">
        <f t="shared" si="563"/>
        <v>0</v>
      </c>
      <c r="DI189" s="44">
        <f t="shared" si="564"/>
        <v>0</v>
      </c>
      <c r="DJ189" s="201">
        <f t="shared" si="565"/>
        <v>0</v>
      </c>
      <c r="DK189" s="8">
        <f t="shared" si="566"/>
        <v>0</v>
      </c>
      <c r="DL189" s="8">
        <f t="shared" si="567"/>
        <v>0</v>
      </c>
      <c r="DN189" s="44">
        <f t="shared" si="568"/>
        <v>0</v>
      </c>
      <c r="DO189" s="201">
        <f t="shared" si="569"/>
        <v>0</v>
      </c>
      <c r="DP189" s="8">
        <f t="shared" si="570"/>
        <v>0</v>
      </c>
      <c r="DQ189" s="8">
        <f t="shared" si="571"/>
        <v>0</v>
      </c>
      <c r="DS189" s="51">
        <f t="shared" si="481"/>
        <v>0</v>
      </c>
      <c r="DT189" s="50">
        <f t="shared" si="573"/>
        <v>0</v>
      </c>
      <c r="DU189" s="51">
        <v>0</v>
      </c>
      <c r="DV189" s="50">
        <f t="shared" si="483"/>
        <v>0</v>
      </c>
      <c r="DW189" s="51">
        <f t="shared" si="574"/>
        <v>0</v>
      </c>
      <c r="DX189" s="52">
        <f t="shared" si="484"/>
        <v>0</v>
      </c>
      <c r="DY189" s="307">
        <f t="shared" si="572"/>
        <v>0</v>
      </c>
    </row>
    <row r="190" spans="1:129" ht="18" customHeight="1" x14ac:dyDescent="0.3">
      <c r="B190" s="54"/>
      <c r="C190" s="54"/>
      <c r="D190" s="262"/>
      <c r="E190" s="263">
        <f t="shared" si="485"/>
        <v>0</v>
      </c>
      <c r="F190" s="274"/>
      <c r="G190" s="263"/>
      <c r="H190" s="56"/>
      <c r="I190" s="56"/>
      <c r="J190" s="265"/>
      <c r="K190" s="264"/>
      <c r="L190" s="57"/>
      <c r="M190" s="49"/>
      <c r="N190" s="214"/>
      <c r="O190" s="8">
        <f t="shared" si="486"/>
        <v>0</v>
      </c>
      <c r="P190" s="8">
        <f t="shared" si="487"/>
        <v>0</v>
      </c>
      <c r="R190" s="44">
        <f t="shared" si="488"/>
        <v>0</v>
      </c>
      <c r="S190" s="201">
        <f t="shared" si="489"/>
        <v>0</v>
      </c>
      <c r="T190" s="8">
        <f t="shared" si="490"/>
        <v>0</v>
      </c>
      <c r="U190" s="8">
        <f t="shared" si="491"/>
        <v>0</v>
      </c>
      <c r="W190" s="44">
        <f t="shared" si="492"/>
        <v>0</v>
      </c>
      <c r="X190" s="201">
        <f t="shared" si="493"/>
        <v>0</v>
      </c>
      <c r="Y190" s="8">
        <f t="shared" si="494"/>
        <v>0</v>
      </c>
      <c r="Z190" s="8">
        <f t="shared" si="495"/>
        <v>0</v>
      </c>
      <c r="AB190" s="44">
        <f t="shared" si="496"/>
        <v>0</v>
      </c>
      <c r="AC190" s="201">
        <f t="shared" si="497"/>
        <v>0</v>
      </c>
      <c r="AD190" s="8">
        <f t="shared" si="498"/>
        <v>0</v>
      </c>
      <c r="AE190" s="8">
        <f t="shared" si="499"/>
        <v>0</v>
      </c>
      <c r="AG190" s="44">
        <f t="shared" si="500"/>
        <v>0</v>
      </c>
      <c r="AH190" s="201">
        <f t="shared" si="501"/>
        <v>0</v>
      </c>
      <c r="AI190" s="8">
        <f t="shared" si="502"/>
        <v>0</v>
      </c>
      <c r="AJ190" s="8">
        <f t="shared" si="503"/>
        <v>0</v>
      </c>
      <c r="AL190" s="44">
        <f t="shared" si="504"/>
        <v>0</v>
      </c>
      <c r="AM190" s="201">
        <f t="shared" si="505"/>
        <v>0</v>
      </c>
      <c r="AN190" s="8">
        <f t="shared" si="506"/>
        <v>0</v>
      </c>
      <c r="AO190" s="8">
        <f t="shared" si="507"/>
        <v>0</v>
      </c>
      <c r="AQ190" s="44">
        <f t="shared" si="508"/>
        <v>0</v>
      </c>
      <c r="AR190" s="201">
        <f t="shared" si="509"/>
        <v>0</v>
      </c>
      <c r="AS190" s="8">
        <f t="shared" si="510"/>
        <v>0</v>
      </c>
      <c r="AT190" s="8">
        <f t="shared" si="511"/>
        <v>0</v>
      </c>
      <c r="AV190" s="44">
        <f t="shared" si="512"/>
        <v>0</v>
      </c>
      <c r="AW190" s="201">
        <f t="shared" si="513"/>
        <v>0</v>
      </c>
      <c r="AX190" s="8">
        <f t="shared" si="514"/>
        <v>0</v>
      </c>
      <c r="AY190" s="8">
        <f t="shared" si="515"/>
        <v>0</v>
      </c>
      <c r="BA190" s="44">
        <f t="shared" si="516"/>
        <v>0</v>
      </c>
      <c r="BB190" s="201">
        <f t="shared" si="517"/>
        <v>0</v>
      </c>
      <c r="BC190" s="8">
        <f t="shared" si="518"/>
        <v>0</v>
      </c>
      <c r="BD190" s="8">
        <f t="shared" si="519"/>
        <v>0</v>
      </c>
      <c r="BF190" s="44">
        <f t="shared" si="520"/>
        <v>0</v>
      </c>
      <c r="BG190" s="201">
        <f t="shared" si="521"/>
        <v>0</v>
      </c>
      <c r="BH190" s="8">
        <f t="shared" si="522"/>
        <v>0</v>
      </c>
      <c r="BI190" s="8">
        <f t="shared" si="523"/>
        <v>0</v>
      </c>
      <c r="BK190" s="44">
        <f t="shared" si="524"/>
        <v>0</v>
      </c>
      <c r="BL190" s="201">
        <f t="shared" si="525"/>
        <v>0</v>
      </c>
      <c r="BM190" s="8">
        <f t="shared" si="526"/>
        <v>0</v>
      </c>
      <c r="BN190" s="8">
        <f t="shared" si="527"/>
        <v>0</v>
      </c>
      <c r="BP190" s="44">
        <f t="shared" si="528"/>
        <v>0</v>
      </c>
      <c r="BQ190" s="201">
        <f t="shared" si="529"/>
        <v>0</v>
      </c>
      <c r="BR190" s="8">
        <f t="shared" si="530"/>
        <v>0</v>
      </c>
      <c r="BS190" s="8">
        <f t="shared" si="531"/>
        <v>0</v>
      </c>
      <c r="BU190" s="44">
        <f t="shared" si="532"/>
        <v>0</v>
      </c>
      <c r="BV190" s="201">
        <f t="shared" si="533"/>
        <v>0</v>
      </c>
      <c r="BW190" s="8">
        <f t="shared" si="534"/>
        <v>0</v>
      </c>
      <c r="BX190" s="8">
        <f t="shared" si="535"/>
        <v>0</v>
      </c>
      <c r="BZ190" s="44">
        <f t="shared" si="536"/>
        <v>0</v>
      </c>
      <c r="CA190" s="201">
        <f t="shared" si="537"/>
        <v>0</v>
      </c>
      <c r="CB190" s="8">
        <f t="shared" si="538"/>
        <v>0</v>
      </c>
      <c r="CC190" s="8">
        <f t="shared" si="539"/>
        <v>0</v>
      </c>
      <c r="CE190" s="44">
        <f t="shared" si="540"/>
        <v>0</v>
      </c>
      <c r="CF190" s="201">
        <f t="shared" si="541"/>
        <v>0</v>
      </c>
      <c r="CG190" s="8">
        <f t="shared" si="542"/>
        <v>0</v>
      </c>
      <c r="CH190" s="8">
        <f t="shared" si="543"/>
        <v>0</v>
      </c>
      <c r="CJ190" s="44">
        <f t="shared" si="544"/>
        <v>0</v>
      </c>
      <c r="CK190" s="201">
        <f t="shared" si="545"/>
        <v>0</v>
      </c>
      <c r="CL190" s="8">
        <f t="shared" si="546"/>
        <v>0</v>
      </c>
      <c r="CM190" s="8">
        <f t="shared" si="547"/>
        <v>0</v>
      </c>
      <c r="CO190" s="44">
        <f t="shared" si="548"/>
        <v>0</v>
      </c>
      <c r="CP190" s="201">
        <f t="shared" si="549"/>
        <v>0</v>
      </c>
      <c r="CQ190" s="8">
        <f t="shared" si="550"/>
        <v>0</v>
      </c>
      <c r="CR190" s="8">
        <f t="shared" si="551"/>
        <v>0</v>
      </c>
      <c r="CT190" s="44">
        <f t="shared" si="552"/>
        <v>0</v>
      </c>
      <c r="CU190" s="201">
        <f t="shared" si="553"/>
        <v>0</v>
      </c>
      <c r="CV190" s="8">
        <f t="shared" si="554"/>
        <v>0</v>
      </c>
      <c r="CW190" s="8">
        <f t="shared" si="555"/>
        <v>0</v>
      </c>
      <c r="CY190" s="44">
        <f t="shared" si="556"/>
        <v>0</v>
      </c>
      <c r="CZ190" s="201">
        <f t="shared" si="557"/>
        <v>0</v>
      </c>
      <c r="DA190" s="8">
        <f t="shared" si="558"/>
        <v>0</v>
      </c>
      <c r="DB190" s="8">
        <f t="shared" si="559"/>
        <v>0</v>
      </c>
      <c r="DD190" s="44">
        <f t="shared" si="560"/>
        <v>0</v>
      </c>
      <c r="DE190" s="201">
        <f t="shared" si="561"/>
        <v>0</v>
      </c>
      <c r="DF190" s="8">
        <f t="shared" si="562"/>
        <v>0</v>
      </c>
      <c r="DG190" s="8">
        <f t="shared" si="563"/>
        <v>0</v>
      </c>
      <c r="DI190" s="44">
        <f t="shared" si="564"/>
        <v>0</v>
      </c>
      <c r="DJ190" s="201">
        <f t="shared" si="565"/>
        <v>0</v>
      </c>
      <c r="DK190" s="8">
        <f t="shared" si="566"/>
        <v>0</v>
      </c>
      <c r="DL190" s="8">
        <f t="shared" si="567"/>
        <v>0</v>
      </c>
      <c r="DN190" s="44">
        <f t="shared" si="568"/>
        <v>0</v>
      </c>
      <c r="DO190" s="201">
        <f t="shared" si="569"/>
        <v>0</v>
      </c>
      <c r="DP190" s="8">
        <f t="shared" si="570"/>
        <v>0</v>
      </c>
      <c r="DQ190" s="8">
        <f t="shared" si="571"/>
        <v>0</v>
      </c>
      <c r="DS190" s="51">
        <f t="shared" si="481"/>
        <v>0</v>
      </c>
      <c r="DT190" s="50">
        <f t="shared" si="573"/>
        <v>0</v>
      </c>
      <c r="DU190" s="51">
        <v>0</v>
      </c>
      <c r="DV190" s="50">
        <f t="shared" si="483"/>
        <v>0</v>
      </c>
      <c r="DW190" s="51">
        <f t="shared" si="574"/>
        <v>0</v>
      </c>
      <c r="DX190" s="52">
        <f t="shared" si="484"/>
        <v>0</v>
      </c>
      <c r="DY190" s="307">
        <f t="shared" si="572"/>
        <v>0</v>
      </c>
    </row>
    <row r="191" spans="1:129" ht="18" customHeight="1" x14ac:dyDescent="0.3">
      <c r="B191" s="54"/>
      <c r="C191" s="54"/>
      <c r="D191" s="262"/>
      <c r="E191" s="263">
        <f t="shared" si="485"/>
        <v>0</v>
      </c>
      <c r="F191" s="274"/>
      <c r="G191" s="263"/>
      <c r="H191" s="56"/>
      <c r="I191" s="56"/>
      <c r="J191" s="265"/>
      <c r="K191" s="264"/>
      <c r="L191" s="57"/>
      <c r="M191" s="49"/>
      <c r="N191" s="214"/>
      <c r="O191" s="8">
        <f t="shared" si="486"/>
        <v>0</v>
      </c>
      <c r="P191" s="8">
        <f t="shared" si="487"/>
        <v>0</v>
      </c>
      <c r="R191" s="44">
        <f t="shared" si="488"/>
        <v>0</v>
      </c>
      <c r="S191" s="201">
        <f t="shared" si="489"/>
        <v>0</v>
      </c>
      <c r="T191" s="8">
        <f t="shared" si="490"/>
        <v>0</v>
      </c>
      <c r="U191" s="8">
        <f t="shared" si="491"/>
        <v>0</v>
      </c>
      <c r="W191" s="44">
        <f t="shared" si="492"/>
        <v>0</v>
      </c>
      <c r="X191" s="201">
        <f t="shared" si="493"/>
        <v>0</v>
      </c>
      <c r="Y191" s="8">
        <f t="shared" si="494"/>
        <v>0</v>
      </c>
      <c r="Z191" s="8">
        <f t="shared" si="495"/>
        <v>0</v>
      </c>
      <c r="AB191" s="44">
        <f t="shared" si="496"/>
        <v>0</v>
      </c>
      <c r="AC191" s="201">
        <f t="shared" si="497"/>
        <v>0</v>
      </c>
      <c r="AD191" s="8">
        <f t="shared" si="498"/>
        <v>0</v>
      </c>
      <c r="AE191" s="8">
        <f t="shared" si="499"/>
        <v>0</v>
      </c>
      <c r="AG191" s="44">
        <f t="shared" si="500"/>
        <v>0</v>
      </c>
      <c r="AH191" s="201">
        <f t="shared" si="501"/>
        <v>0</v>
      </c>
      <c r="AI191" s="8">
        <f t="shared" si="502"/>
        <v>0</v>
      </c>
      <c r="AJ191" s="8">
        <f t="shared" si="503"/>
        <v>0</v>
      </c>
      <c r="AL191" s="44">
        <f t="shared" si="504"/>
        <v>0</v>
      </c>
      <c r="AM191" s="201">
        <f t="shared" si="505"/>
        <v>0</v>
      </c>
      <c r="AN191" s="8">
        <f t="shared" si="506"/>
        <v>0</v>
      </c>
      <c r="AO191" s="8">
        <f t="shared" si="507"/>
        <v>0</v>
      </c>
      <c r="AQ191" s="44">
        <f t="shared" si="508"/>
        <v>0</v>
      </c>
      <c r="AR191" s="201">
        <f t="shared" si="509"/>
        <v>0</v>
      </c>
      <c r="AS191" s="8">
        <f t="shared" si="510"/>
        <v>0</v>
      </c>
      <c r="AT191" s="8">
        <f t="shared" si="511"/>
        <v>0</v>
      </c>
      <c r="AV191" s="44">
        <f t="shared" si="512"/>
        <v>0</v>
      </c>
      <c r="AW191" s="201">
        <f t="shared" si="513"/>
        <v>0</v>
      </c>
      <c r="AX191" s="8">
        <f t="shared" si="514"/>
        <v>0</v>
      </c>
      <c r="AY191" s="8">
        <f t="shared" si="515"/>
        <v>0</v>
      </c>
      <c r="BA191" s="44">
        <f t="shared" si="516"/>
        <v>0</v>
      </c>
      <c r="BB191" s="201">
        <f t="shared" si="517"/>
        <v>0</v>
      </c>
      <c r="BC191" s="8">
        <f t="shared" si="518"/>
        <v>0</v>
      </c>
      <c r="BD191" s="8">
        <f t="shared" si="519"/>
        <v>0</v>
      </c>
      <c r="BF191" s="44">
        <f t="shared" si="520"/>
        <v>0</v>
      </c>
      <c r="BG191" s="201">
        <f t="shared" si="521"/>
        <v>0</v>
      </c>
      <c r="BH191" s="8">
        <f t="shared" si="522"/>
        <v>0</v>
      </c>
      <c r="BI191" s="8">
        <f t="shared" si="523"/>
        <v>0</v>
      </c>
      <c r="BK191" s="44">
        <f t="shared" si="524"/>
        <v>0</v>
      </c>
      <c r="BL191" s="201">
        <f t="shared" si="525"/>
        <v>0</v>
      </c>
      <c r="BM191" s="8">
        <f t="shared" si="526"/>
        <v>0</v>
      </c>
      <c r="BN191" s="8">
        <f t="shared" si="527"/>
        <v>0</v>
      </c>
      <c r="BP191" s="44">
        <f t="shared" si="528"/>
        <v>0</v>
      </c>
      <c r="BQ191" s="201">
        <f t="shared" si="529"/>
        <v>0</v>
      </c>
      <c r="BR191" s="8">
        <f t="shared" si="530"/>
        <v>0</v>
      </c>
      <c r="BS191" s="8">
        <f t="shared" si="531"/>
        <v>0</v>
      </c>
      <c r="BU191" s="44">
        <f t="shared" si="532"/>
        <v>0</v>
      </c>
      <c r="BV191" s="201">
        <f t="shared" si="533"/>
        <v>0</v>
      </c>
      <c r="BW191" s="8">
        <f t="shared" si="534"/>
        <v>0</v>
      </c>
      <c r="BX191" s="8">
        <f t="shared" si="535"/>
        <v>0</v>
      </c>
      <c r="BZ191" s="44">
        <f t="shared" si="536"/>
        <v>0</v>
      </c>
      <c r="CA191" s="201">
        <f t="shared" si="537"/>
        <v>0</v>
      </c>
      <c r="CB191" s="8">
        <f t="shared" si="538"/>
        <v>0</v>
      </c>
      <c r="CC191" s="8">
        <f t="shared" si="539"/>
        <v>0</v>
      </c>
      <c r="CE191" s="44">
        <f t="shared" si="540"/>
        <v>0</v>
      </c>
      <c r="CF191" s="201">
        <f t="shared" si="541"/>
        <v>0</v>
      </c>
      <c r="CG191" s="8">
        <f t="shared" si="542"/>
        <v>0</v>
      </c>
      <c r="CH191" s="8">
        <f t="shared" si="543"/>
        <v>0</v>
      </c>
      <c r="CJ191" s="44">
        <f t="shared" si="544"/>
        <v>0</v>
      </c>
      <c r="CK191" s="201">
        <f t="shared" si="545"/>
        <v>0</v>
      </c>
      <c r="CL191" s="8">
        <f t="shared" si="546"/>
        <v>0</v>
      </c>
      <c r="CM191" s="8">
        <f t="shared" si="547"/>
        <v>0</v>
      </c>
      <c r="CO191" s="44">
        <f t="shared" si="548"/>
        <v>0</v>
      </c>
      <c r="CP191" s="201">
        <f t="shared" si="549"/>
        <v>0</v>
      </c>
      <c r="CQ191" s="8">
        <f t="shared" si="550"/>
        <v>0</v>
      </c>
      <c r="CR191" s="8">
        <f t="shared" si="551"/>
        <v>0</v>
      </c>
      <c r="CT191" s="44">
        <f t="shared" si="552"/>
        <v>0</v>
      </c>
      <c r="CU191" s="201">
        <f t="shared" si="553"/>
        <v>0</v>
      </c>
      <c r="CV191" s="8">
        <f t="shared" si="554"/>
        <v>0</v>
      </c>
      <c r="CW191" s="8">
        <f t="shared" si="555"/>
        <v>0</v>
      </c>
      <c r="CY191" s="44">
        <f t="shared" si="556"/>
        <v>0</v>
      </c>
      <c r="CZ191" s="201">
        <f t="shared" si="557"/>
        <v>0</v>
      </c>
      <c r="DA191" s="8">
        <f t="shared" si="558"/>
        <v>0</v>
      </c>
      <c r="DB191" s="8">
        <f t="shared" si="559"/>
        <v>0</v>
      </c>
      <c r="DD191" s="44">
        <f t="shared" si="560"/>
        <v>0</v>
      </c>
      <c r="DE191" s="201">
        <f t="shared" si="561"/>
        <v>0</v>
      </c>
      <c r="DF191" s="8">
        <f t="shared" si="562"/>
        <v>0</v>
      </c>
      <c r="DG191" s="8">
        <f t="shared" si="563"/>
        <v>0</v>
      </c>
      <c r="DI191" s="44">
        <f t="shared" si="564"/>
        <v>0</v>
      </c>
      <c r="DJ191" s="201">
        <f t="shared" si="565"/>
        <v>0</v>
      </c>
      <c r="DK191" s="8">
        <f t="shared" si="566"/>
        <v>0</v>
      </c>
      <c r="DL191" s="8">
        <f t="shared" si="567"/>
        <v>0</v>
      </c>
      <c r="DN191" s="44">
        <f t="shared" si="568"/>
        <v>0</v>
      </c>
      <c r="DO191" s="201">
        <f t="shared" si="569"/>
        <v>0</v>
      </c>
      <c r="DP191" s="8">
        <f t="shared" si="570"/>
        <v>0</v>
      </c>
      <c r="DQ191" s="8">
        <f t="shared" si="571"/>
        <v>0</v>
      </c>
      <c r="DS191" s="51">
        <f t="shared" si="481"/>
        <v>0</v>
      </c>
      <c r="DT191" s="50">
        <f t="shared" si="573"/>
        <v>0</v>
      </c>
      <c r="DU191" s="51">
        <v>0</v>
      </c>
      <c r="DV191" s="50">
        <f t="shared" si="483"/>
        <v>0</v>
      </c>
      <c r="DW191" s="51">
        <f t="shared" si="574"/>
        <v>0</v>
      </c>
      <c r="DX191" s="52">
        <f t="shared" si="484"/>
        <v>0</v>
      </c>
      <c r="DY191" s="307">
        <f t="shared" si="572"/>
        <v>0</v>
      </c>
    </row>
    <row r="192" spans="1:129" ht="18" customHeight="1" x14ac:dyDescent="0.3">
      <c r="B192" s="54"/>
      <c r="C192" s="54"/>
      <c r="D192" s="262"/>
      <c r="E192" s="263">
        <f t="shared" si="485"/>
        <v>0</v>
      </c>
      <c r="F192" s="274"/>
      <c r="G192" s="263"/>
      <c r="H192" s="56"/>
      <c r="I192" s="56"/>
      <c r="J192" s="265"/>
      <c r="K192" s="264"/>
      <c r="L192" s="57"/>
      <c r="M192" s="49"/>
      <c r="N192" s="214"/>
      <c r="O192" s="8">
        <f t="shared" si="486"/>
        <v>0</v>
      </c>
      <c r="P192" s="8">
        <f t="shared" si="487"/>
        <v>0</v>
      </c>
      <c r="R192" s="44">
        <f t="shared" si="488"/>
        <v>0</v>
      </c>
      <c r="S192" s="201">
        <f t="shared" si="489"/>
        <v>0</v>
      </c>
      <c r="T192" s="8">
        <f t="shared" si="490"/>
        <v>0</v>
      </c>
      <c r="U192" s="8">
        <f t="shared" si="491"/>
        <v>0</v>
      </c>
      <c r="W192" s="44">
        <f t="shared" si="492"/>
        <v>0</v>
      </c>
      <c r="X192" s="201">
        <f t="shared" si="493"/>
        <v>0</v>
      </c>
      <c r="Y192" s="8">
        <f t="shared" si="494"/>
        <v>0</v>
      </c>
      <c r="Z192" s="8">
        <f t="shared" si="495"/>
        <v>0</v>
      </c>
      <c r="AB192" s="44">
        <f t="shared" si="496"/>
        <v>0</v>
      </c>
      <c r="AC192" s="201">
        <f t="shared" si="497"/>
        <v>0</v>
      </c>
      <c r="AD192" s="8">
        <f t="shared" si="498"/>
        <v>0</v>
      </c>
      <c r="AE192" s="8">
        <f t="shared" si="499"/>
        <v>0</v>
      </c>
      <c r="AG192" s="44">
        <f t="shared" si="500"/>
        <v>0</v>
      </c>
      <c r="AH192" s="201">
        <f t="shared" si="501"/>
        <v>0</v>
      </c>
      <c r="AI192" s="8">
        <f t="shared" si="502"/>
        <v>0</v>
      </c>
      <c r="AJ192" s="8">
        <f t="shared" si="503"/>
        <v>0</v>
      </c>
      <c r="AL192" s="44">
        <f t="shared" si="504"/>
        <v>0</v>
      </c>
      <c r="AM192" s="201">
        <f t="shared" si="505"/>
        <v>0</v>
      </c>
      <c r="AN192" s="8">
        <f t="shared" si="506"/>
        <v>0</v>
      </c>
      <c r="AO192" s="8">
        <f t="shared" si="507"/>
        <v>0</v>
      </c>
      <c r="AQ192" s="44">
        <f t="shared" si="508"/>
        <v>0</v>
      </c>
      <c r="AR192" s="201">
        <f t="shared" si="509"/>
        <v>0</v>
      </c>
      <c r="AS192" s="8">
        <f t="shared" si="510"/>
        <v>0</v>
      </c>
      <c r="AT192" s="8">
        <f t="shared" si="511"/>
        <v>0</v>
      </c>
      <c r="AV192" s="44">
        <f t="shared" si="512"/>
        <v>0</v>
      </c>
      <c r="AW192" s="201">
        <f t="shared" si="513"/>
        <v>0</v>
      </c>
      <c r="AX192" s="8">
        <f t="shared" si="514"/>
        <v>0</v>
      </c>
      <c r="AY192" s="8">
        <f t="shared" si="515"/>
        <v>0</v>
      </c>
      <c r="BA192" s="44">
        <f t="shared" si="516"/>
        <v>0</v>
      </c>
      <c r="BB192" s="201">
        <f t="shared" si="517"/>
        <v>0</v>
      </c>
      <c r="BC192" s="8">
        <f t="shared" si="518"/>
        <v>0</v>
      </c>
      <c r="BD192" s="8">
        <f t="shared" si="519"/>
        <v>0</v>
      </c>
      <c r="BF192" s="44">
        <f t="shared" si="520"/>
        <v>0</v>
      </c>
      <c r="BG192" s="201">
        <f t="shared" si="521"/>
        <v>0</v>
      </c>
      <c r="BH192" s="8">
        <f t="shared" si="522"/>
        <v>0</v>
      </c>
      <c r="BI192" s="8">
        <f t="shared" si="523"/>
        <v>0</v>
      </c>
      <c r="BK192" s="44">
        <f t="shared" si="524"/>
        <v>0</v>
      </c>
      <c r="BL192" s="201">
        <f t="shared" si="525"/>
        <v>0</v>
      </c>
      <c r="BM192" s="8">
        <f t="shared" si="526"/>
        <v>0</v>
      </c>
      <c r="BN192" s="8">
        <f t="shared" si="527"/>
        <v>0</v>
      </c>
      <c r="BP192" s="44">
        <f t="shared" si="528"/>
        <v>0</v>
      </c>
      <c r="BQ192" s="201">
        <f t="shared" si="529"/>
        <v>0</v>
      </c>
      <c r="BR192" s="8">
        <f t="shared" si="530"/>
        <v>0</v>
      </c>
      <c r="BS192" s="8">
        <f t="shared" si="531"/>
        <v>0</v>
      </c>
      <c r="BU192" s="44">
        <f t="shared" si="532"/>
        <v>0</v>
      </c>
      <c r="BV192" s="201">
        <f t="shared" si="533"/>
        <v>0</v>
      </c>
      <c r="BW192" s="8">
        <f t="shared" si="534"/>
        <v>0</v>
      </c>
      <c r="BX192" s="8">
        <f t="shared" si="535"/>
        <v>0</v>
      </c>
      <c r="BZ192" s="44">
        <f t="shared" si="536"/>
        <v>0</v>
      </c>
      <c r="CA192" s="201">
        <f t="shared" si="537"/>
        <v>0</v>
      </c>
      <c r="CB192" s="8">
        <f t="shared" si="538"/>
        <v>0</v>
      </c>
      <c r="CC192" s="8">
        <f t="shared" si="539"/>
        <v>0</v>
      </c>
      <c r="CE192" s="44">
        <f t="shared" si="540"/>
        <v>0</v>
      </c>
      <c r="CF192" s="201">
        <f t="shared" si="541"/>
        <v>0</v>
      </c>
      <c r="CG192" s="8">
        <f t="shared" si="542"/>
        <v>0</v>
      </c>
      <c r="CH192" s="8">
        <f t="shared" si="543"/>
        <v>0</v>
      </c>
      <c r="CJ192" s="44">
        <f t="shared" si="544"/>
        <v>0</v>
      </c>
      <c r="CK192" s="201">
        <f t="shared" si="545"/>
        <v>0</v>
      </c>
      <c r="CL192" s="8">
        <f t="shared" si="546"/>
        <v>0</v>
      </c>
      <c r="CM192" s="8">
        <f t="shared" si="547"/>
        <v>0</v>
      </c>
      <c r="CO192" s="44">
        <f t="shared" si="548"/>
        <v>0</v>
      </c>
      <c r="CP192" s="201">
        <f t="shared" si="549"/>
        <v>0</v>
      </c>
      <c r="CQ192" s="8">
        <f t="shared" si="550"/>
        <v>0</v>
      </c>
      <c r="CR192" s="8">
        <f t="shared" si="551"/>
        <v>0</v>
      </c>
      <c r="CT192" s="44">
        <f t="shared" si="552"/>
        <v>0</v>
      </c>
      <c r="CU192" s="201">
        <f t="shared" si="553"/>
        <v>0</v>
      </c>
      <c r="CV192" s="8">
        <f t="shared" si="554"/>
        <v>0</v>
      </c>
      <c r="CW192" s="8">
        <f t="shared" si="555"/>
        <v>0</v>
      </c>
      <c r="CY192" s="44">
        <f t="shared" si="556"/>
        <v>0</v>
      </c>
      <c r="CZ192" s="201">
        <f t="shared" si="557"/>
        <v>0</v>
      </c>
      <c r="DA192" s="8">
        <f t="shared" si="558"/>
        <v>0</v>
      </c>
      <c r="DB192" s="8">
        <f t="shared" si="559"/>
        <v>0</v>
      </c>
      <c r="DD192" s="44">
        <f t="shared" si="560"/>
        <v>0</v>
      </c>
      <c r="DE192" s="201">
        <f t="shared" si="561"/>
        <v>0</v>
      </c>
      <c r="DF192" s="8">
        <f t="shared" si="562"/>
        <v>0</v>
      </c>
      <c r="DG192" s="8">
        <f t="shared" si="563"/>
        <v>0</v>
      </c>
      <c r="DI192" s="44">
        <f t="shared" si="564"/>
        <v>0</v>
      </c>
      <c r="DJ192" s="201">
        <f t="shared" si="565"/>
        <v>0</v>
      </c>
      <c r="DK192" s="8">
        <f t="shared" si="566"/>
        <v>0</v>
      </c>
      <c r="DL192" s="8">
        <f t="shared" si="567"/>
        <v>0</v>
      </c>
      <c r="DN192" s="44">
        <f t="shared" si="568"/>
        <v>0</v>
      </c>
      <c r="DO192" s="201">
        <f t="shared" si="569"/>
        <v>0</v>
      </c>
      <c r="DP192" s="8">
        <f t="shared" si="570"/>
        <v>0</v>
      </c>
      <c r="DQ192" s="8">
        <f t="shared" si="571"/>
        <v>0</v>
      </c>
      <c r="DS192" s="51">
        <f t="shared" si="481"/>
        <v>0</v>
      </c>
      <c r="DT192" s="50">
        <f t="shared" si="573"/>
        <v>0</v>
      </c>
      <c r="DU192" s="51">
        <v>0</v>
      </c>
      <c r="DV192" s="50">
        <f t="shared" si="483"/>
        <v>0</v>
      </c>
      <c r="DW192" s="51">
        <f t="shared" si="574"/>
        <v>0</v>
      </c>
      <c r="DX192" s="52">
        <f t="shared" si="484"/>
        <v>0</v>
      </c>
      <c r="DY192" s="307">
        <f t="shared" si="572"/>
        <v>0</v>
      </c>
    </row>
    <row r="193" spans="1:129" ht="18" customHeight="1" x14ac:dyDescent="0.3">
      <c r="B193" s="54"/>
      <c r="C193" s="54"/>
      <c r="D193" s="262"/>
      <c r="E193" s="263">
        <f t="shared" si="485"/>
        <v>0</v>
      </c>
      <c r="F193" s="274"/>
      <c r="G193" s="263"/>
      <c r="H193" s="56"/>
      <c r="I193" s="56"/>
      <c r="J193" s="265"/>
      <c r="K193" s="264"/>
      <c r="L193" s="57"/>
      <c r="M193" s="49"/>
      <c r="N193" s="214"/>
      <c r="O193" s="8">
        <f t="shared" si="486"/>
        <v>0</v>
      </c>
      <c r="P193" s="8">
        <f t="shared" si="487"/>
        <v>0</v>
      </c>
      <c r="R193" s="44">
        <f t="shared" si="488"/>
        <v>0</v>
      </c>
      <c r="S193" s="201">
        <f t="shared" si="489"/>
        <v>0</v>
      </c>
      <c r="T193" s="8">
        <f t="shared" si="490"/>
        <v>0</v>
      </c>
      <c r="U193" s="8">
        <f t="shared" si="491"/>
        <v>0</v>
      </c>
      <c r="W193" s="44">
        <f t="shared" si="492"/>
        <v>0</v>
      </c>
      <c r="X193" s="201">
        <f t="shared" si="493"/>
        <v>0</v>
      </c>
      <c r="Y193" s="8">
        <f t="shared" si="494"/>
        <v>0</v>
      </c>
      <c r="Z193" s="8">
        <f t="shared" si="495"/>
        <v>0</v>
      </c>
      <c r="AB193" s="44">
        <f t="shared" si="496"/>
        <v>0</v>
      </c>
      <c r="AC193" s="201">
        <f t="shared" si="497"/>
        <v>0</v>
      </c>
      <c r="AD193" s="8">
        <f t="shared" si="498"/>
        <v>0</v>
      </c>
      <c r="AE193" s="8">
        <f t="shared" si="499"/>
        <v>0</v>
      </c>
      <c r="AG193" s="44">
        <f t="shared" si="500"/>
        <v>0</v>
      </c>
      <c r="AH193" s="201">
        <f t="shared" si="501"/>
        <v>0</v>
      </c>
      <c r="AI193" s="8">
        <f t="shared" si="502"/>
        <v>0</v>
      </c>
      <c r="AJ193" s="8">
        <f t="shared" si="503"/>
        <v>0</v>
      </c>
      <c r="AL193" s="44">
        <f t="shared" si="504"/>
        <v>0</v>
      </c>
      <c r="AM193" s="201">
        <f t="shared" si="505"/>
        <v>0</v>
      </c>
      <c r="AN193" s="8">
        <f t="shared" si="506"/>
        <v>0</v>
      </c>
      <c r="AO193" s="8">
        <f t="shared" si="507"/>
        <v>0</v>
      </c>
      <c r="AQ193" s="44">
        <f t="shared" si="508"/>
        <v>0</v>
      </c>
      <c r="AR193" s="201">
        <f t="shared" si="509"/>
        <v>0</v>
      </c>
      <c r="AS193" s="8">
        <f t="shared" si="510"/>
        <v>0</v>
      </c>
      <c r="AT193" s="8">
        <f t="shared" si="511"/>
        <v>0</v>
      </c>
      <c r="AV193" s="44">
        <f t="shared" si="512"/>
        <v>0</v>
      </c>
      <c r="AW193" s="201">
        <f t="shared" si="513"/>
        <v>0</v>
      </c>
      <c r="AX193" s="8">
        <f t="shared" si="514"/>
        <v>0</v>
      </c>
      <c r="AY193" s="8">
        <f t="shared" si="515"/>
        <v>0</v>
      </c>
      <c r="BA193" s="44">
        <f t="shared" si="516"/>
        <v>0</v>
      </c>
      <c r="BB193" s="201">
        <f t="shared" si="517"/>
        <v>0</v>
      </c>
      <c r="BC193" s="8">
        <f t="shared" si="518"/>
        <v>0</v>
      </c>
      <c r="BD193" s="8">
        <f t="shared" si="519"/>
        <v>0</v>
      </c>
      <c r="BF193" s="44">
        <f t="shared" si="520"/>
        <v>0</v>
      </c>
      <c r="BG193" s="201">
        <f t="shared" si="521"/>
        <v>0</v>
      </c>
      <c r="BH193" s="8">
        <f t="shared" si="522"/>
        <v>0</v>
      </c>
      <c r="BI193" s="8">
        <f t="shared" si="523"/>
        <v>0</v>
      </c>
      <c r="BK193" s="44">
        <f t="shared" si="524"/>
        <v>0</v>
      </c>
      <c r="BL193" s="201">
        <f t="shared" si="525"/>
        <v>0</v>
      </c>
      <c r="BM193" s="8">
        <f t="shared" si="526"/>
        <v>0</v>
      </c>
      <c r="BN193" s="8">
        <f t="shared" si="527"/>
        <v>0</v>
      </c>
      <c r="BP193" s="44">
        <f t="shared" si="528"/>
        <v>0</v>
      </c>
      <c r="BQ193" s="201">
        <f t="shared" si="529"/>
        <v>0</v>
      </c>
      <c r="BR193" s="8">
        <f t="shared" si="530"/>
        <v>0</v>
      </c>
      <c r="BS193" s="8">
        <f t="shared" si="531"/>
        <v>0</v>
      </c>
      <c r="BU193" s="44">
        <f t="shared" si="532"/>
        <v>0</v>
      </c>
      <c r="BV193" s="201">
        <f t="shared" si="533"/>
        <v>0</v>
      </c>
      <c r="BW193" s="8">
        <f t="shared" si="534"/>
        <v>0</v>
      </c>
      <c r="BX193" s="8">
        <f t="shared" si="535"/>
        <v>0</v>
      </c>
      <c r="BZ193" s="44">
        <f t="shared" si="536"/>
        <v>0</v>
      </c>
      <c r="CA193" s="201">
        <f t="shared" si="537"/>
        <v>0</v>
      </c>
      <c r="CB193" s="8">
        <f t="shared" si="538"/>
        <v>0</v>
      </c>
      <c r="CC193" s="8">
        <f t="shared" si="539"/>
        <v>0</v>
      </c>
      <c r="CE193" s="44">
        <f t="shared" si="540"/>
        <v>0</v>
      </c>
      <c r="CF193" s="201">
        <f t="shared" si="541"/>
        <v>0</v>
      </c>
      <c r="CG193" s="8">
        <f t="shared" si="542"/>
        <v>0</v>
      </c>
      <c r="CH193" s="8">
        <f t="shared" si="543"/>
        <v>0</v>
      </c>
      <c r="CJ193" s="44">
        <f t="shared" si="544"/>
        <v>0</v>
      </c>
      <c r="CK193" s="201">
        <f t="shared" si="545"/>
        <v>0</v>
      </c>
      <c r="CL193" s="8">
        <f t="shared" si="546"/>
        <v>0</v>
      </c>
      <c r="CM193" s="8">
        <f t="shared" si="547"/>
        <v>0</v>
      </c>
      <c r="CO193" s="44">
        <f t="shared" si="548"/>
        <v>0</v>
      </c>
      <c r="CP193" s="201">
        <f t="shared" si="549"/>
        <v>0</v>
      </c>
      <c r="CQ193" s="8">
        <f t="shared" si="550"/>
        <v>0</v>
      </c>
      <c r="CR193" s="8">
        <f t="shared" si="551"/>
        <v>0</v>
      </c>
      <c r="CT193" s="44">
        <f t="shared" si="552"/>
        <v>0</v>
      </c>
      <c r="CU193" s="201">
        <f t="shared" si="553"/>
        <v>0</v>
      </c>
      <c r="CV193" s="8">
        <f t="shared" si="554"/>
        <v>0</v>
      </c>
      <c r="CW193" s="8">
        <f t="shared" si="555"/>
        <v>0</v>
      </c>
      <c r="CY193" s="44">
        <f t="shared" si="556"/>
        <v>0</v>
      </c>
      <c r="CZ193" s="201">
        <f t="shared" si="557"/>
        <v>0</v>
      </c>
      <c r="DA193" s="8">
        <f t="shared" si="558"/>
        <v>0</v>
      </c>
      <c r="DB193" s="8">
        <f t="shared" si="559"/>
        <v>0</v>
      </c>
      <c r="DD193" s="44">
        <f t="shared" si="560"/>
        <v>0</v>
      </c>
      <c r="DE193" s="201">
        <f t="shared" si="561"/>
        <v>0</v>
      </c>
      <c r="DF193" s="8">
        <f t="shared" si="562"/>
        <v>0</v>
      </c>
      <c r="DG193" s="8">
        <f t="shared" si="563"/>
        <v>0</v>
      </c>
      <c r="DI193" s="44">
        <f t="shared" si="564"/>
        <v>0</v>
      </c>
      <c r="DJ193" s="201">
        <f t="shared" si="565"/>
        <v>0</v>
      </c>
      <c r="DK193" s="8">
        <f t="shared" si="566"/>
        <v>0</v>
      </c>
      <c r="DL193" s="8">
        <f t="shared" si="567"/>
        <v>0</v>
      </c>
      <c r="DN193" s="44">
        <f t="shared" si="568"/>
        <v>0</v>
      </c>
      <c r="DO193" s="201">
        <f t="shared" si="569"/>
        <v>0</v>
      </c>
      <c r="DP193" s="8">
        <f t="shared" si="570"/>
        <v>0</v>
      </c>
      <c r="DQ193" s="8">
        <f t="shared" si="571"/>
        <v>0</v>
      </c>
      <c r="DS193" s="51">
        <f t="shared" si="481"/>
        <v>0</v>
      </c>
      <c r="DT193" s="50">
        <f t="shared" si="573"/>
        <v>0</v>
      </c>
      <c r="DU193" s="51">
        <v>0</v>
      </c>
      <c r="DV193" s="50">
        <f t="shared" si="483"/>
        <v>0</v>
      </c>
      <c r="DW193" s="51">
        <f t="shared" si="574"/>
        <v>0</v>
      </c>
      <c r="DX193" s="52">
        <f t="shared" si="484"/>
        <v>0</v>
      </c>
      <c r="DY193" s="307">
        <f t="shared" si="572"/>
        <v>0</v>
      </c>
    </row>
    <row r="194" spans="1:129" ht="18" customHeight="1" x14ac:dyDescent="0.3">
      <c r="B194" s="54"/>
      <c r="C194" s="54"/>
      <c r="D194" s="262"/>
      <c r="E194" s="263">
        <f t="shared" si="485"/>
        <v>0</v>
      </c>
      <c r="F194" s="274"/>
      <c r="G194" s="263"/>
      <c r="H194" s="56"/>
      <c r="I194" s="56"/>
      <c r="J194" s="265"/>
      <c r="K194" s="264"/>
      <c r="L194" s="57"/>
      <c r="M194" s="49"/>
      <c r="N194" s="214"/>
      <c r="O194" s="8">
        <f t="shared" si="486"/>
        <v>0</v>
      </c>
      <c r="P194" s="8">
        <f t="shared" si="487"/>
        <v>0</v>
      </c>
      <c r="R194" s="44">
        <f t="shared" si="488"/>
        <v>0</v>
      </c>
      <c r="S194" s="201">
        <f t="shared" si="489"/>
        <v>0</v>
      </c>
      <c r="T194" s="8">
        <f t="shared" si="490"/>
        <v>0</v>
      </c>
      <c r="U194" s="8">
        <f t="shared" si="491"/>
        <v>0</v>
      </c>
      <c r="W194" s="44">
        <f t="shared" si="492"/>
        <v>0</v>
      </c>
      <c r="X194" s="201">
        <f t="shared" si="493"/>
        <v>0</v>
      </c>
      <c r="Y194" s="8">
        <f t="shared" si="494"/>
        <v>0</v>
      </c>
      <c r="Z194" s="8">
        <f t="shared" si="495"/>
        <v>0</v>
      </c>
      <c r="AB194" s="44">
        <f t="shared" si="496"/>
        <v>0</v>
      </c>
      <c r="AC194" s="201">
        <f t="shared" si="497"/>
        <v>0</v>
      </c>
      <c r="AD194" s="8">
        <f t="shared" si="498"/>
        <v>0</v>
      </c>
      <c r="AE194" s="8">
        <f t="shared" si="499"/>
        <v>0</v>
      </c>
      <c r="AG194" s="44">
        <f t="shared" si="500"/>
        <v>0</v>
      </c>
      <c r="AH194" s="201">
        <f t="shared" si="501"/>
        <v>0</v>
      </c>
      <c r="AI194" s="8">
        <f t="shared" si="502"/>
        <v>0</v>
      </c>
      <c r="AJ194" s="8">
        <f t="shared" si="503"/>
        <v>0</v>
      </c>
      <c r="AL194" s="44">
        <f t="shared" si="504"/>
        <v>0</v>
      </c>
      <c r="AM194" s="201">
        <f t="shared" si="505"/>
        <v>0</v>
      </c>
      <c r="AN194" s="8">
        <f t="shared" si="506"/>
        <v>0</v>
      </c>
      <c r="AO194" s="8">
        <f t="shared" si="507"/>
        <v>0</v>
      </c>
      <c r="AQ194" s="44">
        <f t="shared" si="508"/>
        <v>0</v>
      </c>
      <c r="AR194" s="201">
        <f t="shared" si="509"/>
        <v>0</v>
      </c>
      <c r="AS194" s="8">
        <f t="shared" si="510"/>
        <v>0</v>
      </c>
      <c r="AT194" s="8">
        <f t="shared" si="511"/>
        <v>0</v>
      </c>
      <c r="AV194" s="44">
        <f t="shared" si="512"/>
        <v>0</v>
      </c>
      <c r="AW194" s="201">
        <f t="shared" si="513"/>
        <v>0</v>
      </c>
      <c r="AX194" s="8">
        <f t="shared" si="514"/>
        <v>0</v>
      </c>
      <c r="AY194" s="8">
        <f t="shared" si="515"/>
        <v>0</v>
      </c>
      <c r="BA194" s="44">
        <f t="shared" si="516"/>
        <v>0</v>
      </c>
      <c r="BB194" s="201">
        <f t="shared" si="517"/>
        <v>0</v>
      </c>
      <c r="BC194" s="8">
        <f t="shared" si="518"/>
        <v>0</v>
      </c>
      <c r="BD194" s="8">
        <f t="shared" si="519"/>
        <v>0</v>
      </c>
      <c r="BF194" s="44">
        <f t="shared" si="520"/>
        <v>0</v>
      </c>
      <c r="BG194" s="201">
        <f t="shared" si="521"/>
        <v>0</v>
      </c>
      <c r="BH194" s="8">
        <f t="shared" si="522"/>
        <v>0</v>
      </c>
      <c r="BI194" s="8">
        <f t="shared" si="523"/>
        <v>0</v>
      </c>
      <c r="BK194" s="44">
        <f t="shared" si="524"/>
        <v>0</v>
      </c>
      <c r="BL194" s="201">
        <f t="shared" si="525"/>
        <v>0</v>
      </c>
      <c r="BM194" s="8">
        <f t="shared" si="526"/>
        <v>0</v>
      </c>
      <c r="BN194" s="8">
        <f t="shared" si="527"/>
        <v>0</v>
      </c>
      <c r="BP194" s="44">
        <f t="shared" si="528"/>
        <v>0</v>
      </c>
      <c r="BQ194" s="201">
        <f t="shared" si="529"/>
        <v>0</v>
      </c>
      <c r="BR194" s="8">
        <f t="shared" si="530"/>
        <v>0</v>
      </c>
      <c r="BS194" s="8">
        <f t="shared" si="531"/>
        <v>0</v>
      </c>
      <c r="BU194" s="44">
        <f t="shared" si="532"/>
        <v>0</v>
      </c>
      <c r="BV194" s="201">
        <f t="shared" si="533"/>
        <v>0</v>
      </c>
      <c r="BW194" s="8">
        <f t="shared" si="534"/>
        <v>0</v>
      </c>
      <c r="BX194" s="8">
        <f t="shared" si="535"/>
        <v>0</v>
      </c>
      <c r="BZ194" s="44">
        <f t="shared" si="536"/>
        <v>0</v>
      </c>
      <c r="CA194" s="201">
        <f t="shared" si="537"/>
        <v>0</v>
      </c>
      <c r="CB194" s="8">
        <f t="shared" si="538"/>
        <v>0</v>
      </c>
      <c r="CC194" s="8">
        <f t="shared" si="539"/>
        <v>0</v>
      </c>
      <c r="CE194" s="44">
        <f t="shared" si="540"/>
        <v>0</v>
      </c>
      <c r="CF194" s="201">
        <f t="shared" si="541"/>
        <v>0</v>
      </c>
      <c r="CG194" s="8">
        <f t="shared" si="542"/>
        <v>0</v>
      </c>
      <c r="CH194" s="8">
        <f t="shared" si="543"/>
        <v>0</v>
      </c>
      <c r="CJ194" s="44">
        <f t="shared" si="544"/>
        <v>0</v>
      </c>
      <c r="CK194" s="201">
        <f t="shared" si="545"/>
        <v>0</v>
      </c>
      <c r="CL194" s="8">
        <f t="shared" si="546"/>
        <v>0</v>
      </c>
      <c r="CM194" s="8">
        <f t="shared" si="547"/>
        <v>0</v>
      </c>
      <c r="CO194" s="44">
        <f t="shared" si="548"/>
        <v>0</v>
      </c>
      <c r="CP194" s="201">
        <f t="shared" si="549"/>
        <v>0</v>
      </c>
      <c r="CQ194" s="8">
        <f t="shared" si="550"/>
        <v>0</v>
      </c>
      <c r="CR194" s="8">
        <f t="shared" si="551"/>
        <v>0</v>
      </c>
      <c r="CT194" s="44">
        <f t="shared" si="552"/>
        <v>0</v>
      </c>
      <c r="CU194" s="201">
        <f t="shared" si="553"/>
        <v>0</v>
      </c>
      <c r="CV194" s="8">
        <f t="shared" si="554"/>
        <v>0</v>
      </c>
      <c r="CW194" s="8">
        <f t="shared" si="555"/>
        <v>0</v>
      </c>
      <c r="CY194" s="44">
        <f t="shared" si="556"/>
        <v>0</v>
      </c>
      <c r="CZ194" s="201">
        <f t="shared" si="557"/>
        <v>0</v>
      </c>
      <c r="DA194" s="8">
        <f t="shared" si="558"/>
        <v>0</v>
      </c>
      <c r="DB194" s="8">
        <f t="shared" si="559"/>
        <v>0</v>
      </c>
      <c r="DD194" s="44">
        <f t="shared" si="560"/>
        <v>0</v>
      </c>
      <c r="DE194" s="201">
        <f t="shared" si="561"/>
        <v>0</v>
      </c>
      <c r="DF194" s="8">
        <f t="shared" si="562"/>
        <v>0</v>
      </c>
      <c r="DG194" s="8">
        <f t="shared" si="563"/>
        <v>0</v>
      </c>
      <c r="DI194" s="44">
        <f t="shared" si="564"/>
        <v>0</v>
      </c>
      <c r="DJ194" s="201">
        <f t="shared" si="565"/>
        <v>0</v>
      </c>
      <c r="DK194" s="8">
        <f t="shared" si="566"/>
        <v>0</v>
      </c>
      <c r="DL194" s="8">
        <f t="shared" si="567"/>
        <v>0</v>
      </c>
      <c r="DN194" s="44">
        <f t="shared" si="568"/>
        <v>0</v>
      </c>
      <c r="DO194" s="201">
        <f t="shared" si="569"/>
        <v>0</v>
      </c>
      <c r="DP194" s="8">
        <f t="shared" si="570"/>
        <v>0</v>
      </c>
      <c r="DQ194" s="8">
        <f t="shared" si="571"/>
        <v>0</v>
      </c>
      <c r="DS194" s="51">
        <f t="shared" si="481"/>
        <v>0</v>
      </c>
      <c r="DT194" s="50">
        <f t="shared" si="573"/>
        <v>0</v>
      </c>
      <c r="DU194" s="51">
        <v>0</v>
      </c>
      <c r="DV194" s="50">
        <f t="shared" si="483"/>
        <v>0</v>
      </c>
      <c r="DW194" s="51">
        <f t="shared" si="574"/>
        <v>0</v>
      </c>
      <c r="DX194" s="52">
        <f t="shared" si="574"/>
        <v>0</v>
      </c>
      <c r="DY194" s="307">
        <f t="shared" si="572"/>
        <v>0</v>
      </c>
    </row>
    <row r="195" spans="1:129" ht="18" customHeight="1" x14ac:dyDescent="0.3">
      <c r="B195" s="54"/>
      <c r="C195" s="54"/>
      <c r="D195" s="262"/>
      <c r="E195" s="263">
        <f t="shared" si="485"/>
        <v>0</v>
      </c>
      <c r="F195" s="274"/>
      <c r="G195" s="263"/>
      <c r="H195" s="56"/>
      <c r="I195" s="56"/>
      <c r="J195" s="265"/>
      <c r="K195" s="264"/>
      <c r="L195" s="57"/>
      <c r="M195" s="49"/>
      <c r="N195" s="214"/>
      <c r="O195" s="8">
        <f t="shared" si="486"/>
        <v>0</v>
      </c>
      <c r="P195" s="8">
        <f t="shared" si="487"/>
        <v>0</v>
      </c>
      <c r="R195" s="44">
        <f t="shared" si="488"/>
        <v>0</v>
      </c>
      <c r="S195" s="201">
        <f t="shared" si="489"/>
        <v>0</v>
      </c>
      <c r="T195" s="8">
        <f t="shared" si="490"/>
        <v>0</v>
      </c>
      <c r="U195" s="8">
        <f t="shared" si="491"/>
        <v>0</v>
      </c>
      <c r="W195" s="44">
        <f t="shared" si="492"/>
        <v>0</v>
      </c>
      <c r="X195" s="201">
        <f t="shared" si="493"/>
        <v>0</v>
      </c>
      <c r="Y195" s="8">
        <f t="shared" si="494"/>
        <v>0</v>
      </c>
      <c r="Z195" s="8">
        <f t="shared" si="495"/>
        <v>0</v>
      </c>
      <c r="AB195" s="44">
        <f t="shared" si="496"/>
        <v>0</v>
      </c>
      <c r="AC195" s="201">
        <f t="shared" si="497"/>
        <v>0</v>
      </c>
      <c r="AD195" s="8">
        <f t="shared" si="498"/>
        <v>0</v>
      </c>
      <c r="AE195" s="8">
        <f t="shared" si="499"/>
        <v>0</v>
      </c>
      <c r="AG195" s="44">
        <f t="shared" si="500"/>
        <v>0</v>
      </c>
      <c r="AH195" s="201">
        <f t="shared" si="501"/>
        <v>0</v>
      </c>
      <c r="AI195" s="8">
        <f t="shared" si="502"/>
        <v>0</v>
      </c>
      <c r="AJ195" s="8">
        <f t="shared" si="503"/>
        <v>0</v>
      </c>
      <c r="AL195" s="44">
        <f t="shared" si="504"/>
        <v>0</v>
      </c>
      <c r="AM195" s="201">
        <f t="shared" si="505"/>
        <v>0</v>
      </c>
      <c r="AN195" s="8">
        <f t="shared" si="506"/>
        <v>0</v>
      </c>
      <c r="AO195" s="8">
        <f t="shared" si="507"/>
        <v>0</v>
      </c>
      <c r="AQ195" s="44">
        <f t="shared" si="508"/>
        <v>0</v>
      </c>
      <c r="AR195" s="201">
        <f t="shared" si="509"/>
        <v>0</v>
      </c>
      <c r="AS195" s="8">
        <f t="shared" si="510"/>
        <v>0</v>
      </c>
      <c r="AT195" s="8">
        <f t="shared" si="511"/>
        <v>0</v>
      </c>
      <c r="AV195" s="44">
        <f t="shared" si="512"/>
        <v>0</v>
      </c>
      <c r="AW195" s="201">
        <f t="shared" si="513"/>
        <v>0</v>
      </c>
      <c r="AX195" s="8">
        <f t="shared" si="514"/>
        <v>0</v>
      </c>
      <c r="AY195" s="8">
        <f t="shared" si="515"/>
        <v>0</v>
      </c>
      <c r="BA195" s="44">
        <f t="shared" si="516"/>
        <v>0</v>
      </c>
      <c r="BB195" s="201">
        <f t="shared" si="517"/>
        <v>0</v>
      </c>
      <c r="BC195" s="8">
        <f t="shared" si="518"/>
        <v>0</v>
      </c>
      <c r="BD195" s="8">
        <f t="shared" si="519"/>
        <v>0</v>
      </c>
      <c r="BF195" s="44">
        <f t="shared" si="520"/>
        <v>0</v>
      </c>
      <c r="BG195" s="201">
        <f t="shared" si="521"/>
        <v>0</v>
      </c>
      <c r="BH195" s="8">
        <f t="shared" si="522"/>
        <v>0</v>
      </c>
      <c r="BI195" s="8">
        <f t="shared" si="523"/>
        <v>0</v>
      </c>
      <c r="BK195" s="44">
        <f t="shared" si="524"/>
        <v>0</v>
      </c>
      <c r="BL195" s="201">
        <f t="shared" si="525"/>
        <v>0</v>
      </c>
      <c r="BM195" s="8">
        <f t="shared" si="526"/>
        <v>0</v>
      </c>
      <c r="BN195" s="8">
        <f t="shared" si="527"/>
        <v>0</v>
      </c>
      <c r="BP195" s="44">
        <f t="shared" si="528"/>
        <v>0</v>
      </c>
      <c r="BQ195" s="201">
        <f t="shared" si="529"/>
        <v>0</v>
      </c>
      <c r="BR195" s="8">
        <f t="shared" si="530"/>
        <v>0</v>
      </c>
      <c r="BS195" s="8">
        <f t="shared" si="531"/>
        <v>0</v>
      </c>
      <c r="BU195" s="44">
        <f t="shared" si="532"/>
        <v>0</v>
      </c>
      <c r="BV195" s="201">
        <f t="shared" si="533"/>
        <v>0</v>
      </c>
      <c r="BW195" s="8">
        <f t="shared" si="534"/>
        <v>0</v>
      </c>
      <c r="BX195" s="8">
        <f t="shared" si="535"/>
        <v>0</v>
      </c>
      <c r="BZ195" s="44">
        <f t="shared" si="536"/>
        <v>0</v>
      </c>
      <c r="CA195" s="201">
        <f t="shared" si="537"/>
        <v>0</v>
      </c>
      <c r="CB195" s="8">
        <f t="shared" si="538"/>
        <v>0</v>
      </c>
      <c r="CC195" s="8">
        <f t="shared" si="539"/>
        <v>0</v>
      </c>
      <c r="CE195" s="44">
        <f t="shared" si="540"/>
        <v>0</v>
      </c>
      <c r="CF195" s="201">
        <f t="shared" si="541"/>
        <v>0</v>
      </c>
      <c r="CG195" s="8">
        <f t="shared" si="542"/>
        <v>0</v>
      </c>
      <c r="CH195" s="8">
        <f t="shared" si="543"/>
        <v>0</v>
      </c>
      <c r="CJ195" s="44">
        <f t="shared" si="544"/>
        <v>0</v>
      </c>
      <c r="CK195" s="201">
        <f t="shared" si="545"/>
        <v>0</v>
      </c>
      <c r="CL195" s="8">
        <f t="shared" si="546"/>
        <v>0</v>
      </c>
      <c r="CM195" s="8">
        <f t="shared" si="547"/>
        <v>0</v>
      </c>
      <c r="CO195" s="44">
        <f t="shared" si="548"/>
        <v>0</v>
      </c>
      <c r="CP195" s="201">
        <f t="shared" si="549"/>
        <v>0</v>
      </c>
      <c r="CQ195" s="8">
        <f t="shared" si="550"/>
        <v>0</v>
      </c>
      <c r="CR195" s="8">
        <f t="shared" si="551"/>
        <v>0</v>
      </c>
      <c r="CT195" s="44">
        <f t="shared" si="552"/>
        <v>0</v>
      </c>
      <c r="CU195" s="201">
        <f t="shared" si="553"/>
        <v>0</v>
      </c>
      <c r="CV195" s="8">
        <f t="shared" si="554"/>
        <v>0</v>
      </c>
      <c r="CW195" s="8">
        <f t="shared" si="555"/>
        <v>0</v>
      </c>
      <c r="CY195" s="44">
        <f t="shared" si="556"/>
        <v>0</v>
      </c>
      <c r="CZ195" s="201">
        <f t="shared" si="557"/>
        <v>0</v>
      </c>
      <c r="DA195" s="8">
        <f t="shared" si="558"/>
        <v>0</v>
      </c>
      <c r="DB195" s="8">
        <f t="shared" si="559"/>
        <v>0</v>
      </c>
      <c r="DD195" s="44">
        <f t="shared" si="560"/>
        <v>0</v>
      </c>
      <c r="DE195" s="201">
        <f t="shared" si="561"/>
        <v>0</v>
      </c>
      <c r="DF195" s="8">
        <f t="shared" si="562"/>
        <v>0</v>
      </c>
      <c r="DG195" s="8">
        <f t="shared" si="563"/>
        <v>0</v>
      </c>
      <c r="DI195" s="44">
        <f t="shared" si="564"/>
        <v>0</v>
      </c>
      <c r="DJ195" s="201">
        <f t="shared" si="565"/>
        <v>0</v>
      </c>
      <c r="DK195" s="8">
        <f t="shared" si="566"/>
        <v>0</v>
      </c>
      <c r="DL195" s="8">
        <f t="shared" si="567"/>
        <v>0</v>
      </c>
      <c r="DN195" s="44">
        <f t="shared" si="568"/>
        <v>0</v>
      </c>
      <c r="DO195" s="201">
        <f t="shared" si="569"/>
        <v>0</v>
      </c>
      <c r="DP195" s="8">
        <f t="shared" si="570"/>
        <v>0</v>
      </c>
      <c r="DQ195" s="8">
        <f t="shared" si="571"/>
        <v>0</v>
      </c>
      <c r="DS195" s="51">
        <f t="shared" si="481"/>
        <v>0</v>
      </c>
      <c r="DT195" s="50">
        <f t="shared" si="573"/>
        <v>0</v>
      </c>
      <c r="DU195" s="51">
        <v>0</v>
      </c>
      <c r="DV195" s="50">
        <f t="shared" si="483"/>
        <v>0</v>
      </c>
      <c r="DW195" s="51">
        <f t="shared" si="574"/>
        <v>0</v>
      </c>
      <c r="DX195" s="52">
        <f t="shared" si="574"/>
        <v>0</v>
      </c>
      <c r="DY195" s="307">
        <f t="shared" si="572"/>
        <v>0</v>
      </c>
    </row>
    <row r="196" spans="1:129" s="60" customFormat="1" ht="18" customHeight="1" x14ac:dyDescent="0.3">
      <c r="A196" s="1"/>
      <c r="C196" s="196"/>
      <c r="D196" s="262"/>
      <c r="E196" s="263">
        <f t="shared" si="485"/>
        <v>0</v>
      </c>
      <c r="F196" s="274"/>
      <c r="J196" s="302"/>
      <c r="L196" s="61"/>
      <c r="M196" s="49"/>
      <c r="N196" s="214"/>
      <c r="O196" s="8">
        <f t="shared" si="486"/>
        <v>0</v>
      </c>
      <c r="P196" s="8">
        <f t="shared" si="487"/>
        <v>0</v>
      </c>
      <c r="Q196" s="3"/>
      <c r="R196" s="44">
        <f t="shared" si="488"/>
        <v>0</v>
      </c>
      <c r="S196" s="201">
        <f t="shared" si="489"/>
        <v>0</v>
      </c>
      <c r="T196" s="8">
        <f t="shared" si="490"/>
        <v>0</v>
      </c>
      <c r="U196" s="8">
        <f t="shared" si="491"/>
        <v>0</v>
      </c>
      <c r="V196" s="3"/>
      <c r="W196" s="44">
        <f t="shared" si="492"/>
        <v>0</v>
      </c>
      <c r="X196" s="201">
        <f t="shared" si="493"/>
        <v>0</v>
      </c>
      <c r="Y196" s="8">
        <f t="shared" si="494"/>
        <v>0</v>
      </c>
      <c r="Z196" s="8">
        <f t="shared" si="495"/>
        <v>0</v>
      </c>
      <c r="AA196" s="1"/>
      <c r="AB196" s="44">
        <f t="shared" si="496"/>
        <v>0</v>
      </c>
      <c r="AC196" s="201">
        <f t="shared" si="497"/>
        <v>0</v>
      </c>
      <c r="AD196" s="8">
        <f t="shared" si="498"/>
        <v>0</v>
      </c>
      <c r="AE196" s="8">
        <f t="shared" si="499"/>
        <v>0</v>
      </c>
      <c r="AG196" s="44">
        <f t="shared" si="500"/>
        <v>0</v>
      </c>
      <c r="AH196" s="201">
        <f t="shared" si="501"/>
        <v>0</v>
      </c>
      <c r="AI196" s="8">
        <f t="shared" si="502"/>
        <v>0</v>
      </c>
      <c r="AJ196" s="8">
        <f t="shared" si="503"/>
        <v>0</v>
      </c>
      <c r="AL196" s="44">
        <f t="shared" si="504"/>
        <v>0</v>
      </c>
      <c r="AM196" s="201">
        <f t="shared" si="505"/>
        <v>0</v>
      </c>
      <c r="AN196" s="8">
        <f t="shared" si="506"/>
        <v>0</v>
      </c>
      <c r="AO196" s="8">
        <f t="shared" si="507"/>
        <v>0</v>
      </c>
      <c r="AQ196" s="44">
        <f t="shared" si="508"/>
        <v>0</v>
      </c>
      <c r="AR196" s="201">
        <f t="shared" si="509"/>
        <v>0</v>
      </c>
      <c r="AS196" s="8">
        <f t="shared" si="510"/>
        <v>0</v>
      </c>
      <c r="AT196" s="8">
        <f t="shared" si="511"/>
        <v>0</v>
      </c>
      <c r="AV196" s="44">
        <f t="shared" si="512"/>
        <v>0</v>
      </c>
      <c r="AW196" s="201">
        <f t="shared" si="513"/>
        <v>0</v>
      </c>
      <c r="AX196" s="8">
        <f t="shared" si="514"/>
        <v>0</v>
      </c>
      <c r="AY196" s="8">
        <f t="shared" si="515"/>
        <v>0</v>
      </c>
      <c r="BA196" s="44">
        <f t="shared" si="516"/>
        <v>0</v>
      </c>
      <c r="BB196" s="201">
        <f t="shared" si="517"/>
        <v>0</v>
      </c>
      <c r="BC196" s="8">
        <f t="shared" si="518"/>
        <v>0</v>
      </c>
      <c r="BD196" s="8">
        <f t="shared" si="519"/>
        <v>0</v>
      </c>
      <c r="BF196" s="44">
        <f t="shared" si="520"/>
        <v>0</v>
      </c>
      <c r="BG196" s="201">
        <f t="shared" si="521"/>
        <v>0</v>
      </c>
      <c r="BH196" s="8">
        <f t="shared" si="522"/>
        <v>0</v>
      </c>
      <c r="BI196" s="8">
        <f t="shared" si="523"/>
        <v>0</v>
      </c>
      <c r="BK196" s="44">
        <f t="shared" si="524"/>
        <v>0</v>
      </c>
      <c r="BL196" s="201">
        <f t="shared" si="525"/>
        <v>0</v>
      </c>
      <c r="BM196" s="8">
        <f t="shared" si="526"/>
        <v>0</v>
      </c>
      <c r="BN196" s="8">
        <f t="shared" si="527"/>
        <v>0</v>
      </c>
      <c r="BP196" s="44">
        <f t="shared" si="528"/>
        <v>0</v>
      </c>
      <c r="BQ196" s="201">
        <f t="shared" si="529"/>
        <v>0</v>
      </c>
      <c r="BR196" s="8">
        <f t="shared" si="530"/>
        <v>0</v>
      </c>
      <c r="BS196" s="8">
        <f t="shared" si="531"/>
        <v>0</v>
      </c>
      <c r="BU196" s="44">
        <f t="shared" si="532"/>
        <v>0</v>
      </c>
      <c r="BV196" s="201">
        <f t="shared" si="533"/>
        <v>0</v>
      </c>
      <c r="BW196" s="8">
        <f t="shared" si="534"/>
        <v>0</v>
      </c>
      <c r="BX196" s="8">
        <f t="shared" si="535"/>
        <v>0</v>
      </c>
      <c r="BZ196" s="44">
        <f t="shared" si="536"/>
        <v>0</v>
      </c>
      <c r="CA196" s="201">
        <f t="shared" si="537"/>
        <v>0</v>
      </c>
      <c r="CB196" s="8">
        <f t="shared" si="538"/>
        <v>0</v>
      </c>
      <c r="CC196" s="8">
        <f t="shared" si="539"/>
        <v>0</v>
      </c>
      <c r="CE196" s="44">
        <f t="shared" si="540"/>
        <v>0</v>
      </c>
      <c r="CF196" s="201">
        <f t="shared" si="541"/>
        <v>0</v>
      </c>
      <c r="CG196" s="8">
        <f t="shared" si="542"/>
        <v>0</v>
      </c>
      <c r="CH196" s="8">
        <f t="shared" si="543"/>
        <v>0</v>
      </c>
      <c r="CJ196" s="44">
        <f t="shared" si="544"/>
        <v>0</v>
      </c>
      <c r="CK196" s="201">
        <f t="shared" si="545"/>
        <v>0</v>
      </c>
      <c r="CL196" s="8">
        <f t="shared" si="546"/>
        <v>0</v>
      </c>
      <c r="CM196" s="8">
        <f t="shared" si="547"/>
        <v>0</v>
      </c>
      <c r="CO196" s="44">
        <f t="shared" si="548"/>
        <v>0</v>
      </c>
      <c r="CP196" s="201">
        <f t="shared" si="549"/>
        <v>0</v>
      </c>
      <c r="CQ196" s="8">
        <f t="shared" si="550"/>
        <v>0</v>
      </c>
      <c r="CR196" s="8">
        <f t="shared" si="551"/>
        <v>0</v>
      </c>
      <c r="CT196" s="44">
        <f t="shared" si="552"/>
        <v>0</v>
      </c>
      <c r="CU196" s="201">
        <f t="shared" si="553"/>
        <v>0</v>
      </c>
      <c r="CV196" s="8">
        <f t="shared" si="554"/>
        <v>0</v>
      </c>
      <c r="CW196" s="8">
        <f t="shared" si="555"/>
        <v>0</v>
      </c>
      <c r="CY196" s="44">
        <f t="shared" si="556"/>
        <v>0</v>
      </c>
      <c r="CZ196" s="201">
        <f t="shared" si="557"/>
        <v>0</v>
      </c>
      <c r="DA196" s="8">
        <f t="shared" si="558"/>
        <v>0</v>
      </c>
      <c r="DB196" s="8">
        <f t="shared" si="559"/>
        <v>0</v>
      </c>
      <c r="DD196" s="44">
        <f t="shared" si="560"/>
        <v>0</v>
      </c>
      <c r="DE196" s="201">
        <f t="shared" si="561"/>
        <v>0</v>
      </c>
      <c r="DF196" s="8">
        <f t="shared" si="562"/>
        <v>0</v>
      </c>
      <c r="DG196" s="8">
        <f t="shared" si="563"/>
        <v>0</v>
      </c>
      <c r="DI196" s="44">
        <f t="shared" si="564"/>
        <v>0</v>
      </c>
      <c r="DJ196" s="201">
        <f t="shared" si="565"/>
        <v>0</v>
      </c>
      <c r="DK196" s="8">
        <f t="shared" si="566"/>
        <v>0</v>
      </c>
      <c r="DL196" s="8">
        <f t="shared" si="567"/>
        <v>0</v>
      </c>
      <c r="DN196" s="44">
        <f t="shared" si="568"/>
        <v>0</v>
      </c>
      <c r="DO196" s="201">
        <f t="shared" si="569"/>
        <v>0</v>
      </c>
      <c r="DP196" s="8">
        <f t="shared" si="570"/>
        <v>0</v>
      </c>
      <c r="DQ196" s="8">
        <f t="shared" si="571"/>
        <v>0</v>
      </c>
      <c r="DS196" s="51">
        <f t="shared" si="481"/>
        <v>0</v>
      </c>
      <c r="DT196" s="65">
        <f t="shared" si="573"/>
        <v>0</v>
      </c>
      <c r="DU196" s="90">
        <v>0</v>
      </c>
      <c r="DV196" s="65">
        <f t="shared" si="483"/>
        <v>0</v>
      </c>
      <c r="DW196" s="66">
        <f>+DS196+DU196</f>
        <v>0</v>
      </c>
      <c r="DX196" s="66">
        <f t="shared" si="574"/>
        <v>0</v>
      </c>
      <c r="DY196" s="307">
        <f t="shared" si="572"/>
        <v>0</v>
      </c>
    </row>
    <row r="197" spans="1:129" ht="18" customHeight="1" thickBot="1" x14ac:dyDescent="0.35">
      <c r="B197" s="61"/>
      <c r="C197" s="67"/>
      <c r="D197" s="239"/>
      <c r="E197" s="55"/>
      <c r="F197" s="55"/>
      <c r="G197" s="55"/>
      <c r="H197" s="56"/>
      <c r="I197" s="56"/>
      <c r="J197" s="68"/>
      <c r="K197" s="56"/>
      <c r="L197" s="57"/>
      <c r="M197" s="62"/>
      <c r="N197" s="215"/>
      <c r="O197" s="8">
        <f t="shared" si="486"/>
        <v>0</v>
      </c>
      <c r="P197" s="8">
        <f t="shared" si="487"/>
        <v>0</v>
      </c>
      <c r="Q197" s="63"/>
      <c r="R197" s="44">
        <f t="shared" si="488"/>
        <v>0</v>
      </c>
      <c r="S197" s="201">
        <f t="shared" si="489"/>
        <v>0</v>
      </c>
      <c r="T197" s="8">
        <f t="shared" si="490"/>
        <v>0</v>
      </c>
      <c r="U197" s="8">
        <f t="shared" si="491"/>
        <v>0</v>
      </c>
      <c r="V197" s="63"/>
      <c r="W197" s="44">
        <f t="shared" si="492"/>
        <v>0</v>
      </c>
      <c r="X197" s="201">
        <f t="shared" si="493"/>
        <v>0</v>
      </c>
      <c r="Y197" s="8">
        <f t="shared" si="494"/>
        <v>0</v>
      </c>
      <c r="Z197" s="8">
        <f t="shared" si="495"/>
        <v>0</v>
      </c>
      <c r="AA197" s="60"/>
      <c r="AB197" s="44">
        <f t="shared" si="496"/>
        <v>0</v>
      </c>
      <c r="AC197" s="201">
        <f t="shared" si="497"/>
        <v>0</v>
      </c>
      <c r="AD197" s="8">
        <f t="shared" si="498"/>
        <v>0</v>
      </c>
      <c r="AE197" s="8">
        <f t="shared" si="499"/>
        <v>0</v>
      </c>
      <c r="AG197" s="44">
        <f t="shared" si="500"/>
        <v>0</v>
      </c>
      <c r="AH197" s="201">
        <f t="shared" si="501"/>
        <v>0</v>
      </c>
      <c r="AI197" s="8">
        <f t="shared" si="502"/>
        <v>0</v>
      </c>
      <c r="AJ197" s="8">
        <f t="shared" si="503"/>
        <v>0</v>
      </c>
      <c r="AL197" s="44">
        <f t="shared" si="504"/>
        <v>0</v>
      </c>
      <c r="AM197" s="201">
        <f t="shared" si="505"/>
        <v>0</v>
      </c>
      <c r="AN197" s="8">
        <f t="shared" si="506"/>
        <v>0</v>
      </c>
      <c r="AO197" s="8">
        <f t="shared" si="507"/>
        <v>0</v>
      </c>
      <c r="AQ197" s="44">
        <f t="shared" si="508"/>
        <v>0</v>
      </c>
      <c r="AR197" s="201">
        <f t="shared" si="509"/>
        <v>0</v>
      </c>
      <c r="AS197" s="8">
        <f t="shared" si="510"/>
        <v>0</v>
      </c>
      <c r="AT197" s="8">
        <f t="shared" si="511"/>
        <v>0</v>
      </c>
      <c r="AV197" s="44">
        <f t="shared" si="512"/>
        <v>0</v>
      </c>
      <c r="AW197" s="201">
        <f t="shared" si="513"/>
        <v>0</v>
      </c>
      <c r="AX197" s="8">
        <f t="shared" si="514"/>
        <v>0</v>
      </c>
      <c r="AY197" s="8">
        <f t="shared" si="515"/>
        <v>0</v>
      </c>
      <c r="BA197" s="44">
        <f t="shared" si="516"/>
        <v>0</v>
      </c>
      <c r="BB197" s="201">
        <f t="shared" si="517"/>
        <v>0</v>
      </c>
      <c r="BC197" s="8">
        <f t="shared" si="518"/>
        <v>0</v>
      </c>
      <c r="BD197" s="8">
        <f t="shared" si="519"/>
        <v>0</v>
      </c>
      <c r="BF197" s="44">
        <f t="shared" si="520"/>
        <v>0</v>
      </c>
      <c r="BG197" s="201">
        <f t="shared" si="521"/>
        <v>0</v>
      </c>
      <c r="BH197" s="8">
        <f t="shared" si="522"/>
        <v>0</v>
      </c>
      <c r="BI197" s="8">
        <f t="shared" si="523"/>
        <v>0</v>
      </c>
      <c r="BK197" s="44">
        <f t="shared" si="524"/>
        <v>0</v>
      </c>
      <c r="BL197" s="201">
        <f t="shared" si="525"/>
        <v>0</v>
      </c>
      <c r="BM197" s="8">
        <f t="shared" si="526"/>
        <v>0</v>
      </c>
      <c r="BN197" s="8">
        <f t="shared" si="527"/>
        <v>0</v>
      </c>
      <c r="BP197" s="44">
        <f t="shared" si="528"/>
        <v>0</v>
      </c>
      <c r="BQ197" s="201">
        <f t="shared" si="529"/>
        <v>0</v>
      </c>
      <c r="BR197" s="8">
        <f t="shared" si="530"/>
        <v>0</v>
      </c>
      <c r="BS197" s="8">
        <f t="shared" si="531"/>
        <v>0</v>
      </c>
      <c r="BU197" s="44">
        <f t="shared" si="532"/>
        <v>0</v>
      </c>
      <c r="BV197" s="201">
        <f t="shared" si="533"/>
        <v>0</v>
      </c>
      <c r="BW197" s="8">
        <f t="shared" si="534"/>
        <v>0</v>
      </c>
      <c r="BX197" s="8">
        <f t="shared" si="535"/>
        <v>0</v>
      </c>
      <c r="BZ197" s="44">
        <f t="shared" si="536"/>
        <v>0</v>
      </c>
      <c r="CA197" s="201">
        <f t="shared" si="537"/>
        <v>0</v>
      </c>
      <c r="CB197" s="8">
        <f t="shared" si="538"/>
        <v>0</v>
      </c>
      <c r="CC197" s="8">
        <f t="shared" si="539"/>
        <v>0</v>
      </c>
      <c r="CE197" s="44">
        <f t="shared" si="540"/>
        <v>0</v>
      </c>
      <c r="CF197" s="201">
        <f t="shared" si="541"/>
        <v>0</v>
      </c>
      <c r="CG197" s="8">
        <f t="shared" si="542"/>
        <v>0</v>
      </c>
      <c r="CH197" s="8">
        <f t="shared" si="543"/>
        <v>0</v>
      </c>
      <c r="CJ197" s="44">
        <f t="shared" si="544"/>
        <v>0</v>
      </c>
      <c r="CK197" s="201">
        <f t="shared" si="545"/>
        <v>0</v>
      </c>
      <c r="CL197" s="8">
        <f t="shared" si="546"/>
        <v>0</v>
      </c>
      <c r="CM197" s="8">
        <f t="shared" si="547"/>
        <v>0</v>
      </c>
      <c r="CO197" s="44">
        <f t="shared" si="548"/>
        <v>0</v>
      </c>
      <c r="CP197" s="201">
        <f t="shared" si="549"/>
        <v>0</v>
      </c>
      <c r="CQ197" s="8">
        <f t="shared" si="550"/>
        <v>0</v>
      </c>
      <c r="CR197" s="8">
        <f t="shared" si="551"/>
        <v>0</v>
      </c>
      <c r="CT197" s="44">
        <f t="shared" si="552"/>
        <v>0</v>
      </c>
      <c r="CU197" s="201">
        <f t="shared" si="553"/>
        <v>0</v>
      </c>
      <c r="CV197" s="8">
        <f t="shared" si="554"/>
        <v>0</v>
      </c>
      <c r="CW197" s="8">
        <f t="shared" si="555"/>
        <v>0</v>
      </c>
      <c r="CY197" s="44">
        <f t="shared" si="556"/>
        <v>0</v>
      </c>
      <c r="CZ197" s="201">
        <f t="shared" si="557"/>
        <v>0</v>
      </c>
      <c r="DA197" s="8">
        <f t="shared" si="558"/>
        <v>0</v>
      </c>
      <c r="DB197" s="8">
        <f t="shared" si="559"/>
        <v>0</v>
      </c>
      <c r="DD197" s="44">
        <f t="shared" si="560"/>
        <v>0</v>
      </c>
      <c r="DE197" s="201">
        <f t="shared" si="561"/>
        <v>0</v>
      </c>
      <c r="DF197" s="8">
        <f t="shared" si="562"/>
        <v>0</v>
      </c>
      <c r="DG197" s="8">
        <f t="shared" si="563"/>
        <v>0</v>
      </c>
      <c r="DI197" s="44">
        <f t="shared" si="564"/>
        <v>0</v>
      </c>
      <c r="DJ197" s="201">
        <f t="shared" si="565"/>
        <v>0</v>
      </c>
      <c r="DK197" s="8">
        <f t="shared" si="566"/>
        <v>0</v>
      </c>
      <c r="DL197" s="8">
        <f t="shared" si="567"/>
        <v>0</v>
      </c>
      <c r="DN197" s="44">
        <f t="shared" si="568"/>
        <v>0</v>
      </c>
      <c r="DO197" s="201">
        <f t="shared" si="569"/>
        <v>0</v>
      </c>
      <c r="DP197" s="8">
        <f t="shared" si="570"/>
        <v>0</v>
      </c>
      <c r="DQ197" s="8">
        <f t="shared" si="571"/>
        <v>0</v>
      </c>
      <c r="DS197" s="70"/>
      <c r="DT197" s="70"/>
      <c r="DU197" s="71"/>
      <c r="DV197" s="71"/>
      <c r="DW197" s="70"/>
      <c r="DX197" s="70"/>
      <c r="DY197" s="310"/>
    </row>
    <row r="198" spans="1:129" s="72" customFormat="1" ht="32.4" customHeight="1" thickBot="1" x14ac:dyDescent="0.35">
      <c r="B198" s="275" t="s">
        <v>103</v>
      </c>
      <c r="C198" s="276" t="str">
        <f>B176</f>
        <v>Office material</v>
      </c>
      <c r="D198" s="242"/>
      <c r="E198" s="73"/>
      <c r="F198" s="73"/>
      <c r="G198" s="73"/>
      <c r="H198" s="73"/>
      <c r="I198" s="73"/>
      <c r="J198" s="74"/>
      <c r="K198" s="73"/>
      <c r="L198" s="75"/>
      <c r="M198" s="277">
        <f>O18</f>
        <v>2015</v>
      </c>
      <c r="N198" s="278"/>
      <c r="O198" s="95">
        <f>SUM(O177:O197)</f>
        <v>47500</v>
      </c>
      <c r="P198" s="218">
        <f>SUM(P177:P196)</f>
        <v>1250</v>
      </c>
      <c r="Q198" s="78"/>
      <c r="R198" s="293">
        <f>T18</f>
        <v>2016</v>
      </c>
      <c r="S198" s="294"/>
      <c r="T198" s="76">
        <f>SUM(T177:T196)</f>
        <v>47500</v>
      </c>
      <c r="U198" s="77">
        <f>SUM(U177:U197)</f>
        <v>1250</v>
      </c>
      <c r="V198" s="78"/>
      <c r="W198" s="277">
        <f>Y18</f>
        <v>2017</v>
      </c>
      <c r="X198" s="277"/>
      <c r="Y198" s="76">
        <f>SUM(Y177:Y196)</f>
        <v>47500</v>
      </c>
      <c r="Z198" s="77">
        <f>SUM(Z177:Z196)</f>
        <v>1250</v>
      </c>
      <c r="AA198" s="79"/>
      <c r="AB198" s="277">
        <f>AD18</f>
        <v>2018</v>
      </c>
      <c r="AC198" s="277"/>
      <c r="AD198" s="76">
        <f>SUM(AD177:AD196)</f>
        <v>47500</v>
      </c>
      <c r="AE198" s="77">
        <f>SUM(AE177:AE196)</f>
        <v>1250</v>
      </c>
      <c r="AG198" s="277">
        <f>AI18</f>
        <v>2019</v>
      </c>
      <c r="AH198" s="277"/>
      <c r="AI198" s="76">
        <f>SUM(AI177:AI196)</f>
        <v>47500</v>
      </c>
      <c r="AJ198" s="77">
        <f>SUM(AJ177:AJ196)</f>
        <v>1250</v>
      </c>
      <c r="AL198" s="277">
        <f>AN18</f>
        <v>2020</v>
      </c>
      <c r="AM198" s="277"/>
      <c r="AN198" s="76">
        <f>SUM(AN177:AN196)</f>
        <v>47500</v>
      </c>
      <c r="AO198" s="77">
        <f>SUM(AO177:AO196)</f>
        <v>1250</v>
      </c>
      <c r="AQ198" s="277">
        <f>AS18</f>
        <v>2021</v>
      </c>
      <c r="AR198" s="277"/>
      <c r="AS198" s="76">
        <f>SUM(AS177:AS196)</f>
        <v>47500</v>
      </c>
      <c r="AT198" s="77">
        <f>SUM(AT177:AT196)</f>
        <v>1250</v>
      </c>
      <c r="AV198" s="277">
        <f>AX18</f>
        <v>2022</v>
      </c>
      <c r="AW198" s="277"/>
      <c r="AX198" s="76">
        <f>SUM(AX177:AX196)</f>
        <v>47500</v>
      </c>
      <c r="AY198" s="77">
        <f>SUM(AY177:AY196)</f>
        <v>1250</v>
      </c>
      <c r="BA198" s="277">
        <f>BC18</f>
        <v>2023</v>
      </c>
      <c r="BB198" s="277"/>
      <c r="BC198" s="76">
        <f>SUM(BC177:BC196)</f>
        <v>47500</v>
      </c>
      <c r="BD198" s="77">
        <f>SUM(BD177:BD196)</f>
        <v>1250</v>
      </c>
      <c r="BF198" s="277">
        <f>BH18</f>
        <v>2024</v>
      </c>
      <c r="BG198" s="277"/>
      <c r="BH198" s="76">
        <f>SUM(BH177:BH196)</f>
        <v>47500</v>
      </c>
      <c r="BI198" s="77">
        <f>SUM(BI177:BI196)</f>
        <v>1250</v>
      </c>
      <c r="BK198" s="277">
        <f>BM18</f>
        <v>2025</v>
      </c>
      <c r="BL198" s="277"/>
      <c r="BM198" s="76">
        <f>SUM(BM177:BM196)</f>
        <v>47500</v>
      </c>
      <c r="BN198" s="77">
        <f>SUM(BN177:BN196)</f>
        <v>1250</v>
      </c>
      <c r="BP198" s="277">
        <f>BR18</f>
        <v>2026</v>
      </c>
      <c r="BQ198" s="277"/>
      <c r="BR198" s="76">
        <f>SUM(BR177:BR196)</f>
        <v>47500</v>
      </c>
      <c r="BS198" s="77">
        <f>SUM(BS177:BS196)</f>
        <v>1250</v>
      </c>
      <c r="BU198" s="277">
        <f>BW18</f>
        <v>2027</v>
      </c>
      <c r="BV198" s="277"/>
      <c r="BW198" s="76">
        <f>SUM(BW177:BW196)</f>
        <v>47500</v>
      </c>
      <c r="BX198" s="77">
        <f>SUM(BX177:BX196)</f>
        <v>1250</v>
      </c>
      <c r="BZ198" s="277">
        <f>CB18</f>
        <v>2028</v>
      </c>
      <c r="CA198" s="277"/>
      <c r="CB198" s="76">
        <f>SUM(CB177:CB196)</f>
        <v>47500</v>
      </c>
      <c r="CC198" s="77">
        <f>SUM(CC177:CC196)</f>
        <v>1250</v>
      </c>
      <c r="CE198" s="277">
        <f>CG18</f>
        <v>2029</v>
      </c>
      <c r="CF198" s="277"/>
      <c r="CG198" s="76">
        <f>SUM(CG177:CG196)</f>
        <v>47500</v>
      </c>
      <c r="CH198" s="77">
        <f>SUM(CH177:CH196)</f>
        <v>1250</v>
      </c>
      <c r="CJ198" s="277">
        <f>CL18</f>
        <v>2030</v>
      </c>
      <c r="CK198" s="277"/>
      <c r="CL198" s="76">
        <f>SUM(CL177:CL196)</f>
        <v>47500</v>
      </c>
      <c r="CM198" s="77">
        <f>SUM(CM177:CM196)</f>
        <v>1250</v>
      </c>
      <c r="CO198" s="277">
        <f>CQ18</f>
        <v>2031</v>
      </c>
      <c r="CP198" s="277"/>
      <c r="CQ198" s="76">
        <f>SUM(CQ177:CQ196)</f>
        <v>47500</v>
      </c>
      <c r="CR198" s="77">
        <f>SUM(CR177:CR196)</f>
        <v>1250</v>
      </c>
      <c r="CT198" s="277">
        <f>CV18</f>
        <v>2032</v>
      </c>
      <c r="CU198" s="277"/>
      <c r="CV198" s="76">
        <f>SUM(CV177:CV196)</f>
        <v>47500</v>
      </c>
      <c r="CW198" s="77">
        <f>SUM(CW177:CW196)</f>
        <v>1250</v>
      </c>
      <c r="CY198" s="277">
        <f>DA18</f>
        <v>2033</v>
      </c>
      <c r="CZ198" s="277"/>
      <c r="DA198" s="76">
        <f>SUM(DA177:DA196)</f>
        <v>47500</v>
      </c>
      <c r="DB198" s="77">
        <f>SUM(DB177:DB196)</f>
        <v>1250</v>
      </c>
      <c r="DD198" s="277">
        <f>DF18</f>
        <v>2034</v>
      </c>
      <c r="DE198" s="277"/>
      <c r="DF198" s="76">
        <f>SUM(DF177:DF196)</f>
        <v>47500</v>
      </c>
      <c r="DG198" s="77">
        <f>SUM(DG177:DG196)</f>
        <v>1250</v>
      </c>
      <c r="DI198" s="277">
        <f>DK18</f>
        <v>2035</v>
      </c>
      <c r="DJ198" s="277"/>
      <c r="DK198" s="76">
        <f>SUM(DK177:DK196)</f>
        <v>47500</v>
      </c>
      <c r="DL198" s="77">
        <f>SUM(DL177:DL196)</f>
        <v>1250</v>
      </c>
      <c r="DN198" s="277">
        <f>DP18</f>
        <v>2036</v>
      </c>
      <c r="DO198" s="277"/>
      <c r="DP198" s="76">
        <f>SUM(DP177:DP196)</f>
        <v>47500</v>
      </c>
      <c r="DQ198" s="77">
        <f>SUM(DQ177:DQ196)</f>
        <v>1250</v>
      </c>
      <c r="DS198" s="80">
        <f>SUM(DS177:DS196)</f>
        <v>1045000</v>
      </c>
      <c r="DT198" s="77">
        <f t="shared" ref="DT198:DW198" si="575">SUM(DT177:DT196)</f>
        <v>27500</v>
      </c>
      <c r="DU198" s="77">
        <f t="shared" si="575"/>
        <v>0</v>
      </c>
      <c r="DV198" s="77">
        <f t="shared" si="575"/>
        <v>0</v>
      </c>
      <c r="DW198" s="77">
        <f t="shared" si="575"/>
        <v>1045000</v>
      </c>
      <c r="DX198" s="77">
        <f>SUM(P198+U198+Z198+AE198+AJ198+AO198+AT198+AY198+BD198+BI198+BN198+BS198+BX198+CC198+CH198+CM198+CR198+CW198+DB198+DG198+DL198+DQ198)</f>
        <v>27500</v>
      </c>
      <c r="DY198" s="311" t="s">
        <v>53</v>
      </c>
    </row>
    <row r="199" spans="1:129" x14ac:dyDescent="0.3">
      <c r="O199" s="280" t="s">
        <v>17</v>
      </c>
      <c r="P199" s="281" t="s">
        <v>18</v>
      </c>
      <c r="T199" s="280" t="s">
        <v>17</v>
      </c>
      <c r="U199" s="281" t="s">
        <v>18</v>
      </c>
      <c r="Y199" s="280" t="s">
        <v>17</v>
      </c>
      <c r="Z199" s="281" t="s">
        <v>18</v>
      </c>
      <c r="AD199" s="280" t="s">
        <v>17</v>
      </c>
      <c r="AE199" s="281" t="s">
        <v>18</v>
      </c>
      <c r="AI199" s="280" t="s">
        <v>17</v>
      </c>
      <c r="AJ199" s="281" t="s">
        <v>18</v>
      </c>
      <c r="AN199" s="280" t="s">
        <v>17</v>
      </c>
      <c r="AO199" s="281" t="s">
        <v>18</v>
      </c>
      <c r="AS199" s="280" t="s">
        <v>17</v>
      </c>
      <c r="AT199" s="281" t="s">
        <v>18</v>
      </c>
      <c r="AX199" s="280" t="s">
        <v>17</v>
      </c>
      <c r="AY199" s="281" t="s">
        <v>18</v>
      </c>
      <c r="BC199" s="280" t="s">
        <v>17</v>
      </c>
      <c r="BD199" s="281" t="s">
        <v>18</v>
      </c>
      <c r="BH199" s="280" t="s">
        <v>17</v>
      </c>
      <c r="BI199" s="281" t="s">
        <v>18</v>
      </c>
      <c r="BM199" s="280" t="s">
        <v>17</v>
      </c>
      <c r="BN199" s="281" t="s">
        <v>18</v>
      </c>
      <c r="BR199" s="280" t="s">
        <v>17</v>
      </c>
      <c r="BS199" s="281" t="s">
        <v>18</v>
      </c>
      <c r="BW199" s="280" t="s">
        <v>17</v>
      </c>
      <c r="BX199" s="281" t="s">
        <v>18</v>
      </c>
      <c r="CB199" s="280" t="s">
        <v>17</v>
      </c>
      <c r="CC199" s="281" t="s">
        <v>18</v>
      </c>
      <c r="CG199" s="280" t="s">
        <v>17</v>
      </c>
      <c r="CH199" s="281" t="s">
        <v>18</v>
      </c>
      <c r="CL199" s="280" t="s">
        <v>17</v>
      </c>
      <c r="CM199" s="281" t="s">
        <v>18</v>
      </c>
      <c r="CQ199" s="280" t="s">
        <v>17</v>
      </c>
      <c r="CR199" s="281" t="s">
        <v>18</v>
      </c>
      <c r="CV199" s="280" t="s">
        <v>17</v>
      </c>
      <c r="CW199" s="281" t="s">
        <v>18</v>
      </c>
      <c r="DA199" s="280" t="s">
        <v>17</v>
      </c>
      <c r="DB199" s="281" t="s">
        <v>18</v>
      </c>
      <c r="DF199" s="280" t="s">
        <v>17</v>
      </c>
      <c r="DG199" s="281" t="s">
        <v>18</v>
      </c>
      <c r="DK199" s="280" t="s">
        <v>17</v>
      </c>
      <c r="DL199" s="281" t="s">
        <v>18</v>
      </c>
      <c r="DP199" s="280" t="s">
        <v>17</v>
      </c>
      <c r="DQ199" s="281" t="s">
        <v>18</v>
      </c>
      <c r="DS199" s="280" t="s">
        <v>17</v>
      </c>
      <c r="DT199" s="281" t="s">
        <v>18</v>
      </c>
      <c r="DU199" s="280" t="s">
        <v>17</v>
      </c>
      <c r="DV199" s="281" t="s">
        <v>18</v>
      </c>
      <c r="DW199" s="280" t="s">
        <v>17</v>
      </c>
      <c r="DX199" s="281" t="s">
        <v>18</v>
      </c>
    </row>
    <row r="200" spans="1:129" x14ac:dyDescent="0.3">
      <c r="H200" s="92"/>
      <c r="I200" s="92"/>
      <c r="K200" s="92"/>
    </row>
    <row r="201" spans="1:129" x14ac:dyDescent="0.3">
      <c r="H201" s="92"/>
      <c r="I201" s="92"/>
      <c r="K201" s="92"/>
    </row>
    <row r="202" spans="1:129" ht="26.4" customHeight="1" x14ac:dyDescent="0.3">
      <c r="H202" s="2"/>
      <c r="I202" s="2"/>
      <c r="K202" s="2"/>
      <c r="M202" s="81"/>
      <c r="N202" s="217"/>
      <c r="O202" s="282"/>
      <c r="P202" s="83"/>
      <c r="Q202" s="22"/>
      <c r="R202" s="81"/>
      <c r="S202" s="206"/>
      <c r="T202" s="282"/>
      <c r="U202" s="83"/>
      <c r="V202" s="22"/>
      <c r="W202" s="81"/>
      <c r="X202" s="82"/>
      <c r="Y202" s="282"/>
      <c r="Z202" s="83"/>
      <c r="AA202" s="23"/>
      <c r="AB202" s="81"/>
      <c r="AC202" s="82"/>
      <c r="AD202" s="282"/>
      <c r="AE202" s="83"/>
      <c r="AG202" s="81"/>
      <c r="AH202" s="82"/>
      <c r="AI202" s="282"/>
      <c r="AJ202" s="83"/>
      <c r="AL202" s="81"/>
      <c r="AM202" s="82"/>
      <c r="AN202" s="282"/>
      <c r="AO202" s="83"/>
      <c r="AQ202" s="81"/>
      <c r="AR202" s="82"/>
      <c r="AS202" s="282"/>
      <c r="AT202" s="83"/>
      <c r="AV202" s="81"/>
      <c r="AW202" s="82"/>
      <c r="AX202" s="282"/>
      <c r="AY202" s="83"/>
      <c r="BA202" s="81"/>
      <c r="BB202" s="82"/>
      <c r="BC202" s="282"/>
      <c r="BD202" s="83"/>
      <c r="BF202" s="81"/>
      <c r="BG202" s="82"/>
      <c r="BH202" s="282"/>
      <c r="BI202" s="83"/>
      <c r="BK202" s="81"/>
      <c r="BL202" s="82"/>
      <c r="BM202" s="282"/>
      <c r="BN202" s="83"/>
      <c r="BP202" s="81"/>
      <c r="BQ202" s="82"/>
      <c r="BR202" s="282"/>
      <c r="BS202" s="83"/>
      <c r="BU202" s="81"/>
      <c r="BV202" s="82"/>
      <c r="BW202" s="282"/>
      <c r="BX202" s="83"/>
      <c r="BZ202" s="81"/>
      <c r="CA202" s="82"/>
      <c r="CB202" s="282"/>
      <c r="CC202" s="83"/>
      <c r="CE202" s="81"/>
      <c r="CF202" s="82"/>
      <c r="CG202" s="282"/>
      <c r="CH202" s="83"/>
      <c r="CJ202" s="81"/>
      <c r="CK202" s="82"/>
      <c r="CL202" s="282"/>
      <c r="CM202" s="83"/>
      <c r="CO202" s="81"/>
      <c r="CP202" s="82"/>
      <c r="CQ202" s="282"/>
      <c r="CR202" s="83"/>
      <c r="CT202" s="81"/>
      <c r="CU202" s="82"/>
      <c r="CV202" s="282"/>
      <c r="CW202" s="83"/>
      <c r="CY202" s="81"/>
      <c r="CZ202" s="82"/>
      <c r="DA202" s="282"/>
      <c r="DB202" s="83"/>
      <c r="DD202" s="81"/>
      <c r="DE202" s="82"/>
      <c r="DF202" s="282"/>
      <c r="DG202" s="83"/>
      <c r="DI202" s="81"/>
      <c r="DJ202" s="82"/>
      <c r="DK202" s="282"/>
      <c r="DL202" s="83"/>
      <c r="DN202" s="81"/>
      <c r="DO202" s="82"/>
      <c r="DP202" s="282"/>
      <c r="DQ202" s="83"/>
      <c r="DS202" s="605" t="s">
        <v>12</v>
      </c>
      <c r="DT202" s="606"/>
      <c r="DU202" s="605" t="s">
        <v>13</v>
      </c>
      <c r="DV202" s="606"/>
      <c r="DW202" s="603" t="s">
        <v>14</v>
      </c>
      <c r="DX202" s="604"/>
    </row>
    <row r="203" spans="1:129" ht="15" thickBot="1" x14ac:dyDescent="0.35">
      <c r="H203" s="2"/>
      <c r="I203" s="2"/>
      <c r="K203" s="2"/>
      <c r="M203" s="30" t="s">
        <v>15</v>
      </c>
      <c r="N203" s="211" t="s">
        <v>16</v>
      </c>
      <c r="O203" s="31" t="s">
        <v>17</v>
      </c>
      <c r="P203" s="32" t="s">
        <v>18</v>
      </c>
      <c r="Q203" s="22"/>
      <c r="R203" s="30" t="s">
        <v>15</v>
      </c>
      <c r="S203" s="31" t="s">
        <v>16</v>
      </c>
      <c r="T203" s="31" t="s">
        <v>17</v>
      </c>
      <c r="U203" s="32" t="s">
        <v>18</v>
      </c>
      <c r="V203" s="22"/>
      <c r="W203" s="30" t="s">
        <v>15</v>
      </c>
      <c r="X203" s="31" t="s">
        <v>16</v>
      </c>
      <c r="Y203" s="31" t="s">
        <v>17</v>
      </c>
      <c r="Z203" s="32" t="s">
        <v>18</v>
      </c>
      <c r="AA203" s="23"/>
      <c r="AB203" s="30" t="s">
        <v>15</v>
      </c>
      <c r="AC203" s="31" t="s">
        <v>16</v>
      </c>
      <c r="AD203" s="31" t="s">
        <v>17</v>
      </c>
      <c r="AE203" s="32" t="s">
        <v>18</v>
      </c>
      <c r="AG203" s="30" t="s">
        <v>15</v>
      </c>
      <c r="AH203" s="31" t="s">
        <v>16</v>
      </c>
      <c r="AI203" s="31" t="s">
        <v>17</v>
      </c>
      <c r="AJ203" s="32" t="s">
        <v>18</v>
      </c>
      <c r="AL203" s="30" t="s">
        <v>15</v>
      </c>
      <c r="AM203" s="31" t="s">
        <v>16</v>
      </c>
      <c r="AN203" s="31" t="s">
        <v>17</v>
      </c>
      <c r="AO203" s="32" t="s">
        <v>18</v>
      </c>
      <c r="AQ203" s="30" t="s">
        <v>15</v>
      </c>
      <c r="AR203" s="31" t="s">
        <v>16</v>
      </c>
      <c r="AS203" s="31" t="s">
        <v>17</v>
      </c>
      <c r="AT203" s="32" t="s">
        <v>18</v>
      </c>
      <c r="AV203" s="30" t="s">
        <v>15</v>
      </c>
      <c r="AW203" s="31" t="s">
        <v>16</v>
      </c>
      <c r="AX203" s="31" t="s">
        <v>17</v>
      </c>
      <c r="AY203" s="32" t="s">
        <v>18</v>
      </c>
      <c r="BA203" s="30" t="s">
        <v>15</v>
      </c>
      <c r="BB203" s="31" t="s">
        <v>16</v>
      </c>
      <c r="BC203" s="31" t="s">
        <v>17</v>
      </c>
      <c r="BD203" s="32" t="s">
        <v>18</v>
      </c>
      <c r="BF203" s="30" t="s">
        <v>15</v>
      </c>
      <c r="BG203" s="31" t="s">
        <v>16</v>
      </c>
      <c r="BH203" s="31" t="s">
        <v>17</v>
      </c>
      <c r="BI203" s="32" t="s">
        <v>18</v>
      </c>
      <c r="BK203" s="30" t="s">
        <v>15</v>
      </c>
      <c r="BL203" s="31" t="s">
        <v>16</v>
      </c>
      <c r="BM203" s="31" t="s">
        <v>17</v>
      </c>
      <c r="BN203" s="32" t="s">
        <v>18</v>
      </c>
      <c r="BP203" s="30" t="s">
        <v>15</v>
      </c>
      <c r="BQ203" s="31" t="s">
        <v>16</v>
      </c>
      <c r="BR203" s="31" t="s">
        <v>17</v>
      </c>
      <c r="BS203" s="32" t="s">
        <v>18</v>
      </c>
      <c r="BU203" s="30" t="s">
        <v>15</v>
      </c>
      <c r="BV203" s="31" t="s">
        <v>16</v>
      </c>
      <c r="BW203" s="31" t="s">
        <v>17</v>
      </c>
      <c r="BX203" s="32" t="s">
        <v>18</v>
      </c>
      <c r="BZ203" s="30" t="s">
        <v>15</v>
      </c>
      <c r="CA203" s="31" t="s">
        <v>16</v>
      </c>
      <c r="CB203" s="31" t="s">
        <v>17</v>
      </c>
      <c r="CC203" s="32" t="s">
        <v>18</v>
      </c>
      <c r="CE203" s="30" t="s">
        <v>15</v>
      </c>
      <c r="CF203" s="31" t="s">
        <v>16</v>
      </c>
      <c r="CG203" s="31" t="s">
        <v>17</v>
      </c>
      <c r="CH203" s="32" t="s">
        <v>18</v>
      </c>
      <c r="CJ203" s="30" t="s">
        <v>15</v>
      </c>
      <c r="CK203" s="31" t="s">
        <v>16</v>
      </c>
      <c r="CL203" s="31" t="s">
        <v>17</v>
      </c>
      <c r="CM203" s="32" t="s">
        <v>18</v>
      </c>
      <c r="CO203" s="30" t="s">
        <v>15</v>
      </c>
      <c r="CP203" s="31" t="s">
        <v>16</v>
      </c>
      <c r="CQ203" s="31" t="s">
        <v>17</v>
      </c>
      <c r="CR203" s="32" t="s">
        <v>18</v>
      </c>
      <c r="CT203" s="30" t="s">
        <v>15</v>
      </c>
      <c r="CU203" s="31" t="s">
        <v>16</v>
      </c>
      <c r="CV203" s="31" t="s">
        <v>17</v>
      </c>
      <c r="CW203" s="32" t="s">
        <v>18</v>
      </c>
      <c r="CY203" s="30" t="s">
        <v>15</v>
      </c>
      <c r="CZ203" s="31" t="s">
        <v>16</v>
      </c>
      <c r="DA203" s="31" t="s">
        <v>17</v>
      </c>
      <c r="DB203" s="32" t="s">
        <v>18</v>
      </c>
      <c r="DD203" s="30" t="s">
        <v>15</v>
      </c>
      <c r="DE203" s="31" t="s">
        <v>16</v>
      </c>
      <c r="DF203" s="31" t="s">
        <v>17</v>
      </c>
      <c r="DG203" s="32" t="s">
        <v>18</v>
      </c>
      <c r="DI203" s="30" t="s">
        <v>15</v>
      </c>
      <c r="DJ203" s="31" t="s">
        <v>16</v>
      </c>
      <c r="DK203" s="31" t="s">
        <v>17</v>
      </c>
      <c r="DL203" s="32" t="s">
        <v>18</v>
      </c>
      <c r="DN203" s="30" t="s">
        <v>15</v>
      </c>
      <c r="DO203" s="31" t="s">
        <v>16</v>
      </c>
      <c r="DP203" s="31" t="s">
        <v>17</v>
      </c>
      <c r="DQ203" s="32" t="s">
        <v>18</v>
      </c>
      <c r="DS203" s="250" t="s">
        <v>17</v>
      </c>
      <c r="DT203" s="251" t="s">
        <v>18</v>
      </c>
      <c r="DU203" s="250" t="s">
        <v>17</v>
      </c>
      <c r="DV203" s="252" t="s">
        <v>18</v>
      </c>
      <c r="DW203" s="253" t="s">
        <v>17</v>
      </c>
      <c r="DX203" s="252" t="s">
        <v>18</v>
      </c>
    </row>
    <row r="204" spans="1:129" s="33" customFormat="1" ht="27" customHeight="1" thickBot="1" x14ac:dyDescent="0.35">
      <c r="B204" s="254" t="s">
        <v>117</v>
      </c>
      <c r="C204" s="255" t="s">
        <v>55</v>
      </c>
      <c r="D204" s="283" t="s">
        <v>21</v>
      </c>
      <c r="E204" s="257" t="s">
        <v>22</v>
      </c>
      <c r="F204" s="257"/>
      <c r="G204" s="257" t="s">
        <v>23</v>
      </c>
      <c r="H204" s="257" t="s">
        <v>24</v>
      </c>
      <c r="I204" s="257" t="s">
        <v>25</v>
      </c>
      <c r="J204" s="258" t="s">
        <v>26</v>
      </c>
      <c r="K204" s="259" t="s">
        <v>27</v>
      </c>
      <c r="M204" s="34"/>
      <c r="N204" s="212"/>
      <c r="O204" s="35"/>
      <c r="P204" s="36"/>
      <c r="Q204" s="37"/>
      <c r="R204" s="34"/>
      <c r="S204" s="35"/>
      <c r="T204" s="35"/>
      <c r="U204" s="36"/>
      <c r="V204" s="37"/>
      <c r="W204" s="34"/>
      <c r="X204" s="35"/>
      <c r="Y204" s="35"/>
      <c r="Z204" s="36"/>
      <c r="AA204" s="37"/>
      <c r="AB204" s="34"/>
      <c r="AC204" s="35"/>
      <c r="AD204" s="35"/>
      <c r="AE204" s="36"/>
      <c r="AG204" s="34"/>
      <c r="AH204" s="35"/>
      <c r="AI204" s="35"/>
      <c r="AJ204" s="36"/>
      <c r="AL204" s="34"/>
      <c r="AM204" s="35"/>
      <c r="AN204" s="35"/>
      <c r="AO204" s="36"/>
      <c r="AQ204" s="34"/>
      <c r="AR204" s="35"/>
      <c r="AS204" s="35"/>
      <c r="AT204" s="36"/>
      <c r="AV204" s="34"/>
      <c r="AW204" s="35"/>
      <c r="AX204" s="35"/>
      <c r="AY204" s="36"/>
      <c r="BA204" s="34"/>
      <c r="BB204" s="35"/>
      <c r="BC204" s="35"/>
      <c r="BD204" s="36"/>
      <c r="BF204" s="34"/>
      <c r="BG204" s="35"/>
      <c r="BH204" s="35"/>
      <c r="BI204" s="36"/>
      <c r="BK204" s="34"/>
      <c r="BL204" s="35"/>
      <c r="BM204" s="35"/>
      <c r="BN204" s="36"/>
      <c r="BP204" s="34"/>
      <c r="BQ204" s="35"/>
      <c r="BR204" s="35"/>
      <c r="BS204" s="36"/>
      <c r="BU204" s="34"/>
      <c r="BV204" s="35"/>
      <c r="BW204" s="35"/>
      <c r="BX204" s="36"/>
      <c r="BZ204" s="34"/>
      <c r="CA204" s="35"/>
      <c r="CB204" s="35"/>
      <c r="CC204" s="36"/>
      <c r="CE204" s="34"/>
      <c r="CF204" s="35"/>
      <c r="CG204" s="35"/>
      <c r="CH204" s="36"/>
      <c r="CJ204" s="34"/>
      <c r="CK204" s="35"/>
      <c r="CL204" s="35"/>
      <c r="CM204" s="36"/>
      <c r="CO204" s="34"/>
      <c r="CP204" s="35"/>
      <c r="CQ204" s="35"/>
      <c r="CR204" s="36"/>
      <c r="CT204" s="34"/>
      <c r="CU204" s="35"/>
      <c r="CV204" s="35"/>
      <c r="CW204" s="36"/>
      <c r="CY204" s="34"/>
      <c r="CZ204" s="35"/>
      <c r="DA204" s="35"/>
      <c r="DB204" s="36"/>
      <c r="DD204" s="34"/>
      <c r="DE204" s="35"/>
      <c r="DF204" s="35"/>
      <c r="DG204" s="36"/>
      <c r="DI204" s="34"/>
      <c r="DJ204" s="35"/>
      <c r="DK204" s="35"/>
      <c r="DL204" s="36"/>
      <c r="DN204" s="34"/>
      <c r="DO204" s="35"/>
      <c r="DP204" s="35"/>
      <c r="DQ204" s="36"/>
      <c r="DS204" s="34"/>
      <c r="DT204" s="36"/>
      <c r="DU204" s="38"/>
      <c r="DV204" s="36"/>
      <c r="DW204" s="38"/>
      <c r="DX204" s="39"/>
      <c r="DY204" s="309" t="str">
        <f t="shared" ref="DY204:DY224" si="576">B204</f>
        <v>Transport</v>
      </c>
    </row>
    <row r="205" spans="1:129" ht="19.2" customHeight="1" x14ac:dyDescent="0.3">
      <c r="B205" s="295" t="s">
        <v>454</v>
      </c>
      <c r="C205" s="261"/>
      <c r="D205" s="262"/>
      <c r="E205" s="263"/>
      <c r="F205" s="263"/>
      <c r="G205" s="263"/>
      <c r="H205" s="264"/>
      <c r="I205" s="264"/>
      <c r="J205" s="265"/>
      <c r="K205" s="264"/>
      <c r="L205" s="266"/>
      <c r="M205" s="34"/>
      <c r="N205" s="212"/>
      <c r="O205" s="35"/>
      <c r="P205" s="36"/>
      <c r="Q205" s="37"/>
      <c r="R205" s="34"/>
      <c r="S205" s="35"/>
      <c r="T205" s="35"/>
      <c r="U205" s="36"/>
      <c r="V205" s="37"/>
      <c r="W205" s="34"/>
      <c r="X205" s="35"/>
      <c r="Y205" s="35"/>
      <c r="Z205" s="36"/>
      <c r="AA205" s="37"/>
      <c r="AB205" s="34"/>
      <c r="AC205" s="35"/>
      <c r="AD205" s="35"/>
      <c r="AE205" s="36"/>
      <c r="AG205" s="34"/>
      <c r="AH205" s="35"/>
      <c r="AI205" s="35"/>
      <c r="AJ205" s="36"/>
      <c r="AL205" s="34"/>
      <c r="AM205" s="35"/>
      <c r="AN205" s="35"/>
      <c r="AO205" s="36"/>
      <c r="AQ205" s="34"/>
      <c r="AR205" s="35"/>
      <c r="AS205" s="35"/>
      <c r="AT205" s="36"/>
      <c r="AV205" s="34"/>
      <c r="AW205" s="35"/>
      <c r="AX205" s="35"/>
      <c r="AY205" s="36"/>
      <c r="BA205" s="34"/>
      <c r="BB205" s="35"/>
      <c r="BC205" s="35"/>
      <c r="BD205" s="36"/>
      <c r="BF205" s="34"/>
      <c r="BG205" s="35"/>
      <c r="BH205" s="35"/>
      <c r="BI205" s="36"/>
      <c r="BK205" s="34"/>
      <c r="BL205" s="35"/>
      <c r="BM205" s="35"/>
      <c r="BN205" s="36"/>
      <c r="BP205" s="34"/>
      <c r="BQ205" s="35"/>
      <c r="BR205" s="35"/>
      <c r="BS205" s="36"/>
      <c r="BU205" s="34"/>
      <c r="BV205" s="35"/>
      <c r="BW205" s="35"/>
      <c r="BX205" s="36"/>
      <c r="BZ205" s="34"/>
      <c r="CA205" s="35"/>
      <c r="CB205" s="35"/>
      <c r="CC205" s="36"/>
      <c r="CE205" s="34"/>
      <c r="CF205" s="35"/>
      <c r="CG205" s="35"/>
      <c r="CH205" s="36"/>
      <c r="CJ205" s="34"/>
      <c r="CK205" s="35"/>
      <c r="CL205" s="35"/>
      <c r="CM205" s="36"/>
      <c r="CO205" s="34"/>
      <c r="CP205" s="35"/>
      <c r="CQ205" s="35"/>
      <c r="CR205" s="36"/>
      <c r="CT205" s="34"/>
      <c r="CU205" s="35"/>
      <c r="CV205" s="35"/>
      <c r="CW205" s="36"/>
      <c r="CY205" s="34"/>
      <c r="CZ205" s="35"/>
      <c r="DA205" s="35"/>
      <c r="DB205" s="36"/>
      <c r="DD205" s="34"/>
      <c r="DE205" s="35"/>
      <c r="DF205" s="35"/>
      <c r="DG205" s="36"/>
      <c r="DI205" s="34"/>
      <c r="DJ205" s="35"/>
      <c r="DK205" s="35"/>
      <c r="DL205" s="36"/>
      <c r="DN205" s="34"/>
      <c r="DO205" s="35"/>
      <c r="DP205" s="35"/>
      <c r="DQ205" s="36"/>
      <c r="DS205" s="51">
        <f t="shared" ref="DS205:DS224" si="577">O205+T205+Y205+AD205+AI205+AN205+AS205+AX205+BC205+BH205+BM205+BR205+BW205+CB205+CG205+CL205+CQ205+CV205+DA205+DF205+DK205+DP205</f>
        <v>0</v>
      </c>
      <c r="DT205" s="43">
        <f>+DS205/$H$3</f>
        <v>0</v>
      </c>
      <c r="DU205" s="45">
        <v>0</v>
      </c>
      <c r="DV205" s="43">
        <f>+DU205/$H$3</f>
        <v>0</v>
      </c>
      <c r="DW205" s="45">
        <f>+DS205+DU205</f>
        <v>0</v>
      </c>
      <c r="DX205" s="47">
        <f>+DT205+DV205</f>
        <v>0</v>
      </c>
      <c r="DY205" s="306" t="str">
        <f t="shared" si="576"/>
        <v>Fuel</v>
      </c>
    </row>
    <row r="206" spans="1:129" ht="18" customHeight="1" x14ac:dyDescent="0.3">
      <c r="B206" s="304" t="s">
        <v>437</v>
      </c>
      <c r="C206" s="305" t="s">
        <v>450</v>
      </c>
      <c r="D206" s="262">
        <f>E206*$H$3</f>
        <v>18.239999999999998</v>
      </c>
      <c r="E206" s="263">
        <v>0.48</v>
      </c>
      <c r="F206" s="263"/>
      <c r="G206" s="263" t="s">
        <v>31</v>
      </c>
      <c r="H206" s="267"/>
      <c r="I206" s="267" t="s">
        <v>58</v>
      </c>
      <c r="J206" s="265">
        <v>1</v>
      </c>
      <c r="K206" s="264"/>
      <c r="L206" s="266"/>
      <c r="M206" s="41">
        <f>68*2*3*4</f>
        <v>1632</v>
      </c>
      <c r="N206" s="213">
        <v>11</v>
      </c>
      <c r="O206" s="8">
        <f>$D206*M206*N206</f>
        <v>327444.47999999998</v>
      </c>
      <c r="P206" s="8">
        <f>O206/$H$3</f>
        <v>8616.9599999999991</v>
      </c>
      <c r="R206" s="44">
        <f>M206</f>
        <v>1632</v>
      </c>
      <c r="S206" s="201">
        <f>N206</f>
        <v>11</v>
      </c>
      <c r="T206" s="8">
        <f>$D206*R206*S206</f>
        <v>327444.47999999998</v>
      </c>
      <c r="U206" s="8">
        <f>T206/$H$3</f>
        <v>8616.9599999999991</v>
      </c>
      <c r="W206" s="44">
        <f>R206</f>
        <v>1632</v>
      </c>
      <c r="X206" s="201">
        <f>S206</f>
        <v>11</v>
      </c>
      <c r="Y206" s="8">
        <f>$D206*W206*X206</f>
        <v>327444.47999999998</v>
      </c>
      <c r="Z206" s="8">
        <f>Y206/$H$3</f>
        <v>8616.9599999999991</v>
      </c>
      <c r="AB206" s="44">
        <f>W206</f>
        <v>1632</v>
      </c>
      <c r="AC206" s="201">
        <f>X206</f>
        <v>11</v>
      </c>
      <c r="AD206" s="8">
        <f>$D206*AB206*AC206</f>
        <v>327444.47999999998</v>
      </c>
      <c r="AE206" s="8">
        <f>AD206/$H$3</f>
        <v>8616.9599999999991</v>
      </c>
      <c r="AG206" s="44">
        <f>AB206</f>
        <v>1632</v>
      </c>
      <c r="AH206" s="201">
        <f>AC206</f>
        <v>11</v>
      </c>
      <c r="AI206" s="8">
        <f>$D206*AG206*AH206</f>
        <v>327444.47999999998</v>
      </c>
      <c r="AJ206" s="8">
        <f>AI206/$H$3</f>
        <v>8616.9599999999991</v>
      </c>
      <c r="AL206" s="44">
        <f>AG206</f>
        <v>1632</v>
      </c>
      <c r="AM206" s="201">
        <f>AH206</f>
        <v>11</v>
      </c>
      <c r="AN206" s="8">
        <f>$D206*AL206*AM206</f>
        <v>327444.47999999998</v>
      </c>
      <c r="AO206" s="8">
        <f>AN206/$H$3</f>
        <v>8616.9599999999991</v>
      </c>
      <c r="AQ206" s="44">
        <f>AL206</f>
        <v>1632</v>
      </c>
      <c r="AR206" s="201">
        <f>AM206</f>
        <v>11</v>
      </c>
      <c r="AS206" s="8">
        <f>$D206*AQ206*AR206</f>
        <v>327444.47999999998</v>
      </c>
      <c r="AT206" s="8">
        <f>AS206/$H$3</f>
        <v>8616.9599999999991</v>
      </c>
      <c r="AV206" s="44">
        <f>AQ206</f>
        <v>1632</v>
      </c>
      <c r="AW206" s="201">
        <f>AR206</f>
        <v>11</v>
      </c>
      <c r="AX206" s="8">
        <f>$D206*AV206*AW206</f>
        <v>327444.47999999998</v>
      </c>
      <c r="AY206" s="8">
        <f>AX206/$H$3</f>
        <v>8616.9599999999991</v>
      </c>
      <c r="BA206" s="44">
        <f>AV206</f>
        <v>1632</v>
      </c>
      <c r="BB206" s="201">
        <f>AW206</f>
        <v>11</v>
      </c>
      <c r="BC206" s="8">
        <f>$D206*BA206*BB206</f>
        <v>327444.47999999998</v>
      </c>
      <c r="BD206" s="8">
        <f>BC206/$H$3</f>
        <v>8616.9599999999991</v>
      </c>
      <c r="BF206" s="44">
        <f>BA206</f>
        <v>1632</v>
      </c>
      <c r="BG206" s="201">
        <f>BB206</f>
        <v>11</v>
      </c>
      <c r="BH206" s="8">
        <f>$D206*BF206*BG206</f>
        <v>327444.47999999998</v>
      </c>
      <c r="BI206" s="8">
        <f>BH206/$H$3</f>
        <v>8616.9599999999991</v>
      </c>
      <c r="BK206" s="44">
        <f>BF206</f>
        <v>1632</v>
      </c>
      <c r="BL206" s="201">
        <f>BG206</f>
        <v>11</v>
      </c>
      <c r="BM206" s="8">
        <f>$D206*BK206*BL206</f>
        <v>327444.47999999998</v>
      </c>
      <c r="BN206" s="8">
        <f>BM206/$H$3</f>
        <v>8616.9599999999991</v>
      </c>
      <c r="BP206" s="44">
        <f>BK206</f>
        <v>1632</v>
      </c>
      <c r="BQ206" s="201">
        <f>BL206</f>
        <v>11</v>
      </c>
      <c r="BR206" s="8">
        <f>$D206*BP206*BQ206</f>
        <v>327444.47999999998</v>
      </c>
      <c r="BS206" s="8">
        <f>BR206/$H$3</f>
        <v>8616.9599999999991</v>
      </c>
      <c r="BU206" s="44">
        <f>BP206</f>
        <v>1632</v>
      </c>
      <c r="BV206" s="201">
        <f>BQ206</f>
        <v>11</v>
      </c>
      <c r="BW206" s="8">
        <f>$D206*BU206*BV206</f>
        <v>327444.47999999998</v>
      </c>
      <c r="BX206" s="8">
        <f>BW206/$H$3</f>
        <v>8616.9599999999991</v>
      </c>
      <c r="BZ206" s="44">
        <f>BU206</f>
        <v>1632</v>
      </c>
      <c r="CA206" s="201">
        <f>BV206</f>
        <v>11</v>
      </c>
      <c r="CB206" s="8">
        <f>$D206*BZ206*CA206</f>
        <v>327444.47999999998</v>
      </c>
      <c r="CC206" s="8">
        <f>CB206/$H$3</f>
        <v>8616.9599999999991</v>
      </c>
      <c r="CE206" s="44">
        <f>BZ206</f>
        <v>1632</v>
      </c>
      <c r="CF206" s="201">
        <f>CA206</f>
        <v>11</v>
      </c>
      <c r="CG206" s="8">
        <f>$D206*CE206*CF206</f>
        <v>327444.47999999998</v>
      </c>
      <c r="CH206" s="8">
        <f>CG206/$H$3</f>
        <v>8616.9599999999991</v>
      </c>
      <c r="CJ206" s="44">
        <f>CE206</f>
        <v>1632</v>
      </c>
      <c r="CK206" s="201">
        <f>CF206</f>
        <v>11</v>
      </c>
      <c r="CL206" s="8">
        <f>$D206*CJ206*CK206</f>
        <v>327444.47999999998</v>
      </c>
      <c r="CM206" s="8">
        <f>CL206/$H$3</f>
        <v>8616.9599999999991</v>
      </c>
      <c r="CO206" s="44">
        <f>CJ206</f>
        <v>1632</v>
      </c>
      <c r="CP206" s="201">
        <f>CK206</f>
        <v>11</v>
      </c>
      <c r="CQ206" s="8">
        <f>$D206*CO206*CP206</f>
        <v>327444.47999999998</v>
      </c>
      <c r="CR206" s="8">
        <f>CQ206/$H$3</f>
        <v>8616.9599999999991</v>
      </c>
      <c r="CT206" s="44">
        <f>CO206</f>
        <v>1632</v>
      </c>
      <c r="CU206" s="201">
        <f>CP206</f>
        <v>11</v>
      </c>
      <c r="CV206" s="8">
        <f>$D206*CT206*CU206</f>
        <v>327444.47999999998</v>
      </c>
      <c r="CW206" s="8">
        <f>CV206/$H$3</f>
        <v>8616.9599999999991</v>
      </c>
      <c r="CY206" s="44">
        <f>CT206</f>
        <v>1632</v>
      </c>
      <c r="CZ206" s="201">
        <f>CU206</f>
        <v>11</v>
      </c>
      <c r="DA206" s="8">
        <f>$D206*CY206*CZ206</f>
        <v>327444.47999999998</v>
      </c>
      <c r="DB206" s="8">
        <f>DA206/$H$3</f>
        <v>8616.9599999999991</v>
      </c>
      <c r="DD206" s="44">
        <f>CY206</f>
        <v>1632</v>
      </c>
      <c r="DE206" s="201">
        <f>CZ206</f>
        <v>11</v>
      </c>
      <c r="DF206" s="8">
        <f>$D206*DD206*DE206</f>
        <v>327444.47999999998</v>
      </c>
      <c r="DG206" s="8">
        <f>DF206/$H$3</f>
        <v>8616.9599999999991</v>
      </c>
      <c r="DI206" s="44">
        <f>DD206</f>
        <v>1632</v>
      </c>
      <c r="DJ206" s="201">
        <f>DE206</f>
        <v>11</v>
      </c>
      <c r="DK206" s="8">
        <f>$D206*DI206*DJ206</f>
        <v>327444.47999999998</v>
      </c>
      <c r="DL206" s="8">
        <f>DK206/$H$3</f>
        <v>8616.9599999999991</v>
      </c>
      <c r="DN206" s="44">
        <f>DI206</f>
        <v>1632</v>
      </c>
      <c r="DO206" s="201">
        <f>DJ206</f>
        <v>11</v>
      </c>
      <c r="DP206" s="8">
        <f>$D206*DN206*DO206</f>
        <v>327444.47999999998</v>
      </c>
      <c r="DQ206" s="8">
        <f>DP206/$H$3</f>
        <v>8616.9599999999991</v>
      </c>
      <c r="DS206" s="51">
        <f t="shared" si="577"/>
        <v>7203778.5600000042</v>
      </c>
      <c r="DT206" s="50">
        <f t="shared" ref="DT206:DT207" si="578">+DS206/$H$3</f>
        <v>189573.12000000011</v>
      </c>
      <c r="DU206" s="51">
        <v>0</v>
      </c>
      <c r="DV206" s="50">
        <f t="shared" ref="DV206:DV224" si="579">+DU206/$H$3</f>
        <v>0</v>
      </c>
      <c r="DW206" s="51">
        <f t="shared" ref="DW206:DX221" si="580">+DS206+DU206</f>
        <v>7203778.5600000042</v>
      </c>
      <c r="DX206" s="53">
        <f t="shared" si="580"/>
        <v>189573.12000000011</v>
      </c>
      <c r="DY206" s="307" t="str">
        <f t="shared" si="576"/>
        <v>Manhiça - Magude</v>
      </c>
    </row>
    <row r="207" spans="1:129" ht="18" customHeight="1" x14ac:dyDescent="0.3">
      <c r="B207" s="304" t="s">
        <v>438</v>
      </c>
      <c r="C207" s="305" t="s">
        <v>444</v>
      </c>
      <c r="D207" s="262">
        <f t="shared" ref="D207:D212" si="581">E207*$H$3</f>
        <v>18.239999999999998</v>
      </c>
      <c r="E207" s="263">
        <v>0.48</v>
      </c>
      <c r="F207" s="263"/>
      <c r="G207" s="263" t="s">
        <v>31</v>
      </c>
      <c r="H207" s="267"/>
      <c r="I207" s="267" t="s">
        <v>58</v>
      </c>
      <c r="J207" s="265">
        <v>1</v>
      </c>
      <c r="K207" s="264"/>
      <c r="L207" s="266"/>
      <c r="M207" s="49">
        <f>10*5</f>
        <v>50</v>
      </c>
      <c r="N207" s="214">
        <v>11</v>
      </c>
      <c r="O207" s="8">
        <f t="shared" ref="O207:O225" si="582">$D207*M207*N207</f>
        <v>10031.999999999998</v>
      </c>
      <c r="P207" s="8">
        <f t="shared" ref="P207:P208" si="583">O207/$H$3</f>
        <v>263.99999999999994</v>
      </c>
      <c r="R207" s="44">
        <f t="shared" ref="R207:R225" si="584">M207</f>
        <v>50</v>
      </c>
      <c r="S207" s="201">
        <f t="shared" ref="S207:S225" si="585">N207</f>
        <v>11</v>
      </c>
      <c r="T207" s="8">
        <f t="shared" ref="T207:T225" si="586">$D207*R207*S207</f>
        <v>10031.999999999998</v>
      </c>
      <c r="U207" s="8">
        <f t="shared" ref="U207:U208" si="587">T207/$H$3</f>
        <v>263.99999999999994</v>
      </c>
      <c r="W207" s="44">
        <f t="shared" ref="W207:W225" si="588">R207</f>
        <v>50</v>
      </c>
      <c r="X207" s="201">
        <f t="shared" ref="X207:X225" si="589">S207</f>
        <v>11</v>
      </c>
      <c r="Y207" s="8">
        <f t="shared" ref="Y207:Y225" si="590">$D207*W207*X207</f>
        <v>10031.999999999998</v>
      </c>
      <c r="Z207" s="8">
        <f t="shared" ref="Z207:Z208" si="591">Y207/$H$3</f>
        <v>263.99999999999994</v>
      </c>
      <c r="AB207" s="44">
        <f t="shared" ref="AB207:AB225" si="592">W207</f>
        <v>50</v>
      </c>
      <c r="AC207" s="201">
        <f t="shared" ref="AC207:AC225" si="593">X207</f>
        <v>11</v>
      </c>
      <c r="AD207" s="8">
        <f t="shared" ref="AD207:AD225" si="594">$D207*AB207*AC207</f>
        <v>10031.999999999998</v>
      </c>
      <c r="AE207" s="8">
        <f t="shared" ref="AE207:AE208" si="595">AD207/$H$3</f>
        <v>263.99999999999994</v>
      </c>
      <c r="AG207" s="44">
        <f t="shared" ref="AG207:AG225" si="596">AB207</f>
        <v>50</v>
      </c>
      <c r="AH207" s="201">
        <f t="shared" ref="AH207:AH225" si="597">AC207</f>
        <v>11</v>
      </c>
      <c r="AI207" s="8">
        <f t="shared" ref="AI207:AI225" si="598">$D207*AG207*AH207</f>
        <v>10031.999999999998</v>
      </c>
      <c r="AJ207" s="8">
        <f t="shared" ref="AJ207:AJ208" si="599">AI207/$H$3</f>
        <v>263.99999999999994</v>
      </c>
      <c r="AL207" s="44">
        <f t="shared" ref="AL207:AL225" si="600">AG207</f>
        <v>50</v>
      </c>
      <c r="AM207" s="201">
        <f t="shared" ref="AM207:AM225" si="601">AH207</f>
        <v>11</v>
      </c>
      <c r="AN207" s="8">
        <f t="shared" ref="AN207:AN225" si="602">$D207*AL207*AM207</f>
        <v>10031.999999999998</v>
      </c>
      <c r="AO207" s="8">
        <f t="shared" ref="AO207:AO208" si="603">AN207/$H$3</f>
        <v>263.99999999999994</v>
      </c>
      <c r="AQ207" s="44">
        <f t="shared" ref="AQ207:AQ225" si="604">AL207</f>
        <v>50</v>
      </c>
      <c r="AR207" s="201">
        <f t="shared" ref="AR207:AR225" si="605">AM207</f>
        <v>11</v>
      </c>
      <c r="AS207" s="8">
        <f t="shared" ref="AS207:AS225" si="606">$D207*AQ207*AR207</f>
        <v>10031.999999999998</v>
      </c>
      <c r="AT207" s="8">
        <f t="shared" ref="AT207:AT208" si="607">AS207/$H$3</f>
        <v>263.99999999999994</v>
      </c>
      <c r="AV207" s="44">
        <f t="shared" ref="AV207:AV225" si="608">AQ207</f>
        <v>50</v>
      </c>
      <c r="AW207" s="201">
        <f t="shared" ref="AW207:AW225" si="609">AR207</f>
        <v>11</v>
      </c>
      <c r="AX207" s="8">
        <f t="shared" ref="AX207:AX225" si="610">$D207*AV207*AW207</f>
        <v>10031.999999999998</v>
      </c>
      <c r="AY207" s="8">
        <f t="shared" ref="AY207:AY208" si="611">AX207/$H$3</f>
        <v>263.99999999999994</v>
      </c>
      <c r="BA207" s="44">
        <f t="shared" ref="BA207:BA225" si="612">AV207</f>
        <v>50</v>
      </c>
      <c r="BB207" s="201">
        <f t="shared" ref="BB207:BB225" si="613">AW207</f>
        <v>11</v>
      </c>
      <c r="BC207" s="8">
        <f t="shared" ref="BC207:BC225" si="614">$D207*BA207*BB207</f>
        <v>10031.999999999998</v>
      </c>
      <c r="BD207" s="8">
        <f t="shared" ref="BD207:BD208" si="615">BC207/$H$3</f>
        <v>263.99999999999994</v>
      </c>
      <c r="BF207" s="44">
        <f t="shared" ref="BF207:BF225" si="616">BA207</f>
        <v>50</v>
      </c>
      <c r="BG207" s="201">
        <f t="shared" ref="BG207:BG225" si="617">BB207</f>
        <v>11</v>
      </c>
      <c r="BH207" s="8">
        <f t="shared" ref="BH207:BH225" si="618">$D207*BF207*BG207</f>
        <v>10031.999999999998</v>
      </c>
      <c r="BI207" s="8">
        <f t="shared" ref="BI207:BI208" si="619">BH207/$H$3</f>
        <v>263.99999999999994</v>
      </c>
      <c r="BK207" s="44">
        <f t="shared" ref="BK207:BK225" si="620">BF207</f>
        <v>50</v>
      </c>
      <c r="BL207" s="201">
        <f t="shared" ref="BL207:BL225" si="621">BG207</f>
        <v>11</v>
      </c>
      <c r="BM207" s="8">
        <f t="shared" ref="BM207:BM225" si="622">$D207*BK207*BL207</f>
        <v>10031.999999999998</v>
      </c>
      <c r="BN207" s="8">
        <f t="shared" ref="BN207:BN208" si="623">BM207/$H$3</f>
        <v>263.99999999999994</v>
      </c>
      <c r="BP207" s="44">
        <f t="shared" ref="BP207:BP225" si="624">BK207</f>
        <v>50</v>
      </c>
      <c r="BQ207" s="201">
        <f t="shared" ref="BQ207:BQ225" si="625">BL207</f>
        <v>11</v>
      </c>
      <c r="BR207" s="8">
        <f t="shared" ref="BR207:BR225" si="626">$D207*BP207*BQ207</f>
        <v>10031.999999999998</v>
      </c>
      <c r="BS207" s="8">
        <f t="shared" ref="BS207:BS208" si="627">BR207/$H$3</f>
        <v>263.99999999999994</v>
      </c>
      <c r="BU207" s="44">
        <f t="shared" ref="BU207:BU225" si="628">BP207</f>
        <v>50</v>
      </c>
      <c r="BV207" s="201">
        <f t="shared" ref="BV207:BV225" si="629">BQ207</f>
        <v>11</v>
      </c>
      <c r="BW207" s="8">
        <f t="shared" ref="BW207:BW225" si="630">$D207*BU207*BV207</f>
        <v>10031.999999999998</v>
      </c>
      <c r="BX207" s="8">
        <f t="shared" ref="BX207:BX208" si="631">BW207/$H$3</f>
        <v>263.99999999999994</v>
      </c>
      <c r="BZ207" s="44">
        <f t="shared" ref="BZ207:BZ225" si="632">BU207</f>
        <v>50</v>
      </c>
      <c r="CA207" s="201">
        <f t="shared" ref="CA207:CA225" si="633">BV207</f>
        <v>11</v>
      </c>
      <c r="CB207" s="8">
        <f t="shared" ref="CB207:CB225" si="634">$D207*BZ207*CA207</f>
        <v>10031.999999999998</v>
      </c>
      <c r="CC207" s="8">
        <f t="shared" ref="CC207:CC208" si="635">CB207/$H$3</f>
        <v>263.99999999999994</v>
      </c>
      <c r="CE207" s="44">
        <f t="shared" ref="CE207:CE225" si="636">BZ207</f>
        <v>50</v>
      </c>
      <c r="CF207" s="201">
        <f t="shared" ref="CF207:CF225" si="637">CA207</f>
        <v>11</v>
      </c>
      <c r="CG207" s="8">
        <f t="shared" ref="CG207:CG225" si="638">$D207*CE207*CF207</f>
        <v>10031.999999999998</v>
      </c>
      <c r="CH207" s="8">
        <f t="shared" ref="CH207:CH208" si="639">CG207/$H$3</f>
        <v>263.99999999999994</v>
      </c>
      <c r="CJ207" s="44">
        <f t="shared" ref="CJ207:CJ225" si="640">CE207</f>
        <v>50</v>
      </c>
      <c r="CK207" s="201">
        <f t="shared" ref="CK207:CK225" si="641">CF207</f>
        <v>11</v>
      </c>
      <c r="CL207" s="8">
        <f t="shared" ref="CL207:CL225" si="642">$D207*CJ207*CK207</f>
        <v>10031.999999999998</v>
      </c>
      <c r="CM207" s="8">
        <f t="shared" ref="CM207:CM208" si="643">CL207/$H$3</f>
        <v>263.99999999999994</v>
      </c>
      <c r="CO207" s="44">
        <f t="shared" ref="CO207:CO225" si="644">CJ207</f>
        <v>50</v>
      </c>
      <c r="CP207" s="201">
        <f t="shared" ref="CP207:CP225" si="645">CK207</f>
        <v>11</v>
      </c>
      <c r="CQ207" s="8">
        <f t="shared" ref="CQ207:CQ225" si="646">$D207*CO207*CP207</f>
        <v>10031.999999999998</v>
      </c>
      <c r="CR207" s="8">
        <f t="shared" ref="CR207:CR208" si="647">CQ207/$H$3</f>
        <v>263.99999999999994</v>
      </c>
      <c r="CT207" s="44">
        <f t="shared" ref="CT207:CT225" si="648">CO207</f>
        <v>50</v>
      </c>
      <c r="CU207" s="201">
        <f t="shared" ref="CU207:CU225" si="649">CP207</f>
        <v>11</v>
      </c>
      <c r="CV207" s="8">
        <f t="shared" ref="CV207:CV225" si="650">$D207*CT207*CU207</f>
        <v>10031.999999999998</v>
      </c>
      <c r="CW207" s="8">
        <f t="shared" ref="CW207:CW208" si="651">CV207/$H$3</f>
        <v>263.99999999999994</v>
      </c>
      <c r="CY207" s="44">
        <f t="shared" ref="CY207:CY225" si="652">CT207</f>
        <v>50</v>
      </c>
      <c r="CZ207" s="201">
        <f t="shared" ref="CZ207:CZ225" si="653">CU207</f>
        <v>11</v>
      </c>
      <c r="DA207" s="8">
        <f t="shared" ref="DA207:DA225" si="654">$D207*CY207*CZ207</f>
        <v>10031.999999999998</v>
      </c>
      <c r="DB207" s="8">
        <f t="shared" ref="DB207:DB208" si="655">DA207/$H$3</f>
        <v>263.99999999999994</v>
      </c>
      <c r="DD207" s="44">
        <f t="shared" ref="DD207:DD225" si="656">CY207</f>
        <v>50</v>
      </c>
      <c r="DE207" s="201">
        <f t="shared" ref="DE207:DE225" si="657">CZ207</f>
        <v>11</v>
      </c>
      <c r="DF207" s="8">
        <f t="shared" ref="DF207:DF225" si="658">$D207*DD207*DE207</f>
        <v>10031.999999999998</v>
      </c>
      <c r="DG207" s="8">
        <f t="shared" ref="DG207:DG208" si="659">DF207/$H$3</f>
        <v>263.99999999999994</v>
      </c>
      <c r="DI207" s="44">
        <f t="shared" ref="DI207:DI225" si="660">DD207</f>
        <v>50</v>
      </c>
      <c r="DJ207" s="201">
        <f t="shared" ref="DJ207:DJ225" si="661">DE207</f>
        <v>11</v>
      </c>
      <c r="DK207" s="8">
        <f t="shared" ref="DK207:DK225" si="662">$D207*DI207*DJ207</f>
        <v>10031.999999999998</v>
      </c>
      <c r="DL207" s="8">
        <f t="shared" ref="DL207:DL208" si="663">DK207/$H$3</f>
        <v>263.99999999999994</v>
      </c>
      <c r="DN207" s="44">
        <f t="shared" ref="DN207:DN225" si="664">DI207</f>
        <v>50</v>
      </c>
      <c r="DO207" s="201">
        <f t="shared" ref="DO207:DO225" si="665">DJ207</f>
        <v>11</v>
      </c>
      <c r="DP207" s="8">
        <f t="shared" ref="DP207:DP225" si="666">$D207*DN207*DO207</f>
        <v>10031.999999999998</v>
      </c>
      <c r="DQ207" s="8">
        <f t="shared" ref="DQ207:DQ208" si="667">DP207/$H$3</f>
        <v>263.99999999999994</v>
      </c>
      <c r="DS207" s="51">
        <f t="shared" si="577"/>
        <v>220703.99999999997</v>
      </c>
      <c r="DT207" s="50">
        <f t="shared" si="578"/>
        <v>5807.9999999999991</v>
      </c>
      <c r="DU207" s="51">
        <v>0</v>
      </c>
      <c r="DV207" s="50">
        <f t="shared" si="579"/>
        <v>0</v>
      </c>
      <c r="DW207" s="51">
        <f t="shared" si="580"/>
        <v>220703.99999999997</v>
      </c>
      <c r="DX207" s="53">
        <f t="shared" si="580"/>
        <v>5807.9999999999991</v>
      </c>
      <c r="DY207" s="307" t="str">
        <f t="shared" si="576"/>
        <v>Area 1 - Magude</v>
      </c>
    </row>
    <row r="208" spans="1:129" ht="18" customHeight="1" x14ac:dyDescent="0.3">
      <c r="A208" s="6"/>
      <c r="B208" s="304" t="s">
        <v>439</v>
      </c>
      <c r="C208" s="305" t="s">
        <v>445</v>
      </c>
      <c r="D208" s="262">
        <f t="shared" si="581"/>
        <v>18.239999999999998</v>
      </c>
      <c r="E208" s="263">
        <v>0.48</v>
      </c>
      <c r="F208" s="263"/>
      <c r="G208" s="263" t="s">
        <v>31</v>
      </c>
      <c r="H208" s="56"/>
      <c r="I208" s="267" t="s">
        <v>58</v>
      </c>
      <c r="J208" s="265">
        <v>1</v>
      </c>
      <c r="K208" s="264"/>
      <c r="L208" s="57"/>
      <c r="M208" s="49">
        <f>(35*2+10)*5</f>
        <v>400</v>
      </c>
      <c r="N208" s="214">
        <v>11</v>
      </c>
      <c r="O208" s="8">
        <f t="shared" si="582"/>
        <v>80255.999999999985</v>
      </c>
      <c r="P208" s="8">
        <f t="shared" si="583"/>
        <v>2111.9999999999995</v>
      </c>
      <c r="R208" s="44">
        <f t="shared" si="584"/>
        <v>400</v>
      </c>
      <c r="S208" s="201">
        <f t="shared" si="585"/>
        <v>11</v>
      </c>
      <c r="T208" s="8">
        <f t="shared" si="586"/>
        <v>80255.999999999985</v>
      </c>
      <c r="U208" s="8">
        <f t="shared" si="587"/>
        <v>2111.9999999999995</v>
      </c>
      <c r="W208" s="44">
        <f t="shared" si="588"/>
        <v>400</v>
      </c>
      <c r="X208" s="201">
        <f t="shared" si="589"/>
        <v>11</v>
      </c>
      <c r="Y208" s="8">
        <f t="shared" si="590"/>
        <v>80255.999999999985</v>
      </c>
      <c r="Z208" s="8">
        <f t="shared" si="591"/>
        <v>2111.9999999999995</v>
      </c>
      <c r="AB208" s="44">
        <f t="shared" si="592"/>
        <v>400</v>
      </c>
      <c r="AC208" s="201">
        <f t="shared" si="593"/>
        <v>11</v>
      </c>
      <c r="AD208" s="8">
        <f t="shared" si="594"/>
        <v>80255.999999999985</v>
      </c>
      <c r="AE208" s="8">
        <f t="shared" si="595"/>
        <v>2111.9999999999995</v>
      </c>
      <c r="AG208" s="44">
        <f t="shared" si="596"/>
        <v>400</v>
      </c>
      <c r="AH208" s="201">
        <f t="shared" si="597"/>
        <v>11</v>
      </c>
      <c r="AI208" s="8">
        <f t="shared" si="598"/>
        <v>80255.999999999985</v>
      </c>
      <c r="AJ208" s="8">
        <f t="shared" si="599"/>
        <v>2111.9999999999995</v>
      </c>
      <c r="AL208" s="44">
        <f t="shared" si="600"/>
        <v>400</v>
      </c>
      <c r="AM208" s="201">
        <f t="shared" si="601"/>
        <v>11</v>
      </c>
      <c r="AN208" s="8">
        <f t="shared" si="602"/>
        <v>80255.999999999985</v>
      </c>
      <c r="AO208" s="8">
        <f t="shared" si="603"/>
        <v>2111.9999999999995</v>
      </c>
      <c r="AQ208" s="44">
        <f t="shared" si="604"/>
        <v>400</v>
      </c>
      <c r="AR208" s="201">
        <f t="shared" si="605"/>
        <v>11</v>
      </c>
      <c r="AS208" s="8">
        <f t="shared" si="606"/>
        <v>80255.999999999985</v>
      </c>
      <c r="AT208" s="8">
        <f t="shared" si="607"/>
        <v>2111.9999999999995</v>
      </c>
      <c r="AV208" s="44">
        <f t="shared" si="608"/>
        <v>400</v>
      </c>
      <c r="AW208" s="201">
        <f t="shared" si="609"/>
        <v>11</v>
      </c>
      <c r="AX208" s="8">
        <f t="shared" si="610"/>
        <v>80255.999999999985</v>
      </c>
      <c r="AY208" s="8">
        <f t="shared" si="611"/>
        <v>2111.9999999999995</v>
      </c>
      <c r="BA208" s="44">
        <f t="shared" si="612"/>
        <v>400</v>
      </c>
      <c r="BB208" s="201">
        <f t="shared" si="613"/>
        <v>11</v>
      </c>
      <c r="BC208" s="8">
        <f t="shared" si="614"/>
        <v>80255.999999999985</v>
      </c>
      <c r="BD208" s="8">
        <f t="shared" si="615"/>
        <v>2111.9999999999995</v>
      </c>
      <c r="BF208" s="44">
        <f t="shared" si="616"/>
        <v>400</v>
      </c>
      <c r="BG208" s="201">
        <f t="shared" si="617"/>
        <v>11</v>
      </c>
      <c r="BH208" s="8">
        <f t="shared" si="618"/>
        <v>80255.999999999985</v>
      </c>
      <c r="BI208" s="8">
        <f t="shared" si="619"/>
        <v>2111.9999999999995</v>
      </c>
      <c r="BK208" s="44">
        <f t="shared" si="620"/>
        <v>400</v>
      </c>
      <c r="BL208" s="201">
        <f t="shared" si="621"/>
        <v>11</v>
      </c>
      <c r="BM208" s="8">
        <f t="shared" si="622"/>
        <v>80255.999999999985</v>
      </c>
      <c r="BN208" s="8">
        <f t="shared" si="623"/>
        <v>2111.9999999999995</v>
      </c>
      <c r="BP208" s="44">
        <f t="shared" si="624"/>
        <v>400</v>
      </c>
      <c r="BQ208" s="201">
        <f t="shared" si="625"/>
        <v>11</v>
      </c>
      <c r="BR208" s="8">
        <f t="shared" si="626"/>
        <v>80255.999999999985</v>
      </c>
      <c r="BS208" s="8">
        <f t="shared" si="627"/>
        <v>2111.9999999999995</v>
      </c>
      <c r="BU208" s="44">
        <f t="shared" si="628"/>
        <v>400</v>
      </c>
      <c r="BV208" s="201">
        <f t="shared" si="629"/>
        <v>11</v>
      </c>
      <c r="BW208" s="8">
        <f t="shared" si="630"/>
        <v>80255.999999999985</v>
      </c>
      <c r="BX208" s="8">
        <f t="shared" si="631"/>
        <v>2111.9999999999995</v>
      </c>
      <c r="BZ208" s="44">
        <f t="shared" si="632"/>
        <v>400</v>
      </c>
      <c r="CA208" s="201">
        <f t="shared" si="633"/>
        <v>11</v>
      </c>
      <c r="CB208" s="8">
        <f t="shared" si="634"/>
        <v>80255.999999999985</v>
      </c>
      <c r="CC208" s="8">
        <f t="shared" si="635"/>
        <v>2111.9999999999995</v>
      </c>
      <c r="CE208" s="44">
        <f t="shared" si="636"/>
        <v>400</v>
      </c>
      <c r="CF208" s="201">
        <f t="shared" si="637"/>
        <v>11</v>
      </c>
      <c r="CG208" s="8">
        <f t="shared" si="638"/>
        <v>80255.999999999985</v>
      </c>
      <c r="CH208" s="8">
        <f t="shared" si="639"/>
        <v>2111.9999999999995</v>
      </c>
      <c r="CJ208" s="44">
        <f t="shared" si="640"/>
        <v>400</v>
      </c>
      <c r="CK208" s="201">
        <f t="shared" si="641"/>
        <v>11</v>
      </c>
      <c r="CL208" s="8">
        <f t="shared" si="642"/>
        <v>80255.999999999985</v>
      </c>
      <c r="CM208" s="8">
        <f t="shared" si="643"/>
        <v>2111.9999999999995</v>
      </c>
      <c r="CO208" s="44">
        <f t="shared" si="644"/>
        <v>400</v>
      </c>
      <c r="CP208" s="201">
        <f t="shared" si="645"/>
        <v>11</v>
      </c>
      <c r="CQ208" s="8">
        <f t="shared" si="646"/>
        <v>80255.999999999985</v>
      </c>
      <c r="CR208" s="8">
        <f t="shared" si="647"/>
        <v>2111.9999999999995</v>
      </c>
      <c r="CT208" s="44">
        <f t="shared" si="648"/>
        <v>400</v>
      </c>
      <c r="CU208" s="201">
        <f t="shared" si="649"/>
        <v>11</v>
      </c>
      <c r="CV208" s="8">
        <f t="shared" si="650"/>
        <v>80255.999999999985</v>
      </c>
      <c r="CW208" s="8">
        <f t="shared" si="651"/>
        <v>2111.9999999999995</v>
      </c>
      <c r="CY208" s="44">
        <f t="shared" si="652"/>
        <v>400</v>
      </c>
      <c r="CZ208" s="201">
        <f t="shared" si="653"/>
        <v>11</v>
      </c>
      <c r="DA208" s="8">
        <f t="shared" si="654"/>
        <v>80255.999999999985</v>
      </c>
      <c r="DB208" s="8">
        <f t="shared" si="655"/>
        <v>2111.9999999999995</v>
      </c>
      <c r="DD208" s="44">
        <f t="shared" si="656"/>
        <v>400</v>
      </c>
      <c r="DE208" s="201">
        <f t="shared" si="657"/>
        <v>11</v>
      </c>
      <c r="DF208" s="8">
        <f t="shared" si="658"/>
        <v>80255.999999999985</v>
      </c>
      <c r="DG208" s="8">
        <f t="shared" si="659"/>
        <v>2111.9999999999995</v>
      </c>
      <c r="DI208" s="44">
        <f t="shared" si="660"/>
        <v>400</v>
      </c>
      <c r="DJ208" s="201">
        <f t="shared" si="661"/>
        <v>11</v>
      </c>
      <c r="DK208" s="8">
        <f t="shared" si="662"/>
        <v>80255.999999999985</v>
      </c>
      <c r="DL208" s="8">
        <f t="shared" si="663"/>
        <v>2111.9999999999995</v>
      </c>
      <c r="DN208" s="44">
        <f t="shared" si="664"/>
        <v>400</v>
      </c>
      <c r="DO208" s="201">
        <f t="shared" si="665"/>
        <v>11</v>
      </c>
      <c r="DP208" s="8">
        <f t="shared" si="666"/>
        <v>80255.999999999985</v>
      </c>
      <c r="DQ208" s="8">
        <f t="shared" si="667"/>
        <v>2111.9999999999995</v>
      </c>
      <c r="DS208" s="51">
        <f t="shared" si="577"/>
        <v>1765631.9999999998</v>
      </c>
      <c r="DT208" s="50">
        <f>+DS208/$H$3</f>
        <v>46463.999999999993</v>
      </c>
      <c r="DU208" s="51">
        <v>0</v>
      </c>
      <c r="DV208" s="50">
        <f t="shared" si="579"/>
        <v>0</v>
      </c>
      <c r="DW208" s="51">
        <f t="shared" si="580"/>
        <v>1765631.9999999998</v>
      </c>
      <c r="DX208" s="53">
        <f t="shared" si="580"/>
        <v>46463.999999999993</v>
      </c>
      <c r="DY208" s="307" t="str">
        <f t="shared" si="576"/>
        <v>Area 2 - Motaze</v>
      </c>
    </row>
    <row r="209" spans="1:129" ht="18" customHeight="1" x14ac:dyDescent="0.3">
      <c r="B209" s="304" t="s">
        <v>440</v>
      </c>
      <c r="C209" s="305" t="s">
        <v>446</v>
      </c>
      <c r="D209" s="262">
        <f t="shared" si="581"/>
        <v>18.239999999999998</v>
      </c>
      <c r="E209" s="263">
        <v>0.48</v>
      </c>
      <c r="F209" s="263"/>
      <c r="G209" s="263" t="s">
        <v>31</v>
      </c>
      <c r="H209" s="56"/>
      <c r="I209" s="267" t="s">
        <v>58</v>
      </c>
      <c r="J209" s="265">
        <v>1</v>
      </c>
      <c r="K209" s="264"/>
      <c r="L209" s="57"/>
      <c r="M209" s="49">
        <f>(52*2+10)*3</f>
        <v>342</v>
      </c>
      <c r="N209" s="214">
        <v>11</v>
      </c>
      <c r="O209" s="8">
        <f t="shared" si="582"/>
        <v>68618.87999999999</v>
      </c>
      <c r="P209" s="8">
        <f>O209/$H$3</f>
        <v>1805.7599999999998</v>
      </c>
      <c r="R209" s="44">
        <f t="shared" si="584"/>
        <v>342</v>
      </c>
      <c r="S209" s="201">
        <f t="shared" si="585"/>
        <v>11</v>
      </c>
      <c r="T209" s="8">
        <f t="shared" si="586"/>
        <v>68618.87999999999</v>
      </c>
      <c r="U209" s="8">
        <f>T209/$H$3</f>
        <v>1805.7599999999998</v>
      </c>
      <c r="W209" s="44">
        <f t="shared" si="588"/>
        <v>342</v>
      </c>
      <c r="X209" s="201">
        <f t="shared" si="589"/>
        <v>11</v>
      </c>
      <c r="Y209" s="8">
        <f t="shared" si="590"/>
        <v>68618.87999999999</v>
      </c>
      <c r="Z209" s="8">
        <f>Y209/$H$3</f>
        <v>1805.7599999999998</v>
      </c>
      <c r="AB209" s="44">
        <f t="shared" si="592"/>
        <v>342</v>
      </c>
      <c r="AC209" s="201">
        <f t="shared" si="593"/>
        <v>11</v>
      </c>
      <c r="AD209" s="8">
        <f t="shared" si="594"/>
        <v>68618.87999999999</v>
      </c>
      <c r="AE209" s="8">
        <f>AD209/$H$3</f>
        <v>1805.7599999999998</v>
      </c>
      <c r="AG209" s="44">
        <f t="shared" si="596"/>
        <v>342</v>
      </c>
      <c r="AH209" s="201">
        <f t="shared" si="597"/>
        <v>11</v>
      </c>
      <c r="AI209" s="8">
        <f t="shared" si="598"/>
        <v>68618.87999999999</v>
      </c>
      <c r="AJ209" s="8">
        <f>AI209/$H$3</f>
        <v>1805.7599999999998</v>
      </c>
      <c r="AL209" s="44">
        <f t="shared" si="600"/>
        <v>342</v>
      </c>
      <c r="AM209" s="201">
        <f t="shared" si="601"/>
        <v>11</v>
      </c>
      <c r="AN209" s="8">
        <f t="shared" si="602"/>
        <v>68618.87999999999</v>
      </c>
      <c r="AO209" s="8">
        <f>AN209/$H$3</f>
        <v>1805.7599999999998</v>
      </c>
      <c r="AQ209" s="44">
        <f t="shared" si="604"/>
        <v>342</v>
      </c>
      <c r="AR209" s="201">
        <f t="shared" si="605"/>
        <v>11</v>
      </c>
      <c r="AS209" s="8">
        <f t="shared" si="606"/>
        <v>68618.87999999999</v>
      </c>
      <c r="AT209" s="8">
        <f>AS209/$H$3</f>
        <v>1805.7599999999998</v>
      </c>
      <c r="AV209" s="44">
        <f t="shared" si="608"/>
        <v>342</v>
      </c>
      <c r="AW209" s="201">
        <f t="shared" si="609"/>
        <v>11</v>
      </c>
      <c r="AX209" s="8">
        <f t="shared" si="610"/>
        <v>68618.87999999999</v>
      </c>
      <c r="AY209" s="8">
        <f>AX209/$H$3</f>
        <v>1805.7599999999998</v>
      </c>
      <c r="BA209" s="44">
        <f t="shared" si="612"/>
        <v>342</v>
      </c>
      <c r="BB209" s="201">
        <f t="shared" si="613"/>
        <v>11</v>
      </c>
      <c r="BC209" s="8">
        <f t="shared" si="614"/>
        <v>68618.87999999999</v>
      </c>
      <c r="BD209" s="8">
        <f>BC209/$H$3</f>
        <v>1805.7599999999998</v>
      </c>
      <c r="BF209" s="44">
        <f t="shared" si="616"/>
        <v>342</v>
      </c>
      <c r="BG209" s="201">
        <f t="shared" si="617"/>
        <v>11</v>
      </c>
      <c r="BH209" s="8">
        <f t="shared" si="618"/>
        <v>68618.87999999999</v>
      </c>
      <c r="BI209" s="8">
        <f>BH209/$H$3</f>
        <v>1805.7599999999998</v>
      </c>
      <c r="BK209" s="44">
        <f t="shared" si="620"/>
        <v>342</v>
      </c>
      <c r="BL209" s="201">
        <f t="shared" si="621"/>
        <v>11</v>
      </c>
      <c r="BM209" s="8">
        <f t="shared" si="622"/>
        <v>68618.87999999999</v>
      </c>
      <c r="BN209" s="8">
        <f>BM209/$H$3</f>
        <v>1805.7599999999998</v>
      </c>
      <c r="BP209" s="44">
        <f t="shared" si="624"/>
        <v>342</v>
      </c>
      <c r="BQ209" s="201">
        <f t="shared" si="625"/>
        <v>11</v>
      </c>
      <c r="BR209" s="8">
        <f t="shared" si="626"/>
        <v>68618.87999999999</v>
      </c>
      <c r="BS209" s="8">
        <f>BR209/$H$3</f>
        <v>1805.7599999999998</v>
      </c>
      <c r="BU209" s="44">
        <f t="shared" si="628"/>
        <v>342</v>
      </c>
      <c r="BV209" s="201">
        <f t="shared" si="629"/>
        <v>11</v>
      </c>
      <c r="BW209" s="8">
        <f t="shared" si="630"/>
        <v>68618.87999999999</v>
      </c>
      <c r="BX209" s="8">
        <f>BW209/$H$3</f>
        <v>1805.7599999999998</v>
      </c>
      <c r="BZ209" s="44">
        <f t="shared" si="632"/>
        <v>342</v>
      </c>
      <c r="CA209" s="201">
        <f t="shared" si="633"/>
        <v>11</v>
      </c>
      <c r="CB209" s="8">
        <f t="shared" si="634"/>
        <v>68618.87999999999</v>
      </c>
      <c r="CC209" s="8">
        <f>CB209/$H$3</f>
        <v>1805.7599999999998</v>
      </c>
      <c r="CE209" s="44">
        <f t="shared" si="636"/>
        <v>342</v>
      </c>
      <c r="CF209" s="201">
        <f t="shared" si="637"/>
        <v>11</v>
      </c>
      <c r="CG209" s="8">
        <f t="shared" si="638"/>
        <v>68618.87999999999</v>
      </c>
      <c r="CH209" s="8">
        <f>CG209/$H$3</f>
        <v>1805.7599999999998</v>
      </c>
      <c r="CJ209" s="44">
        <f t="shared" si="640"/>
        <v>342</v>
      </c>
      <c r="CK209" s="201">
        <f t="shared" si="641"/>
        <v>11</v>
      </c>
      <c r="CL209" s="8">
        <f t="shared" si="642"/>
        <v>68618.87999999999</v>
      </c>
      <c r="CM209" s="8">
        <f>CL209/$H$3</f>
        <v>1805.7599999999998</v>
      </c>
      <c r="CO209" s="44">
        <f t="shared" si="644"/>
        <v>342</v>
      </c>
      <c r="CP209" s="201">
        <f t="shared" si="645"/>
        <v>11</v>
      </c>
      <c r="CQ209" s="8">
        <f t="shared" si="646"/>
        <v>68618.87999999999</v>
      </c>
      <c r="CR209" s="8">
        <f>CQ209/$H$3</f>
        <v>1805.7599999999998</v>
      </c>
      <c r="CT209" s="44">
        <f t="shared" si="648"/>
        <v>342</v>
      </c>
      <c r="CU209" s="201">
        <f t="shared" si="649"/>
        <v>11</v>
      </c>
      <c r="CV209" s="8">
        <f t="shared" si="650"/>
        <v>68618.87999999999</v>
      </c>
      <c r="CW209" s="8">
        <f>CV209/$H$3</f>
        <v>1805.7599999999998</v>
      </c>
      <c r="CY209" s="44">
        <f t="shared" si="652"/>
        <v>342</v>
      </c>
      <c r="CZ209" s="201">
        <f t="shared" si="653"/>
        <v>11</v>
      </c>
      <c r="DA209" s="8">
        <f t="shared" si="654"/>
        <v>68618.87999999999</v>
      </c>
      <c r="DB209" s="8">
        <f>DA209/$H$3</f>
        <v>1805.7599999999998</v>
      </c>
      <c r="DD209" s="44">
        <f t="shared" si="656"/>
        <v>342</v>
      </c>
      <c r="DE209" s="201">
        <f t="shared" si="657"/>
        <v>11</v>
      </c>
      <c r="DF209" s="8">
        <f t="shared" si="658"/>
        <v>68618.87999999999</v>
      </c>
      <c r="DG209" s="8">
        <f>DF209/$H$3</f>
        <v>1805.7599999999998</v>
      </c>
      <c r="DI209" s="44">
        <f t="shared" si="660"/>
        <v>342</v>
      </c>
      <c r="DJ209" s="201">
        <f t="shared" si="661"/>
        <v>11</v>
      </c>
      <c r="DK209" s="8">
        <f t="shared" si="662"/>
        <v>68618.87999999999</v>
      </c>
      <c r="DL209" s="8">
        <f>DK209/$H$3</f>
        <v>1805.7599999999998</v>
      </c>
      <c r="DN209" s="44">
        <f t="shared" si="664"/>
        <v>342</v>
      </c>
      <c r="DO209" s="201">
        <f t="shared" si="665"/>
        <v>11</v>
      </c>
      <c r="DP209" s="8">
        <f t="shared" si="666"/>
        <v>68618.87999999999</v>
      </c>
      <c r="DQ209" s="8">
        <f>DP209/$H$3</f>
        <v>1805.7599999999998</v>
      </c>
      <c r="DS209" s="51">
        <f t="shared" si="577"/>
        <v>1509615.3599999992</v>
      </c>
      <c r="DT209" s="50">
        <f t="shared" ref="DT209:DT224" si="668">+DS209/$H$3</f>
        <v>39726.719999999979</v>
      </c>
      <c r="DU209" s="51">
        <v>0</v>
      </c>
      <c r="DV209" s="50">
        <f t="shared" si="579"/>
        <v>0</v>
      </c>
      <c r="DW209" s="51">
        <f t="shared" si="580"/>
        <v>1509615.3599999992</v>
      </c>
      <c r="DX209" s="53">
        <f t="shared" si="580"/>
        <v>39726.719999999979</v>
      </c>
      <c r="DY209" s="307" t="str">
        <f t="shared" si="576"/>
        <v>Area 3 - Mahele</v>
      </c>
    </row>
    <row r="210" spans="1:129" ht="18" customHeight="1" x14ac:dyDescent="0.3">
      <c r="B210" s="304" t="s">
        <v>441</v>
      </c>
      <c r="C210" s="305" t="s">
        <v>447</v>
      </c>
      <c r="D210" s="262">
        <f t="shared" si="581"/>
        <v>18.239999999999998</v>
      </c>
      <c r="E210" s="263">
        <v>0.48</v>
      </c>
      <c r="F210" s="263"/>
      <c r="G210" s="263" t="s">
        <v>31</v>
      </c>
      <c r="H210" s="58"/>
      <c r="I210" s="267" t="s">
        <v>58</v>
      </c>
      <c r="J210" s="265">
        <v>1</v>
      </c>
      <c r="K210" s="264"/>
      <c r="L210" s="57"/>
      <c r="M210" s="49">
        <f>(79*2+10)*3</f>
        <v>504</v>
      </c>
      <c r="N210" s="214">
        <v>11</v>
      </c>
      <c r="O210" s="8">
        <f t="shared" si="582"/>
        <v>101122.56</v>
      </c>
      <c r="P210" s="8">
        <f t="shared" ref="P210:P225" si="669">O210/$H$3</f>
        <v>2661.12</v>
      </c>
      <c r="R210" s="44">
        <f t="shared" si="584"/>
        <v>504</v>
      </c>
      <c r="S210" s="201">
        <f t="shared" si="585"/>
        <v>11</v>
      </c>
      <c r="T210" s="8">
        <f t="shared" si="586"/>
        <v>101122.56</v>
      </c>
      <c r="U210" s="8">
        <f t="shared" ref="U210:U225" si="670">T210/$H$3</f>
        <v>2661.12</v>
      </c>
      <c r="W210" s="44">
        <f t="shared" si="588"/>
        <v>504</v>
      </c>
      <c r="X210" s="201">
        <f t="shared" si="589"/>
        <v>11</v>
      </c>
      <c r="Y210" s="8">
        <f t="shared" si="590"/>
        <v>101122.56</v>
      </c>
      <c r="Z210" s="8">
        <f t="shared" ref="Z210:Z225" si="671">Y210/$H$3</f>
        <v>2661.12</v>
      </c>
      <c r="AB210" s="44">
        <f t="shared" si="592"/>
        <v>504</v>
      </c>
      <c r="AC210" s="201">
        <f t="shared" si="593"/>
        <v>11</v>
      </c>
      <c r="AD210" s="8">
        <f t="shared" si="594"/>
        <v>101122.56</v>
      </c>
      <c r="AE210" s="8">
        <f t="shared" ref="AE210:AE225" si="672">AD210/$H$3</f>
        <v>2661.12</v>
      </c>
      <c r="AG210" s="44">
        <f t="shared" si="596"/>
        <v>504</v>
      </c>
      <c r="AH210" s="201">
        <f t="shared" si="597"/>
        <v>11</v>
      </c>
      <c r="AI210" s="8">
        <f t="shared" si="598"/>
        <v>101122.56</v>
      </c>
      <c r="AJ210" s="8">
        <f t="shared" ref="AJ210:AJ225" si="673">AI210/$H$3</f>
        <v>2661.12</v>
      </c>
      <c r="AL210" s="44">
        <f t="shared" si="600"/>
        <v>504</v>
      </c>
      <c r="AM210" s="201">
        <f t="shared" si="601"/>
        <v>11</v>
      </c>
      <c r="AN210" s="8">
        <f t="shared" si="602"/>
        <v>101122.56</v>
      </c>
      <c r="AO210" s="8">
        <f t="shared" ref="AO210:AO225" si="674">AN210/$H$3</f>
        <v>2661.12</v>
      </c>
      <c r="AQ210" s="44">
        <f t="shared" si="604"/>
        <v>504</v>
      </c>
      <c r="AR210" s="201">
        <f t="shared" si="605"/>
        <v>11</v>
      </c>
      <c r="AS210" s="8">
        <f t="shared" si="606"/>
        <v>101122.56</v>
      </c>
      <c r="AT210" s="8">
        <f t="shared" ref="AT210:AT225" si="675">AS210/$H$3</f>
        <v>2661.12</v>
      </c>
      <c r="AV210" s="44">
        <f t="shared" si="608"/>
        <v>504</v>
      </c>
      <c r="AW210" s="201">
        <f t="shared" si="609"/>
        <v>11</v>
      </c>
      <c r="AX210" s="8">
        <f t="shared" si="610"/>
        <v>101122.56</v>
      </c>
      <c r="AY210" s="8">
        <f t="shared" ref="AY210:AY225" si="676">AX210/$H$3</f>
        <v>2661.12</v>
      </c>
      <c r="BA210" s="44">
        <f t="shared" si="612"/>
        <v>504</v>
      </c>
      <c r="BB210" s="201">
        <f t="shared" si="613"/>
        <v>11</v>
      </c>
      <c r="BC210" s="8">
        <f t="shared" si="614"/>
        <v>101122.56</v>
      </c>
      <c r="BD210" s="8">
        <f t="shared" ref="BD210:BD225" si="677">BC210/$H$3</f>
        <v>2661.12</v>
      </c>
      <c r="BF210" s="44">
        <f t="shared" si="616"/>
        <v>504</v>
      </c>
      <c r="BG210" s="201">
        <f t="shared" si="617"/>
        <v>11</v>
      </c>
      <c r="BH210" s="8">
        <f t="shared" si="618"/>
        <v>101122.56</v>
      </c>
      <c r="BI210" s="8">
        <f t="shared" ref="BI210:BI225" si="678">BH210/$H$3</f>
        <v>2661.12</v>
      </c>
      <c r="BK210" s="44">
        <f t="shared" si="620"/>
        <v>504</v>
      </c>
      <c r="BL210" s="201">
        <f t="shared" si="621"/>
        <v>11</v>
      </c>
      <c r="BM210" s="8">
        <f t="shared" si="622"/>
        <v>101122.56</v>
      </c>
      <c r="BN210" s="8">
        <f t="shared" ref="BN210:BN225" si="679">BM210/$H$3</f>
        <v>2661.12</v>
      </c>
      <c r="BP210" s="44">
        <f t="shared" si="624"/>
        <v>504</v>
      </c>
      <c r="BQ210" s="201">
        <f t="shared" si="625"/>
        <v>11</v>
      </c>
      <c r="BR210" s="8">
        <f t="shared" si="626"/>
        <v>101122.56</v>
      </c>
      <c r="BS210" s="8">
        <f t="shared" ref="BS210:BS225" si="680">BR210/$H$3</f>
        <v>2661.12</v>
      </c>
      <c r="BU210" s="44">
        <f t="shared" si="628"/>
        <v>504</v>
      </c>
      <c r="BV210" s="201">
        <f t="shared" si="629"/>
        <v>11</v>
      </c>
      <c r="BW210" s="8">
        <f t="shared" si="630"/>
        <v>101122.56</v>
      </c>
      <c r="BX210" s="8">
        <f t="shared" ref="BX210:BX225" si="681">BW210/$H$3</f>
        <v>2661.12</v>
      </c>
      <c r="BZ210" s="44">
        <f t="shared" si="632"/>
        <v>504</v>
      </c>
      <c r="CA210" s="201">
        <f t="shared" si="633"/>
        <v>11</v>
      </c>
      <c r="CB210" s="8">
        <f t="shared" si="634"/>
        <v>101122.56</v>
      </c>
      <c r="CC210" s="8">
        <f t="shared" ref="CC210:CC225" si="682">CB210/$H$3</f>
        <v>2661.12</v>
      </c>
      <c r="CE210" s="44">
        <f t="shared" si="636"/>
        <v>504</v>
      </c>
      <c r="CF210" s="201">
        <f t="shared" si="637"/>
        <v>11</v>
      </c>
      <c r="CG210" s="8">
        <f t="shared" si="638"/>
        <v>101122.56</v>
      </c>
      <c r="CH210" s="8">
        <f t="shared" ref="CH210:CH225" si="683">CG210/$H$3</f>
        <v>2661.12</v>
      </c>
      <c r="CJ210" s="44">
        <f t="shared" si="640"/>
        <v>504</v>
      </c>
      <c r="CK210" s="201">
        <f t="shared" si="641"/>
        <v>11</v>
      </c>
      <c r="CL210" s="8">
        <f t="shared" si="642"/>
        <v>101122.56</v>
      </c>
      <c r="CM210" s="8">
        <f t="shared" ref="CM210:CM225" si="684">CL210/$H$3</f>
        <v>2661.12</v>
      </c>
      <c r="CO210" s="44">
        <f t="shared" si="644"/>
        <v>504</v>
      </c>
      <c r="CP210" s="201">
        <f t="shared" si="645"/>
        <v>11</v>
      </c>
      <c r="CQ210" s="8">
        <f t="shared" si="646"/>
        <v>101122.56</v>
      </c>
      <c r="CR210" s="8">
        <f t="shared" ref="CR210:CR225" si="685">CQ210/$H$3</f>
        <v>2661.12</v>
      </c>
      <c r="CT210" s="44">
        <f t="shared" si="648"/>
        <v>504</v>
      </c>
      <c r="CU210" s="201">
        <f t="shared" si="649"/>
        <v>11</v>
      </c>
      <c r="CV210" s="8">
        <f t="shared" si="650"/>
        <v>101122.56</v>
      </c>
      <c r="CW210" s="8">
        <f t="shared" ref="CW210:CW225" si="686">CV210/$H$3</f>
        <v>2661.12</v>
      </c>
      <c r="CY210" s="44">
        <f t="shared" si="652"/>
        <v>504</v>
      </c>
      <c r="CZ210" s="201">
        <f t="shared" si="653"/>
        <v>11</v>
      </c>
      <c r="DA210" s="8">
        <f t="shared" si="654"/>
        <v>101122.56</v>
      </c>
      <c r="DB210" s="8">
        <f t="shared" ref="DB210:DB225" si="687">DA210/$H$3</f>
        <v>2661.12</v>
      </c>
      <c r="DD210" s="44">
        <f t="shared" si="656"/>
        <v>504</v>
      </c>
      <c r="DE210" s="201">
        <f t="shared" si="657"/>
        <v>11</v>
      </c>
      <c r="DF210" s="8">
        <f t="shared" si="658"/>
        <v>101122.56</v>
      </c>
      <c r="DG210" s="8">
        <f t="shared" ref="DG210:DG225" si="688">DF210/$H$3</f>
        <v>2661.12</v>
      </c>
      <c r="DI210" s="44">
        <f t="shared" si="660"/>
        <v>504</v>
      </c>
      <c r="DJ210" s="201">
        <f t="shared" si="661"/>
        <v>11</v>
      </c>
      <c r="DK210" s="8">
        <f t="shared" si="662"/>
        <v>101122.56</v>
      </c>
      <c r="DL210" s="8">
        <f t="shared" ref="DL210:DL225" si="689">DK210/$H$3</f>
        <v>2661.12</v>
      </c>
      <c r="DN210" s="44">
        <f t="shared" si="664"/>
        <v>504</v>
      </c>
      <c r="DO210" s="201">
        <f t="shared" si="665"/>
        <v>11</v>
      </c>
      <c r="DP210" s="8">
        <f t="shared" si="666"/>
        <v>101122.56</v>
      </c>
      <c r="DQ210" s="8">
        <f t="shared" ref="DQ210:DQ225" si="690">DP210/$H$3</f>
        <v>2661.12</v>
      </c>
      <c r="DS210" s="51">
        <f t="shared" si="577"/>
        <v>2224696.3200000008</v>
      </c>
      <c r="DT210" s="50">
        <f t="shared" si="668"/>
        <v>58544.640000000021</v>
      </c>
      <c r="DU210" s="51">
        <v>0</v>
      </c>
      <c r="DV210" s="50">
        <f t="shared" si="579"/>
        <v>0</v>
      </c>
      <c r="DW210" s="51">
        <f t="shared" si="580"/>
        <v>2224696.3200000008</v>
      </c>
      <c r="DX210" s="53">
        <f t="shared" si="580"/>
        <v>58544.640000000021</v>
      </c>
      <c r="DY210" s="307" t="str">
        <f t="shared" si="576"/>
        <v>Area 4 - Chicutso</v>
      </c>
    </row>
    <row r="211" spans="1:129" ht="18" customHeight="1" x14ac:dyDescent="0.3">
      <c r="B211" s="304" t="s">
        <v>442</v>
      </c>
      <c r="C211" s="305" t="s">
        <v>448</v>
      </c>
      <c r="D211" s="262">
        <f t="shared" si="581"/>
        <v>18.239999999999998</v>
      </c>
      <c r="E211" s="263">
        <v>0.48</v>
      </c>
      <c r="F211" s="263"/>
      <c r="G211" s="263" t="s">
        <v>31</v>
      </c>
      <c r="H211" s="270"/>
      <c r="I211" s="267" t="s">
        <v>58</v>
      </c>
      <c r="J211" s="265">
        <v>1</v>
      </c>
      <c r="K211" s="264"/>
      <c r="L211" s="271"/>
      <c r="M211" s="49">
        <f>(40*2+10)*3</f>
        <v>270</v>
      </c>
      <c r="N211" s="214">
        <v>11</v>
      </c>
      <c r="O211" s="8">
        <f t="shared" si="582"/>
        <v>54172.799999999988</v>
      </c>
      <c r="P211" s="8">
        <f t="shared" si="669"/>
        <v>1425.5999999999997</v>
      </c>
      <c r="R211" s="44">
        <f t="shared" si="584"/>
        <v>270</v>
      </c>
      <c r="S211" s="201">
        <f t="shared" si="585"/>
        <v>11</v>
      </c>
      <c r="T211" s="8">
        <f t="shared" si="586"/>
        <v>54172.799999999988</v>
      </c>
      <c r="U211" s="8">
        <f t="shared" si="670"/>
        <v>1425.5999999999997</v>
      </c>
      <c r="W211" s="44">
        <f t="shared" si="588"/>
        <v>270</v>
      </c>
      <c r="X211" s="201">
        <f t="shared" si="589"/>
        <v>11</v>
      </c>
      <c r="Y211" s="8">
        <f t="shared" si="590"/>
        <v>54172.799999999988</v>
      </c>
      <c r="Z211" s="8">
        <f t="shared" si="671"/>
        <v>1425.5999999999997</v>
      </c>
      <c r="AB211" s="44">
        <f t="shared" si="592"/>
        <v>270</v>
      </c>
      <c r="AC211" s="201">
        <f t="shared" si="593"/>
        <v>11</v>
      </c>
      <c r="AD211" s="8">
        <f t="shared" si="594"/>
        <v>54172.799999999988</v>
      </c>
      <c r="AE211" s="8">
        <f t="shared" si="672"/>
        <v>1425.5999999999997</v>
      </c>
      <c r="AG211" s="44">
        <f t="shared" si="596"/>
        <v>270</v>
      </c>
      <c r="AH211" s="201">
        <f t="shared" si="597"/>
        <v>11</v>
      </c>
      <c r="AI211" s="8">
        <f t="shared" si="598"/>
        <v>54172.799999999988</v>
      </c>
      <c r="AJ211" s="8">
        <f t="shared" si="673"/>
        <v>1425.5999999999997</v>
      </c>
      <c r="AL211" s="44">
        <f t="shared" si="600"/>
        <v>270</v>
      </c>
      <c r="AM211" s="201">
        <f t="shared" si="601"/>
        <v>11</v>
      </c>
      <c r="AN211" s="8">
        <f t="shared" si="602"/>
        <v>54172.799999999988</v>
      </c>
      <c r="AO211" s="8">
        <f t="shared" si="674"/>
        <v>1425.5999999999997</v>
      </c>
      <c r="AQ211" s="44">
        <f t="shared" si="604"/>
        <v>270</v>
      </c>
      <c r="AR211" s="201">
        <f t="shared" si="605"/>
        <v>11</v>
      </c>
      <c r="AS211" s="8">
        <f t="shared" si="606"/>
        <v>54172.799999999988</v>
      </c>
      <c r="AT211" s="8">
        <f t="shared" si="675"/>
        <v>1425.5999999999997</v>
      </c>
      <c r="AV211" s="44">
        <f t="shared" si="608"/>
        <v>270</v>
      </c>
      <c r="AW211" s="201">
        <f t="shared" si="609"/>
        <v>11</v>
      </c>
      <c r="AX211" s="8">
        <f t="shared" si="610"/>
        <v>54172.799999999988</v>
      </c>
      <c r="AY211" s="8">
        <f t="shared" si="676"/>
        <v>1425.5999999999997</v>
      </c>
      <c r="BA211" s="44">
        <f t="shared" si="612"/>
        <v>270</v>
      </c>
      <c r="BB211" s="201">
        <f t="shared" si="613"/>
        <v>11</v>
      </c>
      <c r="BC211" s="8">
        <f t="shared" si="614"/>
        <v>54172.799999999988</v>
      </c>
      <c r="BD211" s="8">
        <f t="shared" si="677"/>
        <v>1425.5999999999997</v>
      </c>
      <c r="BF211" s="44">
        <f t="shared" si="616"/>
        <v>270</v>
      </c>
      <c r="BG211" s="201">
        <f t="shared" si="617"/>
        <v>11</v>
      </c>
      <c r="BH211" s="8">
        <f t="shared" si="618"/>
        <v>54172.799999999988</v>
      </c>
      <c r="BI211" s="8">
        <f t="shared" si="678"/>
        <v>1425.5999999999997</v>
      </c>
      <c r="BK211" s="44">
        <f t="shared" si="620"/>
        <v>270</v>
      </c>
      <c r="BL211" s="201">
        <f t="shared" si="621"/>
        <v>11</v>
      </c>
      <c r="BM211" s="8">
        <f t="shared" si="622"/>
        <v>54172.799999999988</v>
      </c>
      <c r="BN211" s="8">
        <f t="shared" si="679"/>
        <v>1425.5999999999997</v>
      </c>
      <c r="BP211" s="44">
        <f t="shared" si="624"/>
        <v>270</v>
      </c>
      <c r="BQ211" s="201">
        <f t="shared" si="625"/>
        <v>11</v>
      </c>
      <c r="BR211" s="8">
        <f t="shared" si="626"/>
        <v>54172.799999999988</v>
      </c>
      <c r="BS211" s="8">
        <f t="shared" si="680"/>
        <v>1425.5999999999997</v>
      </c>
      <c r="BU211" s="44">
        <f t="shared" si="628"/>
        <v>270</v>
      </c>
      <c r="BV211" s="201">
        <f t="shared" si="629"/>
        <v>11</v>
      </c>
      <c r="BW211" s="8">
        <f t="shared" si="630"/>
        <v>54172.799999999988</v>
      </c>
      <c r="BX211" s="8">
        <f t="shared" si="681"/>
        <v>1425.5999999999997</v>
      </c>
      <c r="BZ211" s="44">
        <f t="shared" si="632"/>
        <v>270</v>
      </c>
      <c r="CA211" s="201">
        <f t="shared" si="633"/>
        <v>11</v>
      </c>
      <c r="CB211" s="8">
        <f t="shared" si="634"/>
        <v>54172.799999999988</v>
      </c>
      <c r="CC211" s="8">
        <f t="shared" si="682"/>
        <v>1425.5999999999997</v>
      </c>
      <c r="CE211" s="44">
        <f t="shared" si="636"/>
        <v>270</v>
      </c>
      <c r="CF211" s="201">
        <f t="shared" si="637"/>
        <v>11</v>
      </c>
      <c r="CG211" s="8">
        <f t="shared" si="638"/>
        <v>54172.799999999988</v>
      </c>
      <c r="CH211" s="8">
        <f t="shared" si="683"/>
        <v>1425.5999999999997</v>
      </c>
      <c r="CJ211" s="44">
        <f t="shared" si="640"/>
        <v>270</v>
      </c>
      <c r="CK211" s="201">
        <f t="shared" si="641"/>
        <v>11</v>
      </c>
      <c r="CL211" s="8">
        <f t="shared" si="642"/>
        <v>54172.799999999988</v>
      </c>
      <c r="CM211" s="8">
        <f t="shared" si="684"/>
        <v>1425.5999999999997</v>
      </c>
      <c r="CO211" s="44">
        <f t="shared" si="644"/>
        <v>270</v>
      </c>
      <c r="CP211" s="201">
        <f t="shared" si="645"/>
        <v>11</v>
      </c>
      <c r="CQ211" s="8">
        <f t="shared" si="646"/>
        <v>54172.799999999988</v>
      </c>
      <c r="CR211" s="8">
        <f t="shared" si="685"/>
        <v>1425.5999999999997</v>
      </c>
      <c r="CT211" s="44">
        <f t="shared" si="648"/>
        <v>270</v>
      </c>
      <c r="CU211" s="201">
        <f t="shared" si="649"/>
        <v>11</v>
      </c>
      <c r="CV211" s="8">
        <f t="shared" si="650"/>
        <v>54172.799999999988</v>
      </c>
      <c r="CW211" s="8">
        <f t="shared" si="686"/>
        <v>1425.5999999999997</v>
      </c>
      <c r="CY211" s="44">
        <f t="shared" si="652"/>
        <v>270</v>
      </c>
      <c r="CZ211" s="201">
        <f t="shared" si="653"/>
        <v>11</v>
      </c>
      <c r="DA211" s="8">
        <f t="shared" si="654"/>
        <v>54172.799999999988</v>
      </c>
      <c r="DB211" s="8">
        <f t="shared" si="687"/>
        <v>1425.5999999999997</v>
      </c>
      <c r="DD211" s="44">
        <f t="shared" si="656"/>
        <v>270</v>
      </c>
      <c r="DE211" s="201">
        <f t="shared" si="657"/>
        <v>11</v>
      </c>
      <c r="DF211" s="8">
        <f t="shared" si="658"/>
        <v>54172.799999999988</v>
      </c>
      <c r="DG211" s="8">
        <f t="shared" si="688"/>
        <v>1425.5999999999997</v>
      </c>
      <c r="DI211" s="44">
        <f t="shared" si="660"/>
        <v>270</v>
      </c>
      <c r="DJ211" s="201">
        <f t="shared" si="661"/>
        <v>11</v>
      </c>
      <c r="DK211" s="8">
        <f t="shared" si="662"/>
        <v>54172.799999999988</v>
      </c>
      <c r="DL211" s="8">
        <f t="shared" si="689"/>
        <v>1425.5999999999997</v>
      </c>
      <c r="DN211" s="44">
        <f t="shared" si="664"/>
        <v>270</v>
      </c>
      <c r="DO211" s="201">
        <f t="shared" si="665"/>
        <v>11</v>
      </c>
      <c r="DP211" s="8">
        <f t="shared" si="666"/>
        <v>54172.799999999988</v>
      </c>
      <c r="DQ211" s="8">
        <f t="shared" si="690"/>
        <v>1425.5999999999997</v>
      </c>
      <c r="DS211" s="51">
        <f t="shared" si="577"/>
        <v>1191801.6000000003</v>
      </c>
      <c r="DT211" s="50">
        <f t="shared" si="668"/>
        <v>31363.200000000008</v>
      </c>
      <c r="DU211" s="51">
        <v>0</v>
      </c>
      <c r="DV211" s="50">
        <f t="shared" si="579"/>
        <v>0</v>
      </c>
      <c r="DW211" s="51">
        <f t="shared" si="580"/>
        <v>1191801.6000000003</v>
      </c>
      <c r="DX211" s="53">
        <f t="shared" si="580"/>
        <v>31363.200000000008</v>
      </c>
      <c r="DY211" s="307" t="str">
        <f t="shared" si="576"/>
        <v>Area 5 - Panjane</v>
      </c>
    </row>
    <row r="212" spans="1:129" ht="18" customHeight="1" x14ac:dyDescent="0.3">
      <c r="A212" s="6"/>
      <c r="B212" s="304" t="s">
        <v>443</v>
      </c>
      <c r="C212" s="305" t="s">
        <v>449</v>
      </c>
      <c r="D212" s="262">
        <f t="shared" si="581"/>
        <v>18.239999999999998</v>
      </c>
      <c r="E212" s="263">
        <v>0.48</v>
      </c>
      <c r="F212" s="263"/>
      <c r="G212" s="263" t="s">
        <v>31</v>
      </c>
      <c r="H212" s="58"/>
      <c r="I212" s="267" t="s">
        <v>58</v>
      </c>
      <c r="J212" s="265">
        <v>1</v>
      </c>
      <c r="K212" s="264"/>
      <c r="L212" s="57"/>
      <c r="M212" s="49">
        <f>(37*2+10)*3</f>
        <v>252</v>
      </c>
      <c r="N212" s="214">
        <v>11</v>
      </c>
      <c r="O212" s="8">
        <f>$D212*M212*N212</f>
        <v>50561.279999999999</v>
      </c>
      <c r="P212" s="8">
        <f t="shared" si="669"/>
        <v>1330.56</v>
      </c>
      <c r="R212" s="44">
        <f t="shared" si="584"/>
        <v>252</v>
      </c>
      <c r="S212" s="201">
        <f t="shared" si="585"/>
        <v>11</v>
      </c>
      <c r="T212" s="8">
        <f t="shared" si="586"/>
        <v>50561.279999999999</v>
      </c>
      <c r="U212" s="8">
        <f t="shared" si="670"/>
        <v>1330.56</v>
      </c>
      <c r="W212" s="44">
        <f t="shared" si="588"/>
        <v>252</v>
      </c>
      <c r="X212" s="201">
        <f t="shared" si="589"/>
        <v>11</v>
      </c>
      <c r="Y212" s="8">
        <f t="shared" si="590"/>
        <v>50561.279999999999</v>
      </c>
      <c r="Z212" s="8">
        <f t="shared" si="671"/>
        <v>1330.56</v>
      </c>
      <c r="AB212" s="44">
        <f t="shared" si="592"/>
        <v>252</v>
      </c>
      <c r="AC212" s="201">
        <f t="shared" si="593"/>
        <v>11</v>
      </c>
      <c r="AD212" s="8">
        <f t="shared" si="594"/>
        <v>50561.279999999999</v>
      </c>
      <c r="AE212" s="8">
        <f t="shared" si="672"/>
        <v>1330.56</v>
      </c>
      <c r="AG212" s="44">
        <f t="shared" si="596"/>
        <v>252</v>
      </c>
      <c r="AH212" s="201">
        <f t="shared" si="597"/>
        <v>11</v>
      </c>
      <c r="AI212" s="8">
        <f t="shared" si="598"/>
        <v>50561.279999999999</v>
      </c>
      <c r="AJ212" s="8">
        <f t="shared" si="673"/>
        <v>1330.56</v>
      </c>
      <c r="AL212" s="44">
        <f t="shared" si="600"/>
        <v>252</v>
      </c>
      <c r="AM212" s="201">
        <f t="shared" si="601"/>
        <v>11</v>
      </c>
      <c r="AN212" s="8">
        <f t="shared" si="602"/>
        <v>50561.279999999999</v>
      </c>
      <c r="AO212" s="8">
        <f t="shared" si="674"/>
        <v>1330.56</v>
      </c>
      <c r="AQ212" s="44">
        <f t="shared" si="604"/>
        <v>252</v>
      </c>
      <c r="AR212" s="201">
        <f t="shared" si="605"/>
        <v>11</v>
      </c>
      <c r="AS212" s="8">
        <f t="shared" si="606"/>
        <v>50561.279999999999</v>
      </c>
      <c r="AT212" s="8">
        <f t="shared" si="675"/>
        <v>1330.56</v>
      </c>
      <c r="AV212" s="44">
        <f t="shared" si="608"/>
        <v>252</v>
      </c>
      <c r="AW212" s="201">
        <f t="shared" si="609"/>
        <v>11</v>
      </c>
      <c r="AX212" s="8">
        <f t="shared" si="610"/>
        <v>50561.279999999999</v>
      </c>
      <c r="AY212" s="8">
        <f t="shared" si="676"/>
        <v>1330.56</v>
      </c>
      <c r="BA212" s="44">
        <f t="shared" si="612"/>
        <v>252</v>
      </c>
      <c r="BB212" s="201">
        <f t="shared" si="613"/>
        <v>11</v>
      </c>
      <c r="BC212" s="8">
        <f t="shared" si="614"/>
        <v>50561.279999999999</v>
      </c>
      <c r="BD212" s="8">
        <f t="shared" si="677"/>
        <v>1330.56</v>
      </c>
      <c r="BF212" s="44">
        <f t="shared" si="616"/>
        <v>252</v>
      </c>
      <c r="BG212" s="201">
        <f t="shared" si="617"/>
        <v>11</v>
      </c>
      <c r="BH212" s="8">
        <f t="shared" si="618"/>
        <v>50561.279999999999</v>
      </c>
      <c r="BI212" s="8">
        <f t="shared" si="678"/>
        <v>1330.56</v>
      </c>
      <c r="BK212" s="44">
        <f t="shared" si="620"/>
        <v>252</v>
      </c>
      <c r="BL212" s="201">
        <f t="shared" si="621"/>
        <v>11</v>
      </c>
      <c r="BM212" s="8">
        <f t="shared" si="622"/>
        <v>50561.279999999999</v>
      </c>
      <c r="BN212" s="8">
        <f t="shared" si="679"/>
        <v>1330.56</v>
      </c>
      <c r="BP212" s="44">
        <f t="shared" si="624"/>
        <v>252</v>
      </c>
      <c r="BQ212" s="201">
        <f t="shared" si="625"/>
        <v>11</v>
      </c>
      <c r="BR212" s="8">
        <f t="shared" si="626"/>
        <v>50561.279999999999</v>
      </c>
      <c r="BS212" s="8">
        <f t="shared" si="680"/>
        <v>1330.56</v>
      </c>
      <c r="BU212" s="44">
        <f t="shared" si="628"/>
        <v>252</v>
      </c>
      <c r="BV212" s="201">
        <f t="shared" si="629"/>
        <v>11</v>
      </c>
      <c r="BW212" s="8">
        <f t="shared" si="630"/>
        <v>50561.279999999999</v>
      </c>
      <c r="BX212" s="8">
        <f t="shared" si="681"/>
        <v>1330.56</v>
      </c>
      <c r="BZ212" s="44">
        <f t="shared" si="632"/>
        <v>252</v>
      </c>
      <c r="CA212" s="201">
        <f t="shared" si="633"/>
        <v>11</v>
      </c>
      <c r="CB212" s="8">
        <f t="shared" si="634"/>
        <v>50561.279999999999</v>
      </c>
      <c r="CC212" s="8">
        <f t="shared" si="682"/>
        <v>1330.56</v>
      </c>
      <c r="CE212" s="44">
        <f t="shared" si="636"/>
        <v>252</v>
      </c>
      <c r="CF212" s="201">
        <f t="shared" si="637"/>
        <v>11</v>
      </c>
      <c r="CG212" s="8">
        <f t="shared" si="638"/>
        <v>50561.279999999999</v>
      </c>
      <c r="CH212" s="8">
        <f t="shared" si="683"/>
        <v>1330.56</v>
      </c>
      <c r="CJ212" s="44">
        <f t="shared" si="640"/>
        <v>252</v>
      </c>
      <c r="CK212" s="201">
        <f t="shared" si="641"/>
        <v>11</v>
      </c>
      <c r="CL212" s="8">
        <f t="shared" si="642"/>
        <v>50561.279999999999</v>
      </c>
      <c r="CM212" s="8">
        <f t="shared" si="684"/>
        <v>1330.56</v>
      </c>
      <c r="CO212" s="44">
        <f t="shared" si="644"/>
        <v>252</v>
      </c>
      <c r="CP212" s="201">
        <f t="shared" si="645"/>
        <v>11</v>
      </c>
      <c r="CQ212" s="8">
        <f t="shared" si="646"/>
        <v>50561.279999999999</v>
      </c>
      <c r="CR212" s="8">
        <f t="shared" si="685"/>
        <v>1330.56</v>
      </c>
      <c r="CT212" s="44">
        <f t="shared" si="648"/>
        <v>252</v>
      </c>
      <c r="CU212" s="201">
        <f t="shared" si="649"/>
        <v>11</v>
      </c>
      <c r="CV212" s="8">
        <f t="shared" si="650"/>
        <v>50561.279999999999</v>
      </c>
      <c r="CW212" s="8">
        <f t="shared" si="686"/>
        <v>1330.56</v>
      </c>
      <c r="CY212" s="44">
        <f t="shared" si="652"/>
        <v>252</v>
      </c>
      <c r="CZ212" s="201">
        <f t="shared" si="653"/>
        <v>11</v>
      </c>
      <c r="DA212" s="8">
        <f t="shared" si="654"/>
        <v>50561.279999999999</v>
      </c>
      <c r="DB212" s="8">
        <f t="shared" si="687"/>
        <v>1330.56</v>
      </c>
      <c r="DD212" s="44">
        <f t="shared" si="656"/>
        <v>252</v>
      </c>
      <c r="DE212" s="201">
        <f t="shared" si="657"/>
        <v>11</v>
      </c>
      <c r="DF212" s="8">
        <f t="shared" si="658"/>
        <v>50561.279999999999</v>
      </c>
      <c r="DG212" s="8">
        <f t="shared" si="688"/>
        <v>1330.56</v>
      </c>
      <c r="DI212" s="44">
        <f t="shared" si="660"/>
        <v>252</v>
      </c>
      <c r="DJ212" s="201">
        <f t="shared" si="661"/>
        <v>11</v>
      </c>
      <c r="DK212" s="8">
        <f t="shared" si="662"/>
        <v>50561.279999999999</v>
      </c>
      <c r="DL212" s="8">
        <f t="shared" si="689"/>
        <v>1330.56</v>
      </c>
      <c r="DN212" s="44">
        <f t="shared" si="664"/>
        <v>252</v>
      </c>
      <c r="DO212" s="201">
        <f t="shared" si="665"/>
        <v>11</v>
      </c>
      <c r="DP212" s="8">
        <f t="shared" si="666"/>
        <v>50561.279999999999</v>
      </c>
      <c r="DQ212" s="8">
        <f t="shared" si="690"/>
        <v>1330.56</v>
      </c>
      <c r="DS212" s="51">
        <f t="shared" si="577"/>
        <v>1112348.1600000004</v>
      </c>
      <c r="DT212" s="50">
        <f t="shared" si="668"/>
        <v>29272.320000000011</v>
      </c>
      <c r="DU212" s="51">
        <v>0</v>
      </c>
      <c r="DV212" s="50">
        <f t="shared" si="579"/>
        <v>0</v>
      </c>
      <c r="DW212" s="51">
        <f t="shared" si="580"/>
        <v>1112348.1600000004</v>
      </c>
      <c r="DX212" s="53">
        <f t="shared" si="580"/>
        <v>29272.320000000011</v>
      </c>
      <c r="DY212" s="307" t="str">
        <f t="shared" si="576"/>
        <v>Area 6 - Muginge</v>
      </c>
    </row>
    <row r="213" spans="1:129" ht="18" customHeight="1" x14ac:dyDescent="0.3">
      <c r="B213" s="54"/>
      <c r="C213" s="54"/>
      <c r="D213" s="239"/>
      <c r="E213" s="263">
        <f t="shared" ref="E213:E223" si="691">D213/$H$3</f>
        <v>0</v>
      </c>
      <c r="F213" s="263"/>
      <c r="G213" s="263"/>
      <c r="H213" s="56"/>
      <c r="I213" s="56"/>
      <c r="J213" s="265"/>
      <c r="K213" s="264"/>
      <c r="L213" s="57"/>
      <c r="M213" s="49"/>
      <c r="N213" s="214"/>
      <c r="O213" s="8">
        <f t="shared" si="582"/>
        <v>0</v>
      </c>
      <c r="P213" s="8">
        <f t="shared" si="669"/>
        <v>0</v>
      </c>
      <c r="R213" s="44">
        <f t="shared" si="584"/>
        <v>0</v>
      </c>
      <c r="S213" s="201">
        <f t="shared" si="585"/>
        <v>0</v>
      </c>
      <c r="T213" s="8">
        <f t="shared" si="586"/>
        <v>0</v>
      </c>
      <c r="U213" s="8">
        <f t="shared" si="670"/>
        <v>0</v>
      </c>
      <c r="W213" s="44">
        <f t="shared" si="588"/>
        <v>0</v>
      </c>
      <c r="X213" s="201">
        <f t="shared" si="589"/>
        <v>0</v>
      </c>
      <c r="Y213" s="8">
        <f t="shared" si="590"/>
        <v>0</v>
      </c>
      <c r="Z213" s="8">
        <f t="shared" si="671"/>
        <v>0</v>
      </c>
      <c r="AB213" s="44">
        <f t="shared" si="592"/>
        <v>0</v>
      </c>
      <c r="AC213" s="201">
        <f t="shared" si="593"/>
        <v>0</v>
      </c>
      <c r="AD213" s="8">
        <f t="shared" si="594"/>
        <v>0</v>
      </c>
      <c r="AE213" s="8">
        <f t="shared" si="672"/>
        <v>0</v>
      </c>
      <c r="AG213" s="44">
        <f t="shared" si="596"/>
        <v>0</v>
      </c>
      <c r="AH213" s="201">
        <f t="shared" si="597"/>
        <v>0</v>
      </c>
      <c r="AI213" s="8">
        <f t="shared" si="598"/>
        <v>0</v>
      </c>
      <c r="AJ213" s="8">
        <f t="shared" si="673"/>
        <v>0</v>
      </c>
      <c r="AL213" s="44">
        <f t="shared" si="600"/>
        <v>0</v>
      </c>
      <c r="AM213" s="201">
        <f t="shared" si="601"/>
        <v>0</v>
      </c>
      <c r="AN213" s="8">
        <f t="shared" si="602"/>
        <v>0</v>
      </c>
      <c r="AO213" s="8">
        <f t="shared" si="674"/>
        <v>0</v>
      </c>
      <c r="AQ213" s="44">
        <f t="shared" si="604"/>
        <v>0</v>
      </c>
      <c r="AR213" s="201">
        <f t="shared" si="605"/>
        <v>0</v>
      </c>
      <c r="AS213" s="8">
        <f t="shared" si="606"/>
        <v>0</v>
      </c>
      <c r="AT213" s="8">
        <f t="shared" si="675"/>
        <v>0</v>
      </c>
      <c r="AV213" s="44">
        <f t="shared" si="608"/>
        <v>0</v>
      </c>
      <c r="AW213" s="201">
        <f t="shared" si="609"/>
        <v>0</v>
      </c>
      <c r="AX213" s="8">
        <f t="shared" si="610"/>
        <v>0</v>
      </c>
      <c r="AY213" s="8">
        <f t="shared" si="676"/>
        <v>0</v>
      </c>
      <c r="BA213" s="44">
        <f t="shared" si="612"/>
        <v>0</v>
      </c>
      <c r="BB213" s="201">
        <f t="shared" si="613"/>
        <v>0</v>
      </c>
      <c r="BC213" s="8">
        <f t="shared" si="614"/>
        <v>0</v>
      </c>
      <c r="BD213" s="8">
        <f t="shared" si="677"/>
        <v>0</v>
      </c>
      <c r="BF213" s="44">
        <f t="shared" si="616"/>
        <v>0</v>
      </c>
      <c r="BG213" s="201">
        <f t="shared" si="617"/>
        <v>0</v>
      </c>
      <c r="BH213" s="8">
        <f t="shared" si="618"/>
        <v>0</v>
      </c>
      <c r="BI213" s="8">
        <f t="shared" si="678"/>
        <v>0</v>
      </c>
      <c r="BK213" s="44">
        <f t="shared" si="620"/>
        <v>0</v>
      </c>
      <c r="BL213" s="201">
        <f t="shared" si="621"/>
        <v>0</v>
      </c>
      <c r="BM213" s="8">
        <f t="shared" si="622"/>
        <v>0</v>
      </c>
      <c r="BN213" s="8">
        <f t="shared" si="679"/>
        <v>0</v>
      </c>
      <c r="BP213" s="44">
        <f t="shared" si="624"/>
        <v>0</v>
      </c>
      <c r="BQ213" s="201">
        <f t="shared" si="625"/>
        <v>0</v>
      </c>
      <c r="BR213" s="8">
        <f t="shared" si="626"/>
        <v>0</v>
      </c>
      <c r="BS213" s="8">
        <f t="shared" si="680"/>
        <v>0</v>
      </c>
      <c r="BU213" s="44">
        <f t="shared" si="628"/>
        <v>0</v>
      </c>
      <c r="BV213" s="201">
        <f t="shared" si="629"/>
        <v>0</v>
      </c>
      <c r="BW213" s="8">
        <f t="shared" si="630"/>
        <v>0</v>
      </c>
      <c r="BX213" s="8">
        <f t="shared" si="681"/>
        <v>0</v>
      </c>
      <c r="BZ213" s="44">
        <f t="shared" si="632"/>
        <v>0</v>
      </c>
      <c r="CA213" s="201">
        <f t="shared" si="633"/>
        <v>0</v>
      </c>
      <c r="CB213" s="8">
        <f t="shared" si="634"/>
        <v>0</v>
      </c>
      <c r="CC213" s="8">
        <f t="shared" si="682"/>
        <v>0</v>
      </c>
      <c r="CE213" s="44">
        <f t="shared" si="636"/>
        <v>0</v>
      </c>
      <c r="CF213" s="201">
        <f t="shared" si="637"/>
        <v>0</v>
      </c>
      <c r="CG213" s="8">
        <f t="shared" si="638"/>
        <v>0</v>
      </c>
      <c r="CH213" s="8">
        <f t="shared" si="683"/>
        <v>0</v>
      </c>
      <c r="CJ213" s="44">
        <f t="shared" si="640"/>
        <v>0</v>
      </c>
      <c r="CK213" s="201">
        <f t="shared" si="641"/>
        <v>0</v>
      </c>
      <c r="CL213" s="8">
        <f t="shared" si="642"/>
        <v>0</v>
      </c>
      <c r="CM213" s="8">
        <f t="shared" si="684"/>
        <v>0</v>
      </c>
      <c r="CO213" s="44">
        <f t="shared" si="644"/>
        <v>0</v>
      </c>
      <c r="CP213" s="201">
        <f t="shared" si="645"/>
        <v>0</v>
      </c>
      <c r="CQ213" s="8">
        <f t="shared" si="646"/>
        <v>0</v>
      </c>
      <c r="CR213" s="8">
        <f t="shared" si="685"/>
        <v>0</v>
      </c>
      <c r="CT213" s="44">
        <f t="shared" si="648"/>
        <v>0</v>
      </c>
      <c r="CU213" s="201">
        <f t="shared" si="649"/>
        <v>0</v>
      </c>
      <c r="CV213" s="8">
        <f t="shared" si="650"/>
        <v>0</v>
      </c>
      <c r="CW213" s="8">
        <f t="shared" si="686"/>
        <v>0</v>
      </c>
      <c r="CY213" s="44">
        <f t="shared" si="652"/>
        <v>0</v>
      </c>
      <c r="CZ213" s="201">
        <f t="shared" si="653"/>
        <v>0</v>
      </c>
      <c r="DA213" s="8">
        <f t="shared" si="654"/>
        <v>0</v>
      </c>
      <c r="DB213" s="8">
        <f t="shared" si="687"/>
        <v>0</v>
      </c>
      <c r="DD213" s="44">
        <f t="shared" si="656"/>
        <v>0</v>
      </c>
      <c r="DE213" s="201">
        <f t="shared" si="657"/>
        <v>0</v>
      </c>
      <c r="DF213" s="8">
        <f t="shared" si="658"/>
        <v>0</v>
      </c>
      <c r="DG213" s="8">
        <f t="shared" si="688"/>
        <v>0</v>
      </c>
      <c r="DI213" s="44">
        <f t="shared" si="660"/>
        <v>0</v>
      </c>
      <c r="DJ213" s="201">
        <f t="shared" si="661"/>
        <v>0</v>
      </c>
      <c r="DK213" s="8">
        <f t="shared" si="662"/>
        <v>0</v>
      </c>
      <c r="DL213" s="8">
        <f t="shared" si="689"/>
        <v>0</v>
      </c>
      <c r="DN213" s="44">
        <f t="shared" si="664"/>
        <v>0</v>
      </c>
      <c r="DO213" s="201">
        <f t="shared" si="665"/>
        <v>0</v>
      </c>
      <c r="DP213" s="8">
        <f t="shared" si="666"/>
        <v>0</v>
      </c>
      <c r="DQ213" s="8">
        <f t="shared" si="690"/>
        <v>0</v>
      </c>
      <c r="DS213" s="51">
        <f t="shared" si="577"/>
        <v>0</v>
      </c>
      <c r="DT213" s="50">
        <f t="shared" si="668"/>
        <v>0</v>
      </c>
      <c r="DU213" s="51">
        <v>0</v>
      </c>
      <c r="DV213" s="50">
        <f t="shared" si="579"/>
        <v>0</v>
      </c>
      <c r="DW213" s="51">
        <f>+DS213+DU213</f>
        <v>0</v>
      </c>
      <c r="DX213" s="53">
        <f t="shared" si="580"/>
        <v>0</v>
      </c>
      <c r="DY213" s="307">
        <f t="shared" si="576"/>
        <v>0</v>
      </c>
    </row>
    <row r="214" spans="1:129" ht="18" customHeight="1" x14ac:dyDescent="0.3">
      <c r="C214" s="54"/>
      <c r="D214" s="239"/>
      <c r="E214" s="263">
        <f t="shared" si="691"/>
        <v>0</v>
      </c>
      <c r="F214" s="263"/>
      <c r="G214" s="263"/>
      <c r="H214" s="56"/>
      <c r="I214" s="56"/>
      <c r="J214" s="265"/>
      <c r="K214" s="264"/>
      <c r="L214" s="57"/>
      <c r="M214" s="49"/>
      <c r="N214" s="214"/>
      <c r="O214" s="8">
        <f t="shared" si="582"/>
        <v>0</v>
      </c>
      <c r="P214" s="8">
        <f t="shared" si="669"/>
        <v>0</v>
      </c>
      <c r="R214" s="44">
        <f t="shared" si="584"/>
        <v>0</v>
      </c>
      <c r="S214" s="201">
        <f t="shared" si="585"/>
        <v>0</v>
      </c>
      <c r="T214" s="8">
        <f t="shared" si="586"/>
        <v>0</v>
      </c>
      <c r="U214" s="8">
        <f t="shared" si="670"/>
        <v>0</v>
      </c>
      <c r="W214" s="44">
        <f t="shared" si="588"/>
        <v>0</v>
      </c>
      <c r="X214" s="201">
        <f t="shared" si="589"/>
        <v>0</v>
      </c>
      <c r="Y214" s="8">
        <f t="shared" si="590"/>
        <v>0</v>
      </c>
      <c r="Z214" s="8">
        <f t="shared" si="671"/>
        <v>0</v>
      </c>
      <c r="AB214" s="44">
        <f t="shared" si="592"/>
        <v>0</v>
      </c>
      <c r="AC214" s="201">
        <f t="shared" si="593"/>
        <v>0</v>
      </c>
      <c r="AD214" s="8">
        <f t="shared" si="594"/>
        <v>0</v>
      </c>
      <c r="AE214" s="8">
        <f t="shared" si="672"/>
        <v>0</v>
      </c>
      <c r="AG214" s="44">
        <f t="shared" si="596"/>
        <v>0</v>
      </c>
      <c r="AH214" s="201">
        <f t="shared" si="597"/>
        <v>0</v>
      </c>
      <c r="AI214" s="8">
        <f t="shared" si="598"/>
        <v>0</v>
      </c>
      <c r="AJ214" s="8">
        <f t="shared" si="673"/>
        <v>0</v>
      </c>
      <c r="AL214" s="44">
        <f t="shared" si="600"/>
        <v>0</v>
      </c>
      <c r="AM214" s="201">
        <f t="shared" si="601"/>
        <v>0</v>
      </c>
      <c r="AN214" s="8">
        <f t="shared" si="602"/>
        <v>0</v>
      </c>
      <c r="AO214" s="8">
        <f t="shared" si="674"/>
        <v>0</v>
      </c>
      <c r="AQ214" s="44">
        <f t="shared" si="604"/>
        <v>0</v>
      </c>
      <c r="AR214" s="201">
        <f t="shared" si="605"/>
        <v>0</v>
      </c>
      <c r="AS214" s="8">
        <f t="shared" si="606"/>
        <v>0</v>
      </c>
      <c r="AT214" s="8">
        <f t="shared" si="675"/>
        <v>0</v>
      </c>
      <c r="AV214" s="44">
        <f t="shared" si="608"/>
        <v>0</v>
      </c>
      <c r="AW214" s="201">
        <f t="shared" si="609"/>
        <v>0</v>
      </c>
      <c r="AX214" s="8">
        <f t="shared" si="610"/>
        <v>0</v>
      </c>
      <c r="AY214" s="8">
        <f t="shared" si="676"/>
        <v>0</v>
      </c>
      <c r="BA214" s="44">
        <f t="shared" si="612"/>
        <v>0</v>
      </c>
      <c r="BB214" s="201">
        <f t="shared" si="613"/>
        <v>0</v>
      </c>
      <c r="BC214" s="8">
        <f t="shared" si="614"/>
        <v>0</v>
      </c>
      <c r="BD214" s="8">
        <f t="shared" si="677"/>
        <v>0</v>
      </c>
      <c r="BF214" s="44">
        <f t="shared" si="616"/>
        <v>0</v>
      </c>
      <c r="BG214" s="201">
        <f t="shared" si="617"/>
        <v>0</v>
      </c>
      <c r="BH214" s="8">
        <f t="shared" si="618"/>
        <v>0</v>
      </c>
      <c r="BI214" s="8">
        <f t="shared" si="678"/>
        <v>0</v>
      </c>
      <c r="BK214" s="44">
        <f t="shared" si="620"/>
        <v>0</v>
      </c>
      <c r="BL214" s="201">
        <f t="shared" si="621"/>
        <v>0</v>
      </c>
      <c r="BM214" s="8">
        <f t="shared" si="622"/>
        <v>0</v>
      </c>
      <c r="BN214" s="8">
        <f t="shared" si="679"/>
        <v>0</v>
      </c>
      <c r="BP214" s="44">
        <f t="shared" si="624"/>
        <v>0</v>
      </c>
      <c r="BQ214" s="201">
        <f t="shared" si="625"/>
        <v>0</v>
      </c>
      <c r="BR214" s="8">
        <f t="shared" si="626"/>
        <v>0</v>
      </c>
      <c r="BS214" s="8">
        <f t="shared" si="680"/>
        <v>0</v>
      </c>
      <c r="BU214" s="44">
        <f t="shared" si="628"/>
        <v>0</v>
      </c>
      <c r="BV214" s="201">
        <f t="shared" si="629"/>
        <v>0</v>
      </c>
      <c r="BW214" s="8">
        <f t="shared" si="630"/>
        <v>0</v>
      </c>
      <c r="BX214" s="8">
        <f t="shared" si="681"/>
        <v>0</v>
      </c>
      <c r="BZ214" s="44">
        <f t="shared" si="632"/>
        <v>0</v>
      </c>
      <c r="CA214" s="201">
        <f t="shared" si="633"/>
        <v>0</v>
      </c>
      <c r="CB214" s="8">
        <f t="shared" si="634"/>
        <v>0</v>
      </c>
      <c r="CC214" s="8">
        <f t="shared" si="682"/>
        <v>0</v>
      </c>
      <c r="CE214" s="44">
        <f t="shared" si="636"/>
        <v>0</v>
      </c>
      <c r="CF214" s="201">
        <f t="shared" si="637"/>
        <v>0</v>
      </c>
      <c r="CG214" s="8">
        <f t="shared" si="638"/>
        <v>0</v>
      </c>
      <c r="CH214" s="8">
        <f t="shared" si="683"/>
        <v>0</v>
      </c>
      <c r="CJ214" s="44">
        <f t="shared" si="640"/>
        <v>0</v>
      </c>
      <c r="CK214" s="201">
        <f t="shared" si="641"/>
        <v>0</v>
      </c>
      <c r="CL214" s="8">
        <f t="shared" si="642"/>
        <v>0</v>
      </c>
      <c r="CM214" s="8">
        <f t="shared" si="684"/>
        <v>0</v>
      </c>
      <c r="CO214" s="44">
        <f t="shared" si="644"/>
        <v>0</v>
      </c>
      <c r="CP214" s="201">
        <f t="shared" si="645"/>
        <v>0</v>
      </c>
      <c r="CQ214" s="8">
        <f t="shared" si="646"/>
        <v>0</v>
      </c>
      <c r="CR214" s="8">
        <f t="shared" si="685"/>
        <v>0</v>
      </c>
      <c r="CT214" s="44">
        <f t="shared" si="648"/>
        <v>0</v>
      </c>
      <c r="CU214" s="201">
        <f t="shared" si="649"/>
        <v>0</v>
      </c>
      <c r="CV214" s="8">
        <f t="shared" si="650"/>
        <v>0</v>
      </c>
      <c r="CW214" s="8">
        <f t="shared" si="686"/>
        <v>0</v>
      </c>
      <c r="CY214" s="44">
        <f t="shared" si="652"/>
        <v>0</v>
      </c>
      <c r="CZ214" s="201">
        <f t="shared" si="653"/>
        <v>0</v>
      </c>
      <c r="DA214" s="8">
        <f t="shared" si="654"/>
        <v>0</v>
      </c>
      <c r="DB214" s="8">
        <f t="shared" si="687"/>
        <v>0</v>
      </c>
      <c r="DD214" s="44">
        <f t="shared" si="656"/>
        <v>0</v>
      </c>
      <c r="DE214" s="201">
        <f t="shared" si="657"/>
        <v>0</v>
      </c>
      <c r="DF214" s="8">
        <f t="shared" si="658"/>
        <v>0</v>
      </c>
      <c r="DG214" s="8">
        <f t="shared" si="688"/>
        <v>0</v>
      </c>
      <c r="DI214" s="44">
        <f t="shared" si="660"/>
        <v>0</v>
      </c>
      <c r="DJ214" s="201">
        <f t="shared" si="661"/>
        <v>0</v>
      </c>
      <c r="DK214" s="8">
        <f t="shared" si="662"/>
        <v>0</v>
      </c>
      <c r="DL214" s="8">
        <f t="shared" si="689"/>
        <v>0</v>
      </c>
      <c r="DN214" s="44">
        <f t="shared" si="664"/>
        <v>0</v>
      </c>
      <c r="DO214" s="201">
        <f t="shared" si="665"/>
        <v>0</v>
      </c>
      <c r="DP214" s="8">
        <f t="shared" si="666"/>
        <v>0</v>
      </c>
      <c r="DQ214" s="8">
        <f t="shared" si="690"/>
        <v>0</v>
      </c>
      <c r="DS214" s="51">
        <f t="shared" si="577"/>
        <v>0</v>
      </c>
      <c r="DT214" s="50">
        <f t="shared" si="668"/>
        <v>0</v>
      </c>
      <c r="DU214" s="51">
        <v>0</v>
      </c>
      <c r="DV214" s="50">
        <f t="shared" si="579"/>
        <v>0</v>
      </c>
      <c r="DW214" s="51">
        <f>+DS214+DU214</f>
        <v>0</v>
      </c>
      <c r="DX214" s="52">
        <f t="shared" si="580"/>
        <v>0</v>
      </c>
      <c r="DY214" s="307">
        <f t="shared" si="576"/>
        <v>0</v>
      </c>
    </row>
    <row r="215" spans="1:129" ht="18" customHeight="1" x14ac:dyDescent="0.3">
      <c r="B215" s="272"/>
      <c r="C215" s="273"/>
      <c r="D215" s="240"/>
      <c r="E215" s="263">
        <f t="shared" si="691"/>
        <v>0</v>
      </c>
      <c r="F215" s="274"/>
      <c r="G215" s="274"/>
      <c r="H215" s="58"/>
      <c r="I215" s="56"/>
      <c r="J215" s="265"/>
      <c r="K215" s="264"/>
      <c r="L215" s="57"/>
      <c r="M215" s="49"/>
      <c r="N215" s="214"/>
      <c r="O215" s="8">
        <f t="shared" si="582"/>
        <v>0</v>
      </c>
      <c r="P215" s="8">
        <f t="shared" si="669"/>
        <v>0</v>
      </c>
      <c r="R215" s="44">
        <f t="shared" si="584"/>
        <v>0</v>
      </c>
      <c r="S215" s="201">
        <f t="shared" si="585"/>
        <v>0</v>
      </c>
      <c r="T215" s="8">
        <f t="shared" si="586"/>
        <v>0</v>
      </c>
      <c r="U215" s="8">
        <f t="shared" si="670"/>
        <v>0</v>
      </c>
      <c r="W215" s="44">
        <f t="shared" si="588"/>
        <v>0</v>
      </c>
      <c r="X215" s="201">
        <f t="shared" si="589"/>
        <v>0</v>
      </c>
      <c r="Y215" s="8">
        <f t="shared" si="590"/>
        <v>0</v>
      </c>
      <c r="Z215" s="8">
        <f t="shared" si="671"/>
        <v>0</v>
      </c>
      <c r="AB215" s="44">
        <f t="shared" si="592"/>
        <v>0</v>
      </c>
      <c r="AC215" s="201">
        <f t="shared" si="593"/>
        <v>0</v>
      </c>
      <c r="AD215" s="8">
        <f t="shared" si="594"/>
        <v>0</v>
      </c>
      <c r="AE215" s="8">
        <f t="shared" si="672"/>
        <v>0</v>
      </c>
      <c r="AG215" s="44">
        <f t="shared" si="596"/>
        <v>0</v>
      </c>
      <c r="AH215" s="201">
        <f t="shared" si="597"/>
        <v>0</v>
      </c>
      <c r="AI215" s="8">
        <f t="shared" si="598"/>
        <v>0</v>
      </c>
      <c r="AJ215" s="8">
        <f t="shared" si="673"/>
        <v>0</v>
      </c>
      <c r="AL215" s="44">
        <f t="shared" si="600"/>
        <v>0</v>
      </c>
      <c r="AM215" s="201">
        <f t="shared" si="601"/>
        <v>0</v>
      </c>
      <c r="AN215" s="8">
        <f t="shared" si="602"/>
        <v>0</v>
      </c>
      <c r="AO215" s="8">
        <f t="shared" si="674"/>
        <v>0</v>
      </c>
      <c r="AQ215" s="44">
        <f t="shared" si="604"/>
        <v>0</v>
      </c>
      <c r="AR215" s="201">
        <f t="shared" si="605"/>
        <v>0</v>
      </c>
      <c r="AS215" s="8">
        <f t="shared" si="606"/>
        <v>0</v>
      </c>
      <c r="AT215" s="8">
        <f t="shared" si="675"/>
        <v>0</v>
      </c>
      <c r="AV215" s="44">
        <f t="shared" si="608"/>
        <v>0</v>
      </c>
      <c r="AW215" s="201">
        <f t="shared" si="609"/>
        <v>0</v>
      </c>
      <c r="AX215" s="8">
        <f t="shared" si="610"/>
        <v>0</v>
      </c>
      <c r="AY215" s="8">
        <f t="shared" si="676"/>
        <v>0</v>
      </c>
      <c r="BA215" s="44">
        <f t="shared" si="612"/>
        <v>0</v>
      </c>
      <c r="BB215" s="201">
        <f t="shared" si="613"/>
        <v>0</v>
      </c>
      <c r="BC215" s="8">
        <f t="shared" si="614"/>
        <v>0</v>
      </c>
      <c r="BD215" s="8">
        <f t="shared" si="677"/>
        <v>0</v>
      </c>
      <c r="BF215" s="44">
        <f t="shared" si="616"/>
        <v>0</v>
      </c>
      <c r="BG215" s="201">
        <f t="shared" si="617"/>
        <v>0</v>
      </c>
      <c r="BH215" s="8">
        <f t="shared" si="618"/>
        <v>0</v>
      </c>
      <c r="BI215" s="8">
        <f t="shared" si="678"/>
        <v>0</v>
      </c>
      <c r="BK215" s="44">
        <f t="shared" si="620"/>
        <v>0</v>
      </c>
      <c r="BL215" s="201">
        <f t="shared" si="621"/>
        <v>0</v>
      </c>
      <c r="BM215" s="8">
        <f t="shared" si="622"/>
        <v>0</v>
      </c>
      <c r="BN215" s="8">
        <f t="shared" si="679"/>
        <v>0</v>
      </c>
      <c r="BP215" s="44">
        <f t="shared" si="624"/>
        <v>0</v>
      </c>
      <c r="BQ215" s="201">
        <f t="shared" si="625"/>
        <v>0</v>
      </c>
      <c r="BR215" s="8">
        <f t="shared" si="626"/>
        <v>0</v>
      </c>
      <c r="BS215" s="8">
        <f t="shared" si="680"/>
        <v>0</v>
      </c>
      <c r="BU215" s="44">
        <f t="shared" si="628"/>
        <v>0</v>
      </c>
      <c r="BV215" s="201">
        <f t="shared" si="629"/>
        <v>0</v>
      </c>
      <c r="BW215" s="8">
        <f t="shared" si="630"/>
        <v>0</v>
      </c>
      <c r="BX215" s="8">
        <f t="shared" si="681"/>
        <v>0</v>
      </c>
      <c r="BZ215" s="44">
        <f t="shared" si="632"/>
        <v>0</v>
      </c>
      <c r="CA215" s="201">
        <f t="shared" si="633"/>
        <v>0</v>
      </c>
      <c r="CB215" s="8">
        <f t="shared" si="634"/>
        <v>0</v>
      </c>
      <c r="CC215" s="8">
        <f t="shared" si="682"/>
        <v>0</v>
      </c>
      <c r="CE215" s="44">
        <f t="shared" si="636"/>
        <v>0</v>
      </c>
      <c r="CF215" s="201">
        <f t="shared" si="637"/>
        <v>0</v>
      </c>
      <c r="CG215" s="8">
        <f t="shared" si="638"/>
        <v>0</v>
      </c>
      <c r="CH215" s="8">
        <f t="shared" si="683"/>
        <v>0</v>
      </c>
      <c r="CJ215" s="44">
        <f t="shared" si="640"/>
        <v>0</v>
      </c>
      <c r="CK215" s="201">
        <f t="shared" si="641"/>
        <v>0</v>
      </c>
      <c r="CL215" s="8">
        <f t="shared" si="642"/>
        <v>0</v>
      </c>
      <c r="CM215" s="8">
        <f t="shared" si="684"/>
        <v>0</v>
      </c>
      <c r="CO215" s="44">
        <f t="shared" si="644"/>
        <v>0</v>
      </c>
      <c r="CP215" s="201">
        <f t="shared" si="645"/>
        <v>0</v>
      </c>
      <c r="CQ215" s="8">
        <f t="shared" si="646"/>
        <v>0</v>
      </c>
      <c r="CR215" s="8">
        <f t="shared" si="685"/>
        <v>0</v>
      </c>
      <c r="CT215" s="44">
        <f t="shared" si="648"/>
        <v>0</v>
      </c>
      <c r="CU215" s="201">
        <f t="shared" si="649"/>
        <v>0</v>
      </c>
      <c r="CV215" s="8">
        <f t="shared" si="650"/>
        <v>0</v>
      </c>
      <c r="CW215" s="8">
        <f t="shared" si="686"/>
        <v>0</v>
      </c>
      <c r="CY215" s="44">
        <f t="shared" si="652"/>
        <v>0</v>
      </c>
      <c r="CZ215" s="201">
        <f t="shared" si="653"/>
        <v>0</v>
      </c>
      <c r="DA215" s="8">
        <f t="shared" si="654"/>
        <v>0</v>
      </c>
      <c r="DB215" s="8">
        <f t="shared" si="687"/>
        <v>0</v>
      </c>
      <c r="DD215" s="44">
        <f t="shared" si="656"/>
        <v>0</v>
      </c>
      <c r="DE215" s="201">
        <f t="shared" si="657"/>
        <v>0</v>
      </c>
      <c r="DF215" s="8">
        <f t="shared" si="658"/>
        <v>0</v>
      </c>
      <c r="DG215" s="8">
        <f t="shared" si="688"/>
        <v>0</v>
      </c>
      <c r="DI215" s="44">
        <f t="shared" si="660"/>
        <v>0</v>
      </c>
      <c r="DJ215" s="201">
        <f t="shared" si="661"/>
        <v>0</v>
      </c>
      <c r="DK215" s="8">
        <f t="shared" si="662"/>
        <v>0</v>
      </c>
      <c r="DL215" s="8">
        <f t="shared" si="689"/>
        <v>0</v>
      </c>
      <c r="DN215" s="44">
        <f t="shared" si="664"/>
        <v>0</v>
      </c>
      <c r="DO215" s="201">
        <f t="shared" si="665"/>
        <v>0</v>
      </c>
      <c r="DP215" s="8">
        <f t="shared" si="666"/>
        <v>0</v>
      </c>
      <c r="DQ215" s="8">
        <f t="shared" si="690"/>
        <v>0</v>
      </c>
      <c r="DS215" s="51">
        <f t="shared" si="577"/>
        <v>0</v>
      </c>
      <c r="DT215" s="50">
        <f t="shared" si="668"/>
        <v>0</v>
      </c>
      <c r="DU215" s="51">
        <v>0</v>
      </c>
      <c r="DV215" s="50">
        <f t="shared" si="579"/>
        <v>0</v>
      </c>
      <c r="DW215" s="51">
        <f t="shared" ref="DW215:DX224" si="692">+DS215+DU215</f>
        <v>0</v>
      </c>
      <c r="DX215" s="52">
        <f t="shared" si="580"/>
        <v>0</v>
      </c>
      <c r="DY215" s="307">
        <f t="shared" si="576"/>
        <v>0</v>
      </c>
    </row>
    <row r="216" spans="1:129" ht="18" customHeight="1" x14ac:dyDescent="0.3">
      <c r="B216" s="54"/>
      <c r="C216" s="54"/>
      <c r="D216" s="239"/>
      <c r="E216" s="263">
        <f t="shared" si="691"/>
        <v>0</v>
      </c>
      <c r="F216" s="274"/>
      <c r="G216" s="263"/>
      <c r="H216" s="56"/>
      <c r="I216" s="56"/>
      <c r="J216" s="265"/>
      <c r="K216" s="264"/>
      <c r="L216" s="57"/>
      <c r="M216" s="49"/>
      <c r="N216" s="214"/>
      <c r="O216" s="8">
        <f t="shared" si="582"/>
        <v>0</v>
      </c>
      <c r="P216" s="8">
        <f t="shared" si="669"/>
        <v>0</v>
      </c>
      <c r="R216" s="44">
        <f t="shared" si="584"/>
        <v>0</v>
      </c>
      <c r="S216" s="201">
        <f t="shared" si="585"/>
        <v>0</v>
      </c>
      <c r="T216" s="8">
        <f t="shared" si="586"/>
        <v>0</v>
      </c>
      <c r="U216" s="8">
        <f t="shared" si="670"/>
        <v>0</v>
      </c>
      <c r="W216" s="44">
        <f t="shared" si="588"/>
        <v>0</v>
      </c>
      <c r="X216" s="201">
        <f t="shared" si="589"/>
        <v>0</v>
      </c>
      <c r="Y216" s="8">
        <f t="shared" si="590"/>
        <v>0</v>
      </c>
      <c r="Z216" s="8">
        <f t="shared" si="671"/>
        <v>0</v>
      </c>
      <c r="AB216" s="44">
        <f t="shared" si="592"/>
        <v>0</v>
      </c>
      <c r="AC216" s="201">
        <f t="shared" si="593"/>
        <v>0</v>
      </c>
      <c r="AD216" s="8">
        <f t="shared" si="594"/>
        <v>0</v>
      </c>
      <c r="AE216" s="8">
        <f t="shared" si="672"/>
        <v>0</v>
      </c>
      <c r="AG216" s="44">
        <f t="shared" si="596"/>
        <v>0</v>
      </c>
      <c r="AH216" s="201">
        <f t="shared" si="597"/>
        <v>0</v>
      </c>
      <c r="AI216" s="8">
        <f t="shared" si="598"/>
        <v>0</v>
      </c>
      <c r="AJ216" s="8">
        <f t="shared" si="673"/>
        <v>0</v>
      </c>
      <c r="AL216" s="44">
        <f t="shared" si="600"/>
        <v>0</v>
      </c>
      <c r="AM216" s="201">
        <f t="shared" si="601"/>
        <v>0</v>
      </c>
      <c r="AN216" s="8">
        <f t="shared" si="602"/>
        <v>0</v>
      </c>
      <c r="AO216" s="8">
        <f t="shared" si="674"/>
        <v>0</v>
      </c>
      <c r="AQ216" s="44">
        <f t="shared" si="604"/>
        <v>0</v>
      </c>
      <c r="AR216" s="201">
        <f t="shared" si="605"/>
        <v>0</v>
      </c>
      <c r="AS216" s="8">
        <f t="shared" si="606"/>
        <v>0</v>
      </c>
      <c r="AT216" s="8">
        <f t="shared" si="675"/>
        <v>0</v>
      </c>
      <c r="AV216" s="44">
        <f t="shared" si="608"/>
        <v>0</v>
      </c>
      <c r="AW216" s="201">
        <f t="shared" si="609"/>
        <v>0</v>
      </c>
      <c r="AX216" s="8">
        <f t="shared" si="610"/>
        <v>0</v>
      </c>
      <c r="AY216" s="8">
        <f t="shared" si="676"/>
        <v>0</v>
      </c>
      <c r="BA216" s="44">
        <f t="shared" si="612"/>
        <v>0</v>
      </c>
      <c r="BB216" s="201">
        <f t="shared" si="613"/>
        <v>0</v>
      </c>
      <c r="BC216" s="8">
        <f t="shared" si="614"/>
        <v>0</v>
      </c>
      <c r="BD216" s="8">
        <f t="shared" si="677"/>
        <v>0</v>
      </c>
      <c r="BF216" s="44">
        <f t="shared" si="616"/>
        <v>0</v>
      </c>
      <c r="BG216" s="201">
        <f t="shared" si="617"/>
        <v>0</v>
      </c>
      <c r="BH216" s="8">
        <f t="shared" si="618"/>
        <v>0</v>
      </c>
      <c r="BI216" s="8">
        <f t="shared" si="678"/>
        <v>0</v>
      </c>
      <c r="BK216" s="44">
        <f t="shared" si="620"/>
        <v>0</v>
      </c>
      <c r="BL216" s="201">
        <f t="shared" si="621"/>
        <v>0</v>
      </c>
      <c r="BM216" s="8">
        <f t="shared" si="622"/>
        <v>0</v>
      </c>
      <c r="BN216" s="8">
        <f t="shared" si="679"/>
        <v>0</v>
      </c>
      <c r="BP216" s="44">
        <f t="shared" si="624"/>
        <v>0</v>
      </c>
      <c r="BQ216" s="201">
        <f t="shared" si="625"/>
        <v>0</v>
      </c>
      <c r="BR216" s="8">
        <f t="shared" si="626"/>
        <v>0</v>
      </c>
      <c r="BS216" s="8">
        <f t="shared" si="680"/>
        <v>0</v>
      </c>
      <c r="BU216" s="44">
        <f t="shared" si="628"/>
        <v>0</v>
      </c>
      <c r="BV216" s="201">
        <f t="shared" si="629"/>
        <v>0</v>
      </c>
      <c r="BW216" s="8">
        <f t="shared" si="630"/>
        <v>0</v>
      </c>
      <c r="BX216" s="8">
        <f t="shared" si="681"/>
        <v>0</v>
      </c>
      <c r="BZ216" s="44">
        <f t="shared" si="632"/>
        <v>0</v>
      </c>
      <c r="CA216" s="201">
        <f t="shared" si="633"/>
        <v>0</v>
      </c>
      <c r="CB216" s="8">
        <f t="shared" si="634"/>
        <v>0</v>
      </c>
      <c r="CC216" s="8">
        <f t="shared" si="682"/>
        <v>0</v>
      </c>
      <c r="CE216" s="44">
        <f t="shared" si="636"/>
        <v>0</v>
      </c>
      <c r="CF216" s="201">
        <f t="shared" si="637"/>
        <v>0</v>
      </c>
      <c r="CG216" s="8">
        <f t="shared" si="638"/>
        <v>0</v>
      </c>
      <c r="CH216" s="8">
        <f t="shared" si="683"/>
        <v>0</v>
      </c>
      <c r="CJ216" s="44">
        <f t="shared" si="640"/>
        <v>0</v>
      </c>
      <c r="CK216" s="201">
        <f t="shared" si="641"/>
        <v>0</v>
      </c>
      <c r="CL216" s="8">
        <f t="shared" si="642"/>
        <v>0</v>
      </c>
      <c r="CM216" s="8">
        <f t="shared" si="684"/>
        <v>0</v>
      </c>
      <c r="CO216" s="44">
        <f t="shared" si="644"/>
        <v>0</v>
      </c>
      <c r="CP216" s="201">
        <f t="shared" si="645"/>
        <v>0</v>
      </c>
      <c r="CQ216" s="8">
        <f t="shared" si="646"/>
        <v>0</v>
      </c>
      <c r="CR216" s="8">
        <f t="shared" si="685"/>
        <v>0</v>
      </c>
      <c r="CT216" s="44">
        <f t="shared" si="648"/>
        <v>0</v>
      </c>
      <c r="CU216" s="201">
        <f t="shared" si="649"/>
        <v>0</v>
      </c>
      <c r="CV216" s="8">
        <f t="shared" si="650"/>
        <v>0</v>
      </c>
      <c r="CW216" s="8">
        <f t="shared" si="686"/>
        <v>0</v>
      </c>
      <c r="CY216" s="44">
        <f t="shared" si="652"/>
        <v>0</v>
      </c>
      <c r="CZ216" s="201">
        <f t="shared" si="653"/>
        <v>0</v>
      </c>
      <c r="DA216" s="8">
        <f t="shared" si="654"/>
        <v>0</v>
      </c>
      <c r="DB216" s="8">
        <f t="shared" si="687"/>
        <v>0</v>
      </c>
      <c r="DD216" s="44">
        <f t="shared" si="656"/>
        <v>0</v>
      </c>
      <c r="DE216" s="201">
        <f t="shared" si="657"/>
        <v>0</v>
      </c>
      <c r="DF216" s="8">
        <f t="shared" si="658"/>
        <v>0</v>
      </c>
      <c r="DG216" s="8">
        <f t="shared" si="688"/>
        <v>0</v>
      </c>
      <c r="DI216" s="44">
        <f t="shared" si="660"/>
        <v>0</v>
      </c>
      <c r="DJ216" s="201">
        <f t="shared" si="661"/>
        <v>0</v>
      </c>
      <c r="DK216" s="8">
        <f t="shared" si="662"/>
        <v>0</v>
      </c>
      <c r="DL216" s="8">
        <f t="shared" si="689"/>
        <v>0</v>
      </c>
      <c r="DN216" s="44">
        <f t="shared" si="664"/>
        <v>0</v>
      </c>
      <c r="DO216" s="201">
        <f t="shared" si="665"/>
        <v>0</v>
      </c>
      <c r="DP216" s="8">
        <f t="shared" si="666"/>
        <v>0</v>
      </c>
      <c r="DQ216" s="8">
        <f t="shared" si="690"/>
        <v>0</v>
      </c>
      <c r="DS216" s="51">
        <f t="shared" si="577"/>
        <v>0</v>
      </c>
      <c r="DT216" s="50">
        <f t="shared" si="668"/>
        <v>0</v>
      </c>
      <c r="DU216" s="51">
        <v>0</v>
      </c>
      <c r="DV216" s="50">
        <f t="shared" si="579"/>
        <v>0</v>
      </c>
      <c r="DW216" s="51">
        <f t="shared" si="692"/>
        <v>0</v>
      </c>
      <c r="DX216" s="52">
        <f t="shared" si="580"/>
        <v>0</v>
      </c>
      <c r="DY216" s="307">
        <f t="shared" si="576"/>
        <v>0</v>
      </c>
    </row>
    <row r="217" spans="1:129" ht="18" customHeight="1" x14ac:dyDescent="0.3">
      <c r="B217" s="54"/>
      <c r="C217" s="54"/>
      <c r="D217" s="239"/>
      <c r="E217" s="263">
        <f t="shared" si="691"/>
        <v>0</v>
      </c>
      <c r="F217" s="274"/>
      <c r="G217" s="263"/>
      <c r="H217" s="56"/>
      <c r="I217" s="56"/>
      <c r="J217" s="265"/>
      <c r="K217" s="264"/>
      <c r="L217" s="57"/>
      <c r="M217" s="49"/>
      <c r="N217" s="214"/>
      <c r="O217" s="8">
        <f t="shared" si="582"/>
        <v>0</v>
      </c>
      <c r="P217" s="8">
        <f t="shared" si="669"/>
        <v>0</v>
      </c>
      <c r="R217" s="44">
        <f t="shared" si="584"/>
        <v>0</v>
      </c>
      <c r="S217" s="201">
        <f t="shared" si="585"/>
        <v>0</v>
      </c>
      <c r="T217" s="8">
        <f t="shared" si="586"/>
        <v>0</v>
      </c>
      <c r="U217" s="8">
        <f t="shared" si="670"/>
        <v>0</v>
      </c>
      <c r="W217" s="44">
        <f t="shared" si="588"/>
        <v>0</v>
      </c>
      <c r="X217" s="201">
        <f t="shared" si="589"/>
        <v>0</v>
      </c>
      <c r="Y217" s="8">
        <f t="shared" si="590"/>
        <v>0</v>
      </c>
      <c r="Z217" s="8">
        <f t="shared" si="671"/>
        <v>0</v>
      </c>
      <c r="AB217" s="44">
        <f t="shared" si="592"/>
        <v>0</v>
      </c>
      <c r="AC217" s="201">
        <f t="shared" si="593"/>
        <v>0</v>
      </c>
      <c r="AD217" s="8">
        <f t="shared" si="594"/>
        <v>0</v>
      </c>
      <c r="AE217" s="8">
        <f t="shared" si="672"/>
        <v>0</v>
      </c>
      <c r="AG217" s="44">
        <f t="shared" si="596"/>
        <v>0</v>
      </c>
      <c r="AH217" s="201">
        <f t="shared" si="597"/>
        <v>0</v>
      </c>
      <c r="AI217" s="8">
        <f t="shared" si="598"/>
        <v>0</v>
      </c>
      <c r="AJ217" s="8">
        <f t="shared" si="673"/>
        <v>0</v>
      </c>
      <c r="AL217" s="44">
        <f t="shared" si="600"/>
        <v>0</v>
      </c>
      <c r="AM217" s="201">
        <f t="shared" si="601"/>
        <v>0</v>
      </c>
      <c r="AN217" s="8">
        <f t="shared" si="602"/>
        <v>0</v>
      </c>
      <c r="AO217" s="8">
        <f t="shared" si="674"/>
        <v>0</v>
      </c>
      <c r="AQ217" s="44">
        <f t="shared" si="604"/>
        <v>0</v>
      </c>
      <c r="AR217" s="201">
        <f t="shared" si="605"/>
        <v>0</v>
      </c>
      <c r="AS217" s="8">
        <f t="shared" si="606"/>
        <v>0</v>
      </c>
      <c r="AT217" s="8">
        <f t="shared" si="675"/>
        <v>0</v>
      </c>
      <c r="AV217" s="44">
        <f t="shared" si="608"/>
        <v>0</v>
      </c>
      <c r="AW217" s="201">
        <f t="shared" si="609"/>
        <v>0</v>
      </c>
      <c r="AX217" s="8">
        <f t="shared" si="610"/>
        <v>0</v>
      </c>
      <c r="AY217" s="8">
        <f t="shared" si="676"/>
        <v>0</v>
      </c>
      <c r="BA217" s="44">
        <f t="shared" si="612"/>
        <v>0</v>
      </c>
      <c r="BB217" s="201">
        <f t="shared" si="613"/>
        <v>0</v>
      </c>
      <c r="BC217" s="8">
        <f t="shared" si="614"/>
        <v>0</v>
      </c>
      <c r="BD217" s="8">
        <f t="shared" si="677"/>
        <v>0</v>
      </c>
      <c r="BF217" s="44">
        <f t="shared" si="616"/>
        <v>0</v>
      </c>
      <c r="BG217" s="201">
        <f t="shared" si="617"/>
        <v>0</v>
      </c>
      <c r="BH217" s="8">
        <f t="shared" si="618"/>
        <v>0</v>
      </c>
      <c r="BI217" s="8">
        <f t="shared" si="678"/>
        <v>0</v>
      </c>
      <c r="BK217" s="44">
        <f t="shared" si="620"/>
        <v>0</v>
      </c>
      <c r="BL217" s="201">
        <f t="shared" si="621"/>
        <v>0</v>
      </c>
      <c r="BM217" s="8">
        <f t="shared" si="622"/>
        <v>0</v>
      </c>
      <c r="BN217" s="8">
        <f t="shared" si="679"/>
        <v>0</v>
      </c>
      <c r="BP217" s="44">
        <f t="shared" si="624"/>
        <v>0</v>
      </c>
      <c r="BQ217" s="201">
        <f t="shared" si="625"/>
        <v>0</v>
      </c>
      <c r="BR217" s="8">
        <f t="shared" si="626"/>
        <v>0</v>
      </c>
      <c r="BS217" s="8">
        <f t="shared" si="680"/>
        <v>0</v>
      </c>
      <c r="BU217" s="44">
        <f t="shared" si="628"/>
        <v>0</v>
      </c>
      <c r="BV217" s="201">
        <f t="shared" si="629"/>
        <v>0</v>
      </c>
      <c r="BW217" s="8">
        <f t="shared" si="630"/>
        <v>0</v>
      </c>
      <c r="BX217" s="8">
        <f t="shared" si="681"/>
        <v>0</v>
      </c>
      <c r="BZ217" s="44">
        <f t="shared" si="632"/>
        <v>0</v>
      </c>
      <c r="CA217" s="201">
        <f t="shared" si="633"/>
        <v>0</v>
      </c>
      <c r="CB217" s="8">
        <f t="shared" si="634"/>
        <v>0</v>
      </c>
      <c r="CC217" s="8">
        <f t="shared" si="682"/>
        <v>0</v>
      </c>
      <c r="CE217" s="44">
        <f t="shared" si="636"/>
        <v>0</v>
      </c>
      <c r="CF217" s="201">
        <f t="shared" si="637"/>
        <v>0</v>
      </c>
      <c r="CG217" s="8">
        <f t="shared" si="638"/>
        <v>0</v>
      </c>
      <c r="CH217" s="8">
        <f t="shared" si="683"/>
        <v>0</v>
      </c>
      <c r="CJ217" s="44">
        <f t="shared" si="640"/>
        <v>0</v>
      </c>
      <c r="CK217" s="201">
        <f t="shared" si="641"/>
        <v>0</v>
      </c>
      <c r="CL217" s="8">
        <f t="shared" si="642"/>
        <v>0</v>
      </c>
      <c r="CM217" s="8">
        <f t="shared" si="684"/>
        <v>0</v>
      </c>
      <c r="CO217" s="44">
        <f t="shared" si="644"/>
        <v>0</v>
      </c>
      <c r="CP217" s="201">
        <f t="shared" si="645"/>
        <v>0</v>
      </c>
      <c r="CQ217" s="8">
        <f t="shared" si="646"/>
        <v>0</v>
      </c>
      <c r="CR217" s="8">
        <f t="shared" si="685"/>
        <v>0</v>
      </c>
      <c r="CT217" s="44">
        <f t="shared" si="648"/>
        <v>0</v>
      </c>
      <c r="CU217" s="201">
        <f t="shared" si="649"/>
        <v>0</v>
      </c>
      <c r="CV217" s="8">
        <f t="shared" si="650"/>
        <v>0</v>
      </c>
      <c r="CW217" s="8">
        <f t="shared" si="686"/>
        <v>0</v>
      </c>
      <c r="CY217" s="44">
        <f t="shared" si="652"/>
        <v>0</v>
      </c>
      <c r="CZ217" s="201">
        <f t="shared" si="653"/>
        <v>0</v>
      </c>
      <c r="DA217" s="8">
        <f t="shared" si="654"/>
        <v>0</v>
      </c>
      <c r="DB217" s="8">
        <f t="shared" si="687"/>
        <v>0</v>
      </c>
      <c r="DD217" s="44">
        <f t="shared" si="656"/>
        <v>0</v>
      </c>
      <c r="DE217" s="201">
        <f t="shared" si="657"/>
        <v>0</v>
      </c>
      <c r="DF217" s="8">
        <f t="shared" si="658"/>
        <v>0</v>
      </c>
      <c r="DG217" s="8">
        <f t="shared" si="688"/>
        <v>0</v>
      </c>
      <c r="DI217" s="44">
        <f t="shared" si="660"/>
        <v>0</v>
      </c>
      <c r="DJ217" s="201">
        <f t="shared" si="661"/>
        <v>0</v>
      </c>
      <c r="DK217" s="8">
        <f t="shared" si="662"/>
        <v>0</v>
      </c>
      <c r="DL217" s="8">
        <f t="shared" si="689"/>
        <v>0</v>
      </c>
      <c r="DN217" s="44">
        <f t="shared" si="664"/>
        <v>0</v>
      </c>
      <c r="DO217" s="201">
        <f t="shared" si="665"/>
        <v>0</v>
      </c>
      <c r="DP217" s="8">
        <f t="shared" si="666"/>
        <v>0</v>
      </c>
      <c r="DQ217" s="8">
        <f t="shared" si="690"/>
        <v>0</v>
      </c>
      <c r="DS217" s="51">
        <f t="shared" si="577"/>
        <v>0</v>
      </c>
      <c r="DT217" s="50">
        <f t="shared" si="668"/>
        <v>0</v>
      </c>
      <c r="DU217" s="51">
        <v>0</v>
      </c>
      <c r="DV217" s="50">
        <f t="shared" si="579"/>
        <v>0</v>
      </c>
      <c r="DW217" s="51">
        <f t="shared" si="692"/>
        <v>0</v>
      </c>
      <c r="DX217" s="52">
        <f t="shared" si="580"/>
        <v>0</v>
      </c>
      <c r="DY217" s="307">
        <f t="shared" si="576"/>
        <v>0</v>
      </c>
    </row>
    <row r="218" spans="1:129" ht="18" customHeight="1" x14ac:dyDescent="0.3">
      <c r="B218" s="54"/>
      <c r="C218" s="54"/>
      <c r="D218" s="239"/>
      <c r="E218" s="263">
        <f t="shared" si="691"/>
        <v>0</v>
      </c>
      <c r="F218" s="274"/>
      <c r="G218" s="263"/>
      <c r="H218" s="56"/>
      <c r="I218" s="56"/>
      <c r="J218" s="265"/>
      <c r="K218" s="264"/>
      <c r="L218" s="57"/>
      <c r="M218" s="49"/>
      <c r="N218" s="214"/>
      <c r="O218" s="8">
        <f t="shared" si="582"/>
        <v>0</v>
      </c>
      <c r="P218" s="8">
        <f t="shared" si="669"/>
        <v>0</v>
      </c>
      <c r="R218" s="44">
        <f t="shared" si="584"/>
        <v>0</v>
      </c>
      <c r="S218" s="201">
        <f t="shared" si="585"/>
        <v>0</v>
      </c>
      <c r="T218" s="8">
        <f t="shared" si="586"/>
        <v>0</v>
      </c>
      <c r="U218" s="8">
        <f t="shared" si="670"/>
        <v>0</v>
      </c>
      <c r="W218" s="44">
        <f t="shared" si="588"/>
        <v>0</v>
      </c>
      <c r="X218" s="201">
        <f t="shared" si="589"/>
        <v>0</v>
      </c>
      <c r="Y218" s="8">
        <f t="shared" si="590"/>
        <v>0</v>
      </c>
      <c r="Z218" s="8">
        <f t="shared" si="671"/>
        <v>0</v>
      </c>
      <c r="AB218" s="44">
        <f t="shared" si="592"/>
        <v>0</v>
      </c>
      <c r="AC218" s="201">
        <f t="shared" si="593"/>
        <v>0</v>
      </c>
      <c r="AD218" s="8">
        <f t="shared" si="594"/>
        <v>0</v>
      </c>
      <c r="AE218" s="8">
        <f t="shared" si="672"/>
        <v>0</v>
      </c>
      <c r="AG218" s="44">
        <f t="shared" si="596"/>
        <v>0</v>
      </c>
      <c r="AH218" s="201">
        <f t="shared" si="597"/>
        <v>0</v>
      </c>
      <c r="AI218" s="8">
        <f t="shared" si="598"/>
        <v>0</v>
      </c>
      <c r="AJ218" s="8">
        <f t="shared" si="673"/>
        <v>0</v>
      </c>
      <c r="AL218" s="44">
        <f t="shared" si="600"/>
        <v>0</v>
      </c>
      <c r="AM218" s="201">
        <f t="shared" si="601"/>
        <v>0</v>
      </c>
      <c r="AN218" s="8">
        <f t="shared" si="602"/>
        <v>0</v>
      </c>
      <c r="AO218" s="8">
        <f t="shared" si="674"/>
        <v>0</v>
      </c>
      <c r="AQ218" s="44">
        <f t="shared" si="604"/>
        <v>0</v>
      </c>
      <c r="AR218" s="201">
        <f t="shared" si="605"/>
        <v>0</v>
      </c>
      <c r="AS218" s="8">
        <f t="shared" si="606"/>
        <v>0</v>
      </c>
      <c r="AT218" s="8">
        <f t="shared" si="675"/>
        <v>0</v>
      </c>
      <c r="AV218" s="44">
        <f t="shared" si="608"/>
        <v>0</v>
      </c>
      <c r="AW218" s="201">
        <f t="shared" si="609"/>
        <v>0</v>
      </c>
      <c r="AX218" s="8">
        <f t="shared" si="610"/>
        <v>0</v>
      </c>
      <c r="AY218" s="8">
        <f t="shared" si="676"/>
        <v>0</v>
      </c>
      <c r="BA218" s="44">
        <f t="shared" si="612"/>
        <v>0</v>
      </c>
      <c r="BB218" s="201">
        <f t="shared" si="613"/>
        <v>0</v>
      </c>
      <c r="BC218" s="8">
        <f t="shared" si="614"/>
        <v>0</v>
      </c>
      <c r="BD218" s="8">
        <f t="shared" si="677"/>
        <v>0</v>
      </c>
      <c r="BF218" s="44">
        <f t="shared" si="616"/>
        <v>0</v>
      </c>
      <c r="BG218" s="201">
        <f t="shared" si="617"/>
        <v>0</v>
      </c>
      <c r="BH218" s="8">
        <f t="shared" si="618"/>
        <v>0</v>
      </c>
      <c r="BI218" s="8">
        <f t="shared" si="678"/>
        <v>0</v>
      </c>
      <c r="BK218" s="44">
        <f t="shared" si="620"/>
        <v>0</v>
      </c>
      <c r="BL218" s="201">
        <f t="shared" si="621"/>
        <v>0</v>
      </c>
      <c r="BM218" s="8">
        <f t="shared" si="622"/>
        <v>0</v>
      </c>
      <c r="BN218" s="8">
        <f t="shared" si="679"/>
        <v>0</v>
      </c>
      <c r="BP218" s="44">
        <f t="shared" si="624"/>
        <v>0</v>
      </c>
      <c r="BQ218" s="201">
        <f t="shared" si="625"/>
        <v>0</v>
      </c>
      <c r="BR218" s="8">
        <f t="shared" si="626"/>
        <v>0</v>
      </c>
      <c r="BS218" s="8">
        <f t="shared" si="680"/>
        <v>0</v>
      </c>
      <c r="BU218" s="44">
        <f t="shared" si="628"/>
        <v>0</v>
      </c>
      <c r="BV218" s="201">
        <f t="shared" si="629"/>
        <v>0</v>
      </c>
      <c r="BW218" s="8">
        <f t="shared" si="630"/>
        <v>0</v>
      </c>
      <c r="BX218" s="8">
        <f t="shared" si="681"/>
        <v>0</v>
      </c>
      <c r="BZ218" s="44">
        <f t="shared" si="632"/>
        <v>0</v>
      </c>
      <c r="CA218" s="201">
        <f t="shared" si="633"/>
        <v>0</v>
      </c>
      <c r="CB218" s="8">
        <f t="shared" si="634"/>
        <v>0</v>
      </c>
      <c r="CC218" s="8">
        <f t="shared" si="682"/>
        <v>0</v>
      </c>
      <c r="CE218" s="44">
        <f t="shared" si="636"/>
        <v>0</v>
      </c>
      <c r="CF218" s="201">
        <f t="shared" si="637"/>
        <v>0</v>
      </c>
      <c r="CG218" s="8">
        <f t="shared" si="638"/>
        <v>0</v>
      </c>
      <c r="CH218" s="8">
        <f t="shared" si="683"/>
        <v>0</v>
      </c>
      <c r="CJ218" s="44">
        <f t="shared" si="640"/>
        <v>0</v>
      </c>
      <c r="CK218" s="201">
        <f t="shared" si="641"/>
        <v>0</v>
      </c>
      <c r="CL218" s="8">
        <f t="shared" si="642"/>
        <v>0</v>
      </c>
      <c r="CM218" s="8">
        <f t="shared" si="684"/>
        <v>0</v>
      </c>
      <c r="CO218" s="44">
        <f t="shared" si="644"/>
        <v>0</v>
      </c>
      <c r="CP218" s="201">
        <f t="shared" si="645"/>
        <v>0</v>
      </c>
      <c r="CQ218" s="8">
        <f t="shared" si="646"/>
        <v>0</v>
      </c>
      <c r="CR218" s="8">
        <f t="shared" si="685"/>
        <v>0</v>
      </c>
      <c r="CT218" s="44">
        <f t="shared" si="648"/>
        <v>0</v>
      </c>
      <c r="CU218" s="201">
        <f t="shared" si="649"/>
        <v>0</v>
      </c>
      <c r="CV218" s="8">
        <f t="shared" si="650"/>
        <v>0</v>
      </c>
      <c r="CW218" s="8">
        <f t="shared" si="686"/>
        <v>0</v>
      </c>
      <c r="CY218" s="44">
        <f t="shared" si="652"/>
        <v>0</v>
      </c>
      <c r="CZ218" s="201">
        <f t="shared" si="653"/>
        <v>0</v>
      </c>
      <c r="DA218" s="8">
        <f t="shared" si="654"/>
        <v>0</v>
      </c>
      <c r="DB218" s="8">
        <f t="shared" si="687"/>
        <v>0</v>
      </c>
      <c r="DD218" s="44">
        <f t="shared" si="656"/>
        <v>0</v>
      </c>
      <c r="DE218" s="201">
        <f t="shared" si="657"/>
        <v>0</v>
      </c>
      <c r="DF218" s="8">
        <f t="shared" si="658"/>
        <v>0</v>
      </c>
      <c r="DG218" s="8">
        <f t="shared" si="688"/>
        <v>0</v>
      </c>
      <c r="DI218" s="44">
        <f t="shared" si="660"/>
        <v>0</v>
      </c>
      <c r="DJ218" s="201">
        <f t="shared" si="661"/>
        <v>0</v>
      </c>
      <c r="DK218" s="8">
        <f t="shared" si="662"/>
        <v>0</v>
      </c>
      <c r="DL218" s="8">
        <f t="shared" si="689"/>
        <v>0</v>
      </c>
      <c r="DN218" s="44">
        <f t="shared" si="664"/>
        <v>0</v>
      </c>
      <c r="DO218" s="201">
        <f t="shared" si="665"/>
        <v>0</v>
      </c>
      <c r="DP218" s="8">
        <f t="shared" si="666"/>
        <v>0</v>
      </c>
      <c r="DQ218" s="8">
        <f t="shared" si="690"/>
        <v>0</v>
      </c>
      <c r="DS218" s="51">
        <f t="shared" si="577"/>
        <v>0</v>
      </c>
      <c r="DT218" s="50">
        <f t="shared" si="668"/>
        <v>0</v>
      </c>
      <c r="DU218" s="51">
        <v>0</v>
      </c>
      <c r="DV218" s="50">
        <f t="shared" si="579"/>
        <v>0</v>
      </c>
      <c r="DW218" s="51">
        <f t="shared" si="692"/>
        <v>0</v>
      </c>
      <c r="DX218" s="52">
        <f t="shared" si="580"/>
        <v>0</v>
      </c>
      <c r="DY218" s="307">
        <f t="shared" si="576"/>
        <v>0</v>
      </c>
    </row>
    <row r="219" spans="1:129" ht="18" customHeight="1" x14ac:dyDescent="0.3">
      <c r="B219" s="54"/>
      <c r="C219" s="54"/>
      <c r="D219" s="239"/>
      <c r="E219" s="263">
        <f t="shared" si="691"/>
        <v>0</v>
      </c>
      <c r="F219" s="274"/>
      <c r="G219" s="263"/>
      <c r="H219" s="56"/>
      <c r="I219" s="56"/>
      <c r="J219" s="265"/>
      <c r="K219" s="264"/>
      <c r="L219" s="57"/>
      <c r="M219" s="49"/>
      <c r="N219" s="214"/>
      <c r="O219" s="8">
        <f t="shared" si="582"/>
        <v>0</v>
      </c>
      <c r="P219" s="8">
        <f t="shared" si="669"/>
        <v>0</v>
      </c>
      <c r="R219" s="44">
        <f t="shared" si="584"/>
        <v>0</v>
      </c>
      <c r="S219" s="201">
        <f t="shared" si="585"/>
        <v>0</v>
      </c>
      <c r="T219" s="8">
        <f t="shared" si="586"/>
        <v>0</v>
      </c>
      <c r="U219" s="8">
        <f t="shared" si="670"/>
        <v>0</v>
      </c>
      <c r="W219" s="44">
        <f t="shared" si="588"/>
        <v>0</v>
      </c>
      <c r="X219" s="201">
        <f t="shared" si="589"/>
        <v>0</v>
      </c>
      <c r="Y219" s="8">
        <f t="shared" si="590"/>
        <v>0</v>
      </c>
      <c r="Z219" s="8">
        <f t="shared" si="671"/>
        <v>0</v>
      </c>
      <c r="AB219" s="44">
        <f t="shared" si="592"/>
        <v>0</v>
      </c>
      <c r="AC219" s="201">
        <f t="shared" si="593"/>
        <v>0</v>
      </c>
      <c r="AD219" s="8">
        <f t="shared" si="594"/>
        <v>0</v>
      </c>
      <c r="AE219" s="8">
        <f t="shared" si="672"/>
        <v>0</v>
      </c>
      <c r="AG219" s="44">
        <f t="shared" si="596"/>
        <v>0</v>
      </c>
      <c r="AH219" s="201">
        <f t="shared" si="597"/>
        <v>0</v>
      </c>
      <c r="AI219" s="8">
        <f t="shared" si="598"/>
        <v>0</v>
      </c>
      <c r="AJ219" s="8">
        <f t="shared" si="673"/>
        <v>0</v>
      </c>
      <c r="AL219" s="44">
        <f t="shared" si="600"/>
        <v>0</v>
      </c>
      <c r="AM219" s="201">
        <f t="shared" si="601"/>
        <v>0</v>
      </c>
      <c r="AN219" s="8">
        <f t="shared" si="602"/>
        <v>0</v>
      </c>
      <c r="AO219" s="8">
        <f t="shared" si="674"/>
        <v>0</v>
      </c>
      <c r="AQ219" s="44">
        <f t="shared" si="604"/>
        <v>0</v>
      </c>
      <c r="AR219" s="201">
        <f t="shared" si="605"/>
        <v>0</v>
      </c>
      <c r="AS219" s="8">
        <f t="shared" si="606"/>
        <v>0</v>
      </c>
      <c r="AT219" s="8">
        <f t="shared" si="675"/>
        <v>0</v>
      </c>
      <c r="AV219" s="44">
        <f t="shared" si="608"/>
        <v>0</v>
      </c>
      <c r="AW219" s="201">
        <f t="shared" si="609"/>
        <v>0</v>
      </c>
      <c r="AX219" s="8">
        <f t="shared" si="610"/>
        <v>0</v>
      </c>
      <c r="AY219" s="8">
        <f t="shared" si="676"/>
        <v>0</v>
      </c>
      <c r="BA219" s="44">
        <f t="shared" si="612"/>
        <v>0</v>
      </c>
      <c r="BB219" s="201">
        <f t="shared" si="613"/>
        <v>0</v>
      </c>
      <c r="BC219" s="8">
        <f t="shared" si="614"/>
        <v>0</v>
      </c>
      <c r="BD219" s="8">
        <f t="shared" si="677"/>
        <v>0</v>
      </c>
      <c r="BF219" s="44">
        <f t="shared" si="616"/>
        <v>0</v>
      </c>
      <c r="BG219" s="201">
        <f t="shared" si="617"/>
        <v>0</v>
      </c>
      <c r="BH219" s="8">
        <f t="shared" si="618"/>
        <v>0</v>
      </c>
      <c r="BI219" s="8">
        <f t="shared" si="678"/>
        <v>0</v>
      </c>
      <c r="BK219" s="44">
        <f t="shared" si="620"/>
        <v>0</v>
      </c>
      <c r="BL219" s="201">
        <f t="shared" si="621"/>
        <v>0</v>
      </c>
      <c r="BM219" s="8">
        <f t="shared" si="622"/>
        <v>0</v>
      </c>
      <c r="BN219" s="8">
        <f t="shared" si="679"/>
        <v>0</v>
      </c>
      <c r="BP219" s="44">
        <f t="shared" si="624"/>
        <v>0</v>
      </c>
      <c r="BQ219" s="201">
        <f t="shared" si="625"/>
        <v>0</v>
      </c>
      <c r="BR219" s="8">
        <f t="shared" si="626"/>
        <v>0</v>
      </c>
      <c r="BS219" s="8">
        <f t="shared" si="680"/>
        <v>0</v>
      </c>
      <c r="BU219" s="44">
        <f t="shared" si="628"/>
        <v>0</v>
      </c>
      <c r="BV219" s="201">
        <f t="shared" si="629"/>
        <v>0</v>
      </c>
      <c r="BW219" s="8">
        <f t="shared" si="630"/>
        <v>0</v>
      </c>
      <c r="BX219" s="8">
        <f t="shared" si="681"/>
        <v>0</v>
      </c>
      <c r="BZ219" s="44">
        <f t="shared" si="632"/>
        <v>0</v>
      </c>
      <c r="CA219" s="201">
        <f t="shared" si="633"/>
        <v>0</v>
      </c>
      <c r="CB219" s="8">
        <f t="shared" si="634"/>
        <v>0</v>
      </c>
      <c r="CC219" s="8">
        <f t="shared" si="682"/>
        <v>0</v>
      </c>
      <c r="CE219" s="44">
        <f t="shared" si="636"/>
        <v>0</v>
      </c>
      <c r="CF219" s="201">
        <f t="shared" si="637"/>
        <v>0</v>
      </c>
      <c r="CG219" s="8">
        <f t="shared" si="638"/>
        <v>0</v>
      </c>
      <c r="CH219" s="8">
        <f t="shared" si="683"/>
        <v>0</v>
      </c>
      <c r="CJ219" s="44">
        <f t="shared" si="640"/>
        <v>0</v>
      </c>
      <c r="CK219" s="201">
        <f t="shared" si="641"/>
        <v>0</v>
      </c>
      <c r="CL219" s="8">
        <f t="shared" si="642"/>
        <v>0</v>
      </c>
      <c r="CM219" s="8">
        <f t="shared" si="684"/>
        <v>0</v>
      </c>
      <c r="CO219" s="44">
        <f t="shared" si="644"/>
        <v>0</v>
      </c>
      <c r="CP219" s="201">
        <f t="shared" si="645"/>
        <v>0</v>
      </c>
      <c r="CQ219" s="8">
        <f t="shared" si="646"/>
        <v>0</v>
      </c>
      <c r="CR219" s="8">
        <f t="shared" si="685"/>
        <v>0</v>
      </c>
      <c r="CT219" s="44">
        <f t="shared" si="648"/>
        <v>0</v>
      </c>
      <c r="CU219" s="201">
        <f t="shared" si="649"/>
        <v>0</v>
      </c>
      <c r="CV219" s="8">
        <f t="shared" si="650"/>
        <v>0</v>
      </c>
      <c r="CW219" s="8">
        <f t="shared" si="686"/>
        <v>0</v>
      </c>
      <c r="CY219" s="44">
        <f t="shared" si="652"/>
        <v>0</v>
      </c>
      <c r="CZ219" s="201">
        <f t="shared" si="653"/>
        <v>0</v>
      </c>
      <c r="DA219" s="8">
        <f t="shared" si="654"/>
        <v>0</v>
      </c>
      <c r="DB219" s="8">
        <f t="shared" si="687"/>
        <v>0</v>
      </c>
      <c r="DD219" s="44">
        <f t="shared" si="656"/>
        <v>0</v>
      </c>
      <c r="DE219" s="201">
        <f t="shared" si="657"/>
        <v>0</v>
      </c>
      <c r="DF219" s="8">
        <f t="shared" si="658"/>
        <v>0</v>
      </c>
      <c r="DG219" s="8">
        <f t="shared" si="688"/>
        <v>0</v>
      </c>
      <c r="DI219" s="44">
        <f t="shared" si="660"/>
        <v>0</v>
      </c>
      <c r="DJ219" s="201">
        <f t="shared" si="661"/>
        <v>0</v>
      </c>
      <c r="DK219" s="8">
        <f t="shared" si="662"/>
        <v>0</v>
      </c>
      <c r="DL219" s="8">
        <f t="shared" si="689"/>
        <v>0</v>
      </c>
      <c r="DN219" s="44">
        <f t="shared" si="664"/>
        <v>0</v>
      </c>
      <c r="DO219" s="201">
        <f t="shared" si="665"/>
        <v>0</v>
      </c>
      <c r="DP219" s="8">
        <f t="shared" si="666"/>
        <v>0</v>
      </c>
      <c r="DQ219" s="8">
        <f t="shared" si="690"/>
        <v>0</v>
      </c>
      <c r="DS219" s="51">
        <f t="shared" si="577"/>
        <v>0</v>
      </c>
      <c r="DT219" s="50">
        <f t="shared" si="668"/>
        <v>0</v>
      </c>
      <c r="DU219" s="51">
        <v>0</v>
      </c>
      <c r="DV219" s="50">
        <f t="shared" si="579"/>
        <v>0</v>
      </c>
      <c r="DW219" s="51">
        <f t="shared" si="692"/>
        <v>0</v>
      </c>
      <c r="DX219" s="52">
        <f t="shared" si="580"/>
        <v>0</v>
      </c>
      <c r="DY219" s="307">
        <f t="shared" si="576"/>
        <v>0</v>
      </c>
    </row>
    <row r="220" spans="1:129" ht="18" customHeight="1" x14ac:dyDescent="0.3">
      <c r="B220" s="54"/>
      <c r="C220" s="54"/>
      <c r="D220" s="239"/>
      <c r="E220" s="263">
        <f t="shared" si="691"/>
        <v>0</v>
      </c>
      <c r="F220" s="274"/>
      <c r="G220" s="263"/>
      <c r="H220" s="56"/>
      <c r="I220" s="56"/>
      <c r="J220" s="265"/>
      <c r="K220" s="264"/>
      <c r="L220" s="57"/>
      <c r="M220" s="49"/>
      <c r="N220" s="214"/>
      <c r="O220" s="8">
        <f t="shared" si="582"/>
        <v>0</v>
      </c>
      <c r="P220" s="8">
        <f t="shared" si="669"/>
        <v>0</v>
      </c>
      <c r="R220" s="44">
        <f t="shared" si="584"/>
        <v>0</v>
      </c>
      <c r="S220" s="201">
        <f t="shared" si="585"/>
        <v>0</v>
      </c>
      <c r="T220" s="8">
        <f t="shared" si="586"/>
        <v>0</v>
      </c>
      <c r="U220" s="8">
        <f t="shared" si="670"/>
        <v>0</v>
      </c>
      <c r="W220" s="44">
        <f t="shared" si="588"/>
        <v>0</v>
      </c>
      <c r="X220" s="201">
        <f t="shared" si="589"/>
        <v>0</v>
      </c>
      <c r="Y220" s="8">
        <f t="shared" si="590"/>
        <v>0</v>
      </c>
      <c r="Z220" s="8">
        <f t="shared" si="671"/>
        <v>0</v>
      </c>
      <c r="AB220" s="44">
        <f t="shared" si="592"/>
        <v>0</v>
      </c>
      <c r="AC220" s="201">
        <f t="shared" si="593"/>
        <v>0</v>
      </c>
      <c r="AD220" s="8">
        <f t="shared" si="594"/>
        <v>0</v>
      </c>
      <c r="AE220" s="8">
        <f t="shared" si="672"/>
        <v>0</v>
      </c>
      <c r="AG220" s="44">
        <f t="shared" si="596"/>
        <v>0</v>
      </c>
      <c r="AH220" s="201">
        <f t="shared" si="597"/>
        <v>0</v>
      </c>
      <c r="AI220" s="8">
        <f t="shared" si="598"/>
        <v>0</v>
      </c>
      <c r="AJ220" s="8">
        <f t="shared" si="673"/>
        <v>0</v>
      </c>
      <c r="AL220" s="44">
        <f t="shared" si="600"/>
        <v>0</v>
      </c>
      <c r="AM220" s="201">
        <f t="shared" si="601"/>
        <v>0</v>
      </c>
      <c r="AN220" s="8">
        <f t="shared" si="602"/>
        <v>0</v>
      </c>
      <c r="AO220" s="8">
        <f t="shared" si="674"/>
        <v>0</v>
      </c>
      <c r="AQ220" s="44">
        <f t="shared" si="604"/>
        <v>0</v>
      </c>
      <c r="AR220" s="201">
        <f t="shared" si="605"/>
        <v>0</v>
      </c>
      <c r="AS220" s="8">
        <f t="shared" si="606"/>
        <v>0</v>
      </c>
      <c r="AT220" s="8">
        <f t="shared" si="675"/>
        <v>0</v>
      </c>
      <c r="AV220" s="44">
        <f t="shared" si="608"/>
        <v>0</v>
      </c>
      <c r="AW220" s="201">
        <f t="shared" si="609"/>
        <v>0</v>
      </c>
      <c r="AX220" s="8">
        <f t="shared" si="610"/>
        <v>0</v>
      </c>
      <c r="AY220" s="8">
        <f t="shared" si="676"/>
        <v>0</v>
      </c>
      <c r="BA220" s="44">
        <f t="shared" si="612"/>
        <v>0</v>
      </c>
      <c r="BB220" s="201">
        <f t="shared" si="613"/>
        <v>0</v>
      </c>
      <c r="BC220" s="8">
        <f t="shared" si="614"/>
        <v>0</v>
      </c>
      <c r="BD220" s="8">
        <f t="shared" si="677"/>
        <v>0</v>
      </c>
      <c r="BF220" s="44">
        <f t="shared" si="616"/>
        <v>0</v>
      </c>
      <c r="BG220" s="201">
        <f t="shared" si="617"/>
        <v>0</v>
      </c>
      <c r="BH220" s="8">
        <f t="shared" si="618"/>
        <v>0</v>
      </c>
      <c r="BI220" s="8">
        <f t="shared" si="678"/>
        <v>0</v>
      </c>
      <c r="BK220" s="44">
        <f t="shared" si="620"/>
        <v>0</v>
      </c>
      <c r="BL220" s="201">
        <f t="shared" si="621"/>
        <v>0</v>
      </c>
      <c r="BM220" s="8">
        <f t="shared" si="622"/>
        <v>0</v>
      </c>
      <c r="BN220" s="8">
        <f t="shared" si="679"/>
        <v>0</v>
      </c>
      <c r="BP220" s="44">
        <f t="shared" si="624"/>
        <v>0</v>
      </c>
      <c r="BQ220" s="201">
        <f t="shared" si="625"/>
        <v>0</v>
      </c>
      <c r="BR220" s="8">
        <f t="shared" si="626"/>
        <v>0</v>
      </c>
      <c r="BS220" s="8">
        <f t="shared" si="680"/>
        <v>0</v>
      </c>
      <c r="BU220" s="44">
        <f t="shared" si="628"/>
        <v>0</v>
      </c>
      <c r="BV220" s="201">
        <f t="shared" si="629"/>
        <v>0</v>
      </c>
      <c r="BW220" s="8">
        <f t="shared" si="630"/>
        <v>0</v>
      </c>
      <c r="BX220" s="8">
        <f t="shared" si="681"/>
        <v>0</v>
      </c>
      <c r="BZ220" s="44">
        <f t="shared" si="632"/>
        <v>0</v>
      </c>
      <c r="CA220" s="201">
        <f t="shared" si="633"/>
        <v>0</v>
      </c>
      <c r="CB220" s="8">
        <f t="shared" si="634"/>
        <v>0</v>
      </c>
      <c r="CC220" s="8">
        <f t="shared" si="682"/>
        <v>0</v>
      </c>
      <c r="CE220" s="44">
        <f t="shared" si="636"/>
        <v>0</v>
      </c>
      <c r="CF220" s="201">
        <f t="shared" si="637"/>
        <v>0</v>
      </c>
      <c r="CG220" s="8">
        <f t="shared" si="638"/>
        <v>0</v>
      </c>
      <c r="CH220" s="8">
        <f t="shared" si="683"/>
        <v>0</v>
      </c>
      <c r="CJ220" s="44">
        <f t="shared" si="640"/>
        <v>0</v>
      </c>
      <c r="CK220" s="201">
        <f t="shared" si="641"/>
        <v>0</v>
      </c>
      <c r="CL220" s="8">
        <f t="shared" si="642"/>
        <v>0</v>
      </c>
      <c r="CM220" s="8">
        <f t="shared" si="684"/>
        <v>0</v>
      </c>
      <c r="CO220" s="44">
        <f t="shared" si="644"/>
        <v>0</v>
      </c>
      <c r="CP220" s="201">
        <f t="shared" si="645"/>
        <v>0</v>
      </c>
      <c r="CQ220" s="8">
        <f t="shared" si="646"/>
        <v>0</v>
      </c>
      <c r="CR220" s="8">
        <f t="shared" si="685"/>
        <v>0</v>
      </c>
      <c r="CT220" s="44">
        <f t="shared" si="648"/>
        <v>0</v>
      </c>
      <c r="CU220" s="201">
        <f t="shared" si="649"/>
        <v>0</v>
      </c>
      <c r="CV220" s="8">
        <f t="shared" si="650"/>
        <v>0</v>
      </c>
      <c r="CW220" s="8">
        <f t="shared" si="686"/>
        <v>0</v>
      </c>
      <c r="CY220" s="44">
        <f t="shared" si="652"/>
        <v>0</v>
      </c>
      <c r="CZ220" s="201">
        <f t="shared" si="653"/>
        <v>0</v>
      </c>
      <c r="DA220" s="8">
        <f t="shared" si="654"/>
        <v>0</v>
      </c>
      <c r="DB220" s="8">
        <f t="shared" si="687"/>
        <v>0</v>
      </c>
      <c r="DD220" s="44">
        <f t="shared" si="656"/>
        <v>0</v>
      </c>
      <c r="DE220" s="201">
        <f t="shared" si="657"/>
        <v>0</v>
      </c>
      <c r="DF220" s="8">
        <f t="shared" si="658"/>
        <v>0</v>
      </c>
      <c r="DG220" s="8">
        <f t="shared" si="688"/>
        <v>0</v>
      </c>
      <c r="DI220" s="44">
        <f t="shared" si="660"/>
        <v>0</v>
      </c>
      <c r="DJ220" s="201">
        <f t="shared" si="661"/>
        <v>0</v>
      </c>
      <c r="DK220" s="8">
        <f t="shared" si="662"/>
        <v>0</v>
      </c>
      <c r="DL220" s="8">
        <f t="shared" si="689"/>
        <v>0</v>
      </c>
      <c r="DN220" s="44">
        <f t="shared" si="664"/>
        <v>0</v>
      </c>
      <c r="DO220" s="201">
        <f t="shared" si="665"/>
        <v>0</v>
      </c>
      <c r="DP220" s="8">
        <f t="shared" si="666"/>
        <v>0</v>
      </c>
      <c r="DQ220" s="8">
        <f t="shared" si="690"/>
        <v>0</v>
      </c>
      <c r="DS220" s="51">
        <f t="shared" si="577"/>
        <v>0</v>
      </c>
      <c r="DT220" s="50">
        <f t="shared" si="668"/>
        <v>0</v>
      </c>
      <c r="DU220" s="51">
        <v>0</v>
      </c>
      <c r="DV220" s="50">
        <f t="shared" si="579"/>
        <v>0</v>
      </c>
      <c r="DW220" s="51">
        <f t="shared" si="692"/>
        <v>0</v>
      </c>
      <c r="DX220" s="52">
        <f t="shared" si="580"/>
        <v>0</v>
      </c>
      <c r="DY220" s="307">
        <f t="shared" si="576"/>
        <v>0</v>
      </c>
    </row>
    <row r="221" spans="1:129" ht="18" customHeight="1" x14ac:dyDescent="0.3">
      <c r="B221" s="54"/>
      <c r="C221" s="54"/>
      <c r="D221" s="239"/>
      <c r="E221" s="263">
        <f t="shared" si="691"/>
        <v>0</v>
      </c>
      <c r="F221" s="274"/>
      <c r="G221" s="263"/>
      <c r="H221" s="56"/>
      <c r="I221" s="56"/>
      <c r="J221" s="265"/>
      <c r="K221" s="264"/>
      <c r="L221" s="57"/>
      <c r="M221" s="49"/>
      <c r="N221" s="214"/>
      <c r="O221" s="8">
        <f t="shared" si="582"/>
        <v>0</v>
      </c>
      <c r="P221" s="8">
        <f t="shared" si="669"/>
        <v>0</v>
      </c>
      <c r="R221" s="44">
        <f t="shared" si="584"/>
        <v>0</v>
      </c>
      <c r="S221" s="201">
        <f t="shared" si="585"/>
        <v>0</v>
      </c>
      <c r="T221" s="8">
        <f t="shared" si="586"/>
        <v>0</v>
      </c>
      <c r="U221" s="8">
        <f t="shared" si="670"/>
        <v>0</v>
      </c>
      <c r="W221" s="44">
        <f t="shared" si="588"/>
        <v>0</v>
      </c>
      <c r="X221" s="201">
        <f t="shared" si="589"/>
        <v>0</v>
      </c>
      <c r="Y221" s="8">
        <f t="shared" si="590"/>
        <v>0</v>
      </c>
      <c r="Z221" s="8">
        <f t="shared" si="671"/>
        <v>0</v>
      </c>
      <c r="AB221" s="44">
        <f t="shared" si="592"/>
        <v>0</v>
      </c>
      <c r="AC221" s="201">
        <f t="shared" si="593"/>
        <v>0</v>
      </c>
      <c r="AD221" s="8">
        <f t="shared" si="594"/>
        <v>0</v>
      </c>
      <c r="AE221" s="8">
        <f t="shared" si="672"/>
        <v>0</v>
      </c>
      <c r="AG221" s="44">
        <f t="shared" si="596"/>
        <v>0</v>
      </c>
      <c r="AH221" s="201">
        <f t="shared" si="597"/>
        <v>0</v>
      </c>
      <c r="AI221" s="8">
        <f t="shared" si="598"/>
        <v>0</v>
      </c>
      <c r="AJ221" s="8">
        <f t="shared" si="673"/>
        <v>0</v>
      </c>
      <c r="AL221" s="44">
        <f t="shared" si="600"/>
        <v>0</v>
      </c>
      <c r="AM221" s="201">
        <f t="shared" si="601"/>
        <v>0</v>
      </c>
      <c r="AN221" s="8">
        <f t="shared" si="602"/>
        <v>0</v>
      </c>
      <c r="AO221" s="8">
        <f t="shared" si="674"/>
        <v>0</v>
      </c>
      <c r="AQ221" s="44">
        <f t="shared" si="604"/>
        <v>0</v>
      </c>
      <c r="AR221" s="201">
        <f t="shared" si="605"/>
        <v>0</v>
      </c>
      <c r="AS221" s="8">
        <f t="shared" si="606"/>
        <v>0</v>
      </c>
      <c r="AT221" s="8">
        <f t="shared" si="675"/>
        <v>0</v>
      </c>
      <c r="AV221" s="44">
        <f t="shared" si="608"/>
        <v>0</v>
      </c>
      <c r="AW221" s="201">
        <f t="shared" si="609"/>
        <v>0</v>
      </c>
      <c r="AX221" s="8">
        <f t="shared" si="610"/>
        <v>0</v>
      </c>
      <c r="AY221" s="8">
        <f t="shared" si="676"/>
        <v>0</v>
      </c>
      <c r="BA221" s="44">
        <f t="shared" si="612"/>
        <v>0</v>
      </c>
      <c r="BB221" s="201">
        <f t="shared" si="613"/>
        <v>0</v>
      </c>
      <c r="BC221" s="8">
        <f t="shared" si="614"/>
        <v>0</v>
      </c>
      <c r="BD221" s="8">
        <f t="shared" si="677"/>
        <v>0</v>
      </c>
      <c r="BF221" s="44">
        <f t="shared" si="616"/>
        <v>0</v>
      </c>
      <c r="BG221" s="201">
        <f t="shared" si="617"/>
        <v>0</v>
      </c>
      <c r="BH221" s="8">
        <f t="shared" si="618"/>
        <v>0</v>
      </c>
      <c r="BI221" s="8">
        <f t="shared" si="678"/>
        <v>0</v>
      </c>
      <c r="BK221" s="44">
        <f t="shared" si="620"/>
        <v>0</v>
      </c>
      <c r="BL221" s="201">
        <f t="shared" si="621"/>
        <v>0</v>
      </c>
      <c r="BM221" s="8">
        <f t="shared" si="622"/>
        <v>0</v>
      </c>
      <c r="BN221" s="8">
        <f t="shared" si="679"/>
        <v>0</v>
      </c>
      <c r="BP221" s="44">
        <f t="shared" si="624"/>
        <v>0</v>
      </c>
      <c r="BQ221" s="201">
        <f t="shared" si="625"/>
        <v>0</v>
      </c>
      <c r="BR221" s="8">
        <f t="shared" si="626"/>
        <v>0</v>
      </c>
      <c r="BS221" s="8">
        <f t="shared" si="680"/>
        <v>0</v>
      </c>
      <c r="BU221" s="44">
        <f t="shared" si="628"/>
        <v>0</v>
      </c>
      <c r="BV221" s="201">
        <f t="shared" si="629"/>
        <v>0</v>
      </c>
      <c r="BW221" s="8">
        <f t="shared" si="630"/>
        <v>0</v>
      </c>
      <c r="BX221" s="8">
        <f t="shared" si="681"/>
        <v>0</v>
      </c>
      <c r="BZ221" s="44">
        <f t="shared" si="632"/>
        <v>0</v>
      </c>
      <c r="CA221" s="201">
        <f t="shared" si="633"/>
        <v>0</v>
      </c>
      <c r="CB221" s="8">
        <f t="shared" si="634"/>
        <v>0</v>
      </c>
      <c r="CC221" s="8">
        <f t="shared" si="682"/>
        <v>0</v>
      </c>
      <c r="CE221" s="44">
        <f t="shared" si="636"/>
        <v>0</v>
      </c>
      <c r="CF221" s="201">
        <f t="shared" si="637"/>
        <v>0</v>
      </c>
      <c r="CG221" s="8">
        <f t="shared" si="638"/>
        <v>0</v>
      </c>
      <c r="CH221" s="8">
        <f t="shared" si="683"/>
        <v>0</v>
      </c>
      <c r="CJ221" s="44">
        <f t="shared" si="640"/>
        <v>0</v>
      </c>
      <c r="CK221" s="201">
        <f t="shared" si="641"/>
        <v>0</v>
      </c>
      <c r="CL221" s="8">
        <f t="shared" si="642"/>
        <v>0</v>
      </c>
      <c r="CM221" s="8">
        <f t="shared" si="684"/>
        <v>0</v>
      </c>
      <c r="CO221" s="44">
        <f t="shared" si="644"/>
        <v>0</v>
      </c>
      <c r="CP221" s="201">
        <f t="shared" si="645"/>
        <v>0</v>
      </c>
      <c r="CQ221" s="8">
        <f t="shared" si="646"/>
        <v>0</v>
      </c>
      <c r="CR221" s="8">
        <f t="shared" si="685"/>
        <v>0</v>
      </c>
      <c r="CT221" s="44">
        <f t="shared" si="648"/>
        <v>0</v>
      </c>
      <c r="CU221" s="201">
        <f t="shared" si="649"/>
        <v>0</v>
      </c>
      <c r="CV221" s="8">
        <f t="shared" si="650"/>
        <v>0</v>
      </c>
      <c r="CW221" s="8">
        <f t="shared" si="686"/>
        <v>0</v>
      </c>
      <c r="CY221" s="44">
        <f t="shared" si="652"/>
        <v>0</v>
      </c>
      <c r="CZ221" s="201">
        <f t="shared" si="653"/>
        <v>0</v>
      </c>
      <c r="DA221" s="8">
        <f t="shared" si="654"/>
        <v>0</v>
      </c>
      <c r="DB221" s="8">
        <f t="shared" si="687"/>
        <v>0</v>
      </c>
      <c r="DD221" s="44">
        <f t="shared" si="656"/>
        <v>0</v>
      </c>
      <c r="DE221" s="201">
        <f t="shared" si="657"/>
        <v>0</v>
      </c>
      <c r="DF221" s="8">
        <f t="shared" si="658"/>
        <v>0</v>
      </c>
      <c r="DG221" s="8">
        <f t="shared" si="688"/>
        <v>0</v>
      </c>
      <c r="DI221" s="44">
        <f t="shared" si="660"/>
        <v>0</v>
      </c>
      <c r="DJ221" s="201">
        <f t="shared" si="661"/>
        <v>0</v>
      </c>
      <c r="DK221" s="8">
        <f t="shared" si="662"/>
        <v>0</v>
      </c>
      <c r="DL221" s="8">
        <f t="shared" si="689"/>
        <v>0</v>
      </c>
      <c r="DN221" s="44">
        <f t="shared" si="664"/>
        <v>0</v>
      </c>
      <c r="DO221" s="201">
        <f t="shared" si="665"/>
        <v>0</v>
      </c>
      <c r="DP221" s="8">
        <f t="shared" si="666"/>
        <v>0</v>
      </c>
      <c r="DQ221" s="8">
        <f t="shared" si="690"/>
        <v>0</v>
      </c>
      <c r="DS221" s="51">
        <f t="shared" si="577"/>
        <v>0</v>
      </c>
      <c r="DT221" s="50">
        <f t="shared" si="668"/>
        <v>0</v>
      </c>
      <c r="DU221" s="51">
        <v>0</v>
      </c>
      <c r="DV221" s="50">
        <f t="shared" si="579"/>
        <v>0</v>
      </c>
      <c r="DW221" s="51">
        <f t="shared" si="692"/>
        <v>0</v>
      </c>
      <c r="DX221" s="52">
        <f t="shared" si="580"/>
        <v>0</v>
      </c>
      <c r="DY221" s="307">
        <f t="shared" si="576"/>
        <v>0</v>
      </c>
    </row>
    <row r="222" spans="1:129" ht="18" customHeight="1" x14ac:dyDescent="0.3">
      <c r="B222" s="54"/>
      <c r="C222" s="54"/>
      <c r="D222" s="239"/>
      <c r="E222" s="263">
        <f t="shared" si="691"/>
        <v>0</v>
      </c>
      <c r="F222" s="274"/>
      <c r="G222" s="263"/>
      <c r="H222" s="56"/>
      <c r="I222" s="56"/>
      <c r="J222" s="265"/>
      <c r="K222" s="264"/>
      <c r="L222" s="57"/>
      <c r="M222" s="49"/>
      <c r="N222" s="214"/>
      <c r="O222" s="8">
        <f t="shared" si="582"/>
        <v>0</v>
      </c>
      <c r="P222" s="8">
        <f t="shared" si="669"/>
        <v>0</v>
      </c>
      <c r="R222" s="44">
        <f t="shared" si="584"/>
        <v>0</v>
      </c>
      <c r="S222" s="201">
        <f t="shared" si="585"/>
        <v>0</v>
      </c>
      <c r="T222" s="8">
        <f t="shared" si="586"/>
        <v>0</v>
      </c>
      <c r="U222" s="8">
        <f t="shared" si="670"/>
        <v>0</v>
      </c>
      <c r="W222" s="44">
        <f t="shared" si="588"/>
        <v>0</v>
      </c>
      <c r="X222" s="201">
        <f t="shared" si="589"/>
        <v>0</v>
      </c>
      <c r="Y222" s="8">
        <f t="shared" si="590"/>
        <v>0</v>
      </c>
      <c r="Z222" s="8">
        <f t="shared" si="671"/>
        <v>0</v>
      </c>
      <c r="AB222" s="44">
        <f t="shared" si="592"/>
        <v>0</v>
      </c>
      <c r="AC222" s="201">
        <f t="shared" si="593"/>
        <v>0</v>
      </c>
      <c r="AD222" s="8">
        <f t="shared" si="594"/>
        <v>0</v>
      </c>
      <c r="AE222" s="8">
        <f t="shared" si="672"/>
        <v>0</v>
      </c>
      <c r="AG222" s="44">
        <f t="shared" si="596"/>
        <v>0</v>
      </c>
      <c r="AH222" s="201">
        <f t="shared" si="597"/>
        <v>0</v>
      </c>
      <c r="AI222" s="8">
        <f t="shared" si="598"/>
        <v>0</v>
      </c>
      <c r="AJ222" s="8">
        <f t="shared" si="673"/>
        <v>0</v>
      </c>
      <c r="AL222" s="44">
        <f t="shared" si="600"/>
        <v>0</v>
      </c>
      <c r="AM222" s="201">
        <f t="shared" si="601"/>
        <v>0</v>
      </c>
      <c r="AN222" s="8">
        <f t="shared" si="602"/>
        <v>0</v>
      </c>
      <c r="AO222" s="8">
        <f t="shared" si="674"/>
        <v>0</v>
      </c>
      <c r="AQ222" s="44">
        <f t="shared" si="604"/>
        <v>0</v>
      </c>
      <c r="AR222" s="201">
        <f t="shared" si="605"/>
        <v>0</v>
      </c>
      <c r="AS222" s="8">
        <f t="shared" si="606"/>
        <v>0</v>
      </c>
      <c r="AT222" s="8">
        <f t="shared" si="675"/>
        <v>0</v>
      </c>
      <c r="AV222" s="44">
        <f t="shared" si="608"/>
        <v>0</v>
      </c>
      <c r="AW222" s="201">
        <f t="shared" si="609"/>
        <v>0</v>
      </c>
      <c r="AX222" s="8">
        <f t="shared" si="610"/>
        <v>0</v>
      </c>
      <c r="AY222" s="8">
        <f t="shared" si="676"/>
        <v>0</v>
      </c>
      <c r="BA222" s="44">
        <f t="shared" si="612"/>
        <v>0</v>
      </c>
      <c r="BB222" s="201">
        <f t="shared" si="613"/>
        <v>0</v>
      </c>
      <c r="BC222" s="8">
        <f t="shared" si="614"/>
        <v>0</v>
      </c>
      <c r="BD222" s="8">
        <f t="shared" si="677"/>
        <v>0</v>
      </c>
      <c r="BF222" s="44">
        <f t="shared" si="616"/>
        <v>0</v>
      </c>
      <c r="BG222" s="201">
        <f t="shared" si="617"/>
        <v>0</v>
      </c>
      <c r="BH222" s="8">
        <f t="shared" si="618"/>
        <v>0</v>
      </c>
      <c r="BI222" s="8">
        <f t="shared" si="678"/>
        <v>0</v>
      </c>
      <c r="BK222" s="44">
        <f t="shared" si="620"/>
        <v>0</v>
      </c>
      <c r="BL222" s="201">
        <f t="shared" si="621"/>
        <v>0</v>
      </c>
      <c r="BM222" s="8">
        <f t="shared" si="622"/>
        <v>0</v>
      </c>
      <c r="BN222" s="8">
        <f t="shared" si="679"/>
        <v>0</v>
      </c>
      <c r="BP222" s="44">
        <f t="shared" si="624"/>
        <v>0</v>
      </c>
      <c r="BQ222" s="201">
        <f t="shared" si="625"/>
        <v>0</v>
      </c>
      <c r="BR222" s="8">
        <f t="shared" si="626"/>
        <v>0</v>
      </c>
      <c r="BS222" s="8">
        <f t="shared" si="680"/>
        <v>0</v>
      </c>
      <c r="BU222" s="44">
        <f t="shared" si="628"/>
        <v>0</v>
      </c>
      <c r="BV222" s="201">
        <f t="shared" si="629"/>
        <v>0</v>
      </c>
      <c r="BW222" s="8">
        <f t="shared" si="630"/>
        <v>0</v>
      </c>
      <c r="BX222" s="8">
        <f t="shared" si="681"/>
        <v>0</v>
      </c>
      <c r="BZ222" s="44">
        <f t="shared" si="632"/>
        <v>0</v>
      </c>
      <c r="CA222" s="201">
        <f t="shared" si="633"/>
        <v>0</v>
      </c>
      <c r="CB222" s="8">
        <f t="shared" si="634"/>
        <v>0</v>
      </c>
      <c r="CC222" s="8">
        <f t="shared" si="682"/>
        <v>0</v>
      </c>
      <c r="CE222" s="44">
        <f t="shared" si="636"/>
        <v>0</v>
      </c>
      <c r="CF222" s="201">
        <f t="shared" si="637"/>
        <v>0</v>
      </c>
      <c r="CG222" s="8">
        <f t="shared" si="638"/>
        <v>0</v>
      </c>
      <c r="CH222" s="8">
        <f t="shared" si="683"/>
        <v>0</v>
      </c>
      <c r="CJ222" s="44">
        <f t="shared" si="640"/>
        <v>0</v>
      </c>
      <c r="CK222" s="201">
        <f t="shared" si="641"/>
        <v>0</v>
      </c>
      <c r="CL222" s="8">
        <f t="shared" si="642"/>
        <v>0</v>
      </c>
      <c r="CM222" s="8">
        <f t="shared" si="684"/>
        <v>0</v>
      </c>
      <c r="CO222" s="44">
        <f t="shared" si="644"/>
        <v>0</v>
      </c>
      <c r="CP222" s="201">
        <f t="shared" si="645"/>
        <v>0</v>
      </c>
      <c r="CQ222" s="8">
        <f t="shared" si="646"/>
        <v>0</v>
      </c>
      <c r="CR222" s="8">
        <f t="shared" si="685"/>
        <v>0</v>
      </c>
      <c r="CT222" s="44">
        <f t="shared" si="648"/>
        <v>0</v>
      </c>
      <c r="CU222" s="201">
        <f t="shared" si="649"/>
        <v>0</v>
      </c>
      <c r="CV222" s="8">
        <f t="shared" si="650"/>
        <v>0</v>
      </c>
      <c r="CW222" s="8">
        <f t="shared" si="686"/>
        <v>0</v>
      </c>
      <c r="CY222" s="44">
        <f t="shared" si="652"/>
        <v>0</v>
      </c>
      <c r="CZ222" s="201">
        <f t="shared" si="653"/>
        <v>0</v>
      </c>
      <c r="DA222" s="8">
        <f t="shared" si="654"/>
        <v>0</v>
      </c>
      <c r="DB222" s="8">
        <f t="shared" si="687"/>
        <v>0</v>
      </c>
      <c r="DD222" s="44">
        <f t="shared" si="656"/>
        <v>0</v>
      </c>
      <c r="DE222" s="201">
        <f t="shared" si="657"/>
        <v>0</v>
      </c>
      <c r="DF222" s="8">
        <f t="shared" si="658"/>
        <v>0</v>
      </c>
      <c r="DG222" s="8">
        <f t="shared" si="688"/>
        <v>0</v>
      </c>
      <c r="DI222" s="44">
        <f t="shared" si="660"/>
        <v>0</v>
      </c>
      <c r="DJ222" s="201">
        <f t="shared" si="661"/>
        <v>0</v>
      </c>
      <c r="DK222" s="8">
        <f t="shared" si="662"/>
        <v>0</v>
      </c>
      <c r="DL222" s="8">
        <f t="shared" si="689"/>
        <v>0</v>
      </c>
      <c r="DN222" s="44">
        <f t="shared" si="664"/>
        <v>0</v>
      </c>
      <c r="DO222" s="201">
        <f t="shared" si="665"/>
        <v>0</v>
      </c>
      <c r="DP222" s="8">
        <f t="shared" si="666"/>
        <v>0</v>
      </c>
      <c r="DQ222" s="8">
        <f t="shared" si="690"/>
        <v>0</v>
      </c>
      <c r="DS222" s="51">
        <f t="shared" si="577"/>
        <v>0</v>
      </c>
      <c r="DT222" s="50">
        <f t="shared" si="668"/>
        <v>0</v>
      </c>
      <c r="DU222" s="51">
        <v>0</v>
      </c>
      <c r="DV222" s="50">
        <f t="shared" si="579"/>
        <v>0</v>
      </c>
      <c r="DW222" s="51">
        <f t="shared" si="692"/>
        <v>0</v>
      </c>
      <c r="DX222" s="52">
        <f t="shared" si="692"/>
        <v>0</v>
      </c>
      <c r="DY222" s="307">
        <f t="shared" si="576"/>
        <v>0</v>
      </c>
    </row>
    <row r="223" spans="1:129" ht="18" customHeight="1" x14ac:dyDescent="0.3">
      <c r="B223" s="54"/>
      <c r="C223" s="54"/>
      <c r="D223" s="239"/>
      <c r="E223" s="263">
        <f t="shared" si="691"/>
        <v>0</v>
      </c>
      <c r="F223" s="274"/>
      <c r="G223" s="263"/>
      <c r="H223" s="56"/>
      <c r="I223" s="56"/>
      <c r="J223" s="265"/>
      <c r="K223" s="264"/>
      <c r="L223" s="57"/>
      <c r="M223" s="49"/>
      <c r="N223" s="214"/>
      <c r="O223" s="8">
        <f t="shared" si="582"/>
        <v>0</v>
      </c>
      <c r="P223" s="8">
        <f t="shared" si="669"/>
        <v>0</v>
      </c>
      <c r="R223" s="44">
        <f t="shared" si="584"/>
        <v>0</v>
      </c>
      <c r="S223" s="201">
        <f t="shared" si="585"/>
        <v>0</v>
      </c>
      <c r="T223" s="8">
        <f t="shared" si="586"/>
        <v>0</v>
      </c>
      <c r="U223" s="8">
        <f t="shared" si="670"/>
        <v>0</v>
      </c>
      <c r="W223" s="44">
        <f t="shared" si="588"/>
        <v>0</v>
      </c>
      <c r="X223" s="201">
        <f t="shared" si="589"/>
        <v>0</v>
      </c>
      <c r="Y223" s="8">
        <f t="shared" si="590"/>
        <v>0</v>
      </c>
      <c r="Z223" s="8">
        <f t="shared" si="671"/>
        <v>0</v>
      </c>
      <c r="AB223" s="44">
        <f t="shared" si="592"/>
        <v>0</v>
      </c>
      <c r="AC223" s="201">
        <f t="shared" si="593"/>
        <v>0</v>
      </c>
      <c r="AD223" s="8">
        <f t="shared" si="594"/>
        <v>0</v>
      </c>
      <c r="AE223" s="8">
        <f t="shared" si="672"/>
        <v>0</v>
      </c>
      <c r="AG223" s="44">
        <f t="shared" si="596"/>
        <v>0</v>
      </c>
      <c r="AH223" s="201">
        <f t="shared" si="597"/>
        <v>0</v>
      </c>
      <c r="AI223" s="8">
        <f t="shared" si="598"/>
        <v>0</v>
      </c>
      <c r="AJ223" s="8">
        <f t="shared" si="673"/>
        <v>0</v>
      </c>
      <c r="AL223" s="44">
        <f t="shared" si="600"/>
        <v>0</v>
      </c>
      <c r="AM223" s="201">
        <f t="shared" si="601"/>
        <v>0</v>
      </c>
      <c r="AN223" s="8">
        <f t="shared" si="602"/>
        <v>0</v>
      </c>
      <c r="AO223" s="8">
        <f t="shared" si="674"/>
        <v>0</v>
      </c>
      <c r="AQ223" s="44">
        <f t="shared" si="604"/>
        <v>0</v>
      </c>
      <c r="AR223" s="201">
        <f t="shared" si="605"/>
        <v>0</v>
      </c>
      <c r="AS223" s="8">
        <f t="shared" si="606"/>
        <v>0</v>
      </c>
      <c r="AT223" s="8">
        <f t="shared" si="675"/>
        <v>0</v>
      </c>
      <c r="AV223" s="44">
        <f t="shared" si="608"/>
        <v>0</v>
      </c>
      <c r="AW223" s="201">
        <f t="shared" si="609"/>
        <v>0</v>
      </c>
      <c r="AX223" s="8">
        <f t="shared" si="610"/>
        <v>0</v>
      </c>
      <c r="AY223" s="8">
        <f t="shared" si="676"/>
        <v>0</v>
      </c>
      <c r="BA223" s="44">
        <f t="shared" si="612"/>
        <v>0</v>
      </c>
      <c r="BB223" s="201">
        <f t="shared" si="613"/>
        <v>0</v>
      </c>
      <c r="BC223" s="8">
        <f t="shared" si="614"/>
        <v>0</v>
      </c>
      <c r="BD223" s="8">
        <f t="shared" si="677"/>
        <v>0</v>
      </c>
      <c r="BF223" s="44">
        <f t="shared" si="616"/>
        <v>0</v>
      </c>
      <c r="BG223" s="201">
        <f t="shared" si="617"/>
        <v>0</v>
      </c>
      <c r="BH223" s="8">
        <f t="shared" si="618"/>
        <v>0</v>
      </c>
      <c r="BI223" s="8">
        <f t="shared" si="678"/>
        <v>0</v>
      </c>
      <c r="BK223" s="44">
        <f t="shared" si="620"/>
        <v>0</v>
      </c>
      <c r="BL223" s="201">
        <f t="shared" si="621"/>
        <v>0</v>
      </c>
      <c r="BM223" s="8">
        <f t="shared" si="622"/>
        <v>0</v>
      </c>
      <c r="BN223" s="8">
        <f t="shared" si="679"/>
        <v>0</v>
      </c>
      <c r="BP223" s="44">
        <f t="shared" si="624"/>
        <v>0</v>
      </c>
      <c r="BQ223" s="201">
        <f t="shared" si="625"/>
        <v>0</v>
      </c>
      <c r="BR223" s="8">
        <f t="shared" si="626"/>
        <v>0</v>
      </c>
      <c r="BS223" s="8">
        <f t="shared" si="680"/>
        <v>0</v>
      </c>
      <c r="BU223" s="44">
        <f t="shared" si="628"/>
        <v>0</v>
      </c>
      <c r="BV223" s="201">
        <f t="shared" si="629"/>
        <v>0</v>
      </c>
      <c r="BW223" s="8">
        <f t="shared" si="630"/>
        <v>0</v>
      </c>
      <c r="BX223" s="8">
        <f t="shared" si="681"/>
        <v>0</v>
      </c>
      <c r="BZ223" s="44">
        <f t="shared" si="632"/>
        <v>0</v>
      </c>
      <c r="CA223" s="201">
        <f t="shared" si="633"/>
        <v>0</v>
      </c>
      <c r="CB223" s="8">
        <f t="shared" si="634"/>
        <v>0</v>
      </c>
      <c r="CC223" s="8">
        <f t="shared" si="682"/>
        <v>0</v>
      </c>
      <c r="CE223" s="44">
        <f t="shared" si="636"/>
        <v>0</v>
      </c>
      <c r="CF223" s="201">
        <f t="shared" si="637"/>
        <v>0</v>
      </c>
      <c r="CG223" s="8">
        <f t="shared" si="638"/>
        <v>0</v>
      </c>
      <c r="CH223" s="8">
        <f t="shared" si="683"/>
        <v>0</v>
      </c>
      <c r="CJ223" s="44">
        <f t="shared" si="640"/>
        <v>0</v>
      </c>
      <c r="CK223" s="201">
        <f t="shared" si="641"/>
        <v>0</v>
      </c>
      <c r="CL223" s="8">
        <f t="shared" si="642"/>
        <v>0</v>
      </c>
      <c r="CM223" s="8">
        <f t="shared" si="684"/>
        <v>0</v>
      </c>
      <c r="CO223" s="44">
        <f t="shared" si="644"/>
        <v>0</v>
      </c>
      <c r="CP223" s="201">
        <f t="shared" si="645"/>
        <v>0</v>
      </c>
      <c r="CQ223" s="8">
        <f t="shared" si="646"/>
        <v>0</v>
      </c>
      <c r="CR223" s="8">
        <f t="shared" si="685"/>
        <v>0</v>
      </c>
      <c r="CT223" s="44">
        <f t="shared" si="648"/>
        <v>0</v>
      </c>
      <c r="CU223" s="201">
        <f t="shared" si="649"/>
        <v>0</v>
      </c>
      <c r="CV223" s="8">
        <f t="shared" si="650"/>
        <v>0</v>
      </c>
      <c r="CW223" s="8">
        <f t="shared" si="686"/>
        <v>0</v>
      </c>
      <c r="CY223" s="44">
        <f t="shared" si="652"/>
        <v>0</v>
      </c>
      <c r="CZ223" s="201">
        <f t="shared" si="653"/>
        <v>0</v>
      </c>
      <c r="DA223" s="8">
        <f t="shared" si="654"/>
        <v>0</v>
      </c>
      <c r="DB223" s="8">
        <f t="shared" si="687"/>
        <v>0</v>
      </c>
      <c r="DD223" s="44">
        <f t="shared" si="656"/>
        <v>0</v>
      </c>
      <c r="DE223" s="201">
        <f t="shared" si="657"/>
        <v>0</v>
      </c>
      <c r="DF223" s="8">
        <f t="shared" si="658"/>
        <v>0</v>
      </c>
      <c r="DG223" s="8">
        <f t="shared" si="688"/>
        <v>0</v>
      </c>
      <c r="DI223" s="44">
        <f t="shared" si="660"/>
        <v>0</v>
      </c>
      <c r="DJ223" s="201">
        <f t="shared" si="661"/>
        <v>0</v>
      </c>
      <c r="DK223" s="8">
        <f t="shared" si="662"/>
        <v>0</v>
      </c>
      <c r="DL223" s="8">
        <f t="shared" si="689"/>
        <v>0</v>
      </c>
      <c r="DN223" s="44">
        <f t="shared" si="664"/>
        <v>0</v>
      </c>
      <c r="DO223" s="201">
        <f t="shared" si="665"/>
        <v>0</v>
      </c>
      <c r="DP223" s="8">
        <f t="shared" si="666"/>
        <v>0</v>
      </c>
      <c r="DQ223" s="8">
        <f t="shared" si="690"/>
        <v>0</v>
      </c>
      <c r="DS223" s="51">
        <f t="shared" si="577"/>
        <v>0</v>
      </c>
      <c r="DT223" s="50">
        <f t="shared" si="668"/>
        <v>0</v>
      </c>
      <c r="DU223" s="51">
        <v>0</v>
      </c>
      <c r="DV223" s="50">
        <f t="shared" si="579"/>
        <v>0</v>
      </c>
      <c r="DW223" s="51">
        <f t="shared" si="692"/>
        <v>0</v>
      </c>
      <c r="DX223" s="52">
        <f t="shared" si="692"/>
        <v>0</v>
      </c>
      <c r="DY223" s="307">
        <f t="shared" si="576"/>
        <v>0</v>
      </c>
    </row>
    <row r="224" spans="1:129" s="60" customFormat="1" ht="18" customHeight="1" x14ac:dyDescent="0.3">
      <c r="A224" s="1"/>
      <c r="B224" s="236" t="s">
        <v>455</v>
      </c>
      <c r="C224" s="196"/>
      <c r="D224" s="241">
        <f>E224*$H$3</f>
        <v>2660000</v>
      </c>
      <c r="E224" s="263">
        <v>70000</v>
      </c>
      <c r="F224" s="274"/>
      <c r="G224" s="60" t="s">
        <v>57</v>
      </c>
      <c r="H224" s="60">
        <v>8</v>
      </c>
      <c r="I224" s="60" t="s">
        <v>456</v>
      </c>
      <c r="J224" s="302">
        <v>1</v>
      </c>
      <c r="K224" s="60" t="s">
        <v>12</v>
      </c>
      <c r="L224" s="61"/>
      <c r="M224" s="49">
        <v>1</v>
      </c>
      <c r="N224" s="214">
        <f>1/H224</f>
        <v>0.125</v>
      </c>
      <c r="O224" s="8">
        <f t="shared" si="582"/>
        <v>332500</v>
      </c>
      <c r="P224" s="8">
        <f t="shared" si="669"/>
        <v>8750</v>
      </c>
      <c r="Q224" s="3"/>
      <c r="R224" s="44">
        <f t="shared" si="584"/>
        <v>1</v>
      </c>
      <c r="S224" s="201">
        <f t="shared" si="585"/>
        <v>0.125</v>
      </c>
      <c r="T224" s="8">
        <f t="shared" si="586"/>
        <v>332500</v>
      </c>
      <c r="U224" s="8">
        <f t="shared" si="670"/>
        <v>8750</v>
      </c>
      <c r="V224" s="3"/>
      <c r="W224" s="44">
        <f t="shared" si="588"/>
        <v>1</v>
      </c>
      <c r="X224" s="201">
        <f t="shared" si="589"/>
        <v>0.125</v>
      </c>
      <c r="Y224" s="8">
        <f t="shared" si="590"/>
        <v>332500</v>
      </c>
      <c r="Z224" s="8">
        <f t="shared" si="671"/>
        <v>8750</v>
      </c>
      <c r="AA224" s="1"/>
      <c r="AB224" s="44">
        <f t="shared" si="592"/>
        <v>1</v>
      </c>
      <c r="AC224" s="201">
        <f t="shared" si="593"/>
        <v>0.125</v>
      </c>
      <c r="AD224" s="8">
        <f t="shared" si="594"/>
        <v>332500</v>
      </c>
      <c r="AE224" s="8">
        <f t="shared" si="672"/>
        <v>8750</v>
      </c>
      <c r="AG224" s="44">
        <f t="shared" si="596"/>
        <v>1</v>
      </c>
      <c r="AH224" s="201">
        <f t="shared" si="597"/>
        <v>0.125</v>
      </c>
      <c r="AI224" s="8">
        <f t="shared" si="598"/>
        <v>332500</v>
      </c>
      <c r="AJ224" s="8">
        <f t="shared" si="673"/>
        <v>8750</v>
      </c>
      <c r="AL224" s="44">
        <f t="shared" si="600"/>
        <v>1</v>
      </c>
      <c r="AM224" s="201">
        <f t="shared" si="601"/>
        <v>0.125</v>
      </c>
      <c r="AN224" s="8">
        <f t="shared" si="602"/>
        <v>332500</v>
      </c>
      <c r="AO224" s="8">
        <f t="shared" si="674"/>
        <v>8750</v>
      </c>
      <c r="AQ224" s="44">
        <f t="shared" si="604"/>
        <v>1</v>
      </c>
      <c r="AR224" s="201">
        <f t="shared" si="605"/>
        <v>0.125</v>
      </c>
      <c r="AS224" s="8">
        <f t="shared" si="606"/>
        <v>332500</v>
      </c>
      <c r="AT224" s="8">
        <f t="shared" si="675"/>
        <v>8750</v>
      </c>
      <c r="AV224" s="44">
        <f t="shared" si="608"/>
        <v>1</v>
      </c>
      <c r="AW224" s="201">
        <f t="shared" si="609"/>
        <v>0.125</v>
      </c>
      <c r="AX224" s="8">
        <f t="shared" si="610"/>
        <v>332500</v>
      </c>
      <c r="AY224" s="8">
        <f t="shared" si="676"/>
        <v>8750</v>
      </c>
      <c r="BA224" s="44">
        <f t="shared" si="612"/>
        <v>1</v>
      </c>
      <c r="BB224" s="201">
        <f t="shared" si="613"/>
        <v>0.125</v>
      </c>
      <c r="BC224" s="8">
        <f t="shared" si="614"/>
        <v>332500</v>
      </c>
      <c r="BD224" s="8">
        <f t="shared" si="677"/>
        <v>8750</v>
      </c>
      <c r="BF224" s="44">
        <f t="shared" si="616"/>
        <v>1</v>
      </c>
      <c r="BG224" s="201">
        <f t="shared" si="617"/>
        <v>0.125</v>
      </c>
      <c r="BH224" s="8">
        <f t="shared" si="618"/>
        <v>332500</v>
      </c>
      <c r="BI224" s="8">
        <f t="shared" si="678"/>
        <v>8750</v>
      </c>
      <c r="BK224" s="44">
        <f t="shared" si="620"/>
        <v>1</v>
      </c>
      <c r="BL224" s="201">
        <f t="shared" si="621"/>
        <v>0.125</v>
      </c>
      <c r="BM224" s="8">
        <f t="shared" si="622"/>
        <v>332500</v>
      </c>
      <c r="BN224" s="8">
        <f t="shared" si="679"/>
        <v>8750</v>
      </c>
      <c r="BP224" s="44">
        <f t="shared" si="624"/>
        <v>1</v>
      </c>
      <c r="BQ224" s="201">
        <f t="shared" si="625"/>
        <v>0.125</v>
      </c>
      <c r="BR224" s="8">
        <f t="shared" si="626"/>
        <v>332500</v>
      </c>
      <c r="BS224" s="8">
        <f t="shared" si="680"/>
        <v>8750</v>
      </c>
      <c r="BU224" s="44">
        <f t="shared" si="628"/>
        <v>1</v>
      </c>
      <c r="BV224" s="201">
        <f t="shared" si="629"/>
        <v>0.125</v>
      </c>
      <c r="BW224" s="8">
        <f t="shared" si="630"/>
        <v>332500</v>
      </c>
      <c r="BX224" s="8">
        <f t="shared" si="681"/>
        <v>8750</v>
      </c>
      <c r="BZ224" s="44">
        <f t="shared" si="632"/>
        <v>1</v>
      </c>
      <c r="CA224" s="201">
        <f t="shared" si="633"/>
        <v>0.125</v>
      </c>
      <c r="CB224" s="8">
        <f t="shared" si="634"/>
        <v>332500</v>
      </c>
      <c r="CC224" s="8">
        <f t="shared" si="682"/>
        <v>8750</v>
      </c>
      <c r="CE224" s="44">
        <f t="shared" si="636"/>
        <v>1</v>
      </c>
      <c r="CF224" s="201">
        <f t="shared" si="637"/>
        <v>0.125</v>
      </c>
      <c r="CG224" s="8">
        <f t="shared" si="638"/>
        <v>332500</v>
      </c>
      <c r="CH224" s="8">
        <f t="shared" si="683"/>
        <v>8750</v>
      </c>
      <c r="CJ224" s="44">
        <f t="shared" si="640"/>
        <v>1</v>
      </c>
      <c r="CK224" s="201">
        <f t="shared" si="641"/>
        <v>0.125</v>
      </c>
      <c r="CL224" s="8">
        <f t="shared" si="642"/>
        <v>332500</v>
      </c>
      <c r="CM224" s="8">
        <f t="shared" si="684"/>
        <v>8750</v>
      </c>
      <c r="CO224" s="44">
        <f t="shared" si="644"/>
        <v>1</v>
      </c>
      <c r="CP224" s="201">
        <f t="shared" si="645"/>
        <v>0.125</v>
      </c>
      <c r="CQ224" s="8">
        <f t="shared" si="646"/>
        <v>332500</v>
      </c>
      <c r="CR224" s="8">
        <f t="shared" si="685"/>
        <v>8750</v>
      </c>
      <c r="CT224" s="44">
        <f t="shared" si="648"/>
        <v>1</v>
      </c>
      <c r="CU224" s="201">
        <f t="shared" si="649"/>
        <v>0.125</v>
      </c>
      <c r="CV224" s="8">
        <f t="shared" si="650"/>
        <v>332500</v>
      </c>
      <c r="CW224" s="8">
        <f t="shared" si="686"/>
        <v>8750</v>
      </c>
      <c r="CY224" s="44">
        <f t="shared" si="652"/>
        <v>1</v>
      </c>
      <c r="CZ224" s="201">
        <f t="shared" si="653"/>
        <v>0.125</v>
      </c>
      <c r="DA224" s="8">
        <f t="shared" si="654"/>
        <v>332500</v>
      </c>
      <c r="DB224" s="8">
        <f t="shared" si="687"/>
        <v>8750</v>
      </c>
      <c r="DD224" s="44">
        <f t="shared" si="656"/>
        <v>1</v>
      </c>
      <c r="DE224" s="201">
        <f t="shared" si="657"/>
        <v>0.125</v>
      </c>
      <c r="DF224" s="8">
        <f t="shared" si="658"/>
        <v>332500</v>
      </c>
      <c r="DG224" s="8">
        <f t="shared" si="688"/>
        <v>8750</v>
      </c>
      <c r="DI224" s="44">
        <f t="shared" si="660"/>
        <v>1</v>
      </c>
      <c r="DJ224" s="201">
        <f t="shared" si="661"/>
        <v>0.125</v>
      </c>
      <c r="DK224" s="8">
        <f t="shared" si="662"/>
        <v>332500</v>
      </c>
      <c r="DL224" s="8">
        <f t="shared" si="689"/>
        <v>8750</v>
      </c>
      <c r="DN224" s="44">
        <f t="shared" si="664"/>
        <v>1</v>
      </c>
      <c r="DO224" s="201">
        <f t="shared" si="665"/>
        <v>0.125</v>
      </c>
      <c r="DP224" s="8">
        <f t="shared" si="666"/>
        <v>332500</v>
      </c>
      <c r="DQ224" s="8">
        <f t="shared" si="690"/>
        <v>8750</v>
      </c>
      <c r="DS224" s="51">
        <f t="shared" si="577"/>
        <v>7315000</v>
      </c>
      <c r="DT224" s="65">
        <f t="shared" si="668"/>
        <v>192500</v>
      </c>
      <c r="DU224" s="90">
        <v>0</v>
      </c>
      <c r="DV224" s="65">
        <f t="shared" si="579"/>
        <v>0</v>
      </c>
      <c r="DW224" s="66">
        <f>+DS224+DU224</f>
        <v>7315000</v>
      </c>
      <c r="DX224" s="66">
        <f t="shared" si="692"/>
        <v>192500</v>
      </c>
      <c r="DY224" s="307" t="str">
        <f t="shared" si="576"/>
        <v>Car - capital cost</v>
      </c>
    </row>
    <row r="225" spans="2:129" ht="18" customHeight="1" thickBot="1" x14ac:dyDescent="0.35">
      <c r="B225" s="61"/>
      <c r="C225" s="67"/>
      <c r="D225" s="239"/>
      <c r="E225" s="55"/>
      <c r="F225" s="55"/>
      <c r="G225" s="55"/>
      <c r="H225" s="56"/>
      <c r="I225" s="56"/>
      <c r="J225" s="68"/>
      <c r="K225" s="56"/>
      <c r="L225" s="57"/>
      <c r="M225" s="62"/>
      <c r="N225" s="215"/>
      <c r="O225" s="8">
        <f t="shared" si="582"/>
        <v>0</v>
      </c>
      <c r="P225" s="8">
        <f t="shared" si="669"/>
        <v>0</v>
      </c>
      <c r="Q225" s="63"/>
      <c r="R225" s="44">
        <f t="shared" si="584"/>
        <v>0</v>
      </c>
      <c r="S225" s="201">
        <f t="shared" si="585"/>
        <v>0</v>
      </c>
      <c r="T225" s="8">
        <f t="shared" si="586"/>
        <v>0</v>
      </c>
      <c r="U225" s="8">
        <f t="shared" si="670"/>
        <v>0</v>
      </c>
      <c r="V225" s="63"/>
      <c r="W225" s="44">
        <f t="shared" si="588"/>
        <v>0</v>
      </c>
      <c r="X225" s="201">
        <f t="shared" si="589"/>
        <v>0</v>
      </c>
      <c r="Y225" s="8">
        <f t="shared" si="590"/>
        <v>0</v>
      </c>
      <c r="Z225" s="8">
        <f t="shared" si="671"/>
        <v>0</v>
      </c>
      <c r="AA225" s="60"/>
      <c r="AB225" s="44">
        <f t="shared" si="592"/>
        <v>0</v>
      </c>
      <c r="AC225" s="201">
        <f t="shared" si="593"/>
        <v>0</v>
      </c>
      <c r="AD225" s="8">
        <f t="shared" si="594"/>
        <v>0</v>
      </c>
      <c r="AE225" s="8">
        <f t="shared" si="672"/>
        <v>0</v>
      </c>
      <c r="AG225" s="44">
        <f t="shared" si="596"/>
        <v>0</v>
      </c>
      <c r="AH225" s="201">
        <f t="shared" si="597"/>
        <v>0</v>
      </c>
      <c r="AI225" s="8">
        <f t="shared" si="598"/>
        <v>0</v>
      </c>
      <c r="AJ225" s="8">
        <f t="shared" si="673"/>
        <v>0</v>
      </c>
      <c r="AL225" s="44">
        <f t="shared" si="600"/>
        <v>0</v>
      </c>
      <c r="AM225" s="201">
        <f t="shared" si="601"/>
        <v>0</v>
      </c>
      <c r="AN225" s="8">
        <f t="shared" si="602"/>
        <v>0</v>
      </c>
      <c r="AO225" s="8">
        <f t="shared" si="674"/>
        <v>0</v>
      </c>
      <c r="AQ225" s="44">
        <f t="shared" si="604"/>
        <v>0</v>
      </c>
      <c r="AR225" s="201">
        <f t="shared" si="605"/>
        <v>0</v>
      </c>
      <c r="AS225" s="8">
        <f t="shared" si="606"/>
        <v>0</v>
      </c>
      <c r="AT225" s="8">
        <f t="shared" si="675"/>
        <v>0</v>
      </c>
      <c r="AV225" s="44">
        <f t="shared" si="608"/>
        <v>0</v>
      </c>
      <c r="AW225" s="201">
        <f t="shared" si="609"/>
        <v>0</v>
      </c>
      <c r="AX225" s="8">
        <f t="shared" si="610"/>
        <v>0</v>
      </c>
      <c r="AY225" s="8">
        <f t="shared" si="676"/>
        <v>0</v>
      </c>
      <c r="BA225" s="44">
        <f t="shared" si="612"/>
        <v>0</v>
      </c>
      <c r="BB225" s="201">
        <f t="shared" si="613"/>
        <v>0</v>
      </c>
      <c r="BC225" s="8">
        <f t="shared" si="614"/>
        <v>0</v>
      </c>
      <c r="BD225" s="8">
        <f t="shared" si="677"/>
        <v>0</v>
      </c>
      <c r="BF225" s="44">
        <f t="shared" si="616"/>
        <v>0</v>
      </c>
      <c r="BG225" s="201">
        <f t="shared" si="617"/>
        <v>0</v>
      </c>
      <c r="BH225" s="8">
        <f t="shared" si="618"/>
        <v>0</v>
      </c>
      <c r="BI225" s="8">
        <f t="shared" si="678"/>
        <v>0</v>
      </c>
      <c r="BK225" s="44">
        <f t="shared" si="620"/>
        <v>0</v>
      </c>
      <c r="BL225" s="201">
        <f t="shared" si="621"/>
        <v>0</v>
      </c>
      <c r="BM225" s="8">
        <f t="shared" si="622"/>
        <v>0</v>
      </c>
      <c r="BN225" s="8">
        <f t="shared" si="679"/>
        <v>0</v>
      </c>
      <c r="BP225" s="44">
        <f t="shared" si="624"/>
        <v>0</v>
      </c>
      <c r="BQ225" s="201">
        <f t="shared" si="625"/>
        <v>0</v>
      </c>
      <c r="BR225" s="8">
        <f t="shared" si="626"/>
        <v>0</v>
      </c>
      <c r="BS225" s="8">
        <f t="shared" si="680"/>
        <v>0</v>
      </c>
      <c r="BU225" s="44">
        <f t="shared" si="628"/>
        <v>0</v>
      </c>
      <c r="BV225" s="201">
        <f t="shared" si="629"/>
        <v>0</v>
      </c>
      <c r="BW225" s="8">
        <f t="shared" si="630"/>
        <v>0</v>
      </c>
      <c r="BX225" s="8">
        <f t="shared" si="681"/>
        <v>0</v>
      </c>
      <c r="BZ225" s="44">
        <f t="shared" si="632"/>
        <v>0</v>
      </c>
      <c r="CA225" s="201">
        <f t="shared" si="633"/>
        <v>0</v>
      </c>
      <c r="CB225" s="8">
        <f t="shared" si="634"/>
        <v>0</v>
      </c>
      <c r="CC225" s="8">
        <f t="shared" si="682"/>
        <v>0</v>
      </c>
      <c r="CE225" s="44">
        <f t="shared" si="636"/>
        <v>0</v>
      </c>
      <c r="CF225" s="201">
        <f t="shared" si="637"/>
        <v>0</v>
      </c>
      <c r="CG225" s="8">
        <f t="shared" si="638"/>
        <v>0</v>
      </c>
      <c r="CH225" s="8">
        <f t="shared" si="683"/>
        <v>0</v>
      </c>
      <c r="CJ225" s="44">
        <f t="shared" si="640"/>
        <v>0</v>
      </c>
      <c r="CK225" s="201">
        <f t="shared" si="641"/>
        <v>0</v>
      </c>
      <c r="CL225" s="8">
        <f t="shared" si="642"/>
        <v>0</v>
      </c>
      <c r="CM225" s="8">
        <f t="shared" si="684"/>
        <v>0</v>
      </c>
      <c r="CO225" s="44">
        <f t="shared" si="644"/>
        <v>0</v>
      </c>
      <c r="CP225" s="201">
        <f t="shared" si="645"/>
        <v>0</v>
      </c>
      <c r="CQ225" s="8">
        <f t="shared" si="646"/>
        <v>0</v>
      </c>
      <c r="CR225" s="8">
        <f t="shared" si="685"/>
        <v>0</v>
      </c>
      <c r="CT225" s="44">
        <f t="shared" si="648"/>
        <v>0</v>
      </c>
      <c r="CU225" s="201">
        <f t="shared" si="649"/>
        <v>0</v>
      </c>
      <c r="CV225" s="8">
        <f t="shared" si="650"/>
        <v>0</v>
      </c>
      <c r="CW225" s="8">
        <f t="shared" si="686"/>
        <v>0</v>
      </c>
      <c r="CY225" s="44">
        <f t="shared" si="652"/>
        <v>0</v>
      </c>
      <c r="CZ225" s="201">
        <f t="shared" si="653"/>
        <v>0</v>
      </c>
      <c r="DA225" s="8">
        <f t="shared" si="654"/>
        <v>0</v>
      </c>
      <c r="DB225" s="8">
        <f t="shared" si="687"/>
        <v>0</v>
      </c>
      <c r="DD225" s="44">
        <f t="shared" si="656"/>
        <v>0</v>
      </c>
      <c r="DE225" s="201">
        <f t="shared" si="657"/>
        <v>0</v>
      </c>
      <c r="DF225" s="8">
        <f t="shared" si="658"/>
        <v>0</v>
      </c>
      <c r="DG225" s="8">
        <f t="shared" si="688"/>
        <v>0</v>
      </c>
      <c r="DI225" s="44">
        <f t="shared" si="660"/>
        <v>0</v>
      </c>
      <c r="DJ225" s="201">
        <f t="shared" si="661"/>
        <v>0</v>
      </c>
      <c r="DK225" s="8">
        <f t="shared" si="662"/>
        <v>0</v>
      </c>
      <c r="DL225" s="8">
        <f t="shared" si="689"/>
        <v>0</v>
      </c>
      <c r="DN225" s="44">
        <f t="shared" si="664"/>
        <v>0</v>
      </c>
      <c r="DO225" s="201">
        <f t="shared" si="665"/>
        <v>0</v>
      </c>
      <c r="DP225" s="8">
        <f t="shared" si="666"/>
        <v>0</v>
      </c>
      <c r="DQ225" s="8">
        <f t="shared" si="690"/>
        <v>0</v>
      </c>
      <c r="DS225" s="70"/>
      <c r="DT225" s="70"/>
      <c r="DU225" s="71"/>
      <c r="DV225" s="71"/>
      <c r="DW225" s="70"/>
      <c r="DX225" s="70"/>
      <c r="DY225" s="310"/>
    </row>
    <row r="226" spans="2:129" s="72" customFormat="1" ht="32.4" customHeight="1" thickBot="1" x14ac:dyDescent="0.35">
      <c r="B226" s="275" t="s">
        <v>104</v>
      </c>
      <c r="C226" s="276" t="str">
        <f>B204</f>
        <v>Transport</v>
      </c>
      <c r="D226" s="242"/>
      <c r="E226" s="73"/>
      <c r="F226" s="73"/>
      <c r="G226" s="73"/>
      <c r="H226" s="73"/>
      <c r="I226" s="73"/>
      <c r="J226" s="74"/>
      <c r="K226" s="73"/>
      <c r="L226" s="75"/>
      <c r="M226" s="277">
        <f>O18</f>
        <v>2015</v>
      </c>
      <c r="N226" s="278"/>
      <c r="O226" s="95">
        <f>SUM(O205:O224)</f>
        <v>1024708</v>
      </c>
      <c r="P226" s="218">
        <f>SUM(P205:P225)</f>
        <v>26966</v>
      </c>
      <c r="Q226" s="78"/>
      <c r="R226" s="293">
        <f>T18</f>
        <v>2016</v>
      </c>
      <c r="S226" s="294"/>
      <c r="T226" s="76">
        <f>SUM(T205:T224)</f>
        <v>1024708</v>
      </c>
      <c r="U226" s="77">
        <f>SUM(U205:U225)</f>
        <v>26966</v>
      </c>
      <c r="V226" s="78"/>
      <c r="W226" s="277">
        <f>Y18</f>
        <v>2017</v>
      </c>
      <c r="X226" s="277"/>
      <c r="Y226" s="76">
        <f>SUM(Y205:Y224)</f>
        <v>1024708</v>
      </c>
      <c r="Z226" s="77">
        <f>SUM(Z205:Z225)*0.9</f>
        <v>24269.4</v>
      </c>
      <c r="AA226" s="79"/>
      <c r="AB226" s="277">
        <f>AD18</f>
        <v>2018</v>
      </c>
      <c r="AC226" s="277"/>
      <c r="AD226" s="76">
        <f>SUM(AD205:AD224)</f>
        <v>1024708</v>
      </c>
      <c r="AE226" s="77">
        <f>SUM(AE205:AE224)*0.9</f>
        <v>24269.4</v>
      </c>
      <c r="AG226" s="277">
        <f>AI18</f>
        <v>2019</v>
      </c>
      <c r="AH226" s="277"/>
      <c r="AI226" s="76">
        <f>SUM(AI205:AI224)</f>
        <v>1024708</v>
      </c>
      <c r="AJ226" s="77">
        <f>SUM(AJ205:AJ224)*0.9</f>
        <v>24269.4</v>
      </c>
      <c r="AL226" s="277">
        <f>AN18</f>
        <v>2020</v>
      </c>
      <c r="AM226" s="277"/>
      <c r="AN226" s="76">
        <f>SUM(AN205:AN224)</f>
        <v>1024708</v>
      </c>
      <c r="AO226" s="77">
        <f>SUM(AO205:AO224)*0.8</f>
        <v>21572.800000000003</v>
      </c>
      <c r="AQ226" s="277">
        <f>AS18</f>
        <v>2021</v>
      </c>
      <c r="AR226" s="277"/>
      <c r="AS226" s="76">
        <f>SUM(AS205:AS224)</f>
        <v>1024708</v>
      </c>
      <c r="AT226" s="77">
        <f>SUM(AT205:AT224)*0.8</f>
        <v>21572.800000000003</v>
      </c>
      <c r="AV226" s="277">
        <f>AX18</f>
        <v>2022</v>
      </c>
      <c r="AW226" s="277"/>
      <c r="AX226" s="76">
        <f>SUM(AX205:AX224)</f>
        <v>1024708</v>
      </c>
      <c r="AY226" s="77">
        <f>SUM(AY205:AY224)*0.8</f>
        <v>21572.800000000003</v>
      </c>
      <c r="BA226" s="277">
        <f>BC18</f>
        <v>2023</v>
      </c>
      <c r="BB226" s="277"/>
      <c r="BC226" s="76">
        <f>SUM(BC205:BC224)</f>
        <v>1024708</v>
      </c>
      <c r="BD226" s="77">
        <f>SUM(BD205:BD224)*0.8</f>
        <v>21572.800000000003</v>
      </c>
      <c r="BF226" s="277">
        <f>BH18</f>
        <v>2024</v>
      </c>
      <c r="BG226" s="277"/>
      <c r="BH226" s="76">
        <f>SUM(BH205:BH224)</f>
        <v>1024708</v>
      </c>
      <c r="BI226" s="77">
        <f>SUM(BI205:BI224)*0.8</f>
        <v>21572.800000000003</v>
      </c>
      <c r="BK226" s="277">
        <f>BM18</f>
        <v>2025</v>
      </c>
      <c r="BL226" s="277"/>
      <c r="BM226" s="76">
        <f>SUM(BM205:BM224)</f>
        <v>1024708</v>
      </c>
      <c r="BN226" s="77">
        <f>SUM(BN205:BN224)*0.8</f>
        <v>21572.800000000003</v>
      </c>
      <c r="BP226" s="277">
        <f>BR18</f>
        <v>2026</v>
      </c>
      <c r="BQ226" s="277"/>
      <c r="BR226" s="76">
        <f>SUM(BR205:BR224)</f>
        <v>1024708</v>
      </c>
      <c r="BS226" s="77">
        <f>SUM(BS205:BS224)*0.8</f>
        <v>21572.800000000003</v>
      </c>
      <c r="BU226" s="277">
        <f>BW18</f>
        <v>2027</v>
      </c>
      <c r="BV226" s="277"/>
      <c r="BW226" s="76">
        <f>SUM(BW205:BW224)</f>
        <v>1024708</v>
      </c>
      <c r="BX226" s="77">
        <f>SUM(BX205:BX224)*0.8</f>
        <v>21572.800000000003</v>
      </c>
      <c r="BZ226" s="277">
        <f>CB18</f>
        <v>2028</v>
      </c>
      <c r="CA226" s="277"/>
      <c r="CB226" s="76">
        <f>SUM(CB205:CB224)</f>
        <v>1024708</v>
      </c>
      <c r="CC226" s="77">
        <f>SUM(CC205:CC224)*0.8</f>
        <v>21572.800000000003</v>
      </c>
      <c r="CE226" s="277">
        <f>CG18</f>
        <v>2029</v>
      </c>
      <c r="CF226" s="277"/>
      <c r="CG226" s="76">
        <f>SUM(CG205:CG224)</f>
        <v>1024708</v>
      </c>
      <c r="CH226" s="77">
        <f>SUM(CH205:CH224)*0.8</f>
        <v>21572.800000000003</v>
      </c>
      <c r="CJ226" s="277">
        <f>CL18</f>
        <v>2030</v>
      </c>
      <c r="CK226" s="277"/>
      <c r="CL226" s="76">
        <f>SUM(CL205:CL224)</f>
        <v>1024708</v>
      </c>
      <c r="CM226" s="77">
        <f>SUM(CM205:CM224)*0.8</f>
        <v>21572.800000000003</v>
      </c>
      <c r="CO226" s="277">
        <f>CQ18</f>
        <v>2031</v>
      </c>
      <c r="CP226" s="277"/>
      <c r="CQ226" s="76">
        <f>SUM(CQ205:CQ224)</f>
        <v>1024708</v>
      </c>
      <c r="CR226" s="77">
        <f>SUM(CR205:CR224)*0.8</f>
        <v>21572.800000000003</v>
      </c>
      <c r="CT226" s="277">
        <f>CV18</f>
        <v>2032</v>
      </c>
      <c r="CU226" s="277"/>
      <c r="CV226" s="76">
        <f>SUM(CV205:CV224)</f>
        <v>1024708</v>
      </c>
      <c r="CW226" s="77">
        <f>SUM(CW205:CW224)*0.8</f>
        <v>21572.800000000003</v>
      </c>
      <c r="CY226" s="277">
        <f>DA18</f>
        <v>2033</v>
      </c>
      <c r="CZ226" s="277"/>
      <c r="DA226" s="76">
        <f>SUM(DA205:DA224)</f>
        <v>1024708</v>
      </c>
      <c r="DB226" s="77">
        <f>SUM(DB205:DB224)*0.8</f>
        <v>21572.800000000003</v>
      </c>
      <c r="DD226" s="277">
        <f>DF18</f>
        <v>2034</v>
      </c>
      <c r="DE226" s="277"/>
      <c r="DF226" s="76">
        <f>SUM(DF205:DF224)</f>
        <v>1024708</v>
      </c>
      <c r="DG226" s="77">
        <f>SUM(DG205:DG224)*0.8</f>
        <v>21572.800000000003</v>
      </c>
      <c r="DI226" s="277">
        <f>DK18</f>
        <v>2035</v>
      </c>
      <c r="DJ226" s="277"/>
      <c r="DK226" s="76">
        <f>SUM(DK205:DK224)</f>
        <v>1024708</v>
      </c>
      <c r="DL226" s="77">
        <f>SUM(DL205:DL224)*0.8</f>
        <v>21572.800000000003</v>
      </c>
      <c r="DN226" s="277">
        <f>DP18</f>
        <v>2036</v>
      </c>
      <c r="DO226" s="277"/>
      <c r="DP226" s="76">
        <f>SUM(DP205:DP224)</f>
        <v>1024708</v>
      </c>
      <c r="DQ226" s="77">
        <f>SUM(DQ205:DQ224)*0.8</f>
        <v>21572.800000000003</v>
      </c>
      <c r="DS226" s="80">
        <f>SUM(DS205:DS224)</f>
        <v>22543576.000000004</v>
      </c>
      <c r="DT226" s="77">
        <f t="shared" ref="DT226:DW226" si="693">SUM(DT205:DT224)</f>
        <v>593252.00000000012</v>
      </c>
      <c r="DU226" s="77">
        <f t="shared" si="693"/>
        <v>0</v>
      </c>
      <c r="DV226" s="77">
        <f t="shared" si="693"/>
        <v>0</v>
      </c>
      <c r="DW226" s="77">
        <f t="shared" si="693"/>
        <v>22543576.000000004</v>
      </c>
      <c r="DX226" s="77">
        <f>SUM(P226+U226+Z226+AE226+AJ226+AO226+AT226+AY226+BD226+BI226+BN226+BS226+BX226+CC226+CH226+CM226+CR226+CW226+DB226+DG226+DL226+DQ226)</f>
        <v>493477.79999999981</v>
      </c>
      <c r="DY226" s="311" t="s">
        <v>53</v>
      </c>
    </row>
    <row r="227" spans="2:129" x14ac:dyDescent="0.3">
      <c r="O227" s="280" t="s">
        <v>17</v>
      </c>
      <c r="P227" s="281" t="s">
        <v>18</v>
      </c>
      <c r="T227" s="280" t="s">
        <v>17</v>
      </c>
      <c r="U227" s="281" t="s">
        <v>18</v>
      </c>
      <c r="Y227" s="280" t="s">
        <v>17</v>
      </c>
      <c r="Z227" s="281" t="s">
        <v>18</v>
      </c>
      <c r="AD227" s="280" t="s">
        <v>17</v>
      </c>
      <c r="AE227" s="281" t="s">
        <v>18</v>
      </c>
      <c r="AI227" s="280" t="s">
        <v>17</v>
      </c>
      <c r="AJ227" s="281" t="s">
        <v>18</v>
      </c>
      <c r="AN227" s="280" t="s">
        <v>17</v>
      </c>
      <c r="AO227" s="281" t="s">
        <v>18</v>
      </c>
      <c r="AS227" s="280" t="s">
        <v>17</v>
      </c>
      <c r="AT227" s="281" t="s">
        <v>18</v>
      </c>
      <c r="AX227" s="280" t="s">
        <v>17</v>
      </c>
      <c r="AY227" s="281" t="s">
        <v>18</v>
      </c>
      <c r="BC227" s="280" t="s">
        <v>17</v>
      </c>
      <c r="BD227" s="281" t="s">
        <v>18</v>
      </c>
      <c r="BH227" s="280" t="s">
        <v>17</v>
      </c>
      <c r="BI227" s="281" t="s">
        <v>18</v>
      </c>
      <c r="BM227" s="280" t="s">
        <v>17</v>
      </c>
      <c r="BN227" s="281" t="s">
        <v>18</v>
      </c>
      <c r="BR227" s="280" t="s">
        <v>17</v>
      </c>
      <c r="BS227" s="281" t="s">
        <v>18</v>
      </c>
      <c r="BW227" s="280" t="s">
        <v>17</v>
      </c>
      <c r="BX227" s="281" t="s">
        <v>18</v>
      </c>
      <c r="CB227" s="280" t="s">
        <v>17</v>
      </c>
      <c r="CC227" s="281" t="s">
        <v>18</v>
      </c>
      <c r="CG227" s="280" t="s">
        <v>17</v>
      </c>
      <c r="CH227" s="281" t="s">
        <v>18</v>
      </c>
      <c r="CL227" s="280" t="s">
        <v>17</v>
      </c>
      <c r="CM227" s="281" t="s">
        <v>18</v>
      </c>
      <c r="CQ227" s="280" t="s">
        <v>17</v>
      </c>
      <c r="CR227" s="281" t="s">
        <v>18</v>
      </c>
      <c r="CV227" s="280" t="s">
        <v>17</v>
      </c>
      <c r="CW227" s="281" t="s">
        <v>18</v>
      </c>
      <c r="DA227" s="280" t="s">
        <v>17</v>
      </c>
      <c r="DB227" s="281" t="s">
        <v>18</v>
      </c>
      <c r="DF227" s="280" t="s">
        <v>17</v>
      </c>
      <c r="DG227" s="281" t="s">
        <v>18</v>
      </c>
      <c r="DK227" s="280" t="s">
        <v>17</v>
      </c>
      <c r="DL227" s="281" t="s">
        <v>18</v>
      </c>
      <c r="DP227" s="280" t="s">
        <v>17</v>
      </c>
      <c r="DQ227" s="281" t="s">
        <v>18</v>
      </c>
      <c r="DS227" s="280" t="s">
        <v>17</v>
      </c>
      <c r="DT227" s="281" t="s">
        <v>18</v>
      </c>
      <c r="DU227" s="280" t="s">
        <v>17</v>
      </c>
      <c r="DV227" s="281" t="s">
        <v>18</v>
      </c>
      <c r="DW227" s="280" t="s">
        <v>17</v>
      </c>
      <c r="DX227" s="281" t="s">
        <v>18</v>
      </c>
    </row>
    <row r="228" spans="2:129" x14ac:dyDescent="0.3">
      <c r="H228" s="92"/>
      <c r="I228" s="92"/>
      <c r="K228" s="92"/>
    </row>
    <row r="229" spans="2:129" x14ac:dyDescent="0.3">
      <c r="H229" s="92"/>
      <c r="I229" s="92"/>
      <c r="K229" s="92"/>
    </row>
    <row r="230" spans="2:129" ht="26.4" customHeight="1" x14ac:dyDescent="0.3">
      <c r="H230" s="2"/>
      <c r="I230" s="2"/>
      <c r="K230" s="2"/>
      <c r="M230" s="81"/>
      <c r="N230" s="217"/>
      <c r="O230" s="282"/>
      <c r="P230" s="83"/>
      <c r="Q230" s="22"/>
      <c r="R230" s="81"/>
      <c r="S230" s="206"/>
      <c r="T230" s="282"/>
      <c r="U230" s="83"/>
      <c r="V230" s="22"/>
      <c r="W230" s="81"/>
      <c r="X230" s="82"/>
      <c r="Y230" s="282"/>
      <c r="Z230" s="83"/>
      <c r="AA230" s="23"/>
      <c r="AB230" s="81"/>
      <c r="AC230" s="82"/>
      <c r="AD230" s="282"/>
      <c r="AE230" s="83"/>
      <c r="AG230" s="81"/>
      <c r="AH230" s="82"/>
      <c r="AI230" s="282"/>
      <c r="AJ230" s="83"/>
      <c r="AL230" s="81"/>
      <c r="AM230" s="82"/>
      <c r="AN230" s="282"/>
      <c r="AO230" s="83"/>
      <c r="AQ230" s="81"/>
      <c r="AR230" s="82"/>
      <c r="AS230" s="282"/>
      <c r="AT230" s="83"/>
      <c r="AV230" s="81"/>
      <c r="AW230" s="82"/>
      <c r="AX230" s="282"/>
      <c r="AY230" s="83"/>
      <c r="BA230" s="81"/>
      <c r="BB230" s="82"/>
      <c r="BC230" s="282"/>
      <c r="BD230" s="83"/>
      <c r="BF230" s="81"/>
      <c r="BG230" s="82"/>
      <c r="BH230" s="282"/>
      <c r="BI230" s="83"/>
      <c r="BK230" s="81"/>
      <c r="BL230" s="82"/>
      <c r="BM230" s="282"/>
      <c r="BN230" s="83"/>
      <c r="BP230" s="81"/>
      <c r="BQ230" s="82"/>
      <c r="BR230" s="282"/>
      <c r="BS230" s="83"/>
      <c r="BU230" s="81"/>
      <c r="BV230" s="82"/>
      <c r="BW230" s="282"/>
      <c r="BX230" s="83"/>
      <c r="BZ230" s="81"/>
      <c r="CA230" s="82"/>
      <c r="CB230" s="282"/>
      <c r="CC230" s="83"/>
      <c r="CE230" s="81"/>
      <c r="CF230" s="82"/>
      <c r="CG230" s="282"/>
      <c r="CH230" s="83"/>
      <c r="CJ230" s="81"/>
      <c r="CK230" s="82"/>
      <c r="CL230" s="282"/>
      <c r="CM230" s="83"/>
      <c r="CO230" s="81"/>
      <c r="CP230" s="82"/>
      <c r="CQ230" s="282"/>
      <c r="CR230" s="83"/>
      <c r="CT230" s="81"/>
      <c r="CU230" s="82"/>
      <c r="CV230" s="282"/>
      <c r="CW230" s="83"/>
      <c r="CY230" s="81"/>
      <c r="CZ230" s="82"/>
      <c r="DA230" s="282"/>
      <c r="DB230" s="83"/>
      <c r="DD230" s="81"/>
      <c r="DE230" s="82"/>
      <c r="DF230" s="282"/>
      <c r="DG230" s="83"/>
      <c r="DI230" s="81"/>
      <c r="DJ230" s="82"/>
      <c r="DK230" s="282"/>
      <c r="DL230" s="83"/>
      <c r="DN230" s="81"/>
      <c r="DO230" s="82"/>
      <c r="DP230" s="282"/>
      <c r="DQ230" s="83"/>
      <c r="DS230" s="605" t="s">
        <v>12</v>
      </c>
      <c r="DT230" s="606"/>
      <c r="DU230" s="605" t="s">
        <v>13</v>
      </c>
      <c r="DV230" s="606"/>
      <c r="DW230" s="603" t="s">
        <v>14</v>
      </c>
      <c r="DX230" s="604"/>
    </row>
    <row r="231" spans="2:129" ht="15" thickBot="1" x14ac:dyDescent="0.35">
      <c r="H231" s="2"/>
      <c r="I231" s="2"/>
      <c r="K231" s="2"/>
      <c r="M231" s="30" t="s">
        <v>15</v>
      </c>
      <c r="N231" s="211" t="s">
        <v>16</v>
      </c>
      <c r="O231" s="31" t="s">
        <v>17</v>
      </c>
      <c r="P231" s="32" t="s">
        <v>18</v>
      </c>
      <c r="Q231" s="22"/>
      <c r="R231" s="30" t="s">
        <v>15</v>
      </c>
      <c r="S231" s="31" t="s">
        <v>16</v>
      </c>
      <c r="T231" s="31" t="s">
        <v>17</v>
      </c>
      <c r="U231" s="32" t="s">
        <v>18</v>
      </c>
      <c r="V231" s="22"/>
      <c r="W231" s="30" t="s">
        <v>15</v>
      </c>
      <c r="X231" s="31" t="s">
        <v>16</v>
      </c>
      <c r="Y231" s="31" t="s">
        <v>17</v>
      </c>
      <c r="Z231" s="32" t="s">
        <v>18</v>
      </c>
      <c r="AA231" s="23"/>
      <c r="AB231" s="30" t="s">
        <v>15</v>
      </c>
      <c r="AC231" s="31" t="s">
        <v>16</v>
      </c>
      <c r="AD231" s="31" t="s">
        <v>17</v>
      </c>
      <c r="AE231" s="32" t="s">
        <v>18</v>
      </c>
      <c r="AG231" s="30" t="s">
        <v>15</v>
      </c>
      <c r="AH231" s="31" t="s">
        <v>16</v>
      </c>
      <c r="AI231" s="31" t="s">
        <v>17</v>
      </c>
      <c r="AJ231" s="32" t="s">
        <v>18</v>
      </c>
      <c r="AL231" s="30" t="s">
        <v>15</v>
      </c>
      <c r="AM231" s="31" t="s">
        <v>16</v>
      </c>
      <c r="AN231" s="31" t="s">
        <v>17</v>
      </c>
      <c r="AO231" s="32" t="s">
        <v>18</v>
      </c>
      <c r="AQ231" s="30" t="s">
        <v>15</v>
      </c>
      <c r="AR231" s="31" t="s">
        <v>16</v>
      </c>
      <c r="AS231" s="31" t="s">
        <v>17</v>
      </c>
      <c r="AT231" s="32" t="s">
        <v>18</v>
      </c>
      <c r="AV231" s="30" t="s">
        <v>15</v>
      </c>
      <c r="AW231" s="31" t="s">
        <v>16</v>
      </c>
      <c r="AX231" s="31" t="s">
        <v>17</v>
      </c>
      <c r="AY231" s="32" t="s">
        <v>18</v>
      </c>
      <c r="BA231" s="30" t="s">
        <v>15</v>
      </c>
      <c r="BB231" s="31" t="s">
        <v>16</v>
      </c>
      <c r="BC231" s="31" t="s">
        <v>17</v>
      </c>
      <c r="BD231" s="32" t="s">
        <v>18</v>
      </c>
      <c r="BF231" s="30" t="s">
        <v>15</v>
      </c>
      <c r="BG231" s="31" t="s">
        <v>16</v>
      </c>
      <c r="BH231" s="31" t="s">
        <v>17</v>
      </c>
      <c r="BI231" s="32" t="s">
        <v>18</v>
      </c>
      <c r="BK231" s="30" t="s">
        <v>15</v>
      </c>
      <c r="BL231" s="31" t="s">
        <v>16</v>
      </c>
      <c r="BM231" s="31" t="s">
        <v>17</v>
      </c>
      <c r="BN231" s="32" t="s">
        <v>18</v>
      </c>
      <c r="BP231" s="30" t="s">
        <v>15</v>
      </c>
      <c r="BQ231" s="31" t="s">
        <v>16</v>
      </c>
      <c r="BR231" s="31" t="s">
        <v>17</v>
      </c>
      <c r="BS231" s="32" t="s">
        <v>18</v>
      </c>
      <c r="BU231" s="30" t="s">
        <v>15</v>
      </c>
      <c r="BV231" s="31" t="s">
        <v>16</v>
      </c>
      <c r="BW231" s="31" t="s">
        <v>17</v>
      </c>
      <c r="BX231" s="32" t="s">
        <v>18</v>
      </c>
      <c r="BZ231" s="30" t="s">
        <v>15</v>
      </c>
      <c r="CA231" s="31" t="s">
        <v>16</v>
      </c>
      <c r="CB231" s="31" t="s">
        <v>17</v>
      </c>
      <c r="CC231" s="32" t="s">
        <v>18</v>
      </c>
      <c r="CE231" s="30" t="s">
        <v>15</v>
      </c>
      <c r="CF231" s="31" t="s">
        <v>16</v>
      </c>
      <c r="CG231" s="31" t="s">
        <v>17</v>
      </c>
      <c r="CH231" s="32" t="s">
        <v>18</v>
      </c>
      <c r="CJ231" s="30" t="s">
        <v>15</v>
      </c>
      <c r="CK231" s="31" t="s">
        <v>16</v>
      </c>
      <c r="CL231" s="31" t="s">
        <v>17</v>
      </c>
      <c r="CM231" s="32" t="s">
        <v>18</v>
      </c>
      <c r="CO231" s="30" t="s">
        <v>15</v>
      </c>
      <c r="CP231" s="31" t="s">
        <v>16</v>
      </c>
      <c r="CQ231" s="31" t="s">
        <v>17</v>
      </c>
      <c r="CR231" s="32" t="s">
        <v>18</v>
      </c>
      <c r="CT231" s="30" t="s">
        <v>15</v>
      </c>
      <c r="CU231" s="31" t="s">
        <v>16</v>
      </c>
      <c r="CV231" s="31" t="s">
        <v>17</v>
      </c>
      <c r="CW231" s="32" t="s">
        <v>18</v>
      </c>
      <c r="CY231" s="30" t="s">
        <v>15</v>
      </c>
      <c r="CZ231" s="31" t="s">
        <v>16</v>
      </c>
      <c r="DA231" s="31" t="s">
        <v>17</v>
      </c>
      <c r="DB231" s="32" t="s">
        <v>18</v>
      </c>
      <c r="DD231" s="30" t="s">
        <v>15</v>
      </c>
      <c r="DE231" s="31" t="s">
        <v>16</v>
      </c>
      <c r="DF231" s="31" t="s">
        <v>17</v>
      </c>
      <c r="DG231" s="32" t="s">
        <v>18</v>
      </c>
      <c r="DI231" s="30" t="s">
        <v>15</v>
      </c>
      <c r="DJ231" s="31" t="s">
        <v>16</v>
      </c>
      <c r="DK231" s="31" t="s">
        <v>17</v>
      </c>
      <c r="DL231" s="32" t="s">
        <v>18</v>
      </c>
      <c r="DN231" s="30" t="s">
        <v>15</v>
      </c>
      <c r="DO231" s="31" t="s">
        <v>16</v>
      </c>
      <c r="DP231" s="31" t="s">
        <v>17</v>
      </c>
      <c r="DQ231" s="32" t="s">
        <v>18</v>
      </c>
      <c r="DS231" s="250" t="s">
        <v>17</v>
      </c>
      <c r="DT231" s="251" t="s">
        <v>18</v>
      </c>
      <c r="DU231" s="250" t="s">
        <v>17</v>
      </c>
      <c r="DV231" s="252" t="s">
        <v>18</v>
      </c>
      <c r="DW231" s="253" t="s">
        <v>17</v>
      </c>
      <c r="DX231" s="252" t="s">
        <v>18</v>
      </c>
    </row>
    <row r="232" spans="2:129" s="33" customFormat="1" ht="27" customHeight="1" thickBot="1" x14ac:dyDescent="0.35">
      <c r="B232" s="254" t="s">
        <v>470</v>
      </c>
      <c r="C232" s="255" t="s">
        <v>55</v>
      </c>
      <c r="D232" s="283" t="s">
        <v>21</v>
      </c>
      <c r="E232" s="257" t="s">
        <v>22</v>
      </c>
      <c r="F232" s="257"/>
      <c r="G232" s="257" t="s">
        <v>23</v>
      </c>
      <c r="H232" s="257" t="s">
        <v>24</v>
      </c>
      <c r="I232" s="257" t="s">
        <v>25</v>
      </c>
      <c r="J232" s="258" t="s">
        <v>26</v>
      </c>
      <c r="K232" s="259" t="s">
        <v>27</v>
      </c>
      <c r="M232" s="34"/>
      <c r="N232" s="212"/>
      <c r="O232" s="35"/>
      <c r="P232" s="36"/>
      <c r="Q232" s="37"/>
      <c r="R232" s="34"/>
      <c r="S232" s="35"/>
      <c r="T232" s="35"/>
      <c r="U232" s="36"/>
      <c r="V232" s="37"/>
      <c r="W232" s="34"/>
      <c r="X232" s="35"/>
      <c r="Y232" s="35"/>
      <c r="Z232" s="36"/>
      <c r="AA232" s="37"/>
      <c r="AB232" s="34"/>
      <c r="AC232" s="35"/>
      <c r="AD232" s="35"/>
      <c r="AE232" s="36"/>
      <c r="AG232" s="34"/>
      <c r="AH232" s="35"/>
      <c r="AI232" s="35"/>
      <c r="AJ232" s="36"/>
      <c r="AL232" s="34"/>
      <c r="AM232" s="35"/>
      <c r="AN232" s="35"/>
      <c r="AO232" s="36"/>
      <c r="AQ232" s="34"/>
      <c r="AR232" s="35"/>
      <c r="AS232" s="35"/>
      <c r="AT232" s="36"/>
      <c r="AV232" s="34"/>
      <c r="AW232" s="35"/>
      <c r="AX232" s="35"/>
      <c r="AY232" s="36"/>
      <c r="BA232" s="34"/>
      <c r="BB232" s="35"/>
      <c r="BC232" s="35"/>
      <c r="BD232" s="36"/>
      <c r="BF232" s="34"/>
      <c r="BG232" s="35"/>
      <c r="BH232" s="35"/>
      <c r="BI232" s="36"/>
      <c r="BK232" s="34"/>
      <c r="BL232" s="35"/>
      <c r="BM232" s="35"/>
      <c r="BN232" s="36"/>
      <c r="BP232" s="34"/>
      <c r="BQ232" s="35"/>
      <c r="BR232" s="35"/>
      <c r="BS232" s="36"/>
      <c r="BU232" s="34"/>
      <c r="BV232" s="35"/>
      <c r="BW232" s="35"/>
      <c r="BX232" s="36"/>
      <c r="BZ232" s="34"/>
      <c r="CA232" s="35"/>
      <c r="CB232" s="35"/>
      <c r="CC232" s="36"/>
      <c r="CE232" s="34"/>
      <c r="CF232" s="35"/>
      <c r="CG232" s="35"/>
      <c r="CH232" s="36"/>
      <c r="CJ232" s="34"/>
      <c r="CK232" s="35"/>
      <c r="CL232" s="35"/>
      <c r="CM232" s="36"/>
      <c r="CO232" s="34"/>
      <c r="CP232" s="35"/>
      <c r="CQ232" s="35"/>
      <c r="CR232" s="36"/>
      <c r="CT232" s="34"/>
      <c r="CU232" s="35"/>
      <c r="CV232" s="35"/>
      <c r="CW232" s="36"/>
      <c r="CY232" s="34"/>
      <c r="CZ232" s="35"/>
      <c r="DA232" s="35"/>
      <c r="DB232" s="36"/>
      <c r="DD232" s="34"/>
      <c r="DE232" s="35"/>
      <c r="DF232" s="35"/>
      <c r="DG232" s="36"/>
      <c r="DI232" s="34"/>
      <c r="DJ232" s="35"/>
      <c r="DK232" s="35"/>
      <c r="DL232" s="36"/>
      <c r="DN232" s="34"/>
      <c r="DO232" s="35"/>
      <c r="DP232" s="35"/>
      <c r="DQ232" s="36"/>
      <c r="DS232" s="34"/>
      <c r="DT232" s="36"/>
      <c r="DU232" s="38"/>
      <c r="DV232" s="36"/>
      <c r="DW232" s="38"/>
      <c r="DX232" s="39"/>
      <c r="DY232" s="309" t="str">
        <f t="shared" ref="DY232:DY243" si="694">B232</f>
        <v>IT and data management</v>
      </c>
    </row>
    <row r="233" spans="2:129" ht="18" customHeight="1" x14ac:dyDescent="0.3">
      <c r="B233" s="322" t="s">
        <v>476</v>
      </c>
      <c r="C233" s="317"/>
      <c r="D233" s="239">
        <f>E233*$H$3</f>
        <v>10247.191011235956</v>
      </c>
      <c r="E233" s="263">
        <v>269.66292134831463</v>
      </c>
      <c r="F233" s="263"/>
      <c r="G233" s="263" t="s">
        <v>57</v>
      </c>
      <c r="H233" s="56">
        <v>5</v>
      </c>
      <c r="I233" s="56"/>
      <c r="J233" s="265"/>
      <c r="K233" s="264" t="s">
        <v>481</v>
      </c>
      <c r="L233" s="57"/>
      <c r="M233" s="49">
        <v>3</v>
      </c>
      <c r="N233" s="214">
        <f>1/H233</f>
        <v>0.2</v>
      </c>
      <c r="O233" s="8">
        <f t="shared" ref="O233:O243" si="695">$D233*M233*N233</f>
        <v>6148.3146067415746</v>
      </c>
      <c r="P233" s="8">
        <f t="shared" ref="P233:P243" si="696">O233/$H$3</f>
        <v>161.7977528089888</v>
      </c>
      <c r="R233" s="44">
        <f t="shared" ref="R233:R243" si="697">M233</f>
        <v>3</v>
      </c>
      <c r="S233" s="201">
        <f t="shared" ref="S233:S243" si="698">N233</f>
        <v>0.2</v>
      </c>
      <c r="T233" s="8">
        <f t="shared" ref="T233:T243" si="699">$D233*R233*S233</f>
        <v>6148.3146067415746</v>
      </c>
      <c r="U233" s="8">
        <f t="shared" ref="U233:U243" si="700">T233/$H$3</f>
        <v>161.7977528089888</v>
      </c>
      <c r="W233" s="44">
        <f t="shared" ref="W233:W243" si="701">R233</f>
        <v>3</v>
      </c>
      <c r="X233" s="201">
        <f t="shared" ref="X233:X243" si="702">S233</f>
        <v>0.2</v>
      </c>
      <c r="Y233" s="8">
        <f t="shared" ref="Y233:Y243" si="703">$D233*W233*X233</f>
        <v>6148.3146067415746</v>
      </c>
      <c r="Z233" s="8">
        <f t="shared" ref="Z233:Z243" si="704">Y233/$H$3</f>
        <v>161.7977528089888</v>
      </c>
      <c r="AB233" s="44">
        <f t="shared" ref="AB233:AB243" si="705">W233</f>
        <v>3</v>
      </c>
      <c r="AC233" s="201">
        <f t="shared" ref="AC233:AC243" si="706">X233</f>
        <v>0.2</v>
      </c>
      <c r="AD233" s="8">
        <f t="shared" ref="AD233:AD243" si="707">$D233*AB233*AC233</f>
        <v>6148.3146067415746</v>
      </c>
      <c r="AE233" s="8">
        <f t="shared" ref="AE233:AE243" si="708">AD233/$H$3</f>
        <v>161.7977528089888</v>
      </c>
      <c r="AG233" s="44">
        <f t="shared" ref="AG233:AG243" si="709">AB233</f>
        <v>3</v>
      </c>
      <c r="AH233" s="201">
        <f t="shared" ref="AH233:AH243" si="710">AC233</f>
        <v>0.2</v>
      </c>
      <c r="AI233" s="8">
        <f t="shared" ref="AI233:AI243" si="711">$D233*AG233*AH233</f>
        <v>6148.3146067415746</v>
      </c>
      <c r="AJ233" s="8">
        <f t="shared" ref="AJ233:AJ243" si="712">AI233/$H$3</f>
        <v>161.7977528089888</v>
      </c>
      <c r="AL233" s="44">
        <f t="shared" ref="AL233:AL243" si="713">AG233</f>
        <v>3</v>
      </c>
      <c r="AM233" s="201">
        <f t="shared" ref="AM233:AM243" si="714">AH233</f>
        <v>0.2</v>
      </c>
      <c r="AN233" s="8">
        <f t="shared" ref="AN233:AN243" si="715">$D233*AL233*AM233</f>
        <v>6148.3146067415746</v>
      </c>
      <c r="AO233" s="8">
        <f t="shared" ref="AO233:AO243" si="716">AN233/$H$3</f>
        <v>161.7977528089888</v>
      </c>
      <c r="AQ233" s="44">
        <f t="shared" ref="AQ233:AQ243" si="717">AL233</f>
        <v>3</v>
      </c>
      <c r="AR233" s="201">
        <f t="shared" ref="AR233:AR243" si="718">AM233</f>
        <v>0.2</v>
      </c>
      <c r="AS233" s="8">
        <f t="shared" ref="AS233:AS243" si="719">$D233*AQ233*AR233</f>
        <v>6148.3146067415746</v>
      </c>
      <c r="AT233" s="8">
        <f t="shared" ref="AT233:AT243" si="720">AS233/$H$3</f>
        <v>161.7977528089888</v>
      </c>
      <c r="AV233" s="44">
        <f t="shared" ref="AV233:AV243" si="721">AQ233</f>
        <v>3</v>
      </c>
      <c r="AW233" s="201">
        <f t="shared" ref="AW233:AW243" si="722">AR233</f>
        <v>0.2</v>
      </c>
      <c r="AX233" s="8">
        <f t="shared" ref="AX233:AX243" si="723">$D233*AV233*AW233</f>
        <v>6148.3146067415746</v>
      </c>
      <c r="AY233" s="8">
        <f t="shared" ref="AY233:AY243" si="724">AX233/$H$3</f>
        <v>161.7977528089888</v>
      </c>
      <c r="BA233" s="44">
        <f t="shared" ref="BA233:BA243" si="725">AV233</f>
        <v>3</v>
      </c>
      <c r="BB233" s="201">
        <f t="shared" ref="BB233:BB243" si="726">AW233</f>
        <v>0.2</v>
      </c>
      <c r="BC233" s="8">
        <f t="shared" ref="BC233:BC243" si="727">$D233*BA233*BB233</f>
        <v>6148.3146067415746</v>
      </c>
      <c r="BD233" s="8">
        <f t="shared" ref="BD233:BD243" si="728">BC233/$H$3</f>
        <v>161.7977528089888</v>
      </c>
      <c r="BF233" s="44">
        <f t="shared" ref="BF233:BF243" si="729">BA233</f>
        <v>3</v>
      </c>
      <c r="BG233" s="201">
        <f t="shared" ref="BG233:BG243" si="730">BB233</f>
        <v>0.2</v>
      </c>
      <c r="BH233" s="8">
        <f t="shared" ref="BH233:BH243" si="731">$D233*BF233*BG233</f>
        <v>6148.3146067415746</v>
      </c>
      <c r="BI233" s="8">
        <f t="shared" ref="BI233:BI243" si="732">BH233/$H$3</f>
        <v>161.7977528089888</v>
      </c>
      <c r="BK233" s="44">
        <f t="shared" ref="BK233:BK243" si="733">BF233</f>
        <v>3</v>
      </c>
      <c r="BL233" s="201">
        <f t="shared" ref="BL233:BL243" si="734">BG233</f>
        <v>0.2</v>
      </c>
      <c r="BM233" s="8">
        <f t="shared" ref="BM233:BM243" si="735">$D233*BK233*BL233</f>
        <v>6148.3146067415746</v>
      </c>
      <c r="BN233" s="8">
        <f t="shared" ref="BN233:BN243" si="736">BM233/$H$3</f>
        <v>161.7977528089888</v>
      </c>
      <c r="BP233" s="44">
        <f t="shared" ref="BP233:BP243" si="737">BK233</f>
        <v>3</v>
      </c>
      <c r="BQ233" s="201">
        <f t="shared" ref="BQ233:BQ243" si="738">BL233</f>
        <v>0.2</v>
      </c>
      <c r="BR233" s="8">
        <f t="shared" ref="BR233:BR243" si="739">$D233*BP233*BQ233</f>
        <v>6148.3146067415746</v>
      </c>
      <c r="BS233" s="8">
        <f t="shared" ref="BS233:BS243" si="740">BR233/$H$3</f>
        <v>161.7977528089888</v>
      </c>
      <c r="BU233" s="44">
        <f t="shared" ref="BU233:BU243" si="741">BP233</f>
        <v>3</v>
      </c>
      <c r="BV233" s="201">
        <f t="shared" ref="BV233:BV243" si="742">BQ233</f>
        <v>0.2</v>
      </c>
      <c r="BW233" s="8">
        <f t="shared" ref="BW233:BW243" si="743">$D233*BU233*BV233</f>
        <v>6148.3146067415746</v>
      </c>
      <c r="BX233" s="8">
        <f t="shared" ref="BX233:BX243" si="744">BW233/$H$3</f>
        <v>161.7977528089888</v>
      </c>
      <c r="BZ233" s="44">
        <f t="shared" ref="BZ233:BZ243" si="745">BU233</f>
        <v>3</v>
      </c>
      <c r="CA233" s="201">
        <f t="shared" ref="CA233:CA243" si="746">BV233</f>
        <v>0.2</v>
      </c>
      <c r="CB233" s="8">
        <f t="shared" ref="CB233:CB243" si="747">$D233*BZ233*CA233</f>
        <v>6148.3146067415746</v>
      </c>
      <c r="CC233" s="8">
        <f t="shared" ref="CC233:CC243" si="748">CB233/$H$3</f>
        <v>161.7977528089888</v>
      </c>
      <c r="CE233" s="44">
        <f t="shared" ref="CE233:CE243" si="749">BZ233</f>
        <v>3</v>
      </c>
      <c r="CF233" s="201">
        <f t="shared" ref="CF233:CF243" si="750">CA233</f>
        <v>0.2</v>
      </c>
      <c r="CG233" s="8">
        <f t="shared" ref="CG233:CG243" si="751">$D233*CE233*CF233</f>
        <v>6148.3146067415746</v>
      </c>
      <c r="CH233" s="8">
        <f t="shared" ref="CH233:CH243" si="752">CG233/$H$3</f>
        <v>161.7977528089888</v>
      </c>
      <c r="CJ233" s="44">
        <f t="shared" ref="CJ233:CJ243" si="753">CE233</f>
        <v>3</v>
      </c>
      <c r="CK233" s="201">
        <f t="shared" ref="CK233:CK243" si="754">CF233</f>
        <v>0.2</v>
      </c>
      <c r="CL233" s="8">
        <f t="shared" ref="CL233:CL243" si="755">$D233*CJ233*CK233</f>
        <v>6148.3146067415746</v>
      </c>
      <c r="CM233" s="8">
        <f t="shared" ref="CM233:CM243" si="756">CL233/$H$3</f>
        <v>161.7977528089888</v>
      </c>
      <c r="CO233" s="44">
        <f t="shared" ref="CO233:CO243" si="757">CJ233</f>
        <v>3</v>
      </c>
      <c r="CP233" s="201">
        <f t="shared" ref="CP233:CP243" si="758">CK233</f>
        <v>0.2</v>
      </c>
      <c r="CQ233" s="8">
        <f t="shared" ref="CQ233:CQ243" si="759">$D233*CO233*CP233</f>
        <v>6148.3146067415746</v>
      </c>
      <c r="CR233" s="8">
        <f t="shared" ref="CR233:CR243" si="760">CQ233/$H$3</f>
        <v>161.7977528089888</v>
      </c>
      <c r="CT233" s="44">
        <f t="shared" ref="CT233:CT243" si="761">CO233</f>
        <v>3</v>
      </c>
      <c r="CU233" s="201">
        <f t="shared" ref="CU233:CU243" si="762">CP233</f>
        <v>0.2</v>
      </c>
      <c r="CV233" s="8">
        <f t="shared" ref="CV233:CV243" si="763">$D233*CT233*CU233</f>
        <v>6148.3146067415746</v>
      </c>
      <c r="CW233" s="8">
        <f t="shared" ref="CW233:CW243" si="764">CV233/$H$3</f>
        <v>161.7977528089888</v>
      </c>
      <c r="CY233" s="44">
        <f t="shared" ref="CY233:CY243" si="765">CT233</f>
        <v>3</v>
      </c>
      <c r="CZ233" s="201">
        <f t="shared" ref="CZ233:CZ243" si="766">CU233</f>
        <v>0.2</v>
      </c>
      <c r="DA233" s="8">
        <f t="shared" ref="DA233:DA243" si="767">$D233*CY233*CZ233</f>
        <v>6148.3146067415746</v>
      </c>
      <c r="DB233" s="8">
        <f t="shared" ref="DB233:DB243" si="768">DA233/$H$3</f>
        <v>161.7977528089888</v>
      </c>
      <c r="DD233" s="44">
        <f t="shared" ref="DD233:DD243" si="769">CY233</f>
        <v>3</v>
      </c>
      <c r="DE233" s="201">
        <f t="shared" ref="DE233:DE243" si="770">CZ233</f>
        <v>0.2</v>
      </c>
      <c r="DF233" s="8">
        <f t="shared" ref="DF233:DF243" si="771">$D233*DD233*DE233</f>
        <v>6148.3146067415746</v>
      </c>
      <c r="DG233" s="8">
        <f t="shared" ref="DG233:DG243" si="772">DF233/$H$3</f>
        <v>161.7977528089888</v>
      </c>
      <c r="DI233" s="44">
        <f t="shared" ref="DI233:DI243" si="773">DD233</f>
        <v>3</v>
      </c>
      <c r="DJ233" s="201">
        <f t="shared" ref="DJ233:DJ243" si="774">DE233</f>
        <v>0.2</v>
      </c>
      <c r="DK233" s="8">
        <f t="shared" ref="DK233:DK243" si="775">$D233*DI233*DJ233</f>
        <v>6148.3146067415746</v>
      </c>
      <c r="DL233" s="8">
        <f t="shared" ref="DL233:DL243" si="776">DK233/$H$3</f>
        <v>161.7977528089888</v>
      </c>
      <c r="DN233" s="44">
        <f t="shared" ref="DN233:DN243" si="777">DI233</f>
        <v>3</v>
      </c>
      <c r="DO233" s="201">
        <f t="shared" ref="DO233:DO243" si="778">DJ233</f>
        <v>0.2</v>
      </c>
      <c r="DP233" s="8">
        <f t="shared" ref="DP233:DP243" si="779">$D233*DN233*DO233</f>
        <v>6148.3146067415746</v>
      </c>
      <c r="DQ233" s="8">
        <f t="shared" ref="DQ233:DQ243" si="780">DP233/$H$3</f>
        <v>161.7977528089888</v>
      </c>
      <c r="DS233" s="51">
        <f t="shared" ref="DS233:DS242" si="781">O233+T233+Y233+AD233+AI233+AN233+AS233+AX233+BC233+BH233+BM233+BR233+BW233+CB233+CG233+CL233+CQ233+CV233+DA233+DF233+DK233+DP233</f>
        <v>135262.92134831467</v>
      </c>
      <c r="DT233" s="50">
        <f t="shared" ref="DT233:DT243" si="782">+DS233/$H$3</f>
        <v>3559.5505617977547</v>
      </c>
      <c r="DU233" s="51">
        <v>0</v>
      </c>
      <c r="DV233" s="50">
        <f t="shared" ref="DV233:DV243" si="783">+DU233/$H$3</f>
        <v>0</v>
      </c>
      <c r="DW233" s="51">
        <f>+DS233+DU233</f>
        <v>135262.92134831467</v>
      </c>
      <c r="DX233" s="53">
        <f t="shared" ref="DX233:DX243" si="784">+DT233+DV233</f>
        <v>3559.5505617977547</v>
      </c>
      <c r="DY233" s="307" t="str">
        <f t="shared" si="694"/>
        <v>Tablets</v>
      </c>
    </row>
    <row r="234" spans="2:129" ht="18" customHeight="1" x14ac:dyDescent="0.3">
      <c r="B234" s="322" t="s">
        <v>488</v>
      </c>
      <c r="C234" s="317"/>
      <c r="D234" s="239">
        <f t="shared" ref="D234:D238" si="785">E234*$H$3</f>
        <v>3842.696629213483</v>
      </c>
      <c r="E234" s="263">
        <v>101.12359550561797</v>
      </c>
      <c r="F234" s="263"/>
      <c r="G234" s="263" t="s">
        <v>57</v>
      </c>
      <c r="H234" s="56">
        <v>5</v>
      </c>
      <c r="I234" s="56"/>
      <c r="J234" s="265"/>
      <c r="K234" s="264" t="s">
        <v>481</v>
      </c>
      <c r="L234" s="57"/>
      <c r="M234" s="49">
        <v>1</v>
      </c>
      <c r="N234" s="214">
        <f t="shared" ref="N234:N238" si="786">1/H234</f>
        <v>0.2</v>
      </c>
      <c r="O234" s="8">
        <f t="shared" si="695"/>
        <v>768.5393258426966</v>
      </c>
      <c r="P234" s="8">
        <f t="shared" si="696"/>
        <v>20.224719101123593</v>
      </c>
      <c r="R234" s="44">
        <f t="shared" si="697"/>
        <v>1</v>
      </c>
      <c r="S234" s="201">
        <f t="shared" si="698"/>
        <v>0.2</v>
      </c>
      <c r="T234" s="8">
        <f t="shared" si="699"/>
        <v>768.5393258426966</v>
      </c>
      <c r="U234" s="8">
        <f t="shared" si="700"/>
        <v>20.224719101123593</v>
      </c>
      <c r="W234" s="44">
        <f t="shared" si="701"/>
        <v>1</v>
      </c>
      <c r="X234" s="201">
        <f t="shared" si="702"/>
        <v>0.2</v>
      </c>
      <c r="Y234" s="8">
        <f t="shared" si="703"/>
        <v>768.5393258426966</v>
      </c>
      <c r="Z234" s="8">
        <f t="shared" si="704"/>
        <v>20.224719101123593</v>
      </c>
      <c r="AB234" s="44">
        <f t="shared" si="705"/>
        <v>1</v>
      </c>
      <c r="AC234" s="201">
        <f t="shared" si="706"/>
        <v>0.2</v>
      </c>
      <c r="AD234" s="8">
        <f t="shared" si="707"/>
        <v>768.5393258426966</v>
      </c>
      <c r="AE234" s="8">
        <f t="shared" si="708"/>
        <v>20.224719101123593</v>
      </c>
      <c r="AG234" s="44">
        <f t="shared" si="709"/>
        <v>1</v>
      </c>
      <c r="AH234" s="201">
        <f t="shared" si="710"/>
        <v>0.2</v>
      </c>
      <c r="AI234" s="8">
        <f t="shared" si="711"/>
        <v>768.5393258426966</v>
      </c>
      <c r="AJ234" s="8">
        <f t="shared" si="712"/>
        <v>20.224719101123593</v>
      </c>
      <c r="AL234" s="44">
        <f t="shared" si="713"/>
        <v>1</v>
      </c>
      <c r="AM234" s="201">
        <f t="shared" si="714"/>
        <v>0.2</v>
      </c>
      <c r="AN234" s="8">
        <f t="shared" si="715"/>
        <v>768.5393258426966</v>
      </c>
      <c r="AO234" s="8">
        <f t="shared" si="716"/>
        <v>20.224719101123593</v>
      </c>
      <c r="AQ234" s="44">
        <f t="shared" si="717"/>
        <v>1</v>
      </c>
      <c r="AR234" s="201">
        <f t="shared" si="718"/>
        <v>0.2</v>
      </c>
      <c r="AS234" s="8">
        <f t="shared" si="719"/>
        <v>768.5393258426966</v>
      </c>
      <c r="AT234" s="8">
        <f t="shared" si="720"/>
        <v>20.224719101123593</v>
      </c>
      <c r="AV234" s="44">
        <f t="shared" si="721"/>
        <v>1</v>
      </c>
      <c r="AW234" s="201">
        <f t="shared" si="722"/>
        <v>0.2</v>
      </c>
      <c r="AX234" s="8">
        <f t="shared" si="723"/>
        <v>768.5393258426966</v>
      </c>
      <c r="AY234" s="8">
        <f t="shared" si="724"/>
        <v>20.224719101123593</v>
      </c>
      <c r="BA234" s="44">
        <f t="shared" si="725"/>
        <v>1</v>
      </c>
      <c r="BB234" s="201">
        <f t="shared" si="726"/>
        <v>0.2</v>
      </c>
      <c r="BC234" s="8">
        <f t="shared" si="727"/>
        <v>768.5393258426966</v>
      </c>
      <c r="BD234" s="8">
        <f t="shared" si="728"/>
        <v>20.224719101123593</v>
      </c>
      <c r="BF234" s="44">
        <f t="shared" si="729"/>
        <v>1</v>
      </c>
      <c r="BG234" s="201">
        <f t="shared" si="730"/>
        <v>0.2</v>
      </c>
      <c r="BH234" s="8">
        <f t="shared" si="731"/>
        <v>768.5393258426966</v>
      </c>
      <c r="BI234" s="8">
        <f t="shared" si="732"/>
        <v>20.224719101123593</v>
      </c>
      <c r="BK234" s="44">
        <f t="shared" si="733"/>
        <v>1</v>
      </c>
      <c r="BL234" s="201">
        <f t="shared" si="734"/>
        <v>0.2</v>
      </c>
      <c r="BM234" s="8">
        <f t="shared" si="735"/>
        <v>768.5393258426966</v>
      </c>
      <c r="BN234" s="8">
        <f t="shared" si="736"/>
        <v>20.224719101123593</v>
      </c>
      <c r="BP234" s="44">
        <f t="shared" si="737"/>
        <v>1</v>
      </c>
      <c r="BQ234" s="201">
        <f t="shared" si="738"/>
        <v>0.2</v>
      </c>
      <c r="BR234" s="8">
        <f t="shared" si="739"/>
        <v>768.5393258426966</v>
      </c>
      <c r="BS234" s="8">
        <f t="shared" si="740"/>
        <v>20.224719101123593</v>
      </c>
      <c r="BU234" s="44">
        <f t="shared" si="741"/>
        <v>1</v>
      </c>
      <c r="BV234" s="201">
        <f t="shared" si="742"/>
        <v>0.2</v>
      </c>
      <c r="BW234" s="8">
        <f t="shared" si="743"/>
        <v>768.5393258426966</v>
      </c>
      <c r="BX234" s="8">
        <f t="shared" si="744"/>
        <v>20.224719101123593</v>
      </c>
      <c r="BZ234" s="44">
        <f t="shared" si="745"/>
        <v>1</v>
      </c>
      <c r="CA234" s="201">
        <f t="shared" si="746"/>
        <v>0.2</v>
      </c>
      <c r="CB234" s="8">
        <f t="shared" si="747"/>
        <v>768.5393258426966</v>
      </c>
      <c r="CC234" s="8">
        <f t="shared" si="748"/>
        <v>20.224719101123593</v>
      </c>
      <c r="CE234" s="44">
        <f t="shared" si="749"/>
        <v>1</v>
      </c>
      <c r="CF234" s="201">
        <f t="shared" si="750"/>
        <v>0.2</v>
      </c>
      <c r="CG234" s="8">
        <f t="shared" si="751"/>
        <v>768.5393258426966</v>
      </c>
      <c r="CH234" s="8">
        <f t="shared" si="752"/>
        <v>20.224719101123593</v>
      </c>
      <c r="CJ234" s="44">
        <f t="shared" si="753"/>
        <v>1</v>
      </c>
      <c r="CK234" s="201">
        <f t="shared" si="754"/>
        <v>0.2</v>
      </c>
      <c r="CL234" s="8">
        <f t="shared" si="755"/>
        <v>768.5393258426966</v>
      </c>
      <c r="CM234" s="8">
        <f t="shared" si="756"/>
        <v>20.224719101123593</v>
      </c>
      <c r="CO234" s="44">
        <f t="shared" si="757"/>
        <v>1</v>
      </c>
      <c r="CP234" s="201">
        <f t="shared" si="758"/>
        <v>0.2</v>
      </c>
      <c r="CQ234" s="8">
        <f t="shared" si="759"/>
        <v>768.5393258426966</v>
      </c>
      <c r="CR234" s="8">
        <f t="shared" si="760"/>
        <v>20.224719101123593</v>
      </c>
      <c r="CT234" s="44">
        <f t="shared" si="761"/>
        <v>1</v>
      </c>
      <c r="CU234" s="201">
        <f t="shared" si="762"/>
        <v>0.2</v>
      </c>
      <c r="CV234" s="8">
        <f t="shared" si="763"/>
        <v>768.5393258426966</v>
      </c>
      <c r="CW234" s="8">
        <f t="shared" si="764"/>
        <v>20.224719101123593</v>
      </c>
      <c r="CY234" s="44">
        <f t="shared" si="765"/>
        <v>1</v>
      </c>
      <c r="CZ234" s="201">
        <f t="shared" si="766"/>
        <v>0.2</v>
      </c>
      <c r="DA234" s="8">
        <f t="shared" si="767"/>
        <v>768.5393258426966</v>
      </c>
      <c r="DB234" s="8">
        <f t="shared" si="768"/>
        <v>20.224719101123593</v>
      </c>
      <c r="DD234" s="44">
        <f t="shared" si="769"/>
        <v>1</v>
      </c>
      <c r="DE234" s="201">
        <f t="shared" si="770"/>
        <v>0.2</v>
      </c>
      <c r="DF234" s="8">
        <f t="shared" si="771"/>
        <v>768.5393258426966</v>
      </c>
      <c r="DG234" s="8">
        <f t="shared" si="772"/>
        <v>20.224719101123593</v>
      </c>
      <c r="DI234" s="44">
        <f t="shared" si="773"/>
        <v>1</v>
      </c>
      <c r="DJ234" s="201">
        <f t="shared" si="774"/>
        <v>0.2</v>
      </c>
      <c r="DK234" s="8">
        <f t="shared" si="775"/>
        <v>768.5393258426966</v>
      </c>
      <c r="DL234" s="8">
        <f t="shared" si="776"/>
        <v>20.224719101123593</v>
      </c>
      <c r="DN234" s="44">
        <f t="shared" si="777"/>
        <v>1</v>
      </c>
      <c r="DO234" s="201">
        <f t="shared" si="778"/>
        <v>0.2</v>
      </c>
      <c r="DP234" s="8">
        <f t="shared" si="779"/>
        <v>768.5393258426966</v>
      </c>
      <c r="DQ234" s="8">
        <f t="shared" si="780"/>
        <v>20.224719101123593</v>
      </c>
      <c r="DS234" s="51">
        <f t="shared" si="781"/>
        <v>16907.865168539316</v>
      </c>
      <c r="DT234" s="50">
        <f t="shared" si="782"/>
        <v>444.94382022471882</v>
      </c>
      <c r="DU234" s="51">
        <v>0</v>
      </c>
      <c r="DV234" s="50">
        <f t="shared" si="783"/>
        <v>0</v>
      </c>
      <c r="DW234" s="51">
        <f>+DS234+DU234</f>
        <v>16907.865168539316</v>
      </c>
      <c r="DX234" s="52">
        <f t="shared" si="784"/>
        <v>444.94382022471882</v>
      </c>
      <c r="DY234" s="307" t="str">
        <f t="shared" si="694"/>
        <v>Router wireless</v>
      </c>
    </row>
    <row r="235" spans="2:129" ht="18" customHeight="1" x14ac:dyDescent="0.3">
      <c r="B235" s="322" t="s">
        <v>477</v>
      </c>
      <c r="C235" s="320"/>
      <c r="D235" s="239">
        <f t="shared" si="785"/>
        <v>1366.2921348314608</v>
      </c>
      <c r="E235" s="263">
        <v>35.955056179775283</v>
      </c>
      <c r="F235" s="274"/>
      <c r="G235" s="274" t="s">
        <v>57</v>
      </c>
      <c r="H235" s="58">
        <v>5</v>
      </c>
      <c r="I235" s="56"/>
      <c r="J235" s="265"/>
      <c r="K235" s="264" t="s">
        <v>481</v>
      </c>
      <c r="L235" s="57"/>
      <c r="M235" s="49">
        <v>1</v>
      </c>
      <c r="N235" s="214">
        <f t="shared" si="786"/>
        <v>0.2</v>
      </c>
      <c r="O235" s="8">
        <f t="shared" si="695"/>
        <v>273.25842696629218</v>
      </c>
      <c r="P235" s="8">
        <f t="shared" si="696"/>
        <v>7.1910112359550569</v>
      </c>
      <c r="R235" s="44">
        <f t="shared" si="697"/>
        <v>1</v>
      </c>
      <c r="S235" s="201">
        <f t="shared" si="698"/>
        <v>0.2</v>
      </c>
      <c r="T235" s="8">
        <f t="shared" si="699"/>
        <v>273.25842696629218</v>
      </c>
      <c r="U235" s="8">
        <f t="shared" si="700"/>
        <v>7.1910112359550569</v>
      </c>
      <c r="W235" s="44">
        <f t="shared" si="701"/>
        <v>1</v>
      </c>
      <c r="X235" s="201">
        <f t="shared" si="702"/>
        <v>0.2</v>
      </c>
      <c r="Y235" s="8">
        <f t="shared" si="703"/>
        <v>273.25842696629218</v>
      </c>
      <c r="Z235" s="8">
        <f t="shared" si="704"/>
        <v>7.1910112359550569</v>
      </c>
      <c r="AB235" s="44">
        <f t="shared" si="705"/>
        <v>1</v>
      </c>
      <c r="AC235" s="201">
        <f t="shared" si="706"/>
        <v>0.2</v>
      </c>
      <c r="AD235" s="8">
        <f t="shared" si="707"/>
        <v>273.25842696629218</v>
      </c>
      <c r="AE235" s="8">
        <f t="shared" si="708"/>
        <v>7.1910112359550569</v>
      </c>
      <c r="AG235" s="44">
        <f t="shared" si="709"/>
        <v>1</v>
      </c>
      <c r="AH235" s="201">
        <f t="shared" si="710"/>
        <v>0.2</v>
      </c>
      <c r="AI235" s="8">
        <f t="shared" si="711"/>
        <v>273.25842696629218</v>
      </c>
      <c r="AJ235" s="8">
        <f t="shared" si="712"/>
        <v>7.1910112359550569</v>
      </c>
      <c r="AL235" s="44">
        <f t="shared" si="713"/>
        <v>1</v>
      </c>
      <c r="AM235" s="201">
        <f t="shared" si="714"/>
        <v>0.2</v>
      </c>
      <c r="AN235" s="8">
        <f t="shared" si="715"/>
        <v>273.25842696629218</v>
      </c>
      <c r="AO235" s="8">
        <f t="shared" si="716"/>
        <v>7.1910112359550569</v>
      </c>
      <c r="AQ235" s="44">
        <f t="shared" si="717"/>
        <v>1</v>
      </c>
      <c r="AR235" s="201">
        <f t="shared" si="718"/>
        <v>0.2</v>
      </c>
      <c r="AS235" s="8">
        <f t="shared" si="719"/>
        <v>273.25842696629218</v>
      </c>
      <c r="AT235" s="8">
        <f t="shared" si="720"/>
        <v>7.1910112359550569</v>
      </c>
      <c r="AV235" s="44">
        <f t="shared" si="721"/>
        <v>1</v>
      </c>
      <c r="AW235" s="201">
        <f t="shared" si="722"/>
        <v>0.2</v>
      </c>
      <c r="AX235" s="8">
        <f t="shared" si="723"/>
        <v>273.25842696629218</v>
      </c>
      <c r="AY235" s="8">
        <f t="shared" si="724"/>
        <v>7.1910112359550569</v>
      </c>
      <c r="BA235" s="44">
        <f t="shared" si="725"/>
        <v>1</v>
      </c>
      <c r="BB235" s="201">
        <f t="shared" si="726"/>
        <v>0.2</v>
      </c>
      <c r="BC235" s="8">
        <f t="shared" si="727"/>
        <v>273.25842696629218</v>
      </c>
      <c r="BD235" s="8">
        <f t="shared" si="728"/>
        <v>7.1910112359550569</v>
      </c>
      <c r="BF235" s="44">
        <f t="shared" si="729"/>
        <v>1</v>
      </c>
      <c r="BG235" s="201">
        <f t="shared" si="730"/>
        <v>0.2</v>
      </c>
      <c r="BH235" s="8">
        <f t="shared" si="731"/>
        <v>273.25842696629218</v>
      </c>
      <c r="BI235" s="8">
        <f t="shared" si="732"/>
        <v>7.1910112359550569</v>
      </c>
      <c r="BK235" s="44">
        <f t="shared" si="733"/>
        <v>1</v>
      </c>
      <c r="BL235" s="201">
        <f t="shared" si="734"/>
        <v>0.2</v>
      </c>
      <c r="BM235" s="8">
        <f t="shared" si="735"/>
        <v>273.25842696629218</v>
      </c>
      <c r="BN235" s="8">
        <f t="shared" si="736"/>
        <v>7.1910112359550569</v>
      </c>
      <c r="BP235" s="44">
        <f t="shared" si="737"/>
        <v>1</v>
      </c>
      <c r="BQ235" s="201">
        <f t="shared" si="738"/>
        <v>0.2</v>
      </c>
      <c r="BR235" s="8">
        <f t="shared" si="739"/>
        <v>273.25842696629218</v>
      </c>
      <c r="BS235" s="8">
        <f t="shared" si="740"/>
        <v>7.1910112359550569</v>
      </c>
      <c r="BU235" s="44">
        <f t="shared" si="741"/>
        <v>1</v>
      </c>
      <c r="BV235" s="201">
        <f t="shared" si="742"/>
        <v>0.2</v>
      </c>
      <c r="BW235" s="8">
        <f t="shared" si="743"/>
        <v>273.25842696629218</v>
      </c>
      <c r="BX235" s="8">
        <f t="shared" si="744"/>
        <v>7.1910112359550569</v>
      </c>
      <c r="BZ235" s="44">
        <f t="shared" si="745"/>
        <v>1</v>
      </c>
      <c r="CA235" s="201">
        <f t="shared" si="746"/>
        <v>0.2</v>
      </c>
      <c r="CB235" s="8">
        <f t="shared" si="747"/>
        <v>273.25842696629218</v>
      </c>
      <c r="CC235" s="8">
        <f t="shared" si="748"/>
        <v>7.1910112359550569</v>
      </c>
      <c r="CE235" s="44">
        <f t="shared" si="749"/>
        <v>1</v>
      </c>
      <c r="CF235" s="201">
        <f t="shared" si="750"/>
        <v>0.2</v>
      </c>
      <c r="CG235" s="8">
        <f t="shared" si="751"/>
        <v>273.25842696629218</v>
      </c>
      <c r="CH235" s="8">
        <f t="shared" si="752"/>
        <v>7.1910112359550569</v>
      </c>
      <c r="CJ235" s="44">
        <f t="shared" si="753"/>
        <v>1</v>
      </c>
      <c r="CK235" s="201">
        <f t="shared" si="754"/>
        <v>0.2</v>
      </c>
      <c r="CL235" s="8">
        <f t="shared" si="755"/>
        <v>273.25842696629218</v>
      </c>
      <c r="CM235" s="8">
        <f t="shared" si="756"/>
        <v>7.1910112359550569</v>
      </c>
      <c r="CO235" s="44">
        <f t="shared" si="757"/>
        <v>1</v>
      </c>
      <c r="CP235" s="201">
        <f t="shared" si="758"/>
        <v>0.2</v>
      </c>
      <c r="CQ235" s="8">
        <f t="shared" si="759"/>
        <v>273.25842696629218</v>
      </c>
      <c r="CR235" s="8">
        <f t="shared" si="760"/>
        <v>7.1910112359550569</v>
      </c>
      <c r="CT235" s="44">
        <f t="shared" si="761"/>
        <v>1</v>
      </c>
      <c r="CU235" s="201">
        <f t="shared" si="762"/>
        <v>0.2</v>
      </c>
      <c r="CV235" s="8">
        <f t="shared" si="763"/>
        <v>273.25842696629218</v>
      </c>
      <c r="CW235" s="8">
        <f t="shared" si="764"/>
        <v>7.1910112359550569</v>
      </c>
      <c r="CY235" s="44">
        <f t="shared" si="765"/>
        <v>1</v>
      </c>
      <c r="CZ235" s="201">
        <f t="shared" si="766"/>
        <v>0.2</v>
      </c>
      <c r="DA235" s="8">
        <f t="shared" si="767"/>
        <v>273.25842696629218</v>
      </c>
      <c r="DB235" s="8">
        <f t="shared" si="768"/>
        <v>7.1910112359550569</v>
      </c>
      <c r="DD235" s="44">
        <f t="shared" si="769"/>
        <v>1</v>
      </c>
      <c r="DE235" s="201">
        <f t="shared" si="770"/>
        <v>0.2</v>
      </c>
      <c r="DF235" s="8">
        <f t="shared" si="771"/>
        <v>273.25842696629218</v>
      </c>
      <c r="DG235" s="8">
        <f t="shared" si="772"/>
        <v>7.1910112359550569</v>
      </c>
      <c r="DI235" s="44">
        <f t="shared" si="773"/>
        <v>1</v>
      </c>
      <c r="DJ235" s="201">
        <f t="shared" si="774"/>
        <v>0.2</v>
      </c>
      <c r="DK235" s="8">
        <f t="shared" si="775"/>
        <v>273.25842696629218</v>
      </c>
      <c r="DL235" s="8">
        <f t="shared" si="776"/>
        <v>7.1910112359550569</v>
      </c>
      <c r="DN235" s="44">
        <f t="shared" si="777"/>
        <v>1</v>
      </c>
      <c r="DO235" s="201">
        <f t="shared" si="778"/>
        <v>0.2</v>
      </c>
      <c r="DP235" s="8">
        <f t="shared" si="779"/>
        <v>273.25842696629218</v>
      </c>
      <c r="DQ235" s="8">
        <f t="shared" si="780"/>
        <v>7.1910112359550569</v>
      </c>
      <c r="DS235" s="51">
        <f t="shared" si="781"/>
        <v>6011.6853932584263</v>
      </c>
      <c r="DT235" s="50">
        <f t="shared" si="782"/>
        <v>158.20224719101122</v>
      </c>
      <c r="DU235" s="51">
        <v>0</v>
      </c>
      <c r="DV235" s="50">
        <f t="shared" si="783"/>
        <v>0</v>
      </c>
      <c r="DW235" s="51">
        <f t="shared" ref="DW235:DW242" si="787">+DS235+DU235</f>
        <v>6011.6853932584263</v>
      </c>
      <c r="DX235" s="52">
        <f t="shared" si="784"/>
        <v>158.20224719101122</v>
      </c>
      <c r="DY235" s="307" t="str">
        <f t="shared" si="694"/>
        <v>Rede nos ministerio - Antena</v>
      </c>
    </row>
    <row r="236" spans="2:129" ht="18" customHeight="1" x14ac:dyDescent="0.3">
      <c r="B236" s="322" t="s">
        <v>478</v>
      </c>
      <c r="C236" s="54"/>
      <c r="D236" s="239">
        <f t="shared" si="785"/>
        <v>30400</v>
      </c>
      <c r="E236" s="263">
        <v>800</v>
      </c>
      <c r="F236" s="274"/>
      <c r="G236" s="263" t="s">
        <v>57</v>
      </c>
      <c r="H236" s="56">
        <v>5</v>
      </c>
      <c r="I236" s="56"/>
      <c r="J236" s="265"/>
      <c r="K236" s="264" t="s">
        <v>481</v>
      </c>
      <c r="L236" s="57"/>
      <c r="M236" s="49">
        <v>1</v>
      </c>
      <c r="N236" s="214">
        <f t="shared" si="786"/>
        <v>0.2</v>
      </c>
      <c r="O236" s="8">
        <f t="shared" si="695"/>
        <v>6080</v>
      </c>
      <c r="P236" s="8">
        <f t="shared" si="696"/>
        <v>160</v>
      </c>
      <c r="R236" s="44">
        <f t="shared" si="697"/>
        <v>1</v>
      </c>
      <c r="S236" s="201">
        <f t="shared" si="698"/>
        <v>0.2</v>
      </c>
      <c r="T236" s="8">
        <f t="shared" si="699"/>
        <v>6080</v>
      </c>
      <c r="U236" s="8">
        <f t="shared" si="700"/>
        <v>160</v>
      </c>
      <c r="W236" s="44">
        <f t="shared" si="701"/>
        <v>1</v>
      </c>
      <c r="X236" s="201">
        <f t="shared" si="702"/>
        <v>0.2</v>
      </c>
      <c r="Y236" s="8">
        <f t="shared" si="703"/>
        <v>6080</v>
      </c>
      <c r="Z236" s="8">
        <f t="shared" si="704"/>
        <v>160</v>
      </c>
      <c r="AB236" s="44">
        <f t="shared" si="705"/>
        <v>1</v>
      </c>
      <c r="AC236" s="201">
        <f t="shared" si="706"/>
        <v>0.2</v>
      </c>
      <c r="AD236" s="8">
        <f t="shared" si="707"/>
        <v>6080</v>
      </c>
      <c r="AE236" s="8">
        <f t="shared" si="708"/>
        <v>160</v>
      </c>
      <c r="AG236" s="44">
        <f t="shared" si="709"/>
        <v>1</v>
      </c>
      <c r="AH236" s="201">
        <f t="shared" si="710"/>
        <v>0.2</v>
      </c>
      <c r="AI236" s="8">
        <f t="shared" si="711"/>
        <v>6080</v>
      </c>
      <c r="AJ236" s="8">
        <f t="shared" si="712"/>
        <v>160</v>
      </c>
      <c r="AL236" s="44">
        <f t="shared" si="713"/>
        <v>1</v>
      </c>
      <c r="AM236" s="201">
        <f t="shared" si="714"/>
        <v>0.2</v>
      </c>
      <c r="AN236" s="8">
        <f t="shared" si="715"/>
        <v>6080</v>
      </c>
      <c r="AO236" s="8">
        <f t="shared" si="716"/>
        <v>160</v>
      </c>
      <c r="AQ236" s="44">
        <f t="shared" si="717"/>
        <v>1</v>
      </c>
      <c r="AR236" s="201">
        <f t="shared" si="718"/>
        <v>0.2</v>
      </c>
      <c r="AS236" s="8">
        <f t="shared" si="719"/>
        <v>6080</v>
      </c>
      <c r="AT236" s="8">
        <f t="shared" si="720"/>
        <v>160</v>
      </c>
      <c r="AV236" s="44">
        <f t="shared" si="721"/>
        <v>1</v>
      </c>
      <c r="AW236" s="201">
        <f t="shared" si="722"/>
        <v>0.2</v>
      </c>
      <c r="AX236" s="8">
        <f t="shared" si="723"/>
        <v>6080</v>
      </c>
      <c r="AY236" s="8">
        <f t="shared" si="724"/>
        <v>160</v>
      </c>
      <c r="BA236" s="44">
        <f t="shared" si="725"/>
        <v>1</v>
      </c>
      <c r="BB236" s="201">
        <f t="shared" si="726"/>
        <v>0.2</v>
      </c>
      <c r="BC236" s="8">
        <f t="shared" si="727"/>
        <v>6080</v>
      </c>
      <c r="BD236" s="8">
        <f t="shared" si="728"/>
        <v>160</v>
      </c>
      <c r="BF236" s="44">
        <f t="shared" si="729"/>
        <v>1</v>
      </c>
      <c r="BG236" s="201">
        <f t="shared" si="730"/>
        <v>0.2</v>
      </c>
      <c r="BH236" s="8">
        <f t="shared" si="731"/>
        <v>6080</v>
      </c>
      <c r="BI236" s="8">
        <f t="shared" si="732"/>
        <v>160</v>
      </c>
      <c r="BK236" s="44">
        <f t="shared" si="733"/>
        <v>1</v>
      </c>
      <c r="BL236" s="201">
        <f t="shared" si="734"/>
        <v>0.2</v>
      </c>
      <c r="BM236" s="8">
        <f t="shared" si="735"/>
        <v>6080</v>
      </c>
      <c r="BN236" s="8">
        <f t="shared" si="736"/>
        <v>160</v>
      </c>
      <c r="BP236" s="44">
        <f t="shared" si="737"/>
        <v>1</v>
      </c>
      <c r="BQ236" s="201">
        <f t="shared" si="738"/>
        <v>0.2</v>
      </c>
      <c r="BR236" s="8">
        <f t="shared" si="739"/>
        <v>6080</v>
      </c>
      <c r="BS236" s="8">
        <f t="shared" si="740"/>
        <v>160</v>
      </c>
      <c r="BU236" s="44">
        <f t="shared" si="741"/>
        <v>1</v>
      </c>
      <c r="BV236" s="201">
        <f t="shared" si="742"/>
        <v>0.2</v>
      </c>
      <c r="BW236" s="8">
        <f t="shared" si="743"/>
        <v>6080</v>
      </c>
      <c r="BX236" s="8">
        <f t="shared" si="744"/>
        <v>160</v>
      </c>
      <c r="BZ236" s="44">
        <f t="shared" si="745"/>
        <v>1</v>
      </c>
      <c r="CA236" s="201">
        <f t="shared" si="746"/>
        <v>0.2</v>
      </c>
      <c r="CB236" s="8">
        <f t="shared" si="747"/>
        <v>6080</v>
      </c>
      <c r="CC236" s="8">
        <f t="shared" si="748"/>
        <v>160</v>
      </c>
      <c r="CE236" s="44">
        <f t="shared" si="749"/>
        <v>1</v>
      </c>
      <c r="CF236" s="201">
        <f t="shared" si="750"/>
        <v>0.2</v>
      </c>
      <c r="CG236" s="8">
        <f t="shared" si="751"/>
        <v>6080</v>
      </c>
      <c r="CH236" s="8">
        <f t="shared" si="752"/>
        <v>160</v>
      </c>
      <c r="CJ236" s="44">
        <f t="shared" si="753"/>
        <v>1</v>
      </c>
      <c r="CK236" s="201">
        <f t="shared" si="754"/>
        <v>0.2</v>
      </c>
      <c r="CL236" s="8">
        <f t="shared" si="755"/>
        <v>6080</v>
      </c>
      <c r="CM236" s="8">
        <f t="shared" si="756"/>
        <v>160</v>
      </c>
      <c r="CO236" s="44">
        <f t="shared" si="757"/>
        <v>1</v>
      </c>
      <c r="CP236" s="201">
        <f t="shared" si="758"/>
        <v>0.2</v>
      </c>
      <c r="CQ236" s="8">
        <f t="shared" si="759"/>
        <v>6080</v>
      </c>
      <c r="CR236" s="8">
        <f t="shared" si="760"/>
        <v>160</v>
      </c>
      <c r="CT236" s="44">
        <f t="shared" si="761"/>
        <v>1</v>
      </c>
      <c r="CU236" s="201">
        <f t="shared" si="762"/>
        <v>0.2</v>
      </c>
      <c r="CV236" s="8">
        <f t="shared" si="763"/>
        <v>6080</v>
      </c>
      <c r="CW236" s="8">
        <f t="shared" si="764"/>
        <v>160</v>
      </c>
      <c r="CY236" s="44">
        <f t="shared" si="765"/>
        <v>1</v>
      </c>
      <c r="CZ236" s="201">
        <f t="shared" si="766"/>
        <v>0.2</v>
      </c>
      <c r="DA236" s="8">
        <f t="shared" si="767"/>
        <v>6080</v>
      </c>
      <c r="DB236" s="8">
        <f t="shared" si="768"/>
        <v>160</v>
      </c>
      <c r="DD236" s="44">
        <f t="shared" si="769"/>
        <v>1</v>
      </c>
      <c r="DE236" s="201">
        <f t="shared" si="770"/>
        <v>0.2</v>
      </c>
      <c r="DF236" s="8">
        <f t="shared" si="771"/>
        <v>6080</v>
      </c>
      <c r="DG236" s="8">
        <f t="shared" si="772"/>
        <v>160</v>
      </c>
      <c r="DI236" s="44">
        <f t="shared" si="773"/>
        <v>1</v>
      </c>
      <c r="DJ236" s="201">
        <f t="shared" si="774"/>
        <v>0.2</v>
      </c>
      <c r="DK236" s="8">
        <f t="shared" si="775"/>
        <v>6080</v>
      </c>
      <c r="DL236" s="8">
        <f t="shared" si="776"/>
        <v>160</v>
      </c>
      <c r="DN236" s="44">
        <f t="shared" si="777"/>
        <v>1</v>
      </c>
      <c r="DO236" s="201">
        <f t="shared" si="778"/>
        <v>0.2</v>
      </c>
      <c r="DP236" s="8">
        <f t="shared" si="779"/>
        <v>6080</v>
      </c>
      <c r="DQ236" s="8">
        <f t="shared" si="780"/>
        <v>160</v>
      </c>
      <c r="DS236" s="51">
        <f t="shared" si="781"/>
        <v>133760</v>
      </c>
      <c r="DT236" s="50">
        <f t="shared" si="782"/>
        <v>3520</v>
      </c>
      <c r="DU236" s="51">
        <v>0</v>
      </c>
      <c r="DV236" s="50">
        <f t="shared" si="783"/>
        <v>0</v>
      </c>
      <c r="DW236" s="51">
        <f t="shared" si="787"/>
        <v>133760</v>
      </c>
      <c r="DX236" s="52">
        <f t="shared" si="784"/>
        <v>3520</v>
      </c>
      <c r="DY236" s="307" t="str">
        <f t="shared" si="694"/>
        <v>Alojamento de servidor de Maluana</v>
      </c>
    </row>
    <row r="237" spans="2:129" ht="18" customHeight="1" x14ac:dyDescent="0.3">
      <c r="B237" s="322" t="s">
        <v>479</v>
      </c>
      <c r="C237" s="54"/>
      <c r="D237" s="239">
        <f t="shared" si="785"/>
        <v>7600</v>
      </c>
      <c r="E237" s="263">
        <v>200</v>
      </c>
      <c r="F237" s="274"/>
      <c r="G237" s="263" t="s">
        <v>57</v>
      </c>
      <c r="H237" s="56">
        <v>5</v>
      </c>
      <c r="I237" s="56"/>
      <c r="J237" s="265"/>
      <c r="K237" s="264" t="s">
        <v>481</v>
      </c>
      <c r="L237" s="57"/>
      <c r="M237" s="49">
        <v>1</v>
      </c>
      <c r="N237" s="214">
        <f t="shared" si="786"/>
        <v>0.2</v>
      </c>
      <c r="O237" s="8">
        <f t="shared" si="695"/>
        <v>1520</v>
      </c>
      <c r="P237" s="8">
        <f t="shared" si="696"/>
        <v>40</v>
      </c>
      <c r="R237" s="44">
        <f t="shared" si="697"/>
        <v>1</v>
      </c>
      <c r="S237" s="201">
        <f t="shared" si="698"/>
        <v>0.2</v>
      </c>
      <c r="T237" s="8">
        <f t="shared" si="699"/>
        <v>1520</v>
      </c>
      <c r="U237" s="8">
        <f t="shared" si="700"/>
        <v>40</v>
      </c>
      <c r="W237" s="44">
        <f t="shared" si="701"/>
        <v>1</v>
      </c>
      <c r="X237" s="201">
        <f t="shared" si="702"/>
        <v>0.2</v>
      </c>
      <c r="Y237" s="8">
        <f t="shared" si="703"/>
        <v>1520</v>
      </c>
      <c r="Z237" s="8">
        <f t="shared" si="704"/>
        <v>40</v>
      </c>
      <c r="AB237" s="44">
        <f t="shared" si="705"/>
        <v>1</v>
      </c>
      <c r="AC237" s="201">
        <f t="shared" si="706"/>
        <v>0.2</v>
      </c>
      <c r="AD237" s="8">
        <f t="shared" si="707"/>
        <v>1520</v>
      </c>
      <c r="AE237" s="8">
        <f t="shared" si="708"/>
        <v>40</v>
      </c>
      <c r="AG237" s="44">
        <f t="shared" si="709"/>
        <v>1</v>
      </c>
      <c r="AH237" s="201">
        <f t="shared" si="710"/>
        <v>0.2</v>
      </c>
      <c r="AI237" s="8">
        <f t="shared" si="711"/>
        <v>1520</v>
      </c>
      <c r="AJ237" s="8">
        <f t="shared" si="712"/>
        <v>40</v>
      </c>
      <c r="AL237" s="44">
        <f t="shared" si="713"/>
        <v>1</v>
      </c>
      <c r="AM237" s="201">
        <f t="shared" si="714"/>
        <v>0.2</v>
      </c>
      <c r="AN237" s="8">
        <f t="shared" si="715"/>
        <v>1520</v>
      </c>
      <c r="AO237" s="8">
        <f t="shared" si="716"/>
        <v>40</v>
      </c>
      <c r="AQ237" s="44">
        <f t="shared" si="717"/>
        <v>1</v>
      </c>
      <c r="AR237" s="201">
        <f t="shared" si="718"/>
        <v>0.2</v>
      </c>
      <c r="AS237" s="8">
        <f t="shared" si="719"/>
        <v>1520</v>
      </c>
      <c r="AT237" s="8">
        <f t="shared" si="720"/>
        <v>40</v>
      </c>
      <c r="AV237" s="44">
        <f t="shared" si="721"/>
        <v>1</v>
      </c>
      <c r="AW237" s="201">
        <f t="shared" si="722"/>
        <v>0.2</v>
      </c>
      <c r="AX237" s="8">
        <f t="shared" si="723"/>
        <v>1520</v>
      </c>
      <c r="AY237" s="8">
        <f t="shared" si="724"/>
        <v>40</v>
      </c>
      <c r="BA237" s="44">
        <f t="shared" si="725"/>
        <v>1</v>
      </c>
      <c r="BB237" s="201">
        <f t="shared" si="726"/>
        <v>0.2</v>
      </c>
      <c r="BC237" s="8">
        <f t="shared" si="727"/>
        <v>1520</v>
      </c>
      <c r="BD237" s="8">
        <f t="shared" si="728"/>
        <v>40</v>
      </c>
      <c r="BF237" s="44">
        <f t="shared" si="729"/>
        <v>1</v>
      </c>
      <c r="BG237" s="201">
        <f t="shared" si="730"/>
        <v>0.2</v>
      </c>
      <c r="BH237" s="8">
        <f t="shared" si="731"/>
        <v>1520</v>
      </c>
      <c r="BI237" s="8">
        <f t="shared" si="732"/>
        <v>40</v>
      </c>
      <c r="BK237" s="44">
        <f t="shared" si="733"/>
        <v>1</v>
      </c>
      <c r="BL237" s="201">
        <f t="shared" si="734"/>
        <v>0.2</v>
      </c>
      <c r="BM237" s="8">
        <f t="shared" si="735"/>
        <v>1520</v>
      </c>
      <c r="BN237" s="8">
        <f t="shared" si="736"/>
        <v>40</v>
      </c>
      <c r="BP237" s="44">
        <f t="shared" si="737"/>
        <v>1</v>
      </c>
      <c r="BQ237" s="201">
        <f t="shared" si="738"/>
        <v>0.2</v>
      </c>
      <c r="BR237" s="8">
        <f t="shared" si="739"/>
        <v>1520</v>
      </c>
      <c r="BS237" s="8">
        <f t="shared" si="740"/>
        <v>40</v>
      </c>
      <c r="BU237" s="44">
        <f t="shared" si="741"/>
        <v>1</v>
      </c>
      <c r="BV237" s="201">
        <f t="shared" si="742"/>
        <v>0.2</v>
      </c>
      <c r="BW237" s="8">
        <f t="shared" si="743"/>
        <v>1520</v>
      </c>
      <c r="BX237" s="8">
        <f t="shared" si="744"/>
        <v>40</v>
      </c>
      <c r="BZ237" s="44">
        <f t="shared" si="745"/>
        <v>1</v>
      </c>
      <c r="CA237" s="201">
        <f t="shared" si="746"/>
        <v>0.2</v>
      </c>
      <c r="CB237" s="8">
        <f t="shared" si="747"/>
        <v>1520</v>
      </c>
      <c r="CC237" s="8">
        <f t="shared" si="748"/>
        <v>40</v>
      </c>
      <c r="CE237" s="44">
        <f t="shared" si="749"/>
        <v>1</v>
      </c>
      <c r="CF237" s="201">
        <f t="shared" si="750"/>
        <v>0.2</v>
      </c>
      <c r="CG237" s="8">
        <f t="shared" si="751"/>
        <v>1520</v>
      </c>
      <c r="CH237" s="8">
        <f t="shared" si="752"/>
        <v>40</v>
      </c>
      <c r="CJ237" s="44">
        <f t="shared" si="753"/>
        <v>1</v>
      </c>
      <c r="CK237" s="201">
        <f t="shared" si="754"/>
        <v>0.2</v>
      </c>
      <c r="CL237" s="8">
        <f t="shared" si="755"/>
        <v>1520</v>
      </c>
      <c r="CM237" s="8">
        <f t="shared" si="756"/>
        <v>40</v>
      </c>
      <c r="CO237" s="44">
        <f t="shared" si="757"/>
        <v>1</v>
      </c>
      <c r="CP237" s="201">
        <f t="shared" si="758"/>
        <v>0.2</v>
      </c>
      <c r="CQ237" s="8">
        <f t="shared" si="759"/>
        <v>1520</v>
      </c>
      <c r="CR237" s="8">
        <f t="shared" si="760"/>
        <v>40</v>
      </c>
      <c r="CT237" s="44">
        <f t="shared" si="761"/>
        <v>1</v>
      </c>
      <c r="CU237" s="201">
        <f t="shared" si="762"/>
        <v>0.2</v>
      </c>
      <c r="CV237" s="8">
        <f t="shared" si="763"/>
        <v>1520</v>
      </c>
      <c r="CW237" s="8">
        <f t="shared" si="764"/>
        <v>40</v>
      </c>
      <c r="CY237" s="44">
        <f t="shared" si="765"/>
        <v>1</v>
      </c>
      <c r="CZ237" s="201">
        <f t="shared" si="766"/>
        <v>0.2</v>
      </c>
      <c r="DA237" s="8">
        <f t="shared" si="767"/>
        <v>1520</v>
      </c>
      <c r="DB237" s="8">
        <f t="shared" si="768"/>
        <v>40</v>
      </c>
      <c r="DD237" s="44">
        <f t="shared" si="769"/>
        <v>1</v>
      </c>
      <c r="DE237" s="201">
        <f t="shared" si="770"/>
        <v>0.2</v>
      </c>
      <c r="DF237" s="8">
        <f t="shared" si="771"/>
        <v>1520</v>
      </c>
      <c r="DG237" s="8">
        <f t="shared" si="772"/>
        <v>40</v>
      </c>
      <c r="DI237" s="44">
        <f t="shared" si="773"/>
        <v>1</v>
      </c>
      <c r="DJ237" s="201">
        <f t="shared" si="774"/>
        <v>0.2</v>
      </c>
      <c r="DK237" s="8">
        <f t="shared" si="775"/>
        <v>1520</v>
      </c>
      <c r="DL237" s="8">
        <f t="shared" si="776"/>
        <v>40</v>
      </c>
      <c r="DN237" s="44">
        <f t="shared" si="777"/>
        <v>1</v>
      </c>
      <c r="DO237" s="201">
        <f t="shared" si="778"/>
        <v>0.2</v>
      </c>
      <c r="DP237" s="8">
        <f t="shared" si="779"/>
        <v>1520</v>
      </c>
      <c r="DQ237" s="8">
        <f t="shared" si="780"/>
        <v>40</v>
      </c>
      <c r="DS237" s="51">
        <f t="shared" si="781"/>
        <v>33440</v>
      </c>
      <c r="DT237" s="50">
        <f t="shared" si="782"/>
        <v>880</v>
      </c>
      <c r="DU237" s="51">
        <v>0</v>
      </c>
      <c r="DV237" s="50">
        <f t="shared" si="783"/>
        <v>0</v>
      </c>
      <c r="DW237" s="51">
        <f t="shared" si="787"/>
        <v>33440</v>
      </c>
      <c r="DX237" s="52">
        <f t="shared" si="784"/>
        <v>880</v>
      </c>
      <c r="DY237" s="307" t="str">
        <f t="shared" si="694"/>
        <v>KVM para sala de servidores</v>
      </c>
    </row>
    <row r="238" spans="2:129" ht="18" customHeight="1" x14ac:dyDescent="0.3">
      <c r="B238" s="322" t="s">
        <v>480</v>
      </c>
      <c r="C238" s="54"/>
      <c r="D238" s="239">
        <f t="shared" si="785"/>
        <v>4560</v>
      </c>
      <c r="E238" s="263">
        <v>120</v>
      </c>
      <c r="F238" s="274"/>
      <c r="G238" s="263" t="s">
        <v>57</v>
      </c>
      <c r="H238" s="56">
        <v>5</v>
      </c>
      <c r="I238" s="56"/>
      <c r="J238" s="265"/>
      <c r="K238" s="264" t="s">
        <v>481</v>
      </c>
      <c r="L238" s="57"/>
      <c r="M238" s="49">
        <v>1</v>
      </c>
      <c r="N238" s="214">
        <f t="shared" si="786"/>
        <v>0.2</v>
      </c>
      <c r="O238" s="8">
        <f t="shared" si="695"/>
        <v>912</v>
      </c>
      <c r="P238" s="8">
        <f t="shared" si="696"/>
        <v>24</v>
      </c>
      <c r="R238" s="44">
        <f t="shared" si="697"/>
        <v>1</v>
      </c>
      <c r="S238" s="201">
        <f t="shared" si="698"/>
        <v>0.2</v>
      </c>
      <c r="T238" s="8">
        <f t="shared" si="699"/>
        <v>912</v>
      </c>
      <c r="U238" s="8">
        <f t="shared" si="700"/>
        <v>24</v>
      </c>
      <c r="W238" s="44">
        <f t="shared" si="701"/>
        <v>1</v>
      </c>
      <c r="X238" s="201">
        <f t="shared" si="702"/>
        <v>0.2</v>
      </c>
      <c r="Y238" s="8">
        <f t="shared" si="703"/>
        <v>912</v>
      </c>
      <c r="Z238" s="8">
        <f t="shared" si="704"/>
        <v>24</v>
      </c>
      <c r="AB238" s="44">
        <f t="shared" si="705"/>
        <v>1</v>
      </c>
      <c r="AC238" s="201">
        <f t="shared" si="706"/>
        <v>0.2</v>
      </c>
      <c r="AD238" s="8">
        <f t="shared" si="707"/>
        <v>912</v>
      </c>
      <c r="AE238" s="8">
        <f t="shared" si="708"/>
        <v>24</v>
      </c>
      <c r="AG238" s="44">
        <f t="shared" si="709"/>
        <v>1</v>
      </c>
      <c r="AH238" s="201">
        <f t="shared" si="710"/>
        <v>0.2</v>
      </c>
      <c r="AI238" s="8">
        <f t="shared" si="711"/>
        <v>912</v>
      </c>
      <c r="AJ238" s="8">
        <f t="shared" si="712"/>
        <v>24</v>
      </c>
      <c r="AL238" s="44">
        <f t="shared" si="713"/>
        <v>1</v>
      </c>
      <c r="AM238" s="201">
        <f t="shared" si="714"/>
        <v>0.2</v>
      </c>
      <c r="AN238" s="8">
        <f t="shared" si="715"/>
        <v>912</v>
      </c>
      <c r="AO238" s="8">
        <f t="shared" si="716"/>
        <v>24</v>
      </c>
      <c r="AQ238" s="44">
        <f t="shared" si="717"/>
        <v>1</v>
      </c>
      <c r="AR238" s="201">
        <f t="shared" si="718"/>
        <v>0.2</v>
      </c>
      <c r="AS238" s="8">
        <f t="shared" si="719"/>
        <v>912</v>
      </c>
      <c r="AT238" s="8">
        <f t="shared" si="720"/>
        <v>24</v>
      </c>
      <c r="AV238" s="44">
        <f t="shared" si="721"/>
        <v>1</v>
      </c>
      <c r="AW238" s="201">
        <f t="shared" si="722"/>
        <v>0.2</v>
      </c>
      <c r="AX238" s="8">
        <f t="shared" si="723"/>
        <v>912</v>
      </c>
      <c r="AY238" s="8">
        <f t="shared" si="724"/>
        <v>24</v>
      </c>
      <c r="BA238" s="44">
        <f t="shared" si="725"/>
        <v>1</v>
      </c>
      <c r="BB238" s="201">
        <f t="shared" si="726"/>
        <v>0.2</v>
      </c>
      <c r="BC238" s="8">
        <f t="shared" si="727"/>
        <v>912</v>
      </c>
      <c r="BD238" s="8">
        <f t="shared" si="728"/>
        <v>24</v>
      </c>
      <c r="BF238" s="44">
        <f t="shared" si="729"/>
        <v>1</v>
      </c>
      <c r="BG238" s="201">
        <f t="shared" si="730"/>
        <v>0.2</v>
      </c>
      <c r="BH238" s="8">
        <f t="shared" si="731"/>
        <v>912</v>
      </c>
      <c r="BI238" s="8">
        <f t="shared" si="732"/>
        <v>24</v>
      </c>
      <c r="BK238" s="44">
        <f t="shared" si="733"/>
        <v>1</v>
      </c>
      <c r="BL238" s="201">
        <f t="shared" si="734"/>
        <v>0.2</v>
      </c>
      <c r="BM238" s="8">
        <f t="shared" si="735"/>
        <v>912</v>
      </c>
      <c r="BN238" s="8">
        <f t="shared" si="736"/>
        <v>24</v>
      </c>
      <c r="BP238" s="44">
        <f t="shared" si="737"/>
        <v>1</v>
      </c>
      <c r="BQ238" s="201">
        <f t="shared" si="738"/>
        <v>0.2</v>
      </c>
      <c r="BR238" s="8">
        <f t="shared" si="739"/>
        <v>912</v>
      </c>
      <c r="BS238" s="8">
        <f t="shared" si="740"/>
        <v>24</v>
      </c>
      <c r="BU238" s="44">
        <f t="shared" si="741"/>
        <v>1</v>
      </c>
      <c r="BV238" s="201">
        <f t="shared" si="742"/>
        <v>0.2</v>
      </c>
      <c r="BW238" s="8">
        <f t="shared" si="743"/>
        <v>912</v>
      </c>
      <c r="BX238" s="8">
        <f t="shared" si="744"/>
        <v>24</v>
      </c>
      <c r="BZ238" s="44">
        <f t="shared" si="745"/>
        <v>1</v>
      </c>
      <c r="CA238" s="201">
        <f t="shared" si="746"/>
        <v>0.2</v>
      </c>
      <c r="CB238" s="8">
        <f t="shared" si="747"/>
        <v>912</v>
      </c>
      <c r="CC238" s="8">
        <f t="shared" si="748"/>
        <v>24</v>
      </c>
      <c r="CE238" s="44">
        <f t="shared" si="749"/>
        <v>1</v>
      </c>
      <c r="CF238" s="201">
        <f t="shared" si="750"/>
        <v>0.2</v>
      </c>
      <c r="CG238" s="8">
        <f t="shared" si="751"/>
        <v>912</v>
      </c>
      <c r="CH238" s="8">
        <f t="shared" si="752"/>
        <v>24</v>
      </c>
      <c r="CJ238" s="44">
        <f t="shared" si="753"/>
        <v>1</v>
      </c>
      <c r="CK238" s="201">
        <f t="shared" si="754"/>
        <v>0.2</v>
      </c>
      <c r="CL238" s="8">
        <f t="shared" si="755"/>
        <v>912</v>
      </c>
      <c r="CM238" s="8">
        <f t="shared" si="756"/>
        <v>24</v>
      </c>
      <c r="CO238" s="44">
        <f t="shared" si="757"/>
        <v>1</v>
      </c>
      <c r="CP238" s="201">
        <f t="shared" si="758"/>
        <v>0.2</v>
      </c>
      <c r="CQ238" s="8">
        <f t="shared" si="759"/>
        <v>912</v>
      </c>
      <c r="CR238" s="8">
        <f t="shared" si="760"/>
        <v>24</v>
      </c>
      <c r="CT238" s="44">
        <f t="shared" si="761"/>
        <v>1</v>
      </c>
      <c r="CU238" s="201">
        <f t="shared" si="762"/>
        <v>0.2</v>
      </c>
      <c r="CV238" s="8">
        <f t="shared" si="763"/>
        <v>912</v>
      </c>
      <c r="CW238" s="8">
        <f t="shared" si="764"/>
        <v>24</v>
      </c>
      <c r="CY238" s="44">
        <f t="shared" si="765"/>
        <v>1</v>
      </c>
      <c r="CZ238" s="201">
        <f t="shared" si="766"/>
        <v>0.2</v>
      </c>
      <c r="DA238" s="8">
        <f t="shared" si="767"/>
        <v>912</v>
      </c>
      <c r="DB238" s="8">
        <f t="shared" si="768"/>
        <v>24</v>
      </c>
      <c r="DD238" s="44">
        <f t="shared" si="769"/>
        <v>1</v>
      </c>
      <c r="DE238" s="201">
        <f t="shared" si="770"/>
        <v>0.2</v>
      </c>
      <c r="DF238" s="8">
        <f t="shared" si="771"/>
        <v>912</v>
      </c>
      <c r="DG238" s="8">
        <f t="shared" si="772"/>
        <v>24</v>
      </c>
      <c r="DI238" s="44">
        <f t="shared" si="773"/>
        <v>1</v>
      </c>
      <c r="DJ238" s="201">
        <f t="shared" si="774"/>
        <v>0.2</v>
      </c>
      <c r="DK238" s="8">
        <f t="shared" si="775"/>
        <v>912</v>
      </c>
      <c r="DL238" s="8">
        <f t="shared" si="776"/>
        <v>24</v>
      </c>
      <c r="DN238" s="44">
        <f t="shared" si="777"/>
        <v>1</v>
      </c>
      <c r="DO238" s="201">
        <f t="shared" si="778"/>
        <v>0.2</v>
      </c>
      <c r="DP238" s="8">
        <f t="shared" si="779"/>
        <v>912</v>
      </c>
      <c r="DQ238" s="8">
        <f t="shared" si="780"/>
        <v>24</v>
      </c>
      <c r="DS238" s="51">
        <f t="shared" si="781"/>
        <v>20064</v>
      </c>
      <c r="DT238" s="50">
        <f t="shared" si="782"/>
        <v>528</v>
      </c>
      <c r="DU238" s="51">
        <v>0</v>
      </c>
      <c r="DV238" s="50">
        <f t="shared" si="783"/>
        <v>0</v>
      </c>
      <c r="DW238" s="51">
        <f t="shared" si="787"/>
        <v>20064</v>
      </c>
      <c r="DX238" s="52">
        <f t="shared" si="784"/>
        <v>528</v>
      </c>
      <c r="DY238" s="307" t="str">
        <f t="shared" si="694"/>
        <v>Impressora MISAU</v>
      </c>
    </row>
    <row r="239" spans="2:129" ht="18" customHeight="1" x14ac:dyDescent="0.3">
      <c r="B239" s="322" t="s">
        <v>484</v>
      </c>
      <c r="C239" s="317"/>
      <c r="D239" s="239">
        <f>E239*$H$3</f>
        <v>1280.8988764044946</v>
      </c>
      <c r="E239" s="263">
        <v>33.707865168539328</v>
      </c>
      <c r="F239" s="263"/>
      <c r="G239" s="263"/>
      <c r="H239" s="56"/>
      <c r="I239" s="56"/>
      <c r="J239" s="265"/>
      <c r="K239" s="264"/>
      <c r="L239" s="57"/>
      <c r="M239" s="49">
        <v>1</v>
      </c>
      <c r="N239" s="214">
        <v>12</v>
      </c>
      <c r="O239" s="8">
        <f t="shared" si="695"/>
        <v>15370.786516853936</v>
      </c>
      <c r="P239" s="8">
        <f t="shared" si="696"/>
        <v>404.494382022472</v>
      </c>
      <c r="R239" s="44">
        <f t="shared" si="697"/>
        <v>1</v>
      </c>
      <c r="S239" s="201">
        <f t="shared" si="698"/>
        <v>12</v>
      </c>
      <c r="T239" s="8">
        <f t="shared" si="699"/>
        <v>15370.786516853936</v>
      </c>
      <c r="U239" s="8">
        <f t="shared" si="700"/>
        <v>404.494382022472</v>
      </c>
      <c r="W239" s="44">
        <f t="shared" si="701"/>
        <v>1</v>
      </c>
      <c r="X239" s="201">
        <f t="shared" si="702"/>
        <v>12</v>
      </c>
      <c r="Y239" s="8">
        <f t="shared" si="703"/>
        <v>15370.786516853936</v>
      </c>
      <c r="Z239" s="8">
        <f t="shared" si="704"/>
        <v>404.494382022472</v>
      </c>
      <c r="AB239" s="44">
        <f t="shared" si="705"/>
        <v>1</v>
      </c>
      <c r="AC239" s="201">
        <f t="shared" si="706"/>
        <v>12</v>
      </c>
      <c r="AD239" s="8">
        <f t="shared" si="707"/>
        <v>15370.786516853936</v>
      </c>
      <c r="AE239" s="8">
        <f t="shared" si="708"/>
        <v>404.494382022472</v>
      </c>
      <c r="AG239" s="44">
        <f t="shared" si="709"/>
        <v>1</v>
      </c>
      <c r="AH239" s="201">
        <f t="shared" si="710"/>
        <v>12</v>
      </c>
      <c r="AI239" s="8">
        <f t="shared" si="711"/>
        <v>15370.786516853936</v>
      </c>
      <c r="AJ239" s="8">
        <f t="shared" si="712"/>
        <v>404.494382022472</v>
      </c>
      <c r="AL239" s="44">
        <f t="shared" si="713"/>
        <v>1</v>
      </c>
      <c r="AM239" s="201">
        <f t="shared" si="714"/>
        <v>12</v>
      </c>
      <c r="AN239" s="8">
        <f t="shared" si="715"/>
        <v>15370.786516853936</v>
      </c>
      <c r="AO239" s="8">
        <f t="shared" si="716"/>
        <v>404.494382022472</v>
      </c>
      <c r="AQ239" s="44">
        <f t="shared" si="717"/>
        <v>1</v>
      </c>
      <c r="AR239" s="201">
        <f t="shared" si="718"/>
        <v>12</v>
      </c>
      <c r="AS239" s="8">
        <f t="shared" si="719"/>
        <v>15370.786516853936</v>
      </c>
      <c r="AT239" s="8">
        <f t="shared" si="720"/>
        <v>404.494382022472</v>
      </c>
      <c r="AV239" s="44">
        <f t="shared" si="721"/>
        <v>1</v>
      </c>
      <c r="AW239" s="201">
        <f t="shared" si="722"/>
        <v>12</v>
      </c>
      <c r="AX239" s="8">
        <f t="shared" si="723"/>
        <v>15370.786516853936</v>
      </c>
      <c r="AY239" s="8">
        <f t="shared" si="724"/>
        <v>404.494382022472</v>
      </c>
      <c r="BA239" s="44">
        <f t="shared" si="725"/>
        <v>1</v>
      </c>
      <c r="BB239" s="201">
        <f t="shared" si="726"/>
        <v>12</v>
      </c>
      <c r="BC239" s="8">
        <f t="shared" si="727"/>
        <v>15370.786516853936</v>
      </c>
      <c r="BD239" s="8">
        <f t="shared" si="728"/>
        <v>404.494382022472</v>
      </c>
      <c r="BF239" s="44">
        <f t="shared" si="729"/>
        <v>1</v>
      </c>
      <c r="BG239" s="201">
        <f t="shared" si="730"/>
        <v>12</v>
      </c>
      <c r="BH239" s="8">
        <f t="shared" si="731"/>
        <v>15370.786516853936</v>
      </c>
      <c r="BI239" s="8">
        <f t="shared" si="732"/>
        <v>404.494382022472</v>
      </c>
      <c r="BK239" s="44">
        <f t="shared" si="733"/>
        <v>1</v>
      </c>
      <c r="BL239" s="201">
        <f t="shared" si="734"/>
        <v>12</v>
      </c>
      <c r="BM239" s="8">
        <f t="shared" si="735"/>
        <v>15370.786516853936</v>
      </c>
      <c r="BN239" s="8">
        <f t="shared" si="736"/>
        <v>404.494382022472</v>
      </c>
      <c r="BP239" s="44">
        <f t="shared" si="737"/>
        <v>1</v>
      </c>
      <c r="BQ239" s="201">
        <f t="shared" si="738"/>
        <v>12</v>
      </c>
      <c r="BR239" s="8">
        <f t="shared" si="739"/>
        <v>15370.786516853936</v>
      </c>
      <c r="BS239" s="8">
        <f t="shared" si="740"/>
        <v>404.494382022472</v>
      </c>
      <c r="BU239" s="44">
        <f t="shared" si="741"/>
        <v>1</v>
      </c>
      <c r="BV239" s="201">
        <f t="shared" si="742"/>
        <v>12</v>
      </c>
      <c r="BW239" s="8">
        <f t="shared" si="743"/>
        <v>15370.786516853936</v>
      </c>
      <c r="BX239" s="8">
        <f t="shared" si="744"/>
        <v>404.494382022472</v>
      </c>
      <c r="BZ239" s="44">
        <f t="shared" si="745"/>
        <v>1</v>
      </c>
      <c r="CA239" s="201">
        <f t="shared" si="746"/>
        <v>12</v>
      </c>
      <c r="CB239" s="8">
        <f t="shared" si="747"/>
        <v>15370.786516853936</v>
      </c>
      <c r="CC239" s="8">
        <f t="shared" si="748"/>
        <v>404.494382022472</v>
      </c>
      <c r="CE239" s="44">
        <f t="shared" si="749"/>
        <v>1</v>
      </c>
      <c r="CF239" s="201">
        <f t="shared" si="750"/>
        <v>12</v>
      </c>
      <c r="CG239" s="8">
        <f t="shared" si="751"/>
        <v>15370.786516853936</v>
      </c>
      <c r="CH239" s="8">
        <f t="shared" si="752"/>
        <v>404.494382022472</v>
      </c>
      <c r="CJ239" s="44">
        <f t="shared" si="753"/>
        <v>1</v>
      </c>
      <c r="CK239" s="201">
        <f t="shared" si="754"/>
        <v>12</v>
      </c>
      <c r="CL239" s="8">
        <f t="shared" si="755"/>
        <v>15370.786516853936</v>
      </c>
      <c r="CM239" s="8">
        <f t="shared" si="756"/>
        <v>404.494382022472</v>
      </c>
      <c r="CO239" s="44">
        <f t="shared" si="757"/>
        <v>1</v>
      </c>
      <c r="CP239" s="201">
        <f t="shared" si="758"/>
        <v>12</v>
      </c>
      <c r="CQ239" s="8">
        <f t="shared" si="759"/>
        <v>15370.786516853936</v>
      </c>
      <c r="CR239" s="8">
        <f t="shared" si="760"/>
        <v>404.494382022472</v>
      </c>
      <c r="CT239" s="44">
        <f t="shared" si="761"/>
        <v>1</v>
      </c>
      <c r="CU239" s="201">
        <f t="shared" si="762"/>
        <v>12</v>
      </c>
      <c r="CV239" s="8">
        <f t="shared" si="763"/>
        <v>15370.786516853936</v>
      </c>
      <c r="CW239" s="8">
        <f t="shared" si="764"/>
        <v>404.494382022472</v>
      </c>
      <c r="CY239" s="44">
        <f t="shared" si="765"/>
        <v>1</v>
      </c>
      <c r="CZ239" s="201">
        <f t="shared" si="766"/>
        <v>12</v>
      </c>
      <c r="DA239" s="8">
        <f t="shared" si="767"/>
        <v>15370.786516853936</v>
      </c>
      <c r="DB239" s="8">
        <f t="shared" si="768"/>
        <v>404.494382022472</v>
      </c>
      <c r="DD239" s="44">
        <f t="shared" si="769"/>
        <v>1</v>
      </c>
      <c r="DE239" s="201">
        <f t="shared" si="770"/>
        <v>12</v>
      </c>
      <c r="DF239" s="8">
        <f t="shared" si="771"/>
        <v>15370.786516853936</v>
      </c>
      <c r="DG239" s="8">
        <f t="shared" si="772"/>
        <v>404.494382022472</v>
      </c>
      <c r="DI239" s="44">
        <f t="shared" si="773"/>
        <v>1</v>
      </c>
      <c r="DJ239" s="201">
        <f t="shared" si="774"/>
        <v>12</v>
      </c>
      <c r="DK239" s="8">
        <f t="shared" si="775"/>
        <v>15370.786516853936</v>
      </c>
      <c r="DL239" s="8">
        <f t="shared" si="776"/>
        <v>404.494382022472</v>
      </c>
      <c r="DN239" s="44">
        <f t="shared" si="777"/>
        <v>1</v>
      </c>
      <c r="DO239" s="201">
        <f t="shared" si="778"/>
        <v>12</v>
      </c>
      <c r="DP239" s="8">
        <f t="shared" si="779"/>
        <v>15370.786516853936</v>
      </c>
      <c r="DQ239" s="8">
        <f t="shared" si="780"/>
        <v>404.494382022472</v>
      </c>
      <c r="DS239" s="51">
        <f t="shared" si="781"/>
        <v>338157.3033707866</v>
      </c>
      <c r="DT239" s="50">
        <f t="shared" si="782"/>
        <v>8898.8764044943837</v>
      </c>
      <c r="DU239" s="51">
        <v>0</v>
      </c>
      <c r="DV239" s="50">
        <f t="shared" si="783"/>
        <v>0</v>
      </c>
      <c r="DW239" s="51">
        <f t="shared" si="787"/>
        <v>338157.3033707866</v>
      </c>
      <c r="DX239" s="52">
        <f t="shared" si="784"/>
        <v>8898.8764044943837</v>
      </c>
      <c r="DY239" s="307" t="str">
        <f t="shared" si="694"/>
        <v>Dados operadora principal</v>
      </c>
    </row>
    <row r="240" spans="2:129" ht="18" customHeight="1" x14ac:dyDescent="0.3">
      <c r="B240" s="322" t="s">
        <v>485</v>
      </c>
      <c r="C240" s="317"/>
      <c r="D240" s="239">
        <f t="shared" ref="D240:D242" si="788">E240*$H$3</f>
        <v>426.96629213483152</v>
      </c>
      <c r="E240" s="263">
        <v>11.235955056179776</v>
      </c>
      <c r="F240" s="263"/>
      <c r="G240" s="263"/>
      <c r="H240" s="56"/>
      <c r="I240" s="56"/>
      <c r="J240" s="265"/>
      <c r="K240" s="264"/>
      <c r="L240" s="57"/>
      <c r="M240" s="49">
        <v>1</v>
      </c>
      <c r="N240" s="214">
        <v>12</v>
      </c>
      <c r="O240" s="8">
        <f t="shared" si="695"/>
        <v>5123.5955056179782</v>
      </c>
      <c r="P240" s="8">
        <f t="shared" si="696"/>
        <v>134.83146067415731</v>
      </c>
      <c r="R240" s="44">
        <f t="shared" si="697"/>
        <v>1</v>
      </c>
      <c r="S240" s="201">
        <f t="shared" si="698"/>
        <v>12</v>
      </c>
      <c r="T240" s="8">
        <f t="shared" si="699"/>
        <v>5123.5955056179782</v>
      </c>
      <c r="U240" s="8">
        <f t="shared" si="700"/>
        <v>134.83146067415731</v>
      </c>
      <c r="W240" s="44">
        <f t="shared" si="701"/>
        <v>1</v>
      </c>
      <c r="X240" s="201">
        <f t="shared" si="702"/>
        <v>12</v>
      </c>
      <c r="Y240" s="8">
        <f t="shared" si="703"/>
        <v>5123.5955056179782</v>
      </c>
      <c r="Z240" s="8">
        <f t="shared" si="704"/>
        <v>134.83146067415731</v>
      </c>
      <c r="AB240" s="44">
        <f t="shared" si="705"/>
        <v>1</v>
      </c>
      <c r="AC240" s="201">
        <f t="shared" si="706"/>
        <v>12</v>
      </c>
      <c r="AD240" s="8">
        <f t="shared" si="707"/>
        <v>5123.5955056179782</v>
      </c>
      <c r="AE240" s="8">
        <f t="shared" si="708"/>
        <v>134.83146067415731</v>
      </c>
      <c r="AG240" s="44">
        <f t="shared" si="709"/>
        <v>1</v>
      </c>
      <c r="AH240" s="201">
        <f t="shared" si="710"/>
        <v>12</v>
      </c>
      <c r="AI240" s="8">
        <f t="shared" si="711"/>
        <v>5123.5955056179782</v>
      </c>
      <c r="AJ240" s="8">
        <f t="shared" si="712"/>
        <v>134.83146067415731</v>
      </c>
      <c r="AL240" s="44">
        <f t="shared" si="713"/>
        <v>1</v>
      </c>
      <c r="AM240" s="201">
        <f t="shared" si="714"/>
        <v>12</v>
      </c>
      <c r="AN240" s="8">
        <f t="shared" si="715"/>
        <v>5123.5955056179782</v>
      </c>
      <c r="AO240" s="8">
        <f t="shared" si="716"/>
        <v>134.83146067415731</v>
      </c>
      <c r="AQ240" s="44">
        <f t="shared" si="717"/>
        <v>1</v>
      </c>
      <c r="AR240" s="201">
        <f t="shared" si="718"/>
        <v>12</v>
      </c>
      <c r="AS240" s="8">
        <f t="shared" si="719"/>
        <v>5123.5955056179782</v>
      </c>
      <c r="AT240" s="8">
        <f t="shared" si="720"/>
        <v>134.83146067415731</v>
      </c>
      <c r="AV240" s="44">
        <f t="shared" si="721"/>
        <v>1</v>
      </c>
      <c r="AW240" s="201">
        <f t="shared" si="722"/>
        <v>12</v>
      </c>
      <c r="AX240" s="8">
        <f t="shared" si="723"/>
        <v>5123.5955056179782</v>
      </c>
      <c r="AY240" s="8">
        <f t="shared" si="724"/>
        <v>134.83146067415731</v>
      </c>
      <c r="BA240" s="44">
        <f t="shared" si="725"/>
        <v>1</v>
      </c>
      <c r="BB240" s="201">
        <f t="shared" si="726"/>
        <v>12</v>
      </c>
      <c r="BC240" s="8">
        <f t="shared" si="727"/>
        <v>5123.5955056179782</v>
      </c>
      <c r="BD240" s="8">
        <f t="shared" si="728"/>
        <v>134.83146067415731</v>
      </c>
      <c r="BF240" s="44">
        <f t="shared" si="729"/>
        <v>1</v>
      </c>
      <c r="BG240" s="201">
        <f t="shared" si="730"/>
        <v>12</v>
      </c>
      <c r="BH240" s="8">
        <f t="shared" si="731"/>
        <v>5123.5955056179782</v>
      </c>
      <c r="BI240" s="8">
        <f t="shared" si="732"/>
        <v>134.83146067415731</v>
      </c>
      <c r="BK240" s="44">
        <f t="shared" si="733"/>
        <v>1</v>
      </c>
      <c r="BL240" s="201">
        <f t="shared" si="734"/>
        <v>12</v>
      </c>
      <c r="BM240" s="8">
        <f t="shared" si="735"/>
        <v>5123.5955056179782</v>
      </c>
      <c r="BN240" s="8">
        <f t="shared" si="736"/>
        <v>134.83146067415731</v>
      </c>
      <c r="BP240" s="44">
        <f t="shared" si="737"/>
        <v>1</v>
      </c>
      <c r="BQ240" s="201">
        <f t="shared" si="738"/>
        <v>12</v>
      </c>
      <c r="BR240" s="8">
        <f t="shared" si="739"/>
        <v>5123.5955056179782</v>
      </c>
      <c r="BS240" s="8">
        <f t="shared" si="740"/>
        <v>134.83146067415731</v>
      </c>
      <c r="BU240" s="44">
        <f t="shared" si="741"/>
        <v>1</v>
      </c>
      <c r="BV240" s="201">
        <f t="shared" si="742"/>
        <v>12</v>
      </c>
      <c r="BW240" s="8">
        <f t="shared" si="743"/>
        <v>5123.5955056179782</v>
      </c>
      <c r="BX240" s="8">
        <f t="shared" si="744"/>
        <v>134.83146067415731</v>
      </c>
      <c r="BZ240" s="44">
        <f t="shared" si="745"/>
        <v>1</v>
      </c>
      <c r="CA240" s="201">
        <f t="shared" si="746"/>
        <v>12</v>
      </c>
      <c r="CB240" s="8">
        <f t="shared" si="747"/>
        <v>5123.5955056179782</v>
      </c>
      <c r="CC240" s="8">
        <f t="shared" si="748"/>
        <v>134.83146067415731</v>
      </c>
      <c r="CE240" s="44">
        <f t="shared" si="749"/>
        <v>1</v>
      </c>
      <c r="CF240" s="201">
        <f t="shared" si="750"/>
        <v>12</v>
      </c>
      <c r="CG240" s="8">
        <f t="shared" si="751"/>
        <v>5123.5955056179782</v>
      </c>
      <c r="CH240" s="8">
        <f t="shared" si="752"/>
        <v>134.83146067415731</v>
      </c>
      <c r="CJ240" s="44">
        <f t="shared" si="753"/>
        <v>1</v>
      </c>
      <c r="CK240" s="201">
        <f t="shared" si="754"/>
        <v>12</v>
      </c>
      <c r="CL240" s="8">
        <f t="shared" si="755"/>
        <v>5123.5955056179782</v>
      </c>
      <c r="CM240" s="8">
        <f t="shared" si="756"/>
        <v>134.83146067415731</v>
      </c>
      <c r="CO240" s="44">
        <f t="shared" si="757"/>
        <v>1</v>
      </c>
      <c r="CP240" s="201">
        <f t="shared" si="758"/>
        <v>12</v>
      </c>
      <c r="CQ240" s="8">
        <f t="shared" si="759"/>
        <v>5123.5955056179782</v>
      </c>
      <c r="CR240" s="8">
        <f t="shared" si="760"/>
        <v>134.83146067415731</v>
      </c>
      <c r="CT240" s="44">
        <f t="shared" si="761"/>
        <v>1</v>
      </c>
      <c r="CU240" s="201">
        <f t="shared" si="762"/>
        <v>12</v>
      </c>
      <c r="CV240" s="8">
        <f t="shared" si="763"/>
        <v>5123.5955056179782</v>
      </c>
      <c r="CW240" s="8">
        <f t="shared" si="764"/>
        <v>134.83146067415731</v>
      </c>
      <c r="CY240" s="44">
        <f t="shared" si="765"/>
        <v>1</v>
      </c>
      <c r="CZ240" s="201">
        <f t="shared" si="766"/>
        <v>12</v>
      </c>
      <c r="DA240" s="8">
        <f t="shared" si="767"/>
        <v>5123.5955056179782</v>
      </c>
      <c r="DB240" s="8">
        <f t="shared" si="768"/>
        <v>134.83146067415731</v>
      </c>
      <c r="DD240" s="44">
        <f t="shared" si="769"/>
        <v>1</v>
      </c>
      <c r="DE240" s="201">
        <f t="shared" si="770"/>
        <v>12</v>
      </c>
      <c r="DF240" s="8">
        <f t="shared" si="771"/>
        <v>5123.5955056179782</v>
      </c>
      <c r="DG240" s="8">
        <f t="shared" si="772"/>
        <v>134.83146067415731</v>
      </c>
      <c r="DI240" s="44">
        <f t="shared" si="773"/>
        <v>1</v>
      </c>
      <c r="DJ240" s="201">
        <f t="shared" si="774"/>
        <v>12</v>
      </c>
      <c r="DK240" s="8">
        <f t="shared" si="775"/>
        <v>5123.5955056179782</v>
      </c>
      <c r="DL240" s="8">
        <f t="shared" si="776"/>
        <v>134.83146067415731</v>
      </c>
      <c r="DN240" s="44">
        <f t="shared" si="777"/>
        <v>1</v>
      </c>
      <c r="DO240" s="201">
        <f t="shared" si="778"/>
        <v>12</v>
      </c>
      <c r="DP240" s="8">
        <f t="shared" si="779"/>
        <v>5123.5955056179782</v>
      </c>
      <c r="DQ240" s="8">
        <f t="shared" si="780"/>
        <v>134.83146067415731</v>
      </c>
      <c r="DS240" s="51">
        <f t="shared" si="781"/>
        <v>112719.10112359555</v>
      </c>
      <c r="DT240" s="50">
        <f t="shared" si="782"/>
        <v>2966.2921348314617</v>
      </c>
      <c r="DU240" s="51">
        <v>0</v>
      </c>
      <c r="DV240" s="50">
        <f t="shared" si="783"/>
        <v>0</v>
      </c>
      <c r="DW240" s="51">
        <f t="shared" si="787"/>
        <v>112719.10112359555</v>
      </c>
      <c r="DX240" s="52">
        <f t="shared" si="784"/>
        <v>2966.2921348314617</v>
      </c>
      <c r="DY240" s="307" t="str">
        <f t="shared" si="694"/>
        <v>Dados operadora secundaria</v>
      </c>
    </row>
    <row r="241" spans="1:129" ht="18" customHeight="1" x14ac:dyDescent="0.3">
      <c r="B241" s="322" t="s">
        <v>486</v>
      </c>
      <c r="C241" s="320"/>
      <c r="D241" s="239">
        <f t="shared" si="788"/>
        <v>2561.7977528089891</v>
      </c>
      <c r="E241" s="263">
        <v>67.415730337078656</v>
      </c>
      <c r="F241" s="274"/>
      <c r="G241" s="263"/>
      <c r="H241" s="56"/>
      <c r="I241" s="56"/>
      <c r="J241" s="265"/>
      <c r="K241" s="264"/>
      <c r="L241" s="57"/>
      <c r="M241" s="49">
        <v>1</v>
      </c>
      <c r="N241" s="214">
        <v>12</v>
      </c>
      <c r="O241" s="8">
        <f t="shared" si="695"/>
        <v>30741.573033707871</v>
      </c>
      <c r="P241" s="8">
        <f t="shared" si="696"/>
        <v>808.98876404494399</v>
      </c>
      <c r="R241" s="44">
        <f t="shared" si="697"/>
        <v>1</v>
      </c>
      <c r="S241" s="201">
        <f t="shared" si="698"/>
        <v>12</v>
      </c>
      <c r="T241" s="8">
        <f t="shared" si="699"/>
        <v>30741.573033707871</v>
      </c>
      <c r="U241" s="8">
        <f t="shared" si="700"/>
        <v>808.98876404494399</v>
      </c>
      <c r="W241" s="44">
        <f t="shared" si="701"/>
        <v>1</v>
      </c>
      <c r="X241" s="201">
        <f t="shared" si="702"/>
        <v>12</v>
      </c>
      <c r="Y241" s="8">
        <f t="shared" si="703"/>
        <v>30741.573033707871</v>
      </c>
      <c r="Z241" s="8">
        <f t="shared" si="704"/>
        <v>808.98876404494399</v>
      </c>
      <c r="AB241" s="44">
        <f t="shared" si="705"/>
        <v>1</v>
      </c>
      <c r="AC241" s="201">
        <f t="shared" si="706"/>
        <v>12</v>
      </c>
      <c r="AD241" s="8">
        <f t="shared" si="707"/>
        <v>30741.573033707871</v>
      </c>
      <c r="AE241" s="8">
        <f t="shared" si="708"/>
        <v>808.98876404494399</v>
      </c>
      <c r="AG241" s="44">
        <f t="shared" si="709"/>
        <v>1</v>
      </c>
      <c r="AH241" s="201">
        <f t="shared" si="710"/>
        <v>12</v>
      </c>
      <c r="AI241" s="8">
        <f t="shared" si="711"/>
        <v>30741.573033707871</v>
      </c>
      <c r="AJ241" s="8">
        <f t="shared" si="712"/>
        <v>808.98876404494399</v>
      </c>
      <c r="AL241" s="44">
        <f t="shared" si="713"/>
        <v>1</v>
      </c>
      <c r="AM241" s="201">
        <f t="shared" si="714"/>
        <v>12</v>
      </c>
      <c r="AN241" s="8">
        <f t="shared" si="715"/>
        <v>30741.573033707871</v>
      </c>
      <c r="AO241" s="8">
        <f t="shared" si="716"/>
        <v>808.98876404494399</v>
      </c>
      <c r="AQ241" s="44">
        <f t="shared" si="717"/>
        <v>1</v>
      </c>
      <c r="AR241" s="201">
        <f t="shared" si="718"/>
        <v>12</v>
      </c>
      <c r="AS241" s="8">
        <f t="shared" si="719"/>
        <v>30741.573033707871</v>
      </c>
      <c r="AT241" s="8">
        <f t="shared" si="720"/>
        <v>808.98876404494399</v>
      </c>
      <c r="AV241" s="44">
        <f t="shared" si="721"/>
        <v>1</v>
      </c>
      <c r="AW241" s="201">
        <f t="shared" si="722"/>
        <v>12</v>
      </c>
      <c r="AX241" s="8">
        <f t="shared" si="723"/>
        <v>30741.573033707871</v>
      </c>
      <c r="AY241" s="8">
        <f t="shared" si="724"/>
        <v>808.98876404494399</v>
      </c>
      <c r="BA241" s="44">
        <f t="shared" si="725"/>
        <v>1</v>
      </c>
      <c r="BB241" s="201">
        <f t="shared" si="726"/>
        <v>12</v>
      </c>
      <c r="BC241" s="8">
        <f t="shared" si="727"/>
        <v>30741.573033707871</v>
      </c>
      <c r="BD241" s="8">
        <f t="shared" si="728"/>
        <v>808.98876404494399</v>
      </c>
      <c r="BF241" s="44">
        <f t="shared" si="729"/>
        <v>1</v>
      </c>
      <c r="BG241" s="201">
        <f t="shared" si="730"/>
        <v>12</v>
      </c>
      <c r="BH241" s="8">
        <f t="shared" si="731"/>
        <v>30741.573033707871</v>
      </c>
      <c r="BI241" s="8">
        <f t="shared" si="732"/>
        <v>808.98876404494399</v>
      </c>
      <c r="BK241" s="44">
        <f t="shared" si="733"/>
        <v>1</v>
      </c>
      <c r="BL241" s="201">
        <f t="shared" si="734"/>
        <v>12</v>
      </c>
      <c r="BM241" s="8">
        <f t="shared" si="735"/>
        <v>30741.573033707871</v>
      </c>
      <c r="BN241" s="8">
        <f t="shared" si="736"/>
        <v>808.98876404494399</v>
      </c>
      <c r="BP241" s="44">
        <f t="shared" si="737"/>
        <v>1</v>
      </c>
      <c r="BQ241" s="201">
        <f t="shared" si="738"/>
        <v>12</v>
      </c>
      <c r="BR241" s="8">
        <f t="shared" si="739"/>
        <v>30741.573033707871</v>
      </c>
      <c r="BS241" s="8">
        <f t="shared" si="740"/>
        <v>808.98876404494399</v>
      </c>
      <c r="BU241" s="44">
        <f t="shared" si="741"/>
        <v>1</v>
      </c>
      <c r="BV241" s="201">
        <f t="shared" si="742"/>
        <v>12</v>
      </c>
      <c r="BW241" s="8">
        <f t="shared" si="743"/>
        <v>30741.573033707871</v>
      </c>
      <c r="BX241" s="8">
        <f t="shared" si="744"/>
        <v>808.98876404494399</v>
      </c>
      <c r="BZ241" s="44">
        <f t="shared" si="745"/>
        <v>1</v>
      </c>
      <c r="CA241" s="201">
        <f t="shared" si="746"/>
        <v>12</v>
      </c>
      <c r="CB241" s="8">
        <f t="shared" si="747"/>
        <v>30741.573033707871</v>
      </c>
      <c r="CC241" s="8">
        <f t="shared" si="748"/>
        <v>808.98876404494399</v>
      </c>
      <c r="CE241" s="44">
        <f t="shared" si="749"/>
        <v>1</v>
      </c>
      <c r="CF241" s="201">
        <f t="shared" si="750"/>
        <v>12</v>
      </c>
      <c r="CG241" s="8">
        <f t="shared" si="751"/>
        <v>30741.573033707871</v>
      </c>
      <c r="CH241" s="8">
        <f t="shared" si="752"/>
        <v>808.98876404494399</v>
      </c>
      <c r="CJ241" s="44">
        <f t="shared" si="753"/>
        <v>1</v>
      </c>
      <c r="CK241" s="201">
        <f t="shared" si="754"/>
        <v>12</v>
      </c>
      <c r="CL241" s="8">
        <f t="shared" si="755"/>
        <v>30741.573033707871</v>
      </c>
      <c r="CM241" s="8">
        <f t="shared" si="756"/>
        <v>808.98876404494399</v>
      </c>
      <c r="CO241" s="44">
        <f t="shared" si="757"/>
        <v>1</v>
      </c>
      <c r="CP241" s="201">
        <f t="shared" si="758"/>
        <v>12</v>
      </c>
      <c r="CQ241" s="8">
        <f t="shared" si="759"/>
        <v>30741.573033707871</v>
      </c>
      <c r="CR241" s="8">
        <f t="shared" si="760"/>
        <v>808.98876404494399</v>
      </c>
      <c r="CT241" s="44">
        <f t="shared" si="761"/>
        <v>1</v>
      </c>
      <c r="CU241" s="201">
        <f t="shared" si="762"/>
        <v>12</v>
      </c>
      <c r="CV241" s="8">
        <f t="shared" si="763"/>
        <v>30741.573033707871</v>
      </c>
      <c r="CW241" s="8">
        <f t="shared" si="764"/>
        <v>808.98876404494399</v>
      </c>
      <c r="CY241" s="44">
        <f t="shared" si="765"/>
        <v>1</v>
      </c>
      <c r="CZ241" s="201">
        <f t="shared" si="766"/>
        <v>12</v>
      </c>
      <c r="DA241" s="8">
        <f t="shared" si="767"/>
        <v>30741.573033707871</v>
      </c>
      <c r="DB241" s="8">
        <f t="shared" si="768"/>
        <v>808.98876404494399</v>
      </c>
      <c r="DD241" s="44">
        <f t="shared" si="769"/>
        <v>1</v>
      </c>
      <c r="DE241" s="201">
        <f t="shared" si="770"/>
        <v>12</v>
      </c>
      <c r="DF241" s="8">
        <f t="shared" si="771"/>
        <v>30741.573033707871</v>
      </c>
      <c r="DG241" s="8">
        <f t="shared" si="772"/>
        <v>808.98876404494399</v>
      </c>
      <c r="DI241" s="44">
        <f t="shared" si="773"/>
        <v>1</v>
      </c>
      <c r="DJ241" s="201">
        <f t="shared" si="774"/>
        <v>12</v>
      </c>
      <c r="DK241" s="8">
        <f t="shared" si="775"/>
        <v>30741.573033707871</v>
      </c>
      <c r="DL241" s="8">
        <f t="shared" si="776"/>
        <v>808.98876404494399</v>
      </c>
      <c r="DN241" s="44">
        <f t="shared" si="777"/>
        <v>1</v>
      </c>
      <c r="DO241" s="201">
        <f t="shared" si="778"/>
        <v>12</v>
      </c>
      <c r="DP241" s="8">
        <f t="shared" si="779"/>
        <v>30741.573033707871</v>
      </c>
      <c r="DQ241" s="8">
        <f t="shared" si="780"/>
        <v>808.98876404494399</v>
      </c>
      <c r="DS241" s="51">
        <f t="shared" si="781"/>
        <v>676314.6067415732</v>
      </c>
      <c r="DT241" s="50">
        <f t="shared" si="782"/>
        <v>17797.752808988767</v>
      </c>
      <c r="DU241" s="51">
        <v>0</v>
      </c>
      <c r="DV241" s="50">
        <f t="shared" si="783"/>
        <v>0</v>
      </c>
      <c r="DW241" s="51">
        <f t="shared" si="787"/>
        <v>676314.6067415732</v>
      </c>
      <c r="DX241" s="52">
        <f t="shared" si="784"/>
        <v>17797.752808988767</v>
      </c>
      <c r="DY241" s="307" t="str">
        <f t="shared" si="694"/>
        <v>Rede do ministerio coste mensual</v>
      </c>
    </row>
    <row r="242" spans="1:129" ht="18" customHeight="1" x14ac:dyDescent="0.3">
      <c r="B242" s="325" t="s">
        <v>487</v>
      </c>
      <c r="C242" s="317"/>
      <c r="D242" s="239">
        <f t="shared" si="788"/>
        <v>711.61048689138579</v>
      </c>
      <c r="E242" s="263">
        <v>18.726591760299627</v>
      </c>
      <c r="F242" s="274"/>
      <c r="G242" s="263"/>
      <c r="H242" s="56"/>
      <c r="I242" s="56"/>
      <c r="J242" s="265"/>
      <c r="K242" s="264"/>
      <c r="L242" s="57"/>
      <c r="M242" s="49">
        <v>1</v>
      </c>
      <c r="N242" s="214">
        <v>12</v>
      </c>
      <c r="O242" s="8">
        <f t="shared" si="695"/>
        <v>8539.3258426966295</v>
      </c>
      <c r="P242" s="8">
        <f t="shared" si="696"/>
        <v>224.71910112359552</v>
      </c>
      <c r="R242" s="44">
        <f t="shared" si="697"/>
        <v>1</v>
      </c>
      <c r="S242" s="201">
        <f t="shared" si="698"/>
        <v>12</v>
      </c>
      <c r="T242" s="8">
        <f t="shared" si="699"/>
        <v>8539.3258426966295</v>
      </c>
      <c r="U242" s="8">
        <f t="shared" si="700"/>
        <v>224.71910112359552</v>
      </c>
      <c r="W242" s="44">
        <f t="shared" si="701"/>
        <v>1</v>
      </c>
      <c r="X242" s="201">
        <f t="shared" si="702"/>
        <v>12</v>
      </c>
      <c r="Y242" s="8">
        <f t="shared" si="703"/>
        <v>8539.3258426966295</v>
      </c>
      <c r="Z242" s="8">
        <f t="shared" si="704"/>
        <v>224.71910112359552</v>
      </c>
      <c r="AB242" s="44">
        <f t="shared" si="705"/>
        <v>1</v>
      </c>
      <c r="AC242" s="201">
        <f t="shared" si="706"/>
        <v>12</v>
      </c>
      <c r="AD242" s="8">
        <f t="shared" si="707"/>
        <v>8539.3258426966295</v>
      </c>
      <c r="AE242" s="8">
        <f t="shared" si="708"/>
        <v>224.71910112359552</v>
      </c>
      <c r="AG242" s="44">
        <f t="shared" si="709"/>
        <v>1</v>
      </c>
      <c r="AH242" s="201">
        <f t="shared" si="710"/>
        <v>12</v>
      </c>
      <c r="AI242" s="8">
        <f t="shared" si="711"/>
        <v>8539.3258426966295</v>
      </c>
      <c r="AJ242" s="8">
        <f t="shared" si="712"/>
        <v>224.71910112359552</v>
      </c>
      <c r="AL242" s="44">
        <f t="shared" si="713"/>
        <v>1</v>
      </c>
      <c r="AM242" s="201">
        <f t="shared" si="714"/>
        <v>12</v>
      </c>
      <c r="AN242" s="8">
        <f t="shared" si="715"/>
        <v>8539.3258426966295</v>
      </c>
      <c r="AO242" s="8">
        <f t="shared" si="716"/>
        <v>224.71910112359552</v>
      </c>
      <c r="AQ242" s="44">
        <f t="shared" si="717"/>
        <v>1</v>
      </c>
      <c r="AR242" s="201">
        <f t="shared" si="718"/>
        <v>12</v>
      </c>
      <c r="AS242" s="8">
        <f t="shared" si="719"/>
        <v>8539.3258426966295</v>
      </c>
      <c r="AT242" s="8">
        <f t="shared" si="720"/>
        <v>224.71910112359552</v>
      </c>
      <c r="AV242" s="44">
        <f t="shared" si="721"/>
        <v>1</v>
      </c>
      <c r="AW242" s="201">
        <f t="shared" si="722"/>
        <v>12</v>
      </c>
      <c r="AX242" s="8">
        <f t="shared" si="723"/>
        <v>8539.3258426966295</v>
      </c>
      <c r="AY242" s="8">
        <f t="shared" si="724"/>
        <v>224.71910112359552</v>
      </c>
      <c r="BA242" s="44">
        <f t="shared" si="725"/>
        <v>1</v>
      </c>
      <c r="BB242" s="201">
        <f t="shared" si="726"/>
        <v>12</v>
      </c>
      <c r="BC242" s="8">
        <f t="shared" si="727"/>
        <v>8539.3258426966295</v>
      </c>
      <c r="BD242" s="8">
        <f t="shared" si="728"/>
        <v>224.71910112359552</v>
      </c>
      <c r="BF242" s="44">
        <f t="shared" si="729"/>
        <v>1</v>
      </c>
      <c r="BG242" s="201">
        <f t="shared" si="730"/>
        <v>12</v>
      </c>
      <c r="BH242" s="8">
        <f t="shared" si="731"/>
        <v>8539.3258426966295</v>
      </c>
      <c r="BI242" s="8">
        <f t="shared" si="732"/>
        <v>224.71910112359552</v>
      </c>
      <c r="BK242" s="44">
        <f t="shared" si="733"/>
        <v>1</v>
      </c>
      <c r="BL242" s="201">
        <f t="shared" si="734"/>
        <v>12</v>
      </c>
      <c r="BM242" s="8">
        <f t="shared" si="735"/>
        <v>8539.3258426966295</v>
      </c>
      <c r="BN242" s="8">
        <f t="shared" si="736"/>
        <v>224.71910112359552</v>
      </c>
      <c r="BP242" s="44">
        <f t="shared" si="737"/>
        <v>1</v>
      </c>
      <c r="BQ242" s="201">
        <f t="shared" si="738"/>
        <v>12</v>
      </c>
      <c r="BR242" s="8">
        <f t="shared" si="739"/>
        <v>8539.3258426966295</v>
      </c>
      <c r="BS242" s="8">
        <f t="shared" si="740"/>
        <v>224.71910112359552</v>
      </c>
      <c r="BU242" s="44">
        <f t="shared" si="741"/>
        <v>1</v>
      </c>
      <c r="BV242" s="201">
        <f t="shared" si="742"/>
        <v>12</v>
      </c>
      <c r="BW242" s="8">
        <f t="shared" si="743"/>
        <v>8539.3258426966295</v>
      </c>
      <c r="BX242" s="8">
        <f t="shared" si="744"/>
        <v>224.71910112359552</v>
      </c>
      <c r="BZ242" s="44">
        <f t="shared" si="745"/>
        <v>1</v>
      </c>
      <c r="CA242" s="201">
        <f t="shared" si="746"/>
        <v>12</v>
      </c>
      <c r="CB242" s="8">
        <f t="shared" si="747"/>
        <v>8539.3258426966295</v>
      </c>
      <c r="CC242" s="8">
        <f t="shared" si="748"/>
        <v>224.71910112359552</v>
      </c>
      <c r="CE242" s="44">
        <f t="shared" si="749"/>
        <v>1</v>
      </c>
      <c r="CF242" s="201">
        <f t="shared" si="750"/>
        <v>12</v>
      </c>
      <c r="CG242" s="8">
        <f t="shared" si="751"/>
        <v>8539.3258426966295</v>
      </c>
      <c r="CH242" s="8">
        <f t="shared" si="752"/>
        <v>224.71910112359552</v>
      </c>
      <c r="CJ242" s="44">
        <f t="shared" si="753"/>
        <v>1</v>
      </c>
      <c r="CK242" s="201">
        <f t="shared" si="754"/>
        <v>12</v>
      </c>
      <c r="CL242" s="8">
        <f t="shared" si="755"/>
        <v>8539.3258426966295</v>
      </c>
      <c r="CM242" s="8">
        <f t="shared" si="756"/>
        <v>224.71910112359552</v>
      </c>
      <c r="CO242" s="44">
        <f t="shared" si="757"/>
        <v>1</v>
      </c>
      <c r="CP242" s="201">
        <f t="shared" si="758"/>
        <v>12</v>
      </c>
      <c r="CQ242" s="8">
        <f t="shared" si="759"/>
        <v>8539.3258426966295</v>
      </c>
      <c r="CR242" s="8">
        <f t="shared" si="760"/>
        <v>224.71910112359552</v>
      </c>
      <c r="CT242" s="44">
        <f t="shared" si="761"/>
        <v>1</v>
      </c>
      <c r="CU242" s="201">
        <f t="shared" si="762"/>
        <v>12</v>
      </c>
      <c r="CV242" s="8">
        <f t="shared" si="763"/>
        <v>8539.3258426966295</v>
      </c>
      <c r="CW242" s="8">
        <f t="shared" si="764"/>
        <v>224.71910112359552</v>
      </c>
      <c r="CY242" s="44">
        <f t="shared" si="765"/>
        <v>1</v>
      </c>
      <c r="CZ242" s="201">
        <f t="shared" si="766"/>
        <v>12</v>
      </c>
      <c r="DA242" s="8">
        <f t="shared" si="767"/>
        <v>8539.3258426966295</v>
      </c>
      <c r="DB242" s="8">
        <f t="shared" si="768"/>
        <v>224.71910112359552</v>
      </c>
      <c r="DD242" s="44">
        <f t="shared" si="769"/>
        <v>1</v>
      </c>
      <c r="DE242" s="201">
        <f t="shared" si="770"/>
        <v>12</v>
      </c>
      <c r="DF242" s="8">
        <f t="shared" si="771"/>
        <v>8539.3258426966295</v>
      </c>
      <c r="DG242" s="8">
        <f t="shared" si="772"/>
        <v>224.71910112359552</v>
      </c>
      <c r="DI242" s="44">
        <f t="shared" si="773"/>
        <v>1</v>
      </c>
      <c r="DJ242" s="201">
        <f t="shared" si="774"/>
        <v>12</v>
      </c>
      <c r="DK242" s="8">
        <f t="shared" si="775"/>
        <v>8539.3258426966295</v>
      </c>
      <c r="DL242" s="8">
        <f t="shared" si="776"/>
        <v>224.71910112359552</v>
      </c>
      <c r="DN242" s="44">
        <f t="shared" si="777"/>
        <v>1</v>
      </c>
      <c r="DO242" s="201">
        <f t="shared" si="778"/>
        <v>12</v>
      </c>
      <c r="DP242" s="8">
        <f t="shared" si="779"/>
        <v>8539.3258426966295</v>
      </c>
      <c r="DQ242" s="8">
        <f t="shared" si="780"/>
        <v>224.71910112359552</v>
      </c>
      <c r="DS242" s="51">
        <f t="shared" si="781"/>
        <v>187865.16853932582</v>
      </c>
      <c r="DT242" s="50">
        <f t="shared" si="782"/>
        <v>4943.8202247191002</v>
      </c>
      <c r="DU242" s="51">
        <v>0</v>
      </c>
      <c r="DV242" s="50">
        <f t="shared" si="783"/>
        <v>0</v>
      </c>
      <c r="DW242" s="51">
        <f t="shared" si="787"/>
        <v>187865.16853932582</v>
      </c>
      <c r="DX242" s="52">
        <f t="shared" si="784"/>
        <v>4943.8202247191002</v>
      </c>
      <c r="DY242" s="307" t="str">
        <f t="shared" si="694"/>
        <v>Movitel credito+modem</v>
      </c>
    </row>
    <row r="243" spans="1:129" s="60" customFormat="1" ht="18" customHeight="1" thickBot="1" x14ac:dyDescent="0.35">
      <c r="A243" s="1"/>
      <c r="B243" s="317"/>
      <c r="C243" s="196"/>
      <c r="D243" s="241"/>
      <c r="E243" s="263"/>
      <c r="F243" s="274"/>
      <c r="J243" s="302"/>
      <c r="L243" s="61"/>
      <c r="M243" s="49"/>
      <c r="N243" s="214"/>
      <c r="O243" s="8">
        <f t="shared" si="695"/>
        <v>0</v>
      </c>
      <c r="P243" s="8">
        <f t="shared" si="696"/>
        <v>0</v>
      </c>
      <c r="Q243" s="3"/>
      <c r="R243" s="44">
        <f t="shared" si="697"/>
        <v>0</v>
      </c>
      <c r="S243" s="201">
        <f t="shared" si="698"/>
        <v>0</v>
      </c>
      <c r="T243" s="8">
        <f t="shared" si="699"/>
        <v>0</v>
      </c>
      <c r="U243" s="8">
        <f t="shared" si="700"/>
        <v>0</v>
      </c>
      <c r="V243" s="3"/>
      <c r="W243" s="44">
        <f t="shared" si="701"/>
        <v>0</v>
      </c>
      <c r="X243" s="201">
        <f t="shared" si="702"/>
        <v>0</v>
      </c>
      <c r="Y243" s="8">
        <f t="shared" si="703"/>
        <v>0</v>
      </c>
      <c r="Z243" s="8">
        <f t="shared" si="704"/>
        <v>0</v>
      </c>
      <c r="AA243" s="1"/>
      <c r="AB243" s="44">
        <f t="shared" si="705"/>
        <v>0</v>
      </c>
      <c r="AC243" s="201">
        <f t="shared" si="706"/>
        <v>0</v>
      </c>
      <c r="AD243" s="8">
        <f t="shared" si="707"/>
        <v>0</v>
      </c>
      <c r="AE243" s="8">
        <f t="shared" si="708"/>
        <v>0</v>
      </c>
      <c r="AG243" s="44">
        <f t="shared" si="709"/>
        <v>0</v>
      </c>
      <c r="AH243" s="201">
        <f t="shared" si="710"/>
        <v>0</v>
      </c>
      <c r="AI243" s="8">
        <f t="shared" si="711"/>
        <v>0</v>
      </c>
      <c r="AJ243" s="8">
        <f t="shared" si="712"/>
        <v>0</v>
      </c>
      <c r="AL243" s="44">
        <f t="shared" si="713"/>
        <v>0</v>
      </c>
      <c r="AM243" s="201">
        <f t="shared" si="714"/>
        <v>0</v>
      </c>
      <c r="AN243" s="8">
        <f t="shared" si="715"/>
        <v>0</v>
      </c>
      <c r="AO243" s="8">
        <f t="shared" si="716"/>
        <v>0</v>
      </c>
      <c r="AQ243" s="44">
        <f t="shared" si="717"/>
        <v>0</v>
      </c>
      <c r="AR243" s="201">
        <f t="shared" si="718"/>
        <v>0</v>
      </c>
      <c r="AS243" s="8">
        <f t="shared" si="719"/>
        <v>0</v>
      </c>
      <c r="AT243" s="8">
        <f t="shared" si="720"/>
        <v>0</v>
      </c>
      <c r="AV243" s="44">
        <f t="shared" si="721"/>
        <v>0</v>
      </c>
      <c r="AW243" s="201">
        <f t="shared" si="722"/>
        <v>0</v>
      </c>
      <c r="AX243" s="8">
        <f t="shared" si="723"/>
        <v>0</v>
      </c>
      <c r="AY243" s="8">
        <f t="shared" si="724"/>
        <v>0</v>
      </c>
      <c r="BA243" s="44">
        <f t="shared" si="725"/>
        <v>0</v>
      </c>
      <c r="BB243" s="201">
        <f t="shared" si="726"/>
        <v>0</v>
      </c>
      <c r="BC243" s="8">
        <f t="shared" si="727"/>
        <v>0</v>
      </c>
      <c r="BD243" s="8">
        <f t="shared" si="728"/>
        <v>0</v>
      </c>
      <c r="BF243" s="44">
        <f t="shared" si="729"/>
        <v>0</v>
      </c>
      <c r="BG243" s="201">
        <f t="shared" si="730"/>
        <v>0</v>
      </c>
      <c r="BH243" s="8">
        <f t="shared" si="731"/>
        <v>0</v>
      </c>
      <c r="BI243" s="8">
        <f t="shared" si="732"/>
        <v>0</v>
      </c>
      <c r="BK243" s="44">
        <f t="shared" si="733"/>
        <v>0</v>
      </c>
      <c r="BL243" s="201">
        <f t="shared" si="734"/>
        <v>0</v>
      </c>
      <c r="BM243" s="8">
        <f t="shared" si="735"/>
        <v>0</v>
      </c>
      <c r="BN243" s="8">
        <f t="shared" si="736"/>
        <v>0</v>
      </c>
      <c r="BP243" s="44">
        <f t="shared" si="737"/>
        <v>0</v>
      </c>
      <c r="BQ243" s="201">
        <f t="shared" si="738"/>
        <v>0</v>
      </c>
      <c r="BR243" s="8">
        <f t="shared" si="739"/>
        <v>0</v>
      </c>
      <c r="BS243" s="8">
        <f t="shared" si="740"/>
        <v>0</v>
      </c>
      <c r="BU243" s="44">
        <f t="shared" si="741"/>
        <v>0</v>
      </c>
      <c r="BV243" s="201">
        <f t="shared" si="742"/>
        <v>0</v>
      </c>
      <c r="BW243" s="8">
        <f t="shared" si="743"/>
        <v>0</v>
      </c>
      <c r="BX243" s="8">
        <f t="shared" si="744"/>
        <v>0</v>
      </c>
      <c r="BZ243" s="44">
        <f t="shared" si="745"/>
        <v>0</v>
      </c>
      <c r="CA243" s="201">
        <f t="shared" si="746"/>
        <v>0</v>
      </c>
      <c r="CB243" s="8">
        <f t="shared" si="747"/>
        <v>0</v>
      </c>
      <c r="CC243" s="8">
        <f t="shared" si="748"/>
        <v>0</v>
      </c>
      <c r="CE243" s="44">
        <f t="shared" si="749"/>
        <v>0</v>
      </c>
      <c r="CF243" s="201">
        <f t="shared" si="750"/>
        <v>0</v>
      </c>
      <c r="CG243" s="8">
        <f t="shared" si="751"/>
        <v>0</v>
      </c>
      <c r="CH243" s="8">
        <f t="shared" si="752"/>
        <v>0</v>
      </c>
      <c r="CJ243" s="44">
        <f t="shared" si="753"/>
        <v>0</v>
      </c>
      <c r="CK243" s="201">
        <f t="shared" si="754"/>
        <v>0</v>
      </c>
      <c r="CL243" s="8">
        <f t="shared" si="755"/>
        <v>0</v>
      </c>
      <c r="CM243" s="8">
        <f t="shared" si="756"/>
        <v>0</v>
      </c>
      <c r="CO243" s="44">
        <f t="shared" si="757"/>
        <v>0</v>
      </c>
      <c r="CP243" s="201">
        <f t="shared" si="758"/>
        <v>0</v>
      </c>
      <c r="CQ243" s="8">
        <f t="shared" si="759"/>
        <v>0</v>
      </c>
      <c r="CR243" s="8">
        <f t="shared" si="760"/>
        <v>0</v>
      </c>
      <c r="CT243" s="44">
        <f t="shared" si="761"/>
        <v>0</v>
      </c>
      <c r="CU243" s="201">
        <f t="shared" si="762"/>
        <v>0</v>
      </c>
      <c r="CV243" s="8">
        <f t="shared" si="763"/>
        <v>0</v>
      </c>
      <c r="CW243" s="8">
        <f t="shared" si="764"/>
        <v>0</v>
      </c>
      <c r="CY243" s="44">
        <f t="shared" si="765"/>
        <v>0</v>
      </c>
      <c r="CZ243" s="201">
        <f t="shared" si="766"/>
        <v>0</v>
      </c>
      <c r="DA243" s="8">
        <f t="shared" si="767"/>
        <v>0</v>
      </c>
      <c r="DB243" s="8">
        <f t="shared" si="768"/>
        <v>0</v>
      </c>
      <c r="DD243" s="44">
        <f t="shared" si="769"/>
        <v>0</v>
      </c>
      <c r="DE243" s="201">
        <f t="shared" si="770"/>
        <v>0</v>
      </c>
      <c r="DF243" s="8">
        <f t="shared" si="771"/>
        <v>0</v>
      </c>
      <c r="DG243" s="8">
        <f t="shared" si="772"/>
        <v>0</v>
      </c>
      <c r="DI243" s="44">
        <f t="shared" si="773"/>
        <v>0</v>
      </c>
      <c r="DJ243" s="201">
        <f t="shared" si="774"/>
        <v>0</v>
      </c>
      <c r="DK243" s="8">
        <f t="shared" si="775"/>
        <v>0</v>
      </c>
      <c r="DL243" s="8">
        <f t="shared" si="776"/>
        <v>0</v>
      </c>
      <c r="DN243" s="44">
        <f t="shared" si="777"/>
        <v>0</v>
      </c>
      <c r="DO243" s="201">
        <f t="shared" si="778"/>
        <v>0</v>
      </c>
      <c r="DP243" s="8">
        <f t="shared" si="779"/>
        <v>0</v>
      </c>
      <c r="DQ243" s="8">
        <f t="shared" si="780"/>
        <v>0</v>
      </c>
      <c r="DS243" s="51">
        <f>O243+T243+Y243+AD243+AI243+AN243+AS243+AX243+BC243+BH243+BM243+BR243+BW243+CB243+CG243+CL243+CQ243+CV243+DA243+DF243+DK243+DP243</f>
        <v>0</v>
      </c>
      <c r="DT243" s="65">
        <f t="shared" si="782"/>
        <v>0</v>
      </c>
      <c r="DU243" s="90">
        <v>0</v>
      </c>
      <c r="DV243" s="65">
        <f t="shared" si="783"/>
        <v>0</v>
      </c>
      <c r="DW243" s="66">
        <f>+DS243+DU243</f>
        <v>0</v>
      </c>
      <c r="DX243" s="66">
        <f t="shared" si="784"/>
        <v>0</v>
      </c>
      <c r="DY243" s="307">
        <f t="shared" si="694"/>
        <v>0</v>
      </c>
    </row>
    <row r="244" spans="1:129" s="72" customFormat="1" ht="32.4" customHeight="1" thickBot="1" x14ac:dyDescent="0.35">
      <c r="B244" s="275" t="s">
        <v>105</v>
      </c>
      <c r="C244" s="276" t="str">
        <f>B232</f>
        <v>IT and data management</v>
      </c>
      <c r="D244" s="242"/>
      <c r="E244" s="73"/>
      <c r="F244" s="73"/>
      <c r="G244" s="73"/>
      <c r="H244" s="73"/>
      <c r="I244" s="73"/>
      <c r="J244" s="74"/>
      <c r="K244" s="73"/>
      <c r="L244" s="75"/>
      <c r="M244" s="277">
        <f>O46</f>
        <v>0</v>
      </c>
      <c r="N244" s="278"/>
      <c r="O244" s="95">
        <f>SUM(O233:O243)</f>
        <v>75477.393258426993</v>
      </c>
      <c r="P244" s="218">
        <f>SUM(P233:P243)</f>
        <v>1986.2471910112363</v>
      </c>
      <c r="Q244" s="78"/>
      <c r="R244" s="293">
        <f>T46</f>
        <v>0</v>
      </c>
      <c r="S244" s="294"/>
      <c r="T244" s="76">
        <f>SUM(T233:T243)</f>
        <v>75477.393258426993</v>
      </c>
      <c r="U244" s="77">
        <f>SUM(U233:U243)</f>
        <v>1986.2471910112363</v>
      </c>
      <c r="V244" s="78"/>
      <c r="W244" s="277">
        <f>Y46</f>
        <v>0</v>
      </c>
      <c r="X244" s="277"/>
      <c r="Y244" s="76">
        <f>SUM(Y233:Y243)</f>
        <v>75477.393258426993</v>
      </c>
      <c r="Z244" s="77">
        <f>SUM(Z233:Z243)</f>
        <v>1986.2471910112363</v>
      </c>
      <c r="AA244" s="79"/>
      <c r="AB244" s="277">
        <f>AD46</f>
        <v>0</v>
      </c>
      <c r="AC244" s="277"/>
      <c r="AD244" s="76">
        <f>SUM(AD233:AD243)</f>
        <v>75477.393258426993</v>
      </c>
      <c r="AE244" s="77">
        <f>SUM(AE233:AE243)</f>
        <v>1986.2471910112363</v>
      </c>
      <c r="AG244" s="277">
        <f>AI46</f>
        <v>0</v>
      </c>
      <c r="AH244" s="277"/>
      <c r="AI244" s="76">
        <f>SUM(AI233:AI243)</f>
        <v>75477.393258426993</v>
      </c>
      <c r="AJ244" s="77">
        <f>SUM(AJ233:AJ243)</f>
        <v>1986.2471910112363</v>
      </c>
      <c r="AL244" s="277">
        <f>AN46</f>
        <v>0</v>
      </c>
      <c r="AM244" s="277"/>
      <c r="AN244" s="76">
        <f>SUM(AN233:AN243)</f>
        <v>75477.393258426993</v>
      </c>
      <c r="AO244" s="77">
        <f>SUM(AO233:AO243)</f>
        <v>1986.2471910112363</v>
      </c>
      <c r="AQ244" s="277">
        <f>AS46</f>
        <v>0</v>
      </c>
      <c r="AR244" s="277"/>
      <c r="AS244" s="76">
        <f>SUM(AS233:AS243)</f>
        <v>75477.393258426993</v>
      </c>
      <c r="AT244" s="77">
        <f>SUM(AT233:AT243)</f>
        <v>1986.2471910112363</v>
      </c>
      <c r="AV244" s="277">
        <f>AX46</f>
        <v>0</v>
      </c>
      <c r="AW244" s="277"/>
      <c r="AX244" s="76">
        <f>SUM(AX233:AX243)</f>
        <v>75477.393258426993</v>
      </c>
      <c r="AY244" s="77">
        <f>SUM(AY233:AY243)</f>
        <v>1986.2471910112363</v>
      </c>
      <c r="BA244" s="277">
        <f>BC46</f>
        <v>0</v>
      </c>
      <c r="BB244" s="277"/>
      <c r="BC244" s="76">
        <f>SUM(BC233:BC243)</f>
        <v>75477.393258426993</v>
      </c>
      <c r="BD244" s="77">
        <f>SUM(BD233:BD243)</f>
        <v>1986.2471910112363</v>
      </c>
      <c r="BF244" s="277">
        <f>BH46</f>
        <v>0</v>
      </c>
      <c r="BG244" s="277"/>
      <c r="BH244" s="76">
        <f>SUM(BH233:BH243)</f>
        <v>75477.393258426993</v>
      </c>
      <c r="BI244" s="77">
        <f>SUM(BI233:BI243)</f>
        <v>1986.2471910112363</v>
      </c>
      <c r="BK244" s="277">
        <f>BM46</f>
        <v>0</v>
      </c>
      <c r="BL244" s="277"/>
      <c r="BM244" s="76">
        <f>SUM(BM233:BM243)</f>
        <v>75477.393258426993</v>
      </c>
      <c r="BN244" s="77">
        <f>SUM(BN233:BN243)</f>
        <v>1986.2471910112363</v>
      </c>
      <c r="BP244" s="277">
        <f>BR46</f>
        <v>0</v>
      </c>
      <c r="BQ244" s="277"/>
      <c r="BR244" s="76">
        <f>SUM(BR233:BR243)</f>
        <v>75477.393258426993</v>
      </c>
      <c r="BS244" s="77">
        <f>SUM(BS233:BS243)</f>
        <v>1986.2471910112363</v>
      </c>
      <c r="BU244" s="277">
        <f>BW46</f>
        <v>0</v>
      </c>
      <c r="BV244" s="277"/>
      <c r="BW244" s="76">
        <f>SUM(BW233:BW243)</f>
        <v>75477.393258426993</v>
      </c>
      <c r="BX244" s="77">
        <f>SUM(BX233:BX243)</f>
        <v>1986.2471910112363</v>
      </c>
      <c r="BZ244" s="277">
        <f>CB46</f>
        <v>0</v>
      </c>
      <c r="CA244" s="277"/>
      <c r="CB244" s="76">
        <f>SUM(CB233:CB243)</f>
        <v>75477.393258426993</v>
      </c>
      <c r="CC244" s="77">
        <f>SUM(CC233:CC243)</f>
        <v>1986.2471910112363</v>
      </c>
      <c r="CE244" s="277">
        <f>CG46</f>
        <v>0</v>
      </c>
      <c r="CF244" s="277"/>
      <c r="CG244" s="76">
        <f>SUM(CG233:CG243)</f>
        <v>75477.393258426993</v>
      </c>
      <c r="CH244" s="77">
        <f>SUM(CH233:CH243)</f>
        <v>1986.2471910112363</v>
      </c>
      <c r="CJ244" s="277">
        <f>CL46</f>
        <v>0</v>
      </c>
      <c r="CK244" s="277"/>
      <c r="CL244" s="76">
        <f>SUM(CL233:CL243)</f>
        <v>75477.393258426993</v>
      </c>
      <c r="CM244" s="77">
        <f>SUM(CM233:CM243)</f>
        <v>1986.2471910112363</v>
      </c>
      <c r="CO244" s="277">
        <f>CQ46</f>
        <v>0</v>
      </c>
      <c r="CP244" s="277"/>
      <c r="CQ244" s="76">
        <f>SUM(CQ233:CQ243)</f>
        <v>75477.393258426993</v>
      </c>
      <c r="CR244" s="77">
        <f>SUM(CR233:CR243)</f>
        <v>1986.2471910112363</v>
      </c>
      <c r="CT244" s="277">
        <f>CV46</f>
        <v>0</v>
      </c>
      <c r="CU244" s="277"/>
      <c r="CV244" s="76">
        <f>SUM(CV233:CV243)</f>
        <v>75477.393258426993</v>
      </c>
      <c r="CW244" s="77">
        <f>SUM(CW233:CW243)</f>
        <v>1986.2471910112363</v>
      </c>
      <c r="CY244" s="277">
        <f>DA46</f>
        <v>0</v>
      </c>
      <c r="CZ244" s="277"/>
      <c r="DA244" s="76">
        <f>SUM(DA233:DA243)</f>
        <v>75477.393258426993</v>
      </c>
      <c r="DB244" s="77">
        <f>SUM(DB233:DB243)</f>
        <v>1986.2471910112363</v>
      </c>
      <c r="DD244" s="277">
        <f>DF46</f>
        <v>0</v>
      </c>
      <c r="DE244" s="277"/>
      <c r="DF244" s="76">
        <f>SUM(DF233:DF243)</f>
        <v>75477.393258426993</v>
      </c>
      <c r="DG244" s="77">
        <f>SUM(DG233:DG243)</f>
        <v>1986.2471910112363</v>
      </c>
      <c r="DI244" s="277">
        <f>DK46</f>
        <v>0</v>
      </c>
      <c r="DJ244" s="277"/>
      <c r="DK244" s="76">
        <f>SUM(DK233:DK243)</f>
        <v>75477.393258426993</v>
      </c>
      <c r="DL244" s="77">
        <f>SUM(DL233:DL243)</f>
        <v>1986.2471910112363</v>
      </c>
      <c r="DN244" s="277">
        <f>DP46</f>
        <v>0</v>
      </c>
      <c r="DO244" s="277"/>
      <c r="DP244" s="76">
        <f>SUM(DP233:DP243)</f>
        <v>75477.393258426993</v>
      </c>
      <c r="DQ244" s="77">
        <f>SUM(DQ233:DQ243)</f>
        <v>1986.2471910112363</v>
      </c>
      <c r="DS244" s="80">
        <f>SUM(DS233:DS243)</f>
        <v>1660502.6516853934</v>
      </c>
      <c r="DT244" s="77">
        <f t="shared" ref="DT244:DW244" si="789">SUM(DT233:DT243)</f>
        <v>43697.438202247205</v>
      </c>
      <c r="DU244" s="77">
        <f t="shared" si="789"/>
        <v>0</v>
      </c>
      <c r="DV244" s="77">
        <f t="shared" si="789"/>
        <v>0</v>
      </c>
      <c r="DW244" s="77">
        <f t="shared" si="789"/>
        <v>1660502.6516853934</v>
      </c>
      <c r="DX244" s="77">
        <f>SUM(P244+U244+Z244+AE244+AJ244+AO244+AT244+AY244+BD244+BI244+BN244+BS244+BX244+CC244+CH244+CM244+CR244+CW244+DB244+DG244+DL244+DQ244)</f>
        <v>43697.438202247198</v>
      </c>
      <c r="DY244" s="311" t="s">
        <v>53</v>
      </c>
    </row>
    <row r="245" spans="1:129" x14ac:dyDescent="0.3">
      <c r="O245" s="280" t="s">
        <v>17</v>
      </c>
      <c r="P245" s="281" t="s">
        <v>18</v>
      </c>
      <c r="T245" s="280" t="s">
        <v>17</v>
      </c>
      <c r="U245" s="281" t="s">
        <v>18</v>
      </c>
      <c r="Y245" s="280" t="s">
        <v>17</v>
      </c>
      <c r="Z245" s="281" t="s">
        <v>18</v>
      </c>
      <c r="AD245" s="280" t="s">
        <v>17</v>
      </c>
      <c r="AE245" s="281" t="s">
        <v>18</v>
      </c>
      <c r="AI245" s="280" t="s">
        <v>17</v>
      </c>
      <c r="AJ245" s="281" t="s">
        <v>18</v>
      </c>
      <c r="AN245" s="280" t="s">
        <v>17</v>
      </c>
      <c r="AO245" s="281" t="s">
        <v>18</v>
      </c>
      <c r="AS245" s="280" t="s">
        <v>17</v>
      </c>
      <c r="AT245" s="281" t="s">
        <v>18</v>
      </c>
      <c r="AX245" s="280" t="s">
        <v>17</v>
      </c>
      <c r="AY245" s="281" t="s">
        <v>18</v>
      </c>
      <c r="BC245" s="280" t="s">
        <v>17</v>
      </c>
      <c r="BD245" s="281" t="s">
        <v>18</v>
      </c>
      <c r="BH245" s="280" t="s">
        <v>17</v>
      </c>
      <c r="BI245" s="281" t="s">
        <v>18</v>
      </c>
      <c r="BM245" s="280" t="s">
        <v>17</v>
      </c>
      <c r="BN245" s="281" t="s">
        <v>18</v>
      </c>
      <c r="BR245" s="280" t="s">
        <v>17</v>
      </c>
      <c r="BS245" s="281" t="s">
        <v>18</v>
      </c>
      <c r="BW245" s="280" t="s">
        <v>17</v>
      </c>
      <c r="BX245" s="281" t="s">
        <v>18</v>
      </c>
      <c r="CB245" s="280" t="s">
        <v>17</v>
      </c>
      <c r="CC245" s="281" t="s">
        <v>18</v>
      </c>
      <c r="CG245" s="280" t="s">
        <v>17</v>
      </c>
      <c r="CH245" s="281" t="s">
        <v>18</v>
      </c>
      <c r="CL245" s="280" t="s">
        <v>17</v>
      </c>
      <c r="CM245" s="281" t="s">
        <v>18</v>
      </c>
      <c r="CQ245" s="280" t="s">
        <v>17</v>
      </c>
      <c r="CR245" s="281" t="s">
        <v>18</v>
      </c>
      <c r="CV245" s="280" t="s">
        <v>17</v>
      </c>
      <c r="CW245" s="281" t="s">
        <v>18</v>
      </c>
      <c r="DA245" s="280" t="s">
        <v>17</v>
      </c>
      <c r="DB245" s="281" t="s">
        <v>18</v>
      </c>
      <c r="DF245" s="280" t="s">
        <v>17</v>
      </c>
      <c r="DG245" s="281" t="s">
        <v>18</v>
      </c>
      <c r="DK245" s="280" t="s">
        <v>17</v>
      </c>
      <c r="DL245" s="281" t="s">
        <v>18</v>
      </c>
      <c r="DP245" s="280" t="s">
        <v>17</v>
      </c>
      <c r="DQ245" s="281" t="s">
        <v>18</v>
      </c>
      <c r="DS245" s="280" t="s">
        <v>17</v>
      </c>
      <c r="DT245" s="281" t="s">
        <v>18</v>
      </c>
      <c r="DU245" s="280" t="s">
        <v>17</v>
      </c>
      <c r="DV245" s="281" t="s">
        <v>18</v>
      </c>
      <c r="DW245" s="280" t="s">
        <v>17</v>
      </c>
      <c r="DX245" s="281" t="s">
        <v>18</v>
      </c>
    </row>
    <row r="248" spans="1:129" ht="26.4" customHeight="1" x14ac:dyDescent="0.3">
      <c r="H248" s="2"/>
      <c r="I248" s="2"/>
      <c r="K248" s="2"/>
      <c r="M248" s="81"/>
      <c r="N248" s="217"/>
      <c r="O248" s="282"/>
      <c r="P248" s="83"/>
      <c r="Q248" s="22"/>
      <c r="R248" s="81"/>
      <c r="S248" s="206"/>
      <c r="T248" s="282"/>
      <c r="U248" s="83"/>
      <c r="V248" s="22"/>
      <c r="W248" s="81"/>
      <c r="X248" s="82"/>
      <c r="Y248" s="282"/>
      <c r="Z248" s="83"/>
      <c r="AA248" s="23"/>
      <c r="AB248" s="81"/>
      <c r="AC248" s="82"/>
      <c r="AD248" s="282"/>
      <c r="AE248" s="83"/>
      <c r="AG248" s="81"/>
      <c r="AH248" s="82"/>
      <c r="AI248" s="282"/>
      <c r="AJ248" s="83"/>
      <c r="AL248" s="81"/>
      <c r="AM248" s="82"/>
      <c r="AN248" s="282"/>
      <c r="AO248" s="83"/>
      <c r="AQ248" s="81"/>
      <c r="AR248" s="82"/>
      <c r="AS248" s="282"/>
      <c r="AT248" s="83"/>
      <c r="AV248" s="81"/>
      <c r="AW248" s="82"/>
      <c r="AX248" s="282"/>
      <c r="AY248" s="83"/>
      <c r="BA248" s="81"/>
      <c r="BB248" s="82"/>
      <c r="BC248" s="282"/>
      <c r="BD248" s="83"/>
      <c r="BF248" s="81"/>
      <c r="BG248" s="82"/>
      <c r="BH248" s="282"/>
      <c r="BI248" s="83"/>
      <c r="BK248" s="81"/>
      <c r="BL248" s="82"/>
      <c r="BM248" s="282"/>
      <c r="BN248" s="83"/>
      <c r="BP248" s="81"/>
      <c r="BQ248" s="82"/>
      <c r="BR248" s="282"/>
      <c r="BS248" s="83"/>
      <c r="BU248" s="81"/>
      <c r="BV248" s="82"/>
      <c r="BW248" s="282"/>
      <c r="BX248" s="83"/>
      <c r="BZ248" s="81"/>
      <c r="CA248" s="82"/>
      <c r="CB248" s="282"/>
      <c r="CC248" s="83"/>
      <c r="CE248" s="81"/>
      <c r="CF248" s="82"/>
      <c r="CG248" s="282"/>
      <c r="CH248" s="83"/>
      <c r="CJ248" s="81"/>
      <c r="CK248" s="82"/>
      <c r="CL248" s="282"/>
      <c r="CM248" s="83"/>
      <c r="CO248" s="81"/>
      <c r="CP248" s="82"/>
      <c r="CQ248" s="282"/>
      <c r="CR248" s="83"/>
      <c r="CT248" s="81"/>
      <c r="CU248" s="82"/>
      <c r="CV248" s="282"/>
      <c r="CW248" s="83"/>
      <c r="CY248" s="81"/>
      <c r="CZ248" s="82"/>
      <c r="DA248" s="282"/>
      <c r="DB248" s="83"/>
      <c r="DD248" s="81"/>
      <c r="DE248" s="82"/>
      <c r="DF248" s="282"/>
      <c r="DG248" s="83"/>
      <c r="DI248" s="81"/>
      <c r="DJ248" s="82"/>
      <c r="DK248" s="282"/>
      <c r="DL248" s="83"/>
      <c r="DN248" s="81"/>
      <c r="DO248" s="82"/>
      <c r="DP248" s="282"/>
      <c r="DQ248" s="83"/>
      <c r="DS248" s="605" t="s">
        <v>12</v>
      </c>
      <c r="DT248" s="606"/>
      <c r="DU248" s="605" t="s">
        <v>13</v>
      </c>
      <c r="DV248" s="606"/>
      <c r="DW248" s="603" t="s">
        <v>14</v>
      </c>
      <c r="DX248" s="604"/>
    </row>
    <row r="249" spans="1:129" ht="15" thickBot="1" x14ac:dyDescent="0.35">
      <c r="H249" s="2"/>
      <c r="I249" s="2"/>
      <c r="K249" s="2"/>
      <c r="M249" s="30" t="s">
        <v>15</v>
      </c>
      <c r="N249" s="211" t="s">
        <v>16</v>
      </c>
      <c r="O249" s="31" t="s">
        <v>17</v>
      </c>
      <c r="P249" s="32" t="s">
        <v>18</v>
      </c>
      <c r="Q249" s="22"/>
      <c r="R249" s="30" t="s">
        <v>15</v>
      </c>
      <c r="S249" s="31" t="s">
        <v>16</v>
      </c>
      <c r="T249" s="31" t="s">
        <v>17</v>
      </c>
      <c r="U249" s="32" t="s">
        <v>18</v>
      </c>
      <c r="V249" s="22"/>
      <c r="W249" s="30" t="s">
        <v>15</v>
      </c>
      <c r="X249" s="31" t="s">
        <v>16</v>
      </c>
      <c r="Y249" s="31" t="s">
        <v>17</v>
      </c>
      <c r="Z249" s="32" t="s">
        <v>18</v>
      </c>
      <c r="AA249" s="23"/>
      <c r="AB249" s="30" t="s">
        <v>15</v>
      </c>
      <c r="AC249" s="31" t="s">
        <v>16</v>
      </c>
      <c r="AD249" s="31" t="s">
        <v>17</v>
      </c>
      <c r="AE249" s="32" t="s">
        <v>18</v>
      </c>
      <c r="AG249" s="30" t="s">
        <v>15</v>
      </c>
      <c r="AH249" s="31" t="s">
        <v>16</v>
      </c>
      <c r="AI249" s="31" t="s">
        <v>17</v>
      </c>
      <c r="AJ249" s="32" t="s">
        <v>18</v>
      </c>
      <c r="AL249" s="30" t="s">
        <v>15</v>
      </c>
      <c r="AM249" s="31" t="s">
        <v>16</v>
      </c>
      <c r="AN249" s="31" t="s">
        <v>17</v>
      </c>
      <c r="AO249" s="32" t="s">
        <v>18</v>
      </c>
      <c r="AQ249" s="30" t="s">
        <v>15</v>
      </c>
      <c r="AR249" s="31" t="s">
        <v>16</v>
      </c>
      <c r="AS249" s="31" t="s">
        <v>17</v>
      </c>
      <c r="AT249" s="32" t="s">
        <v>18</v>
      </c>
      <c r="AV249" s="30" t="s">
        <v>15</v>
      </c>
      <c r="AW249" s="31" t="s">
        <v>16</v>
      </c>
      <c r="AX249" s="31" t="s">
        <v>17</v>
      </c>
      <c r="AY249" s="32" t="s">
        <v>18</v>
      </c>
      <c r="BA249" s="30" t="s">
        <v>15</v>
      </c>
      <c r="BB249" s="31" t="s">
        <v>16</v>
      </c>
      <c r="BC249" s="31" t="s">
        <v>17</v>
      </c>
      <c r="BD249" s="32" t="s">
        <v>18</v>
      </c>
      <c r="BF249" s="30" t="s">
        <v>15</v>
      </c>
      <c r="BG249" s="31" t="s">
        <v>16</v>
      </c>
      <c r="BH249" s="31" t="s">
        <v>17</v>
      </c>
      <c r="BI249" s="32" t="s">
        <v>18</v>
      </c>
      <c r="BK249" s="30" t="s">
        <v>15</v>
      </c>
      <c r="BL249" s="31" t="s">
        <v>16</v>
      </c>
      <c r="BM249" s="31" t="s">
        <v>17</v>
      </c>
      <c r="BN249" s="32" t="s">
        <v>18</v>
      </c>
      <c r="BP249" s="30" t="s">
        <v>15</v>
      </c>
      <c r="BQ249" s="31" t="s">
        <v>16</v>
      </c>
      <c r="BR249" s="31" t="s">
        <v>17</v>
      </c>
      <c r="BS249" s="32" t="s">
        <v>18</v>
      </c>
      <c r="BU249" s="30" t="s">
        <v>15</v>
      </c>
      <c r="BV249" s="31" t="s">
        <v>16</v>
      </c>
      <c r="BW249" s="31" t="s">
        <v>17</v>
      </c>
      <c r="BX249" s="32" t="s">
        <v>18</v>
      </c>
      <c r="BZ249" s="30" t="s">
        <v>15</v>
      </c>
      <c r="CA249" s="31" t="s">
        <v>16</v>
      </c>
      <c r="CB249" s="31" t="s">
        <v>17</v>
      </c>
      <c r="CC249" s="32" t="s">
        <v>18</v>
      </c>
      <c r="CE249" s="30" t="s">
        <v>15</v>
      </c>
      <c r="CF249" s="31" t="s">
        <v>16</v>
      </c>
      <c r="CG249" s="31" t="s">
        <v>17</v>
      </c>
      <c r="CH249" s="32" t="s">
        <v>18</v>
      </c>
      <c r="CJ249" s="30" t="s">
        <v>15</v>
      </c>
      <c r="CK249" s="31" t="s">
        <v>16</v>
      </c>
      <c r="CL249" s="31" t="s">
        <v>17</v>
      </c>
      <c r="CM249" s="32" t="s">
        <v>18</v>
      </c>
      <c r="CO249" s="30" t="s">
        <v>15</v>
      </c>
      <c r="CP249" s="31" t="s">
        <v>16</v>
      </c>
      <c r="CQ249" s="31" t="s">
        <v>17</v>
      </c>
      <c r="CR249" s="32" t="s">
        <v>18</v>
      </c>
      <c r="CT249" s="30" t="s">
        <v>15</v>
      </c>
      <c r="CU249" s="31" t="s">
        <v>16</v>
      </c>
      <c r="CV249" s="31" t="s">
        <v>17</v>
      </c>
      <c r="CW249" s="32" t="s">
        <v>18</v>
      </c>
      <c r="CY249" s="30" t="s">
        <v>15</v>
      </c>
      <c r="CZ249" s="31" t="s">
        <v>16</v>
      </c>
      <c r="DA249" s="31" t="s">
        <v>17</v>
      </c>
      <c r="DB249" s="32" t="s">
        <v>18</v>
      </c>
      <c r="DD249" s="30" t="s">
        <v>15</v>
      </c>
      <c r="DE249" s="31" t="s">
        <v>16</v>
      </c>
      <c r="DF249" s="31" t="s">
        <v>17</v>
      </c>
      <c r="DG249" s="32" t="s">
        <v>18</v>
      </c>
      <c r="DI249" s="30" t="s">
        <v>15</v>
      </c>
      <c r="DJ249" s="31" t="s">
        <v>16</v>
      </c>
      <c r="DK249" s="31" t="s">
        <v>17</v>
      </c>
      <c r="DL249" s="32" t="s">
        <v>18</v>
      </c>
      <c r="DN249" s="30" t="s">
        <v>15</v>
      </c>
      <c r="DO249" s="31" t="s">
        <v>16</v>
      </c>
      <c r="DP249" s="31" t="s">
        <v>17</v>
      </c>
      <c r="DQ249" s="32" t="s">
        <v>18</v>
      </c>
      <c r="DS249" s="250" t="s">
        <v>17</v>
      </c>
      <c r="DT249" s="251" t="s">
        <v>18</v>
      </c>
      <c r="DU249" s="250" t="s">
        <v>17</v>
      </c>
      <c r="DV249" s="252" t="s">
        <v>18</v>
      </c>
      <c r="DW249" s="253" t="s">
        <v>17</v>
      </c>
      <c r="DX249" s="252" t="s">
        <v>18</v>
      </c>
    </row>
    <row r="250" spans="1:129" s="33" customFormat="1" ht="27" customHeight="1" thickBot="1" x14ac:dyDescent="0.35">
      <c r="B250" s="254" t="s">
        <v>576</v>
      </c>
      <c r="C250" s="255" t="s">
        <v>55</v>
      </c>
      <c r="D250" s="283" t="s">
        <v>21</v>
      </c>
      <c r="E250" s="257" t="s">
        <v>22</v>
      </c>
      <c r="F250" s="257"/>
      <c r="G250" s="257" t="s">
        <v>23</v>
      </c>
      <c r="H250" s="257" t="s">
        <v>24</v>
      </c>
      <c r="I250" s="257" t="s">
        <v>25</v>
      </c>
      <c r="J250" s="258" t="s">
        <v>26</v>
      </c>
      <c r="K250" s="259" t="s">
        <v>27</v>
      </c>
      <c r="M250" s="34"/>
      <c r="N250" s="212"/>
      <c r="O250" s="35"/>
      <c r="P250" s="36"/>
      <c r="Q250" s="37"/>
      <c r="R250" s="34"/>
      <c r="S250" s="35"/>
      <c r="T250" s="35"/>
      <c r="U250" s="36"/>
      <c r="V250" s="37"/>
      <c r="W250" s="34"/>
      <c r="X250" s="35"/>
      <c r="Y250" s="35"/>
      <c r="Z250" s="36"/>
      <c r="AA250" s="37"/>
      <c r="AB250" s="34"/>
      <c r="AC250" s="35"/>
      <c r="AD250" s="35"/>
      <c r="AE250" s="36"/>
      <c r="AG250" s="34"/>
      <c r="AH250" s="35"/>
      <c r="AI250" s="35"/>
      <c r="AJ250" s="36"/>
      <c r="AL250" s="34"/>
      <c r="AM250" s="35"/>
      <c r="AN250" s="35"/>
      <c r="AO250" s="36"/>
      <c r="AQ250" s="34"/>
      <c r="AR250" s="35"/>
      <c r="AS250" s="35"/>
      <c r="AT250" s="36"/>
      <c r="AV250" s="34"/>
      <c r="AW250" s="35"/>
      <c r="AX250" s="35"/>
      <c r="AY250" s="36"/>
      <c r="BA250" s="34"/>
      <c r="BB250" s="35"/>
      <c r="BC250" s="35"/>
      <c r="BD250" s="36"/>
      <c r="BF250" s="34"/>
      <c r="BG250" s="35"/>
      <c r="BH250" s="35"/>
      <c r="BI250" s="36"/>
      <c r="BK250" s="34"/>
      <c r="BL250" s="35"/>
      <c r="BM250" s="35"/>
      <c r="BN250" s="36"/>
      <c r="BP250" s="34"/>
      <c r="BQ250" s="35"/>
      <c r="BR250" s="35"/>
      <c r="BS250" s="36"/>
      <c r="BU250" s="34"/>
      <c r="BV250" s="35"/>
      <c r="BW250" s="35"/>
      <c r="BX250" s="36"/>
      <c r="BZ250" s="34"/>
      <c r="CA250" s="35"/>
      <c r="CB250" s="35"/>
      <c r="CC250" s="36"/>
      <c r="CE250" s="34"/>
      <c r="CF250" s="35"/>
      <c r="CG250" s="35"/>
      <c r="CH250" s="36"/>
      <c r="CJ250" s="34"/>
      <c r="CK250" s="35"/>
      <c r="CL250" s="35"/>
      <c r="CM250" s="36"/>
      <c r="CO250" s="34"/>
      <c r="CP250" s="35"/>
      <c r="CQ250" s="35"/>
      <c r="CR250" s="36"/>
      <c r="CT250" s="34"/>
      <c r="CU250" s="35"/>
      <c r="CV250" s="35"/>
      <c r="CW250" s="36"/>
      <c r="CY250" s="34"/>
      <c r="CZ250" s="35"/>
      <c r="DA250" s="35"/>
      <c r="DB250" s="36"/>
      <c r="DD250" s="34"/>
      <c r="DE250" s="35"/>
      <c r="DF250" s="35"/>
      <c r="DG250" s="36"/>
      <c r="DI250" s="34"/>
      <c r="DJ250" s="35"/>
      <c r="DK250" s="35"/>
      <c r="DL250" s="36"/>
      <c r="DN250" s="34"/>
      <c r="DO250" s="35"/>
      <c r="DP250" s="35"/>
      <c r="DQ250" s="36"/>
      <c r="DS250" s="34"/>
      <c r="DT250" s="36"/>
      <c r="DU250" s="38"/>
      <c r="DV250" s="36"/>
      <c r="DW250" s="38"/>
      <c r="DX250" s="39"/>
      <c r="DY250" s="309" t="str">
        <f>B250</f>
        <v>Others</v>
      </c>
    </row>
    <row r="251" spans="1:129" ht="18" customHeight="1" x14ac:dyDescent="0.3">
      <c r="B251" s="322"/>
      <c r="C251" s="317"/>
      <c r="D251" s="239"/>
      <c r="E251" s="263"/>
      <c r="F251" s="263"/>
      <c r="G251" s="263"/>
      <c r="H251" s="56"/>
      <c r="I251" s="56"/>
      <c r="J251" s="265"/>
      <c r="K251" s="264"/>
      <c r="L251" s="57"/>
      <c r="M251" s="49"/>
      <c r="N251" s="214"/>
      <c r="O251" s="8">
        <f t="shared" ref="O251:O262" si="790">$D251*M251*N251</f>
        <v>0</v>
      </c>
      <c r="P251" s="8">
        <f t="shared" ref="P251:P262" si="791">O251/$H$3</f>
        <v>0</v>
      </c>
      <c r="R251" s="44">
        <f t="shared" ref="R251:R262" si="792">M251</f>
        <v>0</v>
      </c>
      <c r="S251" s="201">
        <f t="shared" ref="S251:S262" si="793">N251</f>
        <v>0</v>
      </c>
      <c r="T251" s="8">
        <f t="shared" ref="T251:T262" si="794">$D251*R251*S251</f>
        <v>0</v>
      </c>
      <c r="U251" s="8">
        <f t="shared" ref="U251:U262" si="795">T251/$H$3</f>
        <v>0</v>
      </c>
      <c r="W251" s="44">
        <f t="shared" ref="W251:W262" si="796">R251</f>
        <v>0</v>
      </c>
      <c r="X251" s="201">
        <f t="shared" ref="X251:X262" si="797">S251</f>
        <v>0</v>
      </c>
      <c r="Y251" s="8">
        <f t="shared" ref="Y251:Y262" si="798">$D251*W251*X251</f>
        <v>0</v>
      </c>
      <c r="Z251" s="8">
        <f t="shared" ref="Z251:Z262" si="799">Y251/$H$3</f>
        <v>0</v>
      </c>
      <c r="AB251" s="44">
        <f t="shared" ref="AB251:AB262" si="800">W251</f>
        <v>0</v>
      </c>
      <c r="AC251" s="201">
        <f t="shared" ref="AC251:AC262" si="801">X251</f>
        <v>0</v>
      </c>
      <c r="AD251" s="8">
        <f t="shared" ref="AD251:AD262" si="802">$D251*AB251*AC251</f>
        <v>0</v>
      </c>
      <c r="AE251" s="8">
        <f t="shared" ref="AE251:AE262" si="803">AD251/$H$3</f>
        <v>0</v>
      </c>
      <c r="AG251" s="44">
        <f t="shared" ref="AG251:AG262" si="804">AB251</f>
        <v>0</v>
      </c>
      <c r="AH251" s="201">
        <f t="shared" ref="AH251:AH262" si="805">AC251</f>
        <v>0</v>
      </c>
      <c r="AI251" s="8">
        <f t="shared" ref="AI251:AI262" si="806">$D251*AG251*AH251</f>
        <v>0</v>
      </c>
      <c r="AJ251" s="8">
        <f t="shared" ref="AJ251:AJ262" si="807">AI251/$H$3</f>
        <v>0</v>
      </c>
      <c r="AL251" s="44">
        <f t="shared" ref="AL251:AL262" si="808">AG251</f>
        <v>0</v>
      </c>
      <c r="AM251" s="201">
        <f t="shared" ref="AM251:AM262" si="809">AH251</f>
        <v>0</v>
      </c>
      <c r="AN251" s="8">
        <f t="shared" ref="AN251:AN262" si="810">$D251*AL251*AM251</f>
        <v>0</v>
      </c>
      <c r="AO251" s="8">
        <f t="shared" ref="AO251:AO262" si="811">AN251/$H$3</f>
        <v>0</v>
      </c>
      <c r="AQ251" s="44">
        <f t="shared" ref="AQ251:AQ262" si="812">AL251</f>
        <v>0</v>
      </c>
      <c r="AR251" s="201">
        <f t="shared" ref="AR251:AR262" si="813">AM251</f>
        <v>0</v>
      </c>
      <c r="AS251" s="8">
        <f t="shared" ref="AS251:AS262" si="814">$D251*AQ251*AR251</f>
        <v>0</v>
      </c>
      <c r="AT251" s="8">
        <f t="shared" ref="AT251:AT262" si="815">AS251/$H$3</f>
        <v>0</v>
      </c>
      <c r="AV251" s="44">
        <f t="shared" ref="AV251:AV262" si="816">AQ251</f>
        <v>0</v>
      </c>
      <c r="AW251" s="201">
        <f t="shared" ref="AW251:AW262" si="817">AR251</f>
        <v>0</v>
      </c>
      <c r="AX251" s="8">
        <f t="shared" ref="AX251:AX262" si="818">$D251*AV251*AW251</f>
        <v>0</v>
      </c>
      <c r="AY251" s="8">
        <f t="shared" ref="AY251:AY262" si="819">AX251/$H$3</f>
        <v>0</v>
      </c>
      <c r="BA251" s="44">
        <f t="shared" ref="BA251:BA262" si="820">AV251</f>
        <v>0</v>
      </c>
      <c r="BB251" s="201">
        <f t="shared" ref="BB251:BB262" si="821">AW251</f>
        <v>0</v>
      </c>
      <c r="BC251" s="8">
        <f t="shared" ref="BC251:BC262" si="822">$D251*BA251*BB251</f>
        <v>0</v>
      </c>
      <c r="BD251" s="8">
        <f t="shared" ref="BD251:BD262" si="823">BC251/$H$3</f>
        <v>0</v>
      </c>
      <c r="BF251" s="44">
        <f t="shared" ref="BF251:BF262" si="824">BA251</f>
        <v>0</v>
      </c>
      <c r="BG251" s="201">
        <f t="shared" ref="BG251:BG262" si="825">BB251</f>
        <v>0</v>
      </c>
      <c r="BH251" s="8">
        <f t="shared" ref="BH251:BH262" si="826">$D251*BF251*BG251</f>
        <v>0</v>
      </c>
      <c r="BI251" s="8">
        <f t="shared" ref="BI251:BI262" si="827">BH251/$H$3</f>
        <v>0</v>
      </c>
      <c r="BK251" s="44">
        <f t="shared" ref="BK251:BK262" si="828">BF251</f>
        <v>0</v>
      </c>
      <c r="BL251" s="201">
        <f t="shared" ref="BL251:BL262" si="829">BG251</f>
        <v>0</v>
      </c>
      <c r="BM251" s="8">
        <f t="shared" ref="BM251:BM262" si="830">$D251*BK251*BL251</f>
        <v>0</v>
      </c>
      <c r="BN251" s="8">
        <f t="shared" ref="BN251:BN262" si="831">BM251/$H$3</f>
        <v>0</v>
      </c>
      <c r="BP251" s="44">
        <f t="shared" ref="BP251:BP262" si="832">BK251</f>
        <v>0</v>
      </c>
      <c r="BQ251" s="201">
        <f t="shared" ref="BQ251:BQ262" si="833">BL251</f>
        <v>0</v>
      </c>
      <c r="BR251" s="8">
        <f t="shared" ref="BR251:BR262" si="834">$D251*BP251*BQ251</f>
        <v>0</v>
      </c>
      <c r="BS251" s="8">
        <f t="shared" ref="BS251:BS262" si="835">BR251/$H$3</f>
        <v>0</v>
      </c>
      <c r="BU251" s="44">
        <f t="shared" ref="BU251:BU262" si="836">BP251</f>
        <v>0</v>
      </c>
      <c r="BV251" s="201">
        <f t="shared" ref="BV251:BV262" si="837">BQ251</f>
        <v>0</v>
      </c>
      <c r="BW251" s="8">
        <f t="shared" ref="BW251:BW262" si="838">$D251*BU251*BV251</f>
        <v>0</v>
      </c>
      <c r="BX251" s="8">
        <f t="shared" ref="BX251:BX262" si="839">BW251/$H$3</f>
        <v>0</v>
      </c>
      <c r="BZ251" s="44">
        <f t="shared" ref="BZ251:BZ262" si="840">BU251</f>
        <v>0</v>
      </c>
      <c r="CA251" s="201">
        <f t="shared" ref="CA251:CA262" si="841">BV251</f>
        <v>0</v>
      </c>
      <c r="CB251" s="8">
        <f t="shared" ref="CB251:CB262" si="842">$D251*BZ251*CA251</f>
        <v>0</v>
      </c>
      <c r="CC251" s="8">
        <f t="shared" ref="CC251:CC262" si="843">CB251/$H$3</f>
        <v>0</v>
      </c>
      <c r="CE251" s="44">
        <f t="shared" ref="CE251:CE262" si="844">BZ251</f>
        <v>0</v>
      </c>
      <c r="CF251" s="201">
        <f t="shared" ref="CF251:CF262" si="845">CA251</f>
        <v>0</v>
      </c>
      <c r="CG251" s="8">
        <f t="shared" ref="CG251:CG262" si="846">$D251*CE251*CF251</f>
        <v>0</v>
      </c>
      <c r="CH251" s="8">
        <f t="shared" ref="CH251:CH262" si="847">CG251/$H$3</f>
        <v>0</v>
      </c>
      <c r="CJ251" s="44">
        <f t="shared" ref="CJ251:CJ262" si="848">CE251</f>
        <v>0</v>
      </c>
      <c r="CK251" s="201">
        <f t="shared" ref="CK251:CK262" si="849">CF251</f>
        <v>0</v>
      </c>
      <c r="CL251" s="8">
        <f t="shared" ref="CL251:CL262" si="850">$D251*CJ251*CK251</f>
        <v>0</v>
      </c>
      <c r="CM251" s="8">
        <f t="shared" ref="CM251:CM262" si="851">CL251/$H$3</f>
        <v>0</v>
      </c>
      <c r="CO251" s="44">
        <f t="shared" ref="CO251:CO262" si="852">CJ251</f>
        <v>0</v>
      </c>
      <c r="CP251" s="201">
        <f t="shared" ref="CP251:CP262" si="853">CK251</f>
        <v>0</v>
      </c>
      <c r="CQ251" s="8">
        <f t="shared" ref="CQ251:CQ262" si="854">$D251*CO251*CP251</f>
        <v>0</v>
      </c>
      <c r="CR251" s="8">
        <f t="shared" ref="CR251:CR262" si="855">CQ251/$H$3</f>
        <v>0</v>
      </c>
      <c r="CT251" s="44">
        <f t="shared" ref="CT251:CT262" si="856">CO251</f>
        <v>0</v>
      </c>
      <c r="CU251" s="201">
        <f t="shared" ref="CU251:CU262" si="857">CP251</f>
        <v>0</v>
      </c>
      <c r="CV251" s="8">
        <f t="shared" ref="CV251:CV262" si="858">$D251*CT251*CU251</f>
        <v>0</v>
      </c>
      <c r="CW251" s="8">
        <f t="shared" ref="CW251:CW262" si="859">CV251/$H$3</f>
        <v>0</v>
      </c>
      <c r="CY251" s="44">
        <f t="shared" ref="CY251:CY262" si="860">CT251</f>
        <v>0</v>
      </c>
      <c r="CZ251" s="201">
        <f t="shared" ref="CZ251:CZ262" si="861">CU251</f>
        <v>0</v>
      </c>
      <c r="DA251" s="8">
        <f t="shared" ref="DA251:DA262" si="862">$D251*CY251*CZ251</f>
        <v>0</v>
      </c>
      <c r="DB251" s="8">
        <f t="shared" ref="DB251:DB262" si="863">DA251/$H$3</f>
        <v>0</v>
      </c>
      <c r="DD251" s="44">
        <f t="shared" ref="DD251:DD262" si="864">CY251</f>
        <v>0</v>
      </c>
      <c r="DE251" s="201">
        <f t="shared" ref="DE251:DE262" si="865">CZ251</f>
        <v>0</v>
      </c>
      <c r="DF251" s="8">
        <f t="shared" ref="DF251:DF262" si="866">$D251*DD251*DE251</f>
        <v>0</v>
      </c>
      <c r="DG251" s="8">
        <f t="shared" ref="DG251:DG262" si="867">DF251/$H$3</f>
        <v>0</v>
      </c>
      <c r="DI251" s="44">
        <f t="shared" ref="DI251:DI262" si="868">DD251</f>
        <v>0</v>
      </c>
      <c r="DJ251" s="201">
        <f t="shared" ref="DJ251:DJ262" si="869">DE251</f>
        <v>0</v>
      </c>
      <c r="DK251" s="8">
        <f t="shared" ref="DK251:DK262" si="870">$D251*DI251*DJ251</f>
        <v>0</v>
      </c>
      <c r="DL251" s="8">
        <f t="shared" ref="DL251:DL262" si="871">DK251/$H$3</f>
        <v>0</v>
      </c>
      <c r="DN251" s="44">
        <f t="shared" ref="DN251:DN262" si="872">DI251</f>
        <v>0</v>
      </c>
      <c r="DO251" s="201">
        <f t="shared" ref="DO251:DO262" si="873">DJ251</f>
        <v>0</v>
      </c>
      <c r="DP251" s="8">
        <f t="shared" ref="DP251:DP262" si="874">$D251*DN251*DO251</f>
        <v>0</v>
      </c>
      <c r="DQ251" s="8">
        <f t="shared" ref="DQ251:DQ262" si="875">DP251/$H$3</f>
        <v>0</v>
      </c>
      <c r="DS251" s="51">
        <f t="shared" ref="DS251:DS262" si="876">O251+T251+Y251+AD251+AI251+AN251+AS251+AX251+BC251+BH251+BM251+BR251+BW251+CB251+CG251+CL251+CQ251+CV251+DA251+DF251+DK251+DP251</f>
        <v>0</v>
      </c>
      <c r="DT251" s="50">
        <f t="shared" ref="DT251:DT262" si="877">+DS251/$H$3</f>
        <v>0</v>
      </c>
      <c r="DU251" s="51">
        <v>0</v>
      </c>
      <c r="DV251" s="50">
        <f t="shared" ref="DV251:DV262" si="878">+DU251/$H$3</f>
        <v>0</v>
      </c>
      <c r="DW251" s="51">
        <f>+DS251+DU251</f>
        <v>0</v>
      </c>
      <c r="DX251" s="53">
        <f t="shared" ref="DX251:DX262" si="879">+DT251+DV251</f>
        <v>0</v>
      </c>
      <c r="DY251" s="307">
        <f t="shared" ref="DY251:DY262" si="880">B251</f>
        <v>0</v>
      </c>
    </row>
    <row r="252" spans="1:129" ht="18" customHeight="1" x14ac:dyDescent="0.3">
      <c r="B252" s="322"/>
      <c r="C252" s="317"/>
      <c r="D252" s="239"/>
      <c r="E252" s="263"/>
      <c r="F252" s="263"/>
      <c r="G252" s="263"/>
      <c r="H252" s="56"/>
      <c r="I252" s="56"/>
      <c r="J252" s="265"/>
      <c r="K252" s="264"/>
      <c r="L252" s="57"/>
      <c r="M252" s="49"/>
      <c r="N252" s="214"/>
      <c r="O252" s="8">
        <f t="shared" si="790"/>
        <v>0</v>
      </c>
      <c r="P252" s="8">
        <f t="shared" si="791"/>
        <v>0</v>
      </c>
      <c r="R252" s="44">
        <f t="shared" si="792"/>
        <v>0</v>
      </c>
      <c r="S252" s="201">
        <f t="shared" si="793"/>
        <v>0</v>
      </c>
      <c r="T252" s="8">
        <f t="shared" si="794"/>
        <v>0</v>
      </c>
      <c r="U252" s="8">
        <f t="shared" si="795"/>
        <v>0</v>
      </c>
      <c r="W252" s="44">
        <f t="shared" si="796"/>
        <v>0</v>
      </c>
      <c r="X252" s="201">
        <f t="shared" si="797"/>
        <v>0</v>
      </c>
      <c r="Y252" s="8">
        <f t="shared" si="798"/>
        <v>0</v>
      </c>
      <c r="Z252" s="8">
        <f t="shared" si="799"/>
        <v>0</v>
      </c>
      <c r="AB252" s="44">
        <f t="shared" si="800"/>
        <v>0</v>
      </c>
      <c r="AC252" s="201">
        <f t="shared" si="801"/>
        <v>0</v>
      </c>
      <c r="AD252" s="8">
        <f t="shared" si="802"/>
        <v>0</v>
      </c>
      <c r="AE252" s="8">
        <f t="shared" si="803"/>
        <v>0</v>
      </c>
      <c r="AG252" s="44">
        <f t="shared" si="804"/>
        <v>0</v>
      </c>
      <c r="AH252" s="201">
        <f t="shared" si="805"/>
        <v>0</v>
      </c>
      <c r="AI252" s="8">
        <f t="shared" si="806"/>
        <v>0</v>
      </c>
      <c r="AJ252" s="8">
        <f t="shared" si="807"/>
        <v>0</v>
      </c>
      <c r="AL252" s="44">
        <f t="shared" si="808"/>
        <v>0</v>
      </c>
      <c r="AM252" s="201">
        <f t="shared" si="809"/>
        <v>0</v>
      </c>
      <c r="AN252" s="8">
        <f t="shared" si="810"/>
        <v>0</v>
      </c>
      <c r="AO252" s="8">
        <f t="shared" si="811"/>
        <v>0</v>
      </c>
      <c r="AQ252" s="44">
        <f t="shared" si="812"/>
        <v>0</v>
      </c>
      <c r="AR252" s="201">
        <f t="shared" si="813"/>
        <v>0</v>
      </c>
      <c r="AS252" s="8">
        <f t="shared" si="814"/>
        <v>0</v>
      </c>
      <c r="AT252" s="8">
        <f t="shared" si="815"/>
        <v>0</v>
      </c>
      <c r="AV252" s="44">
        <f t="shared" si="816"/>
        <v>0</v>
      </c>
      <c r="AW252" s="201">
        <f t="shared" si="817"/>
        <v>0</v>
      </c>
      <c r="AX252" s="8">
        <f t="shared" si="818"/>
        <v>0</v>
      </c>
      <c r="AY252" s="8">
        <f t="shared" si="819"/>
        <v>0</v>
      </c>
      <c r="BA252" s="44">
        <f t="shared" si="820"/>
        <v>0</v>
      </c>
      <c r="BB252" s="201">
        <f t="shared" si="821"/>
        <v>0</v>
      </c>
      <c r="BC252" s="8">
        <f t="shared" si="822"/>
        <v>0</v>
      </c>
      <c r="BD252" s="8">
        <f t="shared" si="823"/>
        <v>0</v>
      </c>
      <c r="BF252" s="44">
        <f t="shared" si="824"/>
        <v>0</v>
      </c>
      <c r="BG252" s="201">
        <f t="shared" si="825"/>
        <v>0</v>
      </c>
      <c r="BH252" s="8">
        <f t="shared" si="826"/>
        <v>0</v>
      </c>
      <c r="BI252" s="8">
        <f t="shared" si="827"/>
        <v>0</v>
      </c>
      <c r="BK252" s="44">
        <f t="shared" si="828"/>
        <v>0</v>
      </c>
      <c r="BL252" s="201">
        <f t="shared" si="829"/>
        <v>0</v>
      </c>
      <c r="BM252" s="8">
        <f t="shared" si="830"/>
        <v>0</v>
      </c>
      <c r="BN252" s="8">
        <f t="shared" si="831"/>
        <v>0</v>
      </c>
      <c r="BP252" s="44">
        <f t="shared" si="832"/>
        <v>0</v>
      </c>
      <c r="BQ252" s="201">
        <f t="shared" si="833"/>
        <v>0</v>
      </c>
      <c r="BR252" s="8">
        <f t="shared" si="834"/>
        <v>0</v>
      </c>
      <c r="BS252" s="8">
        <f t="shared" si="835"/>
        <v>0</v>
      </c>
      <c r="BU252" s="44">
        <f t="shared" si="836"/>
        <v>0</v>
      </c>
      <c r="BV252" s="201">
        <f t="shared" si="837"/>
        <v>0</v>
      </c>
      <c r="BW252" s="8">
        <f t="shared" si="838"/>
        <v>0</v>
      </c>
      <c r="BX252" s="8">
        <f t="shared" si="839"/>
        <v>0</v>
      </c>
      <c r="BZ252" s="44">
        <f t="shared" si="840"/>
        <v>0</v>
      </c>
      <c r="CA252" s="201">
        <f t="shared" si="841"/>
        <v>0</v>
      </c>
      <c r="CB252" s="8">
        <f t="shared" si="842"/>
        <v>0</v>
      </c>
      <c r="CC252" s="8">
        <f t="shared" si="843"/>
        <v>0</v>
      </c>
      <c r="CE252" s="44">
        <f t="shared" si="844"/>
        <v>0</v>
      </c>
      <c r="CF252" s="201">
        <f t="shared" si="845"/>
        <v>0</v>
      </c>
      <c r="CG252" s="8">
        <f t="shared" si="846"/>
        <v>0</v>
      </c>
      <c r="CH252" s="8">
        <f t="shared" si="847"/>
        <v>0</v>
      </c>
      <c r="CJ252" s="44">
        <f t="shared" si="848"/>
        <v>0</v>
      </c>
      <c r="CK252" s="201">
        <f t="shared" si="849"/>
        <v>0</v>
      </c>
      <c r="CL252" s="8">
        <f t="shared" si="850"/>
        <v>0</v>
      </c>
      <c r="CM252" s="8">
        <f t="shared" si="851"/>
        <v>0</v>
      </c>
      <c r="CO252" s="44">
        <f t="shared" si="852"/>
        <v>0</v>
      </c>
      <c r="CP252" s="201">
        <f t="shared" si="853"/>
        <v>0</v>
      </c>
      <c r="CQ252" s="8">
        <f t="shared" si="854"/>
        <v>0</v>
      </c>
      <c r="CR252" s="8">
        <f t="shared" si="855"/>
        <v>0</v>
      </c>
      <c r="CT252" s="44">
        <f t="shared" si="856"/>
        <v>0</v>
      </c>
      <c r="CU252" s="201">
        <f t="shared" si="857"/>
        <v>0</v>
      </c>
      <c r="CV252" s="8">
        <f t="shared" si="858"/>
        <v>0</v>
      </c>
      <c r="CW252" s="8">
        <f t="shared" si="859"/>
        <v>0</v>
      </c>
      <c r="CY252" s="44">
        <f t="shared" si="860"/>
        <v>0</v>
      </c>
      <c r="CZ252" s="201">
        <f t="shared" si="861"/>
        <v>0</v>
      </c>
      <c r="DA252" s="8">
        <f t="shared" si="862"/>
        <v>0</v>
      </c>
      <c r="DB252" s="8">
        <f t="shared" si="863"/>
        <v>0</v>
      </c>
      <c r="DD252" s="44">
        <f t="shared" si="864"/>
        <v>0</v>
      </c>
      <c r="DE252" s="201">
        <f t="shared" si="865"/>
        <v>0</v>
      </c>
      <c r="DF252" s="8">
        <f t="shared" si="866"/>
        <v>0</v>
      </c>
      <c r="DG252" s="8">
        <f t="shared" si="867"/>
        <v>0</v>
      </c>
      <c r="DI252" s="44">
        <f t="shared" si="868"/>
        <v>0</v>
      </c>
      <c r="DJ252" s="201">
        <f t="shared" si="869"/>
        <v>0</v>
      </c>
      <c r="DK252" s="8">
        <f t="shared" si="870"/>
        <v>0</v>
      </c>
      <c r="DL252" s="8">
        <f t="shared" si="871"/>
        <v>0</v>
      </c>
      <c r="DN252" s="44">
        <f t="shared" si="872"/>
        <v>0</v>
      </c>
      <c r="DO252" s="201">
        <f t="shared" si="873"/>
        <v>0</v>
      </c>
      <c r="DP252" s="8">
        <f t="shared" si="874"/>
        <v>0</v>
      </c>
      <c r="DQ252" s="8">
        <f t="shared" si="875"/>
        <v>0</v>
      </c>
      <c r="DS252" s="51">
        <f t="shared" si="876"/>
        <v>0</v>
      </c>
      <c r="DT252" s="50">
        <f t="shared" si="877"/>
        <v>0</v>
      </c>
      <c r="DU252" s="51">
        <v>0</v>
      </c>
      <c r="DV252" s="50">
        <f t="shared" si="878"/>
        <v>0</v>
      </c>
      <c r="DW252" s="51">
        <f>+DS252+DU252</f>
        <v>0</v>
      </c>
      <c r="DX252" s="53">
        <f t="shared" si="879"/>
        <v>0</v>
      </c>
      <c r="DY252" s="307">
        <f t="shared" si="880"/>
        <v>0</v>
      </c>
    </row>
    <row r="253" spans="1:129" ht="18" customHeight="1" x14ac:dyDescent="0.3">
      <c r="B253" s="322"/>
      <c r="C253" s="320"/>
      <c r="D253" s="239"/>
      <c r="E253" s="263"/>
      <c r="F253" s="274"/>
      <c r="G253" s="274"/>
      <c r="H253" s="58"/>
      <c r="I253" s="56"/>
      <c r="J253" s="265"/>
      <c r="K253" s="264"/>
      <c r="L253" s="57"/>
      <c r="M253" s="49"/>
      <c r="N253" s="214"/>
      <c r="O253" s="8">
        <f t="shared" si="790"/>
        <v>0</v>
      </c>
      <c r="P253" s="8">
        <f t="shared" si="791"/>
        <v>0</v>
      </c>
      <c r="R253" s="44">
        <f t="shared" si="792"/>
        <v>0</v>
      </c>
      <c r="S253" s="201">
        <f t="shared" si="793"/>
        <v>0</v>
      </c>
      <c r="T253" s="8">
        <f t="shared" si="794"/>
        <v>0</v>
      </c>
      <c r="U253" s="8">
        <f t="shared" si="795"/>
        <v>0</v>
      </c>
      <c r="W253" s="44">
        <f t="shared" si="796"/>
        <v>0</v>
      </c>
      <c r="X253" s="201">
        <f t="shared" si="797"/>
        <v>0</v>
      </c>
      <c r="Y253" s="8">
        <f t="shared" si="798"/>
        <v>0</v>
      </c>
      <c r="Z253" s="8">
        <f t="shared" si="799"/>
        <v>0</v>
      </c>
      <c r="AB253" s="44">
        <f t="shared" si="800"/>
        <v>0</v>
      </c>
      <c r="AC253" s="201">
        <f t="shared" si="801"/>
        <v>0</v>
      </c>
      <c r="AD253" s="8">
        <f t="shared" si="802"/>
        <v>0</v>
      </c>
      <c r="AE253" s="8">
        <f t="shared" si="803"/>
        <v>0</v>
      </c>
      <c r="AG253" s="44">
        <f t="shared" si="804"/>
        <v>0</v>
      </c>
      <c r="AH253" s="201">
        <f t="shared" si="805"/>
        <v>0</v>
      </c>
      <c r="AI253" s="8">
        <f t="shared" si="806"/>
        <v>0</v>
      </c>
      <c r="AJ253" s="8">
        <f t="shared" si="807"/>
        <v>0</v>
      </c>
      <c r="AL253" s="44">
        <f t="shared" si="808"/>
        <v>0</v>
      </c>
      <c r="AM253" s="201">
        <f t="shared" si="809"/>
        <v>0</v>
      </c>
      <c r="AN253" s="8">
        <f t="shared" si="810"/>
        <v>0</v>
      </c>
      <c r="AO253" s="8">
        <f t="shared" si="811"/>
        <v>0</v>
      </c>
      <c r="AQ253" s="44">
        <f t="shared" si="812"/>
        <v>0</v>
      </c>
      <c r="AR253" s="201">
        <f t="shared" si="813"/>
        <v>0</v>
      </c>
      <c r="AS253" s="8">
        <f t="shared" si="814"/>
        <v>0</v>
      </c>
      <c r="AT253" s="8">
        <f t="shared" si="815"/>
        <v>0</v>
      </c>
      <c r="AV253" s="44">
        <f t="shared" si="816"/>
        <v>0</v>
      </c>
      <c r="AW253" s="201">
        <f t="shared" si="817"/>
        <v>0</v>
      </c>
      <c r="AX253" s="8">
        <f t="shared" si="818"/>
        <v>0</v>
      </c>
      <c r="AY253" s="8">
        <f t="shared" si="819"/>
        <v>0</v>
      </c>
      <c r="BA253" s="44">
        <f t="shared" si="820"/>
        <v>0</v>
      </c>
      <c r="BB253" s="201">
        <f t="shared" si="821"/>
        <v>0</v>
      </c>
      <c r="BC253" s="8">
        <f t="shared" si="822"/>
        <v>0</v>
      </c>
      <c r="BD253" s="8">
        <f t="shared" si="823"/>
        <v>0</v>
      </c>
      <c r="BF253" s="44">
        <f t="shared" si="824"/>
        <v>0</v>
      </c>
      <c r="BG253" s="201">
        <f t="shared" si="825"/>
        <v>0</v>
      </c>
      <c r="BH253" s="8">
        <f t="shared" si="826"/>
        <v>0</v>
      </c>
      <c r="BI253" s="8">
        <f t="shared" si="827"/>
        <v>0</v>
      </c>
      <c r="BK253" s="44">
        <f t="shared" si="828"/>
        <v>0</v>
      </c>
      <c r="BL253" s="201">
        <f t="shared" si="829"/>
        <v>0</v>
      </c>
      <c r="BM253" s="8">
        <f t="shared" si="830"/>
        <v>0</v>
      </c>
      <c r="BN253" s="8">
        <f t="shared" si="831"/>
        <v>0</v>
      </c>
      <c r="BP253" s="44">
        <f t="shared" si="832"/>
        <v>0</v>
      </c>
      <c r="BQ253" s="201">
        <f t="shared" si="833"/>
        <v>0</v>
      </c>
      <c r="BR253" s="8">
        <f t="shared" si="834"/>
        <v>0</v>
      </c>
      <c r="BS253" s="8">
        <f t="shared" si="835"/>
        <v>0</v>
      </c>
      <c r="BU253" s="44">
        <f t="shared" si="836"/>
        <v>0</v>
      </c>
      <c r="BV253" s="201">
        <f t="shared" si="837"/>
        <v>0</v>
      </c>
      <c r="BW253" s="8">
        <f t="shared" si="838"/>
        <v>0</v>
      </c>
      <c r="BX253" s="8">
        <f t="shared" si="839"/>
        <v>0</v>
      </c>
      <c r="BZ253" s="44">
        <f t="shared" si="840"/>
        <v>0</v>
      </c>
      <c r="CA253" s="201">
        <f t="shared" si="841"/>
        <v>0</v>
      </c>
      <c r="CB253" s="8">
        <f t="shared" si="842"/>
        <v>0</v>
      </c>
      <c r="CC253" s="8">
        <f t="shared" si="843"/>
        <v>0</v>
      </c>
      <c r="CE253" s="44">
        <f t="shared" si="844"/>
        <v>0</v>
      </c>
      <c r="CF253" s="201">
        <f t="shared" si="845"/>
        <v>0</v>
      </c>
      <c r="CG253" s="8">
        <f t="shared" si="846"/>
        <v>0</v>
      </c>
      <c r="CH253" s="8">
        <f t="shared" si="847"/>
        <v>0</v>
      </c>
      <c r="CJ253" s="44">
        <f t="shared" si="848"/>
        <v>0</v>
      </c>
      <c r="CK253" s="201">
        <f t="shared" si="849"/>
        <v>0</v>
      </c>
      <c r="CL253" s="8">
        <f t="shared" si="850"/>
        <v>0</v>
      </c>
      <c r="CM253" s="8">
        <f t="shared" si="851"/>
        <v>0</v>
      </c>
      <c r="CO253" s="44">
        <f t="shared" si="852"/>
        <v>0</v>
      </c>
      <c r="CP253" s="201">
        <f t="shared" si="853"/>
        <v>0</v>
      </c>
      <c r="CQ253" s="8">
        <f t="shared" si="854"/>
        <v>0</v>
      </c>
      <c r="CR253" s="8">
        <f t="shared" si="855"/>
        <v>0</v>
      </c>
      <c r="CT253" s="44">
        <f t="shared" si="856"/>
        <v>0</v>
      </c>
      <c r="CU253" s="201">
        <f t="shared" si="857"/>
        <v>0</v>
      </c>
      <c r="CV253" s="8">
        <f t="shared" si="858"/>
        <v>0</v>
      </c>
      <c r="CW253" s="8">
        <f t="shared" si="859"/>
        <v>0</v>
      </c>
      <c r="CY253" s="44">
        <f t="shared" si="860"/>
        <v>0</v>
      </c>
      <c r="CZ253" s="201">
        <f t="shared" si="861"/>
        <v>0</v>
      </c>
      <c r="DA253" s="8">
        <f t="shared" si="862"/>
        <v>0</v>
      </c>
      <c r="DB253" s="8">
        <f t="shared" si="863"/>
        <v>0</v>
      </c>
      <c r="DD253" s="44">
        <f t="shared" si="864"/>
        <v>0</v>
      </c>
      <c r="DE253" s="201">
        <f t="shared" si="865"/>
        <v>0</v>
      </c>
      <c r="DF253" s="8">
        <f t="shared" si="866"/>
        <v>0</v>
      </c>
      <c r="DG253" s="8">
        <f t="shared" si="867"/>
        <v>0</v>
      </c>
      <c r="DI253" s="44">
        <f t="shared" si="868"/>
        <v>0</v>
      </c>
      <c r="DJ253" s="201">
        <f t="shared" si="869"/>
        <v>0</v>
      </c>
      <c r="DK253" s="8">
        <f t="shared" si="870"/>
        <v>0</v>
      </c>
      <c r="DL253" s="8">
        <f t="shared" si="871"/>
        <v>0</v>
      </c>
      <c r="DN253" s="44">
        <f t="shared" si="872"/>
        <v>0</v>
      </c>
      <c r="DO253" s="201">
        <f t="shared" si="873"/>
        <v>0</v>
      </c>
      <c r="DP253" s="8">
        <f t="shared" si="874"/>
        <v>0</v>
      </c>
      <c r="DQ253" s="8">
        <f t="shared" si="875"/>
        <v>0</v>
      </c>
      <c r="DS253" s="51">
        <f t="shared" si="876"/>
        <v>0</v>
      </c>
      <c r="DT253" s="50">
        <f t="shared" si="877"/>
        <v>0</v>
      </c>
      <c r="DU253" s="51">
        <v>0</v>
      </c>
      <c r="DV253" s="50">
        <f t="shared" si="878"/>
        <v>0</v>
      </c>
      <c r="DW253" s="51">
        <f t="shared" ref="DW253:DW261" si="881">+DS253+DU253</f>
        <v>0</v>
      </c>
      <c r="DX253" s="53">
        <f t="shared" si="879"/>
        <v>0</v>
      </c>
      <c r="DY253" s="307">
        <f t="shared" si="880"/>
        <v>0</v>
      </c>
    </row>
    <row r="254" spans="1:129" ht="18" customHeight="1" x14ac:dyDescent="0.3">
      <c r="B254" s="325"/>
      <c r="C254" s="317"/>
      <c r="D254" s="239"/>
      <c r="E254" s="263"/>
      <c r="F254" s="274"/>
      <c r="G254" s="263"/>
      <c r="H254" s="56"/>
      <c r="I254" s="56"/>
      <c r="J254" s="265"/>
      <c r="K254" s="264"/>
      <c r="L254" s="57"/>
      <c r="M254" s="49"/>
      <c r="N254" s="214"/>
      <c r="O254" s="8">
        <f t="shared" si="790"/>
        <v>0</v>
      </c>
      <c r="P254" s="8">
        <f t="shared" si="791"/>
        <v>0</v>
      </c>
      <c r="R254" s="44">
        <f t="shared" si="792"/>
        <v>0</v>
      </c>
      <c r="S254" s="201">
        <f t="shared" si="793"/>
        <v>0</v>
      </c>
      <c r="T254" s="8">
        <f t="shared" si="794"/>
        <v>0</v>
      </c>
      <c r="U254" s="8">
        <f t="shared" si="795"/>
        <v>0</v>
      </c>
      <c r="W254" s="44">
        <f t="shared" si="796"/>
        <v>0</v>
      </c>
      <c r="X254" s="201">
        <f t="shared" si="797"/>
        <v>0</v>
      </c>
      <c r="Y254" s="8">
        <f t="shared" si="798"/>
        <v>0</v>
      </c>
      <c r="Z254" s="8">
        <f t="shared" si="799"/>
        <v>0</v>
      </c>
      <c r="AB254" s="44">
        <f t="shared" si="800"/>
        <v>0</v>
      </c>
      <c r="AC254" s="201">
        <f t="shared" si="801"/>
        <v>0</v>
      </c>
      <c r="AD254" s="8">
        <f t="shared" si="802"/>
        <v>0</v>
      </c>
      <c r="AE254" s="8">
        <f t="shared" si="803"/>
        <v>0</v>
      </c>
      <c r="AG254" s="44">
        <f t="shared" si="804"/>
        <v>0</v>
      </c>
      <c r="AH254" s="201">
        <f t="shared" si="805"/>
        <v>0</v>
      </c>
      <c r="AI254" s="8">
        <f t="shared" si="806"/>
        <v>0</v>
      </c>
      <c r="AJ254" s="8">
        <f t="shared" si="807"/>
        <v>0</v>
      </c>
      <c r="AL254" s="44">
        <f t="shared" si="808"/>
        <v>0</v>
      </c>
      <c r="AM254" s="201">
        <f t="shared" si="809"/>
        <v>0</v>
      </c>
      <c r="AN254" s="8">
        <f t="shared" si="810"/>
        <v>0</v>
      </c>
      <c r="AO254" s="8">
        <f t="shared" si="811"/>
        <v>0</v>
      </c>
      <c r="AQ254" s="44">
        <f t="shared" si="812"/>
        <v>0</v>
      </c>
      <c r="AR254" s="201">
        <f t="shared" si="813"/>
        <v>0</v>
      </c>
      <c r="AS254" s="8">
        <f t="shared" si="814"/>
        <v>0</v>
      </c>
      <c r="AT254" s="8">
        <f t="shared" si="815"/>
        <v>0</v>
      </c>
      <c r="AV254" s="44">
        <f t="shared" si="816"/>
        <v>0</v>
      </c>
      <c r="AW254" s="201">
        <f t="shared" si="817"/>
        <v>0</v>
      </c>
      <c r="AX254" s="8">
        <f t="shared" si="818"/>
        <v>0</v>
      </c>
      <c r="AY254" s="8">
        <f t="shared" si="819"/>
        <v>0</v>
      </c>
      <c r="BA254" s="44">
        <f t="shared" si="820"/>
        <v>0</v>
      </c>
      <c r="BB254" s="201">
        <f t="shared" si="821"/>
        <v>0</v>
      </c>
      <c r="BC254" s="8">
        <f t="shared" si="822"/>
        <v>0</v>
      </c>
      <c r="BD254" s="8">
        <f t="shared" si="823"/>
        <v>0</v>
      </c>
      <c r="BF254" s="44">
        <f t="shared" si="824"/>
        <v>0</v>
      </c>
      <c r="BG254" s="201">
        <f t="shared" si="825"/>
        <v>0</v>
      </c>
      <c r="BH254" s="8">
        <f t="shared" si="826"/>
        <v>0</v>
      </c>
      <c r="BI254" s="8">
        <f t="shared" si="827"/>
        <v>0</v>
      </c>
      <c r="BK254" s="44">
        <f t="shared" si="828"/>
        <v>0</v>
      </c>
      <c r="BL254" s="201">
        <f t="shared" si="829"/>
        <v>0</v>
      </c>
      <c r="BM254" s="8">
        <f t="shared" si="830"/>
        <v>0</v>
      </c>
      <c r="BN254" s="8">
        <f t="shared" si="831"/>
        <v>0</v>
      </c>
      <c r="BP254" s="44">
        <f t="shared" si="832"/>
        <v>0</v>
      </c>
      <c r="BQ254" s="201">
        <f t="shared" si="833"/>
        <v>0</v>
      </c>
      <c r="BR254" s="8">
        <f t="shared" si="834"/>
        <v>0</v>
      </c>
      <c r="BS254" s="8">
        <f t="shared" si="835"/>
        <v>0</v>
      </c>
      <c r="BU254" s="44">
        <f t="shared" si="836"/>
        <v>0</v>
      </c>
      <c r="BV254" s="201">
        <f t="shared" si="837"/>
        <v>0</v>
      </c>
      <c r="BW254" s="8">
        <f t="shared" si="838"/>
        <v>0</v>
      </c>
      <c r="BX254" s="8">
        <f t="shared" si="839"/>
        <v>0</v>
      </c>
      <c r="BZ254" s="44">
        <f t="shared" si="840"/>
        <v>0</v>
      </c>
      <c r="CA254" s="201">
        <f t="shared" si="841"/>
        <v>0</v>
      </c>
      <c r="CB254" s="8">
        <f t="shared" si="842"/>
        <v>0</v>
      </c>
      <c r="CC254" s="8">
        <f t="shared" si="843"/>
        <v>0</v>
      </c>
      <c r="CE254" s="44">
        <f t="shared" si="844"/>
        <v>0</v>
      </c>
      <c r="CF254" s="201">
        <f t="shared" si="845"/>
        <v>0</v>
      </c>
      <c r="CG254" s="8">
        <f t="shared" si="846"/>
        <v>0</v>
      </c>
      <c r="CH254" s="8">
        <f t="shared" si="847"/>
        <v>0</v>
      </c>
      <c r="CJ254" s="44">
        <f t="shared" si="848"/>
        <v>0</v>
      </c>
      <c r="CK254" s="201">
        <f t="shared" si="849"/>
        <v>0</v>
      </c>
      <c r="CL254" s="8">
        <f t="shared" si="850"/>
        <v>0</v>
      </c>
      <c r="CM254" s="8">
        <f t="shared" si="851"/>
        <v>0</v>
      </c>
      <c r="CO254" s="44">
        <f t="shared" si="852"/>
        <v>0</v>
      </c>
      <c r="CP254" s="201">
        <f t="shared" si="853"/>
        <v>0</v>
      </c>
      <c r="CQ254" s="8">
        <f t="shared" si="854"/>
        <v>0</v>
      </c>
      <c r="CR254" s="8">
        <f t="shared" si="855"/>
        <v>0</v>
      </c>
      <c r="CT254" s="44">
        <f t="shared" si="856"/>
        <v>0</v>
      </c>
      <c r="CU254" s="201">
        <f t="shared" si="857"/>
        <v>0</v>
      </c>
      <c r="CV254" s="8">
        <f t="shared" si="858"/>
        <v>0</v>
      </c>
      <c r="CW254" s="8">
        <f t="shared" si="859"/>
        <v>0</v>
      </c>
      <c r="CY254" s="44">
        <f t="shared" si="860"/>
        <v>0</v>
      </c>
      <c r="CZ254" s="201">
        <f t="shared" si="861"/>
        <v>0</v>
      </c>
      <c r="DA254" s="8">
        <f t="shared" si="862"/>
        <v>0</v>
      </c>
      <c r="DB254" s="8">
        <f t="shared" si="863"/>
        <v>0</v>
      </c>
      <c r="DD254" s="44">
        <f t="shared" si="864"/>
        <v>0</v>
      </c>
      <c r="DE254" s="201">
        <f t="shared" si="865"/>
        <v>0</v>
      </c>
      <c r="DF254" s="8">
        <f t="shared" si="866"/>
        <v>0</v>
      </c>
      <c r="DG254" s="8">
        <f t="shared" si="867"/>
        <v>0</v>
      </c>
      <c r="DI254" s="44">
        <f t="shared" si="868"/>
        <v>0</v>
      </c>
      <c r="DJ254" s="201">
        <f t="shared" si="869"/>
        <v>0</v>
      </c>
      <c r="DK254" s="8">
        <f t="shared" si="870"/>
        <v>0</v>
      </c>
      <c r="DL254" s="8">
        <f t="shared" si="871"/>
        <v>0</v>
      </c>
      <c r="DN254" s="44">
        <f t="shared" si="872"/>
        <v>0</v>
      </c>
      <c r="DO254" s="201">
        <f t="shared" si="873"/>
        <v>0</v>
      </c>
      <c r="DP254" s="8">
        <f t="shared" si="874"/>
        <v>0</v>
      </c>
      <c r="DQ254" s="8">
        <f t="shared" si="875"/>
        <v>0</v>
      </c>
      <c r="DS254" s="51">
        <f t="shared" si="876"/>
        <v>0</v>
      </c>
      <c r="DT254" s="50">
        <f t="shared" si="877"/>
        <v>0</v>
      </c>
      <c r="DU254" s="51">
        <v>0</v>
      </c>
      <c r="DV254" s="50">
        <f t="shared" si="878"/>
        <v>0</v>
      </c>
      <c r="DW254" s="51">
        <f t="shared" si="881"/>
        <v>0</v>
      </c>
      <c r="DX254" s="53">
        <f t="shared" si="879"/>
        <v>0</v>
      </c>
      <c r="DY254" s="307">
        <f t="shared" si="880"/>
        <v>0</v>
      </c>
    </row>
    <row r="255" spans="1:129" ht="18" customHeight="1" x14ac:dyDescent="0.3">
      <c r="B255" s="54"/>
      <c r="C255" s="54"/>
      <c r="D255" s="239"/>
      <c r="E255" s="263"/>
      <c r="F255" s="274"/>
      <c r="G255" s="263"/>
      <c r="H255" s="56"/>
      <c r="I255" s="56"/>
      <c r="J255" s="265"/>
      <c r="K255" s="264"/>
      <c r="L255" s="57"/>
      <c r="M255" s="49"/>
      <c r="N255" s="214"/>
      <c r="O255" s="8">
        <f t="shared" si="790"/>
        <v>0</v>
      </c>
      <c r="P255" s="8">
        <f t="shared" si="791"/>
        <v>0</v>
      </c>
      <c r="R255" s="44">
        <f t="shared" si="792"/>
        <v>0</v>
      </c>
      <c r="S255" s="201">
        <f t="shared" si="793"/>
        <v>0</v>
      </c>
      <c r="T255" s="8">
        <f t="shared" si="794"/>
        <v>0</v>
      </c>
      <c r="U255" s="8">
        <f t="shared" si="795"/>
        <v>0</v>
      </c>
      <c r="W255" s="44">
        <f t="shared" si="796"/>
        <v>0</v>
      </c>
      <c r="X255" s="201">
        <f t="shared" si="797"/>
        <v>0</v>
      </c>
      <c r="Y255" s="8">
        <f t="shared" si="798"/>
        <v>0</v>
      </c>
      <c r="Z255" s="8">
        <f t="shared" si="799"/>
        <v>0</v>
      </c>
      <c r="AB255" s="44">
        <f t="shared" si="800"/>
        <v>0</v>
      </c>
      <c r="AC255" s="201">
        <f t="shared" si="801"/>
        <v>0</v>
      </c>
      <c r="AD255" s="8">
        <f t="shared" si="802"/>
        <v>0</v>
      </c>
      <c r="AE255" s="8">
        <f t="shared" si="803"/>
        <v>0</v>
      </c>
      <c r="AG255" s="44">
        <f t="shared" si="804"/>
        <v>0</v>
      </c>
      <c r="AH255" s="201">
        <f t="shared" si="805"/>
        <v>0</v>
      </c>
      <c r="AI255" s="8">
        <f t="shared" si="806"/>
        <v>0</v>
      </c>
      <c r="AJ255" s="8">
        <f t="shared" si="807"/>
        <v>0</v>
      </c>
      <c r="AL255" s="44">
        <f t="shared" si="808"/>
        <v>0</v>
      </c>
      <c r="AM255" s="201">
        <f t="shared" si="809"/>
        <v>0</v>
      </c>
      <c r="AN255" s="8">
        <f t="shared" si="810"/>
        <v>0</v>
      </c>
      <c r="AO255" s="8">
        <f t="shared" si="811"/>
        <v>0</v>
      </c>
      <c r="AQ255" s="44">
        <f t="shared" si="812"/>
        <v>0</v>
      </c>
      <c r="AR255" s="201">
        <f t="shared" si="813"/>
        <v>0</v>
      </c>
      <c r="AS255" s="8">
        <f t="shared" si="814"/>
        <v>0</v>
      </c>
      <c r="AT255" s="8">
        <f t="shared" si="815"/>
        <v>0</v>
      </c>
      <c r="AV255" s="44">
        <f t="shared" si="816"/>
        <v>0</v>
      </c>
      <c r="AW255" s="201">
        <f t="shared" si="817"/>
        <v>0</v>
      </c>
      <c r="AX255" s="8">
        <f t="shared" si="818"/>
        <v>0</v>
      </c>
      <c r="AY255" s="8">
        <f t="shared" si="819"/>
        <v>0</v>
      </c>
      <c r="BA255" s="44">
        <f t="shared" si="820"/>
        <v>0</v>
      </c>
      <c r="BB255" s="201">
        <f t="shared" si="821"/>
        <v>0</v>
      </c>
      <c r="BC255" s="8">
        <f t="shared" si="822"/>
        <v>0</v>
      </c>
      <c r="BD255" s="8">
        <f t="shared" si="823"/>
        <v>0</v>
      </c>
      <c r="BF255" s="44">
        <f t="shared" si="824"/>
        <v>0</v>
      </c>
      <c r="BG255" s="201">
        <f t="shared" si="825"/>
        <v>0</v>
      </c>
      <c r="BH255" s="8">
        <f t="shared" si="826"/>
        <v>0</v>
      </c>
      <c r="BI255" s="8">
        <f t="shared" si="827"/>
        <v>0</v>
      </c>
      <c r="BK255" s="44">
        <f t="shared" si="828"/>
        <v>0</v>
      </c>
      <c r="BL255" s="201">
        <f t="shared" si="829"/>
        <v>0</v>
      </c>
      <c r="BM255" s="8">
        <f t="shared" si="830"/>
        <v>0</v>
      </c>
      <c r="BN255" s="8">
        <f t="shared" si="831"/>
        <v>0</v>
      </c>
      <c r="BP255" s="44">
        <f t="shared" si="832"/>
        <v>0</v>
      </c>
      <c r="BQ255" s="201">
        <f t="shared" si="833"/>
        <v>0</v>
      </c>
      <c r="BR255" s="8">
        <f t="shared" si="834"/>
        <v>0</v>
      </c>
      <c r="BS255" s="8">
        <f t="shared" si="835"/>
        <v>0</v>
      </c>
      <c r="BU255" s="44">
        <f t="shared" si="836"/>
        <v>0</v>
      </c>
      <c r="BV255" s="201">
        <f t="shared" si="837"/>
        <v>0</v>
      </c>
      <c r="BW255" s="8">
        <f t="shared" si="838"/>
        <v>0</v>
      </c>
      <c r="BX255" s="8">
        <f t="shared" si="839"/>
        <v>0</v>
      </c>
      <c r="BZ255" s="44">
        <f t="shared" si="840"/>
        <v>0</v>
      </c>
      <c r="CA255" s="201">
        <f t="shared" si="841"/>
        <v>0</v>
      </c>
      <c r="CB255" s="8">
        <f t="shared" si="842"/>
        <v>0</v>
      </c>
      <c r="CC255" s="8">
        <f t="shared" si="843"/>
        <v>0</v>
      </c>
      <c r="CE255" s="44">
        <f t="shared" si="844"/>
        <v>0</v>
      </c>
      <c r="CF255" s="201">
        <f t="shared" si="845"/>
        <v>0</v>
      </c>
      <c r="CG255" s="8">
        <f t="shared" si="846"/>
        <v>0</v>
      </c>
      <c r="CH255" s="8">
        <f t="shared" si="847"/>
        <v>0</v>
      </c>
      <c r="CJ255" s="44">
        <f t="shared" si="848"/>
        <v>0</v>
      </c>
      <c r="CK255" s="201">
        <f t="shared" si="849"/>
        <v>0</v>
      </c>
      <c r="CL255" s="8">
        <f t="shared" si="850"/>
        <v>0</v>
      </c>
      <c r="CM255" s="8">
        <f t="shared" si="851"/>
        <v>0</v>
      </c>
      <c r="CO255" s="44">
        <f t="shared" si="852"/>
        <v>0</v>
      </c>
      <c r="CP255" s="201">
        <f t="shared" si="853"/>
        <v>0</v>
      </c>
      <c r="CQ255" s="8">
        <f t="shared" si="854"/>
        <v>0</v>
      </c>
      <c r="CR255" s="8">
        <f t="shared" si="855"/>
        <v>0</v>
      </c>
      <c r="CT255" s="44">
        <f t="shared" si="856"/>
        <v>0</v>
      </c>
      <c r="CU255" s="201">
        <f t="shared" si="857"/>
        <v>0</v>
      </c>
      <c r="CV255" s="8">
        <f t="shared" si="858"/>
        <v>0</v>
      </c>
      <c r="CW255" s="8">
        <f t="shared" si="859"/>
        <v>0</v>
      </c>
      <c r="CY255" s="44">
        <f t="shared" si="860"/>
        <v>0</v>
      </c>
      <c r="CZ255" s="201">
        <f t="shared" si="861"/>
        <v>0</v>
      </c>
      <c r="DA255" s="8">
        <f t="shared" si="862"/>
        <v>0</v>
      </c>
      <c r="DB255" s="8">
        <f t="shared" si="863"/>
        <v>0</v>
      </c>
      <c r="DD255" s="44">
        <f t="shared" si="864"/>
        <v>0</v>
      </c>
      <c r="DE255" s="201">
        <f t="shared" si="865"/>
        <v>0</v>
      </c>
      <c r="DF255" s="8">
        <f t="shared" si="866"/>
        <v>0</v>
      </c>
      <c r="DG255" s="8">
        <f t="shared" si="867"/>
        <v>0</v>
      </c>
      <c r="DI255" s="44">
        <f t="shared" si="868"/>
        <v>0</v>
      </c>
      <c r="DJ255" s="201">
        <f t="shared" si="869"/>
        <v>0</v>
      </c>
      <c r="DK255" s="8">
        <f t="shared" si="870"/>
        <v>0</v>
      </c>
      <c r="DL255" s="8">
        <f t="shared" si="871"/>
        <v>0</v>
      </c>
      <c r="DN255" s="44">
        <f t="shared" si="872"/>
        <v>0</v>
      </c>
      <c r="DO255" s="201">
        <f t="shared" si="873"/>
        <v>0</v>
      </c>
      <c r="DP255" s="8">
        <f t="shared" si="874"/>
        <v>0</v>
      </c>
      <c r="DQ255" s="8">
        <f t="shared" si="875"/>
        <v>0</v>
      </c>
      <c r="DS255" s="51">
        <f t="shared" si="876"/>
        <v>0</v>
      </c>
      <c r="DT255" s="50">
        <f t="shared" si="877"/>
        <v>0</v>
      </c>
      <c r="DU255" s="51">
        <v>0</v>
      </c>
      <c r="DV255" s="50">
        <f t="shared" si="878"/>
        <v>0</v>
      </c>
      <c r="DW255" s="51">
        <f t="shared" si="881"/>
        <v>0</v>
      </c>
      <c r="DX255" s="53">
        <f t="shared" si="879"/>
        <v>0</v>
      </c>
      <c r="DY255" s="307">
        <f t="shared" si="880"/>
        <v>0</v>
      </c>
    </row>
    <row r="256" spans="1:129" ht="18" customHeight="1" x14ac:dyDescent="0.3">
      <c r="B256" s="54"/>
      <c r="C256" s="54"/>
      <c r="D256" s="239"/>
      <c r="E256" s="263"/>
      <c r="F256" s="274"/>
      <c r="G256" s="263"/>
      <c r="H256" s="56"/>
      <c r="I256" s="56"/>
      <c r="J256" s="265"/>
      <c r="K256" s="264"/>
      <c r="L256" s="57"/>
      <c r="M256" s="49"/>
      <c r="N256" s="214"/>
      <c r="O256" s="8">
        <f t="shared" si="790"/>
        <v>0</v>
      </c>
      <c r="P256" s="8">
        <f t="shared" si="791"/>
        <v>0</v>
      </c>
      <c r="R256" s="44">
        <f t="shared" si="792"/>
        <v>0</v>
      </c>
      <c r="S256" s="201">
        <f t="shared" si="793"/>
        <v>0</v>
      </c>
      <c r="T256" s="8">
        <f t="shared" si="794"/>
        <v>0</v>
      </c>
      <c r="U256" s="8">
        <f t="shared" si="795"/>
        <v>0</v>
      </c>
      <c r="W256" s="44">
        <f t="shared" si="796"/>
        <v>0</v>
      </c>
      <c r="X256" s="201">
        <f t="shared" si="797"/>
        <v>0</v>
      </c>
      <c r="Y256" s="8">
        <f t="shared" si="798"/>
        <v>0</v>
      </c>
      <c r="Z256" s="8">
        <f t="shared" si="799"/>
        <v>0</v>
      </c>
      <c r="AB256" s="44">
        <f t="shared" si="800"/>
        <v>0</v>
      </c>
      <c r="AC256" s="201">
        <f t="shared" si="801"/>
        <v>0</v>
      </c>
      <c r="AD256" s="8">
        <f t="shared" si="802"/>
        <v>0</v>
      </c>
      <c r="AE256" s="8">
        <f t="shared" si="803"/>
        <v>0</v>
      </c>
      <c r="AG256" s="44">
        <f t="shared" si="804"/>
        <v>0</v>
      </c>
      <c r="AH256" s="201">
        <f t="shared" si="805"/>
        <v>0</v>
      </c>
      <c r="AI256" s="8">
        <f t="shared" si="806"/>
        <v>0</v>
      </c>
      <c r="AJ256" s="8">
        <f t="shared" si="807"/>
        <v>0</v>
      </c>
      <c r="AL256" s="44">
        <f t="shared" si="808"/>
        <v>0</v>
      </c>
      <c r="AM256" s="201">
        <f t="shared" si="809"/>
        <v>0</v>
      </c>
      <c r="AN256" s="8">
        <f t="shared" si="810"/>
        <v>0</v>
      </c>
      <c r="AO256" s="8">
        <f t="shared" si="811"/>
        <v>0</v>
      </c>
      <c r="AQ256" s="44">
        <f t="shared" si="812"/>
        <v>0</v>
      </c>
      <c r="AR256" s="201">
        <f t="shared" si="813"/>
        <v>0</v>
      </c>
      <c r="AS256" s="8">
        <f t="shared" si="814"/>
        <v>0</v>
      </c>
      <c r="AT256" s="8">
        <f t="shared" si="815"/>
        <v>0</v>
      </c>
      <c r="AV256" s="44">
        <f t="shared" si="816"/>
        <v>0</v>
      </c>
      <c r="AW256" s="201">
        <f t="shared" si="817"/>
        <v>0</v>
      </c>
      <c r="AX256" s="8">
        <f t="shared" si="818"/>
        <v>0</v>
      </c>
      <c r="AY256" s="8">
        <f t="shared" si="819"/>
        <v>0</v>
      </c>
      <c r="BA256" s="44">
        <f t="shared" si="820"/>
        <v>0</v>
      </c>
      <c r="BB256" s="201">
        <f t="shared" si="821"/>
        <v>0</v>
      </c>
      <c r="BC256" s="8">
        <f t="shared" si="822"/>
        <v>0</v>
      </c>
      <c r="BD256" s="8">
        <f t="shared" si="823"/>
        <v>0</v>
      </c>
      <c r="BF256" s="44">
        <f t="shared" si="824"/>
        <v>0</v>
      </c>
      <c r="BG256" s="201">
        <f t="shared" si="825"/>
        <v>0</v>
      </c>
      <c r="BH256" s="8">
        <f t="shared" si="826"/>
        <v>0</v>
      </c>
      <c r="BI256" s="8">
        <f t="shared" si="827"/>
        <v>0</v>
      </c>
      <c r="BK256" s="44">
        <f t="shared" si="828"/>
        <v>0</v>
      </c>
      <c r="BL256" s="201">
        <f t="shared" si="829"/>
        <v>0</v>
      </c>
      <c r="BM256" s="8">
        <f t="shared" si="830"/>
        <v>0</v>
      </c>
      <c r="BN256" s="8">
        <f t="shared" si="831"/>
        <v>0</v>
      </c>
      <c r="BP256" s="44">
        <f t="shared" si="832"/>
        <v>0</v>
      </c>
      <c r="BQ256" s="201">
        <f t="shared" si="833"/>
        <v>0</v>
      </c>
      <c r="BR256" s="8">
        <f t="shared" si="834"/>
        <v>0</v>
      </c>
      <c r="BS256" s="8">
        <f t="shared" si="835"/>
        <v>0</v>
      </c>
      <c r="BU256" s="44">
        <f t="shared" si="836"/>
        <v>0</v>
      </c>
      <c r="BV256" s="201">
        <f t="shared" si="837"/>
        <v>0</v>
      </c>
      <c r="BW256" s="8">
        <f t="shared" si="838"/>
        <v>0</v>
      </c>
      <c r="BX256" s="8">
        <f t="shared" si="839"/>
        <v>0</v>
      </c>
      <c r="BZ256" s="44">
        <f t="shared" si="840"/>
        <v>0</v>
      </c>
      <c r="CA256" s="201">
        <f t="shared" si="841"/>
        <v>0</v>
      </c>
      <c r="CB256" s="8">
        <f t="shared" si="842"/>
        <v>0</v>
      </c>
      <c r="CC256" s="8">
        <f t="shared" si="843"/>
        <v>0</v>
      </c>
      <c r="CE256" s="44">
        <f t="shared" si="844"/>
        <v>0</v>
      </c>
      <c r="CF256" s="201">
        <f t="shared" si="845"/>
        <v>0</v>
      </c>
      <c r="CG256" s="8">
        <f t="shared" si="846"/>
        <v>0</v>
      </c>
      <c r="CH256" s="8">
        <f t="shared" si="847"/>
        <v>0</v>
      </c>
      <c r="CJ256" s="44">
        <f t="shared" si="848"/>
        <v>0</v>
      </c>
      <c r="CK256" s="201">
        <f t="shared" si="849"/>
        <v>0</v>
      </c>
      <c r="CL256" s="8">
        <f t="shared" si="850"/>
        <v>0</v>
      </c>
      <c r="CM256" s="8">
        <f t="shared" si="851"/>
        <v>0</v>
      </c>
      <c r="CO256" s="44">
        <f t="shared" si="852"/>
        <v>0</v>
      </c>
      <c r="CP256" s="201">
        <f t="shared" si="853"/>
        <v>0</v>
      </c>
      <c r="CQ256" s="8">
        <f t="shared" si="854"/>
        <v>0</v>
      </c>
      <c r="CR256" s="8">
        <f t="shared" si="855"/>
        <v>0</v>
      </c>
      <c r="CT256" s="44">
        <f t="shared" si="856"/>
        <v>0</v>
      </c>
      <c r="CU256" s="201">
        <f t="shared" si="857"/>
        <v>0</v>
      </c>
      <c r="CV256" s="8">
        <f t="shared" si="858"/>
        <v>0</v>
      </c>
      <c r="CW256" s="8">
        <f t="shared" si="859"/>
        <v>0</v>
      </c>
      <c r="CY256" s="44">
        <f t="shared" si="860"/>
        <v>0</v>
      </c>
      <c r="CZ256" s="201">
        <f t="shared" si="861"/>
        <v>0</v>
      </c>
      <c r="DA256" s="8">
        <f t="shared" si="862"/>
        <v>0</v>
      </c>
      <c r="DB256" s="8">
        <f t="shared" si="863"/>
        <v>0</v>
      </c>
      <c r="DD256" s="44">
        <f t="shared" si="864"/>
        <v>0</v>
      </c>
      <c r="DE256" s="201">
        <f t="shared" si="865"/>
        <v>0</v>
      </c>
      <c r="DF256" s="8">
        <f t="shared" si="866"/>
        <v>0</v>
      </c>
      <c r="DG256" s="8">
        <f t="shared" si="867"/>
        <v>0</v>
      </c>
      <c r="DI256" s="44">
        <f t="shared" si="868"/>
        <v>0</v>
      </c>
      <c r="DJ256" s="201">
        <f t="shared" si="869"/>
        <v>0</v>
      </c>
      <c r="DK256" s="8">
        <f t="shared" si="870"/>
        <v>0</v>
      </c>
      <c r="DL256" s="8">
        <f t="shared" si="871"/>
        <v>0</v>
      </c>
      <c r="DN256" s="44">
        <f t="shared" si="872"/>
        <v>0</v>
      </c>
      <c r="DO256" s="201">
        <f t="shared" si="873"/>
        <v>0</v>
      </c>
      <c r="DP256" s="8">
        <f t="shared" si="874"/>
        <v>0</v>
      </c>
      <c r="DQ256" s="8">
        <f t="shared" si="875"/>
        <v>0</v>
      </c>
      <c r="DS256" s="51">
        <f t="shared" si="876"/>
        <v>0</v>
      </c>
      <c r="DT256" s="50">
        <f t="shared" si="877"/>
        <v>0</v>
      </c>
      <c r="DU256" s="51">
        <v>0</v>
      </c>
      <c r="DV256" s="50">
        <f t="shared" si="878"/>
        <v>0</v>
      </c>
      <c r="DW256" s="51">
        <f t="shared" si="881"/>
        <v>0</v>
      </c>
      <c r="DX256" s="53">
        <f t="shared" si="879"/>
        <v>0</v>
      </c>
      <c r="DY256" s="307">
        <f t="shared" si="880"/>
        <v>0</v>
      </c>
    </row>
    <row r="257" spans="1:129" ht="18" customHeight="1" x14ac:dyDescent="0.3">
      <c r="B257" s="54"/>
      <c r="C257" s="54"/>
      <c r="D257" s="239"/>
      <c r="E257" s="263"/>
      <c r="F257" s="274"/>
      <c r="G257" s="263"/>
      <c r="H257" s="56"/>
      <c r="I257" s="56"/>
      <c r="J257" s="265"/>
      <c r="K257" s="264"/>
      <c r="L257" s="57"/>
      <c r="M257" s="49"/>
      <c r="N257" s="214"/>
      <c r="O257" s="8">
        <f t="shared" si="790"/>
        <v>0</v>
      </c>
      <c r="P257" s="8">
        <f t="shared" si="791"/>
        <v>0</v>
      </c>
      <c r="R257" s="44">
        <f t="shared" si="792"/>
        <v>0</v>
      </c>
      <c r="S257" s="201">
        <f t="shared" si="793"/>
        <v>0</v>
      </c>
      <c r="T257" s="8">
        <f t="shared" si="794"/>
        <v>0</v>
      </c>
      <c r="U257" s="8">
        <f t="shared" si="795"/>
        <v>0</v>
      </c>
      <c r="W257" s="44">
        <f t="shared" si="796"/>
        <v>0</v>
      </c>
      <c r="X257" s="201">
        <f t="shared" si="797"/>
        <v>0</v>
      </c>
      <c r="Y257" s="8">
        <f t="shared" si="798"/>
        <v>0</v>
      </c>
      <c r="Z257" s="8">
        <f t="shared" si="799"/>
        <v>0</v>
      </c>
      <c r="AB257" s="44">
        <f t="shared" si="800"/>
        <v>0</v>
      </c>
      <c r="AC257" s="201">
        <f t="shared" si="801"/>
        <v>0</v>
      </c>
      <c r="AD257" s="8">
        <f t="shared" si="802"/>
        <v>0</v>
      </c>
      <c r="AE257" s="8">
        <f t="shared" si="803"/>
        <v>0</v>
      </c>
      <c r="AG257" s="44">
        <f t="shared" si="804"/>
        <v>0</v>
      </c>
      <c r="AH257" s="201">
        <f t="shared" si="805"/>
        <v>0</v>
      </c>
      <c r="AI257" s="8">
        <f t="shared" si="806"/>
        <v>0</v>
      </c>
      <c r="AJ257" s="8">
        <f t="shared" si="807"/>
        <v>0</v>
      </c>
      <c r="AL257" s="44">
        <f t="shared" si="808"/>
        <v>0</v>
      </c>
      <c r="AM257" s="201">
        <f t="shared" si="809"/>
        <v>0</v>
      </c>
      <c r="AN257" s="8">
        <f t="shared" si="810"/>
        <v>0</v>
      </c>
      <c r="AO257" s="8">
        <f t="shared" si="811"/>
        <v>0</v>
      </c>
      <c r="AQ257" s="44">
        <f t="shared" si="812"/>
        <v>0</v>
      </c>
      <c r="AR257" s="201">
        <f t="shared" si="813"/>
        <v>0</v>
      </c>
      <c r="AS257" s="8">
        <f t="shared" si="814"/>
        <v>0</v>
      </c>
      <c r="AT257" s="8">
        <f t="shared" si="815"/>
        <v>0</v>
      </c>
      <c r="AV257" s="44">
        <f t="shared" si="816"/>
        <v>0</v>
      </c>
      <c r="AW257" s="201">
        <f t="shared" si="817"/>
        <v>0</v>
      </c>
      <c r="AX257" s="8">
        <f t="shared" si="818"/>
        <v>0</v>
      </c>
      <c r="AY257" s="8">
        <f t="shared" si="819"/>
        <v>0</v>
      </c>
      <c r="BA257" s="44">
        <f t="shared" si="820"/>
        <v>0</v>
      </c>
      <c r="BB257" s="201">
        <f t="shared" si="821"/>
        <v>0</v>
      </c>
      <c r="BC257" s="8">
        <f t="shared" si="822"/>
        <v>0</v>
      </c>
      <c r="BD257" s="8">
        <f t="shared" si="823"/>
        <v>0</v>
      </c>
      <c r="BF257" s="44">
        <f t="shared" si="824"/>
        <v>0</v>
      </c>
      <c r="BG257" s="201">
        <f t="shared" si="825"/>
        <v>0</v>
      </c>
      <c r="BH257" s="8">
        <f t="shared" si="826"/>
        <v>0</v>
      </c>
      <c r="BI257" s="8">
        <f t="shared" si="827"/>
        <v>0</v>
      </c>
      <c r="BK257" s="44">
        <f t="shared" si="828"/>
        <v>0</v>
      </c>
      <c r="BL257" s="201">
        <f t="shared" si="829"/>
        <v>0</v>
      </c>
      <c r="BM257" s="8">
        <f t="shared" si="830"/>
        <v>0</v>
      </c>
      <c r="BN257" s="8">
        <f t="shared" si="831"/>
        <v>0</v>
      </c>
      <c r="BP257" s="44">
        <f t="shared" si="832"/>
        <v>0</v>
      </c>
      <c r="BQ257" s="201">
        <f t="shared" si="833"/>
        <v>0</v>
      </c>
      <c r="BR257" s="8">
        <f t="shared" si="834"/>
        <v>0</v>
      </c>
      <c r="BS257" s="8">
        <f t="shared" si="835"/>
        <v>0</v>
      </c>
      <c r="BU257" s="44">
        <f t="shared" si="836"/>
        <v>0</v>
      </c>
      <c r="BV257" s="201">
        <f t="shared" si="837"/>
        <v>0</v>
      </c>
      <c r="BW257" s="8">
        <f t="shared" si="838"/>
        <v>0</v>
      </c>
      <c r="BX257" s="8">
        <f t="shared" si="839"/>
        <v>0</v>
      </c>
      <c r="BZ257" s="44">
        <f t="shared" si="840"/>
        <v>0</v>
      </c>
      <c r="CA257" s="201">
        <f t="shared" si="841"/>
        <v>0</v>
      </c>
      <c r="CB257" s="8">
        <f t="shared" si="842"/>
        <v>0</v>
      </c>
      <c r="CC257" s="8">
        <f t="shared" si="843"/>
        <v>0</v>
      </c>
      <c r="CE257" s="44">
        <f t="shared" si="844"/>
        <v>0</v>
      </c>
      <c r="CF257" s="201">
        <f t="shared" si="845"/>
        <v>0</v>
      </c>
      <c r="CG257" s="8">
        <f t="shared" si="846"/>
        <v>0</v>
      </c>
      <c r="CH257" s="8">
        <f t="shared" si="847"/>
        <v>0</v>
      </c>
      <c r="CJ257" s="44">
        <f t="shared" si="848"/>
        <v>0</v>
      </c>
      <c r="CK257" s="201">
        <f t="shared" si="849"/>
        <v>0</v>
      </c>
      <c r="CL257" s="8">
        <f t="shared" si="850"/>
        <v>0</v>
      </c>
      <c r="CM257" s="8">
        <f t="shared" si="851"/>
        <v>0</v>
      </c>
      <c r="CO257" s="44">
        <f t="shared" si="852"/>
        <v>0</v>
      </c>
      <c r="CP257" s="201">
        <f t="shared" si="853"/>
        <v>0</v>
      </c>
      <c r="CQ257" s="8">
        <f t="shared" si="854"/>
        <v>0</v>
      </c>
      <c r="CR257" s="8">
        <f t="shared" si="855"/>
        <v>0</v>
      </c>
      <c r="CT257" s="44">
        <f t="shared" si="856"/>
        <v>0</v>
      </c>
      <c r="CU257" s="201">
        <f t="shared" si="857"/>
        <v>0</v>
      </c>
      <c r="CV257" s="8">
        <f t="shared" si="858"/>
        <v>0</v>
      </c>
      <c r="CW257" s="8">
        <f t="shared" si="859"/>
        <v>0</v>
      </c>
      <c r="CY257" s="44">
        <f t="shared" si="860"/>
        <v>0</v>
      </c>
      <c r="CZ257" s="201">
        <f t="shared" si="861"/>
        <v>0</v>
      </c>
      <c r="DA257" s="8">
        <f t="shared" si="862"/>
        <v>0</v>
      </c>
      <c r="DB257" s="8">
        <f t="shared" si="863"/>
        <v>0</v>
      </c>
      <c r="DD257" s="44">
        <f t="shared" si="864"/>
        <v>0</v>
      </c>
      <c r="DE257" s="201">
        <f t="shared" si="865"/>
        <v>0</v>
      </c>
      <c r="DF257" s="8">
        <f t="shared" si="866"/>
        <v>0</v>
      </c>
      <c r="DG257" s="8">
        <f t="shared" si="867"/>
        <v>0</v>
      </c>
      <c r="DI257" s="44">
        <f t="shared" si="868"/>
        <v>0</v>
      </c>
      <c r="DJ257" s="201">
        <f t="shared" si="869"/>
        <v>0</v>
      </c>
      <c r="DK257" s="8">
        <f t="shared" si="870"/>
        <v>0</v>
      </c>
      <c r="DL257" s="8">
        <f t="shared" si="871"/>
        <v>0</v>
      </c>
      <c r="DN257" s="44">
        <f t="shared" si="872"/>
        <v>0</v>
      </c>
      <c r="DO257" s="201">
        <f t="shared" si="873"/>
        <v>0</v>
      </c>
      <c r="DP257" s="8">
        <f t="shared" si="874"/>
        <v>0</v>
      </c>
      <c r="DQ257" s="8">
        <f t="shared" si="875"/>
        <v>0</v>
      </c>
      <c r="DS257" s="51">
        <f t="shared" si="876"/>
        <v>0</v>
      </c>
      <c r="DT257" s="50">
        <f t="shared" si="877"/>
        <v>0</v>
      </c>
      <c r="DU257" s="51">
        <v>0</v>
      </c>
      <c r="DV257" s="50">
        <f t="shared" si="878"/>
        <v>0</v>
      </c>
      <c r="DW257" s="51">
        <f t="shared" si="881"/>
        <v>0</v>
      </c>
      <c r="DX257" s="53">
        <f t="shared" si="879"/>
        <v>0</v>
      </c>
      <c r="DY257" s="307">
        <f t="shared" si="880"/>
        <v>0</v>
      </c>
    </row>
    <row r="258" spans="1:129" ht="18" customHeight="1" x14ac:dyDescent="0.3">
      <c r="B258" s="54"/>
      <c r="C258" s="54"/>
      <c r="D258" s="239"/>
      <c r="E258" s="263"/>
      <c r="F258" s="274"/>
      <c r="G258" s="263"/>
      <c r="H258" s="56"/>
      <c r="I258" s="56"/>
      <c r="J258" s="265"/>
      <c r="K258" s="264"/>
      <c r="L258" s="57"/>
      <c r="M258" s="49"/>
      <c r="N258" s="214"/>
      <c r="O258" s="8">
        <f t="shared" si="790"/>
        <v>0</v>
      </c>
      <c r="P258" s="8">
        <f t="shared" si="791"/>
        <v>0</v>
      </c>
      <c r="R258" s="44">
        <f t="shared" si="792"/>
        <v>0</v>
      </c>
      <c r="S258" s="201">
        <f t="shared" si="793"/>
        <v>0</v>
      </c>
      <c r="T258" s="8">
        <f t="shared" si="794"/>
        <v>0</v>
      </c>
      <c r="U258" s="8">
        <f t="shared" si="795"/>
        <v>0</v>
      </c>
      <c r="W258" s="44">
        <f t="shared" si="796"/>
        <v>0</v>
      </c>
      <c r="X258" s="201">
        <f t="shared" si="797"/>
        <v>0</v>
      </c>
      <c r="Y258" s="8">
        <f t="shared" si="798"/>
        <v>0</v>
      </c>
      <c r="Z258" s="8">
        <f t="shared" si="799"/>
        <v>0</v>
      </c>
      <c r="AB258" s="44">
        <f t="shared" si="800"/>
        <v>0</v>
      </c>
      <c r="AC258" s="201">
        <f t="shared" si="801"/>
        <v>0</v>
      </c>
      <c r="AD258" s="8">
        <f t="shared" si="802"/>
        <v>0</v>
      </c>
      <c r="AE258" s="8">
        <f t="shared" si="803"/>
        <v>0</v>
      </c>
      <c r="AG258" s="44">
        <f t="shared" si="804"/>
        <v>0</v>
      </c>
      <c r="AH258" s="201">
        <f t="shared" si="805"/>
        <v>0</v>
      </c>
      <c r="AI258" s="8">
        <f t="shared" si="806"/>
        <v>0</v>
      </c>
      <c r="AJ258" s="8">
        <f t="shared" si="807"/>
        <v>0</v>
      </c>
      <c r="AL258" s="44">
        <f t="shared" si="808"/>
        <v>0</v>
      </c>
      <c r="AM258" s="201">
        <f t="shared" si="809"/>
        <v>0</v>
      </c>
      <c r="AN258" s="8">
        <f t="shared" si="810"/>
        <v>0</v>
      </c>
      <c r="AO258" s="8">
        <f t="shared" si="811"/>
        <v>0</v>
      </c>
      <c r="AQ258" s="44">
        <f t="shared" si="812"/>
        <v>0</v>
      </c>
      <c r="AR258" s="201">
        <f t="shared" si="813"/>
        <v>0</v>
      </c>
      <c r="AS258" s="8">
        <f t="shared" si="814"/>
        <v>0</v>
      </c>
      <c r="AT258" s="8">
        <f t="shared" si="815"/>
        <v>0</v>
      </c>
      <c r="AV258" s="44">
        <f t="shared" si="816"/>
        <v>0</v>
      </c>
      <c r="AW258" s="201">
        <f t="shared" si="817"/>
        <v>0</v>
      </c>
      <c r="AX258" s="8">
        <f t="shared" si="818"/>
        <v>0</v>
      </c>
      <c r="AY258" s="8">
        <f t="shared" si="819"/>
        <v>0</v>
      </c>
      <c r="BA258" s="44">
        <f t="shared" si="820"/>
        <v>0</v>
      </c>
      <c r="BB258" s="201">
        <f t="shared" si="821"/>
        <v>0</v>
      </c>
      <c r="BC258" s="8">
        <f t="shared" si="822"/>
        <v>0</v>
      </c>
      <c r="BD258" s="8">
        <f t="shared" si="823"/>
        <v>0</v>
      </c>
      <c r="BF258" s="44">
        <f t="shared" si="824"/>
        <v>0</v>
      </c>
      <c r="BG258" s="201">
        <f t="shared" si="825"/>
        <v>0</v>
      </c>
      <c r="BH258" s="8">
        <f t="shared" si="826"/>
        <v>0</v>
      </c>
      <c r="BI258" s="8">
        <f t="shared" si="827"/>
        <v>0</v>
      </c>
      <c r="BK258" s="44">
        <f t="shared" si="828"/>
        <v>0</v>
      </c>
      <c r="BL258" s="201">
        <f t="shared" si="829"/>
        <v>0</v>
      </c>
      <c r="BM258" s="8">
        <f t="shared" si="830"/>
        <v>0</v>
      </c>
      <c r="BN258" s="8">
        <f t="shared" si="831"/>
        <v>0</v>
      </c>
      <c r="BP258" s="44">
        <f t="shared" si="832"/>
        <v>0</v>
      </c>
      <c r="BQ258" s="201">
        <f t="shared" si="833"/>
        <v>0</v>
      </c>
      <c r="BR258" s="8">
        <f t="shared" si="834"/>
        <v>0</v>
      </c>
      <c r="BS258" s="8">
        <f t="shared" si="835"/>
        <v>0</v>
      </c>
      <c r="BU258" s="44">
        <f t="shared" si="836"/>
        <v>0</v>
      </c>
      <c r="BV258" s="201">
        <f t="shared" si="837"/>
        <v>0</v>
      </c>
      <c r="BW258" s="8">
        <f t="shared" si="838"/>
        <v>0</v>
      </c>
      <c r="BX258" s="8">
        <f t="shared" si="839"/>
        <v>0</v>
      </c>
      <c r="BZ258" s="44">
        <f t="shared" si="840"/>
        <v>0</v>
      </c>
      <c r="CA258" s="201">
        <f t="shared" si="841"/>
        <v>0</v>
      </c>
      <c r="CB258" s="8">
        <f t="shared" si="842"/>
        <v>0</v>
      </c>
      <c r="CC258" s="8">
        <f t="shared" si="843"/>
        <v>0</v>
      </c>
      <c r="CE258" s="44">
        <f t="shared" si="844"/>
        <v>0</v>
      </c>
      <c r="CF258" s="201">
        <f t="shared" si="845"/>
        <v>0</v>
      </c>
      <c r="CG258" s="8">
        <f t="shared" si="846"/>
        <v>0</v>
      </c>
      <c r="CH258" s="8">
        <f t="shared" si="847"/>
        <v>0</v>
      </c>
      <c r="CJ258" s="44">
        <f t="shared" si="848"/>
        <v>0</v>
      </c>
      <c r="CK258" s="201">
        <f t="shared" si="849"/>
        <v>0</v>
      </c>
      <c r="CL258" s="8">
        <f t="shared" si="850"/>
        <v>0</v>
      </c>
      <c r="CM258" s="8">
        <f t="shared" si="851"/>
        <v>0</v>
      </c>
      <c r="CO258" s="44">
        <f t="shared" si="852"/>
        <v>0</v>
      </c>
      <c r="CP258" s="201">
        <f t="shared" si="853"/>
        <v>0</v>
      </c>
      <c r="CQ258" s="8">
        <f t="shared" si="854"/>
        <v>0</v>
      </c>
      <c r="CR258" s="8">
        <f t="shared" si="855"/>
        <v>0</v>
      </c>
      <c r="CT258" s="44">
        <f t="shared" si="856"/>
        <v>0</v>
      </c>
      <c r="CU258" s="201">
        <f t="shared" si="857"/>
        <v>0</v>
      </c>
      <c r="CV258" s="8">
        <f t="shared" si="858"/>
        <v>0</v>
      </c>
      <c r="CW258" s="8">
        <f t="shared" si="859"/>
        <v>0</v>
      </c>
      <c r="CY258" s="44">
        <f t="shared" si="860"/>
        <v>0</v>
      </c>
      <c r="CZ258" s="201">
        <f t="shared" si="861"/>
        <v>0</v>
      </c>
      <c r="DA258" s="8">
        <f t="shared" si="862"/>
        <v>0</v>
      </c>
      <c r="DB258" s="8">
        <f t="shared" si="863"/>
        <v>0</v>
      </c>
      <c r="DD258" s="44">
        <f t="shared" si="864"/>
        <v>0</v>
      </c>
      <c r="DE258" s="201">
        <f t="shared" si="865"/>
        <v>0</v>
      </c>
      <c r="DF258" s="8">
        <f t="shared" si="866"/>
        <v>0</v>
      </c>
      <c r="DG258" s="8">
        <f t="shared" si="867"/>
        <v>0</v>
      </c>
      <c r="DI258" s="44">
        <f t="shared" si="868"/>
        <v>0</v>
      </c>
      <c r="DJ258" s="201">
        <f t="shared" si="869"/>
        <v>0</v>
      </c>
      <c r="DK258" s="8">
        <f t="shared" si="870"/>
        <v>0</v>
      </c>
      <c r="DL258" s="8">
        <f t="shared" si="871"/>
        <v>0</v>
      </c>
      <c r="DN258" s="44">
        <f t="shared" si="872"/>
        <v>0</v>
      </c>
      <c r="DO258" s="201">
        <f t="shared" si="873"/>
        <v>0</v>
      </c>
      <c r="DP258" s="8">
        <f t="shared" si="874"/>
        <v>0</v>
      </c>
      <c r="DQ258" s="8">
        <f t="shared" si="875"/>
        <v>0</v>
      </c>
      <c r="DS258" s="51">
        <f t="shared" si="876"/>
        <v>0</v>
      </c>
      <c r="DT258" s="50">
        <f t="shared" si="877"/>
        <v>0</v>
      </c>
      <c r="DU258" s="51">
        <v>0</v>
      </c>
      <c r="DV258" s="50">
        <f t="shared" si="878"/>
        <v>0</v>
      </c>
      <c r="DW258" s="51">
        <f t="shared" si="881"/>
        <v>0</v>
      </c>
      <c r="DX258" s="53">
        <f t="shared" si="879"/>
        <v>0</v>
      </c>
      <c r="DY258" s="307">
        <f t="shared" si="880"/>
        <v>0</v>
      </c>
    </row>
    <row r="259" spans="1:129" ht="18" customHeight="1" x14ac:dyDescent="0.3">
      <c r="B259" s="54"/>
      <c r="C259" s="54"/>
      <c r="D259" s="239"/>
      <c r="E259" s="263"/>
      <c r="F259" s="274"/>
      <c r="G259" s="263"/>
      <c r="H259" s="56"/>
      <c r="I259" s="56"/>
      <c r="J259" s="265"/>
      <c r="K259" s="264"/>
      <c r="L259" s="57"/>
      <c r="M259" s="49"/>
      <c r="N259" s="214"/>
      <c r="O259" s="8">
        <f t="shared" si="790"/>
        <v>0</v>
      </c>
      <c r="P259" s="8">
        <f t="shared" si="791"/>
        <v>0</v>
      </c>
      <c r="R259" s="44">
        <f t="shared" si="792"/>
        <v>0</v>
      </c>
      <c r="S259" s="201">
        <f t="shared" si="793"/>
        <v>0</v>
      </c>
      <c r="T259" s="8">
        <f>$D259*R259*S259</f>
        <v>0</v>
      </c>
      <c r="U259" s="8">
        <f t="shared" si="795"/>
        <v>0</v>
      </c>
      <c r="W259" s="44">
        <f t="shared" si="796"/>
        <v>0</v>
      </c>
      <c r="X259" s="201">
        <f t="shared" si="797"/>
        <v>0</v>
      </c>
      <c r="Y259" s="8">
        <f t="shared" si="798"/>
        <v>0</v>
      </c>
      <c r="Z259" s="8">
        <f t="shared" si="799"/>
        <v>0</v>
      </c>
      <c r="AB259" s="44">
        <f t="shared" si="800"/>
        <v>0</v>
      </c>
      <c r="AC259" s="201">
        <f t="shared" si="801"/>
        <v>0</v>
      </c>
      <c r="AD259" s="8">
        <f t="shared" si="802"/>
        <v>0</v>
      </c>
      <c r="AE259" s="8">
        <f t="shared" si="803"/>
        <v>0</v>
      </c>
      <c r="AG259" s="44">
        <f t="shared" si="804"/>
        <v>0</v>
      </c>
      <c r="AH259" s="201">
        <f t="shared" si="805"/>
        <v>0</v>
      </c>
      <c r="AI259" s="8">
        <f t="shared" si="806"/>
        <v>0</v>
      </c>
      <c r="AJ259" s="8">
        <f t="shared" si="807"/>
        <v>0</v>
      </c>
      <c r="AL259" s="44">
        <f t="shared" si="808"/>
        <v>0</v>
      </c>
      <c r="AM259" s="201">
        <f t="shared" si="809"/>
        <v>0</v>
      </c>
      <c r="AN259" s="8">
        <f t="shared" si="810"/>
        <v>0</v>
      </c>
      <c r="AO259" s="8">
        <f t="shared" si="811"/>
        <v>0</v>
      </c>
      <c r="AQ259" s="44">
        <f t="shared" si="812"/>
        <v>0</v>
      </c>
      <c r="AR259" s="201">
        <f t="shared" si="813"/>
        <v>0</v>
      </c>
      <c r="AS259" s="8">
        <f t="shared" si="814"/>
        <v>0</v>
      </c>
      <c r="AT259" s="8">
        <f t="shared" si="815"/>
        <v>0</v>
      </c>
      <c r="AV259" s="44">
        <f t="shared" si="816"/>
        <v>0</v>
      </c>
      <c r="AW259" s="201">
        <f t="shared" si="817"/>
        <v>0</v>
      </c>
      <c r="AX259" s="8">
        <f t="shared" si="818"/>
        <v>0</v>
      </c>
      <c r="AY259" s="8">
        <f t="shared" si="819"/>
        <v>0</v>
      </c>
      <c r="BA259" s="44">
        <f t="shared" si="820"/>
        <v>0</v>
      </c>
      <c r="BB259" s="201">
        <f t="shared" si="821"/>
        <v>0</v>
      </c>
      <c r="BC259" s="8">
        <f t="shared" si="822"/>
        <v>0</v>
      </c>
      <c r="BD259" s="8">
        <f t="shared" si="823"/>
        <v>0</v>
      </c>
      <c r="BF259" s="44">
        <f t="shared" si="824"/>
        <v>0</v>
      </c>
      <c r="BG259" s="201">
        <f t="shared" si="825"/>
        <v>0</v>
      </c>
      <c r="BH259" s="8">
        <f t="shared" si="826"/>
        <v>0</v>
      </c>
      <c r="BI259" s="8">
        <f t="shared" si="827"/>
        <v>0</v>
      </c>
      <c r="BK259" s="44">
        <f t="shared" si="828"/>
        <v>0</v>
      </c>
      <c r="BL259" s="201">
        <f t="shared" si="829"/>
        <v>0</v>
      </c>
      <c r="BM259" s="8">
        <f t="shared" si="830"/>
        <v>0</v>
      </c>
      <c r="BN259" s="8">
        <f t="shared" si="831"/>
        <v>0</v>
      </c>
      <c r="BP259" s="44">
        <f t="shared" si="832"/>
        <v>0</v>
      </c>
      <c r="BQ259" s="201">
        <f t="shared" si="833"/>
        <v>0</v>
      </c>
      <c r="BR259" s="8">
        <f t="shared" si="834"/>
        <v>0</v>
      </c>
      <c r="BS259" s="8">
        <f t="shared" si="835"/>
        <v>0</v>
      </c>
      <c r="BU259" s="44">
        <f t="shared" si="836"/>
        <v>0</v>
      </c>
      <c r="BV259" s="201">
        <f t="shared" si="837"/>
        <v>0</v>
      </c>
      <c r="BW259" s="8">
        <f t="shared" si="838"/>
        <v>0</v>
      </c>
      <c r="BX259" s="8">
        <f t="shared" si="839"/>
        <v>0</v>
      </c>
      <c r="BZ259" s="44">
        <f t="shared" si="840"/>
        <v>0</v>
      </c>
      <c r="CA259" s="201">
        <f t="shared" si="841"/>
        <v>0</v>
      </c>
      <c r="CB259" s="8">
        <f t="shared" si="842"/>
        <v>0</v>
      </c>
      <c r="CC259" s="8">
        <f t="shared" si="843"/>
        <v>0</v>
      </c>
      <c r="CE259" s="44">
        <f t="shared" si="844"/>
        <v>0</v>
      </c>
      <c r="CF259" s="201">
        <f t="shared" si="845"/>
        <v>0</v>
      </c>
      <c r="CG259" s="8">
        <f t="shared" si="846"/>
        <v>0</v>
      </c>
      <c r="CH259" s="8">
        <f t="shared" si="847"/>
        <v>0</v>
      </c>
      <c r="CJ259" s="44">
        <f t="shared" si="848"/>
        <v>0</v>
      </c>
      <c r="CK259" s="201">
        <f t="shared" si="849"/>
        <v>0</v>
      </c>
      <c r="CL259" s="8">
        <f t="shared" si="850"/>
        <v>0</v>
      </c>
      <c r="CM259" s="8">
        <f t="shared" si="851"/>
        <v>0</v>
      </c>
      <c r="CO259" s="44">
        <f t="shared" si="852"/>
        <v>0</v>
      </c>
      <c r="CP259" s="201">
        <f t="shared" si="853"/>
        <v>0</v>
      </c>
      <c r="CQ259" s="8">
        <f t="shared" si="854"/>
        <v>0</v>
      </c>
      <c r="CR259" s="8">
        <f t="shared" si="855"/>
        <v>0</v>
      </c>
      <c r="CT259" s="44">
        <f t="shared" si="856"/>
        <v>0</v>
      </c>
      <c r="CU259" s="201">
        <f t="shared" si="857"/>
        <v>0</v>
      </c>
      <c r="CV259" s="8">
        <f t="shared" si="858"/>
        <v>0</v>
      </c>
      <c r="CW259" s="8">
        <f t="shared" si="859"/>
        <v>0</v>
      </c>
      <c r="CY259" s="44">
        <f t="shared" si="860"/>
        <v>0</v>
      </c>
      <c r="CZ259" s="201">
        <f t="shared" si="861"/>
        <v>0</v>
      </c>
      <c r="DA259" s="8">
        <f t="shared" si="862"/>
        <v>0</v>
      </c>
      <c r="DB259" s="8">
        <f t="shared" si="863"/>
        <v>0</v>
      </c>
      <c r="DD259" s="44">
        <f t="shared" si="864"/>
        <v>0</v>
      </c>
      <c r="DE259" s="201">
        <f t="shared" si="865"/>
        <v>0</v>
      </c>
      <c r="DF259" s="8">
        <f t="shared" si="866"/>
        <v>0</v>
      </c>
      <c r="DG259" s="8">
        <f t="shared" si="867"/>
        <v>0</v>
      </c>
      <c r="DI259" s="44">
        <f t="shared" si="868"/>
        <v>0</v>
      </c>
      <c r="DJ259" s="201">
        <f t="shared" si="869"/>
        <v>0</v>
      </c>
      <c r="DK259" s="8">
        <f t="shared" si="870"/>
        <v>0</v>
      </c>
      <c r="DL259" s="8">
        <f t="shared" si="871"/>
        <v>0</v>
      </c>
      <c r="DN259" s="44">
        <f t="shared" si="872"/>
        <v>0</v>
      </c>
      <c r="DO259" s="201">
        <f t="shared" si="873"/>
        <v>0</v>
      </c>
      <c r="DP259" s="8">
        <f t="shared" si="874"/>
        <v>0</v>
      </c>
      <c r="DQ259" s="8">
        <f t="shared" si="875"/>
        <v>0</v>
      </c>
      <c r="DS259" s="51">
        <f t="shared" si="876"/>
        <v>0</v>
      </c>
      <c r="DT259" s="50">
        <f t="shared" si="877"/>
        <v>0</v>
      </c>
      <c r="DU259" s="51">
        <v>0</v>
      </c>
      <c r="DV259" s="50">
        <f t="shared" si="878"/>
        <v>0</v>
      </c>
      <c r="DW259" s="51">
        <f t="shared" si="881"/>
        <v>0</v>
      </c>
      <c r="DX259" s="53">
        <f t="shared" si="879"/>
        <v>0</v>
      </c>
      <c r="DY259" s="307">
        <f t="shared" si="880"/>
        <v>0</v>
      </c>
    </row>
    <row r="260" spans="1:129" ht="18" customHeight="1" x14ac:dyDescent="0.3">
      <c r="B260" s="54"/>
      <c r="C260" s="54"/>
      <c r="D260" s="239"/>
      <c r="E260" s="263"/>
      <c r="F260" s="274"/>
      <c r="G260" s="263"/>
      <c r="H260" s="56"/>
      <c r="I260" s="56"/>
      <c r="J260" s="265"/>
      <c r="K260" s="264"/>
      <c r="L260" s="57"/>
      <c r="M260" s="49"/>
      <c r="N260" s="214"/>
      <c r="O260" s="8">
        <f t="shared" si="790"/>
        <v>0</v>
      </c>
      <c r="P260" s="8">
        <f t="shared" si="791"/>
        <v>0</v>
      </c>
      <c r="R260" s="44">
        <f t="shared" si="792"/>
        <v>0</v>
      </c>
      <c r="S260" s="201">
        <f t="shared" si="793"/>
        <v>0</v>
      </c>
      <c r="T260" s="8">
        <f t="shared" si="794"/>
        <v>0</v>
      </c>
      <c r="U260" s="8">
        <f t="shared" si="795"/>
        <v>0</v>
      </c>
      <c r="W260" s="44">
        <f t="shared" si="796"/>
        <v>0</v>
      </c>
      <c r="X260" s="201">
        <f t="shared" si="797"/>
        <v>0</v>
      </c>
      <c r="Y260" s="8">
        <f t="shared" si="798"/>
        <v>0</v>
      </c>
      <c r="Z260" s="8">
        <f t="shared" si="799"/>
        <v>0</v>
      </c>
      <c r="AB260" s="44">
        <f t="shared" si="800"/>
        <v>0</v>
      </c>
      <c r="AC260" s="201">
        <f t="shared" si="801"/>
        <v>0</v>
      </c>
      <c r="AD260" s="8">
        <f t="shared" si="802"/>
        <v>0</v>
      </c>
      <c r="AE260" s="8">
        <f t="shared" si="803"/>
        <v>0</v>
      </c>
      <c r="AG260" s="44">
        <f t="shared" si="804"/>
        <v>0</v>
      </c>
      <c r="AH260" s="201">
        <f t="shared" si="805"/>
        <v>0</v>
      </c>
      <c r="AI260" s="8">
        <f t="shared" si="806"/>
        <v>0</v>
      </c>
      <c r="AJ260" s="8">
        <f t="shared" si="807"/>
        <v>0</v>
      </c>
      <c r="AL260" s="44">
        <f t="shared" si="808"/>
        <v>0</v>
      </c>
      <c r="AM260" s="201">
        <f t="shared" si="809"/>
        <v>0</v>
      </c>
      <c r="AN260" s="8">
        <f t="shared" si="810"/>
        <v>0</v>
      </c>
      <c r="AO260" s="8">
        <f t="shared" si="811"/>
        <v>0</v>
      </c>
      <c r="AQ260" s="44">
        <f t="shared" si="812"/>
        <v>0</v>
      </c>
      <c r="AR260" s="201">
        <f t="shared" si="813"/>
        <v>0</v>
      </c>
      <c r="AS260" s="8">
        <f t="shared" si="814"/>
        <v>0</v>
      </c>
      <c r="AT260" s="8">
        <f t="shared" si="815"/>
        <v>0</v>
      </c>
      <c r="AV260" s="44">
        <f t="shared" si="816"/>
        <v>0</v>
      </c>
      <c r="AW260" s="201">
        <f t="shared" si="817"/>
        <v>0</v>
      </c>
      <c r="AX260" s="8">
        <f t="shared" si="818"/>
        <v>0</v>
      </c>
      <c r="AY260" s="8">
        <f t="shared" si="819"/>
        <v>0</v>
      </c>
      <c r="BA260" s="44">
        <f t="shared" si="820"/>
        <v>0</v>
      </c>
      <c r="BB260" s="201">
        <f t="shared" si="821"/>
        <v>0</v>
      </c>
      <c r="BC260" s="8">
        <f t="shared" si="822"/>
        <v>0</v>
      </c>
      <c r="BD260" s="8">
        <f t="shared" si="823"/>
        <v>0</v>
      </c>
      <c r="BF260" s="44">
        <f t="shared" si="824"/>
        <v>0</v>
      </c>
      <c r="BG260" s="201">
        <f t="shared" si="825"/>
        <v>0</v>
      </c>
      <c r="BH260" s="8">
        <f t="shared" si="826"/>
        <v>0</v>
      </c>
      <c r="BI260" s="8">
        <f t="shared" si="827"/>
        <v>0</v>
      </c>
      <c r="BK260" s="44">
        <f t="shared" si="828"/>
        <v>0</v>
      </c>
      <c r="BL260" s="201">
        <f t="shared" si="829"/>
        <v>0</v>
      </c>
      <c r="BM260" s="8">
        <f t="shared" si="830"/>
        <v>0</v>
      </c>
      <c r="BN260" s="8">
        <f t="shared" si="831"/>
        <v>0</v>
      </c>
      <c r="BP260" s="44">
        <f t="shared" si="832"/>
        <v>0</v>
      </c>
      <c r="BQ260" s="201">
        <f t="shared" si="833"/>
        <v>0</v>
      </c>
      <c r="BR260" s="8">
        <f t="shared" si="834"/>
        <v>0</v>
      </c>
      <c r="BS260" s="8">
        <f t="shared" si="835"/>
        <v>0</v>
      </c>
      <c r="BU260" s="44">
        <f t="shared" si="836"/>
        <v>0</v>
      </c>
      <c r="BV260" s="201">
        <f t="shared" si="837"/>
        <v>0</v>
      </c>
      <c r="BW260" s="8">
        <f t="shared" si="838"/>
        <v>0</v>
      </c>
      <c r="BX260" s="8">
        <f t="shared" si="839"/>
        <v>0</v>
      </c>
      <c r="BZ260" s="44">
        <f t="shared" si="840"/>
        <v>0</v>
      </c>
      <c r="CA260" s="201">
        <f t="shared" si="841"/>
        <v>0</v>
      </c>
      <c r="CB260" s="8">
        <f t="shared" si="842"/>
        <v>0</v>
      </c>
      <c r="CC260" s="8">
        <f t="shared" si="843"/>
        <v>0</v>
      </c>
      <c r="CE260" s="44">
        <f t="shared" si="844"/>
        <v>0</v>
      </c>
      <c r="CF260" s="201">
        <f t="shared" si="845"/>
        <v>0</v>
      </c>
      <c r="CG260" s="8">
        <f t="shared" si="846"/>
        <v>0</v>
      </c>
      <c r="CH260" s="8">
        <f t="shared" si="847"/>
        <v>0</v>
      </c>
      <c r="CJ260" s="44">
        <f t="shared" si="848"/>
        <v>0</v>
      </c>
      <c r="CK260" s="201">
        <f t="shared" si="849"/>
        <v>0</v>
      </c>
      <c r="CL260" s="8">
        <f t="shared" si="850"/>
        <v>0</v>
      </c>
      <c r="CM260" s="8">
        <f t="shared" si="851"/>
        <v>0</v>
      </c>
      <c r="CO260" s="44">
        <f t="shared" si="852"/>
        <v>0</v>
      </c>
      <c r="CP260" s="201">
        <f t="shared" si="853"/>
        <v>0</v>
      </c>
      <c r="CQ260" s="8">
        <f t="shared" si="854"/>
        <v>0</v>
      </c>
      <c r="CR260" s="8">
        <f t="shared" si="855"/>
        <v>0</v>
      </c>
      <c r="CT260" s="44">
        <f t="shared" si="856"/>
        <v>0</v>
      </c>
      <c r="CU260" s="201">
        <f t="shared" si="857"/>
        <v>0</v>
      </c>
      <c r="CV260" s="8">
        <f t="shared" si="858"/>
        <v>0</v>
      </c>
      <c r="CW260" s="8">
        <f t="shared" si="859"/>
        <v>0</v>
      </c>
      <c r="CY260" s="44">
        <f t="shared" si="860"/>
        <v>0</v>
      </c>
      <c r="CZ260" s="201">
        <f t="shared" si="861"/>
        <v>0</v>
      </c>
      <c r="DA260" s="8">
        <f t="shared" si="862"/>
        <v>0</v>
      </c>
      <c r="DB260" s="8">
        <f t="shared" si="863"/>
        <v>0</v>
      </c>
      <c r="DD260" s="44">
        <f t="shared" si="864"/>
        <v>0</v>
      </c>
      <c r="DE260" s="201">
        <f t="shared" si="865"/>
        <v>0</v>
      </c>
      <c r="DF260" s="8">
        <f t="shared" si="866"/>
        <v>0</v>
      </c>
      <c r="DG260" s="8">
        <f t="shared" si="867"/>
        <v>0</v>
      </c>
      <c r="DI260" s="44">
        <f t="shared" si="868"/>
        <v>0</v>
      </c>
      <c r="DJ260" s="201">
        <f t="shared" si="869"/>
        <v>0</v>
      </c>
      <c r="DK260" s="8">
        <f t="shared" si="870"/>
        <v>0</v>
      </c>
      <c r="DL260" s="8">
        <f t="shared" si="871"/>
        <v>0</v>
      </c>
      <c r="DN260" s="44">
        <f t="shared" si="872"/>
        <v>0</v>
      </c>
      <c r="DO260" s="201">
        <f t="shared" si="873"/>
        <v>0</v>
      </c>
      <c r="DP260" s="8">
        <f t="shared" si="874"/>
        <v>0</v>
      </c>
      <c r="DQ260" s="8">
        <f t="shared" si="875"/>
        <v>0</v>
      </c>
      <c r="DS260" s="51">
        <f t="shared" si="876"/>
        <v>0</v>
      </c>
      <c r="DT260" s="50">
        <f t="shared" si="877"/>
        <v>0</v>
      </c>
      <c r="DU260" s="51">
        <v>0</v>
      </c>
      <c r="DV260" s="50">
        <f t="shared" si="878"/>
        <v>0</v>
      </c>
      <c r="DW260" s="51">
        <f t="shared" si="881"/>
        <v>0</v>
      </c>
      <c r="DX260" s="53">
        <f t="shared" si="879"/>
        <v>0</v>
      </c>
      <c r="DY260" s="307">
        <f t="shared" si="880"/>
        <v>0</v>
      </c>
    </row>
    <row r="261" spans="1:129" ht="18" customHeight="1" x14ac:dyDescent="0.3">
      <c r="B261" s="54"/>
      <c r="C261" s="54"/>
      <c r="D261" s="239"/>
      <c r="E261" s="263"/>
      <c r="F261" s="274"/>
      <c r="G261" s="263"/>
      <c r="H261" s="56"/>
      <c r="I261" s="56"/>
      <c r="J261" s="265"/>
      <c r="K261" s="264"/>
      <c r="L261" s="57"/>
      <c r="M261" s="49"/>
      <c r="N261" s="214"/>
      <c r="O261" s="8">
        <f t="shared" si="790"/>
        <v>0</v>
      </c>
      <c r="P261" s="8">
        <f t="shared" si="791"/>
        <v>0</v>
      </c>
      <c r="R261" s="44">
        <f t="shared" si="792"/>
        <v>0</v>
      </c>
      <c r="S261" s="201">
        <f t="shared" si="793"/>
        <v>0</v>
      </c>
      <c r="T261" s="8">
        <f t="shared" si="794"/>
        <v>0</v>
      </c>
      <c r="U261" s="8">
        <f t="shared" si="795"/>
        <v>0</v>
      </c>
      <c r="W261" s="44">
        <f t="shared" si="796"/>
        <v>0</v>
      </c>
      <c r="X261" s="201">
        <f t="shared" si="797"/>
        <v>0</v>
      </c>
      <c r="Y261" s="8">
        <f t="shared" si="798"/>
        <v>0</v>
      </c>
      <c r="Z261" s="8">
        <f t="shared" si="799"/>
        <v>0</v>
      </c>
      <c r="AB261" s="44">
        <f t="shared" si="800"/>
        <v>0</v>
      </c>
      <c r="AC261" s="201">
        <f t="shared" si="801"/>
        <v>0</v>
      </c>
      <c r="AD261" s="8">
        <f t="shared" si="802"/>
        <v>0</v>
      </c>
      <c r="AE261" s="8">
        <f t="shared" si="803"/>
        <v>0</v>
      </c>
      <c r="AG261" s="44">
        <f t="shared" si="804"/>
        <v>0</v>
      </c>
      <c r="AH261" s="201">
        <f t="shared" si="805"/>
        <v>0</v>
      </c>
      <c r="AI261" s="8">
        <f t="shared" si="806"/>
        <v>0</v>
      </c>
      <c r="AJ261" s="8">
        <f t="shared" si="807"/>
        <v>0</v>
      </c>
      <c r="AL261" s="44">
        <f t="shared" si="808"/>
        <v>0</v>
      </c>
      <c r="AM261" s="201">
        <f t="shared" si="809"/>
        <v>0</v>
      </c>
      <c r="AN261" s="8">
        <f t="shared" si="810"/>
        <v>0</v>
      </c>
      <c r="AO261" s="8">
        <f t="shared" si="811"/>
        <v>0</v>
      </c>
      <c r="AQ261" s="44">
        <f t="shared" si="812"/>
        <v>0</v>
      </c>
      <c r="AR261" s="201">
        <f t="shared" si="813"/>
        <v>0</v>
      </c>
      <c r="AS261" s="8">
        <f t="shared" si="814"/>
        <v>0</v>
      </c>
      <c r="AT261" s="8">
        <f t="shared" si="815"/>
        <v>0</v>
      </c>
      <c r="AV261" s="44">
        <f t="shared" si="816"/>
        <v>0</v>
      </c>
      <c r="AW261" s="201">
        <f t="shared" si="817"/>
        <v>0</v>
      </c>
      <c r="AX261" s="8">
        <f t="shared" si="818"/>
        <v>0</v>
      </c>
      <c r="AY261" s="8">
        <f t="shared" si="819"/>
        <v>0</v>
      </c>
      <c r="BA261" s="44">
        <f t="shared" si="820"/>
        <v>0</v>
      </c>
      <c r="BB261" s="201">
        <f t="shared" si="821"/>
        <v>0</v>
      </c>
      <c r="BC261" s="8">
        <f t="shared" si="822"/>
        <v>0</v>
      </c>
      <c r="BD261" s="8">
        <f t="shared" si="823"/>
        <v>0</v>
      </c>
      <c r="BF261" s="44">
        <f t="shared" si="824"/>
        <v>0</v>
      </c>
      <c r="BG261" s="201">
        <f t="shared" si="825"/>
        <v>0</v>
      </c>
      <c r="BH261" s="8">
        <f t="shared" si="826"/>
        <v>0</v>
      </c>
      <c r="BI261" s="8">
        <f t="shared" si="827"/>
        <v>0</v>
      </c>
      <c r="BK261" s="44">
        <f t="shared" si="828"/>
        <v>0</v>
      </c>
      <c r="BL261" s="201">
        <f t="shared" si="829"/>
        <v>0</v>
      </c>
      <c r="BM261" s="8">
        <f t="shared" si="830"/>
        <v>0</v>
      </c>
      <c r="BN261" s="8">
        <f t="shared" si="831"/>
        <v>0</v>
      </c>
      <c r="BP261" s="44">
        <f t="shared" si="832"/>
        <v>0</v>
      </c>
      <c r="BQ261" s="201">
        <f t="shared" si="833"/>
        <v>0</v>
      </c>
      <c r="BR261" s="8">
        <f t="shared" si="834"/>
        <v>0</v>
      </c>
      <c r="BS261" s="8">
        <f t="shared" si="835"/>
        <v>0</v>
      </c>
      <c r="BU261" s="44">
        <f t="shared" si="836"/>
        <v>0</v>
      </c>
      <c r="BV261" s="201">
        <f t="shared" si="837"/>
        <v>0</v>
      </c>
      <c r="BW261" s="8">
        <f t="shared" si="838"/>
        <v>0</v>
      </c>
      <c r="BX261" s="8">
        <f t="shared" si="839"/>
        <v>0</v>
      </c>
      <c r="BZ261" s="44">
        <f t="shared" si="840"/>
        <v>0</v>
      </c>
      <c r="CA261" s="201">
        <f t="shared" si="841"/>
        <v>0</v>
      </c>
      <c r="CB261" s="8">
        <f t="shared" si="842"/>
        <v>0</v>
      </c>
      <c r="CC261" s="8">
        <f t="shared" si="843"/>
        <v>0</v>
      </c>
      <c r="CE261" s="44">
        <f t="shared" si="844"/>
        <v>0</v>
      </c>
      <c r="CF261" s="201">
        <f t="shared" si="845"/>
        <v>0</v>
      </c>
      <c r="CG261" s="8">
        <f t="shared" si="846"/>
        <v>0</v>
      </c>
      <c r="CH261" s="8">
        <f t="shared" si="847"/>
        <v>0</v>
      </c>
      <c r="CJ261" s="44">
        <f t="shared" si="848"/>
        <v>0</v>
      </c>
      <c r="CK261" s="201">
        <f t="shared" si="849"/>
        <v>0</v>
      </c>
      <c r="CL261" s="8">
        <f t="shared" si="850"/>
        <v>0</v>
      </c>
      <c r="CM261" s="8">
        <f t="shared" si="851"/>
        <v>0</v>
      </c>
      <c r="CO261" s="44">
        <f t="shared" si="852"/>
        <v>0</v>
      </c>
      <c r="CP261" s="201">
        <f t="shared" si="853"/>
        <v>0</v>
      </c>
      <c r="CQ261" s="8">
        <f t="shared" si="854"/>
        <v>0</v>
      </c>
      <c r="CR261" s="8">
        <f t="shared" si="855"/>
        <v>0</v>
      </c>
      <c r="CT261" s="44">
        <f t="shared" si="856"/>
        <v>0</v>
      </c>
      <c r="CU261" s="201">
        <f t="shared" si="857"/>
        <v>0</v>
      </c>
      <c r="CV261" s="8">
        <f t="shared" si="858"/>
        <v>0</v>
      </c>
      <c r="CW261" s="8">
        <f t="shared" si="859"/>
        <v>0</v>
      </c>
      <c r="CY261" s="44">
        <f t="shared" si="860"/>
        <v>0</v>
      </c>
      <c r="CZ261" s="201">
        <f t="shared" si="861"/>
        <v>0</v>
      </c>
      <c r="DA261" s="8">
        <f t="shared" si="862"/>
        <v>0</v>
      </c>
      <c r="DB261" s="8">
        <f t="shared" si="863"/>
        <v>0</v>
      </c>
      <c r="DD261" s="44">
        <f t="shared" si="864"/>
        <v>0</v>
      </c>
      <c r="DE261" s="201">
        <f t="shared" si="865"/>
        <v>0</v>
      </c>
      <c r="DF261" s="8">
        <f t="shared" si="866"/>
        <v>0</v>
      </c>
      <c r="DG261" s="8">
        <f t="shared" si="867"/>
        <v>0</v>
      </c>
      <c r="DI261" s="44">
        <f t="shared" si="868"/>
        <v>0</v>
      </c>
      <c r="DJ261" s="201">
        <f t="shared" si="869"/>
        <v>0</v>
      </c>
      <c r="DK261" s="8">
        <f t="shared" si="870"/>
        <v>0</v>
      </c>
      <c r="DL261" s="8">
        <f t="shared" si="871"/>
        <v>0</v>
      </c>
      <c r="DN261" s="44">
        <f t="shared" si="872"/>
        <v>0</v>
      </c>
      <c r="DO261" s="201">
        <f t="shared" si="873"/>
        <v>0</v>
      </c>
      <c r="DP261" s="8">
        <f t="shared" si="874"/>
        <v>0</v>
      </c>
      <c r="DQ261" s="8">
        <f t="shared" si="875"/>
        <v>0</v>
      </c>
      <c r="DS261" s="51">
        <f t="shared" si="876"/>
        <v>0</v>
      </c>
      <c r="DT261" s="50">
        <f t="shared" si="877"/>
        <v>0</v>
      </c>
      <c r="DU261" s="51">
        <v>0</v>
      </c>
      <c r="DV261" s="50">
        <f t="shared" si="878"/>
        <v>0</v>
      </c>
      <c r="DW261" s="51">
        <f t="shared" si="881"/>
        <v>0</v>
      </c>
      <c r="DX261" s="53">
        <f t="shared" si="879"/>
        <v>0</v>
      </c>
      <c r="DY261" s="307">
        <f t="shared" si="880"/>
        <v>0</v>
      </c>
    </row>
    <row r="262" spans="1:129" s="60" customFormat="1" ht="18" customHeight="1" thickBot="1" x14ac:dyDescent="0.35">
      <c r="A262" s="1"/>
      <c r="B262" s="317"/>
      <c r="C262" s="196"/>
      <c r="D262" s="241"/>
      <c r="E262" s="263"/>
      <c r="F262" s="274"/>
      <c r="J262" s="302"/>
      <c r="L262" s="61"/>
      <c r="M262" s="49"/>
      <c r="N262" s="214"/>
      <c r="O262" s="8">
        <f t="shared" si="790"/>
        <v>0</v>
      </c>
      <c r="P262" s="8">
        <f t="shared" si="791"/>
        <v>0</v>
      </c>
      <c r="Q262" s="3"/>
      <c r="R262" s="44">
        <f t="shared" si="792"/>
        <v>0</v>
      </c>
      <c r="S262" s="201">
        <f t="shared" si="793"/>
        <v>0</v>
      </c>
      <c r="T262" s="8">
        <f t="shared" si="794"/>
        <v>0</v>
      </c>
      <c r="U262" s="8">
        <f t="shared" si="795"/>
        <v>0</v>
      </c>
      <c r="V262" s="3"/>
      <c r="W262" s="44">
        <f t="shared" si="796"/>
        <v>0</v>
      </c>
      <c r="X262" s="201">
        <f t="shared" si="797"/>
        <v>0</v>
      </c>
      <c r="Y262" s="8">
        <f t="shared" si="798"/>
        <v>0</v>
      </c>
      <c r="Z262" s="8">
        <f t="shared" si="799"/>
        <v>0</v>
      </c>
      <c r="AA262" s="1"/>
      <c r="AB262" s="44">
        <f t="shared" si="800"/>
        <v>0</v>
      </c>
      <c r="AC262" s="201">
        <f t="shared" si="801"/>
        <v>0</v>
      </c>
      <c r="AD262" s="8">
        <f t="shared" si="802"/>
        <v>0</v>
      </c>
      <c r="AE262" s="8">
        <f t="shared" si="803"/>
        <v>0</v>
      </c>
      <c r="AG262" s="44">
        <f t="shared" si="804"/>
        <v>0</v>
      </c>
      <c r="AH262" s="201">
        <f t="shared" si="805"/>
        <v>0</v>
      </c>
      <c r="AI262" s="8">
        <f t="shared" si="806"/>
        <v>0</v>
      </c>
      <c r="AJ262" s="8">
        <f t="shared" si="807"/>
        <v>0</v>
      </c>
      <c r="AL262" s="44">
        <f t="shared" si="808"/>
        <v>0</v>
      </c>
      <c r="AM262" s="201">
        <f t="shared" si="809"/>
        <v>0</v>
      </c>
      <c r="AN262" s="8">
        <f t="shared" si="810"/>
        <v>0</v>
      </c>
      <c r="AO262" s="8">
        <f t="shared" si="811"/>
        <v>0</v>
      </c>
      <c r="AQ262" s="44">
        <f t="shared" si="812"/>
        <v>0</v>
      </c>
      <c r="AR262" s="201">
        <f t="shared" si="813"/>
        <v>0</v>
      </c>
      <c r="AS262" s="8">
        <f t="shared" si="814"/>
        <v>0</v>
      </c>
      <c r="AT262" s="8">
        <f t="shared" si="815"/>
        <v>0</v>
      </c>
      <c r="AV262" s="44">
        <f t="shared" si="816"/>
        <v>0</v>
      </c>
      <c r="AW262" s="201">
        <f t="shared" si="817"/>
        <v>0</v>
      </c>
      <c r="AX262" s="8">
        <f t="shared" si="818"/>
        <v>0</v>
      </c>
      <c r="AY262" s="8">
        <f t="shared" si="819"/>
        <v>0</v>
      </c>
      <c r="BA262" s="44">
        <f t="shared" si="820"/>
        <v>0</v>
      </c>
      <c r="BB262" s="201">
        <f t="shared" si="821"/>
        <v>0</v>
      </c>
      <c r="BC262" s="8">
        <f t="shared" si="822"/>
        <v>0</v>
      </c>
      <c r="BD262" s="8">
        <f t="shared" si="823"/>
        <v>0</v>
      </c>
      <c r="BF262" s="44">
        <f t="shared" si="824"/>
        <v>0</v>
      </c>
      <c r="BG262" s="201">
        <f t="shared" si="825"/>
        <v>0</v>
      </c>
      <c r="BH262" s="8">
        <f t="shared" si="826"/>
        <v>0</v>
      </c>
      <c r="BI262" s="8">
        <f t="shared" si="827"/>
        <v>0</v>
      </c>
      <c r="BK262" s="44">
        <f t="shared" si="828"/>
        <v>0</v>
      </c>
      <c r="BL262" s="201">
        <f t="shared" si="829"/>
        <v>0</v>
      </c>
      <c r="BM262" s="8">
        <f t="shared" si="830"/>
        <v>0</v>
      </c>
      <c r="BN262" s="8">
        <f t="shared" si="831"/>
        <v>0</v>
      </c>
      <c r="BP262" s="44">
        <f t="shared" si="832"/>
        <v>0</v>
      </c>
      <c r="BQ262" s="201">
        <f t="shared" si="833"/>
        <v>0</v>
      </c>
      <c r="BR262" s="8">
        <f t="shared" si="834"/>
        <v>0</v>
      </c>
      <c r="BS262" s="8">
        <f t="shared" si="835"/>
        <v>0</v>
      </c>
      <c r="BU262" s="44">
        <f t="shared" si="836"/>
        <v>0</v>
      </c>
      <c r="BV262" s="201">
        <f t="shared" si="837"/>
        <v>0</v>
      </c>
      <c r="BW262" s="8">
        <f t="shared" si="838"/>
        <v>0</v>
      </c>
      <c r="BX262" s="8">
        <f t="shared" si="839"/>
        <v>0</v>
      </c>
      <c r="BZ262" s="44">
        <f t="shared" si="840"/>
        <v>0</v>
      </c>
      <c r="CA262" s="201">
        <f t="shared" si="841"/>
        <v>0</v>
      </c>
      <c r="CB262" s="8">
        <f t="shared" si="842"/>
        <v>0</v>
      </c>
      <c r="CC262" s="8">
        <f t="shared" si="843"/>
        <v>0</v>
      </c>
      <c r="CE262" s="44">
        <f t="shared" si="844"/>
        <v>0</v>
      </c>
      <c r="CF262" s="201">
        <f t="shared" si="845"/>
        <v>0</v>
      </c>
      <c r="CG262" s="8">
        <f t="shared" si="846"/>
        <v>0</v>
      </c>
      <c r="CH262" s="8">
        <f t="shared" si="847"/>
        <v>0</v>
      </c>
      <c r="CJ262" s="44">
        <f t="shared" si="848"/>
        <v>0</v>
      </c>
      <c r="CK262" s="201">
        <f t="shared" si="849"/>
        <v>0</v>
      </c>
      <c r="CL262" s="8">
        <f t="shared" si="850"/>
        <v>0</v>
      </c>
      <c r="CM262" s="8">
        <f t="shared" si="851"/>
        <v>0</v>
      </c>
      <c r="CO262" s="44">
        <f t="shared" si="852"/>
        <v>0</v>
      </c>
      <c r="CP262" s="201">
        <f t="shared" si="853"/>
        <v>0</v>
      </c>
      <c r="CQ262" s="8">
        <f t="shared" si="854"/>
        <v>0</v>
      </c>
      <c r="CR262" s="8">
        <f t="shared" si="855"/>
        <v>0</v>
      </c>
      <c r="CT262" s="44">
        <f t="shared" si="856"/>
        <v>0</v>
      </c>
      <c r="CU262" s="201">
        <f t="shared" si="857"/>
        <v>0</v>
      </c>
      <c r="CV262" s="8">
        <f t="shared" si="858"/>
        <v>0</v>
      </c>
      <c r="CW262" s="8">
        <f t="shared" si="859"/>
        <v>0</v>
      </c>
      <c r="CY262" s="44">
        <f t="shared" si="860"/>
        <v>0</v>
      </c>
      <c r="CZ262" s="201">
        <f t="shared" si="861"/>
        <v>0</v>
      </c>
      <c r="DA262" s="8">
        <f t="shared" si="862"/>
        <v>0</v>
      </c>
      <c r="DB262" s="8">
        <f t="shared" si="863"/>
        <v>0</v>
      </c>
      <c r="DD262" s="44">
        <f t="shared" si="864"/>
        <v>0</v>
      </c>
      <c r="DE262" s="201">
        <f t="shared" si="865"/>
        <v>0</v>
      </c>
      <c r="DF262" s="8">
        <f t="shared" si="866"/>
        <v>0</v>
      </c>
      <c r="DG262" s="8">
        <f t="shared" si="867"/>
        <v>0</v>
      </c>
      <c r="DI262" s="44">
        <f t="shared" si="868"/>
        <v>0</v>
      </c>
      <c r="DJ262" s="201">
        <f t="shared" si="869"/>
        <v>0</v>
      </c>
      <c r="DK262" s="8">
        <f t="shared" si="870"/>
        <v>0</v>
      </c>
      <c r="DL262" s="8">
        <f t="shared" si="871"/>
        <v>0</v>
      </c>
      <c r="DN262" s="44">
        <f t="shared" si="872"/>
        <v>0</v>
      </c>
      <c r="DO262" s="201">
        <f t="shared" si="873"/>
        <v>0</v>
      </c>
      <c r="DP262" s="8">
        <f t="shared" si="874"/>
        <v>0</v>
      </c>
      <c r="DQ262" s="8">
        <f t="shared" si="875"/>
        <v>0</v>
      </c>
      <c r="DS262" s="51">
        <f t="shared" si="876"/>
        <v>0</v>
      </c>
      <c r="DT262" s="65">
        <f t="shared" si="877"/>
        <v>0</v>
      </c>
      <c r="DU262" s="90">
        <v>0</v>
      </c>
      <c r="DV262" s="65">
        <f t="shared" si="878"/>
        <v>0</v>
      </c>
      <c r="DW262" s="66">
        <f>+DS262+DU262</f>
        <v>0</v>
      </c>
      <c r="DX262" s="53">
        <f t="shared" si="879"/>
        <v>0</v>
      </c>
      <c r="DY262" s="307">
        <f t="shared" si="880"/>
        <v>0</v>
      </c>
    </row>
    <row r="263" spans="1:129" s="72" customFormat="1" ht="32.4" customHeight="1" thickBot="1" x14ac:dyDescent="0.35">
      <c r="B263" s="275" t="s">
        <v>106</v>
      </c>
      <c r="C263" s="276" t="str">
        <f>B250</f>
        <v>Others</v>
      </c>
      <c r="D263" s="242"/>
      <c r="E263" s="73"/>
      <c r="F263" s="73"/>
      <c r="G263" s="73"/>
      <c r="H263" s="73"/>
      <c r="I263" s="73"/>
      <c r="J263" s="74"/>
      <c r="K263" s="73"/>
      <c r="L263" s="75"/>
      <c r="M263" s="277">
        <f>O18</f>
        <v>2015</v>
      </c>
      <c r="N263" s="278"/>
      <c r="O263" s="76">
        <f>SUM(O251:O262)</f>
        <v>0</v>
      </c>
      <c r="P263" s="77">
        <f>SUM(P251:P262)</f>
        <v>0</v>
      </c>
      <c r="Q263" s="78"/>
      <c r="R263" s="277">
        <f>T18</f>
        <v>2016</v>
      </c>
      <c r="S263" s="279"/>
      <c r="T263" s="76">
        <f>SUM(T251:T262)</f>
        <v>0</v>
      </c>
      <c r="U263" s="77">
        <f>SUM(U251:U262)</f>
        <v>0</v>
      </c>
      <c r="V263" s="78"/>
      <c r="W263" s="277">
        <f>Y18</f>
        <v>2017</v>
      </c>
      <c r="X263" s="277"/>
      <c r="Y263" s="76">
        <f>SUM(Y251:Y262)</f>
        <v>0</v>
      </c>
      <c r="Z263" s="77">
        <f>SUM(Z251:Z262)</f>
        <v>0</v>
      </c>
      <c r="AA263" s="79"/>
      <c r="AB263" s="277">
        <f>AD18</f>
        <v>2018</v>
      </c>
      <c r="AC263" s="277"/>
      <c r="AD263" s="76">
        <f>SUM(AD251:AD262)</f>
        <v>0</v>
      </c>
      <c r="AE263" s="77">
        <f>SUM(AE251:AE262)</f>
        <v>0</v>
      </c>
      <c r="AG263" s="277">
        <f>AI18</f>
        <v>2019</v>
      </c>
      <c r="AH263" s="277"/>
      <c r="AI263" s="76">
        <f>SUM(AI251:AI262)</f>
        <v>0</v>
      </c>
      <c r="AJ263" s="77">
        <f>SUM(AJ251:AJ262)</f>
        <v>0</v>
      </c>
      <c r="AL263" s="277">
        <f>AN18</f>
        <v>2020</v>
      </c>
      <c r="AM263" s="277"/>
      <c r="AN263" s="76">
        <f>SUM(AN251:AN262)</f>
        <v>0</v>
      </c>
      <c r="AO263" s="77">
        <f>SUM(AO251:AO262)</f>
        <v>0</v>
      </c>
      <c r="AQ263" s="277">
        <f>AS18</f>
        <v>2021</v>
      </c>
      <c r="AR263" s="277"/>
      <c r="AS263" s="76">
        <f>SUM(AS251:AS262)</f>
        <v>0</v>
      </c>
      <c r="AT263" s="77">
        <f>SUM(AT251:AT262)</f>
        <v>0</v>
      </c>
      <c r="AV263" s="277">
        <f>AX18</f>
        <v>2022</v>
      </c>
      <c r="AW263" s="277"/>
      <c r="AX263" s="76">
        <f>SUM(AX251:AX262)</f>
        <v>0</v>
      </c>
      <c r="AY263" s="77">
        <f>SUM(AY251:AY262)</f>
        <v>0</v>
      </c>
      <c r="BA263" s="277">
        <f>BC18</f>
        <v>2023</v>
      </c>
      <c r="BB263" s="277"/>
      <c r="BC263" s="76">
        <f>SUM(BC251:BC262)</f>
        <v>0</v>
      </c>
      <c r="BD263" s="77">
        <f>SUM(BD251:BD262)</f>
        <v>0</v>
      </c>
      <c r="BF263" s="277">
        <f>BH18</f>
        <v>2024</v>
      </c>
      <c r="BG263" s="277"/>
      <c r="BH263" s="76">
        <f>SUM(BH251:BH262)</f>
        <v>0</v>
      </c>
      <c r="BI263" s="77">
        <f>SUM(BI251:BI262)</f>
        <v>0</v>
      </c>
      <c r="BK263" s="277">
        <f>BM18</f>
        <v>2025</v>
      </c>
      <c r="BL263" s="277"/>
      <c r="BM263" s="76">
        <f>SUM(BM251:BM262)</f>
        <v>0</v>
      </c>
      <c r="BN263" s="77">
        <f>SUM(BN251:BN262)</f>
        <v>0</v>
      </c>
      <c r="BP263" s="277">
        <f>BR18</f>
        <v>2026</v>
      </c>
      <c r="BQ263" s="277"/>
      <c r="BR263" s="76">
        <f>SUM(BR251:BR262)</f>
        <v>0</v>
      </c>
      <c r="BS263" s="77">
        <f>SUM(BS251:BS262)</f>
        <v>0</v>
      </c>
      <c r="BU263" s="277">
        <f>BW18</f>
        <v>2027</v>
      </c>
      <c r="BV263" s="277"/>
      <c r="BW263" s="76">
        <f>SUM(BW251:BW262)</f>
        <v>0</v>
      </c>
      <c r="BX263" s="77">
        <f>SUM(BX251:BX262)</f>
        <v>0</v>
      </c>
      <c r="BZ263" s="277">
        <f>CB18</f>
        <v>2028</v>
      </c>
      <c r="CA263" s="277"/>
      <c r="CB263" s="76">
        <f>SUM(CB251:CB262)</f>
        <v>0</v>
      </c>
      <c r="CC263" s="77">
        <f>SUM(CC251:CC262)</f>
        <v>0</v>
      </c>
      <c r="CE263" s="277">
        <f>CG18</f>
        <v>2029</v>
      </c>
      <c r="CF263" s="277"/>
      <c r="CG263" s="76">
        <f>SUM(CG251:CG262)</f>
        <v>0</v>
      </c>
      <c r="CH263" s="77">
        <f>SUM(CH251:CH262)</f>
        <v>0</v>
      </c>
      <c r="CJ263" s="277">
        <f>CL18</f>
        <v>2030</v>
      </c>
      <c r="CK263" s="277"/>
      <c r="CL263" s="76">
        <f>SUM(CL251:CL262)</f>
        <v>0</v>
      </c>
      <c r="CM263" s="77">
        <f>SUM(CM251:CM262)</f>
        <v>0</v>
      </c>
      <c r="CO263" s="277">
        <f>CQ18</f>
        <v>2031</v>
      </c>
      <c r="CP263" s="277"/>
      <c r="CQ263" s="76">
        <f>SUM(CQ251:CQ262)</f>
        <v>0</v>
      </c>
      <c r="CR263" s="77">
        <f>SUM(CR251:CR262)</f>
        <v>0</v>
      </c>
      <c r="CT263" s="277">
        <f>CV18</f>
        <v>2032</v>
      </c>
      <c r="CU263" s="277"/>
      <c r="CV263" s="76">
        <f>SUM(CV251:CV262)</f>
        <v>0</v>
      </c>
      <c r="CW263" s="77">
        <f>SUM(CW251:CW262)</f>
        <v>0</v>
      </c>
      <c r="CY263" s="277">
        <f>DA18</f>
        <v>2033</v>
      </c>
      <c r="CZ263" s="277"/>
      <c r="DA263" s="76">
        <f>SUM(DA251:DA262)</f>
        <v>0</v>
      </c>
      <c r="DB263" s="77">
        <f>SUM(DB251:DB262)</f>
        <v>0</v>
      </c>
      <c r="DD263" s="277">
        <f>DF18</f>
        <v>2034</v>
      </c>
      <c r="DE263" s="277"/>
      <c r="DF263" s="76">
        <f>SUM(DF251:DF262)</f>
        <v>0</v>
      </c>
      <c r="DG263" s="77">
        <f>SUM(DG251:DG262)</f>
        <v>0</v>
      </c>
      <c r="DI263" s="277">
        <f>DK18</f>
        <v>2035</v>
      </c>
      <c r="DJ263" s="277"/>
      <c r="DK263" s="76">
        <f>SUM(DK251:DK262)</f>
        <v>0</v>
      </c>
      <c r="DL263" s="77">
        <f>SUM(DL251:DL262)</f>
        <v>0</v>
      </c>
      <c r="DN263" s="277">
        <f>DP18</f>
        <v>2036</v>
      </c>
      <c r="DO263" s="277"/>
      <c r="DP263" s="76">
        <f>SUM(DP251:DP262)</f>
        <v>0</v>
      </c>
      <c r="DQ263" s="77">
        <f>SUM(DQ251:DQ262)</f>
        <v>0</v>
      </c>
      <c r="DS263" s="80">
        <f t="shared" ref="DS263:DW263" si="882">SUM(DS251:DS262)</f>
        <v>0</v>
      </c>
      <c r="DT263" s="77">
        <f t="shared" si="882"/>
        <v>0</v>
      </c>
      <c r="DU263" s="77">
        <f t="shared" si="882"/>
        <v>0</v>
      </c>
      <c r="DV263" s="77">
        <f t="shared" si="882"/>
        <v>0</v>
      </c>
      <c r="DW263" s="77">
        <f t="shared" si="882"/>
        <v>0</v>
      </c>
      <c r="DX263" s="77">
        <f>SUM(P263+U263+Z263+AE263+AJ263+AO263+AT263+AY263+BD263+BI263+BN263+BS263+BX263+CC263+CH263+CM263+CR263+CW263+DB263+DG263+DL263+DQ263)</f>
        <v>0</v>
      </c>
      <c r="DY263" s="311" t="s">
        <v>53</v>
      </c>
    </row>
    <row r="264" spans="1:129" x14ac:dyDescent="0.3">
      <c r="O264" s="280" t="s">
        <v>17</v>
      </c>
      <c r="P264" s="281" t="s">
        <v>18</v>
      </c>
      <c r="T264" s="280" t="s">
        <v>17</v>
      </c>
      <c r="U264" s="281" t="s">
        <v>18</v>
      </c>
      <c r="Y264" s="280" t="s">
        <v>17</v>
      </c>
      <c r="Z264" s="281" t="s">
        <v>18</v>
      </c>
      <c r="AD264" s="280" t="s">
        <v>17</v>
      </c>
      <c r="AE264" s="281" t="s">
        <v>18</v>
      </c>
      <c r="AI264" s="280" t="s">
        <v>17</v>
      </c>
      <c r="AJ264" s="281" t="s">
        <v>18</v>
      </c>
      <c r="AN264" s="280" t="s">
        <v>17</v>
      </c>
      <c r="AO264" s="281" t="s">
        <v>18</v>
      </c>
      <c r="AS264" s="280" t="s">
        <v>17</v>
      </c>
      <c r="AT264" s="281" t="s">
        <v>18</v>
      </c>
      <c r="AX264" s="280" t="s">
        <v>17</v>
      </c>
      <c r="AY264" s="281" t="s">
        <v>18</v>
      </c>
      <c r="BC264" s="280" t="s">
        <v>17</v>
      </c>
      <c r="BD264" s="281" t="s">
        <v>18</v>
      </c>
      <c r="BH264" s="280" t="s">
        <v>17</v>
      </c>
      <c r="BI264" s="281" t="s">
        <v>18</v>
      </c>
      <c r="BM264" s="280" t="s">
        <v>17</v>
      </c>
      <c r="BN264" s="281" t="s">
        <v>18</v>
      </c>
      <c r="BR264" s="280" t="s">
        <v>17</v>
      </c>
      <c r="BS264" s="281" t="s">
        <v>18</v>
      </c>
      <c r="BW264" s="280" t="s">
        <v>17</v>
      </c>
      <c r="BX264" s="281" t="s">
        <v>18</v>
      </c>
      <c r="CB264" s="280" t="s">
        <v>17</v>
      </c>
      <c r="CC264" s="281" t="s">
        <v>18</v>
      </c>
      <c r="CG264" s="280" t="s">
        <v>17</v>
      </c>
      <c r="CH264" s="281" t="s">
        <v>18</v>
      </c>
      <c r="CL264" s="280" t="s">
        <v>17</v>
      </c>
      <c r="CM264" s="281" t="s">
        <v>18</v>
      </c>
      <c r="CQ264" s="280" t="s">
        <v>17</v>
      </c>
      <c r="CR264" s="281" t="s">
        <v>18</v>
      </c>
      <c r="CV264" s="280" t="s">
        <v>17</v>
      </c>
      <c r="CW264" s="281" t="s">
        <v>18</v>
      </c>
      <c r="DA264" s="280" t="s">
        <v>17</v>
      </c>
      <c r="DB264" s="281" t="s">
        <v>18</v>
      </c>
      <c r="DF264" s="280" t="s">
        <v>17</v>
      </c>
      <c r="DG264" s="281" t="s">
        <v>18</v>
      </c>
      <c r="DK264" s="280" t="s">
        <v>17</v>
      </c>
      <c r="DL264" s="281" t="s">
        <v>18</v>
      </c>
      <c r="DP264" s="280" t="s">
        <v>17</v>
      </c>
      <c r="DQ264" s="281" t="s">
        <v>18</v>
      </c>
      <c r="DS264" s="280" t="s">
        <v>17</v>
      </c>
      <c r="DT264" s="281" t="s">
        <v>18</v>
      </c>
      <c r="DU264" s="280" t="s">
        <v>17</v>
      </c>
      <c r="DV264" s="281" t="s">
        <v>18</v>
      </c>
      <c r="DW264" s="280" t="s">
        <v>17</v>
      </c>
      <c r="DX264" s="281" t="s">
        <v>18</v>
      </c>
    </row>
    <row r="267" spans="1:129" ht="26.4" customHeight="1" x14ac:dyDescent="0.3">
      <c r="H267" s="2"/>
      <c r="I267" s="2"/>
      <c r="K267" s="2"/>
      <c r="M267" s="81"/>
      <c r="N267" s="217"/>
      <c r="O267" s="282"/>
      <c r="P267" s="83"/>
      <c r="Q267" s="22"/>
      <c r="R267" s="81"/>
      <c r="S267" s="206"/>
      <c r="T267" s="282"/>
      <c r="U267" s="83"/>
      <c r="V267" s="22"/>
      <c r="W267" s="81"/>
      <c r="X267" s="82"/>
      <c r="Y267" s="282"/>
      <c r="Z267" s="83"/>
      <c r="AA267" s="23"/>
      <c r="AB267" s="81"/>
      <c r="AC267" s="82"/>
      <c r="AD267" s="282"/>
      <c r="AE267" s="83"/>
      <c r="AG267" s="81"/>
      <c r="AH267" s="82"/>
      <c r="AI267" s="282"/>
      <c r="AJ267" s="83"/>
      <c r="AL267" s="81"/>
      <c r="AM267" s="82"/>
      <c r="AN267" s="282"/>
      <c r="AO267" s="83"/>
      <c r="AQ267" s="81"/>
      <c r="AR267" s="82"/>
      <c r="AS267" s="282"/>
      <c r="AT267" s="83"/>
      <c r="AV267" s="81"/>
      <c r="AW267" s="82"/>
      <c r="AX267" s="282"/>
      <c r="AY267" s="83"/>
      <c r="BA267" s="81"/>
      <c r="BB267" s="82"/>
      <c r="BC267" s="282"/>
      <c r="BD267" s="83"/>
      <c r="BF267" s="81"/>
      <c r="BG267" s="82"/>
      <c r="BH267" s="282"/>
      <c r="BI267" s="83"/>
      <c r="BK267" s="81"/>
      <c r="BL267" s="82"/>
      <c r="BM267" s="282"/>
      <c r="BN267" s="83"/>
      <c r="BP267" s="81"/>
      <c r="BQ267" s="82"/>
      <c r="BR267" s="282"/>
      <c r="BS267" s="83"/>
      <c r="BU267" s="81"/>
      <c r="BV267" s="82"/>
      <c r="BW267" s="282"/>
      <c r="BX267" s="83"/>
      <c r="BZ267" s="81"/>
      <c r="CA267" s="82"/>
      <c r="CB267" s="282"/>
      <c r="CC267" s="83"/>
      <c r="CE267" s="81"/>
      <c r="CF267" s="82"/>
      <c r="CG267" s="282"/>
      <c r="CH267" s="83"/>
      <c r="CJ267" s="81"/>
      <c r="CK267" s="82"/>
      <c r="CL267" s="282"/>
      <c r="CM267" s="83"/>
      <c r="CO267" s="81"/>
      <c r="CP267" s="82"/>
      <c r="CQ267" s="282"/>
      <c r="CR267" s="83"/>
      <c r="CT267" s="81"/>
      <c r="CU267" s="82"/>
      <c r="CV267" s="282"/>
      <c r="CW267" s="83"/>
      <c r="CY267" s="81"/>
      <c r="CZ267" s="82"/>
      <c r="DA267" s="282"/>
      <c r="DB267" s="83"/>
      <c r="DD267" s="81"/>
      <c r="DE267" s="82"/>
      <c r="DF267" s="282"/>
      <c r="DG267" s="83"/>
      <c r="DI267" s="81"/>
      <c r="DJ267" s="82"/>
      <c r="DK267" s="282"/>
      <c r="DL267" s="83"/>
      <c r="DN267" s="81"/>
      <c r="DO267" s="82"/>
      <c r="DP267" s="282"/>
      <c r="DQ267" s="83"/>
      <c r="DS267" s="605" t="s">
        <v>12</v>
      </c>
      <c r="DT267" s="606"/>
      <c r="DU267" s="605" t="s">
        <v>13</v>
      </c>
      <c r="DV267" s="606"/>
      <c r="DW267" s="603" t="s">
        <v>14</v>
      </c>
      <c r="DX267" s="604"/>
    </row>
    <row r="268" spans="1:129" ht="15" thickBot="1" x14ac:dyDescent="0.35">
      <c r="H268" s="2"/>
      <c r="I268" s="2"/>
      <c r="K268" s="2"/>
      <c r="M268" s="30" t="s">
        <v>15</v>
      </c>
      <c r="N268" s="211" t="s">
        <v>16</v>
      </c>
      <c r="O268" s="31" t="s">
        <v>17</v>
      </c>
      <c r="P268" s="32" t="s">
        <v>18</v>
      </c>
      <c r="Q268" s="22"/>
      <c r="R268" s="30" t="s">
        <v>15</v>
      </c>
      <c r="S268" s="31" t="s">
        <v>16</v>
      </c>
      <c r="T268" s="31" t="s">
        <v>17</v>
      </c>
      <c r="U268" s="32" t="s">
        <v>18</v>
      </c>
      <c r="V268" s="22"/>
      <c r="W268" s="30" t="s">
        <v>15</v>
      </c>
      <c r="X268" s="31" t="s">
        <v>16</v>
      </c>
      <c r="Y268" s="31" t="s">
        <v>17</v>
      </c>
      <c r="Z268" s="32" t="s">
        <v>18</v>
      </c>
      <c r="AA268" s="23"/>
      <c r="AB268" s="30" t="s">
        <v>15</v>
      </c>
      <c r="AC268" s="31" t="s">
        <v>16</v>
      </c>
      <c r="AD268" s="31" t="s">
        <v>17</v>
      </c>
      <c r="AE268" s="32" t="s">
        <v>18</v>
      </c>
      <c r="AG268" s="30" t="s">
        <v>15</v>
      </c>
      <c r="AH268" s="31" t="s">
        <v>16</v>
      </c>
      <c r="AI268" s="31" t="s">
        <v>17</v>
      </c>
      <c r="AJ268" s="32" t="s">
        <v>18</v>
      </c>
      <c r="AL268" s="30" t="s">
        <v>15</v>
      </c>
      <c r="AM268" s="31" t="s">
        <v>16</v>
      </c>
      <c r="AN268" s="31" t="s">
        <v>17</v>
      </c>
      <c r="AO268" s="32" t="s">
        <v>18</v>
      </c>
      <c r="AQ268" s="30" t="s">
        <v>15</v>
      </c>
      <c r="AR268" s="31" t="s">
        <v>16</v>
      </c>
      <c r="AS268" s="31" t="s">
        <v>17</v>
      </c>
      <c r="AT268" s="32" t="s">
        <v>18</v>
      </c>
      <c r="AV268" s="30" t="s">
        <v>15</v>
      </c>
      <c r="AW268" s="31" t="s">
        <v>16</v>
      </c>
      <c r="AX268" s="31" t="s">
        <v>17</v>
      </c>
      <c r="AY268" s="32" t="s">
        <v>18</v>
      </c>
      <c r="BA268" s="30" t="s">
        <v>15</v>
      </c>
      <c r="BB268" s="31" t="s">
        <v>16</v>
      </c>
      <c r="BC268" s="31" t="s">
        <v>17</v>
      </c>
      <c r="BD268" s="32" t="s">
        <v>18</v>
      </c>
      <c r="BF268" s="30" t="s">
        <v>15</v>
      </c>
      <c r="BG268" s="31" t="s">
        <v>16</v>
      </c>
      <c r="BH268" s="31" t="s">
        <v>17</v>
      </c>
      <c r="BI268" s="32" t="s">
        <v>18</v>
      </c>
      <c r="BK268" s="30" t="s">
        <v>15</v>
      </c>
      <c r="BL268" s="31" t="s">
        <v>16</v>
      </c>
      <c r="BM268" s="31" t="s">
        <v>17</v>
      </c>
      <c r="BN268" s="32" t="s">
        <v>18</v>
      </c>
      <c r="BP268" s="30" t="s">
        <v>15</v>
      </c>
      <c r="BQ268" s="31" t="s">
        <v>16</v>
      </c>
      <c r="BR268" s="31" t="s">
        <v>17</v>
      </c>
      <c r="BS268" s="32" t="s">
        <v>18</v>
      </c>
      <c r="BU268" s="30" t="s">
        <v>15</v>
      </c>
      <c r="BV268" s="31" t="s">
        <v>16</v>
      </c>
      <c r="BW268" s="31" t="s">
        <v>17</v>
      </c>
      <c r="BX268" s="32" t="s">
        <v>18</v>
      </c>
      <c r="BZ268" s="30" t="s">
        <v>15</v>
      </c>
      <c r="CA268" s="31" t="s">
        <v>16</v>
      </c>
      <c r="CB268" s="31" t="s">
        <v>17</v>
      </c>
      <c r="CC268" s="32" t="s">
        <v>18</v>
      </c>
      <c r="CE268" s="30" t="s">
        <v>15</v>
      </c>
      <c r="CF268" s="31" t="s">
        <v>16</v>
      </c>
      <c r="CG268" s="31" t="s">
        <v>17</v>
      </c>
      <c r="CH268" s="32" t="s">
        <v>18</v>
      </c>
      <c r="CJ268" s="30" t="s">
        <v>15</v>
      </c>
      <c r="CK268" s="31" t="s">
        <v>16</v>
      </c>
      <c r="CL268" s="31" t="s">
        <v>17</v>
      </c>
      <c r="CM268" s="32" t="s">
        <v>18</v>
      </c>
      <c r="CO268" s="30" t="s">
        <v>15</v>
      </c>
      <c r="CP268" s="31" t="s">
        <v>16</v>
      </c>
      <c r="CQ268" s="31" t="s">
        <v>17</v>
      </c>
      <c r="CR268" s="32" t="s">
        <v>18</v>
      </c>
      <c r="CT268" s="30" t="s">
        <v>15</v>
      </c>
      <c r="CU268" s="31" t="s">
        <v>16</v>
      </c>
      <c r="CV268" s="31" t="s">
        <v>17</v>
      </c>
      <c r="CW268" s="32" t="s">
        <v>18</v>
      </c>
      <c r="CY268" s="30" t="s">
        <v>15</v>
      </c>
      <c r="CZ268" s="31" t="s">
        <v>16</v>
      </c>
      <c r="DA268" s="31" t="s">
        <v>17</v>
      </c>
      <c r="DB268" s="32" t="s">
        <v>18</v>
      </c>
      <c r="DD268" s="30" t="s">
        <v>15</v>
      </c>
      <c r="DE268" s="31" t="s">
        <v>16</v>
      </c>
      <c r="DF268" s="31" t="s">
        <v>17</v>
      </c>
      <c r="DG268" s="32" t="s">
        <v>18</v>
      </c>
      <c r="DI268" s="30" t="s">
        <v>15</v>
      </c>
      <c r="DJ268" s="31" t="s">
        <v>16</v>
      </c>
      <c r="DK268" s="31" t="s">
        <v>17</v>
      </c>
      <c r="DL268" s="32" t="s">
        <v>18</v>
      </c>
      <c r="DN268" s="30" t="s">
        <v>15</v>
      </c>
      <c r="DO268" s="31" t="s">
        <v>16</v>
      </c>
      <c r="DP268" s="31" t="s">
        <v>17</v>
      </c>
      <c r="DQ268" s="32" t="s">
        <v>18</v>
      </c>
      <c r="DS268" s="250" t="s">
        <v>17</v>
      </c>
      <c r="DT268" s="251" t="s">
        <v>18</v>
      </c>
      <c r="DU268" s="250" t="s">
        <v>17</v>
      </c>
      <c r="DV268" s="252" t="s">
        <v>18</v>
      </c>
      <c r="DW268" s="253" t="s">
        <v>17</v>
      </c>
      <c r="DX268" s="252" t="s">
        <v>18</v>
      </c>
    </row>
    <row r="269" spans="1:129" s="33" customFormat="1" ht="27" customHeight="1" thickBot="1" x14ac:dyDescent="0.35">
      <c r="B269" s="254" t="s">
        <v>107</v>
      </c>
      <c r="C269" s="255" t="s">
        <v>55</v>
      </c>
      <c r="D269" s="283" t="s">
        <v>21</v>
      </c>
      <c r="E269" s="257" t="s">
        <v>22</v>
      </c>
      <c r="F269" s="257"/>
      <c r="G269" s="257" t="s">
        <v>23</v>
      </c>
      <c r="H269" s="257" t="s">
        <v>24</v>
      </c>
      <c r="I269" s="257" t="s">
        <v>25</v>
      </c>
      <c r="J269" s="258" t="s">
        <v>26</v>
      </c>
      <c r="K269" s="259" t="s">
        <v>27</v>
      </c>
      <c r="M269" s="34"/>
      <c r="N269" s="212"/>
      <c r="O269" s="35"/>
      <c r="P269" s="36"/>
      <c r="Q269" s="37"/>
      <c r="R269" s="34"/>
      <c r="S269" s="35"/>
      <c r="T269" s="35"/>
      <c r="U269" s="36"/>
      <c r="V269" s="37"/>
      <c r="W269" s="34"/>
      <c r="X269" s="35"/>
      <c r="Y269" s="35"/>
      <c r="Z269" s="36"/>
      <c r="AA269" s="37"/>
      <c r="AB269" s="34"/>
      <c r="AC269" s="35"/>
      <c r="AD269" s="35"/>
      <c r="AE269" s="36"/>
      <c r="AG269" s="34"/>
      <c r="AH269" s="35"/>
      <c r="AI269" s="35"/>
      <c r="AJ269" s="36"/>
      <c r="AL269" s="34"/>
      <c r="AM269" s="35"/>
      <c r="AN269" s="35"/>
      <c r="AO269" s="36"/>
      <c r="AQ269" s="34"/>
      <c r="AR269" s="35"/>
      <c r="AS269" s="35"/>
      <c r="AT269" s="36"/>
      <c r="AV269" s="34"/>
      <c r="AW269" s="35"/>
      <c r="AX269" s="35"/>
      <c r="AY269" s="36"/>
      <c r="BA269" s="34"/>
      <c r="BB269" s="35"/>
      <c r="BC269" s="35"/>
      <c r="BD269" s="36"/>
      <c r="BF269" s="34"/>
      <c r="BG269" s="35"/>
      <c r="BH269" s="35"/>
      <c r="BI269" s="36"/>
      <c r="BK269" s="34"/>
      <c r="BL269" s="35"/>
      <c r="BM269" s="35"/>
      <c r="BN269" s="36"/>
      <c r="BP269" s="34"/>
      <c r="BQ269" s="35"/>
      <c r="BR269" s="35"/>
      <c r="BS269" s="36"/>
      <c r="BU269" s="34"/>
      <c r="BV269" s="35"/>
      <c r="BW269" s="35"/>
      <c r="BX269" s="36"/>
      <c r="BZ269" s="34"/>
      <c r="CA269" s="35"/>
      <c r="CB269" s="35"/>
      <c r="CC269" s="36"/>
      <c r="CE269" s="34"/>
      <c r="CF269" s="35"/>
      <c r="CG269" s="35"/>
      <c r="CH269" s="36"/>
      <c r="CJ269" s="34"/>
      <c r="CK269" s="35"/>
      <c r="CL269" s="35"/>
      <c r="CM269" s="36"/>
      <c r="CO269" s="34"/>
      <c r="CP269" s="35"/>
      <c r="CQ269" s="35"/>
      <c r="CR269" s="36"/>
      <c r="CT269" s="34"/>
      <c r="CU269" s="35"/>
      <c r="CV269" s="35"/>
      <c r="CW269" s="36"/>
      <c r="CY269" s="34"/>
      <c r="CZ269" s="35"/>
      <c r="DA269" s="35"/>
      <c r="DB269" s="36"/>
      <c r="DD269" s="34"/>
      <c r="DE269" s="35"/>
      <c r="DF269" s="35"/>
      <c r="DG269" s="36"/>
      <c r="DI269" s="34"/>
      <c r="DJ269" s="35"/>
      <c r="DK269" s="35"/>
      <c r="DL269" s="36"/>
      <c r="DN269" s="34"/>
      <c r="DO269" s="35"/>
      <c r="DP269" s="35"/>
      <c r="DQ269" s="36"/>
      <c r="DS269" s="34"/>
      <c r="DT269" s="36"/>
      <c r="DU269" s="38"/>
      <c r="DV269" s="36"/>
      <c r="DW269" s="38"/>
      <c r="DX269" s="39"/>
      <c r="DY269" s="309" t="str">
        <f t="shared" ref="DY269:DY281" si="883">B269</f>
        <v>Others 3</v>
      </c>
    </row>
    <row r="270" spans="1:129" ht="18" customHeight="1" x14ac:dyDescent="0.3">
      <c r="B270" s="317"/>
      <c r="C270" s="317"/>
      <c r="D270" s="239"/>
      <c r="E270" s="263"/>
      <c r="F270" s="263"/>
      <c r="G270" s="263"/>
      <c r="H270" s="56"/>
      <c r="I270" s="56"/>
      <c r="J270" s="265"/>
      <c r="K270" s="264"/>
      <c r="L270" s="57"/>
      <c r="M270" s="49"/>
      <c r="N270" s="214"/>
      <c r="O270" s="8">
        <f t="shared" ref="O270:O281" si="884">$D270*M270*N270</f>
        <v>0</v>
      </c>
      <c r="P270" s="8">
        <f t="shared" ref="P270:P281" si="885">O270/$H$3</f>
        <v>0</v>
      </c>
      <c r="R270" s="44">
        <f t="shared" ref="R270:R281" si="886">M270</f>
        <v>0</v>
      </c>
      <c r="S270" s="201">
        <f t="shared" ref="S270:S281" si="887">N270</f>
        <v>0</v>
      </c>
      <c r="T270" s="8">
        <f t="shared" ref="T270:T277" si="888">$D270*R270*S270</f>
        <v>0</v>
      </c>
      <c r="U270" s="8">
        <f t="shared" ref="U270:U281" si="889">T270/$H$3</f>
        <v>0</v>
      </c>
      <c r="W270" s="44">
        <f t="shared" ref="W270:W281" si="890">R270</f>
        <v>0</v>
      </c>
      <c r="X270" s="201">
        <f t="shared" ref="X270:X281" si="891">S270</f>
        <v>0</v>
      </c>
      <c r="Y270" s="8">
        <f t="shared" ref="Y270:Y281" si="892">$D270*W270*X270</f>
        <v>0</v>
      </c>
      <c r="Z270" s="8">
        <f t="shared" ref="Z270:Z281" si="893">Y270/$H$3</f>
        <v>0</v>
      </c>
      <c r="AB270" s="44">
        <f t="shared" ref="AB270:AB281" si="894">W270</f>
        <v>0</v>
      </c>
      <c r="AC270" s="201">
        <f t="shared" ref="AC270:AC281" si="895">X270</f>
        <v>0</v>
      </c>
      <c r="AD270" s="8">
        <f t="shared" ref="AD270:AD281" si="896">$D270*AB270*AC270</f>
        <v>0</v>
      </c>
      <c r="AE270" s="8">
        <f t="shared" ref="AE270:AE281" si="897">AD270/$H$3</f>
        <v>0</v>
      </c>
      <c r="AG270" s="44">
        <f t="shared" ref="AG270:AG281" si="898">AB270</f>
        <v>0</v>
      </c>
      <c r="AH270" s="201">
        <f t="shared" ref="AH270:AH281" si="899">AC270</f>
        <v>0</v>
      </c>
      <c r="AI270" s="8">
        <f t="shared" ref="AI270:AI281" si="900">$D270*AG270*AH270</f>
        <v>0</v>
      </c>
      <c r="AJ270" s="8">
        <f t="shared" ref="AJ270:AJ281" si="901">AI270/$H$3</f>
        <v>0</v>
      </c>
      <c r="AL270" s="44">
        <f t="shared" ref="AL270:AL281" si="902">AG270</f>
        <v>0</v>
      </c>
      <c r="AM270" s="201">
        <f t="shared" ref="AM270:AM281" si="903">AH270</f>
        <v>0</v>
      </c>
      <c r="AN270" s="8">
        <f t="shared" ref="AN270:AN281" si="904">$D270*AL270*AM270</f>
        <v>0</v>
      </c>
      <c r="AO270" s="8">
        <f t="shared" ref="AO270:AO281" si="905">AN270/$H$3</f>
        <v>0</v>
      </c>
      <c r="AQ270" s="44">
        <f t="shared" ref="AQ270:AQ281" si="906">AL270</f>
        <v>0</v>
      </c>
      <c r="AR270" s="201">
        <f t="shared" ref="AR270:AR281" si="907">AM270</f>
        <v>0</v>
      </c>
      <c r="AS270" s="8">
        <f t="shared" ref="AS270:AS281" si="908">$D270*AQ270*AR270</f>
        <v>0</v>
      </c>
      <c r="AT270" s="8">
        <f t="shared" ref="AT270:AT281" si="909">AS270/$H$3</f>
        <v>0</v>
      </c>
      <c r="AV270" s="44">
        <f t="shared" ref="AV270:AV281" si="910">AQ270</f>
        <v>0</v>
      </c>
      <c r="AW270" s="201">
        <f t="shared" ref="AW270:AW281" si="911">AR270</f>
        <v>0</v>
      </c>
      <c r="AX270" s="8">
        <f t="shared" ref="AX270:AX281" si="912">$D270*AV270*AW270</f>
        <v>0</v>
      </c>
      <c r="AY270" s="8">
        <f t="shared" ref="AY270:AY281" si="913">AX270/$H$3</f>
        <v>0</v>
      </c>
      <c r="BA270" s="44">
        <f t="shared" ref="BA270:BA281" si="914">AV270</f>
        <v>0</v>
      </c>
      <c r="BB270" s="201">
        <f t="shared" ref="BB270:BB281" si="915">AW270</f>
        <v>0</v>
      </c>
      <c r="BC270" s="8">
        <f t="shared" ref="BC270:BC281" si="916">$D270*BA270*BB270</f>
        <v>0</v>
      </c>
      <c r="BD270" s="8">
        <f t="shared" ref="BD270:BD281" si="917">BC270/$H$3</f>
        <v>0</v>
      </c>
      <c r="BF270" s="44">
        <f t="shared" ref="BF270:BF281" si="918">BA270</f>
        <v>0</v>
      </c>
      <c r="BG270" s="201">
        <f t="shared" ref="BG270:BG281" si="919">BB270</f>
        <v>0</v>
      </c>
      <c r="BH270" s="8">
        <f t="shared" ref="BH270:BH281" si="920">$D270*BF270*BG270</f>
        <v>0</v>
      </c>
      <c r="BI270" s="8">
        <f t="shared" ref="BI270:BI281" si="921">BH270/$H$3</f>
        <v>0</v>
      </c>
      <c r="BK270" s="44">
        <f t="shared" ref="BK270:BK281" si="922">BF270</f>
        <v>0</v>
      </c>
      <c r="BL270" s="201">
        <f t="shared" ref="BL270:BL281" si="923">BG270</f>
        <v>0</v>
      </c>
      <c r="BM270" s="8">
        <f t="shared" ref="BM270:BM281" si="924">$D270*BK270*BL270</f>
        <v>0</v>
      </c>
      <c r="BN270" s="8">
        <f t="shared" ref="BN270:BN281" si="925">BM270/$H$3</f>
        <v>0</v>
      </c>
      <c r="BP270" s="44">
        <f t="shared" ref="BP270:BP281" si="926">BK270</f>
        <v>0</v>
      </c>
      <c r="BQ270" s="201">
        <f t="shared" ref="BQ270:BQ281" si="927">BL270</f>
        <v>0</v>
      </c>
      <c r="BR270" s="8">
        <f t="shared" ref="BR270:BR281" si="928">$D270*BP270*BQ270</f>
        <v>0</v>
      </c>
      <c r="BS270" s="8">
        <f t="shared" ref="BS270:BS281" si="929">BR270/$H$3</f>
        <v>0</v>
      </c>
      <c r="BU270" s="44">
        <f t="shared" ref="BU270:BU281" si="930">BP270</f>
        <v>0</v>
      </c>
      <c r="BV270" s="201">
        <f t="shared" ref="BV270:BV281" si="931">BQ270</f>
        <v>0</v>
      </c>
      <c r="BW270" s="8">
        <f t="shared" ref="BW270:BW281" si="932">$D270*BU270*BV270</f>
        <v>0</v>
      </c>
      <c r="BX270" s="8">
        <f t="shared" ref="BX270:BX281" si="933">BW270/$H$3</f>
        <v>0</v>
      </c>
      <c r="BZ270" s="44">
        <f t="shared" ref="BZ270:BZ281" si="934">BU270</f>
        <v>0</v>
      </c>
      <c r="CA270" s="201">
        <f t="shared" ref="CA270:CA281" si="935">BV270</f>
        <v>0</v>
      </c>
      <c r="CB270" s="8">
        <f t="shared" ref="CB270:CB281" si="936">$D270*BZ270*CA270</f>
        <v>0</v>
      </c>
      <c r="CC270" s="8">
        <f t="shared" ref="CC270:CC281" si="937">CB270/$H$3</f>
        <v>0</v>
      </c>
      <c r="CE270" s="44">
        <f t="shared" ref="CE270:CE281" si="938">BZ270</f>
        <v>0</v>
      </c>
      <c r="CF270" s="201">
        <f t="shared" ref="CF270:CF281" si="939">CA270</f>
        <v>0</v>
      </c>
      <c r="CG270" s="8">
        <f t="shared" ref="CG270:CG281" si="940">$D270*CE270*CF270</f>
        <v>0</v>
      </c>
      <c r="CH270" s="8">
        <f t="shared" ref="CH270:CH281" si="941">CG270/$H$3</f>
        <v>0</v>
      </c>
      <c r="CJ270" s="44">
        <f t="shared" ref="CJ270:CJ281" si="942">CE270</f>
        <v>0</v>
      </c>
      <c r="CK270" s="201">
        <f t="shared" ref="CK270:CK281" si="943">CF270</f>
        <v>0</v>
      </c>
      <c r="CL270" s="8">
        <f t="shared" ref="CL270:CL281" si="944">$D270*CJ270*CK270</f>
        <v>0</v>
      </c>
      <c r="CM270" s="8">
        <f t="shared" ref="CM270:CM281" si="945">CL270/$H$3</f>
        <v>0</v>
      </c>
      <c r="CO270" s="44">
        <f t="shared" ref="CO270:CO281" si="946">CJ270</f>
        <v>0</v>
      </c>
      <c r="CP270" s="201">
        <f t="shared" ref="CP270:CP281" si="947">CK270</f>
        <v>0</v>
      </c>
      <c r="CQ270" s="8">
        <f t="shared" ref="CQ270:CQ281" si="948">$D270*CO270*CP270</f>
        <v>0</v>
      </c>
      <c r="CR270" s="8">
        <f t="shared" ref="CR270:CR281" si="949">CQ270/$H$3</f>
        <v>0</v>
      </c>
      <c r="CT270" s="44">
        <f t="shared" ref="CT270:CT281" si="950">CO270</f>
        <v>0</v>
      </c>
      <c r="CU270" s="201">
        <f t="shared" ref="CU270:CU281" si="951">CP270</f>
        <v>0</v>
      </c>
      <c r="CV270" s="8">
        <f t="shared" ref="CV270:CV281" si="952">$D270*CT270*CU270</f>
        <v>0</v>
      </c>
      <c r="CW270" s="8">
        <f t="shared" ref="CW270:CW281" si="953">CV270/$H$3</f>
        <v>0</v>
      </c>
      <c r="CY270" s="44">
        <f t="shared" ref="CY270:CY281" si="954">CT270</f>
        <v>0</v>
      </c>
      <c r="CZ270" s="201">
        <f t="shared" ref="CZ270:CZ281" si="955">CU270</f>
        <v>0</v>
      </c>
      <c r="DA270" s="8">
        <f t="shared" ref="DA270:DA281" si="956">$D270*CY270*CZ270</f>
        <v>0</v>
      </c>
      <c r="DB270" s="8">
        <f t="shared" ref="DB270:DB281" si="957">DA270/$H$3</f>
        <v>0</v>
      </c>
      <c r="DD270" s="44">
        <f t="shared" ref="DD270:DD281" si="958">CY270</f>
        <v>0</v>
      </c>
      <c r="DE270" s="201">
        <f t="shared" ref="DE270:DE281" si="959">CZ270</f>
        <v>0</v>
      </c>
      <c r="DF270" s="8">
        <f t="shared" ref="DF270:DF281" si="960">$D270*DD270*DE270</f>
        <v>0</v>
      </c>
      <c r="DG270" s="8">
        <f t="shared" ref="DG270:DG281" si="961">DF270/$H$3</f>
        <v>0</v>
      </c>
      <c r="DI270" s="44">
        <f t="shared" ref="DI270:DI281" si="962">DD270</f>
        <v>0</v>
      </c>
      <c r="DJ270" s="201">
        <f t="shared" ref="DJ270:DJ281" si="963">DE270</f>
        <v>0</v>
      </c>
      <c r="DK270" s="8">
        <f t="shared" ref="DK270:DK281" si="964">$D270*DI270*DJ270</f>
        <v>0</v>
      </c>
      <c r="DL270" s="8">
        <f t="shared" ref="DL270:DL281" si="965">DK270/$H$3</f>
        <v>0</v>
      </c>
      <c r="DN270" s="44">
        <f t="shared" ref="DN270:DN281" si="966">DI270</f>
        <v>0</v>
      </c>
      <c r="DO270" s="201">
        <f t="shared" ref="DO270:DO281" si="967">DJ270</f>
        <v>0</v>
      </c>
      <c r="DP270" s="8">
        <f t="shared" ref="DP270:DP281" si="968">$D270*DN270*DO270</f>
        <v>0</v>
      </c>
      <c r="DQ270" s="8">
        <f t="shared" ref="DQ270:DQ281" si="969">DP270/$H$3</f>
        <v>0</v>
      </c>
      <c r="DS270" s="51">
        <f t="shared" ref="DS270:DS280" si="970">O270+T270+Y270+AD270+AI270+AN270+AS270+AX270+BC270+BH270+BM270+BR270+BW270+CB270+CG270+CL270+CQ270+CV270+DA270+DF270+DK270+DP270</f>
        <v>0</v>
      </c>
      <c r="DT270" s="50">
        <f t="shared" ref="DT270:DT281" si="971">+DS270/$H$3</f>
        <v>0</v>
      </c>
      <c r="DU270" s="51">
        <v>0</v>
      </c>
      <c r="DV270" s="50">
        <f t="shared" ref="DV270:DV281" si="972">+DU270/$H$3</f>
        <v>0</v>
      </c>
      <c r="DW270" s="51">
        <f>+DS270+DU270</f>
        <v>0</v>
      </c>
      <c r="DX270" s="53">
        <f t="shared" ref="DX270:DX281" si="973">+DT270+DV270</f>
        <v>0</v>
      </c>
      <c r="DY270" s="307">
        <f t="shared" si="883"/>
        <v>0</v>
      </c>
    </row>
    <row r="271" spans="1:129" ht="18" customHeight="1" x14ac:dyDescent="0.3">
      <c r="B271" s="6"/>
      <c r="C271" s="317"/>
      <c r="D271" s="239"/>
      <c r="E271" s="263"/>
      <c r="F271" s="263"/>
      <c r="G271" s="263"/>
      <c r="H271" s="56"/>
      <c r="I271" s="56"/>
      <c r="J271" s="265"/>
      <c r="K271" s="264"/>
      <c r="L271" s="57"/>
      <c r="M271" s="49"/>
      <c r="N271" s="214"/>
      <c r="O271" s="8">
        <f t="shared" si="884"/>
        <v>0</v>
      </c>
      <c r="P271" s="8">
        <f t="shared" si="885"/>
        <v>0</v>
      </c>
      <c r="R271" s="44">
        <f t="shared" si="886"/>
        <v>0</v>
      </c>
      <c r="S271" s="201">
        <f t="shared" si="887"/>
        <v>0</v>
      </c>
      <c r="T271" s="8">
        <f t="shared" si="888"/>
        <v>0</v>
      </c>
      <c r="U271" s="8">
        <f t="shared" si="889"/>
        <v>0</v>
      </c>
      <c r="W271" s="44">
        <f t="shared" si="890"/>
        <v>0</v>
      </c>
      <c r="X271" s="201">
        <f t="shared" si="891"/>
        <v>0</v>
      </c>
      <c r="Y271" s="8">
        <f t="shared" si="892"/>
        <v>0</v>
      </c>
      <c r="Z271" s="8">
        <f t="shared" si="893"/>
        <v>0</v>
      </c>
      <c r="AB271" s="44">
        <f t="shared" si="894"/>
        <v>0</v>
      </c>
      <c r="AC271" s="201">
        <f t="shared" si="895"/>
        <v>0</v>
      </c>
      <c r="AD271" s="8">
        <f t="shared" si="896"/>
        <v>0</v>
      </c>
      <c r="AE271" s="8">
        <f t="shared" si="897"/>
        <v>0</v>
      </c>
      <c r="AG271" s="44">
        <f t="shared" si="898"/>
        <v>0</v>
      </c>
      <c r="AH271" s="201">
        <f t="shared" si="899"/>
        <v>0</v>
      </c>
      <c r="AI271" s="8">
        <f t="shared" si="900"/>
        <v>0</v>
      </c>
      <c r="AJ271" s="8">
        <f t="shared" si="901"/>
        <v>0</v>
      </c>
      <c r="AL271" s="44">
        <f t="shared" si="902"/>
        <v>0</v>
      </c>
      <c r="AM271" s="201">
        <f t="shared" si="903"/>
        <v>0</v>
      </c>
      <c r="AN271" s="8">
        <f t="shared" si="904"/>
        <v>0</v>
      </c>
      <c r="AO271" s="8">
        <f t="shared" si="905"/>
        <v>0</v>
      </c>
      <c r="AQ271" s="44">
        <f t="shared" si="906"/>
        <v>0</v>
      </c>
      <c r="AR271" s="201">
        <f t="shared" si="907"/>
        <v>0</v>
      </c>
      <c r="AS271" s="8">
        <f t="shared" si="908"/>
        <v>0</v>
      </c>
      <c r="AT271" s="8">
        <f t="shared" si="909"/>
        <v>0</v>
      </c>
      <c r="AV271" s="44">
        <f t="shared" si="910"/>
        <v>0</v>
      </c>
      <c r="AW271" s="201">
        <f t="shared" si="911"/>
        <v>0</v>
      </c>
      <c r="AX271" s="8">
        <f t="shared" si="912"/>
        <v>0</v>
      </c>
      <c r="AY271" s="8">
        <f t="shared" si="913"/>
        <v>0</v>
      </c>
      <c r="BA271" s="44">
        <f t="shared" si="914"/>
        <v>0</v>
      </c>
      <c r="BB271" s="201">
        <f t="shared" si="915"/>
        <v>0</v>
      </c>
      <c r="BC271" s="8">
        <f t="shared" si="916"/>
        <v>0</v>
      </c>
      <c r="BD271" s="8">
        <f t="shared" si="917"/>
        <v>0</v>
      </c>
      <c r="BF271" s="44">
        <f t="shared" si="918"/>
        <v>0</v>
      </c>
      <c r="BG271" s="201">
        <f t="shared" si="919"/>
        <v>0</v>
      </c>
      <c r="BH271" s="8">
        <f t="shared" si="920"/>
        <v>0</v>
      </c>
      <c r="BI271" s="8">
        <f t="shared" si="921"/>
        <v>0</v>
      </c>
      <c r="BK271" s="44">
        <f t="shared" si="922"/>
        <v>0</v>
      </c>
      <c r="BL271" s="201">
        <f t="shared" si="923"/>
        <v>0</v>
      </c>
      <c r="BM271" s="8">
        <f t="shared" si="924"/>
        <v>0</v>
      </c>
      <c r="BN271" s="8">
        <f t="shared" si="925"/>
        <v>0</v>
      </c>
      <c r="BP271" s="44">
        <f t="shared" si="926"/>
        <v>0</v>
      </c>
      <c r="BQ271" s="201">
        <f t="shared" si="927"/>
        <v>0</v>
      </c>
      <c r="BR271" s="8">
        <f t="shared" si="928"/>
        <v>0</v>
      </c>
      <c r="BS271" s="8">
        <f t="shared" si="929"/>
        <v>0</v>
      </c>
      <c r="BU271" s="44">
        <f t="shared" si="930"/>
        <v>0</v>
      </c>
      <c r="BV271" s="201">
        <f t="shared" si="931"/>
        <v>0</v>
      </c>
      <c r="BW271" s="8">
        <f t="shared" si="932"/>
        <v>0</v>
      </c>
      <c r="BX271" s="8">
        <f t="shared" si="933"/>
        <v>0</v>
      </c>
      <c r="BZ271" s="44">
        <f t="shared" si="934"/>
        <v>0</v>
      </c>
      <c r="CA271" s="201">
        <f t="shared" si="935"/>
        <v>0</v>
      </c>
      <c r="CB271" s="8">
        <f t="shared" si="936"/>
        <v>0</v>
      </c>
      <c r="CC271" s="8">
        <f t="shared" si="937"/>
        <v>0</v>
      </c>
      <c r="CE271" s="44">
        <f t="shared" si="938"/>
        <v>0</v>
      </c>
      <c r="CF271" s="201">
        <f t="shared" si="939"/>
        <v>0</v>
      </c>
      <c r="CG271" s="8">
        <f t="shared" si="940"/>
        <v>0</v>
      </c>
      <c r="CH271" s="8">
        <f t="shared" si="941"/>
        <v>0</v>
      </c>
      <c r="CJ271" s="44">
        <f t="shared" si="942"/>
        <v>0</v>
      </c>
      <c r="CK271" s="201">
        <f t="shared" si="943"/>
        <v>0</v>
      </c>
      <c r="CL271" s="8">
        <f t="shared" si="944"/>
        <v>0</v>
      </c>
      <c r="CM271" s="8">
        <f t="shared" si="945"/>
        <v>0</v>
      </c>
      <c r="CO271" s="44">
        <f t="shared" si="946"/>
        <v>0</v>
      </c>
      <c r="CP271" s="201">
        <f t="shared" si="947"/>
        <v>0</v>
      </c>
      <c r="CQ271" s="8">
        <f t="shared" si="948"/>
        <v>0</v>
      </c>
      <c r="CR271" s="8">
        <f t="shared" si="949"/>
        <v>0</v>
      </c>
      <c r="CT271" s="44">
        <f t="shared" si="950"/>
        <v>0</v>
      </c>
      <c r="CU271" s="201">
        <f t="shared" si="951"/>
        <v>0</v>
      </c>
      <c r="CV271" s="8">
        <f t="shared" si="952"/>
        <v>0</v>
      </c>
      <c r="CW271" s="8">
        <f t="shared" si="953"/>
        <v>0</v>
      </c>
      <c r="CY271" s="44">
        <f t="shared" si="954"/>
        <v>0</v>
      </c>
      <c r="CZ271" s="201">
        <f t="shared" si="955"/>
        <v>0</v>
      </c>
      <c r="DA271" s="8">
        <f t="shared" si="956"/>
        <v>0</v>
      </c>
      <c r="DB271" s="8">
        <f t="shared" si="957"/>
        <v>0</v>
      </c>
      <c r="DD271" s="44">
        <f t="shared" si="958"/>
        <v>0</v>
      </c>
      <c r="DE271" s="201">
        <f t="shared" si="959"/>
        <v>0</v>
      </c>
      <c r="DF271" s="8">
        <f t="shared" si="960"/>
        <v>0</v>
      </c>
      <c r="DG271" s="8">
        <f t="shared" si="961"/>
        <v>0</v>
      </c>
      <c r="DI271" s="44">
        <f t="shared" si="962"/>
        <v>0</v>
      </c>
      <c r="DJ271" s="201">
        <f t="shared" si="963"/>
        <v>0</v>
      </c>
      <c r="DK271" s="8">
        <f t="shared" si="964"/>
        <v>0</v>
      </c>
      <c r="DL271" s="8">
        <f t="shared" si="965"/>
        <v>0</v>
      </c>
      <c r="DN271" s="44">
        <f t="shared" si="966"/>
        <v>0</v>
      </c>
      <c r="DO271" s="201">
        <f t="shared" si="967"/>
        <v>0</v>
      </c>
      <c r="DP271" s="8">
        <f t="shared" si="968"/>
        <v>0</v>
      </c>
      <c r="DQ271" s="8">
        <f t="shared" si="969"/>
        <v>0</v>
      </c>
      <c r="DS271" s="51">
        <f t="shared" si="970"/>
        <v>0</v>
      </c>
      <c r="DT271" s="50">
        <f t="shared" si="971"/>
        <v>0</v>
      </c>
      <c r="DU271" s="51">
        <v>0</v>
      </c>
      <c r="DV271" s="50">
        <f t="shared" si="972"/>
        <v>0</v>
      </c>
      <c r="DW271" s="51">
        <f>+DS271+DU271</f>
        <v>0</v>
      </c>
      <c r="DX271" s="52">
        <f t="shared" si="973"/>
        <v>0</v>
      </c>
      <c r="DY271" s="307">
        <f t="shared" si="883"/>
        <v>0</v>
      </c>
    </row>
    <row r="272" spans="1:129" ht="18" customHeight="1" x14ac:dyDescent="0.3">
      <c r="B272" s="319"/>
      <c r="C272" s="320"/>
      <c r="D272" s="240"/>
      <c r="E272" s="263"/>
      <c r="F272" s="274"/>
      <c r="G272" s="274"/>
      <c r="H272" s="58"/>
      <c r="I272" s="56"/>
      <c r="J272" s="265"/>
      <c r="K272" s="264"/>
      <c r="L272" s="57"/>
      <c r="M272" s="49"/>
      <c r="N272" s="214"/>
      <c r="O272" s="8">
        <f t="shared" si="884"/>
        <v>0</v>
      </c>
      <c r="P272" s="8">
        <f t="shared" si="885"/>
        <v>0</v>
      </c>
      <c r="R272" s="44">
        <f t="shared" si="886"/>
        <v>0</v>
      </c>
      <c r="S272" s="201">
        <f t="shared" si="887"/>
        <v>0</v>
      </c>
      <c r="T272" s="8">
        <f t="shared" si="888"/>
        <v>0</v>
      </c>
      <c r="U272" s="8">
        <f t="shared" si="889"/>
        <v>0</v>
      </c>
      <c r="W272" s="44">
        <f t="shared" si="890"/>
        <v>0</v>
      </c>
      <c r="X272" s="201">
        <f t="shared" si="891"/>
        <v>0</v>
      </c>
      <c r="Y272" s="8">
        <f t="shared" si="892"/>
        <v>0</v>
      </c>
      <c r="Z272" s="8">
        <f t="shared" si="893"/>
        <v>0</v>
      </c>
      <c r="AB272" s="44">
        <f t="shared" si="894"/>
        <v>0</v>
      </c>
      <c r="AC272" s="201">
        <f t="shared" si="895"/>
        <v>0</v>
      </c>
      <c r="AD272" s="8">
        <f t="shared" si="896"/>
        <v>0</v>
      </c>
      <c r="AE272" s="8">
        <f t="shared" si="897"/>
        <v>0</v>
      </c>
      <c r="AG272" s="44">
        <f t="shared" si="898"/>
        <v>0</v>
      </c>
      <c r="AH272" s="201">
        <f t="shared" si="899"/>
        <v>0</v>
      </c>
      <c r="AI272" s="8">
        <f t="shared" si="900"/>
        <v>0</v>
      </c>
      <c r="AJ272" s="8">
        <f t="shared" si="901"/>
        <v>0</v>
      </c>
      <c r="AL272" s="44">
        <f t="shared" si="902"/>
        <v>0</v>
      </c>
      <c r="AM272" s="201">
        <f t="shared" si="903"/>
        <v>0</v>
      </c>
      <c r="AN272" s="8">
        <f t="shared" si="904"/>
        <v>0</v>
      </c>
      <c r="AO272" s="8">
        <f t="shared" si="905"/>
        <v>0</v>
      </c>
      <c r="AQ272" s="44">
        <f t="shared" si="906"/>
        <v>0</v>
      </c>
      <c r="AR272" s="201">
        <f t="shared" si="907"/>
        <v>0</v>
      </c>
      <c r="AS272" s="8">
        <f t="shared" si="908"/>
        <v>0</v>
      </c>
      <c r="AT272" s="8">
        <f t="shared" si="909"/>
        <v>0</v>
      </c>
      <c r="AV272" s="44">
        <f t="shared" si="910"/>
        <v>0</v>
      </c>
      <c r="AW272" s="201">
        <f t="shared" si="911"/>
        <v>0</v>
      </c>
      <c r="AX272" s="8">
        <f t="shared" si="912"/>
        <v>0</v>
      </c>
      <c r="AY272" s="8">
        <f t="shared" si="913"/>
        <v>0</v>
      </c>
      <c r="BA272" s="44">
        <f t="shared" si="914"/>
        <v>0</v>
      </c>
      <c r="BB272" s="201">
        <f t="shared" si="915"/>
        <v>0</v>
      </c>
      <c r="BC272" s="8">
        <f t="shared" si="916"/>
        <v>0</v>
      </c>
      <c r="BD272" s="8">
        <f t="shared" si="917"/>
        <v>0</v>
      </c>
      <c r="BF272" s="44">
        <f t="shared" si="918"/>
        <v>0</v>
      </c>
      <c r="BG272" s="201">
        <f t="shared" si="919"/>
        <v>0</v>
      </c>
      <c r="BH272" s="8">
        <f t="shared" si="920"/>
        <v>0</v>
      </c>
      <c r="BI272" s="8">
        <f t="shared" si="921"/>
        <v>0</v>
      </c>
      <c r="BK272" s="44">
        <f t="shared" si="922"/>
        <v>0</v>
      </c>
      <c r="BL272" s="201">
        <f t="shared" si="923"/>
        <v>0</v>
      </c>
      <c r="BM272" s="8">
        <f t="shared" si="924"/>
        <v>0</v>
      </c>
      <c r="BN272" s="8">
        <f t="shared" si="925"/>
        <v>0</v>
      </c>
      <c r="BP272" s="44">
        <f t="shared" si="926"/>
        <v>0</v>
      </c>
      <c r="BQ272" s="201">
        <f t="shared" si="927"/>
        <v>0</v>
      </c>
      <c r="BR272" s="8">
        <f t="shared" si="928"/>
        <v>0</v>
      </c>
      <c r="BS272" s="8">
        <f t="shared" si="929"/>
        <v>0</v>
      </c>
      <c r="BU272" s="44">
        <f t="shared" si="930"/>
        <v>0</v>
      </c>
      <c r="BV272" s="201">
        <f t="shared" si="931"/>
        <v>0</v>
      </c>
      <c r="BW272" s="8">
        <f t="shared" si="932"/>
        <v>0</v>
      </c>
      <c r="BX272" s="8">
        <f t="shared" si="933"/>
        <v>0</v>
      </c>
      <c r="BZ272" s="44">
        <f t="shared" si="934"/>
        <v>0</v>
      </c>
      <c r="CA272" s="201">
        <f t="shared" si="935"/>
        <v>0</v>
      </c>
      <c r="CB272" s="8">
        <f t="shared" si="936"/>
        <v>0</v>
      </c>
      <c r="CC272" s="8">
        <f t="shared" si="937"/>
        <v>0</v>
      </c>
      <c r="CE272" s="44">
        <f t="shared" si="938"/>
        <v>0</v>
      </c>
      <c r="CF272" s="201">
        <f t="shared" si="939"/>
        <v>0</v>
      </c>
      <c r="CG272" s="8">
        <f t="shared" si="940"/>
        <v>0</v>
      </c>
      <c r="CH272" s="8">
        <f t="shared" si="941"/>
        <v>0</v>
      </c>
      <c r="CJ272" s="44">
        <f t="shared" si="942"/>
        <v>0</v>
      </c>
      <c r="CK272" s="201">
        <f t="shared" si="943"/>
        <v>0</v>
      </c>
      <c r="CL272" s="8">
        <f t="shared" si="944"/>
        <v>0</v>
      </c>
      <c r="CM272" s="8">
        <f t="shared" si="945"/>
        <v>0</v>
      </c>
      <c r="CO272" s="44">
        <f t="shared" si="946"/>
        <v>0</v>
      </c>
      <c r="CP272" s="201">
        <f t="shared" si="947"/>
        <v>0</v>
      </c>
      <c r="CQ272" s="8">
        <f t="shared" si="948"/>
        <v>0</v>
      </c>
      <c r="CR272" s="8">
        <f t="shared" si="949"/>
        <v>0</v>
      </c>
      <c r="CT272" s="44">
        <f t="shared" si="950"/>
        <v>0</v>
      </c>
      <c r="CU272" s="201">
        <f t="shared" si="951"/>
        <v>0</v>
      </c>
      <c r="CV272" s="8">
        <f t="shared" si="952"/>
        <v>0</v>
      </c>
      <c r="CW272" s="8">
        <f t="shared" si="953"/>
        <v>0</v>
      </c>
      <c r="CY272" s="44">
        <f t="shared" si="954"/>
        <v>0</v>
      </c>
      <c r="CZ272" s="201">
        <f t="shared" si="955"/>
        <v>0</v>
      </c>
      <c r="DA272" s="8">
        <f t="shared" si="956"/>
        <v>0</v>
      </c>
      <c r="DB272" s="8">
        <f t="shared" si="957"/>
        <v>0</v>
      </c>
      <c r="DD272" s="44">
        <f t="shared" si="958"/>
        <v>0</v>
      </c>
      <c r="DE272" s="201">
        <f t="shared" si="959"/>
        <v>0</v>
      </c>
      <c r="DF272" s="8">
        <f t="shared" si="960"/>
        <v>0</v>
      </c>
      <c r="DG272" s="8">
        <f t="shared" si="961"/>
        <v>0</v>
      </c>
      <c r="DI272" s="44">
        <f t="shared" si="962"/>
        <v>0</v>
      </c>
      <c r="DJ272" s="201">
        <f t="shared" si="963"/>
        <v>0</v>
      </c>
      <c r="DK272" s="8">
        <f t="shared" si="964"/>
        <v>0</v>
      </c>
      <c r="DL272" s="8">
        <f t="shared" si="965"/>
        <v>0</v>
      </c>
      <c r="DN272" s="44">
        <f t="shared" si="966"/>
        <v>0</v>
      </c>
      <c r="DO272" s="201">
        <f t="shared" si="967"/>
        <v>0</v>
      </c>
      <c r="DP272" s="8">
        <f t="shared" si="968"/>
        <v>0</v>
      </c>
      <c r="DQ272" s="8">
        <f t="shared" si="969"/>
        <v>0</v>
      </c>
      <c r="DS272" s="51">
        <f t="shared" si="970"/>
        <v>0</v>
      </c>
      <c r="DT272" s="50">
        <f t="shared" si="971"/>
        <v>0</v>
      </c>
      <c r="DU272" s="51">
        <v>0</v>
      </c>
      <c r="DV272" s="50">
        <f t="shared" si="972"/>
        <v>0</v>
      </c>
      <c r="DW272" s="51">
        <f t="shared" ref="DW272:DW280" si="974">+DS272+DU272</f>
        <v>0</v>
      </c>
      <c r="DX272" s="52">
        <f t="shared" si="973"/>
        <v>0</v>
      </c>
      <c r="DY272" s="307">
        <f t="shared" si="883"/>
        <v>0</v>
      </c>
    </row>
    <row r="273" spans="1:129" ht="18" customHeight="1" x14ac:dyDescent="0.3">
      <c r="B273" s="317"/>
      <c r="C273" s="317"/>
      <c r="D273" s="239"/>
      <c r="E273" s="263"/>
      <c r="F273" s="274"/>
      <c r="G273" s="263"/>
      <c r="H273" s="56"/>
      <c r="I273" s="56"/>
      <c r="J273" s="265"/>
      <c r="K273" s="264"/>
      <c r="L273" s="57"/>
      <c r="M273" s="49"/>
      <c r="N273" s="214"/>
      <c r="O273" s="8">
        <f t="shared" si="884"/>
        <v>0</v>
      </c>
      <c r="P273" s="8">
        <f t="shared" si="885"/>
        <v>0</v>
      </c>
      <c r="R273" s="44">
        <f t="shared" si="886"/>
        <v>0</v>
      </c>
      <c r="S273" s="201">
        <f t="shared" si="887"/>
        <v>0</v>
      </c>
      <c r="T273" s="8">
        <f t="shared" si="888"/>
        <v>0</v>
      </c>
      <c r="U273" s="8">
        <f t="shared" si="889"/>
        <v>0</v>
      </c>
      <c r="W273" s="44">
        <f t="shared" si="890"/>
        <v>0</v>
      </c>
      <c r="X273" s="201">
        <f t="shared" si="891"/>
        <v>0</v>
      </c>
      <c r="Y273" s="8">
        <f t="shared" si="892"/>
        <v>0</v>
      </c>
      <c r="Z273" s="8">
        <f t="shared" si="893"/>
        <v>0</v>
      </c>
      <c r="AB273" s="44">
        <f t="shared" si="894"/>
        <v>0</v>
      </c>
      <c r="AC273" s="201">
        <f t="shared" si="895"/>
        <v>0</v>
      </c>
      <c r="AD273" s="8">
        <f t="shared" si="896"/>
        <v>0</v>
      </c>
      <c r="AE273" s="8">
        <f t="shared" si="897"/>
        <v>0</v>
      </c>
      <c r="AG273" s="44">
        <f t="shared" si="898"/>
        <v>0</v>
      </c>
      <c r="AH273" s="201">
        <f t="shared" si="899"/>
        <v>0</v>
      </c>
      <c r="AI273" s="8">
        <f t="shared" si="900"/>
        <v>0</v>
      </c>
      <c r="AJ273" s="8">
        <f t="shared" si="901"/>
        <v>0</v>
      </c>
      <c r="AL273" s="44">
        <f t="shared" si="902"/>
        <v>0</v>
      </c>
      <c r="AM273" s="201">
        <f t="shared" si="903"/>
        <v>0</v>
      </c>
      <c r="AN273" s="8">
        <f t="shared" si="904"/>
        <v>0</v>
      </c>
      <c r="AO273" s="8">
        <f t="shared" si="905"/>
        <v>0</v>
      </c>
      <c r="AQ273" s="44">
        <f t="shared" si="906"/>
        <v>0</v>
      </c>
      <c r="AR273" s="201">
        <f t="shared" si="907"/>
        <v>0</v>
      </c>
      <c r="AS273" s="8">
        <f t="shared" si="908"/>
        <v>0</v>
      </c>
      <c r="AT273" s="8">
        <f t="shared" si="909"/>
        <v>0</v>
      </c>
      <c r="AV273" s="44">
        <f t="shared" si="910"/>
        <v>0</v>
      </c>
      <c r="AW273" s="201">
        <f t="shared" si="911"/>
        <v>0</v>
      </c>
      <c r="AX273" s="8">
        <f t="shared" si="912"/>
        <v>0</v>
      </c>
      <c r="AY273" s="8">
        <f t="shared" si="913"/>
        <v>0</v>
      </c>
      <c r="BA273" s="44">
        <f t="shared" si="914"/>
        <v>0</v>
      </c>
      <c r="BB273" s="201">
        <f t="shared" si="915"/>
        <v>0</v>
      </c>
      <c r="BC273" s="8">
        <f t="shared" si="916"/>
        <v>0</v>
      </c>
      <c r="BD273" s="8">
        <f t="shared" si="917"/>
        <v>0</v>
      </c>
      <c r="BF273" s="44">
        <f t="shared" si="918"/>
        <v>0</v>
      </c>
      <c r="BG273" s="201">
        <f t="shared" si="919"/>
        <v>0</v>
      </c>
      <c r="BH273" s="8">
        <f t="shared" si="920"/>
        <v>0</v>
      </c>
      <c r="BI273" s="8">
        <f t="shared" si="921"/>
        <v>0</v>
      </c>
      <c r="BK273" s="44">
        <f t="shared" si="922"/>
        <v>0</v>
      </c>
      <c r="BL273" s="201">
        <f t="shared" si="923"/>
        <v>0</v>
      </c>
      <c r="BM273" s="8">
        <f t="shared" si="924"/>
        <v>0</v>
      </c>
      <c r="BN273" s="8">
        <f t="shared" si="925"/>
        <v>0</v>
      </c>
      <c r="BP273" s="44">
        <f t="shared" si="926"/>
        <v>0</v>
      </c>
      <c r="BQ273" s="201">
        <f t="shared" si="927"/>
        <v>0</v>
      </c>
      <c r="BR273" s="8">
        <f t="shared" si="928"/>
        <v>0</v>
      </c>
      <c r="BS273" s="8">
        <f t="shared" si="929"/>
        <v>0</v>
      </c>
      <c r="BU273" s="44">
        <f t="shared" si="930"/>
        <v>0</v>
      </c>
      <c r="BV273" s="201">
        <f t="shared" si="931"/>
        <v>0</v>
      </c>
      <c r="BW273" s="8">
        <f t="shared" si="932"/>
        <v>0</v>
      </c>
      <c r="BX273" s="8">
        <f t="shared" si="933"/>
        <v>0</v>
      </c>
      <c r="BZ273" s="44">
        <f t="shared" si="934"/>
        <v>0</v>
      </c>
      <c r="CA273" s="201">
        <f t="shared" si="935"/>
        <v>0</v>
      </c>
      <c r="CB273" s="8">
        <f t="shared" si="936"/>
        <v>0</v>
      </c>
      <c r="CC273" s="8">
        <f t="shared" si="937"/>
        <v>0</v>
      </c>
      <c r="CE273" s="44">
        <f t="shared" si="938"/>
        <v>0</v>
      </c>
      <c r="CF273" s="201">
        <f t="shared" si="939"/>
        <v>0</v>
      </c>
      <c r="CG273" s="8">
        <f t="shared" si="940"/>
        <v>0</v>
      </c>
      <c r="CH273" s="8">
        <f t="shared" si="941"/>
        <v>0</v>
      </c>
      <c r="CJ273" s="44">
        <f t="shared" si="942"/>
        <v>0</v>
      </c>
      <c r="CK273" s="201">
        <f t="shared" si="943"/>
        <v>0</v>
      </c>
      <c r="CL273" s="8">
        <f t="shared" si="944"/>
        <v>0</v>
      </c>
      <c r="CM273" s="8">
        <f t="shared" si="945"/>
        <v>0</v>
      </c>
      <c r="CO273" s="44">
        <f t="shared" si="946"/>
        <v>0</v>
      </c>
      <c r="CP273" s="201">
        <f t="shared" si="947"/>
        <v>0</v>
      </c>
      <c r="CQ273" s="8">
        <f t="shared" si="948"/>
        <v>0</v>
      </c>
      <c r="CR273" s="8">
        <f t="shared" si="949"/>
        <v>0</v>
      </c>
      <c r="CT273" s="44">
        <f t="shared" si="950"/>
        <v>0</v>
      </c>
      <c r="CU273" s="201">
        <f t="shared" si="951"/>
        <v>0</v>
      </c>
      <c r="CV273" s="8">
        <f t="shared" si="952"/>
        <v>0</v>
      </c>
      <c r="CW273" s="8">
        <f t="shared" si="953"/>
        <v>0</v>
      </c>
      <c r="CY273" s="44">
        <f t="shared" si="954"/>
        <v>0</v>
      </c>
      <c r="CZ273" s="201">
        <f t="shared" si="955"/>
        <v>0</v>
      </c>
      <c r="DA273" s="8">
        <f t="shared" si="956"/>
        <v>0</v>
      </c>
      <c r="DB273" s="8">
        <f t="shared" si="957"/>
        <v>0</v>
      </c>
      <c r="DD273" s="44">
        <f t="shared" si="958"/>
        <v>0</v>
      </c>
      <c r="DE273" s="201">
        <f t="shared" si="959"/>
        <v>0</v>
      </c>
      <c r="DF273" s="8">
        <f t="shared" si="960"/>
        <v>0</v>
      </c>
      <c r="DG273" s="8">
        <f t="shared" si="961"/>
        <v>0</v>
      </c>
      <c r="DI273" s="44">
        <f t="shared" si="962"/>
        <v>0</v>
      </c>
      <c r="DJ273" s="201">
        <f t="shared" si="963"/>
        <v>0</v>
      </c>
      <c r="DK273" s="8">
        <f t="shared" si="964"/>
        <v>0</v>
      </c>
      <c r="DL273" s="8">
        <f t="shared" si="965"/>
        <v>0</v>
      </c>
      <c r="DN273" s="44">
        <f t="shared" si="966"/>
        <v>0</v>
      </c>
      <c r="DO273" s="201">
        <f t="shared" si="967"/>
        <v>0</v>
      </c>
      <c r="DP273" s="8">
        <f t="shared" si="968"/>
        <v>0</v>
      </c>
      <c r="DQ273" s="8">
        <f t="shared" si="969"/>
        <v>0</v>
      </c>
      <c r="DS273" s="51">
        <f t="shared" si="970"/>
        <v>0</v>
      </c>
      <c r="DT273" s="50">
        <f t="shared" si="971"/>
        <v>0</v>
      </c>
      <c r="DU273" s="51">
        <v>0</v>
      </c>
      <c r="DV273" s="50">
        <f t="shared" si="972"/>
        <v>0</v>
      </c>
      <c r="DW273" s="51">
        <f t="shared" si="974"/>
        <v>0</v>
      </c>
      <c r="DX273" s="52">
        <f t="shared" si="973"/>
        <v>0</v>
      </c>
      <c r="DY273" s="307">
        <f t="shared" si="883"/>
        <v>0</v>
      </c>
    </row>
    <row r="274" spans="1:129" ht="18" customHeight="1" x14ac:dyDescent="0.3">
      <c r="B274" s="54"/>
      <c r="C274" s="54"/>
      <c r="D274" s="239"/>
      <c r="E274" s="263"/>
      <c r="F274" s="274"/>
      <c r="G274" s="263"/>
      <c r="H274" s="56"/>
      <c r="I274" s="56"/>
      <c r="J274" s="265"/>
      <c r="K274" s="264"/>
      <c r="L274" s="57"/>
      <c r="M274" s="49"/>
      <c r="N274" s="214"/>
      <c r="O274" s="8">
        <f t="shared" si="884"/>
        <v>0</v>
      </c>
      <c r="P274" s="8">
        <f t="shared" si="885"/>
        <v>0</v>
      </c>
      <c r="R274" s="44">
        <f t="shared" si="886"/>
        <v>0</v>
      </c>
      <c r="S274" s="201">
        <f t="shared" si="887"/>
        <v>0</v>
      </c>
      <c r="T274" s="8">
        <f t="shared" si="888"/>
        <v>0</v>
      </c>
      <c r="U274" s="8">
        <f t="shared" si="889"/>
        <v>0</v>
      </c>
      <c r="W274" s="44">
        <f t="shared" si="890"/>
        <v>0</v>
      </c>
      <c r="X274" s="201">
        <f t="shared" si="891"/>
        <v>0</v>
      </c>
      <c r="Y274" s="8">
        <f t="shared" si="892"/>
        <v>0</v>
      </c>
      <c r="Z274" s="8">
        <f t="shared" si="893"/>
        <v>0</v>
      </c>
      <c r="AB274" s="44">
        <f t="shared" si="894"/>
        <v>0</v>
      </c>
      <c r="AC274" s="201">
        <f t="shared" si="895"/>
        <v>0</v>
      </c>
      <c r="AD274" s="8">
        <f t="shared" si="896"/>
        <v>0</v>
      </c>
      <c r="AE274" s="8">
        <f t="shared" si="897"/>
        <v>0</v>
      </c>
      <c r="AG274" s="44">
        <f t="shared" si="898"/>
        <v>0</v>
      </c>
      <c r="AH274" s="201">
        <f t="shared" si="899"/>
        <v>0</v>
      </c>
      <c r="AI274" s="8">
        <f t="shared" si="900"/>
        <v>0</v>
      </c>
      <c r="AJ274" s="8">
        <f t="shared" si="901"/>
        <v>0</v>
      </c>
      <c r="AL274" s="44">
        <f t="shared" si="902"/>
        <v>0</v>
      </c>
      <c r="AM274" s="201">
        <f t="shared" si="903"/>
        <v>0</v>
      </c>
      <c r="AN274" s="8">
        <f t="shared" si="904"/>
        <v>0</v>
      </c>
      <c r="AO274" s="8">
        <f t="shared" si="905"/>
        <v>0</v>
      </c>
      <c r="AQ274" s="44">
        <f t="shared" si="906"/>
        <v>0</v>
      </c>
      <c r="AR274" s="201">
        <f t="shared" si="907"/>
        <v>0</v>
      </c>
      <c r="AS274" s="8">
        <f t="shared" si="908"/>
        <v>0</v>
      </c>
      <c r="AT274" s="8">
        <f t="shared" si="909"/>
        <v>0</v>
      </c>
      <c r="AV274" s="44">
        <f t="shared" si="910"/>
        <v>0</v>
      </c>
      <c r="AW274" s="201">
        <f t="shared" si="911"/>
        <v>0</v>
      </c>
      <c r="AX274" s="8">
        <f t="shared" si="912"/>
        <v>0</v>
      </c>
      <c r="AY274" s="8">
        <f t="shared" si="913"/>
        <v>0</v>
      </c>
      <c r="BA274" s="44">
        <f t="shared" si="914"/>
        <v>0</v>
      </c>
      <c r="BB274" s="201">
        <f t="shared" si="915"/>
        <v>0</v>
      </c>
      <c r="BC274" s="8">
        <f t="shared" si="916"/>
        <v>0</v>
      </c>
      <c r="BD274" s="8">
        <f t="shared" si="917"/>
        <v>0</v>
      </c>
      <c r="BF274" s="44">
        <f t="shared" si="918"/>
        <v>0</v>
      </c>
      <c r="BG274" s="201">
        <f t="shared" si="919"/>
        <v>0</v>
      </c>
      <c r="BH274" s="8">
        <f t="shared" si="920"/>
        <v>0</v>
      </c>
      <c r="BI274" s="8">
        <f t="shared" si="921"/>
        <v>0</v>
      </c>
      <c r="BK274" s="44">
        <f t="shared" si="922"/>
        <v>0</v>
      </c>
      <c r="BL274" s="201">
        <f t="shared" si="923"/>
        <v>0</v>
      </c>
      <c r="BM274" s="8">
        <f t="shared" si="924"/>
        <v>0</v>
      </c>
      <c r="BN274" s="8">
        <f t="shared" si="925"/>
        <v>0</v>
      </c>
      <c r="BP274" s="44">
        <f t="shared" si="926"/>
        <v>0</v>
      </c>
      <c r="BQ274" s="201">
        <f t="shared" si="927"/>
        <v>0</v>
      </c>
      <c r="BR274" s="8">
        <f t="shared" si="928"/>
        <v>0</v>
      </c>
      <c r="BS274" s="8">
        <f t="shared" si="929"/>
        <v>0</v>
      </c>
      <c r="BU274" s="44">
        <f t="shared" si="930"/>
        <v>0</v>
      </c>
      <c r="BV274" s="201">
        <f t="shared" si="931"/>
        <v>0</v>
      </c>
      <c r="BW274" s="8">
        <f t="shared" si="932"/>
        <v>0</v>
      </c>
      <c r="BX274" s="8">
        <f t="shared" si="933"/>
        <v>0</v>
      </c>
      <c r="BZ274" s="44">
        <f t="shared" si="934"/>
        <v>0</v>
      </c>
      <c r="CA274" s="201">
        <f t="shared" si="935"/>
        <v>0</v>
      </c>
      <c r="CB274" s="8">
        <f t="shared" si="936"/>
        <v>0</v>
      </c>
      <c r="CC274" s="8">
        <f t="shared" si="937"/>
        <v>0</v>
      </c>
      <c r="CE274" s="44">
        <f t="shared" si="938"/>
        <v>0</v>
      </c>
      <c r="CF274" s="201">
        <f t="shared" si="939"/>
        <v>0</v>
      </c>
      <c r="CG274" s="8">
        <f t="shared" si="940"/>
        <v>0</v>
      </c>
      <c r="CH274" s="8">
        <f t="shared" si="941"/>
        <v>0</v>
      </c>
      <c r="CJ274" s="44">
        <f t="shared" si="942"/>
        <v>0</v>
      </c>
      <c r="CK274" s="201">
        <f t="shared" si="943"/>
        <v>0</v>
      </c>
      <c r="CL274" s="8">
        <f t="shared" si="944"/>
        <v>0</v>
      </c>
      <c r="CM274" s="8">
        <f t="shared" si="945"/>
        <v>0</v>
      </c>
      <c r="CO274" s="44">
        <f t="shared" si="946"/>
        <v>0</v>
      </c>
      <c r="CP274" s="201">
        <f t="shared" si="947"/>
        <v>0</v>
      </c>
      <c r="CQ274" s="8">
        <f t="shared" si="948"/>
        <v>0</v>
      </c>
      <c r="CR274" s="8">
        <f t="shared" si="949"/>
        <v>0</v>
      </c>
      <c r="CT274" s="44">
        <f t="shared" si="950"/>
        <v>0</v>
      </c>
      <c r="CU274" s="201">
        <f t="shared" si="951"/>
        <v>0</v>
      </c>
      <c r="CV274" s="8">
        <f t="shared" si="952"/>
        <v>0</v>
      </c>
      <c r="CW274" s="8">
        <f t="shared" si="953"/>
        <v>0</v>
      </c>
      <c r="CY274" s="44">
        <f t="shared" si="954"/>
        <v>0</v>
      </c>
      <c r="CZ274" s="201">
        <f t="shared" si="955"/>
        <v>0</v>
      </c>
      <c r="DA274" s="8">
        <f t="shared" si="956"/>
        <v>0</v>
      </c>
      <c r="DB274" s="8">
        <f t="shared" si="957"/>
        <v>0</v>
      </c>
      <c r="DD274" s="44">
        <f t="shared" si="958"/>
        <v>0</v>
      </c>
      <c r="DE274" s="201">
        <f t="shared" si="959"/>
        <v>0</v>
      </c>
      <c r="DF274" s="8">
        <f t="shared" si="960"/>
        <v>0</v>
      </c>
      <c r="DG274" s="8">
        <f t="shared" si="961"/>
        <v>0</v>
      </c>
      <c r="DI274" s="44">
        <f t="shared" si="962"/>
        <v>0</v>
      </c>
      <c r="DJ274" s="201">
        <f t="shared" si="963"/>
        <v>0</v>
      </c>
      <c r="DK274" s="8">
        <f t="shared" si="964"/>
        <v>0</v>
      </c>
      <c r="DL274" s="8">
        <f t="shared" si="965"/>
        <v>0</v>
      </c>
      <c r="DN274" s="44">
        <f t="shared" si="966"/>
        <v>0</v>
      </c>
      <c r="DO274" s="201">
        <f t="shared" si="967"/>
        <v>0</v>
      </c>
      <c r="DP274" s="8">
        <f t="shared" si="968"/>
        <v>0</v>
      </c>
      <c r="DQ274" s="8">
        <f t="shared" si="969"/>
        <v>0</v>
      </c>
      <c r="DS274" s="51">
        <f t="shared" si="970"/>
        <v>0</v>
      </c>
      <c r="DT274" s="50">
        <f t="shared" si="971"/>
        <v>0</v>
      </c>
      <c r="DU274" s="51">
        <v>0</v>
      </c>
      <c r="DV274" s="50">
        <f t="shared" si="972"/>
        <v>0</v>
      </c>
      <c r="DW274" s="51">
        <f t="shared" si="974"/>
        <v>0</v>
      </c>
      <c r="DX274" s="52">
        <f t="shared" si="973"/>
        <v>0</v>
      </c>
      <c r="DY274" s="307">
        <f t="shared" si="883"/>
        <v>0</v>
      </c>
    </row>
    <row r="275" spans="1:129" ht="18" customHeight="1" x14ac:dyDescent="0.3">
      <c r="B275" s="54"/>
      <c r="C275" s="54"/>
      <c r="D275" s="239"/>
      <c r="E275" s="263"/>
      <c r="F275" s="274"/>
      <c r="G275" s="263"/>
      <c r="H275" s="56"/>
      <c r="I275" s="56"/>
      <c r="J275" s="265"/>
      <c r="K275" s="264"/>
      <c r="L275" s="57"/>
      <c r="M275" s="49"/>
      <c r="N275" s="214"/>
      <c r="O275" s="8">
        <f t="shared" si="884"/>
        <v>0</v>
      </c>
      <c r="P275" s="8">
        <f t="shared" si="885"/>
        <v>0</v>
      </c>
      <c r="R275" s="44">
        <f t="shared" si="886"/>
        <v>0</v>
      </c>
      <c r="S275" s="201">
        <f t="shared" si="887"/>
        <v>0</v>
      </c>
      <c r="T275" s="8">
        <f t="shared" si="888"/>
        <v>0</v>
      </c>
      <c r="U275" s="8">
        <f t="shared" si="889"/>
        <v>0</v>
      </c>
      <c r="W275" s="44">
        <f t="shared" si="890"/>
        <v>0</v>
      </c>
      <c r="X275" s="201">
        <f t="shared" si="891"/>
        <v>0</v>
      </c>
      <c r="Y275" s="8">
        <f t="shared" si="892"/>
        <v>0</v>
      </c>
      <c r="Z275" s="8">
        <f t="shared" si="893"/>
        <v>0</v>
      </c>
      <c r="AB275" s="44">
        <f t="shared" si="894"/>
        <v>0</v>
      </c>
      <c r="AC275" s="201">
        <f t="shared" si="895"/>
        <v>0</v>
      </c>
      <c r="AD275" s="8">
        <f t="shared" si="896"/>
        <v>0</v>
      </c>
      <c r="AE275" s="8">
        <f t="shared" si="897"/>
        <v>0</v>
      </c>
      <c r="AG275" s="44">
        <f t="shared" si="898"/>
        <v>0</v>
      </c>
      <c r="AH275" s="201">
        <f t="shared" si="899"/>
        <v>0</v>
      </c>
      <c r="AI275" s="8">
        <f t="shared" si="900"/>
        <v>0</v>
      </c>
      <c r="AJ275" s="8">
        <f t="shared" si="901"/>
        <v>0</v>
      </c>
      <c r="AL275" s="44">
        <f t="shared" si="902"/>
        <v>0</v>
      </c>
      <c r="AM275" s="201">
        <f t="shared" si="903"/>
        <v>0</v>
      </c>
      <c r="AN275" s="8">
        <f t="shared" si="904"/>
        <v>0</v>
      </c>
      <c r="AO275" s="8">
        <f t="shared" si="905"/>
        <v>0</v>
      </c>
      <c r="AQ275" s="44">
        <f t="shared" si="906"/>
        <v>0</v>
      </c>
      <c r="AR275" s="201">
        <f t="shared" si="907"/>
        <v>0</v>
      </c>
      <c r="AS275" s="8">
        <f t="shared" si="908"/>
        <v>0</v>
      </c>
      <c r="AT275" s="8">
        <f t="shared" si="909"/>
        <v>0</v>
      </c>
      <c r="AV275" s="44">
        <f t="shared" si="910"/>
        <v>0</v>
      </c>
      <c r="AW275" s="201">
        <f t="shared" si="911"/>
        <v>0</v>
      </c>
      <c r="AX275" s="8">
        <f t="shared" si="912"/>
        <v>0</v>
      </c>
      <c r="AY275" s="8">
        <f t="shared" si="913"/>
        <v>0</v>
      </c>
      <c r="BA275" s="44">
        <f t="shared" si="914"/>
        <v>0</v>
      </c>
      <c r="BB275" s="201">
        <f t="shared" si="915"/>
        <v>0</v>
      </c>
      <c r="BC275" s="8">
        <f t="shared" si="916"/>
        <v>0</v>
      </c>
      <c r="BD275" s="8">
        <f t="shared" si="917"/>
        <v>0</v>
      </c>
      <c r="BF275" s="44">
        <f t="shared" si="918"/>
        <v>0</v>
      </c>
      <c r="BG275" s="201">
        <f t="shared" si="919"/>
        <v>0</v>
      </c>
      <c r="BH275" s="8">
        <f t="shared" si="920"/>
        <v>0</v>
      </c>
      <c r="BI275" s="8">
        <f t="shared" si="921"/>
        <v>0</v>
      </c>
      <c r="BK275" s="44">
        <f t="shared" si="922"/>
        <v>0</v>
      </c>
      <c r="BL275" s="201">
        <f t="shared" si="923"/>
        <v>0</v>
      </c>
      <c r="BM275" s="8">
        <f t="shared" si="924"/>
        <v>0</v>
      </c>
      <c r="BN275" s="8">
        <f t="shared" si="925"/>
        <v>0</v>
      </c>
      <c r="BP275" s="44">
        <f t="shared" si="926"/>
        <v>0</v>
      </c>
      <c r="BQ275" s="201">
        <f t="shared" si="927"/>
        <v>0</v>
      </c>
      <c r="BR275" s="8">
        <f t="shared" si="928"/>
        <v>0</v>
      </c>
      <c r="BS275" s="8">
        <f t="shared" si="929"/>
        <v>0</v>
      </c>
      <c r="BU275" s="44">
        <f t="shared" si="930"/>
        <v>0</v>
      </c>
      <c r="BV275" s="201">
        <f t="shared" si="931"/>
        <v>0</v>
      </c>
      <c r="BW275" s="8">
        <f t="shared" si="932"/>
        <v>0</v>
      </c>
      <c r="BX275" s="8">
        <f t="shared" si="933"/>
        <v>0</v>
      </c>
      <c r="BZ275" s="44">
        <f t="shared" si="934"/>
        <v>0</v>
      </c>
      <c r="CA275" s="201">
        <f t="shared" si="935"/>
        <v>0</v>
      </c>
      <c r="CB275" s="8">
        <f t="shared" si="936"/>
        <v>0</v>
      </c>
      <c r="CC275" s="8">
        <f t="shared" si="937"/>
        <v>0</v>
      </c>
      <c r="CE275" s="44">
        <f t="shared" si="938"/>
        <v>0</v>
      </c>
      <c r="CF275" s="201">
        <f t="shared" si="939"/>
        <v>0</v>
      </c>
      <c r="CG275" s="8">
        <f t="shared" si="940"/>
        <v>0</v>
      </c>
      <c r="CH275" s="8">
        <f t="shared" si="941"/>
        <v>0</v>
      </c>
      <c r="CJ275" s="44">
        <f t="shared" si="942"/>
        <v>0</v>
      </c>
      <c r="CK275" s="201">
        <f t="shared" si="943"/>
        <v>0</v>
      </c>
      <c r="CL275" s="8">
        <f t="shared" si="944"/>
        <v>0</v>
      </c>
      <c r="CM275" s="8">
        <f t="shared" si="945"/>
        <v>0</v>
      </c>
      <c r="CO275" s="44">
        <f t="shared" si="946"/>
        <v>0</v>
      </c>
      <c r="CP275" s="201">
        <f t="shared" si="947"/>
        <v>0</v>
      </c>
      <c r="CQ275" s="8">
        <f t="shared" si="948"/>
        <v>0</v>
      </c>
      <c r="CR275" s="8">
        <f t="shared" si="949"/>
        <v>0</v>
      </c>
      <c r="CT275" s="44">
        <f t="shared" si="950"/>
        <v>0</v>
      </c>
      <c r="CU275" s="201">
        <f t="shared" si="951"/>
        <v>0</v>
      </c>
      <c r="CV275" s="8">
        <f t="shared" si="952"/>
        <v>0</v>
      </c>
      <c r="CW275" s="8">
        <f t="shared" si="953"/>
        <v>0</v>
      </c>
      <c r="CY275" s="44">
        <f t="shared" si="954"/>
        <v>0</v>
      </c>
      <c r="CZ275" s="201">
        <f t="shared" si="955"/>
        <v>0</v>
      </c>
      <c r="DA275" s="8">
        <f t="shared" si="956"/>
        <v>0</v>
      </c>
      <c r="DB275" s="8">
        <f t="shared" si="957"/>
        <v>0</v>
      </c>
      <c r="DD275" s="44">
        <f t="shared" si="958"/>
        <v>0</v>
      </c>
      <c r="DE275" s="201">
        <f t="shared" si="959"/>
        <v>0</v>
      </c>
      <c r="DF275" s="8">
        <f t="shared" si="960"/>
        <v>0</v>
      </c>
      <c r="DG275" s="8">
        <f t="shared" si="961"/>
        <v>0</v>
      </c>
      <c r="DI275" s="44">
        <f t="shared" si="962"/>
        <v>0</v>
      </c>
      <c r="DJ275" s="201">
        <f t="shared" si="963"/>
        <v>0</v>
      </c>
      <c r="DK275" s="8">
        <f t="shared" si="964"/>
        <v>0</v>
      </c>
      <c r="DL275" s="8">
        <f t="shared" si="965"/>
        <v>0</v>
      </c>
      <c r="DN275" s="44">
        <f t="shared" si="966"/>
        <v>0</v>
      </c>
      <c r="DO275" s="201">
        <f t="shared" si="967"/>
        <v>0</v>
      </c>
      <c r="DP275" s="8">
        <f t="shared" si="968"/>
        <v>0</v>
      </c>
      <c r="DQ275" s="8">
        <f t="shared" si="969"/>
        <v>0</v>
      </c>
      <c r="DS275" s="51">
        <f t="shared" si="970"/>
        <v>0</v>
      </c>
      <c r="DT275" s="50">
        <f t="shared" si="971"/>
        <v>0</v>
      </c>
      <c r="DU275" s="51">
        <v>0</v>
      </c>
      <c r="DV275" s="50">
        <f t="shared" si="972"/>
        <v>0</v>
      </c>
      <c r="DW275" s="51">
        <f t="shared" si="974"/>
        <v>0</v>
      </c>
      <c r="DX275" s="52">
        <f t="shared" si="973"/>
        <v>0</v>
      </c>
      <c r="DY275" s="307">
        <f t="shared" si="883"/>
        <v>0</v>
      </c>
    </row>
    <row r="276" spans="1:129" ht="18" customHeight="1" x14ac:dyDescent="0.3">
      <c r="B276" s="54"/>
      <c r="C276" s="54"/>
      <c r="D276" s="239"/>
      <c r="E276" s="263"/>
      <c r="F276" s="274"/>
      <c r="G276" s="263"/>
      <c r="H276" s="56"/>
      <c r="I276" s="56"/>
      <c r="J276" s="265"/>
      <c r="K276" s="264"/>
      <c r="L276" s="57"/>
      <c r="M276" s="49"/>
      <c r="N276" s="214"/>
      <c r="O276" s="8">
        <f t="shared" si="884"/>
        <v>0</v>
      </c>
      <c r="P276" s="8">
        <f t="shared" si="885"/>
        <v>0</v>
      </c>
      <c r="R276" s="44">
        <f t="shared" si="886"/>
        <v>0</v>
      </c>
      <c r="S276" s="201">
        <f t="shared" si="887"/>
        <v>0</v>
      </c>
      <c r="T276" s="8">
        <f t="shared" si="888"/>
        <v>0</v>
      </c>
      <c r="U276" s="8">
        <f t="shared" si="889"/>
        <v>0</v>
      </c>
      <c r="W276" s="44">
        <f t="shared" si="890"/>
        <v>0</v>
      </c>
      <c r="X276" s="201">
        <f t="shared" si="891"/>
        <v>0</v>
      </c>
      <c r="Y276" s="8">
        <f t="shared" si="892"/>
        <v>0</v>
      </c>
      <c r="Z276" s="8">
        <f t="shared" si="893"/>
        <v>0</v>
      </c>
      <c r="AB276" s="44">
        <f t="shared" si="894"/>
        <v>0</v>
      </c>
      <c r="AC276" s="201">
        <f t="shared" si="895"/>
        <v>0</v>
      </c>
      <c r="AD276" s="8">
        <f t="shared" si="896"/>
        <v>0</v>
      </c>
      <c r="AE276" s="8">
        <f t="shared" si="897"/>
        <v>0</v>
      </c>
      <c r="AG276" s="44">
        <f t="shared" si="898"/>
        <v>0</v>
      </c>
      <c r="AH276" s="201">
        <f t="shared" si="899"/>
        <v>0</v>
      </c>
      <c r="AI276" s="8">
        <f t="shared" si="900"/>
        <v>0</v>
      </c>
      <c r="AJ276" s="8">
        <f t="shared" si="901"/>
        <v>0</v>
      </c>
      <c r="AL276" s="44">
        <f t="shared" si="902"/>
        <v>0</v>
      </c>
      <c r="AM276" s="201">
        <f t="shared" si="903"/>
        <v>0</v>
      </c>
      <c r="AN276" s="8">
        <f t="shared" si="904"/>
        <v>0</v>
      </c>
      <c r="AO276" s="8">
        <f t="shared" si="905"/>
        <v>0</v>
      </c>
      <c r="AQ276" s="44">
        <f t="shared" si="906"/>
        <v>0</v>
      </c>
      <c r="AR276" s="201">
        <f t="shared" si="907"/>
        <v>0</v>
      </c>
      <c r="AS276" s="8">
        <f t="shared" si="908"/>
        <v>0</v>
      </c>
      <c r="AT276" s="8">
        <f t="shared" si="909"/>
        <v>0</v>
      </c>
      <c r="AV276" s="44">
        <f t="shared" si="910"/>
        <v>0</v>
      </c>
      <c r="AW276" s="201">
        <f t="shared" si="911"/>
        <v>0</v>
      </c>
      <c r="AX276" s="8">
        <f t="shared" si="912"/>
        <v>0</v>
      </c>
      <c r="AY276" s="8">
        <f t="shared" si="913"/>
        <v>0</v>
      </c>
      <c r="BA276" s="44">
        <f t="shared" si="914"/>
        <v>0</v>
      </c>
      <c r="BB276" s="201">
        <f t="shared" si="915"/>
        <v>0</v>
      </c>
      <c r="BC276" s="8">
        <f t="shared" si="916"/>
        <v>0</v>
      </c>
      <c r="BD276" s="8">
        <f t="shared" si="917"/>
        <v>0</v>
      </c>
      <c r="BF276" s="44">
        <f t="shared" si="918"/>
        <v>0</v>
      </c>
      <c r="BG276" s="201">
        <f t="shared" si="919"/>
        <v>0</v>
      </c>
      <c r="BH276" s="8">
        <f t="shared" si="920"/>
        <v>0</v>
      </c>
      <c r="BI276" s="8">
        <f t="shared" si="921"/>
        <v>0</v>
      </c>
      <c r="BK276" s="44">
        <f t="shared" si="922"/>
        <v>0</v>
      </c>
      <c r="BL276" s="201">
        <f t="shared" si="923"/>
        <v>0</v>
      </c>
      <c r="BM276" s="8">
        <f t="shared" si="924"/>
        <v>0</v>
      </c>
      <c r="BN276" s="8">
        <f t="shared" si="925"/>
        <v>0</v>
      </c>
      <c r="BP276" s="44">
        <f t="shared" si="926"/>
        <v>0</v>
      </c>
      <c r="BQ276" s="201">
        <f t="shared" si="927"/>
        <v>0</v>
      </c>
      <c r="BR276" s="8">
        <f t="shared" si="928"/>
        <v>0</v>
      </c>
      <c r="BS276" s="8">
        <f t="shared" si="929"/>
        <v>0</v>
      </c>
      <c r="BU276" s="44">
        <f t="shared" si="930"/>
        <v>0</v>
      </c>
      <c r="BV276" s="201">
        <f t="shared" si="931"/>
        <v>0</v>
      </c>
      <c r="BW276" s="8">
        <f t="shared" si="932"/>
        <v>0</v>
      </c>
      <c r="BX276" s="8">
        <f t="shared" si="933"/>
        <v>0</v>
      </c>
      <c r="BZ276" s="44">
        <f t="shared" si="934"/>
        <v>0</v>
      </c>
      <c r="CA276" s="201">
        <f t="shared" si="935"/>
        <v>0</v>
      </c>
      <c r="CB276" s="8">
        <f t="shared" si="936"/>
        <v>0</v>
      </c>
      <c r="CC276" s="8">
        <f t="shared" si="937"/>
        <v>0</v>
      </c>
      <c r="CE276" s="44">
        <f t="shared" si="938"/>
        <v>0</v>
      </c>
      <c r="CF276" s="201">
        <f t="shared" si="939"/>
        <v>0</v>
      </c>
      <c r="CG276" s="8">
        <f t="shared" si="940"/>
        <v>0</v>
      </c>
      <c r="CH276" s="8">
        <f t="shared" si="941"/>
        <v>0</v>
      </c>
      <c r="CJ276" s="44">
        <f t="shared" si="942"/>
        <v>0</v>
      </c>
      <c r="CK276" s="201">
        <f t="shared" si="943"/>
        <v>0</v>
      </c>
      <c r="CL276" s="8">
        <f t="shared" si="944"/>
        <v>0</v>
      </c>
      <c r="CM276" s="8">
        <f t="shared" si="945"/>
        <v>0</v>
      </c>
      <c r="CO276" s="44">
        <f t="shared" si="946"/>
        <v>0</v>
      </c>
      <c r="CP276" s="201">
        <f t="shared" si="947"/>
        <v>0</v>
      </c>
      <c r="CQ276" s="8">
        <f t="shared" si="948"/>
        <v>0</v>
      </c>
      <c r="CR276" s="8">
        <f t="shared" si="949"/>
        <v>0</v>
      </c>
      <c r="CT276" s="44">
        <f t="shared" si="950"/>
        <v>0</v>
      </c>
      <c r="CU276" s="201">
        <f t="shared" si="951"/>
        <v>0</v>
      </c>
      <c r="CV276" s="8">
        <f t="shared" si="952"/>
        <v>0</v>
      </c>
      <c r="CW276" s="8">
        <f t="shared" si="953"/>
        <v>0</v>
      </c>
      <c r="CY276" s="44">
        <f t="shared" si="954"/>
        <v>0</v>
      </c>
      <c r="CZ276" s="201">
        <f t="shared" si="955"/>
        <v>0</v>
      </c>
      <c r="DA276" s="8">
        <f t="shared" si="956"/>
        <v>0</v>
      </c>
      <c r="DB276" s="8">
        <f t="shared" si="957"/>
        <v>0</v>
      </c>
      <c r="DD276" s="44">
        <f t="shared" si="958"/>
        <v>0</v>
      </c>
      <c r="DE276" s="201">
        <f t="shared" si="959"/>
        <v>0</v>
      </c>
      <c r="DF276" s="8">
        <f t="shared" si="960"/>
        <v>0</v>
      </c>
      <c r="DG276" s="8">
        <f t="shared" si="961"/>
        <v>0</v>
      </c>
      <c r="DI276" s="44">
        <f t="shared" si="962"/>
        <v>0</v>
      </c>
      <c r="DJ276" s="201">
        <f t="shared" si="963"/>
        <v>0</v>
      </c>
      <c r="DK276" s="8">
        <f t="shared" si="964"/>
        <v>0</v>
      </c>
      <c r="DL276" s="8">
        <f t="shared" si="965"/>
        <v>0</v>
      </c>
      <c r="DN276" s="44">
        <f t="shared" si="966"/>
        <v>0</v>
      </c>
      <c r="DO276" s="201">
        <f t="shared" si="967"/>
        <v>0</v>
      </c>
      <c r="DP276" s="8">
        <f t="shared" si="968"/>
        <v>0</v>
      </c>
      <c r="DQ276" s="8">
        <f t="shared" si="969"/>
        <v>0</v>
      </c>
      <c r="DS276" s="51">
        <f t="shared" si="970"/>
        <v>0</v>
      </c>
      <c r="DT276" s="50">
        <f t="shared" si="971"/>
        <v>0</v>
      </c>
      <c r="DU276" s="51">
        <v>0</v>
      </c>
      <c r="DV276" s="50">
        <f t="shared" si="972"/>
        <v>0</v>
      </c>
      <c r="DW276" s="51">
        <f t="shared" si="974"/>
        <v>0</v>
      </c>
      <c r="DX276" s="52">
        <f t="shared" si="973"/>
        <v>0</v>
      </c>
      <c r="DY276" s="307">
        <f t="shared" si="883"/>
        <v>0</v>
      </c>
    </row>
    <row r="277" spans="1:129" ht="18" customHeight="1" x14ac:dyDescent="0.3">
      <c r="B277" s="54"/>
      <c r="C277" s="54"/>
      <c r="D277" s="239"/>
      <c r="E277" s="263"/>
      <c r="F277" s="274"/>
      <c r="G277" s="263"/>
      <c r="H277" s="56"/>
      <c r="I277" s="56"/>
      <c r="J277" s="265"/>
      <c r="K277" s="264"/>
      <c r="L277" s="57"/>
      <c r="M277" s="49"/>
      <c r="N277" s="214"/>
      <c r="O277" s="8">
        <f t="shared" si="884"/>
        <v>0</v>
      </c>
      <c r="P277" s="8">
        <f t="shared" si="885"/>
        <v>0</v>
      </c>
      <c r="R277" s="44">
        <f t="shared" si="886"/>
        <v>0</v>
      </c>
      <c r="S277" s="201">
        <f t="shared" si="887"/>
        <v>0</v>
      </c>
      <c r="T277" s="8">
        <f t="shared" si="888"/>
        <v>0</v>
      </c>
      <c r="U277" s="8">
        <f t="shared" si="889"/>
        <v>0</v>
      </c>
      <c r="W277" s="44">
        <f t="shared" si="890"/>
        <v>0</v>
      </c>
      <c r="X277" s="201">
        <f t="shared" si="891"/>
        <v>0</v>
      </c>
      <c r="Y277" s="8">
        <f t="shared" si="892"/>
        <v>0</v>
      </c>
      <c r="Z277" s="8">
        <f t="shared" si="893"/>
        <v>0</v>
      </c>
      <c r="AB277" s="44">
        <f t="shared" si="894"/>
        <v>0</v>
      </c>
      <c r="AC277" s="201">
        <f t="shared" si="895"/>
        <v>0</v>
      </c>
      <c r="AD277" s="8">
        <f t="shared" si="896"/>
        <v>0</v>
      </c>
      <c r="AE277" s="8">
        <f t="shared" si="897"/>
        <v>0</v>
      </c>
      <c r="AG277" s="44">
        <f t="shared" si="898"/>
        <v>0</v>
      </c>
      <c r="AH277" s="201">
        <f t="shared" si="899"/>
        <v>0</v>
      </c>
      <c r="AI277" s="8">
        <f t="shared" si="900"/>
        <v>0</v>
      </c>
      <c r="AJ277" s="8">
        <f t="shared" si="901"/>
        <v>0</v>
      </c>
      <c r="AL277" s="44">
        <f t="shared" si="902"/>
        <v>0</v>
      </c>
      <c r="AM277" s="201">
        <f t="shared" si="903"/>
        <v>0</v>
      </c>
      <c r="AN277" s="8">
        <f t="shared" si="904"/>
        <v>0</v>
      </c>
      <c r="AO277" s="8">
        <f t="shared" si="905"/>
        <v>0</v>
      </c>
      <c r="AQ277" s="44">
        <f t="shared" si="906"/>
        <v>0</v>
      </c>
      <c r="AR277" s="201">
        <f t="shared" si="907"/>
        <v>0</v>
      </c>
      <c r="AS277" s="8">
        <f t="shared" si="908"/>
        <v>0</v>
      </c>
      <c r="AT277" s="8">
        <f t="shared" si="909"/>
        <v>0</v>
      </c>
      <c r="AV277" s="44">
        <f t="shared" si="910"/>
        <v>0</v>
      </c>
      <c r="AW277" s="201">
        <f t="shared" si="911"/>
        <v>0</v>
      </c>
      <c r="AX277" s="8">
        <f t="shared" si="912"/>
        <v>0</v>
      </c>
      <c r="AY277" s="8">
        <f t="shared" si="913"/>
        <v>0</v>
      </c>
      <c r="BA277" s="44">
        <f t="shared" si="914"/>
        <v>0</v>
      </c>
      <c r="BB277" s="201">
        <f t="shared" si="915"/>
        <v>0</v>
      </c>
      <c r="BC277" s="8">
        <f t="shared" si="916"/>
        <v>0</v>
      </c>
      <c r="BD277" s="8">
        <f t="shared" si="917"/>
        <v>0</v>
      </c>
      <c r="BF277" s="44">
        <f t="shared" si="918"/>
        <v>0</v>
      </c>
      <c r="BG277" s="201">
        <f t="shared" si="919"/>
        <v>0</v>
      </c>
      <c r="BH277" s="8">
        <f t="shared" si="920"/>
        <v>0</v>
      </c>
      <c r="BI277" s="8">
        <f t="shared" si="921"/>
        <v>0</v>
      </c>
      <c r="BK277" s="44">
        <f t="shared" si="922"/>
        <v>0</v>
      </c>
      <c r="BL277" s="201">
        <f t="shared" si="923"/>
        <v>0</v>
      </c>
      <c r="BM277" s="8">
        <f t="shared" si="924"/>
        <v>0</v>
      </c>
      <c r="BN277" s="8">
        <f t="shared" si="925"/>
        <v>0</v>
      </c>
      <c r="BP277" s="44">
        <f t="shared" si="926"/>
        <v>0</v>
      </c>
      <c r="BQ277" s="201">
        <f t="shared" si="927"/>
        <v>0</v>
      </c>
      <c r="BR277" s="8">
        <f t="shared" si="928"/>
        <v>0</v>
      </c>
      <c r="BS277" s="8">
        <f t="shared" si="929"/>
        <v>0</v>
      </c>
      <c r="BU277" s="44">
        <f t="shared" si="930"/>
        <v>0</v>
      </c>
      <c r="BV277" s="201">
        <f t="shared" si="931"/>
        <v>0</v>
      </c>
      <c r="BW277" s="8">
        <f t="shared" si="932"/>
        <v>0</v>
      </c>
      <c r="BX277" s="8">
        <f t="shared" si="933"/>
        <v>0</v>
      </c>
      <c r="BZ277" s="44">
        <f t="shared" si="934"/>
        <v>0</v>
      </c>
      <c r="CA277" s="201">
        <f t="shared" si="935"/>
        <v>0</v>
      </c>
      <c r="CB277" s="8">
        <f t="shared" si="936"/>
        <v>0</v>
      </c>
      <c r="CC277" s="8">
        <f t="shared" si="937"/>
        <v>0</v>
      </c>
      <c r="CE277" s="44">
        <f t="shared" si="938"/>
        <v>0</v>
      </c>
      <c r="CF277" s="201">
        <f t="shared" si="939"/>
        <v>0</v>
      </c>
      <c r="CG277" s="8">
        <f t="shared" si="940"/>
        <v>0</v>
      </c>
      <c r="CH277" s="8">
        <f t="shared" si="941"/>
        <v>0</v>
      </c>
      <c r="CJ277" s="44">
        <f t="shared" si="942"/>
        <v>0</v>
      </c>
      <c r="CK277" s="201">
        <f t="shared" si="943"/>
        <v>0</v>
      </c>
      <c r="CL277" s="8">
        <f t="shared" si="944"/>
        <v>0</v>
      </c>
      <c r="CM277" s="8">
        <f t="shared" si="945"/>
        <v>0</v>
      </c>
      <c r="CO277" s="44">
        <f t="shared" si="946"/>
        <v>0</v>
      </c>
      <c r="CP277" s="201">
        <f t="shared" si="947"/>
        <v>0</v>
      </c>
      <c r="CQ277" s="8">
        <f t="shared" si="948"/>
        <v>0</v>
      </c>
      <c r="CR277" s="8">
        <f t="shared" si="949"/>
        <v>0</v>
      </c>
      <c r="CT277" s="44">
        <f t="shared" si="950"/>
        <v>0</v>
      </c>
      <c r="CU277" s="201">
        <f t="shared" si="951"/>
        <v>0</v>
      </c>
      <c r="CV277" s="8">
        <f t="shared" si="952"/>
        <v>0</v>
      </c>
      <c r="CW277" s="8">
        <f t="shared" si="953"/>
        <v>0</v>
      </c>
      <c r="CY277" s="44">
        <f t="shared" si="954"/>
        <v>0</v>
      </c>
      <c r="CZ277" s="201">
        <f t="shared" si="955"/>
        <v>0</v>
      </c>
      <c r="DA277" s="8">
        <f t="shared" si="956"/>
        <v>0</v>
      </c>
      <c r="DB277" s="8">
        <f t="shared" si="957"/>
        <v>0</v>
      </c>
      <c r="DD277" s="44">
        <f t="shared" si="958"/>
        <v>0</v>
      </c>
      <c r="DE277" s="201">
        <f t="shared" si="959"/>
        <v>0</v>
      </c>
      <c r="DF277" s="8">
        <f t="shared" si="960"/>
        <v>0</v>
      </c>
      <c r="DG277" s="8">
        <f t="shared" si="961"/>
        <v>0</v>
      </c>
      <c r="DI277" s="44">
        <f t="shared" si="962"/>
        <v>0</v>
      </c>
      <c r="DJ277" s="201">
        <f t="shared" si="963"/>
        <v>0</v>
      </c>
      <c r="DK277" s="8">
        <f t="shared" si="964"/>
        <v>0</v>
      </c>
      <c r="DL277" s="8">
        <f t="shared" si="965"/>
        <v>0</v>
      </c>
      <c r="DN277" s="44">
        <f t="shared" si="966"/>
        <v>0</v>
      </c>
      <c r="DO277" s="201">
        <f t="shared" si="967"/>
        <v>0</v>
      </c>
      <c r="DP277" s="8">
        <f t="shared" si="968"/>
        <v>0</v>
      </c>
      <c r="DQ277" s="8">
        <f t="shared" si="969"/>
        <v>0</v>
      </c>
      <c r="DS277" s="51">
        <f t="shared" si="970"/>
        <v>0</v>
      </c>
      <c r="DT277" s="50">
        <f t="shared" si="971"/>
        <v>0</v>
      </c>
      <c r="DU277" s="51">
        <v>0</v>
      </c>
      <c r="DV277" s="50">
        <f t="shared" si="972"/>
        <v>0</v>
      </c>
      <c r="DW277" s="51">
        <f t="shared" si="974"/>
        <v>0</v>
      </c>
      <c r="DX277" s="52">
        <f t="shared" si="973"/>
        <v>0</v>
      </c>
      <c r="DY277" s="307">
        <f t="shared" si="883"/>
        <v>0</v>
      </c>
    </row>
    <row r="278" spans="1:129" ht="18" customHeight="1" x14ac:dyDescent="0.3">
      <c r="B278" s="54"/>
      <c r="C278" s="54"/>
      <c r="D278" s="239"/>
      <c r="E278" s="263"/>
      <c r="F278" s="274"/>
      <c r="G278" s="263"/>
      <c r="H278" s="56"/>
      <c r="I278" s="56"/>
      <c r="J278" s="265"/>
      <c r="K278" s="264"/>
      <c r="L278" s="57"/>
      <c r="M278" s="49"/>
      <c r="N278" s="214"/>
      <c r="O278" s="8">
        <f t="shared" si="884"/>
        <v>0</v>
      </c>
      <c r="P278" s="8">
        <f t="shared" si="885"/>
        <v>0</v>
      </c>
      <c r="R278" s="44">
        <f t="shared" si="886"/>
        <v>0</v>
      </c>
      <c r="S278" s="201">
        <f t="shared" si="887"/>
        <v>0</v>
      </c>
      <c r="T278" s="8">
        <f>$D278*R278*S278</f>
        <v>0</v>
      </c>
      <c r="U278" s="8">
        <f t="shared" si="889"/>
        <v>0</v>
      </c>
      <c r="W278" s="44">
        <f t="shared" si="890"/>
        <v>0</v>
      </c>
      <c r="X278" s="201">
        <f t="shared" si="891"/>
        <v>0</v>
      </c>
      <c r="Y278" s="8">
        <f t="shared" si="892"/>
        <v>0</v>
      </c>
      <c r="Z278" s="8">
        <f t="shared" si="893"/>
        <v>0</v>
      </c>
      <c r="AB278" s="44">
        <f t="shared" si="894"/>
        <v>0</v>
      </c>
      <c r="AC278" s="201">
        <f t="shared" si="895"/>
        <v>0</v>
      </c>
      <c r="AD278" s="8">
        <f t="shared" si="896"/>
        <v>0</v>
      </c>
      <c r="AE278" s="8">
        <f t="shared" si="897"/>
        <v>0</v>
      </c>
      <c r="AG278" s="44">
        <f t="shared" si="898"/>
        <v>0</v>
      </c>
      <c r="AH278" s="201">
        <f t="shared" si="899"/>
        <v>0</v>
      </c>
      <c r="AI278" s="8">
        <f t="shared" si="900"/>
        <v>0</v>
      </c>
      <c r="AJ278" s="8">
        <f t="shared" si="901"/>
        <v>0</v>
      </c>
      <c r="AL278" s="44">
        <f t="shared" si="902"/>
        <v>0</v>
      </c>
      <c r="AM278" s="201">
        <f t="shared" si="903"/>
        <v>0</v>
      </c>
      <c r="AN278" s="8">
        <f t="shared" si="904"/>
        <v>0</v>
      </c>
      <c r="AO278" s="8">
        <f t="shared" si="905"/>
        <v>0</v>
      </c>
      <c r="AQ278" s="44">
        <f t="shared" si="906"/>
        <v>0</v>
      </c>
      <c r="AR278" s="201">
        <f t="shared" si="907"/>
        <v>0</v>
      </c>
      <c r="AS278" s="8">
        <f t="shared" si="908"/>
        <v>0</v>
      </c>
      <c r="AT278" s="8">
        <f t="shared" si="909"/>
        <v>0</v>
      </c>
      <c r="AV278" s="44">
        <f t="shared" si="910"/>
        <v>0</v>
      </c>
      <c r="AW278" s="201">
        <f t="shared" si="911"/>
        <v>0</v>
      </c>
      <c r="AX278" s="8">
        <f t="shared" si="912"/>
        <v>0</v>
      </c>
      <c r="AY278" s="8">
        <f t="shared" si="913"/>
        <v>0</v>
      </c>
      <c r="BA278" s="44">
        <f t="shared" si="914"/>
        <v>0</v>
      </c>
      <c r="BB278" s="201">
        <f t="shared" si="915"/>
        <v>0</v>
      </c>
      <c r="BC278" s="8">
        <f t="shared" si="916"/>
        <v>0</v>
      </c>
      <c r="BD278" s="8">
        <f t="shared" si="917"/>
        <v>0</v>
      </c>
      <c r="BF278" s="44">
        <f t="shared" si="918"/>
        <v>0</v>
      </c>
      <c r="BG278" s="201">
        <f t="shared" si="919"/>
        <v>0</v>
      </c>
      <c r="BH278" s="8">
        <f t="shared" si="920"/>
        <v>0</v>
      </c>
      <c r="BI278" s="8">
        <f t="shared" si="921"/>
        <v>0</v>
      </c>
      <c r="BK278" s="44">
        <f t="shared" si="922"/>
        <v>0</v>
      </c>
      <c r="BL278" s="201">
        <f t="shared" si="923"/>
        <v>0</v>
      </c>
      <c r="BM278" s="8">
        <f t="shared" si="924"/>
        <v>0</v>
      </c>
      <c r="BN278" s="8">
        <f t="shared" si="925"/>
        <v>0</v>
      </c>
      <c r="BP278" s="44">
        <f t="shared" si="926"/>
        <v>0</v>
      </c>
      <c r="BQ278" s="201">
        <f t="shared" si="927"/>
        <v>0</v>
      </c>
      <c r="BR278" s="8">
        <f t="shared" si="928"/>
        <v>0</v>
      </c>
      <c r="BS278" s="8">
        <f t="shared" si="929"/>
        <v>0</v>
      </c>
      <c r="BU278" s="44">
        <f t="shared" si="930"/>
        <v>0</v>
      </c>
      <c r="BV278" s="201">
        <f t="shared" si="931"/>
        <v>0</v>
      </c>
      <c r="BW278" s="8">
        <f t="shared" si="932"/>
        <v>0</v>
      </c>
      <c r="BX278" s="8">
        <f t="shared" si="933"/>
        <v>0</v>
      </c>
      <c r="BZ278" s="44">
        <f t="shared" si="934"/>
        <v>0</v>
      </c>
      <c r="CA278" s="201">
        <f t="shared" si="935"/>
        <v>0</v>
      </c>
      <c r="CB278" s="8">
        <f t="shared" si="936"/>
        <v>0</v>
      </c>
      <c r="CC278" s="8">
        <f t="shared" si="937"/>
        <v>0</v>
      </c>
      <c r="CE278" s="44">
        <f t="shared" si="938"/>
        <v>0</v>
      </c>
      <c r="CF278" s="201">
        <f t="shared" si="939"/>
        <v>0</v>
      </c>
      <c r="CG278" s="8">
        <f t="shared" si="940"/>
        <v>0</v>
      </c>
      <c r="CH278" s="8">
        <f t="shared" si="941"/>
        <v>0</v>
      </c>
      <c r="CJ278" s="44">
        <f t="shared" si="942"/>
        <v>0</v>
      </c>
      <c r="CK278" s="201">
        <f t="shared" si="943"/>
        <v>0</v>
      </c>
      <c r="CL278" s="8">
        <f t="shared" si="944"/>
        <v>0</v>
      </c>
      <c r="CM278" s="8">
        <f t="shared" si="945"/>
        <v>0</v>
      </c>
      <c r="CO278" s="44">
        <f t="shared" si="946"/>
        <v>0</v>
      </c>
      <c r="CP278" s="201">
        <f t="shared" si="947"/>
        <v>0</v>
      </c>
      <c r="CQ278" s="8">
        <f t="shared" si="948"/>
        <v>0</v>
      </c>
      <c r="CR278" s="8">
        <f t="shared" si="949"/>
        <v>0</v>
      </c>
      <c r="CT278" s="44">
        <f t="shared" si="950"/>
        <v>0</v>
      </c>
      <c r="CU278" s="201">
        <f t="shared" si="951"/>
        <v>0</v>
      </c>
      <c r="CV278" s="8">
        <f t="shared" si="952"/>
        <v>0</v>
      </c>
      <c r="CW278" s="8">
        <f t="shared" si="953"/>
        <v>0</v>
      </c>
      <c r="CY278" s="44">
        <f t="shared" si="954"/>
        <v>0</v>
      </c>
      <c r="CZ278" s="201">
        <f t="shared" si="955"/>
        <v>0</v>
      </c>
      <c r="DA278" s="8">
        <f t="shared" si="956"/>
        <v>0</v>
      </c>
      <c r="DB278" s="8">
        <f t="shared" si="957"/>
        <v>0</v>
      </c>
      <c r="DD278" s="44">
        <f t="shared" si="958"/>
        <v>0</v>
      </c>
      <c r="DE278" s="201">
        <f t="shared" si="959"/>
        <v>0</v>
      </c>
      <c r="DF278" s="8">
        <f t="shared" si="960"/>
        <v>0</v>
      </c>
      <c r="DG278" s="8">
        <f t="shared" si="961"/>
        <v>0</v>
      </c>
      <c r="DI278" s="44">
        <f t="shared" si="962"/>
        <v>0</v>
      </c>
      <c r="DJ278" s="201">
        <f t="shared" si="963"/>
        <v>0</v>
      </c>
      <c r="DK278" s="8">
        <f t="shared" si="964"/>
        <v>0</v>
      </c>
      <c r="DL278" s="8">
        <f t="shared" si="965"/>
        <v>0</v>
      </c>
      <c r="DN278" s="44">
        <f t="shared" si="966"/>
        <v>0</v>
      </c>
      <c r="DO278" s="201">
        <f t="shared" si="967"/>
        <v>0</v>
      </c>
      <c r="DP278" s="8">
        <f t="shared" si="968"/>
        <v>0</v>
      </c>
      <c r="DQ278" s="8">
        <f t="shared" si="969"/>
        <v>0</v>
      </c>
      <c r="DS278" s="51">
        <f t="shared" si="970"/>
        <v>0</v>
      </c>
      <c r="DT278" s="50">
        <f t="shared" si="971"/>
        <v>0</v>
      </c>
      <c r="DU278" s="51">
        <v>0</v>
      </c>
      <c r="DV278" s="50">
        <f t="shared" si="972"/>
        <v>0</v>
      </c>
      <c r="DW278" s="51">
        <f t="shared" si="974"/>
        <v>0</v>
      </c>
      <c r="DX278" s="52">
        <f t="shared" si="973"/>
        <v>0</v>
      </c>
      <c r="DY278" s="307">
        <f t="shared" si="883"/>
        <v>0</v>
      </c>
    </row>
    <row r="279" spans="1:129" ht="18" customHeight="1" x14ac:dyDescent="0.3">
      <c r="B279" s="54"/>
      <c r="C279" s="54"/>
      <c r="D279" s="239"/>
      <c r="E279" s="263"/>
      <c r="F279" s="274"/>
      <c r="G279" s="263"/>
      <c r="H279" s="56"/>
      <c r="I279" s="56"/>
      <c r="J279" s="265"/>
      <c r="K279" s="264"/>
      <c r="L279" s="57"/>
      <c r="M279" s="49"/>
      <c r="N279" s="214"/>
      <c r="O279" s="8">
        <f t="shared" si="884"/>
        <v>0</v>
      </c>
      <c r="P279" s="8">
        <f t="shared" si="885"/>
        <v>0</v>
      </c>
      <c r="R279" s="44">
        <f t="shared" si="886"/>
        <v>0</v>
      </c>
      <c r="S279" s="201">
        <f t="shared" si="887"/>
        <v>0</v>
      </c>
      <c r="T279" s="8">
        <f t="shared" ref="T279:T281" si="975">$D279*R279*S279</f>
        <v>0</v>
      </c>
      <c r="U279" s="8">
        <f t="shared" si="889"/>
        <v>0</v>
      </c>
      <c r="W279" s="44">
        <f t="shared" si="890"/>
        <v>0</v>
      </c>
      <c r="X279" s="201">
        <f t="shared" si="891"/>
        <v>0</v>
      </c>
      <c r="Y279" s="8">
        <f t="shared" si="892"/>
        <v>0</v>
      </c>
      <c r="Z279" s="8">
        <f t="shared" si="893"/>
        <v>0</v>
      </c>
      <c r="AB279" s="44">
        <f t="shared" si="894"/>
        <v>0</v>
      </c>
      <c r="AC279" s="201">
        <f t="shared" si="895"/>
        <v>0</v>
      </c>
      <c r="AD279" s="8">
        <f t="shared" si="896"/>
        <v>0</v>
      </c>
      <c r="AE279" s="8">
        <f t="shared" si="897"/>
        <v>0</v>
      </c>
      <c r="AG279" s="44">
        <f t="shared" si="898"/>
        <v>0</v>
      </c>
      <c r="AH279" s="201">
        <f t="shared" si="899"/>
        <v>0</v>
      </c>
      <c r="AI279" s="8">
        <f t="shared" si="900"/>
        <v>0</v>
      </c>
      <c r="AJ279" s="8">
        <f t="shared" si="901"/>
        <v>0</v>
      </c>
      <c r="AL279" s="44">
        <f t="shared" si="902"/>
        <v>0</v>
      </c>
      <c r="AM279" s="201">
        <f t="shared" si="903"/>
        <v>0</v>
      </c>
      <c r="AN279" s="8">
        <f t="shared" si="904"/>
        <v>0</v>
      </c>
      <c r="AO279" s="8">
        <f t="shared" si="905"/>
        <v>0</v>
      </c>
      <c r="AQ279" s="44">
        <f t="shared" si="906"/>
        <v>0</v>
      </c>
      <c r="AR279" s="201">
        <f t="shared" si="907"/>
        <v>0</v>
      </c>
      <c r="AS279" s="8">
        <f t="shared" si="908"/>
        <v>0</v>
      </c>
      <c r="AT279" s="8">
        <f t="shared" si="909"/>
        <v>0</v>
      </c>
      <c r="AV279" s="44">
        <f t="shared" si="910"/>
        <v>0</v>
      </c>
      <c r="AW279" s="201">
        <f t="shared" si="911"/>
        <v>0</v>
      </c>
      <c r="AX279" s="8">
        <f t="shared" si="912"/>
        <v>0</v>
      </c>
      <c r="AY279" s="8">
        <f t="shared" si="913"/>
        <v>0</v>
      </c>
      <c r="BA279" s="44">
        <f t="shared" si="914"/>
        <v>0</v>
      </c>
      <c r="BB279" s="201">
        <f t="shared" si="915"/>
        <v>0</v>
      </c>
      <c r="BC279" s="8">
        <f t="shared" si="916"/>
        <v>0</v>
      </c>
      <c r="BD279" s="8">
        <f t="shared" si="917"/>
        <v>0</v>
      </c>
      <c r="BF279" s="44">
        <f t="shared" si="918"/>
        <v>0</v>
      </c>
      <c r="BG279" s="201">
        <f t="shared" si="919"/>
        <v>0</v>
      </c>
      <c r="BH279" s="8">
        <f t="shared" si="920"/>
        <v>0</v>
      </c>
      <c r="BI279" s="8">
        <f t="shared" si="921"/>
        <v>0</v>
      </c>
      <c r="BK279" s="44">
        <f t="shared" si="922"/>
        <v>0</v>
      </c>
      <c r="BL279" s="201">
        <f t="shared" si="923"/>
        <v>0</v>
      </c>
      <c r="BM279" s="8">
        <f t="shared" si="924"/>
        <v>0</v>
      </c>
      <c r="BN279" s="8">
        <f t="shared" si="925"/>
        <v>0</v>
      </c>
      <c r="BP279" s="44">
        <f t="shared" si="926"/>
        <v>0</v>
      </c>
      <c r="BQ279" s="201">
        <f t="shared" si="927"/>
        <v>0</v>
      </c>
      <c r="BR279" s="8">
        <f t="shared" si="928"/>
        <v>0</v>
      </c>
      <c r="BS279" s="8">
        <f t="shared" si="929"/>
        <v>0</v>
      </c>
      <c r="BU279" s="44">
        <f t="shared" si="930"/>
        <v>0</v>
      </c>
      <c r="BV279" s="201">
        <f t="shared" si="931"/>
        <v>0</v>
      </c>
      <c r="BW279" s="8">
        <f t="shared" si="932"/>
        <v>0</v>
      </c>
      <c r="BX279" s="8">
        <f t="shared" si="933"/>
        <v>0</v>
      </c>
      <c r="BZ279" s="44">
        <f t="shared" si="934"/>
        <v>0</v>
      </c>
      <c r="CA279" s="201">
        <f t="shared" si="935"/>
        <v>0</v>
      </c>
      <c r="CB279" s="8">
        <f t="shared" si="936"/>
        <v>0</v>
      </c>
      <c r="CC279" s="8">
        <f t="shared" si="937"/>
        <v>0</v>
      </c>
      <c r="CE279" s="44">
        <f t="shared" si="938"/>
        <v>0</v>
      </c>
      <c r="CF279" s="201">
        <f t="shared" si="939"/>
        <v>0</v>
      </c>
      <c r="CG279" s="8">
        <f t="shared" si="940"/>
        <v>0</v>
      </c>
      <c r="CH279" s="8">
        <f t="shared" si="941"/>
        <v>0</v>
      </c>
      <c r="CJ279" s="44">
        <f t="shared" si="942"/>
        <v>0</v>
      </c>
      <c r="CK279" s="201">
        <f t="shared" si="943"/>
        <v>0</v>
      </c>
      <c r="CL279" s="8">
        <f t="shared" si="944"/>
        <v>0</v>
      </c>
      <c r="CM279" s="8">
        <f t="shared" si="945"/>
        <v>0</v>
      </c>
      <c r="CO279" s="44">
        <f t="shared" si="946"/>
        <v>0</v>
      </c>
      <c r="CP279" s="201">
        <f t="shared" si="947"/>
        <v>0</v>
      </c>
      <c r="CQ279" s="8">
        <f t="shared" si="948"/>
        <v>0</v>
      </c>
      <c r="CR279" s="8">
        <f t="shared" si="949"/>
        <v>0</v>
      </c>
      <c r="CT279" s="44">
        <f t="shared" si="950"/>
        <v>0</v>
      </c>
      <c r="CU279" s="201">
        <f t="shared" si="951"/>
        <v>0</v>
      </c>
      <c r="CV279" s="8">
        <f t="shared" si="952"/>
        <v>0</v>
      </c>
      <c r="CW279" s="8">
        <f t="shared" si="953"/>
        <v>0</v>
      </c>
      <c r="CY279" s="44">
        <f t="shared" si="954"/>
        <v>0</v>
      </c>
      <c r="CZ279" s="201">
        <f t="shared" si="955"/>
        <v>0</v>
      </c>
      <c r="DA279" s="8">
        <f t="shared" si="956"/>
        <v>0</v>
      </c>
      <c r="DB279" s="8">
        <f t="shared" si="957"/>
        <v>0</v>
      </c>
      <c r="DD279" s="44">
        <f t="shared" si="958"/>
        <v>0</v>
      </c>
      <c r="DE279" s="201">
        <f t="shared" si="959"/>
        <v>0</v>
      </c>
      <c r="DF279" s="8">
        <f t="shared" si="960"/>
        <v>0</v>
      </c>
      <c r="DG279" s="8">
        <f t="shared" si="961"/>
        <v>0</v>
      </c>
      <c r="DI279" s="44">
        <f t="shared" si="962"/>
        <v>0</v>
      </c>
      <c r="DJ279" s="201">
        <f t="shared" si="963"/>
        <v>0</v>
      </c>
      <c r="DK279" s="8">
        <f t="shared" si="964"/>
        <v>0</v>
      </c>
      <c r="DL279" s="8">
        <f t="shared" si="965"/>
        <v>0</v>
      </c>
      <c r="DN279" s="44">
        <f t="shared" si="966"/>
        <v>0</v>
      </c>
      <c r="DO279" s="201">
        <f t="shared" si="967"/>
        <v>0</v>
      </c>
      <c r="DP279" s="8">
        <f t="shared" si="968"/>
        <v>0</v>
      </c>
      <c r="DQ279" s="8">
        <f t="shared" si="969"/>
        <v>0</v>
      </c>
      <c r="DS279" s="51">
        <f t="shared" si="970"/>
        <v>0</v>
      </c>
      <c r="DT279" s="50">
        <f t="shared" si="971"/>
        <v>0</v>
      </c>
      <c r="DU279" s="51">
        <v>0</v>
      </c>
      <c r="DV279" s="50">
        <f t="shared" si="972"/>
        <v>0</v>
      </c>
      <c r="DW279" s="51">
        <f t="shared" si="974"/>
        <v>0</v>
      </c>
      <c r="DX279" s="52">
        <f t="shared" si="973"/>
        <v>0</v>
      </c>
      <c r="DY279" s="307">
        <f t="shared" si="883"/>
        <v>0</v>
      </c>
    </row>
    <row r="280" spans="1:129" ht="18" customHeight="1" x14ac:dyDescent="0.3">
      <c r="B280" s="54"/>
      <c r="C280" s="54"/>
      <c r="D280" s="239"/>
      <c r="E280" s="263"/>
      <c r="F280" s="274"/>
      <c r="G280" s="263"/>
      <c r="H280" s="56"/>
      <c r="I280" s="56"/>
      <c r="J280" s="265"/>
      <c r="K280" s="264"/>
      <c r="L280" s="57"/>
      <c r="M280" s="49"/>
      <c r="N280" s="214"/>
      <c r="O280" s="8">
        <f t="shared" si="884"/>
        <v>0</v>
      </c>
      <c r="P280" s="8">
        <f t="shared" si="885"/>
        <v>0</v>
      </c>
      <c r="R280" s="44">
        <f t="shared" si="886"/>
        <v>0</v>
      </c>
      <c r="S280" s="201">
        <f t="shared" si="887"/>
        <v>0</v>
      </c>
      <c r="T280" s="8">
        <f t="shared" si="975"/>
        <v>0</v>
      </c>
      <c r="U280" s="8">
        <f t="shared" si="889"/>
        <v>0</v>
      </c>
      <c r="W280" s="44">
        <f t="shared" si="890"/>
        <v>0</v>
      </c>
      <c r="X280" s="201">
        <f t="shared" si="891"/>
        <v>0</v>
      </c>
      <c r="Y280" s="8">
        <f t="shared" si="892"/>
        <v>0</v>
      </c>
      <c r="Z280" s="8">
        <f t="shared" si="893"/>
        <v>0</v>
      </c>
      <c r="AB280" s="44">
        <f t="shared" si="894"/>
        <v>0</v>
      </c>
      <c r="AC280" s="201">
        <f t="shared" si="895"/>
        <v>0</v>
      </c>
      <c r="AD280" s="8">
        <f t="shared" si="896"/>
        <v>0</v>
      </c>
      <c r="AE280" s="8">
        <f t="shared" si="897"/>
        <v>0</v>
      </c>
      <c r="AG280" s="44">
        <f t="shared" si="898"/>
        <v>0</v>
      </c>
      <c r="AH280" s="201">
        <f t="shared" si="899"/>
        <v>0</v>
      </c>
      <c r="AI280" s="8">
        <f t="shared" si="900"/>
        <v>0</v>
      </c>
      <c r="AJ280" s="8">
        <f t="shared" si="901"/>
        <v>0</v>
      </c>
      <c r="AL280" s="44">
        <f t="shared" si="902"/>
        <v>0</v>
      </c>
      <c r="AM280" s="201">
        <f t="shared" si="903"/>
        <v>0</v>
      </c>
      <c r="AN280" s="8">
        <f t="shared" si="904"/>
        <v>0</v>
      </c>
      <c r="AO280" s="8">
        <f t="shared" si="905"/>
        <v>0</v>
      </c>
      <c r="AQ280" s="44">
        <f t="shared" si="906"/>
        <v>0</v>
      </c>
      <c r="AR280" s="201">
        <f t="shared" si="907"/>
        <v>0</v>
      </c>
      <c r="AS280" s="8">
        <f t="shared" si="908"/>
        <v>0</v>
      </c>
      <c r="AT280" s="8">
        <f t="shared" si="909"/>
        <v>0</v>
      </c>
      <c r="AV280" s="44">
        <f t="shared" si="910"/>
        <v>0</v>
      </c>
      <c r="AW280" s="201">
        <f t="shared" si="911"/>
        <v>0</v>
      </c>
      <c r="AX280" s="8">
        <f t="shared" si="912"/>
        <v>0</v>
      </c>
      <c r="AY280" s="8">
        <f t="shared" si="913"/>
        <v>0</v>
      </c>
      <c r="BA280" s="44">
        <f t="shared" si="914"/>
        <v>0</v>
      </c>
      <c r="BB280" s="201">
        <f t="shared" si="915"/>
        <v>0</v>
      </c>
      <c r="BC280" s="8">
        <f t="shared" si="916"/>
        <v>0</v>
      </c>
      <c r="BD280" s="8">
        <f t="shared" si="917"/>
        <v>0</v>
      </c>
      <c r="BF280" s="44">
        <f t="shared" si="918"/>
        <v>0</v>
      </c>
      <c r="BG280" s="201">
        <f t="shared" si="919"/>
        <v>0</v>
      </c>
      <c r="BH280" s="8">
        <f t="shared" si="920"/>
        <v>0</v>
      </c>
      <c r="BI280" s="8">
        <f t="shared" si="921"/>
        <v>0</v>
      </c>
      <c r="BK280" s="44">
        <f t="shared" si="922"/>
        <v>0</v>
      </c>
      <c r="BL280" s="201">
        <f t="shared" si="923"/>
        <v>0</v>
      </c>
      <c r="BM280" s="8">
        <f t="shared" si="924"/>
        <v>0</v>
      </c>
      <c r="BN280" s="8">
        <f t="shared" si="925"/>
        <v>0</v>
      </c>
      <c r="BP280" s="44">
        <f t="shared" si="926"/>
        <v>0</v>
      </c>
      <c r="BQ280" s="201">
        <f t="shared" si="927"/>
        <v>0</v>
      </c>
      <c r="BR280" s="8">
        <f t="shared" si="928"/>
        <v>0</v>
      </c>
      <c r="BS280" s="8">
        <f t="shared" si="929"/>
        <v>0</v>
      </c>
      <c r="BU280" s="44">
        <f t="shared" si="930"/>
        <v>0</v>
      </c>
      <c r="BV280" s="201">
        <f t="shared" si="931"/>
        <v>0</v>
      </c>
      <c r="BW280" s="8">
        <f t="shared" si="932"/>
        <v>0</v>
      </c>
      <c r="BX280" s="8">
        <f t="shared" si="933"/>
        <v>0</v>
      </c>
      <c r="BZ280" s="44">
        <f t="shared" si="934"/>
        <v>0</v>
      </c>
      <c r="CA280" s="201">
        <f t="shared" si="935"/>
        <v>0</v>
      </c>
      <c r="CB280" s="8">
        <f t="shared" si="936"/>
        <v>0</v>
      </c>
      <c r="CC280" s="8">
        <f t="shared" si="937"/>
        <v>0</v>
      </c>
      <c r="CE280" s="44">
        <f t="shared" si="938"/>
        <v>0</v>
      </c>
      <c r="CF280" s="201">
        <f t="shared" si="939"/>
        <v>0</v>
      </c>
      <c r="CG280" s="8">
        <f t="shared" si="940"/>
        <v>0</v>
      </c>
      <c r="CH280" s="8">
        <f t="shared" si="941"/>
        <v>0</v>
      </c>
      <c r="CJ280" s="44">
        <f t="shared" si="942"/>
        <v>0</v>
      </c>
      <c r="CK280" s="201">
        <f t="shared" si="943"/>
        <v>0</v>
      </c>
      <c r="CL280" s="8">
        <f t="shared" si="944"/>
        <v>0</v>
      </c>
      <c r="CM280" s="8">
        <f t="shared" si="945"/>
        <v>0</v>
      </c>
      <c r="CO280" s="44">
        <f t="shared" si="946"/>
        <v>0</v>
      </c>
      <c r="CP280" s="201">
        <f t="shared" si="947"/>
        <v>0</v>
      </c>
      <c r="CQ280" s="8">
        <f t="shared" si="948"/>
        <v>0</v>
      </c>
      <c r="CR280" s="8">
        <f t="shared" si="949"/>
        <v>0</v>
      </c>
      <c r="CT280" s="44">
        <f t="shared" si="950"/>
        <v>0</v>
      </c>
      <c r="CU280" s="201">
        <f t="shared" si="951"/>
        <v>0</v>
      </c>
      <c r="CV280" s="8">
        <f t="shared" si="952"/>
        <v>0</v>
      </c>
      <c r="CW280" s="8">
        <f t="shared" si="953"/>
        <v>0</v>
      </c>
      <c r="CY280" s="44">
        <f t="shared" si="954"/>
        <v>0</v>
      </c>
      <c r="CZ280" s="201">
        <f t="shared" si="955"/>
        <v>0</v>
      </c>
      <c r="DA280" s="8">
        <f t="shared" si="956"/>
        <v>0</v>
      </c>
      <c r="DB280" s="8">
        <f t="shared" si="957"/>
        <v>0</v>
      </c>
      <c r="DD280" s="44">
        <f t="shared" si="958"/>
        <v>0</v>
      </c>
      <c r="DE280" s="201">
        <f t="shared" si="959"/>
        <v>0</v>
      </c>
      <c r="DF280" s="8">
        <f t="shared" si="960"/>
        <v>0</v>
      </c>
      <c r="DG280" s="8">
        <f t="shared" si="961"/>
        <v>0</v>
      </c>
      <c r="DI280" s="44">
        <f t="shared" si="962"/>
        <v>0</v>
      </c>
      <c r="DJ280" s="201">
        <f t="shared" si="963"/>
        <v>0</v>
      </c>
      <c r="DK280" s="8">
        <f t="shared" si="964"/>
        <v>0</v>
      </c>
      <c r="DL280" s="8">
        <f t="shared" si="965"/>
        <v>0</v>
      </c>
      <c r="DN280" s="44">
        <f t="shared" si="966"/>
        <v>0</v>
      </c>
      <c r="DO280" s="201">
        <f t="shared" si="967"/>
        <v>0</v>
      </c>
      <c r="DP280" s="8">
        <f t="shared" si="968"/>
        <v>0</v>
      </c>
      <c r="DQ280" s="8">
        <f t="shared" si="969"/>
        <v>0</v>
      </c>
      <c r="DS280" s="51">
        <f t="shared" si="970"/>
        <v>0</v>
      </c>
      <c r="DT280" s="50">
        <f t="shared" si="971"/>
        <v>0</v>
      </c>
      <c r="DU280" s="51">
        <v>0</v>
      </c>
      <c r="DV280" s="50">
        <f t="shared" si="972"/>
        <v>0</v>
      </c>
      <c r="DW280" s="51">
        <f t="shared" si="974"/>
        <v>0</v>
      </c>
      <c r="DX280" s="52">
        <f t="shared" si="973"/>
        <v>0</v>
      </c>
      <c r="DY280" s="307">
        <f t="shared" si="883"/>
        <v>0</v>
      </c>
    </row>
    <row r="281" spans="1:129" s="60" customFormat="1" ht="18" customHeight="1" thickBot="1" x14ac:dyDescent="0.35">
      <c r="A281" s="1"/>
      <c r="B281" s="317"/>
      <c r="C281" s="196"/>
      <c r="D281" s="241"/>
      <c r="E281" s="263"/>
      <c r="F281" s="274"/>
      <c r="J281" s="302"/>
      <c r="L281" s="61"/>
      <c r="M281" s="49"/>
      <c r="N281" s="214"/>
      <c r="O281" s="8">
        <f t="shared" si="884"/>
        <v>0</v>
      </c>
      <c r="P281" s="8">
        <f t="shared" si="885"/>
        <v>0</v>
      </c>
      <c r="Q281" s="3"/>
      <c r="R281" s="44">
        <f t="shared" si="886"/>
        <v>0</v>
      </c>
      <c r="S281" s="201">
        <f t="shared" si="887"/>
        <v>0</v>
      </c>
      <c r="T281" s="8">
        <f t="shared" si="975"/>
        <v>0</v>
      </c>
      <c r="U281" s="8">
        <f t="shared" si="889"/>
        <v>0</v>
      </c>
      <c r="V281" s="3"/>
      <c r="W281" s="44">
        <f t="shared" si="890"/>
        <v>0</v>
      </c>
      <c r="X281" s="201">
        <f t="shared" si="891"/>
        <v>0</v>
      </c>
      <c r="Y281" s="8">
        <f t="shared" si="892"/>
        <v>0</v>
      </c>
      <c r="Z281" s="8">
        <f t="shared" si="893"/>
        <v>0</v>
      </c>
      <c r="AA281" s="1"/>
      <c r="AB281" s="44">
        <f t="shared" si="894"/>
        <v>0</v>
      </c>
      <c r="AC281" s="201">
        <f t="shared" si="895"/>
        <v>0</v>
      </c>
      <c r="AD281" s="8">
        <f t="shared" si="896"/>
        <v>0</v>
      </c>
      <c r="AE281" s="8">
        <f t="shared" si="897"/>
        <v>0</v>
      </c>
      <c r="AG281" s="44">
        <f t="shared" si="898"/>
        <v>0</v>
      </c>
      <c r="AH281" s="201">
        <f t="shared" si="899"/>
        <v>0</v>
      </c>
      <c r="AI281" s="8">
        <f t="shared" si="900"/>
        <v>0</v>
      </c>
      <c r="AJ281" s="8">
        <f t="shared" si="901"/>
        <v>0</v>
      </c>
      <c r="AL281" s="44">
        <f t="shared" si="902"/>
        <v>0</v>
      </c>
      <c r="AM281" s="201">
        <f t="shared" si="903"/>
        <v>0</v>
      </c>
      <c r="AN281" s="8">
        <f t="shared" si="904"/>
        <v>0</v>
      </c>
      <c r="AO281" s="8">
        <f t="shared" si="905"/>
        <v>0</v>
      </c>
      <c r="AQ281" s="44">
        <f t="shared" si="906"/>
        <v>0</v>
      </c>
      <c r="AR281" s="201">
        <f t="shared" si="907"/>
        <v>0</v>
      </c>
      <c r="AS281" s="8">
        <f t="shared" si="908"/>
        <v>0</v>
      </c>
      <c r="AT281" s="8">
        <f t="shared" si="909"/>
        <v>0</v>
      </c>
      <c r="AV281" s="44">
        <f t="shared" si="910"/>
        <v>0</v>
      </c>
      <c r="AW281" s="201">
        <f t="shared" si="911"/>
        <v>0</v>
      </c>
      <c r="AX281" s="8">
        <f t="shared" si="912"/>
        <v>0</v>
      </c>
      <c r="AY281" s="8">
        <f t="shared" si="913"/>
        <v>0</v>
      </c>
      <c r="BA281" s="44">
        <f t="shared" si="914"/>
        <v>0</v>
      </c>
      <c r="BB281" s="201">
        <f t="shared" si="915"/>
        <v>0</v>
      </c>
      <c r="BC281" s="8">
        <f t="shared" si="916"/>
        <v>0</v>
      </c>
      <c r="BD281" s="8">
        <f t="shared" si="917"/>
        <v>0</v>
      </c>
      <c r="BF281" s="44">
        <f t="shared" si="918"/>
        <v>0</v>
      </c>
      <c r="BG281" s="201">
        <f t="shared" si="919"/>
        <v>0</v>
      </c>
      <c r="BH281" s="8">
        <f t="shared" si="920"/>
        <v>0</v>
      </c>
      <c r="BI281" s="8">
        <f t="shared" si="921"/>
        <v>0</v>
      </c>
      <c r="BK281" s="44">
        <f t="shared" si="922"/>
        <v>0</v>
      </c>
      <c r="BL281" s="201">
        <f t="shared" si="923"/>
        <v>0</v>
      </c>
      <c r="BM281" s="8">
        <f t="shared" si="924"/>
        <v>0</v>
      </c>
      <c r="BN281" s="8">
        <f t="shared" si="925"/>
        <v>0</v>
      </c>
      <c r="BP281" s="44">
        <f t="shared" si="926"/>
        <v>0</v>
      </c>
      <c r="BQ281" s="201">
        <f t="shared" si="927"/>
        <v>0</v>
      </c>
      <c r="BR281" s="8">
        <f t="shared" si="928"/>
        <v>0</v>
      </c>
      <c r="BS281" s="8">
        <f t="shared" si="929"/>
        <v>0</v>
      </c>
      <c r="BU281" s="44">
        <f t="shared" si="930"/>
        <v>0</v>
      </c>
      <c r="BV281" s="201">
        <f t="shared" si="931"/>
        <v>0</v>
      </c>
      <c r="BW281" s="8">
        <f t="shared" si="932"/>
        <v>0</v>
      </c>
      <c r="BX281" s="8">
        <f t="shared" si="933"/>
        <v>0</v>
      </c>
      <c r="BZ281" s="44">
        <f t="shared" si="934"/>
        <v>0</v>
      </c>
      <c r="CA281" s="201">
        <f t="shared" si="935"/>
        <v>0</v>
      </c>
      <c r="CB281" s="8">
        <f t="shared" si="936"/>
        <v>0</v>
      </c>
      <c r="CC281" s="8">
        <f t="shared" si="937"/>
        <v>0</v>
      </c>
      <c r="CE281" s="44">
        <f t="shared" si="938"/>
        <v>0</v>
      </c>
      <c r="CF281" s="201">
        <f t="shared" si="939"/>
        <v>0</v>
      </c>
      <c r="CG281" s="8">
        <f t="shared" si="940"/>
        <v>0</v>
      </c>
      <c r="CH281" s="8">
        <f t="shared" si="941"/>
        <v>0</v>
      </c>
      <c r="CJ281" s="44">
        <f t="shared" si="942"/>
        <v>0</v>
      </c>
      <c r="CK281" s="201">
        <f t="shared" si="943"/>
        <v>0</v>
      </c>
      <c r="CL281" s="8">
        <f t="shared" si="944"/>
        <v>0</v>
      </c>
      <c r="CM281" s="8">
        <f t="shared" si="945"/>
        <v>0</v>
      </c>
      <c r="CO281" s="44">
        <f t="shared" si="946"/>
        <v>0</v>
      </c>
      <c r="CP281" s="201">
        <f t="shared" si="947"/>
        <v>0</v>
      </c>
      <c r="CQ281" s="8">
        <f t="shared" si="948"/>
        <v>0</v>
      </c>
      <c r="CR281" s="8">
        <f t="shared" si="949"/>
        <v>0</v>
      </c>
      <c r="CT281" s="44">
        <f t="shared" si="950"/>
        <v>0</v>
      </c>
      <c r="CU281" s="201">
        <f t="shared" si="951"/>
        <v>0</v>
      </c>
      <c r="CV281" s="8">
        <f t="shared" si="952"/>
        <v>0</v>
      </c>
      <c r="CW281" s="8">
        <f t="shared" si="953"/>
        <v>0</v>
      </c>
      <c r="CY281" s="44">
        <f t="shared" si="954"/>
        <v>0</v>
      </c>
      <c r="CZ281" s="201">
        <f t="shared" si="955"/>
        <v>0</v>
      </c>
      <c r="DA281" s="8">
        <f t="shared" si="956"/>
        <v>0</v>
      </c>
      <c r="DB281" s="8">
        <f t="shared" si="957"/>
        <v>0</v>
      </c>
      <c r="DD281" s="44">
        <f t="shared" si="958"/>
        <v>0</v>
      </c>
      <c r="DE281" s="201">
        <f t="shared" si="959"/>
        <v>0</v>
      </c>
      <c r="DF281" s="8">
        <f t="shared" si="960"/>
        <v>0</v>
      </c>
      <c r="DG281" s="8">
        <f t="shared" si="961"/>
        <v>0</v>
      </c>
      <c r="DI281" s="44">
        <f t="shared" si="962"/>
        <v>0</v>
      </c>
      <c r="DJ281" s="201">
        <f t="shared" si="963"/>
        <v>0</v>
      </c>
      <c r="DK281" s="8">
        <f t="shared" si="964"/>
        <v>0</v>
      </c>
      <c r="DL281" s="8">
        <f t="shared" si="965"/>
        <v>0</v>
      </c>
      <c r="DN281" s="44">
        <f t="shared" si="966"/>
        <v>0</v>
      </c>
      <c r="DO281" s="201">
        <f t="shared" si="967"/>
        <v>0</v>
      </c>
      <c r="DP281" s="8">
        <f t="shared" si="968"/>
        <v>0</v>
      </c>
      <c r="DQ281" s="8">
        <f t="shared" si="969"/>
        <v>0</v>
      </c>
      <c r="DS281" s="51">
        <f>O281+T281+Y281+AD281+AI281+AN281+AS281+AX281+BC281+BH281+BM281+BR281+BW281+CB281+CG281+CL281+CQ281+CV281+DA281+DF281+DK281+DP281</f>
        <v>0</v>
      </c>
      <c r="DT281" s="65">
        <f t="shared" si="971"/>
        <v>0</v>
      </c>
      <c r="DU281" s="90">
        <v>0</v>
      </c>
      <c r="DV281" s="65">
        <f t="shared" si="972"/>
        <v>0</v>
      </c>
      <c r="DW281" s="66">
        <f>+DS281+DU281</f>
        <v>0</v>
      </c>
      <c r="DX281" s="66">
        <f t="shared" si="973"/>
        <v>0</v>
      </c>
      <c r="DY281" s="307">
        <f t="shared" si="883"/>
        <v>0</v>
      </c>
    </row>
    <row r="282" spans="1:129" s="72" customFormat="1" ht="32.4" customHeight="1" thickBot="1" x14ac:dyDescent="0.35">
      <c r="B282" s="275" t="s">
        <v>108</v>
      </c>
      <c r="C282" s="276" t="str">
        <f>B269</f>
        <v>Others 3</v>
      </c>
      <c r="D282" s="242"/>
      <c r="E282" s="73"/>
      <c r="F282" s="73"/>
      <c r="G282" s="73"/>
      <c r="H282" s="73"/>
      <c r="I282" s="73"/>
      <c r="J282" s="74"/>
      <c r="K282" s="73"/>
      <c r="L282" s="75"/>
      <c r="M282" s="277">
        <f>O18</f>
        <v>2015</v>
      </c>
      <c r="N282" s="278"/>
      <c r="O282" s="76">
        <f>SUM(O270:O281)</f>
        <v>0</v>
      </c>
      <c r="P282" s="77">
        <f>SUM(P270:P281)</f>
        <v>0</v>
      </c>
      <c r="Q282" s="78"/>
      <c r="R282" s="277">
        <f>T18</f>
        <v>2016</v>
      </c>
      <c r="S282" s="279"/>
      <c r="T282" s="76">
        <f>SUM(T270:T281)</f>
        <v>0</v>
      </c>
      <c r="U282" s="77">
        <f>SUM(U270:U281)</f>
        <v>0</v>
      </c>
      <c r="V282" s="78"/>
      <c r="W282" s="277">
        <f>Y18</f>
        <v>2017</v>
      </c>
      <c r="X282" s="277"/>
      <c r="Y282" s="76">
        <f>SUM(Y270:Y281)</f>
        <v>0</v>
      </c>
      <c r="Z282" s="77">
        <f>SUM(Z270:Z281)</f>
        <v>0</v>
      </c>
      <c r="AA282" s="79"/>
      <c r="AB282" s="277">
        <f>AD18</f>
        <v>2018</v>
      </c>
      <c r="AC282" s="277"/>
      <c r="AD282" s="76">
        <f>SUM(AD270:AD281)</f>
        <v>0</v>
      </c>
      <c r="AE282" s="77">
        <f>SUM(AE270:AE281)</f>
        <v>0</v>
      </c>
      <c r="AG282" s="277">
        <f>AI18</f>
        <v>2019</v>
      </c>
      <c r="AH282" s="277"/>
      <c r="AI282" s="76">
        <f>SUM(AI270:AI281)</f>
        <v>0</v>
      </c>
      <c r="AJ282" s="77">
        <f>SUM(AJ270:AJ281)</f>
        <v>0</v>
      </c>
      <c r="AL282" s="277">
        <f>AN18</f>
        <v>2020</v>
      </c>
      <c r="AM282" s="277"/>
      <c r="AN282" s="76">
        <f>SUM(AN270:AN281)</f>
        <v>0</v>
      </c>
      <c r="AO282" s="77">
        <f>SUM(AO270:AO281)</f>
        <v>0</v>
      </c>
      <c r="AQ282" s="277">
        <f>AS18</f>
        <v>2021</v>
      </c>
      <c r="AR282" s="277"/>
      <c r="AS282" s="76">
        <f>SUM(AS270:AS281)</f>
        <v>0</v>
      </c>
      <c r="AT282" s="77">
        <f>SUM(AT270:AT281)</f>
        <v>0</v>
      </c>
      <c r="AV282" s="277">
        <f>AX18</f>
        <v>2022</v>
      </c>
      <c r="AW282" s="277"/>
      <c r="AX282" s="76">
        <f>SUM(AX270:AX281)</f>
        <v>0</v>
      </c>
      <c r="AY282" s="77">
        <f>SUM(AY270:AY281)</f>
        <v>0</v>
      </c>
      <c r="BA282" s="277">
        <f>BC18</f>
        <v>2023</v>
      </c>
      <c r="BB282" s="277"/>
      <c r="BC282" s="76">
        <f>SUM(BC270:BC281)</f>
        <v>0</v>
      </c>
      <c r="BD282" s="77">
        <f>SUM(BD270:BD281)</f>
        <v>0</v>
      </c>
      <c r="BF282" s="277">
        <f>BH18</f>
        <v>2024</v>
      </c>
      <c r="BG282" s="277"/>
      <c r="BH282" s="76">
        <f>SUM(BH270:BH281)</f>
        <v>0</v>
      </c>
      <c r="BI282" s="77">
        <f>SUM(BI270:BI281)</f>
        <v>0</v>
      </c>
      <c r="BK282" s="277">
        <f>BM18</f>
        <v>2025</v>
      </c>
      <c r="BL282" s="277"/>
      <c r="BM282" s="76">
        <f>SUM(BM270:BM281)</f>
        <v>0</v>
      </c>
      <c r="BN282" s="77">
        <f>SUM(BN270:BN281)</f>
        <v>0</v>
      </c>
      <c r="BP282" s="277">
        <f>BR18</f>
        <v>2026</v>
      </c>
      <c r="BQ282" s="277"/>
      <c r="BR282" s="76">
        <f>SUM(BR270:BR281)</f>
        <v>0</v>
      </c>
      <c r="BS282" s="77">
        <f>SUM(BS270:BS281)</f>
        <v>0</v>
      </c>
      <c r="BU282" s="277">
        <f>BW18</f>
        <v>2027</v>
      </c>
      <c r="BV282" s="277"/>
      <c r="BW282" s="76">
        <f>SUM(BW270:BW281)</f>
        <v>0</v>
      </c>
      <c r="BX282" s="77">
        <f>SUM(BX270:BX281)</f>
        <v>0</v>
      </c>
      <c r="BZ282" s="277">
        <f>CB18</f>
        <v>2028</v>
      </c>
      <c r="CA282" s="277"/>
      <c r="CB282" s="76">
        <f>SUM(CB270:CB281)</f>
        <v>0</v>
      </c>
      <c r="CC282" s="77">
        <f>SUM(CC270:CC281)</f>
        <v>0</v>
      </c>
      <c r="CE282" s="277">
        <f>CG18</f>
        <v>2029</v>
      </c>
      <c r="CF282" s="277"/>
      <c r="CG282" s="76">
        <f>SUM(CG270:CG281)</f>
        <v>0</v>
      </c>
      <c r="CH282" s="77">
        <f>SUM(CH270:CH281)</f>
        <v>0</v>
      </c>
      <c r="CJ282" s="277">
        <f>CL18</f>
        <v>2030</v>
      </c>
      <c r="CK282" s="277"/>
      <c r="CL282" s="76">
        <f>SUM(CL270:CL281)</f>
        <v>0</v>
      </c>
      <c r="CM282" s="77">
        <f>SUM(CM270:CM281)</f>
        <v>0</v>
      </c>
      <c r="CO282" s="277">
        <f>CQ18</f>
        <v>2031</v>
      </c>
      <c r="CP282" s="277"/>
      <c r="CQ282" s="76">
        <f>SUM(CQ270:CQ281)</f>
        <v>0</v>
      </c>
      <c r="CR282" s="77">
        <f>SUM(CR270:CR281)</f>
        <v>0</v>
      </c>
      <c r="CT282" s="277">
        <f>CV18</f>
        <v>2032</v>
      </c>
      <c r="CU282" s="277"/>
      <c r="CV282" s="76">
        <f>SUM(CV270:CV281)</f>
        <v>0</v>
      </c>
      <c r="CW282" s="77">
        <f>SUM(CW270:CW281)</f>
        <v>0</v>
      </c>
      <c r="CY282" s="277">
        <f>DA18</f>
        <v>2033</v>
      </c>
      <c r="CZ282" s="277"/>
      <c r="DA282" s="76">
        <f>SUM(DA270:DA281)</f>
        <v>0</v>
      </c>
      <c r="DB282" s="77">
        <f>SUM(DB270:DB281)</f>
        <v>0</v>
      </c>
      <c r="DD282" s="277">
        <f>DF18</f>
        <v>2034</v>
      </c>
      <c r="DE282" s="277"/>
      <c r="DF282" s="76">
        <f>SUM(DF270:DF281)</f>
        <v>0</v>
      </c>
      <c r="DG282" s="77">
        <f>SUM(DG270:DG281)</f>
        <v>0</v>
      </c>
      <c r="DI282" s="277">
        <f>DK18</f>
        <v>2035</v>
      </c>
      <c r="DJ282" s="277"/>
      <c r="DK282" s="76">
        <f>SUM(DK270:DK281)</f>
        <v>0</v>
      </c>
      <c r="DL282" s="77">
        <f>SUM(DL270:DL281)</f>
        <v>0</v>
      </c>
      <c r="DN282" s="277">
        <f>DP18</f>
        <v>2036</v>
      </c>
      <c r="DO282" s="277"/>
      <c r="DP282" s="76">
        <f>SUM(DP270:DP281)</f>
        <v>0</v>
      </c>
      <c r="DQ282" s="77">
        <f>SUM(DQ270:DQ281)</f>
        <v>0</v>
      </c>
      <c r="DS282" s="80">
        <f t="shared" ref="DS282:DW282" si="976">SUM(DS270:DS281)</f>
        <v>0</v>
      </c>
      <c r="DT282" s="77">
        <f t="shared" si="976"/>
        <v>0</v>
      </c>
      <c r="DU282" s="77">
        <f t="shared" si="976"/>
        <v>0</v>
      </c>
      <c r="DV282" s="77">
        <f t="shared" si="976"/>
        <v>0</v>
      </c>
      <c r="DW282" s="77">
        <f t="shared" si="976"/>
        <v>0</v>
      </c>
      <c r="DX282" s="77">
        <f>SUM(P282+U282+Z282+AE282+AJ282+AO282+AT282+AY282+BD282+BI282+BN282+BS282+BX282+CC282+CH282+CM282+CR282+CW282+DB282+DG282+DL282+DQ282)</f>
        <v>0</v>
      </c>
      <c r="DY282" s="311" t="s">
        <v>53</v>
      </c>
    </row>
    <row r="283" spans="1:129" x14ac:dyDescent="0.3">
      <c r="O283" s="280" t="s">
        <v>17</v>
      </c>
      <c r="P283" s="281" t="s">
        <v>18</v>
      </c>
      <c r="T283" s="280" t="s">
        <v>17</v>
      </c>
      <c r="U283" s="281" t="s">
        <v>18</v>
      </c>
      <c r="Y283" s="280" t="s">
        <v>17</v>
      </c>
      <c r="Z283" s="281" t="s">
        <v>18</v>
      </c>
      <c r="AD283" s="280" t="s">
        <v>17</v>
      </c>
      <c r="AE283" s="281" t="s">
        <v>18</v>
      </c>
      <c r="AI283" s="280" t="s">
        <v>17</v>
      </c>
      <c r="AJ283" s="281" t="s">
        <v>18</v>
      </c>
      <c r="AN283" s="280" t="s">
        <v>17</v>
      </c>
      <c r="AO283" s="281" t="s">
        <v>18</v>
      </c>
      <c r="AS283" s="280" t="s">
        <v>17</v>
      </c>
      <c r="AT283" s="281" t="s">
        <v>18</v>
      </c>
      <c r="AX283" s="280" t="s">
        <v>17</v>
      </c>
      <c r="AY283" s="281" t="s">
        <v>18</v>
      </c>
      <c r="BC283" s="280" t="s">
        <v>17</v>
      </c>
      <c r="BD283" s="281" t="s">
        <v>18</v>
      </c>
      <c r="BH283" s="280" t="s">
        <v>17</v>
      </c>
      <c r="BI283" s="281" t="s">
        <v>18</v>
      </c>
      <c r="BM283" s="280" t="s">
        <v>17</v>
      </c>
      <c r="BN283" s="281" t="s">
        <v>18</v>
      </c>
      <c r="BR283" s="280" t="s">
        <v>17</v>
      </c>
      <c r="BS283" s="281" t="s">
        <v>18</v>
      </c>
      <c r="BW283" s="280" t="s">
        <v>17</v>
      </c>
      <c r="BX283" s="281" t="s">
        <v>18</v>
      </c>
      <c r="CB283" s="280" t="s">
        <v>17</v>
      </c>
      <c r="CC283" s="281" t="s">
        <v>18</v>
      </c>
      <c r="CG283" s="280" t="s">
        <v>17</v>
      </c>
      <c r="CH283" s="281" t="s">
        <v>18</v>
      </c>
      <c r="CL283" s="280" t="s">
        <v>17</v>
      </c>
      <c r="CM283" s="281" t="s">
        <v>18</v>
      </c>
      <c r="CQ283" s="280" t="s">
        <v>17</v>
      </c>
      <c r="CR283" s="281" t="s">
        <v>18</v>
      </c>
      <c r="CV283" s="280" t="s">
        <v>17</v>
      </c>
      <c r="CW283" s="281" t="s">
        <v>18</v>
      </c>
      <c r="DA283" s="280" t="s">
        <v>17</v>
      </c>
      <c r="DB283" s="281" t="s">
        <v>18</v>
      </c>
      <c r="DF283" s="280" t="s">
        <v>17</v>
      </c>
      <c r="DG283" s="281" t="s">
        <v>18</v>
      </c>
      <c r="DK283" s="280" t="s">
        <v>17</v>
      </c>
      <c r="DL283" s="281" t="s">
        <v>18</v>
      </c>
      <c r="DP283" s="280" t="s">
        <v>17</v>
      </c>
      <c r="DQ283" s="281" t="s">
        <v>18</v>
      </c>
      <c r="DS283" s="280" t="s">
        <v>17</v>
      </c>
      <c r="DT283" s="281" t="s">
        <v>18</v>
      </c>
      <c r="DU283" s="280" t="s">
        <v>17</v>
      </c>
      <c r="DV283" s="281" t="s">
        <v>18</v>
      </c>
      <c r="DW283" s="280" t="s">
        <v>17</v>
      </c>
      <c r="DX283" s="281" t="s">
        <v>18</v>
      </c>
    </row>
    <row r="285" spans="1:129" ht="15" thickBot="1" x14ac:dyDescent="0.35"/>
    <row r="286" spans="1:129" s="72" customFormat="1" ht="32.4" customHeight="1" thickBot="1" x14ac:dyDescent="0.35">
      <c r="B286" s="296" t="s">
        <v>109</v>
      </c>
      <c r="C286" s="297"/>
      <c r="D286" s="242"/>
      <c r="E286" s="73"/>
      <c r="F286" s="73"/>
      <c r="G286" s="73"/>
      <c r="H286" s="73"/>
      <c r="I286" s="73"/>
      <c r="J286" s="74"/>
      <c r="K286" s="73"/>
      <c r="L286" s="75"/>
      <c r="M286" s="298">
        <f>O18</f>
        <v>2015</v>
      </c>
      <c r="N286" s="299"/>
      <c r="O286" s="96">
        <f>SUM(O42+O73+O119+O143+O170+O198+O226+O244+O263+O282)</f>
        <v>5287338.5746469675</v>
      </c>
      <c r="P286" s="96">
        <f>SUM(P42+P73+P119+P143+P170+P198+P226+P244+P263+P282)</f>
        <v>139140.48880649914</v>
      </c>
      <c r="Q286" s="78"/>
      <c r="R286" s="298">
        <f>T18</f>
        <v>2016</v>
      </c>
      <c r="S286" s="300"/>
      <c r="T286" s="96">
        <f>SUM(T42+T73+T119+T143+T170+T198+T226+T244+T263+T282)</f>
        <v>5287338.5746469675</v>
      </c>
      <c r="U286" s="96">
        <f>SUM(U42+U73+U119+U143+U170+U198+U226+U244+U263+U282)</f>
        <v>139140.48880649914</v>
      </c>
      <c r="V286" s="78"/>
      <c r="W286" s="298">
        <f>Y18</f>
        <v>2017</v>
      </c>
      <c r="X286" s="298"/>
      <c r="Y286" s="96">
        <f>SUM(Y42+Y73+Y119+Y143+Y170+Y198+Y226+Y244+Y263+Y282)</f>
        <v>5287338.5746469675</v>
      </c>
      <c r="Z286" s="96">
        <f>SUM(Z42+Z73+Z119+Z143+Z170+Z198+Z226+Z244+Z263+Z282)</f>
        <v>127378.95459597281</v>
      </c>
      <c r="AA286" s="79"/>
      <c r="AB286" s="298">
        <f>AD18</f>
        <v>2018</v>
      </c>
      <c r="AC286" s="298"/>
      <c r="AD286" s="96">
        <f>SUM(AD42+AD73+AD119+AD143+AD170+AD198+AD226+AD244+AD263+AD282)</f>
        <v>5287338.5746469675</v>
      </c>
      <c r="AE286" s="96">
        <f>SUM(AE42+AE73+AE119+AE143+AE170+AE198+AE226+AE244+AE263+AE282)</f>
        <v>127378.95459597281</v>
      </c>
      <c r="AG286" s="298">
        <f>AI18</f>
        <v>2019</v>
      </c>
      <c r="AH286" s="298"/>
      <c r="AI286" s="96">
        <f>SUM(AI42+AI73+AI119+AI143+AI170+AI198+AI226+AI244+AI263+AI282)</f>
        <v>5287338.5746469675</v>
      </c>
      <c r="AJ286" s="96">
        <f>SUM(AJ42+AJ73+AJ119+AJ143+AJ170+AJ198+AJ226+AJ244+AJ263+AJ282)</f>
        <v>127378.95459597281</v>
      </c>
      <c r="AL286" s="298">
        <f>AN18</f>
        <v>2020</v>
      </c>
      <c r="AM286" s="298"/>
      <c r="AN286" s="96">
        <f>SUM(AN42+AN73+AN119+AN143+AN170+AN198+AN226+AN244+AN263+AN282)</f>
        <v>5287338.5746469675</v>
      </c>
      <c r="AO286" s="96">
        <f>SUM(AO42+AO73+AO119+AO143+AO170+AO198+AO226+AO244+AO263+AO282)</f>
        <v>115617.42038544652</v>
      </c>
      <c r="AQ286" s="298">
        <f>AS18</f>
        <v>2021</v>
      </c>
      <c r="AR286" s="298"/>
      <c r="AS286" s="96">
        <f>SUM(AS42+AS73+AS119+AS143+AS170+AS198+AS226+AS244+AS263+AS282)</f>
        <v>5287338.5746469675</v>
      </c>
      <c r="AT286" s="96">
        <f>SUM(AT42+AT73+AT119+AT143+AT170+AT198+AT226+AT244+AT263+AT282)</f>
        <v>115617.42038544652</v>
      </c>
      <c r="AV286" s="298">
        <f>AX18</f>
        <v>2022</v>
      </c>
      <c r="AW286" s="298"/>
      <c r="AX286" s="96">
        <f>SUM(AX42+AX73+AX119+AX143+AX170+AX198+AX226+AX244+AX263+AX282)</f>
        <v>5287338.5746469675</v>
      </c>
      <c r="AY286" s="96">
        <f>SUM(AY42+AY73+AY119+AY143+AY170+AY198+AY226+AY244+AY263+AY282)</f>
        <v>115617.42038544652</v>
      </c>
      <c r="BA286" s="298">
        <f>BC18</f>
        <v>2023</v>
      </c>
      <c r="BB286" s="298"/>
      <c r="BC286" s="96">
        <f>SUM(BC42+BC73+BC119+BC143+BC170+BC198+BC226+BC244+BC263+BC282)</f>
        <v>5287338.5746469675</v>
      </c>
      <c r="BD286" s="96">
        <f>SUM(BD42+BD73+BD119+BD143+BD170+BD198+BD226+BD244+BD263+BD282)</f>
        <v>115617.42038544652</v>
      </c>
      <c r="BF286" s="298">
        <f>BH18</f>
        <v>2024</v>
      </c>
      <c r="BG286" s="298"/>
      <c r="BH286" s="96">
        <f>SUM(BH42+BH73+BH119+BH143+BH170+BH198+BH226+BH244+BH263+BH282)</f>
        <v>5287338.5746469675</v>
      </c>
      <c r="BI286" s="96">
        <f>SUM(BI42+BI73+BI119+BI143+BI170+BI198+BI226+BI244+BI263+BI282)</f>
        <v>115617.42038544652</v>
      </c>
      <c r="BK286" s="298">
        <f>BM18</f>
        <v>2025</v>
      </c>
      <c r="BL286" s="298"/>
      <c r="BM286" s="96">
        <f>SUM(BM42+BM73+BM119+BM143+BM170+BM198+BM226+BM244+BM263+BM282)</f>
        <v>5287338.5746469675</v>
      </c>
      <c r="BN286" s="96">
        <f>SUM(BN42+BN73+BN119+BN143+BN170+BN198+BN226+BN244+BN263+BN282)</f>
        <v>115617.42038544652</v>
      </c>
      <c r="BP286" s="298">
        <f>BR18</f>
        <v>2026</v>
      </c>
      <c r="BQ286" s="298"/>
      <c r="BR286" s="96">
        <f>SUM(BR42+BR73+BR119+BR143+BR170+BR198+BR226+BR244+BR263+BR282)</f>
        <v>5287338.5746469675</v>
      </c>
      <c r="BS286" s="96">
        <f>SUM(BS42+BS73+BS119+BS143+BS170+BS198+BS226+BS244+BS263+BS282)</f>
        <v>115617.42038544652</v>
      </c>
      <c r="BU286" s="298">
        <f>BW18</f>
        <v>2027</v>
      </c>
      <c r="BV286" s="298"/>
      <c r="BW286" s="96">
        <f>SUM(BW42+BW73+BW119+BW143+BW170+BW198+BW226+BW244+BW263+BW282)</f>
        <v>5287338.5746469675</v>
      </c>
      <c r="BX286" s="96">
        <f>SUM(BX42+BX73+BX119+BX143+BX170+BX198+BX226+BX244+BX263+BX282)</f>
        <v>115617.42038544652</v>
      </c>
      <c r="BZ286" s="298">
        <f>CB18</f>
        <v>2028</v>
      </c>
      <c r="CA286" s="298"/>
      <c r="CB286" s="96">
        <f>SUM(CB42+CB73+CB119+CB143+CB170+CB198+CB226+CB244+CB263+CB282)</f>
        <v>5287338.5746469675</v>
      </c>
      <c r="CC286" s="96">
        <f>SUM(CC42+CC73+CC119+CC143+CC170+CC198+CC226+CC244+CC263+CC282)</f>
        <v>115617.42038544652</v>
      </c>
      <c r="CE286" s="298">
        <f>CG18</f>
        <v>2029</v>
      </c>
      <c r="CF286" s="298"/>
      <c r="CG286" s="96">
        <f>SUM(CG42+CG73+CG119+CG143+CG170+CG198+CG226+CG244+CG263+CG282)</f>
        <v>5287338.5746469675</v>
      </c>
      <c r="CH286" s="96">
        <f>SUM(CH42+CH73+CH119+CH143+CH170+CH198+CH226+CH244+CH263+CH282)</f>
        <v>115617.42038544652</v>
      </c>
      <c r="CJ286" s="298">
        <f>CL18</f>
        <v>2030</v>
      </c>
      <c r="CK286" s="298"/>
      <c r="CL286" s="96">
        <f>SUM(CL42+CL73+CL119+CL143+CL170+CL198+CL226+CL244+CL263+CL282)</f>
        <v>5287338.5746469675</v>
      </c>
      <c r="CM286" s="96">
        <f>SUM(CM42+CM73+CM119+CM143+CM170+CM198+CM226+CM244+CM263+CM282)</f>
        <v>115617.42038544652</v>
      </c>
      <c r="CO286" s="298">
        <f>CQ18</f>
        <v>2031</v>
      </c>
      <c r="CP286" s="298"/>
      <c r="CQ286" s="96">
        <f>SUM(CQ42+CQ73+CQ119+CQ143+CQ170+CQ198+CQ226+CQ244+CQ263+CQ282)</f>
        <v>5287338.5746469675</v>
      </c>
      <c r="CR286" s="96">
        <f>SUM(CR42+CR73+CR119+CR143+CR170+CR198+CR226+CR244+CR263+CR282)</f>
        <v>115617.42038544652</v>
      </c>
      <c r="CT286" s="298">
        <f>CV18</f>
        <v>2032</v>
      </c>
      <c r="CU286" s="298"/>
      <c r="CV286" s="96">
        <f>SUM(CV42+CV73+CV119+CV143+CV170+CV198+CV226+CV244+CV263+CV282)</f>
        <v>5287338.5746469675</v>
      </c>
      <c r="CW286" s="96">
        <f>SUM(CW42+CW73+CW119+CW143+CW170+CW198+CW226+CW244+CW263+CW282)</f>
        <v>115617.42038544652</v>
      </c>
      <c r="CY286" s="298">
        <f>DA18</f>
        <v>2033</v>
      </c>
      <c r="CZ286" s="298"/>
      <c r="DA286" s="96">
        <f>SUM(DA42+DA73+DA119+DA143+DA170+DA198+DA226+DA244+DA263+DA282)</f>
        <v>5287338.5746469675</v>
      </c>
      <c r="DB286" s="96">
        <f>SUM(DB42+DB73+DB119+DB143+DB170+DB198+DB226+DB244+DB263+DB282)</f>
        <v>115617.42038544652</v>
      </c>
      <c r="DD286" s="298">
        <f>DF18</f>
        <v>2034</v>
      </c>
      <c r="DE286" s="298"/>
      <c r="DF286" s="96">
        <f>SUM(DF42+DF73+DF119+DF143+DF170+DF198+DF226+DF244+DF263+DF282)</f>
        <v>5287338.5746469675</v>
      </c>
      <c r="DG286" s="96">
        <f>SUM(DG42+DG73+DG119+DG143+DG170+DG198+DG226+DG244+DG263+DG282)</f>
        <v>115617.42038544652</v>
      </c>
      <c r="DI286" s="298">
        <f>DK18</f>
        <v>2035</v>
      </c>
      <c r="DJ286" s="298"/>
      <c r="DK286" s="96">
        <f>SUM(DK42+DK73+DK119+DK143+DK170+DK198+DK226+DK244+DK263+DK282)</f>
        <v>5287338.5746469675</v>
      </c>
      <c r="DL286" s="96">
        <f>SUM(DL42+DL73+DL119+DL143+DL170+DL198+DL226+DL244+DL263+DL282)</f>
        <v>115617.42038544652</v>
      </c>
      <c r="DN286" s="298">
        <f>DP18</f>
        <v>2036</v>
      </c>
      <c r="DO286" s="298"/>
      <c r="DP286" s="96">
        <f>SUM(DP42+DP73+DP119+DP143+DP170+DP198+DP226+DP244+DP263+DP282)</f>
        <v>5287338.5746469675</v>
      </c>
      <c r="DQ286" s="96">
        <f>SUM(DQ42+DQ73+DQ119+DQ143+DQ170+DQ198+DQ226+DQ244+DQ263+DQ282)</f>
        <v>115617.42038544652</v>
      </c>
      <c r="DS286" s="96">
        <f t="shared" ref="DS286:DW286" si="977">SUM(DS42+DS73+DS119+DS143+DS170+DS198+DS226+DS244+DS263+DS282)</f>
        <v>116321448.64223324</v>
      </c>
      <c r="DT286" s="96">
        <f t="shared" si="977"/>
        <v>3061090.7537429803</v>
      </c>
      <c r="DU286" s="96">
        <f t="shared" si="977"/>
        <v>0</v>
      </c>
      <c r="DV286" s="96">
        <f t="shared" si="977"/>
        <v>0</v>
      </c>
      <c r="DW286" s="96">
        <f t="shared" si="977"/>
        <v>116321448.64223324</v>
      </c>
      <c r="DX286" s="96">
        <f>SUM(DX42+DX73+DX119+DX143+DX170+DX198+DX226+DX244+DX263+DX282)</f>
        <v>2625913.9879535073</v>
      </c>
      <c r="DY286" s="313" t="s">
        <v>14</v>
      </c>
    </row>
    <row r="287" spans="1:129" x14ac:dyDescent="0.3">
      <c r="O287" s="280" t="s">
        <v>17</v>
      </c>
      <c r="P287" s="281" t="s">
        <v>18</v>
      </c>
      <c r="T287" s="280" t="s">
        <v>17</v>
      </c>
      <c r="U287" s="281" t="s">
        <v>18</v>
      </c>
      <c r="Y287" s="280" t="s">
        <v>17</v>
      </c>
      <c r="Z287" s="281" t="s">
        <v>18</v>
      </c>
      <c r="AD287" s="280" t="s">
        <v>17</v>
      </c>
      <c r="AE287" s="281" t="s">
        <v>18</v>
      </c>
      <c r="AI287" s="280" t="s">
        <v>17</v>
      </c>
      <c r="AJ287" s="281" t="s">
        <v>18</v>
      </c>
      <c r="AN287" s="280" t="s">
        <v>17</v>
      </c>
      <c r="AO287" s="281" t="s">
        <v>18</v>
      </c>
      <c r="AS287" s="280" t="s">
        <v>17</v>
      </c>
      <c r="AT287" s="281" t="s">
        <v>18</v>
      </c>
      <c r="AX287" s="280" t="s">
        <v>17</v>
      </c>
      <c r="AY287" s="281" t="s">
        <v>18</v>
      </c>
      <c r="BC287" s="280" t="s">
        <v>17</v>
      </c>
      <c r="BD287" s="281" t="s">
        <v>18</v>
      </c>
      <c r="BH287" s="280" t="s">
        <v>17</v>
      </c>
      <c r="BI287" s="281" t="s">
        <v>18</v>
      </c>
      <c r="BM287" s="280" t="s">
        <v>17</v>
      </c>
      <c r="BN287" s="281" t="s">
        <v>18</v>
      </c>
      <c r="BR287" s="280" t="s">
        <v>17</v>
      </c>
      <c r="BS287" s="281" t="s">
        <v>18</v>
      </c>
      <c r="BW287" s="280" t="s">
        <v>17</v>
      </c>
      <c r="BX287" s="281" t="s">
        <v>18</v>
      </c>
      <c r="CB287" s="280" t="s">
        <v>17</v>
      </c>
      <c r="CC287" s="281" t="s">
        <v>18</v>
      </c>
      <c r="CG287" s="280" t="s">
        <v>17</v>
      </c>
      <c r="CH287" s="281" t="s">
        <v>18</v>
      </c>
      <c r="CL287" s="280" t="s">
        <v>17</v>
      </c>
      <c r="CM287" s="281" t="s">
        <v>18</v>
      </c>
      <c r="CQ287" s="280" t="s">
        <v>17</v>
      </c>
      <c r="CR287" s="281" t="s">
        <v>18</v>
      </c>
      <c r="CV287" s="280" t="s">
        <v>17</v>
      </c>
      <c r="CW287" s="281" t="s">
        <v>18</v>
      </c>
      <c r="DA287" s="280" t="s">
        <v>17</v>
      </c>
      <c r="DB287" s="281" t="s">
        <v>18</v>
      </c>
      <c r="DF287" s="280" t="s">
        <v>17</v>
      </c>
      <c r="DG287" s="281" t="s">
        <v>18</v>
      </c>
      <c r="DK287" s="280" t="s">
        <v>17</v>
      </c>
      <c r="DL287" s="281" t="s">
        <v>18</v>
      </c>
      <c r="DP287" s="280" t="s">
        <v>17</v>
      </c>
      <c r="DQ287" s="281" t="s">
        <v>18</v>
      </c>
      <c r="DS287" s="280" t="s">
        <v>17</v>
      </c>
      <c r="DT287" s="281" t="s">
        <v>18</v>
      </c>
      <c r="DU287" s="280" t="s">
        <v>17</v>
      </c>
      <c r="DV287" s="281" t="s">
        <v>18</v>
      </c>
      <c r="DW287" s="280" t="s">
        <v>17</v>
      </c>
      <c r="DX287" s="281" t="s">
        <v>18</v>
      </c>
    </row>
    <row r="290" spans="2:128" ht="40.200000000000003" customHeight="1" x14ac:dyDescent="0.3">
      <c r="B290" s="4" t="str">
        <f>B3</f>
        <v>Entomological surveillance</v>
      </c>
      <c r="C290" s="198" t="s">
        <v>110</v>
      </c>
    </row>
    <row r="297" spans="2:128" ht="15" customHeight="1" thickBot="1" x14ac:dyDescent="0.35">
      <c r="H297" s="2"/>
      <c r="I297" s="2"/>
      <c r="K297" s="2"/>
      <c r="M297" s="19">
        <v>1</v>
      </c>
      <c r="N297" s="210"/>
      <c r="O297" s="247">
        <v>2015</v>
      </c>
      <c r="P297" s="21"/>
      <c r="Q297" s="22"/>
      <c r="R297" s="19">
        <v>2</v>
      </c>
      <c r="S297" s="204"/>
      <c r="T297" s="247">
        <v>2016</v>
      </c>
      <c r="U297" s="21"/>
      <c r="V297" s="22"/>
      <c r="W297" s="19">
        <v>3</v>
      </c>
      <c r="X297" s="20"/>
      <c r="Y297" s="247">
        <v>2017</v>
      </c>
      <c r="Z297" s="21"/>
      <c r="AA297" s="23"/>
      <c r="AB297" s="24">
        <v>4</v>
      </c>
      <c r="AC297" s="25"/>
      <c r="AD297" s="248">
        <v>2018</v>
      </c>
      <c r="AE297" s="26"/>
      <c r="AG297" s="24">
        <v>5</v>
      </c>
      <c r="AH297" s="25"/>
      <c r="AI297" s="248">
        <v>2019</v>
      </c>
      <c r="AJ297" s="26"/>
      <c r="AL297" s="27">
        <v>6</v>
      </c>
      <c r="AM297" s="28"/>
      <c r="AN297" s="249">
        <v>2020</v>
      </c>
      <c r="AO297" s="29"/>
      <c r="AQ297" s="27">
        <v>7</v>
      </c>
      <c r="AR297" s="28"/>
      <c r="AS297" s="249">
        <v>2021</v>
      </c>
      <c r="AT297" s="29"/>
      <c r="AV297" s="27">
        <v>8</v>
      </c>
      <c r="AW297" s="28"/>
      <c r="AX297" s="249">
        <v>2022</v>
      </c>
      <c r="AY297" s="29"/>
      <c r="BA297" s="27">
        <v>9</v>
      </c>
      <c r="BB297" s="28"/>
      <c r="BC297" s="249">
        <v>2023</v>
      </c>
      <c r="BD297" s="29"/>
      <c r="BF297" s="27">
        <v>10</v>
      </c>
      <c r="BG297" s="28"/>
      <c r="BH297" s="249">
        <v>2024</v>
      </c>
      <c r="BI297" s="29"/>
      <c r="BK297" s="27">
        <v>11</v>
      </c>
      <c r="BL297" s="28"/>
      <c r="BM297" s="249">
        <v>2025</v>
      </c>
      <c r="BN297" s="29"/>
      <c r="BP297" s="27">
        <v>12</v>
      </c>
      <c r="BQ297" s="28"/>
      <c r="BR297" s="249">
        <v>2026</v>
      </c>
      <c r="BS297" s="29"/>
      <c r="BU297" s="27">
        <v>13</v>
      </c>
      <c r="BV297" s="28"/>
      <c r="BW297" s="249">
        <v>2027</v>
      </c>
      <c r="BX297" s="29"/>
      <c r="BZ297" s="27">
        <v>14</v>
      </c>
      <c r="CA297" s="28"/>
      <c r="CB297" s="249">
        <v>2028</v>
      </c>
      <c r="CC297" s="29"/>
      <c r="CE297" s="27">
        <v>15</v>
      </c>
      <c r="CF297" s="28"/>
      <c r="CG297" s="249">
        <v>2029</v>
      </c>
      <c r="CH297" s="29"/>
      <c r="CJ297" s="27">
        <v>16</v>
      </c>
      <c r="CK297" s="28"/>
      <c r="CL297" s="249">
        <v>2030</v>
      </c>
      <c r="CM297" s="29"/>
      <c r="CO297" s="27">
        <v>17</v>
      </c>
      <c r="CP297" s="28"/>
      <c r="CQ297" s="249">
        <v>2031</v>
      </c>
      <c r="CR297" s="29"/>
      <c r="CT297" s="27">
        <v>18</v>
      </c>
      <c r="CU297" s="28"/>
      <c r="CV297" s="249">
        <v>2032</v>
      </c>
      <c r="CW297" s="29"/>
      <c r="CY297" s="27">
        <v>19</v>
      </c>
      <c r="CZ297" s="28"/>
      <c r="DA297" s="249">
        <v>2033</v>
      </c>
      <c r="DB297" s="29"/>
      <c r="DD297" s="27">
        <v>20</v>
      </c>
      <c r="DE297" s="28"/>
      <c r="DF297" s="249">
        <v>2034</v>
      </c>
      <c r="DG297" s="29"/>
      <c r="DI297" s="27">
        <v>21</v>
      </c>
      <c r="DJ297" s="28"/>
      <c r="DK297" s="249">
        <v>2035</v>
      </c>
      <c r="DL297" s="29"/>
      <c r="DN297" s="27">
        <v>22</v>
      </c>
      <c r="DO297" s="28"/>
      <c r="DP297" s="249">
        <v>2036</v>
      </c>
      <c r="DQ297" s="29"/>
      <c r="DS297" s="613"/>
      <c r="DT297" s="613"/>
      <c r="DU297" s="613"/>
      <c r="DV297" s="613"/>
      <c r="DW297" s="614"/>
      <c r="DX297" s="614"/>
    </row>
    <row r="298" spans="2:128" x14ac:dyDescent="0.3">
      <c r="B298" s="610">
        <v>1</v>
      </c>
      <c r="C298" s="199" t="s">
        <v>111</v>
      </c>
    </row>
    <row r="299" spans="2:128" ht="15" thickBot="1" x14ac:dyDescent="0.35">
      <c r="B299" s="611"/>
      <c r="C299" s="200" t="s">
        <v>112</v>
      </c>
    </row>
    <row r="300" spans="2:128" x14ac:dyDescent="0.3">
      <c r="B300" s="610">
        <v>2</v>
      </c>
      <c r="C300" s="199" t="s">
        <v>113</v>
      </c>
    </row>
    <row r="301" spans="2:128" ht="15" thickBot="1" x14ac:dyDescent="0.35">
      <c r="B301" s="611"/>
      <c r="C301" s="200" t="s">
        <v>114</v>
      </c>
    </row>
    <row r="305" spans="2:3" x14ac:dyDescent="0.3">
      <c r="B305" s="227" t="s">
        <v>433</v>
      </c>
    </row>
    <row r="306" spans="2:3" ht="15" thickBot="1" x14ac:dyDescent="0.35"/>
    <row r="307" spans="2:3" ht="15" thickBot="1" x14ac:dyDescent="0.35">
      <c r="B307" s="231" t="s">
        <v>434</v>
      </c>
      <c r="C307" s="232" t="s">
        <v>720</v>
      </c>
    </row>
    <row r="308" spans="2:3" x14ac:dyDescent="0.3">
      <c r="B308" s="229">
        <v>2015</v>
      </c>
      <c r="C308" s="233">
        <f>P286</f>
        <v>139140.48880649914</v>
      </c>
    </row>
    <row r="309" spans="2:3" x14ac:dyDescent="0.3">
      <c r="B309" s="230">
        <v>2016</v>
      </c>
      <c r="C309" s="233">
        <f>U286</f>
        <v>139140.48880649914</v>
      </c>
    </row>
    <row r="310" spans="2:3" x14ac:dyDescent="0.3">
      <c r="B310" s="229">
        <v>2017</v>
      </c>
      <c r="C310" s="233">
        <f>Z286</f>
        <v>127378.95459597281</v>
      </c>
    </row>
    <row r="311" spans="2:3" x14ac:dyDescent="0.3">
      <c r="B311" s="230">
        <v>2018</v>
      </c>
      <c r="C311" s="233">
        <f>AE286</f>
        <v>127378.95459597281</v>
      </c>
    </row>
    <row r="312" spans="2:3" x14ac:dyDescent="0.3">
      <c r="B312" s="229">
        <v>2019</v>
      </c>
      <c r="C312" s="233">
        <f>AJ286</f>
        <v>127378.95459597281</v>
      </c>
    </row>
    <row r="313" spans="2:3" x14ac:dyDescent="0.3">
      <c r="B313" s="230">
        <v>2020</v>
      </c>
      <c r="C313" s="233">
        <f>AO286</f>
        <v>115617.42038544652</v>
      </c>
    </row>
    <row r="314" spans="2:3" x14ac:dyDescent="0.3">
      <c r="B314" s="229">
        <v>2021</v>
      </c>
      <c r="C314" s="233">
        <f>AT286</f>
        <v>115617.42038544652</v>
      </c>
    </row>
    <row r="315" spans="2:3" x14ac:dyDescent="0.3">
      <c r="B315" s="230">
        <v>2022</v>
      </c>
      <c r="C315" s="233">
        <f>AY286</f>
        <v>115617.42038544652</v>
      </c>
    </row>
    <row r="316" spans="2:3" x14ac:dyDescent="0.3">
      <c r="B316" s="229">
        <v>2023</v>
      </c>
      <c r="C316" s="233">
        <f>BD286</f>
        <v>115617.42038544652</v>
      </c>
    </row>
    <row r="317" spans="2:3" x14ac:dyDescent="0.3">
      <c r="B317" s="230">
        <v>2024</v>
      </c>
      <c r="C317" s="233">
        <f>BI286</f>
        <v>115617.42038544652</v>
      </c>
    </row>
    <row r="318" spans="2:3" x14ac:dyDescent="0.3">
      <c r="B318" s="229">
        <v>2025</v>
      </c>
      <c r="C318" s="233">
        <f>BN286</f>
        <v>115617.42038544652</v>
      </c>
    </row>
    <row r="319" spans="2:3" x14ac:dyDescent="0.3">
      <c r="B319" s="230">
        <v>2026</v>
      </c>
      <c r="C319" s="233">
        <f>BS286</f>
        <v>115617.42038544652</v>
      </c>
    </row>
    <row r="320" spans="2:3" x14ac:dyDescent="0.3">
      <c r="B320" s="229">
        <v>2027</v>
      </c>
      <c r="C320" s="233">
        <f>BX286</f>
        <v>115617.42038544652</v>
      </c>
    </row>
    <row r="321" spans="2:3" x14ac:dyDescent="0.3">
      <c r="B321" s="230">
        <v>2028</v>
      </c>
      <c r="C321" s="233">
        <f>CC286</f>
        <v>115617.42038544652</v>
      </c>
    </row>
    <row r="322" spans="2:3" x14ac:dyDescent="0.3">
      <c r="B322" s="229">
        <v>2029</v>
      </c>
      <c r="C322" s="233">
        <f>CH286</f>
        <v>115617.42038544652</v>
      </c>
    </row>
    <row r="323" spans="2:3" x14ac:dyDescent="0.3">
      <c r="B323" s="230">
        <v>2030</v>
      </c>
      <c r="C323" s="233">
        <f>CM286</f>
        <v>115617.42038544652</v>
      </c>
    </row>
    <row r="324" spans="2:3" x14ac:dyDescent="0.3">
      <c r="B324" s="229">
        <v>2031</v>
      </c>
      <c r="C324" s="233">
        <f>CR286</f>
        <v>115617.42038544652</v>
      </c>
    </row>
    <row r="325" spans="2:3" x14ac:dyDescent="0.3">
      <c r="B325" s="230">
        <v>2032</v>
      </c>
      <c r="C325" s="233">
        <f>CW286</f>
        <v>115617.42038544652</v>
      </c>
    </row>
    <row r="326" spans="2:3" x14ac:dyDescent="0.3">
      <c r="B326" s="229">
        <v>2033</v>
      </c>
      <c r="C326" s="233">
        <f>DB286</f>
        <v>115617.42038544652</v>
      </c>
    </row>
    <row r="327" spans="2:3" x14ac:dyDescent="0.3">
      <c r="B327" s="230">
        <v>2034</v>
      </c>
      <c r="C327" s="233">
        <f>DG286</f>
        <v>115617.42038544652</v>
      </c>
    </row>
    <row r="328" spans="2:3" x14ac:dyDescent="0.3">
      <c r="B328" s="229">
        <v>2035</v>
      </c>
      <c r="C328" s="233">
        <f>DL286</f>
        <v>115617.42038544652</v>
      </c>
    </row>
    <row r="329" spans="2:3" x14ac:dyDescent="0.3">
      <c r="B329" s="230">
        <v>2036</v>
      </c>
      <c r="C329" s="233">
        <f>DQ286</f>
        <v>115617.42038544652</v>
      </c>
    </row>
    <row r="330" spans="2:3" ht="15" thickBot="1" x14ac:dyDescent="0.35">
      <c r="B330" s="234" t="s">
        <v>436</v>
      </c>
      <c r="C330" s="235">
        <f>SUM(C308:C329)</f>
        <v>2625913.9879535059</v>
      </c>
    </row>
    <row r="332" spans="2:3" ht="15" thickBot="1" x14ac:dyDescent="0.35"/>
    <row r="333" spans="2:3" ht="15" thickBot="1" x14ac:dyDescent="0.35">
      <c r="B333" s="231" t="s">
        <v>719</v>
      </c>
      <c r="C333" s="232" t="s">
        <v>720</v>
      </c>
    </row>
    <row r="334" spans="2:3" x14ac:dyDescent="0.3">
      <c r="B334" s="462" t="str">
        <f>C42</f>
        <v>Personnel</v>
      </c>
      <c r="C334" s="463">
        <f>DX42</f>
        <v>1658882.9605263164</v>
      </c>
    </row>
    <row r="335" spans="2:3" x14ac:dyDescent="0.3">
      <c r="B335" s="229" t="str">
        <f>C73</f>
        <v>Infrastructure (insectario)</v>
      </c>
      <c r="C335" s="233">
        <f>DX73</f>
        <v>169570.53384044953</v>
      </c>
    </row>
    <row r="336" spans="2:3" x14ac:dyDescent="0.3">
      <c r="B336" s="230" t="s">
        <v>726</v>
      </c>
      <c r="C336" s="233">
        <f>DX119</f>
        <v>106285.25538449441</v>
      </c>
    </row>
    <row r="337" spans="2:3" x14ac:dyDescent="0.3">
      <c r="B337" s="229" t="str">
        <f>C143</f>
        <v>Drugs and supplies</v>
      </c>
      <c r="C337" s="233">
        <f>DX143+DX198</f>
        <v>88000</v>
      </c>
    </row>
    <row r="338" spans="2:3" x14ac:dyDescent="0.3">
      <c r="B338" s="229" t="s">
        <v>832</v>
      </c>
      <c r="C338" s="233">
        <f>DX170</f>
        <v>66000</v>
      </c>
    </row>
    <row r="339" spans="2:3" x14ac:dyDescent="0.3">
      <c r="B339" s="229" t="str">
        <f>C226</f>
        <v>Transport</v>
      </c>
      <c r="C339" s="233">
        <f>DX226</f>
        <v>493477.79999999981</v>
      </c>
    </row>
    <row r="340" spans="2:3" x14ac:dyDescent="0.3">
      <c r="B340" s="230" t="s">
        <v>721</v>
      </c>
      <c r="C340" s="233">
        <f>DX244</f>
        <v>43697.438202247198</v>
      </c>
    </row>
    <row r="341" spans="2:3" ht="15" thickBot="1" x14ac:dyDescent="0.35">
      <c r="B341" s="234" t="s">
        <v>436</v>
      </c>
      <c r="C341" s="235">
        <f>SUM(C334:C340)</f>
        <v>2625913.9879535073</v>
      </c>
    </row>
    <row r="343" spans="2:3" x14ac:dyDescent="0.3">
      <c r="B343" s="228"/>
    </row>
    <row r="345" spans="2:3" x14ac:dyDescent="0.3">
      <c r="B345" s="228"/>
    </row>
  </sheetData>
  <mergeCells count="37">
    <mergeCell ref="B300:B301"/>
    <mergeCell ref="C56:C57"/>
    <mergeCell ref="DS297:DT297"/>
    <mergeCell ref="DU297:DV297"/>
    <mergeCell ref="DW297:DX297"/>
    <mergeCell ref="B298:B299"/>
    <mergeCell ref="DS202:DT202"/>
    <mergeCell ref="DU202:DV202"/>
    <mergeCell ref="DW202:DX202"/>
    <mergeCell ref="DS230:DT230"/>
    <mergeCell ref="DU230:DV230"/>
    <mergeCell ref="DW230:DX230"/>
    <mergeCell ref="DS147:DT147"/>
    <mergeCell ref="DU147:DV147"/>
    <mergeCell ref="DW147:DX147"/>
    <mergeCell ref="DS174:DT174"/>
    <mergeCell ref="DW174:DX174"/>
    <mergeCell ref="DS77:DT77"/>
    <mergeCell ref="DU77:DV77"/>
    <mergeCell ref="DW77:DX77"/>
    <mergeCell ref="DS122:DT122"/>
    <mergeCell ref="DU122:DV122"/>
    <mergeCell ref="DW122:DX122"/>
    <mergeCell ref="DU174:DV174"/>
    <mergeCell ref="DS17:DX17"/>
    <mergeCell ref="DS18:DT18"/>
    <mergeCell ref="DU18:DV18"/>
    <mergeCell ref="DW18:DX18"/>
    <mergeCell ref="DS47:DT47"/>
    <mergeCell ref="DU47:DV47"/>
    <mergeCell ref="DW47:DX47"/>
    <mergeCell ref="DW267:DX267"/>
    <mergeCell ref="DU267:DV267"/>
    <mergeCell ref="DS267:DT267"/>
    <mergeCell ref="DW248:DX248"/>
    <mergeCell ref="DU248:DV248"/>
    <mergeCell ref="DS248:DT248"/>
  </mergeCells>
  <pageMargins left="0.75" right="0.75" top="1" bottom="1" header="0" footer="0"/>
  <pageSetup paperSize="9" orientation="portrait" r:id="rId1"/>
  <headerFooter alignWithMargins="0"/>
  <ignoredErrors>
    <ignoredError sqref="O73" evalError="1"/>
  </ignoredError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336"/>
  <sheetViews>
    <sheetView zoomScale="70" zoomScaleNormal="70" workbookViewId="0">
      <pane xSplit="3" ySplit="20" topLeftCell="D293" activePane="bottomRight" state="frozen"/>
      <selection pane="topRight" activeCell="D1" sqref="D1"/>
      <selection pane="bottomLeft" activeCell="A12" sqref="A12"/>
      <selection pane="bottomRight" activeCell="C300" sqref="C300:C321"/>
    </sheetView>
  </sheetViews>
  <sheetFormatPr baseColWidth="10" defaultColWidth="9.109375" defaultRowHeight="14.4" x14ac:dyDescent="0.3"/>
  <cols>
    <col min="1" max="1" width="4.5546875" style="1" bestFit="1" customWidth="1"/>
    <col min="2" max="2" width="43.44140625" style="1" customWidth="1"/>
    <col min="3" max="3" width="51.88671875" style="193" customWidth="1"/>
    <col min="4" max="4" width="16.33203125" style="237" bestFit="1" customWidth="1"/>
    <col min="5" max="5" width="24.33203125" style="1" customWidth="1"/>
    <col min="6" max="6" width="25.33203125" style="1" customWidth="1"/>
    <col min="7" max="7" width="35.6640625" style="1" customWidth="1"/>
    <col min="8" max="8" width="14.21875" style="1" bestFit="1" customWidth="1"/>
    <col min="9" max="9" width="23.77734375" style="1" bestFit="1" customWidth="1"/>
    <col min="10" max="10" width="38.44140625" style="2" bestFit="1" customWidth="1"/>
    <col min="11" max="11" width="23.5546875" style="1" customWidth="1"/>
    <col min="12" max="12" width="4.33203125" style="1" customWidth="1"/>
    <col min="13" max="13" width="9.5546875" style="3" customWidth="1"/>
    <col min="14" max="14" width="13.77734375" style="207" customWidth="1"/>
    <col min="15" max="15" width="14.33203125" style="3" bestFit="1" customWidth="1"/>
    <col min="16" max="16" width="20.109375" style="3" customWidth="1"/>
    <col min="17" max="17" width="4.33203125" style="3" customWidth="1"/>
    <col min="18" max="18" width="9.5546875" style="3" customWidth="1"/>
    <col min="19" max="19" width="8.109375" style="3" customWidth="1"/>
    <col min="20" max="20" width="14.33203125" style="3" bestFit="1" customWidth="1"/>
    <col min="21" max="21" width="20.109375" style="3" customWidth="1"/>
    <col min="22" max="22" width="4.33203125" style="3" customWidth="1"/>
    <col min="23" max="23" width="9.5546875" style="3" customWidth="1"/>
    <col min="24" max="24" width="8.109375" style="3" customWidth="1"/>
    <col min="25" max="25" width="14.33203125" style="3" bestFit="1" customWidth="1"/>
    <col min="26" max="26" width="20.109375" style="3" customWidth="1"/>
    <col min="27" max="27" width="4.33203125" style="1" customWidth="1"/>
    <col min="28" max="28" width="9.5546875" style="3" customWidth="1"/>
    <col min="29" max="29" width="8.109375" style="3" customWidth="1"/>
    <col min="30" max="30" width="14.33203125" style="3" bestFit="1" customWidth="1"/>
    <col min="31" max="31" width="20.109375" style="3" customWidth="1"/>
    <col min="32" max="32" width="4.33203125" style="1" customWidth="1"/>
    <col min="33" max="33" width="9.5546875" style="3" customWidth="1"/>
    <col min="34" max="34" width="8.109375" style="3" customWidth="1"/>
    <col min="35" max="35" width="14.33203125" style="3" bestFit="1" customWidth="1"/>
    <col min="36" max="36" width="20.109375" style="3" customWidth="1"/>
    <col min="37" max="37" width="9.88671875" style="1" customWidth="1"/>
    <col min="38" max="38" width="9.5546875" style="3" customWidth="1"/>
    <col min="39" max="39" width="8.109375" style="3" customWidth="1"/>
    <col min="40" max="40" width="14.33203125" style="3" bestFit="1" customWidth="1"/>
    <col min="41" max="41" width="20.109375" style="3" customWidth="1"/>
    <col min="42" max="42" width="9.88671875" style="1" customWidth="1"/>
    <col min="43" max="43" width="9.5546875" style="3" customWidth="1"/>
    <col min="44" max="44" width="8.109375" style="3" customWidth="1"/>
    <col min="45" max="45" width="14.33203125" style="3" bestFit="1" customWidth="1"/>
    <col min="46" max="46" width="20.109375" style="3" customWidth="1"/>
    <col min="47" max="47" width="9.88671875" style="1" customWidth="1"/>
    <col min="48" max="48" width="9.5546875" style="3" customWidth="1"/>
    <col min="49" max="49" width="8.109375" style="3" customWidth="1"/>
    <col min="50" max="50" width="14.33203125" style="3" bestFit="1" customWidth="1"/>
    <col min="51" max="51" width="20.109375" style="3" customWidth="1"/>
    <col min="52" max="52" width="9.88671875" style="1" customWidth="1"/>
    <col min="53" max="53" width="9.5546875" style="3" customWidth="1"/>
    <col min="54" max="54" width="8.109375" style="3" customWidth="1"/>
    <col min="55" max="55" width="14.33203125" style="3" bestFit="1" customWidth="1"/>
    <col min="56" max="56" width="20.109375" style="3" customWidth="1"/>
    <col min="57" max="57" width="9.88671875" style="1" customWidth="1"/>
    <col min="58" max="58" width="9.5546875" style="3" customWidth="1"/>
    <col min="59" max="59" width="8.109375" style="3" customWidth="1"/>
    <col min="60" max="60" width="14.33203125" style="3" bestFit="1" customWidth="1"/>
    <col min="61" max="61" width="20.109375" style="3" customWidth="1"/>
    <col min="62" max="62" width="9.88671875" style="1" customWidth="1"/>
    <col min="63" max="63" width="9.5546875" style="3" customWidth="1"/>
    <col min="64" max="64" width="8.109375" style="3" customWidth="1"/>
    <col min="65" max="65" width="14.33203125" style="3" bestFit="1" customWidth="1"/>
    <col min="66" max="66" width="20.109375" style="3" customWidth="1"/>
    <col min="67" max="67" width="9.88671875" style="1" customWidth="1"/>
    <col min="68" max="68" width="9.5546875" style="3" customWidth="1"/>
    <col min="69" max="69" width="8.109375" style="3" customWidth="1"/>
    <col min="70" max="70" width="14.33203125" style="3" bestFit="1" customWidth="1"/>
    <col min="71" max="71" width="20.109375" style="3" customWidth="1"/>
    <col min="72" max="72" width="9.88671875" style="1" customWidth="1"/>
    <col min="73" max="73" width="9.5546875" style="3" customWidth="1"/>
    <col min="74" max="74" width="8.109375" style="3" customWidth="1"/>
    <col min="75" max="75" width="14.33203125" style="3" bestFit="1" customWidth="1"/>
    <col min="76" max="76" width="20.109375" style="3" customWidth="1"/>
    <col min="77" max="77" width="9.88671875" style="1" customWidth="1"/>
    <col min="78" max="78" width="9.5546875" style="3" customWidth="1"/>
    <col min="79" max="79" width="8.109375" style="3" customWidth="1"/>
    <col min="80" max="80" width="14.33203125" style="3" bestFit="1" customWidth="1"/>
    <col min="81" max="81" width="20.109375" style="3" customWidth="1"/>
    <col min="82" max="82" width="9.88671875" style="1" customWidth="1"/>
    <col min="83" max="83" width="9.5546875" style="3" customWidth="1"/>
    <col min="84" max="84" width="8.109375" style="3" customWidth="1"/>
    <col min="85" max="85" width="14.33203125" style="3" bestFit="1" customWidth="1"/>
    <col min="86" max="86" width="20.109375" style="3" customWidth="1"/>
    <col min="87" max="87" width="9.88671875" style="1" customWidth="1"/>
    <col min="88" max="88" width="9.5546875" style="3" customWidth="1"/>
    <col min="89" max="89" width="8.109375" style="3" customWidth="1"/>
    <col min="90" max="90" width="14.33203125" style="3" bestFit="1" customWidth="1"/>
    <col min="91" max="91" width="20.109375" style="3" customWidth="1"/>
    <col min="92" max="92" width="9.88671875" style="1" customWidth="1"/>
    <col min="93" max="93" width="9.5546875" style="3" customWidth="1"/>
    <col min="94" max="94" width="8.109375" style="3" customWidth="1"/>
    <col min="95" max="95" width="14.33203125" style="3" bestFit="1" customWidth="1"/>
    <col min="96" max="96" width="20.109375" style="3" customWidth="1"/>
    <col min="97" max="97" width="9.88671875" style="1" customWidth="1"/>
    <col min="98" max="98" width="9.5546875" style="3" customWidth="1"/>
    <col min="99" max="99" width="8.109375" style="3" customWidth="1"/>
    <col min="100" max="100" width="14.33203125" style="3" bestFit="1" customWidth="1"/>
    <col min="101" max="101" width="20.109375" style="3" customWidth="1"/>
    <col min="102" max="102" width="9.88671875" style="1" customWidth="1"/>
    <col min="103" max="103" width="9.5546875" style="3" customWidth="1"/>
    <col min="104" max="104" width="8.109375" style="3" customWidth="1"/>
    <col min="105" max="105" width="14.33203125" style="3" bestFit="1" customWidth="1"/>
    <col min="106" max="106" width="20.109375" style="3" customWidth="1"/>
    <col min="107" max="107" width="9.88671875" style="1" customWidth="1"/>
    <col min="108" max="108" width="9.5546875" style="3" customWidth="1"/>
    <col min="109" max="109" width="8.109375" style="3" customWidth="1"/>
    <col min="110" max="110" width="14.33203125" style="3" bestFit="1" customWidth="1"/>
    <col min="111" max="111" width="20.109375" style="3" customWidth="1"/>
    <col min="112" max="112" width="9.88671875" style="1" customWidth="1"/>
    <col min="113" max="113" width="9.5546875" style="3" customWidth="1"/>
    <col min="114" max="114" width="8.109375" style="3" customWidth="1"/>
    <col min="115" max="115" width="14.33203125" style="3" bestFit="1" customWidth="1"/>
    <col min="116" max="116" width="20.109375" style="3" customWidth="1"/>
    <col min="117" max="117" width="9.88671875" style="1" customWidth="1"/>
    <col min="118" max="118" width="9.5546875" style="3" customWidth="1"/>
    <col min="119" max="119" width="8.109375" style="3" customWidth="1"/>
    <col min="120" max="120" width="14.33203125" style="3" bestFit="1" customWidth="1"/>
    <col min="121" max="121" width="20.109375" style="3" customWidth="1"/>
    <col min="122" max="122" width="9.88671875" style="1" customWidth="1"/>
    <col min="123" max="123" width="15.5546875" style="1" bestFit="1" customWidth="1"/>
    <col min="124" max="124" width="14.33203125" style="1" bestFit="1" customWidth="1"/>
    <col min="125" max="126" width="13.44140625" style="1" customWidth="1"/>
    <col min="127" max="127" width="15.5546875" style="1" bestFit="1" customWidth="1"/>
    <col min="128" max="128" width="14.33203125" style="1" bestFit="1" customWidth="1"/>
    <col min="129" max="129" width="57.77734375" style="193" customWidth="1"/>
    <col min="130" max="16384" width="9.109375" style="1"/>
  </cols>
  <sheetData>
    <row r="1" spans="2:129" ht="15" customHeight="1" x14ac:dyDescent="0.3">
      <c r="DY1" s="308"/>
    </row>
    <row r="2" spans="2:129" ht="15" customHeight="1" x14ac:dyDescent="0.3">
      <c r="DY2" s="308"/>
    </row>
    <row r="3" spans="2:129" ht="12.6" customHeight="1" x14ac:dyDescent="0.3">
      <c r="B3" s="4" t="s">
        <v>372</v>
      </c>
      <c r="C3" s="194"/>
      <c r="E3" s="6"/>
      <c r="F3" s="6"/>
      <c r="G3" s="243" t="s">
        <v>1</v>
      </c>
      <c r="H3" s="5">
        <v>38</v>
      </c>
      <c r="I3" s="6"/>
      <c r="J3" s="301" t="s">
        <v>2</v>
      </c>
      <c r="K3" s="7">
        <v>0.25</v>
      </c>
      <c r="M3" s="8"/>
      <c r="N3" s="208"/>
      <c r="O3" s="8"/>
      <c r="P3" s="9"/>
      <c r="Q3" s="8"/>
      <c r="R3" s="8"/>
      <c r="S3" s="8"/>
      <c r="T3" s="8"/>
      <c r="U3" s="9"/>
      <c r="V3" s="8"/>
      <c r="W3" s="8"/>
      <c r="X3" s="8"/>
      <c r="Y3" s="8"/>
      <c r="Z3" s="9"/>
      <c r="AA3" s="6"/>
      <c r="AB3" s="8"/>
      <c r="AC3" s="8"/>
      <c r="AD3" s="8"/>
      <c r="AE3" s="9"/>
      <c r="AF3" s="6"/>
      <c r="AG3" s="8"/>
      <c r="AH3" s="8"/>
      <c r="AI3" s="8"/>
      <c r="AJ3" s="9"/>
      <c r="AL3" s="8"/>
      <c r="AM3" s="8"/>
      <c r="AN3" s="8"/>
      <c r="AO3" s="9"/>
      <c r="AQ3" s="8"/>
      <c r="AR3" s="8"/>
      <c r="AS3" s="8"/>
      <c r="AT3" s="9"/>
      <c r="AV3" s="8"/>
      <c r="AW3" s="8"/>
      <c r="AX3" s="8"/>
      <c r="AY3" s="9"/>
      <c r="BA3" s="8"/>
      <c r="BB3" s="8"/>
      <c r="BC3" s="8"/>
      <c r="BD3" s="9"/>
      <c r="BF3" s="8"/>
      <c r="BG3" s="8"/>
      <c r="BH3" s="8"/>
      <c r="BI3" s="9"/>
      <c r="BK3" s="8"/>
      <c r="BL3" s="8"/>
      <c r="BM3" s="8"/>
      <c r="BN3" s="9"/>
      <c r="BP3" s="8"/>
      <c r="BQ3" s="8"/>
      <c r="BR3" s="8"/>
      <c r="BS3" s="9"/>
      <c r="BU3" s="8"/>
      <c r="BV3" s="8"/>
      <c r="BW3" s="8"/>
      <c r="BX3" s="9"/>
      <c r="BZ3" s="8"/>
      <c r="CA3" s="8"/>
      <c r="CB3" s="8"/>
      <c r="CC3" s="9"/>
      <c r="CE3" s="8"/>
      <c r="CF3" s="8"/>
      <c r="CG3" s="8"/>
      <c r="CH3" s="9"/>
      <c r="CJ3" s="8"/>
      <c r="CK3" s="8"/>
      <c r="CL3" s="8"/>
      <c r="CM3" s="9"/>
      <c r="CO3" s="8"/>
      <c r="CP3" s="8"/>
      <c r="CQ3" s="8"/>
      <c r="CR3" s="9"/>
      <c r="CT3" s="8"/>
      <c r="CU3" s="8"/>
      <c r="CV3" s="8"/>
      <c r="CW3" s="9"/>
      <c r="CY3" s="8"/>
      <c r="CZ3" s="8"/>
      <c r="DA3" s="8"/>
      <c r="DB3" s="9"/>
      <c r="DD3" s="8"/>
      <c r="DE3" s="8"/>
      <c r="DF3" s="8"/>
      <c r="DG3" s="9"/>
      <c r="DI3" s="8"/>
      <c r="DJ3" s="8"/>
      <c r="DK3" s="8"/>
      <c r="DL3" s="9"/>
      <c r="DN3" s="8"/>
      <c r="DO3" s="8"/>
      <c r="DP3" s="8"/>
      <c r="DQ3" s="9"/>
      <c r="DY3" s="308"/>
    </row>
    <row r="4" spans="2:129" ht="12.6" customHeight="1" x14ac:dyDescent="0.3">
      <c r="D4" s="244"/>
      <c r="E4" s="10"/>
      <c r="F4" s="10"/>
      <c r="G4" s="10"/>
      <c r="H4" s="10"/>
      <c r="I4" s="10"/>
      <c r="K4" s="11"/>
      <c r="M4" s="8"/>
      <c r="N4" s="20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6"/>
      <c r="AB4" s="8"/>
      <c r="AC4" s="8"/>
      <c r="AD4" s="8"/>
      <c r="AE4" s="8"/>
      <c r="AF4" s="6"/>
      <c r="AG4" s="8"/>
      <c r="AH4" s="8"/>
      <c r="AI4" s="8"/>
      <c r="AJ4" s="8"/>
      <c r="AL4" s="8"/>
      <c r="AM4" s="8"/>
      <c r="AN4" s="8"/>
      <c r="AO4" s="8"/>
      <c r="AQ4" s="8"/>
      <c r="AR4" s="8"/>
      <c r="AS4" s="8"/>
      <c r="AT4" s="8"/>
      <c r="AV4" s="8"/>
      <c r="AW4" s="8"/>
      <c r="AX4" s="8"/>
      <c r="AY4" s="8"/>
      <c r="BA4" s="8"/>
      <c r="BB4" s="8"/>
      <c r="BC4" s="8"/>
      <c r="BD4" s="8"/>
      <c r="BF4" s="8"/>
      <c r="BG4" s="8"/>
      <c r="BH4" s="8"/>
      <c r="BI4" s="8"/>
      <c r="BK4" s="8"/>
      <c r="BL4" s="8"/>
      <c r="BM4" s="8"/>
      <c r="BN4" s="8"/>
      <c r="BP4" s="8"/>
      <c r="BQ4" s="8"/>
      <c r="BR4" s="8"/>
      <c r="BS4" s="8"/>
      <c r="BU4" s="8"/>
      <c r="BV4" s="8"/>
      <c r="BW4" s="8"/>
      <c r="BX4" s="8"/>
      <c r="BZ4" s="8"/>
      <c r="CA4" s="8"/>
      <c r="CB4" s="8"/>
      <c r="CC4" s="8"/>
      <c r="CE4" s="8"/>
      <c r="CF4" s="8"/>
      <c r="CG4" s="8"/>
      <c r="CH4" s="8"/>
      <c r="CJ4" s="8"/>
      <c r="CK4" s="8"/>
      <c r="CL4" s="8"/>
      <c r="CM4" s="8"/>
      <c r="CO4" s="8"/>
      <c r="CP4" s="8"/>
      <c r="CQ4" s="8"/>
      <c r="CR4" s="8"/>
      <c r="CT4" s="8"/>
      <c r="CU4" s="8"/>
      <c r="CV4" s="8"/>
      <c r="CW4" s="8"/>
      <c r="CY4" s="8"/>
      <c r="CZ4" s="8"/>
      <c r="DA4" s="8"/>
      <c r="DB4" s="8"/>
      <c r="DD4" s="8"/>
      <c r="DE4" s="8"/>
      <c r="DF4" s="8"/>
      <c r="DG4" s="8"/>
      <c r="DI4" s="8"/>
      <c r="DJ4" s="8"/>
      <c r="DK4" s="8"/>
      <c r="DL4" s="8"/>
      <c r="DN4" s="8"/>
      <c r="DO4" s="8"/>
      <c r="DP4" s="8"/>
      <c r="DQ4" s="8"/>
      <c r="DY4" s="308"/>
    </row>
    <row r="5" spans="2:129" ht="12.6" customHeight="1" x14ac:dyDescent="0.3">
      <c r="D5" s="244"/>
      <c r="E5" s="10"/>
      <c r="F5" s="10"/>
      <c r="G5" s="243" t="s">
        <v>3</v>
      </c>
      <c r="H5" s="12">
        <v>2.8000000000000001E-2</v>
      </c>
      <c r="I5" s="10"/>
      <c r="J5" s="301" t="s">
        <v>4</v>
      </c>
      <c r="K5" s="7">
        <v>0.4</v>
      </c>
      <c r="M5" s="8"/>
      <c r="N5" s="208"/>
      <c r="O5" s="8"/>
      <c r="P5" s="9"/>
      <c r="Q5" s="8"/>
      <c r="R5" s="8"/>
      <c r="S5" s="8"/>
      <c r="T5" s="8"/>
      <c r="U5" s="9"/>
      <c r="V5" s="6"/>
      <c r="W5" s="8"/>
      <c r="X5" s="8"/>
      <c r="Y5" s="8"/>
      <c r="Z5" s="9"/>
      <c r="AA5" s="6"/>
      <c r="AB5" s="8"/>
      <c r="AC5" s="8"/>
      <c r="AD5" s="8"/>
      <c r="AE5" s="9"/>
      <c r="AF5" s="6"/>
      <c r="AG5" s="8"/>
      <c r="AH5" s="8"/>
      <c r="AI5" s="8"/>
      <c r="AJ5" s="9"/>
      <c r="AL5" s="8"/>
      <c r="AM5" s="8"/>
      <c r="AN5" s="8"/>
      <c r="AO5" s="9"/>
      <c r="AQ5" s="8"/>
      <c r="AR5" s="8"/>
      <c r="AS5" s="8"/>
      <c r="AT5" s="9"/>
      <c r="AV5" s="8"/>
      <c r="AW5" s="8"/>
      <c r="AX5" s="8"/>
      <c r="AY5" s="9"/>
      <c r="BA5" s="8"/>
      <c r="BB5" s="8"/>
      <c r="BC5" s="8"/>
      <c r="BD5" s="9"/>
      <c r="BF5" s="8"/>
      <c r="BG5" s="8"/>
      <c r="BH5" s="8"/>
      <c r="BI5" s="9"/>
      <c r="BK5" s="8"/>
      <c r="BL5" s="8"/>
      <c r="BM5" s="8"/>
      <c r="BN5" s="9"/>
      <c r="BP5" s="8"/>
      <c r="BQ5" s="8"/>
      <c r="BR5" s="8"/>
      <c r="BS5" s="9"/>
      <c r="BU5" s="8"/>
      <c r="BV5" s="8"/>
      <c r="BW5" s="8"/>
      <c r="BX5" s="9"/>
      <c r="BZ5" s="8"/>
      <c r="CA5" s="8"/>
      <c r="CB5" s="8"/>
      <c r="CC5" s="9"/>
      <c r="CE5" s="8"/>
      <c r="CF5" s="8"/>
      <c r="CG5" s="8"/>
      <c r="CH5" s="9"/>
      <c r="CJ5" s="8"/>
      <c r="CK5" s="8"/>
      <c r="CL5" s="8"/>
      <c r="CM5" s="9"/>
      <c r="CO5" s="8"/>
      <c r="CP5" s="8"/>
      <c r="CQ5" s="8"/>
      <c r="CR5" s="9"/>
      <c r="CT5" s="8"/>
      <c r="CU5" s="8"/>
      <c r="CV5" s="8"/>
      <c r="CW5" s="9"/>
      <c r="CY5" s="8"/>
      <c r="CZ5" s="8"/>
      <c r="DA5" s="8"/>
      <c r="DB5" s="9"/>
      <c r="DD5" s="8"/>
      <c r="DE5" s="8"/>
      <c r="DF5" s="8"/>
      <c r="DG5" s="9"/>
      <c r="DI5" s="8"/>
      <c r="DJ5" s="8"/>
      <c r="DK5" s="8"/>
      <c r="DL5" s="9"/>
      <c r="DN5" s="8"/>
      <c r="DO5" s="8"/>
      <c r="DP5" s="8"/>
      <c r="DQ5" s="9"/>
      <c r="DY5" s="308"/>
    </row>
    <row r="6" spans="2:129" ht="12.6" customHeight="1" x14ac:dyDescent="0.3">
      <c r="H6" s="11"/>
      <c r="K6" s="11"/>
      <c r="M6" s="8"/>
      <c r="N6" s="20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6"/>
      <c r="AB6" s="8"/>
      <c r="AC6" s="8"/>
      <c r="AD6" s="8"/>
      <c r="AE6" s="8"/>
      <c r="AF6" s="6"/>
      <c r="AG6" s="8"/>
      <c r="AH6" s="8"/>
      <c r="AI6" s="8"/>
      <c r="AJ6" s="8"/>
      <c r="AL6" s="8"/>
      <c r="AM6" s="8"/>
      <c r="AN6" s="8"/>
      <c r="AO6" s="8"/>
      <c r="AQ6" s="8"/>
      <c r="AR6" s="8"/>
      <c r="AS6" s="8"/>
      <c r="AT6" s="8"/>
      <c r="AV6" s="8"/>
      <c r="AW6" s="8"/>
      <c r="AX6" s="8"/>
      <c r="AY6" s="8"/>
      <c r="BA6" s="8"/>
      <c r="BB6" s="8"/>
      <c r="BC6" s="8"/>
      <c r="BD6" s="8"/>
      <c r="BF6" s="8"/>
      <c r="BG6" s="8"/>
      <c r="BH6" s="8"/>
      <c r="BI6" s="8"/>
      <c r="BK6" s="8"/>
      <c r="BL6" s="8"/>
      <c r="BM6" s="8"/>
      <c r="BN6" s="8"/>
      <c r="BP6" s="8"/>
      <c r="BQ6" s="8"/>
      <c r="BR6" s="8"/>
      <c r="BS6" s="8"/>
      <c r="BU6" s="8"/>
      <c r="BV6" s="8"/>
      <c r="BW6" s="8"/>
      <c r="BX6" s="8"/>
      <c r="BZ6" s="8"/>
      <c r="CA6" s="8"/>
      <c r="CB6" s="8"/>
      <c r="CC6" s="8"/>
      <c r="CE6" s="8"/>
      <c r="CF6" s="8"/>
      <c r="CG6" s="8"/>
      <c r="CH6" s="8"/>
      <c r="CJ6" s="8"/>
      <c r="CK6" s="8"/>
      <c r="CL6" s="8"/>
      <c r="CM6" s="8"/>
      <c r="CO6" s="8"/>
      <c r="CP6" s="8"/>
      <c r="CQ6" s="8"/>
      <c r="CR6" s="8"/>
      <c r="CT6" s="8"/>
      <c r="CU6" s="8"/>
      <c r="CV6" s="8"/>
      <c r="CW6" s="8"/>
      <c r="CY6" s="8"/>
      <c r="CZ6" s="8"/>
      <c r="DA6" s="8"/>
      <c r="DB6" s="8"/>
      <c r="DD6" s="8"/>
      <c r="DE6" s="8"/>
      <c r="DF6" s="8"/>
      <c r="DG6" s="8"/>
      <c r="DI6" s="8"/>
      <c r="DJ6" s="8"/>
      <c r="DK6" s="8"/>
      <c r="DL6" s="8"/>
      <c r="DN6" s="8"/>
      <c r="DO6" s="8"/>
      <c r="DP6" s="8"/>
      <c r="DQ6" s="8"/>
      <c r="DY6" s="308"/>
    </row>
    <row r="7" spans="2:129" ht="12.6" customHeight="1" x14ac:dyDescent="0.3">
      <c r="G7" s="243" t="s">
        <v>5</v>
      </c>
      <c r="H7" s="12">
        <v>0.03</v>
      </c>
      <c r="J7" s="301" t="s">
        <v>6</v>
      </c>
      <c r="K7" s="7">
        <v>0.3</v>
      </c>
      <c r="M7" s="8"/>
      <c r="N7" s="20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6"/>
      <c r="AB7" s="8"/>
      <c r="AC7" s="8"/>
      <c r="AD7" s="8"/>
      <c r="AE7" s="8"/>
      <c r="AF7" s="6"/>
      <c r="AG7" s="8"/>
      <c r="AH7" s="8"/>
      <c r="AI7" s="8"/>
      <c r="AJ7" s="8"/>
      <c r="AL7" s="8"/>
      <c r="AM7" s="8"/>
      <c r="AN7" s="8"/>
      <c r="AO7" s="8"/>
      <c r="AQ7" s="8"/>
      <c r="AR7" s="8"/>
      <c r="AS7" s="8"/>
      <c r="AT7" s="8"/>
      <c r="AV7" s="8"/>
      <c r="AW7" s="8"/>
      <c r="AX7" s="8"/>
      <c r="AY7" s="8"/>
      <c r="BA7" s="8"/>
      <c r="BB7" s="8"/>
      <c r="BC7" s="8"/>
      <c r="BD7" s="8"/>
      <c r="BF7" s="8"/>
      <c r="BG7" s="8"/>
      <c r="BH7" s="8"/>
      <c r="BI7" s="8"/>
      <c r="BK7" s="8"/>
      <c r="BL7" s="8"/>
      <c r="BM7" s="8"/>
      <c r="BN7" s="8"/>
      <c r="BP7" s="8"/>
      <c r="BQ7" s="8"/>
      <c r="BR7" s="8"/>
      <c r="BS7" s="8"/>
      <c r="BU7" s="8"/>
      <c r="BV7" s="8"/>
      <c r="BW7" s="8"/>
      <c r="BX7" s="8"/>
      <c r="BZ7" s="8"/>
      <c r="CA7" s="8"/>
      <c r="CB7" s="8"/>
      <c r="CC7" s="8"/>
      <c r="CE7" s="8"/>
      <c r="CF7" s="8"/>
      <c r="CG7" s="8"/>
      <c r="CH7" s="8"/>
      <c r="CJ7" s="8"/>
      <c r="CK7" s="8"/>
      <c r="CL7" s="8"/>
      <c r="CM7" s="8"/>
      <c r="CO7" s="8"/>
      <c r="CP7" s="8"/>
      <c r="CQ7" s="8"/>
      <c r="CR7" s="8"/>
      <c r="CT7" s="8"/>
      <c r="CU7" s="8"/>
      <c r="CV7" s="8"/>
      <c r="CW7" s="8"/>
      <c r="CY7" s="8"/>
      <c r="CZ7" s="8"/>
      <c r="DA7" s="8"/>
      <c r="DB7" s="8"/>
      <c r="DD7" s="8"/>
      <c r="DE7" s="8"/>
      <c r="DF7" s="8"/>
      <c r="DG7" s="8"/>
      <c r="DI7" s="8"/>
      <c r="DJ7" s="8"/>
      <c r="DK7" s="8"/>
      <c r="DL7" s="8"/>
      <c r="DN7" s="8"/>
      <c r="DO7" s="8"/>
      <c r="DP7" s="8"/>
      <c r="DQ7" s="8"/>
      <c r="DY7" s="308"/>
    </row>
    <row r="8" spans="2:129" ht="12.6" customHeight="1" x14ac:dyDescent="0.3">
      <c r="H8" s="11"/>
      <c r="K8" s="11"/>
      <c r="DY8" s="308"/>
    </row>
    <row r="9" spans="2:129" ht="12.6" customHeight="1" x14ac:dyDescent="0.3">
      <c r="G9" s="243" t="s">
        <v>7</v>
      </c>
      <c r="H9" s="12">
        <v>0.1</v>
      </c>
      <c r="J9" s="301" t="s">
        <v>8</v>
      </c>
      <c r="K9" s="7">
        <v>0.15</v>
      </c>
      <c r="DY9" s="308"/>
    </row>
    <row r="10" spans="2:129" ht="12.6" customHeight="1" x14ac:dyDescent="0.3">
      <c r="DY10" s="308"/>
    </row>
    <row r="11" spans="2:129" ht="12.6" customHeight="1" x14ac:dyDescent="0.3">
      <c r="J11" s="301" t="s">
        <v>9</v>
      </c>
      <c r="K11" s="13">
        <v>2015</v>
      </c>
      <c r="DY11" s="308"/>
    </row>
    <row r="12" spans="2:129" ht="12.6" customHeight="1" x14ac:dyDescent="0.3">
      <c r="DY12" s="308"/>
    </row>
    <row r="13" spans="2:129" ht="12.6" customHeight="1" x14ac:dyDescent="0.3">
      <c r="J13" s="301" t="s">
        <v>10</v>
      </c>
      <c r="K13" s="7">
        <v>0.1</v>
      </c>
      <c r="DY13" s="308"/>
    </row>
    <row r="14" spans="2:129" ht="15" customHeight="1" x14ac:dyDescent="0.3">
      <c r="DY14" s="308"/>
    </row>
    <row r="15" spans="2:129" ht="15" customHeight="1" thickBot="1" x14ac:dyDescent="0.35">
      <c r="DY15" s="308"/>
    </row>
    <row r="16" spans="2:129" ht="15" customHeight="1" thickBot="1" x14ac:dyDescent="0.4">
      <c r="B16" s="245"/>
      <c r="C16" s="195"/>
      <c r="D16" s="238"/>
      <c r="E16" s="15"/>
      <c r="F16" s="15"/>
      <c r="G16" s="15"/>
      <c r="H16" s="15"/>
      <c r="I16" s="15"/>
      <c r="J16" s="16"/>
      <c r="K16" s="15"/>
      <c r="L16" s="15"/>
      <c r="M16" s="17"/>
      <c r="N16" s="209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5"/>
      <c r="AB16" s="17"/>
      <c r="AC16" s="17"/>
      <c r="AD16" s="17"/>
      <c r="AE16" s="17"/>
      <c r="AF16" s="15"/>
      <c r="AG16" s="17"/>
      <c r="AH16" s="17"/>
      <c r="AI16" s="17"/>
      <c r="AJ16" s="17"/>
      <c r="AK16" s="15"/>
      <c r="AL16" s="17"/>
      <c r="AM16" s="17"/>
      <c r="AN16" s="17"/>
      <c r="AO16" s="17"/>
      <c r="AP16" s="15"/>
      <c r="AQ16" s="17"/>
      <c r="AR16" s="17"/>
      <c r="AS16" s="17"/>
      <c r="AT16" s="17"/>
      <c r="AU16" s="15"/>
      <c r="AV16" s="17"/>
      <c r="AW16" s="17"/>
      <c r="AX16" s="17"/>
      <c r="AY16" s="17"/>
      <c r="AZ16" s="15"/>
      <c r="BA16" s="17"/>
      <c r="BB16" s="17"/>
      <c r="BC16" s="17"/>
      <c r="BD16" s="17"/>
      <c r="BE16" s="15"/>
      <c r="BF16" s="17"/>
      <c r="BG16" s="17"/>
      <c r="BH16" s="17"/>
      <c r="BI16" s="17"/>
      <c r="BJ16" s="15"/>
      <c r="BK16" s="17"/>
      <c r="BL16" s="17"/>
      <c r="BM16" s="17"/>
      <c r="BN16" s="17"/>
      <c r="BO16" s="15"/>
      <c r="BP16" s="17"/>
      <c r="BQ16" s="17"/>
      <c r="BR16" s="17"/>
      <c r="BS16" s="17"/>
      <c r="BT16" s="15"/>
      <c r="BU16" s="17"/>
      <c r="BV16" s="17"/>
      <c r="BW16" s="17"/>
      <c r="BX16" s="17"/>
      <c r="BY16" s="15"/>
      <c r="BZ16" s="17"/>
      <c r="CA16" s="17"/>
      <c r="CB16" s="17"/>
      <c r="CC16" s="17"/>
      <c r="CD16" s="15"/>
      <c r="CE16" s="17"/>
      <c r="CF16" s="17"/>
      <c r="CG16" s="17"/>
      <c r="CH16" s="17"/>
      <c r="CI16" s="15"/>
      <c r="CJ16" s="17"/>
      <c r="CK16" s="17"/>
      <c r="CL16" s="17"/>
      <c r="CM16" s="17"/>
      <c r="CN16" s="15"/>
      <c r="CO16" s="17"/>
      <c r="CP16" s="17"/>
      <c r="CQ16" s="17"/>
      <c r="CR16" s="17"/>
      <c r="CS16" s="15"/>
      <c r="CT16" s="17"/>
      <c r="CU16" s="17"/>
      <c r="CV16" s="17"/>
      <c r="CW16" s="17"/>
      <c r="CX16" s="15"/>
      <c r="CY16" s="17"/>
      <c r="CZ16" s="17"/>
      <c r="DA16" s="17"/>
      <c r="DB16" s="17"/>
      <c r="DC16" s="15"/>
      <c r="DD16" s="17"/>
      <c r="DE16" s="17"/>
      <c r="DF16" s="17"/>
      <c r="DG16" s="17"/>
      <c r="DH16" s="15"/>
      <c r="DI16" s="17"/>
      <c r="DJ16" s="17"/>
      <c r="DK16" s="17"/>
      <c r="DL16" s="17"/>
      <c r="DM16" s="15"/>
      <c r="DN16" s="17"/>
      <c r="DO16" s="17"/>
      <c r="DP16" s="17"/>
      <c r="DQ16" s="18"/>
    </row>
    <row r="17" spans="1:129" ht="15" customHeight="1" x14ac:dyDescent="0.35">
      <c r="B17" s="246"/>
      <c r="DS17" s="607" t="s">
        <v>11</v>
      </c>
      <c r="DT17" s="608"/>
      <c r="DU17" s="608"/>
      <c r="DV17" s="608"/>
      <c r="DW17" s="608"/>
      <c r="DX17" s="609"/>
    </row>
    <row r="18" spans="1:129" ht="15" customHeight="1" x14ac:dyDescent="0.3">
      <c r="H18" s="2"/>
      <c r="I18" s="2"/>
      <c r="K18" s="2"/>
      <c r="M18" s="19">
        <v>1</v>
      </c>
      <c r="N18" s="210"/>
      <c r="O18" s="247">
        <v>2015</v>
      </c>
      <c r="P18" s="21"/>
      <c r="Q18" s="22"/>
      <c r="R18" s="19">
        <v>2</v>
      </c>
      <c r="S18" s="204"/>
      <c r="T18" s="247">
        <v>2016</v>
      </c>
      <c r="U18" s="21"/>
      <c r="V18" s="22"/>
      <c r="W18" s="19">
        <v>3</v>
      </c>
      <c r="X18" s="20"/>
      <c r="Y18" s="247">
        <v>2017</v>
      </c>
      <c r="Z18" s="21"/>
      <c r="AA18" s="23"/>
      <c r="AB18" s="24">
        <v>4</v>
      </c>
      <c r="AC18" s="25"/>
      <c r="AD18" s="248">
        <v>2018</v>
      </c>
      <c r="AE18" s="26"/>
      <c r="AG18" s="24">
        <v>5</v>
      </c>
      <c r="AH18" s="25"/>
      <c r="AI18" s="248">
        <v>2019</v>
      </c>
      <c r="AJ18" s="26"/>
      <c r="AL18" s="27">
        <v>6</v>
      </c>
      <c r="AM18" s="28"/>
      <c r="AN18" s="249">
        <v>2020</v>
      </c>
      <c r="AO18" s="29"/>
      <c r="AQ18" s="27">
        <v>7</v>
      </c>
      <c r="AR18" s="28"/>
      <c r="AS18" s="249">
        <v>2021</v>
      </c>
      <c r="AT18" s="29"/>
      <c r="AV18" s="27">
        <v>8</v>
      </c>
      <c r="AW18" s="28"/>
      <c r="AX18" s="249">
        <v>2022</v>
      </c>
      <c r="AY18" s="29"/>
      <c r="BA18" s="27">
        <v>9</v>
      </c>
      <c r="BB18" s="28"/>
      <c r="BC18" s="249">
        <v>2023</v>
      </c>
      <c r="BD18" s="29"/>
      <c r="BF18" s="27">
        <v>10</v>
      </c>
      <c r="BG18" s="28"/>
      <c r="BH18" s="249">
        <v>2024</v>
      </c>
      <c r="BI18" s="29"/>
      <c r="BK18" s="27">
        <v>11</v>
      </c>
      <c r="BL18" s="28"/>
      <c r="BM18" s="249">
        <v>2025</v>
      </c>
      <c r="BN18" s="29"/>
      <c r="BP18" s="27">
        <v>12</v>
      </c>
      <c r="BQ18" s="28"/>
      <c r="BR18" s="249">
        <v>2026</v>
      </c>
      <c r="BS18" s="29"/>
      <c r="BU18" s="27">
        <v>13</v>
      </c>
      <c r="BV18" s="28"/>
      <c r="BW18" s="249">
        <v>2027</v>
      </c>
      <c r="BX18" s="29"/>
      <c r="BZ18" s="27">
        <v>14</v>
      </c>
      <c r="CA18" s="28"/>
      <c r="CB18" s="249">
        <v>2028</v>
      </c>
      <c r="CC18" s="29"/>
      <c r="CE18" s="27">
        <v>15</v>
      </c>
      <c r="CF18" s="28"/>
      <c r="CG18" s="249">
        <v>2029</v>
      </c>
      <c r="CH18" s="29"/>
      <c r="CJ18" s="27">
        <v>16</v>
      </c>
      <c r="CK18" s="28"/>
      <c r="CL18" s="249">
        <v>2030</v>
      </c>
      <c r="CM18" s="29"/>
      <c r="CO18" s="27">
        <v>17</v>
      </c>
      <c r="CP18" s="28"/>
      <c r="CQ18" s="249">
        <v>2031</v>
      </c>
      <c r="CR18" s="29"/>
      <c r="CT18" s="27">
        <v>18</v>
      </c>
      <c r="CU18" s="28"/>
      <c r="CV18" s="249">
        <v>2032</v>
      </c>
      <c r="CW18" s="29"/>
      <c r="CY18" s="27">
        <v>19</v>
      </c>
      <c r="CZ18" s="28"/>
      <c r="DA18" s="249">
        <v>2033</v>
      </c>
      <c r="DB18" s="29"/>
      <c r="DD18" s="27">
        <v>20</v>
      </c>
      <c r="DE18" s="28"/>
      <c r="DF18" s="249">
        <v>2034</v>
      </c>
      <c r="DG18" s="29"/>
      <c r="DI18" s="27">
        <v>21</v>
      </c>
      <c r="DJ18" s="28"/>
      <c r="DK18" s="249">
        <v>2035</v>
      </c>
      <c r="DL18" s="29"/>
      <c r="DN18" s="27">
        <v>22</v>
      </c>
      <c r="DO18" s="28"/>
      <c r="DP18" s="249">
        <v>2036</v>
      </c>
      <c r="DQ18" s="29"/>
      <c r="DS18" s="605" t="s">
        <v>12</v>
      </c>
      <c r="DT18" s="606"/>
      <c r="DU18" s="605" t="s">
        <v>13</v>
      </c>
      <c r="DV18" s="606"/>
      <c r="DW18" s="603" t="s">
        <v>14</v>
      </c>
      <c r="DX18" s="604"/>
    </row>
    <row r="19" spans="1:129" ht="15" thickBot="1" x14ac:dyDescent="0.35">
      <c r="H19" s="2"/>
      <c r="I19" s="2"/>
      <c r="K19" s="2"/>
      <c r="M19" s="30" t="s">
        <v>15</v>
      </c>
      <c r="N19" s="211" t="s">
        <v>16</v>
      </c>
      <c r="O19" s="31" t="s">
        <v>17</v>
      </c>
      <c r="P19" s="32" t="s">
        <v>18</v>
      </c>
      <c r="Q19" s="22"/>
      <c r="R19" s="30" t="s">
        <v>15</v>
      </c>
      <c r="S19" s="31" t="s">
        <v>16</v>
      </c>
      <c r="T19" s="31" t="s">
        <v>17</v>
      </c>
      <c r="U19" s="32" t="s">
        <v>18</v>
      </c>
      <c r="V19" s="22"/>
      <c r="W19" s="30" t="s">
        <v>15</v>
      </c>
      <c r="X19" s="31" t="s">
        <v>16</v>
      </c>
      <c r="Y19" s="31" t="s">
        <v>17</v>
      </c>
      <c r="Z19" s="32" t="s">
        <v>18</v>
      </c>
      <c r="AA19" s="23"/>
      <c r="AB19" s="30" t="s">
        <v>15</v>
      </c>
      <c r="AC19" s="31" t="s">
        <v>16</v>
      </c>
      <c r="AD19" s="31" t="s">
        <v>17</v>
      </c>
      <c r="AE19" s="32" t="s">
        <v>18</v>
      </c>
      <c r="AG19" s="30" t="s">
        <v>15</v>
      </c>
      <c r="AH19" s="31" t="s">
        <v>16</v>
      </c>
      <c r="AI19" s="31" t="s">
        <v>17</v>
      </c>
      <c r="AJ19" s="32" t="s">
        <v>18</v>
      </c>
      <c r="AL19" s="30" t="s">
        <v>15</v>
      </c>
      <c r="AM19" s="31" t="s">
        <v>16</v>
      </c>
      <c r="AN19" s="31" t="s">
        <v>17</v>
      </c>
      <c r="AO19" s="32" t="s">
        <v>18</v>
      </c>
      <c r="AQ19" s="30" t="s">
        <v>15</v>
      </c>
      <c r="AR19" s="31" t="s">
        <v>16</v>
      </c>
      <c r="AS19" s="31" t="s">
        <v>17</v>
      </c>
      <c r="AT19" s="32" t="s">
        <v>18</v>
      </c>
      <c r="AV19" s="30" t="s">
        <v>15</v>
      </c>
      <c r="AW19" s="31" t="s">
        <v>16</v>
      </c>
      <c r="AX19" s="31" t="s">
        <v>17</v>
      </c>
      <c r="AY19" s="32" t="s">
        <v>18</v>
      </c>
      <c r="BA19" s="30" t="s">
        <v>15</v>
      </c>
      <c r="BB19" s="31" t="s">
        <v>16</v>
      </c>
      <c r="BC19" s="31" t="s">
        <v>17</v>
      </c>
      <c r="BD19" s="32" t="s">
        <v>18</v>
      </c>
      <c r="BF19" s="30" t="s">
        <v>15</v>
      </c>
      <c r="BG19" s="31" t="s">
        <v>16</v>
      </c>
      <c r="BH19" s="31" t="s">
        <v>17</v>
      </c>
      <c r="BI19" s="32" t="s">
        <v>18</v>
      </c>
      <c r="BK19" s="30" t="s">
        <v>15</v>
      </c>
      <c r="BL19" s="31" t="s">
        <v>16</v>
      </c>
      <c r="BM19" s="31" t="s">
        <v>17</v>
      </c>
      <c r="BN19" s="32" t="s">
        <v>18</v>
      </c>
      <c r="BP19" s="30" t="s">
        <v>15</v>
      </c>
      <c r="BQ19" s="31" t="s">
        <v>16</v>
      </c>
      <c r="BR19" s="31" t="s">
        <v>17</v>
      </c>
      <c r="BS19" s="32" t="s">
        <v>18</v>
      </c>
      <c r="BU19" s="30" t="s">
        <v>15</v>
      </c>
      <c r="BV19" s="31" t="s">
        <v>16</v>
      </c>
      <c r="BW19" s="31" t="s">
        <v>17</v>
      </c>
      <c r="BX19" s="32" t="s">
        <v>18</v>
      </c>
      <c r="BZ19" s="30" t="s">
        <v>15</v>
      </c>
      <c r="CA19" s="31" t="s">
        <v>16</v>
      </c>
      <c r="CB19" s="31" t="s">
        <v>17</v>
      </c>
      <c r="CC19" s="32" t="s">
        <v>18</v>
      </c>
      <c r="CE19" s="30" t="s">
        <v>15</v>
      </c>
      <c r="CF19" s="31" t="s">
        <v>16</v>
      </c>
      <c r="CG19" s="31" t="s">
        <v>17</v>
      </c>
      <c r="CH19" s="32" t="s">
        <v>18</v>
      </c>
      <c r="CJ19" s="30" t="s">
        <v>15</v>
      </c>
      <c r="CK19" s="31" t="s">
        <v>16</v>
      </c>
      <c r="CL19" s="31" t="s">
        <v>17</v>
      </c>
      <c r="CM19" s="32" t="s">
        <v>18</v>
      </c>
      <c r="CO19" s="30" t="s">
        <v>15</v>
      </c>
      <c r="CP19" s="31" t="s">
        <v>16</v>
      </c>
      <c r="CQ19" s="31" t="s">
        <v>17</v>
      </c>
      <c r="CR19" s="32" t="s">
        <v>18</v>
      </c>
      <c r="CT19" s="30" t="s">
        <v>15</v>
      </c>
      <c r="CU19" s="31" t="s">
        <v>16</v>
      </c>
      <c r="CV19" s="31" t="s">
        <v>17</v>
      </c>
      <c r="CW19" s="32" t="s">
        <v>18</v>
      </c>
      <c r="CY19" s="30" t="s">
        <v>15</v>
      </c>
      <c r="CZ19" s="31" t="s">
        <v>16</v>
      </c>
      <c r="DA19" s="31" t="s">
        <v>17</v>
      </c>
      <c r="DB19" s="32" t="s">
        <v>18</v>
      </c>
      <c r="DD19" s="30" t="s">
        <v>15</v>
      </c>
      <c r="DE19" s="31" t="s">
        <v>16</v>
      </c>
      <c r="DF19" s="31" t="s">
        <v>17</v>
      </c>
      <c r="DG19" s="32" t="s">
        <v>18</v>
      </c>
      <c r="DI19" s="30" t="s">
        <v>15</v>
      </c>
      <c r="DJ19" s="31" t="s">
        <v>16</v>
      </c>
      <c r="DK19" s="31" t="s">
        <v>17</v>
      </c>
      <c r="DL19" s="32" t="s">
        <v>18</v>
      </c>
      <c r="DN19" s="30" t="s">
        <v>15</v>
      </c>
      <c r="DO19" s="31" t="s">
        <v>16</v>
      </c>
      <c r="DP19" s="31" t="s">
        <v>17</v>
      </c>
      <c r="DQ19" s="32" t="s">
        <v>18</v>
      </c>
      <c r="DS19" s="250" t="s">
        <v>17</v>
      </c>
      <c r="DT19" s="251" t="s">
        <v>18</v>
      </c>
      <c r="DU19" s="250" t="s">
        <v>17</v>
      </c>
      <c r="DV19" s="252" t="s">
        <v>18</v>
      </c>
      <c r="DW19" s="253" t="s">
        <v>17</v>
      </c>
      <c r="DX19" s="252" t="s">
        <v>18</v>
      </c>
    </row>
    <row r="20" spans="1:129" s="33" customFormat="1" ht="27" customHeight="1" thickBot="1" x14ac:dyDescent="0.35">
      <c r="B20" s="254" t="s">
        <v>19</v>
      </c>
      <c r="C20" s="255" t="s">
        <v>20</v>
      </c>
      <c r="D20" s="256" t="s">
        <v>21</v>
      </c>
      <c r="E20" s="257" t="s">
        <v>22</v>
      </c>
      <c r="F20" s="257"/>
      <c r="G20" s="257" t="s">
        <v>23</v>
      </c>
      <c r="H20" s="257" t="s">
        <v>24</v>
      </c>
      <c r="I20" s="257" t="s">
        <v>25</v>
      </c>
      <c r="J20" s="258" t="s">
        <v>26</v>
      </c>
      <c r="K20" s="259" t="s">
        <v>27</v>
      </c>
      <c r="M20" s="34"/>
      <c r="N20" s="212"/>
      <c r="O20" s="35"/>
      <c r="P20" s="36"/>
      <c r="Q20" s="37"/>
      <c r="R20" s="34"/>
      <c r="S20" s="35"/>
      <c r="T20" s="35"/>
      <c r="U20" s="36"/>
      <c r="V20" s="37"/>
      <c r="W20" s="34"/>
      <c r="X20" s="35"/>
      <c r="Y20" s="35"/>
      <c r="Z20" s="36"/>
      <c r="AA20" s="37"/>
      <c r="AB20" s="34"/>
      <c r="AC20" s="35"/>
      <c r="AD20" s="35"/>
      <c r="AE20" s="36"/>
      <c r="AG20" s="34"/>
      <c r="AH20" s="35"/>
      <c r="AI20" s="35"/>
      <c r="AJ20" s="36"/>
      <c r="AL20" s="34"/>
      <c r="AM20" s="35"/>
      <c r="AN20" s="35"/>
      <c r="AO20" s="36"/>
      <c r="AQ20" s="34"/>
      <c r="AR20" s="35"/>
      <c r="AS20" s="35"/>
      <c r="AT20" s="36"/>
      <c r="AV20" s="34"/>
      <c r="AW20" s="35"/>
      <c r="AX20" s="35"/>
      <c r="AY20" s="36"/>
      <c r="BA20" s="34"/>
      <c r="BB20" s="35"/>
      <c r="BC20" s="35"/>
      <c r="BD20" s="36"/>
      <c r="BF20" s="34"/>
      <c r="BG20" s="35"/>
      <c r="BH20" s="35"/>
      <c r="BI20" s="36"/>
      <c r="BK20" s="34"/>
      <c r="BL20" s="35"/>
      <c r="BM20" s="35"/>
      <c r="BN20" s="36"/>
      <c r="BP20" s="34"/>
      <c r="BQ20" s="35"/>
      <c r="BR20" s="35"/>
      <c r="BS20" s="36"/>
      <c r="BU20" s="34"/>
      <c r="BV20" s="35"/>
      <c r="BW20" s="35"/>
      <c r="BX20" s="36"/>
      <c r="BZ20" s="34"/>
      <c r="CA20" s="35"/>
      <c r="CB20" s="35"/>
      <c r="CC20" s="36"/>
      <c r="CE20" s="34"/>
      <c r="CF20" s="35"/>
      <c r="CG20" s="35"/>
      <c r="CH20" s="36"/>
      <c r="CJ20" s="34"/>
      <c r="CK20" s="35"/>
      <c r="CL20" s="35"/>
      <c r="CM20" s="36"/>
      <c r="CO20" s="34"/>
      <c r="CP20" s="35"/>
      <c r="CQ20" s="35"/>
      <c r="CR20" s="36"/>
      <c r="CT20" s="34"/>
      <c r="CU20" s="35"/>
      <c r="CV20" s="35"/>
      <c r="CW20" s="36"/>
      <c r="CY20" s="34"/>
      <c r="CZ20" s="35"/>
      <c r="DA20" s="35"/>
      <c r="DB20" s="36"/>
      <c r="DD20" s="34"/>
      <c r="DE20" s="35"/>
      <c r="DF20" s="35"/>
      <c r="DG20" s="36"/>
      <c r="DI20" s="34"/>
      <c r="DJ20" s="35"/>
      <c r="DK20" s="35"/>
      <c r="DL20" s="36"/>
      <c r="DN20" s="34"/>
      <c r="DO20" s="35"/>
      <c r="DP20" s="35"/>
      <c r="DQ20" s="36"/>
      <c r="DS20" s="34"/>
      <c r="DT20" s="36"/>
      <c r="DU20" s="38"/>
      <c r="DV20" s="36"/>
      <c r="DW20" s="38"/>
      <c r="DX20" s="39"/>
      <c r="DY20" s="309" t="str">
        <f t="shared" ref="DY20:DY40" si="0">B20</f>
        <v>Personnel</v>
      </c>
    </row>
    <row r="21" spans="1:129" ht="19.5" customHeight="1" x14ac:dyDescent="0.3">
      <c r="B21" s="260" t="s">
        <v>510</v>
      </c>
      <c r="C21" s="261">
        <v>2</v>
      </c>
      <c r="D21" s="262">
        <v>70463</v>
      </c>
      <c r="E21" s="263">
        <f>D21/$H$3</f>
        <v>1854.2894736842106</v>
      </c>
      <c r="F21" s="263" t="s">
        <v>30</v>
      </c>
      <c r="G21" s="263" t="s">
        <v>31</v>
      </c>
      <c r="H21" s="264" t="s">
        <v>30</v>
      </c>
      <c r="I21" s="264" t="s">
        <v>32</v>
      </c>
      <c r="J21" s="265">
        <v>1</v>
      </c>
      <c r="K21" s="264" t="s">
        <v>522</v>
      </c>
      <c r="L21" s="266"/>
      <c r="M21" s="41">
        <v>2</v>
      </c>
      <c r="N21" s="213">
        <v>13</v>
      </c>
      <c r="O21" s="8">
        <f>$D21*M21*N21</f>
        <v>1832038</v>
      </c>
      <c r="P21" s="43">
        <f>O21/$H$3</f>
        <v>48211.526315789473</v>
      </c>
      <c r="R21" s="44">
        <f>M21</f>
        <v>2</v>
      </c>
      <c r="S21" s="201">
        <f>N21</f>
        <v>13</v>
      </c>
      <c r="T21" s="8">
        <f>$D21*R21*S21</f>
        <v>1832038</v>
      </c>
      <c r="U21" s="43">
        <f>T21/$H$3</f>
        <v>48211.526315789473</v>
      </c>
      <c r="W21" s="44">
        <v>0</v>
      </c>
      <c r="X21" s="44">
        <v>0</v>
      </c>
      <c r="Y21" s="8">
        <f>$D21*W21*X21</f>
        <v>0</v>
      </c>
      <c r="Z21" s="43">
        <f>Y21/$H$3</f>
        <v>0</v>
      </c>
      <c r="AB21" s="44">
        <f>W21</f>
        <v>0</v>
      </c>
      <c r="AC21" s="44">
        <f>X21</f>
        <v>0</v>
      </c>
      <c r="AD21" s="8">
        <f>$D21*AB21*AC21</f>
        <v>0</v>
      </c>
      <c r="AE21" s="43">
        <f>AD21/$H$3</f>
        <v>0</v>
      </c>
      <c r="AG21" s="44">
        <f>AB21</f>
        <v>0</v>
      </c>
      <c r="AH21" s="44">
        <f>AC21</f>
        <v>0</v>
      </c>
      <c r="AI21" s="8">
        <f>$D21*AG21*AH21</f>
        <v>0</v>
      </c>
      <c r="AJ21" s="43">
        <f>AI21/$H$3</f>
        <v>0</v>
      </c>
      <c r="AL21" s="44">
        <f>AG21</f>
        <v>0</v>
      </c>
      <c r="AM21" s="44">
        <f>AH21</f>
        <v>0</v>
      </c>
      <c r="AN21" s="8">
        <f>$D21*AL21*AM21</f>
        <v>0</v>
      </c>
      <c r="AO21" s="43">
        <f>AN21/$H$3</f>
        <v>0</v>
      </c>
      <c r="AQ21" s="44">
        <f>AL21</f>
        <v>0</v>
      </c>
      <c r="AR21" s="44">
        <f>AM21</f>
        <v>0</v>
      </c>
      <c r="AS21" s="8">
        <f>$D21*AQ21*AR21</f>
        <v>0</v>
      </c>
      <c r="AT21" s="43">
        <f>AS21/$H$3</f>
        <v>0</v>
      </c>
      <c r="AV21" s="44">
        <f>AQ21</f>
        <v>0</v>
      </c>
      <c r="AW21" s="44">
        <f>AR21</f>
        <v>0</v>
      </c>
      <c r="AX21" s="8">
        <f>$D21*AV21*AW21</f>
        <v>0</v>
      </c>
      <c r="AY21" s="43">
        <f>AX21/$H$3</f>
        <v>0</v>
      </c>
      <c r="BA21" s="44">
        <f>AV21</f>
        <v>0</v>
      </c>
      <c r="BB21" s="44">
        <f>AW21</f>
        <v>0</v>
      </c>
      <c r="BC21" s="8">
        <f>$D21*BA21*BB21</f>
        <v>0</v>
      </c>
      <c r="BD21" s="43">
        <f>BC21/$H$3</f>
        <v>0</v>
      </c>
      <c r="BF21" s="44">
        <f>BA21</f>
        <v>0</v>
      </c>
      <c r="BG21" s="44">
        <f>BB21</f>
        <v>0</v>
      </c>
      <c r="BH21" s="8">
        <f>$D21*BF21*BG21</f>
        <v>0</v>
      </c>
      <c r="BI21" s="43">
        <f>BH21/$H$3</f>
        <v>0</v>
      </c>
      <c r="BK21" s="44">
        <f>BF21</f>
        <v>0</v>
      </c>
      <c r="BL21" s="44">
        <f>BG21</f>
        <v>0</v>
      </c>
      <c r="BM21" s="8">
        <f>$D21*BK21*BL21</f>
        <v>0</v>
      </c>
      <c r="BN21" s="43">
        <f>BM21/$H$3</f>
        <v>0</v>
      </c>
      <c r="BP21" s="44">
        <f>BK21</f>
        <v>0</v>
      </c>
      <c r="BQ21" s="44">
        <f>BL21</f>
        <v>0</v>
      </c>
      <c r="BR21" s="8">
        <f>$D21*BP21*BQ21</f>
        <v>0</v>
      </c>
      <c r="BS21" s="43">
        <f>BR21/$H$3</f>
        <v>0</v>
      </c>
      <c r="BU21" s="44">
        <f>BP21</f>
        <v>0</v>
      </c>
      <c r="BV21" s="44">
        <f>BQ21</f>
        <v>0</v>
      </c>
      <c r="BW21" s="8">
        <f>$D21*BU21*BV21</f>
        <v>0</v>
      </c>
      <c r="BX21" s="43">
        <f>BW21/$H$3</f>
        <v>0</v>
      </c>
      <c r="BZ21" s="44">
        <f>BU21</f>
        <v>0</v>
      </c>
      <c r="CA21" s="44">
        <f>BV21</f>
        <v>0</v>
      </c>
      <c r="CB21" s="8">
        <f>$D21*BZ21*CA21</f>
        <v>0</v>
      </c>
      <c r="CC21" s="43">
        <f>CB21/$H$3</f>
        <v>0</v>
      </c>
      <c r="CE21" s="44">
        <f>BZ21</f>
        <v>0</v>
      </c>
      <c r="CF21" s="44">
        <f>CA21</f>
        <v>0</v>
      </c>
      <c r="CG21" s="8">
        <f>$D21*CE21*CF21</f>
        <v>0</v>
      </c>
      <c r="CH21" s="43">
        <f>CG21/$H$3</f>
        <v>0</v>
      </c>
      <c r="CJ21" s="44">
        <f>CE21</f>
        <v>0</v>
      </c>
      <c r="CK21" s="44">
        <f>CF21</f>
        <v>0</v>
      </c>
      <c r="CL21" s="8">
        <f>$D21*CJ21*CK21</f>
        <v>0</v>
      </c>
      <c r="CM21" s="43">
        <f>CL21/$H$3</f>
        <v>0</v>
      </c>
      <c r="CO21" s="44">
        <f>CJ21</f>
        <v>0</v>
      </c>
      <c r="CP21" s="44">
        <f>CK21</f>
        <v>0</v>
      </c>
      <c r="CQ21" s="8">
        <f>$D21*CO21*CP21</f>
        <v>0</v>
      </c>
      <c r="CR21" s="43">
        <f>CQ21/$H$3</f>
        <v>0</v>
      </c>
      <c r="CT21" s="44">
        <f>CO21</f>
        <v>0</v>
      </c>
      <c r="CU21" s="44">
        <f>CP21</f>
        <v>0</v>
      </c>
      <c r="CV21" s="8">
        <f>$D21*CT21*CU21</f>
        <v>0</v>
      </c>
      <c r="CW21" s="43">
        <f>CV21/$H$3</f>
        <v>0</v>
      </c>
      <c r="CY21" s="44">
        <f>CT21</f>
        <v>0</v>
      </c>
      <c r="CZ21" s="44">
        <f>CU21</f>
        <v>0</v>
      </c>
      <c r="DA21" s="8">
        <f>$D21*CY21*CZ21</f>
        <v>0</v>
      </c>
      <c r="DB21" s="43">
        <f>DA21/$H$3</f>
        <v>0</v>
      </c>
      <c r="DD21" s="44">
        <f>CY21</f>
        <v>0</v>
      </c>
      <c r="DE21" s="44">
        <f>CZ21</f>
        <v>0</v>
      </c>
      <c r="DF21" s="8">
        <f>$D21*DD21*DE21</f>
        <v>0</v>
      </c>
      <c r="DG21" s="43">
        <f>DF21/$H$3</f>
        <v>0</v>
      </c>
      <c r="DI21" s="44">
        <f>DD21</f>
        <v>0</v>
      </c>
      <c r="DJ21" s="44">
        <f>DE21</f>
        <v>0</v>
      </c>
      <c r="DK21" s="8">
        <f>$D21*DI21*DJ21</f>
        <v>0</v>
      </c>
      <c r="DL21" s="43">
        <f>DK21/$H$3</f>
        <v>0</v>
      </c>
      <c r="DN21" s="44">
        <f>DI21</f>
        <v>0</v>
      </c>
      <c r="DO21" s="44">
        <f>DJ21</f>
        <v>0</v>
      </c>
      <c r="DP21" s="8">
        <f>$D21*DN21*DO21</f>
        <v>0</v>
      </c>
      <c r="DQ21" s="43">
        <f>DP21/$H$3</f>
        <v>0</v>
      </c>
      <c r="DS21" s="45">
        <f>O21+T21+Y21+AD21+AI21+AN21+AS21+AX21+BC21+BH21+BM21+BR21+BW21+CB21+CG21+CL21+CQ21+CV21+DA21+DF21+DK21+DP21</f>
        <v>3664076</v>
      </c>
      <c r="DT21" s="43">
        <f>+DS21/$H$3</f>
        <v>96423.052631578947</v>
      </c>
      <c r="DU21" s="46">
        <v>0</v>
      </c>
      <c r="DV21" s="43">
        <f>+DU21/$H$3</f>
        <v>0</v>
      </c>
      <c r="DW21" s="45">
        <f>+DS21+DU21</f>
        <v>3664076</v>
      </c>
      <c r="DX21" s="47">
        <f>+DT21+DV21</f>
        <v>96423.052631578947</v>
      </c>
      <c r="DY21" s="306" t="str">
        <f t="shared" si="0"/>
        <v>Project Manager</v>
      </c>
    </row>
    <row r="22" spans="1:129" ht="18" customHeight="1" x14ac:dyDescent="0.3">
      <c r="B22" s="260" t="s">
        <v>511</v>
      </c>
      <c r="C22" s="261">
        <v>2</v>
      </c>
      <c r="D22" s="262">
        <v>63699</v>
      </c>
      <c r="E22" s="263">
        <f>D22/$H$3</f>
        <v>1676.2894736842106</v>
      </c>
      <c r="F22" s="263" t="s">
        <v>30</v>
      </c>
      <c r="G22" s="263" t="s">
        <v>31</v>
      </c>
      <c r="H22" s="267" t="s">
        <v>30</v>
      </c>
      <c r="I22" s="267" t="s">
        <v>32</v>
      </c>
      <c r="J22" s="265">
        <v>1</v>
      </c>
      <c r="K22" s="264" t="s">
        <v>522</v>
      </c>
      <c r="L22" s="266"/>
      <c r="M22" s="49">
        <v>2</v>
      </c>
      <c r="N22" s="214">
        <v>13</v>
      </c>
      <c r="O22" s="8">
        <f t="shared" ref="O22:O40" si="1">$D22*M22*N22</f>
        <v>1656174</v>
      </c>
      <c r="P22" s="50">
        <f t="shared" ref="P22:P40" si="2">O22/$H$3</f>
        <v>43583.526315789473</v>
      </c>
      <c r="R22" s="44">
        <f t="shared" ref="R22:S40" si="3">M22</f>
        <v>2</v>
      </c>
      <c r="S22" s="201">
        <f t="shared" si="3"/>
        <v>13</v>
      </c>
      <c r="T22" s="8">
        <f t="shared" ref="T22:T40" si="4">$D22*R22*S22</f>
        <v>1656174</v>
      </c>
      <c r="U22" s="50">
        <f t="shared" ref="U22:U40" si="5">T22/$H$3</f>
        <v>43583.526315789473</v>
      </c>
      <c r="W22" s="44">
        <v>0</v>
      </c>
      <c r="X22" s="44">
        <v>0</v>
      </c>
      <c r="Y22" s="8">
        <f t="shared" ref="Y22:Y40" si="6">$D22*W22*X22</f>
        <v>0</v>
      </c>
      <c r="Z22" s="50">
        <f t="shared" ref="Z22:Z40" si="7">Y22/$H$3</f>
        <v>0</v>
      </c>
      <c r="AB22" s="44">
        <f t="shared" ref="AB22:AC40" si="8">W22</f>
        <v>0</v>
      </c>
      <c r="AC22" s="44">
        <f t="shared" si="8"/>
        <v>0</v>
      </c>
      <c r="AD22" s="8">
        <f t="shared" ref="AD22:AD40" si="9">$D22*AB22*AC22</f>
        <v>0</v>
      </c>
      <c r="AE22" s="50">
        <f t="shared" ref="AE22:AE40" si="10">AD22/$H$3</f>
        <v>0</v>
      </c>
      <c r="AG22" s="44">
        <f t="shared" ref="AG22:AH40" si="11">AB22</f>
        <v>0</v>
      </c>
      <c r="AH22" s="44">
        <f t="shared" si="11"/>
        <v>0</v>
      </c>
      <c r="AI22" s="8">
        <f t="shared" ref="AI22:AI40" si="12">$D22*AG22*AH22</f>
        <v>0</v>
      </c>
      <c r="AJ22" s="50">
        <f t="shared" ref="AJ22:AJ40" si="13">AI22/$H$3</f>
        <v>0</v>
      </c>
      <c r="AL22" s="44">
        <f t="shared" ref="AL22:AM40" si="14">AG22</f>
        <v>0</v>
      </c>
      <c r="AM22" s="44">
        <f t="shared" si="14"/>
        <v>0</v>
      </c>
      <c r="AN22" s="8">
        <f t="shared" ref="AN22:AN40" si="15">$D22*AL22*AM22</f>
        <v>0</v>
      </c>
      <c r="AO22" s="50">
        <f t="shared" ref="AO22:AO40" si="16">AN22/$H$3</f>
        <v>0</v>
      </c>
      <c r="AQ22" s="44">
        <f t="shared" ref="AQ22:AR40" si="17">AL22</f>
        <v>0</v>
      </c>
      <c r="AR22" s="44">
        <f t="shared" si="17"/>
        <v>0</v>
      </c>
      <c r="AS22" s="8">
        <f t="shared" ref="AS22:AS40" si="18">$D22*AQ22*AR22</f>
        <v>0</v>
      </c>
      <c r="AT22" s="50">
        <f t="shared" ref="AT22:AT40" si="19">AS22/$H$3</f>
        <v>0</v>
      </c>
      <c r="AV22" s="44">
        <f t="shared" ref="AV22:AW40" si="20">AQ22</f>
        <v>0</v>
      </c>
      <c r="AW22" s="44">
        <f t="shared" si="20"/>
        <v>0</v>
      </c>
      <c r="AX22" s="8">
        <f t="shared" ref="AX22:AX40" si="21">$D22*AV22*AW22</f>
        <v>0</v>
      </c>
      <c r="AY22" s="50">
        <f t="shared" ref="AY22:AY40" si="22">AX22/$H$3</f>
        <v>0</v>
      </c>
      <c r="BA22" s="44">
        <f t="shared" ref="BA22:BB40" si="23">AV22</f>
        <v>0</v>
      </c>
      <c r="BB22" s="44">
        <f t="shared" si="23"/>
        <v>0</v>
      </c>
      <c r="BC22" s="8">
        <f t="shared" ref="BC22:BC40" si="24">$D22*BA22*BB22</f>
        <v>0</v>
      </c>
      <c r="BD22" s="50">
        <f t="shared" ref="BD22:BD40" si="25">BC22/$H$3</f>
        <v>0</v>
      </c>
      <c r="BF22" s="44">
        <f t="shared" ref="BF22:BG40" si="26">BA22</f>
        <v>0</v>
      </c>
      <c r="BG22" s="44">
        <f t="shared" si="26"/>
        <v>0</v>
      </c>
      <c r="BH22" s="8">
        <f t="shared" ref="BH22:BH40" si="27">$D22*BF22*BG22</f>
        <v>0</v>
      </c>
      <c r="BI22" s="50">
        <f t="shared" ref="BI22:BI40" si="28">BH22/$H$3</f>
        <v>0</v>
      </c>
      <c r="BK22" s="44">
        <f t="shared" ref="BK22:BL40" si="29">BF22</f>
        <v>0</v>
      </c>
      <c r="BL22" s="44">
        <f t="shared" si="29"/>
        <v>0</v>
      </c>
      <c r="BM22" s="8">
        <f t="shared" ref="BM22:BM40" si="30">$D22*BK22*BL22</f>
        <v>0</v>
      </c>
      <c r="BN22" s="50">
        <f t="shared" ref="BN22:BN40" si="31">BM22/$H$3</f>
        <v>0</v>
      </c>
      <c r="BP22" s="44">
        <f t="shared" ref="BP22:BQ40" si="32">BK22</f>
        <v>0</v>
      </c>
      <c r="BQ22" s="44">
        <f t="shared" si="32"/>
        <v>0</v>
      </c>
      <c r="BR22" s="8">
        <f t="shared" ref="BR22:BR40" si="33">$D22*BP22*BQ22</f>
        <v>0</v>
      </c>
      <c r="BS22" s="50">
        <f t="shared" ref="BS22:BS40" si="34">BR22/$H$3</f>
        <v>0</v>
      </c>
      <c r="BU22" s="44">
        <f t="shared" ref="BU22:BV40" si="35">BP22</f>
        <v>0</v>
      </c>
      <c r="BV22" s="44">
        <f t="shared" si="35"/>
        <v>0</v>
      </c>
      <c r="BW22" s="8">
        <f t="shared" ref="BW22:BW40" si="36">$D22*BU22*BV22</f>
        <v>0</v>
      </c>
      <c r="BX22" s="50">
        <f t="shared" ref="BX22:BX40" si="37">BW22/$H$3</f>
        <v>0</v>
      </c>
      <c r="BZ22" s="44">
        <f t="shared" ref="BZ22:CA40" si="38">BU22</f>
        <v>0</v>
      </c>
      <c r="CA22" s="44">
        <f t="shared" si="38"/>
        <v>0</v>
      </c>
      <c r="CB22" s="8">
        <f t="shared" ref="CB22:CB40" si="39">$D22*BZ22*CA22</f>
        <v>0</v>
      </c>
      <c r="CC22" s="50">
        <f t="shared" ref="CC22:CC40" si="40">CB22/$H$3</f>
        <v>0</v>
      </c>
      <c r="CE22" s="44">
        <f t="shared" ref="CE22:CF40" si="41">BZ22</f>
        <v>0</v>
      </c>
      <c r="CF22" s="44">
        <f t="shared" si="41"/>
        <v>0</v>
      </c>
      <c r="CG22" s="8">
        <f t="shared" ref="CG22:CG40" si="42">$D22*CE22*CF22</f>
        <v>0</v>
      </c>
      <c r="CH22" s="50">
        <f t="shared" ref="CH22:CH40" si="43">CG22/$H$3</f>
        <v>0</v>
      </c>
      <c r="CJ22" s="44">
        <f t="shared" ref="CJ22:CK40" si="44">CE22</f>
        <v>0</v>
      </c>
      <c r="CK22" s="44">
        <f t="shared" si="44"/>
        <v>0</v>
      </c>
      <c r="CL22" s="8">
        <f t="shared" ref="CL22:CL40" si="45">$D22*CJ22*CK22</f>
        <v>0</v>
      </c>
      <c r="CM22" s="50">
        <f t="shared" ref="CM22:CM40" si="46">CL22/$H$3</f>
        <v>0</v>
      </c>
      <c r="CO22" s="44">
        <f t="shared" ref="CO22:CP40" si="47">CJ22</f>
        <v>0</v>
      </c>
      <c r="CP22" s="44">
        <f t="shared" si="47"/>
        <v>0</v>
      </c>
      <c r="CQ22" s="8">
        <f t="shared" ref="CQ22:CQ40" si="48">$D22*CO22*CP22</f>
        <v>0</v>
      </c>
      <c r="CR22" s="50">
        <f t="shared" ref="CR22:CR40" si="49">CQ22/$H$3</f>
        <v>0</v>
      </c>
      <c r="CT22" s="44">
        <f t="shared" ref="CT22:CU40" si="50">CO22</f>
        <v>0</v>
      </c>
      <c r="CU22" s="44">
        <f t="shared" si="50"/>
        <v>0</v>
      </c>
      <c r="CV22" s="8">
        <f t="shared" ref="CV22:CV40" si="51">$D22*CT22*CU22</f>
        <v>0</v>
      </c>
      <c r="CW22" s="50">
        <f t="shared" ref="CW22:CW40" si="52">CV22/$H$3</f>
        <v>0</v>
      </c>
      <c r="CY22" s="44">
        <f t="shared" ref="CY22:CZ40" si="53">CT22</f>
        <v>0</v>
      </c>
      <c r="CZ22" s="44">
        <f t="shared" si="53"/>
        <v>0</v>
      </c>
      <c r="DA22" s="8">
        <f t="shared" ref="DA22:DA40" si="54">$D22*CY22*CZ22</f>
        <v>0</v>
      </c>
      <c r="DB22" s="50">
        <f t="shared" ref="DB22:DB40" si="55">DA22/$H$3</f>
        <v>0</v>
      </c>
      <c r="DD22" s="44">
        <f t="shared" ref="DD22:DE40" si="56">CY22</f>
        <v>0</v>
      </c>
      <c r="DE22" s="44">
        <f t="shared" si="56"/>
        <v>0</v>
      </c>
      <c r="DF22" s="8">
        <f t="shared" ref="DF22:DF40" si="57">$D22*DD22*DE22</f>
        <v>0</v>
      </c>
      <c r="DG22" s="50">
        <f t="shared" ref="DG22:DG40" si="58">DF22/$H$3</f>
        <v>0</v>
      </c>
      <c r="DI22" s="44">
        <f t="shared" ref="DI22:DJ40" si="59">DD22</f>
        <v>0</v>
      </c>
      <c r="DJ22" s="44">
        <f t="shared" si="59"/>
        <v>0</v>
      </c>
      <c r="DK22" s="8">
        <f t="shared" ref="DK22:DK40" si="60">$D22*DI22*DJ22</f>
        <v>0</v>
      </c>
      <c r="DL22" s="50">
        <f t="shared" ref="DL22:DL40" si="61">DK22/$H$3</f>
        <v>0</v>
      </c>
      <c r="DN22" s="44">
        <f t="shared" ref="DN22:DO40" si="62">DI22</f>
        <v>0</v>
      </c>
      <c r="DO22" s="44">
        <f t="shared" si="62"/>
        <v>0</v>
      </c>
      <c r="DP22" s="8">
        <f t="shared" ref="DP22:DP40" si="63">$D22*DN22*DO22</f>
        <v>0</v>
      </c>
      <c r="DQ22" s="50">
        <f t="shared" ref="DQ22:DQ40" si="64">DP22/$H$3</f>
        <v>0</v>
      </c>
      <c r="DS22" s="51">
        <f>O22+T22+Y22+AD22+AI22+AN22+AS22+AX22+BC22+BH22+BM22+BR22+BW22+CB22+CG22+CL22+CQ22+CV22+DA22+DF22+DK22+DP22</f>
        <v>3312348</v>
      </c>
      <c r="DT22" s="50">
        <f t="shared" ref="DT22:DT40" si="65">+DS22/$H$3</f>
        <v>87167.052631578947</v>
      </c>
      <c r="DU22" s="52">
        <v>0</v>
      </c>
      <c r="DV22" s="50">
        <f t="shared" ref="DV22:DV40" si="66">+DU22/$H$3</f>
        <v>0</v>
      </c>
      <c r="DW22" s="51">
        <f t="shared" ref="DW22:DX40" si="67">+DS22+DU22</f>
        <v>3312348</v>
      </c>
      <c r="DX22" s="53">
        <f t="shared" si="67"/>
        <v>87167.052631578947</v>
      </c>
      <c r="DY22" s="307" t="str">
        <f t="shared" si="0"/>
        <v>Data management</v>
      </c>
    </row>
    <row r="23" spans="1:129" ht="18" customHeight="1" x14ac:dyDescent="0.3">
      <c r="B23" s="260" t="s">
        <v>512</v>
      </c>
      <c r="C23" s="261">
        <v>400</v>
      </c>
      <c r="D23" s="262">
        <v>10974</v>
      </c>
      <c r="E23" s="263">
        <f>D23/$H$3</f>
        <v>288.78947368421052</v>
      </c>
      <c r="F23" s="263" t="s">
        <v>30</v>
      </c>
      <c r="G23" s="263" t="s">
        <v>31</v>
      </c>
      <c r="H23" s="267" t="s">
        <v>30</v>
      </c>
      <c r="I23" s="267" t="s">
        <v>32</v>
      </c>
      <c r="J23" s="265">
        <v>1</v>
      </c>
      <c r="K23" s="264" t="s">
        <v>522</v>
      </c>
      <c r="L23" s="266"/>
      <c r="M23" s="49">
        <v>400</v>
      </c>
      <c r="N23" s="214">
        <v>4</v>
      </c>
      <c r="O23" s="8">
        <f t="shared" si="1"/>
        <v>17558400</v>
      </c>
      <c r="P23" s="50">
        <f t="shared" si="2"/>
        <v>462063.15789473685</v>
      </c>
      <c r="R23" s="44">
        <f t="shared" si="3"/>
        <v>400</v>
      </c>
      <c r="S23" s="201">
        <f t="shared" si="3"/>
        <v>4</v>
      </c>
      <c r="T23" s="8">
        <f t="shared" si="4"/>
        <v>17558400</v>
      </c>
      <c r="U23" s="50">
        <f t="shared" si="5"/>
        <v>462063.15789473685</v>
      </c>
      <c r="W23" s="44">
        <v>0</v>
      </c>
      <c r="X23" s="44">
        <v>0</v>
      </c>
      <c r="Y23" s="8">
        <f t="shared" si="6"/>
        <v>0</v>
      </c>
      <c r="Z23" s="50">
        <f t="shared" si="7"/>
        <v>0</v>
      </c>
      <c r="AB23" s="44">
        <f t="shared" si="8"/>
        <v>0</v>
      </c>
      <c r="AC23" s="44">
        <f t="shared" si="8"/>
        <v>0</v>
      </c>
      <c r="AD23" s="8">
        <f t="shared" si="9"/>
        <v>0</v>
      </c>
      <c r="AE23" s="50">
        <f t="shared" si="10"/>
        <v>0</v>
      </c>
      <c r="AG23" s="44">
        <f t="shared" si="11"/>
        <v>0</v>
      </c>
      <c r="AH23" s="44">
        <f t="shared" si="11"/>
        <v>0</v>
      </c>
      <c r="AI23" s="8">
        <f t="shared" si="12"/>
        <v>0</v>
      </c>
      <c r="AJ23" s="50">
        <f t="shared" si="13"/>
        <v>0</v>
      </c>
      <c r="AL23" s="44">
        <f t="shared" si="14"/>
        <v>0</v>
      </c>
      <c r="AM23" s="44">
        <f t="shared" si="14"/>
        <v>0</v>
      </c>
      <c r="AN23" s="8">
        <f t="shared" si="15"/>
        <v>0</v>
      </c>
      <c r="AO23" s="50">
        <f t="shared" si="16"/>
        <v>0</v>
      </c>
      <c r="AQ23" s="44">
        <f t="shared" si="17"/>
        <v>0</v>
      </c>
      <c r="AR23" s="44">
        <f t="shared" si="17"/>
        <v>0</v>
      </c>
      <c r="AS23" s="8">
        <f t="shared" si="18"/>
        <v>0</v>
      </c>
      <c r="AT23" s="50">
        <f t="shared" si="19"/>
        <v>0</v>
      </c>
      <c r="AV23" s="44">
        <f t="shared" si="20"/>
        <v>0</v>
      </c>
      <c r="AW23" s="44">
        <f t="shared" si="20"/>
        <v>0</v>
      </c>
      <c r="AX23" s="8">
        <f t="shared" si="21"/>
        <v>0</v>
      </c>
      <c r="AY23" s="50">
        <f t="shared" si="22"/>
        <v>0</v>
      </c>
      <c r="BA23" s="44">
        <f t="shared" si="23"/>
        <v>0</v>
      </c>
      <c r="BB23" s="44">
        <f t="shared" si="23"/>
        <v>0</v>
      </c>
      <c r="BC23" s="8">
        <f t="shared" si="24"/>
        <v>0</v>
      </c>
      <c r="BD23" s="50">
        <f t="shared" si="25"/>
        <v>0</v>
      </c>
      <c r="BF23" s="44">
        <f t="shared" si="26"/>
        <v>0</v>
      </c>
      <c r="BG23" s="44">
        <f t="shared" si="26"/>
        <v>0</v>
      </c>
      <c r="BH23" s="8">
        <f t="shared" si="27"/>
        <v>0</v>
      </c>
      <c r="BI23" s="50">
        <f t="shared" si="28"/>
        <v>0</v>
      </c>
      <c r="BK23" s="44">
        <f t="shared" si="29"/>
        <v>0</v>
      </c>
      <c r="BL23" s="44">
        <f t="shared" si="29"/>
        <v>0</v>
      </c>
      <c r="BM23" s="8">
        <f t="shared" si="30"/>
        <v>0</v>
      </c>
      <c r="BN23" s="50">
        <f t="shared" si="31"/>
        <v>0</v>
      </c>
      <c r="BP23" s="44">
        <f t="shared" si="32"/>
        <v>0</v>
      </c>
      <c r="BQ23" s="44">
        <f t="shared" si="32"/>
        <v>0</v>
      </c>
      <c r="BR23" s="8">
        <f t="shared" si="33"/>
        <v>0</v>
      </c>
      <c r="BS23" s="50">
        <f t="shared" si="34"/>
        <v>0</v>
      </c>
      <c r="BU23" s="44">
        <f t="shared" si="35"/>
        <v>0</v>
      </c>
      <c r="BV23" s="44">
        <f t="shared" si="35"/>
        <v>0</v>
      </c>
      <c r="BW23" s="8">
        <f t="shared" si="36"/>
        <v>0</v>
      </c>
      <c r="BX23" s="50">
        <f t="shared" si="37"/>
        <v>0</v>
      </c>
      <c r="BZ23" s="44">
        <f t="shared" si="38"/>
        <v>0</v>
      </c>
      <c r="CA23" s="44">
        <f t="shared" si="38"/>
        <v>0</v>
      </c>
      <c r="CB23" s="8">
        <f t="shared" si="39"/>
        <v>0</v>
      </c>
      <c r="CC23" s="50">
        <f t="shared" si="40"/>
        <v>0</v>
      </c>
      <c r="CE23" s="44">
        <f t="shared" si="41"/>
        <v>0</v>
      </c>
      <c r="CF23" s="44">
        <f t="shared" si="41"/>
        <v>0</v>
      </c>
      <c r="CG23" s="8">
        <f t="shared" si="42"/>
        <v>0</v>
      </c>
      <c r="CH23" s="50">
        <f t="shared" si="43"/>
        <v>0</v>
      </c>
      <c r="CJ23" s="44">
        <f t="shared" si="44"/>
        <v>0</v>
      </c>
      <c r="CK23" s="44">
        <f t="shared" si="44"/>
        <v>0</v>
      </c>
      <c r="CL23" s="8">
        <f t="shared" si="45"/>
        <v>0</v>
      </c>
      <c r="CM23" s="50">
        <f t="shared" si="46"/>
        <v>0</v>
      </c>
      <c r="CO23" s="44">
        <f t="shared" si="47"/>
        <v>0</v>
      </c>
      <c r="CP23" s="44">
        <f t="shared" si="47"/>
        <v>0</v>
      </c>
      <c r="CQ23" s="8">
        <f t="shared" si="48"/>
        <v>0</v>
      </c>
      <c r="CR23" s="50">
        <f t="shared" si="49"/>
        <v>0</v>
      </c>
      <c r="CT23" s="44">
        <f t="shared" si="50"/>
        <v>0</v>
      </c>
      <c r="CU23" s="44">
        <f t="shared" si="50"/>
        <v>0</v>
      </c>
      <c r="CV23" s="8">
        <f t="shared" si="51"/>
        <v>0</v>
      </c>
      <c r="CW23" s="50">
        <f t="shared" si="52"/>
        <v>0</v>
      </c>
      <c r="CY23" s="44">
        <f t="shared" si="53"/>
        <v>0</v>
      </c>
      <c r="CZ23" s="44">
        <f t="shared" si="53"/>
        <v>0</v>
      </c>
      <c r="DA23" s="8">
        <f t="shared" si="54"/>
        <v>0</v>
      </c>
      <c r="DB23" s="50">
        <f t="shared" si="55"/>
        <v>0</v>
      </c>
      <c r="DD23" s="44">
        <f t="shared" si="56"/>
        <v>0</v>
      </c>
      <c r="DE23" s="44">
        <f t="shared" si="56"/>
        <v>0</v>
      </c>
      <c r="DF23" s="8">
        <f t="shared" si="57"/>
        <v>0</v>
      </c>
      <c r="DG23" s="50">
        <f t="shared" si="58"/>
        <v>0</v>
      </c>
      <c r="DI23" s="44">
        <f t="shared" si="59"/>
        <v>0</v>
      </c>
      <c r="DJ23" s="44">
        <f t="shared" si="59"/>
        <v>0</v>
      </c>
      <c r="DK23" s="8">
        <f t="shared" si="60"/>
        <v>0</v>
      </c>
      <c r="DL23" s="50">
        <f t="shared" si="61"/>
        <v>0</v>
      </c>
      <c r="DN23" s="44">
        <f t="shared" si="62"/>
        <v>0</v>
      </c>
      <c r="DO23" s="44">
        <f t="shared" si="62"/>
        <v>0</v>
      </c>
      <c r="DP23" s="8">
        <f t="shared" si="63"/>
        <v>0</v>
      </c>
      <c r="DQ23" s="50">
        <f t="shared" si="64"/>
        <v>0</v>
      </c>
      <c r="DS23" s="51">
        <f t="shared" ref="DS23:DS40" si="68">O23+T23+Y23+AD23+AI23+AN23+AS23+AX23+BC23+BH23+BM23+BR23+BW23+CB23+CG23+CL23+CQ23+CV23+DA23+DF23+DK23+DP23</f>
        <v>35116800</v>
      </c>
      <c r="DT23" s="50">
        <f>+DS23/$H$3</f>
        <v>924126.31578947371</v>
      </c>
      <c r="DU23" s="52">
        <v>0</v>
      </c>
      <c r="DV23" s="50">
        <f t="shared" si="66"/>
        <v>0</v>
      </c>
      <c r="DW23" s="51">
        <f t="shared" si="67"/>
        <v>35116800</v>
      </c>
      <c r="DX23" s="53">
        <f t="shared" si="67"/>
        <v>924126.31578947371</v>
      </c>
      <c r="DY23" s="307" t="str">
        <f t="shared" si="0"/>
        <v>Field workers</v>
      </c>
    </row>
    <row r="24" spans="1:129" ht="18" customHeight="1" x14ac:dyDescent="0.3">
      <c r="A24" s="6"/>
      <c r="B24" s="54" t="s">
        <v>37</v>
      </c>
      <c r="C24" s="54">
        <v>200</v>
      </c>
      <c r="D24" s="239">
        <v>14888</v>
      </c>
      <c r="E24" s="263">
        <f>D24/$H$3</f>
        <v>391.78947368421052</v>
      </c>
      <c r="F24" s="263" t="s">
        <v>30</v>
      </c>
      <c r="G24" s="263" t="s">
        <v>31</v>
      </c>
      <c r="H24" s="56" t="s">
        <v>30</v>
      </c>
      <c r="I24" s="56" t="s">
        <v>32</v>
      </c>
      <c r="J24" s="265">
        <v>1</v>
      </c>
      <c r="K24" s="264" t="s">
        <v>522</v>
      </c>
      <c r="L24" s="57"/>
      <c r="M24" s="49">
        <v>200</v>
      </c>
      <c r="N24" s="214">
        <v>4</v>
      </c>
      <c r="O24" s="8">
        <f t="shared" si="1"/>
        <v>11910400</v>
      </c>
      <c r="P24" s="50">
        <f t="shared" si="2"/>
        <v>313431.57894736843</v>
      </c>
      <c r="R24" s="44">
        <f t="shared" si="3"/>
        <v>200</v>
      </c>
      <c r="S24" s="201">
        <f t="shared" si="3"/>
        <v>4</v>
      </c>
      <c r="T24" s="8">
        <f t="shared" si="4"/>
        <v>11910400</v>
      </c>
      <c r="U24" s="50">
        <f t="shared" si="5"/>
        <v>313431.57894736843</v>
      </c>
      <c r="W24" s="44">
        <v>0</v>
      </c>
      <c r="X24" s="44">
        <v>0</v>
      </c>
      <c r="Y24" s="8">
        <f t="shared" si="6"/>
        <v>0</v>
      </c>
      <c r="Z24" s="50">
        <f t="shared" si="7"/>
        <v>0</v>
      </c>
      <c r="AB24" s="44">
        <f t="shared" si="8"/>
        <v>0</v>
      </c>
      <c r="AC24" s="44">
        <f t="shared" si="8"/>
        <v>0</v>
      </c>
      <c r="AD24" s="8">
        <f t="shared" si="9"/>
        <v>0</v>
      </c>
      <c r="AE24" s="50">
        <f t="shared" si="10"/>
        <v>0</v>
      </c>
      <c r="AG24" s="44">
        <f t="shared" si="11"/>
        <v>0</v>
      </c>
      <c r="AH24" s="44">
        <f t="shared" si="11"/>
        <v>0</v>
      </c>
      <c r="AI24" s="8">
        <f t="shared" si="12"/>
        <v>0</v>
      </c>
      <c r="AJ24" s="50">
        <f t="shared" si="13"/>
        <v>0</v>
      </c>
      <c r="AL24" s="44">
        <f t="shared" si="14"/>
        <v>0</v>
      </c>
      <c r="AM24" s="44">
        <f t="shared" si="14"/>
        <v>0</v>
      </c>
      <c r="AN24" s="8">
        <f t="shared" si="15"/>
        <v>0</v>
      </c>
      <c r="AO24" s="50">
        <f t="shared" si="16"/>
        <v>0</v>
      </c>
      <c r="AQ24" s="44">
        <f t="shared" si="17"/>
        <v>0</v>
      </c>
      <c r="AR24" s="44">
        <f t="shared" si="17"/>
        <v>0</v>
      </c>
      <c r="AS24" s="8">
        <f t="shared" si="18"/>
        <v>0</v>
      </c>
      <c r="AT24" s="50">
        <f t="shared" si="19"/>
        <v>0</v>
      </c>
      <c r="AV24" s="44">
        <f t="shared" si="20"/>
        <v>0</v>
      </c>
      <c r="AW24" s="44">
        <f t="shared" si="20"/>
        <v>0</v>
      </c>
      <c r="AX24" s="8">
        <f t="shared" si="21"/>
        <v>0</v>
      </c>
      <c r="AY24" s="50">
        <f t="shared" si="22"/>
        <v>0</v>
      </c>
      <c r="BA24" s="44">
        <f t="shared" si="23"/>
        <v>0</v>
      </c>
      <c r="BB24" s="44">
        <f t="shared" si="23"/>
        <v>0</v>
      </c>
      <c r="BC24" s="8">
        <f t="shared" si="24"/>
        <v>0</v>
      </c>
      <c r="BD24" s="50">
        <f t="shared" si="25"/>
        <v>0</v>
      </c>
      <c r="BF24" s="44">
        <f t="shared" si="26"/>
        <v>0</v>
      </c>
      <c r="BG24" s="44">
        <f t="shared" si="26"/>
        <v>0</v>
      </c>
      <c r="BH24" s="8">
        <f t="shared" si="27"/>
        <v>0</v>
      </c>
      <c r="BI24" s="50">
        <f t="shared" si="28"/>
        <v>0</v>
      </c>
      <c r="BK24" s="44">
        <f t="shared" si="29"/>
        <v>0</v>
      </c>
      <c r="BL24" s="44">
        <f t="shared" si="29"/>
        <v>0</v>
      </c>
      <c r="BM24" s="8">
        <f t="shared" si="30"/>
        <v>0</v>
      </c>
      <c r="BN24" s="50">
        <f t="shared" si="31"/>
        <v>0</v>
      </c>
      <c r="BP24" s="44">
        <f t="shared" si="32"/>
        <v>0</v>
      </c>
      <c r="BQ24" s="44">
        <f t="shared" si="32"/>
        <v>0</v>
      </c>
      <c r="BR24" s="8">
        <f t="shared" si="33"/>
        <v>0</v>
      </c>
      <c r="BS24" s="50">
        <f t="shared" si="34"/>
        <v>0</v>
      </c>
      <c r="BU24" s="44">
        <f t="shared" si="35"/>
        <v>0</v>
      </c>
      <c r="BV24" s="44">
        <f t="shared" si="35"/>
        <v>0</v>
      </c>
      <c r="BW24" s="8">
        <f t="shared" si="36"/>
        <v>0</v>
      </c>
      <c r="BX24" s="50">
        <f t="shared" si="37"/>
        <v>0</v>
      </c>
      <c r="BZ24" s="44">
        <f t="shared" si="38"/>
        <v>0</v>
      </c>
      <c r="CA24" s="44">
        <f t="shared" si="38"/>
        <v>0</v>
      </c>
      <c r="CB24" s="8">
        <f t="shared" si="39"/>
        <v>0</v>
      </c>
      <c r="CC24" s="50">
        <f t="shared" si="40"/>
        <v>0</v>
      </c>
      <c r="CE24" s="44">
        <f t="shared" si="41"/>
        <v>0</v>
      </c>
      <c r="CF24" s="44">
        <f t="shared" si="41"/>
        <v>0</v>
      </c>
      <c r="CG24" s="8">
        <f t="shared" si="42"/>
        <v>0</v>
      </c>
      <c r="CH24" s="50">
        <f t="shared" si="43"/>
        <v>0</v>
      </c>
      <c r="CJ24" s="44">
        <f t="shared" si="44"/>
        <v>0</v>
      </c>
      <c r="CK24" s="44">
        <f t="shared" si="44"/>
        <v>0</v>
      </c>
      <c r="CL24" s="8">
        <f t="shared" si="45"/>
        <v>0</v>
      </c>
      <c r="CM24" s="50">
        <f t="shared" si="46"/>
        <v>0</v>
      </c>
      <c r="CO24" s="44">
        <f t="shared" si="47"/>
        <v>0</v>
      </c>
      <c r="CP24" s="44">
        <f t="shared" si="47"/>
        <v>0</v>
      </c>
      <c r="CQ24" s="8">
        <f t="shared" si="48"/>
        <v>0</v>
      </c>
      <c r="CR24" s="50">
        <f t="shared" si="49"/>
        <v>0</v>
      </c>
      <c r="CT24" s="44">
        <f t="shared" si="50"/>
        <v>0</v>
      </c>
      <c r="CU24" s="44">
        <f t="shared" si="50"/>
        <v>0</v>
      </c>
      <c r="CV24" s="8">
        <f t="shared" si="51"/>
        <v>0</v>
      </c>
      <c r="CW24" s="50">
        <f t="shared" si="52"/>
        <v>0</v>
      </c>
      <c r="CY24" s="44">
        <f t="shared" si="53"/>
        <v>0</v>
      </c>
      <c r="CZ24" s="44">
        <f t="shared" si="53"/>
        <v>0</v>
      </c>
      <c r="DA24" s="8">
        <f t="shared" si="54"/>
        <v>0</v>
      </c>
      <c r="DB24" s="50">
        <f t="shared" si="55"/>
        <v>0</v>
      </c>
      <c r="DD24" s="44">
        <f t="shared" si="56"/>
        <v>0</v>
      </c>
      <c r="DE24" s="44">
        <f t="shared" si="56"/>
        <v>0</v>
      </c>
      <c r="DF24" s="8">
        <f t="shared" si="57"/>
        <v>0</v>
      </c>
      <c r="DG24" s="50">
        <f t="shared" si="58"/>
        <v>0</v>
      </c>
      <c r="DI24" s="44">
        <f t="shared" si="59"/>
        <v>0</v>
      </c>
      <c r="DJ24" s="44">
        <f t="shared" si="59"/>
        <v>0</v>
      </c>
      <c r="DK24" s="8">
        <f t="shared" si="60"/>
        <v>0</v>
      </c>
      <c r="DL24" s="50">
        <f t="shared" si="61"/>
        <v>0</v>
      </c>
      <c r="DN24" s="44">
        <f t="shared" si="62"/>
        <v>0</v>
      </c>
      <c r="DO24" s="44">
        <f t="shared" si="62"/>
        <v>0</v>
      </c>
      <c r="DP24" s="8">
        <f t="shared" si="63"/>
        <v>0</v>
      </c>
      <c r="DQ24" s="50">
        <f t="shared" si="64"/>
        <v>0</v>
      </c>
      <c r="DS24" s="51">
        <f t="shared" si="68"/>
        <v>23820800</v>
      </c>
      <c r="DT24" s="50">
        <f t="shared" si="65"/>
        <v>626863.15789473685</v>
      </c>
      <c r="DU24" s="52">
        <v>0</v>
      </c>
      <c r="DV24" s="50">
        <f t="shared" si="66"/>
        <v>0</v>
      </c>
      <c r="DW24" s="51">
        <f t="shared" si="67"/>
        <v>23820800</v>
      </c>
      <c r="DX24" s="53">
        <f t="shared" si="67"/>
        <v>626863.15789473685</v>
      </c>
      <c r="DY24" s="307" t="str">
        <f t="shared" si="0"/>
        <v>Fieldwork supervisor</v>
      </c>
    </row>
    <row r="25" spans="1:129" ht="18" customHeight="1" x14ac:dyDescent="0.3">
      <c r="B25" s="54" t="s">
        <v>513</v>
      </c>
      <c r="C25" s="54">
        <v>2</v>
      </c>
      <c r="D25" s="239">
        <v>49966</v>
      </c>
      <c r="E25" s="263">
        <f t="shared" ref="E25:E31" si="69">D25/$H$3</f>
        <v>1314.8947368421052</v>
      </c>
      <c r="F25" s="263"/>
      <c r="G25" s="263" t="s">
        <v>31</v>
      </c>
      <c r="H25" s="56" t="s">
        <v>30</v>
      </c>
      <c r="I25" s="56" t="s">
        <v>32</v>
      </c>
      <c r="J25" s="265">
        <v>1</v>
      </c>
      <c r="K25" s="264" t="s">
        <v>522</v>
      </c>
      <c r="L25" s="57"/>
      <c r="M25" s="49">
        <v>2</v>
      </c>
      <c r="N25" s="214">
        <v>13</v>
      </c>
      <c r="O25" s="8">
        <f t="shared" si="1"/>
        <v>1299116</v>
      </c>
      <c r="P25" s="50">
        <f t="shared" si="2"/>
        <v>34187.26315789474</v>
      </c>
      <c r="R25" s="44">
        <f t="shared" si="3"/>
        <v>2</v>
      </c>
      <c r="S25" s="201">
        <f t="shared" si="3"/>
        <v>13</v>
      </c>
      <c r="T25" s="8">
        <f t="shared" si="4"/>
        <v>1299116</v>
      </c>
      <c r="U25" s="50">
        <f t="shared" si="5"/>
        <v>34187.26315789474</v>
      </c>
      <c r="W25" s="44">
        <v>0</v>
      </c>
      <c r="X25" s="44">
        <v>0</v>
      </c>
      <c r="Y25" s="8">
        <f t="shared" si="6"/>
        <v>0</v>
      </c>
      <c r="Z25" s="50">
        <f t="shared" si="7"/>
        <v>0</v>
      </c>
      <c r="AB25" s="44">
        <f t="shared" si="8"/>
        <v>0</v>
      </c>
      <c r="AC25" s="44">
        <f t="shared" si="8"/>
        <v>0</v>
      </c>
      <c r="AD25" s="8">
        <f t="shared" si="9"/>
        <v>0</v>
      </c>
      <c r="AE25" s="50">
        <f t="shared" si="10"/>
        <v>0</v>
      </c>
      <c r="AG25" s="44">
        <f t="shared" si="11"/>
        <v>0</v>
      </c>
      <c r="AH25" s="44">
        <f t="shared" si="11"/>
        <v>0</v>
      </c>
      <c r="AI25" s="8">
        <f t="shared" si="12"/>
        <v>0</v>
      </c>
      <c r="AJ25" s="50">
        <f t="shared" si="13"/>
        <v>0</v>
      </c>
      <c r="AL25" s="44">
        <f t="shared" si="14"/>
        <v>0</v>
      </c>
      <c r="AM25" s="44">
        <f t="shared" si="14"/>
        <v>0</v>
      </c>
      <c r="AN25" s="8">
        <f t="shared" si="15"/>
        <v>0</v>
      </c>
      <c r="AO25" s="50">
        <f t="shared" si="16"/>
        <v>0</v>
      </c>
      <c r="AQ25" s="44">
        <f t="shared" si="17"/>
        <v>0</v>
      </c>
      <c r="AR25" s="44">
        <f t="shared" si="17"/>
        <v>0</v>
      </c>
      <c r="AS25" s="8">
        <f t="shared" si="18"/>
        <v>0</v>
      </c>
      <c r="AT25" s="50">
        <f t="shared" si="19"/>
        <v>0</v>
      </c>
      <c r="AV25" s="44">
        <f t="shared" si="20"/>
        <v>0</v>
      </c>
      <c r="AW25" s="44">
        <f t="shared" si="20"/>
        <v>0</v>
      </c>
      <c r="AX25" s="8">
        <f t="shared" si="21"/>
        <v>0</v>
      </c>
      <c r="AY25" s="50">
        <f t="shared" si="22"/>
        <v>0</v>
      </c>
      <c r="BA25" s="44">
        <f t="shared" si="23"/>
        <v>0</v>
      </c>
      <c r="BB25" s="44">
        <f t="shared" si="23"/>
        <v>0</v>
      </c>
      <c r="BC25" s="8">
        <f t="shared" si="24"/>
        <v>0</v>
      </c>
      <c r="BD25" s="50">
        <f t="shared" si="25"/>
        <v>0</v>
      </c>
      <c r="BF25" s="44">
        <f t="shared" si="26"/>
        <v>0</v>
      </c>
      <c r="BG25" s="44">
        <f t="shared" si="26"/>
        <v>0</v>
      </c>
      <c r="BH25" s="8">
        <f t="shared" si="27"/>
        <v>0</v>
      </c>
      <c r="BI25" s="50">
        <f t="shared" si="28"/>
        <v>0</v>
      </c>
      <c r="BK25" s="44">
        <f t="shared" si="29"/>
        <v>0</v>
      </c>
      <c r="BL25" s="44">
        <f t="shared" si="29"/>
        <v>0</v>
      </c>
      <c r="BM25" s="8">
        <f t="shared" si="30"/>
        <v>0</v>
      </c>
      <c r="BN25" s="50">
        <f t="shared" si="31"/>
        <v>0</v>
      </c>
      <c r="BP25" s="44">
        <f t="shared" si="32"/>
        <v>0</v>
      </c>
      <c r="BQ25" s="44">
        <f t="shared" si="32"/>
        <v>0</v>
      </c>
      <c r="BR25" s="8">
        <f t="shared" si="33"/>
        <v>0</v>
      </c>
      <c r="BS25" s="50">
        <f t="shared" si="34"/>
        <v>0</v>
      </c>
      <c r="BU25" s="44">
        <f t="shared" si="35"/>
        <v>0</v>
      </c>
      <c r="BV25" s="44">
        <f t="shared" si="35"/>
        <v>0</v>
      </c>
      <c r="BW25" s="8">
        <f t="shared" si="36"/>
        <v>0</v>
      </c>
      <c r="BX25" s="50">
        <f t="shared" si="37"/>
        <v>0</v>
      </c>
      <c r="BZ25" s="44">
        <f t="shared" si="38"/>
        <v>0</v>
      </c>
      <c r="CA25" s="44">
        <f t="shared" si="38"/>
        <v>0</v>
      </c>
      <c r="CB25" s="8">
        <f t="shared" si="39"/>
        <v>0</v>
      </c>
      <c r="CC25" s="50">
        <f t="shared" si="40"/>
        <v>0</v>
      </c>
      <c r="CE25" s="44">
        <f t="shared" si="41"/>
        <v>0</v>
      </c>
      <c r="CF25" s="44">
        <f t="shared" si="41"/>
        <v>0</v>
      </c>
      <c r="CG25" s="8">
        <f t="shared" si="42"/>
        <v>0</v>
      </c>
      <c r="CH25" s="50">
        <f t="shared" si="43"/>
        <v>0</v>
      </c>
      <c r="CJ25" s="44">
        <f t="shared" si="44"/>
        <v>0</v>
      </c>
      <c r="CK25" s="44">
        <f t="shared" si="44"/>
        <v>0</v>
      </c>
      <c r="CL25" s="8">
        <f t="shared" si="45"/>
        <v>0</v>
      </c>
      <c r="CM25" s="50">
        <f t="shared" si="46"/>
        <v>0</v>
      </c>
      <c r="CO25" s="44">
        <f t="shared" si="47"/>
        <v>0</v>
      </c>
      <c r="CP25" s="44">
        <f t="shared" si="47"/>
        <v>0</v>
      </c>
      <c r="CQ25" s="8">
        <f t="shared" si="48"/>
        <v>0</v>
      </c>
      <c r="CR25" s="50">
        <f t="shared" si="49"/>
        <v>0</v>
      </c>
      <c r="CT25" s="44">
        <f t="shared" si="50"/>
        <v>0</v>
      </c>
      <c r="CU25" s="44">
        <f t="shared" si="50"/>
        <v>0</v>
      </c>
      <c r="CV25" s="8">
        <f t="shared" si="51"/>
        <v>0</v>
      </c>
      <c r="CW25" s="50">
        <f t="shared" si="52"/>
        <v>0</v>
      </c>
      <c r="CY25" s="44">
        <f t="shared" si="53"/>
        <v>0</v>
      </c>
      <c r="CZ25" s="44">
        <f t="shared" si="53"/>
        <v>0</v>
      </c>
      <c r="DA25" s="8">
        <f t="shared" si="54"/>
        <v>0</v>
      </c>
      <c r="DB25" s="50">
        <f t="shared" si="55"/>
        <v>0</v>
      </c>
      <c r="DD25" s="44">
        <f t="shared" si="56"/>
        <v>0</v>
      </c>
      <c r="DE25" s="44">
        <f t="shared" si="56"/>
        <v>0</v>
      </c>
      <c r="DF25" s="8">
        <f t="shared" si="57"/>
        <v>0</v>
      </c>
      <c r="DG25" s="50">
        <f t="shared" si="58"/>
        <v>0</v>
      </c>
      <c r="DI25" s="44">
        <f t="shared" si="59"/>
        <v>0</v>
      </c>
      <c r="DJ25" s="44">
        <f t="shared" si="59"/>
        <v>0</v>
      </c>
      <c r="DK25" s="8">
        <f t="shared" si="60"/>
        <v>0</v>
      </c>
      <c r="DL25" s="50">
        <f t="shared" si="61"/>
        <v>0</v>
      </c>
      <c r="DN25" s="44">
        <f t="shared" si="62"/>
        <v>0</v>
      </c>
      <c r="DO25" s="44">
        <f t="shared" si="62"/>
        <v>0</v>
      </c>
      <c r="DP25" s="8">
        <f t="shared" si="63"/>
        <v>0</v>
      </c>
      <c r="DQ25" s="50">
        <f t="shared" si="64"/>
        <v>0</v>
      </c>
      <c r="DS25" s="51">
        <f t="shared" si="68"/>
        <v>2598232</v>
      </c>
      <c r="DT25" s="50">
        <f t="shared" si="65"/>
        <v>68374.526315789481</v>
      </c>
      <c r="DU25" s="52">
        <v>0</v>
      </c>
      <c r="DV25" s="50">
        <f t="shared" si="66"/>
        <v>0</v>
      </c>
      <c r="DW25" s="51">
        <f t="shared" si="67"/>
        <v>2598232</v>
      </c>
      <c r="DX25" s="53">
        <f t="shared" si="67"/>
        <v>68374.526315789481</v>
      </c>
      <c r="DY25" s="307" t="str">
        <f t="shared" si="0"/>
        <v>Entomologists</v>
      </c>
    </row>
    <row r="26" spans="1:129" ht="18" customHeight="1" x14ac:dyDescent="0.3">
      <c r="B26" s="54" t="s">
        <v>514</v>
      </c>
      <c r="C26" s="54">
        <v>2</v>
      </c>
      <c r="D26" s="239">
        <v>63699</v>
      </c>
      <c r="E26" s="263">
        <f t="shared" si="69"/>
        <v>1676.2894736842106</v>
      </c>
      <c r="F26" s="263"/>
      <c r="G26" s="263" t="s">
        <v>31</v>
      </c>
      <c r="H26" s="58" t="s">
        <v>30</v>
      </c>
      <c r="I26" s="56" t="s">
        <v>32</v>
      </c>
      <c r="J26" s="265">
        <v>1</v>
      </c>
      <c r="K26" s="264" t="s">
        <v>522</v>
      </c>
      <c r="L26" s="57"/>
      <c r="M26" s="49">
        <v>2</v>
      </c>
      <c r="N26" s="214">
        <v>13</v>
      </c>
      <c r="O26" s="8">
        <f t="shared" si="1"/>
        <v>1656174</v>
      </c>
      <c r="P26" s="50">
        <f t="shared" si="2"/>
        <v>43583.526315789473</v>
      </c>
      <c r="R26" s="44">
        <f t="shared" si="3"/>
        <v>2</v>
      </c>
      <c r="S26" s="201">
        <f t="shared" si="3"/>
        <v>13</v>
      </c>
      <c r="T26" s="8">
        <f t="shared" si="4"/>
        <v>1656174</v>
      </c>
      <c r="U26" s="50">
        <f t="shared" si="5"/>
        <v>43583.526315789473</v>
      </c>
      <c r="W26" s="44">
        <v>0</v>
      </c>
      <c r="X26" s="44">
        <v>0</v>
      </c>
      <c r="Y26" s="8">
        <f t="shared" si="6"/>
        <v>0</v>
      </c>
      <c r="Z26" s="50">
        <f t="shared" si="7"/>
        <v>0</v>
      </c>
      <c r="AB26" s="44">
        <f t="shared" si="8"/>
        <v>0</v>
      </c>
      <c r="AC26" s="44">
        <f t="shared" si="8"/>
        <v>0</v>
      </c>
      <c r="AD26" s="8">
        <f t="shared" si="9"/>
        <v>0</v>
      </c>
      <c r="AE26" s="50">
        <f t="shared" si="10"/>
        <v>0</v>
      </c>
      <c r="AG26" s="44">
        <f t="shared" si="11"/>
        <v>0</v>
      </c>
      <c r="AH26" s="44">
        <f t="shared" si="11"/>
        <v>0</v>
      </c>
      <c r="AI26" s="8">
        <f t="shared" si="12"/>
        <v>0</v>
      </c>
      <c r="AJ26" s="50">
        <f t="shared" si="13"/>
        <v>0</v>
      </c>
      <c r="AL26" s="44">
        <f t="shared" si="14"/>
        <v>0</v>
      </c>
      <c r="AM26" s="44">
        <f t="shared" si="14"/>
        <v>0</v>
      </c>
      <c r="AN26" s="8">
        <f t="shared" si="15"/>
        <v>0</v>
      </c>
      <c r="AO26" s="50">
        <f t="shared" si="16"/>
        <v>0</v>
      </c>
      <c r="AQ26" s="44">
        <f t="shared" si="17"/>
        <v>0</v>
      </c>
      <c r="AR26" s="44">
        <f t="shared" si="17"/>
        <v>0</v>
      </c>
      <c r="AS26" s="8">
        <f t="shared" si="18"/>
        <v>0</v>
      </c>
      <c r="AT26" s="50">
        <f t="shared" si="19"/>
        <v>0</v>
      </c>
      <c r="AV26" s="44">
        <f t="shared" si="20"/>
        <v>0</v>
      </c>
      <c r="AW26" s="44">
        <f t="shared" si="20"/>
        <v>0</v>
      </c>
      <c r="AX26" s="8">
        <f t="shared" si="21"/>
        <v>0</v>
      </c>
      <c r="AY26" s="50">
        <f t="shared" si="22"/>
        <v>0</v>
      </c>
      <c r="BA26" s="44">
        <f t="shared" si="23"/>
        <v>0</v>
      </c>
      <c r="BB26" s="44">
        <f t="shared" si="23"/>
        <v>0</v>
      </c>
      <c r="BC26" s="8">
        <f t="shared" si="24"/>
        <v>0</v>
      </c>
      <c r="BD26" s="50">
        <f t="shared" si="25"/>
        <v>0</v>
      </c>
      <c r="BF26" s="44">
        <f t="shared" si="26"/>
        <v>0</v>
      </c>
      <c r="BG26" s="44">
        <f t="shared" si="26"/>
        <v>0</v>
      </c>
      <c r="BH26" s="8">
        <f t="shared" si="27"/>
        <v>0</v>
      </c>
      <c r="BI26" s="50">
        <f t="shared" si="28"/>
        <v>0</v>
      </c>
      <c r="BK26" s="44">
        <f t="shared" si="29"/>
        <v>0</v>
      </c>
      <c r="BL26" s="44">
        <f t="shared" si="29"/>
        <v>0</v>
      </c>
      <c r="BM26" s="8">
        <f t="shared" si="30"/>
        <v>0</v>
      </c>
      <c r="BN26" s="50">
        <f t="shared" si="31"/>
        <v>0</v>
      </c>
      <c r="BP26" s="44">
        <f t="shared" si="32"/>
        <v>0</v>
      </c>
      <c r="BQ26" s="44">
        <f t="shared" si="32"/>
        <v>0</v>
      </c>
      <c r="BR26" s="8">
        <f t="shared" si="33"/>
        <v>0</v>
      </c>
      <c r="BS26" s="50">
        <f t="shared" si="34"/>
        <v>0</v>
      </c>
      <c r="BU26" s="44">
        <f t="shared" si="35"/>
        <v>0</v>
      </c>
      <c r="BV26" s="44">
        <f t="shared" si="35"/>
        <v>0</v>
      </c>
      <c r="BW26" s="8">
        <f t="shared" si="36"/>
        <v>0</v>
      </c>
      <c r="BX26" s="50">
        <f t="shared" si="37"/>
        <v>0</v>
      </c>
      <c r="BZ26" s="44">
        <f t="shared" si="38"/>
        <v>0</v>
      </c>
      <c r="CA26" s="44">
        <f t="shared" si="38"/>
        <v>0</v>
      </c>
      <c r="CB26" s="8">
        <f t="shared" si="39"/>
        <v>0</v>
      </c>
      <c r="CC26" s="50">
        <f t="shared" si="40"/>
        <v>0</v>
      </c>
      <c r="CE26" s="44">
        <f t="shared" si="41"/>
        <v>0</v>
      </c>
      <c r="CF26" s="44">
        <f t="shared" si="41"/>
        <v>0</v>
      </c>
      <c r="CG26" s="8">
        <f t="shared" si="42"/>
        <v>0</v>
      </c>
      <c r="CH26" s="50">
        <f t="shared" si="43"/>
        <v>0</v>
      </c>
      <c r="CJ26" s="44">
        <f t="shared" si="44"/>
        <v>0</v>
      </c>
      <c r="CK26" s="44">
        <f t="shared" si="44"/>
        <v>0</v>
      </c>
      <c r="CL26" s="8">
        <f t="shared" si="45"/>
        <v>0</v>
      </c>
      <c r="CM26" s="50">
        <f t="shared" si="46"/>
        <v>0</v>
      </c>
      <c r="CO26" s="44">
        <f t="shared" si="47"/>
        <v>0</v>
      </c>
      <c r="CP26" s="44">
        <f t="shared" si="47"/>
        <v>0</v>
      </c>
      <c r="CQ26" s="8">
        <f t="shared" si="48"/>
        <v>0</v>
      </c>
      <c r="CR26" s="50">
        <f t="shared" si="49"/>
        <v>0</v>
      </c>
      <c r="CT26" s="44">
        <f t="shared" si="50"/>
        <v>0</v>
      </c>
      <c r="CU26" s="44">
        <f t="shared" si="50"/>
        <v>0</v>
      </c>
      <c r="CV26" s="8">
        <f t="shared" si="51"/>
        <v>0</v>
      </c>
      <c r="CW26" s="50">
        <f t="shared" si="52"/>
        <v>0</v>
      </c>
      <c r="CY26" s="44">
        <f t="shared" si="53"/>
        <v>0</v>
      </c>
      <c r="CZ26" s="44">
        <f t="shared" si="53"/>
        <v>0</v>
      </c>
      <c r="DA26" s="8">
        <f t="shared" si="54"/>
        <v>0</v>
      </c>
      <c r="DB26" s="50">
        <f t="shared" si="55"/>
        <v>0</v>
      </c>
      <c r="DD26" s="44">
        <f t="shared" si="56"/>
        <v>0</v>
      </c>
      <c r="DE26" s="44">
        <f t="shared" si="56"/>
        <v>0</v>
      </c>
      <c r="DF26" s="8">
        <f t="shared" si="57"/>
        <v>0</v>
      </c>
      <c r="DG26" s="50">
        <f t="shared" si="58"/>
        <v>0</v>
      </c>
      <c r="DI26" s="44">
        <f t="shared" si="59"/>
        <v>0</v>
      </c>
      <c r="DJ26" s="44">
        <f t="shared" si="59"/>
        <v>0</v>
      </c>
      <c r="DK26" s="8">
        <f t="shared" si="60"/>
        <v>0</v>
      </c>
      <c r="DL26" s="50">
        <f t="shared" si="61"/>
        <v>0</v>
      </c>
      <c r="DN26" s="44">
        <f t="shared" si="62"/>
        <v>0</v>
      </c>
      <c r="DO26" s="44">
        <f t="shared" si="62"/>
        <v>0</v>
      </c>
      <c r="DP26" s="8">
        <f t="shared" si="63"/>
        <v>0</v>
      </c>
      <c r="DQ26" s="50">
        <f t="shared" si="64"/>
        <v>0</v>
      </c>
      <c r="DS26" s="51">
        <f t="shared" si="68"/>
        <v>3312348</v>
      </c>
      <c r="DT26" s="50">
        <f t="shared" si="65"/>
        <v>87167.052631578947</v>
      </c>
      <c r="DU26" s="52">
        <v>0</v>
      </c>
      <c r="DV26" s="50">
        <f t="shared" si="66"/>
        <v>0</v>
      </c>
      <c r="DW26" s="51">
        <f t="shared" si="67"/>
        <v>3312348</v>
      </c>
      <c r="DX26" s="53">
        <f t="shared" si="67"/>
        <v>87167.052631578947</v>
      </c>
      <c r="DY26" s="307" t="str">
        <f t="shared" si="0"/>
        <v>Logistics Officer</v>
      </c>
    </row>
    <row r="27" spans="1:129" ht="18" customHeight="1" x14ac:dyDescent="0.3">
      <c r="B27" s="268" t="s">
        <v>515</v>
      </c>
      <c r="C27" s="268">
        <v>2</v>
      </c>
      <c r="D27" s="269">
        <v>63699</v>
      </c>
      <c r="E27" s="263">
        <f t="shared" si="69"/>
        <v>1676.2894736842106</v>
      </c>
      <c r="F27" s="263"/>
      <c r="G27" s="263" t="s">
        <v>31</v>
      </c>
      <c r="H27" s="270" t="s">
        <v>30</v>
      </c>
      <c r="I27" s="56" t="s">
        <v>32</v>
      </c>
      <c r="J27" s="265">
        <v>1</v>
      </c>
      <c r="K27" s="264" t="s">
        <v>522</v>
      </c>
      <c r="L27" s="271"/>
      <c r="M27" s="49">
        <v>2</v>
      </c>
      <c r="N27" s="214">
        <v>13</v>
      </c>
      <c r="O27" s="8">
        <f t="shared" si="1"/>
        <v>1656174</v>
      </c>
      <c r="P27" s="50">
        <f t="shared" si="2"/>
        <v>43583.526315789473</v>
      </c>
      <c r="R27" s="44">
        <f t="shared" si="3"/>
        <v>2</v>
      </c>
      <c r="S27" s="201">
        <f t="shared" si="3"/>
        <v>13</v>
      </c>
      <c r="T27" s="8">
        <f t="shared" si="4"/>
        <v>1656174</v>
      </c>
      <c r="U27" s="50">
        <f t="shared" si="5"/>
        <v>43583.526315789473</v>
      </c>
      <c r="W27" s="44">
        <v>0</v>
      </c>
      <c r="X27" s="44">
        <v>0</v>
      </c>
      <c r="Y27" s="8">
        <f t="shared" si="6"/>
        <v>0</v>
      </c>
      <c r="Z27" s="50">
        <f t="shared" si="7"/>
        <v>0</v>
      </c>
      <c r="AB27" s="44">
        <f t="shared" si="8"/>
        <v>0</v>
      </c>
      <c r="AC27" s="44">
        <f t="shared" si="8"/>
        <v>0</v>
      </c>
      <c r="AD27" s="8">
        <f t="shared" si="9"/>
        <v>0</v>
      </c>
      <c r="AE27" s="50">
        <f t="shared" si="10"/>
        <v>0</v>
      </c>
      <c r="AG27" s="44">
        <f t="shared" si="11"/>
        <v>0</v>
      </c>
      <c r="AH27" s="44">
        <f t="shared" si="11"/>
        <v>0</v>
      </c>
      <c r="AI27" s="8">
        <f t="shared" si="12"/>
        <v>0</v>
      </c>
      <c r="AJ27" s="50">
        <f t="shared" si="13"/>
        <v>0</v>
      </c>
      <c r="AL27" s="44">
        <f t="shared" si="14"/>
        <v>0</v>
      </c>
      <c r="AM27" s="44">
        <f t="shared" si="14"/>
        <v>0</v>
      </c>
      <c r="AN27" s="8">
        <f t="shared" si="15"/>
        <v>0</v>
      </c>
      <c r="AO27" s="50">
        <f t="shared" si="16"/>
        <v>0</v>
      </c>
      <c r="AQ27" s="44">
        <f t="shared" si="17"/>
        <v>0</v>
      </c>
      <c r="AR27" s="44">
        <f t="shared" si="17"/>
        <v>0</v>
      </c>
      <c r="AS27" s="8">
        <f t="shared" si="18"/>
        <v>0</v>
      </c>
      <c r="AT27" s="50">
        <f t="shared" si="19"/>
        <v>0</v>
      </c>
      <c r="AV27" s="44">
        <f t="shared" si="20"/>
        <v>0</v>
      </c>
      <c r="AW27" s="44">
        <f t="shared" si="20"/>
        <v>0</v>
      </c>
      <c r="AX27" s="8">
        <f t="shared" si="21"/>
        <v>0</v>
      </c>
      <c r="AY27" s="50">
        <f t="shared" si="22"/>
        <v>0</v>
      </c>
      <c r="BA27" s="44">
        <f t="shared" si="23"/>
        <v>0</v>
      </c>
      <c r="BB27" s="44">
        <f t="shared" si="23"/>
        <v>0</v>
      </c>
      <c r="BC27" s="8">
        <f t="shared" si="24"/>
        <v>0</v>
      </c>
      <c r="BD27" s="50">
        <f t="shared" si="25"/>
        <v>0</v>
      </c>
      <c r="BF27" s="44">
        <f t="shared" si="26"/>
        <v>0</v>
      </c>
      <c r="BG27" s="44">
        <f t="shared" si="26"/>
        <v>0</v>
      </c>
      <c r="BH27" s="8">
        <f t="shared" si="27"/>
        <v>0</v>
      </c>
      <c r="BI27" s="50">
        <f t="shared" si="28"/>
        <v>0</v>
      </c>
      <c r="BK27" s="44">
        <f t="shared" si="29"/>
        <v>0</v>
      </c>
      <c r="BL27" s="44">
        <f t="shared" si="29"/>
        <v>0</v>
      </c>
      <c r="BM27" s="8">
        <f t="shared" si="30"/>
        <v>0</v>
      </c>
      <c r="BN27" s="50">
        <f t="shared" si="31"/>
        <v>0</v>
      </c>
      <c r="BP27" s="44">
        <f t="shared" si="32"/>
        <v>0</v>
      </c>
      <c r="BQ27" s="44">
        <f t="shared" si="32"/>
        <v>0</v>
      </c>
      <c r="BR27" s="8">
        <f t="shared" si="33"/>
        <v>0</v>
      </c>
      <c r="BS27" s="50">
        <f t="shared" si="34"/>
        <v>0</v>
      </c>
      <c r="BU27" s="44">
        <f t="shared" si="35"/>
        <v>0</v>
      </c>
      <c r="BV27" s="44">
        <f t="shared" si="35"/>
        <v>0</v>
      </c>
      <c r="BW27" s="8">
        <f t="shared" si="36"/>
        <v>0</v>
      </c>
      <c r="BX27" s="50">
        <f t="shared" si="37"/>
        <v>0</v>
      </c>
      <c r="BZ27" s="44">
        <f t="shared" si="38"/>
        <v>0</v>
      </c>
      <c r="CA27" s="44">
        <f t="shared" si="38"/>
        <v>0</v>
      </c>
      <c r="CB27" s="8">
        <f t="shared" si="39"/>
        <v>0</v>
      </c>
      <c r="CC27" s="50">
        <f t="shared" si="40"/>
        <v>0</v>
      </c>
      <c r="CE27" s="44">
        <f t="shared" si="41"/>
        <v>0</v>
      </c>
      <c r="CF27" s="44">
        <f t="shared" si="41"/>
        <v>0</v>
      </c>
      <c r="CG27" s="8">
        <f t="shared" si="42"/>
        <v>0</v>
      </c>
      <c r="CH27" s="50">
        <f t="shared" si="43"/>
        <v>0</v>
      </c>
      <c r="CJ27" s="44">
        <f t="shared" si="44"/>
        <v>0</v>
      </c>
      <c r="CK27" s="44">
        <f t="shared" si="44"/>
        <v>0</v>
      </c>
      <c r="CL27" s="8">
        <f t="shared" si="45"/>
        <v>0</v>
      </c>
      <c r="CM27" s="50">
        <f t="shared" si="46"/>
        <v>0</v>
      </c>
      <c r="CO27" s="44">
        <f t="shared" si="47"/>
        <v>0</v>
      </c>
      <c r="CP27" s="44">
        <f t="shared" si="47"/>
        <v>0</v>
      </c>
      <c r="CQ27" s="8">
        <f t="shared" si="48"/>
        <v>0</v>
      </c>
      <c r="CR27" s="50">
        <f t="shared" si="49"/>
        <v>0</v>
      </c>
      <c r="CT27" s="44">
        <f t="shared" si="50"/>
        <v>0</v>
      </c>
      <c r="CU27" s="44">
        <f t="shared" si="50"/>
        <v>0</v>
      </c>
      <c r="CV27" s="8">
        <f t="shared" si="51"/>
        <v>0</v>
      </c>
      <c r="CW27" s="50">
        <f t="shared" si="52"/>
        <v>0</v>
      </c>
      <c r="CY27" s="44">
        <f t="shared" si="53"/>
        <v>0</v>
      </c>
      <c r="CZ27" s="44">
        <f t="shared" si="53"/>
        <v>0</v>
      </c>
      <c r="DA27" s="8">
        <f t="shared" si="54"/>
        <v>0</v>
      </c>
      <c r="DB27" s="50">
        <f t="shared" si="55"/>
        <v>0</v>
      </c>
      <c r="DD27" s="44">
        <f t="shared" si="56"/>
        <v>0</v>
      </c>
      <c r="DE27" s="44">
        <f t="shared" si="56"/>
        <v>0</v>
      </c>
      <c r="DF27" s="8">
        <f t="shared" si="57"/>
        <v>0</v>
      </c>
      <c r="DG27" s="50">
        <f t="shared" si="58"/>
        <v>0</v>
      </c>
      <c r="DI27" s="44">
        <f t="shared" si="59"/>
        <v>0</v>
      </c>
      <c r="DJ27" s="44">
        <f t="shared" si="59"/>
        <v>0</v>
      </c>
      <c r="DK27" s="8">
        <f t="shared" si="60"/>
        <v>0</v>
      </c>
      <c r="DL27" s="50">
        <f t="shared" si="61"/>
        <v>0</v>
      </c>
      <c r="DN27" s="44">
        <f t="shared" si="62"/>
        <v>0</v>
      </c>
      <c r="DO27" s="44">
        <f t="shared" si="62"/>
        <v>0</v>
      </c>
      <c r="DP27" s="8">
        <f t="shared" si="63"/>
        <v>0</v>
      </c>
      <c r="DQ27" s="50">
        <f t="shared" si="64"/>
        <v>0</v>
      </c>
      <c r="DS27" s="51">
        <f t="shared" si="68"/>
        <v>3312348</v>
      </c>
      <c r="DT27" s="50">
        <f t="shared" si="65"/>
        <v>87167.052631578947</v>
      </c>
      <c r="DU27" s="52">
        <v>0</v>
      </c>
      <c r="DV27" s="50">
        <f t="shared" si="66"/>
        <v>0</v>
      </c>
      <c r="DW27" s="51">
        <f t="shared" si="67"/>
        <v>3312348</v>
      </c>
      <c r="DX27" s="53">
        <f t="shared" si="67"/>
        <v>87167.052631578947</v>
      </c>
      <c r="DY27" s="307" t="str">
        <f t="shared" si="0"/>
        <v>IT specialist</v>
      </c>
    </row>
    <row r="28" spans="1:129" ht="18" customHeight="1" x14ac:dyDescent="0.3">
      <c r="A28" s="6"/>
      <c r="B28" s="54" t="s">
        <v>578</v>
      </c>
      <c r="C28" s="54">
        <v>20</v>
      </c>
      <c r="D28" s="239">
        <v>15520</v>
      </c>
      <c r="E28" s="263">
        <f t="shared" si="69"/>
        <v>408.42105263157896</v>
      </c>
      <c r="F28" s="263"/>
      <c r="G28" s="263" t="s">
        <v>31</v>
      </c>
      <c r="H28" s="58" t="s">
        <v>30</v>
      </c>
      <c r="I28" s="56" t="s">
        <v>32</v>
      </c>
      <c r="J28" s="265">
        <v>1</v>
      </c>
      <c r="K28" s="264" t="s">
        <v>522</v>
      </c>
      <c r="L28" s="57"/>
      <c r="M28" s="49">
        <v>10</v>
      </c>
      <c r="N28" s="214">
        <v>4</v>
      </c>
      <c r="O28" s="8">
        <f t="shared" si="1"/>
        <v>620800</v>
      </c>
      <c r="P28" s="50">
        <f t="shared" si="2"/>
        <v>16336.842105263158</v>
      </c>
      <c r="R28" s="44">
        <f t="shared" si="3"/>
        <v>10</v>
      </c>
      <c r="S28" s="201">
        <f t="shared" si="3"/>
        <v>4</v>
      </c>
      <c r="T28" s="8">
        <f t="shared" si="4"/>
        <v>620800</v>
      </c>
      <c r="U28" s="50">
        <f t="shared" si="5"/>
        <v>16336.842105263158</v>
      </c>
      <c r="W28" s="44">
        <v>0</v>
      </c>
      <c r="X28" s="44">
        <v>0</v>
      </c>
      <c r="Y28" s="8">
        <f t="shared" si="6"/>
        <v>0</v>
      </c>
      <c r="Z28" s="50">
        <f t="shared" si="7"/>
        <v>0</v>
      </c>
      <c r="AB28" s="44">
        <f t="shared" si="8"/>
        <v>0</v>
      </c>
      <c r="AC28" s="44">
        <f t="shared" si="8"/>
        <v>0</v>
      </c>
      <c r="AD28" s="8">
        <f t="shared" si="9"/>
        <v>0</v>
      </c>
      <c r="AE28" s="50">
        <f t="shared" si="10"/>
        <v>0</v>
      </c>
      <c r="AG28" s="44">
        <f t="shared" si="11"/>
        <v>0</v>
      </c>
      <c r="AH28" s="44">
        <f t="shared" si="11"/>
        <v>0</v>
      </c>
      <c r="AI28" s="8">
        <f t="shared" si="12"/>
        <v>0</v>
      </c>
      <c r="AJ28" s="50">
        <f t="shared" si="13"/>
        <v>0</v>
      </c>
      <c r="AL28" s="44">
        <f t="shared" si="14"/>
        <v>0</v>
      </c>
      <c r="AM28" s="44">
        <f t="shared" si="14"/>
        <v>0</v>
      </c>
      <c r="AN28" s="8">
        <f t="shared" si="15"/>
        <v>0</v>
      </c>
      <c r="AO28" s="50">
        <f t="shared" si="16"/>
        <v>0</v>
      </c>
      <c r="AQ28" s="44">
        <f t="shared" si="17"/>
        <v>0</v>
      </c>
      <c r="AR28" s="44">
        <f t="shared" si="17"/>
        <v>0</v>
      </c>
      <c r="AS28" s="8">
        <f t="shared" si="18"/>
        <v>0</v>
      </c>
      <c r="AT28" s="50">
        <f t="shared" si="19"/>
        <v>0</v>
      </c>
      <c r="AV28" s="44">
        <f t="shared" si="20"/>
        <v>0</v>
      </c>
      <c r="AW28" s="44">
        <f t="shared" si="20"/>
        <v>0</v>
      </c>
      <c r="AX28" s="8">
        <f t="shared" si="21"/>
        <v>0</v>
      </c>
      <c r="AY28" s="50">
        <f t="shared" si="22"/>
        <v>0</v>
      </c>
      <c r="BA28" s="44">
        <f t="shared" si="23"/>
        <v>0</v>
      </c>
      <c r="BB28" s="44">
        <f t="shared" si="23"/>
        <v>0</v>
      </c>
      <c r="BC28" s="8">
        <f t="shared" si="24"/>
        <v>0</v>
      </c>
      <c r="BD28" s="50">
        <f t="shared" si="25"/>
        <v>0</v>
      </c>
      <c r="BF28" s="44">
        <f t="shared" si="26"/>
        <v>0</v>
      </c>
      <c r="BG28" s="44">
        <f t="shared" si="26"/>
        <v>0</v>
      </c>
      <c r="BH28" s="8">
        <f t="shared" si="27"/>
        <v>0</v>
      </c>
      <c r="BI28" s="50">
        <f t="shared" si="28"/>
        <v>0</v>
      </c>
      <c r="BK28" s="44">
        <f t="shared" si="29"/>
        <v>0</v>
      </c>
      <c r="BL28" s="44">
        <f t="shared" si="29"/>
        <v>0</v>
      </c>
      <c r="BM28" s="8">
        <f t="shared" si="30"/>
        <v>0</v>
      </c>
      <c r="BN28" s="50">
        <f t="shared" si="31"/>
        <v>0</v>
      </c>
      <c r="BP28" s="44">
        <f t="shared" si="32"/>
        <v>0</v>
      </c>
      <c r="BQ28" s="44">
        <f t="shared" si="32"/>
        <v>0</v>
      </c>
      <c r="BR28" s="8">
        <f t="shared" si="33"/>
        <v>0</v>
      </c>
      <c r="BS28" s="50">
        <f t="shared" si="34"/>
        <v>0</v>
      </c>
      <c r="BU28" s="44">
        <f t="shared" si="35"/>
        <v>0</v>
      </c>
      <c r="BV28" s="44">
        <f t="shared" si="35"/>
        <v>0</v>
      </c>
      <c r="BW28" s="8">
        <f t="shared" si="36"/>
        <v>0</v>
      </c>
      <c r="BX28" s="50">
        <f t="shared" si="37"/>
        <v>0</v>
      </c>
      <c r="BZ28" s="44">
        <f t="shared" si="38"/>
        <v>0</v>
      </c>
      <c r="CA28" s="44">
        <f t="shared" si="38"/>
        <v>0</v>
      </c>
      <c r="CB28" s="8">
        <f t="shared" si="39"/>
        <v>0</v>
      </c>
      <c r="CC28" s="50">
        <f t="shared" si="40"/>
        <v>0</v>
      </c>
      <c r="CE28" s="44">
        <f t="shared" si="41"/>
        <v>0</v>
      </c>
      <c r="CF28" s="44">
        <f t="shared" si="41"/>
        <v>0</v>
      </c>
      <c r="CG28" s="8">
        <f t="shared" si="42"/>
        <v>0</v>
      </c>
      <c r="CH28" s="50">
        <f t="shared" si="43"/>
        <v>0</v>
      </c>
      <c r="CJ28" s="44">
        <f t="shared" si="44"/>
        <v>0</v>
      </c>
      <c r="CK28" s="44">
        <f t="shared" si="44"/>
        <v>0</v>
      </c>
      <c r="CL28" s="8">
        <f t="shared" si="45"/>
        <v>0</v>
      </c>
      <c r="CM28" s="50">
        <f t="shared" si="46"/>
        <v>0</v>
      </c>
      <c r="CO28" s="44">
        <f t="shared" si="47"/>
        <v>0</v>
      </c>
      <c r="CP28" s="44">
        <f t="shared" si="47"/>
        <v>0</v>
      </c>
      <c r="CQ28" s="8">
        <f t="shared" si="48"/>
        <v>0</v>
      </c>
      <c r="CR28" s="50">
        <f t="shared" si="49"/>
        <v>0</v>
      </c>
      <c r="CT28" s="44">
        <f t="shared" si="50"/>
        <v>0</v>
      </c>
      <c r="CU28" s="44">
        <f t="shared" si="50"/>
        <v>0</v>
      </c>
      <c r="CV28" s="8">
        <f t="shared" si="51"/>
        <v>0</v>
      </c>
      <c r="CW28" s="50">
        <f t="shared" si="52"/>
        <v>0</v>
      </c>
      <c r="CY28" s="44">
        <f t="shared" si="53"/>
        <v>0</v>
      </c>
      <c r="CZ28" s="44">
        <f t="shared" si="53"/>
        <v>0</v>
      </c>
      <c r="DA28" s="8">
        <f t="shared" si="54"/>
        <v>0</v>
      </c>
      <c r="DB28" s="50">
        <f t="shared" si="55"/>
        <v>0</v>
      </c>
      <c r="DD28" s="44">
        <f t="shared" si="56"/>
        <v>0</v>
      </c>
      <c r="DE28" s="44">
        <f t="shared" si="56"/>
        <v>0</v>
      </c>
      <c r="DF28" s="8">
        <f t="shared" si="57"/>
        <v>0</v>
      </c>
      <c r="DG28" s="50">
        <f t="shared" si="58"/>
        <v>0</v>
      </c>
      <c r="DI28" s="44">
        <f t="shared" si="59"/>
        <v>0</v>
      </c>
      <c r="DJ28" s="44">
        <f t="shared" si="59"/>
        <v>0</v>
      </c>
      <c r="DK28" s="8">
        <f t="shared" si="60"/>
        <v>0</v>
      </c>
      <c r="DL28" s="50">
        <f t="shared" si="61"/>
        <v>0</v>
      </c>
      <c r="DN28" s="44">
        <f t="shared" si="62"/>
        <v>0</v>
      </c>
      <c r="DO28" s="44">
        <f t="shared" si="62"/>
        <v>0</v>
      </c>
      <c r="DP28" s="8">
        <f t="shared" si="63"/>
        <v>0</v>
      </c>
      <c r="DQ28" s="50">
        <f t="shared" si="64"/>
        <v>0</v>
      </c>
      <c r="DS28" s="51">
        <f t="shared" si="68"/>
        <v>1241600</v>
      </c>
      <c r="DT28" s="50">
        <f t="shared" si="65"/>
        <v>32673.684210526317</v>
      </c>
      <c r="DU28" s="52">
        <v>0</v>
      </c>
      <c r="DV28" s="50">
        <f t="shared" si="66"/>
        <v>0</v>
      </c>
      <c r="DW28" s="51">
        <f t="shared" si="67"/>
        <v>1241600</v>
      </c>
      <c r="DX28" s="53">
        <f t="shared" si="67"/>
        <v>32673.684210526317</v>
      </c>
      <c r="DY28" s="307" t="str">
        <f t="shared" si="0"/>
        <v>Drivers (inquiridores) (10 from CISM and 10 externals)</v>
      </c>
    </row>
    <row r="29" spans="1:129" ht="18" customHeight="1" x14ac:dyDescent="0.3">
      <c r="B29" s="54" t="s">
        <v>524</v>
      </c>
      <c r="C29" s="54">
        <v>2</v>
      </c>
      <c r="D29" s="239">
        <v>15520</v>
      </c>
      <c r="E29" s="263">
        <f t="shared" si="69"/>
        <v>408.42105263157896</v>
      </c>
      <c r="F29" s="263"/>
      <c r="G29" s="263" t="s">
        <v>31</v>
      </c>
      <c r="H29" s="56" t="s">
        <v>30</v>
      </c>
      <c r="I29" s="56" t="s">
        <v>32</v>
      </c>
      <c r="J29" s="265">
        <v>1</v>
      </c>
      <c r="K29" s="264" t="s">
        <v>522</v>
      </c>
      <c r="L29" s="57"/>
      <c r="M29" s="49">
        <v>2</v>
      </c>
      <c r="N29" s="214">
        <v>4</v>
      </c>
      <c r="O29" s="8">
        <f t="shared" si="1"/>
        <v>124160</v>
      </c>
      <c r="P29" s="50">
        <f t="shared" si="2"/>
        <v>3267.3684210526317</v>
      </c>
      <c r="R29" s="44">
        <f t="shared" si="3"/>
        <v>2</v>
      </c>
      <c r="S29" s="201">
        <f t="shared" si="3"/>
        <v>4</v>
      </c>
      <c r="T29" s="8">
        <f t="shared" si="4"/>
        <v>124160</v>
      </c>
      <c r="U29" s="50">
        <f t="shared" si="5"/>
        <v>3267.3684210526317</v>
      </c>
      <c r="W29" s="44">
        <v>0</v>
      </c>
      <c r="X29" s="44">
        <v>0</v>
      </c>
      <c r="Y29" s="8">
        <f t="shared" si="6"/>
        <v>0</v>
      </c>
      <c r="Z29" s="50">
        <f t="shared" si="7"/>
        <v>0</v>
      </c>
      <c r="AB29" s="44">
        <f t="shared" si="8"/>
        <v>0</v>
      </c>
      <c r="AC29" s="44">
        <f t="shared" si="8"/>
        <v>0</v>
      </c>
      <c r="AD29" s="8">
        <f t="shared" si="9"/>
        <v>0</v>
      </c>
      <c r="AE29" s="50">
        <f t="shared" si="10"/>
        <v>0</v>
      </c>
      <c r="AG29" s="44">
        <f t="shared" si="11"/>
        <v>0</v>
      </c>
      <c r="AH29" s="44">
        <f t="shared" si="11"/>
        <v>0</v>
      </c>
      <c r="AI29" s="8">
        <f t="shared" si="12"/>
        <v>0</v>
      </c>
      <c r="AJ29" s="50">
        <f t="shared" si="13"/>
        <v>0</v>
      </c>
      <c r="AL29" s="44">
        <f t="shared" si="14"/>
        <v>0</v>
      </c>
      <c r="AM29" s="44">
        <f t="shared" si="14"/>
        <v>0</v>
      </c>
      <c r="AN29" s="8">
        <f t="shared" si="15"/>
        <v>0</v>
      </c>
      <c r="AO29" s="50">
        <f t="shared" si="16"/>
        <v>0</v>
      </c>
      <c r="AQ29" s="44">
        <f t="shared" si="17"/>
        <v>0</v>
      </c>
      <c r="AR29" s="44">
        <f t="shared" si="17"/>
        <v>0</v>
      </c>
      <c r="AS29" s="8">
        <f t="shared" si="18"/>
        <v>0</v>
      </c>
      <c r="AT29" s="50">
        <f t="shared" si="19"/>
        <v>0</v>
      </c>
      <c r="AV29" s="44">
        <f t="shared" si="20"/>
        <v>0</v>
      </c>
      <c r="AW29" s="44">
        <f t="shared" si="20"/>
        <v>0</v>
      </c>
      <c r="AX29" s="8">
        <f t="shared" si="21"/>
        <v>0</v>
      </c>
      <c r="AY29" s="50">
        <f t="shared" si="22"/>
        <v>0</v>
      </c>
      <c r="BA29" s="44">
        <f t="shared" si="23"/>
        <v>0</v>
      </c>
      <c r="BB29" s="44">
        <f t="shared" si="23"/>
        <v>0</v>
      </c>
      <c r="BC29" s="8">
        <f t="shared" si="24"/>
        <v>0</v>
      </c>
      <c r="BD29" s="50">
        <f t="shared" si="25"/>
        <v>0</v>
      </c>
      <c r="BF29" s="44">
        <f t="shared" si="26"/>
        <v>0</v>
      </c>
      <c r="BG29" s="44">
        <f t="shared" si="26"/>
        <v>0</v>
      </c>
      <c r="BH29" s="8">
        <f t="shared" si="27"/>
        <v>0</v>
      </c>
      <c r="BI29" s="50">
        <f t="shared" si="28"/>
        <v>0</v>
      </c>
      <c r="BK29" s="44">
        <f t="shared" si="29"/>
        <v>0</v>
      </c>
      <c r="BL29" s="44">
        <f t="shared" si="29"/>
        <v>0</v>
      </c>
      <c r="BM29" s="8">
        <f t="shared" si="30"/>
        <v>0</v>
      </c>
      <c r="BN29" s="50">
        <f t="shared" si="31"/>
        <v>0</v>
      </c>
      <c r="BP29" s="44">
        <f t="shared" si="32"/>
        <v>0</v>
      </c>
      <c r="BQ29" s="44">
        <f t="shared" si="32"/>
        <v>0</v>
      </c>
      <c r="BR29" s="8">
        <f t="shared" si="33"/>
        <v>0</v>
      </c>
      <c r="BS29" s="50">
        <f t="shared" si="34"/>
        <v>0</v>
      </c>
      <c r="BU29" s="44">
        <f t="shared" si="35"/>
        <v>0</v>
      </c>
      <c r="BV29" s="44">
        <f t="shared" si="35"/>
        <v>0</v>
      </c>
      <c r="BW29" s="8">
        <f t="shared" si="36"/>
        <v>0</v>
      </c>
      <c r="BX29" s="50">
        <f t="shared" si="37"/>
        <v>0</v>
      </c>
      <c r="BZ29" s="44">
        <f t="shared" si="38"/>
        <v>0</v>
      </c>
      <c r="CA29" s="44">
        <f t="shared" si="38"/>
        <v>0</v>
      </c>
      <c r="CB29" s="8">
        <f t="shared" si="39"/>
        <v>0</v>
      </c>
      <c r="CC29" s="50">
        <f t="shared" si="40"/>
        <v>0</v>
      </c>
      <c r="CE29" s="44">
        <f t="shared" si="41"/>
        <v>0</v>
      </c>
      <c r="CF29" s="44">
        <f t="shared" si="41"/>
        <v>0</v>
      </c>
      <c r="CG29" s="8">
        <f t="shared" si="42"/>
        <v>0</v>
      </c>
      <c r="CH29" s="50">
        <f t="shared" si="43"/>
        <v>0</v>
      </c>
      <c r="CJ29" s="44">
        <f t="shared" si="44"/>
        <v>0</v>
      </c>
      <c r="CK29" s="44">
        <f t="shared" si="44"/>
        <v>0</v>
      </c>
      <c r="CL29" s="8">
        <f t="shared" si="45"/>
        <v>0</v>
      </c>
      <c r="CM29" s="50">
        <f t="shared" si="46"/>
        <v>0</v>
      </c>
      <c r="CO29" s="44">
        <f t="shared" si="47"/>
        <v>0</v>
      </c>
      <c r="CP29" s="44">
        <f t="shared" si="47"/>
        <v>0</v>
      </c>
      <c r="CQ29" s="8">
        <f t="shared" si="48"/>
        <v>0</v>
      </c>
      <c r="CR29" s="50">
        <f t="shared" si="49"/>
        <v>0</v>
      </c>
      <c r="CT29" s="44">
        <f t="shared" si="50"/>
        <v>0</v>
      </c>
      <c r="CU29" s="44">
        <f t="shared" si="50"/>
        <v>0</v>
      </c>
      <c r="CV29" s="8">
        <f t="shared" si="51"/>
        <v>0</v>
      </c>
      <c r="CW29" s="50">
        <f t="shared" si="52"/>
        <v>0</v>
      </c>
      <c r="CY29" s="44">
        <f t="shared" si="53"/>
        <v>0</v>
      </c>
      <c r="CZ29" s="44">
        <f t="shared" si="53"/>
        <v>0</v>
      </c>
      <c r="DA29" s="8">
        <f t="shared" si="54"/>
        <v>0</v>
      </c>
      <c r="DB29" s="50">
        <f t="shared" si="55"/>
        <v>0</v>
      </c>
      <c r="DD29" s="44">
        <f t="shared" si="56"/>
        <v>0</v>
      </c>
      <c r="DE29" s="44">
        <f t="shared" si="56"/>
        <v>0</v>
      </c>
      <c r="DF29" s="8">
        <f t="shared" si="57"/>
        <v>0</v>
      </c>
      <c r="DG29" s="50">
        <f t="shared" si="58"/>
        <v>0</v>
      </c>
      <c r="DI29" s="44">
        <f t="shared" si="59"/>
        <v>0</v>
      </c>
      <c r="DJ29" s="44">
        <f t="shared" si="59"/>
        <v>0</v>
      </c>
      <c r="DK29" s="8">
        <f t="shared" si="60"/>
        <v>0</v>
      </c>
      <c r="DL29" s="50">
        <f t="shared" si="61"/>
        <v>0</v>
      </c>
      <c r="DN29" s="44">
        <f t="shared" si="62"/>
        <v>0</v>
      </c>
      <c r="DO29" s="44">
        <f t="shared" si="62"/>
        <v>0</v>
      </c>
      <c r="DP29" s="8">
        <f t="shared" si="63"/>
        <v>0</v>
      </c>
      <c r="DQ29" s="50">
        <f t="shared" si="64"/>
        <v>0</v>
      </c>
      <c r="DS29" s="51">
        <f t="shared" si="68"/>
        <v>248320</v>
      </c>
      <c r="DT29" s="50">
        <f t="shared" si="65"/>
        <v>6534.7368421052633</v>
      </c>
      <c r="DU29" s="52">
        <v>0</v>
      </c>
      <c r="DV29" s="50">
        <f t="shared" si="66"/>
        <v>0</v>
      </c>
      <c r="DW29" s="51">
        <f>+DS29+DU29</f>
        <v>248320</v>
      </c>
      <c r="DX29" s="53">
        <f t="shared" si="67"/>
        <v>6534.7368421052633</v>
      </c>
      <c r="DY29" s="307" t="str">
        <f t="shared" si="0"/>
        <v>Drivers (field logistics)</v>
      </c>
    </row>
    <row r="30" spans="1:129" ht="18" customHeight="1" x14ac:dyDescent="0.3">
      <c r="B30" s="54" t="s">
        <v>521</v>
      </c>
      <c r="C30" s="54" t="s">
        <v>523</v>
      </c>
      <c r="D30" s="239">
        <v>69248</v>
      </c>
      <c r="E30" s="263">
        <f t="shared" si="69"/>
        <v>1822.3157894736842</v>
      </c>
      <c r="F30" s="263"/>
      <c r="G30" s="263" t="s">
        <v>31</v>
      </c>
      <c r="H30" s="56" t="s">
        <v>30</v>
      </c>
      <c r="I30" s="56" t="s">
        <v>32</v>
      </c>
      <c r="J30" s="265">
        <v>1</v>
      </c>
      <c r="K30" s="264" t="s">
        <v>522</v>
      </c>
      <c r="L30" s="57"/>
      <c r="M30" s="49">
        <v>1</v>
      </c>
      <c r="N30" s="214">
        <v>13</v>
      </c>
      <c r="O30" s="8">
        <f>$D30*M30*N30</f>
        <v>900224</v>
      </c>
      <c r="P30" s="50">
        <f t="shared" si="2"/>
        <v>23690.105263157893</v>
      </c>
      <c r="R30" s="44">
        <f t="shared" si="3"/>
        <v>1</v>
      </c>
      <c r="S30" s="201">
        <f t="shared" si="3"/>
        <v>13</v>
      </c>
      <c r="T30" s="8">
        <f t="shared" si="4"/>
        <v>900224</v>
      </c>
      <c r="U30" s="50">
        <f t="shared" si="5"/>
        <v>23690.105263157893</v>
      </c>
      <c r="W30" s="44">
        <v>0</v>
      </c>
      <c r="X30" s="44">
        <v>0</v>
      </c>
      <c r="Y30" s="8">
        <f t="shared" si="6"/>
        <v>0</v>
      </c>
      <c r="Z30" s="50">
        <f t="shared" si="7"/>
        <v>0</v>
      </c>
      <c r="AB30" s="44">
        <f t="shared" si="8"/>
        <v>0</v>
      </c>
      <c r="AC30" s="44">
        <f t="shared" si="8"/>
        <v>0</v>
      </c>
      <c r="AD30" s="8">
        <f t="shared" si="9"/>
        <v>0</v>
      </c>
      <c r="AE30" s="50">
        <f t="shared" si="10"/>
        <v>0</v>
      </c>
      <c r="AG30" s="44">
        <f t="shared" si="11"/>
        <v>0</v>
      </c>
      <c r="AH30" s="44">
        <f t="shared" si="11"/>
        <v>0</v>
      </c>
      <c r="AI30" s="8">
        <f t="shared" si="12"/>
        <v>0</v>
      </c>
      <c r="AJ30" s="50">
        <f t="shared" si="13"/>
        <v>0</v>
      </c>
      <c r="AL30" s="44">
        <f t="shared" si="14"/>
        <v>0</v>
      </c>
      <c r="AM30" s="44">
        <f t="shared" si="14"/>
        <v>0</v>
      </c>
      <c r="AN30" s="8">
        <f t="shared" si="15"/>
        <v>0</v>
      </c>
      <c r="AO30" s="50">
        <f t="shared" si="16"/>
        <v>0</v>
      </c>
      <c r="AQ30" s="44">
        <f t="shared" si="17"/>
        <v>0</v>
      </c>
      <c r="AR30" s="44">
        <f t="shared" si="17"/>
        <v>0</v>
      </c>
      <c r="AS30" s="8">
        <f t="shared" si="18"/>
        <v>0</v>
      </c>
      <c r="AT30" s="50">
        <f t="shared" si="19"/>
        <v>0</v>
      </c>
      <c r="AV30" s="44">
        <f t="shared" si="20"/>
        <v>0</v>
      </c>
      <c r="AW30" s="44">
        <f t="shared" si="20"/>
        <v>0</v>
      </c>
      <c r="AX30" s="8">
        <f t="shared" si="21"/>
        <v>0</v>
      </c>
      <c r="AY30" s="50">
        <f t="shared" si="22"/>
        <v>0</v>
      </c>
      <c r="BA30" s="44">
        <f t="shared" si="23"/>
        <v>0</v>
      </c>
      <c r="BB30" s="44">
        <f t="shared" si="23"/>
        <v>0</v>
      </c>
      <c r="BC30" s="8">
        <f t="shared" si="24"/>
        <v>0</v>
      </c>
      <c r="BD30" s="50">
        <f t="shared" si="25"/>
        <v>0</v>
      </c>
      <c r="BF30" s="44">
        <f t="shared" si="26"/>
        <v>0</v>
      </c>
      <c r="BG30" s="44">
        <f t="shared" si="26"/>
        <v>0</v>
      </c>
      <c r="BH30" s="8">
        <f t="shared" si="27"/>
        <v>0</v>
      </c>
      <c r="BI30" s="50">
        <f t="shared" si="28"/>
        <v>0</v>
      </c>
      <c r="BK30" s="44">
        <f t="shared" si="29"/>
        <v>0</v>
      </c>
      <c r="BL30" s="44">
        <f t="shared" si="29"/>
        <v>0</v>
      </c>
      <c r="BM30" s="8">
        <f t="shared" si="30"/>
        <v>0</v>
      </c>
      <c r="BN30" s="50">
        <f t="shared" si="31"/>
        <v>0</v>
      </c>
      <c r="BP30" s="44">
        <f t="shared" si="32"/>
        <v>0</v>
      </c>
      <c r="BQ30" s="44">
        <f t="shared" si="32"/>
        <v>0</v>
      </c>
      <c r="BR30" s="8">
        <f t="shared" si="33"/>
        <v>0</v>
      </c>
      <c r="BS30" s="50">
        <f t="shared" si="34"/>
        <v>0</v>
      </c>
      <c r="BU30" s="44">
        <f t="shared" si="35"/>
        <v>0</v>
      </c>
      <c r="BV30" s="44">
        <f t="shared" si="35"/>
        <v>0</v>
      </c>
      <c r="BW30" s="8">
        <f t="shared" si="36"/>
        <v>0</v>
      </c>
      <c r="BX30" s="50">
        <f t="shared" si="37"/>
        <v>0</v>
      </c>
      <c r="BZ30" s="44">
        <f t="shared" si="38"/>
        <v>0</v>
      </c>
      <c r="CA30" s="44">
        <f t="shared" si="38"/>
        <v>0</v>
      </c>
      <c r="CB30" s="8">
        <f t="shared" si="39"/>
        <v>0</v>
      </c>
      <c r="CC30" s="50">
        <f t="shared" si="40"/>
        <v>0</v>
      </c>
      <c r="CE30" s="44">
        <f t="shared" si="41"/>
        <v>0</v>
      </c>
      <c r="CF30" s="44">
        <f t="shared" si="41"/>
        <v>0</v>
      </c>
      <c r="CG30" s="8">
        <f t="shared" si="42"/>
        <v>0</v>
      </c>
      <c r="CH30" s="50">
        <f t="shared" si="43"/>
        <v>0</v>
      </c>
      <c r="CJ30" s="44">
        <f t="shared" si="44"/>
        <v>0</v>
      </c>
      <c r="CK30" s="44">
        <f t="shared" si="44"/>
        <v>0</v>
      </c>
      <c r="CL30" s="8">
        <f t="shared" si="45"/>
        <v>0</v>
      </c>
      <c r="CM30" s="50">
        <f t="shared" si="46"/>
        <v>0</v>
      </c>
      <c r="CO30" s="44">
        <f t="shared" si="47"/>
        <v>0</v>
      </c>
      <c r="CP30" s="44">
        <f t="shared" si="47"/>
        <v>0</v>
      </c>
      <c r="CQ30" s="8">
        <f t="shared" si="48"/>
        <v>0</v>
      </c>
      <c r="CR30" s="50">
        <f t="shared" si="49"/>
        <v>0</v>
      </c>
      <c r="CT30" s="44">
        <f t="shared" si="50"/>
        <v>0</v>
      </c>
      <c r="CU30" s="44">
        <f t="shared" si="50"/>
        <v>0</v>
      </c>
      <c r="CV30" s="8">
        <f t="shared" si="51"/>
        <v>0</v>
      </c>
      <c r="CW30" s="50">
        <f t="shared" si="52"/>
        <v>0</v>
      </c>
      <c r="CY30" s="44">
        <f t="shared" si="53"/>
        <v>0</v>
      </c>
      <c r="CZ30" s="44">
        <f t="shared" si="53"/>
        <v>0</v>
      </c>
      <c r="DA30" s="8">
        <f t="shared" si="54"/>
        <v>0</v>
      </c>
      <c r="DB30" s="50">
        <f t="shared" si="55"/>
        <v>0</v>
      </c>
      <c r="DD30" s="44">
        <f t="shared" si="56"/>
        <v>0</v>
      </c>
      <c r="DE30" s="44">
        <f t="shared" si="56"/>
        <v>0</v>
      </c>
      <c r="DF30" s="8">
        <f t="shared" si="57"/>
        <v>0</v>
      </c>
      <c r="DG30" s="50">
        <f t="shared" si="58"/>
        <v>0</v>
      </c>
      <c r="DI30" s="44">
        <f t="shared" si="59"/>
        <v>0</v>
      </c>
      <c r="DJ30" s="44">
        <f t="shared" si="59"/>
        <v>0</v>
      </c>
      <c r="DK30" s="8">
        <f t="shared" si="60"/>
        <v>0</v>
      </c>
      <c r="DL30" s="50">
        <f t="shared" si="61"/>
        <v>0</v>
      </c>
      <c r="DN30" s="44">
        <f t="shared" si="62"/>
        <v>0</v>
      </c>
      <c r="DO30" s="44">
        <f t="shared" si="62"/>
        <v>0</v>
      </c>
      <c r="DP30" s="8">
        <f t="shared" si="63"/>
        <v>0</v>
      </c>
      <c r="DQ30" s="50">
        <f t="shared" si="64"/>
        <v>0</v>
      </c>
      <c r="DS30" s="51">
        <f t="shared" si="68"/>
        <v>1800448</v>
      </c>
      <c r="DT30" s="50">
        <f t="shared" si="65"/>
        <v>47380.210526315786</v>
      </c>
      <c r="DU30" s="52">
        <v>0</v>
      </c>
      <c r="DV30" s="50">
        <f t="shared" si="66"/>
        <v>0</v>
      </c>
      <c r="DW30" s="51">
        <f>+DS30+DU30</f>
        <v>1800448</v>
      </c>
      <c r="DX30" s="52">
        <f t="shared" si="67"/>
        <v>47380.210526315786</v>
      </c>
      <c r="DY30" s="307" t="str">
        <f t="shared" si="0"/>
        <v>Doctor (farmacovigilancia)</v>
      </c>
    </row>
    <row r="31" spans="1:129" ht="18" customHeight="1" x14ac:dyDescent="0.3">
      <c r="B31" s="272" t="s">
        <v>50</v>
      </c>
      <c r="C31" s="273" t="s">
        <v>526</v>
      </c>
      <c r="D31" s="240">
        <v>10334</v>
      </c>
      <c r="E31" s="263">
        <f t="shared" si="69"/>
        <v>271.94736842105266</v>
      </c>
      <c r="F31" s="274"/>
      <c r="G31" s="263" t="s">
        <v>31</v>
      </c>
      <c r="H31" s="56" t="s">
        <v>30</v>
      </c>
      <c r="I31" s="56" t="s">
        <v>32</v>
      </c>
      <c r="J31" s="265">
        <v>1</v>
      </c>
      <c r="K31" s="264" t="s">
        <v>522</v>
      </c>
      <c r="L31" s="57"/>
      <c r="M31" s="49">
        <v>2</v>
      </c>
      <c r="N31" s="214">
        <v>13</v>
      </c>
      <c r="O31" s="8">
        <f t="shared" si="1"/>
        <v>268684</v>
      </c>
      <c r="P31" s="50">
        <f t="shared" si="2"/>
        <v>7070.6315789473683</v>
      </c>
      <c r="R31" s="44">
        <f t="shared" si="3"/>
        <v>2</v>
      </c>
      <c r="S31" s="201">
        <f t="shared" si="3"/>
        <v>13</v>
      </c>
      <c r="T31" s="8">
        <f t="shared" si="4"/>
        <v>268684</v>
      </c>
      <c r="U31" s="50">
        <f t="shared" si="5"/>
        <v>7070.6315789473683</v>
      </c>
      <c r="W31" s="44">
        <v>0</v>
      </c>
      <c r="X31" s="44">
        <v>0</v>
      </c>
      <c r="Y31" s="8">
        <f t="shared" si="6"/>
        <v>0</v>
      </c>
      <c r="Z31" s="50">
        <f t="shared" si="7"/>
        <v>0</v>
      </c>
      <c r="AB31" s="44">
        <f t="shared" si="8"/>
        <v>0</v>
      </c>
      <c r="AC31" s="44">
        <f>X31</f>
        <v>0</v>
      </c>
      <c r="AD31" s="8">
        <f t="shared" si="9"/>
        <v>0</v>
      </c>
      <c r="AE31" s="50">
        <f t="shared" si="10"/>
        <v>0</v>
      </c>
      <c r="AG31" s="44">
        <f t="shared" si="11"/>
        <v>0</v>
      </c>
      <c r="AH31" s="44">
        <f t="shared" si="11"/>
        <v>0</v>
      </c>
      <c r="AI31" s="8">
        <f t="shared" si="12"/>
        <v>0</v>
      </c>
      <c r="AJ31" s="50">
        <f t="shared" si="13"/>
        <v>0</v>
      </c>
      <c r="AL31" s="44">
        <f t="shared" si="14"/>
        <v>0</v>
      </c>
      <c r="AM31" s="44">
        <f t="shared" si="14"/>
        <v>0</v>
      </c>
      <c r="AN31" s="8">
        <f t="shared" si="15"/>
        <v>0</v>
      </c>
      <c r="AO31" s="50">
        <f t="shared" si="16"/>
        <v>0</v>
      </c>
      <c r="AQ31" s="44">
        <f t="shared" si="17"/>
        <v>0</v>
      </c>
      <c r="AR31" s="44">
        <f t="shared" si="17"/>
        <v>0</v>
      </c>
      <c r="AS31" s="8">
        <f t="shared" si="18"/>
        <v>0</v>
      </c>
      <c r="AT31" s="50">
        <f t="shared" si="19"/>
        <v>0</v>
      </c>
      <c r="AV31" s="44">
        <f t="shared" si="20"/>
        <v>0</v>
      </c>
      <c r="AW31" s="44">
        <f t="shared" si="20"/>
        <v>0</v>
      </c>
      <c r="AX31" s="8">
        <f t="shared" si="21"/>
        <v>0</v>
      </c>
      <c r="AY31" s="50">
        <f t="shared" si="22"/>
        <v>0</v>
      </c>
      <c r="BA31" s="44">
        <f t="shared" si="23"/>
        <v>0</v>
      </c>
      <c r="BB31" s="44">
        <f t="shared" si="23"/>
        <v>0</v>
      </c>
      <c r="BC31" s="8">
        <f t="shared" si="24"/>
        <v>0</v>
      </c>
      <c r="BD31" s="50">
        <f t="shared" si="25"/>
        <v>0</v>
      </c>
      <c r="BF31" s="44">
        <f t="shared" si="26"/>
        <v>0</v>
      </c>
      <c r="BG31" s="44">
        <f t="shared" si="26"/>
        <v>0</v>
      </c>
      <c r="BH31" s="8">
        <f t="shared" si="27"/>
        <v>0</v>
      </c>
      <c r="BI31" s="50">
        <f t="shared" si="28"/>
        <v>0</v>
      </c>
      <c r="BK31" s="44">
        <f t="shared" si="29"/>
        <v>0</v>
      </c>
      <c r="BL31" s="44">
        <f t="shared" si="29"/>
        <v>0</v>
      </c>
      <c r="BM31" s="8">
        <f t="shared" si="30"/>
        <v>0</v>
      </c>
      <c r="BN31" s="50">
        <f t="shared" si="31"/>
        <v>0</v>
      </c>
      <c r="BP31" s="44">
        <f t="shared" si="32"/>
        <v>0</v>
      </c>
      <c r="BQ31" s="44">
        <f t="shared" si="32"/>
        <v>0</v>
      </c>
      <c r="BR31" s="8">
        <f t="shared" si="33"/>
        <v>0</v>
      </c>
      <c r="BS31" s="50">
        <f t="shared" si="34"/>
        <v>0</v>
      </c>
      <c r="BU31" s="44">
        <f t="shared" si="35"/>
        <v>0</v>
      </c>
      <c r="BV31" s="44">
        <f t="shared" si="35"/>
        <v>0</v>
      </c>
      <c r="BW31" s="8">
        <f t="shared" si="36"/>
        <v>0</v>
      </c>
      <c r="BX31" s="50">
        <f t="shared" si="37"/>
        <v>0</v>
      </c>
      <c r="BZ31" s="44">
        <f t="shared" si="38"/>
        <v>0</v>
      </c>
      <c r="CA31" s="44">
        <f t="shared" si="38"/>
        <v>0</v>
      </c>
      <c r="CB31" s="8">
        <f t="shared" si="39"/>
        <v>0</v>
      </c>
      <c r="CC31" s="50">
        <f t="shared" si="40"/>
        <v>0</v>
      </c>
      <c r="CE31" s="44">
        <f t="shared" si="41"/>
        <v>0</v>
      </c>
      <c r="CF31" s="44">
        <f t="shared" si="41"/>
        <v>0</v>
      </c>
      <c r="CG31" s="8">
        <f t="shared" si="42"/>
        <v>0</v>
      </c>
      <c r="CH31" s="50">
        <f t="shared" si="43"/>
        <v>0</v>
      </c>
      <c r="CJ31" s="44">
        <f t="shared" si="44"/>
        <v>0</v>
      </c>
      <c r="CK31" s="44">
        <f t="shared" si="44"/>
        <v>0</v>
      </c>
      <c r="CL31" s="8">
        <f t="shared" si="45"/>
        <v>0</v>
      </c>
      <c r="CM31" s="50">
        <f t="shared" si="46"/>
        <v>0</v>
      </c>
      <c r="CO31" s="44">
        <f t="shared" si="47"/>
        <v>0</v>
      </c>
      <c r="CP31" s="44">
        <f t="shared" si="47"/>
        <v>0</v>
      </c>
      <c r="CQ31" s="8">
        <f t="shared" si="48"/>
        <v>0</v>
      </c>
      <c r="CR31" s="50">
        <f t="shared" si="49"/>
        <v>0</v>
      </c>
      <c r="CT31" s="44">
        <f t="shared" si="50"/>
        <v>0</v>
      </c>
      <c r="CU31" s="44">
        <f t="shared" si="50"/>
        <v>0</v>
      </c>
      <c r="CV31" s="8">
        <f t="shared" si="51"/>
        <v>0</v>
      </c>
      <c r="CW31" s="50">
        <f t="shared" si="52"/>
        <v>0</v>
      </c>
      <c r="CY31" s="44">
        <f t="shared" si="53"/>
        <v>0</v>
      </c>
      <c r="CZ31" s="44">
        <f t="shared" si="53"/>
        <v>0</v>
      </c>
      <c r="DA31" s="8">
        <f t="shared" si="54"/>
        <v>0</v>
      </c>
      <c r="DB31" s="50">
        <f t="shared" si="55"/>
        <v>0</v>
      </c>
      <c r="DD31" s="44">
        <f t="shared" si="56"/>
        <v>0</v>
      </c>
      <c r="DE31" s="44">
        <f t="shared" si="56"/>
        <v>0</v>
      </c>
      <c r="DF31" s="8">
        <f t="shared" si="57"/>
        <v>0</v>
      </c>
      <c r="DG31" s="50">
        <f t="shared" si="58"/>
        <v>0</v>
      </c>
      <c r="DI31" s="44">
        <f t="shared" si="59"/>
        <v>0</v>
      </c>
      <c r="DJ31" s="44">
        <f t="shared" si="59"/>
        <v>0</v>
      </c>
      <c r="DK31" s="8">
        <f t="shared" si="60"/>
        <v>0</v>
      </c>
      <c r="DL31" s="50">
        <f t="shared" si="61"/>
        <v>0</v>
      </c>
      <c r="DN31" s="44">
        <f t="shared" si="62"/>
        <v>0</v>
      </c>
      <c r="DO31" s="44">
        <f t="shared" si="62"/>
        <v>0</v>
      </c>
      <c r="DP31" s="8">
        <f t="shared" si="63"/>
        <v>0</v>
      </c>
      <c r="DQ31" s="50">
        <f t="shared" si="64"/>
        <v>0</v>
      </c>
      <c r="DS31" s="51">
        <f t="shared" si="68"/>
        <v>537368</v>
      </c>
      <c r="DT31" s="50">
        <f t="shared" si="65"/>
        <v>14141.263157894737</v>
      </c>
      <c r="DU31" s="52">
        <v>0</v>
      </c>
      <c r="DV31" s="50">
        <f t="shared" si="66"/>
        <v>0</v>
      </c>
      <c r="DW31" s="51">
        <f t="shared" ref="DW31:DW39" si="70">+DS31+DU31</f>
        <v>537368</v>
      </c>
      <c r="DX31" s="52">
        <f t="shared" si="67"/>
        <v>14141.263157894737</v>
      </c>
      <c r="DY31" s="307" t="str">
        <f t="shared" si="0"/>
        <v>Security</v>
      </c>
    </row>
    <row r="32" spans="1:129" ht="18" customHeight="1" x14ac:dyDescent="0.3">
      <c r="B32" s="54"/>
      <c r="C32" s="54"/>
      <c r="D32" s="239"/>
      <c r="E32" s="263"/>
      <c r="F32" s="263"/>
      <c r="G32" s="263"/>
      <c r="H32" s="56"/>
      <c r="I32" s="56"/>
      <c r="J32" s="265"/>
      <c r="K32" s="264"/>
      <c r="L32" s="57"/>
      <c r="M32" s="49"/>
      <c r="N32" s="214"/>
      <c r="O32" s="8">
        <f t="shared" si="1"/>
        <v>0</v>
      </c>
      <c r="P32" s="50">
        <f t="shared" si="2"/>
        <v>0</v>
      </c>
      <c r="R32" s="44">
        <f t="shared" si="3"/>
        <v>0</v>
      </c>
      <c r="S32" s="201">
        <f t="shared" si="3"/>
        <v>0</v>
      </c>
      <c r="T32" s="8">
        <f t="shared" si="4"/>
        <v>0</v>
      </c>
      <c r="U32" s="50">
        <f t="shared" si="5"/>
        <v>0</v>
      </c>
      <c r="W32" s="44">
        <f t="shared" ref="W32:X40" si="71">R32</f>
        <v>0</v>
      </c>
      <c r="X32" s="44">
        <f t="shared" si="71"/>
        <v>0</v>
      </c>
      <c r="Y32" s="8">
        <f t="shared" si="6"/>
        <v>0</v>
      </c>
      <c r="Z32" s="50">
        <f t="shared" si="7"/>
        <v>0</v>
      </c>
      <c r="AB32" s="44">
        <f t="shared" si="8"/>
        <v>0</v>
      </c>
      <c r="AC32" s="44">
        <f t="shared" si="8"/>
        <v>0</v>
      </c>
      <c r="AD32" s="8">
        <f t="shared" si="9"/>
        <v>0</v>
      </c>
      <c r="AE32" s="50">
        <f t="shared" si="10"/>
        <v>0</v>
      </c>
      <c r="AG32" s="44">
        <f t="shared" si="11"/>
        <v>0</v>
      </c>
      <c r="AH32" s="44">
        <f t="shared" si="11"/>
        <v>0</v>
      </c>
      <c r="AI32" s="8">
        <f t="shared" si="12"/>
        <v>0</v>
      </c>
      <c r="AJ32" s="50">
        <f t="shared" si="13"/>
        <v>0</v>
      </c>
      <c r="AL32" s="44">
        <f t="shared" si="14"/>
        <v>0</v>
      </c>
      <c r="AM32" s="44">
        <f t="shared" si="14"/>
        <v>0</v>
      </c>
      <c r="AN32" s="8">
        <f t="shared" si="15"/>
        <v>0</v>
      </c>
      <c r="AO32" s="50">
        <f t="shared" si="16"/>
        <v>0</v>
      </c>
      <c r="AQ32" s="44">
        <f t="shared" si="17"/>
        <v>0</v>
      </c>
      <c r="AR32" s="44">
        <f t="shared" si="17"/>
        <v>0</v>
      </c>
      <c r="AS32" s="8">
        <f t="shared" si="18"/>
        <v>0</v>
      </c>
      <c r="AT32" s="50">
        <f t="shared" si="19"/>
        <v>0</v>
      </c>
      <c r="AV32" s="44">
        <f t="shared" si="20"/>
        <v>0</v>
      </c>
      <c r="AW32" s="44">
        <f t="shared" si="20"/>
        <v>0</v>
      </c>
      <c r="AX32" s="8">
        <f t="shared" si="21"/>
        <v>0</v>
      </c>
      <c r="AY32" s="50">
        <f t="shared" si="22"/>
        <v>0</v>
      </c>
      <c r="BA32" s="44">
        <f t="shared" si="23"/>
        <v>0</v>
      </c>
      <c r="BB32" s="44">
        <f t="shared" si="23"/>
        <v>0</v>
      </c>
      <c r="BC32" s="8">
        <f t="shared" si="24"/>
        <v>0</v>
      </c>
      <c r="BD32" s="50">
        <f t="shared" si="25"/>
        <v>0</v>
      </c>
      <c r="BF32" s="44">
        <f t="shared" si="26"/>
        <v>0</v>
      </c>
      <c r="BG32" s="44">
        <f t="shared" si="26"/>
        <v>0</v>
      </c>
      <c r="BH32" s="8">
        <f t="shared" si="27"/>
        <v>0</v>
      </c>
      <c r="BI32" s="50">
        <f t="shared" si="28"/>
        <v>0</v>
      </c>
      <c r="BK32" s="44">
        <f t="shared" si="29"/>
        <v>0</v>
      </c>
      <c r="BL32" s="44">
        <f t="shared" si="29"/>
        <v>0</v>
      </c>
      <c r="BM32" s="8">
        <f t="shared" si="30"/>
        <v>0</v>
      </c>
      <c r="BN32" s="50">
        <f t="shared" si="31"/>
        <v>0</v>
      </c>
      <c r="BP32" s="44">
        <f t="shared" si="32"/>
        <v>0</v>
      </c>
      <c r="BQ32" s="44">
        <f t="shared" si="32"/>
        <v>0</v>
      </c>
      <c r="BR32" s="8">
        <f t="shared" si="33"/>
        <v>0</v>
      </c>
      <c r="BS32" s="50">
        <f t="shared" si="34"/>
        <v>0</v>
      </c>
      <c r="BU32" s="44">
        <f t="shared" si="35"/>
        <v>0</v>
      </c>
      <c r="BV32" s="44">
        <f t="shared" si="35"/>
        <v>0</v>
      </c>
      <c r="BW32" s="8">
        <f t="shared" si="36"/>
        <v>0</v>
      </c>
      <c r="BX32" s="50">
        <f t="shared" si="37"/>
        <v>0</v>
      </c>
      <c r="BZ32" s="44">
        <f t="shared" si="38"/>
        <v>0</v>
      </c>
      <c r="CA32" s="44">
        <f t="shared" si="38"/>
        <v>0</v>
      </c>
      <c r="CB32" s="8">
        <f t="shared" si="39"/>
        <v>0</v>
      </c>
      <c r="CC32" s="50">
        <f t="shared" si="40"/>
        <v>0</v>
      </c>
      <c r="CE32" s="44">
        <f t="shared" si="41"/>
        <v>0</v>
      </c>
      <c r="CF32" s="44">
        <f t="shared" si="41"/>
        <v>0</v>
      </c>
      <c r="CG32" s="8">
        <f t="shared" si="42"/>
        <v>0</v>
      </c>
      <c r="CH32" s="50">
        <f t="shared" si="43"/>
        <v>0</v>
      </c>
      <c r="CJ32" s="44">
        <f t="shared" si="44"/>
        <v>0</v>
      </c>
      <c r="CK32" s="44">
        <f t="shared" si="44"/>
        <v>0</v>
      </c>
      <c r="CL32" s="8">
        <f t="shared" si="45"/>
        <v>0</v>
      </c>
      <c r="CM32" s="50">
        <f t="shared" si="46"/>
        <v>0</v>
      </c>
      <c r="CO32" s="44">
        <f t="shared" si="47"/>
        <v>0</v>
      </c>
      <c r="CP32" s="44">
        <f t="shared" si="47"/>
        <v>0</v>
      </c>
      <c r="CQ32" s="8">
        <f t="shared" si="48"/>
        <v>0</v>
      </c>
      <c r="CR32" s="50">
        <f t="shared" si="49"/>
        <v>0</v>
      </c>
      <c r="CT32" s="44">
        <f t="shared" si="50"/>
        <v>0</v>
      </c>
      <c r="CU32" s="44">
        <f t="shared" si="50"/>
        <v>0</v>
      </c>
      <c r="CV32" s="8">
        <f t="shared" si="51"/>
        <v>0</v>
      </c>
      <c r="CW32" s="50">
        <f t="shared" si="52"/>
        <v>0</v>
      </c>
      <c r="CY32" s="44">
        <f t="shared" si="53"/>
        <v>0</v>
      </c>
      <c r="CZ32" s="44">
        <f t="shared" si="53"/>
        <v>0</v>
      </c>
      <c r="DA32" s="8">
        <f t="shared" si="54"/>
        <v>0</v>
      </c>
      <c r="DB32" s="50">
        <f t="shared" si="55"/>
        <v>0</v>
      </c>
      <c r="DD32" s="44">
        <f t="shared" si="56"/>
        <v>0</v>
      </c>
      <c r="DE32" s="44">
        <f t="shared" si="56"/>
        <v>0</v>
      </c>
      <c r="DF32" s="8">
        <f t="shared" si="57"/>
        <v>0</v>
      </c>
      <c r="DG32" s="50">
        <f t="shared" si="58"/>
        <v>0</v>
      </c>
      <c r="DI32" s="44">
        <f t="shared" si="59"/>
        <v>0</v>
      </c>
      <c r="DJ32" s="44">
        <f t="shared" si="59"/>
        <v>0</v>
      </c>
      <c r="DK32" s="8">
        <f t="shared" si="60"/>
        <v>0</v>
      </c>
      <c r="DL32" s="50">
        <f t="shared" si="61"/>
        <v>0</v>
      </c>
      <c r="DN32" s="44">
        <f t="shared" si="62"/>
        <v>0</v>
      </c>
      <c r="DO32" s="44">
        <f t="shared" si="62"/>
        <v>0</v>
      </c>
      <c r="DP32" s="8">
        <f t="shared" si="63"/>
        <v>0</v>
      </c>
      <c r="DQ32" s="50">
        <f t="shared" si="64"/>
        <v>0</v>
      </c>
      <c r="DS32" s="51">
        <f t="shared" si="68"/>
        <v>0</v>
      </c>
      <c r="DT32" s="50">
        <f t="shared" si="65"/>
        <v>0</v>
      </c>
      <c r="DU32" s="52">
        <v>0</v>
      </c>
      <c r="DV32" s="50">
        <f t="shared" si="66"/>
        <v>0</v>
      </c>
      <c r="DW32" s="51">
        <f t="shared" si="70"/>
        <v>0</v>
      </c>
      <c r="DX32" s="52">
        <f t="shared" si="67"/>
        <v>0</v>
      </c>
      <c r="DY32" s="307">
        <f t="shared" si="0"/>
        <v>0</v>
      </c>
    </row>
    <row r="33" spans="1:129" ht="18" customHeight="1" x14ac:dyDescent="0.3">
      <c r="B33" s="54"/>
      <c r="C33" s="54"/>
      <c r="D33" s="239"/>
      <c r="E33" s="263"/>
      <c r="F33" s="263"/>
      <c r="G33" s="263"/>
      <c r="H33" s="56"/>
      <c r="I33" s="56"/>
      <c r="J33" s="265"/>
      <c r="K33" s="264"/>
      <c r="L33" s="57"/>
      <c r="M33" s="49"/>
      <c r="N33" s="214"/>
      <c r="O33" s="8">
        <f t="shared" si="1"/>
        <v>0</v>
      </c>
      <c r="P33" s="50">
        <f t="shared" si="2"/>
        <v>0</v>
      </c>
      <c r="R33" s="44">
        <f t="shared" si="3"/>
        <v>0</v>
      </c>
      <c r="S33" s="201">
        <f t="shared" si="3"/>
        <v>0</v>
      </c>
      <c r="T33" s="8">
        <f t="shared" si="4"/>
        <v>0</v>
      </c>
      <c r="U33" s="50">
        <f t="shared" si="5"/>
        <v>0</v>
      </c>
      <c r="W33" s="44">
        <f t="shared" si="71"/>
        <v>0</v>
      </c>
      <c r="X33" s="44">
        <f t="shared" si="71"/>
        <v>0</v>
      </c>
      <c r="Y33" s="8">
        <f t="shared" si="6"/>
        <v>0</v>
      </c>
      <c r="Z33" s="50">
        <f t="shared" si="7"/>
        <v>0</v>
      </c>
      <c r="AB33" s="44">
        <f t="shared" si="8"/>
        <v>0</v>
      </c>
      <c r="AC33" s="44">
        <f t="shared" si="8"/>
        <v>0</v>
      </c>
      <c r="AD33" s="8">
        <f t="shared" si="9"/>
        <v>0</v>
      </c>
      <c r="AE33" s="50">
        <f t="shared" si="10"/>
        <v>0</v>
      </c>
      <c r="AG33" s="44">
        <f t="shared" si="11"/>
        <v>0</v>
      </c>
      <c r="AH33" s="44">
        <f t="shared" si="11"/>
        <v>0</v>
      </c>
      <c r="AI33" s="8">
        <f t="shared" si="12"/>
        <v>0</v>
      </c>
      <c r="AJ33" s="50">
        <f t="shared" si="13"/>
        <v>0</v>
      </c>
      <c r="AL33" s="44">
        <f t="shared" si="14"/>
        <v>0</v>
      </c>
      <c r="AM33" s="44">
        <f t="shared" si="14"/>
        <v>0</v>
      </c>
      <c r="AN33" s="8">
        <f t="shared" si="15"/>
        <v>0</v>
      </c>
      <c r="AO33" s="50">
        <f t="shared" si="16"/>
        <v>0</v>
      </c>
      <c r="AQ33" s="44">
        <f t="shared" si="17"/>
        <v>0</v>
      </c>
      <c r="AR33" s="44">
        <f t="shared" si="17"/>
        <v>0</v>
      </c>
      <c r="AS33" s="8">
        <f t="shared" si="18"/>
        <v>0</v>
      </c>
      <c r="AT33" s="50">
        <f t="shared" si="19"/>
        <v>0</v>
      </c>
      <c r="AV33" s="44">
        <f t="shared" si="20"/>
        <v>0</v>
      </c>
      <c r="AW33" s="44">
        <f t="shared" si="20"/>
        <v>0</v>
      </c>
      <c r="AX33" s="8">
        <f t="shared" si="21"/>
        <v>0</v>
      </c>
      <c r="AY33" s="50">
        <f t="shared" si="22"/>
        <v>0</v>
      </c>
      <c r="BA33" s="44">
        <f t="shared" si="23"/>
        <v>0</v>
      </c>
      <c r="BB33" s="44">
        <f t="shared" si="23"/>
        <v>0</v>
      </c>
      <c r="BC33" s="8">
        <f t="shared" si="24"/>
        <v>0</v>
      </c>
      <c r="BD33" s="50">
        <f t="shared" si="25"/>
        <v>0</v>
      </c>
      <c r="BF33" s="44">
        <f t="shared" si="26"/>
        <v>0</v>
      </c>
      <c r="BG33" s="44">
        <f t="shared" si="26"/>
        <v>0</v>
      </c>
      <c r="BH33" s="8">
        <f t="shared" si="27"/>
        <v>0</v>
      </c>
      <c r="BI33" s="50">
        <f t="shared" si="28"/>
        <v>0</v>
      </c>
      <c r="BK33" s="44">
        <f t="shared" si="29"/>
        <v>0</v>
      </c>
      <c r="BL33" s="44">
        <f t="shared" si="29"/>
        <v>0</v>
      </c>
      <c r="BM33" s="8">
        <f t="shared" si="30"/>
        <v>0</v>
      </c>
      <c r="BN33" s="50">
        <f t="shared" si="31"/>
        <v>0</v>
      </c>
      <c r="BP33" s="44">
        <f t="shared" si="32"/>
        <v>0</v>
      </c>
      <c r="BQ33" s="44">
        <f t="shared" si="32"/>
        <v>0</v>
      </c>
      <c r="BR33" s="8">
        <f t="shared" si="33"/>
        <v>0</v>
      </c>
      <c r="BS33" s="50">
        <f t="shared" si="34"/>
        <v>0</v>
      </c>
      <c r="BU33" s="44">
        <f t="shared" si="35"/>
        <v>0</v>
      </c>
      <c r="BV33" s="44">
        <f t="shared" si="35"/>
        <v>0</v>
      </c>
      <c r="BW33" s="8">
        <f t="shared" si="36"/>
        <v>0</v>
      </c>
      <c r="BX33" s="50">
        <f t="shared" si="37"/>
        <v>0</v>
      </c>
      <c r="BZ33" s="44">
        <f t="shared" si="38"/>
        <v>0</v>
      </c>
      <c r="CA33" s="44">
        <f t="shared" si="38"/>
        <v>0</v>
      </c>
      <c r="CB33" s="8">
        <f t="shared" si="39"/>
        <v>0</v>
      </c>
      <c r="CC33" s="50">
        <f t="shared" si="40"/>
        <v>0</v>
      </c>
      <c r="CE33" s="44">
        <f t="shared" si="41"/>
        <v>0</v>
      </c>
      <c r="CF33" s="44">
        <f t="shared" si="41"/>
        <v>0</v>
      </c>
      <c r="CG33" s="8">
        <f t="shared" si="42"/>
        <v>0</v>
      </c>
      <c r="CH33" s="50">
        <f t="shared" si="43"/>
        <v>0</v>
      </c>
      <c r="CJ33" s="44">
        <f t="shared" si="44"/>
        <v>0</v>
      </c>
      <c r="CK33" s="44">
        <f t="shared" si="44"/>
        <v>0</v>
      </c>
      <c r="CL33" s="8">
        <f t="shared" si="45"/>
        <v>0</v>
      </c>
      <c r="CM33" s="50">
        <f t="shared" si="46"/>
        <v>0</v>
      </c>
      <c r="CO33" s="44">
        <f t="shared" si="47"/>
        <v>0</v>
      </c>
      <c r="CP33" s="44">
        <f t="shared" si="47"/>
        <v>0</v>
      </c>
      <c r="CQ33" s="8">
        <f t="shared" si="48"/>
        <v>0</v>
      </c>
      <c r="CR33" s="50">
        <f t="shared" si="49"/>
        <v>0</v>
      </c>
      <c r="CT33" s="44">
        <f t="shared" si="50"/>
        <v>0</v>
      </c>
      <c r="CU33" s="44">
        <f t="shared" si="50"/>
        <v>0</v>
      </c>
      <c r="CV33" s="8">
        <f t="shared" si="51"/>
        <v>0</v>
      </c>
      <c r="CW33" s="50">
        <f t="shared" si="52"/>
        <v>0</v>
      </c>
      <c r="CY33" s="44">
        <f t="shared" si="53"/>
        <v>0</v>
      </c>
      <c r="CZ33" s="44">
        <f t="shared" si="53"/>
        <v>0</v>
      </c>
      <c r="DA33" s="8">
        <f t="shared" si="54"/>
        <v>0</v>
      </c>
      <c r="DB33" s="50">
        <f t="shared" si="55"/>
        <v>0</v>
      </c>
      <c r="DD33" s="44">
        <f t="shared" si="56"/>
        <v>0</v>
      </c>
      <c r="DE33" s="44">
        <f t="shared" si="56"/>
        <v>0</v>
      </c>
      <c r="DF33" s="8">
        <f t="shared" si="57"/>
        <v>0</v>
      </c>
      <c r="DG33" s="50">
        <f t="shared" si="58"/>
        <v>0</v>
      </c>
      <c r="DI33" s="44">
        <f t="shared" si="59"/>
        <v>0</v>
      </c>
      <c r="DJ33" s="44">
        <f t="shared" si="59"/>
        <v>0</v>
      </c>
      <c r="DK33" s="8">
        <f t="shared" si="60"/>
        <v>0</v>
      </c>
      <c r="DL33" s="50">
        <f t="shared" si="61"/>
        <v>0</v>
      </c>
      <c r="DN33" s="44">
        <f t="shared" si="62"/>
        <v>0</v>
      </c>
      <c r="DO33" s="44">
        <f t="shared" si="62"/>
        <v>0</v>
      </c>
      <c r="DP33" s="8">
        <f t="shared" si="63"/>
        <v>0</v>
      </c>
      <c r="DQ33" s="50">
        <f t="shared" si="64"/>
        <v>0</v>
      </c>
      <c r="DS33" s="51">
        <f t="shared" si="68"/>
        <v>0</v>
      </c>
      <c r="DT33" s="50">
        <f t="shared" si="65"/>
        <v>0</v>
      </c>
      <c r="DU33" s="52">
        <v>0</v>
      </c>
      <c r="DV33" s="50">
        <f t="shared" si="66"/>
        <v>0</v>
      </c>
      <c r="DW33" s="51">
        <f t="shared" si="70"/>
        <v>0</v>
      </c>
      <c r="DX33" s="52">
        <f t="shared" si="67"/>
        <v>0</v>
      </c>
      <c r="DY33" s="307">
        <f t="shared" si="0"/>
        <v>0</v>
      </c>
    </row>
    <row r="34" spans="1:129" ht="18" customHeight="1" x14ac:dyDescent="0.3">
      <c r="B34" s="54"/>
      <c r="C34" s="54"/>
      <c r="D34" s="239"/>
      <c r="E34" s="263"/>
      <c r="F34" s="263"/>
      <c r="G34" s="263"/>
      <c r="H34" s="56"/>
      <c r="I34" s="56"/>
      <c r="J34" s="265"/>
      <c r="K34" s="264"/>
      <c r="L34" s="57"/>
      <c r="M34" s="49"/>
      <c r="N34" s="214"/>
      <c r="O34" s="8">
        <f t="shared" si="1"/>
        <v>0</v>
      </c>
      <c r="P34" s="50">
        <f t="shared" si="2"/>
        <v>0</v>
      </c>
      <c r="R34" s="44">
        <f t="shared" si="3"/>
        <v>0</v>
      </c>
      <c r="S34" s="201">
        <f t="shared" si="3"/>
        <v>0</v>
      </c>
      <c r="T34" s="8">
        <f t="shared" si="4"/>
        <v>0</v>
      </c>
      <c r="U34" s="50">
        <f t="shared" si="5"/>
        <v>0</v>
      </c>
      <c r="W34" s="44">
        <f t="shared" si="71"/>
        <v>0</v>
      </c>
      <c r="X34" s="44">
        <f t="shared" si="71"/>
        <v>0</v>
      </c>
      <c r="Y34" s="8">
        <f t="shared" si="6"/>
        <v>0</v>
      </c>
      <c r="Z34" s="50">
        <f t="shared" si="7"/>
        <v>0</v>
      </c>
      <c r="AB34" s="44">
        <f t="shared" si="8"/>
        <v>0</v>
      </c>
      <c r="AC34" s="44">
        <f t="shared" si="8"/>
        <v>0</v>
      </c>
      <c r="AD34" s="8">
        <f t="shared" si="9"/>
        <v>0</v>
      </c>
      <c r="AE34" s="50">
        <f t="shared" si="10"/>
        <v>0</v>
      </c>
      <c r="AG34" s="44">
        <f t="shared" si="11"/>
        <v>0</v>
      </c>
      <c r="AH34" s="44">
        <f t="shared" si="11"/>
        <v>0</v>
      </c>
      <c r="AI34" s="8">
        <f t="shared" si="12"/>
        <v>0</v>
      </c>
      <c r="AJ34" s="50">
        <f t="shared" si="13"/>
        <v>0</v>
      </c>
      <c r="AL34" s="44">
        <f t="shared" si="14"/>
        <v>0</v>
      </c>
      <c r="AM34" s="44">
        <f t="shared" si="14"/>
        <v>0</v>
      </c>
      <c r="AN34" s="8">
        <f t="shared" si="15"/>
        <v>0</v>
      </c>
      <c r="AO34" s="50">
        <f t="shared" si="16"/>
        <v>0</v>
      </c>
      <c r="AQ34" s="44">
        <f t="shared" si="17"/>
        <v>0</v>
      </c>
      <c r="AR34" s="44">
        <f t="shared" si="17"/>
        <v>0</v>
      </c>
      <c r="AS34" s="8">
        <f t="shared" si="18"/>
        <v>0</v>
      </c>
      <c r="AT34" s="50">
        <f t="shared" si="19"/>
        <v>0</v>
      </c>
      <c r="AV34" s="44">
        <f t="shared" si="20"/>
        <v>0</v>
      </c>
      <c r="AW34" s="44">
        <f t="shared" si="20"/>
        <v>0</v>
      </c>
      <c r="AX34" s="8">
        <f t="shared" si="21"/>
        <v>0</v>
      </c>
      <c r="AY34" s="50">
        <f t="shared" si="22"/>
        <v>0</v>
      </c>
      <c r="BA34" s="44">
        <f t="shared" si="23"/>
        <v>0</v>
      </c>
      <c r="BB34" s="44">
        <f t="shared" si="23"/>
        <v>0</v>
      </c>
      <c r="BC34" s="8">
        <f t="shared" si="24"/>
        <v>0</v>
      </c>
      <c r="BD34" s="50">
        <f t="shared" si="25"/>
        <v>0</v>
      </c>
      <c r="BF34" s="44">
        <f t="shared" si="26"/>
        <v>0</v>
      </c>
      <c r="BG34" s="44">
        <f t="shared" si="26"/>
        <v>0</v>
      </c>
      <c r="BH34" s="8">
        <f t="shared" si="27"/>
        <v>0</v>
      </c>
      <c r="BI34" s="50">
        <f t="shared" si="28"/>
        <v>0</v>
      </c>
      <c r="BK34" s="44">
        <f t="shared" si="29"/>
        <v>0</v>
      </c>
      <c r="BL34" s="44">
        <f t="shared" si="29"/>
        <v>0</v>
      </c>
      <c r="BM34" s="8">
        <f t="shared" si="30"/>
        <v>0</v>
      </c>
      <c r="BN34" s="50">
        <f t="shared" si="31"/>
        <v>0</v>
      </c>
      <c r="BP34" s="44">
        <f t="shared" si="32"/>
        <v>0</v>
      </c>
      <c r="BQ34" s="44">
        <f t="shared" si="32"/>
        <v>0</v>
      </c>
      <c r="BR34" s="8">
        <f t="shared" si="33"/>
        <v>0</v>
      </c>
      <c r="BS34" s="50">
        <f t="shared" si="34"/>
        <v>0</v>
      </c>
      <c r="BU34" s="44">
        <f t="shared" si="35"/>
        <v>0</v>
      </c>
      <c r="BV34" s="44">
        <f t="shared" si="35"/>
        <v>0</v>
      </c>
      <c r="BW34" s="8">
        <f t="shared" si="36"/>
        <v>0</v>
      </c>
      <c r="BX34" s="50">
        <f t="shared" si="37"/>
        <v>0</v>
      </c>
      <c r="BZ34" s="44">
        <f t="shared" si="38"/>
        <v>0</v>
      </c>
      <c r="CA34" s="44">
        <f t="shared" si="38"/>
        <v>0</v>
      </c>
      <c r="CB34" s="8">
        <f t="shared" si="39"/>
        <v>0</v>
      </c>
      <c r="CC34" s="50">
        <f t="shared" si="40"/>
        <v>0</v>
      </c>
      <c r="CE34" s="44">
        <f t="shared" si="41"/>
        <v>0</v>
      </c>
      <c r="CF34" s="44">
        <f t="shared" si="41"/>
        <v>0</v>
      </c>
      <c r="CG34" s="8">
        <f t="shared" si="42"/>
        <v>0</v>
      </c>
      <c r="CH34" s="50">
        <f t="shared" si="43"/>
        <v>0</v>
      </c>
      <c r="CJ34" s="44">
        <f t="shared" si="44"/>
        <v>0</v>
      </c>
      <c r="CK34" s="44">
        <f t="shared" si="44"/>
        <v>0</v>
      </c>
      <c r="CL34" s="8">
        <f t="shared" si="45"/>
        <v>0</v>
      </c>
      <c r="CM34" s="50">
        <f t="shared" si="46"/>
        <v>0</v>
      </c>
      <c r="CO34" s="44">
        <f t="shared" si="47"/>
        <v>0</v>
      </c>
      <c r="CP34" s="44">
        <f t="shared" si="47"/>
        <v>0</v>
      </c>
      <c r="CQ34" s="8">
        <f t="shared" si="48"/>
        <v>0</v>
      </c>
      <c r="CR34" s="50">
        <f t="shared" si="49"/>
        <v>0</v>
      </c>
      <c r="CT34" s="44">
        <f t="shared" si="50"/>
        <v>0</v>
      </c>
      <c r="CU34" s="44">
        <f t="shared" si="50"/>
        <v>0</v>
      </c>
      <c r="CV34" s="8">
        <f t="shared" si="51"/>
        <v>0</v>
      </c>
      <c r="CW34" s="50">
        <f t="shared" si="52"/>
        <v>0</v>
      </c>
      <c r="CY34" s="44">
        <f t="shared" si="53"/>
        <v>0</v>
      </c>
      <c r="CZ34" s="44">
        <f t="shared" si="53"/>
        <v>0</v>
      </c>
      <c r="DA34" s="8">
        <f t="shared" si="54"/>
        <v>0</v>
      </c>
      <c r="DB34" s="50">
        <f t="shared" si="55"/>
        <v>0</v>
      </c>
      <c r="DD34" s="44">
        <f t="shared" si="56"/>
        <v>0</v>
      </c>
      <c r="DE34" s="44">
        <f t="shared" si="56"/>
        <v>0</v>
      </c>
      <c r="DF34" s="8">
        <f t="shared" si="57"/>
        <v>0</v>
      </c>
      <c r="DG34" s="50">
        <f t="shared" si="58"/>
        <v>0</v>
      </c>
      <c r="DI34" s="44">
        <f t="shared" si="59"/>
        <v>0</v>
      </c>
      <c r="DJ34" s="44">
        <f t="shared" si="59"/>
        <v>0</v>
      </c>
      <c r="DK34" s="8">
        <f t="shared" si="60"/>
        <v>0</v>
      </c>
      <c r="DL34" s="50">
        <f t="shared" si="61"/>
        <v>0</v>
      </c>
      <c r="DN34" s="44">
        <f t="shared" si="62"/>
        <v>0</v>
      </c>
      <c r="DO34" s="44">
        <f t="shared" si="62"/>
        <v>0</v>
      </c>
      <c r="DP34" s="8">
        <f t="shared" si="63"/>
        <v>0</v>
      </c>
      <c r="DQ34" s="50">
        <f t="shared" si="64"/>
        <v>0</v>
      </c>
      <c r="DS34" s="51">
        <f t="shared" si="68"/>
        <v>0</v>
      </c>
      <c r="DT34" s="50">
        <f t="shared" si="65"/>
        <v>0</v>
      </c>
      <c r="DU34" s="52">
        <v>0</v>
      </c>
      <c r="DV34" s="50">
        <f t="shared" si="66"/>
        <v>0</v>
      </c>
      <c r="DW34" s="51">
        <f t="shared" si="70"/>
        <v>0</v>
      </c>
      <c r="DX34" s="52">
        <f t="shared" si="67"/>
        <v>0</v>
      </c>
      <c r="DY34" s="307">
        <f t="shared" si="0"/>
        <v>0</v>
      </c>
    </row>
    <row r="35" spans="1:129" ht="18" customHeight="1" x14ac:dyDescent="0.3">
      <c r="B35" s="54"/>
      <c r="C35" s="54"/>
      <c r="D35" s="239"/>
      <c r="E35" s="263"/>
      <c r="F35" s="263"/>
      <c r="G35" s="263"/>
      <c r="H35" s="56"/>
      <c r="I35" s="56"/>
      <c r="J35" s="265"/>
      <c r="K35" s="264"/>
      <c r="L35" s="57"/>
      <c r="M35" s="49"/>
      <c r="N35" s="214"/>
      <c r="O35" s="8">
        <f t="shared" si="1"/>
        <v>0</v>
      </c>
      <c r="P35" s="50">
        <f t="shared" si="2"/>
        <v>0</v>
      </c>
      <c r="R35" s="44">
        <f t="shared" si="3"/>
        <v>0</v>
      </c>
      <c r="S35" s="201">
        <f t="shared" si="3"/>
        <v>0</v>
      </c>
      <c r="T35" s="8">
        <f t="shared" si="4"/>
        <v>0</v>
      </c>
      <c r="U35" s="50">
        <f t="shared" si="5"/>
        <v>0</v>
      </c>
      <c r="W35" s="44">
        <f t="shared" si="71"/>
        <v>0</v>
      </c>
      <c r="X35" s="44">
        <f t="shared" si="71"/>
        <v>0</v>
      </c>
      <c r="Y35" s="8">
        <f t="shared" si="6"/>
        <v>0</v>
      </c>
      <c r="Z35" s="50">
        <f t="shared" si="7"/>
        <v>0</v>
      </c>
      <c r="AB35" s="44">
        <f t="shared" si="8"/>
        <v>0</v>
      </c>
      <c r="AC35" s="44">
        <f t="shared" si="8"/>
        <v>0</v>
      </c>
      <c r="AD35" s="8">
        <f t="shared" si="9"/>
        <v>0</v>
      </c>
      <c r="AE35" s="50">
        <f t="shared" si="10"/>
        <v>0</v>
      </c>
      <c r="AG35" s="44">
        <f t="shared" si="11"/>
        <v>0</v>
      </c>
      <c r="AH35" s="44">
        <f t="shared" si="11"/>
        <v>0</v>
      </c>
      <c r="AI35" s="8">
        <f t="shared" si="12"/>
        <v>0</v>
      </c>
      <c r="AJ35" s="50">
        <f t="shared" si="13"/>
        <v>0</v>
      </c>
      <c r="AL35" s="44">
        <f t="shared" si="14"/>
        <v>0</v>
      </c>
      <c r="AM35" s="44">
        <f t="shared" si="14"/>
        <v>0</v>
      </c>
      <c r="AN35" s="8">
        <f t="shared" si="15"/>
        <v>0</v>
      </c>
      <c r="AO35" s="50">
        <f t="shared" si="16"/>
        <v>0</v>
      </c>
      <c r="AQ35" s="44">
        <f t="shared" si="17"/>
        <v>0</v>
      </c>
      <c r="AR35" s="44">
        <f t="shared" si="17"/>
        <v>0</v>
      </c>
      <c r="AS35" s="8">
        <f t="shared" si="18"/>
        <v>0</v>
      </c>
      <c r="AT35" s="50">
        <f t="shared" si="19"/>
        <v>0</v>
      </c>
      <c r="AV35" s="44">
        <f t="shared" si="20"/>
        <v>0</v>
      </c>
      <c r="AW35" s="44">
        <f t="shared" si="20"/>
        <v>0</v>
      </c>
      <c r="AX35" s="8">
        <f t="shared" si="21"/>
        <v>0</v>
      </c>
      <c r="AY35" s="50">
        <f t="shared" si="22"/>
        <v>0</v>
      </c>
      <c r="BA35" s="44">
        <f t="shared" si="23"/>
        <v>0</v>
      </c>
      <c r="BB35" s="44">
        <f t="shared" si="23"/>
        <v>0</v>
      </c>
      <c r="BC35" s="8">
        <f t="shared" si="24"/>
        <v>0</v>
      </c>
      <c r="BD35" s="50">
        <f t="shared" si="25"/>
        <v>0</v>
      </c>
      <c r="BF35" s="44">
        <f t="shared" si="26"/>
        <v>0</v>
      </c>
      <c r="BG35" s="44">
        <f t="shared" si="26"/>
        <v>0</v>
      </c>
      <c r="BH35" s="8">
        <f t="shared" si="27"/>
        <v>0</v>
      </c>
      <c r="BI35" s="50">
        <f t="shared" si="28"/>
        <v>0</v>
      </c>
      <c r="BK35" s="44">
        <f t="shared" si="29"/>
        <v>0</v>
      </c>
      <c r="BL35" s="44">
        <f t="shared" si="29"/>
        <v>0</v>
      </c>
      <c r="BM35" s="8">
        <f t="shared" si="30"/>
        <v>0</v>
      </c>
      <c r="BN35" s="50">
        <f t="shared" si="31"/>
        <v>0</v>
      </c>
      <c r="BP35" s="44">
        <f t="shared" si="32"/>
        <v>0</v>
      </c>
      <c r="BQ35" s="44">
        <f t="shared" si="32"/>
        <v>0</v>
      </c>
      <c r="BR35" s="8">
        <f t="shared" si="33"/>
        <v>0</v>
      </c>
      <c r="BS35" s="50">
        <f t="shared" si="34"/>
        <v>0</v>
      </c>
      <c r="BU35" s="44">
        <f t="shared" si="35"/>
        <v>0</v>
      </c>
      <c r="BV35" s="44">
        <f t="shared" si="35"/>
        <v>0</v>
      </c>
      <c r="BW35" s="8">
        <f t="shared" si="36"/>
        <v>0</v>
      </c>
      <c r="BX35" s="50">
        <f t="shared" si="37"/>
        <v>0</v>
      </c>
      <c r="BZ35" s="44">
        <f t="shared" si="38"/>
        <v>0</v>
      </c>
      <c r="CA35" s="44">
        <f t="shared" si="38"/>
        <v>0</v>
      </c>
      <c r="CB35" s="8">
        <f t="shared" si="39"/>
        <v>0</v>
      </c>
      <c r="CC35" s="50">
        <f t="shared" si="40"/>
        <v>0</v>
      </c>
      <c r="CE35" s="44">
        <f t="shared" si="41"/>
        <v>0</v>
      </c>
      <c r="CF35" s="44">
        <f t="shared" si="41"/>
        <v>0</v>
      </c>
      <c r="CG35" s="8">
        <f t="shared" si="42"/>
        <v>0</v>
      </c>
      <c r="CH35" s="50">
        <f t="shared" si="43"/>
        <v>0</v>
      </c>
      <c r="CJ35" s="44">
        <f t="shared" si="44"/>
        <v>0</v>
      </c>
      <c r="CK35" s="44">
        <f t="shared" si="44"/>
        <v>0</v>
      </c>
      <c r="CL35" s="8">
        <f t="shared" si="45"/>
        <v>0</v>
      </c>
      <c r="CM35" s="50">
        <f t="shared" si="46"/>
        <v>0</v>
      </c>
      <c r="CO35" s="44">
        <f t="shared" si="47"/>
        <v>0</v>
      </c>
      <c r="CP35" s="44">
        <f t="shared" si="47"/>
        <v>0</v>
      </c>
      <c r="CQ35" s="8">
        <f t="shared" si="48"/>
        <v>0</v>
      </c>
      <c r="CR35" s="50">
        <f t="shared" si="49"/>
        <v>0</v>
      </c>
      <c r="CT35" s="44">
        <f t="shared" si="50"/>
        <v>0</v>
      </c>
      <c r="CU35" s="44">
        <f t="shared" si="50"/>
        <v>0</v>
      </c>
      <c r="CV35" s="8">
        <f t="shared" si="51"/>
        <v>0</v>
      </c>
      <c r="CW35" s="50">
        <f t="shared" si="52"/>
        <v>0</v>
      </c>
      <c r="CY35" s="44">
        <f t="shared" si="53"/>
        <v>0</v>
      </c>
      <c r="CZ35" s="44">
        <f t="shared" si="53"/>
        <v>0</v>
      </c>
      <c r="DA35" s="8">
        <f t="shared" si="54"/>
        <v>0</v>
      </c>
      <c r="DB35" s="50">
        <f t="shared" si="55"/>
        <v>0</v>
      </c>
      <c r="DD35" s="44">
        <f t="shared" si="56"/>
        <v>0</v>
      </c>
      <c r="DE35" s="44">
        <f t="shared" si="56"/>
        <v>0</v>
      </c>
      <c r="DF35" s="8">
        <f t="shared" si="57"/>
        <v>0</v>
      </c>
      <c r="DG35" s="50">
        <f t="shared" si="58"/>
        <v>0</v>
      </c>
      <c r="DI35" s="44">
        <f t="shared" si="59"/>
        <v>0</v>
      </c>
      <c r="DJ35" s="44">
        <f t="shared" si="59"/>
        <v>0</v>
      </c>
      <c r="DK35" s="8">
        <f t="shared" si="60"/>
        <v>0</v>
      </c>
      <c r="DL35" s="50">
        <f t="shared" si="61"/>
        <v>0</v>
      </c>
      <c r="DN35" s="44">
        <f t="shared" si="62"/>
        <v>0</v>
      </c>
      <c r="DO35" s="44">
        <f t="shared" si="62"/>
        <v>0</v>
      </c>
      <c r="DP35" s="8">
        <f t="shared" si="63"/>
        <v>0</v>
      </c>
      <c r="DQ35" s="50">
        <f t="shared" si="64"/>
        <v>0</v>
      </c>
      <c r="DS35" s="51">
        <f t="shared" si="68"/>
        <v>0</v>
      </c>
      <c r="DT35" s="50">
        <f t="shared" si="65"/>
        <v>0</v>
      </c>
      <c r="DU35" s="52">
        <v>0</v>
      </c>
      <c r="DV35" s="50">
        <f t="shared" si="66"/>
        <v>0</v>
      </c>
      <c r="DW35" s="51">
        <f t="shared" si="70"/>
        <v>0</v>
      </c>
      <c r="DX35" s="52">
        <f t="shared" si="67"/>
        <v>0</v>
      </c>
      <c r="DY35" s="307">
        <f t="shared" si="0"/>
        <v>0</v>
      </c>
    </row>
    <row r="36" spans="1:129" ht="18" customHeight="1" x14ac:dyDescent="0.3">
      <c r="B36" s="54"/>
      <c r="C36" s="54"/>
      <c r="D36" s="239"/>
      <c r="E36" s="263"/>
      <c r="F36" s="263"/>
      <c r="G36" s="263"/>
      <c r="H36" s="56"/>
      <c r="I36" s="56"/>
      <c r="J36" s="265"/>
      <c r="K36" s="264"/>
      <c r="L36" s="57"/>
      <c r="M36" s="49"/>
      <c r="N36" s="214"/>
      <c r="O36" s="8">
        <f t="shared" si="1"/>
        <v>0</v>
      </c>
      <c r="P36" s="50">
        <f t="shared" si="2"/>
        <v>0</v>
      </c>
      <c r="R36" s="44">
        <f t="shared" si="3"/>
        <v>0</v>
      </c>
      <c r="S36" s="201">
        <f t="shared" si="3"/>
        <v>0</v>
      </c>
      <c r="T36" s="8">
        <f t="shared" si="4"/>
        <v>0</v>
      </c>
      <c r="U36" s="50">
        <f t="shared" si="5"/>
        <v>0</v>
      </c>
      <c r="W36" s="44">
        <f t="shared" si="71"/>
        <v>0</v>
      </c>
      <c r="X36" s="44">
        <f t="shared" si="71"/>
        <v>0</v>
      </c>
      <c r="Y36" s="8">
        <f t="shared" si="6"/>
        <v>0</v>
      </c>
      <c r="Z36" s="50">
        <f t="shared" si="7"/>
        <v>0</v>
      </c>
      <c r="AB36" s="44">
        <f t="shared" si="8"/>
        <v>0</v>
      </c>
      <c r="AC36" s="44">
        <f t="shared" si="8"/>
        <v>0</v>
      </c>
      <c r="AD36" s="8">
        <f t="shared" si="9"/>
        <v>0</v>
      </c>
      <c r="AE36" s="50">
        <f t="shared" si="10"/>
        <v>0</v>
      </c>
      <c r="AG36" s="44">
        <f t="shared" si="11"/>
        <v>0</v>
      </c>
      <c r="AH36" s="44">
        <f t="shared" si="11"/>
        <v>0</v>
      </c>
      <c r="AI36" s="8">
        <f t="shared" si="12"/>
        <v>0</v>
      </c>
      <c r="AJ36" s="50">
        <f t="shared" si="13"/>
        <v>0</v>
      </c>
      <c r="AL36" s="44">
        <f t="shared" si="14"/>
        <v>0</v>
      </c>
      <c r="AM36" s="44">
        <f t="shared" si="14"/>
        <v>0</v>
      </c>
      <c r="AN36" s="8">
        <f t="shared" si="15"/>
        <v>0</v>
      </c>
      <c r="AO36" s="50">
        <f t="shared" si="16"/>
        <v>0</v>
      </c>
      <c r="AQ36" s="44">
        <f t="shared" si="17"/>
        <v>0</v>
      </c>
      <c r="AR36" s="44">
        <f t="shared" si="17"/>
        <v>0</v>
      </c>
      <c r="AS36" s="8">
        <f t="shared" si="18"/>
        <v>0</v>
      </c>
      <c r="AT36" s="50">
        <f t="shared" si="19"/>
        <v>0</v>
      </c>
      <c r="AV36" s="44">
        <f t="shared" si="20"/>
        <v>0</v>
      </c>
      <c r="AW36" s="44">
        <f t="shared" si="20"/>
        <v>0</v>
      </c>
      <c r="AX36" s="8">
        <f t="shared" si="21"/>
        <v>0</v>
      </c>
      <c r="AY36" s="50">
        <f t="shared" si="22"/>
        <v>0</v>
      </c>
      <c r="BA36" s="44">
        <f t="shared" si="23"/>
        <v>0</v>
      </c>
      <c r="BB36" s="44">
        <f t="shared" si="23"/>
        <v>0</v>
      </c>
      <c r="BC36" s="8">
        <f t="shared" si="24"/>
        <v>0</v>
      </c>
      <c r="BD36" s="50">
        <f t="shared" si="25"/>
        <v>0</v>
      </c>
      <c r="BF36" s="44">
        <f t="shared" si="26"/>
        <v>0</v>
      </c>
      <c r="BG36" s="44">
        <f t="shared" si="26"/>
        <v>0</v>
      </c>
      <c r="BH36" s="8">
        <f t="shared" si="27"/>
        <v>0</v>
      </c>
      <c r="BI36" s="50">
        <f t="shared" si="28"/>
        <v>0</v>
      </c>
      <c r="BK36" s="44">
        <f t="shared" si="29"/>
        <v>0</v>
      </c>
      <c r="BL36" s="44">
        <f t="shared" si="29"/>
        <v>0</v>
      </c>
      <c r="BM36" s="8">
        <f t="shared" si="30"/>
        <v>0</v>
      </c>
      <c r="BN36" s="50">
        <f t="shared" si="31"/>
        <v>0</v>
      </c>
      <c r="BP36" s="44">
        <f t="shared" si="32"/>
        <v>0</v>
      </c>
      <c r="BQ36" s="44">
        <f t="shared" si="32"/>
        <v>0</v>
      </c>
      <c r="BR36" s="8">
        <f t="shared" si="33"/>
        <v>0</v>
      </c>
      <c r="BS36" s="50">
        <f t="shared" si="34"/>
        <v>0</v>
      </c>
      <c r="BU36" s="44">
        <f t="shared" si="35"/>
        <v>0</v>
      </c>
      <c r="BV36" s="44">
        <f t="shared" si="35"/>
        <v>0</v>
      </c>
      <c r="BW36" s="8">
        <f t="shared" si="36"/>
        <v>0</v>
      </c>
      <c r="BX36" s="50">
        <f t="shared" si="37"/>
        <v>0</v>
      </c>
      <c r="BZ36" s="44">
        <f t="shared" si="38"/>
        <v>0</v>
      </c>
      <c r="CA36" s="44">
        <f t="shared" si="38"/>
        <v>0</v>
      </c>
      <c r="CB36" s="8">
        <f t="shared" si="39"/>
        <v>0</v>
      </c>
      <c r="CC36" s="50">
        <f t="shared" si="40"/>
        <v>0</v>
      </c>
      <c r="CE36" s="44">
        <f t="shared" si="41"/>
        <v>0</v>
      </c>
      <c r="CF36" s="44">
        <f t="shared" si="41"/>
        <v>0</v>
      </c>
      <c r="CG36" s="8">
        <f t="shared" si="42"/>
        <v>0</v>
      </c>
      <c r="CH36" s="50">
        <f t="shared" si="43"/>
        <v>0</v>
      </c>
      <c r="CJ36" s="44">
        <f t="shared" si="44"/>
        <v>0</v>
      </c>
      <c r="CK36" s="44">
        <f t="shared" si="44"/>
        <v>0</v>
      </c>
      <c r="CL36" s="8">
        <f t="shared" si="45"/>
        <v>0</v>
      </c>
      <c r="CM36" s="50">
        <f t="shared" si="46"/>
        <v>0</v>
      </c>
      <c r="CO36" s="44">
        <f t="shared" si="47"/>
        <v>0</v>
      </c>
      <c r="CP36" s="44">
        <f t="shared" si="47"/>
        <v>0</v>
      </c>
      <c r="CQ36" s="8">
        <f t="shared" si="48"/>
        <v>0</v>
      </c>
      <c r="CR36" s="50">
        <f t="shared" si="49"/>
        <v>0</v>
      </c>
      <c r="CT36" s="44">
        <f t="shared" si="50"/>
        <v>0</v>
      </c>
      <c r="CU36" s="44">
        <f t="shared" si="50"/>
        <v>0</v>
      </c>
      <c r="CV36" s="8">
        <f t="shared" si="51"/>
        <v>0</v>
      </c>
      <c r="CW36" s="50">
        <f t="shared" si="52"/>
        <v>0</v>
      </c>
      <c r="CY36" s="44">
        <f t="shared" si="53"/>
        <v>0</v>
      </c>
      <c r="CZ36" s="44">
        <f t="shared" si="53"/>
        <v>0</v>
      </c>
      <c r="DA36" s="8">
        <f t="shared" si="54"/>
        <v>0</v>
      </c>
      <c r="DB36" s="50">
        <f t="shared" si="55"/>
        <v>0</v>
      </c>
      <c r="DD36" s="44">
        <f t="shared" si="56"/>
        <v>0</v>
      </c>
      <c r="DE36" s="44">
        <f t="shared" si="56"/>
        <v>0</v>
      </c>
      <c r="DF36" s="8">
        <f t="shared" si="57"/>
        <v>0</v>
      </c>
      <c r="DG36" s="50">
        <f t="shared" si="58"/>
        <v>0</v>
      </c>
      <c r="DI36" s="44">
        <f t="shared" si="59"/>
        <v>0</v>
      </c>
      <c r="DJ36" s="44">
        <f t="shared" si="59"/>
        <v>0</v>
      </c>
      <c r="DK36" s="8">
        <f t="shared" si="60"/>
        <v>0</v>
      </c>
      <c r="DL36" s="50">
        <f t="shared" si="61"/>
        <v>0</v>
      </c>
      <c r="DN36" s="44">
        <f t="shared" si="62"/>
        <v>0</v>
      </c>
      <c r="DO36" s="44">
        <f t="shared" si="62"/>
        <v>0</v>
      </c>
      <c r="DP36" s="8">
        <f t="shared" si="63"/>
        <v>0</v>
      </c>
      <c r="DQ36" s="50">
        <f t="shared" si="64"/>
        <v>0</v>
      </c>
      <c r="DS36" s="51">
        <f t="shared" si="68"/>
        <v>0</v>
      </c>
      <c r="DT36" s="50">
        <f t="shared" si="65"/>
        <v>0</v>
      </c>
      <c r="DU36" s="52">
        <v>0</v>
      </c>
      <c r="DV36" s="50">
        <f t="shared" si="66"/>
        <v>0</v>
      </c>
      <c r="DW36" s="51">
        <f t="shared" si="70"/>
        <v>0</v>
      </c>
      <c r="DX36" s="52">
        <f t="shared" si="67"/>
        <v>0</v>
      </c>
      <c r="DY36" s="307">
        <f t="shared" si="0"/>
        <v>0</v>
      </c>
    </row>
    <row r="37" spans="1:129" ht="18" customHeight="1" x14ac:dyDescent="0.3">
      <c r="B37" s="54"/>
      <c r="C37" s="54"/>
      <c r="D37" s="239"/>
      <c r="E37" s="263"/>
      <c r="F37" s="263"/>
      <c r="G37" s="263"/>
      <c r="H37" s="56"/>
      <c r="I37" s="56"/>
      <c r="J37" s="265"/>
      <c r="K37" s="264"/>
      <c r="L37" s="57"/>
      <c r="M37" s="49"/>
      <c r="N37" s="214"/>
      <c r="O37" s="8">
        <f t="shared" si="1"/>
        <v>0</v>
      </c>
      <c r="P37" s="50">
        <f t="shared" si="2"/>
        <v>0</v>
      </c>
      <c r="R37" s="44">
        <f t="shared" si="3"/>
        <v>0</v>
      </c>
      <c r="S37" s="201">
        <f t="shared" si="3"/>
        <v>0</v>
      </c>
      <c r="T37" s="8">
        <f t="shared" si="4"/>
        <v>0</v>
      </c>
      <c r="U37" s="50">
        <f t="shared" si="5"/>
        <v>0</v>
      </c>
      <c r="W37" s="44">
        <f t="shared" si="71"/>
        <v>0</v>
      </c>
      <c r="X37" s="44">
        <f t="shared" si="71"/>
        <v>0</v>
      </c>
      <c r="Y37" s="8">
        <f t="shared" si="6"/>
        <v>0</v>
      </c>
      <c r="Z37" s="50">
        <f t="shared" si="7"/>
        <v>0</v>
      </c>
      <c r="AB37" s="44">
        <f t="shared" si="8"/>
        <v>0</v>
      </c>
      <c r="AC37" s="44">
        <f t="shared" si="8"/>
        <v>0</v>
      </c>
      <c r="AD37" s="8">
        <f t="shared" si="9"/>
        <v>0</v>
      </c>
      <c r="AE37" s="50">
        <f t="shared" si="10"/>
        <v>0</v>
      </c>
      <c r="AG37" s="44">
        <f t="shared" si="11"/>
        <v>0</v>
      </c>
      <c r="AH37" s="44">
        <f t="shared" si="11"/>
        <v>0</v>
      </c>
      <c r="AI37" s="8">
        <f t="shared" si="12"/>
        <v>0</v>
      </c>
      <c r="AJ37" s="50">
        <f t="shared" si="13"/>
        <v>0</v>
      </c>
      <c r="AL37" s="44">
        <f t="shared" si="14"/>
        <v>0</v>
      </c>
      <c r="AM37" s="44">
        <f t="shared" si="14"/>
        <v>0</v>
      </c>
      <c r="AN37" s="8">
        <f t="shared" si="15"/>
        <v>0</v>
      </c>
      <c r="AO37" s="50">
        <f t="shared" si="16"/>
        <v>0</v>
      </c>
      <c r="AQ37" s="44">
        <f t="shared" si="17"/>
        <v>0</v>
      </c>
      <c r="AR37" s="44">
        <f t="shared" si="17"/>
        <v>0</v>
      </c>
      <c r="AS37" s="8">
        <f t="shared" si="18"/>
        <v>0</v>
      </c>
      <c r="AT37" s="50">
        <f t="shared" si="19"/>
        <v>0</v>
      </c>
      <c r="AV37" s="44">
        <f t="shared" si="20"/>
        <v>0</v>
      </c>
      <c r="AW37" s="44">
        <f t="shared" si="20"/>
        <v>0</v>
      </c>
      <c r="AX37" s="8">
        <f t="shared" si="21"/>
        <v>0</v>
      </c>
      <c r="AY37" s="50">
        <f t="shared" si="22"/>
        <v>0</v>
      </c>
      <c r="BA37" s="44">
        <f t="shared" si="23"/>
        <v>0</v>
      </c>
      <c r="BB37" s="44">
        <f t="shared" si="23"/>
        <v>0</v>
      </c>
      <c r="BC37" s="8">
        <f t="shared" si="24"/>
        <v>0</v>
      </c>
      <c r="BD37" s="50">
        <f t="shared" si="25"/>
        <v>0</v>
      </c>
      <c r="BF37" s="44">
        <f t="shared" si="26"/>
        <v>0</v>
      </c>
      <c r="BG37" s="44">
        <f t="shared" si="26"/>
        <v>0</v>
      </c>
      <c r="BH37" s="8">
        <f t="shared" si="27"/>
        <v>0</v>
      </c>
      <c r="BI37" s="50">
        <f t="shared" si="28"/>
        <v>0</v>
      </c>
      <c r="BK37" s="44">
        <f t="shared" si="29"/>
        <v>0</v>
      </c>
      <c r="BL37" s="44">
        <f t="shared" si="29"/>
        <v>0</v>
      </c>
      <c r="BM37" s="8">
        <f t="shared" si="30"/>
        <v>0</v>
      </c>
      <c r="BN37" s="50">
        <f t="shared" si="31"/>
        <v>0</v>
      </c>
      <c r="BP37" s="44">
        <f t="shared" si="32"/>
        <v>0</v>
      </c>
      <c r="BQ37" s="44">
        <f t="shared" si="32"/>
        <v>0</v>
      </c>
      <c r="BR37" s="8">
        <f t="shared" si="33"/>
        <v>0</v>
      </c>
      <c r="BS37" s="50">
        <f t="shared" si="34"/>
        <v>0</v>
      </c>
      <c r="BU37" s="44">
        <f t="shared" si="35"/>
        <v>0</v>
      </c>
      <c r="BV37" s="44">
        <f t="shared" si="35"/>
        <v>0</v>
      </c>
      <c r="BW37" s="8">
        <f t="shared" si="36"/>
        <v>0</v>
      </c>
      <c r="BX37" s="50">
        <f t="shared" si="37"/>
        <v>0</v>
      </c>
      <c r="BZ37" s="44">
        <f t="shared" si="38"/>
        <v>0</v>
      </c>
      <c r="CA37" s="44">
        <f t="shared" si="38"/>
        <v>0</v>
      </c>
      <c r="CB37" s="8">
        <f t="shared" si="39"/>
        <v>0</v>
      </c>
      <c r="CC37" s="50">
        <f t="shared" si="40"/>
        <v>0</v>
      </c>
      <c r="CE37" s="44">
        <f t="shared" si="41"/>
        <v>0</v>
      </c>
      <c r="CF37" s="44">
        <f t="shared" si="41"/>
        <v>0</v>
      </c>
      <c r="CG37" s="8">
        <f t="shared" si="42"/>
        <v>0</v>
      </c>
      <c r="CH37" s="50">
        <f t="shared" si="43"/>
        <v>0</v>
      </c>
      <c r="CJ37" s="44">
        <f t="shared" si="44"/>
        <v>0</v>
      </c>
      <c r="CK37" s="44">
        <f t="shared" si="44"/>
        <v>0</v>
      </c>
      <c r="CL37" s="8">
        <f t="shared" si="45"/>
        <v>0</v>
      </c>
      <c r="CM37" s="50">
        <f t="shared" si="46"/>
        <v>0</v>
      </c>
      <c r="CO37" s="44">
        <f t="shared" si="47"/>
        <v>0</v>
      </c>
      <c r="CP37" s="44">
        <f t="shared" si="47"/>
        <v>0</v>
      </c>
      <c r="CQ37" s="8">
        <f t="shared" si="48"/>
        <v>0</v>
      </c>
      <c r="CR37" s="50">
        <f t="shared" si="49"/>
        <v>0</v>
      </c>
      <c r="CT37" s="44">
        <f t="shared" si="50"/>
        <v>0</v>
      </c>
      <c r="CU37" s="44">
        <f t="shared" si="50"/>
        <v>0</v>
      </c>
      <c r="CV37" s="8">
        <f t="shared" si="51"/>
        <v>0</v>
      </c>
      <c r="CW37" s="50">
        <f t="shared" si="52"/>
        <v>0</v>
      </c>
      <c r="CY37" s="44">
        <f t="shared" si="53"/>
        <v>0</v>
      </c>
      <c r="CZ37" s="44">
        <f t="shared" si="53"/>
        <v>0</v>
      </c>
      <c r="DA37" s="8">
        <f t="shared" si="54"/>
        <v>0</v>
      </c>
      <c r="DB37" s="50">
        <f t="shared" si="55"/>
        <v>0</v>
      </c>
      <c r="DD37" s="44">
        <f t="shared" si="56"/>
        <v>0</v>
      </c>
      <c r="DE37" s="44">
        <f t="shared" si="56"/>
        <v>0</v>
      </c>
      <c r="DF37" s="8">
        <f t="shared" si="57"/>
        <v>0</v>
      </c>
      <c r="DG37" s="50">
        <f t="shared" si="58"/>
        <v>0</v>
      </c>
      <c r="DI37" s="44">
        <f t="shared" si="59"/>
        <v>0</v>
      </c>
      <c r="DJ37" s="44">
        <f t="shared" si="59"/>
        <v>0</v>
      </c>
      <c r="DK37" s="8">
        <f t="shared" si="60"/>
        <v>0</v>
      </c>
      <c r="DL37" s="50">
        <f t="shared" si="61"/>
        <v>0</v>
      </c>
      <c r="DN37" s="44">
        <f t="shared" si="62"/>
        <v>0</v>
      </c>
      <c r="DO37" s="44">
        <f t="shared" si="62"/>
        <v>0</v>
      </c>
      <c r="DP37" s="8">
        <f t="shared" si="63"/>
        <v>0</v>
      </c>
      <c r="DQ37" s="50">
        <f t="shared" si="64"/>
        <v>0</v>
      </c>
      <c r="DS37" s="51">
        <f t="shared" si="68"/>
        <v>0</v>
      </c>
      <c r="DT37" s="50">
        <f t="shared" si="65"/>
        <v>0</v>
      </c>
      <c r="DU37" s="52">
        <v>0</v>
      </c>
      <c r="DV37" s="50">
        <f t="shared" si="66"/>
        <v>0</v>
      </c>
      <c r="DW37" s="51">
        <f t="shared" si="70"/>
        <v>0</v>
      </c>
      <c r="DX37" s="52">
        <f t="shared" si="67"/>
        <v>0</v>
      </c>
      <c r="DY37" s="307">
        <f t="shared" si="0"/>
        <v>0</v>
      </c>
    </row>
    <row r="38" spans="1:129" ht="18" customHeight="1" x14ac:dyDescent="0.3">
      <c r="B38" s="54"/>
      <c r="C38" s="54"/>
      <c r="D38" s="239"/>
      <c r="E38" s="263"/>
      <c r="F38" s="263"/>
      <c r="G38" s="263"/>
      <c r="H38" s="56"/>
      <c r="I38" s="56"/>
      <c r="J38" s="265"/>
      <c r="K38" s="264"/>
      <c r="L38" s="57"/>
      <c r="M38" s="49"/>
      <c r="N38" s="214"/>
      <c r="O38" s="8">
        <f t="shared" si="1"/>
        <v>0</v>
      </c>
      <c r="P38" s="50">
        <f t="shared" si="2"/>
        <v>0</v>
      </c>
      <c r="R38" s="44">
        <f t="shared" si="3"/>
        <v>0</v>
      </c>
      <c r="S38" s="201">
        <f t="shared" si="3"/>
        <v>0</v>
      </c>
      <c r="T38" s="8">
        <f t="shared" si="4"/>
        <v>0</v>
      </c>
      <c r="U38" s="50">
        <f t="shared" si="5"/>
        <v>0</v>
      </c>
      <c r="W38" s="44">
        <f t="shared" si="71"/>
        <v>0</v>
      </c>
      <c r="X38" s="44">
        <f t="shared" si="71"/>
        <v>0</v>
      </c>
      <c r="Y38" s="8">
        <f t="shared" si="6"/>
        <v>0</v>
      </c>
      <c r="Z38" s="50">
        <f t="shared" si="7"/>
        <v>0</v>
      </c>
      <c r="AB38" s="44">
        <f t="shared" si="8"/>
        <v>0</v>
      </c>
      <c r="AC38" s="44">
        <f t="shared" si="8"/>
        <v>0</v>
      </c>
      <c r="AD38" s="8">
        <f t="shared" si="9"/>
        <v>0</v>
      </c>
      <c r="AE38" s="50">
        <f t="shared" si="10"/>
        <v>0</v>
      </c>
      <c r="AG38" s="44">
        <f t="shared" si="11"/>
        <v>0</v>
      </c>
      <c r="AH38" s="44">
        <f t="shared" si="11"/>
        <v>0</v>
      </c>
      <c r="AI38" s="8">
        <f t="shared" si="12"/>
        <v>0</v>
      </c>
      <c r="AJ38" s="50">
        <f t="shared" si="13"/>
        <v>0</v>
      </c>
      <c r="AL38" s="44">
        <f t="shared" si="14"/>
        <v>0</v>
      </c>
      <c r="AM38" s="44">
        <f t="shared" si="14"/>
        <v>0</v>
      </c>
      <c r="AN38" s="8">
        <f t="shared" si="15"/>
        <v>0</v>
      </c>
      <c r="AO38" s="50">
        <f t="shared" si="16"/>
        <v>0</v>
      </c>
      <c r="AQ38" s="44">
        <f t="shared" si="17"/>
        <v>0</v>
      </c>
      <c r="AR38" s="44">
        <f t="shared" si="17"/>
        <v>0</v>
      </c>
      <c r="AS38" s="8">
        <f t="shared" si="18"/>
        <v>0</v>
      </c>
      <c r="AT38" s="50">
        <f t="shared" si="19"/>
        <v>0</v>
      </c>
      <c r="AV38" s="44">
        <f t="shared" si="20"/>
        <v>0</v>
      </c>
      <c r="AW38" s="44">
        <f t="shared" si="20"/>
        <v>0</v>
      </c>
      <c r="AX38" s="8">
        <f t="shared" si="21"/>
        <v>0</v>
      </c>
      <c r="AY38" s="50">
        <f t="shared" si="22"/>
        <v>0</v>
      </c>
      <c r="BA38" s="44">
        <f t="shared" si="23"/>
        <v>0</v>
      </c>
      <c r="BB38" s="44">
        <f t="shared" si="23"/>
        <v>0</v>
      </c>
      <c r="BC38" s="8">
        <f t="shared" si="24"/>
        <v>0</v>
      </c>
      <c r="BD38" s="50">
        <f t="shared" si="25"/>
        <v>0</v>
      </c>
      <c r="BF38" s="44">
        <f t="shared" si="26"/>
        <v>0</v>
      </c>
      <c r="BG38" s="44">
        <f t="shared" si="26"/>
        <v>0</v>
      </c>
      <c r="BH38" s="8">
        <f t="shared" si="27"/>
        <v>0</v>
      </c>
      <c r="BI38" s="50">
        <f t="shared" si="28"/>
        <v>0</v>
      </c>
      <c r="BK38" s="44">
        <f t="shared" si="29"/>
        <v>0</v>
      </c>
      <c r="BL38" s="44">
        <f t="shared" si="29"/>
        <v>0</v>
      </c>
      <c r="BM38" s="8">
        <f t="shared" si="30"/>
        <v>0</v>
      </c>
      <c r="BN38" s="50">
        <f t="shared" si="31"/>
        <v>0</v>
      </c>
      <c r="BP38" s="44">
        <f t="shared" si="32"/>
        <v>0</v>
      </c>
      <c r="BQ38" s="44">
        <f t="shared" si="32"/>
        <v>0</v>
      </c>
      <c r="BR38" s="8">
        <f t="shared" si="33"/>
        <v>0</v>
      </c>
      <c r="BS38" s="50">
        <f t="shared" si="34"/>
        <v>0</v>
      </c>
      <c r="BU38" s="44">
        <f t="shared" si="35"/>
        <v>0</v>
      </c>
      <c r="BV38" s="44">
        <f t="shared" si="35"/>
        <v>0</v>
      </c>
      <c r="BW38" s="8">
        <f t="shared" si="36"/>
        <v>0</v>
      </c>
      <c r="BX38" s="50">
        <f t="shared" si="37"/>
        <v>0</v>
      </c>
      <c r="BZ38" s="44">
        <f t="shared" si="38"/>
        <v>0</v>
      </c>
      <c r="CA38" s="44">
        <f t="shared" si="38"/>
        <v>0</v>
      </c>
      <c r="CB38" s="8">
        <f t="shared" si="39"/>
        <v>0</v>
      </c>
      <c r="CC38" s="50">
        <f t="shared" si="40"/>
        <v>0</v>
      </c>
      <c r="CE38" s="44">
        <f t="shared" si="41"/>
        <v>0</v>
      </c>
      <c r="CF38" s="44">
        <f t="shared" si="41"/>
        <v>0</v>
      </c>
      <c r="CG38" s="8">
        <f t="shared" si="42"/>
        <v>0</v>
      </c>
      <c r="CH38" s="50">
        <f t="shared" si="43"/>
        <v>0</v>
      </c>
      <c r="CJ38" s="44">
        <f t="shared" si="44"/>
        <v>0</v>
      </c>
      <c r="CK38" s="44">
        <f t="shared" si="44"/>
        <v>0</v>
      </c>
      <c r="CL38" s="8">
        <f t="shared" si="45"/>
        <v>0</v>
      </c>
      <c r="CM38" s="50">
        <f t="shared" si="46"/>
        <v>0</v>
      </c>
      <c r="CO38" s="44">
        <f t="shared" si="47"/>
        <v>0</v>
      </c>
      <c r="CP38" s="44">
        <f t="shared" si="47"/>
        <v>0</v>
      </c>
      <c r="CQ38" s="8">
        <f t="shared" si="48"/>
        <v>0</v>
      </c>
      <c r="CR38" s="50">
        <f t="shared" si="49"/>
        <v>0</v>
      </c>
      <c r="CT38" s="44">
        <f t="shared" si="50"/>
        <v>0</v>
      </c>
      <c r="CU38" s="44">
        <f t="shared" si="50"/>
        <v>0</v>
      </c>
      <c r="CV38" s="8">
        <f t="shared" si="51"/>
        <v>0</v>
      </c>
      <c r="CW38" s="50">
        <f t="shared" si="52"/>
        <v>0</v>
      </c>
      <c r="CY38" s="44">
        <f t="shared" si="53"/>
        <v>0</v>
      </c>
      <c r="CZ38" s="44">
        <f t="shared" si="53"/>
        <v>0</v>
      </c>
      <c r="DA38" s="8">
        <f t="shared" si="54"/>
        <v>0</v>
      </c>
      <c r="DB38" s="50">
        <f t="shared" si="55"/>
        <v>0</v>
      </c>
      <c r="DD38" s="44">
        <f t="shared" si="56"/>
        <v>0</v>
      </c>
      <c r="DE38" s="44">
        <f t="shared" si="56"/>
        <v>0</v>
      </c>
      <c r="DF38" s="8">
        <f t="shared" si="57"/>
        <v>0</v>
      </c>
      <c r="DG38" s="50">
        <f t="shared" si="58"/>
        <v>0</v>
      </c>
      <c r="DI38" s="44">
        <f t="shared" si="59"/>
        <v>0</v>
      </c>
      <c r="DJ38" s="44">
        <f t="shared" si="59"/>
        <v>0</v>
      </c>
      <c r="DK38" s="8">
        <f t="shared" si="60"/>
        <v>0</v>
      </c>
      <c r="DL38" s="50">
        <f t="shared" si="61"/>
        <v>0</v>
      </c>
      <c r="DN38" s="44">
        <f t="shared" si="62"/>
        <v>0</v>
      </c>
      <c r="DO38" s="44">
        <f t="shared" si="62"/>
        <v>0</v>
      </c>
      <c r="DP38" s="8">
        <f t="shared" si="63"/>
        <v>0</v>
      </c>
      <c r="DQ38" s="50">
        <f t="shared" si="64"/>
        <v>0</v>
      </c>
      <c r="DS38" s="51">
        <f t="shared" si="68"/>
        <v>0</v>
      </c>
      <c r="DT38" s="50">
        <f t="shared" si="65"/>
        <v>0</v>
      </c>
      <c r="DU38" s="52">
        <v>0</v>
      </c>
      <c r="DV38" s="50">
        <f t="shared" si="66"/>
        <v>0</v>
      </c>
      <c r="DW38" s="51">
        <f t="shared" si="70"/>
        <v>0</v>
      </c>
      <c r="DX38" s="52">
        <f t="shared" si="67"/>
        <v>0</v>
      </c>
      <c r="DY38" s="307">
        <f t="shared" si="0"/>
        <v>0</v>
      </c>
    </row>
    <row r="39" spans="1:129" ht="18" customHeight="1" x14ac:dyDescent="0.3">
      <c r="B39" s="54"/>
      <c r="C39" s="54"/>
      <c r="D39" s="239"/>
      <c r="E39" s="263"/>
      <c r="F39" s="263"/>
      <c r="G39" s="263"/>
      <c r="H39" s="56"/>
      <c r="I39" s="56"/>
      <c r="J39" s="265"/>
      <c r="K39" s="264"/>
      <c r="L39" s="57"/>
      <c r="M39" s="49"/>
      <c r="N39" s="214"/>
      <c r="O39" s="8">
        <f t="shared" si="1"/>
        <v>0</v>
      </c>
      <c r="P39" s="50">
        <f t="shared" si="2"/>
        <v>0</v>
      </c>
      <c r="R39" s="44">
        <f t="shared" si="3"/>
        <v>0</v>
      </c>
      <c r="S39" s="201">
        <f t="shared" si="3"/>
        <v>0</v>
      </c>
      <c r="T39" s="8">
        <f t="shared" si="4"/>
        <v>0</v>
      </c>
      <c r="U39" s="50">
        <f t="shared" si="5"/>
        <v>0</v>
      </c>
      <c r="W39" s="44">
        <f t="shared" si="71"/>
        <v>0</v>
      </c>
      <c r="X39" s="44">
        <f t="shared" si="71"/>
        <v>0</v>
      </c>
      <c r="Y39" s="8">
        <f t="shared" si="6"/>
        <v>0</v>
      </c>
      <c r="Z39" s="50">
        <f t="shared" si="7"/>
        <v>0</v>
      </c>
      <c r="AB39" s="44">
        <f t="shared" si="8"/>
        <v>0</v>
      </c>
      <c r="AC39" s="44">
        <f t="shared" si="8"/>
        <v>0</v>
      </c>
      <c r="AD39" s="8">
        <f t="shared" si="9"/>
        <v>0</v>
      </c>
      <c r="AE39" s="50">
        <f t="shared" si="10"/>
        <v>0</v>
      </c>
      <c r="AG39" s="44">
        <f t="shared" si="11"/>
        <v>0</v>
      </c>
      <c r="AH39" s="44">
        <f t="shared" si="11"/>
        <v>0</v>
      </c>
      <c r="AI39" s="8">
        <f t="shared" si="12"/>
        <v>0</v>
      </c>
      <c r="AJ39" s="50">
        <f t="shared" si="13"/>
        <v>0</v>
      </c>
      <c r="AL39" s="44">
        <f t="shared" si="14"/>
        <v>0</v>
      </c>
      <c r="AM39" s="44">
        <f t="shared" si="14"/>
        <v>0</v>
      </c>
      <c r="AN39" s="8">
        <f t="shared" si="15"/>
        <v>0</v>
      </c>
      <c r="AO39" s="50">
        <f t="shared" si="16"/>
        <v>0</v>
      </c>
      <c r="AQ39" s="44">
        <f t="shared" si="17"/>
        <v>0</v>
      </c>
      <c r="AR39" s="44">
        <f t="shared" si="17"/>
        <v>0</v>
      </c>
      <c r="AS39" s="8">
        <f t="shared" si="18"/>
        <v>0</v>
      </c>
      <c r="AT39" s="50">
        <f t="shared" si="19"/>
        <v>0</v>
      </c>
      <c r="AV39" s="44">
        <f t="shared" si="20"/>
        <v>0</v>
      </c>
      <c r="AW39" s="44">
        <f t="shared" si="20"/>
        <v>0</v>
      </c>
      <c r="AX39" s="8">
        <f t="shared" si="21"/>
        <v>0</v>
      </c>
      <c r="AY39" s="50">
        <f t="shared" si="22"/>
        <v>0</v>
      </c>
      <c r="BA39" s="44">
        <f t="shared" si="23"/>
        <v>0</v>
      </c>
      <c r="BB39" s="44">
        <f t="shared" si="23"/>
        <v>0</v>
      </c>
      <c r="BC39" s="8">
        <f t="shared" si="24"/>
        <v>0</v>
      </c>
      <c r="BD39" s="50">
        <f t="shared" si="25"/>
        <v>0</v>
      </c>
      <c r="BF39" s="44">
        <f t="shared" si="26"/>
        <v>0</v>
      </c>
      <c r="BG39" s="44">
        <f t="shared" si="26"/>
        <v>0</v>
      </c>
      <c r="BH39" s="8">
        <f t="shared" si="27"/>
        <v>0</v>
      </c>
      <c r="BI39" s="50">
        <f t="shared" si="28"/>
        <v>0</v>
      </c>
      <c r="BK39" s="44">
        <f t="shared" si="29"/>
        <v>0</v>
      </c>
      <c r="BL39" s="44">
        <f t="shared" si="29"/>
        <v>0</v>
      </c>
      <c r="BM39" s="8">
        <f t="shared" si="30"/>
        <v>0</v>
      </c>
      <c r="BN39" s="50">
        <f t="shared" si="31"/>
        <v>0</v>
      </c>
      <c r="BP39" s="44">
        <f t="shared" si="32"/>
        <v>0</v>
      </c>
      <c r="BQ39" s="44">
        <f t="shared" si="32"/>
        <v>0</v>
      </c>
      <c r="BR39" s="8">
        <f t="shared" si="33"/>
        <v>0</v>
      </c>
      <c r="BS39" s="50">
        <f t="shared" si="34"/>
        <v>0</v>
      </c>
      <c r="BU39" s="44">
        <f t="shared" si="35"/>
        <v>0</v>
      </c>
      <c r="BV39" s="44">
        <f t="shared" si="35"/>
        <v>0</v>
      </c>
      <c r="BW39" s="8">
        <f t="shared" si="36"/>
        <v>0</v>
      </c>
      <c r="BX39" s="50">
        <f t="shared" si="37"/>
        <v>0</v>
      </c>
      <c r="BZ39" s="44">
        <f t="shared" si="38"/>
        <v>0</v>
      </c>
      <c r="CA39" s="44">
        <f t="shared" si="38"/>
        <v>0</v>
      </c>
      <c r="CB39" s="8">
        <f t="shared" si="39"/>
        <v>0</v>
      </c>
      <c r="CC39" s="50">
        <f t="shared" si="40"/>
        <v>0</v>
      </c>
      <c r="CE39" s="44">
        <f t="shared" si="41"/>
        <v>0</v>
      </c>
      <c r="CF39" s="44">
        <f t="shared" si="41"/>
        <v>0</v>
      </c>
      <c r="CG39" s="8">
        <f t="shared" si="42"/>
        <v>0</v>
      </c>
      <c r="CH39" s="50">
        <f t="shared" si="43"/>
        <v>0</v>
      </c>
      <c r="CJ39" s="44">
        <f t="shared" si="44"/>
        <v>0</v>
      </c>
      <c r="CK39" s="44">
        <f t="shared" si="44"/>
        <v>0</v>
      </c>
      <c r="CL39" s="8">
        <f t="shared" si="45"/>
        <v>0</v>
      </c>
      <c r="CM39" s="50">
        <f t="shared" si="46"/>
        <v>0</v>
      </c>
      <c r="CO39" s="44">
        <f t="shared" si="47"/>
        <v>0</v>
      </c>
      <c r="CP39" s="44">
        <f t="shared" si="47"/>
        <v>0</v>
      </c>
      <c r="CQ39" s="8">
        <f t="shared" si="48"/>
        <v>0</v>
      </c>
      <c r="CR39" s="50">
        <f t="shared" si="49"/>
        <v>0</v>
      </c>
      <c r="CT39" s="44">
        <f t="shared" si="50"/>
        <v>0</v>
      </c>
      <c r="CU39" s="44">
        <f t="shared" si="50"/>
        <v>0</v>
      </c>
      <c r="CV39" s="8">
        <f t="shared" si="51"/>
        <v>0</v>
      </c>
      <c r="CW39" s="50">
        <f t="shared" si="52"/>
        <v>0</v>
      </c>
      <c r="CY39" s="44">
        <f t="shared" si="53"/>
        <v>0</v>
      </c>
      <c r="CZ39" s="44">
        <f t="shared" si="53"/>
        <v>0</v>
      </c>
      <c r="DA39" s="8">
        <f t="shared" si="54"/>
        <v>0</v>
      </c>
      <c r="DB39" s="50">
        <f t="shared" si="55"/>
        <v>0</v>
      </c>
      <c r="DD39" s="44">
        <f t="shared" si="56"/>
        <v>0</v>
      </c>
      <c r="DE39" s="44">
        <f t="shared" si="56"/>
        <v>0</v>
      </c>
      <c r="DF39" s="8">
        <f t="shared" si="57"/>
        <v>0</v>
      </c>
      <c r="DG39" s="50">
        <f t="shared" si="58"/>
        <v>0</v>
      </c>
      <c r="DI39" s="44">
        <f t="shared" si="59"/>
        <v>0</v>
      </c>
      <c r="DJ39" s="44">
        <f t="shared" si="59"/>
        <v>0</v>
      </c>
      <c r="DK39" s="8">
        <f t="shared" si="60"/>
        <v>0</v>
      </c>
      <c r="DL39" s="50">
        <f t="shared" si="61"/>
        <v>0</v>
      </c>
      <c r="DN39" s="44">
        <f t="shared" si="62"/>
        <v>0</v>
      </c>
      <c r="DO39" s="44">
        <f t="shared" si="62"/>
        <v>0</v>
      </c>
      <c r="DP39" s="8">
        <f t="shared" si="63"/>
        <v>0</v>
      </c>
      <c r="DQ39" s="50">
        <f t="shared" si="64"/>
        <v>0</v>
      </c>
      <c r="DS39" s="51">
        <f t="shared" si="68"/>
        <v>0</v>
      </c>
      <c r="DT39" s="50">
        <f t="shared" si="65"/>
        <v>0</v>
      </c>
      <c r="DU39" s="52">
        <v>0</v>
      </c>
      <c r="DV39" s="50">
        <f t="shared" si="66"/>
        <v>0</v>
      </c>
      <c r="DW39" s="51">
        <f t="shared" si="70"/>
        <v>0</v>
      </c>
      <c r="DX39" s="52">
        <f t="shared" si="67"/>
        <v>0</v>
      </c>
      <c r="DY39" s="307">
        <f t="shared" si="0"/>
        <v>0</v>
      </c>
    </row>
    <row r="40" spans="1:129" s="60" customFormat="1" ht="18" customHeight="1" x14ac:dyDescent="0.3">
      <c r="A40" s="1"/>
      <c r="C40" s="196"/>
      <c r="D40" s="241"/>
      <c r="J40" s="302"/>
      <c r="L40" s="61"/>
      <c r="M40" s="62"/>
      <c r="N40" s="215"/>
      <c r="O40" s="8">
        <f t="shared" si="1"/>
        <v>0</v>
      </c>
      <c r="P40" s="50">
        <f t="shared" si="2"/>
        <v>0</v>
      </c>
      <c r="Q40" s="63"/>
      <c r="R40" s="44">
        <f t="shared" si="3"/>
        <v>0</v>
      </c>
      <c r="S40" s="201">
        <f t="shared" si="3"/>
        <v>0</v>
      </c>
      <c r="T40" s="8">
        <f t="shared" si="4"/>
        <v>0</v>
      </c>
      <c r="U40" s="50">
        <f t="shared" si="5"/>
        <v>0</v>
      </c>
      <c r="V40" s="63"/>
      <c r="W40" s="44">
        <f t="shared" si="71"/>
        <v>0</v>
      </c>
      <c r="X40" s="44">
        <f t="shared" si="71"/>
        <v>0</v>
      </c>
      <c r="Y40" s="8">
        <f t="shared" si="6"/>
        <v>0</v>
      </c>
      <c r="Z40" s="50">
        <f t="shared" si="7"/>
        <v>0</v>
      </c>
      <c r="AB40" s="44">
        <f t="shared" si="8"/>
        <v>0</v>
      </c>
      <c r="AC40" s="44">
        <f t="shared" si="8"/>
        <v>0</v>
      </c>
      <c r="AD40" s="8">
        <f t="shared" si="9"/>
        <v>0</v>
      </c>
      <c r="AE40" s="50">
        <f t="shared" si="10"/>
        <v>0</v>
      </c>
      <c r="AG40" s="44">
        <f t="shared" si="11"/>
        <v>0</v>
      </c>
      <c r="AH40" s="44">
        <f t="shared" si="11"/>
        <v>0</v>
      </c>
      <c r="AI40" s="8">
        <f t="shared" si="12"/>
        <v>0</v>
      </c>
      <c r="AJ40" s="50">
        <f t="shared" si="13"/>
        <v>0</v>
      </c>
      <c r="AL40" s="44">
        <f t="shared" si="14"/>
        <v>0</v>
      </c>
      <c r="AM40" s="44">
        <f t="shared" si="14"/>
        <v>0</v>
      </c>
      <c r="AN40" s="8">
        <f t="shared" si="15"/>
        <v>0</v>
      </c>
      <c r="AO40" s="50">
        <f t="shared" si="16"/>
        <v>0</v>
      </c>
      <c r="AQ40" s="44">
        <f t="shared" si="17"/>
        <v>0</v>
      </c>
      <c r="AR40" s="44">
        <f t="shared" si="17"/>
        <v>0</v>
      </c>
      <c r="AS40" s="8">
        <f t="shared" si="18"/>
        <v>0</v>
      </c>
      <c r="AT40" s="50">
        <f t="shared" si="19"/>
        <v>0</v>
      </c>
      <c r="AV40" s="44">
        <f t="shared" si="20"/>
        <v>0</v>
      </c>
      <c r="AW40" s="44">
        <f t="shared" si="20"/>
        <v>0</v>
      </c>
      <c r="AX40" s="8">
        <f t="shared" si="21"/>
        <v>0</v>
      </c>
      <c r="AY40" s="50">
        <f t="shared" si="22"/>
        <v>0</v>
      </c>
      <c r="BA40" s="44">
        <f t="shared" si="23"/>
        <v>0</v>
      </c>
      <c r="BB40" s="44">
        <f t="shared" si="23"/>
        <v>0</v>
      </c>
      <c r="BC40" s="8">
        <f t="shared" si="24"/>
        <v>0</v>
      </c>
      <c r="BD40" s="50">
        <f t="shared" si="25"/>
        <v>0</v>
      </c>
      <c r="BF40" s="44">
        <f t="shared" si="26"/>
        <v>0</v>
      </c>
      <c r="BG40" s="44">
        <f t="shared" si="26"/>
        <v>0</v>
      </c>
      <c r="BH40" s="8">
        <f t="shared" si="27"/>
        <v>0</v>
      </c>
      <c r="BI40" s="50">
        <f t="shared" si="28"/>
        <v>0</v>
      </c>
      <c r="BK40" s="44">
        <f t="shared" si="29"/>
        <v>0</v>
      </c>
      <c r="BL40" s="44">
        <f t="shared" si="29"/>
        <v>0</v>
      </c>
      <c r="BM40" s="8">
        <f t="shared" si="30"/>
        <v>0</v>
      </c>
      <c r="BN40" s="50">
        <f t="shared" si="31"/>
        <v>0</v>
      </c>
      <c r="BP40" s="44">
        <f t="shared" si="32"/>
        <v>0</v>
      </c>
      <c r="BQ40" s="44">
        <f t="shared" si="32"/>
        <v>0</v>
      </c>
      <c r="BR40" s="8">
        <f t="shared" si="33"/>
        <v>0</v>
      </c>
      <c r="BS40" s="50">
        <f t="shared" si="34"/>
        <v>0</v>
      </c>
      <c r="BU40" s="44">
        <f t="shared" si="35"/>
        <v>0</v>
      </c>
      <c r="BV40" s="44">
        <f t="shared" si="35"/>
        <v>0</v>
      </c>
      <c r="BW40" s="8">
        <f t="shared" si="36"/>
        <v>0</v>
      </c>
      <c r="BX40" s="50">
        <f t="shared" si="37"/>
        <v>0</v>
      </c>
      <c r="BZ40" s="44">
        <f t="shared" si="38"/>
        <v>0</v>
      </c>
      <c r="CA40" s="44">
        <f t="shared" si="38"/>
        <v>0</v>
      </c>
      <c r="CB40" s="8">
        <f t="shared" si="39"/>
        <v>0</v>
      </c>
      <c r="CC40" s="50">
        <f t="shared" si="40"/>
        <v>0</v>
      </c>
      <c r="CE40" s="44">
        <f t="shared" si="41"/>
        <v>0</v>
      </c>
      <c r="CF40" s="44">
        <f t="shared" si="41"/>
        <v>0</v>
      </c>
      <c r="CG40" s="8">
        <f t="shared" si="42"/>
        <v>0</v>
      </c>
      <c r="CH40" s="50">
        <f t="shared" si="43"/>
        <v>0</v>
      </c>
      <c r="CJ40" s="44">
        <f t="shared" si="44"/>
        <v>0</v>
      </c>
      <c r="CK40" s="44">
        <f t="shared" si="44"/>
        <v>0</v>
      </c>
      <c r="CL40" s="8">
        <f t="shared" si="45"/>
        <v>0</v>
      </c>
      <c r="CM40" s="50">
        <f t="shared" si="46"/>
        <v>0</v>
      </c>
      <c r="CO40" s="44">
        <f t="shared" si="47"/>
        <v>0</v>
      </c>
      <c r="CP40" s="44">
        <f t="shared" si="47"/>
        <v>0</v>
      </c>
      <c r="CQ40" s="8">
        <f t="shared" si="48"/>
        <v>0</v>
      </c>
      <c r="CR40" s="50">
        <f t="shared" si="49"/>
        <v>0</v>
      </c>
      <c r="CT40" s="44">
        <f t="shared" si="50"/>
        <v>0</v>
      </c>
      <c r="CU40" s="44">
        <f t="shared" si="50"/>
        <v>0</v>
      </c>
      <c r="CV40" s="8">
        <f t="shared" si="51"/>
        <v>0</v>
      </c>
      <c r="CW40" s="50">
        <f t="shared" si="52"/>
        <v>0</v>
      </c>
      <c r="CY40" s="44">
        <f t="shared" si="53"/>
        <v>0</v>
      </c>
      <c r="CZ40" s="44">
        <f t="shared" si="53"/>
        <v>0</v>
      </c>
      <c r="DA40" s="8">
        <f t="shared" si="54"/>
        <v>0</v>
      </c>
      <c r="DB40" s="50">
        <f t="shared" si="55"/>
        <v>0</v>
      </c>
      <c r="DD40" s="44">
        <f t="shared" si="56"/>
        <v>0</v>
      </c>
      <c r="DE40" s="44">
        <f t="shared" si="56"/>
        <v>0</v>
      </c>
      <c r="DF40" s="8">
        <f t="shared" si="57"/>
        <v>0</v>
      </c>
      <c r="DG40" s="50">
        <f t="shared" si="58"/>
        <v>0</v>
      </c>
      <c r="DI40" s="44">
        <f t="shared" si="59"/>
        <v>0</v>
      </c>
      <c r="DJ40" s="44">
        <f t="shared" si="59"/>
        <v>0</v>
      </c>
      <c r="DK40" s="8">
        <f t="shared" si="60"/>
        <v>0</v>
      </c>
      <c r="DL40" s="50">
        <f t="shared" si="61"/>
        <v>0</v>
      </c>
      <c r="DN40" s="44">
        <f t="shared" si="62"/>
        <v>0</v>
      </c>
      <c r="DO40" s="44">
        <f t="shared" si="62"/>
        <v>0</v>
      </c>
      <c r="DP40" s="8">
        <f t="shared" si="63"/>
        <v>0</v>
      </c>
      <c r="DQ40" s="50">
        <f t="shared" si="64"/>
        <v>0</v>
      </c>
      <c r="DS40" s="64">
        <f t="shared" si="68"/>
        <v>0</v>
      </c>
      <c r="DT40" s="65">
        <f t="shared" si="65"/>
        <v>0</v>
      </c>
      <c r="DU40" s="66">
        <v>0</v>
      </c>
      <c r="DV40" s="50">
        <f t="shared" si="66"/>
        <v>0</v>
      </c>
      <c r="DW40" s="66">
        <f>+DS40+DU40</f>
        <v>0</v>
      </c>
      <c r="DX40" s="66">
        <f t="shared" si="67"/>
        <v>0</v>
      </c>
      <c r="DY40" s="307">
        <f t="shared" si="0"/>
        <v>0</v>
      </c>
    </row>
    <row r="41" spans="1:129" ht="18" customHeight="1" thickBot="1" x14ac:dyDescent="0.35">
      <c r="B41" s="61"/>
      <c r="C41" s="67"/>
      <c r="D41" s="239"/>
      <c r="E41" s="55"/>
      <c r="F41" s="55"/>
      <c r="G41" s="55"/>
      <c r="H41" s="56"/>
      <c r="I41" s="56"/>
      <c r="J41" s="68"/>
      <c r="K41" s="56"/>
      <c r="L41" s="57"/>
      <c r="M41" s="69"/>
      <c r="N41" s="216"/>
      <c r="O41" s="8"/>
      <c r="P41" s="8"/>
      <c r="Q41" s="52"/>
      <c r="R41" s="69"/>
      <c r="S41" s="205"/>
      <c r="T41" s="8"/>
      <c r="U41" s="8"/>
      <c r="V41" s="52"/>
      <c r="W41" s="69"/>
      <c r="X41" s="69"/>
      <c r="Y41" s="8"/>
      <c r="Z41" s="8"/>
      <c r="AA41" s="10"/>
      <c r="AB41" s="69"/>
      <c r="AC41" s="69"/>
      <c r="AD41" s="8"/>
      <c r="AE41" s="8"/>
      <c r="AG41" s="69"/>
      <c r="AH41" s="69"/>
      <c r="AI41" s="8"/>
      <c r="AJ41" s="8"/>
      <c r="AL41" s="69"/>
      <c r="AM41" s="69"/>
      <c r="AN41" s="8"/>
      <c r="AO41" s="8"/>
      <c r="AQ41" s="69"/>
      <c r="AR41" s="69"/>
      <c r="AS41" s="8"/>
      <c r="AT41" s="8"/>
      <c r="AV41" s="69"/>
      <c r="AW41" s="69"/>
      <c r="AX41" s="8"/>
      <c r="AY41" s="8"/>
      <c r="BA41" s="69"/>
      <c r="BB41" s="69"/>
      <c r="BC41" s="8"/>
      <c r="BD41" s="8"/>
      <c r="BF41" s="69"/>
      <c r="BG41" s="69"/>
      <c r="BH41" s="8"/>
      <c r="BI41" s="8"/>
      <c r="BK41" s="69"/>
      <c r="BL41" s="69"/>
      <c r="BM41" s="8"/>
      <c r="BN41" s="8"/>
      <c r="BP41" s="69"/>
      <c r="BQ41" s="69"/>
      <c r="BR41" s="8"/>
      <c r="BS41" s="8"/>
      <c r="BU41" s="69"/>
      <c r="BV41" s="69"/>
      <c r="BW41" s="8"/>
      <c r="BX41" s="8"/>
      <c r="BZ41" s="69"/>
      <c r="CA41" s="69"/>
      <c r="CB41" s="8"/>
      <c r="CC41" s="8"/>
      <c r="CE41" s="69"/>
      <c r="CF41" s="69"/>
      <c r="CG41" s="8"/>
      <c r="CH41" s="8"/>
      <c r="CJ41" s="69"/>
      <c r="CK41" s="69"/>
      <c r="CL41" s="8"/>
      <c r="CM41" s="8"/>
      <c r="CO41" s="69"/>
      <c r="CP41" s="69"/>
      <c r="CQ41" s="8"/>
      <c r="CR41" s="8"/>
      <c r="CT41" s="69"/>
      <c r="CU41" s="69"/>
      <c r="CV41" s="8"/>
      <c r="CW41" s="8"/>
      <c r="CY41" s="69"/>
      <c r="CZ41" s="69"/>
      <c r="DA41" s="8"/>
      <c r="DB41" s="8"/>
      <c r="DD41" s="69"/>
      <c r="DE41" s="69"/>
      <c r="DF41" s="8"/>
      <c r="DG41" s="8"/>
      <c r="DI41" s="69"/>
      <c r="DJ41" s="69"/>
      <c r="DK41" s="8"/>
      <c r="DL41" s="8"/>
      <c r="DN41" s="69"/>
      <c r="DO41" s="69"/>
      <c r="DP41" s="8"/>
      <c r="DQ41" s="8"/>
      <c r="DS41" s="70"/>
      <c r="DT41" s="70"/>
      <c r="DU41" s="71"/>
      <c r="DV41" s="71"/>
      <c r="DW41" s="70"/>
      <c r="DX41" s="70"/>
      <c r="DY41" s="310"/>
    </row>
    <row r="42" spans="1:129" s="72" customFormat="1" ht="32.4" customHeight="1" thickBot="1" x14ac:dyDescent="0.35">
      <c r="B42" s="275" t="s">
        <v>52</v>
      </c>
      <c r="C42" s="276" t="str">
        <f>B20</f>
        <v>Personnel</v>
      </c>
      <c r="D42" s="242"/>
      <c r="E42" s="73"/>
      <c r="F42" s="73"/>
      <c r="G42" s="73"/>
      <c r="H42" s="73"/>
      <c r="I42" s="73"/>
      <c r="J42" s="74"/>
      <c r="K42" s="73"/>
      <c r="L42" s="75"/>
      <c r="M42" s="277">
        <f>O18</f>
        <v>2015</v>
      </c>
      <c r="N42" s="278"/>
      <c r="O42" s="76">
        <f>SUM(O21:O40)</f>
        <v>39482344</v>
      </c>
      <c r="P42" s="77">
        <f>SUM(P21:P40)</f>
        <v>1039009.0526315789</v>
      </c>
      <c r="Q42" s="78"/>
      <c r="R42" s="277">
        <f>T18</f>
        <v>2016</v>
      </c>
      <c r="S42" s="279"/>
      <c r="T42" s="76">
        <f>SUM(T21:T40)</f>
        <v>39482344</v>
      </c>
      <c r="U42" s="77">
        <f>SUM(U21:U40)</f>
        <v>1039009.0526315789</v>
      </c>
      <c r="V42" s="78"/>
      <c r="W42" s="277">
        <f>Y18</f>
        <v>2017</v>
      </c>
      <c r="X42" s="277"/>
      <c r="Y42" s="76">
        <f>SUM(Y21:Y40)</f>
        <v>0</v>
      </c>
      <c r="Z42" s="77">
        <f>SUM(Z21:Z40)</f>
        <v>0</v>
      </c>
      <c r="AA42" s="79"/>
      <c r="AB42" s="277">
        <f>AD18</f>
        <v>2018</v>
      </c>
      <c r="AC42" s="277"/>
      <c r="AD42" s="76">
        <f>SUM(AD21:AD40)</f>
        <v>0</v>
      </c>
      <c r="AE42" s="77">
        <f>SUM(AE21:AE40)</f>
        <v>0</v>
      </c>
      <c r="AG42" s="277">
        <f>AI18</f>
        <v>2019</v>
      </c>
      <c r="AH42" s="277"/>
      <c r="AI42" s="76">
        <f>SUM(AI21:AI40)</f>
        <v>0</v>
      </c>
      <c r="AJ42" s="77">
        <f>SUM(AJ21:AJ40)</f>
        <v>0</v>
      </c>
      <c r="AL42" s="277">
        <f>AN18</f>
        <v>2020</v>
      </c>
      <c r="AM42" s="277"/>
      <c r="AN42" s="76">
        <f>SUM(AN21:AN40)</f>
        <v>0</v>
      </c>
      <c r="AO42" s="77">
        <f>SUM(AO21:AO40)</f>
        <v>0</v>
      </c>
      <c r="AQ42" s="277">
        <f>AS18</f>
        <v>2021</v>
      </c>
      <c r="AR42" s="277"/>
      <c r="AS42" s="76">
        <f>SUM(AS21:AS40)</f>
        <v>0</v>
      </c>
      <c r="AT42" s="77">
        <f>SUM(AT21:AT40)</f>
        <v>0</v>
      </c>
      <c r="AV42" s="277">
        <f>AX18</f>
        <v>2022</v>
      </c>
      <c r="AW42" s="277"/>
      <c r="AX42" s="76">
        <f>SUM(AX21:AX40)</f>
        <v>0</v>
      </c>
      <c r="AY42" s="77">
        <f>SUM(AY21:AY40)</f>
        <v>0</v>
      </c>
      <c r="BA42" s="277">
        <f>BC18</f>
        <v>2023</v>
      </c>
      <c r="BB42" s="277"/>
      <c r="BC42" s="76">
        <f>SUM(BC21:BC40)</f>
        <v>0</v>
      </c>
      <c r="BD42" s="77">
        <f>SUM(BD21:BD40)</f>
        <v>0</v>
      </c>
      <c r="BF42" s="277">
        <f>BH18</f>
        <v>2024</v>
      </c>
      <c r="BG42" s="277"/>
      <c r="BH42" s="76">
        <f>SUM(BH21:BH40)</f>
        <v>0</v>
      </c>
      <c r="BI42" s="77">
        <f>SUM(BI21:BI40)</f>
        <v>0</v>
      </c>
      <c r="BK42" s="277">
        <f>BM18</f>
        <v>2025</v>
      </c>
      <c r="BL42" s="277"/>
      <c r="BM42" s="76">
        <f>SUM(BM21:BM40)</f>
        <v>0</v>
      </c>
      <c r="BN42" s="77">
        <f>SUM(BN21:BN40)</f>
        <v>0</v>
      </c>
      <c r="BP42" s="277">
        <f>BR18</f>
        <v>2026</v>
      </c>
      <c r="BQ42" s="277"/>
      <c r="BR42" s="76">
        <f>SUM(BR21:BR40)</f>
        <v>0</v>
      </c>
      <c r="BS42" s="77">
        <f>SUM(BS21:BS40)</f>
        <v>0</v>
      </c>
      <c r="BU42" s="277">
        <f>BW18</f>
        <v>2027</v>
      </c>
      <c r="BV42" s="277"/>
      <c r="BW42" s="76">
        <f>SUM(BW21:BW40)</f>
        <v>0</v>
      </c>
      <c r="BX42" s="77">
        <f>SUM(BX21:BX40)</f>
        <v>0</v>
      </c>
      <c r="BZ42" s="277">
        <f>CB18</f>
        <v>2028</v>
      </c>
      <c r="CA42" s="277"/>
      <c r="CB42" s="76">
        <f>SUM(CB21:CB40)</f>
        <v>0</v>
      </c>
      <c r="CC42" s="77">
        <f>SUM(CC21:CC40)</f>
        <v>0</v>
      </c>
      <c r="CE42" s="277">
        <f>CG18</f>
        <v>2029</v>
      </c>
      <c r="CF42" s="277"/>
      <c r="CG42" s="76">
        <f>SUM(CG21:CG40)</f>
        <v>0</v>
      </c>
      <c r="CH42" s="77">
        <f>SUM(CH21:CH40)</f>
        <v>0</v>
      </c>
      <c r="CJ42" s="277">
        <f>CL18</f>
        <v>2030</v>
      </c>
      <c r="CK42" s="277"/>
      <c r="CL42" s="76">
        <f>SUM(CL21:CL40)</f>
        <v>0</v>
      </c>
      <c r="CM42" s="77">
        <f>SUM(CM21:CM40)</f>
        <v>0</v>
      </c>
      <c r="CO42" s="277">
        <f>CQ18</f>
        <v>2031</v>
      </c>
      <c r="CP42" s="277"/>
      <c r="CQ42" s="76">
        <f>SUM(CQ21:CQ40)</f>
        <v>0</v>
      </c>
      <c r="CR42" s="77">
        <f>SUM(CR21:CR40)</f>
        <v>0</v>
      </c>
      <c r="CT42" s="277">
        <f>CV18</f>
        <v>2032</v>
      </c>
      <c r="CU42" s="277"/>
      <c r="CV42" s="76">
        <f>SUM(CV21:CV40)</f>
        <v>0</v>
      </c>
      <c r="CW42" s="77">
        <f>SUM(CW21:CW40)</f>
        <v>0</v>
      </c>
      <c r="CY42" s="277">
        <f>DA18</f>
        <v>2033</v>
      </c>
      <c r="CZ42" s="277"/>
      <c r="DA42" s="76">
        <f>SUM(DA21:DA40)</f>
        <v>0</v>
      </c>
      <c r="DB42" s="77">
        <f>SUM(DB21:DB40)</f>
        <v>0</v>
      </c>
      <c r="DD42" s="277">
        <f>DF18</f>
        <v>2034</v>
      </c>
      <c r="DE42" s="277"/>
      <c r="DF42" s="76">
        <f>SUM(DF21:DF40)</f>
        <v>0</v>
      </c>
      <c r="DG42" s="77">
        <f>SUM(DG21:DG40)</f>
        <v>0</v>
      </c>
      <c r="DI42" s="277">
        <f>DK18</f>
        <v>2035</v>
      </c>
      <c r="DJ42" s="277"/>
      <c r="DK42" s="76">
        <f>SUM(DK21:DK40)</f>
        <v>0</v>
      </c>
      <c r="DL42" s="77">
        <f>SUM(DL21:DL40)</f>
        <v>0</v>
      </c>
      <c r="DN42" s="277">
        <f>DP18</f>
        <v>2036</v>
      </c>
      <c r="DO42" s="277"/>
      <c r="DP42" s="76">
        <f>SUM(DP21:DP40)</f>
        <v>0</v>
      </c>
      <c r="DQ42" s="77">
        <f>SUM(DQ21:DQ40)</f>
        <v>0</v>
      </c>
      <c r="DS42" s="80">
        <f t="shared" ref="DS42" si="72">SUM(DS21:DS40)</f>
        <v>78964688</v>
      </c>
      <c r="DT42" s="77">
        <f>SUM(DT21:DT40)</f>
        <v>2078018.1052631577</v>
      </c>
      <c r="DU42" s="77">
        <f>SUM(DU21:DU40)</f>
        <v>0</v>
      </c>
      <c r="DV42" s="77">
        <f>SUM(DV21:DV40)</f>
        <v>0</v>
      </c>
      <c r="DW42" s="77">
        <f>SUM(DW21:DW40)</f>
        <v>78964688</v>
      </c>
      <c r="DX42" s="77">
        <f>SUM(P42+U42+Z42+AE42+AJ42+AO42+AT42+AY42+BD42+BI42+BN42+BS42+BX42+CC42+CH42+CM42+CR42+CW42+DB42+DG42+DL42+DQ42)</f>
        <v>2078018.1052631577</v>
      </c>
      <c r="DY42" s="311" t="s">
        <v>53</v>
      </c>
    </row>
    <row r="43" spans="1:129" x14ac:dyDescent="0.3">
      <c r="O43" s="280" t="s">
        <v>17</v>
      </c>
      <c r="P43" s="281" t="s">
        <v>18</v>
      </c>
      <c r="T43" s="280" t="s">
        <v>17</v>
      </c>
      <c r="U43" s="281" t="s">
        <v>18</v>
      </c>
      <c r="Y43" s="280" t="s">
        <v>17</v>
      </c>
      <c r="Z43" s="281" t="s">
        <v>18</v>
      </c>
      <c r="AD43" s="280" t="s">
        <v>17</v>
      </c>
      <c r="AE43" s="281" t="s">
        <v>18</v>
      </c>
      <c r="AI43" s="280" t="s">
        <v>17</v>
      </c>
      <c r="AJ43" s="281" t="s">
        <v>18</v>
      </c>
      <c r="AN43" s="280" t="s">
        <v>17</v>
      </c>
      <c r="AO43" s="281" t="s">
        <v>18</v>
      </c>
      <c r="AS43" s="280" t="s">
        <v>17</v>
      </c>
      <c r="AT43" s="281" t="s">
        <v>18</v>
      </c>
      <c r="AX43" s="280" t="s">
        <v>17</v>
      </c>
      <c r="AY43" s="281" t="s">
        <v>18</v>
      </c>
      <c r="BC43" s="280" t="s">
        <v>17</v>
      </c>
      <c r="BD43" s="281" t="s">
        <v>18</v>
      </c>
      <c r="BH43" s="280" t="s">
        <v>17</v>
      </c>
      <c r="BI43" s="281" t="s">
        <v>18</v>
      </c>
      <c r="BM43" s="280" t="s">
        <v>17</v>
      </c>
      <c r="BN43" s="281" t="s">
        <v>18</v>
      </c>
      <c r="BR43" s="280" t="s">
        <v>17</v>
      </c>
      <c r="BS43" s="281" t="s">
        <v>18</v>
      </c>
      <c r="BW43" s="280" t="s">
        <v>17</v>
      </c>
      <c r="BX43" s="281" t="s">
        <v>18</v>
      </c>
      <c r="CB43" s="280" t="s">
        <v>17</v>
      </c>
      <c r="CC43" s="281" t="s">
        <v>18</v>
      </c>
      <c r="CG43" s="280" t="s">
        <v>17</v>
      </c>
      <c r="CH43" s="281" t="s">
        <v>18</v>
      </c>
      <c r="CL43" s="280" t="s">
        <v>17</v>
      </c>
      <c r="CM43" s="281" t="s">
        <v>18</v>
      </c>
      <c r="CQ43" s="280" t="s">
        <v>17</v>
      </c>
      <c r="CR43" s="281" t="s">
        <v>18</v>
      </c>
      <c r="CV43" s="280" t="s">
        <v>17</v>
      </c>
      <c r="CW43" s="281" t="s">
        <v>18</v>
      </c>
      <c r="DA43" s="280" t="s">
        <v>17</v>
      </c>
      <c r="DB43" s="281" t="s">
        <v>18</v>
      </c>
      <c r="DF43" s="280" t="s">
        <v>17</v>
      </c>
      <c r="DG43" s="281" t="s">
        <v>18</v>
      </c>
      <c r="DK43" s="280" t="s">
        <v>17</v>
      </c>
      <c r="DL43" s="281" t="s">
        <v>18</v>
      </c>
      <c r="DP43" s="280" t="s">
        <v>17</v>
      </c>
      <c r="DQ43" s="281" t="s">
        <v>18</v>
      </c>
      <c r="DS43" s="280" t="s">
        <v>17</v>
      </c>
      <c r="DT43" s="281" t="s">
        <v>18</v>
      </c>
      <c r="DU43" s="280" t="s">
        <v>17</v>
      </c>
      <c r="DV43" s="281" t="s">
        <v>18</v>
      </c>
      <c r="DW43" s="280" t="s">
        <v>17</v>
      </c>
      <c r="DX43" s="281" t="s">
        <v>18</v>
      </c>
    </row>
    <row r="47" spans="1:129" ht="26.4" customHeight="1" x14ac:dyDescent="0.3">
      <c r="H47" s="2"/>
      <c r="I47" s="2"/>
      <c r="K47" s="2"/>
      <c r="M47" s="81"/>
      <c r="N47" s="217"/>
      <c r="O47" s="282"/>
      <c r="P47" s="83"/>
      <c r="Q47" s="22"/>
      <c r="R47" s="81"/>
      <c r="S47" s="206"/>
      <c r="T47" s="282"/>
      <c r="U47" s="83"/>
      <c r="V47" s="22"/>
      <c r="W47" s="81"/>
      <c r="X47" s="82"/>
      <c r="Y47" s="282"/>
      <c r="Z47" s="83"/>
      <c r="AA47" s="23"/>
      <c r="AB47" s="81"/>
      <c r="AC47" s="82"/>
      <c r="AD47" s="282"/>
      <c r="AE47" s="83"/>
      <c r="AG47" s="81"/>
      <c r="AH47" s="82"/>
      <c r="AI47" s="282"/>
      <c r="AJ47" s="83"/>
      <c r="AL47" s="81"/>
      <c r="AM47" s="82"/>
      <c r="AN47" s="282"/>
      <c r="AO47" s="83"/>
      <c r="AQ47" s="81"/>
      <c r="AR47" s="82"/>
      <c r="AS47" s="282"/>
      <c r="AT47" s="83"/>
      <c r="AV47" s="81"/>
      <c r="AW47" s="82"/>
      <c r="AX47" s="282"/>
      <c r="AY47" s="83"/>
      <c r="BA47" s="81"/>
      <c r="BB47" s="82"/>
      <c r="BC47" s="282"/>
      <c r="BD47" s="83"/>
      <c r="BF47" s="81"/>
      <c r="BG47" s="82"/>
      <c r="BH47" s="282"/>
      <c r="BI47" s="83"/>
      <c r="BK47" s="81"/>
      <c r="BL47" s="82"/>
      <c r="BM47" s="282"/>
      <c r="BN47" s="83"/>
      <c r="BP47" s="81"/>
      <c r="BQ47" s="82"/>
      <c r="BR47" s="282"/>
      <c r="BS47" s="83"/>
      <c r="BU47" s="81"/>
      <c r="BV47" s="82"/>
      <c r="BW47" s="282"/>
      <c r="BX47" s="83"/>
      <c r="BZ47" s="81"/>
      <c r="CA47" s="82"/>
      <c r="CB47" s="282"/>
      <c r="CC47" s="83"/>
      <c r="CE47" s="81"/>
      <c r="CF47" s="82"/>
      <c r="CG47" s="282"/>
      <c r="CH47" s="83"/>
      <c r="CJ47" s="81"/>
      <c r="CK47" s="82"/>
      <c r="CL47" s="282"/>
      <c r="CM47" s="83"/>
      <c r="CO47" s="81"/>
      <c r="CP47" s="82"/>
      <c r="CQ47" s="282"/>
      <c r="CR47" s="83"/>
      <c r="CT47" s="81"/>
      <c r="CU47" s="82"/>
      <c r="CV47" s="282"/>
      <c r="CW47" s="83"/>
      <c r="CY47" s="81"/>
      <c r="CZ47" s="82"/>
      <c r="DA47" s="282"/>
      <c r="DB47" s="83"/>
      <c r="DD47" s="81"/>
      <c r="DE47" s="82"/>
      <c r="DF47" s="282"/>
      <c r="DG47" s="83"/>
      <c r="DI47" s="81"/>
      <c r="DJ47" s="82"/>
      <c r="DK47" s="282"/>
      <c r="DL47" s="83"/>
      <c r="DN47" s="81"/>
      <c r="DO47" s="82"/>
      <c r="DP47" s="282"/>
      <c r="DQ47" s="83"/>
      <c r="DS47" s="605" t="s">
        <v>12</v>
      </c>
      <c r="DT47" s="606"/>
      <c r="DU47" s="605" t="s">
        <v>13</v>
      </c>
      <c r="DV47" s="606"/>
      <c r="DW47" s="603" t="s">
        <v>14</v>
      </c>
      <c r="DX47" s="604"/>
    </row>
    <row r="48" spans="1:129" ht="15" thickBot="1" x14ac:dyDescent="0.35">
      <c r="H48" s="2"/>
      <c r="I48" s="2"/>
      <c r="K48" s="2"/>
      <c r="M48" s="30" t="s">
        <v>15</v>
      </c>
      <c r="N48" s="211" t="s">
        <v>16</v>
      </c>
      <c r="O48" s="31" t="s">
        <v>17</v>
      </c>
      <c r="P48" s="32" t="s">
        <v>18</v>
      </c>
      <c r="Q48" s="22"/>
      <c r="R48" s="30" t="s">
        <v>15</v>
      </c>
      <c r="S48" s="31" t="s">
        <v>16</v>
      </c>
      <c r="T48" s="31" t="s">
        <v>17</v>
      </c>
      <c r="U48" s="32" t="s">
        <v>18</v>
      </c>
      <c r="V48" s="22"/>
      <c r="W48" s="30" t="s">
        <v>15</v>
      </c>
      <c r="X48" s="31" t="s">
        <v>16</v>
      </c>
      <c r="Y48" s="31" t="s">
        <v>17</v>
      </c>
      <c r="Z48" s="32" t="s">
        <v>18</v>
      </c>
      <c r="AA48" s="23"/>
      <c r="AB48" s="30" t="s">
        <v>15</v>
      </c>
      <c r="AC48" s="31" t="s">
        <v>16</v>
      </c>
      <c r="AD48" s="31" t="s">
        <v>17</v>
      </c>
      <c r="AE48" s="32" t="s">
        <v>18</v>
      </c>
      <c r="AG48" s="30" t="s">
        <v>15</v>
      </c>
      <c r="AH48" s="31" t="s">
        <v>16</v>
      </c>
      <c r="AI48" s="31" t="s">
        <v>17</v>
      </c>
      <c r="AJ48" s="32" t="s">
        <v>18</v>
      </c>
      <c r="AL48" s="30" t="s">
        <v>15</v>
      </c>
      <c r="AM48" s="31" t="s">
        <v>16</v>
      </c>
      <c r="AN48" s="31" t="s">
        <v>17</v>
      </c>
      <c r="AO48" s="32" t="s">
        <v>18</v>
      </c>
      <c r="AQ48" s="30" t="s">
        <v>15</v>
      </c>
      <c r="AR48" s="31" t="s">
        <v>16</v>
      </c>
      <c r="AS48" s="31" t="s">
        <v>17</v>
      </c>
      <c r="AT48" s="32" t="s">
        <v>18</v>
      </c>
      <c r="AV48" s="30" t="s">
        <v>15</v>
      </c>
      <c r="AW48" s="31" t="s">
        <v>16</v>
      </c>
      <c r="AX48" s="31" t="s">
        <v>17</v>
      </c>
      <c r="AY48" s="32" t="s">
        <v>18</v>
      </c>
      <c r="BA48" s="30" t="s">
        <v>15</v>
      </c>
      <c r="BB48" s="31" t="s">
        <v>16</v>
      </c>
      <c r="BC48" s="31" t="s">
        <v>17</v>
      </c>
      <c r="BD48" s="32" t="s">
        <v>18</v>
      </c>
      <c r="BF48" s="30" t="s">
        <v>15</v>
      </c>
      <c r="BG48" s="31" t="s">
        <v>16</v>
      </c>
      <c r="BH48" s="31" t="s">
        <v>17</v>
      </c>
      <c r="BI48" s="32" t="s">
        <v>18</v>
      </c>
      <c r="BK48" s="30" t="s">
        <v>15</v>
      </c>
      <c r="BL48" s="31" t="s">
        <v>16</v>
      </c>
      <c r="BM48" s="31" t="s">
        <v>17</v>
      </c>
      <c r="BN48" s="32" t="s">
        <v>18</v>
      </c>
      <c r="BP48" s="30" t="s">
        <v>15</v>
      </c>
      <c r="BQ48" s="31" t="s">
        <v>16</v>
      </c>
      <c r="BR48" s="31" t="s">
        <v>17</v>
      </c>
      <c r="BS48" s="32" t="s">
        <v>18</v>
      </c>
      <c r="BU48" s="30" t="s">
        <v>15</v>
      </c>
      <c r="BV48" s="31" t="s">
        <v>16</v>
      </c>
      <c r="BW48" s="31" t="s">
        <v>17</v>
      </c>
      <c r="BX48" s="32" t="s">
        <v>18</v>
      </c>
      <c r="BZ48" s="30" t="s">
        <v>15</v>
      </c>
      <c r="CA48" s="31" t="s">
        <v>16</v>
      </c>
      <c r="CB48" s="31" t="s">
        <v>17</v>
      </c>
      <c r="CC48" s="32" t="s">
        <v>18</v>
      </c>
      <c r="CE48" s="30" t="s">
        <v>15</v>
      </c>
      <c r="CF48" s="31" t="s">
        <v>16</v>
      </c>
      <c r="CG48" s="31" t="s">
        <v>17</v>
      </c>
      <c r="CH48" s="32" t="s">
        <v>18</v>
      </c>
      <c r="CJ48" s="30" t="s">
        <v>15</v>
      </c>
      <c r="CK48" s="31" t="s">
        <v>16</v>
      </c>
      <c r="CL48" s="31" t="s">
        <v>17</v>
      </c>
      <c r="CM48" s="32" t="s">
        <v>18</v>
      </c>
      <c r="CO48" s="30" t="s">
        <v>15</v>
      </c>
      <c r="CP48" s="31" t="s">
        <v>16</v>
      </c>
      <c r="CQ48" s="31" t="s">
        <v>17</v>
      </c>
      <c r="CR48" s="32" t="s">
        <v>18</v>
      </c>
      <c r="CT48" s="30" t="s">
        <v>15</v>
      </c>
      <c r="CU48" s="31" t="s">
        <v>16</v>
      </c>
      <c r="CV48" s="31" t="s">
        <v>17</v>
      </c>
      <c r="CW48" s="32" t="s">
        <v>18</v>
      </c>
      <c r="CY48" s="30" t="s">
        <v>15</v>
      </c>
      <c r="CZ48" s="31" t="s">
        <v>16</v>
      </c>
      <c r="DA48" s="31" t="s">
        <v>17</v>
      </c>
      <c r="DB48" s="32" t="s">
        <v>18</v>
      </c>
      <c r="DD48" s="30" t="s">
        <v>15</v>
      </c>
      <c r="DE48" s="31" t="s">
        <v>16</v>
      </c>
      <c r="DF48" s="31" t="s">
        <v>17</v>
      </c>
      <c r="DG48" s="32" t="s">
        <v>18</v>
      </c>
      <c r="DI48" s="30" t="s">
        <v>15</v>
      </c>
      <c r="DJ48" s="31" t="s">
        <v>16</v>
      </c>
      <c r="DK48" s="31" t="s">
        <v>17</v>
      </c>
      <c r="DL48" s="32" t="s">
        <v>18</v>
      </c>
      <c r="DN48" s="30" t="s">
        <v>15</v>
      </c>
      <c r="DO48" s="31" t="s">
        <v>16</v>
      </c>
      <c r="DP48" s="31" t="s">
        <v>17</v>
      </c>
      <c r="DQ48" s="32" t="s">
        <v>18</v>
      </c>
      <c r="DS48" s="250" t="s">
        <v>17</v>
      </c>
      <c r="DT48" s="251" t="s">
        <v>18</v>
      </c>
      <c r="DU48" s="250" t="s">
        <v>17</v>
      </c>
      <c r="DV48" s="252" t="s">
        <v>18</v>
      </c>
      <c r="DW48" s="253" t="s">
        <v>17</v>
      </c>
      <c r="DX48" s="252" t="s">
        <v>18</v>
      </c>
    </row>
    <row r="49" spans="2:129" s="33" customFormat="1" ht="27" customHeight="1" thickBot="1" x14ac:dyDescent="0.35">
      <c r="B49" s="254" t="s">
        <v>506</v>
      </c>
      <c r="C49" s="255" t="s">
        <v>55</v>
      </c>
      <c r="D49" s="283" t="s">
        <v>21</v>
      </c>
      <c r="E49" s="257" t="s">
        <v>22</v>
      </c>
      <c r="F49" s="257"/>
      <c r="G49" s="257" t="s">
        <v>23</v>
      </c>
      <c r="H49" s="257" t="s">
        <v>24</v>
      </c>
      <c r="I49" s="257" t="s">
        <v>25</v>
      </c>
      <c r="J49" s="258" t="s">
        <v>26</v>
      </c>
      <c r="K49" s="259" t="s">
        <v>27</v>
      </c>
      <c r="M49" s="34"/>
      <c r="N49" s="212"/>
      <c r="O49" s="35"/>
      <c r="P49" s="36"/>
      <c r="Q49" s="37"/>
      <c r="R49" s="34"/>
      <c r="S49" s="35"/>
      <c r="T49" s="35"/>
      <c r="U49" s="36"/>
      <c r="V49" s="37"/>
      <c r="W49" s="34"/>
      <c r="X49" s="35"/>
      <c r="Y49" s="35"/>
      <c r="Z49" s="36"/>
      <c r="AA49" s="37"/>
      <c r="AB49" s="34"/>
      <c r="AC49" s="35"/>
      <c r="AD49" s="35"/>
      <c r="AE49" s="36"/>
      <c r="AG49" s="34"/>
      <c r="AH49" s="35"/>
      <c r="AI49" s="35"/>
      <c r="AJ49" s="36"/>
      <c r="AL49" s="34"/>
      <c r="AM49" s="35"/>
      <c r="AN49" s="35"/>
      <c r="AO49" s="36"/>
      <c r="AQ49" s="34"/>
      <c r="AR49" s="35"/>
      <c r="AS49" s="35"/>
      <c r="AT49" s="36"/>
      <c r="AV49" s="34"/>
      <c r="AW49" s="35"/>
      <c r="AX49" s="35"/>
      <c r="AY49" s="36"/>
      <c r="BA49" s="34"/>
      <c r="BB49" s="35"/>
      <c r="BC49" s="35"/>
      <c r="BD49" s="36"/>
      <c r="BF49" s="34"/>
      <c r="BG49" s="35"/>
      <c r="BH49" s="35"/>
      <c r="BI49" s="36"/>
      <c r="BK49" s="34"/>
      <c r="BL49" s="35"/>
      <c r="BM49" s="35"/>
      <c r="BN49" s="36"/>
      <c r="BP49" s="34"/>
      <c r="BQ49" s="35"/>
      <c r="BR49" s="35"/>
      <c r="BS49" s="36"/>
      <c r="BU49" s="34"/>
      <c r="BV49" s="35"/>
      <c r="BW49" s="35"/>
      <c r="BX49" s="36"/>
      <c r="BZ49" s="34"/>
      <c r="CA49" s="35"/>
      <c r="CB49" s="35"/>
      <c r="CC49" s="36"/>
      <c r="CE49" s="34"/>
      <c r="CF49" s="35"/>
      <c r="CG49" s="35"/>
      <c r="CH49" s="36"/>
      <c r="CJ49" s="34"/>
      <c r="CK49" s="35"/>
      <c r="CL49" s="35"/>
      <c r="CM49" s="36"/>
      <c r="CO49" s="34"/>
      <c r="CP49" s="35"/>
      <c r="CQ49" s="35"/>
      <c r="CR49" s="36"/>
      <c r="CT49" s="34"/>
      <c r="CU49" s="35"/>
      <c r="CV49" s="35"/>
      <c r="CW49" s="36"/>
      <c r="CY49" s="34"/>
      <c r="CZ49" s="35"/>
      <c r="DA49" s="35"/>
      <c r="DB49" s="36"/>
      <c r="DD49" s="34"/>
      <c r="DE49" s="35"/>
      <c r="DF49" s="35"/>
      <c r="DG49" s="36"/>
      <c r="DI49" s="34"/>
      <c r="DJ49" s="35"/>
      <c r="DK49" s="35"/>
      <c r="DL49" s="36"/>
      <c r="DN49" s="34"/>
      <c r="DO49" s="35"/>
      <c r="DP49" s="35"/>
      <c r="DQ49" s="36"/>
      <c r="DS49" s="34"/>
      <c r="DT49" s="36"/>
      <c r="DU49" s="38"/>
      <c r="DV49" s="36"/>
      <c r="DW49" s="38"/>
      <c r="DX49" s="39"/>
      <c r="DY49" s="309" t="str">
        <f t="shared" ref="DY49" si="73">B49</f>
        <v>Infrastructure (escritorio Magude + armazem )</v>
      </c>
    </row>
    <row r="50" spans="2:129" ht="16.8" customHeight="1" x14ac:dyDescent="0.3">
      <c r="D50" s="262"/>
      <c r="E50" s="263"/>
      <c r="F50" s="263"/>
      <c r="G50" s="263"/>
      <c r="H50" s="264"/>
      <c r="I50" s="264"/>
      <c r="J50" s="265"/>
      <c r="K50" s="260"/>
      <c r="L50" s="266"/>
      <c r="M50" s="41"/>
      <c r="N50" s="213"/>
      <c r="O50" s="202"/>
      <c r="P50" s="43"/>
      <c r="R50" s="41"/>
      <c r="S50" s="203"/>
      <c r="T50" s="202"/>
      <c r="U50" s="43"/>
      <c r="W50" s="41"/>
      <c r="X50" s="42"/>
      <c r="Y50" s="202"/>
      <c r="Z50" s="43"/>
      <c r="AB50" s="41"/>
      <c r="AC50" s="42"/>
      <c r="AD50" s="202"/>
      <c r="AE50" s="43"/>
      <c r="AG50" s="41"/>
      <c r="AH50" s="42"/>
      <c r="AI50" s="202"/>
      <c r="AJ50" s="43"/>
      <c r="AL50" s="41"/>
      <c r="AM50" s="42"/>
      <c r="AN50" s="202"/>
      <c r="AO50" s="43"/>
      <c r="AQ50" s="41"/>
      <c r="AR50" s="42"/>
      <c r="AS50" s="202"/>
      <c r="AT50" s="43"/>
      <c r="AV50" s="41"/>
      <c r="AW50" s="42"/>
      <c r="AX50" s="202"/>
      <c r="AY50" s="43"/>
      <c r="BA50" s="41"/>
      <c r="BB50" s="42"/>
      <c r="BC50" s="202"/>
      <c r="BD50" s="43"/>
      <c r="BF50" s="41"/>
      <c r="BG50" s="42"/>
      <c r="BH50" s="202"/>
      <c r="BI50" s="43"/>
      <c r="BK50" s="41"/>
      <c r="BL50" s="42"/>
      <c r="BM50" s="202"/>
      <c r="BN50" s="43"/>
      <c r="BP50" s="41"/>
      <c r="BQ50" s="42"/>
      <c r="BR50" s="202"/>
      <c r="BS50" s="43"/>
      <c r="BU50" s="41"/>
      <c r="BV50" s="42"/>
      <c r="BW50" s="202"/>
      <c r="BX50" s="43"/>
      <c r="BZ50" s="41"/>
      <c r="CA50" s="42"/>
      <c r="CB50" s="202"/>
      <c r="CC50" s="43"/>
      <c r="CE50" s="41"/>
      <c r="CF50" s="42"/>
      <c r="CG50" s="202"/>
      <c r="CH50" s="43"/>
      <c r="CJ50" s="41"/>
      <c r="CK50" s="42"/>
      <c r="CL50" s="202"/>
      <c r="CM50" s="43"/>
      <c r="CO50" s="41"/>
      <c r="CP50" s="42"/>
      <c r="CQ50" s="202"/>
      <c r="CR50" s="43"/>
      <c r="CT50" s="41"/>
      <c r="CU50" s="42"/>
      <c r="CV50" s="202"/>
      <c r="CW50" s="43"/>
      <c r="CY50" s="41"/>
      <c r="CZ50" s="42"/>
      <c r="DA50" s="202"/>
      <c r="DB50" s="43"/>
      <c r="DD50" s="41"/>
      <c r="DE50" s="42"/>
      <c r="DF50" s="202"/>
      <c r="DG50" s="43"/>
      <c r="DI50" s="41"/>
      <c r="DJ50" s="42"/>
      <c r="DK50" s="202"/>
      <c r="DL50" s="43"/>
      <c r="DN50" s="41"/>
      <c r="DO50" s="42"/>
      <c r="DP50" s="202"/>
      <c r="DQ50" s="43"/>
      <c r="DS50" s="51">
        <f>O50+T50+Y50+AD50+AI50+AN50+AS50+AX50+BC50+BH50+BM50+BR50+BW50+CB50+CG50+CL50+CQ50+CV50+DA50+DF50+DK50+DP50</f>
        <v>0</v>
      </c>
      <c r="DT50" s="43">
        <f>+DS50/$H$3</f>
        <v>0</v>
      </c>
      <c r="DU50" s="46">
        <v>0</v>
      </c>
      <c r="DV50" s="202">
        <f>+DU50/$H$3</f>
        <v>0</v>
      </c>
      <c r="DW50" s="52">
        <f>+DS50+DU50</f>
        <v>0</v>
      </c>
      <c r="DX50" s="52">
        <f>+DT50+DV50</f>
        <v>0</v>
      </c>
      <c r="DY50" s="350">
        <f>B50</f>
        <v>0</v>
      </c>
    </row>
    <row r="51" spans="2:129" ht="16.8" customHeight="1" x14ac:dyDescent="0.3">
      <c r="D51" s="262"/>
      <c r="E51" s="263"/>
      <c r="F51" s="263"/>
      <c r="G51" s="263"/>
      <c r="H51" s="264"/>
      <c r="I51" s="264"/>
      <c r="J51" s="265"/>
      <c r="K51" s="260"/>
      <c r="L51" s="266"/>
      <c r="M51" s="49"/>
      <c r="N51" s="214"/>
      <c r="O51" s="8">
        <f>$D51*M51*N51</f>
        <v>0</v>
      </c>
      <c r="P51" s="50">
        <f t="shared" ref="P51:P71" si="74">O51/$H$3</f>
        <v>0</v>
      </c>
      <c r="R51" s="49"/>
      <c r="S51" s="201"/>
      <c r="T51" s="8">
        <f>$D51*R51*S51</f>
        <v>0</v>
      </c>
      <c r="U51" s="50">
        <f t="shared" ref="U51:U71" si="75">T51/$H$3</f>
        <v>0</v>
      </c>
      <c r="W51" s="49"/>
      <c r="X51" s="44"/>
      <c r="Y51" s="8">
        <f>$D51*W51*X51</f>
        <v>0</v>
      </c>
      <c r="Z51" s="50">
        <f t="shared" ref="Z51:Z71" si="76">Y51/$H$3</f>
        <v>0</v>
      </c>
      <c r="AB51" s="49"/>
      <c r="AC51" s="44"/>
      <c r="AD51" s="8">
        <f>$D51*AB51*AC51</f>
        <v>0</v>
      </c>
      <c r="AE51" s="50">
        <f t="shared" ref="AE51:AE71" si="77">AD51/$H$3</f>
        <v>0</v>
      </c>
      <c r="AG51" s="49"/>
      <c r="AH51" s="44"/>
      <c r="AI51" s="8">
        <f>$D51*AG51*AH51</f>
        <v>0</v>
      </c>
      <c r="AJ51" s="50">
        <f t="shared" ref="AJ51:AJ71" si="78">AI51/$H$3</f>
        <v>0</v>
      </c>
      <c r="AL51" s="49"/>
      <c r="AM51" s="44"/>
      <c r="AN51" s="8">
        <f>$D51*AL51*AM51</f>
        <v>0</v>
      </c>
      <c r="AO51" s="50">
        <f t="shared" ref="AO51:AO71" si="79">AN51/$H$3</f>
        <v>0</v>
      </c>
      <c r="AQ51" s="49"/>
      <c r="AR51" s="44"/>
      <c r="AS51" s="8">
        <f>$D51*AQ51*AR51</f>
        <v>0</v>
      </c>
      <c r="AT51" s="50">
        <f t="shared" ref="AT51:AT71" si="80">AS51/$H$3</f>
        <v>0</v>
      </c>
      <c r="AV51" s="49"/>
      <c r="AW51" s="44"/>
      <c r="AX51" s="8">
        <f>$D51*AV51*AW51</f>
        <v>0</v>
      </c>
      <c r="AY51" s="50">
        <f t="shared" ref="AY51:AY71" si="81">AX51/$H$3</f>
        <v>0</v>
      </c>
      <c r="BA51" s="49"/>
      <c r="BB51" s="44"/>
      <c r="BC51" s="8">
        <f>$D51*BA51*BB51</f>
        <v>0</v>
      </c>
      <c r="BD51" s="50">
        <f t="shared" ref="BD51:BD71" si="82">BC51/$H$3</f>
        <v>0</v>
      </c>
      <c r="BF51" s="49"/>
      <c r="BG51" s="44"/>
      <c r="BH51" s="8">
        <f>$D51*BF51*BG51</f>
        <v>0</v>
      </c>
      <c r="BI51" s="50">
        <f t="shared" ref="BI51:BI71" si="83">BH51/$H$3</f>
        <v>0</v>
      </c>
      <c r="BK51" s="49"/>
      <c r="BL51" s="44"/>
      <c r="BM51" s="8">
        <f>$D51*BK51*BL51</f>
        <v>0</v>
      </c>
      <c r="BN51" s="50">
        <f t="shared" ref="BN51:BN71" si="84">BM51/$H$3</f>
        <v>0</v>
      </c>
      <c r="BP51" s="49"/>
      <c r="BQ51" s="44"/>
      <c r="BR51" s="8">
        <f>$D51*BP51*BQ51</f>
        <v>0</v>
      </c>
      <c r="BS51" s="50">
        <f t="shared" ref="BS51:BS71" si="85">BR51/$H$3</f>
        <v>0</v>
      </c>
      <c r="BU51" s="49"/>
      <c r="BV51" s="44"/>
      <c r="BW51" s="8">
        <f>$D51*BU51*BV51</f>
        <v>0</v>
      </c>
      <c r="BX51" s="50">
        <f t="shared" ref="BX51:BX71" si="86">BW51/$H$3</f>
        <v>0</v>
      </c>
      <c r="BZ51" s="49"/>
      <c r="CA51" s="44"/>
      <c r="CB51" s="8">
        <f>$D51*BZ51*CA51</f>
        <v>0</v>
      </c>
      <c r="CC51" s="50">
        <f t="shared" ref="CC51:CC71" si="87">CB51/$H$3</f>
        <v>0</v>
      </c>
      <c r="CE51" s="49"/>
      <c r="CF51" s="44"/>
      <c r="CG51" s="8">
        <f>$D51*CE51*CF51</f>
        <v>0</v>
      </c>
      <c r="CH51" s="50">
        <f t="shared" ref="CH51:CH71" si="88">CG51/$H$3</f>
        <v>0</v>
      </c>
      <c r="CJ51" s="49"/>
      <c r="CK51" s="44"/>
      <c r="CL51" s="8">
        <f>$D51*CJ51*CK51</f>
        <v>0</v>
      </c>
      <c r="CM51" s="50">
        <f t="shared" ref="CM51:CM71" si="89">CL51/$H$3</f>
        <v>0</v>
      </c>
      <c r="CO51" s="49"/>
      <c r="CP51" s="44"/>
      <c r="CQ51" s="8">
        <f>$D51*CO51*CP51</f>
        <v>0</v>
      </c>
      <c r="CR51" s="50">
        <f t="shared" ref="CR51:CR71" si="90">CQ51/$H$3</f>
        <v>0</v>
      </c>
      <c r="CT51" s="49"/>
      <c r="CU51" s="44"/>
      <c r="CV51" s="8">
        <f>$D51*CT51*CU51</f>
        <v>0</v>
      </c>
      <c r="CW51" s="50">
        <f t="shared" ref="CW51:CW71" si="91">CV51/$H$3</f>
        <v>0</v>
      </c>
      <c r="CY51" s="49"/>
      <c r="CZ51" s="44"/>
      <c r="DA51" s="8">
        <f>$D51*CY51*CZ51</f>
        <v>0</v>
      </c>
      <c r="DB51" s="50">
        <f t="shared" ref="DB51:DB71" si="92">DA51/$H$3</f>
        <v>0</v>
      </c>
      <c r="DD51" s="49"/>
      <c r="DE51" s="44"/>
      <c r="DF51" s="8">
        <f>$D51*DD51*DE51</f>
        <v>0</v>
      </c>
      <c r="DG51" s="50">
        <f t="shared" ref="DG51:DG71" si="93">DF51/$H$3</f>
        <v>0</v>
      </c>
      <c r="DI51" s="49"/>
      <c r="DJ51" s="44"/>
      <c r="DK51" s="8">
        <f>$D51*DI51*DJ51</f>
        <v>0</v>
      </c>
      <c r="DL51" s="50">
        <f t="shared" ref="DL51:DL71" si="94">DK51/$H$3</f>
        <v>0</v>
      </c>
      <c r="DN51" s="49"/>
      <c r="DO51" s="44"/>
      <c r="DP51" s="8">
        <f>$D51*DN51*DO51</f>
        <v>0</v>
      </c>
      <c r="DQ51" s="50">
        <f t="shared" ref="DQ51:DQ71" si="95">DP51/$H$3</f>
        <v>0</v>
      </c>
      <c r="DS51" s="51">
        <f t="shared" ref="DS51:DS71" si="96">O51+T51+Y51+AD51+AI51+AN51+AS51+AX51+BC51+BH51+BM51+BR51+BW51+CB51+CG51+CL51+CQ51+CV51+DA51+DF51+DK51+DP51</f>
        <v>0</v>
      </c>
      <c r="DT51" s="8">
        <f>+DS51/$H$3</f>
        <v>0</v>
      </c>
      <c r="DU51" s="52">
        <v>0</v>
      </c>
      <c r="DV51" s="8">
        <f>+DU51/$H$3</f>
        <v>0</v>
      </c>
      <c r="DW51" s="52">
        <f t="shared" ref="DW51:DX69" si="97">+DS51+DU51</f>
        <v>0</v>
      </c>
      <c r="DX51" s="52">
        <f>+DT51+DV51</f>
        <v>0</v>
      </c>
      <c r="DY51" s="350">
        <f t="shared" ref="DY51:DY72" si="98">B51</f>
        <v>0</v>
      </c>
    </row>
    <row r="52" spans="2:129" ht="39.6" customHeight="1" x14ac:dyDescent="0.3">
      <c r="B52" s="84" t="s">
        <v>508</v>
      </c>
      <c r="C52" s="192" t="s">
        <v>509</v>
      </c>
      <c r="D52" s="262">
        <f>116000/3</f>
        <v>38666.666666666664</v>
      </c>
      <c r="E52" s="263">
        <f>D52/$H$3</f>
        <v>1017.5438596491227</v>
      </c>
      <c r="F52" s="263"/>
      <c r="G52" s="263"/>
      <c r="H52" s="264"/>
      <c r="I52" s="264"/>
      <c r="J52" s="265"/>
      <c r="K52" s="260"/>
      <c r="L52" s="266"/>
      <c r="M52" s="49">
        <v>1</v>
      </c>
      <c r="N52" s="214">
        <v>12</v>
      </c>
      <c r="O52" s="8">
        <f>$D52*M52*N52</f>
        <v>464000</v>
      </c>
      <c r="P52" s="50">
        <f t="shared" si="74"/>
        <v>12210.526315789473</v>
      </c>
      <c r="R52" s="49">
        <f>M52</f>
        <v>1</v>
      </c>
      <c r="S52" s="201">
        <f>N52</f>
        <v>12</v>
      </c>
      <c r="T52" s="8">
        <f>$D52*R52*S52</f>
        <v>464000</v>
      </c>
      <c r="U52" s="50">
        <f t="shared" si="75"/>
        <v>12210.526315789473</v>
      </c>
      <c r="W52" s="49">
        <v>0</v>
      </c>
      <c r="X52" s="201">
        <v>0</v>
      </c>
      <c r="Y52" s="8">
        <f>$D52*W52*X52</f>
        <v>0</v>
      </c>
      <c r="Z52" s="50">
        <f t="shared" si="76"/>
        <v>0</v>
      </c>
      <c r="AB52" s="49">
        <f>W52</f>
        <v>0</v>
      </c>
      <c r="AC52" s="201">
        <f>X52</f>
        <v>0</v>
      </c>
      <c r="AD52" s="8">
        <f>$D52*AB52*AC52</f>
        <v>0</v>
      </c>
      <c r="AE52" s="50">
        <f t="shared" si="77"/>
        <v>0</v>
      </c>
      <c r="AG52" s="49">
        <f>AB52</f>
        <v>0</v>
      </c>
      <c r="AH52" s="201">
        <f>AC52</f>
        <v>0</v>
      </c>
      <c r="AI52" s="8">
        <f>$D52*AG52*AH52</f>
        <v>0</v>
      </c>
      <c r="AJ52" s="50">
        <f t="shared" si="78"/>
        <v>0</v>
      </c>
      <c r="AL52" s="49">
        <f>AG52</f>
        <v>0</v>
      </c>
      <c r="AM52" s="201">
        <f>AH52</f>
        <v>0</v>
      </c>
      <c r="AN52" s="8">
        <f>$D52*AL52*AM52</f>
        <v>0</v>
      </c>
      <c r="AO52" s="50">
        <f t="shared" si="79"/>
        <v>0</v>
      </c>
      <c r="AQ52" s="49">
        <f>AL52</f>
        <v>0</v>
      </c>
      <c r="AR52" s="201">
        <f>AM52</f>
        <v>0</v>
      </c>
      <c r="AS52" s="8">
        <f>$D52*AQ52*AR52</f>
        <v>0</v>
      </c>
      <c r="AT52" s="50">
        <f t="shared" si="80"/>
        <v>0</v>
      </c>
      <c r="AV52" s="49">
        <f>AQ52</f>
        <v>0</v>
      </c>
      <c r="AW52" s="201">
        <f>AR52</f>
        <v>0</v>
      </c>
      <c r="AX52" s="8">
        <f>$D52*AV52*AW52</f>
        <v>0</v>
      </c>
      <c r="AY52" s="50">
        <f t="shared" si="81"/>
        <v>0</v>
      </c>
      <c r="BA52" s="49">
        <f>AV52</f>
        <v>0</v>
      </c>
      <c r="BB52" s="201">
        <f>AW52</f>
        <v>0</v>
      </c>
      <c r="BC52" s="8">
        <f>$D52*BA52*BB52</f>
        <v>0</v>
      </c>
      <c r="BD52" s="50">
        <f t="shared" si="82"/>
        <v>0</v>
      </c>
      <c r="BF52" s="49">
        <f>BA52</f>
        <v>0</v>
      </c>
      <c r="BG52" s="201">
        <f>BB52</f>
        <v>0</v>
      </c>
      <c r="BH52" s="8">
        <f>$D52*BF52*BG52</f>
        <v>0</v>
      </c>
      <c r="BI52" s="50">
        <f t="shared" si="83"/>
        <v>0</v>
      </c>
      <c r="BK52" s="49">
        <f>BF52</f>
        <v>0</v>
      </c>
      <c r="BL52" s="201">
        <f>BG52</f>
        <v>0</v>
      </c>
      <c r="BM52" s="8">
        <f>$D52*BK52*BL52</f>
        <v>0</v>
      </c>
      <c r="BN52" s="50">
        <f t="shared" si="84"/>
        <v>0</v>
      </c>
      <c r="BP52" s="49">
        <f>BK52</f>
        <v>0</v>
      </c>
      <c r="BQ52" s="44">
        <f>BL52</f>
        <v>0</v>
      </c>
      <c r="BR52" s="8">
        <f>$D52*BP52*BQ52</f>
        <v>0</v>
      </c>
      <c r="BS52" s="50">
        <f t="shared" si="85"/>
        <v>0</v>
      </c>
      <c r="BU52" s="49">
        <f>BP52</f>
        <v>0</v>
      </c>
      <c r="BV52" s="44">
        <f>BQ52</f>
        <v>0</v>
      </c>
      <c r="BW52" s="8">
        <f>$D52*BU52*BV52</f>
        <v>0</v>
      </c>
      <c r="BX52" s="50">
        <f t="shared" si="86"/>
        <v>0</v>
      </c>
      <c r="BZ52" s="49">
        <f>BU52</f>
        <v>0</v>
      </c>
      <c r="CA52" s="44">
        <f>BV52</f>
        <v>0</v>
      </c>
      <c r="CB52" s="8">
        <f>$D52*BZ52*CA52</f>
        <v>0</v>
      </c>
      <c r="CC52" s="50">
        <f t="shared" si="87"/>
        <v>0</v>
      </c>
      <c r="CE52" s="49">
        <f>BZ52</f>
        <v>0</v>
      </c>
      <c r="CF52" s="44">
        <f>CA52</f>
        <v>0</v>
      </c>
      <c r="CG52" s="8">
        <f>$D52*CE52*CF52</f>
        <v>0</v>
      </c>
      <c r="CH52" s="50">
        <f t="shared" si="88"/>
        <v>0</v>
      </c>
      <c r="CJ52" s="49">
        <f>CE52</f>
        <v>0</v>
      </c>
      <c r="CK52" s="44">
        <f>CF52</f>
        <v>0</v>
      </c>
      <c r="CL52" s="8">
        <f>$D52*CJ52*CK52</f>
        <v>0</v>
      </c>
      <c r="CM52" s="50">
        <f t="shared" si="89"/>
        <v>0</v>
      </c>
      <c r="CO52" s="49">
        <f>CJ52</f>
        <v>0</v>
      </c>
      <c r="CP52" s="44">
        <f>CK52</f>
        <v>0</v>
      </c>
      <c r="CQ52" s="8">
        <f>$D52*CO52*CP52</f>
        <v>0</v>
      </c>
      <c r="CR52" s="50">
        <f t="shared" si="90"/>
        <v>0</v>
      </c>
      <c r="CT52" s="49">
        <f>CO52</f>
        <v>0</v>
      </c>
      <c r="CU52" s="44">
        <f>CP52</f>
        <v>0</v>
      </c>
      <c r="CV52" s="8">
        <f>$D52*CT52*CU52</f>
        <v>0</v>
      </c>
      <c r="CW52" s="50">
        <f t="shared" si="91"/>
        <v>0</v>
      </c>
      <c r="CY52" s="49">
        <f>CT52</f>
        <v>0</v>
      </c>
      <c r="CZ52" s="44">
        <f>CU52</f>
        <v>0</v>
      </c>
      <c r="DA52" s="8">
        <f>$D52*CY52*CZ52</f>
        <v>0</v>
      </c>
      <c r="DB52" s="50">
        <f t="shared" si="92"/>
        <v>0</v>
      </c>
      <c r="DD52" s="49">
        <f>CY52</f>
        <v>0</v>
      </c>
      <c r="DE52" s="44">
        <f>CZ52</f>
        <v>0</v>
      </c>
      <c r="DF52" s="8">
        <f>$D52*DD52*DE52</f>
        <v>0</v>
      </c>
      <c r="DG52" s="50">
        <f t="shared" si="93"/>
        <v>0</v>
      </c>
      <c r="DI52" s="49">
        <f>DD52</f>
        <v>0</v>
      </c>
      <c r="DJ52" s="44">
        <f>DE52</f>
        <v>0</v>
      </c>
      <c r="DK52" s="8">
        <f>$D52*DI52*DJ52</f>
        <v>0</v>
      </c>
      <c r="DL52" s="50">
        <f t="shared" si="94"/>
        <v>0</v>
      </c>
      <c r="DN52" s="49">
        <f>DI52</f>
        <v>0</v>
      </c>
      <c r="DO52" s="44">
        <f>DJ52</f>
        <v>0</v>
      </c>
      <c r="DP52" s="8">
        <f>$D52*DN52*DO52</f>
        <v>0</v>
      </c>
      <c r="DQ52" s="50">
        <f t="shared" si="95"/>
        <v>0</v>
      </c>
      <c r="DS52" s="51">
        <f t="shared" si="96"/>
        <v>928000</v>
      </c>
      <c r="DT52" s="8">
        <f t="shared" ref="DT52:DT71" si="99">+DS52/$H$3</f>
        <v>24421.052631578947</v>
      </c>
      <c r="DU52" s="52">
        <v>0</v>
      </c>
      <c r="DV52" s="8">
        <f t="shared" ref="DV52:DV71" si="100">+DU52/$H$3</f>
        <v>0</v>
      </c>
      <c r="DW52" s="52">
        <f t="shared" si="97"/>
        <v>928000</v>
      </c>
      <c r="DX52" s="52">
        <f t="shared" si="97"/>
        <v>24421.052631578947</v>
      </c>
      <c r="DY52" s="350" t="str">
        <f t="shared" si="98"/>
        <v xml:space="preserve">Magude office </v>
      </c>
    </row>
    <row r="53" spans="2:129" ht="33" customHeight="1" x14ac:dyDescent="0.3">
      <c r="B53" s="84" t="s">
        <v>507</v>
      </c>
      <c r="C53" s="192" t="s">
        <v>533</v>
      </c>
      <c r="D53" s="334">
        <f>D52*0.25</f>
        <v>9666.6666666666661</v>
      </c>
      <c r="E53" s="263">
        <f>D53/$H$3</f>
        <v>254.38596491228068</v>
      </c>
      <c r="F53" s="274"/>
      <c r="G53" s="274"/>
      <c r="H53" s="264"/>
      <c r="I53" s="264"/>
      <c r="J53" s="265"/>
      <c r="K53" s="260"/>
      <c r="L53" s="266"/>
      <c r="M53" s="49">
        <v>1</v>
      </c>
      <c r="N53" s="214">
        <v>12</v>
      </c>
      <c r="O53" s="8">
        <f>$D53*M53*N53</f>
        <v>116000</v>
      </c>
      <c r="P53" s="50">
        <f t="shared" si="74"/>
        <v>3052.6315789473683</v>
      </c>
      <c r="R53" s="49">
        <f t="shared" ref="R53:S71" si="101">M53</f>
        <v>1</v>
      </c>
      <c r="S53" s="201">
        <f t="shared" si="101"/>
        <v>12</v>
      </c>
      <c r="T53" s="8">
        <f>$D53*R53*S53</f>
        <v>116000</v>
      </c>
      <c r="U53" s="50">
        <f t="shared" si="75"/>
        <v>3052.6315789473683</v>
      </c>
      <c r="W53" s="49">
        <v>0</v>
      </c>
      <c r="X53" s="201">
        <v>0</v>
      </c>
      <c r="Y53" s="8">
        <f>$D53*W53*X53</f>
        <v>0</v>
      </c>
      <c r="Z53" s="50">
        <f t="shared" si="76"/>
        <v>0</v>
      </c>
      <c r="AB53" s="49">
        <f t="shared" ref="AB53:AC71" si="102">W53</f>
        <v>0</v>
      </c>
      <c r="AC53" s="201">
        <f t="shared" si="102"/>
        <v>0</v>
      </c>
      <c r="AD53" s="8">
        <f>$D53*AB53*AC53</f>
        <v>0</v>
      </c>
      <c r="AE53" s="50">
        <f t="shared" si="77"/>
        <v>0</v>
      </c>
      <c r="AG53" s="49">
        <f t="shared" ref="AG53:AH71" si="103">AB53</f>
        <v>0</v>
      </c>
      <c r="AH53" s="201">
        <f t="shared" si="103"/>
        <v>0</v>
      </c>
      <c r="AI53" s="8">
        <f>$D53*AG53*AH53</f>
        <v>0</v>
      </c>
      <c r="AJ53" s="50">
        <f t="shared" si="78"/>
        <v>0</v>
      </c>
      <c r="AL53" s="49">
        <f t="shared" ref="AL53:AM71" si="104">AG53</f>
        <v>0</v>
      </c>
      <c r="AM53" s="201">
        <f t="shared" si="104"/>
        <v>0</v>
      </c>
      <c r="AN53" s="8">
        <f>$D53*AL53*AM53</f>
        <v>0</v>
      </c>
      <c r="AO53" s="50">
        <f t="shared" si="79"/>
        <v>0</v>
      </c>
      <c r="AQ53" s="49">
        <f t="shared" ref="AQ53:AR71" si="105">AL53</f>
        <v>0</v>
      </c>
      <c r="AR53" s="201">
        <f t="shared" si="105"/>
        <v>0</v>
      </c>
      <c r="AS53" s="8">
        <f>$D53*AQ53*AR53</f>
        <v>0</v>
      </c>
      <c r="AT53" s="50">
        <f t="shared" si="80"/>
        <v>0</v>
      </c>
      <c r="AV53" s="49">
        <f t="shared" ref="AV53:AW71" si="106">AQ53</f>
        <v>0</v>
      </c>
      <c r="AW53" s="201">
        <f t="shared" si="106"/>
        <v>0</v>
      </c>
      <c r="AX53" s="8">
        <f>$D53*AV53*AW53</f>
        <v>0</v>
      </c>
      <c r="AY53" s="50">
        <f t="shared" si="81"/>
        <v>0</v>
      </c>
      <c r="BA53" s="49">
        <f t="shared" ref="BA53:BB71" si="107">AV53</f>
        <v>0</v>
      </c>
      <c r="BB53" s="201">
        <f t="shared" si="107"/>
        <v>0</v>
      </c>
      <c r="BC53" s="8">
        <f>$D53*BA53*BB53</f>
        <v>0</v>
      </c>
      <c r="BD53" s="50">
        <f t="shared" si="82"/>
        <v>0</v>
      </c>
      <c r="BF53" s="49">
        <f t="shared" ref="BF53:BG71" si="108">BA53</f>
        <v>0</v>
      </c>
      <c r="BG53" s="201">
        <f t="shared" si="108"/>
        <v>0</v>
      </c>
      <c r="BH53" s="8">
        <f>$D53*BF53*BG53</f>
        <v>0</v>
      </c>
      <c r="BI53" s="50">
        <f t="shared" si="83"/>
        <v>0</v>
      </c>
      <c r="BK53" s="49">
        <f t="shared" ref="BK53:BL71" si="109">BF53</f>
        <v>0</v>
      </c>
      <c r="BL53" s="201">
        <f t="shared" si="109"/>
        <v>0</v>
      </c>
      <c r="BM53" s="8">
        <f>$D53*BK53*BL53</f>
        <v>0</v>
      </c>
      <c r="BN53" s="50">
        <f t="shared" si="84"/>
        <v>0</v>
      </c>
      <c r="BP53" s="49">
        <f t="shared" ref="BP53:BQ71" si="110">BK53</f>
        <v>0</v>
      </c>
      <c r="BQ53" s="44">
        <f t="shared" si="110"/>
        <v>0</v>
      </c>
      <c r="BR53" s="8">
        <f>$D53*BP53*BQ53</f>
        <v>0</v>
      </c>
      <c r="BS53" s="50">
        <f t="shared" si="85"/>
        <v>0</v>
      </c>
      <c r="BU53" s="49">
        <f t="shared" ref="BU53:BV71" si="111">BP53</f>
        <v>0</v>
      </c>
      <c r="BV53" s="44">
        <f t="shared" si="111"/>
        <v>0</v>
      </c>
      <c r="BW53" s="8">
        <f>$D53*BU53*BV53</f>
        <v>0</v>
      </c>
      <c r="BX53" s="50">
        <f t="shared" si="86"/>
        <v>0</v>
      </c>
      <c r="BZ53" s="49">
        <f t="shared" ref="BZ53:CA71" si="112">BU53</f>
        <v>0</v>
      </c>
      <c r="CA53" s="44">
        <f t="shared" si="112"/>
        <v>0</v>
      </c>
      <c r="CB53" s="8">
        <f>$D53*BZ53*CA53</f>
        <v>0</v>
      </c>
      <c r="CC53" s="50">
        <f t="shared" si="87"/>
        <v>0</v>
      </c>
      <c r="CE53" s="49">
        <f t="shared" ref="CE53:CF71" si="113">BZ53</f>
        <v>0</v>
      </c>
      <c r="CF53" s="44">
        <f t="shared" si="113"/>
        <v>0</v>
      </c>
      <c r="CG53" s="8">
        <f>$D53*CE53*CF53</f>
        <v>0</v>
      </c>
      <c r="CH53" s="50">
        <f t="shared" si="88"/>
        <v>0</v>
      </c>
      <c r="CJ53" s="49">
        <f t="shared" ref="CJ53:CK71" si="114">CE53</f>
        <v>0</v>
      </c>
      <c r="CK53" s="44">
        <f t="shared" si="114"/>
        <v>0</v>
      </c>
      <c r="CL53" s="8">
        <f>$D53*CJ53*CK53</f>
        <v>0</v>
      </c>
      <c r="CM53" s="50">
        <f t="shared" si="89"/>
        <v>0</v>
      </c>
      <c r="CO53" s="49">
        <f t="shared" ref="CO53:CP71" si="115">CJ53</f>
        <v>0</v>
      </c>
      <c r="CP53" s="44">
        <f t="shared" si="115"/>
        <v>0</v>
      </c>
      <c r="CQ53" s="8">
        <f>$D53*CO53*CP53</f>
        <v>0</v>
      </c>
      <c r="CR53" s="50">
        <f t="shared" si="90"/>
        <v>0</v>
      </c>
      <c r="CT53" s="49">
        <f t="shared" ref="CT53:CU71" si="116">CO53</f>
        <v>0</v>
      </c>
      <c r="CU53" s="44">
        <f t="shared" si="116"/>
        <v>0</v>
      </c>
      <c r="CV53" s="8">
        <f>$D53*CT53*CU53</f>
        <v>0</v>
      </c>
      <c r="CW53" s="50">
        <f t="shared" si="91"/>
        <v>0</v>
      </c>
      <c r="CY53" s="49">
        <f t="shared" ref="CY53:CZ71" si="117">CT53</f>
        <v>0</v>
      </c>
      <c r="CZ53" s="44">
        <f t="shared" si="117"/>
        <v>0</v>
      </c>
      <c r="DA53" s="8">
        <f>$D53*CY53*CZ53</f>
        <v>0</v>
      </c>
      <c r="DB53" s="50">
        <f t="shared" si="92"/>
        <v>0</v>
      </c>
      <c r="DD53" s="49">
        <f t="shared" ref="DD53:DE71" si="118">CY53</f>
        <v>0</v>
      </c>
      <c r="DE53" s="44">
        <f t="shared" si="118"/>
        <v>0</v>
      </c>
      <c r="DF53" s="8">
        <f>$D53*DD53*DE53</f>
        <v>0</v>
      </c>
      <c r="DG53" s="50">
        <f t="shared" si="93"/>
        <v>0</v>
      </c>
      <c r="DI53" s="49">
        <f t="shared" ref="DI53:DJ71" si="119">DD53</f>
        <v>0</v>
      </c>
      <c r="DJ53" s="44">
        <f t="shared" si="119"/>
        <v>0</v>
      </c>
      <c r="DK53" s="8">
        <f>$D53*DI53*DJ53</f>
        <v>0</v>
      </c>
      <c r="DL53" s="50">
        <f t="shared" si="94"/>
        <v>0</v>
      </c>
      <c r="DN53" s="49">
        <f t="shared" ref="DN53:DO71" si="120">DI53</f>
        <v>0</v>
      </c>
      <c r="DO53" s="44">
        <f t="shared" si="120"/>
        <v>0</v>
      </c>
      <c r="DP53" s="8">
        <f>$D53*DN53*DO53</f>
        <v>0</v>
      </c>
      <c r="DQ53" s="50">
        <f t="shared" si="95"/>
        <v>0</v>
      </c>
      <c r="DS53" s="51">
        <f t="shared" si="96"/>
        <v>232000</v>
      </c>
      <c r="DT53" s="8">
        <f t="shared" si="99"/>
        <v>6105.2631578947367</v>
      </c>
      <c r="DU53" s="52">
        <v>0</v>
      </c>
      <c r="DV53" s="8">
        <f t="shared" si="100"/>
        <v>0</v>
      </c>
      <c r="DW53" s="52">
        <f t="shared" si="97"/>
        <v>232000</v>
      </c>
      <c r="DX53" s="52">
        <f t="shared" si="97"/>
        <v>6105.2631578947367</v>
      </c>
      <c r="DY53" s="350" t="str">
        <f t="shared" si="98"/>
        <v>Operating and maintenance costs office</v>
      </c>
    </row>
    <row r="54" spans="2:129" ht="19.5" customHeight="1" x14ac:dyDescent="0.3">
      <c r="B54" s="333"/>
      <c r="C54" s="197"/>
      <c r="D54" s="334"/>
      <c r="E54" s="274"/>
      <c r="F54" s="274"/>
      <c r="G54" s="274"/>
      <c r="H54" s="264"/>
      <c r="I54" s="264"/>
      <c r="J54" s="265"/>
      <c r="K54" s="260"/>
      <c r="L54" s="266"/>
      <c r="M54" s="49"/>
      <c r="N54" s="214"/>
      <c r="O54" s="8">
        <f t="shared" ref="O54:O70" si="121">$D54*M54*N54</f>
        <v>0</v>
      </c>
      <c r="P54" s="50">
        <f t="shared" si="74"/>
        <v>0</v>
      </c>
      <c r="R54" s="49">
        <f t="shared" si="101"/>
        <v>0</v>
      </c>
      <c r="S54" s="201">
        <f t="shared" si="101"/>
        <v>0</v>
      </c>
      <c r="T54" s="8">
        <f t="shared" ref="T54:T70" si="122">$D54*R54*S54</f>
        <v>0</v>
      </c>
      <c r="U54" s="50">
        <f t="shared" si="75"/>
        <v>0</v>
      </c>
      <c r="W54" s="49">
        <f t="shared" ref="W54:X71" si="123">R54</f>
        <v>0</v>
      </c>
      <c r="X54" s="201">
        <v>0</v>
      </c>
      <c r="Y54" s="8">
        <f t="shared" ref="Y54:Y70" si="124">$D54*W54*X54</f>
        <v>0</v>
      </c>
      <c r="Z54" s="50">
        <f t="shared" si="76"/>
        <v>0</v>
      </c>
      <c r="AB54" s="49">
        <f t="shared" si="102"/>
        <v>0</v>
      </c>
      <c r="AC54" s="201">
        <f t="shared" si="102"/>
        <v>0</v>
      </c>
      <c r="AD54" s="8">
        <f t="shared" ref="AD54:AD70" si="125">$D54*AB54*AC54</f>
        <v>0</v>
      </c>
      <c r="AE54" s="50">
        <f t="shared" si="77"/>
        <v>0</v>
      </c>
      <c r="AG54" s="49">
        <f t="shared" si="103"/>
        <v>0</v>
      </c>
      <c r="AH54" s="201">
        <f t="shared" si="103"/>
        <v>0</v>
      </c>
      <c r="AI54" s="8">
        <f t="shared" ref="AI54:AI70" si="126">$D54*AG54*AH54</f>
        <v>0</v>
      </c>
      <c r="AJ54" s="50">
        <f t="shared" si="78"/>
        <v>0</v>
      </c>
      <c r="AL54" s="49">
        <f t="shared" si="104"/>
        <v>0</v>
      </c>
      <c r="AM54" s="201">
        <f t="shared" si="104"/>
        <v>0</v>
      </c>
      <c r="AN54" s="8">
        <f t="shared" ref="AN54:AN70" si="127">$D54*AL54*AM54</f>
        <v>0</v>
      </c>
      <c r="AO54" s="50">
        <f t="shared" si="79"/>
        <v>0</v>
      </c>
      <c r="AQ54" s="49">
        <f t="shared" si="105"/>
        <v>0</v>
      </c>
      <c r="AR54" s="201">
        <f t="shared" si="105"/>
        <v>0</v>
      </c>
      <c r="AS54" s="8">
        <f t="shared" ref="AS54:AS70" si="128">$D54*AQ54*AR54</f>
        <v>0</v>
      </c>
      <c r="AT54" s="50">
        <f t="shared" si="80"/>
        <v>0</v>
      </c>
      <c r="AV54" s="49">
        <f t="shared" si="106"/>
        <v>0</v>
      </c>
      <c r="AW54" s="201">
        <f t="shared" si="106"/>
        <v>0</v>
      </c>
      <c r="AX54" s="8">
        <f t="shared" ref="AX54:AX70" si="129">$D54*AV54*AW54</f>
        <v>0</v>
      </c>
      <c r="AY54" s="50">
        <f t="shared" si="81"/>
        <v>0</v>
      </c>
      <c r="BA54" s="49">
        <f t="shared" si="107"/>
        <v>0</v>
      </c>
      <c r="BB54" s="201">
        <f t="shared" si="107"/>
        <v>0</v>
      </c>
      <c r="BC54" s="8">
        <f t="shared" ref="BC54:BC70" si="130">$D54*BA54*BB54</f>
        <v>0</v>
      </c>
      <c r="BD54" s="50">
        <f t="shared" si="82"/>
        <v>0</v>
      </c>
      <c r="BF54" s="49">
        <f t="shared" si="108"/>
        <v>0</v>
      </c>
      <c r="BG54" s="201">
        <f t="shared" si="108"/>
        <v>0</v>
      </c>
      <c r="BH54" s="8">
        <f t="shared" ref="BH54:BH70" si="131">$D54*BF54*BG54</f>
        <v>0</v>
      </c>
      <c r="BI54" s="50">
        <f t="shared" si="83"/>
        <v>0</v>
      </c>
      <c r="BK54" s="49">
        <f t="shared" si="109"/>
        <v>0</v>
      </c>
      <c r="BL54" s="201">
        <f t="shared" si="109"/>
        <v>0</v>
      </c>
      <c r="BM54" s="8">
        <f t="shared" ref="BM54:BM70" si="132">$D54*BK54*BL54</f>
        <v>0</v>
      </c>
      <c r="BN54" s="50">
        <f t="shared" si="84"/>
        <v>0</v>
      </c>
      <c r="BP54" s="49">
        <f t="shared" si="110"/>
        <v>0</v>
      </c>
      <c r="BQ54" s="44">
        <f t="shared" si="110"/>
        <v>0</v>
      </c>
      <c r="BR54" s="8">
        <f t="shared" ref="BR54:BR70" si="133">$D54*BP54*BQ54</f>
        <v>0</v>
      </c>
      <c r="BS54" s="50">
        <f t="shared" si="85"/>
        <v>0</v>
      </c>
      <c r="BU54" s="49">
        <f t="shared" si="111"/>
        <v>0</v>
      </c>
      <c r="BV54" s="44">
        <f t="shared" si="111"/>
        <v>0</v>
      </c>
      <c r="BW54" s="8">
        <f t="shared" ref="BW54:BW70" si="134">$D54*BU54*BV54</f>
        <v>0</v>
      </c>
      <c r="BX54" s="50">
        <f t="shared" si="86"/>
        <v>0</v>
      </c>
      <c r="BZ54" s="49">
        <f t="shared" si="112"/>
        <v>0</v>
      </c>
      <c r="CA54" s="44">
        <f t="shared" si="112"/>
        <v>0</v>
      </c>
      <c r="CB54" s="8">
        <f t="shared" ref="CB54:CB70" si="135">$D54*BZ54*CA54</f>
        <v>0</v>
      </c>
      <c r="CC54" s="50">
        <f t="shared" si="87"/>
        <v>0</v>
      </c>
      <c r="CE54" s="49">
        <f t="shared" si="113"/>
        <v>0</v>
      </c>
      <c r="CF54" s="44">
        <f t="shared" si="113"/>
        <v>0</v>
      </c>
      <c r="CG54" s="8">
        <f t="shared" ref="CG54:CG70" si="136">$D54*CE54*CF54</f>
        <v>0</v>
      </c>
      <c r="CH54" s="50">
        <f t="shared" si="88"/>
        <v>0</v>
      </c>
      <c r="CJ54" s="49">
        <f t="shared" si="114"/>
        <v>0</v>
      </c>
      <c r="CK54" s="44">
        <f t="shared" si="114"/>
        <v>0</v>
      </c>
      <c r="CL54" s="8">
        <f t="shared" ref="CL54:CL70" si="137">$D54*CJ54*CK54</f>
        <v>0</v>
      </c>
      <c r="CM54" s="50">
        <f t="shared" si="89"/>
        <v>0</v>
      </c>
      <c r="CO54" s="49">
        <f t="shared" si="115"/>
        <v>0</v>
      </c>
      <c r="CP54" s="44">
        <f t="shared" si="115"/>
        <v>0</v>
      </c>
      <c r="CQ54" s="8">
        <f t="shared" ref="CQ54:CQ70" si="138">$D54*CO54*CP54</f>
        <v>0</v>
      </c>
      <c r="CR54" s="50">
        <f t="shared" si="90"/>
        <v>0</v>
      </c>
      <c r="CT54" s="49">
        <f t="shared" si="116"/>
        <v>0</v>
      </c>
      <c r="CU54" s="44">
        <f t="shared" si="116"/>
        <v>0</v>
      </c>
      <c r="CV54" s="8">
        <f t="shared" ref="CV54:CV70" si="139">$D54*CT54*CU54</f>
        <v>0</v>
      </c>
      <c r="CW54" s="50">
        <f t="shared" si="91"/>
        <v>0</v>
      </c>
      <c r="CY54" s="49">
        <f t="shared" si="117"/>
        <v>0</v>
      </c>
      <c r="CZ54" s="44">
        <f t="shared" si="117"/>
        <v>0</v>
      </c>
      <c r="DA54" s="8">
        <f t="shared" ref="DA54:DA70" si="140">$D54*CY54*CZ54</f>
        <v>0</v>
      </c>
      <c r="DB54" s="50">
        <f t="shared" si="92"/>
        <v>0</v>
      </c>
      <c r="DD54" s="49">
        <f t="shared" si="118"/>
        <v>0</v>
      </c>
      <c r="DE54" s="44">
        <f t="shared" si="118"/>
        <v>0</v>
      </c>
      <c r="DF54" s="8">
        <f t="shared" ref="DF54:DF70" si="141">$D54*DD54*DE54</f>
        <v>0</v>
      </c>
      <c r="DG54" s="50">
        <f t="shared" si="93"/>
        <v>0</v>
      </c>
      <c r="DI54" s="49">
        <f t="shared" si="119"/>
        <v>0</v>
      </c>
      <c r="DJ54" s="44">
        <f t="shared" si="119"/>
        <v>0</v>
      </c>
      <c r="DK54" s="8">
        <f t="shared" ref="DK54:DK70" si="142">$D54*DI54*DJ54</f>
        <v>0</v>
      </c>
      <c r="DL54" s="50">
        <f t="shared" si="94"/>
        <v>0</v>
      </c>
      <c r="DN54" s="49">
        <f t="shared" si="120"/>
        <v>0</v>
      </c>
      <c r="DO54" s="44">
        <f t="shared" si="120"/>
        <v>0</v>
      </c>
      <c r="DP54" s="8">
        <f t="shared" ref="DP54:DP70" si="143">$D54*DN54*DO54</f>
        <v>0</v>
      </c>
      <c r="DQ54" s="50">
        <f t="shared" si="95"/>
        <v>0</v>
      </c>
      <c r="DS54" s="51">
        <f t="shared" si="96"/>
        <v>0</v>
      </c>
      <c r="DT54" s="8">
        <f t="shared" si="99"/>
        <v>0</v>
      </c>
      <c r="DU54" s="52">
        <v>0</v>
      </c>
      <c r="DV54" s="8">
        <f t="shared" si="100"/>
        <v>0</v>
      </c>
      <c r="DW54" s="52">
        <f t="shared" si="97"/>
        <v>0</v>
      </c>
      <c r="DX54" s="52">
        <f t="shared" si="97"/>
        <v>0</v>
      </c>
      <c r="DY54" s="350">
        <f t="shared" si="98"/>
        <v>0</v>
      </c>
    </row>
    <row r="55" spans="2:129" ht="19.5" customHeight="1" x14ac:dyDescent="0.3">
      <c r="B55" s="338" t="s">
        <v>516</v>
      </c>
      <c r="C55" s="197"/>
      <c r="D55" s="334">
        <f>244185/3</f>
        <v>81395</v>
      </c>
      <c r="E55" s="274">
        <f>D55/$H$3</f>
        <v>2141.9736842105262</v>
      </c>
      <c r="F55" s="274"/>
      <c r="G55" s="274"/>
      <c r="H55" s="264"/>
      <c r="I55" s="264"/>
      <c r="J55" s="265"/>
      <c r="K55" s="260"/>
      <c r="L55" s="266"/>
      <c r="M55" s="49">
        <v>1</v>
      </c>
      <c r="N55" s="214">
        <v>12</v>
      </c>
      <c r="O55" s="8">
        <f t="shared" si="121"/>
        <v>976740</v>
      </c>
      <c r="P55" s="50">
        <f t="shared" si="74"/>
        <v>25703.684210526317</v>
      </c>
      <c r="R55" s="49">
        <f t="shared" si="101"/>
        <v>1</v>
      </c>
      <c r="S55" s="201">
        <f t="shared" si="101"/>
        <v>12</v>
      </c>
      <c r="T55" s="8">
        <f t="shared" si="122"/>
        <v>976740</v>
      </c>
      <c r="U55" s="50">
        <f t="shared" si="75"/>
        <v>25703.684210526317</v>
      </c>
      <c r="W55" s="49">
        <v>0</v>
      </c>
      <c r="X55" s="201">
        <v>0</v>
      </c>
      <c r="Y55" s="8">
        <f t="shared" si="124"/>
        <v>0</v>
      </c>
      <c r="Z55" s="50">
        <f t="shared" si="76"/>
        <v>0</v>
      </c>
      <c r="AB55" s="49">
        <f t="shared" si="102"/>
        <v>0</v>
      </c>
      <c r="AC55" s="201">
        <f t="shared" si="102"/>
        <v>0</v>
      </c>
      <c r="AD55" s="8">
        <f t="shared" si="125"/>
        <v>0</v>
      </c>
      <c r="AE55" s="50">
        <f t="shared" si="77"/>
        <v>0</v>
      </c>
      <c r="AG55" s="49">
        <f t="shared" si="103"/>
        <v>0</v>
      </c>
      <c r="AH55" s="201">
        <f t="shared" si="103"/>
        <v>0</v>
      </c>
      <c r="AI55" s="8">
        <f t="shared" si="126"/>
        <v>0</v>
      </c>
      <c r="AJ55" s="50">
        <f t="shared" si="78"/>
        <v>0</v>
      </c>
      <c r="AL55" s="49">
        <f t="shared" si="104"/>
        <v>0</v>
      </c>
      <c r="AM55" s="201">
        <f t="shared" si="104"/>
        <v>0</v>
      </c>
      <c r="AN55" s="8">
        <f t="shared" si="127"/>
        <v>0</v>
      </c>
      <c r="AO55" s="50">
        <f t="shared" si="79"/>
        <v>0</v>
      </c>
      <c r="AQ55" s="49">
        <f t="shared" si="105"/>
        <v>0</v>
      </c>
      <c r="AR55" s="201">
        <f t="shared" si="105"/>
        <v>0</v>
      </c>
      <c r="AS55" s="8">
        <f t="shared" si="128"/>
        <v>0</v>
      </c>
      <c r="AT55" s="50">
        <f t="shared" si="80"/>
        <v>0</v>
      </c>
      <c r="AV55" s="49">
        <f t="shared" si="106"/>
        <v>0</v>
      </c>
      <c r="AW55" s="201">
        <f t="shared" si="106"/>
        <v>0</v>
      </c>
      <c r="AX55" s="8">
        <f t="shared" si="129"/>
        <v>0</v>
      </c>
      <c r="AY55" s="50">
        <f t="shared" si="81"/>
        <v>0</v>
      </c>
      <c r="BA55" s="49">
        <f t="shared" si="107"/>
        <v>0</v>
      </c>
      <c r="BB55" s="201">
        <f t="shared" si="107"/>
        <v>0</v>
      </c>
      <c r="BC55" s="8">
        <f t="shared" si="130"/>
        <v>0</v>
      </c>
      <c r="BD55" s="50">
        <f t="shared" si="82"/>
        <v>0</v>
      </c>
      <c r="BF55" s="49">
        <f t="shared" si="108"/>
        <v>0</v>
      </c>
      <c r="BG55" s="201">
        <f t="shared" si="108"/>
        <v>0</v>
      </c>
      <c r="BH55" s="8">
        <f t="shared" si="131"/>
        <v>0</v>
      </c>
      <c r="BI55" s="50">
        <f t="shared" si="83"/>
        <v>0</v>
      </c>
      <c r="BK55" s="49">
        <f t="shared" si="109"/>
        <v>0</v>
      </c>
      <c r="BL55" s="201">
        <f t="shared" si="109"/>
        <v>0</v>
      </c>
      <c r="BM55" s="8">
        <f t="shared" si="132"/>
        <v>0</v>
      </c>
      <c r="BN55" s="50">
        <f t="shared" si="84"/>
        <v>0</v>
      </c>
      <c r="BP55" s="49">
        <f t="shared" si="110"/>
        <v>0</v>
      </c>
      <c r="BQ55" s="44">
        <f t="shared" si="110"/>
        <v>0</v>
      </c>
      <c r="BR55" s="8">
        <f t="shared" si="133"/>
        <v>0</v>
      </c>
      <c r="BS55" s="50">
        <f t="shared" si="85"/>
        <v>0</v>
      </c>
      <c r="BU55" s="49">
        <f t="shared" si="111"/>
        <v>0</v>
      </c>
      <c r="BV55" s="44">
        <f t="shared" si="111"/>
        <v>0</v>
      </c>
      <c r="BW55" s="8">
        <f t="shared" si="134"/>
        <v>0</v>
      </c>
      <c r="BX55" s="50">
        <f t="shared" si="86"/>
        <v>0</v>
      </c>
      <c r="BZ55" s="49">
        <f t="shared" si="112"/>
        <v>0</v>
      </c>
      <c r="CA55" s="44">
        <f t="shared" si="112"/>
        <v>0</v>
      </c>
      <c r="CB55" s="8">
        <f t="shared" si="135"/>
        <v>0</v>
      </c>
      <c r="CC55" s="50">
        <f t="shared" si="87"/>
        <v>0</v>
      </c>
      <c r="CE55" s="49">
        <f t="shared" si="113"/>
        <v>0</v>
      </c>
      <c r="CF55" s="44">
        <f t="shared" si="113"/>
        <v>0</v>
      </c>
      <c r="CG55" s="8">
        <f t="shared" si="136"/>
        <v>0</v>
      </c>
      <c r="CH55" s="50">
        <f t="shared" si="88"/>
        <v>0</v>
      </c>
      <c r="CJ55" s="49">
        <f t="shared" si="114"/>
        <v>0</v>
      </c>
      <c r="CK55" s="44">
        <f t="shared" si="114"/>
        <v>0</v>
      </c>
      <c r="CL55" s="8">
        <f t="shared" si="137"/>
        <v>0</v>
      </c>
      <c r="CM55" s="50">
        <f t="shared" si="89"/>
        <v>0</v>
      </c>
      <c r="CO55" s="49">
        <f t="shared" si="115"/>
        <v>0</v>
      </c>
      <c r="CP55" s="44">
        <f t="shared" si="115"/>
        <v>0</v>
      </c>
      <c r="CQ55" s="8">
        <f t="shared" si="138"/>
        <v>0</v>
      </c>
      <c r="CR55" s="50">
        <f t="shared" si="90"/>
        <v>0</v>
      </c>
      <c r="CT55" s="49">
        <f t="shared" si="116"/>
        <v>0</v>
      </c>
      <c r="CU55" s="44">
        <f t="shared" si="116"/>
        <v>0</v>
      </c>
      <c r="CV55" s="8">
        <f t="shared" si="139"/>
        <v>0</v>
      </c>
      <c r="CW55" s="50">
        <f t="shared" si="91"/>
        <v>0</v>
      </c>
      <c r="CY55" s="49">
        <f t="shared" si="117"/>
        <v>0</v>
      </c>
      <c r="CZ55" s="44">
        <f t="shared" si="117"/>
        <v>0</v>
      </c>
      <c r="DA55" s="8">
        <f t="shared" si="140"/>
        <v>0</v>
      </c>
      <c r="DB55" s="50">
        <f t="shared" si="92"/>
        <v>0</v>
      </c>
      <c r="DD55" s="49">
        <f t="shared" si="118"/>
        <v>0</v>
      </c>
      <c r="DE55" s="44">
        <f t="shared" si="118"/>
        <v>0</v>
      </c>
      <c r="DF55" s="8">
        <f t="shared" si="141"/>
        <v>0</v>
      </c>
      <c r="DG55" s="50">
        <f t="shared" si="93"/>
        <v>0</v>
      </c>
      <c r="DI55" s="49">
        <f t="shared" si="119"/>
        <v>0</v>
      </c>
      <c r="DJ55" s="44">
        <f t="shared" si="119"/>
        <v>0</v>
      </c>
      <c r="DK55" s="8">
        <f t="shared" si="142"/>
        <v>0</v>
      </c>
      <c r="DL55" s="50">
        <f t="shared" si="94"/>
        <v>0</v>
      </c>
      <c r="DN55" s="49">
        <f t="shared" si="120"/>
        <v>0</v>
      </c>
      <c r="DO55" s="44">
        <f t="shared" si="120"/>
        <v>0</v>
      </c>
      <c r="DP55" s="8">
        <f t="shared" si="143"/>
        <v>0</v>
      </c>
      <c r="DQ55" s="50">
        <f t="shared" si="95"/>
        <v>0</v>
      </c>
      <c r="DS55" s="51">
        <f t="shared" si="96"/>
        <v>1953480</v>
      </c>
      <c r="DT55" s="8">
        <f t="shared" si="99"/>
        <v>51407.368421052633</v>
      </c>
      <c r="DU55" s="52">
        <v>0</v>
      </c>
      <c r="DV55" s="8">
        <f t="shared" si="100"/>
        <v>0</v>
      </c>
      <c r="DW55" s="52">
        <f t="shared" si="97"/>
        <v>1953480</v>
      </c>
      <c r="DX55" s="52">
        <f t="shared" si="97"/>
        <v>51407.368421052633</v>
      </c>
      <c r="DY55" s="350" t="str">
        <f t="shared" si="98"/>
        <v>Warehouse Magude</v>
      </c>
    </row>
    <row r="56" spans="2:129" ht="36.6" customHeight="1" x14ac:dyDescent="0.3">
      <c r="B56" s="338" t="s">
        <v>519</v>
      </c>
      <c r="C56" s="337" t="s">
        <v>520</v>
      </c>
      <c r="D56" s="334">
        <f>D55*0.15</f>
        <v>12209.25</v>
      </c>
      <c r="E56" s="274">
        <f>D56/$H$3</f>
        <v>321.29605263157896</v>
      </c>
      <c r="F56" s="274"/>
      <c r="G56" s="274"/>
      <c r="H56" s="264"/>
      <c r="I56" s="264"/>
      <c r="J56" s="265"/>
      <c r="K56" s="260"/>
      <c r="L56" s="266"/>
      <c r="M56" s="49">
        <v>1</v>
      </c>
      <c r="N56" s="214">
        <v>12</v>
      </c>
      <c r="O56" s="8">
        <f t="shared" si="121"/>
        <v>146511</v>
      </c>
      <c r="P56" s="50">
        <f t="shared" si="74"/>
        <v>3855.5526315789475</v>
      </c>
      <c r="R56" s="49">
        <f t="shared" si="101"/>
        <v>1</v>
      </c>
      <c r="S56" s="201">
        <f t="shared" si="101"/>
        <v>12</v>
      </c>
      <c r="T56" s="8">
        <f t="shared" si="122"/>
        <v>146511</v>
      </c>
      <c r="U56" s="50">
        <f t="shared" si="75"/>
        <v>3855.5526315789475</v>
      </c>
      <c r="W56" s="49">
        <v>0</v>
      </c>
      <c r="X56" s="201">
        <v>0</v>
      </c>
      <c r="Y56" s="8">
        <f t="shared" si="124"/>
        <v>0</v>
      </c>
      <c r="Z56" s="50">
        <f t="shared" si="76"/>
        <v>0</v>
      </c>
      <c r="AB56" s="49">
        <f t="shared" si="102"/>
        <v>0</v>
      </c>
      <c r="AC56" s="201">
        <f t="shared" si="102"/>
        <v>0</v>
      </c>
      <c r="AD56" s="8">
        <f t="shared" si="125"/>
        <v>0</v>
      </c>
      <c r="AE56" s="50">
        <f t="shared" si="77"/>
        <v>0</v>
      </c>
      <c r="AG56" s="49">
        <f t="shared" si="103"/>
        <v>0</v>
      </c>
      <c r="AH56" s="201">
        <f t="shared" si="103"/>
        <v>0</v>
      </c>
      <c r="AI56" s="8">
        <f t="shared" si="126"/>
        <v>0</v>
      </c>
      <c r="AJ56" s="50">
        <f t="shared" si="78"/>
        <v>0</v>
      </c>
      <c r="AL56" s="49">
        <f t="shared" si="104"/>
        <v>0</v>
      </c>
      <c r="AM56" s="201">
        <f t="shared" si="104"/>
        <v>0</v>
      </c>
      <c r="AN56" s="8">
        <f t="shared" si="127"/>
        <v>0</v>
      </c>
      <c r="AO56" s="50">
        <f t="shared" si="79"/>
        <v>0</v>
      </c>
      <c r="AQ56" s="49">
        <f t="shared" si="105"/>
        <v>0</v>
      </c>
      <c r="AR56" s="201">
        <f t="shared" si="105"/>
        <v>0</v>
      </c>
      <c r="AS56" s="8">
        <f t="shared" si="128"/>
        <v>0</v>
      </c>
      <c r="AT56" s="50">
        <f t="shared" si="80"/>
        <v>0</v>
      </c>
      <c r="AV56" s="49">
        <f t="shared" si="106"/>
        <v>0</v>
      </c>
      <c r="AW56" s="201">
        <f t="shared" si="106"/>
        <v>0</v>
      </c>
      <c r="AX56" s="8">
        <f t="shared" si="129"/>
        <v>0</v>
      </c>
      <c r="AY56" s="50">
        <f t="shared" si="81"/>
        <v>0</v>
      </c>
      <c r="BA56" s="49">
        <f t="shared" si="107"/>
        <v>0</v>
      </c>
      <c r="BB56" s="201">
        <f t="shared" si="107"/>
        <v>0</v>
      </c>
      <c r="BC56" s="8">
        <f t="shared" si="130"/>
        <v>0</v>
      </c>
      <c r="BD56" s="50">
        <f t="shared" si="82"/>
        <v>0</v>
      </c>
      <c r="BF56" s="49">
        <f t="shared" si="108"/>
        <v>0</v>
      </c>
      <c r="BG56" s="201">
        <f t="shared" si="108"/>
        <v>0</v>
      </c>
      <c r="BH56" s="8">
        <f t="shared" si="131"/>
        <v>0</v>
      </c>
      <c r="BI56" s="50">
        <f t="shared" si="83"/>
        <v>0</v>
      </c>
      <c r="BK56" s="49">
        <f t="shared" si="109"/>
        <v>0</v>
      </c>
      <c r="BL56" s="201">
        <f t="shared" si="109"/>
        <v>0</v>
      </c>
      <c r="BM56" s="8">
        <f t="shared" si="132"/>
        <v>0</v>
      </c>
      <c r="BN56" s="50">
        <f t="shared" si="84"/>
        <v>0</v>
      </c>
      <c r="BP56" s="49">
        <f t="shared" si="110"/>
        <v>0</v>
      </c>
      <c r="BQ56" s="44">
        <f t="shared" si="110"/>
        <v>0</v>
      </c>
      <c r="BR56" s="8">
        <f t="shared" si="133"/>
        <v>0</v>
      </c>
      <c r="BS56" s="50">
        <f t="shared" si="85"/>
        <v>0</v>
      </c>
      <c r="BU56" s="49">
        <f t="shared" si="111"/>
        <v>0</v>
      </c>
      <c r="BV56" s="44">
        <f t="shared" si="111"/>
        <v>0</v>
      </c>
      <c r="BW56" s="8">
        <f t="shared" si="134"/>
        <v>0</v>
      </c>
      <c r="BX56" s="50">
        <f t="shared" si="86"/>
        <v>0</v>
      </c>
      <c r="BZ56" s="49">
        <f t="shared" si="112"/>
        <v>0</v>
      </c>
      <c r="CA56" s="44">
        <f t="shared" si="112"/>
        <v>0</v>
      </c>
      <c r="CB56" s="8">
        <f t="shared" si="135"/>
        <v>0</v>
      </c>
      <c r="CC56" s="50">
        <f t="shared" si="87"/>
        <v>0</v>
      </c>
      <c r="CE56" s="49">
        <f t="shared" si="113"/>
        <v>0</v>
      </c>
      <c r="CF56" s="44">
        <f t="shared" si="113"/>
        <v>0</v>
      </c>
      <c r="CG56" s="8">
        <f t="shared" si="136"/>
        <v>0</v>
      </c>
      <c r="CH56" s="50">
        <f t="shared" si="88"/>
        <v>0</v>
      </c>
      <c r="CJ56" s="49">
        <f t="shared" si="114"/>
        <v>0</v>
      </c>
      <c r="CK56" s="44">
        <f t="shared" si="114"/>
        <v>0</v>
      </c>
      <c r="CL56" s="8">
        <f t="shared" si="137"/>
        <v>0</v>
      </c>
      <c r="CM56" s="50">
        <f t="shared" si="89"/>
        <v>0</v>
      </c>
      <c r="CO56" s="49">
        <f t="shared" si="115"/>
        <v>0</v>
      </c>
      <c r="CP56" s="44">
        <f t="shared" si="115"/>
        <v>0</v>
      </c>
      <c r="CQ56" s="8">
        <f t="shared" si="138"/>
        <v>0</v>
      </c>
      <c r="CR56" s="50">
        <f t="shared" si="90"/>
        <v>0</v>
      </c>
      <c r="CT56" s="49">
        <f t="shared" si="116"/>
        <v>0</v>
      </c>
      <c r="CU56" s="44">
        <f t="shared" si="116"/>
        <v>0</v>
      </c>
      <c r="CV56" s="8">
        <f t="shared" si="139"/>
        <v>0</v>
      </c>
      <c r="CW56" s="50">
        <f t="shared" si="91"/>
        <v>0</v>
      </c>
      <c r="CY56" s="49">
        <f t="shared" si="117"/>
        <v>0</v>
      </c>
      <c r="CZ56" s="44">
        <f t="shared" si="117"/>
        <v>0</v>
      </c>
      <c r="DA56" s="8">
        <f t="shared" si="140"/>
        <v>0</v>
      </c>
      <c r="DB56" s="50">
        <f t="shared" si="92"/>
        <v>0</v>
      </c>
      <c r="DD56" s="49">
        <f t="shared" si="118"/>
        <v>0</v>
      </c>
      <c r="DE56" s="44">
        <f t="shared" si="118"/>
        <v>0</v>
      </c>
      <c r="DF56" s="8">
        <f t="shared" si="141"/>
        <v>0</v>
      </c>
      <c r="DG56" s="50">
        <f t="shared" si="93"/>
        <v>0</v>
      </c>
      <c r="DI56" s="49">
        <f t="shared" si="119"/>
        <v>0</v>
      </c>
      <c r="DJ56" s="44">
        <f t="shared" si="119"/>
        <v>0</v>
      </c>
      <c r="DK56" s="8">
        <f t="shared" si="142"/>
        <v>0</v>
      </c>
      <c r="DL56" s="50">
        <f t="shared" si="94"/>
        <v>0</v>
      </c>
      <c r="DN56" s="49">
        <f t="shared" si="120"/>
        <v>0</v>
      </c>
      <c r="DO56" s="44">
        <f t="shared" si="120"/>
        <v>0</v>
      </c>
      <c r="DP56" s="8">
        <f t="shared" si="143"/>
        <v>0</v>
      </c>
      <c r="DQ56" s="50">
        <f t="shared" si="95"/>
        <v>0</v>
      </c>
      <c r="DS56" s="51">
        <f t="shared" si="96"/>
        <v>293022</v>
      </c>
      <c r="DT56" s="8">
        <f t="shared" si="99"/>
        <v>7711.105263157895</v>
      </c>
      <c r="DU56" s="52">
        <v>0</v>
      </c>
      <c r="DV56" s="8">
        <f t="shared" si="100"/>
        <v>0</v>
      </c>
      <c r="DW56" s="52">
        <f t="shared" si="97"/>
        <v>293022</v>
      </c>
      <c r="DX56" s="52">
        <f t="shared" si="97"/>
        <v>7711.105263157895</v>
      </c>
      <c r="DY56" s="350" t="str">
        <f t="shared" si="98"/>
        <v>Warehouse operating and maintenance costs</v>
      </c>
    </row>
    <row r="57" spans="2:129" ht="28.2" customHeight="1" x14ac:dyDescent="0.3">
      <c r="B57" s="333"/>
      <c r="C57" s="337"/>
      <c r="D57" s="334"/>
      <c r="E57" s="274"/>
      <c r="F57" s="274"/>
      <c r="G57" s="274"/>
      <c r="H57" s="264"/>
      <c r="I57" s="264"/>
      <c r="J57" s="265"/>
      <c r="K57" s="260"/>
      <c r="L57" s="266"/>
      <c r="M57" s="49"/>
      <c r="N57" s="214"/>
      <c r="O57" s="8">
        <f t="shared" si="121"/>
        <v>0</v>
      </c>
      <c r="P57" s="50">
        <f t="shared" si="74"/>
        <v>0</v>
      </c>
      <c r="R57" s="49">
        <f t="shared" si="101"/>
        <v>0</v>
      </c>
      <c r="S57" s="201">
        <f t="shared" si="101"/>
        <v>0</v>
      </c>
      <c r="T57" s="8">
        <f t="shared" si="122"/>
        <v>0</v>
      </c>
      <c r="U57" s="50">
        <f t="shared" si="75"/>
        <v>0</v>
      </c>
      <c r="W57" s="49">
        <f t="shared" si="123"/>
        <v>0</v>
      </c>
      <c r="X57" s="201">
        <f t="shared" si="123"/>
        <v>0</v>
      </c>
      <c r="Y57" s="8">
        <f t="shared" si="124"/>
        <v>0</v>
      </c>
      <c r="Z57" s="50">
        <f t="shared" si="76"/>
        <v>0</v>
      </c>
      <c r="AB57" s="49">
        <f t="shared" si="102"/>
        <v>0</v>
      </c>
      <c r="AC57" s="201">
        <f t="shared" si="102"/>
        <v>0</v>
      </c>
      <c r="AD57" s="8">
        <f t="shared" si="125"/>
        <v>0</v>
      </c>
      <c r="AE57" s="50">
        <f t="shared" si="77"/>
        <v>0</v>
      </c>
      <c r="AG57" s="49">
        <f t="shared" si="103"/>
        <v>0</v>
      </c>
      <c r="AH57" s="201">
        <f t="shared" si="103"/>
        <v>0</v>
      </c>
      <c r="AI57" s="8">
        <f t="shared" si="126"/>
        <v>0</v>
      </c>
      <c r="AJ57" s="50">
        <f t="shared" si="78"/>
        <v>0</v>
      </c>
      <c r="AL57" s="49">
        <f t="shared" si="104"/>
        <v>0</v>
      </c>
      <c r="AM57" s="201">
        <f t="shared" si="104"/>
        <v>0</v>
      </c>
      <c r="AN57" s="8">
        <f t="shared" si="127"/>
        <v>0</v>
      </c>
      <c r="AO57" s="50">
        <f t="shared" si="79"/>
        <v>0</v>
      </c>
      <c r="AQ57" s="49">
        <f t="shared" si="105"/>
        <v>0</v>
      </c>
      <c r="AR57" s="201">
        <f t="shared" si="105"/>
        <v>0</v>
      </c>
      <c r="AS57" s="8">
        <f t="shared" si="128"/>
        <v>0</v>
      </c>
      <c r="AT57" s="50">
        <f t="shared" si="80"/>
        <v>0</v>
      </c>
      <c r="AV57" s="49">
        <f t="shared" si="106"/>
        <v>0</v>
      </c>
      <c r="AW57" s="201">
        <f t="shared" si="106"/>
        <v>0</v>
      </c>
      <c r="AX57" s="8">
        <f t="shared" si="129"/>
        <v>0</v>
      </c>
      <c r="AY57" s="50">
        <f t="shared" si="81"/>
        <v>0</v>
      </c>
      <c r="BA57" s="49">
        <f t="shared" si="107"/>
        <v>0</v>
      </c>
      <c r="BB57" s="201">
        <f t="shared" si="107"/>
        <v>0</v>
      </c>
      <c r="BC57" s="8">
        <f t="shared" si="130"/>
        <v>0</v>
      </c>
      <c r="BD57" s="50">
        <f t="shared" si="82"/>
        <v>0</v>
      </c>
      <c r="BF57" s="49">
        <f t="shared" si="108"/>
        <v>0</v>
      </c>
      <c r="BG57" s="201">
        <f t="shared" si="108"/>
        <v>0</v>
      </c>
      <c r="BH57" s="8">
        <f t="shared" si="131"/>
        <v>0</v>
      </c>
      <c r="BI57" s="50">
        <f t="shared" si="83"/>
        <v>0</v>
      </c>
      <c r="BK57" s="49">
        <f t="shared" si="109"/>
        <v>0</v>
      </c>
      <c r="BL57" s="201">
        <f t="shared" si="109"/>
        <v>0</v>
      </c>
      <c r="BM57" s="8">
        <f t="shared" si="132"/>
        <v>0</v>
      </c>
      <c r="BN57" s="50">
        <f t="shared" si="84"/>
        <v>0</v>
      </c>
      <c r="BP57" s="49">
        <f t="shared" si="110"/>
        <v>0</v>
      </c>
      <c r="BQ57" s="44">
        <f t="shared" si="110"/>
        <v>0</v>
      </c>
      <c r="BR57" s="8">
        <f t="shared" si="133"/>
        <v>0</v>
      </c>
      <c r="BS57" s="50">
        <f t="shared" si="85"/>
        <v>0</v>
      </c>
      <c r="BU57" s="49">
        <f t="shared" si="111"/>
        <v>0</v>
      </c>
      <c r="BV57" s="44">
        <f t="shared" si="111"/>
        <v>0</v>
      </c>
      <c r="BW57" s="8">
        <f t="shared" si="134"/>
        <v>0</v>
      </c>
      <c r="BX57" s="50">
        <f t="shared" si="86"/>
        <v>0</v>
      </c>
      <c r="BZ57" s="49">
        <f t="shared" si="112"/>
        <v>0</v>
      </c>
      <c r="CA57" s="44">
        <f t="shared" si="112"/>
        <v>0</v>
      </c>
      <c r="CB57" s="8">
        <f t="shared" si="135"/>
        <v>0</v>
      </c>
      <c r="CC57" s="50">
        <f t="shared" si="87"/>
        <v>0</v>
      </c>
      <c r="CE57" s="49">
        <f t="shared" si="113"/>
        <v>0</v>
      </c>
      <c r="CF57" s="44">
        <f t="shared" si="113"/>
        <v>0</v>
      </c>
      <c r="CG57" s="8">
        <f t="shared" si="136"/>
        <v>0</v>
      </c>
      <c r="CH57" s="50">
        <f t="shared" si="88"/>
        <v>0</v>
      </c>
      <c r="CJ57" s="49">
        <f t="shared" si="114"/>
        <v>0</v>
      </c>
      <c r="CK57" s="44">
        <f t="shared" si="114"/>
        <v>0</v>
      </c>
      <c r="CL57" s="8">
        <f t="shared" si="137"/>
        <v>0</v>
      </c>
      <c r="CM57" s="50">
        <f t="shared" si="89"/>
        <v>0</v>
      </c>
      <c r="CO57" s="49">
        <f t="shared" si="115"/>
        <v>0</v>
      </c>
      <c r="CP57" s="44">
        <f t="shared" si="115"/>
        <v>0</v>
      </c>
      <c r="CQ57" s="8">
        <f t="shared" si="138"/>
        <v>0</v>
      </c>
      <c r="CR57" s="50">
        <f t="shared" si="90"/>
        <v>0</v>
      </c>
      <c r="CT57" s="49">
        <f t="shared" si="116"/>
        <v>0</v>
      </c>
      <c r="CU57" s="44">
        <f t="shared" si="116"/>
        <v>0</v>
      </c>
      <c r="CV57" s="8">
        <f t="shared" si="139"/>
        <v>0</v>
      </c>
      <c r="CW57" s="50">
        <f t="shared" si="91"/>
        <v>0</v>
      </c>
      <c r="CY57" s="49">
        <f t="shared" si="117"/>
        <v>0</v>
      </c>
      <c r="CZ57" s="44">
        <f t="shared" si="117"/>
        <v>0</v>
      </c>
      <c r="DA57" s="8">
        <f t="shared" si="140"/>
        <v>0</v>
      </c>
      <c r="DB57" s="50">
        <f t="shared" si="92"/>
        <v>0</v>
      </c>
      <c r="DD57" s="49">
        <f t="shared" si="118"/>
        <v>0</v>
      </c>
      <c r="DE57" s="44">
        <f t="shared" si="118"/>
        <v>0</v>
      </c>
      <c r="DF57" s="8">
        <f t="shared" si="141"/>
        <v>0</v>
      </c>
      <c r="DG57" s="50">
        <f t="shared" si="93"/>
        <v>0</v>
      </c>
      <c r="DI57" s="49">
        <f t="shared" si="119"/>
        <v>0</v>
      </c>
      <c r="DJ57" s="44">
        <f t="shared" si="119"/>
        <v>0</v>
      </c>
      <c r="DK57" s="8">
        <f t="shared" si="142"/>
        <v>0</v>
      </c>
      <c r="DL57" s="50">
        <f t="shared" si="94"/>
        <v>0</v>
      </c>
      <c r="DN57" s="49">
        <f t="shared" si="120"/>
        <v>0</v>
      </c>
      <c r="DO57" s="44">
        <f t="shared" si="120"/>
        <v>0</v>
      </c>
      <c r="DP57" s="8">
        <f t="shared" si="143"/>
        <v>0</v>
      </c>
      <c r="DQ57" s="50">
        <f t="shared" si="95"/>
        <v>0</v>
      </c>
      <c r="DS57" s="51">
        <f t="shared" si="96"/>
        <v>0</v>
      </c>
      <c r="DT57" s="8">
        <f t="shared" si="99"/>
        <v>0</v>
      </c>
      <c r="DU57" s="52">
        <v>0</v>
      </c>
      <c r="DV57" s="8">
        <f t="shared" si="100"/>
        <v>0</v>
      </c>
      <c r="DW57" s="52">
        <f t="shared" si="97"/>
        <v>0</v>
      </c>
      <c r="DX57" s="52">
        <f t="shared" si="97"/>
        <v>0</v>
      </c>
      <c r="DY57" s="350">
        <f t="shared" si="98"/>
        <v>0</v>
      </c>
    </row>
    <row r="58" spans="2:129" ht="19.5" customHeight="1" x14ac:dyDescent="0.3">
      <c r="B58" s="333"/>
      <c r="C58" s="197"/>
      <c r="D58" s="334"/>
      <c r="E58" s="274"/>
      <c r="F58" s="274"/>
      <c r="G58" s="274"/>
      <c r="H58" s="264"/>
      <c r="I58" s="264"/>
      <c r="J58" s="265"/>
      <c r="K58" s="260"/>
      <c r="L58" s="266"/>
      <c r="M58" s="49"/>
      <c r="N58" s="214"/>
      <c r="O58" s="8">
        <f t="shared" si="121"/>
        <v>0</v>
      </c>
      <c r="P58" s="50">
        <f t="shared" si="74"/>
        <v>0</v>
      </c>
      <c r="R58" s="49">
        <f t="shared" si="101"/>
        <v>0</v>
      </c>
      <c r="S58" s="201">
        <f t="shared" si="101"/>
        <v>0</v>
      </c>
      <c r="T58" s="8">
        <f t="shared" si="122"/>
        <v>0</v>
      </c>
      <c r="U58" s="50">
        <f t="shared" si="75"/>
        <v>0</v>
      </c>
      <c r="W58" s="49">
        <f t="shared" si="123"/>
        <v>0</v>
      </c>
      <c r="X58" s="201">
        <f t="shared" si="123"/>
        <v>0</v>
      </c>
      <c r="Y58" s="8">
        <f t="shared" si="124"/>
        <v>0</v>
      </c>
      <c r="Z58" s="50">
        <f t="shared" si="76"/>
        <v>0</v>
      </c>
      <c r="AB58" s="49">
        <f t="shared" si="102"/>
        <v>0</v>
      </c>
      <c r="AC58" s="201">
        <f t="shared" si="102"/>
        <v>0</v>
      </c>
      <c r="AD58" s="8">
        <f t="shared" si="125"/>
        <v>0</v>
      </c>
      <c r="AE58" s="50">
        <f t="shared" si="77"/>
        <v>0</v>
      </c>
      <c r="AG58" s="49">
        <f t="shared" si="103"/>
        <v>0</v>
      </c>
      <c r="AH58" s="201">
        <f t="shared" si="103"/>
        <v>0</v>
      </c>
      <c r="AI58" s="8">
        <f t="shared" si="126"/>
        <v>0</v>
      </c>
      <c r="AJ58" s="50">
        <f t="shared" si="78"/>
        <v>0</v>
      </c>
      <c r="AL58" s="49">
        <f t="shared" si="104"/>
        <v>0</v>
      </c>
      <c r="AM58" s="201">
        <f t="shared" si="104"/>
        <v>0</v>
      </c>
      <c r="AN58" s="8">
        <f t="shared" si="127"/>
        <v>0</v>
      </c>
      <c r="AO58" s="50">
        <f t="shared" si="79"/>
        <v>0</v>
      </c>
      <c r="AQ58" s="49">
        <f t="shared" si="105"/>
        <v>0</v>
      </c>
      <c r="AR58" s="201">
        <f t="shared" si="105"/>
        <v>0</v>
      </c>
      <c r="AS58" s="8">
        <f t="shared" si="128"/>
        <v>0</v>
      </c>
      <c r="AT58" s="50">
        <f t="shared" si="80"/>
        <v>0</v>
      </c>
      <c r="AV58" s="49">
        <f t="shared" si="106"/>
        <v>0</v>
      </c>
      <c r="AW58" s="201">
        <f t="shared" si="106"/>
        <v>0</v>
      </c>
      <c r="AX58" s="8">
        <f t="shared" si="129"/>
        <v>0</v>
      </c>
      <c r="AY58" s="50">
        <f t="shared" si="81"/>
        <v>0</v>
      </c>
      <c r="BA58" s="49">
        <f t="shared" si="107"/>
        <v>0</v>
      </c>
      <c r="BB58" s="201">
        <f t="shared" si="107"/>
        <v>0</v>
      </c>
      <c r="BC58" s="8">
        <f t="shared" si="130"/>
        <v>0</v>
      </c>
      <c r="BD58" s="50">
        <f t="shared" si="82"/>
        <v>0</v>
      </c>
      <c r="BF58" s="49">
        <f t="shared" si="108"/>
        <v>0</v>
      </c>
      <c r="BG58" s="201">
        <f t="shared" si="108"/>
        <v>0</v>
      </c>
      <c r="BH58" s="8">
        <f t="shared" si="131"/>
        <v>0</v>
      </c>
      <c r="BI58" s="50">
        <f t="shared" si="83"/>
        <v>0</v>
      </c>
      <c r="BK58" s="49">
        <f t="shared" si="109"/>
        <v>0</v>
      </c>
      <c r="BL58" s="201">
        <f t="shared" si="109"/>
        <v>0</v>
      </c>
      <c r="BM58" s="8">
        <f t="shared" si="132"/>
        <v>0</v>
      </c>
      <c r="BN58" s="50">
        <f t="shared" si="84"/>
        <v>0</v>
      </c>
      <c r="BP58" s="49">
        <f t="shared" si="110"/>
        <v>0</v>
      </c>
      <c r="BQ58" s="44">
        <f t="shared" si="110"/>
        <v>0</v>
      </c>
      <c r="BR58" s="8">
        <f t="shared" si="133"/>
        <v>0</v>
      </c>
      <c r="BS58" s="50">
        <f t="shared" si="85"/>
        <v>0</v>
      </c>
      <c r="BU58" s="49">
        <f t="shared" si="111"/>
        <v>0</v>
      </c>
      <c r="BV58" s="44">
        <f t="shared" si="111"/>
        <v>0</v>
      </c>
      <c r="BW58" s="8">
        <f t="shared" si="134"/>
        <v>0</v>
      </c>
      <c r="BX58" s="50">
        <f t="shared" si="86"/>
        <v>0</v>
      </c>
      <c r="BZ58" s="49">
        <f t="shared" si="112"/>
        <v>0</v>
      </c>
      <c r="CA58" s="44">
        <f t="shared" si="112"/>
        <v>0</v>
      </c>
      <c r="CB58" s="8">
        <f t="shared" si="135"/>
        <v>0</v>
      </c>
      <c r="CC58" s="50">
        <f t="shared" si="87"/>
        <v>0</v>
      </c>
      <c r="CE58" s="49">
        <f t="shared" si="113"/>
        <v>0</v>
      </c>
      <c r="CF58" s="44">
        <f t="shared" si="113"/>
        <v>0</v>
      </c>
      <c r="CG58" s="8">
        <f t="shared" si="136"/>
        <v>0</v>
      </c>
      <c r="CH58" s="50">
        <f t="shared" si="88"/>
        <v>0</v>
      </c>
      <c r="CJ58" s="49">
        <f t="shared" si="114"/>
        <v>0</v>
      </c>
      <c r="CK58" s="44">
        <f t="shared" si="114"/>
        <v>0</v>
      </c>
      <c r="CL58" s="8">
        <f t="shared" si="137"/>
        <v>0</v>
      </c>
      <c r="CM58" s="50">
        <f t="shared" si="89"/>
        <v>0</v>
      </c>
      <c r="CO58" s="49">
        <f t="shared" si="115"/>
        <v>0</v>
      </c>
      <c r="CP58" s="44">
        <f t="shared" si="115"/>
        <v>0</v>
      </c>
      <c r="CQ58" s="8">
        <f t="shared" si="138"/>
        <v>0</v>
      </c>
      <c r="CR58" s="50">
        <f t="shared" si="90"/>
        <v>0</v>
      </c>
      <c r="CT58" s="49">
        <f t="shared" si="116"/>
        <v>0</v>
      </c>
      <c r="CU58" s="44">
        <f t="shared" si="116"/>
        <v>0</v>
      </c>
      <c r="CV58" s="8">
        <f t="shared" si="139"/>
        <v>0</v>
      </c>
      <c r="CW58" s="50">
        <f t="shared" si="91"/>
        <v>0</v>
      </c>
      <c r="CY58" s="49">
        <f t="shared" si="117"/>
        <v>0</v>
      </c>
      <c r="CZ58" s="44">
        <f t="shared" si="117"/>
        <v>0</v>
      </c>
      <c r="DA58" s="8">
        <f t="shared" si="140"/>
        <v>0</v>
      </c>
      <c r="DB58" s="50">
        <f t="shared" si="92"/>
        <v>0</v>
      </c>
      <c r="DD58" s="49">
        <f t="shared" si="118"/>
        <v>0</v>
      </c>
      <c r="DE58" s="44">
        <f t="shared" si="118"/>
        <v>0</v>
      </c>
      <c r="DF58" s="8">
        <f t="shared" si="141"/>
        <v>0</v>
      </c>
      <c r="DG58" s="50">
        <f t="shared" si="93"/>
        <v>0</v>
      </c>
      <c r="DI58" s="49">
        <f t="shared" si="119"/>
        <v>0</v>
      </c>
      <c r="DJ58" s="44">
        <f t="shared" si="119"/>
        <v>0</v>
      </c>
      <c r="DK58" s="8">
        <f t="shared" si="142"/>
        <v>0</v>
      </c>
      <c r="DL58" s="50">
        <f t="shared" si="94"/>
        <v>0</v>
      </c>
      <c r="DN58" s="49">
        <f t="shared" si="120"/>
        <v>0</v>
      </c>
      <c r="DO58" s="44">
        <f t="shared" si="120"/>
        <v>0</v>
      </c>
      <c r="DP58" s="8">
        <f t="shared" si="143"/>
        <v>0</v>
      </c>
      <c r="DQ58" s="50">
        <f t="shared" si="95"/>
        <v>0</v>
      </c>
      <c r="DS58" s="51">
        <f t="shared" si="96"/>
        <v>0</v>
      </c>
      <c r="DT58" s="8">
        <f t="shared" si="99"/>
        <v>0</v>
      </c>
      <c r="DU58" s="52">
        <v>0</v>
      </c>
      <c r="DV58" s="8">
        <f t="shared" si="100"/>
        <v>0</v>
      </c>
      <c r="DW58" s="52">
        <f t="shared" si="97"/>
        <v>0</v>
      </c>
      <c r="DX58" s="52">
        <f t="shared" si="97"/>
        <v>0</v>
      </c>
      <c r="DY58" s="350">
        <f t="shared" si="98"/>
        <v>0</v>
      </c>
    </row>
    <row r="59" spans="2:129" ht="19.5" customHeight="1" x14ac:dyDescent="0.3">
      <c r="B59" s="333"/>
      <c r="C59" s="197"/>
      <c r="D59" s="334"/>
      <c r="E59" s="274"/>
      <c r="F59" s="274"/>
      <c r="G59" s="274"/>
      <c r="H59" s="264"/>
      <c r="I59" s="264"/>
      <c r="J59" s="265"/>
      <c r="K59" s="260"/>
      <c r="L59" s="266"/>
      <c r="M59" s="49"/>
      <c r="N59" s="214"/>
      <c r="O59" s="8">
        <f t="shared" si="121"/>
        <v>0</v>
      </c>
      <c r="P59" s="50">
        <f t="shared" si="74"/>
        <v>0</v>
      </c>
      <c r="R59" s="49">
        <f t="shared" si="101"/>
        <v>0</v>
      </c>
      <c r="S59" s="201">
        <f t="shared" si="101"/>
        <v>0</v>
      </c>
      <c r="T59" s="8">
        <f t="shared" si="122"/>
        <v>0</v>
      </c>
      <c r="U59" s="50">
        <f t="shared" si="75"/>
        <v>0</v>
      </c>
      <c r="W59" s="49">
        <f t="shared" si="123"/>
        <v>0</v>
      </c>
      <c r="X59" s="201">
        <f t="shared" si="123"/>
        <v>0</v>
      </c>
      <c r="Y59" s="8">
        <f t="shared" si="124"/>
        <v>0</v>
      </c>
      <c r="Z59" s="50">
        <f t="shared" si="76"/>
        <v>0</v>
      </c>
      <c r="AB59" s="49">
        <f t="shared" si="102"/>
        <v>0</v>
      </c>
      <c r="AC59" s="201">
        <f t="shared" si="102"/>
        <v>0</v>
      </c>
      <c r="AD59" s="8">
        <f t="shared" si="125"/>
        <v>0</v>
      </c>
      <c r="AE59" s="50">
        <f t="shared" si="77"/>
        <v>0</v>
      </c>
      <c r="AG59" s="49">
        <f t="shared" si="103"/>
        <v>0</v>
      </c>
      <c r="AH59" s="201">
        <f t="shared" si="103"/>
        <v>0</v>
      </c>
      <c r="AI59" s="8">
        <f t="shared" si="126"/>
        <v>0</v>
      </c>
      <c r="AJ59" s="50">
        <f t="shared" si="78"/>
        <v>0</v>
      </c>
      <c r="AL59" s="49">
        <f t="shared" si="104"/>
        <v>0</v>
      </c>
      <c r="AM59" s="201">
        <f t="shared" si="104"/>
        <v>0</v>
      </c>
      <c r="AN59" s="8">
        <f t="shared" si="127"/>
        <v>0</v>
      </c>
      <c r="AO59" s="50">
        <f t="shared" si="79"/>
        <v>0</v>
      </c>
      <c r="AQ59" s="49">
        <f t="shared" si="105"/>
        <v>0</v>
      </c>
      <c r="AR59" s="201">
        <f t="shared" si="105"/>
        <v>0</v>
      </c>
      <c r="AS59" s="8">
        <f t="shared" si="128"/>
        <v>0</v>
      </c>
      <c r="AT59" s="50">
        <f t="shared" si="80"/>
        <v>0</v>
      </c>
      <c r="AV59" s="49">
        <f t="shared" si="106"/>
        <v>0</v>
      </c>
      <c r="AW59" s="201">
        <f t="shared" si="106"/>
        <v>0</v>
      </c>
      <c r="AX59" s="8">
        <f t="shared" si="129"/>
        <v>0</v>
      </c>
      <c r="AY59" s="50">
        <f t="shared" si="81"/>
        <v>0</v>
      </c>
      <c r="BA59" s="49">
        <f t="shared" si="107"/>
        <v>0</v>
      </c>
      <c r="BB59" s="201">
        <f t="shared" si="107"/>
        <v>0</v>
      </c>
      <c r="BC59" s="8">
        <f t="shared" si="130"/>
        <v>0</v>
      </c>
      <c r="BD59" s="50">
        <f t="shared" si="82"/>
        <v>0</v>
      </c>
      <c r="BF59" s="49">
        <f t="shared" si="108"/>
        <v>0</v>
      </c>
      <c r="BG59" s="201">
        <f t="shared" si="108"/>
        <v>0</v>
      </c>
      <c r="BH59" s="8">
        <f t="shared" si="131"/>
        <v>0</v>
      </c>
      <c r="BI59" s="50">
        <f t="shared" si="83"/>
        <v>0</v>
      </c>
      <c r="BK59" s="49">
        <f t="shared" si="109"/>
        <v>0</v>
      </c>
      <c r="BL59" s="201">
        <f t="shared" si="109"/>
        <v>0</v>
      </c>
      <c r="BM59" s="8">
        <f t="shared" si="132"/>
        <v>0</v>
      </c>
      <c r="BN59" s="50">
        <f t="shared" si="84"/>
        <v>0</v>
      </c>
      <c r="BP59" s="49">
        <f t="shared" si="110"/>
        <v>0</v>
      </c>
      <c r="BQ59" s="44">
        <f t="shared" si="110"/>
        <v>0</v>
      </c>
      <c r="BR59" s="8">
        <f t="shared" si="133"/>
        <v>0</v>
      </c>
      <c r="BS59" s="50">
        <f t="shared" si="85"/>
        <v>0</v>
      </c>
      <c r="BU59" s="49">
        <f t="shared" si="111"/>
        <v>0</v>
      </c>
      <c r="BV59" s="44">
        <f t="shared" si="111"/>
        <v>0</v>
      </c>
      <c r="BW59" s="8">
        <f t="shared" si="134"/>
        <v>0</v>
      </c>
      <c r="BX59" s="50">
        <f t="shared" si="86"/>
        <v>0</v>
      </c>
      <c r="BZ59" s="49">
        <f t="shared" si="112"/>
        <v>0</v>
      </c>
      <c r="CA59" s="44">
        <f t="shared" si="112"/>
        <v>0</v>
      </c>
      <c r="CB59" s="8">
        <f t="shared" si="135"/>
        <v>0</v>
      </c>
      <c r="CC59" s="50">
        <f t="shared" si="87"/>
        <v>0</v>
      </c>
      <c r="CE59" s="49">
        <f t="shared" si="113"/>
        <v>0</v>
      </c>
      <c r="CF59" s="44">
        <f t="shared" si="113"/>
        <v>0</v>
      </c>
      <c r="CG59" s="8">
        <f t="shared" si="136"/>
        <v>0</v>
      </c>
      <c r="CH59" s="50">
        <f t="shared" si="88"/>
        <v>0</v>
      </c>
      <c r="CJ59" s="49">
        <f t="shared" si="114"/>
        <v>0</v>
      </c>
      <c r="CK59" s="44">
        <f t="shared" si="114"/>
        <v>0</v>
      </c>
      <c r="CL59" s="8">
        <f t="shared" si="137"/>
        <v>0</v>
      </c>
      <c r="CM59" s="50">
        <f t="shared" si="89"/>
        <v>0</v>
      </c>
      <c r="CO59" s="49">
        <f t="shared" si="115"/>
        <v>0</v>
      </c>
      <c r="CP59" s="44">
        <f t="shared" si="115"/>
        <v>0</v>
      </c>
      <c r="CQ59" s="8">
        <f t="shared" si="138"/>
        <v>0</v>
      </c>
      <c r="CR59" s="50">
        <f t="shared" si="90"/>
        <v>0</v>
      </c>
      <c r="CT59" s="49">
        <f t="shared" si="116"/>
        <v>0</v>
      </c>
      <c r="CU59" s="44">
        <f t="shared" si="116"/>
        <v>0</v>
      </c>
      <c r="CV59" s="8">
        <f t="shared" si="139"/>
        <v>0</v>
      </c>
      <c r="CW59" s="50">
        <f t="shared" si="91"/>
        <v>0</v>
      </c>
      <c r="CY59" s="49">
        <f t="shared" si="117"/>
        <v>0</v>
      </c>
      <c r="CZ59" s="44">
        <f t="shared" si="117"/>
        <v>0</v>
      </c>
      <c r="DA59" s="8">
        <f t="shared" si="140"/>
        <v>0</v>
      </c>
      <c r="DB59" s="50">
        <f t="shared" si="92"/>
        <v>0</v>
      </c>
      <c r="DD59" s="49">
        <f t="shared" si="118"/>
        <v>0</v>
      </c>
      <c r="DE59" s="44">
        <f t="shared" si="118"/>
        <v>0</v>
      </c>
      <c r="DF59" s="8">
        <f t="shared" si="141"/>
        <v>0</v>
      </c>
      <c r="DG59" s="50">
        <f t="shared" si="93"/>
        <v>0</v>
      </c>
      <c r="DI59" s="49">
        <f t="shared" si="119"/>
        <v>0</v>
      </c>
      <c r="DJ59" s="44">
        <f t="shared" si="119"/>
        <v>0</v>
      </c>
      <c r="DK59" s="8">
        <f t="shared" si="142"/>
        <v>0</v>
      </c>
      <c r="DL59" s="50">
        <f t="shared" si="94"/>
        <v>0</v>
      </c>
      <c r="DN59" s="49">
        <f t="shared" si="120"/>
        <v>0</v>
      </c>
      <c r="DO59" s="44">
        <f t="shared" si="120"/>
        <v>0</v>
      </c>
      <c r="DP59" s="8">
        <f t="shared" si="143"/>
        <v>0</v>
      </c>
      <c r="DQ59" s="50">
        <f t="shared" si="95"/>
        <v>0</v>
      </c>
      <c r="DS59" s="51">
        <f t="shared" si="96"/>
        <v>0</v>
      </c>
      <c r="DT59" s="8">
        <f t="shared" si="99"/>
        <v>0</v>
      </c>
      <c r="DU59" s="52">
        <v>0</v>
      </c>
      <c r="DV59" s="8">
        <f t="shared" si="100"/>
        <v>0</v>
      </c>
      <c r="DW59" s="52">
        <f t="shared" si="97"/>
        <v>0</v>
      </c>
      <c r="DX59" s="52">
        <f t="shared" si="97"/>
        <v>0</v>
      </c>
      <c r="DY59" s="350">
        <f t="shared" si="98"/>
        <v>0</v>
      </c>
    </row>
    <row r="60" spans="2:129" ht="19.5" customHeight="1" x14ac:dyDescent="0.3">
      <c r="B60" s="333"/>
      <c r="C60" s="197"/>
      <c r="D60" s="334"/>
      <c r="E60" s="274"/>
      <c r="F60" s="274"/>
      <c r="G60" s="274"/>
      <c r="H60" s="264"/>
      <c r="I60" s="264"/>
      <c r="J60" s="265"/>
      <c r="K60" s="260"/>
      <c r="L60" s="266"/>
      <c r="M60" s="49"/>
      <c r="N60" s="214"/>
      <c r="O60" s="8">
        <f t="shared" si="121"/>
        <v>0</v>
      </c>
      <c r="P60" s="50">
        <f t="shared" si="74"/>
        <v>0</v>
      </c>
      <c r="R60" s="49">
        <f t="shared" si="101"/>
        <v>0</v>
      </c>
      <c r="S60" s="201">
        <f t="shared" si="101"/>
        <v>0</v>
      </c>
      <c r="T60" s="8">
        <f t="shared" si="122"/>
        <v>0</v>
      </c>
      <c r="U60" s="50">
        <f t="shared" si="75"/>
        <v>0</v>
      </c>
      <c r="W60" s="49">
        <f t="shared" si="123"/>
        <v>0</v>
      </c>
      <c r="X60" s="201">
        <f t="shared" si="123"/>
        <v>0</v>
      </c>
      <c r="Y60" s="8">
        <f t="shared" si="124"/>
        <v>0</v>
      </c>
      <c r="Z60" s="50">
        <f t="shared" si="76"/>
        <v>0</v>
      </c>
      <c r="AB60" s="49">
        <f t="shared" si="102"/>
        <v>0</v>
      </c>
      <c r="AC60" s="201">
        <f t="shared" si="102"/>
        <v>0</v>
      </c>
      <c r="AD60" s="8">
        <f t="shared" si="125"/>
        <v>0</v>
      </c>
      <c r="AE60" s="50">
        <f t="shared" si="77"/>
        <v>0</v>
      </c>
      <c r="AG60" s="49">
        <f t="shared" si="103"/>
        <v>0</v>
      </c>
      <c r="AH60" s="201">
        <f t="shared" si="103"/>
        <v>0</v>
      </c>
      <c r="AI60" s="8">
        <f t="shared" si="126"/>
        <v>0</v>
      </c>
      <c r="AJ60" s="50">
        <f t="shared" si="78"/>
        <v>0</v>
      </c>
      <c r="AL60" s="49">
        <f t="shared" si="104"/>
        <v>0</v>
      </c>
      <c r="AM60" s="201">
        <f t="shared" si="104"/>
        <v>0</v>
      </c>
      <c r="AN60" s="8">
        <f t="shared" si="127"/>
        <v>0</v>
      </c>
      <c r="AO60" s="50">
        <f t="shared" si="79"/>
        <v>0</v>
      </c>
      <c r="AQ60" s="49">
        <f t="shared" si="105"/>
        <v>0</v>
      </c>
      <c r="AR60" s="201">
        <f t="shared" si="105"/>
        <v>0</v>
      </c>
      <c r="AS60" s="8">
        <f t="shared" si="128"/>
        <v>0</v>
      </c>
      <c r="AT60" s="50">
        <f t="shared" si="80"/>
        <v>0</v>
      </c>
      <c r="AV60" s="49">
        <f t="shared" si="106"/>
        <v>0</v>
      </c>
      <c r="AW60" s="201">
        <f t="shared" si="106"/>
        <v>0</v>
      </c>
      <c r="AX60" s="8">
        <f t="shared" si="129"/>
        <v>0</v>
      </c>
      <c r="AY60" s="50">
        <f t="shared" si="81"/>
        <v>0</v>
      </c>
      <c r="BA60" s="49">
        <f t="shared" si="107"/>
        <v>0</v>
      </c>
      <c r="BB60" s="201">
        <f t="shared" si="107"/>
        <v>0</v>
      </c>
      <c r="BC60" s="8">
        <f t="shared" si="130"/>
        <v>0</v>
      </c>
      <c r="BD60" s="50">
        <f t="shared" si="82"/>
        <v>0</v>
      </c>
      <c r="BF60" s="49">
        <f t="shared" si="108"/>
        <v>0</v>
      </c>
      <c r="BG60" s="201">
        <f t="shared" si="108"/>
        <v>0</v>
      </c>
      <c r="BH60" s="8">
        <f t="shared" si="131"/>
        <v>0</v>
      </c>
      <c r="BI60" s="50">
        <f t="shared" si="83"/>
        <v>0</v>
      </c>
      <c r="BK60" s="49">
        <f t="shared" si="109"/>
        <v>0</v>
      </c>
      <c r="BL60" s="201">
        <f t="shared" si="109"/>
        <v>0</v>
      </c>
      <c r="BM60" s="8">
        <f t="shared" si="132"/>
        <v>0</v>
      </c>
      <c r="BN60" s="50">
        <f t="shared" si="84"/>
        <v>0</v>
      </c>
      <c r="BP60" s="49">
        <f t="shared" si="110"/>
        <v>0</v>
      </c>
      <c r="BQ60" s="44">
        <f t="shared" si="110"/>
        <v>0</v>
      </c>
      <c r="BR60" s="8">
        <f t="shared" si="133"/>
        <v>0</v>
      </c>
      <c r="BS60" s="50">
        <f t="shared" si="85"/>
        <v>0</v>
      </c>
      <c r="BU60" s="49">
        <f t="shared" si="111"/>
        <v>0</v>
      </c>
      <c r="BV60" s="44">
        <f t="shared" si="111"/>
        <v>0</v>
      </c>
      <c r="BW60" s="8">
        <f t="shared" si="134"/>
        <v>0</v>
      </c>
      <c r="BX60" s="50">
        <f t="shared" si="86"/>
        <v>0</v>
      </c>
      <c r="BZ60" s="49">
        <f t="shared" si="112"/>
        <v>0</v>
      </c>
      <c r="CA60" s="44">
        <f t="shared" si="112"/>
        <v>0</v>
      </c>
      <c r="CB60" s="8">
        <f t="shared" si="135"/>
        <v>0</v>
      </c>
      <c r="CC60" s="50">
        <f t="shared" si="87"/>
        <v>0</v>
      </c>
      <c r="CE60" s="49">
        <f t="shared" si="113"/>
        <v>0</v>
      </c>
      <c r="CF60" s="44">
        <f t="shared" si="113"/>
        <v>0</v>
      </c>
      <c r="CG60" s="8">
        <f t="shared" si="136"/>
        <v>0</v>
      </c>
      <c r="CH60" s="50">
        <f t="shared" si="88"/>
        <v>0</v>
      </c>
      <c r="CJ60" s="49">
        <f t="shared" si="114"/>
        <v>0</v>
      </c>
      <c r="CK60" s="44">
        <f t="shared" si="114"/>
        <v>0</v>
      </c>
      <c r="CL60" s="8">
        <f t="shared" si="137"/>
        <v>0</v>
      </c>
      <c r="CM60" s="50">
        <f t="shared" si="89"/>
        <v>0</v>
      </c>
      <c r="CO60" s="49">
        <f t="shared" si="115"/>
        <v>0</v>
      </c>
      <c r="CP60" s="44">
        <f t="shared" si="115"/>
        <v>0</v>
      </c>
      <c r="CQ60" s="8">
        <f t="shared" si="138"/>
        <v>0</v>
      </c>
      <c r="CR60" s="50">
        <f t="shared" si="90"/>
        <v>0</v>
      </c>
      <c r="CT60" s="49">
        <f t="shared" si="116"/>
        <v>0</v>
      </c>
      <c r="CU60" s="44">
        <f t="shared" si="116"/>
        <v>0</v>
      </c>
      <c r="CV60" s="8">
        <f t="shared" si="139"/>
        <v>0</v>
      </c>
      <c r="CW60" s="50">
        <f t="shared" si="91"/>
        <v>0</v>
      </c>
      <c r="CY60" s="49">
        <f t="shared" si="117"/>
        <v>0</v>
      </c>
      <c r="CZ60" s="44">
        <f t="shared" si="117"/>
        <v>0</v>
      </c>
      <c r="DA60" s="8">
        <f t="shared" si="140"/>
        <v>0</v>
      </c>
      <c r="DB60" s="50">
        <f t="shared" si="92"/>
        <v>0</v>
      </c>
      <c r="DD60" s="49">
        <f t="shared" si="118"/>
        <v>0</v>
      </c>
      <c r="DE60" s="44">
        <f t="shared" si="118"/>
        <v>0</v>
      </c>
      <c r="DF60" s="8">
        <f t="shared" si="141"/>
        <v>0</v>
      </c>
      <c r="DG60" s="50">
        <f t="shared" si="93"/>
        <v>0</v>
      </c>
      <c r="DI60" s="49">
        <f t="shared" si="119"/>
        <v>0</v>
      </c>
      <c r="DJ60" s="44">
        <f t="shared" si="119"/>
        <v>0</v>
      </c>
      <c r="DK60" s="8">
        <f t="shared" si="142"/>
        <v>0</v>
      </c>
      <c r="DL60" s="50">
        <f t="shared" si="94"/>
        <v>0</v>
      </c>
      <c r="DN60" s="49">
        <f t="shared" si="120"/>
        <v>0</v>
      </c>
      <c r="DO60" s="44">
        <f t="shared" si="120"/>
        <v>0</v>
      </c>
      <c r="DP60" s="8">
        <f t="shared" si="143"/>
        <v>0</v>
      </c>
      <c r="DQ60" s="50">
        <f t="shared" si="95"/>
        <v>0</v>
      </c>
      <c r="DS60" s="51">
        <f t="shared" si="96"/>
        <v>0</v>
      </c>
      <c r="DT60" s="8">
        <f t="shared" si="99"/>
        <v>0</v>
      </c>
      <c r="DU60" s="52">
        <v>0</v>
      </c>
      <c r="DV60" s="8">
        <f t="shared" si="100"/>
        <v>0</v>
      </c>
      <c r="DW60" s="52">
        <f t="shared" si="97"/>
        <v>0</v>
      </c>
      <c r="DX60" s="52">
        <f t="shared" si="97"/>
        <v>0</v>
      </c>
      <c r="DY60" s="350">
        <f t="shared" si="98"/>
        <v>0</v>
      </c>
    </row>
    <row r="61" spans="2:129" ht="19.5" customHeight="1" x14ac:dyDescent="0.3">
      <c r="B61" s="333"/>
      <c r="C61" s="197"/>
      <c r="D61" s="334"/>
      <c r="E61" s="274"/>
      <c r="F61" s="274"/>
      <c r="G61" s="274"/>
      <c r="H61" s="264"/>
      <c r="I61" s="264"/>
      <c r="J61" s="265"/>
      <c r="K61" s="260"/>
      <c r="L61" s="266"/>
      <c r="M61" s="49"/>
      <c r="N61" s="214"/>
      <c r="O61" s="8">
        <f t="shared" si="121"/>
        <v>0</v>
      </c>
      <c r="P61" s="50">
        <f t="shared" si="74"/>
        <v>0</v>
      </c>
      <c r="R61" s="49">
        <f t="shared" si="101"/>
        <v>0</v>
      </c>
      <c r="S61" s="201">
        <f t="shared" si="101"/>
        <v>0</v>
      </c>
      <c r="T61" s="8">
        <f t="shared" si="122"/>
        <v>0</v>
      </c>
      <c r="U61" s="50">
        <f t="shared" si="75"/>
        <v>0</v>
      </c>
      <c r="W61" s="49">
        <f t="shared" si="123"/>
        <v>0</v>
      </c>
      <c r="X61" s="201">
        <f t="shared" si="123"/>
        <v>0</v>
      </c>
      <c r="Y61" s="8">
        <f t="shared" si="124"/>
        <v>0</v>
      </c>
      <c r="Z61" s="50">
        <f t="shared" si="76"/>
        <v>0</v>
      </c>
      <c r="AB61" s="49">
        <f t="shared" si="102"/>
        <v>0</v>
      </c>
      <c r="AC61" s="201">
        <f t="shared" si="102"/>
        <v>0</v>
      </c>
      <c r="AD61" s="8">
        <f t="shared" si="125"/>
        <v>0</v>
      </c>
      <c r="AE61" s="50">
        <f t="shared" si="77"/>
        <v>0</v>
      </c>
      <c r="AG61" s="49">
        <f t="shared" si="103"/>
        <v>0</v>
      </c>
      <c r="AH61" s="201">
        <f t="shared" si="103"/>
        <v>0</v>
      </c>
      <c r="AI61" s="8">
        <f t="shared" si="126"/>
        <v>0</v>
      </c>
      <c r="AJ61" s="50">
        <f t="shared" si="78"/>
        <v>0</v>
      </c>
      <c r="AL61" s="49">
        <f t="shared" si="104"/>
        <v>0</v>
      </c>
      <c r="AM61" s="201">
        <f t="shared" si="104"/>
        <v>0</v>
      </c>
      <c r="AN61" s="8">
        <f t="shared" si="127"/>
        <v>0</v>
      </c>
      <c r="AO61" s="50">
        <f t="shared" si="79"/>
        <v>0</v>
      </c>
      <c r="AQ61" s="49">
        <f t="shared" si="105"/>
        <v>0</v>
      </c>
      <c r="AR61" s="201">
        <f t="shared" si="105"/>
        <v>0</v>
      </c>
      <c r="AS61" s="8">
        <f t="shared" si="128"/>
        <v>0</v>
      </c>
      <c r="AT61" s="50">
        <f t="shared" si="80"/>
        <v>0</v>
      </c>
      <c r="AV61" s="49">
        <f t="shared" si="106"/>
        <v>0</v>
      </c>
      <c r="AW61" s="201">
        <f t="shared" si="106"/>
        <v>0</v>
      </c>
      <c r="AX61" s="8">
        <f t="shared" si="129"/>
        <v>0</v>
      </c>
      <c r="AY61" s="50">
        <f t="shared" si="81"/>
        <v>0</v>
      </c>
      <c r="BA61" s="49">
        <f t="shared" si="107"/>
        <v>0</v>
      </c>
      <c r="BB61" s="201">
        <f t="shared" si="107"/>
        <v>0</v>
      </c>
      <c r="BC61" s="8">
        <f t="shared" si="130"/>
        <v>0</v>
      </c>
      <c r="BD61" s="50">
        <f t="shared" si="82"/>
        <v>0</v>
      </c>
      <c r="BF61" s="49">
        <f t="shared" si="108"/>
        <v>0</v>
      </c>
      <c r="BG61" s="201">
        <f t="shared" si="108"/>
        <v>0</v>
      </c>
      <c r="BH61" s="8">
        <f t="shared" si="131"/>
        <v>0</v>
      </c>
      <c r="BI61" s="50">
        <f t="shared" si="83"/>
        <v>0</v>
      </c>
      <c r="BK61" s="49">
        <f t="shared" si="109"/>
        <v>0</v>
      </c>
      <c r="BL61" s="201">
        <f t="shared" si="109"/>
        <v>0</v>
      </c>
      <c r="BM61" s="8">
        <f t="shared" si="132"/>
        <v>0</v>
      </c>
      <c r="BN61" s="50">
        <f t="shared" si="84"/>
        <v>0</v>
      </c>
      <c r="BP61" s="49">
        <f t="shared" si="110"/>
        <v>0</v>
      </c>
      <c r="BQ61" s="44">
        <f t="shared" si="110"/>
        <v>0</v>
      </c>
      <c r="BR61" s="8">
        <f t="shared" si="133"/>
        <v>0</v>
      </c>
      <c r="BS61" s="50">
        <f t="shared" si="85"/>
        <v>0</v>
      </c>
      <c r="BU61" s="49">
        <f t="shared" si="111"/>
        <v>0</v>
      </c>
      <c r="BV61" s="44">
        <f t="shared" si="111"/>
        <v>0</v>
      </c>
      <c r="BW61" s="8">
        <f t="shared" si="134"/>
        <v>0</v>
      </c>
      <c r="BX61" s="50">
        <f t="shared" si="86"/>
        <v>0</v>
      </c>
      <c r="BZ61" s="49">
        <f t="shared" si="112"/>
        <v>0</v>
      </c>
      <c r="CA61" s="44">
        <f t="shared" si="112"/>
        <v>0</v>
      </c>
      <c r="CB61" s="8">
        <f t="shared" si="135"/>
        <v>0</v>
      </c>
      <c r="CC61" s="50">
        <f t="shared" si="87"/>
        <v>0</v>
      </c>
      <c r="CE61" s="49">
        <f t="shared" si="113"/>
        <v>0</v>
      </c>
      <c r="CF61" s="44">
        <f t="shared" si="113"/>
        <v>0</v>
      </c>
      <c r="CG61" s="8">
        <f t="shared" si="136"/>
        <v>0</v>
      </c>
      <c r="CH61" s="50">
        <f t="shared" si="88"/>
        <v>0</v>
      </c>
      <c r="CJ61" s="49">
        <f t="shared" si="114"/>
        <v>0</v>
      </c>
      <c r="CK61" s="44">
        <f t="shared" si="114"/>
        <v>0</v>
      </c>
      <c r="CL61" s="8">
        <f t="shared" si="137"/>
        <v>0</v>
      </c>
      <c r="CM61" s="50">
        <f t="shared" si="89"/>
        <v>0</v>
      </c>
      <c r="CO61" s="49">
        <f t="shared" si="115"/>
        <v>0</v>
      </c>
      <c r="CP61" s="44">
        <f t="shared" si="115"/>
        <v>0</v>
      </c>
      <c r="CQ61" s="8">
        <f t="shared" si="138"/>
        <v>0</v>
      </c>
      <c r="CR61" s="50">
        <f t="shared" si="90"/>
        <v>0</v>
      </c>
      <c r="CT61" s="49">
        <f t="shared" si="116"/>
        <v>0</v>
      </c>
      <c r="CU61" s="44">
        <f t="shared" si="116"/>
        <v>0</v>
      </c>
      <c r="CV61" s="8">
        <f t="shared" si="139"/>
        <v>0</v>
      </c>
      <c r="CW61" s="50">
        <f t="shared" si="91"/>
        <v>0</v>
      </c>
      <c r="CY61" s="49">
        <f t="shared" si="117"/>
        <v>0</v>
      </c>
      <c r="CZ61" s="44">
        <f t="shared" si="117"/>
        <v>0</v>
      </c>
      <c r="DA61" s="8">
        <f t="shared" si="140"/>
        <v>0</v>
      </c>
      <c r="DB61" s="50">
        <f t="shared" si="92"/>
        <v>0</v>
      </c>
      <c r="DD61" s="49">
        <f t="shared" si="118"/>
        <v>0</v>
      </c>
      <c r="DE61" s="44">
        <f t="shared" si="118"/>
        <v>0</v>
      </c>
      <c r="DF61" s="8">
        <f t="shared" si="141"/>
        <v>0</v>
      </c>
      <c r="DG61" s="50">
        <f t="shared" si="93"/>
        <v>0</v>
      </c>
      <c r="DI61" s="49">
        <f t="shared" si="119"/>
        <v>0</v>
      </c>
      <c r="DJ61" s="44">
        <f t="shared" si="119"/>
        <v>0</v>
      </c>
      <c r="DK61" s="8">
        <f t="shared" si="142"/>
        <v>0</v>
      </c>
      <c r="DL61" s="50">
        <f t="shared" si="94"/>
        <v>0</v>
      </c>
      <c r="DN61" s="49">
        <f t="shared" si="120"/>
        <v>0</v>
      </c>
      <c r="DO61" s="44">
        <f t="shared" si="120"/>
        <v>0</v>
      </c>
      <c r="DP61" s="8">
        <f t="shared" si="143"/>
        <v>0</v>
      </c>
      <c r="DQ61" s="50">
        <f t="shared" si="95"/>
        <v>0</v>
      </c>
      <c r="DS61" s="51">
        <f t="shared" si="96"/>
        <v>0</v>
      </c>
      <c r="DT61" s="8">
        <f t="shared" si="99"/>
        <v>0</v>
      </c>
      <c r="DU61" s="52">
        <v>0</v>
      </c>
      <c r="DV61" s="8">
        <f t="shared" si="100"/>
        <v>0</v>
      </c>
      <c r="DW61" s="52">
        <f t="shared" si="97"/>
        <v>0</v>
      </c>
      <c r="DX61" s="52">
        <f t="shared" si="97"/>
        <v>0</v>
      </c>
      <c r="DY61" s="350">
        <f t="shared" si="98"/>
        <v>0</v>
      </c>
    </row>
    <row r="62" spans="2:129" ht="26.4" customHeight="1" x14ac:dyDescent="0.3">
      <c r="B62" s="333"/>
      <c r="C62" s="197"/>
      <c r="D62" s="334"/>
      <c r="E62" s="274"/>
      <c r="F62" s="274"/>
      <c r="G62" s="274"/>
      <c r="H62" s="264"/>
      <c r="I62" s="264"/>
      <c r="J62" s="265"/>
      <c r="K62" s="260"/>
      <c r="L62" s="266"/>
      <c r="M62" s="49"/>
      <c r="N62" s="214"/>
      <c r="O62" s="8">
        <f t="shared" si="121"/>
        <v>0</v>
      </c>
      <c r="P62" s="50">
        <f t="shared" si="74"/>
        <v>0</v>
      </c>
      <c r="R62" s="49">
        <f t="shared" si="101"/>
        <v>0</v>
      </c>
      <c r="S62" s="201">
        <f t="shared" si="101"/>
        <v>0</v>
      </c>
      <c r="T62" s="8">
        <f t="shared" si="122"/>
        <v>0</v>
      </c>
      <c r="U62" s="50">
        <f t="shared" si="75"/>
        <v>0</v>
      </c>
      <c r="W62" s="49">
        <f t="shared" si="123"/>
        <v>0</v>
      </c>
      <c r="X62" s="201">
        <f t="shared" si="123"/>
        <v>0</v>
      </c>
      <c r="Y62" s="8">
        <f t="shared" si="124"/>
        <v>0</v>
      </c>
      <c r="Z62" s="50">
        <f t="shared" si="76"/>
        <v>0</v>
      </c>
      <c r="AB62" s="49">
        <f t="shared" si="102"/>
        <v>0</v>
      </c>
      <c r="AC62" s="201">
        <f t="shared" si="102"/>
        <v>0</v>
      </c>
      <c r="AD62" s="8">
        <f t="shared" si="125"/>
        <v>0</v>
      </c>
      <c r="AE62" s="50">
        <f t="shared" si="77"/>
        <v>0</v>
      </c>
      <c r="AG62" s="49">
        <f t="shared" si="103"/>
        <v>0</v>
      </c>
      <c r="AH62" s="201">
        <f t="shared" si="103"/>
        <v>0</v>
      </c>
      <c r="AI62" s="8">
        <f t="shared" si="126"/>
        <v>0</v>
      </c>
      <c r="AJ62" s="50">
        <f t="shared" si="78"/>
        <v>0</v>
      </c>
      <c r="AL62" s="49">
        <f t="shared" si="104"/>
        <v>0</v>
      </c>
      <c r="AM62" s="201">
        <f t="shared" si="104"/>
        <v>0</v>
      </c>
      <c r="AN62" s="8">
        <f t="shared" si="127"/>
        <v>0</v>
      </c>
      <c r="AO62" s="50">
        <f t="shared" si="79"/>
        <v>0</v>
      </c>
      <c r="AQ62" s="49">
        <f t="shared" si="105"/>
        <v>0</v>
      </c>
      <c r="AR62" s="201">
        <f t="shared" si="105"/>
        <v>0</v>
      </c>
      <c r="AS62" s="8">
        <f t="shared" si="128"/>
        <v>0</v>
      </c>
      <c r="AT62" s="50">
        <f t="shared" si="80"/>
        <v>0</v>
      </c>
      <c r="AV62" s="49">
        <f t="shared" si="106"/>
        <v>0</v>
      </c>
      <c r="AW62" s="201">
        <f t="shared" si="106"/>
        <v>0</v>
      </c>
      <c r="AX62" s="8">
        <f t="shared" si="129"/>
        <v>0</v>
      </c>
      <c r="AY62" s="50">
        <f t="shared" si="81"/>
        <v>0</v>
      </c>
      <c r="BA62" s="49">
        <f t="shared" si="107"/>
        <v>0</v>
      </c>
      <c r="BB62" s="201">
        <f t="shared" si="107"/>
        <v>0</v>
      </c>
      <c r="BC62" s="8">
        <f t="shared" si="130"/>
        <v>0</v>
      </c>
      <c r="BD62" s="50">
        <f t="shared" si="82"/>
        <v>0</v>
      </c>
      <c r="BF62" s="49">
        <f t="shared" si="108"/>
        <v>0</v>
      </c>
      <c r="BG62" s="201">
        <f t="shared" si="108"/>
        <v>0</v>
      </c>
      <c r="BH62" s="8">
        <f t="shared" si="131"/>
        <v>0</v>
      </c>
      <c r="BI62" s="50">
        <f t="shared" si="83"/>
        <v>0</v>
      </c>
      <c r="BK62" s="49">
        <f t="shared" si="109"/>
        <v>0</v>
      </c>
      <c r="BL62" s="201">
        <f t="shared" si="109"/>
        <v>0</v>
      </c>
      <c r="BM62" s="8">
        <f t="shared" si="132"/>
        <v>0</v>
      </c>
      <c r="BN62" s="50">
        <f t="shared" si="84"/>
        <v>0</v>
      </c>
      <c r="BP62" s="49">
        <f t="shared" si="110"/>
        <v>0</v>
      </c>
      <c r="BQ62" s="44">
        <f t="shared" si="110"/>
        <v>0</v>
      </c>
      <c r="BR62" s="8">
        <f t="shared" si="133"/>
        <v>0</v>
      </c>
      <c r="BS62" s="50">
        <f t="shared" si="85"/>
        <v>0</v>
      </c>
      <c r="BU62" s="49">
        <f t="shared" si="111"/>
        <v>0</v>
      </c>
      <c r="BV62" s="44">
        <f t="shared" si="111"/>
        <v>0</v>
      </c>
      <c r="BW62" s="8">
        <f t="shared" si="134"/>
        <v>0</v>
      </c>
      <c r="BX62" s="50">
        <f t="shared" si="86"/>
        <v>0</v>
      </c>
      <c r="BZ62" s="49">
        <f t="shared" si="112"/>
        <v>0</v>
      </c>
      <c r="CA62" s="44">
        <f t="shared" si="112"/>
        <v>0</v>
      </c>
      <c r="CB62" s="8">
        <f t="shared" si="135"/>
        <v>0</v>
      </c>
      <c r="CC62" s="50">
        <f t="shared" si="87"/>
        <v>0</v>
      </c>
      <c r="CE62" s="49">
        <f t="shared" si="113"/>
        <v>0</v>
      </c>
      <c r="CF62" s="44">
        <f t="shared" si="113"/>
        <v>0</v>
      </c>
      <c r="CG62" s="8">
        <f t="shared" si="136"/>
        <v>0</v>
      </c>
      <c r="CH62" s="50">
        <f t="shared" si="88"/>
        <v>0</v>
      </c>
      <c r="CJ62" s="49">
        <f t="shared" si="114"/>
        <v>0</v>
      </c>
      <c r="CK62" s="44">
        <f t="shared" si="114"/>
        <v>0</v>
      </c>
      <c r="CL62" s="8">
        <f t="shared" si="137"/>
        <v>0</v>
      </c>
      <c r="CM62" s="50">
        <f t="shared" si="89"/>
        <v>0</v>
      </c>
      <c r="CO62" s="49">
        <f t="shared" si="115"/>
        <v>0</v>
      </c>
      <c r="CP62" s="44">
        <f t="shared" si="115"/>
        <v>0</v>
      </c>
      <c r="CQ62" s="8">
        <f t="shared" si="138"/>
        <v>0</v>
      </c>
      <c r="CR62" s="50">
        <f t="shared" si="90"/>
        <v>0</v>
      </c>
      <c r="CT62" s="49">
        <f t="shared" si="116"/>
        <v>0</v>
      </c>
      <c r="CU62" s="44">
        <f t="shared" si="116"/>
        <v>0</v>
      </c>
      <c r="CV62" s="8">
        <f t="shared" si="139"/>
        <v>0</v>
      </c>
      <c r="CW62" s="50">
        <f t="shared" si="91"/>
        <v>0</v>
      </c>
      <c r="CY62" s="49">
        <f t="shared" si="117"/>
        <v>0</v>
      </c>
      <c r="CZ62" s="44">
        <f t="shared" si="117"/>
        <v>0</v>
      </c>
      <c r="DA62" s="8">
        <f t="shared" si="140"/>
        <v>0</v>
      </c>
      <c r="DB62" s="50">
        <f t="shared" si="92"/>
        <v>0</v>
      </c>
      <c r="DD62" s="49">
        <f t="shared" si="118"/>
        <v>0</v>
      </c>
      <c r="DE62" s="44">
        <f t="shared" si="118"/>
        <v>0</v>
      </c>
      <c r="DF62" s="8">
        <f t="shared" si="141"/>
        <v>0</v>
      </c>
      <c r="DG62" s="50">
        <f t="shared" si="93"/>
        <v>0</v>
      </c>
      <c r="DI62" s="49">
        <f t="shared" si="119"/>
        <v>0</v>
      </c>
      <c r="DJ62" s="44">
        <f t="shared" si="119"/>
        <v>0</v>
      </c>
      <c r="DK62" s="8">
        <f t="shared" si="142"/>
        <v>0</v>
      </c>
      <c r="DL62" s="50">
        <f t="shared" si="94"/>
        <v>0</v>
      </c>
      <c r="DN62" s="49">
        <f t="shared" si="120"/>
        <v>0</v>
      </c>
      <c r="DO62" s="44">
        <f t="shared" si="120"/>
        <v>0</v>
      </c>
      <c r="DP62" s="8">
        <f t="shared" si="143"/>
        <v>0</v>
      </c>
      <c r="DQ62" s="50">
        <f t="shared" si="95"/>
        <v>0</v>
      </c>
      <c r="DS62" s="51">
        <f t="shared" si="96"/>
        <v>0</v>
      </c>
      <c r="DT62" s="8">
        <f t="shared" si="99"/>
        <v>0</v>
      </c>
      <c r="DU62" s="52">
        <v>0</v>
      </c>
      <c r="DV62" s="8">
        <f t="shared" si="100"/>
        <v>0</v>
      </c>
      <c r="DW62" s="52">
        <f t="shared" si="97"/>
        <v>0</v>
      </c>
      <c r="DX62" s="52">
        <f t="shared" si="97"/>
        <v>0</v>
      </c>
      <c r="DY62" s="350">
        <f t="shared" si="98"/>
        <v>0</v>
      </c>
    </row>
    <row r="63" spans="2:129" ht="34.200000000000003" customHeight="1" x14ac:dyDescent="0.3">
      <c r="B63" s="333"/>
      <c r="C63" s="197"/>
      <c r="D63" s="334"/>
      <c r="E63" s="274"/>
      <c r="F63" s="274"/>
      <c r="G63" s="274"/>
      <c r="H63" s="264"/>
      <c r="I63" s="264"/>
      <c r="J63" s="265"/>
      <c r="K63" s="260"/>
      <c r="L63" s="266"/>
      <c r="M63" s="49"/>
      <c r="N63" s="214"/>
      <c r="O63" s="8">
        <f t="shared" si="121"/>
        <v>0</v>
      </c>
      <c r="P63" s="50">
        <f t="shared" si="74"/>
        <v>0</v>
      </c>
      <c r="R63" s="49">
        <f t="shared" si="101"/>
        <v>0</v>
      </c>
      <c r="S63" s="201">
        <f t="shared" si="101"/>
        <v>0</v>
      </c>
      <c r="T63" s="8">
        <f t="shared" si="122"/>
        <v>0</v>
      </c>
      <c r="U63" s="50">
        <f t="shared" si="75"/>
        <v>0</v>
      </c>
      <c r="W63" s="49">
        <f t="shared" si="123"/>
        <v>0</v>
      </c>
      <c r="X63" s="201">
        <f t="shared" si="123"/>
        <v>0</v>
      </c>
      <c r="Y63" s="8">
        <f t="shared" si="124"/>
        <v>0</v>
      </c>
      <c r="Z63" s="50">
        <f t="shared" si="76"/>
        <v>0</v>
      </c>
      <c r="AB63" s="49">
        <f t="shared" si="102"/>
        <v>0</v>
      </c>
      <c r="AC63" s="201">
        <f t="shared" si="102"/>
        <v>0</v>
      </c>
      <c r="AD63" s="8">
        <f t="shared" si="125"/>
        <v>0</v>
      </c>
      <c r="AE63" s="50">
        <f t="shared" si="77"/>
        <v>0</v>
      </c>
      <c r="AG63" s="49">
        <f t="shared" si="103"/>
        <v>0</v>
      </c>
      <c r="AH63" s="201">
        <f t="shared" si="103"/>
        <v>0</v>
      </c>
      <c r="AI63" s="8">
        <f t="shared" si="126"/>
        <v>0</v>
      </c>
      <c r="AJ63" s="50">
        <f t="shared" si="78"/>
        <v>0</v>
      </c>
      <c r="AL63" s="49">
        <f t="shared" si="104"/>
        <v>0</v>
      </c>
      <c r="AM63" s="201">
        <f t="shared" si="104"/>
        <v>0</v>
      </c>
      <c r="AN63" s="8">
        <f t="shared" si="127"/>
        <v>0</v>
      </c>
      <c r="AO63" s="50">
        <f t="shared" si="79"/>
        <v>0</v>
      </c>
      <c r="AQ63" s="49">
        <f t="shared" si="105"/>
        <v>0</v>
      </c>
      <c r="AR63" s="201">
        <f t="shared" si="105"/>
        <v>0</v>
      </c>
      <c r="AS63" s="8">
        <f t="shared" si="128"/>
        <v>0</v>
      </c>
      <c r="AT63" s="50">
        <f t="shared" si="80"/>
        <v>0</v>
      </c>
      <c r="AV63" s="49">
        <f t="shared" si="106"/>
        <v>0</v>
      </c>
      <c r="AW63" s="201">
        <f t="shared" si="106"/>
        <v>0</v>
      </c>
      <c r="AX63" s="8">
        <f t="shared" si="129"/>
        <v>0</v>
      </c>
      <c r="AY63" s="50">
        <f t="shared" si="81"/>
        <v>0</v>
      </c>
      <c r="BA63" s="49">
        <f t="shared" si="107"/>
        <v>0</v>
      </c>
      <c r="BB63" s="201">
        <f t="shared" si="107"/>
        <v>0</v>
      </c>
      <c r="BC63" s="8">
        <f t="shared" si="130"/>
        <v>0</v>
      </c>
      <c r="BD63" s="50">
        <f t="shared" si="82"/>
        <v>0</v>
      </c>
      <c r="BF63" s="49">
        <f t="shared" si="108"/>
        <v>0</v>
      </c>
      <c r="BG63" s="201">
        <f t="shared" si="108"/>
        <v>0</v>
      </c>
      <c r="BH63" s="8">
        <f t="shared" si="131"/>
        <v>0</v>
      </c>
      <c r="BI63" s="50">
        <f t="shared" si="83"/>
        <v>0</v>
      </c>
      <c r="BK63" s="49">
        <f t="shared" si="109"/>
        <v>0</v>
      </c>
      <c r="BL63" s="201">
        <f t="shared" si="109"/>
        <v>0</v>
      </c>
      <c r="BM63" s="8">
        <f t="shared" si="132"/>
        <v>0</v>
      </c>
      <c r="BN63" s="50">
        <f t="shared" si="84"/>
        <v>0</v>
      </c>
      <c r="BP63" s="49">
        <f t="shared" si="110"/>
        <v>0</v>
      </c>
      <c r="BQ63" s="44">
        <f t="shared" si="110"/>
        <v>0</v>
      </c>
      <c r="BR63" s="8">
        <f t="shared" si="133"/>
        <v>0</v>
      </c>
      <c r="BS63" s="50">
        <f t="shared" si="85"/>
        <v>0</v>
      </c>
      <c r="BU63" s="49">
        <f t="shared" si="111"/>
        <v>0</v>
      </c>
      <c r="BV63" s="44">
        <f t="shared" si="111"/>
        <v>0</v>
      </c>
      <c r="BW63" s="8">
        <f t="shared" si="134"/>
        <v>0</v>
      </c>
      <c r="BX63" s="50">
        <f t="shared" si="86"/>
        <v>0</v>
      </c>
      <c r="BZ63" s="49">
        <f t="shared" si="112"/>
        <v>0</v>
      </c>
      <c r="CA63" s="44">
        <f t="shared" si="112"/>
        <v>0</v>
      </c>
      <c r="CB63" s="8">
        <f t="shared" si="135"/>
        <v>0</v>
      </c>
      <c r="CC63" s="50">
        <f t="shared" si="87"/>
        <v>0</v>
      </c>
      <c r="CE63" s="49">
        <f t="shared" si="113"/>
        <v>0</v>
      </c>
      <c r="CF63" s="44">
        <f t="shared" si="113"/>
        <v>0</v>
      </c>
      <c r="CG63" s="8">
        <f t="shared" si="136"/>
        <v>0</v>
      </c>
      <c r="CH63" s="50">
        <f t="shared" si="88"/>
        <v>0</v>
      </c>
      <c r="CJ63" s="49">
        <f t="shared" si="114"/>
        <v>0</v>
      </c>
      <c r="CK63" s="44">
        <f t="shared" si="114"/>
        <v>0</v>
      </c>
      <c r="CL63" s="8">
        <f t="shared" si="137"/>
        <v>0</v>
      </c>
      <c r="CM63" s="50">
        <f t="shared" si="89"/>
        <v>0</v>
      </c>
      <c r="CO63" s="49">
        <f t="shared" si="115"/>
        <v>0</v>
      </c>
      <c r="CP63" s="44">
        <f t="shared" si="115"/>
        <v>0</v>
      </c>
      <c r="CQ63" s="8">
        <f t="shared" si="138"/>
        <v>0</v>
      </c>
      <c r="CR63" s="50">
        <f t="shared" si="90"/>
        <v>0</v>
      </c>
      <c r="CT63" s="49">
        <f t="shared" si="116"/>
        <v>0</v>
      </c>
      <c r="CU63" s="44">
        <f t="shared" si="116"/>
        <v>0</v>
      </c>
      <c r="CV63" s="8">
        <f t="shared" si="139"/>
        <v>0</v>
      </c>
      <c r="CW63" s="50">
        <f t="shared" si="91"/>
        <v>0</v>
      </c>
      <c r="CY63" s="49">
        <f t="shared" si="117"/>
        <v>0</v>
      </c>
      <c r="CZ63" s="44">
        <f t="shared" si="117"/>
        <v>0</v>
      </c>
      <c r="DA63" s="8">
        <f t="shared" si="140"/>
        <v>0</v>
      </c>
      <c r="DB63" s="50">
        <f t="shared" si="92"/>
        <v>0</v>
      </c>
      <c r="DD63" s="49">
        <f t="shared" si="118"/>
        <v>0</v>
      </c>
      <c r="DE63" s="44">
        <f t="shared" si="118"/>
        <v>0</v>
      </c>
      <c r="DF63" s="8">
        <f t="shared" si="141"/>
        <v>0</v>
      </c>
      <c r="DG63" s="50">
        <f t="shared" si="93"/>
        <v>0</v>
      </c>
      <c r="DI63" s="49">
        <f t="shared" si="119"/>
        <v>0</v>
      </c>
      <c r="DJ63" s="44">
        <f t="shared" si="119"/>
        <v>0</v>
      </c>
      <c r="DK63" s="8">
        <f t="shared" si="142"/>
        <v>0</v>
      </c>
      <c r="DL63" s="50">
        <f t="shared" si="94"/>
        <v>0</v>
      </c>
      <c r="DN63" s="49">
        <f t="shared" si="120"/>
        <v>0</v>
      </c>
      <c r="DO63" s="44">
        <f t="shared" si="120"/>
        <v>0</v>
      </c>
      <c r="DP63" s="8">
        <f t="shared" si="143"/>
        <v>0</v>
      </c>
      <c r="DQ63" s="50">
        <f t="shared" si="95"/>
        <v>0</v>
      </c>
      <c r="DS63" s="51">
        <f t="shared" si="96"/>
        <v>0</v>
      </c>
      <c r="DT63" s="8">
        <f t="shared" si="99"/>
        <v>0</v>
      </c>
      <c r="DU63" s="52">
        <v>0</v>
      </c>
      <c r="DV63" s="8">
        <f t="shared" si="100"/>
        <v>0</v>
      </c>
      <c r="DW63" s="52">
        <f t="shared" si="97"/>
        <v>0</v>
      </c>
      <c r="DX63" s="52">
        <f t="shared" si="97"/>
        <v>0</v>
      </c>
      <c r="DY63" s="350">
        <f t="shared" si="98"/>
        <v>0</v>
      </c>
    </row>
    <row r="64" spans="2:129" ht="19.5" customHeight="1" x14ac:dyDescent="0.3">
      <c r="B64" s="333"/>
      <c r="C64" s="197"/>
      <c r="D64" s="334"/>
      <c r="E64" s="274"/>
      <c r="F64" s="274"/>
      <c r="G64" s="274"/>
      <c r="H64" s="264"/>
      <c r="I64" s="264"/>
      <c r="J64" s="265"/>
      <c r="K64" s="260"/>
      <c r="L64" s="266"/>
      <c r="M64" s="49"/>
      <c r="N64" s="214"/>
      <c r="O64" s="8">
        <f t="shared" si="121"/>
        <v>0</v>
      </c>
      <c r="P64" s="50">
        <f t="shared" si="74"/>
        <v>0</v>
      </c>
      <c r="R64" s="49">
        <f t="shared" si="101"/>
        <v>0</v>
      </c>
      <c r="S64" s="201">
        <f t="shared" si="101"/>
        <v>0</v>
      </c>
      <c r="T64" s="8">
        <f t="shared" si="122"/>
        <v>0</v>
      </c>
      <c r="U64" s="50">
        <f t="shared" si="75"/>
        <v>0</v>
      </c>
      <c r="W64" s="49">
        <f t="shared" si="123"/>
        <v>0</v>
      </c>
      <c r="X64" s="201">
        <f t="shared" si="123"/>
        <v>0</v>
      </c>
      <c r="Y64" s="8">
        <f t="shared" si="124"/>
        <v>0</v>
      </c>
      <c r="Z64" s="50">
        <f t="shared" si="76"/>
        <v>0</v>
      </c>
      <c r="AB64" s="49">
        <f t="shared" si="102"/>
        <v>0</v>
      </c>
      <c r="AC64" s="201">
        <f t="shared" si="102"/>
        <v>0</v>
      </c>
      <c r="AD64" s="8">
        <f t="shared" si="125"/>
        <v>0</v>
      </c>
      <c r="AE64" s="50">
        <f t="shared" si="77"/>
        <v>0</v>
      </c>
      <c r="AG64" s="49">
        <f t="shared" si="103"/>
        <v>0</v>
      </c>
      <c r="AH64" s="201">
        <f t="shared" si="103"/>
        <v>0</v>
      </c>
      <c r="AI64" s="8">
        <f t="shared" si="126"/>
        <v>0</v>
      </c>
      <c r="AJ64" s="50">
        <f t="shared" si="78"/>
        <v>0</v>
      </c>
      <c r="AL64" s="49">
        <f t="shared" si="104"/>
        <v>0</v>
      </c>
      <c r="AM64" s="201">
        <f t="shared" si="104"/>
        <v>0</v>
      </c>
      <c r="AN64" s="8">
        <f t="shared" si="127"/>
        <v>0</v>
      </c>
      <c r="AO64" s="50">
        <f t="shared" si="79"/>
        <v>0</v>
      </c>
      <c r="AQ64" s="49">
        <f t="shared" si="105"/>
        <v>0</v>
      </c>
      <c r="AR64" s="201">
        <f t="shared" si="105"/>
        <v>0</v>
      </c>
      <c r="AS64" s="8">
        <f t="shared" si="128"/>
        <v>0</v>
      </c>
      <c r="AT64" s="50">
        <f t="shared" si="80"/>
        <v>0</v>
      </c>
      <c r="AV64" s="49">
        <f t="shared" si="106"/>
        <v>0</v>
      </c>
      <c r="AW64" s="201">
        <f t="shared" si="106"/>
        <v>0</v>
      </c>
      <c r="AX64" s="8">
        <f t="shared" si="129"/>
        <v>0</v>
      </c>
      <c r="AY64" s="50">
        <f t="shared" si="81"/>
        <v>0</v>
      </c>
      <c r="BA64" s="49">
        <f t="shared" si="107"/>
        <v>0</v>
      </c>
      <c r="BB64" s="201">
        <f t="shared" si="107"/>
        <v>0</v>
      </c>
      <c r="BC64" s="8">
        <f t="shared" si="130"/>
        <v>0</v>
      </c>
      <c r="BD64" s="50">
        <f t="shared" si="82"/>
        <v>0</v>
      </c>
      <c r="BF64" s="49">
        <f t="shared" si="108"/>
        <v>0</v>
      </c>
      <c r="BG64" s="201">
        <f t="shared" si="108"/>
        <v>0</v>
      </c>
      <c r="BH64" s="8">
        <f t="shared" si="131"/>
        <v>0</v>
      </c>
      <c r="BI64" s="50">
        <f t="shared" si="83"/>
        <v>0</v>
      </c>
      <c r="BK64" s="49">
        <f t="shared" si="109"/>
        <v>0</v>
      </c>
      <c r="BL64" s="201">
        <f t="shared" si="109"/>
        <v>0</v>
      </c>
      <c r="BM64" s="8">
        <f t="shared" si="132"/>
        <v>0</v>
      </c>
      <c r="BN64" s="50">
        <f t="shared" si="84"/>
        <v>0</v>
      </c>
      <c r="BP64" s="49">
        <f t="shared" si="110"/>
        <v>0</v>
      </c>
      <c r="BQ64" s="44">
        <f t="shared" si="110"/>
        <v>0</v>
      </c>
      <c r="BR64" s="8">
        <f t="shared" si="133"/>
        <v>0</v>
      </c>
      <c r="BS64" s="50">
        <f t="shared" si="85"/>
        <v>0</v>
      </c>
      <c r="BU64" s="49">
        <f t="shared" si="111"/>
        <v>0</v>
      </c>
      <c r="BV64" s="44">
        <f t="shared" si="111"/>
        <v>0</v>
      </c>
      <c r="BW64" s="8">
        <f t="shared" si="134"/>
        <v>0</v>
      </c>
      <c r="BX64" s="50">
        <f t="shared" si="86"/>
        <v>0</v>
      </c>
      <c r="BZ64" s="49">
        <f t="shared" si="112"/>
        <v>0</v>
      </c>
      <c r="CA64" s="44">
        <f t="shared" si="112"/>
        <v>0</v>
      </c>
      <c r="CB64" s="8">
        <f t="shared" si="135"/>
        <v>0</v>
      </c>
      <c r="CC64" s="50">
        <f t="shared" si="87"/>
        <v>0</v>
      </c>
      <c r="CE64" s="49">
        <f t="shared" si="113"/>
        <v>0</v>
      </c>
      <c r="CF64" s="44">
        <f t="shared" si="113"/>
        <v>0</v>
      </c>
      <c r="CG64" s="8">
        <f t="shared" si="136"/>
        <v>0</v>
      </c>
      <c r="CH64" s="50">
        <f t="shared" si="88"/>
        <v>0</v>
      </c>
      <c r="CJ64" s="49">
        <f t="shared" si="114"/>
        <v>0</v>
      </c>
      <c r="CK64" s="44">
        <f t="shared" si="114"/>
        <v>0</v>
      </c>
      <c r="CL64" s="8">
        <f t="shared" si="137"/>
        <v>0</v>
      </c>
      <c r="CM64" s="50">
        <f t="shared" si="89"/>
        <v>0</v>
      </c>
      <c r="CO64" s="49">
        <f t="shared" si="115"/>
        <v>0</v>
      </c>
      <c r="CP64" s="44">
        <f t="shared" si="115"/>
        <v>0</v>
      </c>
      <c r="CQ64" s="8">
        <f t="shared" si="138"/>
        <v>0</v>
      </c>
      <c r="CR64" s="50">
        <f t="shared" si="90"/>
        <v>0</v>
      </c>
      <c r="CT64" s="49">
        <f t="shared" si="116"/>
        <v>0</v>
      </c>
      <c r="CU64" s="44">
        <f t="shared" si="116"/>
        <v>0</v>
      </c>
      <c r="CV64" s="8">
        <f t="shared" si="139"/>
        <v>0</v>
      </c>
      <c r="CW64" s="50">
        <f t="shared" si="91"/>
        <v>0</v>
      </c>
      <c r="CY64" s="49">
        <f t="shared" si="117"/>
        <v>0</v>
      </c>
      <c r="CZ64" s="44">
        <f t="shared" si="117"/>
        <v>0</v>
      </c>
      <c r="DA64" s="8">
        <f t="shared" si="140"/>
        <v>0</v>
      </c>
      <c r="DB64" s="50">
        <f t="shared" si="92"/>
        <v>0</v>
      </c>
      <c r="DD64" s="49">
        <f t="shared" si="118"/>
        <v>0</v>
      </c>
      <c r="DE64" s="44">
        <f t="shared" si="118"/>
        <v>0</v>
      </c>
      <c r="DF64" s="8">
        <f t="shared" si="141"/>
        <v>0</v>
      </c>
      <c r="DG64" s="50">
        <f t="shared" si="93"/>
        <v>0</v>
      </c>
      <c r="DI64" s="49">
        <f t="shared" si="119"/>
        <v>0</v>
      </c>
      <c r="DJ64" s="44">
        <f t="shared" si="119"/>
        <v>0</v>
      </c>
      <c r="DK64" s="8">
        <f t="shared" si="142"/>
        <v>0</v>
      </c>
      <c r="DL64" s="50">
        <f t="shared" si="94"/>
        <v>0</v>
      </c>
      <c r="DN64" s="49">
        <f t="shared" si="120"/>
        <v>0</v>
      </c>
      <c r="DO64" s="44">
        <f t="shared" si="120"/>
        <v>0</v>
      </c>
      <c r="DP64" s="8">
        <f t="shared" si="143"/>
        <v>0</v>
      </c>
      <c r="DQ64" s="50">
        <f t="shared" si="95"/>
        <v>0</v>
      </c>
      <c r="DS64" s="51">
        <f t="shared" si="96"/>
        <v>0</v>
      </c>
      <c r="DT64" s="8">
        <f t="shared" si="99"/>
        <v>0</v>
      </c>
      <c r="DU64" s="52">
        <v>0</v>
      </c>
      <c r="DV64" s="8">
        <f t="shared" si="100"/>
        <v>0</v>
      </c>
      <c r="DW64" s="52">
        <f t="shared" si="97"/>
        <v>0</v>
      </c>
      <c r="DX64" s="52">
        <f t="shared" si="97"/>
        <v>0</v>
      </c>
      <c r="DY64" s="350">
        <f t="shared" si="98"/>
        <v>0</v>
      </c>
    </row>
    <row r="65" spans="1:129" ht="19.5" customHeight="1" x14ac:dyDescent="0.3">
      <c r="B65" s="333"/>
      <c r="C65" s="197"/>
      <c r="D65" s="334"/>
      <c r="E65" s="274"/>
      <c r="F65" s="274"/>
      <c r="G65" s="274"/>
      <c r="H65" s="264"/>
      <c r="I65" s="264"/>
      <c r="J65" s="265"/>
      <c r="K65" s="260"/>
      <c r="L65" s="266"/>
      <c r="M65" s="49"/>
      <c r="N65" s="214"/>
      <c r="O65" s="8">
        <f t="shared" si="121"/>
        <v>0</v>
      </c>
      <c r="P65" s="50">
        <f t="shared" si="74"/>
        <v>0</v>
      </c>
      <c r="R65" s="49">
        <f t="shared" si="101"/>
        <v>0</v>
      </c>
      <c r="S65" s="201">
        <f t="shared" si="101"/>
        <v>0</v>
      </c>
      <c r="T65" s="8">
        <f t="shared" si="122"/>
        <v>0</v>
      </c>
      <c r="U65" s="50">
        <f t="shared" si="75"/>
        <v>0</v>
      </c>
      <c r="W65" s="49">
        <f t="shared" si="123"/>
        <v>0</v>
      </c>
      <c r="X65" s="201">
        <f t="shared" si="123"/>
        <v>0</v>
      </c>
      <c r="Y65" s="8">
        <f t="shared" si="124"/>
        <v>0</v>
      </c>
      <c r="Z65" s="50">
        <f t="shared" si="76"/>
        <v>0</v>
      </c>
      <c r="AB65" s="49">
        <f t="shared" si="102"/>
        <v>0</v>
      </c>
      <c r="AC65" s="201">
        <f t="shared" si="102"/>
        <v>0</v>
      </c>
      <c r="AD65" s="8">
        <f t="shared" si="125"/>
        <v>0</v>
      </c>
      <c r="AE65" s="50">
        <f t="shared" si="77"/>
        <v>0</v>
      </c>
      <c r="AG65" s="49">
        <f t="shared" si="103"/>
        <v>0</v>
      </c>
      <c r="AH65" s="201">
        <f t="shared" si="103"/>
        <v>0</v>
      </c>
      <c r="AI65" s="8">
        <f t="shared" si="126"/>
        <v>0</v>
      </c>
      <c r="AJ65" s="50">
        <f t="shared" si="78"/>
        <v>0</v>
      </c>
      <c r="AL65" s="49">
        <f t="shared" si="104"/>
        <v>0</v>
      </c>
      <c r="AM65" s="201">
        <f t="shared" si="104"/>
        <v>0</v>
      </c>
      <c r="AN65" s="8">
        <f t="shared" si="127"/>
        <v>0</v>
      </c>
      <c r="AO65" s="50">
        <f t="shared" si="79"/>
        <v>0</v>
      </c>
      <c r="AQ65" s="49">
        <f t="shared" si="105"/>
        <v>0</v>
      </c>
      <c r="AR65" s="201">
        <f t="shared" si="105"/>
        <v>0</v>
      </c>
      <c r="AS65" s="8">
        <f t="shared" si="128"/>
        <v>0</v>
      </c>
      <c r="AT65" s="50">
        <f t="shared" si="80"/>
        <v>0</v>
      </c>
      <c r="AV65" s="49">
        <f t="shared" si="106"/>
        <v>0</v>
      </c>
      <c r="AW65" s="201">
        <f t="shared" si="106"/>
        <v>0</v>
      </c>
      <c r="AX65" s="8">
        <f t="shared" si="129"/>
        <v>0</v>
      </c>
      <c r="AY65" s="50">
        <f t="shared" si="81"/>
        <v>0</v>
      </c>
      <c r="BA65" s="49">
        <f t="shared" si="107"/>
        <v>0</v>
      </c>
      <c r="BB65" s="201">
        <f t="shared" si="107"/>
        <v>0</v>
      </c>
      <c r="BC65" s="8">
        <f t="shared" si="130"/>
        <v>0</v>
      </c>
      <c r="BD65" s="50">
        <f t="shared" si="82"/>
        <v>0</v>
      </c>
      <c r="BF65" s="49">
        <f t="shared" si="108"/>
        <v>0</v>
      </c>
      <c r="BG65" s="201">
        <f t="shared" si="108"/>
        <v>0</v>
      </c>
      <c r="BH65" s="8">
        <f t="shared" si="131"/>
        <v>0</v>
      </c>
      <c r="BI65" s="50">
        <f t="shared" si="83"/>
        <v>0</v>
      </c>
      <c r="BK65" s="49">
        <f t="shared" si="109"/>
        <v>0</v>
      </c>
      <c r="BL65" s="201">
        <f t="shared" si="109"/>
        <v>0</v>
      </c>
      <c r="BM65" s="8">
        <f t="shared" si="132"/>
        <v>0</v>
      </c>
      <c r="BN65" s="50">
        <f t="shared" si="84"/>
        <v>0</v>
      </c>
      <c r="BP65" s="49">
        <f t="shared" si="110"/>
        <v>0</v>
      </c>
      <c r="BQ65" s="44">
        <f t="shared" si="110"/>
        <v>0</v>
      </c>
      <c r="BR65" s="8">
        <f t="shared" si="133"/>
        <v>0</v>
      </c>
      <c r="BS65" s="50">
        <f t="shared" si="85"/>
        <v>0</v>
      </c>
      <c r="BU65" s="49">
        <f t="shared" si="111"/>
        <v>0</v>
      </c>
      <c r="BV65" s="44">
        <f t="shared" si="111"/>
        <v>0</v>
      </c>
      <c r="BW65" s="8">
        <f t="shared" si="134"/>
        <v>0</v>
      </c>
      <c r="BX65" s="50">
        <f t="shared" si="86"/>
        <v>0</v>
      </c>
      <c r="BZ65" s="49">
        <f t="shared" si="112"/>
        <v>0</v>
      </c>
      <c r="CA65" s="44">
        <f t="shared" si="112"/>
        <v>0</v>
      </c>
      <c r="CB65" s="8">
        <f t="shared" si="135"/>
        <v>0</v>
      </c>
      <c r="CC65" s="50">
        <f t="shared" si="87"/>
        <v>0</v>
      </c>
      <c r="CE65" s="49">
        <f t="shared" si="113"/>
        <v>0</v>
      </c>
      <c r="CF65" s="44">
        <f t="shared" si="113"/>
        <v>0</v>
      </c>
      <c r="CG65" s="8">
        <f t="shared" si="136"/>
        <v>0</v>
      </c>
      <c r="CH65" s="50">
        <f t="shared" si="88"/>
        <v>0</v>
      </c>
      <c r="CJ65" s="49">
        <f t="shared" si="114"/>
        <v>0</v>
      </c>
      <c r="CK65" s="44">
        <f t="shared" si="114"/>
        <v>0</v>
      </c>
      <c r="CL65" s="8">
        <f t="shared" si="137"/>
        <v>0</v>
      </c>
      <c r="CM65" s="50">
        <f t="shared" si="89"/>
        <v>0</v>
      </c>
      <c r="CO65" s="49">
        <f t="shared" si="115"/>
        <v>0</v>
      </c>
      <c r="CP65" s="44">
        <f t="shared" si="115"/>
        <v>0</v>
      </c>
      <c r="CQ65" s="8">
        <f t="shared" si="138"/>
        <v>0</v>
      </c>
      <c r="CR65" s="50">
        <f t="shared" si="90"/>
        <v>0</v>
      </c>
      <c r="CT65" s="49">
        <f t="shared" si="116"/>
        <v>0</v>
      </c>
      <c r="CU65" s="44">
        <f t="shared" si="116"/>
        <v>0</v>
      </c>
      <c r="CV65" s="8">
        <f t="shared" si="139"/>
        <v>0</v>
      </c>
      <c r="CW65" s="50">
        <f t="shared" si="91"/>
        <v>0</v>
      </c>
      <c r="CY65" s="49">
        <f t="shared" si="117"/>
        <v>0</v>
      </c>
      <c r="CZ65" s="44">
        <f t="shared" si="117"/>
        <v>0</v>
      </c>
      <c r="DA65" s="8">
        <f t="shared" si="140"/>
        <v>0</v>
      </c>
      <c r="DB65" s="50">
        <f t="shared" si="92"/>
        <v>0</v>
      </c>
      <c r="DD65" s="49">
        <f t="shared" si="118"/>
        <v>0</v>
      </c>
      <c r="DE65" s="44">
        <f t="shared" si="118"/>
        <v>0</v>
      </c>
      <c r="DF65" s="8">
        <f t="shared" si="141"/>
        <v>0</v>
      </c>
      <c r="DG65" s="50">
        <f t="shared" si="93"/>
        <v>0</v>
      </c>
      <c r="DI65" s="49">
        <f t="shared" si="119"/>
        <v>0</v>
      </c>
      <c r="DJ65" s="44">
        <f t="shared" si="119"/>
        <v>0</v>
      </c>
      <c r="DK65" s="8">
        <f t="shared" si="142"/>
        <v>0</v>
      </c>
      <c r="DL65" s="50">
        <f t="shared" si="94"/>
        <v>0</v>
      </c>
      <c r="DN65" s="49">
        <f t="shared" si="120"/>
        <v>0</v>
      </c>
      <c r="DO65" s="44">
        <f t="shared" si="120"/>
        <v>0</v>
      </c>
      <c r="DP65" s="8">
        <f t="shared" si="143"/>
        <v>0</v>
      </c>
      <c r="DQ65" s="50">
        <f t="shared" si="95"/>
        <v>0</v>
      </c>
      <c r="DS65" s="51">
        <f t="shared" si="96"/>
        <v>0</v>
      </c>
      <c r="DT65" s="8">
        <f t="shared" si="99"/>
        <v>0</v>
      </c>
      <c r="DU65" s="52">
        <v>0</v>
      </c>
      <c r="DV65" s="8">
        <f t="shared" si="100"/>
        <v>0</v>
      </c>
      <c r="DW65" s="52">
        <f t="shared" si="97"/>
        <v>0</v>
      </c>
      <c r="DX65" s="52">
        <f t="shared" si="97"/>
        <v>0</v>
      </c>
      <c r="DY65" s="350">
        <f t="shared" si="98"/>
        <v>0</v>
      </c>
    </row>
    <row r="66" spans="1:129" ht="19.5" customHeight="1" x14ac:dyDescent="0.3">
      <c r="B66" s="335"/>
      <c r="C66" s="197"/>
      <c r="D66" s="334"/>
      <c r="E66" s="274"/>
      <c r="F66" s="274"/>
      <c r="G66" s="274"/>
      <c r="H66" s="264"/>
      <c r="I66" s="264"/>
      <c r="J66" s="265"/>
      <c r="K66" s="260"/>
      <c r="L66" s="266"/>
      <c r="M66" s="49"/>
      <c r="N66" s="214"/>
      <c r="O66" s="8">
        <f t="shared" si="121"/>
        <v>0</v>
      </c>
      <c r="P66" s="50">
        <f t="shared" si="74"/>
        <v>0</v>
      </c>
      <c r="R66" s="49">
        <f t="shared" si="101"/>
        <v>0</v>
      </c>
      <c r="S66" s="201">
        <f t="shared" si="101"/>
        <v>0</v>
      </c>
      <c r="T66" s="8">
        <f t="shared" si="122"/>
        <v>0</v>
      </c>
      <c r="U66" s="50">
        <f t="shared" si="75"/>
        <v>0</v>
      </c>
      <c r="W66" s="49">
        <f t="shared" si="123"/>
        <v>0</v>
      </c>
      <c r="X66" s="201">
        <f t="shared" si="123"/>
        <v>0</v>
      </c>
      <c r="Y66" s="8">
        <f t="shared" si="124"/>
        <v>0</v>
      </c>
      <c r="Z66" s="50">
        <f t="shared" si="76"/>
        <v>0</v>
      </c>
      <c r="AB66" s="49">
        <f t="shared" si="102"/>
        <v>0</v>
      </c>
      <c r="AC66" s="201">
        <f t="shared" si="102"/>
        <v>0</v>
      </c>
      <c r="AD66" s="8">
        <f t="shared" si="125"/>
        <v>0</v>
      </c>
      <c r="AE66" s="50">
        <f t="shared" si="77"/>
        <v>0</v>
      </c>
      <c r="AG66" s="49">
        <f t="shared" si="103"/>
        <v>0</v>
      </c>
      <c r="AH66" s="201">
        <f t="shared" si="103"/>
        <v>0</v>
      </c>
      <c r="AI66" s="8">
        <f t="shared" si="126"/>
        <v>0</v>
      </c>
      <c r="AJ66" s="50">
        <f t="shared" si="78"/>
        <v>0</v>
      </c>
      <c r="AL66" s="49">
        <f t="shared" si="104"/>
        <v>0</v>
      </c>
      <c r="AM66" s="201">
        <f t="shared" si="104"/>
        <v>0</v>
      </c>
      <c r="AN66" s="8">
        <f t="shared" si="127"/>
        <v>0</v>
      </c>
      <c r="AO66" s="50">
        <f t="shared" si="79"/>
        <v>0</v>
      </c>
      <c r="AQ66" s="49">
        <f t="shared" si="105"/>
        <v>0</v>
      </c>
      <c r="AR66" s="201">
        <f t="shared" si="105"/>
        <v>0</v>
      </c>
      <c r="AS66" s="8">
        <f t="shared" si="128"/>
        <v>0</v>
      </c>
      <c r="AT66" s="50">
        <f t="shared" si="80"/>
        <v>0</v>
      </c>
      <c r="AV66" s="49">
        <f t="shared" si="106"/>
        <v>0</v>
      </c>
      <c r="AW66" s="201">
        <f t="shared" si="106"/>
        <v>0</v>
      </c>
      <c r="AX66" s="8">
        <f t="shared" si="129"/>
        <v>0</v>
      </c>
      <c r="AY66" s="50">
        <f t="shared" si="81"/>
        <v>0</v>
      </c>
      <c r="BA66" s="49">
        <f t="shared" si="107"/>
        <v>0</v>
      </c>
      <c r="BB66" s="201">
        <f t="shared" si="107"/>
        <v>0</v>
      </c>
      <c r="BC66" s="8">
        <f t="shared" si="130"/>
        <v>0</v>
      </c>
      <c r="BD66" s="50">
        <f t="shared" si="82"/>
        <v>0</v>
      </c>
      <c r="BF66" s="49">
        <f t="shared" si="108"/>
        <v>0</v>
      </c>
      <c r="BG66" s="201">
        <f t="shared" si="108"/>
        <v>0</v>
      </c>
      <c r="BH66" s="8">
        <f t="shared" si="131"/>
        <v>0</v>
      </c>
      <c r="BI66" s="50">
        <f t="shared" si="83"/>
        <v>0</v>
      </c>
      <c r="BK66" s="49">
        <f t="shared" si="109"/>
        <v>0</v>
      </c>
      <c r="BL66" s="201">
        <f t="shared" si="109"/>
        <v>0</v>
      </c>
      <c r="BM66" s="8">
        <f t="shared" si="132"/>
        <v>0</v>
      </c>
      <c r="BN66" s="50">
        <f t="shared" si="84"/>
        <v>0</v>
      </c>
      <c r="BP66" s="49">
        <f t="shared" si="110"/>
        <v>0</v>
      </c>
      <c r="BQ66" s="44">
        <f t="shared" si="110"/>
        <v>0</v>
      </c>
      <c r="BR66" s="8">
        <f t="shared" si="133"/>
        <v>0</v>
      </c>
      <c r="BS66" s="50">
        <f t="shared" si="85"/>
        <v>0</v>
      </c>
      <c r="BU66" s="49">
        <f t="shared" si="111"/>
        <v>0</v>
      </c>
      <c r="BV66" s="44">
        <f t="shared" si="111"/>
        <v>0</v>
      </c>
      <c r="BW66" s="8">
        <f t="shared" si="134"/>
        <v>0</v>
      </c>
      <c r="BX66" s="50">
        <f t="shared" si="86"/>
        <v>0</v>
      </c>
      <c r="BZ66" s="49">
        <f t="shared" si="112"/>
        <v>0</v>
      </c>
      <c r="CA66" s="44">
        <f t="shared" si="112"/>
        <v>0</v>
      </c>
      <c r="CB66" s="8">
        <f t="shared" si="135"/>
        <v>0</v>
      </c>
      <c r="CC66" s="50">
        <f t="shared" si="87"/>
        <v>0</v>
      </c>
      <c r="CE66" s="49">
        <f t="shared" si="113"/>
        <v>0</v>
      </c>
      <c r="CF66" s="44">
        <f t="shared" si="113"/>
        <v>0</v>
      </c>
      <c r="CG66" s="8">
        <f t="shared" si="136"/>
        <v>0</v>
      </c>
      <c r="CH66" s="50">
        <f t="shared" si="88"/>
        <v>0</v>
      </c>
      <c r="CJ66" s="49">
        <f t="shared" si="114"/>
        <v>0</v>
      </c>
      <c r="CK66" s="44">
        <f t="shared" si="114"/>
        <v>0</v>
      </c>
      <c r="CL66" s="8">
        <f t="shared" si="137"/>
        <v>0</v>
      </c>
      <c r="CM66" s="50">
        <f t="shared" si="89"/>
        <v>0</v>
      </c>
      <c r="CO66" s="49">
        <f t="shared" si="115"/>
        <v>0</v>
      </c>
      <c r="CP66" s="44">
        <f t="shared" si="115"/>
        <v>0</v>
      </c>
      <c r="CQ66" s="8">
        <f t="shared" si="138"/>
        <v>0</v>
      </c>
      <c r="CR66" s="50">
        <f t="shared" si="90"/>
        <v>0</v>
      </c>
      <c r="CT66" s="49">
        <f t="shared" si="116"/>
        <v>0</v>
      </c>
      <c r="CU66" s="44">
        <f t="shared" si="116"/>
        <v>0</v>
      </c>
      <c r="CV66" s="8">
        <f t="shared" si="139"/>
        <v>0</v>
      </c>
      <c r="CW66" s="50">
        <f t="shared" si="91"/>
        <v>0</v>
      </c>
      <c r="CY66" s="49">
        <f t="shared" si="117"/>
        <v>0</v>
      </c>
      <c r="CZ66" s="44">
        <f t="shared" si="117"/>
        <v>0</v>
      </c>
      <c r="DA66" s="8">
        <f t="shared" si="140"/>
        <v>0</v>
      </c>
      <c r="DB66" s="50">
        <f t="shared" si="92"/>
        <v>0</v>
      </c>
      <c r="DD66" s="49">
        <f t="shared" si="118"/>
        <v>0</v>
      </c>
      <c r="DE66" s="44">
        <f t="shared" si="118"/>
        <v>0</v>
      </c>
      <c r="DF66" s="8">
        <f t="shared" si="141"/>
        <v>0</v>
      </c>
      <c r="DG66" s="50">
        <f t="shared" si="93"/>
        <v>0</v>
      </c>
      <c r="DI66" s="49">
        <f t="shared" si="119"/>
        <v>0</v>
      </c>
      <c r="DJ66" s="44">
        <f t="shared" si="119"/>
        <v>0</v>
      </c>
      <c r="DK66" s="8">
        <f t="shared" si="142"/>
        <v>0</v>
      </c>
      <c r="DL66" s="50">
        <f t="shared" si="94"/>
        <v>0</v>
      </c>
      <c r="DN66" s="49">
        <f t="shared" si="120"/>
        <v>0</v>
      </c>
      <c r="DO66" s="44">
        <f t="shared" si="120"/>
        <v>0</v>
      </c>
      <c r="DP66" s="8">
        <f t="shared" si="143"/>
        <v>0</v>
      </c>
      <c r="DQ66" s="50">
        <f t="shared" si="95"/>
        <v>0</v>
      </c>
      <c r="DS66" s="51">
        <f t="shared" si="96"/>
        <v>0</v>
      </c>
      <c r="DT66" s="8">
        <f t="shared" si="99"/>
        <v>0</v>
      </c>
      <c r="DU66" s="52">
        <v>0</v>
      </c>
      <c r="DV66" s="8">
        <f t="shared" si="100"/>
        <v>0</v>
      </c>
      <c r="DW66" s="52">
        <f t="shared" si="97"/>
        <v>0</v>
      </c>
      <c r="DX66" s="52">
        <f t="shared" si="97"/>
        <v>0</v>
      </c>
      <c r="DY66" s="350">
        <f t="shared" si="98"/>
        <v>0</v>
      </c>
    </row>
    <row r="67" spans="1:129" ht="19.5" customHeight="1" x14ac:dyDescent="0.3">
      <c r="B67" s="335"/>
      <c r="C67" s="197"/>
      <c r="D67" s="334"/>
      <c r="E67" s="274"/>
      <c r="F67" s="274"/>
      <c r="G67" s="274"/>
      <c r="H67" s="264"/>
      <c r="I67" s="264"/>
      <c r="J67" s="265"/>
      <c r="K67" s="260"/>
      <c r="L67" s="266"/>
      <c r="M67" s="49"/>
      <c r="N67" s="214"/>
      <c r="O67" s="8">
        <f t="shared" si="121"/>
        <v>0</v>
      </c>
      <c r="P67" s="50">
        <f t="shared" si="74"/>
        <v>0</v>
      </c>
      <c r="R67" s="49">
        <f t="shared" si="101"/>
        <v>0</v>
      </c>
      <c r="S67" s="201">
        <f t="shared" si="101"/>
        <v>0</v>
      </c>
      <c r="T67" s="8">
        <f t="shared" si="122"/>
        <v>0</v>
      </c>
      <c r="U67" s="50">
        <f t="shared" si="75"/>
        <v>0</v>
      </c>
      <c r="W67" s="49">
        <f t="shared" si="123"/>
        <v>0</v>
      </c>
      <c r="X67" s="201">
        <f t="shared" si="123"/>
        <v>0</v>
      </c>
      <c r="Y67" s="8">
        <f t="shared" si="124"/>
        <v>0</v>
      </c>
      <c r="Z67" s="50">
        <f t="shared" si="76"/>
        <v>0</v>
      </c>
      <c r="AB67" s="49">
        <f t="shared" si="102"/>
        <v>0</v>
      </c>
      <c r="AC67" s="201">
        <f t="shared" si="102"/>
        <v>0</v>
      </c>
      <c r="AD67" s="8">
        <f t="shared" si="125"/>
        <v>0</v>
      </c>
      <c r="AE67" s="50">
        <f t="shared" si="77"/>
        <v>0</v>
      </c>
      <c r="AG67" s="49">
        <f t="shared" si="103"/>
        <v>0</v>
      </c>
      <c r="AH67" s="201">
        <f t="shared" si="103"/>
        <v>0</v>
      </c>
      <c r="AI67" s="8">
        <f t="shared" si="126"/>
        <v>0</v>
      </c>
      <c r="AJ67" s="50">
        <f t="shared" si="78"/>
        <v>0</v>
      </c>
      <c r="AL67" s="49">
        <f t="shared" si="104"/>
        <v>0</v>
      </c>
      <c r="AM67" s="201">
        <f t="shared" si="104"/>
        <v>0</v>
      </c>
      <c r="AN67" s="8">
        <f t="shared" si="127"/>
        <v>0</v>
      </c>
      <c r="AO67" s="50">
        <f t="shared" si="79"/>
        <v>0</v>
      </c>
      <c r="AQ67" s="49">
        <f t="shared" si="105"/>
        <v>0</v>
      </c>
      <c r="AR67" s="201">
        <f t="shared" si="105"/>
        <v>0</v>
      </c>
      <c r="AS67" s="8">
        <f t="shared" si="128"/>
        <v>0</v>
      </c>
      <c r="AT67" s="50">
        <f t="shared" si="80"/>
        <v>0</v>
      </c>
      <c r="AV67" s="49">
        <f t="shared" si="106"/>
        <v>0</v>
      </c>
      <c r="AW67" s="201">
        <f t="shared" si="106"/>
        <v>0</v>
      </c>
      <c r="AX67" s="8">
        <f t="shared" si="129"/>
        <v>0</v>
      </c>
      <c r="AY67" s="50">
        <f t="shared" si="81"/>
        <v>0</v>
      </c>
      <c r="BA67" s="49">
        <f t="shared" si="107"/>
        <v>0</v>
      </c>
      <c r="BB67" s="201">
        <f t="shared" si="107"/>
        <v>0</v>
      </c>
      <c r="BC67" s="8">
        <f t="shared" si="130"/>
        <v>0</v>
      </c>
      <c r="BD67" s="50">
        <f t="shared" si="82"/>
        <v>0</v>
      </c>
      <c r="BF67" s="49">
        <f t="shared" si="108"/>
        <v>0</v>
      </c>
      <c r="BG67" s="201">
        <f t="shared" si="108"/>
        <v>0</v>
      </c>
      <c r="BH67" s="8">
        <f t="shared" si="131"/>
        <v>0</v>
      </c>
      <c r="BI67" s="50">
        <f t="shared" si="83"/>
        <v>0</v>
      </c>
      <c r="BK67" s="49">
        <f t="shared" si="109"/>
        <v>0</v>
      </c>
      <c r="BL67" s="201">
        <f t="shared" si="109"/>
        <v>0</v>
      </c>
      <c r="BM67" s="8">
        <f t="shared" si="132"/>
        <v>0</v>
      </c>
      <c r="BN67" s="50">
        <f t="shared" si="84"/>
        <v>0</v>
      </c>
      <c r="BP67" s="49">
        <f t="shared" si="110"/>
        <v>0</v>
      </c>
      <c r="BQ67" s="44">
        <f t="shared" si="110"/>
        <v>0</v>
      </c>
      <c r="BR67" s="8">
        <f t="shared" si="133"/>
        <v>0</v>
      </c>
      <c r="BS67" s="50">
        <f t="shared" si="85"/>
        <v>0</v>
      </c>
      <c r="BU67" s="49">
        <f t="shared" si="111"/>
        <v>0</v>
      </c>
      <c r="BV67" s="44">
        <f t="shared" si="111"/>
        <v>0</v>
      </c>
      <c r="BW67" s="8">
        <f t="shared" si="134"/>
        <v>0</v>
      </c>
      <c r="BX67" s="50">
        <f t="shared" si="86"/>
        <v>0</v>
      </c>
      <c r="BZ67" s="49">
        <f t="shared" si="112"/>
        <v>0</v>
      </c>
      <c r="CA67" s="44">
        <f t="shared" si="112"/>
        <v>0</v>
      </c>
      <c r="CB67" s="8">
        <f t="shared" si="135"/>
        <v>0</v>
      </c>
      <c r="CC67" s="50">
        <f t="shared" si="87"/>
        <v>0</v>
      </c>
      <c r="CE67" s="49">
        <f t="shared" si="113"/>
        <v>0</v>
      </c>
      <c r="CF67" s="44">
        <f t="shared" si="113"/>
        <v>0</v>
      </c>
      <c r="CG67" s="8">
        <f t="shared" si="136"/>
        <v>0</v>
      </c>
      <c r="CH67" s="50">
        <f t="shared" si="88"/>
        <v>0</v>
      </c>
      <c r="CJ67" s="49">
        <f t="shared" si="114"/>
        <v>0</v>
      </c>
      <c r="CK67" s="44">
        <f t="shared" si="114"/>
        <v>0</v>
      </c>
      <c r="CL67" s="8">
        <f t="shared" si="137"/>
        <v>0</v>
      </c>
      <c r="CM67" s="50">
        <f t="shared" si="89"/>
        <v>0</v>
      </c>
      <c r="CO67" s="49">
        <f t="shared" si="115"/>
        <v>0</v>
      </c>
      <c r="CP67" s="44">
        <f t="shared" si="115"/>
        <v>0</v>
      </c>
      <c r="CQ67" s="8">
        <f t="shared" si="138"/>
        <v>0</v>
      </c>
      <c r="CR67" s="50">
        <f t="shared" si="90"/>
        <v>0</v>
      </c>
      <c r="CT67" s="49">
        <f t="shared" si="116"/>
        <v>0</v>
      </c>
      <c r="CU67" s="44">
        <f t="shared" si="116"/>
        <v>0</v>
      </c>
      <c r="CV67" s="8">
        <f t="shared" si="139"/>
        <v>0</v>
      </c>
      <c r="CW67" s="50">
        <f t="shared" si="91"/>
        <v>0</v>
      </c>
      <c r="CY67" s="49">
        <f t="shared" si="117"/>
        <v>0</v>
      </c>
      <c r="CZ67" s="44">
        <f t="shared" si="117"/>
        <v>0</v>
      </c>
      <c r="DA67" s="8">
        <f t="shared" si="140"/>
        <v>0</v>
      </c>
      <c r="DB67" s="50">
        <f t="shared" si="92"/>
        <v>0</v>
      </c>
      <c r="DD67" s="49">
        <f t="shared" si="118"/>
        <v>0</v>
      </c>
      <c r="DE67" s="44">
        <f t="shared" si="118"/>
        <v>0</v>
      </c>
      <c r="DF67" s="8">
        <f t="shared" si="141"/>
        <v>0</v>
      </c>
      <c r="DG67" s="50">
        <f t="shared" si="93"/>
        <v>0</v>
      </c>
      <c r="DI67" s="49">
        <f t="shared" si="119"/>
        <v>0</v>
      </c>
      <c r="DJ67" s="44">
        <f t="shared" si="119"/>
        <v>0</v>
      </c>
      <c r="DK67" s="8">
        <f t="shared" si="142"/>
        <v>0</v>
      </c>
      <c r="DL67" s="50">
        <f t="shared" si="94"/>
        <v>0</v>
      </c>
      <c r="DN67" s="49">
        <f t="shared" si="120"/>
        <v>0</v>
      </c>
      <c r="DO67" s="44">
        <f t="shared" si="120"/>
        <v>0</v>
      </c>
      <c r="DP67" s="8">
        <f t="shared" si="143"/>
        <v>0</v>
      </c>
      <c r="DQ67" s="50">
        <f t="shared" si="95"/>
        <v>0</v>
      </c>
      <c r="DS67" s="51">
        <f t="shared" si="96"/>
        <v>0</v>
      </c>
      <c r="DT67" s="8">
        <f t="shared" si="99"/>
        <v>0</v>
      </c>
      <c r="DU67" s="52">
        <v>0</v>
      </c>
      <c r="DV67" s="8">
        <f t="shared" si="100"/>
        <v>0</v>
      </c>
      <c r="DW67" s="52">
        <f t="shared" si="97"/>
        <v>0</v>
      </c>
      <c r="DX67" s="52">
        <f t="shared" si="97"/>
        <v>0</v>
      </c>
      <c r="DY67" s="350">
        <f t="shared" si="98"/>
        <v>0</v>
      </c>
    </row>
    <row r="68" spans="1:129" ht="19.5" customHeight="1" x14ac:dyDescent="0.3">
      <c r="B68" s="335"/>
      <c r="C68" s="197"/>
      <c r="D68" s="334"/>
      <c r="E68" s="274"/>
      <c r="F68" s="274"/>
      <c r="G68" s="274"/>
      <c r="H68" s="264"/>
      <c r="I68" s="264"/>
      <c r="J68" s="265"/>
      <c r="K68" s="260"/>
      <c r="L68" s="266"/>
      <c r="M68" s="49"/>
      <c r="N68" s="214"/>
      <c r="O68" s="8">
        <f t="shared" si="121"/>
        <v>0</v>
      </c>
      <c r="P68" s="50">
        <f t="shared" si="74"/>
        <v>0</v>
      </c>
      <c r="R68" s="49">
        <f t="shared" si="101"/>
        <v>0</v>
      </c>
      <c r="S68" s="201">
        <f t="shared" si="101"/>
        <v>0</v>
      </c>
      <c r="T68" s="8">
        <f t="shared" si="122"/>
        <v>0</v>
      </c>
      <c r="U68" s="50">
        <f t="shared" si="75"/>
        <v>0</v>
      </c>
      <c r="W68" s="49">
        <f t="shared" si="123"/>
        <v>0</v>
      </c>
      <c r="X68" s="201">
        <f t="shared" si="123"/>
        <v>0</v>
      </c>
      <c r="Y68" s="8">
        <f t="shared" si="124"/>
        <v>0</v>
      </c>
      <c r="Z68" s="50">
        <f t="shared" si="76"/>
        <v>0</v>
      </c>
      <c r="AB68" s="49">
        <f t="shared" si="102"/>
        <v>0</v>
      </c>
      <c r="AC68" s="201">
        <f t="shared" si="102"/>
        <v>0</v>
      </c>
      <c r="AD68" s="8">
        <f t="shared" si="125"/>
        <v>0</v>
      </c>
      <c r="AE68" s="50">
        <f t="shared" si="77"/>
        <v>0</v>
      </c>
      <c r="AG68" s="49">
        <f t="shared" si="103"/>
        <v>0</v>
      </c>
      <c r="AH68" s="201">
        <f t="shared" si="103"/>
        <v>0</v>
      </c>
      <c r="AI68" s="8">
        <f t="shared" si="126"/>
        <v>0</v>
      </c>
      <c r="AJ68" s="50">
        <f t="shared" si="78"/>
        <v>0</v>
      </c>
      <c r="AL68" s="49">
        <f t="shared" si="104"/>
        <v>0</v>
      </c>
      <c r="AM68" s="201">
        <f t="shared" si="104"/>
        <v>0</v>
      </c>
      <c r="AN68" s="8">
        <f t="shared" si="127"/>
        <v>0</v>
      </c>
      <c r="AO68" s="50">
        <f t="shared" si="79"/>
        <v>0</v>
      </c>
      <c r="AQ68" s="49">
        <f t="shared" si="105"/>
        <v>0</v>
      </c>
      <c r="AR68" s="201">
        <f t="shared" si="105"/>
        <v>0</v>
      </c>
      <c r="AS68" s="8">
        <f t="shared" si="128"/>
        <v>0</v>
      </c>
      <c r="AT68" s="50">
        <f t="shared" si="80"/>
        <v>0</v>
      </c>
      <c r="AV68" s="49">
        <f t="shared" si="106"/>
        <v>0</v>
      </c>
      <c r="AW68" s="201">
        <f t="shared" si="106"/>
        <v>0</v>
      </c>
      <c r="AX68" s="8">
        <f t="shared" si="129"/>
        <v>0</v>
      </c>
      <c r="AY68" s="50">
        <f t="shared" si="81"/>
        <v>0</v>
      </c>
      <c r="BA68" s="49">
        <f t="shared" si="107"/>
        <v>0</v>
      </c>
      <c r="BB68" s="201">
        <f t="shared" si="107"/>
        <v>0</v>
      </c>
      <c r="BC68" s="8">
        <f t="shared" si="130"/>
        <v>0</v>
      </c>
      <c r="BD68" s="50">
        <f t="shared" si="82"/>
        <v>0</v>
      </c>
      <c r="BF68" s="49">
        <f t="shared" si="108"/>
        <v>0</v>
      </c>
      <c r="BG68" s="201">
        <f t="shared" si="108"/>
        <v>0</v>
      </c>
      <c r="BH68" s="8">
        <f t="shared" si="131"/>
        <v>0</v>
      </c>
      <c r="BI68" s="50">
        <f t="shared" si="83"/>
        <v>0</v>
      </c>
      <c r="BK68" s="49">
        <f t="shared" si="109"/>
        <v>0</v>
      </c>
      <c r="BL68" s="201">
        <f t="shared" si="109"/>
        <v>0</v>
      </c>
      <c r="BM68" s="8">
        <f t="shared" si="132"/>
        <v>0</v>
      </c>
      <c r="BN68" s="50">
        <f t="shared" si="84"/>
        <v>0</v>
      </c>
      <c r="BP68" s="49">
        <f t="shared" si="110"/>
        <v>0</v>
      </c>
      <c r="BQ68" s="44">
        <f t="shared" si="110"/>
        <v>0</v>
      </c>
      <c r="BR68" s="8">
        <f t="shared" si="133"/>
        <v>0</v>
      </c>
      <c r="BS68" s="50">
        <f t="shared" si="85"/>
        <v>0</v>
      </c>
      <c r="BU68" s="49">
        <f t="shared" si="111"/>
        <v>0</v>
      </c>
      <c r="BV68" s="44">
        <f t="shared" si="111"/>
        <v>0</v>
      </c>
      <c r="BW68" s="8">
        <f t="shared" si="134"/>
        <v>0</v>
      </c>
      <c r="BX68" s="50">
        <f t="shared" si="86"/>
        <v>0</v>
      </c>
      <c r="BZ68" s="49">
        <f t="shared" si="112"/>
        <v>0</v>
      </c>
      <c r="CA68" s="44">
        <f t="shared" si="112"/>
        <v>0</v>
      </c>
      <c r="CB68" s="8">
        <f t="shared" si="135"/>
        <v>0</v>
      </c>
      <c r="CC68" s="50">
        <f t="shared" si="87"/>
        <v>0</v>
      </c>
      <c r="CE68" s="49">
        <f t="shared" si="113"/>
        <v>0</v>
      </c>
      <c r="CF68" s="44">
        <f t="shared" si="113"/>
        <v>0</v>
      </c>
      <c r="CG68" s="8">
        <f t="shared" si="136"/>
        <v>0</v>
      </c>
      <c r="CH68" s="50">
        <f t="shared" si="88"/>
        <v>0</v>
      </c>
      <c r="CJ68" s="49">
        <f t="shared" si="114"/>
        <v>0</v>
      </c>
      <c r="CK68" s="44">
        <f t="shared" si="114"/>
        <v>0</v>
      </c>
      <c r="CL68" s="8">
        <f t="shared" si="137"/>
        <v>0</v>
      </c>
      <c r="CM68" s="50">
        <f t="shared" si="89"/>
        <v>0</v>
      </c>
      <c r="CO68" s="49">
        <f t="shared" si="115"/>
        <v>0</v>
      </c>
      <c r="CP68" s="44">
        <f t="shared" si="115"/>
        <v>0</v>
      </c>
      <c r="CQ68" s="8">
        <f t="shared" si="138"/>
        <v>0</v>
      </c>
      <c r="CR68" s="50">
        <f t="shared" si="90"/>
        <v>0</v>
      </c>
      <c r="CT68" s="49">
        <f t="shared" si="116"/>
        <v>0</v>
      </c>
      <c r="CU68" s="44">
        <f t="shared" si="116"/>
        <v>0</v>
      </c>
      <c r="CV68" s="8">
        <f t="shared" si="139"/>
        <v>0</v>
      </c>
      <c r="CW68" s="50">
        <f t="shared" si="91"/>
        <v>0</v>
      </c>
      <c r="CY68" s="49">
        <f t="shared" si="117"/>
        <v>0</v>
      </c>
      <c r="CZ68" s="44">
        <f t="shared" si="117"/>
        <v>0</v>
      </c>
      <c r="DA68" s="8">
        <f t="shared" si="140"/>
        <v>0</v>
      </c>
      <c r="DB68" s="50">
        <f t="shared" si="92"/>
        <v>0</v>
      </c>
      <c r="DD68" s="49">
        <f t="shared" si="118"/>
        <v>0</v>
      </c>
      <c r="DE68" s="44">
        <f t="shared" si="118"/>
        <v>0</v>
      </c>
      <c r="DF68" s="8">
        <f t="shared" si="141"/>
        <v>0</v>
      </c>
      <c r="DG68" s="50">
        <f t="shared" si="93"/>
        <v>0</v>
      </c>
      <c r="DI68" s="49">
        <f t="shared" si="119"/>
        <v>0</v>
      </c>
      <c r="DJ68" s="44">
        <f t="shared" si="119"/>
        <v>0</v>
      </c>
      <c r="DK68" s="8">
        <f t="shared" si="142"/>
        <v>0</v>
      </c>
      <c r="DL68" s="50">
        <f t="shared" si="94"/>
        <v>0</v>
      </c>
      <c r="DN68" s="49">
        <f t="shared" si="120"/>
        <v>0</v>
      </c>
      <c r="DO68" s="44">
        <f t="shared" si="120"/>
        <v>0</v>
      </c>
      <c r="DP68" s="8">
        <f t="shared" si="143"/>
        <v>0</v>
      </c>
      <c r="DQ68" s="50">
        <f t="shared" si="95"/>
        <v>0</v>
      </c>
      <c r="DS68" s="51">
        <f t="shared" si="96"/>
        <v>0</v>
      </c>
      <c r="DT68" s="8">
        <f t="shared" si="99"/>
        <v>0</v>
      </c>
      <c r="DU68" s="52">
        <v>0</v>
      </c>
      <c r="DV68" s="8">
        <f t="shared" si="100"/>
        <v>0</v>
      </c>
      <c r="DW68" s="52">
        <f t="shared" si="97"/>
        <v>0</v>
      </c>
      <c r="DX68" s="52">
        <f t="shared" si="97"/>
        <v>0</v>
      </c>
      <c r="DY68" s="350">
        <f t="shared" si="98"/>
        <v>0</v>
      </c>
    </row>
    <row r="69" spans="1:129" ht="19.5" customHeight="1" x14ac:dyDescent="0.3">
      <c r="B69" s="335"/>
      <c r="C69" s="197"/>
      <c r="D69" s="334"/>
      <c r="E69" s="274"/>
      <c r="F69" s="274"/>
      <c r="G69" s="274"/>
      <c r="H69" s="264"/>
      <c r="I69" s="264"/>
      <c r="J69" s="265"/>
      <c r="K69" s="260"/>
      <c r="L69" s="266"/>
      <c r="M69" s="49"/>
      <c r="N69" s="214"/>
      <c r="O69" s="8">
        <f t="shared" si="121"/>
        <v>0</v>
      </c>
      <c r="P69" s="50">
        <f t="shared" si="74"/>
        <v>0</v>
      </c>
      <c r="R69" s="49">
        <f t="shared" si="101"/>
        <v>0</v>
      </c>
      <c r="S69" s="201">
        <f t="shared" si="101"/>
        <v>0</v>
      </c>
      <c r="T69" s="8">
        <f t="shared" si="122"/>
        <v>0</v>
      </c>
      <c r="U69" s="50">
        <f t="shared" si="75"/>
        <v>0</v>
      </c>
      <c r="W69" s="49">
        <f t="shared" si="123"/>
        <v>0</v>
      </c>
      <c r="X69" s="201">
        <f t="shared" si="123"/>
        <v>0</v>
      </c>
      <c r="Y69" s="8">
        <f t="shared" si="124"/>
        <v>0</v>
      </c>
      <c r="Z69" s="50">
        <f t="shared" si="76"/>
        <v>0</v>
      </c>
      <c r="AB69" s="49">
        <f t="shared" si="102"/>
        <v>0</v>
      </c>
      <c r="AC69" s="201">
        <f t="shared" si="102"/>
        <v>0</v>
      </c>
      <c r="AD69" s="8">
        <f t="shared" si="125"/>
        <v>0</v>
      </c>
      <c r="AE69" s="50">
        <f t="shared" si="77"/>
        <v>0</v>
      </c>
      <c r="AG69" s="49">
        <f t="shared" si="103"/>
        <v>0</v>
      </c>
      <c r="AH69" s="201">
        <f t="shared" si="103"/>
        <v>0</v>
      </c>
      <c r="AI69" s="8">
        <f t="shared" si="126"/>
        <v>0</v>
      </c>
      <c r="AJ69" s="50">
        <f t="shared" si="78"/>
        <v>0</v>
      </c>
      <c r="AL69" s="49">
        <f t="shared" si="104"/>
        <v>0</v>
      </c>
      <c r="AM69" s="201">
        <f t="shared" si="104"/>
        <v>0</v>
      </c>
      <c r="AN69" s="8">
        <f t="shared" si="127"/>
        <v>0</v>
      </c>
      <c r="AO69" s="50">
        <f t="shared" si="79"/>
        <v>0</v>
      </c>
      <c r="AQ69" s="49">
        <f t="shared" si="105"/>
        <v>0</v>
      </c>
      <c r="AR69" s="201">
        <f t="shared" si="105"/>
        <v>0</v>
      </c>
      <c r="AS69" s="8">
        <f t="shared" si="128"/>
        <v>0</v>
      </c>
      <c r="AT69" s="50">
        <f t="shared" si="80"/>
        <v>0</v>
      </c>
      <c r="AV69" s="49">
        <f t="shared" si="106"/>
        <v>0</v>
      </c>
      <c r="AW69" s="201">
        <f t="shared" si="106"/>
        <v>0</v>
      </c>
      <c r="AX69" s="8">
        <f t="shared" si="129"/>
        <v>0</v>
      </c>
      <c r="AY69" s="50">
        <f t="shared" si="81"/>
        <v>0</v>
      </c>
      <c r="BA69" s="49">
        <f t="shared" si="107"/>
        <v>0</v>
      </c>
      <c r="BB69" s="201">
        <f t="shared" si="107"/>
        <v>0</v>
      </c>
      <c r="BC69" s="8">
        <f t="shared" si="130"/>
        <v>0</v>
      </c>
      <c r="BD69" s="50">
        <f t="shared" si="82"/>
        <v>0</v>
      </c>
      <c r="BF69" s="49">
        <f t="shared" si="108"/>
        <v>0</v>
      </c>
      <c r="BG69" s="201">
        <f t="shared" si="108"/>
        <v>0</v>
      </c>
      <c r="BH69" s="8">
        <f t="shared" si="131"/>
        <v>0</v>
      </c>
      <c r="BI69" s="50">
        <f t="shared" si="83"/>
        <v>0</v>
      </c>
      <c r="BK69" s="49">
        <f t="shared" si="109"/>
        <v>0</v>
      </c>
      <c r="BL69" s="201">
        <f t="shared" si="109"/>
        <v>0</v>
      </c>
      <c r="BM69" s="8">
        <f t="shared" si="132"/>
        <v>0</v>
      </c>
      <c r="BN69" s="50">
        <f t="shared" si="84"/>
        <v>0</v>
      </c>
      <c r="BP69" s="49">
        <f t="shared" si="110"/>
        <v>0</v>
      </c>
      <c r="BQ69" s="44">
        <f t="shared" si="110"/>
        <v>0</v>
      </c>
      <c r="BR69" s="8">
        <f t="shared" si="133"/>
        <v>0</v>
      </c>
      <c r="BS69" s="50">
        <f t="shared" si="85"/>
        <v>0</v>
      </c>
      <c r="BU69" s="49">
        <f t="shared" si="111"/>
        <v>0</v>
      </c>
      <c r="BV69" s="44">
        <f t="shared" si="111"/>
        <v>0</v>
      </c>
      <c r="BW69" s="8">
        <f t="shared" si="134"/>
        <v>0</v>
      </c>
      <c r="BX69" s="50">
        <f t="shared" si="86"/>
        <v>0</v>
      </c>
      <c r="BZ69" s="49">
        <f t="shared" si="112"/>
        <v>0</v>
      </c>
      <c r="CA69" s="44">
        <f t="shared" si="112"/>
        <v>0</v>
      </c>
      <c r="CB69" s="8">
        <f t="shared" si="135"/>
        <v>0</v>
      </c>
      <c r="CC69" s="50">
        <f t="shared" si="87"/>
        <v>0</v>
      </c>
      <c r="CE69" s="49">
        <f t="shared" si="113"/>
        <v>0</v>
      </c>
      <c r="CF69" s="44">
        <f t="shared" si="113"/>
        <v>0</v>
      </c>
      <c r="CG69" s="8">
        <f t="shared" si="136"/>
        <v>0</v>
      </c>
      <c r="CH69" s="50">
        <f t="shared" si="88"/>
        <v>0</v>
      </c>
      <c r="CJ69" s="49">
        <f t="shared" si="114"/>
        <v>0</v>
      </c>
      <c r="CK69" s="44">
        <f t="shared" si="114"/>
        <v>0</v>
      </c>
      <c r="CL69" s="8">
        <f t="shared" si="137"/>
        <v>0</v>
      </c>
      <c r="CM69" s="50">
        <f t="shared" si="89"/>
        <v>0</v>
      </c>
      <c r="CO69" s="49">
        <f t="shared" si="115"/>
        <v>0</v>
      </c>
      <c r="CP69" s="44">
        <f t="shared" si="115"/>
        <v>0</v>
      </c>
      <c r="CQ69" s="8">
        <f t="shared" si="138"/>
        <v>0</v>
      </c>
      <c r="CR69" s="50">
        <f t="shared" si="90"/>
        <v>0</v>
      </c>
      <c r="CT69" s="49">
        <f t="shared" si="116"/>
        <v>0</v>
      </c>
      <c r="CU69" s="44">
        <f t="shared" si="116"/>
        <v>0</v>
      </c>
      <c r="CV69" s="8">
        <f t="shared" si="139"/>
        <v>0</v>
      </c>
      <c r="CW69" s="50">
        <f t="shared" si="91"/>
        <v>0</v>
      </c>
      <c r="CY69" s="49">
        <f t="shared" si="117"/>
        <v>0</v>
      </c>
      <c r="CZ69" s="44">
        <f t="shared" si="117"/>
        <v>0</v>
      </c>
      <c r="DA69" s="8">
        <f t="shared" si="140"/>
        <v>0</v>
      </c>
      <c r="DB69" s="50">
        <f t="shared" si="92"/>
        <v>0</v>
      </c>
      <c r="DD69" s="49">
        <f t="shared" si="118"/>
        <v>0</v>
      </c>
      <c r="DE69" s="44">
        <f t="shared" si="118"/>
        <v>0</v>
      </c>
      <c r="DF69" s="8">
        <f t="shared" si="141"/>
        <v>0</v>
      </c>
      <c r="DG69" s="50">
        <f t="shared" si="93"/>
        <v>0</v>
      </c>
      <c r="DI69" s="49">
        <f t="shared" si="119"/>
        <v>0</v>
      </c>
      <c r="DJ69" s="44">
        <f t="shared" si="119"/>
        <v>0</v>
      </c>
      <c r="DK69" s="8">
        <f t="shared" si="142"/>
        <v>0</v>
      </c>
      <c r="DL69" s="50">
        <f t="shared" si="94"/>
        <v>0</v>
      </c>
      <c r="DN69" s="49">
        <f t="shared" si="120"/>
        <v>0</v>
      </c>
      <c r="DO69" s="44">
        <f t="shared" si="120"/>
        <v>0</v>
      </c>
      <c r="DP69" s="8">
        <f t="shared" si="143"/>
        <v>0</v>
      </c>
      <c r="DQ69" s="50">
        <f t="shared" si="95"/>
        <v>0</v>
      </c>
      <c r="DS69" s="51">
        <f t="shared" si="96"/>
        <v>0</v>
      </c>
      <c r="DT69" s="8">
        <f t="shared" si="99"/>
        <v>0</v>
      </c>
      <c r="DU69" s="52">
        <v>0</v>
      </c>
      <c r="DV69" s="8">
        <f t="shared" si="100"/>
        <v>0</v>
      </c>
      <c r="DW69" s="52">
        <f t="shared" si="97"/>
        <v>0</v>
      </c>
      <c r="DX69" s="52">
        <f t="shared" si="97"/>
        <v>0</v>
      </c>
      <c r="DY69" s="350">
        <f t="shared" si="98"/>
        <v>0</v>
      </c>
    </row>
    <row r="70" spans="1:129" ht="18" customHeight="1" x14ac:dyDescent="0.3">
      <c r="A70" s="6"/>
      <c r="B70" s="317"/>
      <c r="C70" s="316"/>
      <c r="D70" s="334"/>
      <c r="E70" s="336"/>
      <c r="F70" s="274"/>
      <c r="G70" s="274"/>
      <c r="H70" s="58"/>
      <c r="I70" s="264"/>
      <c r="J70" s="265"/>
      <c r="K70" s="260"/>
      <c r="L70" s="57"/>
      <c r="M70" s="49"/>
      <c r="N70" s="214"/>
      <c r="O70" s="8">
        <f t="shared" si="121"/>
        <v>0</v>
      </c>
      <c r="P70" s="50">
        <f t="shared" si="74"/>
        <v>0</v>
      </c>
      <c r="R70" s="49">
        <f t="shared" si="101"/>
        <v>0</v>
      </c>
      <c r="S70" s="201">
        <f t="shared" si="101"/>
        <v>0</v>
      </c>
      <c r="T70" s="8">
        <f t="shared" si="122"/>
        <v>0</v>
      </c>
      <c r="U70" s="50">
        <f t="shared" si="75"/>
        <v>0</v>
      </c>
      <c r="W70" s="49">
        <f t="shared" si="123"/>
        <v>0</v>
      </c>
      <c r="X70" s="201">
        <f t="shared" si="123"/>
        <v>0</v>
      </c>
      <c r="Y70" s="8">
        <f t="shared" si="124"/>
        <v>0</v>
      </c>
      <c r="Z70" s="50">
        <f t="shared" si="76"/>
        <v>0</v>
      </c>
      <c r="AB70" s="49">
        <f t="shared" si="102"/>
        <v>0</v>
      </c>
      <c r="AC70" s="201">
        <f t="shared" si="102"/>
        <v>0</v>
      </c>
      <c r="AD70" s="8">
        <f t="shared" si="125"/>
        <v>0</v>
      </c>
      <c r="AE70" s="50">
        <f t="shared" si="77"/>
        <v>0</v>
      </c>
      <c r="AG70" s="49">
        <f t="shared" si="103"/>
        <v>0</v>
      </c>
      <c r="AH70" s="201">
        <f t="shared" si="103"/>
        <v>0</v>
      </c>
      <c r="AI70" s="8">
        <f t="shared" si="126"/>
        <v>0</v>
      </c>
      <c r="AJ70" s="50">
        <f t="shared" si="78"/>
        <v>0</v>
      </c>
      <c r="AL70" s="49">
        <f t="shared" si="104"/>
        <v>0</v>
      </c>
      <c r="AM70" s="201">
        <f t="shared" si="104"/>
        <v>0</v>
      </c>
      <c r="AN70" s="8">
        <f t="shared" si="127"/>
        <v>0</v>
      </c>
      <c r="AO70" s="50">
        <f t="shared" si="79"/>
        <v>0</v>
      </c>
      <c r="AQ70" s="49">
        <f t="shared" si="105"/>
        <v>0</v>
      </c>
      <c r="AR70" s="201">
        <f t="shared" si="105"/>
        <v>0</v>
      </c>
      <c r="AS70" s="8">
        <f t="shared" si="128"/>
        <v>0</v>
      </c>
      <c r="AT70" s="50">
        <f t="shared" si="80"/>
        <v>0</v>
      </c>
      <c r="AV70" s="49">
        <f t="shared" si="106"/>
        <v>0</v>
      </c>
      <c r="AW70" s="201">
        <f t="shared" si="106"/>
        <v>0</v>
      </c>
      <c r="AX70" s="8">
        <f t="shared" si="129"/>
        <v>0</v>
      </c>
      <c r="AY70" s="50">
        <f t="shared" si="81"/>
        <v>0</v>
      </c>
      <c r="BA70" s="49">
        <f t="shared" si="107"/>
        <v>0</v>
      </c>
      <c r="BB70" s="201">
        <f t="shared" si="107"/>
        <v>0</v>
      </c>
      <c r="BC70" s="8">
        <f t="shared" si="130"/>
        <v>0</v>
      </c>
      <c r="BD70" s="50">
        <f t="shared" si="82"/>
        <v>0</v>
      </c>
      <c r="BF70" s="49">
        <f t="shared" si="108"/>
        <v>0</v>
      </c>
      <c r="BG70" s="201">
        <f t="shared" si="108"/>
        <v>0</v>
      </c>
      <c r="BH70" s="8">
        <f t="shared" si="131"/>
        <v>0</v>
      </c>
      <c r="BI70" s="50">
        <f t="shared" si="83"/>
        <v>0</v>
      </c>
      <c r="BK70" s="49">
        <f t="shared" si="109"/>
        <v>0</v>
      </c>
      <c r="BL70" s="201">
        <f t="shared" si="109"/>
        <v>0</v>
      </c>
      <c r="BM70" s="8">
        <f t="shared" si="132"/>
        <v>0</v>
      </c>
      <c r="BN70" s="50">
        <f t="shared" si="84"/>
        <v>0</v>
      </c>
      <c r="BP70" s="49">
        <f t="shared" si="110"/>
        <v>0</v>
      </c>
      <c r="BQ70" s="44">
        <f t="shared" si="110"/>
        <v>0</v>
      </c>
      <c r="BR70" s="8">
        <f t="shared" si="133"/>
        <v>0</v>
      </c>
      <c r="BS70" s="50">
        <f t="shared" si="85"/>
        <v>0</v>
      </c>
      <c r="BU70" s="49">
        <f t="shared" si="111"/>
        <v>0</v>
      </c>
      <c r="BV70" s="44">
        <f t="shared" si="111"/>
        <v>0</v>
      </c>
      <c r="BW70" s="8">
        <f t="shared" si="134"/>
        <v>0</v>
      </c>
      <c r="BX70" s="50">
        <f t="shared" si="86"/>
        <v>0</v>
      </c>
      <c r="BZ70" s="49">
        <f t="shared" si="112"/>
        <v>0</v>
      </c>
      <c r="CA70" s="44">
        <f t="shared" si="112"/>
        <v>0</v>
      </c>
      <c r="CB70" s="8">
        <f t="shared" si="135"/>
        <v>0</v>
      </c>
      <c r="CC70" s="50">
        <f t="shared" si="87"/>
        <v>0</v>
      </c>
      <c r="CE70" s="49">
        <f t="shared" si="113"/>
        <v>0</v>
      </c>
      <c r="CF70" s="44">
        <f t="shared" si="113"/>
        <v>0</v>
      </c>
      <c r="CG70" s="8">
        <f t="shared" si="136"/>
        <v>0</v>
      </c>
      <c r="CH70" s="50">
        <f t="shared" si="88"/>
        <v>0</v>
      </c>
      <c r="CJ70" s="49">
        <f t="shared" si="114"/>
        <v>0</v>
      </c>
      <c r="CK70" s="44">
        <f t="shared" si="114"/>
        <v>0</v>
      </c>
      <c r="CL70" s="8">
        <f t="shared" si="137"/>
        <v>0</v>
      </c>
      <c r="CM70" s="50">
        <f t="shared" si="89"/>
        <v>0</v>
      </c>
      <c r="CO70" s="49">
        <f t="shared" si="115"/>
        <v>0</v>
      </c>
      <c r="CP70" s="44">
        <f t="shared" si="115"/>
        <v>0</v>
      </c>
      <c r="CQ70" s="8">
        <f t="shared" si="138"/>
        <v>0</v>
      </c>
      <c r="CR70" s="50">
        <f t="shared" si="90"/>
        <v>0</v>
      </c>
      <c r="CT70" s="49">
        <f t="shared" si="116"/>
        <v>0</v>
      </c>
      <c r="CU70" s="44">
        <f t="shared" si="116"/>
        <v>0</v>
      </c>
      <c r="CV70" s="8">
        <f t="shared" si="139"/>
        <v>0</v>
      </c>
      <c r="CW70" s="50">
        <f t="shared" si="91"/>
        <v>0</v>
      </c>
      <c r="CY70" s="49">
        <f t="shared" si="117"/>
        <v>0</v>
      </c>
      <c r="CZ70" s="44">
        <f t="shared" si="117"/>
        <v>0</v>
      </c>
      <c r="DA70" s="8">
        <f t="shared" si="140"/>
        <v>0</v>
      </c>
      <c r="DB70" s="50">
        <f t="shared" si="92"/>
        <v>0</v>
      </c>
      <c r="DD70" s="49">
        <f t="shared" si="118"/>
        <v>0</v>
      </c>
      <c r="DE70" s="44">
        <f t="shared" si="118"/>
        <v>0</v>
      </c>
      <c r="DF70" s="8">
        <f t="shared" si="141"/>
        <v>0</v>
      </c>
      <c r="DG70" s="50">
        <f t="shared" si="93"/>
        <v>0</v>
      </c>
      <c r="DI70" s="49">
        <f t="shared" si="119"/>
        <v>0</v>
      </c>
      <c r="DJ70" s="44">
        <f t="shared" si="119"/>
        <v>0</v>
      </c>
      <c r="DK70" s="8">
        <f t="shared" si="142"/>
        <v>0</v>
      </c>
      <c r="DL70" s="50">
        <f t="shared" si="94"/>
        <v>0</v>
      </c>
      <c r="DN70" s="49">
        <f t="shared" si="120"/>
        <v>0</v>
      </c>
      <c r="DO70" s="44">
        <f t="shared" si="120"/>
        <v>0</v>
      </c>
      <c r="DP70" s="8">
        <f t="shared" si="143"/>
        <v>0</v>
      </c>
      <c r="DQ70" s="50">
        <f t="shared" si="95"/>
        <v>0</v>
      </c>
      <c r="DS70" s="51">
        <f t="shared" si="96"/>
        <v>0</v>
      </c>
      <c r="DT70" s="8">
        <f t="shared" si="99"/>
        <v>0</v>
      </c>
      <c r="DU70" s="52">
        <v>0</v>
      </c>
      <c r="DV70" s="8">
        <f t="shared" si="100"/>
        <v>0</v>
      </c>
      <c r="DW70" s="52">
        <f t="shared" ref="DW70:DX71" si="144">+DS70+DU70</f>
        <v>0</v>
      </c>
      <c r="DX70" s="52">
        <f t="shared" si="144"/>
        <v>0</v>
      </c>
      <c r="DY70" s="350">
        <f t="shared" si="98"/>
        <v>0</v>
      </c>
    </row>
    <row r="71" spans="1:129" ht="18" customHeight="1" x14ac:dyDescent="0.3">
      <c r="B71" s="87"/>
      <c r="C71" s="317"/>
      <c r="D71" s="334"/>
      <c r="E71" s="336"/>
      <c r="F71" s="274"/>
      <c r="G71" s="274"/>
      <c r="H71" s="58"/>
      <c r="I71" s="58"/>
      <c r="J71" s="265"/>
      <c r="K71" s="264"/>
      <c r="L71" s="57"/>
      <c r="M71" s="49"/>
      <c r="N71" s="214"/>
      <c r="O71" s="8">
        <f>$D71*M71*N71</f>
        <v>0</v>
      </c>
      <c r="P71" s="50">
        <f t="shared" si="74"/>
        <v>0</v>
      </c>
      <c r="R71" s="49">
        <f t="shared" si="101"/>
        <v>0</v>
      </c>
      <c r="S71" s="201">
        <f t="shared" si="101"/>
        <v>0</v>
      </c>
      <c r="T71" s="8">
        <f>$D71*R71*S71</f>
        <v>0</v>
      </c>
      <c r="U71" s="50">
        <f t="shared" si="75"/>
        <v>0</v>
      </c>
      <c r="W71" s="49">
        <f t="shared" si="123"/>
        <v>0</v>
      </c>
      <c r="X71" s="201">
        <f t="shared" si="123"/>
        <v>0</v>
      </c>
      <c r="Y71" s="8">
        <f>$D71*W71*X71</f>
        <v>0</v>
      </c>
      <c r="Z71" s="50">
        <f t="shared" si="76"/>
        <v>0</v>
      </c>
      <c r="AB71" s="49">
        <f t="shared" si="102"/>
        <v>0</v>
      </c>
      <c r="AC71" s="201">
        <f t="shared" si="102"/>
        <v>0</v>
      </c>
      <c r="AD71" s="8">
        <f>$D71*AB71*AC71</f>
        <v>0</v>
      </c>
      <c r="AE71" s="50">
        <f t="shared" si="77"/>
        <v>0</v>
      </c>
      <c r="AG71" s="49">
        <f t="shared" si="103"/>
        <v>0</v>
      </c>
      <c r="AH71" s="201">
        <f t="shared" si="103"/>
        <v>0</v>
      </c>
      <c r="AI71" s="8">
        <f>$D71*AG71*AH71</f>
        <v>0</v>
      </c>
      <c r="AJ71" s="50">
        <f t="shared" si="78"/>
        <v>0</v>
      </c>
      <c r="AL71" s="49">
        <f t="shared" si="104"/>
        <v>0</v>
      </c>
      <c r="AM71" s="201">
        <f t="shared" si="104"/>
        <v>0</v>
      </c>
      <c r="AN71" s="8">
        <f>$D71*AL71*AM71</f>
        <v>0</v>
      </c>
      <c r="AO71" s="50">
        <f t="shared" si="79"/>
        <v>0</v>
      </c>
      <c r="AQ71" s="49">
        <f t="shared" si="105"/>
        <v>0</v>
      </c>
      <c r="AR71" s="201">
        <f t="shared" si="105"/>
        <v>0</v>
      </c>
      <c r="AS71" s="8">
        <f>$D71*AQ71*AR71</f>
        <v>0</v>
      </c>
      <c r="AT71" s="50">
        <f t="shared" si="80"/>
        <v>0</v>
      </c>
      <c r="AV71" s="49">
        <f t="shared" si="106"/>
        <v>0</v>
      </c>
      <c r="AW71" s="201">
        <f t="shared" si="106"/>
        <v>0</v>
      </c>
      <c r="AX71" s="8">
        <f>$D71*AV71*AW71</f>
        <v>0</v>
      </c>
      <c r="AY71" s="50">
        <f t="shared" si="81"/>
        <v>0</v>
      </c>
      <c r="BA71" s="49">
        <f t="shared" si="107"/>
        <v>0</v>
      </c>
      <c r="BB71" s="201">
        <f t="shared" si="107"/>
        <v>0</v>
      </c>
      <c r="BC71" s="8">
        <f>$D71*BA71*BB71</f>
        <v>0</v>
      </c>
      <c r="BD71" s="50">
        <f t="shared" si="82"/>
        <v>0</v>
      </c>
      <c r="BF71" s="49">
        <f t="shared" si="108"/>
        <v>0</v>
      </c>
      <c r="BG71" s="201">
        <f t="shared" si="108"/>
        <v>0</v>
      </c>
      <c r="BH71" s="8">
        <f>$D71*BF71*BG71</f>
        <v>0</v>
      </c>
      <c r="BI71" s="50">
        <f t="shared" si="83"/>
        <v>0</v>
      </c>
      <c r="BK71" s="49">
        <f t="shared" si="109"/>
        <v>0</v>
      </c>
      <c r="BL71" s="201">
        <f t="shared" si="109"/>
        <v>0</v>
      </c>
      <c r="BM71" s="8">
        <f>$D71*BK71*BL71</f>
        <v>0</v>
      </c>
      <c r="BN71" s="50">
        <f t="shared" si="84"/>
        <v>0</v>
      </c>
      <c r="BP71" s="49">
        <f t="shared" si="110"/>
        <v>0</v>
      </c>
      <c r="BQ71" s="44">
        <f t="shared" si="110"/>
        <v>0</v>
      </c>
      <c r="BR71" s="8">
        <f>$D71*BP71*BQ71</f>
        <v>0</v>
      </c>
      <c r="BS71" s="50">
        <f t="shared" si="85"/>
        <v>0</v>
      </c>
      <c r="BU71" s="49">
        <f t="shared" si="111"/>
        <v>0</v>
      </c>
      <c r="BV71" s="44">
        <f t="shared" si="111"/>
        <v>0</v>
      </c>
      <c r="BW71" s="8">
        <f>$D71*BU71*BV71</f>
        <v>0</v>
      </c>
      <c r="BX71" s="50">
        <f t="shared" si="86"/>
        <v>0</v>
      </c>
      <c r="BZ71" s="49">
        <f t="shared" si="112"/>
        <v>0</v>
      </c>
      <c r="CA71" s="44">
        <f t="shared" si="112"/>
        <v>0</v>
      </c>
      <c r="CB71" s="8">
        <f>$D71*BZ71*CA71</f>
        <v>0</v>
      </c>
      <c r="CC71" s="50">
        <f t="shared" si="87"/>
        <v>0</v>
      </c>
      <c r="CE71" s="49">
        <f t="shared" si="113"/>
        <v>0</v>
      </c>
      <c r="CF71" s="44">
        <f t="shared" si="113"/>
        <v>0</v>
      </c>
      <c r="CG71" s="8">
        <f>$D71*CE71*CF71</f>
        <v>0</v>
      </c>
      <c r="CH71" s="50">
        <f t="shared" si="88"/>
        <v>0</v>
      </c>
      <c r="CJ71" s="49">
        <f t="shared" si="114"/>
        <v>0</v>
      </c>
      <c r="CK71" s="44">
        <f t="shared" si="114"/>
        <v>0</v>
      </c>
      <c r="CL71" s="8">
        <f>$D71*CJ71*CK71</f>
        <v>0</v>
      </c>
      <c r="CM71" s="50">
        <f t="shared" si="89"/>
        <v>0</v>
      </c>
      <c r="CO71" s="49">
        <f t="shared" si="115"/>
        <v>0</v>
      </c>
      <c r="CP71" s="44">
        <f t="shared" si="115"/>
        <v>0</v>
      </c>
      <c r="CQ71" s="8">
        <f>$D71*CO71*CP71</f>
        <v>0</v>
      </c>
      <c r="CR71" s="50">
        <f t="shared" si="90"/>
        <v>0</v>
      </c>
      <c r="CT71" s="49">
        <f t="shared" si="116"/>
        <v>0</v>
      </c>
      <c r="CU71" s="44">
        <f t="shared" si="116"/>
        <v>0</v>
      </c>
      <c r="CV71" s="8">
        <f>$D71*CT71*CU71</f>
        <v>0</v>
      </c>
      <c r="CW71" s="50">
        <f t="shared" si="91"/>
        <v>0</v>
      </c>
      <c r="CY71" s="49">
        <f t="shared" si="117"/>
        <v>0</v>
      </c>
      <c r="CZ71" s="44">
        <f t="shared" si="117"/>
        <v>0</v>
      </c>
      <c r="DA71" s="8">
        <f>$D71*CY71*CZ71</f>
        <v>0</v>
      </c>
      <c r="DB71" s="50">
        <f t="shared" si="92"/>
        <v>0</v>
      </c>
      <c r="DD71" s="49">
        <f t="shared" si="118"/>
        <v>0</v>
      </c>
      <c r="DE71" s="44">
        <f t="shared" si="118"/>
        <v>0</v>
      </c>
      <c r="DF71" s="8">
        <f>$D71*DD71*DE71</f>
        <v>0</v>
      </c>
      <c r="DG71" s="50">
        <f t="shared" si="93"/>
        <v>0</v>
      </c>
      <c r="DI71" s="49">
        <f t="shared" si="119"/>
        <v>0</v>
      </c>
      <c r="DJ71" s="44">
        <f t="shared" si="119"/>
        <v>0</v>
      </c>
      <c r="DK71" s="8">
        <f>$D71*DI71*DJ71</f>
        <v>0</v>
      </c>
      <c r="DL71" s="50">
        <f t="shared" si="94"/>
        <v>0</v>
      </c>
      <c r="DN71" s="49">
        <f t="shared" si="120"/>
        <v>0</v>
      </c>
      <c r="DO71" s="44">
        <f t="shared" si="120"/>
        <v>0</v>
      </c>
      <c r="DP71" s="8">
        <f>$D71*DN71*DO71</f>
        <v>0</v>
      </c>
      <c r="DQ71" s="50">
        <f t="shared" si="95"/>
        <v>0</v>
      </c>
      <c r="DS71" s="51">
        <f t="shared" si="96"/>
        <v>0</v>
      </c>
      <c r="DT71" s="8">
        <f t="shared" si="99"/>
        <v>0</v>
      </c>
      <c r="DU71" s="52">
        <v>0</v>
      </c>
      <c r="DV71" s="8">
        <f t="shared" si="100"/>
        <v>0</v>
      </c>
      <c r="DW71" s="52">
        <f t="shared" si="144"/>
        <v>0</v>
      </c>
      <c r="DX71" s="52">
        <f t="shared" si="144"/>
        <v>0</v>
      </c>
      <c r="DY71" s="350">
        <f t="shared" si="98"/>
        <v>0</v>
      </c>
    </row>
    <row r="72" spans="1:129" ht="18" customHeight="1" thickBot="1" x14ac:dyDescent="0.35">
      <c r="B72" s="61"/>
      <c r="C72" s="67"/>
      <c r="D72" s="239"/>
      <c r="E72" s="55"/>
      <c r="F72" s="55"/>
      <c r="G72" s="55"/>
      <c r="H72" s="56"/>
      <c r="I72" s="56"/>
      <c r="J72" s="68"/>
      <c r="K72" s="56"/>
      <c r="L72" s="57"/>
      <c r="M72" s="69"/>
      <c r="N72" s="216"/>
      <c r="O72" s="8"/>
      <c r="P72" s="8"/>
      <c r="Q72" s="52"/>
      <c r="R72" s="69"/>
      <c r="S72" s="205"/>
      <c r="T72" s="8"/>
      <c r="U72" s="8"/>
      <c r="V72" s="52"/>
      <c r="W72" s="69"/>
      <c r="X72" s="69"/>
      <c r="Y72" s="8"/>
      <c r="Z72" s="8"/>
      <c r="AA72" s="10"/>
      <c r="AB72" s="69"/>
      <c r="AC72" s="69"/>
      <c r="AD72" s="8"/>
      <c r="AE72" s="8"/>
      <c r="AG72" s="69"/>
      <c r="AH72" s="69"/>
      <c r="AI72" s="8"/>
      <c r="AJ72" s="8"/>
      <c r="AL72" s="69"/>
      <c r="AM72" s="69"/>
      <c r="AN72" s="8"/>
      <c r="AO72" s="8"/>
      <c r="AQ72" s="69"/>
      <c r="AR72" s="69"/>
      <c r="AS72" s="8"/>
      <c r="AT72" s="8"/>
      <c r="AV72" s="69"/>
      <c r="AW72" s="69"/>
      <c r="AX72" s="8"/>
      <c r="AY72" s="8"/>
      <c r="BA72" s="69"/>
      <c r="BB72" s="69"/>
      <c r="BC72" s="8"/>
      <c r="BD72" s="8"/>
      <c r="BF72" s="69"/>
      <c r="BG72" s="69"/>
      <c r="BH72" s="8"/>
      <c r="BI72" s="8"/>
      <c r="BK72" s="69"/>
      <c r="BL72" s="69"/>
      <c r="BM72" s="8"/>
      <c r="BN72" s="8"/>
      <c r="BP72" s="69"/>
      <c r="BQ72" s="69"/>
      <c r="BR72" s="8"/>
      <c r="BS72" s="8"/>
      <c r="BU72" s="69"/>
      <c r="BV72" s="69"/>
      <c r="BW72" s="8"/>
      <c r="BX72" s="8"/>
      <c r="BZ72" s="69"/>
      <c r="CA72" s="69"/>
      <c r="CB72" s="8"/>
      <c r="CC72" s="8"/>
      <c r="CE72" s="69"/>
      <c r="CF72" s="69"/>
      <c r="CG72" s="8"/>
      <c r="CH72" s="8"/>
      <c r="CJ72" s="69"/>
      <c r="CK72" s="69"/>
      <c r="CL72" s="8"/>
      <c r="CM72" s="8"/>
      <c r="CO72" s="69"/>
      <c r="CP72" s="69"/>
      <c r="CQ72" s="8"/>
      <c r="CR72" s="8"/>
      <c r="CT72" s="69"/>
      <c r="CU72" s="69"/>
      <c r="CV72" s="8"/>
      <c r="CW72" s="8"/>
      <c r="CY72" s="69"/>
      <c r="CZ72" s="69"/>
      <c r="DA72" s="8"/>
      <c r="DB72" s="8"/>
      <c r="DD72" s="69"/>
      <c r="DE72" s="69"/>
      <c r="DF72" s="8"/>
      <c r="DG72" s="8"/>
      <c r="DI72" s="69"/>
      <c r="DJ72" s="69"/>
      <c r="DK72" s="8"/>
      <c r="DL72" s="8"/>
      <c r="DN72" s="69"/>
      <c r="DO72" s="69"/>
      <c r="DP72" s="8"/>
      <c r="DQ72" s="8"/>
      <c r="DS72" s="70"/>
      <c r="DT72" s="70"/>
      <c r="DU72" s="70"/>
      <c r="DV72" s="70"/>
      <c r="DW72" s="70"/>
      <c r="DX72" s="70"/>
      <c r="DY72" s="350">
        <f t="shared" si="98"/>
        <v>0</v>
      </c>
    </row>
    <row r="73" spans="1:129" s="72" customFormat="1" ht="32.4" customHeight="1" thickBot="1" x14ac:dyDescent="0.35">
      <c r="B73" s="275" t="s">
        <v>61</v>
      </c>
      <c r="C73" s="276" t="str">
        <f>B49</f>
        <v>Infrastructure (escritorio Magude + armazem )</v>
      </c>
      <c r="D73" s="242"/>
      <c r="E73" s="73"/>
      <c r="F73" s="73"/>
      <c r="G73" s="73"/>
      <c r="H73" s="73"/>
      <c r="I73" s="73"/>
      <c r="J73" s="74"/>
      <c r="K73" s="73"/>
      <c r="L73" s="75"/>
      <c r="M73" s="277">
        <f>O18</f>
        <v>2015</v>
      </c>
      <c r="N73" s="278"/>
      <c r="O73" s="76">
        <f>SUM(O50:O71)</f>
        <v>1703251</v>
      </c>
      <c r="P73" s="77">
        <f>SUM(P50:P71)</f>
        <v>44822.394736842107</v>
      </c>
      <c r="Q73" s="78"/>
      <c r="R73" s="277">
        <f>T18</f>
        <v>2016</v>
      </c>
      <c r="S73" s="279"/>
      <c r="T73" s="76">
        <f>SUM(T50:T71)</f>
        <v>1703251</v>
      </c>
      <c r="U73" s="77">
        <f>SUM(U50:U71)</f>
        <v>44822.394736842107</v>
      </c>
      <c r="V73" s="78"/>
      <c r="W73" s="277">
        <f>Y18</f>
        <v>2017</v>
      </c>
      <c r="X73" s="277"/>
      <c r="Y73" s="76">
        <f>SUM(Y50:Y71)</f>
        <v>0</v>
      </c>
      <c r="Z73" s="77">
        <f>SUM(Z50:Z71)</f>
        <v>0</v>
      </c>
      <c r="AA73" s="79"/>
      <c r="AB73" s="277">
        <f>AD18</f>
        <v>2018</v>
      </c>
      <c r="AC73" s="277"/>
      <c r="AD73" s="76">
        <f>SUM(AD50:AD71)</f>
        <v>0</v>
      </c>
      <c r="AE73" s="77">
        <f>SUM(AE50:AE71)</f>
        <v>0</v>
      </c>
      <c r="AG73" s="277">
        <f>AI18</f>
        <v>2019</v>
      </c>
      <c r="AH73" s="277"/>
      <c r="AI73" s="76">
        <f>SUM(AI50:AI71)</f>
        <v>0</v>
      </c>
      <c r="AJ73" s="77">
        <f>SUM(AJ50:AJ71)</f>
        <v>0</v>
      </c>
      <c r="AL73" s="277">
        <f>AN18</f>
        <v>2020</v>
      </c>
      <c r="AM73" s="277"/>
      <c r="AN73" s="76">
        <f>SUM(AN50:AN71)</f>
        <v>0</v>
      </c>
      <c r="AO73" s="77">
        <f>SUM(AO50:AO71)</f>
        <v>0</v>
      </c>
      <c r="AQ73" s="277">
        <f>AS18</f>
        <v>2021</v>
      </c>
      <c r="AR73" s="277"/>
      <c r="AS73" s="76">
        <f>SUM(AS50:AS71)</f>
        <v>0</v>
      </c>
      <c r="AT73" s="77">
        <f>SUM(AT50:AT71)</f>
        <v>0</v>
      </c>
      <c r="AV73" s="277">
        <f>AX18</f>
        <v>2022</v>
      </c>
      <c r="AW73" s="277"/>
      <c r="AX73" s="76">
        <f>SUM(AX50:AX71)</f>
        <v>0</v>
      </c>
      <c r="AY73" s="77">
        <f>SUM(AY50:AY71)</f>
        <v>0</v>
      </c>
      <c r="BA73" s="277">
        <f>BC18</f>
        <v>2023</v>
      </c>
      <c r="BB73" s="277"/>
      <c r="BC73" s="76">
        <f>SUM(BC50:BC71)</f>
        <v>0</v>
      </c>
      <c r="BD73" s="77">
        <f>SUM(BD50:BD71)</f>
        <v>0</v>
      </c>
      <c r="BF73" s="277">
        <f>BH18</f>
        <v>2024</v>
      </c>
      <c r="BG73" s="277"/>
      <c r="BH73" s="76">
        <f>SUM(BH50:BH71)</f>
        <v>0</v>
      </c>
      <c r="BI73" s="77">
        <f>SUM(BI50:BI71)</f>
        <v>0</v>
      </c>
      <c r="BK73" s="277">
        <f>BM18</f>
        <v>2025</v>
      </c>
      <c r="BL73" s="277"/>
      <c r="BM73" s="76">
        <f>SUM(BM50:BM71)</f>
        <v>0</v>
      </c>
      <c r="BN73" s="77">
        <f>SUM(BN50:BN71)</f>
        <v>0</v>
      </c>
      <c r="BP73" s="277">
        <f>BR18</f>
        <v>2026</v>
      </c>
      <c r="BQ73" s="277"/>
      <c r="BR73" s="76">
        <f>SUM(BR50:BR71)</f>
        <v>0</v>
      </c>
      <c r="BS73" s="77">
        <f>SUM(BS50:BS71)</f>
        <v>0</v>
      </c>
      <c r="BU73" s="277">
        <f>BW18</f>
        <v>2027</v>
      </c>
      <c r="BV73" s="277"/>
      <c r="BW73" s="76">
        <f>SUM(BW50:BW71)</f>
        <v>0</v>
      </c>
      <c r="BX73" s="77">
        <f>SUM(BX50:BX71)</f>
        <v>0</v>
      </c>
      <c r="BZ73" s="277">
        <f>CB18</f>
        <v>2028</v>
      </c>
      <c r="CA73" s="277"/>
      <c r="CB73" s="76">
        <f>SUM(CB50:CB71)</f>
        <v>0</v>
      </c>
      <c r="CC73" s="77">
        <f>SUM(CC50:CC71)</f>
        <v>0</v>
      </c>
      <c r="CE73" s="277">
        <f>CG18</f>
        <v>2029</v>
      </c>
      <c r="CF73" s="277"/>
      <c r="CG73" s="76">
        <f>SUM(CG50:CG71)</f>
        <v>0</v>
      </c>
      <c r="CH73" s="77">
        <f>SUM(CH50:CH71)</f>
        <v>0</v>
      </c>
      <c r="CJ73" s="277">
        <f>CL18</f>
        <v>2030</v>
      </c>
      <c r="CK73" s="277"/>
      <c r="CL73" s="76">
        <f>SUM(CL50:CL71)</f>
        <v>0</v>
      </c>
      <c r="CM73" s="77">
        <f>SUM(CM50:CM71)</f>
        <v>0</v>
      </c>
      <c r="CO73" s="277">
        <f>CQ18</f>
        <v>2031</v>
      </c>
      <c r="CP73" s="277"/>
      <c r="CQ73" s="76">
        <f>SUM(CQ50:CQ71)</f>
        <v>0</v>
      </c>
      <c r="CR73" s="77">
        <f>SUM(CR50:CR71)</f>
        <v>0</v>
      </c>
      <c r="CT73" s="277">
        <f>CV18</f>
        <v>2032</v>
      </c>
      <c r="CU73" s="277"/>
      <c r="CV73" s="76">
        <f>SUM(CV50:CV71)</f>
        <v>0</v>
      </c>
      <c r="CW73" s="77">
        <f>SUM(CW50:CW71)</f>
        <v>0</v>
      </c>
      <c r="CY73" s="277">
        <f>DA18</f>
        <v>2033</v>
      </c>
      <c r="CZ73" s="277"/>
      <c r="DA73" s="76">
        <f>SUM(DA50:DA71)</f>
        <v>0</v>
      </c>
      <c r="DB73" s="77">
        <f>SUM(DB50:DB71)</f>
        <v>0</v>
      </c>
      <c r="DD73" s="277">
        <f>DF18</f>
        <v>2034</v>
      </c>
      <c r="DE73" s="277"/>
      <c r="DF73" s="76">
        <f>SUM(DF50:DF71)</f>
        <v>0</v>
      </c>
      <c r="DG73" s="77">
        <f>SUM(DG50:DG71)</f>
        <v>0</v>
      </c>
      <c r="DI73" s="277">
        <f>DK18</f>
        <v>2035</v>
      </c>
      <c r="DJ73" s="277"/>
      <c r="DK73" s="76">
        <f>SUM(DK50:DK71)</f>
        <v>0</v>
      </c>
      <c r="DL73" s="77">
        <f>SUM(DL50:DL71)</f>
        <v>0</v>
      </c>
      <c r="DN73" s="277">
        <f>DP18</f>
        <v>2036</v>
      </c>
      <c r="DO73" s="277"/>
      <c r="DP73" s="76">
        <f>SUM(DP50:DP71)</f>
        <v>0</v>
      </c>
      <c r="DQ73" s="77">
        <f>SUM(DQ50:DQ71)</f>
        <v>0</v>
      </c>
      <c r="DS73" s="80">
        <f t="shared" ref="DS73:DW73" si="145">SUM(DS50:DS71)</f>
        <v>3406502</v>
      </c>
      <c r="DT73" s="77">
        <f t="shared" si="145"/>
        <v>89644.789473684214</v>
      </c>
      <c r="DU73" s="77">
        <f t="shared" si="145"/>
        <v>0</v>
      </c>
      <c r="DV73" s="77">
        <f t="shared" si="145"/>
        <v>0</v>
      </c>
      <c r="DW73" s="77">
        <f t="shared" si="145"/>
        <v>3406502</v>
      </c>
      <c r="DX73" s="77">
        <f>SUM(P73+U73+Z73+AE73+AJ73+AO73+AT73+AY73+BD73+BI73+BN73+BS73+BX73+CC73+CH73+CM73+CR73+CW73+DB73+DG73+DL73+DQ73)</f>
        <v>89644.789473684214</v>
      </c>
      <c r="DY73" s="314" t="s">
        <v>53</v>
      </c>
    </row>
    <row r="74" spans="1:129" x14ac:dyDescent="0.3">
      <c r="O74" s="280" t="s">
        <v>17</v>
      </c>
      <c r="P74" s="281" t="s">
        <v>18</v>
      </c>
      <c r="T74" s="280" t="s">
        <v>17</v>
      </c>
      <c r="U74" s="281" t="s">
        <v>18</v>
      </c>
      <c r="Y74" s="280" t="s">
        <v>17</v>
      </c>
      <c r="Z74" s="281" t="s">
        <v>18</v>
      </c>
      <c r="AD74" s="280" t="s">
        <v>17</v>
      </c>
      <c r="AE74" s="281" t="s">
        <v>18</v>
      </c>
      <c r="AI74" s="280" t="s">
        <v>17</v>
      </c>
      <c r="AJ74" s="281" t="s">
        <v>18</v>
      </c>
      <c r="AN74" s="280" t="s">
        <v>17</v>
      </c>
      <c r="AO74" s="281" t="s">
        <v>18</v>
      </c>
      <c r="AS74" s="280" t="s">
        <v>17</v>
      </c>
      <c r="AT74" s="281" t="s">
        <v>18</v>
      </c>
      <c r="AX74" s="280" t="s">
        <v>17</v>
      </c>
      <c r="AY74" s="281" t="s">
        <v>18</v>
      </c>
      <c r="BC74" s="280" t="s">
        <v>17</v>
      </c>
      <c r="BD74" s="281" t="s">
        <v>18</v>
      </c>
      <c r="BH74" s="280" t="s">
        <v>17</v>
      </c>
      <c r="BI74" s="281" t="s">
        <v>18</v>
      </c>
      <c r="BM74" s="280" t="s">
        <v>17</v>
      </c>
      <c r="BN74" s="281" t="s">
        <v>18</v>
      </c>
      <c r="BR74" s="280" t="s">
        <v>17</v>
      </c>
      <c r="BS74" s="281" t="s">
        <v>18</v>
      </c>
      <c r="BW74" s="280" t="s">
        <v>17</v>
      </c>
      <c r="BX74" s="281" t="s">
        <v>18</v>
      </c>
      <c r="CB74" s="280" t="s">
        <v>17</v>
      </c>
      <c r="CC74" s="281" t="s">
        <v>18</v>
      </c>
      <c r="CG74" s="280" t="s">
        <v>17</v>
      </c>
      <c r="CH74" s="281" t="s">
        <v>18</v>
      </c>
      <c r="CL74" s="280" t="s">
        <v>17</v>
      </c>
      <c r="CM74" s="281" t="s">
        <v>18</v>
      </c>
      <c r="CQ74" s="280" t="s">
        <v>17</v>
      </c>
      <c r="CR74" s="281" t="s">
        <v>18</v>
      </c>
      <c r="CV74" s="280" t="s">
        <v>17</v>
      </c>
      <c r="CW74" s="281" t="s">
        <v>18</v>
      </c>
      <c r="DA74" s="280" t="s">
        <v>17</v>
      </c>
      <c r="DB74" s="281" t="s">
        <v>18</v>
      </c>
      <c r="DF74" s="280" t="s">
        <v>17</v>
      </c>
      <c r="DG74" s="281" t="s">
        <v>18</v>
      </c>
      <c r="DK74" s="280" t="s">
        <v>17</v>
      </c>
      <c r="DL74" s="281" t="s">
        <v>18</v>
      </c>
      <c r="DP74" s="280" t="s">
        <v>17</v>
      </c>
      <c r="DQ74" s="281" t="s">
        <v>18</v>
      </c>
      <c r="DS74" s="280" t="s">
        <v>17</v>
      </c>
      <c r="DT74" s="281" t="s">
        <v>18</v>
      </c>
      <c r="DU74" s="280" t="s">
        <v>17</v>
      </c>
      <c r="DV74" s="281" t="s">
        <v>18</v>
      </c>
      <c r="DW74" s="280" t="s">
        <v>17</v>
      </c>
      <c r="DX74" s="281" t="s">
        <v>18</v>
      </c>
    </row>
    <row r="77" spans="1:129" ht="26.4" customHeight="1" x14ac:dyDescent="0.3">
      <c r="H77" s="2"/>
      <c r="I77" s="2"/>
      <c r="K77" s="2"/>
      <c r="M77" s="81"/>
      <c r="N77" s="217"/>
      <c r="O77" s="282"/>
      <c r="P77" s="83"/>
      <c r="Q77" s="22"/>
      <c r="R77" s="81"/>
      <c r="S77" s="206"/>
      <c r="T77" s="282"/>
      <c r="U77" s="83"/>
      <c r="V77" s="22"/>
      <c r="W77" s="81"/>
      <c r="X77" s="82"/>
      <c r="Y77" s="282"/>
      <c r="Z77" s="83"/>
      <c r="AA77" s="23"/>
      <c r="AB77" s="81"/>
      <c r="AC77" s="82"/>
      <c r="AD77" s="282"/>
      <c r="AE77" s="83"/>
      <c r="AG77" s="81"/>
      <c r="AH77" s="82"/>
      <c r="AI77" s="282"/>
      <c r="AJ77" s="83"/>
      <c r="AL77" s="81"/>
      <c r="AM77" s="82"/>
      <c r="AN77" s="282"/>
      <c r="AO77" s="83"/>
      <c r="AQ77" s="81"/>
      <c r="AR77" s="82"/>
      <c r="AS77" s="282"/>
      <c r="AT77" s="83"/>
      <c r="AV77" s="81"/>
      <c r="AW77" s="82"/>
      <c r="AX77" s="282"/>
      <c r="AY77" s="83"/>
      <c r="BA77" s="81"/>
      <c r="BB77" s="82"/>
      <c r="BC77" s="282"/>
      <c r="BD77" s="83"/>
      <c r="BF77" s="81"/>
      <c r="BG77" s="82"/>
      <c r="BH77" s="282"/>
      <c r="BI77" s="83"/>
      <c r="BK77" s="81"/>
      <c r="BL77" s="82"/>
      <c r="BM77" s="282"/>
      <c r="BN77" s="83"/>
      <c r="BP77" s="81"/>
      <c r="BQ77" s="82"/>
      <c r="BR77" s="282"/>
      <c r="BS77" s="83"/>
      <c r="BU77" s="81"/>
      <c r="BV77" s="82"/>
      <c r="BW77" s="282"/>
      <c r="BX77" s="83"/>
      <c r="BZ77" s="81"/>
      <c r="CA77" s="82"/>
      <c r="CB77" s="282"/>
      <c r="CC77" s="83"/>
      <c r="CE77" s="81"/>
      <c r="CF77" s="82"/>
      <c r="CG77" s="282"/>
      <c r="CH77" s="83"/>
      <c r="CJ77" s="81"/>
      <c r="CK77" s="82"/>
      <c r="CL77" s="282"/>
      <c r="CM77" s="83"/>
      <c r="CO77" s="81"/>
      <c r="CP77" s="82"/>
      <c r="CQ77" s="282"/>
      <c r="CR77" s="83"/>
      <c r="CT77" s="81"/>
      <c r="CU77" s="82"/>
      <c r="CV77" s="282"/>
      <c r="CW77" s="83"/>
      <c r="CY77" s="81"/>
      <c r="CZ77" s="82"/>
      <c r="DA77" s="282"/>
      <c r="DB77" s="83"/>
      <c r="DD77" s="81"/>
      <c r="DE77" s="82"/>
      <c r="DF77" s="282"/>
      <c r="DG77" s="83"/>
      <c r="DI77" s="81"/>
      <c r="DJ77" s="82"/>
      <c r="DK77" s="282"/>
      <c r="DL77" s="83"/>
      <c r="DN77" s="81"/>
      <c r="DO77" s="82"/>
      <c r="DP77" s="282"/>
      <c r="DQ77" s="83"/>
      <c r="DS77" s="605" t="s">
        <v>12</v>
      </c>
      <c r="DT77" s="606"/>
      <c r="DU77" s="605" t="s">
        <v>13</v>
      </c>
      <c r="DV77" s="606"/>
      <c r="DW77" s="603" t="s">
        <v>14</v>
      </c>
      <c r="DX77" s="604"/>
    </row>
    <row r="78" spans="1:129" ht="15" thickBot="1" x14ac:dyDescent="0.35">
      <c r="H78" s="2"/>
      <c r="I78" s="2"/>
      <c r="K78" s="2"/>
      <c r="M78" s="30" t="s">
        <v>15</v>
      </c>
      <c r="N78" s="211" t="s">
        <v>16</v>
      </c>
      <c r="O78" s="31" t="s">
        <v>17</v>
      </c>
      <c r="P78" s="32" t="s">
        <v>18</v>
      </c>
      <c r="Q78" s="22"/>
      <c r="R78" s="30" t="s">
        <v>15</v>
      </c>
      <c r="S78" s="31" t="s">
        <v>16</v>
      </c>
      <c r="T78" s="31" t="s">
        <v>17</v>
      </c>
      <c r="U78" s="32" t="s">
        <v>18</v>
      </c>
      <c r="V78" s="22"/>
      <c r="W78" s="30" t="s">
        <v>15</v>
      </c>
      <c r="X78" s="31" t="s">
        <v>16</v>
      </c>
      <c r="Y78" s="31" t="s">
        <v>17</v>
      </c>
      <c r="Z78" s="32" t="s">
        <v>18</v>
      </c>
      <c r="AA78" s="23"/>
      <c r="AB78" s="30" t="s">
        <v>15</v>
      </c>
      <c r="AC78" s="31" t="s">
        <v>16</v>
      </c>
      <c r="AD78" s="31" t="s">
        <v>17</v>
      </c>
      <c r="AE78" s="32" t="s">
        <v>18</v>
      </c>
      <c r="AG78" s="30" t="s">
        <v>15</v>
      </c>
      <c r="AH78" s="31" t="s">
        <v>16</v>
      </c>
      <c r="AI78" s="31" t="s">
        <v>17</v>
      </c>
      <c r="AJ78" s="32" t="s">
        <v>18</v>
      </c>
      <c r="AL78" s="30" t="s">
        <v>15</v>
      </c>
      <c r="AM78" s="31" t="s">
        <v>16</v>
      </c>
      <c r="AN78" s="31" t="s">
        <v>17</v>
      </c>
      <c r="AO78" s="32" t="s">
        <v>18</v>
      </c>
      <c r="AQ78" s="30" t="s">
        <v>15</v>
      </c>
      <c r="AR78" s="31" t="s">
        <v>16</v>
      </c>
      <c r="AS78" s="31" t="s">
        <v>17</v>
      </c>
      <c r="AT78" s="32" t="s">
        <v>18</v>
      </c>
      <c r="AV78" s="30" t="s">
        <v>15</v>
      </c>
      <c r="AW78" s="31" t="s">
        <v>16</v>
      </c>
      <c r="AX78" s="31" t="s">
        <v>17</v>
      </c>
      <c r="AY78" s="32" t="s">
        <v>18</v>
      </c>
      <c r="BA78" s="30" t="s">
        <v>15</v>
      </c>
      <c r="BB78" s="31" t="s">
        <v>16</v>
      </c>
      <c r="BC78" s="31" t="s">
        <v>17</v>
      </c>
      <c r="BD78" s="32" t="s">
        <v>18</v>
      </c>
      <c r="BF78" s="30" t="s">
        <v>15</v>
      </c>
      <c r="BG78" s="31" t="s">
        <v>16</v>
      </c>
      <c r="BH78" s="31" t="s">
        <v>17</v>
      </c>
      <c r="BI78" s="32" t="s">
        <v>18</v>
      </c>
      <c r="BK78" s="30" t="s">
        <v>15</v>
      </c>
      <c r="BL78" s="31" t="s">
        <v>16</v>
      </c>
      <c r="BM78" s="31" t="s">
        <v>17</v>
      </c>
      <c r="BN78" s="32" t="s">
        <v>18</v>
      </c>
      <c r="BP78" s="30" t="s">
        <v>15</v>
      </c>
      <c r="BQ78" s="31" t="s">
        <v>16</v>
      </c>
      <c r="BR78" s="31" t="s">
        <v>17</v>
      </c>
      <c r="BS78" s="32" t="s">
        <v>18</v>
      </c>
      <c r="BU78" s="30" t="s">
        <v>15</v>
      </c>
      <c r="BV78" s="31" t="s">
        <v>16</v>
      </c>
      <c r="BW78" s="31" t="s">
        <v>17</v>
      </c>
      <c r="BX78" s="32" t="s">
        <v>18</v>
      </c>
      <c r="BZ78" s="30" t="s">
        <v>15</v>
      </c>
      <c r="CA78" s="31" t="s">
        <v>16</v>
      </c>
      <c r="CB78" s="31" t="s">
        <v>17</v>
      </c>
      <c r="CC78" s="32" t="s">
        <v>18</v>
      </c>
      <c r="CE78" s="30" t="s">
        <v>15</v>
      </c>
      <c r="CF78" s="31" t="s">
        <v>16</v>
      </c>
      <c r="CG78" s="31" t="s">
        <v>17</v>
      </c>
      <c r="CH78" s="32" t="s">
        <v>18</v>
      </c>
      <c r="CJ78" s="30" t="s">
        <v>15</v>
      </c>
      <c r="CK78" s="31" t="s">
        <v>16</v>
      </c>
      <c r="CL78" s="31" t="s">
        <v>17</v>
      </c>
      <c r="CM78" s="32" t="s">
        <v>18</v>
      </c>
      <c r="CO78" s="30" t="s">
        <v>15</v>
      </c>
      <c r="CP78" s="31" t="s">
        <v>16</v>
      </c>
      <c r="CQ78" s="31" t="s">
        <v>17</v>
      </c>
      <c r="CR78" s="32" t="s">
        <v>18</v>
      </c>
      <c r="CT78" s="30" t="s">
        <v>15</v>
      </c>
      <c r="CU78" s="31" t="s">
        <v>16</v>
      </c>
      <c r="CV78" s="31" t="s">
        <v>17</v>
      </c>
      <c r="CW78" s="32" t="s">
        <v>18</v>
      </c>
      <c r="CY78" s="30" t="s">
        <v>15</v>
      </c>
      <c r="CZ78" s="31" t="s">
        <v>16</v>
      </c>
      <c r="DA78" s="31" t="s">
        <v>17</v>
      </c>
      <c r="DB78" s="32" t="s">
        <v>18</v>
      </c>
      <c r="DD78" s="30" t="s">
        <v>15</v>
      </c>
      <c r="DE78" s="31" t="s">
        <v>16</v>
      </c>
      <c r="DF78" s="31" t="s">
        <v>17</v>
      </c>
      <c r="DG78" s="32" t="s">
        <v>18</v>
      </c>
      <c r="DI78" s="30" t="s">
        <v>15</v>
      </c>
      <c r="DJ78" s="31" t="s">
        <v>16</v>
      </c>
      <c r="DK78" s="31" t="s">
        <v>17</v>
      </c>
      <c r="DL78" s="32" t="s">
        <v>18</v>
      </c>
      <c r="DN78" s="30" t="s">
        <v>15</v>
      </c>
      <c r="DO78" s="31" t="s">
        <v>16</v>
      </c>
      <c r="DP78" s="31" t="s">
        <v>17</v>
      </c>
      <c r="DQ78" s="32" t="s">
        <v>18</v>
      </c>
      <c r="DS78" s="250" t="s">
        <v>17</v>
      </c>
      <c r="DT78" s="251" t="s">
        <v>18</v>
      </c>
      <c r="DU78" s="250" t="s">
        <v>17</v>
      </c>
      <c r="DV78" s="252" t="s">
        <v>18</v>
      </c>
      <c r="DW78" s="253" t="s">
        <v>17</v>
      </c>
      <c r="DX78" s="252" t="s">
        <v>18</v>
      </c>
    </row>
    <row r="79" spans="1:129" s="33" customFormat="1" ht="27" customHeight="1" thickBot="1" x14ac:dyDescent="0.35">
      <c r="B79" s="254" t="s">
        <v>411</v>
      </c>
      <c r="C79" s="255" t="s">
        <v>55</v>
      </c>
      <c r="D79" s="283" t="s">
        <v>21</v>
      </c>
      <c r="E79" s="257" t="s">
        <v>22</v>
      </c>
      <c r="F79" s="257"/>
      <c r="G79" s="257" t="s">
        <v>23</v>
      </c>
      <c r="H79" s="257" t="s">
        <v>24</v>
      </c>
      <c r="I79" s="257" t="s">
        <v>25</v>
      </c>
      <c r="J79" s="258" t="s">
        <v>26</v>
      </c>
      <c r="K79" s="259" t="s">
        <v>27</v>
      </c>
      <c r="M79" s="34"/>
      <c r="N79" s="212"/>
      <c r="O79" s="35"/>
      <c r="P79" s="36"/>
      <c r="Q79" s="37"/>
      <c r="R79" s="34"/>
      <c r="S79" s="35"/>
      <c r="T79" s="35"/>
      <c r="U79" s="36"/>
      <c r="V79" s="37"/>
      <c r="W79" s="34"/>
      <c r="X79" s="35"/>
      <c r="Y79" s="35"/>
      <c r="Z79" s="36"/>
      <c r="AA79" s="37"/>
      <c r="AB79" s="34"/>
      <c r="AC79" s="35"/>
      <c r="AD79" s="35"/>
      <c r="AE79" s="36"/>
      <c r="AG79" s="34"/>
      <c r="AH79" s="35"/>
      <c r="AI79" s="35"/>
      <c r="AJ79" s="36"/>
      <c r="AL79" s="34"/>
      <c r="AM79" s="35"/>
      <c r="AN79" s="35"/>
      <c r="AO79" s="36"/>
      <c r="AQ79" s="34"/>
      <c r="AR79" s="35"/>
      <c r="AS79" s="35"/>
      <c r="AT79" s="36"/>
      <c r="AV79" s="34"/>
      <c r="AW79" s="35"/>
      <c r="AX79" s="35"/>
      <c r="AY79" s="36"/>
      <c r="BA79" s="34"/>
      <c r="BB79" s="35"/>
      <c r="BC79" s="35"/>
      <c r="BD79" s="36"/>
      <c r="BF79" s="34"/>
      <c r="BG79" s="35"/>
      <c r="BH79" s="35"/>
      <c r="BI79" s="36"/>
      <c r="BK79" s="34"/>
      <c r="BL79" s="35"/>
      <c r="BM79" s="35"/>
      <c r="BN79" s="36"/>
      <c r="BP79" s="34"/>
      <c r="BQ79" s="35"/>
      <c r="BR79" s="35"/>
      <c r="BS79" s="36"/>
      <c r="BU79" s="34"/>
      <c r="BV79" s="35"/>
      <c r="BW79" s="35"/>
      <c r="BX79" s="36"/>
      <c r="BZ79" s="34"/>
      <c r="CA79" s="35"/>
      <c r="CB79" s="35"/>
      <c r="CC79" s="36"/>
      <c r="CE79" s="34"/>
      <c r="CF79" s="35"/>
      <c r="CG79" s="35"/>
      <c r="CH79" s="36"/>
      <c r="CJ79" s="34"/>
      <c r="CK79" s="35"/>
      <c r="CL79" s="35"/>
      <c r="CM79" s="36"/>
      <c r="CO79" s="34"/>
      <c r="CP79" s="35"/>
      <c r="CQ79" s="35"/>
      <c r="CR79" s="36"/>
      <c r="CT79" s="34"/>
      <c r="CU79" s="35"/>
      <c r="CV79" s="35"/>
      <c r="CW79" s="36"/>
      <c r="CY79" s="34"/>
      <c r="CZ79" s="35"/>
      <c r="DA79" s="35"/>
      <c r="DB79" s="36"/>
      <c r="DD79" s="34"/>
      <c r="DE79" s="35"/>
      <c r="DF79" s="35"/>
      <c r="DG79" s="36"/>
      <c r="DI79" s="34"/>
      <c r="DJ79" s="35"/>
      <c r="DK79" s="35"/>
      <c r="DL79" s="36"/>
      <c r="DN79" s="34"/>
      <c r="DO79" s="35"/>
      <c r="DP79" s="35"/>
      <c r="DQ79" s="36"/>
      <c r="DS79" s="34"/>
      <c r="DT79" s="36"/>
      <c r="DU79" s="38"/>
      <c r="DV79" s="36"/>
      <c r="DW79" s="38"/>
      <c r="DX79" s="39"/>
      <c r="DY79" s="309" t="str">
        <f t="shared" ref="DY79:DY118" si="146">B79</f>
        <v>Equipment and furniture</v>
      </c>
    </row>
    <row r="80" spans="1:129" ht="19.5" customHeight="1" x14ac:dyDescent="0.3">
      <c r="B80" s="284" t="s">
        <v>517</v>
      </c>
      <c r="C80" s="261"/>
      <c r="D80" s="239"/>
      <c r="E80" s="263"/>
      <c r="F80" s="263"/>
      <c r="G80" s="263"/>
      <c r="H80" s="264"/>
      <c r="I80" s="264"/>
      <c r="J80" s="265"/>
      <c r="K80" s="264"/>
      <c r="L80" s="266"/>
      <c r="M80" s="34"/>
      <c r="N80" s="212"/>
      <c r="O80" s="35"/>
      <c r="P80" s="36"/>
      <c r="Q80" s="37"/>
      <c r="R80" s="34"/>
      <c r="S80" s="35"/>
      <c r="T80" s="35"/>
      <c r="U80" s="36"/>
      <c r="V80" s="37"/>
      <c r="W80" s="34"/>
      <c r="X80" s="35"/>
      <c r="Y80" s="35"/>
      <c r="Z80" s="36"/>
      <c r="AA80" s="37"/>
      <c r="AB80" s="34"/>
      <c r="AC80" s="35"/>
      <c r="AD80" s="35"/>
      <c r="AE80" s="36"/>
      <c r="AG80" s="34"/>
      <c r="AH80" s="35"/>
      <c r="AI80" s="35"/>
      <c r="AJ80" s="36"/>
      <c r="AL80" s="34"/>
      <c r="AM80" s="35"/>
      <c r="AN80" s="35"/>
      <c r="AO80" s="36"/>
      <c r="AQ80" s="34"/>
      <c r="AR80" s="35"/>
      <c r="AS80" s="35"/>
      <c r="AT80" s="36"/>
      <c r="AV80" s="34"/>
      <c r="AW80" s="35"/>
      <c r="AX80" s="35"/>
      <c r="AY80" s="36"/>
      <c r="BA80" s="34"/>
      <c r="BB80" s="35"/>
      <c r="BC80" s="35"/>
      <c r="BD80" s="36"/>
      <c r="BF80" s="34"/>
      <c r="BG80" s="35"/>
      <c r="BH80" s="35"/>
      <c r="BI80" s="36"/>
      <c r="BK80" s="34"/>
      <c r="BL80" s="35"/>
      <c r="BM80" s="35"/>
      <c r="BN80" s="36"/>
      <c r="BP80" s="34"/>
      <c r="BQ80" s="35"/>
      <c r="BR80" s="35"/>
      <c r="BS80" s="36"/>
      <c r="BU80" s="34"/>
      <c r="BV80" s="35"/>
      <c r="BW80" s="35"/>
      <c r="BX80" s="36"/>
      <c r="BZ80" s="34"/>
      <c r="CA80" s="35"/>
      <c r="CB80" s="35"/>
      <c r="CC80" s="36"/>
      <c r="CE80" s="34"/>
      <c r="CF80" s="35"/>
      <c r="CG80" s="35"/>
      <c r="CH80" s="36"/>
      <c r="CJ80" s="34"/>
      <c r="CK80" s="35"/>
      <c r="CL80" s="35"/>
      <c r="CM80" s="36"/>
      <c r="CO80" s="34"/>
      <c r="CP80" s="35"/>
      <c r="CQ80" s="35"/>
      <c r="CR80" s="36"/>
      <c r="CT80" s="34"/>
      <c r="CU80" s="35"/>
      <c r="CV80" s="35"/>
      <c r="CW80" s="36"/>
      <c r="CY80" s="34"/>
      <c r="CZ80" s="35"/>
      <c r="DA80" s="35"/>
      <c r="DB80" s="36"/>
      <c r="DD80" s="34"/>
      <c r="DE80" s="35"/>
      <c r="DF80" s="35"/>
      <c r="DG80" s="36"/>
      <c r="DI80" s="34"/>
      <c r="DJ80" s="35"/>
      <c r="DK80" s="35"/>
      <c r="DL80" s="36"/>
      <c r="DN80" s="34"/>
      <c r="DO80" s="35"/>
      <c r="DP80" s="35"/>
      <c r="DQ80" s="36"/>
      <c r="DS80" s="51">
        <f t="shared" ref="DS80:DS118" si="147">O80+T80+Y80+AD80+AI80+AN80+AS80+AX80+BC80+BH80+BM80+BR80+BW80+CB80+CG80+CL80+CQ80+CV80+DA80+DF80+DK80+DP80</f>
        <v>0</v>
      </c>
      <c r="DT80" s="50">
        <f t="shared" ref="DT80:DT118" si="148">+DS80/$H$3</f>
        <v>0</v>
      </c>
      <c r="DU80" s="52">
        <v>0</v>
      </c>
      <c r="DV80" s="50">
        <f t="shared" ref="DV80:DV118" si="149">+DU80/$H$3</f>
        <v>0</v>
      </c>
      <c r="DW80" s="51">
        <f>+DS80+DU80</f>
        <v>0</v>
      </c>
      <c r="DX80" s="52">
        <f t="shared" ref="DX80:DX118" si="150">+DT80+DV80</f>
        <v>0</v>
      </c>
      <c r="DY80" s="306" t="str">
        <f t="shared" si="146"/>
        <v>Warehouse equipment</v>
      </c>
    </row>
    <row r="81" spans="1:129" ht="18" customHeight="1" x14ac:dyDescent="0.3">
      <c r="B81" s="285" t="s">
        <v>529</v>
      </c>
      <c r="C81" s="1"/>
      <c r="D81" s="239">
        <v>200000</v>
      </c>
      <c r="E81" s="263">
        <f>D81/$H$3</f>
        <v>5263.1578947368425</v>
      </c>
      <c r="F81" s="263"/>
      <c r="G81" s="263" t="s">
        <v>57</v>
      </c>
      <c r="H81" s="267">
        <v>8</v>
      </c>
      <c r="I81" s="267"/>
      <c r="J81" s="265"/>
      <c r="K81" s="264"/>
      <c r="L81" s="266"/>
      <c r="M81" s="49">
        <v>1</v>
      </c>
      <c r="N81" s="214">
        <f>1/H81</f>
        <v>0.125</v>
      </c>
      <c r="O81" s="8">
        <f>$D81*M81*N81</f>
        <v>25000</v>
      </c>
      <c r="P81" s="50">
        <f>O81/$H$3</f>
        <v>657.89473684210532</v>
      </c>
      <c r="R81" s="49">
        <v>1</v>
      </c>
      <c r="S81" s="201">
        <f>N81</f>
        <v>0.125</v>
      </c>
      <c r="T81" s="8">
        <f>$D81*R81*S81</f>
        <v>25000</v>
      </c>
      <c r="U81" s="50">
        <f>T81/$H$3</f>
        <v>657.89473684210532</v>
      </c>
      <c r="W81" s="49">
        <v>0</v>
      </c>
      <c r="X81" s="201">
        <f>S81</f>
        <v>0.125</v>
      </c>
      <c r="Y81" s="8">
        <f>$D81*W81*X81</f>
        <v>0</v>
      </c>
      <c r="Z81" s="50">
        <f>Y81/$H$3</f>
        <v>0</v>
      </c>
      <c r="AB81" s="49">
        <f>W81</f>
        <v>0</v>
      </c>
      <c r="AC81" s="201">
        <f>X81</f>
        <v>0.125</v>
      </c>
      <c r="AD81" s="8">
        <f>$D81*AB81*AC81</f>
        <v>0</v>
      </c>
      <c r="AE81" s="50">
        <f>AD81/$H$3</f>
        <v>0</v>
      </c>
      <c r="AG81" s="49">
        <f>AB81</f>
        <v>0</v>
      </c>
      <c r="AH81" s="201">
        <f>AC81</f>
        <v>0.125</v>
      </c>
      <c r="AI81" s="8">
        <f>$D81*AG81*AH81</f>
        <v>0</v>
      </c>
      <c r="AJ81" s="50">
        <f>AI81/$H$3</f>
        <v>0</v>
      </c>
      <c r="AL81" s="49">
        <f>AG81</f>
        <v>0</v>
      </c>
      <c r="AM81" s="201">
        <f>AH81</f>
        <v>0.125</v>
      </c>
      <c r="AN81" s="8">
        <f>$D81*AL81*AM81</f>
        <v>0</v>
      </c>
      <c r="AO81" s="50">
        <f>AN81/$H$3</f>
        <v>0</v>
      </c>
      <c r="AQ81" s="49">
        <f>AL81</f>
        <v>0</v>
      </c>
      <c r="AR81" s="201">
        <f>AM81</f>
        <v>0.125</v>
      </c>
      <c r="AS81" s="8">
        <f>$D81*AQ81*AR81</f>
        <v>0</v>
      </c>
      <c r="AT81" s="50">
        <f>AS81/$H$3</f>
        <v>0</v>
      </c>
      <c r="AV81" s="49">
        <f>AQ81</f>
        <v>0</v>
      </c>
      <c r="AW81" s="201">
        <f>AR81</f>
        <v>0.125</v>
      </c>
      <c r="AX81" s="8">
        <f>$D81*AV81*AW81</f>
        <v>0</v>
      </c>
      <c r="AY81" s="50">
        <f>AX81/$H$3</f>
        <v>0</v>
      </c>
      <c r="BA81" s="49">
        <f>AV81</f>
        <v>0</v>
      </c>
      <c r="BB81" s="201">
        <f>AW81</f>
        <v>0.125</v>
      </c>
      <c r="BC81" s="8">
        <f>$D81*BA81*BB81</f>
        <v>0</v>
      </c>
      <c r="BD81" s="50">
        <f>BC81/$H$3</f>
        <v>0</v>
      </c>
      <c r="BF81" s="49">
        <f>BA81</f>
        <v>0</v>
      </c>
      <c r="BG81" s="201">
        <f>BB81</f>
        <v>0.125</v>
      </c>
      <c r="BH81" s="8">
        <f>$D81*BF81*BG81</f>
        <v>0</v>
      </c>
      <c r="BI81" s="50">
        <f>BH81/$H$3</f>
        <v>0</v>
      </c>
      <c r="BK81" s="49">
        <f>BF81</f>
        <v>0</v>
      </c>
      <c r="BL81" s="201">
        <f>BG81</f>
        <v>0.125</v>
      </c>
      <c r="BM81" s="8">
        <f>$D81*BK81*BL81</f>
        <v>0</v>
      </c>
      <c r="BN81" s="50">
        <f>BM81/$H$3</f>
        <v>0</v>
      </c>
      <c r="BP81" s="49">
        <f>BK81</f>
        <v>0</v>
      </c>
      <c r="BQ81" s="201">
        <f>BL81</f>
        <v>0.125</v>
      </c>
      <c r="BR81" s="8">
        <f>$D81*BP81*BQ81</f>
        <v>0</v>
      </c>
      <c r="BS81" s="50">
        <f>BR81/$H$3</f>
        <v>0</v>
      </c>
      <c r="BU81" s="49">
        <f>BP81</f>
        <v>0</v>
      </c>
      <c r="BV81" s="201">
        <f>BQ81</f>
        <v>0.125</v>
      </c>
      <c r="BW81" s="8">
        <f>$D81*BU81*BV81</f>
        <v>0</v>
      </c>
      <c r="BX81" s="50">
        <f>BW81/$H$3</f>
        <v>0</v>
      </c>
      <c r="BZ81" s="49">
        <f>BU81</f>
        <v>0</v>
      </c>
      <c r="CA81" s="201">
        <f>BV81</f>
        <v>0.125</v>
      </c>
      <c r="CB81" s="8">
        <f>$D81*BZ81*CA81</f>
        <v>0</v>
      </c>
      <c r="CC81" s="50">
        <f>CB81/$H$3</f>
        <v>0</v>
      </c>
      <c r="CE81" s="49">
        <f>BZ81</f>
        <v>0</v>
      </c>
      <c r="CF81" s="201">
        <f>CA81</f>
        <v>0.125</v>
      </c>
      <c r="CG81" s="8">
        <f>$D81*CE81*CF81</f>
        <v>0</v>
      </c>
      <c r="CH81" s="50">
        <f>CG81/$H$3</f>
        <v>0</v>
      </c>
      <c r="CJ81" s="49">
        <f>CE81</f>
        <v>0</v>
      </c>
      <c r="CK81" s="201">
        <f>CF81</f>
        <v>0.125</v>
      </c>
      <c r="CL81" s="8">
        <f>$D81*CJ81*CK81</f>
        <v>0</v>
      </c>
      <c r="CM81" s="50">
        <f>CL81/$H$3</f>
        <v>0</v>
      </c>
      <c r="CO81" s="49">
        <f>CJ81</f>
        <v>0</v>
      </c>
      <c r="CP81" s="201">
        <f>CK81</f>
        <v>0.125</v>
      </c>
      <c r="CQ81" s="8">
        <f>$D81*CO81*CP81</f>
        <v>0</v>
      </c>
      <c r="CR81" s="50">
        <f>CQ81/$H$3</f>
        <v>0</v>
      </c>
      <c r="CT81" s="49">
        <f>CO81</f>
        <v>0</v>
      </c>
      <c r="CU81" s="201">
        <f>CP81</f>
        <v>0.125</v>
      </c>
      <c r="CV81" s="8">
        <f>$D81*CT81*CU81</f>
        <v>0</v>
      </c>
      <c r="CW81" s="50">
        <f>CV81/$H$3</f>
        <v>0</v>
      </c>
      <c r="CY81" s="49">
        <f>CT81</f>
        <v>0</v>
      </c>
      <c r="CZ81" s="201">
        <f>CU81</f>
        <v>0.125</v>
      </c>
      <c r="DA81" s="8">
        <f>$D81*CY81*CZ81</f>
        <v>0</v>
      </c>
      <c r="DB81" s="50">
        <f>DA81/$H$3</f>
        <v>0</v>
      </c>
      <c r="DD81" s="49">
        <f>CY81</f>
        <v>0</v>
      </c>
      <c r="DE81" s="201">
        <f>CZ81</f>
        <v>0.125</v>
      </c>
      <c r="DF81" s="8">
        <f>$D81*DD81*DE81</f>
        <v>0</v>
      </c>
      <c r="DG81" s="50">
        <f>DF81/$H$3</f>
        <v>0</v>
      </c>
      <c r="DI81" s="49">
        <f>DD81</f>
        <v>0</v>
      </c>
      <c r="DJ81" s="201">
        <f>DE81</f>
        <v>0.125</v>
      </c>
      <c r="DK81" s="8">
        <f>$D81*DI81*DJ81</f>
        <v>0</v>
      </c>
      <c r="DL81" s="50">
        <f>DK81/$H$3</f>
        <v>0</v>
      </c>
      <c r="DN81" s="49">
        <f>DI81</f>
        <v>0</v>
      </c>
      <c r="DO81" s="201">
        <f>DJ81</f>
        <v>0.125</v>
      </c>
      <c r="DP81" s="8">
        <f>$D81*DN81*DO81</f>
        <v>0</v>
      </c>
      <c r="DQ81" s="50">
        <f>DP81/$H$3</f>
        <v>0</v>
      </c>
      <c r="DS81" s="51">
        <f t="shared" si="147"/>
        <v>50000</v>
      </c>
      <c r="DT81" s="50">
        <f t="shared" si="148"/>
        <v>1315.7894736842106</v>
      </c>
      <c r="DU81" s="51">
        <v>0</v>
      </c>
      <c r="DV81" s="50">
        <f t="shared" si="149"/>
        <v>0</v>
      </c>
      <c r="DW81" s="51">
        <f t="shared" ref="DW81:DW118" si="151">+DS81+DU81</f>
        <v>50000</v>
      </c>
      <c r="DX81" s="53">
        <f t="shared" si="150"/>
        <v>1315.7894736842106</v>
      </c>
      <c r="DY81" s="307" t="str">
        <f t="shared" si="146"/>
        <v>Aircon installation</v>
      </c>
    </row>
    <row r="82" spans="1:129" ht="18" customHeight="1" x14ac:dyDescent="0.3">
      <c r="B82" s="285" t="s">
        <v>541</v>
      </c>
      <c r="C82" s="1"/>
      <c r="D82" s="239">
        <v>390000</v>
      </c>
      <c r="E82" s="263">
        <f>D82/H3</f>
        <v>10263.157894736842</v>
      </c>
      <c r="F82" s="263"/>
      <c r="G82" s="263" t="s">
        <v>57</v>
      </c>
      <c r="H82" s="267">
        <v>8</v>
      </c>
      <c r="I82" s="267"/>
      <c r="J82" s="265"/>
      <c r="K82" s="264"/>
      <c r="L82" s="266"/>
      <c r="M82" s="49">
        <v>1</v>
      </c>
      <c r="N82" s="214">
        <f>1/H82</f>
        <v>0.125</v>
      </c>
      <c r="O82" s="8">
        <f t="shared" ref="O82:O118" si="152">$D82*M82*N82</f>
        <v>48750</v>
      </c>
      <c r="P82" s="50">
        <f t="shared" ref="P82:P118" si="153">O82/$H$3</f>
        <v>1282.8947368421052</v>
      </c>
      <c r="R82" s="49">
        <f t="shared" ref="R82:S118" si="154">M82</f>
        <v>1</v>
      </c>
      <c r="S82" s="201">
        <f t="shared" si="154"/>
        <v>0.125</v>
      </c>
      <c r="T82" s="8">
        <f t="shared" ref="T82:T118" si="155">$D82*R82*S82</f>
        <v>48750</v>
      </c>
      <c r="U82" s="50">
        <f t="shared" ref="U82:U118" si="156">T82/$H$3</f>
        <v>1282.8947368421052</v>
      </c>
      <c r="W82" s="49">
        <v>0</v>
      </c>
      <c r="X82" s="201">
        <f t="shared" ref="W82:X118" si="157">S82</f>
        <v>0.125</v>
      </c>
      <c r="Y82" s="8">
        <f t="shared" ref="Y82:Y110" si="158">$D82*W82*X82</f>
        <v>0</v>
      </c>
      <c r="Z82" s="50">
        <f t="shared" ref="Z82:Z118" si="159">Y82/$H$3</f>
        <v>0</v>
      </c>
      <c r="AB82" s="49">
        <f t="shared" ref="AB82:AC118" si="160">W82</f>
        <v>0</v>
      </c>
      <c r="AC82" s="201">
        <f t="shared" si="160"/>
        <v>0.125</v>
      </c>
      <c r="AD82" s="8">
        <f t="shared" ref="AD82:AD110" si="161">$D82*AB82*AC82</f>
        <v>0</v>
      </c>
      <c r="AE82" s="50">
        <f t="shared" ref="AE82:AE118" si="162">AD82/$H$3</f>
        <v>0</v>
      </c>
      <c r="AG82" s="49">
        <f t="shared" ref="AG82:AH118" si="163">AB82</f>
        <v>0</v>
      </c>
      <c r="AH82" s="201">
        <f t="shared" si="163"/>
        <v>0.125</v>
      </c>
      <c r="AI82" s="8">
        <f t="shared" ref="AI82:AI110" si="164">$D82*AG82*AH82</f>
        <v>0</v>
      </c>
      <c r="AJ82" s="50">
        <f t="shared" ref="AJ82:AJ118" si="165">AI82/$H$3</f>
        <v>0</v>
      </c>
      <c r="AL82" s="49">
        <f t="shared" ref="AL82:AM118" si="166">AG82</f>
        <v>0</v>
      </c>
      <c r="AM82" s="201">
        <f t="shared" si="166"/>
        <v>0.125</v>
      </c>
      <c r="AN82" s="8">
        <f t="shared" ref="AN82:AN110" si="167">$D82*AL82*AM82</f>
        <v>0</v>
      </c>
      <c r="AO82" s="50">
        <f t="shared" ref="AO82:AO118" si="168">AN82/$H$3</f>
        <v>0</v>
      </c>
      <c r="AQ82" s="49">
        <f t="shared" ref="AQ82:AR118" si="169">AL82</f>
        <v>0</v>
      </c>
      <c r="AR82" s="201">
        <f t="shared" si="169"/>
        <v>0.125</v>
      </c>
      <c r="AS82" s="8">
        <f t="shared" ref="AS82:AS110" si="170">$D82*AQ82*AR82</f>
        <v>0</v>
      </c>
      <c r="AT82" s="50">
        <f t="shared" ref="AT82:AT118" si="171">AS82/$H$3</f>
        <v>0</v>
      </c>
      <c r="AV82" s="49">
        <f t="shared" ref="AV82:AW118" si="172">AQ82</f>
        <v>0</v>
      </c>
      <c r="AW82" s="201">
        <f t="shared" si="172"/>
        <v>0.125</v>
      </c>
      <c r="AX82" s="8">
        <f t="shared" ref="AX82:AX110" si="173">$D82*AV82*AW82</f>
        <v>0</v>
      </c>
      <c r="AY82" s="50">
        <f t="shared" ref="AY82:AY118" si="174">AX82/$H$3</f>
        <v>0</v>
      </c>
      <c r="BA82" s="49">
        <f t="shared" ref="BA82:BB118" si="175">AV82</f>
        <v>0</v>
      </c>
      <c r="BB82" s="201">
        <f t="shared" si="175"/>
        <v>0.125</v>
      </c>
      <c r="BC82" s="8">
        <f t="shared" ref="BC82:BC110" si="176">$D82*BA82*BB82</f>
        <v>0</v>
      </c>
      <c r="BD82" s="50">
        <f t="shared" ref="BD82:BD118" si="177">BC82/$H$3</f>
        <v>0</v>
      </c>
      <c r="BF82" s="49">
        <f t="shared" ref="BF82:BG118" si="178">BA82</f>
        <v>0</v>
      </c>
      <c r="BG82" s="201">
        <f t="shared" si="178"/>
        <v>0.125</v>
      </c>
      <c r="BH82" s="8">
        <f t="shared" ref="BH82:BH110" si="179">$D82*BF82*BG82</f>
        <v>0</v>
      </c>
      <c r="BI82" s="50">
        <f t="shared" ref="BI82:BI118" si="180">BH82/$H$3</f>
        <v>0</v>
      </c>
      <c r="BK82" s="49">
        <f t="shared" ref="BK82:BL118" si="181">BF82</f>
        <v>0</v>
      </c>
      <c r="BL82" s="201">
        <f t="shared" si="181"/>
        <v>0.125</v>
      </c>
      <c r="BM82" s="8">
        <f t="shared" ref="BM82:BM110" si="182">$D82*BK82*BL82</f>
        <v>0</v>
      </c>
      <c r="BN82" s="50">
        <f t="shared" ref="BN82:BN118" si="183">BM82/$H$3</f>
        <v>0</v>
      </c>
      <c r="BP82" s="49">
        <f t="shared" ref="BP82:BQ118" si="184">BK82</f>
        <v>0</v>
      </c>
      <c r="BQ82" s="201">
        <f t="shared" si="184"/>
        <v>0.125</v>
      </c>
      <c r="BR82" s="8">
        <f t="shared" ref="BR82:BR110" si="185">$D82*BP82*BQ82</f>
        <v>0</v>
      </c>
      <c r="BS82" s="50">
        <f t="shared" ref="BS82:BS118" si="186">BR82/$H$3</f>
        <v>0</v>
      </c>
      <c r="BU82" s="49">
        <f t="shared" ref="BU82:BV118" si="187">BP82</f>
        <v>0</v>
      </c>
      <c r="BV82" s="201">
        <f t="shared" si="187"/>
        <v>0.125</v>
      </c>
      <c r="BW82" s="8">
        <f t="shared" ref="BW82:BW110" si="188">$D82*BU82*BV82</f>
        <v>0</v>
      </c>
      <c r="BX82" s="50">
        <f t="shared" ref="BX82:BX118" si="189">BW82/$H$3</f>
        <v>0</v>
      </c>
      <c r="BZ82" s="49">
        <f t="shared" ref="BZ82:CA118" si="190">BU82</f>
        <v>0</v>
      </c>
      <c r="CA82" s="201">
        <f t="shared" si="190"/>
        <v>0.125</v>
      </c>
      <c r="CB82" s="8">
        <f t="shared" ref="CB82:CB110" si="191">$D82*BZ82*CA82</f>
        <v>0</v>
      </c>
      <c r="CC82" s="50">
        <f t="shared" ref="CC82:CC118" si="192">CB82/$H$3</f>
        <v>0</v>
      </c>
      <c r="CE82" s="49">
        <f t="shared" ref="CE82:CF118" si="193">BZ82</f>
        <v>0</v>
      </c>
      <c r="CF82" s="201">
        <f t="shared" si="193"/>
        <v>0.125</v>
      </c>
      <c r="CG82" s="8">
        <f t="shared" ref="CG82:CG110" si="194">$D82*CE82*CF82</f>
        <v>0</v>
      </c>
      <c r="CH82" s="50">
        <f t="shared" ref="CH82:CH118" si="195">CG82/$H$3</f>
        <v>0</v>
      </c>
      <c r="CJ82" s="49">
        <f t="shared" ref="CJ82:CK118" si="196">CE82</f>
        <v>0</v>
      </c>
      <c r="CK82" s="201">
        <f t="shared" si="196"/>
        <v>0.125</v>
      </c>
      <c r="CL82" s="8">
        <f t="shared" ref="CL82:CL110" si="197">$D82*CJ82*CK82</f>
        <v>0</v>
      </c>
      <c r="CM82" s="50">
        <f t="shared" ref="CM82:CM118" si="198">CL82/$H$3</f>
        <v>0</v>
      </c>
      <c r="CO82" s="49">
        <f t="shared" ref="CO82:CP118" si="199">CJ82</f>
        <v>0</v>
      </c>
      <c r="CP82" s="201">
        <f t="shared" si="199"/>
        <v>0.125</v>
      </c>
      <c r="CQ82" s="8">
        <f t="shared" ref="CQ82:CQ110" si="200">$D82*CO82*CP82</f>
        <v>0</v>
      </c>
      <c r="CR82" s="50">
        <f t="shared" ref="CR82:CR118" si="201">CQ82/$H$3</f>
        <v>0</v>
      </c>
      <c r="CT82" s="49">
        <f t="shared" ref="CT82:CU118" si="202">CO82</f>
        <v>0</v>
      </c>
      <c r="CU82" s="201">
        <f t="shared" si="202"/>
        <v>0.125</v>
      </c>
      <c r="CV82" s="8">
        <f t="shared" ref="CV82:CV110" si="203">$D82*CT82*CU82</f>
        <v>0</v>
      </c>
      <c r="CW82" s="50">
        <f t="shared" ref="CW82:CW118" si="204">CV82/$H$3</f>
        <v>0</v>
      </c>
      <c r="CY82" s="49">
        <f t="shared" ref="CY82:CZ118" si="205">CT82</f>
        <v>0</v>
      </c>
      <c r="CZ82" s="201">
        <f t="shared" si="205"/>
        <v>0.125</v>
      </c>
      <c r="DA82" s="8">
        <f t="shared" ref="DA82:DA110" si="206">$D82*CY82*CZ82</f>
        <v>0</v>
      </c>
      <c r="DB82" s="50">
        <f t="shared" ref="DB82:DB118" si="207">DA82/$H$3</f>
        <v>0</v>
      </c>
      <c r="DD82" s="49">
        <f t="shared" ref="DD82:DE118" si="208">CY82</f>
        <v>0</v>
      </c>
      <c r="DE82" s="201">
        <f t="shared" si="208"/>
        <v>0.125</v>
      </c>
      <c r="DF82" s="8">
        <f t="shared" ref="DF82:DF110" si="209">$D82*DD82*DE82</f>
        <v>0</v>
      </c>
      <c r="DG82" s="50">
        <f t="shared" ref="DG82:DG118" si="210">DF82/$H$3</f>
        <v>0</v>
      </c>
      <c r="DI82" s="49">
        <f t="shared" ref="DI82:DJ118" si="211">DD82</f>
        <v>0</v>
      </c>
      <c r="DJ82" s="201">
        <f t="shared" si="211"/>
        <v>0.125</v>
      </c>
      <c r="DK82" s="8">
        <f t="shared" ref="DK82:DK110" si="212">$D82*DI82*DJ82</f>
        <v>0</v>
      </c>
      <c r="DL82" s="50">
        <f t="shared" ref="DL82:DL118" si="213">DK82/$H$3</f>
        <v>0</v>
      </c>
      <c r="DN82" s="49">
        <f t="shared" ref="DN82:DO118" si="214">DI82</f>
        <v>0</v>
      </c>
      <c r="DO82" s="201">
        <f t="shared" si="214"/>
        <v>0.125</v>
      </c>
      <c r="DP82" s="8">
        <f t="shared" ref="DP82:DP110" si="215">$D82*DN82*DO82</f>
        <v>0</v>
      </c>
      <c r="DQ82" s="50">
        <f t="shared" ref="DQ82:DQ118" si="216">DP82/$H$3</f>
        <v>0</v>
      </c>
      <c r="DS82" s="51">
        <f t="shared" si="147"/>
        <v>97500</v>
      </c>
      <c r="DT82" s="50">
        <f t="shared" si="148"/>
        <v>2565.7894736842104</v>
      </c>
      <c r="DU82" s="51">
        <v>0</v>
      </c>
      <c r="DV82" s="50">
        <f t="shared" si="149"/>
        <v>0</v>
      </c>
      <c r="DW82" s="51">
        <f t="shared" si="151"/>
        <v>97500</v>
      </c>
      <c r="DX82" s="53">
        <f t="shared" si="150"/>
        <v>2565.7894736842104</v>
      </c>
      <c r="DY82" s="307" t="str">
        <f t="shared" si="146"/>
        <v>Generator</v>
      </c>
    </row>
    <row r="83" spans="1:129" ht="18" customHeight="1" x14ac:dyDescent="0.3">
      <c r="A83" s="6"/>
      <c r="B83" s="285" t="s">
        <v>550</v>
      </c>
      <c r="C83" s="237" t="s">
        <v>551</v>
      </c>
      <c r="D83" s="239">
        <f>E83*H3</f>
        <v>380000</v>
      </c>
      <c r="E83" s="263">
        <v>10000</v>
      </c>
      <c r="F83" s="263"/>
      <c r="G83" s="263" t="s">
        <v>57</v>
      </c>
      <c r="H83" s="303">
        <v>2</v>
      </c>
      <c r="I83" s="56"/>
      <c r="J83" s="265"/>
      <c r="K83" s="264"/>
      <c r="L83" s="57"/>
      <c r="M83" s="49">
        <v>1</v>
      </c>
      <c r="N83" s="214">
        <f>1/H83</f>
        <v>0.5</v>
      </c>
      <c r="O83" s="8">
        <f t="shared" si="152"/>
        <v>190000</v>
      </c>
      <c r="P83" s="50">
        <f t="shared" si="153"/>
        <v>5000</v>
      </c>
      <c r="R83" s="49">
        <f t="shared" si="154"/>
        <v>1</v>
      </c>
      <c r="S83" s="201">
        <f t="shared" si="154"/>
        <v>0.5</v>
      </c>
      <c r="T83" s="8">
        <f t="shared" si="155"/>
        <v>190000</v>
      </c>
      <c r="U83" s="50">
        <f t="shared" si="156"/>
        <v>5000</v>
      </c>
      <c r="W83" s="49">
        <v>0</v>
      </c>
      <c r="X83" s="201">
        <f t="shared" si="157"/>
        <v>0.5</v>
      </c>
      <c r="Y83" s="8">
        <f t="shared" si="158"/>
        <v>0</v>
      </c>
      <c r="Z83" s="50">
        <f t="shared" si="159"/>
        <v>0</v>
      </c>
      <c r="AB83" s="49">
        <f t="shared" si="160"/>
        <v>0</v>
      </c>
      <c r="AC83" s="201">
        <f t="shared" si="160"/>
        <v>0.5</v>
      </c>
      <c r="AD83" s="8">
        <f t="shared" si="161"/>
        <v>0</v>
      </c>
      <c r="AE83" s="50">
        <f t="shared" si="162"/>
        <v>0</v>
      </c>
      <c r="AG83" s="49">
        <f t="shared" si="163"/>
        <v>0</v>
      </c>
      <c r="AH83" s="201">
        <f t="shared" si="163"/>
        <v>0.5</v>
      </c>
      <c r="AI83" s="8">
        <f t="shared" si="164"/>
        <v>0</v>
      </c>
      <c r="AJ83" s="50">
        <f t="shared" si="165"/>
        <v>0</v>
      </c>
      <c r="AL83" s="49">
        <f t="shared" si="166"/>
        <v>0</v>
      </c>
      <c r="AM83" s="201">
        <f t="shared" si="166"/>
        <v>0.5</v>
      </c>
      <c r="AN83" s="8">
        <f t="shared" si="167"/>
        <v>0</v>
      </c>
      <c r="AO83" s="50">
        <f t="shared" si="168"/>
        <v>0</v>
      </c>
      <c r="AQ83" s="49">
        <f t="shared" si="169"/>
        <v>0</v>
      </c>
      <c r="AR83" s="201">
        <f t="shared" si="169"/>
        <v>0.5</v>
      </c>
      <c r="AS83" s="8">
        <f t="shared" si="170"/>
        <v>0</v>
      </c>
      <c r="AT83" s="50">
        <f t="shared" si="171"/>
        <v>0</v>
      </c>
      <c r="AV83" s="49">
        <f t="shared" si="172"/>
        <v>0</v>
      </c>
      <c r="AW83" s="201">
        <f t="shared" si="172"/>
        <v>0.5</v>
      </c>
      <c r="AX83" s="8">
        <f t="shared" si="173"/>
        <v>0</v>
      </c>
      <c r="AY83" s="50">
        <f t="shared" si="174"/>
        <v>0</v>
      </c>
      <c r="BA83" s="49">
        <f t="shared" si="175"/>
        <v>0</v>
      </c>
      <c r="BB83" s="201">
        <f t="shared" si="175"/>
        <v>0.5</v>
      </c>
      <c r="BC83" s="8">
        <f t="shared" si="176"/>
        <v>0</v>
      </c>
      <c r="BD83" s="50">
        <f t="shared" si="177"/>
        <v>0</v>
      </c>
      <c r="BF83" s="49">
        <f t="shared" si="178"/>
        <v>0</v>
      </c>
      <c r="BG83" s="201">
        <f t="shared" si="178"/>
        <v>0.5</v>
      </c>
      <c r="BH83" s="8">
        <f t="shared" si="179"/>
        <v>0</v>
      </c>
      <c r="BI83" s="50">
        <f t="shared" si="180"/>
        <v>0</v>
      </c>
      <c r="BK83" s="49">
        <f t="shared" si="181"/>
        <v>0</v>
      </c>
      <c r="BL83" s="201">
        <f t="shared" si="181"/>
        <v>0.5</v>
      </c>
      <c r="BM83" s="8">
        <f t="shared" si="182"/>
        <v>0</v>
      </c>
      <c r="BN83" s="50">
        <f t="shared" si="183"/>
        <v>0</v>
      </c>
      <c r="BP83" s="49">
        <f t="shared" si="184"/>
        <v>0</v>
      </c>
      <c r="BQ83" s="201">
        <f t="shared" si="184"/>
        <v>0.5</v>
      </c>
      <c r="BR83" s="8">
        <f t="shared" si="185"/>
        <v>0</v>
      </c>
      <c r="BS83" s="50">
        <f t="shared" si="186"/>
        <v>0</v>
      </c>
      <c r="BU83" s="49">
        <f t="shared" si="187"/>
        <v>0</v>
      </c>
      <c r="BV83" s="201">
        <f t="shared" si="187"/>
        <v>0.5</v>
      </c>
      <c r="BW83" s="8">
        <f t="shared" si="188"/>
        <v>0</v>
      </c>
      <c r="BX83" s="50">
        <f t="shared" si="189"/>
        <v>0</v>
      </c>
      <c r="BZ83" s="49">
        <f t="shared" si="190"/>
        <v>0</v>
      </c>
      <c r="CA83" s="201">
        <f t="shared" si="190"/>
        <v>0.5</v>
      </c>
      <c r="CB83" s="8">
        <f t="shared" si="191"/>
        <v>0</v>
      </c>
      <c r="CC83" s="50">
        <f t="shared" si="192"/>
        <v>0</v>
      </c>
      <c r="CE83" s="49">
        <f t="shared" si="193"/>
        <v>0</v>
      </c>
      <c r="CF83" s="201">
        <f t="shared" si="193"/>
        <v>0.5</v>
      </c>
      <c r="CG83" s="8">
        <f t="shared" si="194"/>
        <v>0</v>
      </c>
      <c r="CH83" s="50">
        <f t="shared" si="195"/>
        <v>0</v>
      </c>
      <c r="CJ83" s="49">
        <f t="shared" si="196"/>
        <v>0</v>
      </c>
      <c r="CK83" s="201">
        <f t="shared" si="196"/>
        <v>0.5</v>
      </c>
      <c r="CL83" s="8">
        <f t="shared" si="197"/>
        <v>0</v>
      </c>
      <c r="CM83" s="50">
        <f t="shared" si="198"/>
        <v>0</v>
      </c>
      <c r="CO83" s="49">
        <f t="shared" si="199"/>
        <v>0</v>
      </c>
      <c r="CP83" s="201">
        <f t="shared" si="199"/>
        <v>0.5</v>
      </c>
      <c r="CQ83" s="8">
        <f t="shared" si="200"/>
        <v>0</v>
      </c>
      <c r="CR83" s="50">
        <f t="shared" si="201"/>
        <v>0</v>
      </c>
      <c r="CT83" s="49">
        <f t="shared" si="202"/>
        <v>0</v>
      </c>
      <c r="CU83" s="201">
        <f t="shared" si="202"/>
        <v>0.5</v>
      </c>
      <c r="CV83" s="8">
        <f t="shared" si="203"/>
        <v>0</v>
      </c>
      <c r="CW83" s="50">
        <f t="shared" si="204"/>
        <v>0</v>
      </c>
      <c r="CY83" s="49">
        <f t="shared" si="205"/>
        <v>0</v>
      </c>
      <c r="CZ83" s="201">
        <f t="shared" si="205"/>
        <v>0.5</v>
      </c>
      <c r="DA83" s="8">
        <f t="shared" si="206"/>
        <v>0</v>
      </c>
      <c r="DB83" s="50">
        <f t="shared" si="207"/>
        <v>0</v>
      </c>
      <c r="DD83" s="49">
        <f t="shared" si="208"/>
        <v>0</v>
      </c>
      <c r="DE83" s="201">
        <f t="shared" si="208"/>
        <v>0.5</v>
      </c>
      <c r="DF83" s="8">
        <f t="shared" si="209"/>
        <v>0</v>
      </c>
      <c r="DG83" s="50">
        <f t="shared" si="210"/>
        <v>0</v>
      </c>
      <c r="DI83" s="49">
        <f t="shared" si="211"/>
        <v>0</v>
      </c>
      <c r="DJ83" s="201">
        <f t="shared" si="211"/>
        <v>0.5</v>
      </c>
      <c r="DK83" s="8">
        <f t="shared" si="212"/>
        <v>0</v>
      </c>
      <c r="DL83" s="50">
        <f t="shared" si="213"/>
        <v>0</v>
      </c>
      <c r="DN83" s="49">
        <f t="shared" si="214"/>
        <v>0</v>
      </c>
      <c r="DO83" s="201">
        <f t="shared" si="214"/>
        <v>0.5</v>
      </c>
      <c r="DP83" s="8">
        <f t="shared" si="215"/>
        <v>0</v>
      </c>
      <c r="DQ83" s="50">
        <f t="shared" si="216"/>
        <v>0</v>
      </c>
      <c r="DS83" s="51">
        <f t="shared" si="147"/>
        <v>380000</v>
      </c>
      <c r="DT83" s="50">
        <f t="shared" si="148"/>
        <v>10000</v>
      </c>
      <c r="DU83" s="51">
        <v>0</v>
      </c>
      <c r="DV83" s="50">
        <f t="shared" si="149"/>
        <v>0</v>
      </c>
      <c r="DW83" s="51">
        <f t="shared" si="151"/>
        <v>380000</v>
      </c>
      <c r="DX83" s="53">
        <f t="shared" si="150"/>
        <v>10000</v>
      </c>
      <c r="DY83" s="307" t="str">
        <f t="shared" si="146"/>
        <v xml:space="preserve">Basic equipment for keeping material </v>
      </c>
    </row>
    <row r="84" spans="1:129" ht="18" customHeight="1" x14ac:dyDescent="0.3">
      <c r="B84" s="285" t="s">
        <v>549</v>
      </c>
      <c r="C84" s="237"/>
      <c r="D84" s="239">
        <f>E84*H3</f>
        <v>304000</v>
      </c>
      <c r="E84" s="263">
        <v>8000</v>
      </c>
      <c r="F84" s="263"/>
      <c r="G84" s="263" t="s">
        <v>57</v>
      </c>
      <c r="H84" s="303">
        <v>8</v>
      </c>
      <c r="I84" s="56"/>
      <c r="J84" s="265"/>
      <c r="K84" s="264"/>
      <c r="L84" s="57"/>
      <c r="M84" s="49">
        <v>1</v>
      </c>
      <c r="N84" s="214">
        <f>1/H84</f>
        <v>0.125</v>
      </c>
      <c r="O84" s="8">
        <f t="shared" si="152"/>
        <v>38000</v>
      </c>
      <c r="P84" s="50">
        <f t="shared" si="153"/>
        <v>1000</v>
      </c>
      <c r="R84" s="49">
        <f t="shared" si="154"/>
        <v>1</v>
      </c>
      <c r="S84" s="201">
        <f t="shared" si="154"/>
        <v>0.125</v>
      </c>
      <c r="T84" s="8">
        <f t="shared" si="155"/>
        <v>38000</v>
      </c>
      <c r="U84" s="50">
        <f t="shared" si="156"/>
        <v>1000</v>
      </c>
      <c r="W84" s="49">
        <v>0</v>
      </c>
      <c r="X84" s="201">
        <f t="shared" si="157"/>
        <v>0.125</v>
      </c>
      <c r="Y84" s="8">
        <f t="shared" si="158"/>
        <v>0</v>
      </c>
      <c r="Z84" s="50">
        <f t="shared" si="159"/>
        <v>0</v>
      </c>
      <c r="AB84" s="49">
        <f t="shared" si="160"/>
        <v>0</v>
      </c>
      <c r="AC84" s="201">
        <f t="shared" si="160"/>
        <v>0.125</v>
      </c>
      <c r="AD84" s="8">
        <f t="shared" si="161"/>
        <v>0</v>
      </c>
      <c r="AE84" s="50">
        <f t="shared" si="162"/>
        <v>0</v>
      </c>
      <c r="AG84" s="49">
        <f t="shared" si="163"/>
        <v>0</v>
      </c>
      <c r="AH84" s="201">
        <f t="shared" si="163"/>
        <v>0.125</v>
      </c>
      <c r="AI84" s="8">
        <f t="shared" si="164"/>
        <v>0</v>
      </c>
      <c r="AJ84" s="50">
        <f t="shared" si="165"/>
        <v>0</v>
      </c>
      <c r="AL84" s="49">
        <f t="shared" si="166"/>
        <v>0</v>
      </c>
      <c r="AM84" s="201">
        <f t="shared" si="166"/>
        <v>0.125</v>
      </c>
      <c r="AN84" s="8">
        <f t="shared" si="167"/>
        <v>0</v>
      </c>
      <c r="AO84" s="50">
        <f t="shared" si="168"/>
        <v>0</v>
      </c>
      <c r="AQ84" s="49">
        <f t="shared" si="169"/>
        <v>0</v>
      </c>
      <c r="AR84" s="201">
        <f t="shared" si="169"/>
        <v>0.125</v>
      </c>
      <c r="AS84" s="8">
        <f t="shared" si="170"/>
        <v>0</v>
      </c>
      <c r="AT84" s="50">
        <f t="shared" si="171"/>
        <v>0</v>
      </c>
      <c r="AV84" s="49">
        <f t="shared" si="172"/>
        <v>0</v>
      </c>
      <c r="AW84" s="201">
        <f t="shared" si="172"/>
        <v>0.125</v>
      </c>
      <c r="AX84" s="8">
        <f t="shared" si="173"/>
        <v>0</v>
      </c>
      <c r="AY84" s="50">
        <f t="shared" si="174"/>
        <v>0</v>
      </c>
      <c r="BA84" s="49">
        <f t="shared" si="175"/>
        <v>0</v>
      </c>
      <c r="BB84" s="201">
        <f t="shared" si="175"/>
        <v>0.125</v>
      </c>
      <c r="BC84" s="8">
        <f t="shared" si="176"/>
        <v>0</v>
      </c>
      <c r="BD84" s="50">
        <f t="shared" si="177"/>
        <v>0</v>
      </c>
      <c r="BF84" s="49">
        <f t="shared" si="178"/>
        <v>0</v>
      </c>
      <c r="BG84" s="201">
        <f t="shared" si="178"/>
        <v>0.125</v>
      </c>
      <c r="BH84" s="8">
        <f t="shared" si="179"/>
        <v>0</v>
      </c>
      <c r="BI84" s="50">
        <f t="shared" si="180"/>
        <v>0</v>
      </c>
      <c r="BK84" s="49">
        <f t="shared" si="181"/>
        <v>0</v>
      </c>
      <c r="BL84" s="201">
        <f t="shared" si="181"/>
        <v>0.125</v>
      </c>
      <c r="BM84" s="8">
        <f t="shared" si="182"/>
        <v>0</v>
      </c>
      <c r="BN84" s="50">
        <f t="shared" si="183"/>
        <v>0</v>
      </c>
      <c r="BP84" s="49">
        <f t="shared" si="184"/>
        <v>0</v>
      </c>
      <c r="BQ84" s="201">
        <f t="shared" si="184"/>
        <v>0.125</v>
      </c>
      <c r="BR84" s="8">
        <f t="shared" si="185"/>
        <v>0</v>
      </c>
      <c r="BS84" s="50">
        <f t="shared" si="186"/>
        <v>0</v>
      </c>
      <c r="BU84" s="49">
        <f t="shared" si="187"/>
        <v>0</v>
      </c>
      <c r="BV84" s="201">
        <f t="shared" si="187"/>
        <v>0.125</v>
      </c>
      <c r="BW84" s="8">
        <f t="shared" si="188"/>
        <v>0</v>
      </c>
      <c r="BX84" s="50">
        <f t="shared" si="189"/>
        <v>0</v>
      </c>
      <c r="BZ84" s="49">
        <f t="shared" si="190"/>
        <v>0</v>
      </c>
      <c r="CA84" s="201">
        <f t="shared" si="190"/>
        <v>0.125</v>
      </c>
      <c r="CB84" s="8">
        <f t="shared" si="191"/>
        <v>0</v>
      </c>
      <c r="CC84" s="50">
        <f t="shared" si="192"/>
        <v>0</v>
      </c>
      <c r="CE84" s="49">
        <f t="shared" si="193"/>
        <v>0</v>
      </c>
      <c r="CF84" s="201">
        <f t="shared" si="193"/>
        <v>0.125</v>
      </c>
      <c r="CG84" s="8">
        <f t="shared" si="194"/>
        <v>0</v>
      </c>
      <c r="CH84" s="50">
        <f t="shared" si="195"/>
        <v>0</v>
      </c>
      <c r="CJ84" s="49">
        <f t="shared" si="196"/>
        <v>0</v>
      </c>
      <c r="CK84" s="201">
        <f t="shared" si="196"/>
        <v>0.125</v>
      </c>
      <c r="CL84" s="8">
        <f t="shared" si="197"/>
        <v>0</v>
      </c>
      <c r="CM84" s="50">
        <f t="shared" si="198"/>
        <v>0</v>
      </c>
      <c r="CO84" s="49">
        <f t="shared" si="199"/>
        <v>0</v>
      </c>
      <c r="CP84" s="201">
        <f t="shared" si="199"/>
        <v>0.125</v>
      </c>
      <c r="CQ84" s="8">
        <f t="shared" si="200"/>
        <v>0</v>
      </c>
      <c r="CR84" s="50">
        <f t="shared" si="201"/>
        <v>0</v>
      </c>
      <c r="CT84" s="49">
        <f t="shared" si="202"/>
        <v>0</v>
      </c>
      <c r="CU84" s="201">
        <f t="shared" si="202"/>
        <v>0.125</v>
      </c>
      <c r="CV84" s="8">
        <f t="shared" si="203"/>
        <v>0</v>
      </c>
      <c r="CW84" s="50">
        <f t="shared" si="204"/>
        <v>0</v>
      </c>
      <c r="CY84" s="49">
        <f t="shared" si="205"/>
        <v>0</v>
      </c>
      <c r="CZ84" s="201">
        <f t="shared" si="205"/>
        <v>0.125</v>
      </c>
      <c r="DA84" s="8">
        <f t="shared" si="206"/>
        <v>0</v>
      </c>
      <c r="DB84" s="50">
        <f t="shared" si="207"/>
        <v>0</v>
      </c>
      <c r="DD84" s="49">
        <f t="shared" si="208"/>
        <v>0</v>
      </c>
      <c r="DE84" s="201">
        <f t="shared" si="208"/>
        <v>0.125</v>
      </c>
      <c r="DF84" s="8">
        <f t="shared" si="209"/>
        <v>0</v>
      </c>
      <c r="DG84" s="50">
        <f t="shared" si="210"/>
        <v>0</v>
      </c>
      <c r="DI84" s="49">
        <f t="shared" si="211"/>
        <v>0</v>
      </c>
      <c r="DJ84" s="201">
        <f t="shared" si="211"/>
        <v>0.125</v>
      </c>
      <c r="DK84" s="8">
        <f t="shared" si="212"/>
        <v>0</v>
      </c>
      <c r="DL84" s="50">
        <f t="shared" si="213"/>
        <v>0</v>
      </c>
      <c r="DN84" s="49">
        <f t="shared" si="214"/>
        <v>0</v>
      </c>
      <c r="DO84" s="201">
        <f t="shared" si="214"/>
        <v>0.125</v>
      </c>
      <c r="DP84" s="8">
        <f t="shared" si="215"/>
        <v>0</v>
      </c>
      <c r="DQ84" s="50">
        <f t="shared" si="216"/>
        <v>0</v>
      </c>
      <c r="DS84" s="51">
        <f t="shared" si="147"/>
        <v>76000</v>
      </c>
      <c r="DT84" s="50">
        <f t="shared" si="148"/>
        <v>2000</v>
      </c>
      <c r="DU84" s="51">
        <v>0</v>
      </c>
      <c r="DV84" s="50">
        <f t="shared" si="149"/>
        <v>0</v>
      </c>
      <c r="DW84" s="51">
        <f t="shared" si="151"/>
        <v>76000</v>
      </c>
      <c r="DX84" s="53">
        <f t="shared" si="150"/>
        <v>2000</v>
      </c>
      <c r="DY84" s="307" t="str">
        <f t="shared" si="146"/>
        <v>Basic furniture</v>
      </c>
    </row>
    <row r="85" spans="1:129" ht="18" customHeight="1" x14ac:dyDescent="0.3">
      <c r="B85" s="285"/>
      <c r="C85" s="237"/>
      <c r="D85" s="239"/>
      <c r="E85" s="263"/>
      <c r="F85" s="263"/>
      <c r="G85" s="263"/>
      <c r="H85" s="56"/>
      <c r="I85" s="56"/>
      <c r="J85" s="265"/>
      <c r="K85" s="264"/>
      <c r="L85" s="57"/>
      <c r="M85" s="49"/>
      <c r="N85" s="214"/>
      <c r="O85" s="8">
        <f>$D85*M85*N85</f>
        <v>0</v>
      </c>
      <c r="P85" s="50">
        <f t="shared" si="153"/>
        <v>0</v>
      </c>
      <c r="R85" s="49">
        <f t="shared" si="154"/>
        <v>0</v>
      </c>
      <c r="S85" s="201">
        <f t="shared" si="154"/>
        <v>0</v>
      </c>
      <c r="T85" s="8">
        <f t="shared" si="155"/>
        <v>0</v>
      </c>
      <c r="U85" s="50">
        <f t="shared" si="156"/>
        <v>0</v>
      </c>
      <c r="W85" s="49">
        <f t="shared" si="157"/>
        <v>0</v>
      </c>
      <c r="X85" s="201">
        <f t="shared" si="157"/>
        <v>0</v>
      </c>
      <c r="Y85" s="8">
        <f t="shared" si="158"/>
        <v>0</v>
      </c>
      <c r="Z85" s="50">
        <f t="shared" si="159"/>
        <v>0</v>
      </c>
      <c r="AB85" s="49">
        <f t="shared" si="160"/>
        <v>0</v>
      </c>
      <c r="AC85" s="201">
        <f t="shared" si="160"/>
        <v>0</v>
      </c>
      <c r="AD85" s="8">
        <f t="shared" si="161"/>
        <v>0</v>
      </c>
      <c r="AE85" s="50">
        <f t="shared" si="162"/>
        <v>0</v>
      </c>
      <c r="AG85" s="49">
        <f t="shared" si="163"/>
        <v>0</v>
      </c>
      <c r="AH85" s="201">
        <f t="shared" si="163"/>
        <v>0</v>
      </c>
      <c r="AI85" s="8">
        <f t="shared" si="164"/>
        <v>0</v>
      </c>
      <c r="AJ85" s="50">
        <f t="shared" si="165"/>
        <v>0</v>
      </c>
      <c r="AL85" s="49">
        <f t="shared" si="166"/>
        <v>0</v>
      </c>
      <c r="AM85" s="201">
        <f t="shared" si="166"/>
        <v>0</v>
      </c>
      <c r="AN85" s="8">
        <f t="shared" si="167"/>
        <v>0</v>
      </c>
      <c r="AO85" s="50">
        <f t="shared" si="168"/>
        <v>0</v>
      </c>
      <c r="AQ85" s="49">
        <f t="shared" si="169"/>
        <v>0</v>
      </c>
      <c r="AR85" s="201">
        <f t="shared" si="169"/>
        <v>0</v>
      </c>
      <c r="AS85" s="8">
        <f t="shared" si="170"/>
        <v>0</v>
      </c>
      <c r="AT85" s="50">
        <f t="shared" si="171"/>
        <v>0</v>
      </c>
      <c r="AV85" s="49">
        <f t="shared" si="172"/>
        <v>0</v>
      </c>
      <c r="AW85" s="201">
        <f t="shared" si="172"/>
        <v>0</v>
      </c>
      <c r="AX85" s="8">
        <f t="shared" si="173"/>
        <v>0</v>
      </c>
      <c r="AY85" s="50">
        <f t="shared" si="174"/>
        <v>0</v>
      </c>
      <c r="BA85" s="49">
        <f t="shared" si="175"/>
        <v>0</v>
      </c>
      <c r="BB85" s="201">
        <f t="shared" si="175"/>
        <v>0</v>
      </c>
      <c r="BC85" s="8">
        <f t="shared" si="176"/>
        <v>0</v>
      </c>
      <c r="BD85" s="50">
        <f t="shared" si="177"/>
        <v>0</v>
      </c>
      <c r="BF85" s="49">
        <f t="shared" si="178"/>
        <v>0</v>
      </c>
      <c r="BG85" s="201">
        <f t="shared" si="178"/>
        <v>0</v>
      </c>
      <c r="BH85" s="8">
        <f t="shared" si="179"/>
        <v>0</v>
      </c>
      <c r="BI85" s="50">
        <f t="shared" si="180"/>
        <v>0</v>
      </c>
      <c r="BK85" s="49">
        <f t="shared" si="181"/>
        <v>0</v>
      </c>
      <c r="BL85" s="201">
        <f t="shared" si="181"/>
        <v>0</v>
      </c>
      <c r="BM85" s="8">
        <f t="shared" si="182"/>
        <v>0</v>
      </c>
      <c r="BN85" s="50">
        <f t="shared" si="183"/>
        <v>0</v>
      </c>
      <c r="BP85" s="49">
        <f t="shared" si="184"/>
        <v>0</v>
      </c>
      <c r="BQ85" s="201">
        <f t="shared" si="184"/>
        <v>0</v>
      </c>
      <c r="BR85" s="8">
        <f t="shared" si="185"/>
        <v>0</v>
      </c>
      <c r="BS85" s="50">
        <f t="shared" si="186"/>
        <v>0</v>
      </c>
      <c r="BU85" s="49">
        <f t="shared" si="187"/>
        <v>0</v>
      </c>
      <c r="BV85" s="201">
        <f t="shared" si="187"/>
        <v>0</v>
      </c>
      <c r="BW85" s="8">
        <f t="shared" si="188"/>
        <v>0</v>
      </c>
      <c r="BX85" s="50">
        <f t="shared" si="189"/>
        <v>0</v>
      </c>
      <c r="BZ85" s="49">
        <f t="shared" si="190"/>
        <v>0</v>
      </c>
      <c r="CA85" s="201">
        <f t="shared" si="190"/>
        <v>0</v>
      </c>
      <c r="CB85" s="8">
        <f t="shared" si="191"/>
        <v>0</v>
      </c>
      <c r="CC85" s="50">
        <f t="shared" si="192"/>
        <v>0</v>
      </c>
      <c r="CE85" s="49">
        <f t="shared" si="193"/>
        <v>0</v>
      </c>
      <c r="CF85" s="201">
        <f t="shared" si="193"/>
        <v>0</v>
      </c>
      <c r="CG85" s="8">
        <f t="shared" si="194"/>
        <v>0</v>
      </c>
      <c r="CH85" s="50">
        <f t="shared" si="195"/>
        <v>0</v>
      </c>
      <c r="CJ85" s="49">
        <f t="shared" si="196"/>
        <v>0</v>
      </c>
      <c r="CK85" s="201">
        <f t="shared" si="196"/>
        <v>0</v>
      </c>
      <c r="CL85" s="8">
        <f t="shared" si="197"/>
        <v>0</v>
      </c>
      <c r="CM85" s="50">
        <f t="shared" si="198"/>
        <v>0</v>
      </c>
      <c r="CO85" s="49">
        <f t="shared" si="199"/>
        <v>0</v>
      </c>
      <c r="CP85" s="201">
        <f t="shared" si="199"/>
        <v>0</v>
      </c>
      <c r="CQ85" s="8">
        <f t="shared" si="200"/>
        <v>0</v>
      </c>
      <c r="CR85" s="50">
        <f t="shared" si="201"/>
        <v>0</v>
      </c>
      <c r="CT85" s="49">
        <f t="shared" si="202"/>
        <v>0</v>
      </c>
      <c r="CU85" s="201">
        <f t="shared" si="202"/>
        <v>0</v>
      </c>
      <c r="CV85" s="8">
        <f t="shared" si="203"/>
        <v>0</v>
      </c>
      <c r="CW85" s="50">
        <f t="shared" si="204"/>
        <v>0</v>
      </c>
      <c r="CY85" s="49">
        <f t="shared" si="205"/>
        <v>0</v>
      </c>
      <c r="CZ85" s="201">
        <f t="shared" si="205"/>
        <v>0</v>
      </c>
      <c r="DA85" s="8">
        <f t="shared" si="206"/>
        <v>0</v>
      </c>
      <c r="DB85" s="50">
        <f t="shared" si="207"/>
        <v>0</v>
      </c>
      <c r="DD85" s="49">
        <f t="shared" si="208"/>
        <v>0</v>
      </c>
      <c r="DE85" s="201">
        <f t="shared" si="208"/>
        <v>0</v>
      </c>
      <c r="DF85" s="8">
        <f t="shared" si="209"/>
        <v>0</v>
      </c>
      <c r="DG85" s="50">
        <f t="shared" si="210"/>
        <v>0</v>
      </c>
      <c r="DI85" s="49">
        <f t="shared" si="211"/>
        <v>0</v>
      </c>
      <c r="DJ85" s="201">
        <f t="shared" si="211"/>
        <v>0</v>
      </c>
      <c r="DK85" s="8">
        <f t="shared" si="212"/>
        <v>0</v>
      </c>
      <c r="DL85" s="50">
        <f t="shared" si="213"/>
        <v>0</v>
      </c>
      <c r="DN85" s="49">
        <f t="shared" si="214"/>
        <v>0</v>
      </c>
      <c r="DO85" s="201">
        <f t="shared" si="214"/>
        <v>0</v>
      </c>
      <c r="DP85" s="8">
        <f t="shared" si="215"/>
        <v>0</v>
      </c>
      <c r="DQ85" s="50">
        <f t="shared" si="216"/>
        <v>0</v>
      </c>
      <c r="DS85" s="51">
        <f t="shared" si="147"/>
        <v>0</v>
      </c>
      <c r="DT85" s="50">
        <f t="shared" si="148"/>
        <v>0</v>
      </c>
      <c r="DU85" s="51">
        <v>0</v>
      </c>
      <c r="DV85" s="50">
        <f t="shared" si="149"/>
        <v>0</v>
      </c>
      <c r="DW85" s="51">
        <f t="shared" si="151"/>
        <v>0</v>
      </c>
      <c r="DX85" s="53">
        <f t="shared" si="150"/>
        <v>0</v>
      </c>
      <c r="DY85" s="307">
        <f t="shared" si="146"/>
        <v>0</v>
      </c>
    </row>
    <row r="86" spans="1:129" ht="18" customHeight="1" x14ac:dyDescent="0.3">
      <c r="B86" s="286"/>
      <c r="C86" s="237"/>
      <c r="D86" s="239"/>
      <c r="E86" s="263"/>
      <c r="F86" s="263"/>
      <c r="G86" s="263"/>
      <c r="H86" s="58"/>
      <c r="I86" s="56"/>
      <c r="J86" s="265"/>
      <c r="K86" s="264"/>
      <c r="L86" s="57"/>
      <c r="M86" s="49"/>
      <c r="N86" s="214"/>
      <c r="O86" s="8">
        <f>$D86*M86*N86</f>
        <v>0</v>
      </c>
      <c r="P86" s="50">
        <f t="shared" si="153"/>
        <v>0</v>
      </c>
      <c r="R86" s="49">
        <f t="shared" si="154"/>
        <v>0</v>
      </c>
      <c r="S86" s="201">
        <f t="shared" si="154"/>
        <v>0</v>
      </c>
      <c r="T86" s="8">
        <f t="shared" si="155"/>
        <v>0</v>
      </c>
      <c r="U86" s="50">
        <f t="shared" si="156"/>
        <v>0</v>
      </c>
      <c r="W86" s="49">
        <f t="shared" si="157"/>
        <v>0</v>
      </c>
      <c r="X86" s="201">
        <f t="shared" si="157"/>
        <v>0</v>
      </c>
      <c r="Y86" s="8">
        <f t="shared" si="158"/>
        <v>0</v>
      </c>
      <c r="Z86" s="50">
        <f t="shared" si="159"/>
        <v>0</v>
      </c>
      <c r="AB86" s="49">
        <f t="shared" si="160"/>
        <v>0</v>
      </c>
      <c r="AC86" s="201">
        <f t="shared" si="160"/>
        <v>0</v>
      </c>
      <c r="AD86" s="8">
        <f t="shared" si="161"/>
        <v>0</v>
      </c>
      <c r="AE86" s="50">
        <f t="shared" si="162"/>
        <v>0</v>
      </c>
      <c r="AG86" s="49">
        <f t="shared" si="163"/>
        <v>0</v>
      </c>
      <c r="AH86" s="201">
        <f t="shared" si="163"/>
        <v>0</v>
      </c>
      <c r="AI86" s="8">
        <f t="shared" si="164"/>
        <v>0</v>
      </c>
      <c r="AJ86" s="50">
        <f t="shared" si="165"/>
        <v>0</v>
      </c>
      <c r="AL86" s="49">
        <f t="shared" si="166"/>
        <v>0</v>
      </c>
      <c r="AM86" s="201">
        <f t="shared" si="166"/>
        <v>0</v>
      </c>
      <c r="AN86" s="8">
        <f t="shared" si="167"/>
        <v>0</v>
      </c>
      <c r="AO86" s="50">
        <f t="shared" si="168"/>
        <v>0</v>
      </c>
      <c r="AQ86" s="49">
        <f t="shared" si="169"/>
        <v>0</v>
      </c>
      <c r="AR86" s="201">
        <f t="shared" si="169"/>
        <v>0</v>
      </c>
      <c r="AS86" s="8">
        <f t="shared" si="170"/>
        <v>0</v>
      </c>
      <c r="AT86" s="50">
        <f t="shared" si="171"/>
        <v>0</v>
      </c>
      <c r="AV86" s="49">
        <f t="shared" si="172"/>
        <v>0</v>
      </c>
      <c r="AW86" s="201">
        <f t="shared" si="172"/>
        <v>0</v>
      </c>
      <c r="AX86" s="8">
        <f t="shared" si="173"/>
        <v>0</v>
      </c>
      <c r="AY86" s="50">
        <f t="shared" si="174"/>
        <v>0</v>
      </c>
      <c r="BA86" s="49">
        <f t="shared" si="175"/>
        <v>0</v>
      </c>
      <c r="BB86" s="201">
        <f t="shared" si="175"/>
        <v>0</v>
      </c>
      <c r="BC86" s="8">
        <f t="shared" si="176"/>
        <v>0</v>
      </c>
      <c r="BD86" s="50">
        <f t="shared" si="177"/>
        <v>0</v>
      </c>
      <c r="BF86" s="49">
        <f t="shared" si="178"/>
        <v>0</v>
      </c>
      <c r="BG86" s="201">
        <f t="shared" si="178"/>
        <v>0</v>
      </c>
      <c r="BH86" s="8">
        <f t="shared" si="179"/>
        <v>0</v>
      </c>
      <c r="BI86" s="50">
        <f t="shared" si="180"/>
        <v>0</v>
      </c>
      <c r="BK86" s="49">
        <f t="shared" si="181"/>
        <v>0</v>
      </c>
      <c r="BL86" s="201">
        <f t="shared" si="181"/>
        <v>0</v>
      </c>
      <c r="BM86" s="8">
        <f t="shared" si="182"/>
        <v>0</v>
      </c>
      <c r="BN86" s="50">
        <f t="shared" si="183"/>
        <v>0</v>
      </c>
      <c r="BP86" s="49">
        <f t="shared" si="184"/>
        <v>0</v>
      </c>
      <c r="BQ86" s="201">
        <f t="shared" si="184"/>
        <v>0</v>
      </c>
      <c r="BR86" s="8">
        <f t="shared" si="185"/>
        <v>0</v>
      </c>
      <c r="BS86" s="50">
        <f t="shared" si="186"/>
        <v>0</v>
      </c>
      <c r="BU86" s="49">
        <f t="shared" si="187"/>
        <v>0</v>
      </c>
      <c r="BV86" s="201">
        <f t="shared" si="187"/>
        <v>0</v>
      </c>
      <c r="BW86" s="8">
        <f t="shared" si="188"/>
        <v>0</v>
      </c>
      <c r="BX86" s="50">
        <f t="shared" si="189"/>
        <v>0</v>
      </c>
      <c r="BZ86" s="49">
        <f t="shared" si="190"/>
        <v>0</v>
      </c>
      <c r="CA86" s="201">
        <f t="shared" si="190"/>
        <v>0</v>
      </c>
      <c r="CB86" s="8">
        <f t="shared" si="191"/>
        <v>0</v>
      </c>
      <c r="CC86" s="50">
        <f t="shared" si="192"/>
        <v>0</v>
      </c>
      <c r="CE86" s="49">
        <f t="shared" si="193"/>
        <v>0</v>
      </c>
      <c r="CF86" s="201">
        <f t="shared" si="193"/>
        <v>0</v>
      </c>
      <c r="CG86" s="8">
        <f t="shared" si="194"/>
        <v>0</v>
      </c>
      <c r="CH86" s="50">
        <f t="shared" si="195"/>
        <v>0</v>
      </c>
      <c r="CJ86" s="49">
        <f t="shared" si="196"/>
        <v>0</v>
      </c>
      <c r="CK86" s="201">
        <f t="shared" si="196"/>
        <v>0</v>
      </c>
      <c r="CL86" s="8">
        <f t="shared" si="197"/>
        <v>0</v>
      </c>
      <c r="CM86" s="50">
        <f t="shared" si="198"/>
        <v>0</v>
      </c>
      <c r="CO86" s="49">
        <f t="shared" si="199"/>
        <v>0</v>
      </c>
      <c r="CP86" s="201">
        <f t="shared" si="199"/>
        <v>0</v>
      </c>
      <c r="CQ86" s="8">
        <f t="shared" si="200"/>
        <v>0</v>
      </c>
      <c r="CR86" s="50">
        <f t="shared" si="201"/>
        <v>0</v>
      </c>
      <c r="CT86" s="49">
        <f t="shared" si="202"/>
        <v>0</v>
      </c>
      <c r="CU86" s="201">
        <f t="shared" si="202"/>
        <v>0</v>
      </c>
      <c r="CV86" s="8">
        <f t="shared" si="203"/>
        <v>0</v>
      </c>
      <c r="CW86" s="50">
        <f t="shared" si="204"/>
        <v>0</v>
      </c>
      <c r="CY86" s="49">
        <f t="shared" si="205"/>
        <v>0</v>
      </c>
      <c r="CZ86" s="201">
        <f t="shared" si="205"/>
        <v>0</v>
      </c>
      <c r="DA86" s="8">
        <f t="shared" si="206"/>
        <v>0</v>
      </c>
      <c r="DB86" s="50">
        <f t="shared" si="207"/>
        <v>0</v>
      </c>
      <c r="DD86" s="49">
        <f t="shared" si="208"/>
        <v>0</v>
      </c>
      <c r="DE86" s="201">
        <f t="shared" si="208"/>
        <v>0</v>
      </c>
      <c r="DF86" s="8">
        <f t="shared" si="209"/>
        <v>0</v>
      </c>
      <c r="DG86" s="50">
        <f t="shared" si="210"/>
        <v>0</v>
      </c>
      <c r="DI86" s="49">
        <f t="shared" si="211"/>
        <v>0</v>
      </c>
      <c r="DJ86" s="201">
        <f t="shared" si="211"/>
        <v>0</v>
      </c>
      <c r="DK86" s="8">
        <f t="shared" si="212"/>
        <v>0</v>
      </c>
      <c r="DL86" s="50">
        <f t="shared" si="213"/>
        <v>0</v>
      </c>
      <c r="DN86" s="49">
        <f t="shared" si="214"/>
        <v>0</v>
      </c>
      <c r="DO86" s="201">
        <f t="shared" si="214"/>
        <v>0</v>
      </c>
      <c r="DP86" s="8">
        <f t="shared" si="215"/>
        <v>0</v>
      </c>
      <c r="DQ86" s="50">
        <f t="shared" si="216"/>
        <v>0</v>
      </c>
      <c r="DS86" s="51">
        <f t="shared" si="147"/>
        <v>0</v>
      </c>
      <c r="DT86" s="50">
        <f t="shared" si="148"/>
        <v>0</v>
      </c>
      <c r="DU86" s="51">
        <v>0</v>
      </c>
      <c r="DV86" s="50">
        <f t="shared" si="149"/>
        <v>0</v>
      </c>
      <c r="DW86" s="51">
        <f t="shared" si="151"/>
        <v>0</v>
      </c>
      <c r="DX86" s="53">
        <f t="shared" si="150"/>
        <v>0</v>
      </c>
      <c r="DY86" s="307">
        <f t="shared" si="146"/>
        <v>0</v>
      </c>
    </row>
    <row r="87" spans="1:129" ht="18" customHeight="1" x14ac:dyDescent="0.3">
      <c r="B87" s="286"/>
      <c r="C87" s="237"/>
      <c r="D87" s="239"/>
      <c r="E87" s="263"/>
      <c r="F87" s="263"/>
      <c r="G87" s="263"/>
      <c r="H87" s="58"/>
      <c r="I87" s="56"/>
      <c r="J87" s="265"/>
      <c r="K87" s="264"/>
      <c r="L87" s="57"/>
      <c r="M87" s="49"/>
      <c r="N87" s="214"/>
      <c r="O87" s="8">
        <f t="shared" si="152"/>
        <v>0</v>
      </c>
      <c r="P87" s="50">
        <f t="shared" si="153"/>
        <v>0</v>
      </c>
      <c r="R87" s="49">
        <f t="shared" si="154"/>
        <v>0</v>
      </c>
      <c r="S87" s="201">
        <f t="shared" si="154"/>
        <v>0</v>
      </c>
      <c r="T87" s="8">
        <f t="shared" si="155"/>
        <v>0</v>
      </c>
      <c r="U87" s="50">
        <f t="shared" si="156"/>
        <v>0</v>
      </c>
      <c r="W87" s="49">
        <f t="shared" si="157"/>
        <v>0</v>
      </c>
      <c r="X87" s="201">
        <f t="shared" si="157"/>
        <v>0</v>
      </c>
      <c r="Y87" s="8">
        <f t="shared" si="158"/>
        <v>0</v>
      </c>
      <c r="Z87" s="50">
        <f t="shared" si="159"/>
        <v>0</v>
      </c>
      <c r="AB87" s="49">
        <f t="shared" si="160"/>
        <v>0</v>
      </c>
      <c r="AC87" s="201">
        <f t="shared" si="160"/>
        <v>0</v>
      </c>
      <c r="AD87" s="8">
        <f t="shared" si="161"/>
        <v>0</v>
      </c>
      <c r="AE87" s="50">
        <f t="shared" si="162"/>
        <v>0</v>
      </c>
      <c r="AG87" s="49">
        <f t="shared" si="163"/>
        <v>0</v>
      </c>
      <c r="AH87" s="201">
        <f t="shared" si="163"/>
        <v>0</v>
      </c>
      <c r="AI87" s="8">
        <f t="shared" si="164"/>
        <v>0</v>
      </c>
      <c r="AJ87" s="50">
        <f t="shared" si="165"/>
        <v>0</v>
      </c>
      <c r="AL87" s="49">
        <f t="shared" si="166"/>
        <v>0</v>
      </c>
      <c r="AM87" s="201">
        <f t="shared" si="166"/>
        <v>0</v>
      </c>
      <c r="AN87" s="8">
        <f t="shared" si="167"/>
        <v>0</v>
      </c>
      <c r="AO87" s="50">
        <f t="shared" si="168"/>
        <v>0</v>
      </c>
      <c r="AQ87" s="49">
        <f t="shared" si="169"/>
        <v>0</v>
      </c>
      <c r="AR87" s="201">
        <f t="shared" si="169"/>
        <v>0</v>
      </c>
      <c r="AS87" s="8">
        <f t="shared" si="170"/>
        <v>0</v>
      </c>
      <c r="AT87" s="50">
        <f t="shared" si="171"/>
        <v>0</v>
      </c>
      <c r="AV87" s="49">
        <f t="shared" si="172"/>
        <v>0</v>
      </c>
      <c r="AW87" s="201">
        <f t="shared" si="172"/>
        <v>0</v>
      </c>
      <c r="AX87" s="8">
        <f t="shared" si="173"/>
        <v>0</v>
      </c>
      <c r="AY87" s="50">
        <f t="shared" si="174"/>
        <v>0</v>
      </c>
      <c r="BA87" s="49">
        <f t="shared" si="175"/>
        <v>0</v>
      </c>
      <c r="BB87" s="201">
        <f t="shared" si="175"/>
        <v>0</v>
      </c>
      <c r="BC87" s="8">
        <f t="shared" si="176"/>
        <v>0</v>
      </c>
      <c r="BD87" s="50">
        <f t="shared" si="177"/>
        <v>0</v>
      </c>
      <c r="BF87" s="49">
        <f t="shared" si="178"/>
        <v>0</v>
      </c>
      <c r="BG87" s="201">
        <f t="shared" si="178"/>
        <v>0</v>
      </c>
      <c r="BH87" s="8">
        <f t="shared" si="179"/>
        <v>0</v>
      </c>
      <c r="BI87" s="50">
        <f t="shared" si="180"/>
        <v>0</v>
      </c>
      <c r="BK87" s="49">
        <f t="shared" si="181"/>
        <v>0</v>
      </c>
      <c r="BL87" s="201">
        <f t="shared" si="181"/>
        <v>0</v>
      </c>
      <c r="BM87" s="8">
        <f t="shared" si="182"/>
        <v>0</v>
      </c>
      <c r="BN87" s="50">
        <f t="shared" si="183"/>
        <v>0</v>
      </c>
      <c r="BP87" s="49">
        <f t="shared" si="184"/>
        <v>0</v>
      </c>
      <c r="BQ87" s="201">
        <f t="shared" si="184"/>
        <v>0</v>
      </c>
      <c r="BR87" s="8">
        <f t="shared" si="185"/>
        <v>0</v>
      </c>
      <c r="BS87" s="50">
        <f t="shared" si="186"/>
        <v>0</v>
      </c>
      <c r="BU87" s="49">
        <f t="shared" si="187"/>
        <v>0</v>
      </c>
      <c r="BV87" s="201">
        <f t="shared" si="187"/>
        <v>0</v>
      </c>
      <c r="BW87" s="8">
        <f t="shared" si="188"/>
        <v>0</v>
      </c>
      <c r="BX87" s="50">
        <f t="shared" si="189"/>
        <v>0</v>
      </c>
      <c r="BZ87" s="49">
        <f t="shared" si="190"/>
        <v>0</v>
      </c>
      <c r="CA87" s="201">
        <f t="shared" si="190"/>
        <v>0</v>
      </c>
      <c r="CB87" s="8">
        <f t="shared" si="191"/>
        <v>0</v>
      </c>
      <c r="CC87" s="50">
        <f t="shared" si="192"/>
        <v>0</v>
      </c>
      <c r="CE87" s="49">
        <f t="shared" si="193"/>
        <v>0</v>
      </c>
      <c r="CF87" s="201">
        <f t="shared" si="193"/>
        <v>0</v>
      </c>
      <c r="CG87" s="8">
        <f t="shared" si="194"/>
        <v>0</v>
      </c>
      <c r="CH87" s="50">
        <f t="shared" si="195"/>
        <v>0</v>
      </c>
      <c r="CJ87" s="49">
        <f t="shared" si="196"/>
        <v>0</v>
      </c>
      <c r="CK87" s="201">
        <f t="shared" si="196"/>
        <v>0</v>
      </c>
      <c r="CL87" s="8">
        <f t="shared" si="197"/>
        <v>0</v>
      </c>
      <c r="CM87" s="50">
        <f t="shared" si="198"/>
        <v>0</v>
      </c>
      <c r="CO87" s="49">
        <f t="shared" si="199"/>
        <v>0</v>
      </c>
      <c r="CP87" s="201">
        <f t="shared" si="199"/>
        <v>0</v>
      </c>
      <c r="CQ87" s="8">
        <f t="shared" si="200"/>
        <v>0</v>
      </c>
      <c r="CR87" s="50">
        <f t="shared" si="201"/>
        <v>0</v>
      </c>
      <c r="CT87" s="49">
        <f t="shared" si="202"/>
        <v>0</v>
      </c>
      <c r="CU87" s="201">
        <f t="shared" si="202"/>
        <v>0</v>
      </c>
      <c r="CV87" s="8">
        <f t="shared" si="203"/>
        <v>0</v>
      </c>
      <c r="CW87" s="50">
        <f t="shared" si="204"/>
        <v>0</v>
      </c>
      <c r="CY87" s="49">
        <f t="shared" si="205"/>
        <v>0</v>
      </c>
      <c r="CZ87" s="201">
        <f t="shared" si="205"/>
        <v>0</v>
      </c>
      <c r="DA87" s="8">
        <f t="shared" si="206"/>
        <v>0</v>
      </c>
      <c r="DB87" s="50">
        <f t="shared" si="207"/>
        <v>0</v>
      </c>
      <c r="DD87" s="49">
        <f t="shared" si="208"/>
        <v>0</v>
      </c>
      <c r="DE87" s="201">
        <f t="shared" si="208"/>
        <v>0</v>
      </c>
      <c r="DF87" s="8">
        <f t="shared" si="209"/>
        <v>0</v>
      </c>
      <c r="DG87" s="50">
        <f t="shared" si="210"/>
        <v>0</v>
      </c>
      <c r="DI87" s="49">
        <f t="shared" si="211"/>
        <v>0</v>
      </c>
      <c r="DJ87" s="201">
        <f t="shared" si="211"/>
        <v>0</v>
      </c>
      <c r="DK87" s="8">
        <f t="shared" si="212"/>
        <v>0</v>
      </c>
      <c r="DL87" s="50">
        <f t="shared" si="213"/>
        <v>0</v>
      </c>
      <c r="DN87" s="49">
        <f t="shared" si="214"/>
        <v>0</v>
      </c>
      <c r="DO87" s="201">
        <f t="shared" si="214"/>
        <v>0</v>
      </c>
      <c r="DP87" s="8">
        <f t="shared" si="215"/>
        <v>0</v>
      </c>
      <c r="DQ87" s="50">
        <f t="shared" si="216"/>
        <v>0</v>
      </c>
      <c r="DS87" s="51">
        <f t="shared" si="147"/>
        <v>0</v>
      </c>
      <c r="DT87" s="50">
        <f t="shared" si="148"/>
        <v>0</v>
      </c>
      <c r="DU87" s="51">
        <v>0</v>
      </c>
      <c r="DV87" s="50">
        <f t="shared" si="149"/>
        <v>0</v>
      </c>
      <c r="DW87" s="51">
        <f t="shared" si="151"/>
        <v>0</v>
      </c>
      <c r="DX87" s="53">
        <f t="shared" si="150"/>
        <v>0</v>
      </c>
      <c r="DY87" s="307">
        <f t="shared" si="146"/>
        <v>0</v>
      </c>
    </row>
    <row r="88" spans="1:129" ht="18" customHeight="1" x14ac:dyDescent="0.3">
      <c r="B88" s="286"/>
      <c r="C88" s="237"/>
      <c r="D88" s="239"/>
      <c r="E88" s="263"/>
      <c r="F88" s="287"/>
      <c r="G88" s="263"/>
      <c r="H88" s="270"/>
      <c r="I88" s="56"/>
      <c r="J88" s="265"/>
      <c r="K88" s="264"/>
      <c r="L88" s="271"/>
      <c r="M88" s="49"/>
      <c r="N88" s="214"/>
      <c r="O88" s="8">
        <f t="shared" si="152"/>
        <v>0</v>
      </c>
      <c r="P88" s="50">
        <f t="shared" si="153"/>
        <v>0</v>
      </c>
      <c r="R88" s="49">
        <f t="shared" si="154"/>
        <v>0</v>
      </c>
      <c r="S88" s="201">
        <f t="shared" si="154"/>
        <v>0</v>
      </c>
      <c r="T88" s="8">
        <f t="shared" si="155"/>
        <v>0</v>
      </c>
      <c r="U88" s="50">
        <f t="shared" si="156"/>
        <v>0</v>
      </c>
      <c r="W88" s="49">
        <f t="shared" si="157"/>
        <v>0</v>
      </c>
      <c r="X88" s="201">
        <f t="shared" si="157"/>
        <v>0</v>
      </c>
      <c r="Y88" s="8">
        <f t="shared" si="158"/>
        <v>0</v>
      </c>
      <c r="Z88" s="50">
        <f t="shared" si="159"/>
        <v>0</v>
      </c>
      <c r="AB88" s="49">
        <f t="shared" si="160"/>
        <v>0</v>
      </c>
      <c r="AC88" s="201">
        <f t="shared" si="160"/>
        <v>0</v>
      </c>
      <c r="AD88" s="8">
        <f t="shared" si="161"/>
        <v>0</v>
      </c>
      <c r="AE88" s="50">
        <f t="shared" si="162"/>
        <v>0</v>
      </c>
      <c r="AG88" s="49">
        <f t="shared" si="163"/>
        <v>0</v>
      </c>
      <c r="AH88" s="201">
        <f t="shared" si="163"/>
        <v>0</v>
      </c>
      <c r="AI88" s="8">
        <f t="shared" si="164"/>
        <v>0</v>
      </c>
      <c r="AJ88" s="50">
        <f t="shared" si="165"/>
        <v>0</v>
      </c>
      <c r="AL88" s="49">
        <f t="shared" si="166"/>
        <v>0</v>
      </c>
      <c r="AM88" s="201">
        <f t="shared" si="166"/>
        <v>0</v>
      </c>
      <c r="AN88" s="8">
        <f t="shared" si="167"/>
        <v>0</v>
      </c>
      <c r="AO88" s="50">
        <f t="shared" si="168"/>
        <v>0</v>
      </c>
      <c r="AQ88" s="49">
        <f t="shared" si="169"/>
        <v>0</v>
      </c>
      <c r="AR88" s="201">
        <f t="shared" si="169"/>
        <v>0</v>
      </c>
      <c r="AS88" s="8">
        <f t="shared" si="170"/>
        <v>0</v>
      </c>
      <c r="AT88" s="50">
        <f t="shared" si="171"/>
        <v>0</v>
      </c>
      <c r="AV88" s="49">
        <f t="shared" si="172"/>
        <v>0</v>
      </c>
      <c r="AW88" s="201">
        <f t="shared" si="172"/>
        <v>0</v>
      </c>
      <c r="AX88" s="8">
        <f t="shared" si="173"/>
        <v>0</v>
      </c>
      <c r="AY88" s="50">
        <f t="shared" si="174"/>
        <v>0</v>
      </c>
      <c r="BA88" s="49">
        <f t="shared" si="175"/>
        <v>0</v>
      </c>
      <c r="BB88" s="201">
        <f t="shared" si="175"/>
        <v>0</v>
      </c>
      <c r="BC88" s="8">
        <f t="shared" si="176"/>
        <v>0</v>
      </c>
      <c r="BD88" s="50">
        <f t="shared" si="177"/>
        <v>0</v>
      </c>
      <c r="BF88" s="49">
        <f t="shared" si="178"/>
        <v>0</v>
      </c>
      <c r="BG88" s="201">
        <f t="shared" si="178"/>
        <v>0</v>
      </c>
      <c r="BH88" s="8">
        <f t="shared" si="179"/>
        <v>0</v>
      </c>
      <c r="BI88" s="50">
        <f t="shared" si="180"/>
        <v>0</v>
      </c>
      <c r="BK88" s="49">
        <f t="shared" si="181"/>
        <v>0</v>
      </c>
      <c r="BL88" s="201">
        <f t="shared" si="181"/>
        <v>0</v>
      </c>
      <c r="BM88" s="8">
        <f t="shared" si="182"/>
        <v>0</v>
      </c>
      <c r="BN88" s="50">
        <f t="shared" si="183"/>
        <v>0</v>
      </c>
      <c r="BP88" s="49">
        <f t="shared" si="184"/>
        <v>0</v>
      </c>
      <c r="BQ88" s="201">
        <f t="shared" si="184"/>
        <v>0</v>
      </c>
      <c r="BR88" s="8">
        <f t="shared" si="185"/>
        <v>0</v>
      </c>
      <c r="BS88" s="50">
        <f t="shared" si="186"/>
        <v>0</v>
      </c>
      <c r="BU88" s="49">
        <f t="shared" si="187"/>
        <v>0</v>
      </c>
      <c r="BV88" s="201">
        <f t="shared" si="187"/>
        <v>0</v>
      </c>
      <c r="BW88" s="8">
        <f t="shared" si="188"/>
        <v>0</v>
      </c>
      <c r="BX88" s="50">
        <f t="shared" si="189"/>
        <v>0</v>
      </c>
      <c r="BZ88" s="49">
        <f t="shared" si="190"/>
        <v>0</v>
      </c>
      <c r="CA88" s="201">
        <f t="shared" si="190"/>
        <v>0</v>
      </c>
      <c r="CB88" s="8">
        <f t="shared" si="191"/>
        <v>0</v>
      </c>
      <c r="CC88" s="50">
        <f t="shared" si="192"/>
        <v>0</v>
      </c>
      <c r="CE88" s="49">
        <f t="shared" si="193"/>
        <v>0</v>
      </c>
      <c r="CF88" s="201">
        <f t="shared" si="193"/>
        <v>0</v>
      </c>
      <c r="CG88" s="8">
        <f t="shared" si="194"/>
        <v>0</v>
      </c>
      <c r="CH88" s="50">
        <f t="shared" si="195"/>
        <v>0</v>
      </c>
      <c r="CJ88" s="49">
        <f t="shared" si="196"/>
        <v>0</v>
      </c>
      <c r="CK88" s="201">
        <f t="shared" si="196"/>
        <v>0</v>
      </c>
      <c r="CL88" s="8">
        <f t="shared" si="197"/>
        <v>0</v>
      </c>
      <c r="CM88" s="50">
        <f t="shared" si="198"/>
        <v>0</v>
      </c>
      <c r="CO88" s="49">
        <f t="shared" si="199"/>
        <v>0</v>
      </c>
      <c r="CP88" s="201">
        <f t="shared" si="199"/>
        <v>0</v>
      </c>
      <c r="CQ88" s="8">
        <f t="shared" si="200"/>
        <v>0</v>
      </c>
      <c r="CR88" s="50">
        <f t="shared" si="201"/>
        <v>0</v>
      </c>
      <c r="CT88" s="49">
        <f t="shared" si="202"/>
        <v>0</v>
      </c>
      <c r="CU88" s="201">
        <f t="shared" si="202"/>
        <v>0</v>
      </c>
      <c r="CV88" s="8">
        <f t="shared" si="203"/>
        <v>0</v>
      </c>
      <c r="CW88" s="50">
        <f t="shared" si="204"/>
        <v>0</v>
      </c>
      <c r="CY88" s="49">
        <f t="shared" si="205"/>
        <v>0</v>
      </c>
      <c r="CZ88" s="201">
        <f t="shared" si="205"/>
        <v>0</v>
      </c>
      <c r="DA88" s="8">
        <f t="shared" si="206"/>
        <v>0</v>
      </c>
      <c r="DB88" s="50">
        <f t="shared" si="207"/>
        <v>0</v>
      </c>
      <c r="DD88" s="49">
        <f t="shared" si="208"/>
        <v>0</v>
      </c>
      <c r="DE88" s="201">
        <f t="shared" si="208"/>
        <v>0</v>
      </c>
      <c r="DF88" s="8">
        <f t="shared" si="209"/>
        <v>0</v>
      </c>
      <c r="DG88" s="50">
        <f t="shared" si="210"/>
        <v>0</v>
      </c>
      <c r="DI88" s="49">
        <f t="shared" si="211"/>
        <v>0</v>
      </c>
      <c r="DJ88" s="201">
        <f t="shared" si="211"/>
        <v>0</v>
      </c>
      <c r="DK88" s="8">
        <f t="shared" si="212"/>
        <v>0</v>
      </c>
      <c r="DL88" s="50">
        <f t="shared" si="213"/>
        <v>0</v>
      </c>
      <c r="DN88" s="49">
        <f t="shared" si="214"/>
        <v>0</v>
      </c>
      <c r="DO88" s="201">
        <f t="shared" si="214"/>
        <v>0</v>
      </c>
      <c r="DP88" s="8">
        <f t="shared" si="215"/>
        <v>0</v>
      </c>
      <c r="DQ88" s="50">
        <f t="shared" si="216"/>
        <v>0</v>
      </c>
      <c r="DS88" s="51">
        <f t="shared" si="147"/>
        <v>0</v>
      </c>
      <c r="DT88" s="50">
        <f t="shared" si="148"/>
        <v>0</v>
      </c>
      <c r="DU88" s="51">
        <v>0</v>
      </c>
      <c r="DV88" s="50">
        <f t="shared" si="149"/>
        <v>0</v>
      </c>
      <c r="DW88" s="51">
        <f t="shared" si="151"/>
        <v>0</v>
      </c>
      <c r="DX88" s="53">
        <f t="shared" si="150"/>
        <v>0</v>
      </c>
      <c r="DY88" s="307">
        <f t="shared" si="146"/>
        <v>0</v>
      </c>
    </row>
    <row r="89" spans="1:129" ht="18" customHeight="1" x14ac:dyDescent="0.3">
      <c r="A89" s="6"/>
      <c r="B89" s="286"/>
      <c r="C89" s="237"/>
      <c r="D89" s="239"/>
      <c r="E89" s="263"/>
      <c r="F89" s="263"/>
      <c r="G89" s="263"/>
      <c r="H89" s="58"/>
      <c r="I89" s="56"/>
      <c r="J89" s="265"/>
      <c r="K89" s="264"/>
      <c r="L89" s="57"/>
      <c r="M89" s="49"/>
      <c r="N89" s="214"/>
      <c r="O89" s="8">
        <f t="shared" si="152"/>
        <v>0</v>
      </c>
      <c r="P89" s="50">
        <f t="shared" si="153"/>
        <v>0</v>
      </c>
      <c r="R89" s="49">
        <f t="shared" si="154"/>
        <v>0</v>
      </c>
      <c r="S89" s="201">
        <f t="shared" si="154"/>
        <v>0</v>
      </c>
      <c r="T89" s="8">
        <f t="shared" si="155"/>
        <v>0</v>
      </c>
      <c r="U89" s="50">
        <f t="shared" si="156"/>
        <v>0</v>
      </c>
      <c r="W89" s="49">
        <f t="shared" si="157"/>
        <v>0</v>
      </c>
      <c r="X89" s="201">
        <f t="shared" si="157"/>
        <v>0</v>
      </c>
      <c r="Y89" s="8">
        <f t="shared" si="158"/>
        <v>0</v>
      </c>
      <c r="Z89" s="50">
        <f t="shared" si="159"/>
        <v>0</v>
      </c>
      <c r="AB89" s="49">
        <f t="shared" si="160"/>
        <v>0</v>
      </c>
      <c r="AC89" s="201">
        <f t="shared" si="160"/>
        <v>0</v>
      </c>
      <c r="AD89" s="8">
        <f t="shared" si="161"/>
        <v>0</v>
      </c>
      <c r="AE89" s="50">
        <f t="shared" si="162"/>
        <v>0</v>
      </c>
      <c r="AG89" s="49">
        <f t="shared" si="163"/>
        <v>0</v>
      </c>
      <c r="AH89" s="201">
        <f t="shared" si="163"/>
        <v>0</v>
      </c>
      <c r="AI89" s="8">
        <f t="shared" si="164"/>
        <v>0</v>
      </c>
      <c r="AJ89" s="50">
        <f t="shared" si="165"/>
        <v>0</v>
      </c>
      <c r="AL89" s="49">
        <f t="shared" si="166"/>
        <v>0</v>
      </c>
      <c r="AM89" s="201">
        <f t="shared" si="166"/>
        <v>0</v>
      </c>
      <c r="AN89" s="8">
        <f t="shared" si="167"/>
        <v>0</v>
      </c>
      <c r="AO89" s="50">
        <f t="shared" si="168"/>
        <v>0</v>
      </c>
      <c r="AQ89" s="49">
        <f t="shared" si="169"/>
        <v>0</v>
      </c>
      <c r="AR89" s="201">
        <f t="shared" si="169"/>
        <v>0</v>
      </c>
      <c r="AS89" s="8">
        <f t="shared" si="170"/>
        <v>0</v>
      </c>
      <c r="AT89" s="50">
        <f t="shared" si="171"/>
        <v>0</v>
      </c>
      <c r="AV89" s="49">
        <f t="shared" si="172"/>
        <v>0</v>
      </c>
      <c r="AW89" s="201">
        <f t="shared" si="172"/>
        <v>0</v>
      </c>
      <c r="AX89" s="8">
        <f t="shared" si="173"/>
        <v>0</v>
      </c>
      <c r="AY89" s="50">
        <f t="shared" si="174"/>
        <v>0</v>
      </c>
      <c r="BA89" s="49">
        <f t="shared" si="175"/>
        <v>0</v>
      </c>
      <c r="BB89" s="201">
        <f t="shared" si="175"/>
        <v>0</v>
      </c>
      <c r="BC89" s="8">
        <f t="shared" si="176"/>
        <v>0</v>
      </c>
      <c r="BD89" s="50">
        <f t="shared" si="177"/>
        <v>0</v>
      </c>
      <c r="BF89" s="49">
        <f t="shared" si="178"/>
        <v>0</v>
      </c>
      <c r="BG89" s="201">
        <f t="shared" si="178"/>
        <v>0</v>
      </c>
      <c r="BH89" s="8">
        <f t="shared" si="179"/>
        <v>0</v>
      </c>
      <c r="BI89" s="50">
        <f t="shared" si="180"/>
        <v>0</v>
      </c>
      <c r="BK89" s="49">
        <f t="shared" si="181"/>
        <v>0</v>
      </c>
      <c r="BL89" s="201">
        <f t="shared" si="181"/>
        <v>0</v>
      </c>
      <c r="BM89" s="8">
        <f t="shared" si="182"/>
        <v>0</v>
      </c>
      <c r="BN89" s="50">
        <f t="shared" si="183"/>
        <v>0</v>
      </c>
      <c r="BP89" s="49">
        <f t="shared" si="184"/>
        <v>0</v>
      </c>
      <c r="BQ89" s="201">
        <f t="shared" si="184"/>
        <v>0</v>
      </c>
      <c r="BR89" s="8">
        <f t="shared" si="185"/>
        <v>0</v>
      </c>
      <c r="BS89" s="50">
        <f t="shared" si="186"/>
        <v>0</v>
      </c>
      <c r="BU89" s="49">
        <f t="shared" si="187"/>
        <v>0</v>
      </c>
      <c r="BV89" s="201">
        <f t="shared" si="187"/>
        <v>0</v>
      </c>
      <c r="BW89" s="8">
        <f t="shared" si="188"/>
        <v>0</v>
      </c>
      <c r="BX89" s="50">
        <f t="shared" si="189"/>
        <v>0</v>
      </c>
      <c r="BZ89" s="49">
        <f t="shared" si="190"/>
        <v>0</v>
      </c>
      <c r="CA89" s="201">
        <f t="shared" si="190"/>
        <v>0</v>
      </c>
      <c r="CB89" s="8">
        <f t="shared" si="191"/>
        <v>0</v>
      </c>
      <c r="CC89" s="50">
        <f t="shared" si="192"/>
        <v>0</v>
      </c>
      <c r="CE89" s="49">
        <f t="shared" si="193"/>
        <v>0</v>
      </c>
      <c r="CF89" s="201">
        <f t="shared" si="193"/>
        <v>0</v>
      </c>
      <c r="CG89" s="8">
        <f t="shared" si="194"/>
        <v>0</v>
      </c>
      <c r="CH89" s="50">
        <f t="shared" si="195"/>
        <v>0</v>
      </c>
      <c r="CJ89" s="49">
        <f t="shared" si="196"/>
        <v>0</v>
      </c>
      <c r="CK89" s="201">
        <f t="shared" si="196"/>
        <v>0</v>
      </c>
      <c r="CL89" s="8">
        <f t="shared" si="197"/>
        <v>0</v>
      </c>
      <c r="CM89" s="50">
        <f t="shared" si="198"/>
        <v>0</v>
      </c>
      <c r="CO89" s="49">
        <f t="shared" si="199"/>
        <v>0</v>
      </c>
      <c r="CP89" s="201">
        <f t="shared" si="199"/>
        <v>0</v>
      </c>
      <c r="CQ89" s="8">
        <f t="shared" si="200"/>
        <v>0</v>
      </c>
      <c r="CR89" s="50">
        <f t="shared" si="201"/>
        <v>0</v>
      </c>
      <c r="CT89" s="49">
        <f t="shared" si="202"/>
        <v>0</v>
      </c>
      <c r="CU89" s="201">
        <f t="shared" si="202"/>
        <v>0</v>
      </c>
      <c r="CV89" s="8">
        <f t="shared" si="203"/>
        <v>0</v>
      </c>
      <c r="CW89" s="50">
        <f t="shared" si="204"/>
        <v>0</v>
      </c>
      <c r="CY89" s="49">
        <f t="shared" si="205"/>
        <v>0</v>
      </c>
      <c r="CZ89" s="201">
        <f t="shared" si="205"/>
        <v>0</v>
      </c>
      <c r="DA89" s="8">
        <f t="shared" si="206"/>
        <v>0</v>
      </c>
      <c r="DB89" s="50">
        <f t="shared" si="207"/>
        <v>0</v>
      </c>
      <c r="DD89" s="49">
        <f t="shared" si="208"/>
        <v>0</v>
      </c>
      <c r="DE89" s="201">
        <f t="shared" si="208"/>
        <v>0</v>
      </c>
      <c r="DF89" s="8">
        <f t="shared" si="209"/>
        <v>0</v>
      </c>
      <c r="DG89" s="50">
        <f t="shared" si="210"/>
        <v>0</v>
      </c>
      <c r="DI89" s="49">
        <f t="shared" si="211"/>
        <v>0</v>
      </c>
      <c r="DJ89" s="201">
        <f t="shared" si="211"/>
        <v>0</v>
      </c>
      <c r="DK89" s="8">
        <f t="shared" si="212"/>
        <v>0</v>
      </c>
      <c r="DL89" s="50">
        <f t="shared" si="213"/>
        <v>0</v>
      </c>
      <c r="DN89" s="49">
        <f t="shared" si="214"/>
        <v>0</v>
      </c>
      <c r="DO89" s="201">
        <f t="shared" si="214"/>
        <v>0</v>
      </c>
      <c r="DP89" s="8">
        <f t="shared" si="215"/>
        <v>0</v>
      </c>
      <c r="DQ89" s="50">
        <f t="shared" si="216"/>
        <v>0</v>
      </c>
      <c r="DS89" s="51">
        <f t="shared" si="147"/>
        <v>0</v>
      </c>
      <c r="DT89" s="50">
        <f t="shared" si="148"/>
        <v>0</v>
      </c>
      <c r="DU89" s="51">
        <v>0</v>
      </c>
      <c r="DV89" s="50">
        <f t="shared" si="149"/>
        <v>0</v>
      </c>
      <c r="DW89" s="51">
        <f t="shared" si="151"/>
        <v>0</v>
      </c>
      <c r="DX89" s="53">
        <f t="shared" si="150"/>
        <v>0</v>
      </c>
      <c r="DY89" s="307">
        <f t="shared" si="146"/>
        <v>0</v>
      </c>
    </row>
    <row r="90" spans="1:129" ht="18" customHeight="1" x14ac:dyDescent="0.3">
      <c r="B90" s="54"/>
      <c r="C90" s="261"/>
      <c r="D90" s="239"/>
      <c r="E90" s="288"/>
      <c r="F90" s="263"/>
      <c r="G90" s="263"/>
      <c r="H90" s="56"/>
      <c r="I90" s="56"/>
      <c r="J90" s="265"/>
      <c r="K90" s="264"/>
      <c r="L90" s="57"/>
      <c r="M90" s="49"/>
      <c r="N90" s="214"/>
      <c r="O90" s="8">
        <f t="shared" si="152"/>
        <v>0</v>
      </c>
      <c r="P90" s="50">
        <f t="shared" si="153"/>
        <v>0</v>
      </c>
      <c r="R90" s="49">
        <f t="shared" si="154"/>
        <v>0</v>
      </c>
      <c r="S90" s="201">
        <f t="shared" si="154"/>
        <v>0</v>
      </c>
      <c r="T90" s="8">
        <f t="shared" si="155"/>
        <v>0</v>
      </c>
      <c r="U90" s="50">
        <f t="shared" si="156"/>
        <v>0</v>
      </c>
      <c r="W90" s="49">
        <f t="shared" si="157"/>
        <v>0</v>
      </c>
      <c r="X90" s="201">
        <f t="shared" si="157"/>
        <v>0</v>
      </c>
      <c r="Y90" s="8">
        <f t="shared" si="158"/>
        <v>0</v>
      </c>
      <c r="Z90" s="50">
        <f t="shared" si="159"/>
        <v>0</v>
      </c>
      <c r="AB90" s="49">
        <f t="shared" si="160"/>
        <v>0</v>
      </c>
      <c r="AC90" s="201">
        <f t="shared" si="160"/>
        <v>0</v>
      </c>
      <c r="AD90" s="8">
        <f t="shared" si="161"/>
        <v>0</v>
      </c>
      <c r="AE90" s="50">
        <f t="shared" si="162"/>
        <v>0</v>
      </c>
      <c r="AG90" s="49">
        <f t="shared" si="163"/>
        <v>0</v>
      </c>
      <c r="AH90" s="201">
        <f t="shared" si="163"/>
        <v>0</v>
      </c>
      <c r="AI90" s="8">
        <f t="shared" si="164"/>
        <v>0</v>
      </c>
      <c r="AJ90" s="50">
        <f t="shared" si="165"/>
        <v>0</v>
      </c>
      <c r="AL90" s="49">
        <f t="shared" si="166"/>
        <v>0</v>
      </c>
      <c r="AM90" s="201">
        <f t="shared" si="166"/>
        <v>0</v>
      </c>
      <c r="AN90" s="8">
        <f t="shared" si="167"/>
        <v>0</v>
      </c>
      <c r="AO90" s="50">
        <f t="shared" si="168"/>
        <v>0</v>
      </c>
      <c r="AQ90" s="49">
        <f t="shared" si="169"/>
        <v>0</v>
      </c>
      <c r="AR90" s="201">
        <f t="shared" si="169"/>
        <v>0</v>
      </c>
      <c r="AS90" s="8">
        <f t="shared" si="170"/>
        <v>0</v>
      </c>
      <c r="AT90" s="50">
        <f t="shared" si="171"/>
        <v>0</v>
      </c>
      <c r="AV90" s="49">
        <f t="shared" si="172"/>
        <v>0</v>
      </c>
      <c r="AW90" s="201">
        <f t="shared" si="172"/>
        <v>0</v>
      </c>
      <c r="AX90" s="8">
        <f t="shared" si="173"/>
        <v>0</v>
      </c>
      <c r="AY90" s="50">
        <f t="shared" si="174"/>
        <v>0</v>
      </c>
      <c r="BA90" s="49">
        <f t="shared" si="175"/>
        <v>0</v>
      </c>
      <c r="BB90" s="201">
        <f t="shared" si="175"/>
        <v>0</v>
      </c>
      <c r="BC90" s="8">
        <f t="shared" si="176"/>
        <v>0</v>
      </c>
      <c r="BD90" s="50">
        <f t="shared" si="177"/>
        <v>0</v>
      </c>
      <c r="BF90" s="49">
        <f t="shared" si="178"/>
        <v>0</v>
      </c>
      <c r="BG90" s="201">
        <f t="shared" si="178"/>
        <v>0</v>
      </c>
      <c r="BH90" s="8">
        <f t="shared" si="179"/>
        <v>0</v>
      </c>
      <c r="BI90" s="50">
        <f t="shared" si="180"/>
        <v>0</v>
      </c>
      <c r="BK90" s="49">
        <f t="shared" si="181"/>
        <v>0</v>
      </c>
      <c r="BL90" s="201">
        <f t="shared" si="181"/>
        <v>0</v>
      </c>
      <c r="BM90" s="8">
        <f t="shared" si="182"/>
        <v>0</v>
      </c>
      <c r="BN90" s="50">
        <f t="shared" si="183"/>
        <v>0</v>
      </c>
      <c r="BP90" s="49">
        <f t="shared" si="184"/>
        <v>0</v>
      </c>
      <c r="BQ90" s="201">
        <f t="shared" si="184"/>
        <v>0</v>
      </c>
      <c r="BR90" s="8">
        <f t="shared" si="185"/>
        <v>0</v>
      </c>
      <c r="BS90" s="50">
        <f t="shared" si="186"/>
        <v>0</v>
      </c>
      <c r="BU90" s="49">
        <f t="shared" si="187"/>
        <v>0</v>
      </c>
      <c r="BV90" s="201">
        <f t="shared" si="187"/>
        <v>0</v>
      </c>
      <c r="BW90" s="8">
        <f t="shared" si="188"/>
        <v>0</v>
      </c>
      <c r="BX90" s="50">
        <f t="shared" si="189"/>
        <v>0</v>
      </c>
      <c r="BZ90" s="49">
        <f t="shared" si="190"/>
        <v>0</v>
      </c>
      <c r="CA90" s="201">
        <f t="shared" si="190"/>
        <v>0</v>
      </c>
      <c r="CB90" s="8">
        <f t="shared" si="191"/>
        <v>0</v>
      </c>
      <c r="CC90" s="50">
        <f t="shared" si="192"/>
        <v>0</v>
      </c>
      <c r="CE90" s="49">
        <f t="shared" si="193"/>
        <v>0</v>
      </c>
      <c r="CF90" s="201">
        <f t="shared" si="193"/>
        <v>0</v>
      </c>
      <c r="CG90" s="8">
        <f t="shared" si="194"/>
        <v>0</v>
      </c>
      <c r="CH90" s="50">
        <f t="shared" si="195"/>
        <v>0</v>
      </c>
      <c r="CJ90" s="49">
        <f t="shared" si="196"/>
        <v>0</v>
      </c>
      <c r="CK90" s="201">
        <f t="shared" si="196"/>
        <v>0</v>
      </c>
      <c r="CL90" s="8">
        <f t="shared" si="197"/>
        <v>0</v>
      </c>
      <c r="CM90" s="50">
        <f t="shared" si="198"/>
        <v>0</v>
      </c>
      <c r="CO90" s="49">
        <f t="shared" si="199"/>
        <v>0</v>
      </c>
      <c r="CP90" s="201">
        <f t="shared" si="199"/>
        <v>0</v>
      </c>
      <c r="CQ90" s="8">
        <f t="shared" si="200"/>
        <v>0</v>
      </c>
      <c r="CR90" s="50">
        <f t="shared" si="201"/>
        <v>0</v>
      </c>
      <c r="CT90" s="49">
        <f t="shared" si="202"/>
        <v>0</v>
      </c>
      <c r="CU90" s="201">
        <f t="shared" si="202"/>
        <v>0</v>
      </c>
      <c r="CV90" s="8">
        <f t="shared" si="203"/>
        <v>0</v>
      </c>
      <c r="CW90" s="50">
        <f t="shared" si="204"/>
        <v>0</v>
      </c>
      <c r="CY90" s="49">
        <f t="shared" si="205"/>
        <v>0</v>
      </c>
      <c r="CZ90" s="201">
        <f t="shared" si="205"/>
        <v>0</v>
      </c>
      <c r="DA90" s="8">
        <f t="shared" si="206"/>
        <v>0</v>
      </c>
      <c r="DB90" s="50">
        <f t="shared" si="207"/>
        <v>0</v>
      </c>
      <c r="DD90" s="49">
        <f t="shared" si="208"/>
        <v>0</v>
      </c>
      <c r="DE90" s="201">
        <f t="shared" si="208"/>
        <v>0</v>
      </c>
      <c r="DF90" s="8">
        <f t="shared" si="209"/>
        <v>0</v>
      </c>
      <c r="DG90" s="50">
        <f t="shared" si="210"/>
        <v>0</v>
      </c>
      <c r="DI90" s="49">
        <f t="shared" si="211"/>
        <v>0</v>
      </c>
      <c r="DJ90" s="201">
        <f t="shared" si="211"/>
        <v>0</v>
      </c>
      <c r="DK90" s="8">
        <f t="shared" si="212"/>
        <v>0</v>
      </c>
      <c r="DL90" s="50">
        <f t="shared" si="213"/>
        <v>0</v>
      </c>
      <c r="DN90" s="49">
        <f t="shared" si="214"/>
        <v>0</v>
      </c>
      <c r="DO90" s="201">
        <f t="shared" si="214"/>
        <v>0</v>
      </c>
      <c r="DP90" s="8">
        <f t="shared" si="215"/>
        <v>0</v>
      </c>
      <c r="DQ90" s="50">
        <f t="shared" si="216"/>
        <v>0</v>
      </c>
      <c r="DS90" s="51">
        <f t="shared" si="147"/>
        <v>0</v>
      </c>
      <c r="DT90" s="50">
        <f t="shared" si="148"/>
        <v>0</v>
      </c>
      <c r="DU90" s="51">
        <v>0</v>
      </c>
      <c r="DV90" s="50">
        <f t="shared" si="149"/>
        <v>0</v>
      </c>
      <c r="DW90" s="51">
        <f t="shared" si="151"/>
        <v>0</v>
      </c>
      <c r="DX90" s="53">
        <f t="shared" si="150"/>
        <v>0</v>
      </c>
      <c r="DY90" s="307">
        <f t="shared" si="146"/>
        <v>0</v>
      </c>
    </row>
    <row r="91" spans="1:129" ht="18" customHeight="1" x14ac:dyDescent="0.3">
      <c r="B91" s="54"/>
      <c r="C91" s="261"/>
      <c r="D91" s="239"/>
      <c r="E91" s="288"/>
      <c r="F91" s="263"/>
      <c r="G91" s="263"/>
      <c r="H91" s="56"/>
      <c r="I91" s="56"/>
      <c r="J91" s="265"/>
      <c r="K91" s="264"/>
      <c r="L91" s="57"/>
      <c r="M91" s="49"/>
      <c r="N91" s="214"/>
      <c r="O91" s="8"/>
      <c r="P91" s="50"/>
      <c r="R91" s="49">
        <f t="shared" si="154"/>
        <v>0</v>
      </c>
      <c r="S91" s="201">
        <f t="shared" si="154"/>
        <v>0</v>
      </c>
      <c r="T91" s="8">
        <f t="shared" si="155"/>
        <v>0</v>
      </c>
      <c r="U91" s="50">
        <f t="shared" si="156"/>
        <v>0</v>
      </c>
      <c r="W91" s="49">
        <f t="shared" si="157"/>
        <v>0</v>
      </c>
      <c r="X91" s="201">
        <f t="shared" si="157"/>
        <v>0</v>
      </c>
      <c r="Y91" s="8">
        <f t="shared" si="158"/>
        <v>0</v>
      </c>
      <c r="Z91" s="50">
        <f t="shared" si="159"/>
        <v>0</v>
      </c>
      <c r="AB91" s="49">
        <f t="shared" si="160"/>
        <v>0</v>
      </c>
      <c r="AC91" s="201">
        <f t="shared" si="160"/>
        <v>0</v>
      </c>
      <c r="AD91" s="8">
        <f t="shared" si="161"/>
        <v>0</v>
      </c>
      <c r="AE91" s="50">
        <f t="shared" si="162"/>
        <v>0</v>
      </c>
      <c r="AG91" s="49">
        <f t="shared" si="163"/>
        <v>0</v>
      </c>
      <c r="AH91" s="201">
        <f t="shared" si="163"/>
        <v>0</v>
      </c>
      <c r="AI91" s="8">
        <f t="shared" si="164"/>
        <v>0</v>
      </c>
      <c r="AJ91" s="50">
        <f t="shared" si="165"/>
        <v>0</v>
      </c>
      <c r="AL91" s="49">
        <f t="shared" si="166"/>
        <v>0</v>
      </c>
      <c r="AM91" s="201">
        <f t="shared" si="166"/>
        <v>0</v>
      </c>
      <c r="AN91" s="8">
        <f t="shared" si="167"/>
        <v>0</v>
      </c>
      <c r="AO91" s="50">
        <f t="shared" si="168"/>
        <v>0</v>
      </c>
      <c r="AQ91" s="49">
        <f t="shared" si="169"/>
        <v>0</v>
      </c>
      <c r="AR91" s="201">
        <f t="shared" si="169"/>
        <v>0</v>
      </c>
      <c r="AS91" s="8">
        <f t="shared" si="170"/>
        <v>0</v>
      </c>
      <c r="AT91" s="50">
        <f t="shared" si="171"/>
        <v>0</v>
      </c>
      <c r="AV91" s="49">
        <f t="shared" si="172"/>
        <v>0</v>
      </c>
      <c r="AW91" s="201">
        <f t="shared" si="172"/>
        <v>0</v>
      </c>
      <c r="AX91" s="8">
        <f t="shared" si="173"/>
        <v>0</v>
      </c>
      <c r="AY91" s="50">
        <f t="shared" si="174"/>
        <v>0</v>
      </c>
      <c r="BA91" s="49">
        <f t="shared" si="175"/>
        <v>0</v>
      </c>
      <c r="BB91" s="201">
        <f t="shared" si="175"/>
        <v>0</v>
      </c>
      <c r="BC91" s="8">
        <f t="shared" si="176"/>
        <v>0</v>
      </c>
      <c r="BD91" s="50">
        <f t="shared" si="177"/>
        <v>0</v>
      </c>
      <c r="BF91" s="49">
        <f t="shared" si="178"/>
        <v>0</v>
      </c>
      <c r="BG91" s="201">
        <f t="shared" si="178"/>
        <v>0</v>
      </c>
      <c r="BH91" s="8">
        <f t="shared" si="179"/>
        <v>0</v>
      </c>
      <c r="BI91" s="50">
        <f t="shared" si="180"/>
        <v>0</v>
      </c>
      <c r="BK91" s="49">
        <f t="shared" si="181"/>
        <v>0</v>
      </c>
      <c r="BL91" s="201">
        <f t="shared" si="181"/>
        <v>0</v>
      </c>
      <c r="BM91" s="8">
        <f t="shared" si="182"/>
        <v>0</v>
      </c>
      <c r="BN91" s="50">
        <f t="shared" si="183"/>
        <v>0</v>
      </c>
      <c r="BP91" s="49">
        <f t="shared" si="184"/>
        <v>0</v>
      </c>
      <c r="BQ91" s="201">
        <f t="shared" si="184"/>
        <v>0</v>
      </c>
      <c r="BR91" s="8">
        <f t="shared" si="185"/>
        <v>0</v>
      </c>
      <c r="BS91" s="50">
        <f t="shared" si="186"/>
        <v>0</v>
      </c>
      <c r="BU91" s="49">
        <f t="shared" si="187"/>
        <v>0</v>
      </c>
      <c r="BV91" s="201">
        <f t="shared" si="187"/>
        <v>0</v>
      </c>
      <c r="BW91" s="8">
        <f t="shared" si="188"/>
        <v>0</v>
      </c>
      <c r="BX91" s="50">
        <f t="shared" si="189"/>
        <v>0</v>
      </c>
      <c r="BZ91" s="49">
        <f t="shared" si="190"/>
        <v>0</v>
      </c>
      <c r="CA91" s="201">
        <f t="shared" si="190"/>
        <v>0</v>
      </c>
      <c r="CB91" s="8">
        <f t="shared" si="191"/>
        <v>0</v>
      </c>
      <c r="CC91" s="50">
        <f t="shared" si="192"/>
        <v>0</v>
      </c>
      <c r="CE91" s="49">
        <f t="shared" si="193"/>
        <v>0</v>
      </c>
      <c r="CF91" s="201">
        <f t="shared" si="193"/>
        <v>0</v>
      </c>
      <c r="CG91" s="8">
        <f t="shared" si="194"/>
        <v>0</v>
      </c>
      <c r="CH91" s="50">
        <f t="shared" si="195"/>
        <v>0</v>
      </c>
      <c r="CJ91" s="49">
        <f t="shared" si="196"/>
        <v>0</v>
      </c>
      <c r="CK91" s="201">
        <f t="shared" si="196"/>
        <v>0</v>
      </c>
      <c r="CL91" s="8">
        <f t="shared" si="197"/>
        <v>0</v>
      </c>
      <c r="CM91" s="50">
        <f t="shared" si="198"/>
        <v>0</v>
      </c>
      <c r="CO91" s="49">
        <f t="shared" si="199"/>
        <v>0</v>
      </c>
      <c r="CP91" s="201">
        <f t="shared" si="199"/>
        <v>0</v>
      </c>
      <c r="CQ91" s="8">
        <f t="shared" si="200"/>
        <v>0</v>
      </c>
      <c r="CR91" s="50">
        <f t="shared" si="201"/>
        <v>0</v>
      </c>
      <c r="CT91" s="49">
        <f t="shared" si="202"/>
        <v>0</v>
      </c>
      <c r="CU91" s="201">
        <f t="shared" si="202"/>
        <v>0</v>
      </c>
      <c r="CV91" s="8">
        <f t="shared" si="203"/>
        <v>0</v>
      </c>
      <c r="CW91" s="50">
        <f t="shared" si="204"/>
        <v>0</v>
      </c>
      <c r="CY91" s="49">
        <f t="shared" si="205"/>
        <v>0</v>
      </c>
      <c r="CZ91" s="201">
        <f t="shared" si="205"/>
        <v>0</v>
      </c>
      <c r="DA91" s="8">
        <f t="shared" si="206"/>
        <v>0</v>
      </c>
      <c r="DB91" s="50">
        <f t="shared" si="207"/>
        <v>0</v>
      </c>
      <c r="DD91" s="49">
        <f t="shared" si="208"/>
        <v>0</v>
      </c>
      <c r="DE91" s="201">
        <f t="shared" si="208"/>
        <v>0</v>
      </c>
      <c r="DF91" s="8">
        <f t="shared" si="209"/>
        <v>0</v>
      </c>
      <c r="DG91" s="50">
        <f t="shared" si="210"/>
        <v>0</v>
      </c>
      <c r="DI91" s="49">
        <f t="shared" si="211"/>
        <v>0</v>
      </c>
      <c r="DJ91" s="201">
        <f t="shared" si="211"/>
        <v>0</v>
      </c>
      <c r="DK91" s="8">
        <f t="shared" si="212"/>
        <v>0</v>
      </c>
      <c r="DL91" s="50">
        <f t="shared" si="213"/>
        <v>0</v>
      </c>
      <c r="DN91" s="49">
        <f t="shared" si="214"/>
        <v>0</v>
      </c>
      <c r="DO91" s="201">
        <f t="shared" si="214"/>
        <v>0</v>
      </c>
      <c r="DP91" s="8">
        <f t="shared" si="215"/>
        <v>0</v>
      </c>
      <c r="DQ91" s="50">
        <f t="shared" si="216"/>
        <v>0</v>
      </c>
      <c r="DS91" s="51">
        <f t="shared" si="147"/>
        <v>0</v>
      </c>
      <c r="DT91" s="50">
        <f t="shared" si="148"/>
        <v>0</v>
      </c>
      <c r="DU91" s="51">
        <v>0</v>
      </c>
      <c r="DV91" s="50">
        <f t="shared" si="149"/>
        <v>0</v>
      </c>
      <c r="DW91" s="51">
        <f t="shared" si="151"/>
        <v>0</v>
      </c>
      <c r="DX91" s="53">
        <f t="shared" si="150"/>
        <v>0</v>
      </c>
      <c r="DY91" s="307">
        <f t="shared" si="146"/>
        <v>0</v>
      </c>
    </row>
    <row r="92" spans="1:129" ht="18" customHeight="1" x14ac:dyDescent="0.3">
      <c r="B92" s="84" t="s">
        <v>518</v>
      </c>
      <c r="C92" s="54"/>
      <c r="D92" s="239"/>
      <c r="E92" s="55"/>
      <c r="F92" s="263"/>
      <c r="G92" s="263"/>
      <c r="H92" s="56"/>
      <c r="I92" s="56"/>
      <c r="J92" s="265"/>
      <c r="K92" s="264"/>
      <c r="L92" s="57"/>
      <c r="M92" s="49"/>
      <c r="N92" s="214"/>
      <c r="O92" s="8">
        <f t="shared" si="152"/>
        <v>0</v>
      </c>
      <c r="P92" s="50">
        <f t="shared" si="153"/>
        <v>0</v>
      </c>
      <c r="R92" s="49">
        <f t="shared" si="154"/>
        <v>0</v>
      </c>
      <c r="S92" s="201">
        <f t="shared" si="154"/>
        <v>0</v>
      </c>
      <c r="T92" s="8">
        <f t="shared" si="155"/>
        <v>0</v>
      </c>
      <c r="U92" s="50">
        <f t="shared" si="156"/>
        <v>0</v>
      </c>
      <c r="W92" s="49">
        <f t="shared" si="157"/>
        <v>0</v>
      </c>
      <c r="X92" s="201">
        <f t="shared" si="157"/>
        <v>0</v>
      </c>
      <c r="Y92" s="8">
        <f t="shared" si="158"/>
        <v>0</v>
      </c>
      <c r="Z92" s="50">
        <f t="shared" si="159"/>
        <v>0</v>
      </c>
      <c r="AB92" s="49">
        <f t="shared" si="160"/>
        <v>0</v>
      </c>
      <c r="AC92" s="201">
        <f t="shared" si="160"/>
        <v>0</v>
      </c>
      <c r="AD92" s="8">
        <f t="shared" si="161"/>
        <v>0</v>
      </c>
      <c r="AE92" s="50">
        <f t="shared" si="162"/>
        <v>0</v>
      </c>
      <c r="AG92" s="49">
        <f t="shared" si="163"/>
        <v>0</v>
      </c>
      <c r="AH92" s="201">
        <f t="shared" si="163"/>
        <v>0</v>
      </c>
      <c r="AI92" s="8">
        <f t="shared" si="164"/>
        <v>0</v>
      </c>
      <c r="AJ92" s="50">
        <f t="shared" si="165"/>
        <v>0</v>
      </c>
      <c r="AL92" s="49">
        <f t="shared" si="166"/>
        <v>0</v>
      </c>
      <c r="AM92" s="201">
        <f t="shared" si="166"/>
        <v>0</v>
      </c>
      <c r="AN92" s="8">
        <f t="shared" si="167"/>
        <v>0</v>
      </c>
      <c r="AO92" s="50">
        <f t="shared" si="168"/>
        <v>0</v>
      </c>
      <c r="AQ92" s="49">
        <f t="shared" si="169"/>
        <v>0</v>
      </c>
      <c r="AR92" s="201">
        <f t="shared" si="169"/>
        <v>0</v>
      </c>
      <c r="AS92" s="8">
        <f t="shared" si="170"/>
        <v>0</v>
      </c>
      <c r="AT92" s="50">
        <f t="shared" si="171"/>
        <v>0</v>
      </c>
      <c r="AV92" s="49">
        <f t="shared" si="172"/>
        <v>0</v>
      </c>
      <c r="AW92" s="201">
        <f t="shared" si="172"/>
        <v>0</v>
      </c>
      <c r="AX92" s="8">
        <f t="shared" si="173"/>
        <v>0</v>
      </c>
      <c r="AY92" s="50">
        <f t="shared" si="174"/>
        <v>0</v>
      </c>
      <c r="BA92" s="49">
        <f t="shared" si="175"/>
        <v>0</v>
      </c>
      <c r="BB92" s="201">
        <f t="shared" si="175"/>
        <v>0</v>
      </c>
      <c r="BC92" s="8">
        <f t="shared" si="176"/>
        <v>0</v>
      </c>
      <c r="BD92" s="50">
        <f t="shared" si="177"/>
        <v>0</v>
      </c>
      <c r="BF92" s="49">
        <f t="shared" si="178"/>
        <v>0</v>
      </c>
      <c r="BG92" s="201">
        <f t="shared" si="178"/>
        <v>0</v>
      </c>
      <c r="BH92" s="8">
        <f t="shared" si="179"/>
        <v>0</v>
      </c>
      <c r="BI92" s="50">
        <f t="shared" si="180"/>
        <v>0</v>
      </c>
      <c r="BK92" s="49">
        <f t="shared" si="181"/>
        <v>0</v>
      </c>
      <c r="BL92" s="201">
        <f t="shared" si="181"/>
        <v>0</v>
      </c>
      <c r="BM92" s="8">
        <f t="shared" si="182"/>
        <v>0</v>
      </c>
      <c r="BN92" s="50">
        <f t="shared" si="183"/>
        <v>0</v>
      </c>
      <c r="BP92" s="49">
        <f t="shared" si="184"/>
        <v>0</v>
      </c>
      <c r="BQ92" s="201">
        <f t="shared" si="184"/>
        <v>0</v>
      </c>
      <c r="BR92" s="8">
        <f t="shared" si="185"/>
        <v>0</v>
      </c>
      <c r="BS92" s="50">
        <f t="shared" si="186"/>
        <v>0</v>
      </c>
      <c r="BU92" s="49">
        <f t="shared" si="187"/>
        <v>0</v>
      </c>
      <c r="BV92" s="201">
        <f t="shared" si="187"/>
        <v>0</v>
      </c>
      <c r="BW92" s="8">
        <f t="shared" si="188"/>
        <v>0</v>
      </c>
      <c r="BX92" s="50">
        <f t="shared" si="189"/>
        <v>0</v>
      </c>
      <c r="BZ92" s="49">
        <f t="shared" si="190"/>
        <v>0</v>
      </c>
      <c r="CA92" s="201">
        <f t="shared" si="190"/>
        <v>0</v>
      </c>
      <c r="CB92" s="8">
        <f t="shared" si="191"/>
        <v>0</v>
      </c>
      <c r="CC92" s="50">
        <f t="shared" si="192"/>
        <v>0</v>
      </c>
      <c r="CE92" s="49">
        <f t="shared" si="193"/>
        <v>0</v>
      </c>
      <c r="CF92" s="201">
        <f t="shared" si="193"/>
        <v>0</v>
      </c>
      <c r="CG92" s="8">
        <f t="shared" si="194"/>
        <v>0</v>
      </c>
      <c r="CH92" s="50">
        <f t="shared" si="195"/>
        <v>0</v>
      </c>
      <c r="CJ92" s="49">
        <f t="shared" si="196"/>
        <v>0</v>
      </c>
      <c r="CK92" s="201">
        <f t="shared" si="196"/>
        <v>0</v>
      </c>
      <c r="CL92" s="8">
        <f t="shared" si="197"/>
        <v>0</v>
      </c>
      <c r="CM92" s="50">
        <f t="shared" si="198"/>
        <v>0</v>
      </c>
      <c r="CO92" s="49">
        <f t="shared" si="199"/>
        <v>0</v>
      </c>
      <c r="CP92" s="201">
        <f t="shared" si="199"/>
        <v>0</v>
      </c>
      <c r="CQ92" s="8">
        <f t="shared" si="200"/>
        <v>0</v>
      </c>
      <c r="CR92" s="50">
        <f t="shared" si="201"/>
        <v>0</v>
      </c>
      <c r="CT92" s="49">
        <f t="shared" si="202"/>
        <v>0</v>
      </c>
      <c r="CU92" s="201">
        <f t="shared" si="202"/>
        <v>0</v>
      </c>
      <c r="CV92" s="8">
        <f t="shared" si="203"/>
        <v>0</v>
      </c>
      <c r="CW92" s="50">
        <f t="shared" si="204"/>
        <v>0</v>
      </c>
      <c r="CY92" s="49">
        <f t="shared" si="205"/>
        <v>0</v>
      </c>
      <c r="CZ92" s="201">
        <f t="shared" si="205"/>
        <v>0</v>
      </c>
      <c r="DA92" s="8">
        <f t="shared" si="206"/>
        <v>0</v>
      </c>
      <c r="DB92" s="50">
        <f t="shared" si="207"/>
        <v>0</v>
      </c>
      <c r="DD92" s="49">
        <f t="shared" si="208"/>
        <v>0</v>
      </c>
      <c r="DE92" s="201">
        <f t="shared" si="208"/>
        <v>0</v>
      </c>
      <c r="DF92" s="8">
        <f t="shared" si="209"/>
        <v>0</v>
      </c>
      <c r="DG92" s="50">
        <f t="shared" si="210"/>
        <v>0</v>
      </c>
      <c r="DI92" s="49">
        <f t="shared" si="211"/>
        <v>0</v>
      </c>
      <c r="DJ92" s="201">
        <f t="shared" si="211"/>
        <v>0</v>
      </c>
      <c r="DK92" s="8">
        <f t="shared" si="212"/>
        <v>0</v>
      </c>
      <c r="DL92" s="50">
        <f t="shared" si="213"/>
        <v>0</v>
      </c>
      <c r="DN92" s="49">
        <f t="shared" si="214"/>
        <v>0</v>
      </c>
      <c r="DO92" s="201">
        <f t="shared" si="214"/>
        <v>0</v>
      </c>
      <c r="DP92" s="8">
        <f t="shared" si="215"/>
        <v>0</v>
      </c>
      <c r="DQ92" s="50">
        <f t="shared" si="216"/>
        <v>0</v>
      </c>
      <c r="DS92" s="51">
        <f t="shared" si="147"/>
        <v>0</v>
      </c>
      <c r="DT92" s="50">
        <f t="shared" si="148"/>
        <v>0</v>
      </c>
      <c r="DU92" s="51">
        <v>0</v>
      </c>
      <c r="DV92" s="50">
        <f t="shared" si="149"/>
        <v>0</v>
      </c>
      <c r="DW92" s="51">
        <f t="shared" si="151"/>
        <v>0</v>
      </c>
      <c r="DX92" s="53">
        <f t="shared" si="150"/>
        <v>0</v>
      </c>
      <c r="DY92" s="307" t="str">
        <f t="shared" si="146"/>
        <v>Office equipment and furniture</v>
      </c>
    </row>
    <row r="93" spans="1:129" ht="18" customHeight="1" x14ac:dyDescent="0.3">
      <c r="B93" s="72" t="s">
        <v>547</v>
      </c>
      <c r="C93" s="14"/>
      <c r="D93" s="239">
        <f>E93*H3</f>
        <v>380000</v>
      </c>
      <c r="E93" s="55">
        <v>10000</v>
      </c>
      <c r="F93" s="274"/>
      <c r="G93" s="274" t="s">
        <v>57</v>
      </c>
      <c r="H93" s="58">
        <v>8</v>
      </c>
      <c r="I93" s="56"/>
      <c r="J93" s="265"/>
      <c r="K93" s="264"/>
      <c r="L93" s="57"/>
      <c r="M93" s="49">
        <v>1</v>
      </c>
      <c r="N93" s="214">
        <f>1/H93</f>
        <v>0.125</v>
      </c>
      <c r="O93" s="8">
        <f t="shared" si="152"/>
        <v>47500</v>
      </c>
      <c r="P93" s="50">
        <f t="shared" si="153"/>
        <v>1250</v>
      </c>
      <c r="R93" s="49">
        <f t="shared" si="154"/>
        <v>1</v>
      </c>
      <c r="S93" s="201">
        <f t="shared" si="154"/>
        <v>0.125</v>
      </c>
      <c r="T93" s="8">
        <f t="shared" si="155"/>
        <v>47500</v>
      </c>
      <c r="U93" s="50">
        <f t="shared" si="156"/>
        <v>1250</v>
      </c>
      <c r="W93" s="49">
        <v>0</v>
      </c>
      <c r="X93" s="201">
        <f t="shared" si="157"/>
        <v>0.125</v>
      </c>
      <c r="Y93" s="8">
        <f t="shared" si="158"/>
        <v>0</v>
      </c>
      <c r="Z93" s="50">
        <f t="shared" si="159"/>
        <v>0</v>
      </c>
      <c r="AB93" s="49">
        <f t="shared" si="160"/>
        <v>0</v>
      </c>
      <c r="AC93" s="201">
        <f t="shared" si="160"/>
        <v>0.125</v>
      </c>
      <c r="AD93" s="8">
        <f t="shared" si="161"/>
        <v>0</v>
      </c>
      <c r="AE93" s="50">
        <f t="shared" si="162"/>
        <v>0</v>
      </c>
      <c r="AG93" s="49">
        <f t="shared" si="163"/>
        <v>0</v>
      </c>
      <c r="AH93" s="201">
        <f t="shared" si="163"/>
        <v>0.125</v>
      </c>
      <c r="AI93" s="8">
        <f t="shared" si="164"/>
        <v>0</v>
      </c>
      <c r="AJ93" s="50">
        <f t="shared" si="165"/>
        <v>0</v>
      </c>
      <c r="AL93" s="49">
        <f t="shared" si="166"/>
        <v>0</v>
      </c>
      <c r="AM93" s="201">
        <f t="shared" si="166"/>
        <v>0.125</v>
      </c>
      <c r="AN93" s="8">
        <f t="shared" si="167"/>
        <v>0</v>
      </c>
      <c r="AO93" s="50">
        <f t="shared" si="168"/>
        <v>0</v>
      </c>
      <c r="AQ93" s="49">
        <f t="shared" si="169"/>
        <v>0</v>
      </c>
      <c r="AR93" s="201">
        <f t="shared" si="169"/>
        <v>0.125</v>
      </c>
      <c r="AS93" s="8">
        <f t="shared" si="170"/>
        <v>0</v>
      </c>
      <c r="AT93" s="50">
        <f t="shared" si="171"/>
        <v>0</v>
      </c>
      <c r="AV93" s="49">
        <f t="shared" si="172"/>
        <v>0</v>
      </c>
      <c r="AW93" s="201">
        <f t="shared" si="172"/>
        <v>0.125</v>
      </c>
      <c r="AX93" s="8">
        <f t="shared" si="173"/>
        <v>0</v>
      </c>
      <c r="AY93" s="50">
        <f t="shared" si="174"/>
        <v>0</v>
      </c>
      <c r="BA93" s="49">
        <f t="shared" si="175"/>
        <v>0</v>
      </c>
      <c r="BB93" s="201">
        <f t="shared" si="175"/>
        <v>0.125</v>
      </c>
      <c r="BC93" s="8">
        <f t="shared" si="176"/>
        <v>0</v>
      </c>
      <c r="BD93" s="50">
        <f t="shared" si="177"/>
        <v>0</v>
      </c>
      <c r="BF93" s="49">
        <f t="shared" si="178"/>
        <v>0</v>
      </c>
      <c r="BG93" s="201">
        <f t="shared" si="178"/>
        <v>0.125</v>
      </c>
      <c r="BH93" s="8">
        <f t="shared" si="179"/>
        <v>0</v>
      </c>
      <c r="BI93" s="50">
        <f t="shared" si="180"/>
        <v>0</v>
      </c>
      <c r="BK93" s="49">
        <f t="shared" si="181"/>
        <v>0</v>
      </c>
      <c r="BL93" s="201">
        <f t="shared" si="181"/>
        <v>0.125</v>
      </c>
      <c r="BM93" s="8">
        <f t="shared" si="182"/>
        <v>0</v>
      </c>
      <c r="BN93" s="50">
        <f t="shared" si="183"/>
        <v>0</v>
      </c>
      <c r="BP93" s="49">
        <f t="shared" si="184"/>
        <v>0</v>
      </c>
      <c r="BQ93" s="201">
        <f t="shared" si="184"/>
        <v>0.125</v>
      </c>
      <c r="BR93" s="8">
        <f t="shared" si="185"/>
        <v>0</v>
      </c>
      <c r="BS93" s="50">
        <f t="shared" si="186"/>
        <v>0</v>
      </c>
      <c r="BU93" s="49">
        <f t="shared" si="187"/>
        <v>0</v>
      </c>
      <c r="BV93" s="201">
        <f t="shared" si="187"/>
        <v>0.125</v>
      </c>
      <c r="BW93" s="8">
        <f t="shared" si="188"/>
        <v>0</v>
      </c>
      <c r="BX93" s="50">
        <f t="shared" si="189"/>
        <v>0</v>
      </c>
      <c r="BZ93" s="49">
        <f t="shared" si="190"/>
        <v>0</v>
      </c>
      <c r="CA93" s="201">
        <f t="shared" si="190"/>
        <v>0.125</v>
      </c>
      <c r="CB93" s="8">
        <f t="shared" si="191"/>
        <v>0</v>
      </c>
      <c r="CC93" s="50">
        <f t="shared" si="192"/>
        <v>0</v>
      </c>
      <c r="CE93" s="49">
        <f t="shared" si="193"/>
        <v>0</v>
      </c>
      <c r="CF93" s="201">
        <f t="shared" si="193"/>
        <v>0.125</v>
      </c>
      <c r="CG93" s="8">
        <f t="shared" si="194"/>
        <v>0</v>
      </c>
      <c r="CH93" s="50">
        <f t="shared" si="195"/>
        <v>0</v>
      </c>
      <c r="CJ93" s="49">
        <f t="shared" si="196"/>
        <v>0</v>
      </c>
      <c r="CK93" s="201">
        <f t="shared" si="196"/>
        <v>0.125</v>
      </c>
      <c r="CL93" s="8">
        <f t="shared" si="197"/>
        <v>0</v>
      </c>
      <c r="CM93" s="50">
        <f t="shared" si="198"/>
        <v>0</v>
      </c>
      <c r="CO93" s="49">
        <f t="shared" si="199"/>
        <v>0</v>
      </c>
      <c r="CP93" s="201">
        <f t="shared" si="199"/>
        <v>0.125</v>
      </c>
      <c r="CQ93" s="8">
        <f t="shared" si="200"/>
        <v>0</v>
      </c>
      <c r="CR93" s="50">
        <f t="shared" si="201"/>
        <v>0</v>
      </c>
      <c r="CT93" s="49">
        <f t="shared" si="202"/>
        <v>0</v>
      </c>
      <c r="CU93" s="201">
        <f t="shared" si="202"/>
        <v>0.125</v>
      </c>
      <c r="CV93" s="8">
        <f t="shared" si="203"/>
        <v>0</v>
      </c>
      <c r="CW93" s="50">
        <f t="shared" si="204"/>
        <v>0</v>
      </c>
      <c r="CY93" s="49">
        <f t="shared" si="205"/>
        <v>0</v>
      </c>
      <c r="CZ93" s="201">
        <f t="shared" si="205"/>
        <v>0.125</v>
      </c>
      <c r="DA93" s="8">
        <f t="shared" si="206"/>
        <v>0</v>
      </c>
      <c r="DB93" s="50">
        <f t="shared" si="207"/>
        <v>0</v>
      </c>
      <c r="DD93" s="49">
        <f t="shared" si="208"/>
        <v>0</v>
      </c>
      <c r="DE93" s="201">
        <f t="shared" si="208"/>
        <v>0.125</v>
      </c>
      <c r="DF93" s="8">
        <f t="shared" si="209"/>
        <v>0</v>
      </c>
      <c r="DG93" s="50">
        <f t="shared" si="210"/>
        <v>0</v>
      </c>
      <c r="DI93" s="49">
        <f t="shared" si="211"/>
        <v>0</v>
      </c>
      <c r="DJ93" s="201">
        <f t="shared" si="211"/>
        <v>0.125</v>
      </c>
      <c r="DK93" s="8">
        <f t="shared" si="212"/>
        <v>0</v>
      </c>
      <c r="DL93" s="50">
        <f t="shared" si="213"/>
        <v>0</v>
      </c>
      <c r="DN93" s="49">
        <f t="shared" si="214"/>
        <v>0</v>
      </c>
      <c r="DO93" s="201">
        <f t="shared" si="214"/>
        <v>0.125</v>
      </c>
      <c r="DP93" s="8">
        <f t="shared" si="215"/>
        <v>0</v>
      </c>
      <c r="DQ93" s="50">
        <f t="shared" si="216"/>
        <v>0</v>
      </c>
      <c r="DS93" s="51">
        <f t="shared" si="147"/>
        <v>95000</v>
      </c>
      <c r="DT93" s="50">
        <f t="shared" si="148"/>
        <v>2500</v>
      </c>
      <c r="DU93" s="51">
        <v>0</v>
      </c>
      <c r="DV93" s="50">
        <f t="shared" si="149"/>
        <v>0</v>
      </c>
      <c r="DW93" s="51">
        <f t="shared" si="151"/>
        <v>95000</v>
      </c>
      <c r="DX93" s="53">
        <f t="shared" si="150"/>
        <v>2500</v>
      </c>
      <c r="DY93" s="307" t="str">
        <f t="shared" si="146"/>
        <v>Furniture (tables, chairs)</v>
      </c>
    </row>
    <row r="94" spans="1:129" ht="18" customHeight="1" x14ac:dyDescent="0.3">
      <c r="B94" s="72"/>
      <c r="C94" s="14"/>
      <c r="D94" s="239"/>
      <c r="E94" s="288"/>
      <c r="F94" s="274"/>
      <c r="G94" s="263"/>
      <c r="H94" s="56"/>
      <c r="I94" s="56"/>
      <c r="J94" s="265"/>
      <c r="K94" s="264"/>
      <c r="L94" s="57"/>
      <c r="M94" s="49"/>
      <c r="N94" s="214"/>
      <c r="O94" s="8">
        <f t="shared" si="152"/>
        <v>0</v>
      </c>
      <c r="P94" s="50">
        <f t="shared" si="153"/>
        <v>0</v>
      </c>
      <c r="R94" s="49">
        <f t="shared" si="154"/>
        <v>0</v>
      </c>
      <c r="S94" s="201">
        <f t="shared" si="154"/>
        <v>0</v>
      </c>
      <c r="T94" s="8">
        <f t="shared" si="155"/>
        <v>0</v>
      </c>
      <c r="U94" s="50">
        <f t="shared" si="156"/>
        <v>0</v>
      </c>
      <c r="W94" s="49">
        <f t="shared" si="157"/>
        <v>0</v>
      </c>
      <c r="X94" s="201">
        <f t="shared" si="157"/>
        <v>0</v>
      </c>
      <c r="Y94" s="8">
        <f t="shared" si="158"/>
        <v>0</v>
      </c>
      <c r="Z94" s="50">
        <f t="shared" si="159"/>
        <v>0</v>
      </c>
      <c r="AB94" s="49">
        <f t="shared" si="160"/>
        <v>0</v>
      </c>
      <c r="AC94" s="201">
        <f t="shared" si="160"/>
        <v>0</v>
      </c>
      <c r="AD94" s="8">
        <f t="shared" si="161"/>
        <v>0</v>
      </c>
      <c r="AE94" s="50">
        <f t="shared" si="162"/>
        <v>0</v>
      </c>
      <c r="AG94" s="49">
        <f t="shared" si="163"/>
        <v>0</v>
      </c>
      <c r="AH94" s="201">
        <f t="shared" si="163"/>
        <v>0</v>
      </c>
      <c r="AI94" s="8">
        <f t="shared" si="164"/>
        <v>0</v>
      </c>
      <c r="AJ94" s="50">
        <f t="shared" si="165"/>
        <v>0</v>
      </c>
      <c r="AL94" s="49">
        <f t="shared" si="166"/>
        <v>0</v>
      </c>
      <c r="AM94" s="201">
        <f t="shared" si="166"/>
        <v>0</v>
      </c>
      <c r="AN94" s="8">
        <f t="shared" si="167"/>
        <v>0</v>
      </c>
      <c r="AO94" s="50">
        <f t="shared" si="168"/>
        <v>0</v>
      </c>
      <c r="AQ94" s="49">
        <f t="shared" si="169"/>
        <v>0</v>
      </c>
      <c r="AR94" s="201">
        <f t="shared" si="169"/>
        <v>0</v>
      </c>
      <c r="AS94" s="8">
        <f t="shared" si="170"/>
        <v>0</v>
      </c>
      <c r="AT94" s="50">
        <f t="shared" si="171"/>
        <v>0</v>
      </c>
      <c r="AV94" s="49">
        <f t="shared" si="172"/>
        <v>0</v>
      </c>
      <c r="AW94" s="201">
        <f t="shared" si="172"/>
        <v>0</v>
      </c>
      <c r="AX94" s="8">
        <f t="shared" si="173"/>
        <v>0</v>
      </c>
      <c r="AY94" s="50">
        <f t="shared" si="174"/>
        <v>0</v>
      </c>
      <c r="BA94" s="49">
        <f t="shared" si="175"/>
        <v>0</v>
      </c>
      <c r="BB94" s="201">
        <f t="shared" si="175"/>
        <v>0</v>
      </c>
      <c r="BC94" s="8">
        <f t="shared" si="176"/>
        <v>0</v>
      </c>
      <c r="BD94" s="50">
        <f t="shared" si="177"/>
        <v>0</v>
      </c>
      <c r="BF94" s="49">
        <f t="shared" si="178"/>
        <v>0</v>
      </c>
      <c r="BG94" s="201">
        <f t="shared" si="178"/>
        <v>0</v>
      </c>
      <c r="BH94" s="8">
        <f t="shared" si="179"/>
        <v>0</v>
      </c>
      <c r="BI94" s="50">
        <f t="shared" si="180"/>
        <v>0</v>
      </c>
      <c r="BK94" s="49">
        <f t="shared" si="181"/>
        <v>0</v>
      </c>
      <c r="BL94" s="201">
        <f t="shared" si="181"/>
        <v>0</v>
      </c>
      <c r="BM94" s="8">
        <f t="shared" si="182"/>
        <v>0</v>
      </c>
      <c r="BN94" s="50">
        <f t="shared" si="183"/>
        <v>0</v>
      </c>
      <c r="BP94" s="49">
        <f t="shared" si="184"/>
        <v>0</v>
      </c>
      <c r="BQ94" s="201">
        <f t="shared" si="184"/>
        <v>0</v>
      </c>
      <c r="BR94" s="8">
        <f t="shared" si="185"/>
        <v>0</v>
      </c>
      <c r="BS94" s="50">
        <f t="shared" si="186"/>
        <v>0</v>
      </c>
      <c r="BU94" s="49">
        <f t="shared" si="187"/>
        <v>0</v>
      </c>
      <c r="BV94" s="201">
        <f t="shared" si="187"/>
        <v>0</v>
      </c>
      <c r="BW94" s="8">
        <f t="shared" si="188"/>
        <v>0</v>
      </c>
      <c r="BX94" s="50">
        <f t="shared" si="189"/>
        <v>0</v>
      </c>
      <c r="BZ94" s="49">
        <f t="shared" si="190"/>
        <v>0</v>
      </c>
      <c r="CA94" s="201">
        <f t="shared" si="190"/>
        <v>0</v>
      </c>
      <c r="CB94" s="8">
        <f t="shared" si="191"/>
        <v>0</v>
      </c>
      <c r="CC94" s="50">
        <f t="shared" si="192"/>
        <v>0</v>
      </c>
      <c r="CE94" s="49">
        <f t="shared" si="193"/>
        <v>0</v>
      </c>
      <c r="CF94" s="201">
        <f t="shared" si="193"/>
        <v>0</v>
      </c>
      <c r="CG94" s="8">
        <f t="shared" si="194"/>
        <v>0</v>
      </c>
      <c r="CH94" s="50">
        <f t="shared" si="195"/>
        <v>0</v>
      </c>
      <c r="CJ94" s="49">
        <f t="shared" si="196"/>
        <v>0</v>
      </c>
      <c r="CK94" s="201">
        <f t="shared" si="196"/>
        <v>0</v>
      </c>
      <c r="CL94" s="8">
        <f t="shared" si="197"/>
        <v>0</v>
      </c>
      <c r="CM94" s="50">
        <f t="shared" si="198"/>
        <v>0</v>
      </c>
      <c r="CO94" s="49">
        <f t="shared" si="199"/>
        <v>0</v>
      </c>
      <c r="CP94" s="201">
        <f t="shared" si="199"/>
        <v>0</v>
      </c>
      <c r="CQ94" s="8">
        <f t="shared" si="200"/>
        <v>0</v>
      </c>
      <c r="CR94" s="50">
        <f t="shared" si="201"/>
        <v>0</v>
      </c>
      <c r="CT94" s="49">
        <f t="shared" si="202"/>
        <v>0</v>
      </c>
      <c r="CU94" s="201">
        <f t="shared" si="202"/>
        <v>0</v>
      </c>
      <c r="CV94" s="8">
        <f t="shared" si="203"/>
        <v>0</v>
      </c>
      <c r="CW94" s="50">
        <f t="shared" si="204"/>
        <v>0</v>
      </c>
      <c r="CY94" s="49">
        <f t="shared" si="205"/>
        <v>0</v>
      </c>
      <c r="CZ94" s="201">
        <f t="shared" si="205"/>
        <v>0</v>
      </c>
      <c r="DA94" s="8">
        <f t="shared" si="206"/>
        <v>0</v>
      </c>
      <c r="DB94" s="50">
        <f t="shared" si="207"/>
        <v>0</v>
      </c>
      <c r="DD94" s="49">
        <f t="shared" si="208"/>
        <v>0</v>
      </c>
      <c r="DE94" s="201">
        <f t="shared" si="208"/>
        <v>0</v>
      </c>
      <c r="DF94" s="8">
        <f t="shared" si="209"/>
        <v>0</v>
      </c>
      <c r="DG94" s="50">
        <f t="shared" si="210"/>
        <v>0</v>
      </c>
      <c r="DI94" s="49">
        <f t="shared" si="211"/>
        <v>0</v>
      </c>
      <c r="DJ94" s="201">
        <f t="shared" si="211"/>
        <v>0</v>
      </c>
      <c r="DK94" s="8">
        <f t="shared" si="212"/>
        <v>0</v>
      </c>
      <c r="DL94" s="50">
        <f t="shared" si="213"/>
        <v>0</v>
      </c>
      <c r="DN94" s="49">
        <f t="shared" si="214"/>
        <v>0</v>
      </c>
      <c r="DO94" s="201">
        <f t="shared" si="214"/>
        <v>0</v>
      </c>
      <c r="DP94" s="8">
        <f t="shared" si="215"/>
        <v>0</v>
      </c>
      <c r="DQ94" s="50">
        <f t="shared" si="216"/>
        <v>0</v>
      </c>
      <c r="DS94" s="51">
        <f t="shared" si="147"/>
        <v>0</v>
      </c>
      <c r="DT94" s="50">
        <f t="shared" si="148"/>
        <v>0</v>
      </c>
      <c r="DU94" s="51">
        <v>0</v>
      </c>
      <c r="DV94" s="50">
        <f t="shared" si="149"/>
        <v>0</v>
      </c>
      <c r="DW94" s="51">
        <f t="shared" si="151"/>
        <v>0</v>
      </c>
      <c r="DX94" s="53">
        <f t="shared" si="150"/>
        <v>0</v>
      </c>
      <c r="DY94" s="307">
        <f t="shared" si="146"/>
        <v>0</v>
      </c>
    </row>
    <row r="95" spans="1:129" ht="18" customHeight="1" x14ac:dyDescent="0.3">
      <c r="B95" s="72"/>
      <c r="C95" s="33"/>
      <c r="D95" s="239"/>
      <c r="E95" s="55"/>
      <c r="F95" s="274"/>
      <c r="G95" s="263"/>
      <c r="H95" s="56"/>
      <c r="I95" s="56"/>
      <c r="J95" s="265"/>
      <c r="K95" s="264"/>
      <c r="L95" s="57"/>
      <c r="M95" s="49"/>
      <c r="N95" s="214"/>
      <c r="O95" s="8">
        <f t="shared" si="152"/>
        <v>0</v>
      </c>
      <c r="P95" s="50">
        <f t="shared" si="153"/>
        <v>0</v>
      </c>
      <c r="R95" s="49">
        <f t="shared" si="154"/>
        <v>0</v>
      </c>
      <c r="S95" s="201">
        <f t="shared" si="154"/>
        <v>0</v>
      </c>
      <c r="T95" s="8">
        <f t="shared" si="155"/>
        <v>0</v>
      </c>
      <c r="U95" s="50">
        <f t="shared" si="156"/>
        <v>0</v>
      </c>
      <c r="W95" s="49">
        <f t="shared" si="157"/>
        <v>0</v>
      </c>
      <c r="X95" s="201">
        <f t="shared" si="157"/>
        <v>0</v>
      </c>
      <c r="Y95" s="8">
        <f t="shared" si="158"/>
        <v>0</v>
      </c>
      <c r="Z95" s="50">
        <f t="shared" si="159"/>
        <v>0</v>
      </c>
      <c r="AB95" s="49">
        <f t="shared" si="160"/>
        <v>0</v>
      </c>
      <c r="AC95" s="201">
        <f t="shared" si="160"/>
        <v>0</v>
      </c>
      <c r="AD95" s="8">
        <f t="shared" si="161"/>
        <v>0</v>
      </c>
      <c r="AE95" s="50">
        <f t="shared" si="162"/>
        <v>0</v>
      </c>
      <c r="AG95" s="49">
        <f t="shared" si="163"/>
        <v>0</v>
      </c>
      <c r="AH95" s="201">
        <f t="shared" si="163"/>
        <v>0</v>
      </c>
      <c r="AI95" s="8">
        <f t="shared" si="164"/>
        <v>0</v>
      </c>
      <c r="AJ95" s="50">
        <f t="shared" si="165"/>
        <v>0</v>
      </c>
      <c r="AL95" s="49">
        <f t="shared" si="166"/>
        <v>0</v>
      </c>
      <c r="AM95" s="201">
        <f t="shared" si="166"/>
        <v>0</v>
      </c>
      <c r="AN95" s="8">
        <f t="shared" si="167"/>
        <v>0</v>
      </c>
      <c r="AO95" s="50">
        <f t="shared" si="168"/>
        <v>0</v>
      </c>
      <c r="AQ95" s="49">
        <f t="shared" si="169"/>
        <v>0</v>
      </c>
      <c r="AR95" s="201">
        <f t="shared" si="169"/>
        <v>0</v>
      </c>
      <c r="AS95" s="8">
        <f t="shared" si="170"/>
        <v>0</v>
      </c>
      <c r="AT95" s="50">
        <f t="shared" si="171"/>
        <v>0</v>
      </c>
      <c r="AV95" s="49">
        <f t="shared" si="172"/>
        <v>0</v>
      </c>
      <c r="AW95" s="201">
        <f t="shared" si="172"/>
        <v>0</v>
      </c>
      <c r="AX95" s="8">
        <f t="shared" si="173"/>
        <v>0</v>
      </c>
      <c r="AY95" s="50">
        <f t="shared" si="174"/>
        <v>0</v>
      </c>
      <c r="BA95" s="49">
        <f t="shared" si="175"/>
        <v>0</v>
      </c>
      <c r="BB95" s="201">
        <f t="shared" si="175"/>
        <v>0</v>
      </c>
      <c r="BC95" s="8">
        <f t="shared" si="176"/>
        <v>0</v>
      </c>
      <c r="BD95" s="50">
        <f t="shared" si="177"/>
        <v>0</v>
      </c>
      <c r="BF95" s="49">
        <f t="shared" si="178"/>
        <v>0</v>
      </c>
      <c r="BG95" s="201">
        <f t="shared" si="178"/>
        <v>0</v>
      </c>
      <c r="BH95" s="8">
        <f t="shared" si="179"/>
        <v>0</v>
      </c>
      <c r="BI95" s="50">
        <f t="shared" si="180"/>
        <v>0</v>
      </c>
      <c r="BK95" s="49">
        <f t="shared" si="181"/>
        <v>0</v>
      </c>
      <c r="BL95" s="201">
        <f t="shared" si="181"/>
        <v>0</v>
      </c>
      <c r="BM95" s="8">
        <f t="shared" si="182"/>
        <v>0</v>
      </c>
      <c r="BN95" s="50">
        <f t="shared" si="183"/>
        <v>0</v>
      </c>
      <c r="BP95" s="49">
        <f t="shared" si="184"/>
        <v>0</v>
      </c>
      <c r="BQ95" s="201">
        <f t="shared" si="184"/>
        <v>0</v>
      </c>
      <c r="BR95" s="8">
        <f t="shared" si="185"/>
        <v>0</v>
      </c>
      <c r="BS95" s="50">
        <f t="shared" si="186"/>
        <v>0</v>
      </c>
      <c r="BU95" s="49">
        <f t="shared" si="187"/>
        <v>0</v>
      </c>
      <c r="BV95" s="201">
        <f t="shared" si="187"/>
        <v>0</v>
      </c>
      <c r="BW95" s="8">
        <f t="shared" si="188"/>
        <v>0</v>
      </c>
      <c r="BX95" s="50">
        <f t="shared" si="189"/>
        <v>0</v>
      </c>
      <c r="BZ95" s="49">
        <f t="shared" si="190"/>
        <v>0</v>
      </c>
      <c r="CA95" s="201">
        <f t="shared" si="190"/>
        <v>0</v>
      </c>
      <c r="CB95" s="8">
        <f t="shared" si="191"/>
        <v>0</v>
      </c>
      <c r="CC95" s="50">
        <f t="shared" si="192"/>
        <v>0</v>
      </c>
      <c r="CE95" s="49">
        <f t="shared" si="193"/>
        <v>0</v>
      </c>
      <c r="CF95" s="201">
        <f t="shared" si="193"/>
        <v>0</v>
      </c>
      <c r="CG95" s="8">
        <f t="shared" si="194"/>
        <v>0</v>
      </c>
      <c r="CH95" s="50">
        <f t="shared" si="195"/>
        <v>0</v>
      </c>
      <c r="CJ95" s="49">
        <f t="shared" si="196"/>
        <v>0</v>
      </c>
      <c r="CK95" s="201">
        <f t="shared" si="196"/>
        <v>0</v>
      </c>
      <c r="CL95" s="8">
        <f t="shared" si="197"/>
        <v>0</v>
      </c>
      <c r="CM95" s="50">
        <f t="shared" si="198"/>
        <v>0</v>
      </c>
      <c r="CO95" s="49">
        <f t="shared" si="199"/>
        <v>0</v>
      </c>
      <c r="CP95" s="201">
        <f t="shared" si="199"/>
        <v>0</v>
      </c>
      <c r="CQ95" s="8">
        <f t="shared" si="200"/>
        <v>0</v>
      </c>
      <c r="CR95" s="50">
        <f t="shared" si="201"/>
        <v>0</v>
      </c>
      <c r="CT95" s="49">
        <f t="shared" si="202"/>
        <v>0</v>
      </c>
      <c r="CU95" s="201">
        <f t="shared" si="202"/>
        <v>0</v>
      </c>
      <c r="CV95" s="8">
        <f t="shared" si="203"/>
        <v>0</v>
      </c>
      <c r="CW95" s="50">
        <f t="shared" si="204"/>
        <v>0</v>
      </c>
      <c r="CY95" s="49">
        <f t="shared" si="205"/>
        <v>0</v>
      </c>
      <c r="CZ95" s="201">
        <f t="shared" si="205"/>
        <v>0</v>
      </c>
      <c r="DA95" s="8">
        <f t="shared" si="206"/>
        <v>0</v>
      </c>
      <c r="DB95" s="50">
        <f t="shared" si="207"/>
        <v>0</v>
      </c>
      <c r="DD95" s="49">
        <f t="shared" si="208"/>
        <v>0</v>
      </c>
      <c r="DE95" s="201">
        <f t="shared" si="208"/>
        <v>0</v>
      </c>
      <c r="DF95" s="8">
        <f t="shared" si="209"/>
        <v>0</v>
      </c>
      <c r="DG95" s="50">
        <f t="shared" si="210"/>
        <v>0</v>
      </c>
      <c r="DI95" s="49">
        <f t="shared" si="211"/>
        <v>0</v>
      </c>
      <c r="DJ95" s="201">
        <f t="shared" si="211"/>
        <v>0</v>
      </c>
      <c r="DK95" s="8">
        <f t="shared" si="212"/>
        <v>0</v>
      </c>
      <c r="DL95" s="50">
        <f t="shared" si="213"/>
        <v>0</v>
      </c>
      <c r="DN95" s="49">
        <f t="shared" si="214"/>
        <v>0</v>
      </c>
      <c r="DO95" s="201">
        <f t="shared" si="214"/>
        <v>0</v>
      </c>
      <c r="DP95" s="8">
        <f t="shared" si="215"/>
        <v>0</v>
      </c>
      <c r="DQ95" s="50">
        <f t="shared" si="216"/>
        <v>0</v>
      </c>
      <c r="DS95" s="51">
        <f t="shared" si="147"/>
        <v>0</v>
      </c>
      <c r="DT95" s="50">
        <f t="shared" si="148"/>
        <v>0</v>
      </c>
      <c r="DU95" s="51">
        <v>0</v>
      </c>
      <c r="DV95" s="50">
        <f t="shared" si="149"/>
        <v>0</v>
      </c>
      <c r="DW95" s="51">
        <f t="shared" si="151"/>
        <v>0</v>
      </c>
      <c r="DX95" s="53">
        <f t="shared" si="150"/>
        <v>0</v>
      </c>
      <c r="DY95" s="307">
        <f t="shared" si="146"/>
        <v>0</v>
      </c>
    </row>
    <row r="96" spans="1:129" ht="18" customHeight="1" x14ac:dyDescent="0.3">
      <c r="B96" s="72"/>
      <c r="C96" s="54"/>
      <c r="D96" s="239"/>
      <c r="E96" s="263"/>
      <c r="F96" s="274"/>
      <c r="G96" s="263"/>
      <c r="H96" s="56"/>
      <c r="I96" s="56"/>
      <c r="J96" s="265"/>
      <c r="K96" s="264"/>
      <c r="L96" s="57"/>
      <c r="M96" s="49"/>
      <c r="N96" s="214"/>
      <c r="O96" s="8">
        <f t="shared" si="152"/>
        <v>0</v>
      </c>
      <c r="P96" s="50">
        <f t="shared" si="153"/>
        <v>0</v>
      </c>
      <c r="R96" s="49">
        <f t="shared" si="154"/>
        <v>0</v>
      </c>
      <c r="S96" s="201">
        <f t="shared" si="154"/>
        <v>0</v>
      </c>
      <c r="T96" s="8">
        <f t="shared" si="155"/>
        <v>0</v>
      </c>
      <c r="U96" s="50">
        <f t="shared" si="156"/>
        <v>0</v>
      </c>
      <c r="W96" s="49">
        <f t="shared" si="157"/>
        <v>0</v>
      </c>
      <c r="X96" s="201">
        <f t="shared" si="157"/>
        <v>0</v>
      </c>
      <c r="Y96" s="8">
        <f t="shared" si="158"/>
        <v>0</v>
      </c>
      <c r="Z96" s="50">
        <f t="shared" si="159"/>
        <v>0</v>
      </c>
      <c r="AB96" s="49">
        <f t="shared" si="160"/>
        <v>0</v>
      </c>
      <c r="AC96" s="201">
        <f t="shared" si="160"/>
        <v>0</v>
      </c>
      <c r="AD96" s="8">
        <f t="shared" si="161"/>
        <v>0</v>
      </c>
      <c r="AE96" s="50">
        <f t="shared" si="162"/>
        <v>0</v>
      </c>
      <c r="AG96" s="49">
        <f t="shared" si="163"/>
        <v>0</v>
      </c>
      <c r="AH96" s="201">
        <f t="shared" si="163"/>
        <v>0</v>
      </c>
      <c r="AI96" s="8">
        <f t="shared" si="164"/>
        <v>0</v>
      </c>
      <c r="AJ96" s="50">
        <f t="shared" si="165"/>
        <v>0</v>
      </c>
      <c r="AL96" s="49">
        <f t="shared" si="166"/>
        <v>0</v>
      </c>
      <c r="AM96" s="201">
        <f t="shared" si="166"/>
        <v>0</v>
      </c>
      <c r="AN96" s="8">
        <f t="shared" si="167"/>
        <v>0</v>
      </c>
      <c r="AO96" s="50">
        <f t="shared" si="168"/>
        <v>0</v>
      </c>
      <c r="AQ96" s="49">
        <f t="shared" si="169"/>
        <v>0</v>
      </c>
      <c r="AR96" s="201">
        <f t="shared" si="169"/>
        <v>0</v>
      </c>
      <c r="AS96" s="8">
        <f t="shared" si="170"/>
        <v>0</v>
      </c>
      <c r="AT96" s="50">
        <f t="shared" si="171"/>
        <v>0</v>
      </c>
      <c r="AV96" s="49">
        <f t="shared" si="172"/>
        <v>0</v>
      </c>
      <c r="AW96" s="201">
        <f t="shared" si="172"/>
        <v>0</v>
      </c>
      <c r="AX96" s="8">
        <f t="shared" si="173"/>
        <v>0</v>
      </c>
      <c r="AY96" s="50">
        <f t="shared" si="174"/>
        <v>0</v>
      </c>
      <c r="BA96" s="49">
        <f t="shared" si="175"/>
        <v>0</v>
      </c>
      <c r="BB96" s="201">
        <f t="shared" si="175"/>
        <v>0</v>
      </c>
      <c r="BC96" s="8">
        <f t="shared" si="176"/>
        <v>0</v>
      </c>
      <c r="BD96" s="50">
        <f t="shared" si="177"/>
        <v>0</v>
      </c>
      <c r="BF96" s="49">
        <f t="shared" si="178"/>
        <v>0</v>
      </c>
      <c r="BG96" s="201">
        <f t="shared" si="178"/>
        <v>0</v>
      </c>
      <c r="BH96" s="8">
        <f t="shared" si="179"/>
        <v>0</v>
      </c>
      <c r="BI96" s="50">
        <f t="shared" si="180"/>
        <v>0</v>
      </c>
      <c r="BK96" s="49">
        <f t="shared" si="181"/>
        <v>0</v>
      </c>
      <c r="BL96" s="201">
        <f t="shared" si="181"/>
        <v>0</v>
      </c>
      <c r="BM96" s="8">
        <f t="shared" si="182"/>
        <v>0</v>
      </c>
      <c r="BN96" s="50">
        <f t="shared" si="183"/>
        <v>0</v>
      </c>
      <c r="BP96" s="49">
        <f t="shared" si="184"/>
        <v>0</v>
      </c>
      <c r="BQ96" s="201">
        <f t="shared" si="184"/>
        <v>0</v>
      </c>
      <c r="BR96" s="8">
        <f t="shared" si="185"/>
        <v>0</v>
      </c>
      <c r="BS96" s="50">
        <f t="shared" si="186"/>
        <v>0</v>
      </c>
      <c r="BU96" s="49">
        <f t="shared" si="187"/>
        <v>0</v>
      </c>
      <c r="BV96" s="201">
        <f t="shared" si="187"/>
        <v>0</v>
      </c>
      <c r="BW96" s="8">
        <f t="shared" si="188"/>
        <v>0</v>
      </c>
      <c r="BX96" s="50">
        <f t="shared" si="189"/>
        <v>0</v>
      </c>
      <c r="BZ96" s="49">
        <f t="shared" si="190"/>
        <v>0</v>
      </c>
      <c r="CA96" s="201">
        <f t="shared" si="190"/>
        <v>0</v>
      </c>
      <c r="CB96" s="8">
        <f t="shared" si="191"/>
        <v>0</v>
      </c>
      <c r="CC96" s="50">
        <f t="shared" si="192"/>
        <v>0</v>
      </c>
      <c r="CE96" s="49">
        <f t="shared" si="193"/>
        <v>0</v>
      </c>
      <c r="CF96" s="201">
        <f t="shared" si="193"/>
        <v>0</v>
      </c>
      <c r="CG96" s="8">
        <f t="shared" si="194"/>
        <v>0</v>
      </c>
      <c r="CH96" s="50">
        <f t="shared" si="195"/>
        <v>0</v>
      </c>
      <c r="CJ96" s="49">
        <f t="shared" si="196"/>
        <v>0</v>
      </c>
      <c r="CK96" s="201">
        <f t="shared" si="196"/>
        <v>0</v>
      </c>
      <c r="CL96" s="8">
        <f t="shared" si="197"/>
        <v>0</v>
      </c>
      <c r="CM96" s="50">
        <f t="shared" si="198"/>
        <v>0</v>
      </c>
      <c r="CO96" s="49">
        <f t="shared" si="199"/>
        <v>0</v>
      </c>
      <c r="CP96" s="201">
        <f t="shared" si="199"/>
        <v>0</v>
      </c>
      <c r="CQ96" s="8">
        <f t="shared" si="200"/>
        <v>0</v>
      </c>
      <c r="CR96" s="50">
        <f t="shared" si="201"/>
        <v>0</v>
      </c>
      <c r="CT96" s="49">
        <f t="shared" si="202"/>
        <v>0</v>
      </c>
      <c r="CU96" s="201">
        <f t="shared" si="202"/>
        <v>0</v>
      </c>
      <c r="CV96" s="8">
        <f t="shared" si="203"/>
        <v>0</v>
      </c>
      <c r="CW96" s="50">
        <f t="shared" si="204"/>
        <v>0</v>
      </c>
      <c r="CY96" s="49">
        <f t="shared" si="205"/>
        <v>0</v>
      </c>
      <c r="CZ96" s="201">
        <f t="shared" si="205"/>
        <v>0</v>
      </c>
      <c r="DA96" s="8">
        <f t="shared" si="206"/>
        <v>0</v>
      </c>
      <c r="DB96" s="50">
        <f t="shared" si="207"/>
        <v>0</v>
      </c>
      <c r="DD96" s="49">
        <f t="shared" si="208"/>
        <v>0</v>
      </c>
      <c r="DE96" s="201">
        <f t="shared" si="208"/>
        <v>0</v>
      </c>
      <c r="DF96" s="8">
        <f t="shared" si="209"/>
        <v>0</v>
      </c>
      <c r="DG96" s="50">
        <f t="shared" si="210"/>
        <v>0</v>
      </c>
      <c r="DI96" s="49">
        <f t="shared" si="211"/>
        <v>0</v>
      </c>
      <c r="DJ96" s="201">
        <f t="shared" si="211"/>
        <v>0</v>
      </c>
      <c r="DK96" s="8">
        <f t="shared" si="212"/>
        <v>0</v>
      </c>
      <c r="DL96" s="50">
        <f t="shared" si="213"/>
        <v>0</v>
      </c>
      <c r="DN96" s="49">
        <f t="shared" si="214"/>
        <v>0</v>
      </c>
      <c r="DO96" s="201">
        <f t="shared" si="214"/>
        <v>0</v>
      </c>
      <c r="DP96" s="8">
        <f t="shared" si="215"/>
        <v>0</v>
      </c>
      <c r="DQ96" s="50">
        <f t="shared" si="216"/>
        <v>0</v>
      </c>
      <c r="DS96" s="51">
        <f t="shared" si="147"/>
        <v>0</v>
      </c>
      <c r="DT96" s="50">
        <f t="shared" si="148"/>
        <v>0</v>
      </c>
      <c r="DU96" s="51">
        <v>0</v>
      </c>
      <c r="DV96" s="50">
        <f t="shared" si="149"/>
        <v>0</v>
      </c>
      <c r="DW96" s="51">
        <f t="shared" si="151"/>
        <v>0</v>
      </c>
      <c r="DX96" s="53">
        <f t="shared" si="150"/>
        <v>0</v>
      </c>
      <c r="DY96" s="307">
        <f t="shared" si="146"/>
        <v>0</v>
      </c>
    </row>
    <row r="97" spans="2:129" ht="18" customHeight="1" x14ac:dyDescent="0.3">
      <c r="B97" s="87"/>
      <c r="C97" s="54"/>
      <c r="D97" s="239"/>
      <c r="E97" s="263"/>
      <c r="F97" s="274"/>
      <c r="G97" s="263"/>
      <c r="H97" s="56"/>
      <c r="I97" s="56"/>
      <c r="J97" s="265"/>
      <c r="K97" s="264"/>
      <c r="L97" s="57"/>
      <c r="M97" s="49"/>
      <c r="N97" s="214"/>
      <c r="O97" s="8">
        <f t="shared" si="152"/>
        <v>0</v>
      </c>
      <c r="P97" s="50">
        <f t="shared" si="153"/>
        <v>0</v>
      </c>
      <c r="R97" s="49">
        <f t="shared" si="154"/>
        <v>0</v>
      </c>
      <c r="S97" s="201">
        <f t="shared" si="154"/>
        <v>0</v>
      </c>
      <c r="T97" s="8">
        <f t="shared" si="155"/>
        <v>0</v>
      </c>
      <c r="U97" s="50">
        <f t="shared" si="156"/>
        <v>0</v>
      </c>
      <c r="W97" s="49">
        <f t="shared" si="157"/>
        <v>0</v>
      </c>
      <c r="X97" s="201">
        <f t="shared" si="157"/>
        <v>0</v>
      </c>
      <c r="Y97" s="8">
        <f t="shared" si="158"/>
        <v>0</v>
      </c>
      <c r="Z97" s="50">
        <f t="shared" si="159"/>
        <v>0</v>
      </c>
      <c r="AB97" s="49">
        <f t="shared" si="160"/>
        <v>0</v>
      </c>
      <c r="AC97" s="201">
        <f t="shared" si="160"/>
        <v>0</v>
      </c>
      <c r="AD97" s="8">
        <f t="shared" si="161"/>
        <v>0</v>
      </c>
      <c r="AE97" s="50">
        <f t="shared" si="162"/>
        <v>0</v>
      </c>
      <c r="AG97" s="49">
        <f t="shared" si="163"/>
        <v>0</v>
      </c>
      <c r="AH97" s="201">
        <f t="shared" si="163"/>
        <v>0</v>
      </c>
      <c r="AI97" s="8">
        <f t="shared" si="164"/>
        <v>0</v>
      </c>
      <c r="AJ97" s="50">
        <f t="shared" si="165"/>
        <v>0</v>
      </c>
      <c r="AL97" s="49">
        <f t="shared" si="166"/>
        <v>0</v>
      </c>
      <c r="AM97" s="201">
        <f t="shared" si="166"/>
        <v>0</v>
      </c>
      <c r="AN97" s="8">
        <f t="shared" si="167"/>
        <v>0</v>
      </c>
      <c r="AO97" s="50">
        <f t="shared" si="168"/>
        <v>0</v>
      </c>
      <c r="AQ97" s="49">
        <f t="shared" si="169"/>
        <v>0</v>
      </c>
      <c r="AR97" s="201">
        <f t="shared" si="169"/>
        <v>0</v>
      </c>
      <c r="AS97" s="8">
        <f t="shared" si="170"/>
        <v>0</v>
      </c>
      <c r="AT97" s="50">
        <f t="shared" si="171"/>
        <v>0</v>
      </c>
      <c r="AV97" s="49">
        <f t="shared" si="172"/>
        <v>0</v>
      </c>
      <c r="AW97" s="201">
        <f t="shared" si="172"/>
        <v>0</v>
      </c>
      <c r="AX97" s="8">
        <f t="shared" si="173"/>
        <v>0</v>
      </c>
      <c r="AY97" s="50">
        <f t="shared" si="174"/>
        <v>0</v>
      </c>
      <c r="BA97" s="49">
        <f t="shared" si="175"/>
        <v>0</v>
      </c>
      <c r="BB97" s="201">
        <f t="shared" si="175"/>
        <v>0</v>
      </c>
      <c r="BC97" s="8">
        <f t="shared" si="176"/>
        <v>0</v>
      </c>
      <c r="BD97" s="50">
        <f t="shared" si="177"/>
        <v>0</v>
      </c>
      <c r="BF97" s="49">
        <f t="shared" si="178"/>
        <v>0</v>
      </c>
      <c r="BG97" s="201">
        <f t="shared" si="178"/>
        <v>0</v>
      </c>
      <c r="BH97" s="8">
        <f t="shared" si="179"/>
        <v>0</v>
      </c>
      <c r="BI97" s="50">
        <f t="shared" si="180"/>
        <v>0</v>
      </c>
      <c r="BK97" s="49">
        <f t="shared" si="181"/>
        <v>0</v>
      </c>
      <c r="BL97" s="201">
        <f t="shared" si="181"/>
        <v>0</v>
      </c>
      <c r="BM97" s="8">
        <f t="shared" si="182"/>
        <v>0</v>
      </c>
      <c r="BN97" s="50">
        <f t="shared" si="183"/>
        <v>0</v>
      </c>
      <c r="BP97" s="49">
        <f t="shared" si="184"/>
        <v>0</v>
      </c>
      <c r="BQ97" s="201">
        <f t="shared" si="184"/>
        <v>0</v>
      </c>
      <c r="BR97" s="8">
        <f t="shared" si="185"/>
        <v>0</v>
      </c>
      <c r="BS97" s="50">
        <f t="shared" si="186"/>
        <v>0</v>
      </c>
      <c r="BU97" s="49">
        <f t="shared" si="187"/>
        <v>0</v>
      </c>
      <c r="BV97" s="201">
        <f t="shared" si="187"/>
        <v>0</v>
      </c>
      <c r="BW97" s="8">
        <f t="shared" si="188"/>
        <v>0</v>
      </c>
      <c r="BX97" s="50">
        <f t="shared" si="189"/>
        <v>0</v>
      </c>
      <c r="BZ97" s="49">
        <f t="shared" si="190"/>
        <v>0</v>
      </c>
      <c r="CA97" s="201">
        <f t="shared" si="190"/>
        <v>0</v>
      </c>
      <c r="CB97" s="8">
        <f t="shared" si="191"/>
        <v>0</v>
      </c>
      <c r="CC97" s="50">
        <f t="shared" si="192"/>
        <v>0</v>
      </c>
      <c r="CE97" s="49">
        <f t="shared" si="193"/>
        <v>0</v>
      </c>
      <c r="CF97" s="201">
        <f t="shared" si="193"/>
        <v>0</v>
      </c>
      <c r="CG97" s="8">
        <f t="shared" si="194"/>
        <v>0</v>
      </c>
      <c r="CH97" s="50">
        <f t="shared" si="195"/>
        <v>0</v>
      </c>
      <c r="CJ97" s="49">
        <f t="shared" si="196"/>
        <v>0</v>
      </c>
      <c r="CK97" s="201">
        <f t="shared" si="196"/>
        <v>0</v>
      </c>
      <c r="CL97" s="8">
        <f t="shared" si="197"/>
        <v>0</v>
      </c>
      <c r="CM97" s="50">
        <f t="shared" si="198"/>
        <v>0</v>
      </c>
      <c r="CO97" s="49">
        <f t="shared" si="199"/>
        <v>0</v>
      </c>
      <c r="CP97" s="201">
        <f t="shared" si="199"/>
        <v>0</v>
      </c>
      <c r="CQ97" s="8">
        <f t="shared" si="200"/>
        <v>0</v>
      </c>
      <c r="CR97" s="50">
        <f t="shared" si="201"/>
        <v>0</v>
      </c>
      <c r="CT97" s="49">
        <f t="shared" si="202"/>
        <v>0</v>
      </c>
      <c r="CU97" s="201">
        <f t="shared" si="202"/>
        <v>0</v>
      </c>
      <c r="CV97" s="8">
        <f t="shared" si="203"/>
        <v>0</v>
      </c>
      <c r="CW97" s="50">
        <f t="shared" si="204"/>
        <v>0</v>
      </c>
      <c r="CY97" s="49">
        <f t="shared" si="205"/>
        <v>0</v>
      </c>
      <c r="CZ97" s="201">
        <f t="shared" si="205"/>
        <v>0</v>
      </c>
      <c r="DA97" s="8">
        <f t="shared" si="206"/>
        <v>0</v>
      </c>
      <c r="DB97" s="50">
        <f t="shared" si="207"/>
        <v>0</v>
      </c>
      <c r="DD97" s="49">
        <f t="shared" si="208"/>
        <v>0</v>
      </c>
      <c r="DE97" s="201">
        <f t="shared" si="208"/>
        <v>0</v>
      </c>
      <c r="DF97" s="8">
        <f t="shared" si="209"/>
        <v>0</v>
      </c>
      <c r="DG97" s="50">
        <f t="shared" si="210"/>
        <v>0</v>
      </c>
      <c r="DI97" s="49">
        <f t="shared" si="211"/>
        <v>0</v>
      </c>
      <c r="DJ97" s="201">
        <f t="shared" si="211"/>
        <v>0</v>
      </c>
      <c r="DK97" s="8">
        <f t="shared" si="212"/>
        <v>0</v>
      </c>
      <c r="DL97" s="50">
        <f t="shared" si="213"/>
        <v>0</v>
      </c>
      <c r="DN97" s="49">
        <f t="shared" si="214"/>
        <v>0</v>
      </c>
      <c r="DO97" s="201">
        <f t="shared" si="214"/>
        <v>0</v>
      </c>
      <c r="DP97" s="8">
        <f t="shared" si="215"/>
        <v>0</v>
      </c>
      <c r="DQ97" s="50">
        <f t="shared" si="216"/>
        <v>0</v>
      </c>
      <c r="DS97" s="51">
        <f t="shared" si="147"/>
        <v>0</v>
      </c>
      <c r="DT97" s="50">
        <f t="shared" si="148"/>
        <v>0</v>
      </c>
      <c r="DU97" s="51">
        <v>0</v>
      </c>
      <c r="DV97" s="50">
        <f t="shared" si="149"/>
        <v>0</v>
      </c>
      <c r="DW97" s="51">
        <f t="shared" si="151"/>
        <v>0</v>
      </c>
      <c r="DX97" s="53">
        <f t="shared" si="150"/>
        <v>0</v>
      </c>
      <c r="DY97" s="307">
        <f t="shared" si="146"/>
        <v>0</v>
      </c>
    </row>
    <row r="98" spans="2:129" ht="30" customHeight="1" x14ac:dyDescent="0.3">
      <c r="B98" s="321"/>
      <c r="C98" s="54"/>
      <c r="D98" s="239"/>
      <c r="E98" s="263"/>
      <c r="F98" s="274"/>
      <c r="G98" s="263"/>
      <c r="H98" s="56"/>
      <c r="I98" s="56"/>
      <c r="J98" s="265"/>
      <c r="K98" s="264"/>
      <c r="L98" s="57"/>
      <c r="M98" s="49"/>
      <c r="N98" s="214"/>
      <c r="O98" s="8">
        <f t="shared" si="152"/>
        <v>0</v>
      </c>
      <c r="P98" s="50">
        <f t="shared" si="153"/>
        <v>0</v>
      </c>
      <c r="R98" s="49">
        <f t="shared" si="154"/>
        <v>0</v>
      </c>
      <c r="S98" s="201">
        <f t="shared" si="154"/>
        <v>0</v>
      </c>
      <c r="T98" s="8">
        <f t="shared" si="155"/>
        <v>0</v>
      </c>
      <c r="U98" s="50">
        <f t="shared" si="156"/>
        <v>0</v>
      </c>
      <c r="W98" s="49">
        <f t="shared" si="157"/>
        <v>0</v>
      </c>
      <c r="X98" s="201">
        <f t="shared" si="157"/>
        <v>0</v>
      </c>
      <c r="Y98" s="8">
        <f t="shared" si="158"/>
        <v>0</v>
      </c>
      <c r="Z98" s="50">
        <f t="shared" si="159"/>
        <v>0</v>
      </c>
      <c r="AB98" s="49">
        <f t="shared" si="160"/>
        <v>0</v>
      </c>
      <c r="AC98" s="201">
        <f t="shared" si="160"/>
        <v>0</v>
      </c>
      <c r="AD98" s="8">
        <f t="shared" si="161"/>
        <v>0</v>
      </c>
      <c r="AE98" s="50">
        <f t="shared" si="162"/>
        <v>0</v>
      </c>
      <c r="AG98" s="49">
        <f t="shared" si="163"/>
        <v>0</v>
      </c>
      <c r="AH98" s="201">
        <f t="shared" si="163"/>
        <v>0</v>
      </c>
      <c r="AI98" s="8">
        <f t="shared" si="164"/>
        <v>0</v>
      </c>
      <c r="AJ98" s="50">
        <f t="shared" si="165"/>
        <v>0</v>
      </c>
      <c r="AL98" s="49">
        <f t="shared" si="166"/>
        <v>0</v>
      </c>
      <c r="AM98" s="201">
        <f t="shared" si="166"/>
        <v>0</v>
      </c>
      <c r="AN98" s="8">
        <f t="shared" si="167"/>
        <v>0</v>
      </c>
      <c r="AO98" s="50">
        <f t="shared" si="168"/>
        <v>0</v>
      </c>
      <c r="AQ98" s="49">
        <f t="shared" si="169"/>
        <v>0</v>
      </c>
      <c r="AR98" s="201">
        <f t="shared" si="169"/>
        <v>0</v>
      </c>
      <c r="AS98" s="8">
        <f t="shared" si="170"/>
        <v>0</v>
      </c>
      <c r="AT98" s="50">
        <f t="shared" si="171"/>
        <v>0</v>
      </c>
      <c r="AV98" s="49">
        <f t="shared" si="172"/>
        <v>0</v>
      </c>
      <c r="AW98" s="201">
        <f t="shared" si="172"/>
        <v>0</v>
      </c>
      <c r="AX98" s="8">
        <f t="shared" si="173"/>
        <v>0</v>
      </c>
      <c r="AY98" s="50">
        <f t="shared" si="174"/>
        <v>0</v>
      </c>
      <c r="BA98" s="49">
        <f t="shared" si="175"/>
        <v>0</v>
      </c>
      <c r="BB98" s="201">
        <f t="shared" si="175"/>
        <v>0</v>
      </c>
      <c r="BC98" s="8">
        <f t="shared" si="176"/>
        <v>0</v>
      </c>
      <c r="BD98" s="50">
        <f t="shared" si="177"/>
        <v>0</v>
      </c>
      <c r="BF98" s="49">
        <f t="shared" si="178"/>
        <v>0</v>
      </c>
      <c r="BG98" s="201">
        <f t="shared" si="178"/>
        <v>0</v>
      </c>
      <c r="BH98" s="8">
        <f t="shared" si="179"/>
        <v>0</v>
      </c>
      <c r="BI98" s="50">
        <f t="shared" si="180"/>
        <v>0</v>
      </c>
      <c r="BK98" s="49">
        <f t="shared" si="181"/>
        <v>0</v>
      </c>
      <c r="BL98" s="201">
        <f t="shared" si="181"/>
        <v>0</v>
      </c>
      <c r="BM98" s="8">
        <f t="shared" si="182"/>
        <v>0</v>
      </c>
      <c r="BN98" s="50">
        <f t="shared" si="183"/>
        <v>0</v>
      </c>
      <c r="BP98" s="49">
        <f t="shared" si="184"/>
        <v>0</v>
      </c>
      <c r="BQ98" s="201">
        <f t="shared" si="184"/>
        <v>0</v>
      </c>
      <c r="BR98" s="8">
        <f t="shared" si="185"/>
        <v>0</v>
      </c>
      <c r="BS98" s="50">
        <f t="shared" si="186"/>
        <v>0</v>
      </c>
      <c r="BU98" s="49">
        <f t="shared" si="187"/>
        <v>0</v>
      </c>
      <c r="BV98" s="201">
        <f t="shared" si="187"/>
        <v>0</v>
      </c>
      <c r="BW98" s="8">
        <f t="shared" si="188"/>
        <v>0</v>
      </c>
      <c r="BX98" s="50">
        <f t="shared" si="189"/>
        <v>0</v>
      </c>
      <c r="BZ98" s="49">
        <f t="shared" si="190"/>
        <v>0</v>
      </c>
      <c r="CA98" s="201">
        <f t="shared" si="190"/>
        <v>0</v>
      </c>
      <c r="CB98" s="8">
        <f t="shared" si="191"/>
        <v>0</v>
      </c>
      <c r="CC98" s="50">
        <f t="shared" si="192"/>
        <v>0</v>
      </c>
      <c r="CE98" s="49">
        <f t="shared" si="193"/>
        <v>0</v>
      </c>
      <c r="CF98" s="201">
        <f t="shared" si="193"/>
        <v>0</v>
      </c>
      <c r="CG98" s="8">
        <f t="shared" si="194"/>
        <v>0</v>
      </c>
      <c r="CH98" s="50">
        <f t="shared" si="195"/>
        <v>0</v>
      </c>
      <c r="CJ98" s="49">
        <f t="shared" si="196"/>
        <v>0</v>
      </c>
      <c r="CK98" s="201">
        <f t="shared" si="196"/>
        <v>0</v>
      </c>
      <c r="CL98" s="8">
        <f t="shared" si="197"/>
        <v>0</v>
      </c>
      <c r="CM98" s="50">
        <f t="shared" si="198"/>
        <v>0</v>
      </c>
      <c r="CO98" s="49">
        <f t="shared" si="199"/>
        <v>0</v>
      </c>
      <c r="CP98" s="201">
        <f t="shared" si="199"/>
        <v>0</v>
      </c>
      <c r="CQ98" s="8">
        <f t="shared" si="200"/>
        <v>0</v>
      </c>
      <c r="CR98" s="50">
        <f t="shared" si="201"/>
        <v>0</v>
      </c>
      <c r="CT98" s="49">
        <f t="shared" si="202"/>
        <v>0</v>
      </c>
      <c r="CU98" s="201">
        <f t="shared" si="202"/>
        <v>0</v>
      </c>
      <c r="CV98" s="8">
        <f t="shared" si="203"/>
        <v>0</v>
      </c>
      <c r="CW98" s="50">
        <f t="shared" si="204"/>
        <v>0</v>
      </c>
      <c r="CY98" s="49">
        <f t="shared" si="205"/>
        <v>0</v>
      </c>
      <c r="CZ98" s="201">
        <f t="shared" si="205"/>
        <v>0</v>
      </c>
      <c r="DA98" s="8">
        <f t="shared" si="206"/>
        <v>0</v>
      </c>
      <c r="DB98" s="50">
        <f t="shared" si="207"/>
        <v>0</v>
      </c>
      <c r="DD98" s="49">
        <f t="shared" si="208"/>
        <v>0</v>
      </c>
      <c r="DE98" s="201">
        <f t="shared" si="208"/>
        <v>0</v>
      </c>
      <c r="DF98" s="8">
        <f t="shared" si="209"/>
        <v>0</v>
      </c>
      <c r="DG98" s="50">
        <f t="shared" si="210"/>
        <v>0</v>
      </c>
      <c r="DI98" s="49">
        <f t="shared" si="211"/>
        <v>0</v>
      </c>
      <c r="DJ98" s="201">
        <f t="shared" si="211"/>
        <v>0</v>
      </c>
      <c r="DK98" s="8">
        <f t="shared" si="212"/>
        <v>0</v>
      </c>
      <c r="DL98" s="50">
        <f t="shared" si="213"/>
        <v>0</v>
      </c>
      <c r="DN98" s="49">
        <f t="shared" si="214"/>
        <v>0</v>
      </c>
      <c r="DO98" s="201">
        <f t="shared" si="214"/>
        <v>0</v>
      </c>
      <c r="DP98" s="8">
        <f t="shared" si="215"/>
        <v>0</v>
      </c>
      <c r="DQ98" s="50">
        <f t="shared" si="216"/>
        <v>0</v>
      </c>
      <c r="DS98" s="51">
        <f t="shared" si="147"/>
        <v>0</v>
      </c>
      <c r="DT98" s="50">
        <f t="shared" si="148"/>
        <v>0</v>
      </c>
      <c r="DU98" s="51">
        <v>0</v>
      </c>
      <c r="DV98" s="50">
        <f t="shared" si="149"/>
        <v>0</v>
      </c>
      <c r="DW98" s="51">
        <f t="shared" si="151"/>
        <v>0</v>
      </c>
      <c r="DX98" s="53">
        <f t="shared" si="150"/>
        <v>0</v>
      </c>
      <c r="DY98" s="307">
        <f t="shared" si="146"/>
        <v>0</v>
      </c>
    </row>
    <row r="99" spans="2:129" ht="18" customHeight="1" x14ac:dyDescent="0.3">
      <c r="B99" s="286"/>
      <c r="C99" s="54"/>
      <c r="D99" s="239"/>
      <c r="E99" s="263"/>
      <c r="F99" s="274"/>
      <c r="G99" s="263"/>
      <c r="H99" s="56"/>
      <c r="I99" s="56"/>
      <c r="J99" s="265"/>
      <c r="K99" s="264"/>
      <c r="L99" s="57"/>
      <c r="M99" s="49"/>
      <c r="N99" s="214"/>
      <c r="O99" s="8">
        <f t="shared" si="152"/>
        <v>0</v>
      </c>
      <c r="P99" s="50">
        <f t="shared" si="153"/>
        <v>0</v>
      </c>
      <c r="R99" s="49">
        <f t="shared" si="154"/>
        <v>0</v>
      </c>
      <c r="S99" s="201">
        <f t="shared" si="154"/>
        <v>0</v>
      </c>
      <c r="T99" s="8">
        <f t="shared" si="155"/>
        <v>0</v>
      </c>
      <c r="U99" s="50">
        <f t="shared" si="156"/>
        <v>0</v>
      </c>
      <c r="W99" s="49">
        <f t="shared" si="157"/>
        <v>0</v>
      </c>
      <c r="X99" s="201">
        <f t="shared" si="157"/>
        <v>0</v>
      </c>
      <c r="Y99" s="8">
        <f t="shared" si="158"/>
        <v>0</v>
      </c>
      <c r="Z99" s="50">
        <f t="shared" si="159"/>
        <v>0</v>
      </c>
      <c r="AB99" s="49">
        <f t="shared" si="160"/>
        <v>0</v>
      </c>
      <c r="AC99" s="201">
        <f t="shared" si="160"/>
        <v>0</v>
      </c>
      <c r="AD99" s="8">
        <f t="shared" si="161"/>
        <v>0</v>
      </c>
      <c r="AE99" s="50">
        <f t="shared" si="162"/>
        <v>0</v>
      </c>
      <c r="AG99" s="49">
        <f t="shared" si="163"/>
        <v>0</v>
      </c>
      <c r="AH99" s="201">
        <f t="shared" si="163"/>
        <v>0</v>
      </c>
      <c r="AI99" s="8">
        <f t="shared" si="164"/>
        <v>0</v>
      </c>
      <c r="AJ99" s="50">
        <f t="shared" si="165"/>
        <v>0</v>
      </c>
      <c r="AL99" s="49">
        <f t="shared" si="166"/>
        <v>0</v>
      </c>
      <c r="AM99" s="201">
        <f t="shared" si="166"/>
        <v>0</v>
      </c>
      <c r="AN99" s="8">
        <f t="shared" si="167"/>
        <v>0</v>
      </c>
      <c r="AO99" s="50">
        <f t="shared" si="168"/>
        <v>0</v>
      </c>
      <c r="AQ99" s="49">
        <f t="shared" si="169"/>
        <v>0</v>
      </c>
      <c r="AR99" s="201">
        <f t="shared" si="169"/>
        <v>0</v>
      </c>
      <c r="AS99" s="8">
        <f t="shared" si="170"/>
        <v>0</v>
      </c>
      <c r="AT99" s="50">
        <f t="shared" si="171"/>
        <v>0</v>
      </c>
      <c r="AV99" s="49">
        <f t="shared" si="172"/>
        <v>0</v>
      </c>
      <c r="AW99" s="201">
        <f t="shared" si="172"/>
        <v>0</v>
      </c>
      <c r="AX99" s="8">
        <f t="shared" si="173"/>
        <v>0</v>
      </c>
      <c r="AY99" s="50">
        <f t="shared" si="174"/>
        <v>0</v>
      </c>
      <c r="BA99" s="49">
        <f t="shared" si="175"/>
        <v>0</v>
      </c>
      <c r="BB99" s="201">
        <f t="shared" si="175"/>
        <v>0</v>
      </c>
      <c r="BC99" s="8">
        <f t="shared" si="176"/>
        <v>0</v>
      </c>
      <c r="BD99" s="50">
        <f t="shared" si="177"/>
        <v>0</v>
      </c>
      <c r="BF99" s="49">
        <f t="shared" si="178"/>
        <v>0</v>
      </c>
      <c r="BG99" s="201">
        <f t="shared" si="178"/>
        <v>0</v>
      </c>
      <c r="BH99" s="8">
        <f t="shared" si="179"/>
        <v>0</v>
      </c>
      <c r="BI99" s="50">
        <f t="shared" si="180"/>
        <v>0</v>
      </c>
      <c r="BK99" s="49">
        <f t="shared" si="181"/>
        <v>0</v>
      </c>
      <c r="BL99" s="201">
        <f t="shared" si="181"/>
        <v>0</v>
      </c>
      <c r="BM99" s="8">
        <f t="shared" si="182"/>
        <v>0</v>
      </c>
      <c r="BN99" s="50">
        <f t="shared" si="183"/>
        <v>0</v>
      </c>
      <c r="BP99" s="49">
        <f t="shared" si="184"/>
        <v>0</v>
      </c>
      <c r="BQ99" s="201">
        <f t="shared" si="184"/>
        <v>0</v>
      </c>
      <c r="BR99" s="8">
        <f t="shared" si="185"/>
        <v>0</v>
      </c>
      <c r="BS99" s="50">
        <f t="shared" si="186"/>
        <v>0</v>
      </c>
      <c r="BU99" s="49">
        <f t="shared" si="187"/>
        <v>0</v>
      </c>
      <c r="BV99" s="201">
        <f t="shared" si="187"/>
        <v>0</v>
      </c>
      <c r="BW99" s="8">
        <f t="shared" si="188"/>
        <v>0</v>
      </c>
      <c r="BX99" s="50">
        <f t="shared" si="189"/>
        <v>0</v>
      </c>
      <c r="BZ99" s="49">
        <f t="shared" si="190"/>
        <v>0</v>
      </c>
      <c r="CA99" s="201">
        <f t="shared" si="190"/>
        <v>0</v>
      </c>
      <c r="CB99" s="8">
        <f t="shared" si="191"/>
        <v>0</v>
      </c>
      <c r="CC99" s="50">
        <f t="shared" si="192"/>
        <v>0</v>
      </c>
      <c r="CE99" s="49">
        <f t="shared" si="193"/>
        <v>0</v>
      </c>
      <c r="CF99" s="201">
        <f t="shared" si="193"/>
        <v>0</v>
      </c>
      <c r="CG99" s="8">
        <f t="shared" si="194"/>
        <v>0</v>
      </c>
      <c r="CH99" s="50">
        <f t="shared" si="195"/>
        <v>0</v>
      </c>
      <c r="CJ99" s="49">
        <f t="shared" si="196"/>
        <v>0</v>
      </c>
      <c r="CK99" s="201">
        <f t="shared" si="196"/>
        <v>0</v>
      </c>
      <c r="CL99" s="8">
        <f t="shared" si="197"/>
        <v>0</v>
      </c>
      <c r="CM99" s="50">
        <f t="shared" si="198"/>
        <v>0</v>
      </c>
      <c r="CO99" s="49">
        <f t="shared" si="199"/>
        <v>0</v>
      </c>
      <c r="CP99" s="201">
        <f t="shared" si="199"/>
        <v>0</v>
      </c>
      <c r="CQ99" s="8">
        <f t="shared" si="200"/>
        <v>0</v>
      </c>
      <c r="CR99" s="50">
        <f t="shared" si="201"/>
        <v>0</v>
      </c>
      <c r="CT99" s="49">
        <f t="shared" si="202"/>
        <v>0</v>
      </c>
      <c r="CU99" s="201">
        <f t="shared" si="202"/>
        <v>0</v>
      </c>
      <c r="CV99" s="8">
        <f t="shared" si="203"/>
        <v>0</v>
      </c>
      <c r="CW99" s="50">
        <f t="shared" si="204"/>
        <v>0</v>
      </c>
      <c r="CY99" s="49">
        <f t="shared" si="205"/>
        <v>0</v>
      </c>
      <c r="CZ99" s="201">
        <f t="shared" si="205"/>
        <v>0</v>
      </c>
      <c r="DA99" s="8">
        <f t="shared" si="206"/>
        <v>0</v>
      </c>
      <c r="DB99" s="50">
        <f t="shared" si="207"/>
        <v>0</v>
      </c>
      <c r="DD99" s="49">
        <f t="shared" si="208"/>
        <v>0</v>
      </c>
      <c r="DE99" s="201">
        <f t="shared" si="208"/>
        <v>0</v>
      </c>
      <c r="DF99" s="8">
        <f t="shared" si="209"/>
        <v>0</v>
      </c>
      <c r="DG99" s="50">
        <f t="shared" si="210"/>
        <v>0</v>
      </c>
      <c r="DI99" s="49">
        <f t="shared" si="211"/>
        <v>0</v>
      </c>
      <c r="DJ99" s="201">
        <f t="shared" si="211"/>
        <v>0</v>
      </c>
      <c r="DK99" s="8">
        <f t="shared" si="212"/>
        <v>0</v>
      </c>
      <c r="DL99" s="50">
        <f t="shared" si="213"/>
        <v>0</v>
      </c>
      <c r="DN99" s="49">
        <f t="shared" si="214"/>
        <v>0</v>
      </c>
      <c r="DO99" s="201">
        <f t="shared" si="214"/>
        <v>0</v>
      </c>
      <c r="DP99" s="8">
        <f t="shared" si="215"/>
        <v>0</v>
      </c>
      <c r="DQ99" s="50">
        <f t="shared" si="216"/>
        <v>0</v>
      </c>
      <c r="DS99" s="51">
        <f t="shared" si="147"/>
        <v>0</v>
      </c>
      <c r="DT99" s="50">
        <f t="shared" si="148"/>
        <v>0</v>
      </c>
      <c r="DU99" s="51">
        <v>0</v>
      </c>
      <c r="DV99" s="50">
        <f t="shared" si="149"/>
        <v>0</v>
      </c>
      <c r="DW99" s="51">
        <f t="shared" si="151"/>
        <v>0</v>
      </c>
      <c r="DX99" s="53">
        <f t="shared" si="150"/>
        <v>0</v>
      </c>
      <c r="DY99" s="307">
        <f t="shared" si="146"/>
        <v>0</v>
      </c>
    </row>
    <row r="100" spans="2:129" ht="18" customHeight="1" x14ac:dyDescent="0.3">
      <c r="B100" s="321"/>
      <c r="C100" s="54"/>
      <c r="D100" s="239"/>
      <c r="E100" s="263"/>
      <c r="F100" s="274"/>
      <c r="G100" s="263"/>
      <c r="H100" s="56"/>
      <c r="I100" s="56"/>
      <c r="J100" s="265"/>
      <c r="K100" s="264"/>
      <c r="L100" s="57"/>
      <c r="M100" s="49"/>
      <c r="N100" s="214"/>
      <c r="O100" s="8">
        <f t="shared" si="152"/>
        <v>0</v>
      </c>
      <c r="P100" s="50">
        <f t="shared" si="153"/>
        <v>0</v>
      </c>
      <c r="R100" s="49">
        <f t="shared" si="154"/>
        <v>0</v>
      </c>
      <c r="S100" s="201">
        <f t="shared" si="154"/>
        <v>0</v>
      </c>
      <c r="T100" s="8">
        <f t="shared" si="155"/>
        <v>0</v>
      </c>
      <c r="U100" s="50">
        <f t="shared" si="156"/>
        <v>0</v>
      </c>
      <c r="W100" s="49">
        <f t="shared" si="157"/>
        <v>0</v>
      </c>
      <c r="X100" s="201">
        <f t="shared" si="157"/>
        <v>0</v>
      </c>
      <c r="Y100" s="8">
        <f t="shared" si="158"/>
        <v>0</v>
      </c>
      <c r="Z100" s="50">
        <f t="shared" si="159"/>
        <v>0</v>
      </c>
      <c r="AB100" s="49">
        <f t="shared" si="160"/>
        <v>0</v>
      </c>
      <c r="AC100" s="201">
        <f t="shared" si="160"/>
        <v>0</v>
      </c>
      <c r="AD100" s="8">
        <f t="shared" si="161"/>
        <v>0</v>
      </c>
      <c r="AE100" s="50">
        <f t="shared" si="162"/>
        <v>0</v>
      </c>
      <c r="AG100" s="49">
        <f t="shared" si="163"/>
        <v>0</v>
      </c>
      <c r="AH100" s="201">
        <f t="shared" si="163"/>
        <v>0</v>
      </c>
      <c r="AI100" s="8">
        <f t="shared" si="164"/>
        <v>0</v>
      </c>
      <c r="AJ100" s="50">
        <f t="shared" si="165"/>
        <v>0</v>
      </c>
      <c r="AL100" s="49">
        <f t="shared" si="166"/>
        <v>0</v>
      </c>
      <c r="AM100" s="201">
        <f t="shared" si="166"/>
        <v>0</v>
      </c>
      <c r="AN100" s="8">
        <f t="shared" si="167"/>
        <v>0</v>
      </c>
      <c r="AO100" s="50">
        <f t="shared" si="168"/>
        <v>0</v>
      </c>
      <c r="AQ100" s="49">
        <f t="shared" si="169"/>
        <v>0</v>
      </c>
      <c r="AR100" s="201">
        <f t="shared" si="169"/>
        <v>0</v>
      </c>
      <c r="AS100" s="8">
        <f t="shared" si="170"/>
        <v>0</v>
      </c>
      <c r="AT100" s="50">
        <f t="shared" si="171"/>
        <v>0</v>
      </c>
      <c r="AV100" s="49">
        <f t="shared" si="172"/>
        <v>0</v>
      </c>
      <c r="AW100" s="201">
        <f t="shared" si="172"/>
        <v>0</v>
      </c>
      <c r="AX100" s="8">
        <f t="shared" si="173"/>
        <v>0</v>
      </c>
      <c r="AY100" s="50">
        <f t="shared" si="174"/>
        <v>0</v>
      </c>
      <c r="BA100" s="49">
        <f t="shared" si="175"/>
        <v>0</v>
      </c>
      <c r="BB100" s="201">
        <f t="shared" si="175"/>
        <v>0</v>
      </c>
      <c r="BC100" s="8">
        <f t="shared" si="176"/>
        <v>0</v>
      </c>
      <c r="BD100" s="50">
        <f t="shared" si="177"/>
        <v>0</v>
      </c>
      <c r="BF100" s="49">
        <f t="shared" si="178"/>
        <v>0</v>
      </c>
      <c r="BG100" s="201">
        <f t="shared" si="178"/>
        <v>0</v>
      </c>
      <c r="BH100" s="8">
        <f t="shared" si="179"/>
        <v>0</v>
      </c>
      <c r="BI100" s="50">
        <f t="shared" si="180"/>
        <v>0</v>
      </c>
      <c r="BK100" s="49">
        <f t="shared" si="181"/>
        <v>0</v>
      </c>
      <c r="BL100" s="201">
        <f t="shared" si="181"/>
        <v>0</v>
      </c>
      <c r="BM100" s="8">
        <f t="shared" si="182"/>
        <v>0</v>
      </c>
      <c r="BN100" s="50">
        <f t="shared" si="183"/>
        <v>0</v>
      </c>
      <c r="BP100" s="49">
        <f t="shared" si="184"/>
        <v>0</v>
      </c>
      <c r="BQ100" s="201">
        <f t="shared" si="184"/>
        <v>0</v>
      </c>
      <c r="BR100" s="8">
        <f t="shared" si="185"/>
        <v>0</v>
      </c>
      <c r="BS100" s="50">
        <f t="shared" si="186"/>
        <v>0</v>
      </c>
      <c r="BU100" s="49">
        <f t="shared" si="187"/>
        <v>0</v>
      </c>
      <c r="BV100" s="201">
        <f t="shared" si="187"/>
        <v>0</v>
      </c>
      <c r="BW100" s="8">
        <f t="shared" si="188"/>
        <v>0</v>
      </c>
      <c r="BX100" s="50">
        <f t="shared" si="189"/>
        <v>0</v>
      </c>
      <c r="BZ100" s="49">
        <f t="shared" si="190"/>
        <v>0</v>
      </c>
      <c r="CA100" s="201">
        <f t="shared" si="190"/>
        <v>0</v>
      </c>
      <c r="CB100" s="8">
        <f t="shared" si="191"/>
        <v>0</v>
      </c>
      <c r="CC100" s="50">
        <f t="shared" si="192"/>
        <v>0</v>
      </c>
      <c r="CE100" s="49">
        <f t="shared" si="193"/>
        <v>0</v>
      </c>
      <c r="CF100" s="201">
        <f t="shared" si="193"/>
        <v>0</v>
      </c>
      <c r="CG100" s="8">
        <f t="shared" si="194"/>
        <v>0</v>
      </c>
      <c r="CH100" s="50">
        <f t="shared" si="195"/>
        <v>0</v>
      </c>
      <c r="CJ100" s="49">
        <f t="shared" si="196"/>
        <v>0</v>
      </c>
      <c r="CK100" s="201">
        <f t="shared" si="196"/>
        <v>0</v>
      </c>
      <c r="CL100" s="8">
        <f t="shared" si="197"/>
        <v>0</v>
      </c>
      <c r="CM100" s="50">
        <f t="shared" si="198"/>
        <v>0</v>
      </c>
      <c r="CO100" s="49">
        <f t="shared" si="199"/>
        <v>0</v>
      </c>
      <c r="CP100" s="201">
        <f t="shared" si="199"/>
        <v>0</v>
      </c>
      <c r="CQ100" s="8">
        <f t="shared" si="200"/>
        <v>0</v>
      </c>
      <c r="CR100" s="50">
        <f t="shared" si="201"/>
        <v>0</v>
      </c>
      <c r="CT100" s="49">
        <f t="shared" si="202"/>
        <v>0</v>
      </c>
      <c r="CU100" s="201">
        <f t="shared" si="202"/>
        <v>0</v>
      </c>
      <c r="CV100" s="8">
        <f t="shared" si="203"/>
        <v>0</v>
      </c>
      <c r="CW100" s="50">
        <f t="shared" si="204"/>
        <v>0</v>
      </c>
      <c r="CY100" s="49">
        <f t="shared" si="205"/>
        <v>0</v>
      </c>
      <c r="CZ100" s="201">
        <f t="shared" si="205"/>
        <v>0</v>
      </c>
      <c r="DA100" s="8">
        <f t="shared" si="206"/>
        <v>0</v>
      </c>
      <c r="DB100" s="50">
        <f t="shared" si="207"/>
        <v>0</v>
      </c>
      <c r="DD100" s="49">
        <f t="shared" si="208"/>
        <v>0</v>
      </c>
      <c r="DE100" s="201">
        <f t="shared" si="208"/>
        <v>0</v>
      </c>
      <c r="DF100" s="8">
        <f t="shared" si="209"/>
        <v>0</v>
      </c>
      <c r="DG100" s="50">
        <f t="shared" si="210"/>
        <v>0</v>
      </c>
      <c r="DI100" s="49">
        <f t="shared" si="211"/>
        <v>0</v>
      </c>
      <c r="DJ100" s="201">
        <f t="shared" si="211"/>
        <v>0</v>
      </c>
      <c r="DK100" s="8">
        <f t="shared" si="212"/>
        <v>0</v>
      </c>
      <c r="DL100" s="50">
        <f t="shared" si="213"/>
        <v>0</v>
      </c>
      <c r="DN100" s="49">
        <f t="shared" si="214"/>
        <v>0</v>
      </c>
      <c r="DO100" s="201">
        <f t="shared" si="214"/>
        <v>0</v>
      </c>
      <c r="DP100" s="8">
        <f t="shared" si="215"/>
        <v>0</v>
      </c>
      <c r="DQ100" s="50">
        <f t="shared" si="216"/>
        <v>0</v>
      </c>
      <c r="DS100" s="51">
        <f t="shared" si="147"/>
        <v>0</v>
      </c>
      <c r="DT100" s="50">
        <f t="shared" si="148"/>
        <v>0</v>
      </c>
      <c r="DU100" s="51">
        <v>0</v>
      </c>
      <c r="DV100" s="50">
        <f t="shared" si="149"/>
        <v>0</v>
      </c>
      <c r="DW100" s="51">
        <f t="shared" si="151"/>
        <v>0</v>
      </c>
      <c r="DX100" s="53">
        <f t="shared" si="150"/>
        <v>0</v>
      </c>
      <c r="DY100" s="307">
        <f t="shared" si="146"/>
        <v>0</v>
      </c>
    </row>
    <row r="101" spans="2:129" ht="39" customHeight="1" x14ac:dyDescent="0.3">
      <c r="B101" s="342"/>
      <c r="C101" s="1"/>
      <c r="D101" s="239"/>
      <c r="E101" s="263"/>
      <c r="F101" s="274"/>
      <c r="G101" s="263"/>
      <c r="H101" s="56"/>
      <c r="I101" s="56"/>
      <c r="J101" s="265"/>
      <c r="K101" s="264"/>
      <c r="L101" s="57"/>
      <c r="M101" s="49"/>
      <c r="N101" s="214"/>
      <c r="O101" s="8">
        <f t="shared" si="152"/>
        <v>0</v>
      </c>
      <c r="P101" s="50">
        <f t="shared" si="153"/>
        <v>0</v>
      </c>
      <c r="R101" s="49">
        <f t="shared" si="154"/>
        <v>0</v>
      </c>
      <c r="S101" s="201">
        <f t="shared" si="154"/>
        <v>0</v>
      </c>
      <c r="T101" s="8">
        <f t="shared" si="155"/>
        <v>0</v>
      </c>
      <c r="U101" s="50">
        <f t="shared" si="156"/>
        <v>0</v>
      </c>
      <c r="W101" s="49">
        <f t="shared" si="157"/>
        <v>0</v>
      </c>
      <c r="X101" s="201">
        <f t="shared" si="157"/>
        <v>0</v>
      </c>
      <c r="Y101" s="8">
        <f t="shared" si="158"/>
        <v>0</v>
      </c>
      <c r="Z101" s="50">
        <f t="shared" si="159"/>
        <v>0</v>
      </c>
      <c r="AB101" s="49">
        <f t="shared" si="160"/>
        <v>0</v>
      </c>
      <c r="AC101" s="201">
        <f t="shared" si="160"/>
        <v>0</v>
      </c>
      <c r="AD101" s="8">
        <f t="shared" si="161"/>
        <v>0</v>
      </c>
      <c r="AE101" s="50">
        <f t="shared" si="162"/>
        <v>0</v>
      </c>
      <c r="AG101" s="49">
        <f t="shared" si="163"/>
        <v>0</v>
      </c>
      <c r="AH101" s="201">
        <f t="shared" si="163"/>
        <v>0</v>
      </c>
      <c r="AI101" s="8">
        <f t="shared" si="164"/>
        <v>0</v>
      </c>
      <c r="AJ101" s="50">
        <f t="shared" si="165"/>
        <v>0</v>
      </c>
      <c r="AL101" s="49">
        <f t="shared" si="166"/>
        <v>0</v>
      </c>
      <c r="AM101" s="201">
        <f t="shared" si="166"/>
        <v>0</v>
      </c>
      <c r="AN101" s="8">
        <f t="shared" si="167"/>
        <v>0</v>
      </c>
      <c r="AO101" s="50">
        <f t="shared" si="168"/>
        <v>0</v>
      </c>
      <c r="AQ101" s="49">
        <f t="shared" si="169"/>
        <v>0</v>
      </c>
      <c r="AR101" s="201">
        <f t="shared" si="169"/>
        <v>0</v>
      </c>
      <c r="AS101" s="8">
        <f t="shared" si="170"/>
        <v>0</v>
      </c>
      <c r="AT101" s="50">
        <f t="shared" si="171"/>
        <v>0</v>
      </c>
      <c r="AV101" s="49">
        <f t="shared" si="172"/>
        <v>0</v>
      </c>
      <c r="AW101" s="201">
        <f t="shared" si="172"/>
        <v>0</v>
      </c>
      <c r="AX101" s="8">
        <f t="shared" si="173"/>
        <v>0</v>
      </c>
      <c r="AY101" s="50">
        <f t="shared" si="174"/>
        <v>0</v>
      </c>
      <c r="BA101" s="49">
        <f t="shared" si="175"/>
        <v>0</v>
      </c>
      <c r="BB101" s="201">
        <f t="shared" si="175"/>
        <v>0</v>
      </c>
      <c r="BC101" s="8">
        <f t="shared" si="176"/>
        <v>0</v>
      </c>
      <c r="BD101" s="50">
        <f t="shared" si="177"/>
        <v>0</v>
      </c>
      <c r="BF101" s="49">
        <f t="shared" si="178"/>
        <v>0</v>
      </c>
      <c r="BG101" s="201">
        <f t="shared" si="178"/>
        <v>0</v>
      </c>
      <c r="BH101" s="8">
        <f t="shared" si="179"/>
        <v>0</v>
      </c>
      <c r="BI101" s="50">
        <f t="shared" si="180"/>
        <v>0</v>
      </c>
      <c r="BK101" s="49">
        <f t="shared" si="181"/>
        <v>0</v>
      </c>
      <c r="BL101" s="201">
        <f t="shared" si="181"/>
        <v>0</v>
      </c>
      <c r="BM101" s="8">
        <f t="shared" si="182"/>
        <v>0</v>
      </c>
      <c r="BN101" s="50">
        <f t="shared" si="183"/>
        <v>0</v>
      </c>
      <c r="BP101" s="49">
        <f t="shared" si="184"/>
        <v>0</v>
      </c>
      <c r="BQ101" s="201">
        <f t="shared" si="184"/>
        <v>0</v>
      </c>
      <c r="BR101" s="8">
        <f t="shared" si="185"/>
        <v>0</v>
      </c>
      <c r="BS101" s="50">
        <f t="shared" si="186"/>
        <v>0</v>
      </c>
      <c r="BU101" s="49">
        <f t="shared" si="187"/>
        <v>0</v>
      </c>
      <c r="BV101" s="201">
        <f t="shared" si="187"/>
        <v>0</v>
      </c>
      <c r="BW101" s="8">
        <f t="shared" si="188"/>
        <v>0</v>
      </c>
      <c r="BX101" s="50">
        <f t="shared" si="189"/>
        <v>0</v>
      </c>
      <c r="BZ101" s="49">
        <f t="shared" si="190"/>
        <v>0</v>
      </c>
      <c r="CA101" s="201">
        <f t="shared" si="190"/>
        <v>0</v>
      </c>
      <c r="CB101" s="8">
        <f t="shared" si="191"/>
        <v>0</v>
      </c>
      <c r="CC101" s="50">
        <f t="shared" si="192"/>
        <v>0</v>
      </c>
      <c r="CE101" s="49">
        <f t="shared" si="193"/>
        <v>0</v>
      </c>
      <c r="CF101" s="201">
        <f t="shared" si="193"/>
        <v>0</v>
      </c>
      <c r="CG101" s="8">
        <f t="shared" si="194"/>
        <v>0</v>
      </c>
      <c r="CH101" s="50">
        <f t="shared" si="195"/>
        <v>0</v>
      </c>
      <c r="CJ101" s="49">
        <f t="shared" si="196"/>
        <v>0</v>
      </c>
      <c r="CK101" s="201">
        <f t="shared" si="196"/>
        <v>0</v>
      </c>
      <c r="CL101" s="8">
        <f t="shared" si="197"/>
        <v>0</v>
      </c>
      <c r="CM101" s="50">
        <f t="shared" si="198"/>
        <v>0</v>
      </c>
      <c r="CO101" s="49">
        <f t="shared" si="199"/>
        <v>0</v>
      </c>
      <c r="CP101" s="201">
        <f t="shared" si="199"/>
        <v>0</v>
      </c>
      <c r="CQ101" s="8">
        <f t="shared" si="200"/>
        <v>0</v>
      </c>
      <c r="CR101" s="50">
        <f t="shared" si="201"/>
        <v>0</v>
      </c>
      <c r="CT101" s="49">
        <f t="shared" si="202"/>
        <v>0</v>
      </c>
      <c r="CU101" s="201">
        <f t="shared" si="202"/>
        <v>0</v>
      </c>
      <c r="CV101" s="8">
        <f t="shared" si="203"/>
        <v>0</v>
      </c>
      <c r="CW101" s="50">
        <f t="shared" si="204"/>
        <v>0</v>
      </c>
      <c r="CY101" s="49">
        <f t="shared" si="205"/>
        <v>0</v>
      </c>
      <c r="CZ101" s="201">
        <f t="shared" si="205"/>
        <v>0</v>
      </c>
      <c r="DA101" s="8">
        <f t="shared" si="206"/>
        <v>0</v>
      </c>
      <c r="DB101" s="50">
        <f t="shared" si="207"/>
        <v>0</v>
      </c>
      <c r="DD101" s="49">
        <f t="shared" si="208"/>
        <v>0</v>
      </c>
      <c r="DE101" s="201">
        <f t="shared" si="208"/>
        <v>0</v>
      </c>
      <c r="DF101" s="8">
        <f t="shared" si="209"/>
        <v>0</v>
      </c>
      <c r="DG101" s="50">
        <f t="shared" si="210"/>
        <v>0</v>
      </c>
      <c r="DI101" s="49">
        <f t="shared" si="211"/>
        <v>0</v>
      </c>
      <c r="DJ101" s="201">
        <f t="shared" si="211"/>
        <v>0</v>
      </c>
      <c r="DK101" s="8">
        <f t="shared" si="212"/>
        <v>0</v>
      </c>
      <c r="DL101" s="50">
        <f t="shared" si="213"/>
        <v>0</v>
      </c>
      <c r="DN101" s="49">
        <f t="shared" si="214"/>
        <v>0</v>
      </c>
      <c r="DO101" s="201">
        <f t="shared" si="214"/>
        <v>0</v>
      </c>
      <c r="DP101" s="8">
        <f t="shared" si="215"/>
        <v>0</v>
      </c>
      <c r="DQ101" s="50">
        <f t="shared" si="216"/>
        <v>0</v>
      </c>
      <c r="DS101" s="51">
        <f t="shared" si="147"/>
        <v>0</v>
      </c>
      <c r="DT101" s="50">
        <f t="shared" si="148"/>
        <v>0</v>
      </c>
      <c r="DU101" s="51">
        <v>0</v>
      </c>
      <c r="DV101" s="50">
        <f t="shared" si="149"/>
        <v>0</v>
      </c>
      <c r="DW101" s="51">
        <f t="shared" si="151"/>
        <v>0</v>
      </c>
      <c r="DX101" s="53">
        <f t="shared" si="150"/>
        <v>0</v>
      </c>
      <c r="DY101" s="307">
        <f t="shared" si="146"/>
        <v>0</v>
      </c>
    </row>
    <row r="102" spans="2:129" ht="18" customHeight="1" x14ac:dyDescent="0.3">
      <c r="B102" s="342"/>
      <c r="C102" s="1"/>
      <c r="D102" s="239"/>
      <c r="E102" s="263"/>
      <c r="F102" s="274"/>
      <c r="G102" s="263"/>
      <c r="H102" s="56"/>
      <c r="I102" s="56"/>
      <c r="J102" s="265"/>
      <c r="K102" s="264"/>
      <c r="L102" s="57"/>
      <c r="M102" s="49"/>
      <c r="N102" s="214"/>
      <c r="O102" s="8">
        <f t="shared" si="152"/>
        <v>0</v>
      </c>
      <c r="P102" s="50">
        <f t="shared" si="153"/>
        <v>0</v>
      </c>
      <c r="R102" s="49">
        <f t="shared" si="154"/>
        <v>0</v>
      </c>
      <c r="S102" s="201">
        <f t="shared" si="154"/>
        <v>0</v>
      </c>
      <c r="T102" s="8">
        <f t="shared" si="155"/>
        <v>0</v>
      </c>
      <c r="U102" s="50">
        <f t="shared" si="156"/>
        <v>0</v>
      </c>
      <c r="W102" s="49">
        <f t="shared" si="157"/>
        <v>0</v>
      </c>
      <c r="X102" s="201">
        <f t="shared" si="157"/>
        <v>0</v>
      </c>
      <c r="Y102" s="8">
        <f t="shared" si="158"/>
        <v>0</v>
      </c>
      <c r="Z102" s="50">
        <f t="shared" si="159"/>
        <v>0</v>
      </c>
      <c r="AB102" s="49">
        <f t="shared" si="160"/>
        <v>0</v>
      </c>
      <c r="AC102" s="201">
        <f t="shared" si="160"/>
        <v>0</v>
      </c>
      <c r="AD102" s="8">
        <f t="shared" si="161"/>
        <v>0</v>
      </c>
      <c r="AE102" s="50">
        <f t="shared" si="162"/>
        <v>0</v>
      </c>
      <c r="AG102" s="49">
        <f t="shared" si="163"/>
        <v>0</v>
      </c>
      <c r="AH102" s="201">
        <f t="shared" si="163"/>
        <v>0</v>
      </c>
      <c r="AI102" s="8">
        <f t="shared" si="164"/>
        <v>0</v>
      </c>
      <c r="AJ102" s="50">
        <f t="shared" si="165"/>
        <v>0</v>
      </c>
      <c r="AL102" s="49">
        <f t="shared" si="166"/>
        <v>0</v>
      </c>
      <c r="AM102" s="201">
        <f t="shared" si="166"/>
        <v>0</v>
      </c>
      <c r="AN102" s="8">
        <f t="shared" si="167"/>
        <v>0</v>
      </c>
      <c r="AO102" s="50">
        <f t="shared" si="168"/>
        <v>0</v>
      </c>
      <c r="AQ102" s="49">
        <f t="shared" si="169"/>
        <v>0</v>
      </c>
      <c r="AR102" s="201">
        <f t="shared" si="169"/>
        <v>0</v>
      </c>
      <c r="AS102" s="8">
        <f t="shared" si="170"/>
        <v>0</v>
      </c>
      <c r="AT102" s="50">
        <f t="shared" si="171"/>
        <v>0</v>
      </c>
      <c r="AV102" s="49">
        <f t="shared" si="172"/>
        <v>0</v>
      </c>
      <c r="AW102" s="201">
        <f t="shared" si="172"/>
        <v>0</v>
      </c>
      <c r="AX102" s="8">
        <f t="shared" si="173"/>
        <v>0</v>
      </c>
      <c r="AY102" s="50">
        <f t="shared" si="174"/>
        <v>0</v>
      </c>
      <c r="BA102" s="49">
        <f t="shared" si="175"/>
        <v>0</v>
      </c>
      <c r="BB102" s="201">
        <f t="shared" si="175"/>
        <v>0</v>
      </c>
      <c r="BC102" s="8">
        <f t="shared" si="176"/>
        <v>0</v>
      </c>
      <c r="BD102" s="50">
        <f t="shared" si="177"/>
        <v>0</v>
      </c>
      <c r="BF102" s="49">
        <f t="shared" si="178"/>
        <v>0</v>
      </c>
      <c r="BG102" s="201">
        <f t="shared" si="178"/>
        <v>0</v>
      </c>
      <c r="BH102" s="8">
        <f t="shared" si="179"/>
        <v>0</v>
      </c>
      <c r="BI102" s="50">
        <f t="shared" si="180"/>
        <v>0</v>
      </c>
      <c r="BK102" s="49">
        <f t="shared" si="181"/>
        <v>0</v>
      </c>
      <c r="BL102" s="201">
        <f t="shared" si="181"/>
        <v>0</v>
      </c>
      <c r="BM102" s="8">
        <f t="shared" si="182"/>
        <v>0</v>
      </c>
      <c r="BN102" s="50">
        <f t="shared" si="183"/>
        <v>0</v>
      </c>
      <c r="BP102" s="49">
        <f t="shared" si="184"/>
        <v>0</v>
      </c>
      <c r="BQ102" s="201">
        <f t="shared" si="184"/>
        <v>0</v>
      </c>
      <c r="BR102" s="8">
        <f t="shared" si="185"/>
        <v>0</v>
      </c>
      <c r="BS102" s="50">
        <f t="shared" si="186"/>
        <v>0</v>
      </c>
      <c r="BU102" s="49">
        <f t="shared" si="187"/>
        <v>0</v>
      </c>
      <c r="BV102" s="201">
        <f t="shared" si="187"/>
        <v>0</v>
      </c>
      <c r="BW102" s="8">
        <f t="shared" si="188"/>
        <v>0</v>
      </c>
      <c r="BX102" s="50">
        <f t="shared" si="189"/>
        <v>0</v>
      </c>
      <c r="BZ102" s="49">
        <f t="shared" si="190"/>
        <v>0</v>
      </c>
      <c r="CA102" s="201">
        <f t="shared" si="190"/>
        <v>0</v>
      </c>
      <c r="CB102" s="8">
        <f t="shared" si="191"/>
        <v>0</v>
      </c>
      <c r="CC102" s="50">
        <f t="shared" si="192"/>
        <v>0</v>
      </c>
      <c r="CE102" s="49">
        <f t="shared" si="193"/>
        <v>0</v>
      </c>
      <c r="CF102" s="201">
        <f t="shared" si="193"/>
        <v>0</v>
      </c>
      <c r="CG102" s="8">
        <f t="shared" si="194"/>
        <v>0</v>
      </c>
      <c r="CH102" s="50">
        <f t="shared" si="195"/>
        <v>0</v>
      </c>
      <c r="CJ102" s="49">
        <f t="shared" si="196"/>
        <v>0</v>
      </c>
      <c r="CK102" s="201">
        <f t="shared" si="196"/>
        <v>0</v>
      </c>
      <c r="CL102" s="8">
        <f t="shared" si="197"/>
        <v>0</v>
      </c>
      <c r="CM102" s="50">
        <f t="shared" si="198"/>
        <v>0</v>
      </c>
      <c r="CO102" s="49">
        <f t="shared" si="199"/>
        <v>0</v>
      </c>
      <c r="CP102" s="201">
        <f t="shared" si="199"/>
        <v>0</v>
      </c>
      <c r="CQ102" s="8">
        <f t="shared" si="200"/>
        <v>0</v>
      </c>
      <c r="CR102" s="50">
        <f t="shared" si="201"/>
        <v>0</v>
      </c>
      <c r="CT102" s="49">
        <f t="shared" si="202"/>
        <v>0</v>
      </c>
      <c r="CU102" s="201">
        <f t="shared" si="202"/>
        <v>0</v>
      </c>
      <c r="CV102" s="8">
        <f t="shared" si="203"/>
        <v>0</v>
      </c>
      <c r="CW102" s="50">
        <f t="shared" si="204"/>
        <v>0</v>
      </c>
      <c r="CY102" s="49">
        <f t="shared" si="205"/>
        <v>0</v>
      </c>
      <c r="CZ102" s="201">
        <f t="shared" si="205"/>
        <v>0</v>
      </c>
      <c r="DA102" s="8">
        <f t="shared" si="206"/>
        <v>0</v>
      </c>
      <c r="DB102" s="50">
        <f t="shared" si="207"/>
        <v>0</v>
      </c>
      <c r="DD102" s="49">
        <f t="shared" si="208"/>
        <v>0</v>
      </c>
      <c r="DE102" s="201">
        <f t="shared" si="208"/>
        <v>0</v>
      </c>
      <c r="DF102" s="8">
        <f t="shared" si="209"/>
        <v>0</v>
      </c>
      <c r="DG102" s="50">
        <f t="shared" si="210"/>
        <v>0</v>
      </c>
      <c r="DI102" s="49">
        <f t="shared" si="211"/>
        <v>0</v>
      </c>
      <c r="DJ102" s="201">
        <f t="shared" si="211"/>
        <v>0</v>
      </c>
      <c r="DK102" s="8">
        <f t="shared" si="212"/>
        <v>0</v>
      </c>
      <c r="DL102" s="50">
        <f t="shared" si="213"/>
        <v>0</v>
      </c>
      <c r="DN102" s="49">
        <f t="shared" si="214"/>
        <v>0</v>
      </c>
      <c r="DO102" s="201">
        <f t="shared" si="214"/>
        <v>0</v>
      </c>
      <c r="DP102" s="8">
        <f t="shared" si="215"/>
        <v>0</v>
      </c>
      <c r="DQ102" s="50">
        <f t="shared" si="216"/>
        <v>0</v>
      </c>
      <c r="DS102" s="51">
        <f t="shared" si="147"/>
        <v>0</v>
      </c>
      <c r="DT102" s="50">
        <f t="shared" si="148"/>
        <v>0</v>
      </c>
      <c r="DU102" s="51">
        <v>0</v>
      </c>
      <c r="DV102" s="50">
        <f t="shared" si="149"/>
        <v>0</v>
      </c>
      <c r="DW102" s="51">
        <f t="shared" si="151"/>
        <v>0</v>
      </c>
      <c r="DX102" s="53">
        <f t="shared" si="150"/>
        <v>0</v>
      </c>
      <c r="DY102" s="307">
        <f t="shared" si="146"/>
        <v>0</v>
      </c>
    </row>
    <row r="103" spans="2:129" ht="18" customHeight="1" x14ac:dyDescent="0.3">
      <c r="B103" s="291"/>
      <c r="C103" s="237"/>
      <c r="D103" s="239"/>
      <c r="E103" s="263"/>
      <c r="F103" s="274"/>
      <c r="G103" s="263"/>
      <c r="H103" s="56"/>
      <c r="I103" s="56"/>
      <c r="J103" s="265"/>
      <c r="K103" s="264"/>
      <c r="L103" s="57"/>
      <c r="M103" s="49"/>
      <c r="N103" s="214"/>
      <c r="O103" s="8">
        <f t="shared" si="152"/>
        <v>0</v>
      </c>
      <c r="P103" s="50">
        <f t="shared" si="153"/>
        <v>0</v>
      </c>
      <c r="R103" s="49">
        <f t="shared" si="154"/>
        <v>0</v>
      </c>
      <c r="S103" s="201">
        <f t="shared" si="154"/>
        <v>0</v>
      </c>
      <c r="T103" s="8">
        <f t="shared" si="155"/>
        <v>0</v>
      </c>
      <c r="U103" s="50">
        <f t="shared" si="156"/>
        <v>0</v>
      </c>
      <c r="W103" s="49">
        <f t="shared" si="157"/>
        <v>0</v>
      </c>
      <c r="X103" s="201">
        <f t="shared" si="157"/>
        <v>0</v>
      </c>
      <c r="Y103" s="8">
        <f t="shared" si="158"/>
        <v>0</v>
      </c>
      <c r="Z103" s="50">
        <f t="shared" si="159"/>
        <v>0</v>
      </c>
      <c r="AB103" s="49">
        <f t="shared" si="160"/>
        <v>0</v>
      </c>
      <c r="AC103" s="201">
        <f t="shared" si="160"/>
        <v>0</v>
      </c>
      <c r="AD103" s="8">
        <f t="shared" si="161"/>
        <v>0</v>
      </c>
      <c r="AE103" s="50">
        <f t="shared" si="162"/>
        <v>0</v>
      </c>
      <c r="AG103" s="49">
        <f t="shared" si="163"/>
        <v>0</v>
      </c>
      <c r="AH103" s="201">
        <f t="shared" si="163"/>
        <v>0</v>
      </c>
      <c r="AI103" s="8">
        <f t="shared" si="164"/>
        <v>0</v>
      </c>
      <c r="AJ103" s="50">
        <f t="shared" si="165"/>
        <v>0</v>
      </c>
      <c r="AL103" s="49">
        <f t="shared" si="166"/>
        <v>0</v>
      </c>
      <c r="AM103" s="201">
        <f t="shared" si="166"/>
        <v>0</v>
      </c>
      <c r="AN103" s="8">
        <f t="shared" si="167"/>
        <v>0</v>
      </c>
      <c r="AO103" s="50">
        <f t="shared" si="168"/>
        <v>0</v>
      </c>
      <c r="AQ103" s="49">
        <f t="shared" si="169"/>
        <v>0</v>
      </c>
      <c r="AR103" s="201">
        <f t="shared" si="169"/>
        <v>0</v>
      </c>
      <c r="AS103" s="8">
        <f t="shared" si="170"/>
        <v>0</v>
      </c>
      <c r="AT103" s="50">
        <f t="shared" si="171"/>
        <v>0</v>
      </c>
      <c r="AV103" s="49">
        <f t="shared" si="172"/>
        <v>0</v>
      </c>
      <c r="AW103" s="201">
        <f t="shared" si="172"/>
        <v>0</v>
      </c>
      <c r="AX103" s="8">
        <f t="shared" si="173"/>
        <v>0</v>
      </c>
      <c r="AY103" s="50">
        <f t="shared" si="174"/>
        <v>0</v>
      </c>
      <c r="BA103" s="49">
        <f t="shared" si="175"/>
        <v>0</v>
      </c>
      <c r="BB103" s="201">
        <f t="shared" si="175"/>
        <v>0</v>
      </c>
      <c r="BC103" s="8">
        <f t="shared" si="176"/>
        <v>0</v>
      </c>
      <c r="BD103" s="50">
        <f t="shared" si="177"/>
        <v>0</v>
      </c>
      <c r="BF103" s="49">
        <f t="shared" si="178"/>
        <v>0</v>
      </c>
      <c r="BG103" s="201">
        <f t="shared" si="178"/>
        <v>0</v>
      </c>
      <c r="BH103" s="8">
        <f t="shared" si="179"/>
        <v>0</v>
      </c>
      <c r="BI103" s="50">
        <f t="shared" si="180"/>
        <v>0</v>
      </c>
      <c r="BK103" s="49">
        <f t="shared" si="181"/>
        <v>0</v>
      </c>
      <c r="BL103" s="201">
        <f t="shared" si="181"/>
        <v>0</v>
      </c>
      <c r="BM103" s="8">
        <f t="shared" si="182"/>
        <v>0</v>
      </c>
      <c r="BN103" s="50">
        <f t="shared" si="183"/>
        <v>0</v>
      </c>
      <c r="BP103" s="49">
        <f t="shared" si="184"/>
        <v>0</v>
      </c>
      <c r="BQ103" s="201">
        <f t="shared" si="184"/>
        <v>0</v>
      </c>
      <c r="BR103" s="8">
        <f t="shared" si="185"/>
        <v>0</v>
      </c>
      <c r="BS103" s="50">
        <f t="shared" si="186"/>
        <v>0</v>
      </c>
      <c r="BU103" s="49">
        <f t="shared" si="187"/>
        <v>0</v>
      </c>
      <c r="BV103" s="201">
        <f t="shared" si="187"/>
        <v>0</v>
      </c>
      <c r="BW103" s="8">
        <f t="shared" si="188"/>
        <v>0</v>
      </c>
      <c r="BX103" s="50">
        <f t="shared" si="189"/>
        <v>0</v>
      </c>
      <c r="BZ103" s="49">
        <f t="shared" si="190"/>
        <v>0</v>
      </c>
      <c r="CA103" s="201">
        <f t="shared" si="190"/>
        <v>0</v>
      </c>
      <c r="CB103" s="8">
        <f t="shared" si="191"/>
        <v>0</v>
      </c>
      <c r="CC103" s="50">
        <f t="shared" si="192"/>
        <v>0</v>
      </c>
      <c r="CE103" s="49">
        <f t="shared" si="193"/>
        <v>0</v>
      </c>
      <c r="CF103" s="201">
        <f t="shared" si="193"/>
        <v>0</v>
      </c>
      <c r="CG103" s="8">
        <f t="shared" si="194"/>
        <v>0</v>
      </c>
      <c r="CH103" s="50">
        <f t="shared" si="195"/>
        <v>0</v>
      </c>
      <c r="CJ103" s="49">
        <f t="shared" si="196"/>
        <v>0</v>
      </c>
      <c r="CK103" s="201">
        <f t="shared" si="196"/>
        <v>0</v>
      </c>
      <c r="CL103" s="8">
        <f t="shared" si="197"/>
        <v>0</v>
      </c>
      <c r="CM103" s="50">
        <f t="shared" si="198"/>
        <v>0</v>
      </c>
      <c r="CO103" s="49">
        <f t="shared" si="199"/>
        <v>0</v>
      </c>
      <c r="CP103" s="201">
        <f t="shared" si="199"/>
        <v>0</v>
      </c>
      <c r="CQ103" s="8">
        <f t="shared" si="200"/>
        <v>0</v>
      </c>
      <c r="CR103" s="50">
        <f t="shared" si="201"/>
        <v>0</v>
      </c>
      <c r="CT103" s="49">
        <f t="shared" si="202"/>
        <v>0</v>
      </c>
      <c r="CU103" s="201">
        <f t="shared" si="202"/>
        <v>0</v>
      </c>
      <c r="CV103" s="8">
        <f t="shared" si="203"/>
        <v>0</v>
      </c>
      <c r="CW103" s="50">
        <f t="shared" si="204"/>
        <v>0</v>
      </c>
      <c r="CY103" s="49">
        <f t="shared" si="205"/>
        <v>0</v>
      </c>
      <c r="CZ103" s="201">
        <f t="shared" si="205"/>
        <v>0</v>
      </c>
      <c r="DA103" s="8">
        <f t="shared" si="206"/>
        <v>0</v>
      </c>
      <c r="DB103" s="50">
        <f t="shared" si="207"/>
        <v>0</v>
      </c>
      <c r="DD103" s="49">
        <f t="shared" si="208"/>
        <v>0</v>
      </c>
      <c r="DE103" s="201">
        <f t="shared" si="208"/>
        <v>0</v>
      </c>
      <c r="DF103" s="8">
        <f t="shared" si="209"/>
        <v>0</v>
      </c>
      <c r="DG103" s="50">
        <f t="shared" si="210"/>
        <v>0</v>
      </c>
      <c r="DI103" s="49">
        <f t="shared" si="211"/>
        <v>0</v>
      </c>
      <c r="DJ103" s="201">
        <f t="shared" si="211"/>
        <v>0</v>
      </c>
      <c r="DK103" s="8">
        <f t="shared" si="212"/>
        <v>0</v>
      </c>
      <c r="DL103" s="50">
        <f t="shared" si="213"/>
        <v>0</v>
      </c>
      <c r="DN103" s="49">
        <f t="shared" si="214"/>
        <v>0</v>
      </c>
      <c r="DO103" s="201">
        <f t="shared" si="214"/>
        <v>0</v>
      </c>
      <c r="DP103" s="8">
        <f t="shared" si="215"/>
        <v>0</v>
      </c>
      <c r="DQ103" s="50">
        <f t="shared" si="216"/>
        <v>0</v>
      </c>
      <c r="DS103" s="51">
        <f t="shared" si="147"/>
        <v>0</v>
      </c>
      <c r="DT103" s="50">
        <f t="shared" si="148"/>
        <v>0</v>
      </c>
      <c r="DU103" s="51">
        <v>0</v>
      </c>
      <c r="DV103" s="50">
        <f t="shared" si="149"/>
        <v>0</v>
      </c>
      <c r="DW103" s="51">
        <f t="shared" si="151"/>
        <v>0</v>
      </c>
      <c r="DX103" s="53">
        <f t="shared" si="150"/>
        <v>0</v>
      </c>
      <c r="DY103" s="307">
        <f t="shared" si="146"/>
        <v>0</v>
      </c>
    </row>
    <row r="104" spans="2:129" ht="18" customHeight="1" x14ac:dyDescent="0.3">
      <c r="B104" s="291"/>
      <c r="C104" s="237"/>
      <c r="D104" s="239"/>
      <c r="E104" s="263"/>
      <c r="F104" s="274"/>
      <c r="G104" s="263"/>
      <c r="H104" s="56"/>
      <c r="I104" s="56"/>
      <c r="J104" s="265"/>
      <c r="K104" s="264"/>
      <c r="L104" s="57"/>
      <c r="M104" s="49"/>
      <c r="N104" s="214"/>
      <c r="O104" s="8">
        <f t="shared" si="152"/>
        <v>0</v>
      </c>
      <c r="P104" s="50">
        <f t="shared" si="153"/>
        <v>0</v>
      </c>
      <c r="R104" s="49">
        <f t="shared" si="154"/>
        <v>0</v>
      </c>
      <c r="S104" s="201">
        <f t="shared" si="154"/>
        <v>0</v>
      </c>
      <c r="T104" s="8">
        <f t="shared" si="155"/>
        <v>0</v>
      </c>
      <c r="U104" s="50">
        <f t="shared" si="156"/>
        <v>0</v>
      </c>
      <c r="W104" s="49">
        <f t="shared" si="157"/>
        <v>0</v>
      </c>
      <c r="X104" s="201">
        <f t="shared" si="157"/>
        <v>0</v>
      </c>
      <c r="Y104" s="8">
        <f t="shared" si="158"/>
        <v>0</v>
      </c>
      <c r="Z104" s="50">
        <f t="shared" si="159"/>
        <v>0</v>
      </c>
      <c r="AB104" s="49">
        <f t="shared" si="160"/>
        <v>0</v>
      </c>
      <c r="AC104" s="201">
        <f t="shared" si="160"/>
        <v>0</v>
      </c>
      <c r="AD104" s="8">
        <f t="shared" si="161"/>
        <v>0</v>
      </c>
      <c r="AE104" s="50">
        <f t="shared" si="162"/>
        <v>0</v>
      </c>
      <c r="AG104" s="49">
        <f t="shared" si="163"/>
        <v>0</v>
      </c>
      <c r="AH104" s="201">
        <f t="shared" si="163"/>
        <v>0</v>
      </c>
      <c r="AI104" s="8">
        <f t="shared" si="164"/>
        <v>0</v>
      </c>
      <c r="AJ104" s="50">
        <f t="shared" si="165"/>
        <v>0</v>
      </c>
      <c r="AL104" s="49">
        <f t="shared" si="166"/>
        <v>0</v>
      </c>
      <c r="AM104" s="201">
        <f t="shared" si="166"/>
        <v>0</v>
      </c>
      <c r="AN104" s="8">
        <f t="shared" si="167"/>
        <v>0</v>
      </c>
      <c r="AO104" s="50">
        <f t="shared" si="168"/>
        <v>0</v>
      </c>
      <c r="AQ104" s="49">
        <f t="shared" si="169"/>
        <v>0</v>
      </c>
      <c r="AR104" s="201">
        <f t="shared" si="169"/>
        <v>0</v>
      </c>
      <c r="AS104" s="8">
        <f t="shared" si="170"/>
        <v>0</v>
      </c>
      <c r="AT104" s="50">
        <f t="shared" si="171"/>
        <v>0</v>
      </c>
      <c r="AV104" s="49">
        <f t="shared" si="172"/>
        <v>0</v>
      </c>
      <c r="AW104" s="201">
        <f t="shared" si="172"/>
        <v>0</v>
      </c>
      <c r="AX104" s="8">
        <f t="shared" si="173"/>
        <v>0</v>
      </c>
      <c r="AY104" s="50">
        <f t="shared" si="174"/>
        <v>0</v>
      </c>
      <c r="BA104" s="49">
        <f t="shared" si="175"/>
        <v>0</v>
      </c>
      <c r="BB104" s="201">
        <f t="shared" si="175"/>
        <v>0</v>
      </c>
      <c r="BC104" s="8">
        <f t="shared" si="176"/>
        <v>0</v>
      </c>
      <c r="BD104" s="50">
        <f t="shared" si="177"/>
        <v>0</v>
      </c>
      <c r="BF104" s="49">
        <f t="shared" si="178"/>
        <v>0</v>
      </c>
      <c r="BG104" s="201">
        <f t="shared" si="178"/>
        <v>0</v>
      </c>
      <c r="BH104" s="8">
        <f t="shared" si="179"/>
        <v>0</v>
      </c>
      <c r="BI104" s="50">
        <f t="shared" si="180"/>
        <v>0</v>
      </c>
      <c r="BK104" s="49">
        <f t="shared" si="181"/>
        <v>0</v>
      </c>
      <c r="BL104" s="201">
        <f t="shared" si="181"/>
        <v>0</v>
      </c>
      <c r="BM104" s="8">
        <f t="shared" si="182"/>
        <v>0</v>
      </c>
      <c r="BN104" s="50">
        <f t="shared" si="183"/>
        <v>0</v>
      </c>
      <c r="BP104" s="49">
        <f t="shared" si="184"/>
        <v>0</v>
      </c>
      <c r="BQ104" s="201">
        <f t="shared" si="184"/>
        <v>0</v>
      </c>
      <c r="BR104" s="8">
        <f t="shared" si="185"/>
        <v>0</v>
      </c>
      <c r="BS104" s="50">
        <f t="shared" si="186"/>
        <v>0</v>
      </c>
      <c r="BU104" s="49">
        <f t="shared" si="187"/>
        <v>0</v>
      </c>
      <c r="BV104" s="201">
        <f t="shared" si="187"/>
        <v>0</v>
      </c>
      <c r="BW104" s="8">
        <f t="shared" si="188"/>
        <v>0</v>
      </c>
      <c r="BX104" s="50">
        <f t="shared" si="189"/>
        <v>0</v>
      </c>
      <c r="BZ104" s="49">
        <f t="shared" si="190"/>
        <v>0</v>
      </c>
      <c r="CA104" s="201">
        <f t="shared" si="190"/>
        <v>0</v>
      </c>
      <c r="CB104" s="8">
        <f t="shared" si="191"/>
        <v>0</v>
      </c>
      <c r="CC104" s="50">
        <f t="shared" si="192"/>
        <v>0</v>
      </c>
      <c r="CE104" s="49">
        <f t="shared" si="193"/>
        <v>0</v>
      </c>
      <c r="CF104" s="201">
        <f t="shared" si="193"/>
        <v>0</v>
      </c>
      <c r="CG104" s="8">
        <f t="shared" si="194"/>
        <v>0</v>
      </c>
      <c r="CH104" s="50">
        <f t="shared" si="195"/>
        <v>0</v>
      </c>
      <c r="CJ104" s="49">
        <f t="shared" si="196"/>
        <v>0</v>
      </c>
      <c r="CK104" s="201">
        <f t="shared" si="196"/>
        <v>0</v>
      </c>
      <c r="CL104" s="8">
        <f t="shared" si="197"/>
        <v>0</v>
      </c>
      <c r="CM104" s="50">
        <f t="shared" si="198"/>
        <v>0</v>
      </c>
      <c r="CO104" s="49">
        <f t="shared" si="199"/>
        <v>0</v>
      </c>
      <c r="CP104" s="201">
        <f t="shared" si="199"/>
        <v>0</v>
      </c>
      <c r="CQ104" s="8">
        <f t="shared" si="200"/>
        <v>0</v>
      </c>
      <c r="CR104" s="50">
        <f t="shared" si="201"/>
        <v>0</v>
      </c>
      <c r="CT104" s="49">
        <f t="shared" si="202"/>
        <v>0</v>
      </c>
      <c r="CU104" s="201">
        <f t="shared" si="202"/>
        <v>0</v>
      </c>
      <c r="CV104" s="8">
        <f t="shared" si="203"/>
        <v>0</v>
      </c>
      <c r="CW104" s="50">
        <f t="shared" si="204"/>
        <v>0</v>
      </c>
      <c r="CY104" s="49">
        <f t="shared" si="205"/>
        <v>0</v>
      </c>
      <c r="CZ104" s="201">
        <f t="shared" si="205"/>
        <v>0</v>
      </c>
      <c r="DA104" s="8">
        <f t="shared" si="206"/>
        <v>0</v>
      </c>
      <c r="DB104" s="50">
        <f t="shared" si="207"/>
        <v>0</v>
      </c>
      <c r="DD104" s="49">
        <f t="shared" si="208"/>
        <v>0</v>
      </c>
      <c r="DE104" s="201">
        <f t="shared" si="208"/>
        <v>0</v>
      </c>
      <c r="DF104" s="8">
        <f t="shared" si="209"/>
        <v>0</v>
      </c>
      <c r="DG104" s="50">
        <f t="shared" si="210"/>
        <v>0</v>
      </c>
      <c r="DI104" s="49">
        <f t="shared" si="211"/>
        <v>0</v>
      </c>
      <c r="DJ104" s="201">
        <f t="shared" si="211"/>
        <v>0</v>
      </c>
      <c r="DK104" s="8">
        <f t="shared" si="212"/>
        <v>0</v>
      </c>
      <c r="DL104" s="50">
        <f t="shared" si="213"/>
        <v>0</v>
      </c>
      <c r="DN104" s="49">
        <f t="shared" si="214"/>
        <v>0</v>
      </c>
      <c r="DO104" s="201">
        <f t="shared" si="214"/>
        <v>0</v>
      </c>
      <c r="DP104" s="8">
        <f t="shared" si="215"/>
        <v>0</v>
      </c>
      <c r="DQ104" s="50">
        <f t="shared" si="216"/>
        <v>0</v>
      </c>
      <c r="DS104" s="51">
        <f t="shared" si="147"/>
        <v>0</v>
      </c>
      <c r="DT104" s="50">
        <f t="shared" si="148"/>
        <v>0</v>
      </c>
      <c r="DU104" s="51">
        <v>0</v>
      </c>
      <c r="DV104" s="50">
        <f t="shared" si="149"/>
        <v>0</v>
      </c>
      <c r="DW104" s="51">
        <f t="shared" si="151"/>
        <v>0</v>
      </c>
      <c r="DX104" s="53">
        <f t="shared" si="150"/>
        <v>0</v>
      </c>
      <c r="DY104" s="307">
        <f t="shared" si="146"/>
        <v>0</v>
      </c>
    </row>
    <row r="105" spans="2:129" ht="18" customHeight="1" x14ac:dyDescent="0.3">
      <c r="B105" s="72"/>
      <c r="C105" s="54"/>
      <c r="D105" s="239"/>
      <c r="E105" s="263"/>
      <c r="F105" s="274"/>
      <c r="G105" s="263"/>
      <c r="H105" s="56"/>
      <c r="I105" s="56"/>
      <c r="J105" s="265"/>
      <c r="K105" s="264"/>
      <c r="L105" s="57"/>
      <c r="M105" s="49"/>
      <c r="N105" s="214"/>
      <c r="O105" s="8">
        <f t="shared" si="152"/>
        <v>0</v>
      </c>
      <c r="P105" s="50">
        <f t="shared" si="153"/>
        <v>0</v>
      </c>
      <c r="R105" s="49">
        <f t="shared" si="154"/>
        <v>0</v>
      </c>
      <c r="S105" s="201">
        <f t="shared" si="154"/>
        <v>0</v>
      </c>
      <c r="T105" s="8">
        <f t="shared" si="155"/>
        <v>0</v>
      </c>
      <c r="U105" s="50">
        <f t="shared" si="156"/>
        <v>0</v>
      </c>
      <c r="W105" s="49">
        <f t="shared" si="157"/>
        <v>0</v>
      </c>
      <c r="X105" s="201">
        <f t="shared" si="157"/>
        <v>0</v>
      </c>
      <c r="Y105" s="8">
        <f t="shared" si="158"/>
        <v>0</v>
      </c>
      <c r="Z105" s="50">
        <f t="shared" si="159"/>
        <v>0</v>
      </c>
      <c r="AB105" s="49">
        <f t="shared" si="160"/>
        <v>0</v>
      </c>
      <c r="AC105" s="201">
        <f t="shared" si="160"/>
        <v>0</v>
      </c>
      <c r="AD105" s="8">
        <f t="shared" si="161"/>
        <v>0</v>
      </c>
      <c r="AE105" s="50">
        <f t="shared" si="162"/>
        <v>0</v>
      </c>
      <c r="AG105" s="49">
        <f t="shared" si="163"/>
        <v>0</v>
      </c>
      <c r="AH105" s="201">
        <f t="shared" si="163"/>
        <v>0</v>
      </c>
      <c r="AI105" s="8">
        <f t="shared" si="164"/>
        <v>0</v>
      </c>
      <c r="AJ105" s="50">
        <f t="shared" si="165"/>
        <v>0</v>
      </c>
      <c r="AL105" s="49">
        <f t="shared" si="166"/>
        <v>0</v>
      </c>
      <c r="AM105" s="201">
        <f t="shared" si="166"/>
        <v>0</v>
      </c>
      <c r="AN105" s="8">
        <f t="shared" si="167"/>
        <v>0</v>
      </c>
      <c r="AO105" s="50">
        <f t="shared" si="168"/>
        <v>0</v>
      </c>
      <c r="AQ105" s="49">
        <f t="shared" si="169"/>
        <v>0</v>
      </c>
      <c r="AR105" s="201">
        <f t="shared" si="169"/>
        <v>0</v>
      </c>
      <c r="AS105" s="8">
        <f t="shared" si="170"/>
        <v>0</v>
      </c>
      <c r="AT105" s="50">
        <f t="shared" si="171"/>
        <v>0</v>
      </c>
      <c r="AV105" s="49">
        <f t="shared" si="172"/>
        <v>0</v>
      </c>
      <c r="AW105" s="201">
        <f t="shared" si="172"/>
        <v>0</v>
      </c>
      <c r="AX105" s="8">
        <f t="shared" si="173"/>
        <v>0</v>
      </c>
      <c r="AY105" s="50">
        <f t="shared" si="174"/>
        <v>0</v>
      </c>
      <c r="BA105" s="49">
        <f t="shared" si="175"/>
        <v>0</v>
      </c>
      <c r="BB105" s="201">
        <f t="shared" si="175"/>
        <v>0</v>
      </c>
      <c r="BC105" s="8">
        <f t="shared" si="176"/>
        <v>0</v>
      </c>
      <c r="BD105" s="50">
        <f t="shared" si="177"/>
        <v>0</v>
      </c>
      <c r="BF105" s="49">
        <f t="shared" si="178"/>
        <v>0</v>
      </c>
      <c r="BG105" s="201">
        <f t="shared" si="178"/>
        <v>0</v>
      </c>
      <c r="BH105" s="8">
        <f t="shared" si="179"/>
        <v>0</v>
      </c>
      <c r="BI105" s="50">
        <f t="shared" si="180"/>
        <v>0</v>
      </c>
      <c r="BK105" s="49">
        <f t="shared" si="181"/>
        <v>0</v>
      </c>
      <c r="BL105" s="201">
        <f t="shared" si="181"/>
        <v>0</v>
      </c>
      <c r="BM105" s="8">
        <f t="shared" si="182"/>
        <v>0</v>
      </c>
      <c r="BN105" s="50">
        <f t="shared" si="183"/>
        <v>0</v>
      </c>
      <c r="BP105" s="49">
        <f t="shared" si="184"/>
        <v>0</v>
      </c>
      <c r="BQ105" s="201">
        <f t="shared" si="184"/>
        <v>0</v>
      </c>
      <c r="BR105" s="8">
        <f t="shared" si="185"/>
        <v>0</v>
      </c>
      <c r="BS105" s="50">
        <f t="shared" si="186"/>
        <v>0</v>
      </c>
      <c r="BU105" s="49">
        <f t="shared" si="187"/>
        <v>0</v>
      </c>
      <c r="BV105" s="201">
        <f t="shared" si="187"/>
        <v>0</v>
      </c>
      <c r="BW105" s="8">
        <f t="shared" si="188"/>
        <v>0</v>
      </c>
      <c r="BX105" s="50">
        <f t="shared" si="189"/>
        <v>0</v>
      </c>
      <c r="BZ105" s="49">
        <f t="shared" si="190"/>
        <v>0</v>
      </c>
      <c r="CA105" s="201">
        <f t="shared" si="190"/>
        <v>0</v>
      </c>
      <c r="CB105" s="8">
        <f t="shared" si="191"/>
        <v>0</v>
      </c>
      <c r="CC105" s="50">
        <f t="shared" si="192"/>
        <v>0</v>
      </c>
      <c r="CE105" s="49">
        <f t="shared" si="193"/>
        <v>0</v>
      </c>
      <c r="CF105" s="201">
        <f t="shared" si="193"/>
        <v>0</v>
      </c>
      <c r="CG105" s="8">
        <f t="shared" si="194"/>
        <v>0</v>
      </c>
      <c r="CH105" s="50">
        <f t="shared" si="195"/>
        <v>0</v>
      </c>
      <c r="CJ105" s="49">
        <f t="shared" si="196"/>
        <v>0</v>
      </c>
      <c r="CK105" s="201">
        <f t="shared" si="196"/>
        <v>0</v>
      </c>
      <c r="CL105" s="8">
        <f t="shared" si="197"/>
        <v>0</v>
      </c>
      <c r="CM105" s="50">
        <f t="shared" si="198"/>
        <v>0</v>
      </c>
      <c r="CO105" s="49">
        <f t="shared" si="199"/>
        <v>0</v>
      </c>
      <c r="CP105" s="201">
        <f t="shared" si="199"/>
        <v>0</v>
      </c>
      <c r="CQ105" s="8">
        <f t="shared" si="200"/>
        <v>0</v>
      </c>
      <c r="CR105" s="50">
        <f t="shared" si="201"/>
        <v>0</v>
      </c>
      <c r="CT105" s="49">
        <f t="shared" si="202"/>
        <v>0</v>
      </c>
      <c r="CU105" s="201">
        <f t="shared" si="202"/>
        <v>0</v>
      </c>
      <c r="CV105" s="8">
        <f t="shared" si="203"/>
        <v>0</v>
      </c>
      <c r="CW105" s="50">
        <f t="shared" si="204"/>
        <v>0</v>
      </c>
      <c r="CY105" s="49">
        <f t="shared" si="205"/>
        <v>0</v>
      </c>
      <c r="CZ105" s="201">
        <f t="shared" si="205"/>
        <v>0</v>
      </c>
      <c r="DA105" s="8">
        <f t="shared" si="206"/>
        <v>0</v>
      </c>
      <c r="DB105" s="50">
        <f t="shared" si="207"/>
        <v>0</v>
      </c>
      <c r="DD105" s="49">
        <f t="shared" si="208"/>
        <v>0</v>
      </c>
      <c r="DE105" s="201">
        <f t="shared" si="208"/>
        <v>0</v>
      </c>
      <c r="DF105" s="8">
        <f t="shared" si="209"/>
        <v>0</v>
      </c>
      <c r="DG105" s="50">
        <f t="shared" si="210"/>
        <v>0</v>
      </c>
      <c r="DI105" s="49">
        <f t="shared" si="211"/>
        <v>0</v>
      </c>
      <c r="DJ105" s="201">
        <f t="shared" si="211"/>
        <v>0</v>
      </c>
      <c r="DK105" s="8">
        <f t="shared" si="212"/>
        <v>0</v>
      </c>
      <c r="DL105" s="50">
        <f t="shared" si="213"/>
        <v>0</v>
      </c>
      <c r="DN105" s="49">
        <f t="shared" si="214"/>
        <v>0</v>
      </c>
      <c r="DO105" s="201">
        <f t="shared" si="214"/>
        <v>0</v>
      </c>
      <c r="DP105" s="8">
        <f t="shared" si="215"/>
        <v>0</v>
      </c>
      <c r="DQ105" s="50">
        <f t="shared" si="216"/>
        <v>0</v>
      </c>
      <c r="DS105" s="51">
        <f t="shared" si="147"/>
        <v>0</v>
      </c>
      <c r="DT105" s="50">
        <f t="shared" si="148"/>
        <v>0</v>
      </c>
      <c r="DU105" s="51">
        <v>0</v>
      </c>
      <c r="DV105" s="50">
        <f t="shared" si="149"/>
        <v>0</v>
      </c>
      <c r="DW105" s="51">
        <f t="shared" si="151"/>
        <v>0</v>
      </c>
      <c r="DX105" s="53">
        <f t="shared" si="150"/>
        <v>0</v>
      </c>
      <c r="DY105" s="307">
        <f t="shared" si="146"/>
        <v>0</v>
      </c>
    </row>
    <row r="106" spans="2:129" ht="18" customHeight="1" x14ac:dyDescent="0.3">
      <c r="B106" s="321"/>
      <c r="C106" s="54"/>
      <c r="D106" s="239"/>
      <c r="E106" s="263"/>
      <c r="F106" s="274"/>
      <c r="G106" s="263"/>
      <c r="H106" s="56"/>
      <c r="I106" s="56"/>
      <c r="J106" s="265"/>
      <c r="K106" s="264"/>
      <c r="L106" s="57"/>
      <c r="M106" s="49"/>
      <c r="N106" s="214"/>
      <c r="O106" s="8">
        <f t="shared" si="152"/>
        <v>0</v>
      </c>
      <c r="P106" s="50">
        <f t="shared" si="153"/>
        <v>0</v>
      </c>
      <c r="R106" s="49">
        <f t="shared" si="154"/>
        <v>0</v>
      </c>
      <c r="S106" s="201">
        <f t="shared" si="154"/>
        <v>0</v>
      </c>
      <c r="T106" s="8">
        <f t="shared" si="155"/>
        <v>0</v>
      </c>
      <c r="U106" s="50">
        <f t="shared" si="156"/>
        <v>0</v>
      </c>
      <c r="W106" s="49">
        <f t="shared" si="157"/>
        <v>0</v>
      </c>
      <c r="X106" s="201">
        <f t="shared" si="157"/>
        <v>0</v>
      </c>
      <c r="Y106" s="8">
        <f t="shared" si="158"/>
        <v>0</v>
      </c>
      <c r="Z106" s="50">
        <f t="shared" si="159"/>
        <v>0</v>
      </c>
      <c r="AB106" s="49">
        <f t="shared" si="160"/>
        <v>0</v>
      </c>
      <c r="AC106" s="201">
        <f t="shared" si="160"/>
        <v>0</v>
      </c>
      <c r="AD106" s="8">
        <f t="shared" si="161"/>
        <v>0</v>
      </c>
      <c r="AE106" s="50">
        <f t="shared" si="162"/>
        <v>0</v>
      </c>
      <c r="AG106" s="49">
        <f t="shared" si="163"/>
        <v>0</v>
      </c>
      <c r="AH106" s="201">
        <f t="shared" si="163"/>
        <v>0</v>
      </c>
      <c r="AI106" s="8">
        <f t="shared" si="164"/>
        <v>0</v>
      </c>
      <c r="AJ106" s="50">
        <f t="shared" si="165"/>
        <v>0</v>
      </c>
      <c r="AL106" s="49">
        <f t="shared" si="166"/>
        <v>0</v>
      </c>
      <c r="AM106" s="201">
        <f t="shared" si="166"/>
        <v>0</v>
      </c>
      <c r="AN106" s="8">
        <f t="shared" si="167"/>
        <v>0</v>
      </c>
      <c r="AO106" s="50">
        <f t="shared" si="168"/>
        <v>0</v>
      </c>
      <c r="AQ106" s="49">
        <f t="shared" si="169"/>
        <v>0</v>
      </c>
      <c r="AR106" s="201">
        <f t="shared" si="169"/>
        <v>0</v>
      </c>
      <c r="AS106" s="8">
        <f t="shared" si="170"/>
        <v>0</v>
      </c>
      <c r="AT106" s="50">
        <f t="shared" si="171"/>
        <v>0</v>
      </c>
      <c r="AV106" s="49">
        <f t="shared" si="172"/>
        <v>0</v>
      </c>
      <c r="AW106" s="201">
        <f t="shared" si="172"/>
        <v>0</v>
      </c>
      <c r="AX106" s="8">
        <f t="shared" si="173"/>
        <v>0</v>
      </c>
      <c r="AY106" s="50">
        <f t="shared" si="174"/>
        <v>0</v>
      </c>
      <c r="BA106" s="49">
        <f t="shared" si="175"/>
        <v>0</v>
      </c>
      <c r="BB106" s="201">
        <f t="shared" si="175"/>
        <v>0</v>
      </c>
      <c r="BC106" s="8">
        <f t="shared" si="176"/>
        <v>0</v>
      </c>
      <c r="BD106" s="50">
        <f t="shared" si="177"/>
        <v>0</v>
      </c>
      <c r="BF106" s="49">
        <f t="shared" si="178"/>
        <v>0</v>
      </c>
      <c r="BG106" s="201">
        <f t="shared" si="178"/>
        <v>0</v>
      </c>
      <c r="BH106" s="8">
        <f t="shared" si="179"/>
        <v>0</v>
      </c>
      <c r="BI106" s="50">
        <f t="shared" si="180"/>
        <v>0</v>
      </c>
      <c r="BK106" s="49">
        <f t="shared" si="181"/>
        <v>0</v>
      </c>
      <c r="BL106" s="201">
        <f t="shared" si="181"/>
        <v>0</v>
      </c>
      <c r="BM106" s="8">
        <f t="shared" si="182"/>
        <v>0</v>
      </c>
      <c r="BN106" s="50">
        <f t="shared" si="183"/>
        <v>0</v>
      </c>
      <c r="BP106" s="49">
        <f t="shared" si="184"/>
        <v>0</v>
      </c>
      <c r="BQ106" s="201">
        <f t="shared" si="184"/>
        <v>0</v>
      </c>
      <c r="BR106" s="8">
        <f t="shared" si="185"/>
        <v>0</v>
      </c>
      <c r="BS106" s="50">
        <f t="shared" si="186"/>
        <v>0</v>
      </c>
      <c r="BU106" s="49">
        <f t="shared" si="187"/>
        <v>0</v>
      </c>
      <c r="BV106" s="201">
        <f t="shared" si="187"/>
        <v>0</v>
      </c>
      <c r="BW106" s="8">
        <f t="shared" si="188"/>
        <v>0</v>
      </c>
      <c r="BX106" s="50">
        <f t="shared" si="189"/>
        <v>0</v>
      </c>
      <c r="BZ106" s="49">
        <f t="shared" si="190"/>
        <v>0</v>
      </c>
      <c r="CA106" s="201">
        <f t="shared" si="190"/>
        <v>0</v>
      </c>
      <c r="CB106" s="8">
        <f t="shared" si="191"/>
        <v>0</v>
      </c>
      <c r="CC106" s="50">
        <f t="shared" si="192"/>
        <v>0</v>
      </c>
      <c r="CE106" s="49">
        <f t="shared" si="193"/>
        <v>0</v>
      </c>
      <c r="CF106" s="201">
        <f t="shared" si="193"/>
        <v>0</v>
      </c>
      <c r="CG106" s="8">
        <f t="shared" si="194"/>
        <v>0</v>
      </c>
      <c r="CH106" s="50">
        <f t="shared" si="195"/>
        <v>0</v>
      </c>
      <c r="CJ106" s="49">
        <f t="shared" si="196"/>
        <v>0</v>
      </c>
      <c r="CK106" s="201">
        <f t="shared" si="196"/>
        <v>0</v>
      </c>
      <c r="CL106" s="8">
        <f t="shared" si="197"/>
        <v>0</v>
      </c>
      <c r="CM106" s="50">
        <f t="shared" si="198"/>
        <v>0</v>
      </c>
      <c r="CO106" s="49">
        <f t="shared" si="199"/>
        <v>0</v>
      </c>
      <c r="CP106" s="201">
        <f t="shared" si="199"/>
        <v>0</v>
      </c>
      <c r="CQ106" s="8">
        <f t="shared" si="200"/>
        <v>0</v>
      </c>
      <c r="CR106" s="50">
        <f t="shared" si="201"/>
        <v>0</v>
      </c>
      <c r="CT106" s="49">
        <f t="shared" si="202"/>
        <v>0</v>
      </c>
      <c r="CU106" s="201">
        <f t="shared" si="202"/>
        <v>0</v>
      </c>
      <c r="CV106" s="8">
        <f t="shared" si="203"/>
        <v>0</v>
      </c>
      <c r="CW106" s="50">
        <f t="shared" si="204"/>
        <v>0</v>
      </c>
      <c r="CY106" s="49">
        <f t="shared" si="205"/>
        <v>0</v>
      </c>
      <c r="CZ106" s="201">
        <f t="shared" si="205"/>
        <v>0</v>
      </c>
      <c r="DA106" s="8">
        <f t="shared" si="206"/>
        <v>0</v>
      </c>
      <c r="DB106" s="50">
        <f t="shared" si="207"/>
        <v>0</v>
      </c>
      <c r="DD106" s="49">
        <f t="shared" si="208"/>
        <v>0</v>
      </c>
      <c r="DE106" s="201">
        <f t="shared" si="208"/>
        <v>0</v>
      </c>
      <c r="DF106" s="8">
        <f t="shared" si="209"/>
        <v>0</v>
      </c>
      <c r="DG106" s="50">
        <f t="shared" si="210"/>
        <v>0</v>
      </c>
      <c r="DI106" s="49">
        <f t="shared" si="211"/>
        <v>0</v>
      </c>
      <c r="DJ106" s="201">
        <f t="shared" si="211"/>
        <v>0</v>
      </c>
      <c r="DK106" s="8">
        <f t="shared" si="212"/>
        <v>0</v>
      </c>
      <c r="DL106" s="50">
        <f t="shared" si="213"/>
        <v>0</v>
      </c>
      <c r="DN106" s="49">
        <f t="shared" si="214"/>
        <v>0</v>
      </c>
      <c r="DO106" s="201">
        <f t="shared" si="214"/>
        <v>0</v>
      </c>
      <c r="DP106" s="8">
        <f t="shared" si="215"/>
        <v>0</v>
      </c>
      <c r="DQ106" s="50">
        <f t="shared" si="216"/>
        <v>0</v>
      </c>
      <c r="DS106" s="51">
        <f t="shared" si="147"/>
        <v>0</v>
      </c>
      <c r="DT106" s="50">
        <f t="shared" si="148"/>
        <v>0</v>
      </c>
      <c r="DU106" s="51">
        <v>0</v>
      </c>
      <c r="DV106" s="50">
        <f t="shared" si="149"/>
        <v>0</v>
      </c>
      <c r="DW106" s="51">
        <f t="shared" si="151"/>
        <v>0</v>
      </c>
      <c r="DX106" s="53">
        <f t="shared" si="150"/>
        <v>0</v>
      </c>
      <c r="DY106" s="307">
        <f t="shared" si="146"/>
        <v>0</v>
      </c>
    </row>
    <row r="107" spans="2:129" ht="18" customHeight="1" x14ac:dyDescent="0.3">
      <c r="B107" s="286"/>
      <c r="C107" s="54"/>
      <c r="D107" s="239"/>
      <c r="E107" s="263"/>
      <c r="F107" s="274"/>
      <c r="G107" s="263"/>
      <c r="H107" s="56"/>
      <c r="I107" s="56"/>
      <c r="J107" s="265"/>
      <c r="K107" s="264"/>
      <c r="L107" s="57"/>
      <c r="M107" s="49"/>
      <c r="N107" s="214"/>
      <c r="O107" s="8">
        <f t="shared" si="152"/>
        <v>0</v>
      </c>
      <c r="P107" s="50">
        <f t="shared" si="153"/>
        <v>0</v>
      </c>
      <c r="R107" s="49">
        <f t="shared" si="154"/>
        <v>0</v>
      </c>
      <c r="S107" s="201">
        <f t="shared" si="154"/>
        <v>0</v>
      </c>
      <c r="T107" s="8">
        <f t="shared" si="155"/>
        <v>0</v>
      </c>
      <c r="U107" s="50">
        <f t="shared" si="156"/>
        <v>0</v>
      </c>
      <c r="W107" s="49">
        <f t="shared" si="157"/>
        <v>0</v>
      </c>
      <c r="X107" s="201">
        <f t="shared" si="157"/>
        <v>0</v>
      </c>
      <c r="Y107" s="8">
        <f t="shared" si="158"/>
        <v>0</v>
      </c>
      <c r="Z107" s="50">
        <f t="shared" si="159"/>
        <v>0</v>
      </c>
      <c r="AB107" s="49">
        <f t="shared" si="160"/>
        <v>0</v>
      </c>
      <c r="AC107" s="201">
        <f t="shared" si="160"/>
        <v>0</v>
      </c>
      <c r="AD107" s="8">
        <f t="shared" si="161"/>
        <v>0</v>
      </c>
      <c r="AE107" s="50">
        <f t="shared" si="162"/>
        <v>0</v>
      </c>
      <c r="AG107" s="49">
        <f t="shared" si="163"/>
        <v>0</v>
      </c>
      <c r="AH107" s="201">
        <f t="shared" si="163"/>
        <v>0</v>
      </c>
      <c r="AI107" s="8">
        <f t="shared" si="164"/>
        <v>0</v>
      </c>
      <c r="AJ107" s="50">
        <f t="shared" si="165"/>
        <v>0</v>
      </c>
      <c r="AL107" s="49">
        <f t="shared" si="166"/>
        <v>0</v>
      </c>
      <c r="AM107" s="201">
        <f t="shared" si="166"/>
        <v>0</v>
      </c>
      <c r="AN107" s="8">
        <f t="shared" si="167"/>
        <v>0</v>
      </c>
      <c r="AO107" s="50">
        <f t="shared" si="168"/>
        <v>0</v>
      </c>
      <c r="AQ107" s="49">
        <f t="shared" si="169"/>
        <v>0</v>
      </c>
      <c r="AR107" s="201">
        <f t="shared" si="169"/>
        <v>0</v>
      </c>
      <c r="AS107" s="8">
        <f t="shared" si="170"/>
        <v>0</v>
      </c>
      <c r="AT107" s="50">
        <f t="shared" si="171"/>
        <v>0</v>
      </c>
      <c r="AV107" s="49">
        <f t="shared" si="172"/>
        <v>0</v>
      </c>
      <c r="AW107" s="201">
        <f t="shared" si="172"/>
        <v>0</v>
      </c>
      <c r="AX107" s="8">
        <f t="shared" si="173"/>
        <v>0</v>
      </c>
      <c r="AY107" s="50">
        <f t="shared" si="174"/>
        <v>0</v>
      </c>
      <c r="BA107" s="49">
        <f t="shared" si="175"/>
        <v>0</v>
      </c>
      <c r="BB107" s="201">
        <f t="shared" si="175"/>
        <v>0</v>
      </c>
      <c r="BC107" s="8">
        <f t="shared" si="176"/>
        <v>0</v>
      </c>
      <c r="BD107" s="50">
        <f t="shared" si="177"/>
        <v>0</v>
      </c>
      <c r="BF107" s="49">
        <f t="shared" si="178"/>
        <v>0</v>
      </c>
      <c r="BG107" s="201">
        <f t="shared" si="178"/>
        <v>0</v>
      </c>
      <c r="BH107" s="8">
        <f t="shared" si="179"/>
        <v>0</v>
      </c>
      <c r="BI107" s="50">
        <f t="shared" si="180"/>
        <v>0</v>
      </c>
      <c r="BK107" s="49">
        <f t="shared" si="181"/>
        <v>0</v>
      </c>
      <c r="BL107" s="201">
        <f t="shared" si="181"/>
        <v>0</v>
      </c>
      <c r="BM107" s="8">
        <f t="shared" si="182"/>
        <v>0</v>
      </c>
      <c r="BN107" s="50">
        <f t="shared" si="183"/>
        <v>0</v>
      </c>
      <c r="BP107" s="49">
        <f t="shared" si="184"/>
        <v>0</v>
      </c>
      <c r="BQ107" s="201">
        <f t="shared" si="184"/>
        <v>0</v>
      </c>
      <c r="BR107" s="8">
        <f t="shared" si="185"/>
        <v>0</v>
      </c>
      <c r="BS107" s="50">
        <f t="shared" si="186"/>
        <v>0</v>
      </c>
      <c r="BU107" s="49">
        <f t="shared" si="187"/>
        <v>0</v>
      </c>
      <c r="BV107" s="201">
        <f t="shared" si="187"/>
        <v>0</v>
      </c>
      <c r="BW107" s="8">
        <f t="shared" si="188"/>
        <v>0</v>
      </c>
      <c r="BX107" s="50">
        <f t="shared" si="189"/>
        <v>0</v>
      </c>
      <c r="BZ107" s="49">
        <f t="shared" si="190"/>
        <v>0</v>
      </c>
      <c r="CA107" s="201">
        <f t="shared" si="190"/>
        <v>0</v>
      </c>
      <c r="CB107" s="8">
        <f t="shared" si="191"/>
        <v>0</v>
      </c>
      <c r="CC107" s="50">
        <f t="shared" si="192"/>
        <v>0</v>
      </c>
      <c r="CE107" s="49">
        <f t="shared" si="193"/>
        <v>0</v>
      </c>
      <c r="CF107" s="201">
        <f t="shared" si="193"/>
        <v>0</v>
      </c>
      <c r="CG107" s="8">
        <f t="shared" si="194"/>
        <v>0</v>
      </c>
      <c r="CH107" s="50">
        <f t="shared" si="195"/>
        <v>0</v>
      </c>
      <c r="CJ107" s="49">
        <f t="shared" si="196"/>
        <v>0</v>
      </c>
      <c r="CK107" s="201">
        <f t="shared" si="196"/>
        <v>0</v>
      </c>
      <c r="CL107" s="8">
        <f t="shared" si="197"/>
        <v>0</v>
      </c>
      <c r="CM107" s="50">
        <f t="shared" si="198"/>
        <v>0</v>
      </c>
      <c r="CO107" s="49">
        <f t="shared" si="199"/>
        <v>0</v>
      </c>
      <c r="CP107" s="201">
        <f t="shared" si="199"/>
        <v>0</v>
      </c>
      <c r="CQ107" s="8">
        <f t="shared" si="200"/>
        <v>0</v>
      </c>
      <c r="CR107" s="50">
        <f t="shared" si="201"/>
        <v>0</v>
      </c>
      <c r="CT107" s="49">
        <f t="shared" si="202"/>
        <v>0</v>
      </c>
      <c r="CU107" s="201">
        <f t="shared" si="202"/>
        <v>0</v>
      </c>
      <c r="CV107" s="8">
        <f t="shared" si="203"/>
        <v>0</v>
      </c>
      <c r="CW107" s="50">
        <f t="shared" si="204"/>
        <v>0</v>
      </c>
      <c r="CY107" s="49">
        <f t="shared" si="205"/>
        <v>0</v>
      </c>
      <c r="CZ107" s="201">
        <f t="shared" si="205"/>
        <v>0</v>
      </c>
      <c r="DA107" s="8">
        <f t="shared" si="206"/>
        <v>0</v>
      </c>
      <c r="DB107" s="50">
        <f t="shared" si="207"/>
        <v>0</v>
      </c>
      <c r="DD107" s="49">
        <f t="shared" si="208"/>
        <v>0</v>
      </c>
      <c r="DE107" s="201">
        <f t="shared" si="208"/>
        <v>0</v>
      </c>
      <c r="DF107" s="8">
        <f t="shared" si="209"/>
        <v>0</v>
      </c>
      <c r="DG107" s="50">
        <f t="shared" si="210"/>
        <v>0</v>
      </c>
      <c r="DI107" s="49">
        <f t="shared" si="211"/>
        <v>0</v>
      </c>
      <c r="DJ107" s="201">
        <f t="shared" si="211"/>
        <v>0</v>
      </c>
      <c r="DK107" s="8">
        <f t="shared" si="212"/>
        <v>0</v>
      </c>
      <c r="DL107" s="50">
        <f t="shared" si="213"/>
        <v>0</v>
      </c>
      <c r="DN107" s="49">
        <f t="shared" si="214"/>
        <v>0</v>
      </c>
      <c r="DO107" s="201">
        <f t="shared" si="214"/>
        <v>0</v>
      </c>
      <c r="DP107" s="8">
        <f t="shared" si="215"/>
        <v>0</v>
      </c>
      <c r="DQ107" s="50">
        <f t="shared" si="216"/>
        <v>0</v>
      </c>
      <c r="DS107" s="51">
        <f t="shared" si="147"/>
        <v>0</v>
      </c>
      <c r="DT107" s="50">
        <f t="shared" si="148"/>
        <v>0</v>
      </c>
      <c r="DU107" s="51">
        <v>0</v>
      </c>
      <c r="DV107" s="50">
        <f t="shared" si="149"/>
        <v>0</v>
      </c>
      <c r="DW107" s="51">
        <f t="shared" si="151"/>
        <v>0</v>
      </c>
      <c r="DX107" s="53">
        <f t="shared" si="150"/>
        <v>0</v>
      </c>
      <c r="DY107" s="307">
        <f t="shared" si="146"/>
        <v>0</v>
      </c>
    </row>
    <row r="108" spans="2:129" ht="18" customHeight="1" x14ac:dyDescent="0.3">
      <c r="B108" s="286"/>
      <c r="C108" s="54"/>
      <c r="D108" s="239"/>
      <c r="E108" s="263"/>
      <c r="F108" s="274"/>
      <c r="G108" s="263"/>
      <c r="H108" s="56"/>
      <c r="I108" s="56"/>
      <c r="J108" s="265"/>
      <c r="K108" s="264"/>
      <c r="L108" s="57"/>
      <c r="M108" s="49"/>
      <c r="N108" s="214"/>
      <c r="O108" s="8">
        <f t="shared" si="152"/>
        <v>0</v>
      </c>
      <c r="P108" s="50">
        <f t="shared" si="153"/>
        <v>0</v>
      </c>
      <c r="R108" s="49">
        <f t="shared" si="154"/>
        <v>0</v>
      </c>
      <c r="S108" s="201">
        <f t="shared" si="154"/>
        <v>0</v>
      </c>
      <c r="T108" s="8">
        <f t="shared" si="155"/>
        <v>0</v>
      </c>
      <c r="U108" s="50">
        <f t="shared" si="156"/>
        <v>0</v>
      </c>
      <c r="W108" s="49">
        <f t="shared" si="157"/>
        <v>0</v>
      </c>
      <c r="X108" s="201">
        <f t="shared" si="157"/>
        <v>0</v>
      </c>
      <c r="Y108" s="8">
        <f t="shared" si="158"/>
        <v>0</v>
      </c>
      <c r="Z108" s="50">
        <f t="shared" si="159"/>
        <v>0</v>
      </c>
      <c r="AB108" s="49">
        <f t="shared" si="160"/>
        <v>0</v>
      </c>
      <c r="AC108" s="201">
        <f t="shared" si="160"/>
        <v>0</v>
      </c>
      <c r="AD108" s="8">
        <f t="shared" si="161"/>
        <v>0</v>
      </c>
      <c r="AE108" s="50">
        <f t="shared" si="162"/>
        <v>0</v>
      </c>
      <c r="AG108" s="49">
        <f t="shared" si="163"/>
        <v>0</v>
      </c>
      <c r="AH108" s="201">
        <f t="shared" si="163"/>
        <v>0</v>
      </c>
      <c r="AI108" s="8">
        <f t="shared" si="164"/>
        <v>0</v>
      </c>
      <c r="AJ108" s="50">
        <f t="shared" si="165"/>
        <v>0</v>
      </c>
      <c r="AL108" s="49">
        <f t="shared" si="166"/>
        <v>0</v>
      </c>
      <c r="AM108" s="201">
        <f t="shared" si="166"/>
        <v>0</v>
      </c>
      <c r="AN108" s="8">
        <f t="shared" si="167"/>
        <v>0</v>
      </c>
      <c r="AO108" s="50">
        <f t="shared" si="168"/>
        <v>0</v>
      </c>
      <c r="AQ108" s="49">
        <f t="shared" si="169"/>
        <v>0</v>
      </c>
      <c r="AR108" s="201">
        <f t="shared" si="169"/>
        <v>0</v>
      </c>
      <c r="AS108" s="8">
        <f t="shared" si="170"/>
        <v>0</v>
      </c>
      <c r="AT108" s="50">
        <f t="shared" si="171"/>
        <v>0</v>
      </c>
      <c r="AV108" s="49">
        <f t="shared" si="172"/>
        <v>0</v>
      </c>
      <c r="AW108" s="201">
        <f t="shared" si="172"/>
        <v>0</v>
      </c>
      <c r="AX108" s="8">
        <f t="shared" si="173"/>
        <v>0</v>
      </c>
      <c r="AY108" s="50">
        <f t="shared" si="174"/>
        <v>0</v>
      </c>
      <c r="BA108" s="49">
        <f t="shared" si="175"/>
        <v>0</v>
      </c>
      <c r="BB108" s="201">
        <f t="shared" si="175"/>
        <v>0</v>
      </c>
      <c r="BC108" s="8">
        <f t="shared" si="176"/>
        <v>0</v>
      </c>
      <c r="BD108" s="50">
        <f t="shared" si="177"/>
        <v>0</v>
      </c>
      <c r="BF108" s="49">
        <f t="shared" si="178"/>
        <v>0</v>
      </c>
      <c r="BG108" s="201">
        <f t="shared" si="178"/>
        <v>0</v>
      </c>
      <c r="BH108" s="8">
        <f t="shared" si="179"/>
        <v>0</v>
      </c>
      <c r="BI108" s="50">
        <f t="shared" si="180"/>
        <v>0</v>
      </c>
      <c r="BK108" s="49">
        <f t="shared" si="181"/>
        <v>0</v>
      </c>
      <c r="BL108" s="201">
        <f t="shared" si="181"/>
        <v>0</v>
      </c>
      <c r="BM108" s="8">
        <f t="shared" si="182"/>
        <v>0</v>
      </c>
      <c r="BN108" s="50">
        <f t="shared" si="183"/>
        <v>0</v>
      </c>
      <c r="BP108" s="49">
        <f t="shared" si="184"/>
        <v>0</v>
      </c>
      <c r="BQ108" s="201">
        <f t="shared" si="184"/>
        <v>0</v>
      </c>
      <c r="BR108" s="8">
        <f t="shared" si="185"/>
        <v>0</v>
      </c>
      <c r="BS108" s="50">
        <f t="shared" si="186"/>
        <v>0</v>
      </c>
      <c r="BU108" s="49">
        <f t="shared" si="187"/>
        <v>0</v>
      </c>
      <c r="BV108" s="201">
        <f t="shared" si="187"/>
        <v>0</v>
      </c>
      <c r="BW108" s="8">
        <f t="shared" si="188"/>
        <v>0</v>
      </c>
      <c r="BX108" s="50">
        <f t="shared" si="189"/>
        <v>0</v>
      </c>
      <c r="BZ108" s="49">
        <f t="shared" si="190"/>
        <v>0</v>
      </c>
      <c r="CA108" s="201">
        <f t="shared" si="190"/>
        <v>0</v>
      </c>
      <c r="CB108" s="8">
        <f t="shared" si="191"/>
        <v>0</v>
      </c>
      <c r="CC108" s="50">
        <f t="shared" si="192"/>
        <v>0</v>
      </c>
      <c r="CE108" s="49">
        <f t="shared" si="193"/>
        <v>0</v>
      </c>
      <c r="CF108" s="201">
        <f t="shared" si="193"/>
        <v>0</v>
      </c>
      <c r="CG108" s="8">
        <f t="shared" si="194"/>
        <v>0</v>
      </c>
      <c r="CH108" s="50">
        <f t="shared" si="195"/>
        <v>0</v>
      </c>
      <c r="CJ108" s="49">
        <f t="shared" si="196"/>
        <v>0</v>
      </c>
      <c r="CK108" s="201">
        <f t="shared" si="196"/>
        <v>0</v>
      </c>
      <c r="CL108" s="8">
        <f t="shared" si="197"/>
        <v>0</v>
      </c>
      <c r="CM108" s="50">
        <f t="shared" si="198"/>
        <v>0</v>
      </c>
      <c r="CO108" s="49">
        <f t="shared" si="199"/>
        <v>0</v>
      </c>
      <c r="CP108" s="201">
        <f t="shared" si="199"/>
        <v>0</v>
      </c>
      <c r="CQ108" s="8">
        <f t="shared" si="200"/>
        <v>0</v>
      </c>
      <c r="CR108" s="50">
        <f t="shared" si="201"/>
        <v>0</v>
      </c>
      <c r="CT108" s="49">
        <f t="shared" si="202"/>
        <v>0</v>
      </c>
      <c r="CU108" s="201">
        <f t="shared" si="202"/>
        <v>0</v>
      </c>
      <c r="CV108" s="8">
        <f t="shared" si="203"/>
        <v>0</v>
      </c>
      <c r="CW108" s="50">
        <f t="shared" si="204"/>
        <v>0</v>
      </c>
      <c r="CY108" s="49">
        <f t="shared" si="205"/>
        <v>0</v>
      </c>
      <c r="CZ108" s="201">
        <f t="shared" si="205"/>
        <v>0</v>
      </c>
      <c r="DA108" s="8">
        <f t="shared" si="206"/>
        <v>0</v>
      </c>
      <c r="DB108" s="50">
        <f t="shared" si="207"/>
        <v>0</v>
      </c>
      <c r="DD108" s="49">
        <f t="shared" si="208"/>
        <v>0</v>
      </c>
      <c r="DE108" s="201">
        <f t="shared" si="208"/>
        <v>0</v>
      </c>
      <c r="DF108" s="8">
        <f t="shared" si="209"/>
        <v>0</v>
      </c>
      <c r="DG108" s="50">
        <f t="shared" si="210"/>
        <v>0</v>
      </c>
      <c r="DI108" s="49">
        <f t="shared" si="211"/>
        <v>0</v>
      </c>
      <c r="DJ108" s="201">
        <f t="shared" si="211"/>
        <v>0</v>
      </c>
      <c r="DK108" s="8">
        <f t="shared" si="212"/>
        <v>0</v>
      </c>
      <c r="DL108" s="50">
        <f t="shared" si="213"/>
        <v>0</v>
      </c>
      <c r="DN108" s="49">
        <f t="shared" si="214"/>
        <v>0</v>
      </c>
      <c r="DO108" s="201">
        <f t="shared" si="214"/>
        <v>0</v>
      </c>
      <c r="DP108" s="8">
        <f t="shared" si="215"/>
        <v>0</v>
      </c>
      <c r="DQ108" s="50">
        <f t="shared" si="216"/>
        <v>0</v>
      </c>
      <c r="DS108" s="51">
        <f t="shared" si="147"/>
        <v>0</v>
      </c>
      <c r="DT108" s="50">
        <f t="shared" si="148"/>
        <v>0</v>
      </c>
      <c r="DU108" s="51">
        <v>0</v>
      </c>
      <c r="DV108" s="50">
        <f t="shared" si="149"/>
        <v>0</v>
      </c>
      <c r="DW108" s="51">
        <f t="shared" si="151"/>
        <v>0</v>
      </c>
      <c r="DX108" s="53">
        <f t="shared" si="150"/>
        <v>0</v>
      </c>
      <c r="DY108" s="307">
        <f t="shared" si="146"/>
        <v>0</v>
      </c>
    </row>
    <row r="109" spans="2:129" ht="18" customHeight="1" x14ac:dyDescent="0.3">
      <c r="B109" s="72"/>
      <c r="C109" s="54"/>
      <c r="D109" s="239"/>
      <c r="E109" s="263"/>
      <c r="F109" s="274"/>
      <c r="G109" s="263"/>
      <c r="H109" s="56"/>
      <c r="I109" s="56"/>
      <c r="J109" s="265"/>
      <c r="K109" s="264"/>
      <c r="L109" s="57"/>
      <c r="M109" s="49"/>
      <c r="N109" s="214"/>
      <c r="O109" s="8">
        <f t="shared" si="152"/>
        <v>0</v>
      </c>
      <c r="P109" s="50">
        <f t="shared" si="153"/>
        <v>0</v>
      </c>
      <c r="R109" s="49">
        <f t="shared" si="154"/>
        <v>0</v>
      </c>
      <c r="S109" s="201">
        <f t="shared" si="154"/>
        <v>0</v>
      </c>
      <c r="T109" s="8">
        <f t="shared" si="155"/>
        <v>0</v>
      </c>
      <c r="U109" s="50">
        <f t="shared" si="156"/>
        <v>0</v>
      </c>
      <c r="W109" s="49">
        <f t="shared" si="157"/>
        <v>0</v>
      </c>
      <c r="X109" s="201">
        <f t="shared" si="157"/>
        <v>0</v>
      </c>
      <c r="Y109" s="8">
        <f t="shared" si="158"/>
        <v>0</v>
      </c>
      <c r="Z109" s="50">
        <f t="shared" si="159"/>
        <v>0</v>
      </c>
      <c r="AB109" s="49">
        <f t="shared" si="160"/>
        <v>0</v>
      </c>
      <c r="AC109" s="201">
        <f t="shared" si="160"/>
        <v>0</v>
      </c>
      <c r="AD109" s="8">
        <f t="shared" si="161"/>
        <v>0</v>
      </c>
      <c r="AE109" s="50">
        <f t="shared" si="162"/>
        <v>0</v>
      </c>
      <c r="AG109" s="49">
        <f t="shared" si="163"/>
        <v>0</v>
      </c>
      <c r="AH109" s="201">
        <f t="shared" si="163"/>
        <v>0</v>
      </c>
      <c r="AI109" s="8">
        <f t="shared" si="164"/>
        <v>0</v>
      </c>
      <c r="AJ109" s="50">
        <f t="shared" si="165"/>
        <v>0</v>
      </c>
      <c r="AL109" s="49">
        <f t="shared" si="166"/>
        <v>0</v>
      </c>
      <c r="AM109" s="201">
        <f t="shared" si="166"/>
        <v>0</v>
      </c>
      <c r="AN109" s="8">
        <f t="shared" si="167"/>
        <v>0</v>
      </c>
      <c r="AO109" s="50">
        <f t="shared" si="168"/>
        <v>0</v>
      </c>
      <c r="AQ109" s="49">
        <f t="shared" si="169"/>
        <v>0</v>
      </c>
      <c r="AR109" s="201">
        <f t="shared" si="169"/>
        <v>0</v>
      </c>
      <c r="AS109" s="8">
        <f t="shared" si="170"/>
        <v>0</v>
      </c>
      <c r="AT109" s="50">
        <f t="shared" si="171"/>
        <v>0</v>
      </c>
      <c r="AV109" s="49">
        <f t="shared" si="172"/>
        <v>0</v>
      </c>
      <c r="AW109" s="201">
        <f t="shared" si="172"/>
        <v>0</v>
      </c>
      <c r="AX109" s="8">
        <f t="shared" si="173"/>
        <v>0</v>
      </c>
      <c r="AY109" s="50">
        <f t="shared" si="174"/>
        <v>0</v>
      </c>
      <c r="BA109" s="49">
        <f t="shared" si="175"/>
        <v>0</v>
      </c>
      <c r="BB109" s="201">
        <f t="shared" si="175"/>
        <v>0</v>
      </c>
      <c r="BC109" s="8">
        <f t="shared" si="176"/>
        <v>0</v>
      </c>
      <c r="BD109" s="50">
        <f t="shared" si="177"/>
        <v>0</v>
      </c>
      <c r="BF109" s="49">
        <f t="shared" si="178"/>
        <v>0</v>
      </c>
      <c r="BG109" s="201">
        <f t="shared" si="178"/>
        <v>0</v>
      </c>
      <c r="BH109" s="8">
        <f t="shared" si="179"/>
        <v>0</v>
      </c>
      <c r="BI109" s="50">
        <f t="shared" si="180"/>
        <v>0</v>
      </c>
      <c r="BK109" s="49">
        <f t="shared" si="181"/>
        <v>0</v>
      </c>
      <c r="BL109" s="201">
        <f t="shared" si="181"/>
        <v>0</v>
      </c>
      <c r="BM109" s="8">
        <f t="shared" si="182"/>
        <v>0</v>
      </c>
      <c r="BN109" s="50">
        <f t="shared" si="183"/>
        <v>0</v>
      </c>
      <c r="BP109" s="49">
        <f t="shared" si="184"/>
        <v>0</v>
      </c>
      <c r="BQ109" s="201">
        <f t="shared" si="184"/>
        <v>0</v>
      </c>
      <c r="BR109" s="8">
        <f t="shared" si="185"/>
        <v>0</v>
      </c>
      <c r="BS109" s="50">
        <f t="shared" si="186"/>
        <v>0</v>
      </c>
      <c r="BU109" s="49">
        <f t="shared" si="187"/>
        <v>0</v>
      </c>
      <c r="BV109" s="201">
        <f t="shared" si="187"/>
        <v>0</v>
      </c>
      <c r="BW109" s="8">
        <f t="shared" si="188"/>
        <v>0</v>
      </c>
      <c r="BX109" s="50">
        <f t="shared" si="189"/>
        <v>0</v>
      </c>
      <c r="BZ109" s="49">
        <f t="shared" si="190"/>
        <v>0</v>
      </c>
      <c r="CA109" s="201">
        <f t="shared" si="190"/>
        <v>0</v>
      </c>
      <c r="CB109" s="8">
        <f t="shared" si="191"/>
        <v>0</v>
      </c>
      <c r="CC109" s="50">
        <f t="shared" si="192"/>
        <v>0</v>
      </c>
      <c r="CE109" s="49">
        <f t="shared" si="193"/>
        <v>0</v>
      </c>
      <c r="CF109" s="201">
        <f t="shared" si="193"/>
        <v>0</v>
      </c>
      <c r="CG109" s="8">
        <f t="shared" si="194"/>
        <v>0</v>
      </c>
      <c r="CH109" s="50">
        <f t="shared" si="195"/>
        <v>0</v>
      </c>
      <c r="CJ109" s="49">
        <f t="shared" si="196"/>
        <v>0</v>
      </c>
      <c r="CK109" s="201">
        <f t="shared" si="196"/>
        <v>0</v>
      </c>
      <c r="CL109" s="8">
        <f t="shared" si="197"/>
        <v>0</v>
      </c>
      <c r="CM109" s="50">
        <f t="shared" si="198"/>
        <v>0</v>
      </c>
      <c r="CO109" s="49">
        <f t="shared" si="199"/>
        <v>0</v>
      </c>
      <c r="CP109" s="201">
        <f t="shared" si="199"/>
        <v>0</v>
      </c>
      <c r="CQ109" s="8">
        <f t="shared" si="200"/>
        <v>0</v>
      </c>
      <c r="CR109" s="50">
        <f t="shared" si="201"/>
        <v>0</v>
      </c>
      <c r="CT109" s="49">
        <f t="shared" si="202"/>
        <v>0</v>
      </c>
      <c r="CU109" s="201">
        <f t="shared" si="202"/>
        <v>0</v>
      </c>
      <c r="CV109" s="8">
        <f t="shared" si="203"/>
        <v>0</v>
      </c>
      <c r="CW109" s="50">
        <f t="shared" si="204"/>
        <v>0</v>
      </c>
      <c r="CY109" s="49">
        <f t="shared" si="205"/>
        <v>0</v>
      </c>
      <c r="CZ109" s="201">
        <f t="shared" si="205"/>
        <v>0</v>
      </c>
      <c r="DA109" s="8">
        <f t="shared" si="206"/>
        <v>0</v>
      </c>
      <c r="DB109" s="50">
        <f t="shared" si="207"/>
        <v>0</v>
      </c>
      <c r="DD109" s="49">
        <f t="shared" si="208"/>
        <v>0</v>
      </c>
      <c r="DE109" s="201">
        <f t="shared" si="208"/>
        <v>0</v>
      </c>
      <c r="DF109" s="8">
        <f t="shared" si="209"/>
        <v>0</v>
      </c>
      <c r="DG109" s="50">
        <f t="shared" si="210"/>
        <v>0</v>
      </c>
      <c r="DI109" s="49">
        <f t="shared" si="211"/>
        <v>0</v>
      </c>
      <c r="DJ109" s="201">
        <f t="shared" si="211"/>
        <v>0</v>
      </c>
      <c r="DK109" s="8">
        <f t="shared" si="212"/>
        <v>0</v>
      </c>
      <c r="DL109" s="50">
        <f t="shared" si="213"/>
        <v>0</v>
      </c>
      <c r="DN109" s="49">
        <f t="shared" si="214"/>
        <v>0</v>
      </c>
      <c r="DO109" s="201">
        <f t="shared" si="214"/>
        <v>0</v>
      </c>
      <c r="DP109" s="8">
        <f t="shared" si="215"/>
        <v>0</v>
      </c>
      <c r="DQ109" s="50">
        <f t="shared" si="216"/>
        <v>0</v>
      </c>
      <c r="DS109" s="51">
        <f t="shared" si="147"/>
        <v>0</v>
      </c>
      <c r="DT109" s="50">
        <f t="shared" si="148"/>
        <v>0</v>
      </c>
      <c r="DU109" s="51">
        <v>0</v>
      </c>
      <c r="DV109" s="50">
        <f t="shared" si="149"/>
        <v>0</v>
      </c>
      <c r="DW109" s="51">
        <f t="shared" si="151"/>
        <v>0</v>
      </c>
      <c r="DX109" s="53">
        <f t="shared" si="150"/>
        <v>0</v>
      </c>
      <c r="DY109" s="307">
        <f t="shared" si="146"/>
        <v>0</v>
      </c>
    </row>
    <row r="110" spans="2:129" ht="18" customHeight="1" x14ac:dyDescent="0.3">
      <c r="B110" s="72"/>
      <c r="C110" s="54"/>
      <c r="D110" s="239"/>
      <c r="E110" s="263"/>
      <c r="F110" s="274"/>
      <c r="G110" s="263"/>
      <c r="H110" s="56"/>
      <c r="I110" s="56"/>
      <c r="J110" s="265"/>
      <c r="K110" s="264"/>
      <c r="L110" s="57"/>
      <c r="M110" s="49"/>
      <c r="N110" s="214"/>
      <c r="O110" s="8">
        <f t="shared" si="152"/>
        <v>0</v>
      </c>
      <c r="P110" s="50">
        <f t="shared" si="153"/>
        <v>0</v>
      </c>
      <c r="R110" s="49">
        <f t="shared" si="154"/>
        <v>0</v>
      </c>
      <c r="S110" s="201">
        <f t="shared" si="154"/>
        <v>0</v>
      </c>
      <c r="T110" s="8">
        <f t="shared" si="155"/>
        <v>0</v>
      </c>
      <c r="U110" s="50">
        <f t="shared" si="156"/>
        <v>0</v>
      </c>
      <c r="W110" s="49">
        <f t="shared" si="157"/>
        <v>0</v>
      </c>
      <c r="X110" s="201">
        <f t="shared" si="157"/>
        <v>0</v>
      </c>
      <c r="Y110" s="8">
        <f t="shared" si="158"/>
        <v>0</v>
      </c>
      <c r="Z110" s="50">
        <f t="shared" si="159"/>
        <v>0</v>
      </c>
      <c r="AB110" s="49">
        <f t="shared" si="160"/>
        <v>0</v>
      </c>
      <c r="AC110" s="201">
        <f t="shared" si="160"/>
        <v>0</v>
      </c>
      <c r="AD110" s="8">
        <f t="shared" si="161"/>
        <v>0</v>
      </c>
      <c r="AE110" s="50">
        <f t="shared" si="162"/>
        <v>0</v>
      </c>
      <c r="AG110" s="49">
        <f t="shared" si="163"/>
        <v>0</v>
      </c>
      <c r="AH110" s="201">
        <f t="shared" si="163"/>
        <v>0</v>
      </c>
      <c r="AI110" s="8">
        <f t="shared" si="164"/>
        <v>0</v>
      </c>
      <c r="AJ110" s="50">
        <f t="shared" si="165"/>
        <v>0</v>
      </c>
      <c r="AL110" s="49">
        <f t="shared" si="166"/>
        <v>0</v>
      </c>
      <c r="AM110" s="201">
        <f t="shared" si="166"/>
        <v>0</v>
      </c>
      <c r="AN110" s="8">
        <f t="shared" si="167"/>
        <v>0</v>
      </c>
      <c r="AO110" s="50">
        <f t="shared" si="168"/>
        <v>0</v>
      </c>
      <c r="AQ110" s="49">
        <f t="shared" si="169"/>
        <v>0</v>
      </c>
      <c r="AR110" s="201">
        <f t="shared" si="169"/>
        <v>0</v>
      </c>
      <c r="AS110" s="8">
        <f t="shared" si="170"/>
        <v>0</v>
      </c>
      <c r="AT110" s="50">
        <f t="shared" si="171"/>
        <v>0</v>
      </c>
      <c r="AV110" s="49">
        <f t="shared" si="172"/>
        <v>0</v>
      </c>
      <c r="AW110" s="201">
        <f t="shared" si="172"/>
        <v>0</v>
      </c>
      <c r="AX110" s="8">
        <f t="shared" si="173"/>
        <v>0</v>
      </c>
      <c r="AY110" s="50">
        <f t="shared" si="174"/>
        <v>0</v>
      </c>
      <c r="BA110" s="49">
        <f t="shared" si="175"/>
        <v>0</v>
      </c>
      <c r="BB110" s="201">
        <f t="shared" si="175"/>
        <v>0</v>
      </c>
      <c r="BC110" s="8">
        <f t="shared" si="176"/>
        <v>0</v>
      </c>
      <c r="BD110" s="50">
        <f t="shared" si="177"/>
        <v>0</v>
      </c>
      <c r="BF110" s="49">
        <f t="shared" si="178"/>
        <v>0</v>
      </c>
      <c r="BG110" s="201">
        <f t="shared" si="178"/>
        <v>0</v>
      </c>
      <c r="BH110" s="8">
        <f t="shared" si="179"/>
        <v>0</v>
      </c>
      <c r="BI110" s="50">
        <f t="shared" si="180"/>
        <v>0</v>
      </c>
      <c r="BK110" s="49">
        <f t="shared" si="181"/>
        <v>0</v>
      </c>
      <c r="BL110" s="201">
        <f t="shared" si="181"/>
        <v>0</v>
      </c>
      <c r="BM110" s="8">
        <f t="shared" si="182"/>
        <v>0</v>
      </c>
      <c r="BN110" s="50">
        <f t="shared" si="183"/>
        <v>0</v>
      </c>
      <c r="BP110" s="49">
        <f t="shared" si="184"/>
        <v>0</v>
      </c>
      <c r="BQ110" s="201">
        <f t="shared" si="184"/>
        <v>0</v>
      </c>
      <c r="BR110" s="8">
        <f t="shared" si="185"/>
        <v>0</v>
      </c>
      <c r="BS110" s="50">
        <f t="shared" si="186"/>
        <v>0</v>
      </c>
      <c r="BU110" s="49">
        <f t="shared" si="187"/>
        <v>0</v>
      </c>
      <c r="BV110" s="201">
        <f t="shared" si="187"/>
        <v>0</v>
      </c>
      <c r="BW110" s="8">
        <f t="shared" si="188"/>
        <v>0</v>
      </c>
      <c r="BX110" s="50">
        <f t="shared" si="189"/>
        <v>0</v>
      </c>
      <c r="BZ110" s="49">
        <f t="shared" si="190"/>
        <v>0</v>
      </c>
      <c r="CA110" s="201">
        <f t="shared" si="190"/>
        <v>0</v>
      </c>
      <c r="CB110" s="8">
        <f t="shared" si="191"/>
        <v>0</v>
      </c>
      <c r="CC110" s="50">
        <f t="shared" si="192"/>
        <v>0</v>
      </c>
      <c r="CE110" s="49">
        <f t="shared" si="193"/>
        <v>0</v>
      </c>
      <c r="CF110" s="201">
        <f t="shared" si="193"/>
        <v>0</v>
      </c>
      <c r="CG110" s="8">
        <f t="shared" si="194"/>
        <v>0</v>
      </c>
      <c r="CH110" s="50">
        <f t="shared" si="195"/>
        <v>0</v>
      </c>
      <c r="CJ110" s="49">
        <f t="shared" si="196"/>
        <v>0</v>
      </c>
      <c r="CK110" s="201">
        <f t="shared" si="196"/>
        <v>0</v>
      </c>
      <c r="CL110" s="8">
        <f t="shared" si="197"/>
        <v>0</v>
      </c>
      <c r="CM110" s="50">
        <f t="shared" si="198"/>
        <v>0</v>
      </c>
      <c r="CO110" s="49">
        <f t="shared" si="199"/>
        <v>0</v>
      </c>
      <c r="CP110" s="201">
        <f t="shared" si="199"/>
        <v>0</v>
      </c>
      <c r="CQ110" s="8">
        <f t="shared" si="200"/>
        <v>0</v>
      </c>
      <c r="CR110" s="50">
        <f t="shared" si="201"/>
        <v>0</v>
      </c>
      <c r="CT110" s="49">
        <f t="shared" si="202"/>
        <v>0</v>
      </c>
      <c r="CU110" s="201">
        <f t="shared" si="202"/>
        <v>0</v>
      </c>
      <c r="CV110" s="8">
        <f t="shared" si="203"/>
        <v>0</v>
      </c>
      <c r="CW110" s="50">
        <f t="shared" si="204"/>
        <v>0</v>
      </c>
      <c r="CY110" s="49">
        <f t="shared" si="205"/>
        <v>0</v>
      </c>
      <c r="CZ110" s="201">
        <f t="shared" si="205"/>
        <v>0</v>
      </c>
      <c r="DA110" s="8">
        <f t="shared" si="206"/>
        <v>0</v>
      </c>
      <c r="DB110" s="50">
        <f t="shared" si="207"/>
        <v>0</v>
      </c>
      <c r="DD110" s="49">
        <f t="shared" si="208"/>
        <v>0</v>
      </c>
      <c r="DE110" s="201">
        <f t="shared" si="208"/>
        <v>0</v>
      </c>
      <c r="DF110" s="8">
        <f t="shared" si="209"/>
        <v>0</v>
      </c>
      <c r="DG110" s="50">
        <f t="shared" si="210"/>
        <v>0</v>
      </c>
      <c r="DI110" s="49">
        <f t="shared" si="211"/>
        <v>0</v>
      </c>
      <c r="DJ110" s="201">
        <f t="shared" si="211"/>
        <v>0</v>
      </c>
      <c r="DK110" s="8">
        <f t="shared" si="212"/>
        <v>0</v>
      </c>
      <c r="DL110" s="50">
        <f t="shared" si="213"/>
        <v>0</v>
      </c>
      <c r="DN110" s="49">
        <f t="shared" si="214"/>
        <v>0</v>
      </c>
      <c r="DO110" s="201">
        <f t="shared" si="214"/>
        <v>0</v>
      </c>
      <c r="DP110" s="8">
        <f t="shared" si="215"/>
        <v>0</v>
      </c>
      <c r="DQ110" s="50">
        <f t="shared" si="216"/>
        <v>0</v>
      </c>
      <c r="DS110" s="51">
        <f t="shared" si="147"/>
        <v>0</v>
      </c>
      <c r="DT110" s="50">
        <f t="shared" si="148"/>
        <v>0</v>
      </c>
      <c r="DU110" s="51">
        <v>0</v>
      </c>
      <c r="DV110" s="50">
        <f t="shared" si="149"/>
        <v>0</v>
      </c>
      <c r="DW110" s="51">
        <f t="shared" si="151"/>
        <v>0</v>
      </c>
      <c r="DX110" s="53">
        <f t="shared" si="150"/>
        <v>0</v>
      </c>
      <c r="DY110" s="307">
        <f t="shared" si="146"/>
        <v>0</v>
      </c>
    </row>
    <row r="111" spans="2:129" ht="18" customHeight="1" x14ac:dyDescent="0.3">
      <c r="B111" s="72"/>
      <c r="C111" s="54"/>
      <c r="D111" s="239"/>
      <c r="E111" s="263"/>
      <c r="F111" s="274"/>
      <c r="G111" s="263"/>
      <c r="H111" s="56"/>
      <c r="I111" s="56"/>
      <c r="J111" s="265"/>
      <c r="K111" s="264"/>
      <c r="L111" s="57"/>
      <c r="M111" s="49"/>
      <c r="N111" s="214"/>
      <c r="O111" s="8">
        <f t="shared" si="152"/>
        <v>0</v>
      </c>
      <c r="P111" s="50">
        <f t="shared" si="153"/>
        <v>0</v>
      </c>
      <c r="R111" s="49">
        <f t="shared" si="154"/>
        <v>0</v>
      </c>
      <c r="S111" s="201">
        <f t="shared" si="154"/>
        <v>0</v>
      </c>
      <c r="T111" s="8">
        <f>$D111*R111*S111</f>
        <v>0</v>
      </c>
      <c r="U111" s="50">
        <f t="shared" si="156"/>
        <v>0</v>
      </c>
      <c r="W111" s="49">
        <f t="shared" si="157"/>
        <v>0</v>
      </c>
      <c r="X111" s="201">
        <f t="shared" si="157"/>
        <v>0</v>
      </c>
      <c r="Y111" s="8">
        <f>$D111*W111*X111</f>
        <v>0</v>
      </c>
      <c r="Z111" s="50">
        <f t="shared" si="159"/>
        <v>0</v>
      </c>
      <c r="AB111" s="49">
        <f t="shared" si="160"/>
        <v>0</v>
      </c>
      <c r="AC111" s="201">
        <f t="shared" si="160"/>
        <v>0</v>
      </c>
      <c r="AD111" s="8">
        <f>$D111*AB111*AC111</f>
        <v>0</v>
      </c>
      <c r="AE111" s="50">
        <f t="shared" si="162"/>
        <v>0</v>
      </c>
      <c r="AG111" s="49">
        <f t="shared" si="163"/>
        <v>0</v>
      </c>
      <c r="AH111" s="201">
        <f t="shared" si="163"/>
        <v>0</v>
      </c>
      <c r="AI111" s="8">
        <f>$D111*AG111*AH111</f>
        <v>0</v>
      </c>
      <c r="AJ111" s="50">
        <f t="shared" si="165"/>
        <v>0</v>
      </c>
      <c r="AL111" s="49">
        <f t="shared" si="166"/>
        <v>0</v>
      </c>
      <c r="AM111" s="201">
        <f t="shared" si="166"/>
        <v>0</v>
      </c>
      <c r="AN111" s="8">
        <f>$D111*AL111*AM111</f>
        <v>0</v>
      </c>
      <c r="AO111" s="50">
        <f t="shared" si="168"/>
        <v>0</v>
      </c>
      <c r="AQ111" s="49">
        <f t="shared" si="169"/>
        <v>0</v>
      </c>
      <c r="AR111" s="201">
        <f t="shared" si="169"/>
        <v>0</v>
      </c>
      <c r="AS111" s="8">
        <f>$D111*AQ111*AR111</f>
        <v>0</v>
      </c>
      <c r="AT111" s="50">
        <f t="shared" si="171"/>
        <v>0</v>
      </c>
      <c r="AV111" s="49">
        <f t="shared" si="172"/>
        <v>0</v>
      </c>
      <c r="AW111" s="201">
        <f t="shared" si="172"/>
        <v>0</v>
      </c>
      <c r="AX111" s="8">
        <f>$D111*AV111*AW111</f>
        <v>0</v>
      </c>
      <c r="AY111" s="50">
        <f t="shared" si="174"/>
        <v>0</v>
      </c>
      <c r="BA111" s="49">
        <f t="shared" si="175"/>
        <v>0</v>
      </c>
      <c r="BB111" s="201">
        <f t="shared" si="175"/>
        <v>0</v>
      </c>
      <c r="BC111" s="8">
        <f>$D111*BA111*BB111</f>
        <v>0</v>
      </c>
      <c r="BD111" s="50">
        <f t="shared" si="177"/>
        <v>0</v>
      </c>
      <c r="BF111" s="49">
        <f t="shared" si="178"/>
        <v>0</v>
      </c>
      <c r="BG111" s="201">
        <f t="shared" si="178"/>
        <v>0</v>
      </c>
      <c r="BH111" s="8">
        <f>$D111*BF111*BG111</f>
        <v>0</v>
      </c>
      <c r="BI111" s="50">
        <f t="shared" si="180"/>
        <v>0</v>
      </c>
      <c r="BK111" s="49">
        <f t="shared" si="181"/>
        <v>0</v>
      </c>
      <c r="BL111" s="201">
        <f t="shared" si="181"/>
        <v>0</v>
      </c>
      <c r="BM111" s="8">
        <f>$D111*BK111*BL111</f>
        <v>0</v>
      </c>
      <c r="BN111" s="50">
        <f t="shared" si="183"/>
        <v>0</v>
      </c>
      <c r="BP111" s="49">
        <f t="shared" si="184"/>
        <v>0</v>
      </c>
      <c r="BQ111" s="201">
        <f t="shared" si="184"/>
        <v>0</v>
      </c>
      <c r="BR111" s="8">
        <f>$D111*BP111*BQ111</f>
        <v>0</v>
      </c>
      <c r="BS111" s="50">
        <f t="shared" si="186"/>
        <v>0</v>
      </c>
      <c r="BU111" s="49">
        <f t="shared" si="187"/>
        <v>0</v>
      </c>
      <c r="BV111" s="201">
        <f t="shared" si="187"/>
        <v>0</v>
      </c>
      <c r="BW111" s="8">
        <f>$D111*BU111*BV111</f>
        <v>0</v>
      </c>
      <c r="BX111" s="50">
        <f t="shared" si="189"/>
        <v>0</v>
      </c>
      <c r="BZ111" s="49">
        <f t="shared" si="190"/>
        <v>0</v>
      </c>
      <c r="CA111" s="201">
        <f t="shared" si="190"/>
        <v>0</v>
      </c>
      <c r="CB111" s="8">
        <f>$D111*BZ111*CA111</f>
        <v>0</v>
      </c>
      <c r="CC111" s="50">
        <f t="shared" si="192"/>
        <v>0</v>
      </c>
      <c r="CE111" s="49">
        <f t="shared" si="193"/>
        <v>0</v>
      </c>
      <c r="CF111" s="201">
        <f t="shared" si="193"/>
        <v>0</v>
      </c>
      <c r="CG111" s="8">
        <f>$D111*CE111*CF111</f>
        <v>0</v>
      </c>
      <c r="CH111" s="50">
        <f t="shared" si="195"/>
        <v>0</v>
      </c>
      <c r="CJ111" s="49">
        <f t="shared" si="196"/>
        <v>0</v>
      </c>
      <c r="CK111" s="201">
        <f t="shared" si="196"/>
        <v>0</v>
      </c>
      <c r="CL111" s="8">
        <f>$D111*CJ111*CK111</f>
        <v>0</v>
      </c>
      <c r="CM111" s="50">
        <f t="shared" si="198"/>
        <v>0</v>
      </c>
      <c r="CO111" s="49">
        <f t="shared" si="199"/>
        <v>0</v>
      </c>
      <c r="CP111" s="201">
        <f t="shared" si="199"/>
        <v>0</v>
      </c>
      <c r="CQ111" s="8">
        <f>$D111*CO111*CP111</f>
        <v>0</v>
      </c>
      <c r="CR111" s="50">
        <f t="shared" si="201"/>
        <v>0</v>
      </c>
      <c r="CT111" s="49">
        <f t="shared" si="202"/>
        <v>0</v>
      </c>
      <c r="CU111" s="201">
        <f t="shared" si="202"/>
        <v>0</v>
      </c>
      <c r="CV111" s="8">
        <f>$D111*CT111*CU111</f>
        <v>0</v>
      </c>
      <c r="CW111" s="50">
        <f t="shared" si="204"/>
        <v>0</v>
      </c>
      <c r="CY111" s="49">
        <f t="shared" si="205"/>
        <v>0</v>
      </c>
      <c r="CZ111" s="201">
        <f t="shared" si="205"/>
        <v>0</v>
      </c>
      <c r="DA111" s="8">
        <f>$D111*CY111*CZ111</f>
        <v>0</v>
      </c>
      <c r="DB111" s="50">
        <f t="shared" si="207"/>
        <v>0</v>
      </c>
      <c r="DD111" s="49">
        <f t="shared" si="208"/>
        <v>0</v>
      </c>
      <c r="DE111" s="201">
        <f t="shared" si="208"/>
        <v>0</v>
      </c>
      <c r="DF111" s="8">
        <f>$D111*DD111*DE111</f>
        <v>0</v>
      </c>
      <c r="DG111" s="50">
        <f t="shared" si="210"/>
        <v>0</v>
      </c>
      <c r="DI111" s="49">
        <f t="shared" si="211"/>
        <v>0</v>
      </c>
      <c r="DJ111" s="201">
        <f t="shared" si="211"/>
        <v>0</v>
      </c>
      <c r="DK111" s="8">
        <f>$D111*DI111*DJ111</f>
        <v>0</v>
      </c>
      <c r="DL111" s="50">
        <f t="shared" si="213"/>
        <v>0</v>
      </c>
      <c r="DN111" s="49">
        <f t="shared" si="214"/>
        <v>0</v>
      </c>
      <c r="DO111" s="201">
        <f t="shared" si="214"/>
        <v>0</v>
      </c>
      <c r="DP111" s="8">
        <f>$D111*DN111*DO111</f>
        <v>0</v>
      </c>
      <c r="DQ111" s="50">
        <f t="shared" si="216"/>
        <v>0</v>
      </c>
      <c r="DS111" s="51">
        <f t="shared" si="147"/>
        <v>0</v>
      </c>
      <c r="DT111" s="50">
        <f t="shared" si="148"/>
        <v>0</v>
      </c>
      <c r="DU111" s="51">
        <v>0</v>
      </c>
      <c r="DV111" s="50">
        <f t="shared" si="149"/>
        <v>0</v>
      </c>
      <c r="DW111" s="51">
        <f t="shared" si="151"/>
        <v>0</v>
      </c>
      <c r="DX111" s="53">
        <f t="shared" si="150"/>
        <v>0</v>
      </c>
      <c r="DY111" s="307">
        <f t="shared" si="146"/>
        <v>0</v>
      </c>
    </row>
    <row r="112" spans="2:129" ht="18" customHeight="1" x14ac:dyDescent="0.3">
      <c r="B112" s="72"/>
      <c r="C112" s="54"/>
      <c r="D112" s="239"/>
      <c r="E112" s="263"/>
      <c r="F112" s="274"/>
      <c r="G112" s="263"/>
      <c r="H112" s="56"/>
      <c r="I112" s="56"/>
      <c r="J112" s="265"/>
      <c r="K112" s="264"/>
      <c r="L112" s="57"/>
      <c r="M112" s="49"/>
      <c r="N112" s="214"/>
      <c r="O112" s="8">
        <f t="shared" si="152"/>
        <v>0</v>
      </c>
      <c r="P112" s="50">
        <f t="shared" si="153"/>
        <v>0</v>
      </c>
      <c r="R112" s="49">
        <f t="shared" si="154"/>
        <v>0</v>
      </c>
      <c r="S112" s="201">
        <f t="shared" si="154"/>
        <v>0</v>
      </c>
      <c r="T112" s="8">
        <f t="shared" si="155"/>
        <v>0</v>
      </c>
      <c r="U112" s="50">
        <f>T112/$H$3</f>
        <v>0</v>
      </c>
      <c r="W112" s="49">
        <f t="shared" si="157"/>
        <v>0</v>
      </c>
      <c r="X112" s="201">
        <f t="shared" si="157"/>
        <v>0</v>
      </c>
      <c r="Y112" s="8">
        <f t="shared" ref="Y112:Y118" si="217">$D112*W112*X112</f>
        <v>0</v>
      </c>
      <c r="Z112" s="50">
        <f>Y112/$H$3</f>
        <v>0</v>
      </c>
      <c r="AB112" s="49">
        <f t="shared" si="160"/>
        <v>0</v>
      </c>
      <c r="AC112" s="201">
        <f t="shared" si="160"/>
        <v>0</v>
      </c>
      <c r="AD112" s="8">
        <f t="shared" ref="AD112:AD118" si="218">$D112*AB112*AC112</f>
        <v>0</v>
      </c>
      <c r="AE112" s="50">
        <f>AD112/$H$3</f>
        <v>0</v>
      </c>
      <c r="AG112" s="49">
        <f t="shared" si="163"/>
        <v>0</v>
      </c>
      <c r="AH112" s="201">
        <f t="shared" si="163"/>
        <v>0</v>
      </c>
      <c r="AI112" s="8">
        <f t="shared" ref="AI112:AI118" si="219">$D112*AG112*AH112</f>
        <v>0</v>
      </c>
      <c r="AJ112" s="50">
        <f>AI112/$H$3</f>
        <v>0</v>
      </c>
      <c r="AL112" s="49">
        <f t="shared" si="166"/>
        <v>0</v>
      </c>
      <c r="AM112" s="201">
        <f t="shared" si="166"/>
        <v>0</v>
      </c>
      <c r="AN112" s="8">
        <f t="shared" ref="AN112:AN118" si="220">$D112*AL112*AM112</f>
        <v>0</v>
      </c>
      <c r="AO112" s="50">
        <f>AN112/$H$3</f>
        <v>0</v>
      </c>
      <c r="AQ112" s="49">
        <f t="shared" si="169"/>
        <v>0</v>
      </c>
      <c r="AR112" s="201">
        <f t="shared" si="169"/>
        <v>0</v>
      </c>
      <c r="AS112" s="8">
        <f t="shared" ref="AS112:AS118" si="221">$D112*AQ112*AR112</f>
        <v>0</v>
      </c>
      <c r="AT112" s="50">
        <f>AS112/$H$3</f>
        <v>0</v>
      </c>
      <c r="AV112" s="49">
        <f t="shared" si="172"/>
        <v>0</v>
      </c>
      <c r="AW112" s="201">
        <f t="shared" si="172"/>
        <v>0</v>
      </c>
      <c r="AX112" s="8">
        <f t="shared" ref="AX112:AX118" si="222">$D112*AV112*AW112</f>
        <v>0</v>
      </c>
      <c r="AY112" s="50">
        <f>AX112/$H$3</f>
        <v>0</v>
      </c>
      <c r="BA112" s="49">
        <f t="shared" si="175"/>
        <v>0</v>
      </c>
      <c r="BB112" s="201">
        <f t="shared" si="175"/>
        <v>0</v>
      </c>
      <c r="BC112" s="8">
        <f t="shared" ref="BC112:BC118" si="223">$D112*BA112*BB112</f>
        <v>0</v>
      </c>
      <c r="BD112" s="50">
        <f>BC112/$H$3</f>
        <v>0</v>
      </c>
      <c r="BF112" s="49">
        <f t="shared" si="178"/>
        <v>0</v>
      </c>
      <c r="BG112" s="201">
        <f t="shared" si="178"/>
        <v>0</v>
      </c>
      <c r="BH112" s="8">
        <f t="shared" ref="BH112:BH118" si="224">$D112*BF112*BG112</f>
        <v>0</v>
      </c>
      <c r="BI112" s="50">
        <f>BH112/$H$3</f>
        <v>0</v>
      </c>
      <c r="BK112" s="49">
        <f t="shared" si="181"/>
        <v>0</v>
      </c>
      <c r="BL112" s="201">
        <f t="shared" si="181"/>
        <v>0</v>
      </c>
      <c r="BM112" s="8">
        <f t="shared" ref="BM112:BM118" si="225">$D112*BK112*BL112</f>
        <v>0</v>
      </c>
      <c r="BN112" s="50">
        <f>BM112/$H$3</f>
        <v>0</v>
      </c>
      <c r="BP112" s="49">
        <f t="shared" si="184"/>
        <v>0</v>
      </c>
      <c r="BQ112" s="201">
        <f t="shared" si="184"/>
        <v>0</v>
      </c>
      <c r="BR112" s="8">
        <f t="shared" ref="BR112:BR118" si="226">$D112*BP112*BQ112</f>
        <v>0</v>
      </c>
      <c r="BS112" s="50">
        <f>BR112/$H$3</f>
        <v>0</v>
      </c>
      <c r="BU112" s="49">
        <f t="shared" si="187"/>
        <v>0</v>
      </c>
      <c r="BV112" s="201">
        <f t="shared" si="187"/>
        <v>0</v>
      </c>
      <c r="BW112" s="8">
        <f t="shared" ref="BW112:BW118" si="227">$D112*BU112*BV112</f>
        <v>0</v>
      </c>
      <c r="BX112" s="50">
        <f>BW112/$H$3</f>
        <v>0</v>
      </c>
      <c r="BZ112" s="49">
        <f t="shared" si="190"/>
        <v>0</v>
      </c>
      <c r="CA112" s="201">
        <f t="shared" si="190"/>
        <v>0</v>
      </c>
      <c r="CB112" s="8">
        <f t="shared" ref="CB112:CB118" si="228">$D112*BZ112*CA112</f>
        <v>0</v>
      </c>
      <c r="CC112" s="50">
        <f>CB112/$H$3</f>
        <v>0</v>
      </c>
      <c r="CE112" s="49">
        <f t="shared" si="193"/>
        <v>0</v>
      </c>
      <c r="CF112" s="201">
        <f t="shared" si="193"/>
        <v>0</v>
      </c>
      <c r="CG112" s="8">
        <f t="shared" ref="CG112:CG118" si="229">$D112*CE112*CF112</f>
        <v>0</v>
      </c>
      <c r="CH112" s="50">
        <f>CG112/$H$3</f>
        <v>0</v>
      </c>
      <c r="CJ112" s="49">
        <f t="shared" si="196"/>
        <v>0</v>
      </c>
      <c r="CK112" s="201">
        <f t="shared" si="196"/>
        <v>0</v>
      </c>
      <c r="CL112" s="8">
        <f t="shared" ref="CL112:CL118" si="230">$D112*CJ112*CK112</f>
        <v>0</v>
      </c>
      <c r="CM112" s="50">
        <f>CL112/$H$3</f>
        <v>0</v>
      </c>
      <c r="CO112" s="49">
        <f t="shared" si="199"/>
        <v>0</v>
      </c>
      <c r="CP112" s="201">
        <f t="shared" si="199"/>
        <v>0</v>
      </c>
      <c r="CQ112" s="8">
        <f t="shared" ref="CQ112:CQ118" si="231">$D112*CO112*CP112</f>
        <v>0</v>
      </c>
      <c r="CR112" s="50">
        <f>CQ112/$H$3</f>
        <v>0</v>
      </c>
      <c r="CT112" s="49">
        <f t="shared" si="202"/>
        <v>0</v>
      </c>
      <c r="CU112" s="201">
        <f t="shared" si="202"/>
        <v>0</v>
      </c>
      <c r="CV112" s="8">
        <f t="shared" ref="CV112:CV118" si="232">$D112*CT112*CU112</f>
        <v>0</v>
      </c>
      <c r="CW112" s="50">
        <f>CV112/$H$3</f>
        <v>0</v>
      </c>
      <c r="CY112" s="49">
        <f t="shared" si="205"/>
        <v>0</v>
      </c>
      <c r="CZ112" s="201">
        <f t="shared" si="205"/>
        <v>0</v>
      </c>
      <c r="DA112" s="8">
        <f t="shared" ref="DA112:DA118" si="233">$D112*CY112*CZ112</f>
        <v>0</v>
      </c>
      <c r="DB112" s="50">
        <f>DA112/$H$3</f>
        <v>0</v>
      </c>
      <c r="DD112" s="49">
        <f t="shared" si="208"/>
        <v>0</v>
      </c>
      <c r="DE112" s="201">
        <f t="shared" si="208"/>
        <v>0</v>
      </c>
      <c r="DF112" s="8">
        <f t="shared" ref="DF112:DF118" si="234">$D112*DD112*DE112</f>
        <v>0</v>
      </c>
      <c r="DG112" s="50">
        <f>DF112/$H$3</f>
        <v>0</v>
      </c>
      <c r="DI112" s="49">
        <f t="shared" si="211"/>
        <v>0</v>
      </c>
      <c r="DJ112" s="201">
        <f t="shared" si="211"/>
        <v>0</v>
      </c>
      <c r="DK112" s="8">
        <f t="shared" ref="DK112:DK118" si="235">$D112*DI112*DJ112</f>
        <v>0</v>
      </c>
      <c r="DL112" s="50">
        <f>DK112/$H$3</f>
        <v>0</v>
      </c>
      <c r="DN112" s="49">
        <f t="shared" si="214"/>
        <v>0</v>
      </c>
      <c r="DO112" s="201">
        <f t="shared" si="214"/>
        <v>0</v>
      </c>
      <c r="DP112" s="8">
        <f t="shared" ref="DP112:DP118" si="236">$D112*DN112*DO112</f>
        <v>0</v>
      </c>
      <c r="DQ112" s="50">
        <f>DP112/$H$3</f>
        <v>0</v>
      </c>
      <c r="DS112" s="51">
        <f t="shared" si="147"/>
        <v>0</v>
      </c>
      <c r="DT112" s="50">
        <f t="shared" si="148"/>
        <v>0</v>
      </c>
      <c r="DU112" s="51">
        <v>0</v>
      </c>
      <c r="DV112" s="50">
        <f t="shared" si="149"/>
        <v>0</v>
      </c>
      <c r="DW112" s="51">
        <f t="shared" si="151"/>
        <v>0</v>
      </c>
      <c r="DX112" s="53">
        <f t="shared" si="150"/>
        <v>0</v>
      </c>
      <c r="DY112" s="307">
        <f t="shared" si="146"/>
        <v>0</v>
      </c>
    </row>
    <row r="113" spans="1:129" ht="18" customHeight="1" x14ac:dyDescent="0.3">
      <c r="B113" s="72"/>
      <c r="C113" s="54"/>
      <c r="D113" s="239"/>
      <c r="E113" s="263"/>
      <c r="F113" s="274"/>
      <c r="G113" s="263"/>
      <c r="H113" s="56"/>
      <c r="I113" s="56"/>
      <c r="J113" s="265"/>
      <c r="K113" s="264"/>
      <c r="L113" s="57"/>
      <c r="M113" s="49"/>
      <c r="N113" s="214"/>
      <c r="O113" s="8">
        <f t="shared" si="152"/>
        <v>0</v>
      </c>
      <c r="P113" s="50">
        <f t="shared" si="153"/>
        <v>0</v>
      </c>
      <c r="R113" s="49">
        <f t="shared" si="154"/>
        <v>0</v>
      </c>
      <c r="S113" s="201">
        <f t="shared" si="154"/>
        <v>0</v>
      </c>
      <c r="T113" s="8">
        <f t="shared" si="155"/>
        <v>0</v>
      </c>
      <c r="U113" s="50">
        <f t="shared" si="156"/>
        <v>0</v>
      </c>
      <c r="W113" s="49">
        <f t="shared" si="157"/>
        <v>0</v>
      </c>
      <c r="X113" s="201">
        <f t="shared" si="157"/>
        <v>0</v>
      </c>
      <c r="Y113" s="8">
        <f t="shared" si="217"/>
        <v>0</v>
      </c>
      <c r="Z113" s="50">
        <f t="shared" si="159"/>
        <v>0</v>
      </c>
      <c r="AB113" s="49">
        <f t="shared" si="160"/>
        <v>0</v>
      </c>
      <c r="AC113" s="201">
        <f t="shared" si="160"/>
        <v>0</v>
      </c>
      <c r="AD113" s="8">
        <f t="shared" si="218"/>
        <v>0</v>
      </c>
      <c r="AE113" s="50">
        <f t="shared" si="162"/>
        <v>0</v>
      </c>
      <c r="AG113" s="49">
        <f t="shared" si="163"/>
        <v>0</v>
      </c>
      <c r="AH113" s="201">
        <f t="shared" si="163"/>
        <v>0</v>
      </c>
      <c r="AI113" s="8">
        <f t="shared" si="219"/>
        <v>0</v>
      </c>
      <c r="AJ113" s="50">
        <f t="shared" si="165"/>
        <v>0</v>
      </c>
      <c r="AL113" s="49">
        <f t="shared" si="166"/>
        <v>0</v>
      </c>
      <c r="AM113" s="201">
        <f t="shared" si="166"/>
        <v>0</v>
      </c>
      <c r="AN113" s="8">
        <f t="shared" si="220"/>
        <v>0</v>
      </c>
      <c r="AO113" s="50">
        <f t="shared" si="168"/>
        <v>0</v>
      </c>
      <c r="AQ113" s="49">
        <f t="shared" si="169"/>
        <v>0</v>
      </c>
      <c r="AR113" s="201">
        <f t="shared" si="169"/>
        <v>0</v>
      </c>
      <c r="AS113" s="8">
        <f t="shared" si="221"/>
        <v>0</v>
      </c>
      <c r="AT113" s="50">
        <f t="shared" si="171"/>
        <v>0</v>
      </c>
      <c r="AV113" s="49">
        <f t="shared" si="172"/>
        <v>0</v>
      </c>
      <c r="AW113" s="201">
        <f t="shared" si="172"/>
        <v>0</v>
      </c>
      <c r="AX113" s="8">
        <f t="shared" si="222"/>
        <v>0</v>
      </c>
      <c r="AY113" s="50">
        <f t="shared" si="174"/>
        <v>0</v>
      </c>
      <c r="BA113" s="49">
        <f t="shared" si="175"/>
        <v>0</v>
      </c>
      <c r="BB113" s="201">
        <f t="shared" si="175"/>
        <v>0</v>
      </c>
      <c r="BC113" s="8">
        <f t="shared" si="223"/>
        <v>0</v>
      </c>
      <c r="BD113" s="50">
        <f t="shared" si="177"/>
        <v>0</v>
      </c>
      <c r="BF113" s="49">
        <f t="shared" si="178"/>
        <v>0</v>
      </c>
      <c r="BG113" s="201">
        <f t="shared" si="178"/>
        <v>0</v>
      </c>
      <c r="BH113" s="8">
        <f t="shared" si="224"/>
        <v>0</v>
      </c>
      <c r="BI113" s="50">
        <f t="shared" si="180"/>
        <v>0</v>
      </c>
      <c r="BK113" s="49">
        <f t="shared" si="181"/>
        <v>0</v>
      </c>
      <c r="BL113" s="201">
        <f t="shared" si="181"/>
        <v>0</v>
      </c>
      <c r="BM113" s="8">
        <f t="shared" si="225"/>
        <v>0</v>
      </c>
      <c r="BN113" s="50">
        <f t="shared" si="183"/>
        <v>0</v>
      </c>
      <c r="BP113" s="49">
        <f t="shared" si="184"/>
        <v>0</v>
      </c>
      <c r="BQ113" s="201">
        <f t="shared" si="184"/>
        <v>0</v>
      </c>
      <c r="BR113" s="8">
        <f t="shared" si="226"/>
        <v>0</v>
      </c>
      <c r="BS113" s="50">
        <f t="shared" si="186"/>
        <v>0</v>
      </c>
      <c r="BU113" s="49">
        <f t="shared" si="187"/>
        <v>0</v>
      </c>
      <c r="BV113" s="201">
        <f t="shared" si="187"/>
        <v>0</v>
      </c>
      <c r="BW113" s="8">
        <f t="shared" si="227"/>
        <v>0</v>
      </c>
      <c r="BX113" s="50">
        <f t="shared" si="189"/>
        <v>0</v>
      </c>
      <c r="BZ113" s="49">
        <f t="shared" si="190"/>
        <v>0</v>
      </c>
      <c r="CA113" s="201">
        <f t="shared" si="190"/>
        <v>0</v>
      </c>
      <c r="CB113" s="8">
        <f t="shared" si="228"/>
        <v>0</v>
      </c>
      <c r="CC113" s="50">
        <f t="shared" si="192"/>
        <v>0</v>
      </c>
      <c r="CE113" s="49">
        <f t="shared" si="193"/>
        <v>0</v>
      </c>
      <c r="CF113" s="201">
        <f t="shared" si="193"/>
        <v>0</v>
      </c>
      <c r="CG113" s="8">
        <f t="shared" si="229"/>
        <v>0</v>
      </c>
      <c r="CH113" s="50">
        <f t="shared" si="195"/>
        <v>0</v>
      </c>
      <c r="CJ113" s="49">
        <f t="shared" si="196"/>
        <v>0</v>
      </c>
      <c r="CK113" s="201">
        <f t="shared" si="196"/>
        <v>0</v>
      </c>
      <c r="CL113" s="8">
        <f t="shared" si="230"/>
        <v>0</v>
      </c>
      <c r="CM113" s="50">
        <f t="shared" si="198"/>
        <v>0</v>
      </c>
      <c r="CO113" s="49">
        <f t="shared" si="199"/>
        <v>0</v>
      </c>
      <c r="CP113" s="201">
        <f t="shared" si="199"/>
        <v>0</v>
      </c>
      <c r="CQ113" s="8">
        <f t="shared" si="231"/>
        <v>0</v>
      </c>
      <c r="CR113" s="50">
        <f t="shared" si="201"/>
        <v>0</v>
      </c>
      <c r="CT113" s="49">
        <f t="shared" si="202"/>
        <v>0</v>
      </c>
      <c r="CU113" s="201">
        <f t="shared" si="202"/>
        <v>0</v>
      </c>
      <c r="CV113" s="8">
        <f t="shared" si="232"/>
        <v>0</v>
      </c>
      <c r="CW113" s="50">
        <f t="shared" si="204"/>
        <v>0</v>
      </c>
      <c r="CY113" s="49">
        <f t="shared" si="205"/>
        <v>0</v>
      </c>
      <c r="CZ113" s="201">
        <f t="shared" si="205"/>
        <v>0</v>
      </c>
      <c r="DA113" s="8">
        <f t="shared" si="233"/>
        <v>0</v>
      </c>
      <c r="DB113" s="50">
        <f t="shared" si="207"/>
        <v>0</v>
      </c>
      <c r="DD113" s="49">
        <f t="shared" si="208"/>
        <v>0</v>
      </c>
      <c r="DE113" s="201">
        <f t="shared" si="208"/>
        <v>0</v>
      </c>
      <c r="DF113" s="8">
        <f t="shared" si="234"/>
        <v>0</v>
      </c>
      <c r="DG113" s="50">
        <f t="shared" si="210"/>
        <v>0</v>
      </c>
      <c r="DI113" s="49">
        <f t="shared" si="211"/>
        <v>0</v>
      </c>
      <c r="DJ113" s="201">
        <f t="shared" si="211"/>
        <v>0</v>
      </c>
      <c r="DK113" s="8">
        <f t="shared" si="235"/>
        <v>0</v>
      </c>
      <c r="DL113" s="50">
        <f t="shared" si="213"/>
        <v>0</v>
      </c>
      <c r="DN113" s="49">
        <f t="shared" si="214"/>
        <v>0</v>
      </c>
      <c r="DO113" s="201">
        <f t="shared" si="214"/>
        <v>0</v>
      </c>
      <c r="DP113" s="8">
        <f t="shared" si="236"/>
        <v>0</v>
      </c>
      <c r="DQ113" s="50">
        <f t="shared" si="216"/>
        <v>0</v>
      </c>
      <c r="DS113" s="51">
        <f t="shared" si="147"/>
        <v>0</v>
      </c>
      <c r="DT113" s="50">
        <f t="shared" si="148"/>
        <v>0</v>
      </c>
      <c r="DU113" s="51">
        <v>0</v>
      </c>
      <c r="DV113" s="50">
        <f t="shared" si="149"/>
        <v>0</v>
      </c>
      <c r="DW113" s="51">
        <f t="shared" si="151"/>
        <v>0</v>
      </c>
      <c r="DX113" s="53">
        <f t="shared" si="150"/>
        <v>0</v>
      </c>
      <c r="DY113" s="307">
        <f t="shared" si="146"/>
        <v>0</v>
      </c>
    </row>
    <row r="114" spans="1:129" ht="18" customHeight="1" x14ac:dyDescent="0.3">
      <c r="B114" s="72"/>
      <c r="C114" s="54"/>
      <c r="D114" s="239"/>
      <c r="E114" s="263"/>
      <c r="F114" s="274"/>
      <c r="G114" s="263"/>
      <c r="H114" s="56"/>
      <c r="I114" s="56"/>
      <c r="J114" s="265"/>
      <c r="K114" s="264"/>
      <c r="L114" s="57"/>
      <c r="M114" s="49"/>
      <c r="N114" s="214"/>
      <c r="O114" s="8">
        <f t="shared" si="152"/>
        <v>0</v>
      </c>
      <c r="P114" s="50">
        <f t="shared" si="153"/>
        <v>0</v>
      </c>
      <c r="R114" s="49">
        <f t="shared" si="154"/>
        <v>0</v>
      </c>
      <c r="S114" s="201">
        <f t="shared" si="154"/>
        <v>0</v>
      </c>
      <c r="T114" s="8">
        <f t="shared" si="155"/>
        <v>0</v>
      </c>
      <c r="U114" s="50">
        <f t="shared" si="156"/>
        <v>0</v>
      </c>
      <c r="W114" s="49">
        <f t="shared" si="157"/>
        <v>0</v>
      </c>
      <c r="X114" s="201">
        <f t="shared" si="157"/>
        <v>0</v>
      </c>
      <c r="Y114" s="8">
        <f t="shared" si="217"/>
        <v>0</v>
      </c>
      <c r="Z114" s="50">
        <f t="shared" si="159"/>
        <v>0</v>
      </c>
      <c r="AB114" s="49">
        <f t="shared" si="160"/>
        <v>0</v>
      </c>
      <c r="AC114" s="201">
        <f t="shared" si="160"/>
        <v>0</v>
      </c>
      <c r="AD114" s="8">
        <f t="shared" si="218"/>
        <v>0</v>
      </c>
      <c r="AE114" s="50">
        <f t="shared" si="162"/>
        <v>0</v>
      </c>
      <c r="AG114" s="49">
        <f t="shared" si="163"/>
        <v>0</v>
      </c>
      <c r="AH114" s="201">
        <f t="shared" si="163"/>
        <v>0</v>
      </c>
      <c r="AI114" s="8">
        <f t="shared" si="219"/>
        <v>0</v>
      </c>
      <c r="AJ114" s="50">
        <f t="shared" si="165"/>
        <v>0</v>
      </c>
      <c r="AL114" s="49">
        <f t="shared" si="166"/>
        <v>0</v>
      </c>
      <c r="AM114" s="201">
        <f t="shared" si="166"/>
        <v>0</v>
      </c>
      <c r="AN114" s="8">
        <f t="shared" si="220"/>
        <v>0</v>
      </c>
      <c r="AO114" s="50">
        <f t="shared" si="168"/>
        <v>0</v>
      </c>
      <c r="AQ114" s="49">
        <f t="shared" si="169"/>
        <v>0</v>
      </c>
      <c r="AR114" s="201">
        <f t="shared" si="169"/>
        <v>0</v>
      </c>
      <c r="AS114" s="8">
        <f t="shared" si="221"/>
        <v>0</v>
      </c>
      <c r="AT114" s="50">
        <f t="shared" si="171"/>
        <v>0</v>
      </c>
      <c r="AV114" s="49">
        <f t="shared" si="172"/>
        <v>0</v>
      </c>
      <c r="AW114" s="201">
        <f t="shared" si="172"/>
        <v>0</v>
      </c>
      <c r="AX114" s="8">
        <f t="shared" si="222"/>
        <v>0</v>
      </c>
      <c r="AY114" s="50">
        <f t="shared" si="174"/>
        <v>0</v>
      </c>
      <c r="BA114" s="49">
        <f t="shared" si="175"/>
        <v>0</v>
      </c>
      <c r="BB114" s="201">
        <f t="shared" si="175"/>
        <v>0</v>
      </c>
      <c r="BC114" s="8">
        <f t="shared" si="223"/>
        <v>0</v>
      </c>
      <c r="BD114" s="50">
        <f t="shared" si="177"/>
        <v>0</v>
      </c>
      <c r="BF114" s="49">
        <f t="shared" si="178"/>
        <v>0</v>
      </c>
      <c r="BG114" s="201">
        <f t="shared" si="178"/>
        <v>0</v>
      </c>
      <c r="BH114" s="8">
        <f t="shared" si="224"/>
        <v>0</v>
      </c>
      <c r="BI114" s="50">
        <f t="shared" si="180"/>
        <v>0</v>
      </c>
      <c r="BK114" s="49">
        <f t="shared" si="181"/>
        <v>0</v>
      </c>
      <c r="BL114" s="201">
        <f t="shared" si="181"/>
        <v>0</v>
      </c>
      <c r="BM114" s="8">
        <f t="shared" si="225"/>
        <v>0</v>
      </c>
      <c r="BN114" s="50">
        <f t="shared" si="183"/>
        <v>0</v>
      </c>
      <c r="BP114" s="49">
        <f t="shared" si="184"/>
        <v>0</v>
      </c>
      <c r="BQ114" s="201">
        <f t="shared" si="184"/>
        <v>0</v>
      </c>
      <c r="BR114" s="8">
        <f t="shared" si="226"/>
        <v>0</v>
      </c>
      <c r="BS114" s="50">
        <f t="shared" si="186"/>
        <v>0</v>
      </c>
      <c r="BU114" s="49">
        <f t="shared" si="187"/>
        <v>0</v>
      </c>
      <c r="BV114" s="201">
        <f t="shared" si="187"/>
        <v>0</v>
      </c>
      <c r="BW114" s="8">
        <f t="shared" si="227"/>
        <v>0</v>
      </c>
      <c r="BX114" s="50">
        <f t="shared" si="189"/>
        <v>0</v>
      </c>
      <c r="BZ114" s="49">
        <f t="shared" si="190"/>
        <v>0</v>
      </c>
      <c r="CA114" s="201">
        <f t="shared" si="190"/>
        <v>0</v>
      </c>
      <c r="CB114" s="8">
        <f t="shared" si="228"/>
        <v>0</v>
      </c>
      <c r="CC114" s="50">
        <f t="shared" si="192"/>
        <v>0</v>
      </c>
      <c r="CE114" s="49">
        <f t="shared" si="193"/>
        <v>0</v>
      </c>
      <c r="CF114" s="201">
        <f t="shared" si="193"/>
        <v>0</v>
      </c>
      <c r="CG114" s="8">
        <f t="shared" si="229"/>
        <v>0</v>
      </c>
      <c r="CH114" s="50">
        <f t="shared" si="195"/>
        <v>0</v>
      </c>
      <c r="CJ114" s="49">
        <f t="shared" si="196"/>
        <v>0</v>
      </c>
      <c r="CK114" s="201">
        <f t="shared" si="196"/>
        <v>0</v>
      </c>
      <c r="CL114" s="8">
        <f t="shared" si="230"/>
        <v>0</v>
      </c>
      <c r="CM114" s="50">
        <f t="shared" si="198"/>
        <v>0</v>
      </c>
      <c r="CO114" s="49">
        <f t="shared" si="199"/>
        <v>0</v>
      </c>
      <c r="CP114" s="201">
        <f t="shared" si="199"/>
        <v>0</v>
      </c>
      <c r="CQ114" s="8">
        <f t="shared" si="231"/>
        <v>0</v>
      </c>
      <c r="CR114" s="50">
        <f t="shared" si="201"/>
        <v>0</v>
      </c>
      <c r="CT114" s="49">
        <f t="shared" si="202"/>
        <v>0</v>
      </c>
      <c r="CU114" s="201">
        <f t="shared" si="202"/>
        <v>0</v>
      </c>
      <c r="CV114" s="8">
        <f t="shared" si="232"/>
        <v>0</v>
      </c>
      <c r="CW114" s="50">
        <f t="shared" si="204"/>
        <v>0</v>
      </c>
      <c r="CY114" s="49">
        <f t="shared" si="205"/>
        <v>0</v>
      </c>
      <c r="CZ114" s="201">
        <f t="shared" si="205"/>
        <v>0</v>
      </c>
      <c r="DA114" s="8">
        <f t="shared" si="233"/>
        <v>0</v>
      </c>
      <c r="DB114" s="50">
        <f t="shared" si="207"/>
        <v>0</v>
      </c>
      <c r="DD114" s="49">
        <f t="shared" si="208"/>
        <v>0</v>
      </c>
      <c r="DE114" s="201">
        <f t="shared" si="208"/>
        <v>0</v>
      </c>
      <c r="DF114" s="8">
        <f t="shared" si="234"/>
        <v>0</v>
      </c>
      <c r="DG114" s="50">
        <f t="shared" si="210"/>
        <v>0</v>
      </c>
      <c r="DI114" s="49">
        <f t="shared" si="211"/>
        <v>0</v>
      </c>
      <c r="DJ114" s="201">
        <f t="shared" si="211"/>
        <v>0</v>
      </c>
      <c r="DK114" s="8">
        <f t="shared" si="235"/>
        <v>0</v>
      </c>
      <c r="DL114" s="50">
        <f t="shared" si="213"/>
        <v>0</v>
      </c>
      <c r="DN114" s="49">
        <f t="shared" si="214"/>
        <v>0</v>
      </c>
      <c r="DO114" s="201">
        <f t="shared" si="214"/>
        <v>0</v>
      </c>
      <c r="DP114" s="8">
        <f t="shared" si="236"/>
        <v>0</v>
      </c>
      <c r="DQ114" s="50">
        <f t="shared" si="216"/>
        <v>0</v>
      </c>
      <c r="DS114" s="51">
        <f t="shared" si="147"/>
        <v>0</v>
      </c>
      <c r="DT114" s="50">
        <f t="shared" si="148"/>
        <v>0</v>
      </c>
      <c r="DU114" s="51">
        <v>0</v>
      </c>
      <c r="DV114" s="50">
        <f t="shared" si="149"/>
        <v>0</v>
      </c>
      <c r="DW114" s="51">
        <f t="shared" si="151"/>
        <v>0</v>
      </c>
      <c r="DX114" s="53">
        <f t="shared" si="150"/>
        <v>0</v>
      </c>
      <c r="DY114" s="307">
        <f t="shared" si="146"/>
        <v>0</v>
      </c>
    </row>
    <row r="115" spans="1:129" ht="18" customHeight="1" x14ac:dyDescent="0.3">
      <c r="B115" s="72"/>
      <c r="C115" s="54"/>
      <c r="D115" s="239"/>
      <c r="E115" s="263"/>
      <c r="F115" s="274"/>
      <c r="G115" s="263"/>
      <c r="H115" s="56"/>
      <c r="I115" s="56"/>
      <c r="J115" s="265"/>
      <c r="K115" s="264"/>
      <c r="L115" s="57"/>
      <c r="M115" s="49"/>
      <c r="N115" s="214"/>
      <c r="O115" s="8">
        <f t="shared" si="152"/>
        <v>0</v>
      </c>
      <c r="P115" s="50">
        <f t="shared" si="153"/>
        <v>0</v>
      </c>
      <c r="R115" s="49">
        <f t="shared" si="154"/>
        <v>0</v>
      </c>
      <c r="S115" s="201">
        <f t="shared" si="154"/>
        <v>0</v>
      </c>
      <c r="T115" s="8">
        <f t="shared" si="155"/>
        <v>0</v>
      </c>
      <c r="U115" s="50">
        <f t="shared" si="156"/>
        <v>0</v>
      </c>
      <c r="W115" s="49">
        <f t="shared" si="157"/>
        <v>0</v>
      </c>
      <c r="X115" s="201">
        <f t="shared" si="157"/>
        <v>0</v>
      </c>
      <c r="Y115" s="8">
        <f t="shared" si="217"/>
        <v>0</v>
      </c>
      <c r="Z115" s="50">
        <f t="shared" si="159"/>
        <v>0</v>
      </c>
      <c r="AB115" s="49">
        <f t="shared" si="160"/>
        <v>0</v>
      </c>
      <c r="AC115" s="201">
        <f t="shared" si="160"/>
        <v>0</v>
      </c>
      <c r="AD115" s="8">
        <f t="shared" si="218"/>
        <v>0</v>
      </c>
      <c r="AE115" s="50">
        <f t="shared" si="162"/>
        <v>0</v>
      </c>
      <c r="AG115" s="49">
        <f t="shared" si="163"/>
        <v>0</v>
      </c>
      <c r="AH115" s="201">
        <f t="shared" si="163"/>
        <v>0</v>
      </c>
      <c r="AI115" s="8">
        <f t="shared" si="219"/>
        <v>0</v>
      </c>
      <c r="AJ115" s="50">
        <f t="shared" si="165"/>
        <v>0</v>
      </c>
      <c r="AL115" s="49">
        <f t="shared" si="166"/>
        <v>0</v>
      </c>
      <c r="AM115" s="201">
        <f t="shared" si="166"/>
        <v>0</v>
      </c>
      <c r="AN115" s="8">
        <f t="shared" si="220"/>
        <v>0</v>
      </c>
      <c r="AO115" s="50">
        <f t="shared" si="168"/>
        <v>0</v>
      </c>
      <c r="AQ115" s="49">
        <f t="shared" si="169"/>
        <v>0</v>
      </c>
      <c r="AR115" s="201">
        <f t="shared" si="169"/>
        <v>0</v>
      </c>
      <c r="AS115" s="8">
        <f t="shared" si="221"/>
        <v>0</v>
      </c>
      <c r="AT115" s="50">
        <f t="shared" si="171"/>
        <v>0</v>
      </c>
      <c r="AV115" s="49">
        <f t="shared" si="172"/>
        <v>0</v>
      </c>
      <c r="AW115" s="201">
        <f t="shared" si="172"/>
        <v>0</v>
      </c>
      <c r="AX115" s="8">
        <f t="shared" si="222"/>
        <v>0</v>
      </c>
      <c r="AY115" s="50">
        <f t="shared" si="174"/>
        <v>0</v>
      </c>
      <c r="BA115" s="49">
        <f t="shared" si="175"/>
        <v>0</v>
      </c>
      <c r="BB115" s="201">
        <f t="shared" si="175"/>
        <v>0</v>
      </c>
      <c r="BC115" s="8">
        <f t="shared" si="223"/>
        <v>0</v>
      </c>
      <c r="BD115" s="50">
        <f t="shared" si="177"/>
        <v>0</v>
      </c>
      <c r="BF115" s="49">
        <f t="shared" si="178"/>
        <v>0</v>
      </c>
      <c r="BG115" s="201">
        <f t="shared" si="178"/>
        <v>0</v>
      </c>
      <c r="BH115" s="8">
        <f t="shared" si="224"/>
        <v>0</v>
      </c>
      <c r="BI115" s="50">
        <f t="shared" si="180"/>
        <v>0</v>
      </c>
      <c r="BK115" s="49">
        <f t="shared" si="181"/>
        <v>0</v>
      </c>
      <c r="BL115" s="201">
        <f t="shared" si="181"/>
        <v>0</v>
      </c>
      <c r="BM115" s="8">
        <f t="shared" si="225"/>
        <v>0</v>
      </c>
      <c r="BN115" s="50">
        <f t="shared" si="183"/>
        <v>0</v>
      </c>
      <c r="BP115" s="49">
        <f t="shared" si="184"/>
        <v>0</v>
      </c>
      <c r="BQ115" s="201">
        <f t="shared" si="184"/>
        <v>0</v>
      </c>
      <c r="BR115" s="8">
        <f t="shared" si="226"/>
        <v>0</v>
      </c>
      <c r="BS115" s="50">
        <f t="shared" si="186"/>
        <v>0</v>
      </c>
      <c r="BU115" s="49">
        <f t="shared" si="187"/>
        <v>0</v>
      </c>
      <c r="BV115" s="201">
        <f t="shared" si="187"/>
        <v>0</v>
      </c>
      <c r="BW115" s="8">
        <f t="shared" si="227"/>
        <v>0</v>
      </c>
      <c r="BX115" s="50">
        <f t="shared" si="189"/>
        <v>0</v>
      </c>
      <c r="BZ115" s="49">
        <f t="shared" si="190"/>
        <v>0</v>
      </c>
      <c r="CA115" s="201">
        <f t="shared" si="190"/>
        <v>0</v>
      </c>
      <c r="CB115" s="8">
        <f t="shared" si="228"/>
        <v>0</v>
      </c>
      <c r="CC115" s="50">
        <f t="shared" si="192"/>
        <v>0</v>
      </c>
      <c r="CE115" s="49">
        <f t="shared" si="193"/>
        <v>0</v>
      </c>
      <c r="CF115" s="201">
        <f t="shared" si="193"/>
        <v>0</v>
      </c>
      <c r="CG115" s="8">
        <f t="shared" si="229"/>
        <v>0</v>
      </c>
      <c r="CH115" s="50">
        <f t="shared" si="195"/>
        <v>0</v>
      </c>
      <c r="CJ115" s="49">
        <f t="shared" si="196"/>
        <v>0</v>
      </c>
      <c r="CK115" s="201">
        <f t="shared" si="196"/>
        <v>0</v>
      </c>
      <c r="CL115" s="8">
        <f t="shared" si="230"/>
        <v>0</v>
      </c>
      <c r="CM115" s="50">
        <f t="shared" si="198"/>
        <v>0</v>
      </c>
      <c r="CO115" s="49">
        <f t="shared" si="199"/>
        <v>0</v>
      </c>
      <c r="CP115" s="201">
        <f t="shared" si="199"/>
        <v>0</v>
      </c>
      <c r="CQ115" s="8">
        <f t="shared" si="231"/>
        <v>0</v>
      </c>
      <c r="CR115" s="50">
        <f t="shared" si="201"/>
        <v>0</v>
      </c>
      <c r="CT115" s="49">
        <f t="shared" si="202"/>
        <v>0</v>
      </c>
      <c r="CU115" s="201">
        <f t="shared" si="202"/>
        <v>0</v>
      </c>
      <c r="CV115" s="8">
        <f t="shared" si="232"/>
        <v>0</v>
      </c>
      <c r="CW115" s="50">
        <f t="shared" si="204"/>
        <v>0</v>
      </c>
      <c r="CY115" s="49">
        <f t="shared" si="205"/>
        <v>0</v>
      </c>
      <c r="CZ115" s="201">
        <f t="shared" si="205"/>
        <v>0</v>
      </c>
      <c r="DA115" s="8">
        <f t="shared" si="233"/>
        <v>0</v>
      </c>
      <c r="DB115" s="50">
        <f t="shared" si="207"/>
        <v>0</v>
      </c>
      <c r="DD115" s="49">
        <f t="shared" si="208"/>
        <v>0</v>
      </c>
      <c r="DE115" s="201">
        <f t="shared" si="208"/>
        <v>0</v>
      </c>
      <c r="DF115" s="8">
        <f t="shared" si="234"/>
        <v>0</v>
      </c>
      <c r="DG115" s="50">
        <f t="shared" si="210"/>
        <v>0</v>
      </c>
      <c r="DI115" s="49">
        <f t="shared" si="211"/>
        <v>0</v>
      </c>
      <c r="DJ115" s="201">
        <f t="shared" si="211"/>
        <v>0</v>
      </c>
      <c r="DK115" s="8">
        <f t="shared" si="235"/>
        <v>0</v>
      </c>
      <c r="DL115" s="50">
        <f t="shared" si="213"/>
        <v>0</v>
      </c>
      <c r="DN115" s="49">
        <f t="shared" si="214"/>
        <v>0</v>
      </c>
      <c r="DO115" s="201">
        <f t="shared" si="214"/>
        <v>0</v>
      </c>
      <c r="DP115" s="8">
        <f t="shared" si="236"/>
        <v>0</v>
      </c>
      <c r="DQ115" s="50">
        <f t="shared" si="216"/>
        <v>0</v>
      </c>
      <c r="DS115" s="51">
        <f t="shared" si="147"/>
        <v>0</v>
      </c>
      <c r="DT115" s="50">
        <f t="shared" si="148"/>
        <v>0</v>
      </c>
      <c r="DU115" s="51">
        <v>0</v>
      </c>
      <c r="DV115" s="50">
        <f t="shared" si="149"/>
        <v>0</v>
      </c>
      <c r="DW115" s="51">
        <f t="shared" si="151"/>
        <v>0</v>
      </c>
      <c r="DX115" s="53">
        <f t="shared" si="150"/>
        <v>0</v>
      </c>
      <c r="DY115" s="307">
        <f t="shared" si="146"/>
        <v>0</v>
      </c>
    </row>
    <row r="116" spans="1:129" ht="18" customHeight="1" x14ac:dyDescent="0.3">
      <c r="B116" s="72"/>
      <c r="C116" s="54"/>
      <c r="D116" s="239"/>
      <c r="E116" s="263"/>
      <c r="F116" s="274"/>
      <c r="G116" s="263"/>
      <c r="H116" s="56"/>
      <c r="I116" s="56"/>
      <c r="J116" s="265"/>
      <c r="K116" s="264"/>
      <c r="L116" s="57"/>
      <c r="M116" s="49"/>
      <c r="N116" s="214"/>
      <c r="O116" s="8">
        <f t="shared" si="152"/>
        <v>0</v>
      </c>
      <c r="P116" s="50">
        <f t="shared" si="153"/>
        <v>0</v>
      </c>
      <c r="R116" s="49">
        <f t="shared" si="154"/>
        <v>0</v>
      </c>
      <c r="S116" s="201">
        <f t="shared" si="154"/>
        <v>0</v>
      </c>
      <c r="T116" s="8">
        <f t="shared" si="155"/>
        <v>0</v>
      </c>
      <c r="U116" s="50">
        <f t="shared" si="156"/>
        <v>0</v>
      </c>
      <c r="W116" s="49">
        <f t="shared" si="157"/>
        <v>0</v>
      </c>
      <c r="X116" s="201">
        <f t="shared" si="157"/>
        <v>0</v>
      </c>
      <c r="Y116" s="8">
        <f t="shared" si="217"/>
        <v>0</v>
      </c>
      <c r="Z116" s="50">
        <f t="shared" si="159"/>
        <v>0</v>
      </c>
      <c r="AB116" s="49">
        <f t="shared" si="160"/>
        <v>0</v>
      </c>
      <c r="AC116" s="201">
        <f t="shared" si="160"/>
        <v>0</v>
      </c>
      <c r="AD116" s="8">
        <f t="shared" si="218"/>
        <v>0</v>
      </c>
      <c r="AE116" s="50">
        <f t="shared" si="162"/>
        <v>0</v>
      </c>
      <c r="AG116" s="49">
        <f t="shared" si="163"/>
        <v>0</v>
      </c>
      <c r="AH116" s="201">
        <f t="shared" si="163"/>
        <v>0</v>
      </c>
      <c r="AI116" s="8">
        <f t="shared" si="219"/>
        <v>0</v>
      </c>
      <c r="AJ116" s="50">
        <f t="shared" si="165"/>
        <v>0</v>
      </c>
      <c r="AL116" s="49">
        <f t="shared" si="166"/>
        <v>0</v>
      </c>
      <c r="AM116" s="201">
        <f t="shared" si="166"/>
        <v>0</v>
      </c>
      <c r="AN116" s="8">
        <f t="shared" si="220"/>
        <v>0</v>
      </c>
      <c r="AO116" s="50">
        <f t="shared" si="168"/>
        <v>0</v>
      </c>
      <c r="AQ116" s="49">
        <f t="shared" si="169"/>
        <v>0</v>
      </c>
      <c r="AR116" s="201">
        <f t="shared" si="169"/>
        <v>0</v>
      </c>
      <c r="AS116" s="8">
        <f t="shared" si="221"/>
        <v>0</v>
      </c>
      <c r="AT116" s="50">
        <f t="shared" si="171"/>
        <v>0</v>
      </c>
      <c r="AV116" s="49">
        <f t="shared" si="172"/>
        <v>0</v>
      </c>
      <c r="AW116" s="201">
        <f t="shared" si="172"/>
        <v>0</v>
      </c>
      <c r="AX116" s="8">
        <f t="shared" si="222"/>
        <v>0</v>
      </c>
      <c r="AY116" s="50">
        <f t="shared" si="174"/>
        <v>0</v>
      </c>
      <c r="BA116" s="49">
        <f t="shared" si="175"/>
        <v>0</v>
      </c>
      <c r="BB116" s="201">
        <f t="shared" si="175"/>
        <v>0</v>
      </c>
      <c r="BC116" s="8">
        <f t="shared" si="223"/>
        <v>0</v>
      </c>
      <c r="BD116" s="50">
        <f t="shared" si="177"/>
        <v>0</v>
      </c>
      <c r="BF116" s="49">
        <f t="shared" si="178"/>
        <v>0</v>
      </c>
      <c r="BG116" s="201">
        <f t="shared" si="178"/>
        <v>0</v>
      </c>
      <c r="BH116" s="8">
        <f t="shared" si="224"/>
        <v>0</v>
      </c>
      <c r="BI116" s="50">
        <f t="shared" si="180"/>
        <v>0</v>
      </c>
      <c r="BK116" s="49">
        <f t="shared" si="181"/>
        <v>0</v>
      </c>
      <c r="BL116" s="201">
        <f t="shared" si="181"/>
        <v>0</v>
      </c>
      <c r="BM116" s="8">
        <f t="shared" si="225"/>
        <v>0</v>
      </c>
      <c r="BN116" s="50">
        <f t="shared" si="183"/>
        <v>0</v>
      </c>
      <c r="BP116" s="49">
        <f t="shared" si="184"/>
        <v>0</v>
      </c>
      <c r="BQ116" s="201">
        <f t="shared" si="184"/>
        <v>0</v>
      </c>
      <c r="BR116" s="8">
        <f t="shared" si="226"/>
        <v>0</v>
      </c>
      <c r="BS116" s="50">
        <f t="shared" si="186"/>
        <v>0</v>
      </c>
      <c r="BU116" s="49">
        <f t="shared" si="187"/>
        <v>0</v>
      </c>
      <c r="BV116" s="201">
        <f t="shared" si="187"/>
        <v>0</v>
      </c>
      <c r="BW116" s="8">
        <f t="shared" si="227"/>
        <v>0</v>
      </c>
      <c r="BX116" s="50">
        <f t="shared" si="189"/>
        <v>0</v>
      </c>
      <c r="BZ116" s="49">
        <f t="shared" si="190"/>
        <v>0</v>
      </c>
      <c r="CA116" s="201">
        <f t="shared" si="190"/>
        <v>0</v>
      </c>
      <c r="CB116" s="8">
        <f t="shared" si="228"/>
        <v>0</v>
      </c>
      <c r="CC116" s="50">
        <f t="shared" si="192"/>
        <v>0</v>
      </c>
      <c r="CE116" s="49">
        <f t="shared" si="193"/>
        <v>0</v>
      </c>
      <c r="CF116" s="201">
        <f t="shared" si="193"/>
        <v>0</v>
      </c>
      <c r="CG116" s="8">
        <f t="shared" si="229"/>
        <v>0</v>
      </c>
      <c r="CH116" s="50">
        <f t="shared" si="195"/>
        <v>0</v>
      </c>
      <c r="CJ116" s="49">
        <f t="shared" si="196"/>
        <v>0</v>
      </c>
      <c r="CK116" s="201">
        <f t="shared" si="196"/>
        <v>0</v>
      </c>
      <c r="CL116" s="8">
        <f t="shared" si="230"/>
        <v>0</v>
      </c>
      <c r="CM116" s="50">
        <f t="shared" si="198"/>
        <v>0</v>
      </c>
      <c r="CO116" s="49">
        <f t="shared" si="199"/>
        <v>0</v>
      </c>
      <c r="CP116" s="201">
        <f t="shared" si="199"/>
        <v>0</v>
      </c>
      <c r="CQ116" s="8">
        <f t="shared" si="231"/>
        <v>0</v>
      </c>
      <c r="CR116" s="50">
        <f t="shared" si="201"/>
        <v>0</v>
      </c>
      <c r="CT116" s="49">
        <f t="shared" si="202"/>
        <v>0</v>
      </c>
      <c r="CU116" s="201">
        <f t="shared" si="202"/>
        <v>0</v>
      </c>
      <c r="CV116" s="8">
        <f t="shared" si="232"/>
        <v>0</v>
      </c>
      <c r="CW116" s="50">
        <f t="shared" si="204"/>
        <v>0</v>
      </c>
      <c r="CY116" s="49">
        <f t="shared" si="205"/>
        <v>0</v>
      </c>
      <c r="CZ116" s="201">
        <f t="shared" si="205"/>
        <v>0</v>
      </c>
      <c r="DA116" s="8">
        <f t="shared" si="233"/>
        <v>0</v>
      </c>
      <c r="DB116" s="50">
        <f t="shared" si="207"/>
        <v>0</v>
      </c>
      <c r="DD116" s="49">
        <f t="shared" si="208"/>
        <v>0</v>
      </c>
      <c r="DE116" s="201">
        <f t="shared" si="208"/>
        <v>0</v>
      </c>
      <c r="DF116" s="8">
        <f t="shared" si="234"/>
        <v>0</v>
      </c>
      <c r="DG116" s="50">
        <f t="shared" si="210"/>
        <v>0</v>
      </c>
      <c r="DI116" s="49">
        <f t="shared" si="211"/>
        <v>0</v>
      </c>
      <c r="DJ116" s="201">
        <f t="shared" si="211"/>
        <v>0</v>
      </c>
      <c r="DK116" s="8">
        <f t="shared" si="235"/>
        <v>0</v>
      </c>
      <c r="DL116" s="50">
        <f t="shared" si="213"/>
        <v>0</v>
      </c>
      <c r="DN116" s="49">
        <f t="shared" si="214"/>
        <v>0</v>
      </c>
      <c r="DO116" s="201">
        <f t="shared" si="214"/>
        <v>0</v>
      </c>
      <c r="DP116" s="8">
        <f t="shared" si="236"/>
        <v>0</v>
      </c>
      <c r="DQ116" s="50">
        <f t="shared" si="216"/>
        <v>0</v>
      </c>
      <c r="DS116" s="51">
        <f t="shared" si="147"/>
        <v>0</v>
      </c>
      <c r="DT116" s="50">
        <f t="shared" si="148"/>
        <v>0</v>
      </c>
      <c r="DU116" s="51">
        <v>0</v>
      </c>
      <c r="DV116" s="50">
        <f t="shared" si="149"/>
        <v>0</v>
      </c>
      <c r="DW116" s="51">
        <f t="shared" si="151"/>
        <v>0</v>
      </c>
      <c r="DX116" s="53">
        <f t="shared" si="150"/>
        <v>0</v>
      </c>
      <c r="DY116" s="307">
        <f t="shared" si="146"/>
        <v>0</v>
      </c>
    </row>
    <row r="117" spans="1:129" ht="18" customHeight="1" x14ac:dyDescent="0.3">
      <c r="B117" s="72"/>
      <c r="C117" s="54"/>
      <c r="D117" s="239"/>
      <c r="E117" s="263"/>
      <c r="F117" s="274"/>
      <c r="G117" s="263"/>
      <c r="H117" s="56"/>
      <c r="I117" s="56"/>
      <c r="J117" s="265"/>
      <c r="K117" s="264"/>
      <c r="L117" s="57"/>
      <c r="M117" s="49"/>
      <c r="N117" s="214"/>
      <c r="O117" s="8">
        <f t="shared" si="152"/>
        <v>0</v>
      </c>
      <c r="P117" s="50">
        <f t="shared" si="153"/>
        <v>0</v>
      </c>
      <c r="R117" s="49">
        <f t="shared" si="154"/>
        <v>0</v>
      </c>
      <c r="S117" s="201">
        <f t="shared" si="154"/>
        <v>0</v>
      </c>
      <c r="T117" s="8">
        <f t="shared" si="155"/>
        <v>0</v>
      </c>
      <c r="U117" s="50">
        <f t="shared" si="156"/>
        <v>0</v>
      </c>
      <c r="W117" s="49">
        <f t="shared" si="157"/>
        <v>0</v>
      </c>
      <c r="X117" s="201">
        <f t="shared" si="157"/>
        <v>0</v>
      </c>
      <c r="Y117" s="8">
        <f t="shared" si="217"/>
        <v>0</v>
      </c>
      <c r="Z117" s="50">
        <f t="shared" si="159"/>
        <v>0</v>
      </c>
      <c r="AB117" s="49">
        <f t="shared" si="160"/>
        <v>0</v>
      </c>
      <c r="AC117" s="201">
        <f t="shared" si="160"/>
        <v>0</v>
      </c>
      <c r="AD117" s="8">
        <f t="shared" si="218"/>
        <v>0</v>
      </c>
      <c r="AE117" s="50">
        <f t="shared" si="162"/>
        <v>0</v>
      </c>
      <c r="AG117" s="49">
        <f t="shared" si="163"/>
        <v>0</v>
      </c>
      <c r="AH117" s="201">
        <f t="shared" si="163"/>
        <v>0</v>
      </c>
      <c r="AI117" s="8">
        <f t="shared" si="219"/>
        <v>0</v>
      </c>
      <c r="AJ117" s="50">
        <f t="shared" si="165"/>
        <v>0</v>
      </c>
      <c r="AL117" s="49">
        <f t="shared" si="166"/>
        <v>0</v>
      </c>
      <c r="AM117" s="201">
        <f t="shared" si="166"/>
        <v>0</v>
      </c>
      <c r="AN117" s="8">
        <f t="shared" si="220"/>
        <v>0</v>
      </c>
      <c r="AO117" s="50">
        <f t="shared" si="168"/>
        <v>0</v>
      </c>
      <c r="AQ117" s="49">
        <f t="shared" si="169"/>
        <v>0</v>
      </c>
      <c r="AR117" s="201">
        <f t="shared" si="169"/>
        <v>0</v>
      </c>
      <c r="AS117" s="8">
        <f t="shared" si="221"/>
        <v>0</v>
      </c>
      <c r="AT117" s="50">
        <f t="shared" si="171"/>
        <v>0</v>
      </c>
      <c r="AV117" s="49">
        <f t="shared" si="172"/>
        <v>0</v>
      </c>
      <c r="AW117" s="201">
        <f t="shared" si="172"/>
        <v>0</v>
      </c>
      <c r="AX117" s="8">
        <f t="shared" si="222"/>
        <v>0</v>
      </c>
      <c r="AY117" s="50">
        <f t="shared" si="174"/>
        <v>0</v>
      </c>
      <c r="BA117" s="49">
        <f t="shared" si="175"/>
        <v>0</v>
      </c>
      <c r="BB117" s="201">
        <f t="shared" si="175"/>
        <v>0</v>
      </c>
      <c r="BC117" s="8">
        <f t="shared" si="223"/>
        <v>0</v>
      </c>
      <c r="BD117" s="50">
        <f t="shared" si="177"/>
        <v>0</v>
      </c>
      <c r="BF117" s="49">
        <f t="shared" si="178"/>
        <v>0</v>
      </c>
      <c r="BG117" s="201">
        <f t="shared" si="178"/>
        <v>0</v>
      </c>
      <c r="BH117" s="8">
        <f t="shared" si="224"/>
        <v>0</v>
      </c>
      <c r="BI117" s="50">
        <f t="shared" si="180"/>
        <v>0</v>
      </c>
      <c r="BK117" s="49">
        <f t="shared" si="181"/>
        <v>0</v>
      </c>
      <c r="BL117" s="201">
        <f t="shared" si="181"/>
        <v>0</v>
      </c>
      <c r="BM117" s="8">
        <f t="shared" si="225"/>
        <v>0</v>
      </c>
      <c r="BN117" s="50">
        <f t="shared" si="183"/>
        <v>0</v>
      </c>
      <c r="BP117" s="49">
        <f t="shared" si="184"/>
        <v>0</v>
      </c>
      <c r="BQ117" s="201">
        <f t="shared" si="184"/>
        <v>0</v>
      </c>
      <c r="BR117" s="8">
        <f t="shared" si="226"/>
        <v>0</v>
      </c>
      <c r="BS117" s="50">
        <f t="shared" si="186"/>
        <v>0</v>
      </c>
      <c r="BU117" s="49">
        <f t="shared" si="187"/>
        <v>0</v>
      </c>
      <c r="BV117" s="201">
        <f t="shared" si="187"/>
        <v>0</v>
      </c>
      <c r="BW117" s="8">
        <f t="shared" si="227"/>
        <v>0</v>
      </c>
      <c r="BX117" s="50">
        <f t="shared" si="189"/>
        <v>0</v>
      </c>
      <c r="BZ117" s="49">
        <f t="shared" si="190"/>
        <v>0</v>
      </c>
      <c r="CA117" s="201">
        <f t="shared" si="190"/>
        <v>0</v>
      </c>
      <c r="CB117" s="8">
        <f t="shared" si="228"/>
        <v>0</v>
      </c>
      <c r="CC117" s="50">
        <f t="shared" si="192"/>
        <v>0</v>
      </c>
      <c r="CE117" s="49">
        <f t="shared" si="193"/>
        <v>0</v>
      </c>
      <c r="CF117" s="201">
        <f t="shared" si="193"/>
        <v>0</v>
      </c>
      <c r="CG117" s="8">
        <f t="shared" si="229"/>
        <v>0</v>
      </c>
      <c r="CH117" s="50">
        <f t="shared" si="195"/>
        <v>0</v>
      </c>
      <c r="CJ117" s="49">
        <f t="shared" si="196"/>
        <v>0</v>
      </c>
      <c r="CK117" s="201">
        <f t="shared" si="196"/>
        <v>0</v>
      </c>
      <c r="CL117" s="8">
        <f t="shared" si="230"/>
        <v>0</v>
      </c>
      <c r="CM117" s="50">
        <f t="shared" si="198"/>
        <v>0</v>
      </c>
      <c r="CO117" s="49">
        <f t="shared" si="199"/>
        <v>0</v>
      </c>
      <c r="CP117" s="201">
        <f t="shared" si="199"/>
        <v>0</v>
      </c>
      <c r="CQ117" s="8">
        <f t="shared" si="231"/>
        <v>0</v>
      </c>
      <c r="CR117" s="50">
        <f t="shared" si="201"/>
        <v>0</v>
      </c>
      <c r="CT117" s="49">
        <f t="shared" si="202"/>
        <v>0</v>
      </c>
      <c r="CU117" s="201">
        <f t="shared" si="202"/>
        <v>0</v>
      </c>
      <c r="CV117" s="8">
        <f t="shared" si="232"/>
        <v>0</v>
      </c>
      <c r="CW117" s="50">
        <f t="shared" si="204"/>
        <v>0</v>
      </c>
      <c r="CY117" s="49">
        <f t="shared" si="205"/>
        <v>0</v>
      </c>
      <c r="CZ117" s="201">
        <f t="shared" si="205"/>
        <v>0</v>
      </c>
      <c r="DA117" s="8">
        <f t="shared" si="233"/>
        <v>0</v>
      </c>
      <c r="DB117" s="50">
        <f t="shared" si="207"/>
        <v>0</v>
      </c>
      <c r="DD117" s="49">
        <f t="shared" si="208"/>
        <v>0</v>
      </c>
      <c r="DE117" s="201">
        <f t="shared" si="208"/>
        <v>0</v>
      </c>
      <c r="DF117" s="8">
        <f t="shared" si="234"/>
        <v>0</v>
      </c>
      <c r="DG117" s="50">
        <f t="shared" si="210"/>
        <v>0</v>
      </c>
      <c r="DI117" s="49">
        <f t="shared" si="211"/>
        <v>0</v>
      </c>
      <c r="DJ117" s="201">
        <f t="shared" si="211"/>
        <v>0</v>
      </c>
      <c r="DK117" s="8">
        <f t="shared" si="235"/>
        <v>0</v>
      </c>
      <c r="DL117" s="50">
        <f t="shared" si="213"/>
        <v>0</v>
      </c>
      <c r="DN117" s="49">
        <f t="shared" si="214"/>
        <v>0</v>
      </c>
      <c r="DO117" s="201">
        <f t="shared" si="214"/>
        <v>0</v>
      </c>
      <c r="DP117" s="8">
        <f t="shared" si="236"/>
        <v>0</v>
      </c>
      <c r="DQ117" s="50">
        <f t="shared" si="216"/>
        <v>0</v>
      </c>
      <c r="DS117" s="51">
        <f t="shared" si="147"/>
        <v>0</v>
      </c>
      <c r="DT117" s="50">
        <f t="shared" si="148"/>
        <v>0</v>
      </c>
      <c r="DU117" s="51">
        <v>0</v>
      </c>
      <c r="DV117" s="50">
        <f t="shared" si="149"/>
        <v>0</v>
      </c>
      <c r="DW117" s="51">
        <f t="shared" si="151"/>
        <v>0</v>
      </c>
      <c r="DX117" s="53">
        <f t="shared" si="150"/>
        <v>0</v>
      </c>
      <c r="DY117" s="307">
        <f t="shared" si="146"/>
        <v>0</v>
      </c>
    </row>
    <row r="118" spans="1:129" ht="18" customHeight="1" thickBot="1" x14ac:dyDescent="0.35">
      <c r="B118" s="72"/>
      <c r="C118" s="54"/>
      <c r="D118" s="239"/>
      <c r="E118" s="263"/>
      <c r="F118" s="274"/>
      <c r="G118" s="263"/>
      <c r="H118" s="56"/>
      <c r="I118" s="56"/>
      <c r="J118" s="265"/>
      <c r="K118" s="264"/>
      <c r="L118" s="57"/>
      <c r="M118" s="49"/>
      <c r="N118" s="214"/>
      <c r="O118" s="8">
        <f t="shared" si="152"/>
        <v>0</v>
      </c>
      <c r="P118" s="50">
        <f t="shared" si="153"/>
        <v>0</v>
      </c>
      <c r="R118" s="49">
        <f t="shared" si="154"/>
        <v>0</v>
      </c>
      <c r="S118" s="201">
        <f t="shared" si="154"/>
        <v>0</v>
      </c>
      <c r="T118" s="8">
        <f t="shared" si="155"/>
        <v>0</v>
      </c>
      <c r="U118" s="50">
        <f t="shared" si="156"/>
        <v>0</v>
      </c>
      <c r="W118" s="49">
        <f t="shared" si="157"/>
        <v>0</v>
      </c>
      <c r="X118" s="201">
        <f t="shared" si="157"/>
        <v>0</v>
      </c>
      <c r="Y118" s="8">
        <f t="shared" si="217"/>
        <v>0</v>
      </c>
      <c r="Z118" s="50">
        <f t="shared" si="159"/>
        <v>0</v>
      </c>
      <c r="AB118" s="49">
        <f t="shared" si="160"/>
        <v>0</v>
      </c>
      <c r="AC118" s="201">
        <f t="shared" si="160"/>
        <v>0</v>
      </c>
      <c r="AD118" s="8">
        <f t="shared" si="218"/>
        <v>0</v>
      </c>
      <c r="AE118" s="50">
        <f t="shared" si="162"/>
        <v>0</v>
      </c>
      <c r="AG118" s="49">
        <f t="shared" si="163"/>
        <v>0</v>
      </c>
      <c r="AH118" s="201">
        <f t="shared" si="163"/>
        <v>0</v>
      </c>
      <c r="AI118" s="8">
        <f t="shared" si="219"/>
        <v>0</v>
      </c>
      <c r="AJ118" s="50">
        <f t="shared" si="165"/>
        <v>0</v>
      </c>
      <c r="AL118" s="49">
        <f t="shared" si="166"/>
        <v>0</v>
      </c>
      <c r="AM118" s="201">
        <f t="shared" si="166"/>
        <v>0</v>
      </c>
      <c r="AN118" s="8">
        <f t="shared" si="220"/>
        <v>0</v>
      </c>
      <c r="AO118" s="50">
        <f t="shared" si="168"/>
        <v>0</v>
      </c>
      <c r="AQ118" s="49">
        <f t="shared" si="169"/>
        <v>0</v>
      </c>
      <c r="AR118" s="201">
        <f t="shared" si="169"/>
        <v>0</v>
      </c>
      <c r="AS118" s="8">
        <f t="shared" si="221"/>
        <v>0</v>
      </c>
      <c r="AT118" s="50">
        <f t="shared" si="171"/>
        <v>0</v>
      </c>
      <c r="AV118" s="49">
        <f t="shared" si="172"/>
        <v>0</v>
      </c>
      <c r="AW118" s="201">
        <f t="shared" si="172"/>
        <v>0</v>
      </c>
      <c r="AX118" s="8">
        <f t="shared" si="222"/>
        <v>0</v>
      </c>
      <c r="AY118" s="50">
        <f t="shared" si="174"/>
        <v>0</v>
      </c>
      <c r="BA118" s="49">
        <f t="shared" si="175"/>
        <v>0</v>
      </c>
      <c r="BB118" s="201">
        <f t="shared" si="175"/>
        <v>0</v>
      </c>
      <c r="BC118" s="8">
        <f t="shared" si="223"/>
        <v>0</v>
      </c>
      <c r="BD118" s="50">
        <f t="shared" si="177"/>
        <v>0</v>
      </c>
      <c r="BF118" s="49">
        <f t="shared" si="178"/>
        <v>0</v>
      </c>
      <c r="BG118" s="201">
        <f t="shared" si="178"/>
        <v>0</v>
      </c>
      <c r="BH118" s="8">
        <f t="shared" si="224"/>
        <v>0</v>
      </c>
      <c r="BI118" s="50">
        <f t="shared" si="180"/>
        <v>0</v>
      </c>
      <c r="BK118" s="49">
        <f t="shared" si="181"/>
        <v>0</v>
      </c>
      <c r="BL118" s="201">
        <f t="shared" si="181"/>
        <v>0</v>
      </c>
      <c r="BM118" s="8">
        <f t="shared" si="225"/>
        <v>0</v>
      </c>
      <c r="BN118" s="50">
        <f t="shared" si="183"/>
        <v>0</v>
      </c>
      <c r="BP118" s="49">
        <f t="shared" si="184"/>
        <v>0</v>
      </c>
      <c r="BQ118" s="201">
        <f t="shared" si="184"/>
        <v>0</v>
      </c>
      <c r="BR118" s="8">
        <f t="shared" si="226"/>
        <v>0</v>
      </c>
      <c r="BS118" s="50">
        <f t="shared" si="186"/>
        <v>0</v>
      </c>
      <c r="BU118" s="49">
        <f t="shared" si="187"/>
        <v>0</v>
      </c>
      <c r="BV118" s="201">
        <f t="shared" si="187"/>
        <v>0</v>
      </c>
      <c r="BW118" s="8">
        <f t="shared" si="227"/>
        <v>0</v>
      </c>
      <c r="BX118" s="50">
        <f t="shared" si="189"/>
        <v>0</v>
      </c>
      <c r="BZ118" s="49">
        <f t="shared" si="190"/>
        <v>0</v>
      </c>
      <c r="CA118" s="201">
        <f t="shared" si="190"/>
        <v>0</v>
      </c>
      <c r="CB118" s="8">
        <f t="shared" si="228"/>
        <v>0</v>
      </c>
      <c r="CC118" s="50">
        <f t="shared" si="192"/>
        <v>0</v>
      </c>
      <c r="CE118" s="49">
        <f t="shared" si="193"/>
        <v>0</v>
      </c>
      <c r="CF118" s="201">
        <f t="shared" si="193"/>
        <v>0</v>
      </c>
      <c r="CG118" s="8">
        <f t="shared" si="229"/>
        <v>0</v>
      </c>
      <c r="CH118" s="50">
        <f t="shared" si="195"/>
        <v>0</v>
      </c>
      <c r="CJ118" s="49">
        <f t="shared" si="196"/>
        <v>0</v>
      </c>
      <c r="CK118" s="201">
        <f t="shared" si="196"/>
        <v>0</v>
      </c>
      <c r="CL118" s="8">
        <f t="shared" si="230"/>
        <v>0</v>
      </c>
      <c r="CM118" s="50">
        <f t="shared" si="198"/>
        <v>0</v>
      </c>
      <c r="CO118" s="49">
        <f t="shared" si="199"/>
        <v>0</v>
      </c>
      <c r="CP118" s="201">
        <f t="shared" si="199"/>
        <v>0</v>
      </c>
      <c r="CQ118" s="8">
        <f t="shared" si="231"/>
        <v>0</v>
      </c>
      <c r="CR118" s="50">
        <f t="shared" si="201"/>
        <v>0</v>
      </c>
      <c r="CT118" s="49">
        <f t="shared" si="202"/>
        <v>0</v>
      </c>
      <c r="CU118" s="201">
        <f t="shared" si="202"/>
        <v>0</v>
      </c>
      <c r="CV118" s="8">
        <f t="shared" si="232"/>
        <v>0</v>
      </c>
      <c r="CW118" s="50">
        <f t="shared" si="204"/>
        <v>0</v>
      </c>
      <c r="CY118" s="49">
        <f t="shared" si="205"/>
        <v>0</v>
      </c>
      <c r="CZ118" s="201">
        <f t="shared" si="205"/>
        <v>0</v>
      </c>
      <c r="DA118" s="8">
        <f t="shared" si="233"/>
        <v>0</v>
      </c>
      <c r="DB118" s="50">
        <f t="shared" si="207"/>
        <v>0</v>
      </c>
      <c r="DD118" s="49">
        <f t="shared" si="208"/>
        <v>0</v>
      </c>
      <c r="DE118" s="201">
        <f t="shared" si="208"/>
        <v>0</v>
      </c>
      <c r="DF118" s="8">
        <f t="shared" si="234"/>
        <v>0</v>
      </c>
      <c r="DG118" s="50">
        <f t="shared" si="210"/>
        <v>0</v>
      </c>
      <c r="DI118" s="49">
        <f t="shared" si="211"/>
        <v>0</v>
      </c>
      <c r="DJ118" s="201">
        <f t="shared" si="211"/>
        <v>0</v>
      </c>
      <c r="DK118" s="8">
        <f t="shared" si="235"/>
        <v>0</v>
      </c>
      <c r="DL118" s="50">
        <f t="shared" si="213"/>
        <v>0</v>
      </c>
      <c r="DN118" s="49">
        <f t="shared" si="214"/>
        <v>0</v>
      </c>
      <c r="DO118" s="201">
        <f t="shared" si="214"/>
        <v>0</v>
      </c>
      <c r="DP118" s="8">
        <f t="shared" si="236"/>
        <v>0</v>
      </c>
      <c r="DQ118" s="50">
        <f t="shared" si="216"/>
        <v>0</v>
      </c>
      <c r="DS118" s="51">
        <f t="shared" si="147"/>
        <v>0</v>
      </c>
      <c r="DT118" s="50">
        <f t="shared" si="148"/>
        <v>0</v>
      </c>
      <c r="DU118" s="51">
        <v>0</v>
      </c>
      <c r="DV118" s="50">
        <f t="shared" si="149"/>
        <v>0</v>
      </c>
      <c r="DW118" s="51">
        <f t="shared" si="151"/>
        <v>0</v>
      </c>
      <c r="DX118" s="53">
        <f t="shared" si="150"/>
        <v>0</v>
      </c>
      <c r="DY118" s="307">
        <f t="shared" si="146"/>
        <v>0</v>
      </c>
    </row>
    <row r="119" spans="1:129" s="72" customFormat="1" ht="32.4" customHeight="1" thickBot="1" x14ac:dyDescent="0.35">
      <c r="B119" s="275" t="s">
        <v>78</v>
      </c>
      <c r="C119" s="276" t="str">
        <f>B79</f>
        <v>Equipment and furniture</v>
      </c>
      <c r="D119" s="242"/>
      <c r="E119" s="73"/>
      <c r="F119" s="73"/>
      <c r="G119" s="73"/>
      <c r="H119" s="73"/>
      <c r="I119" s="73"/>
      <c r="J119" s="74"/>
      <c r="K119" s="73"/>
      <c r="L119" s="91"/>
      <c r="M119" s="292">
        <f>O18</f>
        <v>2015</v>
      </c>
      <c r="N119" s="278"/>
      <c r="O119" s="76">
        <f>SUM(O80:O118)</f>
        <v>349250</v>
      </c>
      <c r="P119" s="77">
        <f>SUM(P80:P118)</f>
        <v>9190.78947368421</v>
      </c>
      <c r="Q119" s="78"/>
      <c r="R119" s="292">
        <f>T18</f>
        <v>2016</v>
      </c>
      <c r="S119" s="279"/>
      <c r="T119" s="76">
        <f>SUM(T80:T118)</f>
        <v>349250</v>
      </c>
      <c r="U119" s="77">
        <f>SUM(U80:U118)</f>
        <v>9190.78947368421</v>
      </c>
      <c r="V119" s="78"/>
      <c r="W119" s="292">
        <f>Y18</f>
        <v>2017</v>
      </c>
      <c r="X119" s="277"/>
      <c r="Y119" s="76">
        <f>SUM(Y80:Y118)</f>
        <v>0</v>
      </c>
      <c r="Z119" s="77">
        <f>SUM(Z80:Z118)</f>
        <v>0</v>
      </c>
      <c r="AA119" s="79"/>
      <c r="AB119" s="292">
        <f>AD18</f>
        <v>2018</v>
      </c>
      <c r="AC119" s="277"/>
      <c r="AD119" s="76">
        <f>SUM(AD80:AD118)</f>
        <v>0</v>
      </c>
      <c r="AE119" s="77">
        <f>SUM(AE80:AE118)</f>
        <v>0</v>
      </c>
      <c r="AG119" s="292">
        <f>AI18</f>
        <v>2019</v>
      </c>
      <c r="AH119" s="277"/>
      <c r="AI119" s="76">
        <f>SUM(AI80:AI118)</f>
        <v>0</v>
      </c>
      <c r="AJ119" s="77">
        <f>SUM(AJ80:AJ118)</f>
        <v>0</v>
      </c>
      <c r="AL119" s="292">
        <f>AN18</f>
        <v>2020</v>
      </c>
      <c r="AM119" s="277"/>
      <c r="AN119" s="76">
        <f>SUM(AN80:AN118)</f>
        <v>0</v>
      </c>
      <c r="AO119" s="77">
        <f>SUM(AO80:AO118)</f>
        <v>0</v>
      </c>
      <c r="AQ119" s="292">
        <f>AS18</f>
        <v>2021</v>
      </c>
      <c r="AR119" s="277"/>
      <c r="AS119" s="76">
        <f>SUM(AS80:AS118)</f>
        <v>0</v>
      </c>
      <c r="AT119" s="77">
        <f>SUM(AT80:AT118)</f>
        <v>0</v>
      </c>
      <c r="AV119" s="292">
        <f>AX18</f>
        <v>2022</v>
      </c>
      <c r="AW119" s="277"/>
      <c r="AX119" s="76">
        <f>SUM(AX80:AX118)</f>
        <v>0</v>
      </c>
      <c r="AY119" s="77">
        <f>SUM(AY80:AY118)</f>
        <v>0</v>
      </c>
      <c r="BA119" s="292">
        <f>BC18</f>
        <v>2023</v>
      </c>
      <c r="BB119" s="277"/>
      <c r="BC119" s="76">
        <f>SUM(BC80:BC118)</f>
        <v>0</v>
      </c>
      <c r="BD119" s="77">
        <f>SUM(BD80:BD118)</f>
        <v>0</v>
      </c>
      <c r="BF119" s="292">
        <f>BH18</f>
        <v>2024</v>
      </c>
      <c r="BG119" s="277"/>
      <c r="BH119" s="76">
        <f>SUM(BH80:BH118)</f>
        <v>0</v>
      </c>
      <c r="BI119" s="77">
        <f>SUM(BI80:BI118)</f>
        <v>0</v>
      </c>
      <c r="BK119" s="292">
        <f>BM18</f>
        <v>2025</v>
      </c>
      <c r="BL119" s="277"/>
      <c r="BM119" s="76">
        <f>SUM(BM80:BM118)</f>
        <v>0</v>
      </c>
      <c r="BN119" s="77">
        <f>SUM(BN80:BN118)</f>
        <v>0</v>
      </c>
      <c r="BP119" s="292">
        <f>BR18</f>
        <v>2026</v>
      </c>
      <c r="BQ119" s="277"/>
      <c r="BR119" s="76">
        <f>SUM(BR80:BR118)</f>
        <v>0</v>
      </c>
      <c r="BS119" s="77">
        <f>SUM(BS80:BS118)</f>
        <v>0</v>
      </c>
      <c r="BU119" s="292">
        <f>BW18</f>
        <v>2027</v>
      </c>
      <c r="BV119" s="277"/>
      <c r="BW119" s="76">
        <f>SUM(BW80:BW118)</f>
        <v>0</v>
      </c>
      <c r="BX119" s="77">
        <f>SUM(BX80:BX118)</f>
        <v>0</v>
      </c>
      <c r="BZ119" s="292">
        <f>CB18</f>
        <v>2028</v>
      </c>
      <c r="CA119" s="277"/>
      <c r="CB119" s="76">
        <f>SUM(CB80:CB118)</f>
        <v>0</v>
      </c>
      <c r="CC119" s="77">
        <f>SUM(CC80:CC118)</f>
        <v>0</v>
      </c>
      <c r="CE119" s="292">
        <f>CG18</f>
        <v>2029</v>
      </c>
      <c r="CF119" s="277"/>
      <c r="CG119" s="76">
        <f>SUM(CG80:CG118)</f>
        <v>0</v>
      </c>
      <c r="CH119" s="77">
        <f>SUM(CH80:CH118)</f>
        <v>0</v>
      </c>
      <c r="CJ119" s="292">
        <f>CL18</f>
        <v>2030</v>
      </c>
      <c r="CK119" s="277"/>
      <c r="CL119" s="76">
        <f>SUM(CL80:CL118)</f>
        <v>0</v>
      </c>
      <c r="CM119" s="77">
        <f>SUM(CM80:CM118)</f>
        <v>0</v>
      </c>
      <c r="CO119" s="292">
        <f>CQ18</f>
        <v>2031</v>
      </c>
      <c r="CP119" s="277"/>
      <c r="CQ119" s="76">
        <f>SUM(CQ80:CQ118)</f>
        <v>0</v>
      </c>
      <c r="CR119" s="77">
        <f>SUM(CR80:CR118)</f>
        <v>0</v>
      </c>
      <c r="CT119" s="292">
        <f>CV18</f>
        <v>2032</v>
      </c>
      <c r="CU119" s="277"/>
      <c r="CV119" s="76">
        <f>SUM(CV80:CV118)</f>
        <v>0</v>
      </c>
      <c r="CW119" s="77">
        <f>SUM(CW80:CW118)</f>
        <v>0</v>
      </c>
      <c r="CY119" s="292">
        <f>DA18</f>
        <v>2033</v>
      </c>
      <c r="CZ119" s="277"/>
      <c r="DA119" s="76">
        <f>SUM(DA80:DA118)</f>
        <v>0</v>
      </c>
      <c r="DB119" s="77">
        <f>SUM(DB80:DB118)</f>
        <v>0</v>
      </c>
      <c r="DD119" s="292">
        <f>DF18</f>
        <v>2034</v>
      </c>
      <c r="DE119" s="277"/>
      <c r="DF119" s="76">
        <f>SUM(DF80:DF118)</f>
        <v>0</v>
      </c>
      <c r="DG119" s="77">
        <f>SUM(DG80:DG118)</f>
        <v>0</v>
      </c>
      <c r="DI119" s="292">
        <f>DK18</f>
        <v>2035</v>
      </c>
      <c r="DJ119" s="277"/>
      <c r="DK119" s="76">
        <f>SUM(DK80:DK118)</f>
        <v>0</v>
      </c>
      <c r="DL119" s="77">
        <f>SUM(DL80:DL118)</f>
        <v>0</v>
      </c>
      <c r="DN119" s="292">
        <f>DP18</f>
        <v>2036</v>
      </c>
      <c r="DO119" s="277"/>
      <c r="DP119" s="76">
        <f>SUM(DP80:DP118)</f>
        <v>0</v>
      </c>
      <c r="DQ119" s="77">
        <f>SUM(DQ80:DQ118)</f>
        <v>0</v>
      </c>
      <c r="DS119" s="80">
        <f t="shared" ref="DS119:DW119" si="237">SUM(DS80:DS118)</f>
        <v>698500</v>
      </c>
      <c r="DT119" s="77">
        <f t="shared" si="237"/>
        <v>18381.57894736842</v>
      </c>
      <c r="DU119" s="77">
        <f t="shared" si="237"/>
        <v>0</v>
      </c>
      <c r="DV119" s="77">
        <f t="shared" si="237"/>
        <v>0</v>
      </c>
      <c r="DW119" s="77">
        <f t="shared" si="237"/>
        <v>698500</v>
      </c>
      <c r="DX119" s="77">
        <f>SUM(P119+U119+Z119+AE119+AJ119+AO119+AT119+AY119+BD119+BI119+BN119+BS119+BX119+CC119+CH119+CM119+CR119+CW119+DB119+DG119+DL119+DQ119)</f>
        <v>18381.57894736842</v>
      </c>
      <c r="DY119" s="311" t="s">
        <v>53</v>
      </c>
    </row>
    <row r="120" spans="1:129" x14ac:dyDescent="0.3">
      <c r="O120" s="280" t="s">
        <v>17</v>
      </c>
      <c r="P120" s="281" t="s">
        <v>18</v>
      </c>
      <c r="T120" s="280" t="s">
        <v>17</v>
      </c>
      <c r="U120" s="281" t="s">
        <v>18</v>
      </c>
      <c r="Y120" s="280" t="s">
        <v>17</v>
      </c>
      <c r="Z120" s="281" t="s">
        <v>18</v>
      </c>
      <c r="AD120" s="280" t="s">
        <v>17</v>
      </c>
      <c r="AE120" s="281" t="s">
        <v>18</v>
      </c>
      <c r="AI120" s="280" t="s">
        <v>17</v>
      </c>
      <c r="AJ120" s="281" t="s">
        <v>18</v>
      </c>
      <c r="AN120" s="280" t="s">
        <v>17</v>
      </c>
      <c r="AO120" s="281" t="s">
        <v>18</v>
      </c>
      <c r="AS120" s="280" t="s">
        <v>17</v>
      </c>
      <c r="AT120" s="281" t="s">
        <v>18</v>
      </c>
      <c r="AX120" s="280" t="s">
        <v>17</v>
      </c>
      <c r="AY120" s="281" t="s">
        <v>18</v>
      </c>
      <c r="BC120" s="280" t="s">
        <v>17</v>
      </c>
      <c r="BD120" s="281" t="s">
        <v>18</v>
      </c>
      <c r="BH120" s="280" t="s">
        <v>17</v>
      </c>
      <c r="BI120" s="281" t="s">
        <v>18</v>
      </c>
      <c r="BM120" s="280" t="s">
        <v>17</v>
      </c>
      <c r="BN120" s="281" t="s">
        <v>18</v>
      </c>
      <c r="BR120" s="280" t="s">
        <v>17</v>
      </c>
      <c r="BS120" s="281" t="s">
        <v>18</v>
      </c>
      <c r="BW120" s="280" t="s">
        <v>17</v>
      </c>
      <c r="BX120" s="281" t="s">
        <v>18</v>
      </c>
      <c r="CB120" s="280" t="s">
        <v>17</v>
      </c>
      <c r="CC120" s="281" t="s">
        <v>18</v>
      </c>
      <c r="CG120" s="280" t="s">
        <v>17</v>
      </c>
      <c r="CH120" s="281" t="s">
        <v>18</v>
      </c>
      <c r="CL120" s="280" t="s">
        <v>17</v>
      </c>
      <c r="CM120" s="281" t="s">
        <v>18</v>
      </c>
      <c r="CQ120" s="280" t="s">
        <v>17</v>
      </c>
      <c r="CR120" s="281" t="s">
        <v>18</v>
      </c>
      <c r="CV120" s="280" t="s">
        <v>17</v>
      </c>
      <c r="CW120" s="281" t="s">
        <v>18</v>
      </c>
      <c r="DA120" s="280" t="s">
        <v>17</v>
      </c>
      <c r="DB120" s="281" t="s">
        <v>18</v>
      </c>
      <c r="DF120" s="280" t="s">
        <v>17</v>
      </c>
      <c r="DG120" s="281" t="s">
        <v>18</v>
      </c>
      <c r="DK120" s="280" t="s">
        <v>17</v>
      </c>
      <c r="DL120" s="281" t="s">
        <v>18</v>
      </c>
      <c r="DP120" s="280" t="s">
        <v>17</v>
      </c>
      <c r="DQ120" s="281" t="s">
        <v>18</v>
      </c>
      <c r="DS120" s="280" t="s">
        <v>17</v>
      </c>
      <c r="DT120" s="281" t="s">
        <v>18</v>
      </c>
      <c r="DU120" s="280" t="s">
        <v>17</v>
      </c>
      <c r="DV120" s="281" t="s">
        <v>18</v>
      </c>
      <c r="DW120" s="280" t="s">
        <v>17</v>
      </c>
      <c r="DX120" s="281" t="s">
        <v>18</v>
      </c>
    </row>
    <row r="121" spans="1:129" x14ac:dyDescent="0.3">
      <c r="H121" s="92"/>
      <c r="I121" s="92"/>
      <c r="K121" s="92"/>
    </row>
    <row r="122" spans="1:129" ht="27.6" customHeight="1" x14ac:dyDescent="0.3">
      <c r="H122" s="2"/>
      <c r="I122" s="2"/>
      <c r="K122" s="2"/>
      <c r="M122" s="81"/>
      <c r="N122" s="217"/>
      <c r="O122" s="282"/>
      <c r="P122" s="83"/>
      <c r="Q122" s="22"/>
      <c r="R122" s="81"/>
      <c r="S122" s="206"/>
      <c r="T122" s="282"/>
      <c r="U122" s="83"/>
      <c r="V122" s="22"/>
      <c r="W122" s="81"/>
      <c r="X122" s="82"/>
      <c r="Y122" s="282"/>
      <c r="Z122" s="83"/>
      <c r="AA122" s="23"/>
      <c r="AB122" s="81"/>
      <c r="AC122" s="82"/>
      <c r="AD122" s="282"/>
      <c r="AE122" s="83"/>
      <c r="AG122" s="81"/>
      <c r="AH122" s="82"/>
      <c r="AI122" s="282"/>
      <c r="AJ122" s="83"/>
      <c r="AL122" s="81"/>
      <c r="AM122" s="82"/>
      <c r="AN122" s="282"/>
      <c r="AO122" s="83"/>
      <c r="AQ122" s="81"/>
      <c r="AR122" s="82"/>
      <c r="AS122" s="282"/>
      <c r="AT122" s="83"/>
      <c r="AV122" s="81"/>
      <c r="AW122" s="82"/>
      <c r="AX122" s="282"/>
      <c r="AY122" s="83"/>
      <c r="BA122" s="81"/>
      <c r="BB122" s="82"/>
      <c r="BC122" s="282"/>
      <c r="BD122" s="83"/>
      <c r="BF122" s="81"/>
      <c r="BG122" s="82"/>
      <c r="BH122" s="282"/>
      <c r="BI122" s="83"/>
      <c r="BK122" s="81"/>
      <c r="BL122" s="82"/>
      <c r="BM122" s="282"/>
      <c r="BN122" s="83"/>
      <c r="BP122" s="81"/>
      <c r="BQ122" s="82"/>
      <c r="BR122" s="282"/>
      <c r="BS122" s="83"/>
      <c r="BU122" s="81"/>
      <c r="BV122" s="82"/>
      <c r="BW122" s="282"/>
      <c r="BX122" s="83"/>
      <c r="BZ122" s="81"/>
      <c r="CA122" s="82"/>
      <c r="CB122" s="282"/>
      <c r="CC122" s="83"/>
      <c r="CE122" s="81"/>
      <c r="CF122" s="82"/>
      <c r="CG122" s="282"/>
      <c r="CH122" s="83"/>
      <c r="CJ122" s="81"/>
      <c r="CK122" s="82"/>
      <c r="CL122" s="282"/>
      <c r="CM122" s="83"/>
      <c r="CO122" s="81"/>
      <c r="CP122" s="82"/>
      <c r="CQ122" s="282"/>
      <c r="CR122" s="83"/>
      <c r="CT122" s="81"/>
      <c r="CU122" s="82"/>
      <c r="CV122" s="282"/>
      <c r="CW122" s="83"/>
      <c r="CY122" s="81"/>
      <c r="CZ122" s="82"/>
      <c r="DA122" s="282"/>
      <c r="DB122" s="83"/>
      <c r="DD122" s="81"/>
      <c r="DE122" s="82"/>
      <c r="DF122" s="282"/>
      <c r="DG122" s="83"/>
      <c r="DI122" s="81"/>
      <c r="DJ122" s="82"/>
      <c r="DK122" s="282"/>
      <c r="DL122" s="83"/>
      <c r="DN122" s="81"/>
      <c r="DO122" s="82"/>
      <c r="DP122" s="282"/>
      <c r="DQ122" s="83"/>
      <c r="DS122" s="605" t="s">
        <v>12</v>
      </c>
      <c r="DT122" s="606"/>
      <c r="DU122" s="605" t="s">
        <v>13</v>
      </c>
      <c r="DV122" s="606"/>
      <c r="DW122" s="603" t="s">
        <v>14</v>
      </c>
      <c r="DX122" s="604"/>
    </row>
    <row r="123" spans="1:129" ht="15" thickBot="1" x14ac:dyDescent="0.35">
      <c r="H123" s="2"/>
      <c r="I123" s="2"/>
      <c r="K123" s="2"/>
      <c r="M123" s="30" t="s">
        <v>15</v>
      </c>
      <c r="N123" s="211" t="s">
        <v>495</v>
      </c>
      <c r="O123" s="31" t="s">
        <v>17</v>
      </c>
      <c r="P123" s="32" t="s">
        <v>18</v>
      </c>
      <c r="Q123" s="22"/>
      <c r="R123" s="30" t="s">
        <v>15</v>
      </c>
      <c r="S123" s="31" t="s">
        <v>16</v>
      </c>
      <c r="T123" s="31" t="s">
        <v>17</v>
      </c>
      <c r="U123" s="32" t="s">
        <v>18</v>
      </c>
      <c r="V123" s="22"/>
      <c r="W123" s="30" t="s">
        <v>15</v>
      </c>
      <c r="X123" s="31" t="s">
        <v>16</v>
      </c>
      <c r="Y123" s="31" t="s">
        <v>17</v>
      </c>
      <c r="Z123" s="32" t="s">
        <v>18</v>
      </c>
      <c r="AA123" s="23"/>
      <c r="AB123" s="30" t="s">
        <v>15</v>
      </c>
      <c r="AC123" s="31" t="s">
        <v>16</v>
      </c>
      <c r="AD123" s="31" t="s">
        <v>17</v>
      </c>
      <c r="AE123" s="32" t="s">
        <v>18</v>
      </c>
      <c r="AG123" s="30" t="s">
        <v>15</v>
      </c>
      <c r="AH123" s="31" t="s">
        <v>16</v>
      </c>
      <c r="AI123" s="31" t="s">
        <v>17</v>
      </c>
      <c r="AJ123" s="32" t="s">
        <v>18</v>
      </c>
      <c r="AL123" s="30" t="s">
        <v>15</v>
      </c>
      <c r="AM123" s="31" t="s">
        <v>16</v>
      </c>
      <c r="AN123" s="31" t="s">
        <v>17</v>
      </c>
      <c r="AO123" s="32" t="s">
        <v>18</v>
      </c>
      <c r="AQ123" s="30" t="s">
        <v>15</v>
      </c>
      <c r="AR123" s="31" t="s">
        <v>16</v>
      </c>
      <c r="AS123" s="31" t="s">
        <v>17</v>
      </c>
      <c r="AT123" s="32" t="s">
        <v>18</v>
      </c>
      <c r="AV123" s="30" t="s">
        <v>15</v>
      </c>
      <c r="AW123" s="31" t="s">
        <v>16</v>
      </c>
      <c r="AX123" s="31" t="s">
        <v>17</v>
      </c>
      <c r="AY123" s="32" t="s">
        <v>18</v>
      </c>
      <c r="BA123" s="30" t="s">
        <v>15</v>
      </c>
      <c r="BB123" s="31" t="s">
        <v>16</v>
      </c>
      <c r="BC123" s="31" t="s">
        <v>17</v>
      </c>
      <c r="BD123" s="32" t="s">
        <v>18</v>
      </c>
      <c r="BF123" s="30" t="s">
        <v>15</v>
      </c>
      <c r="BG123" s="31" t="s">
        <v>16</v>
      </c>
      <c r="BH123" s="31" t="s">
        <v>17</v>
      </c>
      <c r="BI123" s="32" t="s">
        <v>18</v>
      </c>
      <c r="BK123" s="30" t="s">
        <v>15</v>
      </c>
      <c r="BL123" s="31" t="s">
        <v>16</v>
      </c>
      <c r="BM123" s="31" t="s">
        <v>17</v>
      </c>
      <c r="BN123" s="32" t="s">
        <v>18</v>
      </c>
      <c r="BP123" s="30" t="s">
        <v>15</v>
      </c>
      <c r="BQ123" s="31" t="s">
        <v>16</v>
      </c>
      <c r="BR123" s="31" t="s">
        <v>17</v>
      </c>
      <c r="BS123" s="32" t="s">
        <v>18</v>
      </c>
      <c r="BU123" s="30" t="s">
        <v>15</v>
      </c>
      <c r="BV123" s="31" t="s">
        <v>16</v>
      </c>
      <c r="BW123" s="31" t="s">
        <v>17</v>
      </c>
      <c r="BX123" s="32" t="s">
        <v>18</v>
      </c>
      <c r="BZ123" s="30" t="s">
        <v>15</v>
      </c>
      <c r="CA123" s="31" t="s">
        <v>16</v>
      </c>
      <c r="CB123" s="31" t="s">
        <v>17</v>
      </c>
      <c r="CC123" s="32" t="s">
        <v>18</v>
      </c>
      <c r="CE123" s="30" t="s">
        <v>15</v>
      </c>
      <c r="CF123" s="31" t="s">
        <v>16</v>
      </c>
      <c r="CG123" s="31" t="s">
        <v>17</v>
      </c>
      <c r="CH123" s="32" t="s">
        <v>18</v>
      </c>
      <c r="CJ123" s="30" t="s">
        <v>15</v>
      </c>
      <c r="CK123" s="31" t="s">
        <v>16</v>
      </c>
      <c r="CL123" s="31" t="s">
        <v>17</v>
      </c>
      <c r="CM123" s="32" t="s">
        <v>18</v>
      </c>
      <c r="CO123" s="30" t="s">
        <v>15</v>
      </c>
      <c r="CP123" s="31" t="s">
        <v>16</v>
      </c>
      <c r="CQ123" s="31" t="s">
        <v>17</v>
      </c>
      <c r="CR123" s="32" t="s">
        <v>18</v>
      </c>
      <c r="CT123" s="30" t="s">
        <v>15</v>
      </c>
      <c r="CU123" s="31" t="s">
        <v>16</v>
      </c>
      <c r="CV123" s="31" t="s">
        <v>17</v>
      </c>
      <c r="CW123" s="32" t="s">
        <v>18</v>
      </c>
      <c r="CY123" s="30" t="s">
        <v>15</v>
      </c>
      <c r="CZ123" s="31" t="s">
        <v>16</v>
      </c>
      <c r="DA123" s="31" t="s">
        <v>17</v>
      </c>
      <c r="DB123" s="32" t="s">
        <v>18</v>
      </c>
      <c r="DD123" s="30" t="s">
        <v>15</v>
      </c>
      <c r="DE123" s="31" t="s">
        <v>16</v>
      </c>
      <c r="DF123" s="31" t="s">
        <v>17</v>
      </c>
      <c r="DG123" s="32" t="s">
        <v>18</v>
      </c>
      <c r="DI123" s="30" t="s">
        <v>15</v>
      </c>
      <c r="DJ123" s="31" t="s">
        <v>16</v>
      </c>
      <c r="DK123" s="31" t="s">
        <v>17</v>
      </c>
      <c r="DL123" s="32" t="s">
        <v>18</v>
      </c>
      <c r="DN123" s="30" t="s">
        <v>15</v>
      </c>
      <c r="DO123" s="31" t="s">
        <v>16</v>
      </c>
      <c r="DP123" s="31" t="s">
        <v>17</v>
      </c>
      <c r="DQ123" s="32" t="s">
        <v>18</v>
      </c>
      <c r="DS123" s="250" t="s">
        <v>17</v>
      </c>
      <c r="DT123" s="251" t="s">
        <v>18</v>
      </c>
      <c r="DU123" s="250" t="s">
        <v>17</v>
      </c>
      <c r="DV123" s="252" t="s">
        <v>18</v>
      </c>
      <c r="DW123" s="253" t="s">
        <v>17</v>
      </c>
      <c r="DX123" s="252" t="s">
        <v>18</v>
      </c>
    </row>
    <row r="124" spans="1:129" s="33" customFormat="1" ht="27" customHeight="1" thickBot="1" x14ac:dyDescent="0.35">
      <c r="B124" s="254" t="s">
        <v>79</v>
      </c>
      <c r="C124" s="255" t="s">
        <v>55</v>
      </c>
      <c r="D124" s="283" t="s">
        <v>21</v>
      </c>
      <c r="E124" s="257" t="s">
        <v>22</v>
      </c>
      <c r="F124" s="257"/>
      <c r="G124" s="257" t="s">
        <v>23</v>
      </c>
      <c r="H124" s="257" t="s">
        <v>24</v>
      </c>
      <c r="I124" s="257" t="s">
        <v>25</v>
      </c>
      <c r="J124" s="258" t="s">
        <v>500</v>
      </c>
      <c r="K124" s="259" t="s">
        <v>27</v>
      </c>
      <c r="M124" s="34"/>
      <c r="N124" s="212"/>
      <c r="O124" s="35"/>
      <c r="P124" s="36"/>
      <c r="Q124" s="37"/>
      <c r="R124" s="34"/>
      <c r="S124" s="35"/>
      <c r="T124" s="35"/>
      <c r="U124" s="36"/>
      <c r="V124" s="37"/>
      <c r="W124" s="34"/>
      <c r="X124" s="35"/>
      <c r="Y124" s="35"/>
      <c r="Z124" s="36"/>
      <c r="AA124" s="37"/>
      <c r="AB124" s="34"/>
      <c r="AC124" s="35"/>
      <c r="AD124" s="35"/>
      <c r="AE124" s="36"/>
      <c r="AG124" s="34"/>
      <c r="AH124" s="35"/>
      <c r="AI124" s="35"/>
      <c r="AJ124" s="36"/>
      <c r="AL124" s="34"/>
      <c r="AM124" s="35"/>
      <c r="AN124" s="35"/>
      <c r="AO124" s="36"/>
      <c r="AQ124" s="34"/>
      <c r="AR124" s="35"/>
      <c r="AS124" s="35"/>
      <c r="AT124" s="36"/>
      <c r="AV124" s="34"/>
      <c r="AW124" s="35"/>
      <c r="AX124" s="35"/>
      <c r="AY124" s="36"/>
      <c r="BA124" s="34"/>
      <c r="BB124" s="35"/>
      <c r="BC124" s="35"/>
      <c r="BD124" s="36"/>
      <c r="BF124" s="34"/>
      <c r="BG124" s="35"/>
      <c r="BH124" s="35"/>
      <c r="BI124" s="36"/>
      <c r="BK124" s="34"/>
      <c r="BL124" s="35"/>
      <c r="BM124" s="35"/>
      <c r="BN124" s="36"/>
      <c r="BP124" s="34"/>
      <c r="BQ124" s="35"/>
      <c r="BR124" s="35"/>
      <c r="BS124" s="36"/>
      <c r="BU124" s="34"/>
      <c r="BV124" s="35"/>
      <c r="BW124" s="35"/>
      <c r="BX124" s="36"/>
      <c r="BZ124" s="34"/>
      <c r="CA124" s="35"/>
      <c r="CB124" s="35"/>
      <c r="CC124" s="36"/>
      <c r="CE124" s="34"/>
      <c r="CF124" s="35"/>
      <c r="CG124" s="35"/>
      <c r="CH124" s="36"/>
      <c r="CJ124" s="34"/>
      <c r="CK124" s="35"/>
      <c r="CL124" s="35"/>
      <c r="CM124" s="36"/>
      <c r="CO124" s="34"/>
      <c r="CP124" s="35"/>
      <c r="CQ124" s="35"/>
      <c r="CR124" s="36"/>
      <c r="CT124" s="34"/>
      <c r="CU124" s="35"/>
      <c r="CV124" s="35"/>
      <c r="CW124" s="36"/>
      <c r="CY124" s="34"/>
      <c r="CZ124" s="35"/>
      <c r="DA124" s="35"/>
      <c r="DB124" s="36"/>
      <c r="DD124" s="34"/>
      <c r="DE124" s="35"/>
      <c r="DF124" s="35"/>
      <c r="DG124" s="36"/>
      <c r="DI124" s="34"/>
      <c r="DJ124" s="35"/>
      <c r="DK124" s="35"/>
      <c r="DL124" s="36"/>
      <c r="DN124" s="34"/>
      <c r="DO124" s="35"/>
      <c r="DP124" s="35"/>
      <c r="DQ124" s="36"/>
      <c r="DS124" s="34"/>
      <c r="DT124" s="36"/>
      <c r="DU124" s="38"/>
      <c r="DV124" s="36"/>
      <c r="DW124" s="38"/>
      <c r="DX124" s="39"/>
      <c r="DY124" s="309" t="str">
        <f>B124</f>
        <v>Drugs and supplies</v>
      </c>
    </row>
    <row r="125" spans="1:129" ht="19.5" customHeight="1" x14ac:dyDescent="0.3">
      <c r="B125" s="284" t="s">
        <v>494</v>
      </c>
      <c r="C125" s="261"/>
      <c r="D125" s="262"/>
      <c r="E125" s="263"/>
      <c r="F125" s="263"/>
      <c r="G125" s="263"/>
      <c r="H125" s="264"/>
      <c r="I125" s="264"/>
      <c r="J125" s="265"/>
      <c r="K125" s="264"/>
      <c r="L125" s="266"/>
      <c r="M125" s="34"/>
      <c r="N125" s="212"/>
      <c r="O125" s="35"/>
      <c r="P125" s="36"/>
      <c r="Q125" s="37"/>
      <c r="R125" s="34"/>
      <c r="S125" s="35"/>
      <c r="T125" s="35"/>
      <c r="U125" s="36"/>
      <c r="V125" s="37"/>
      <c r="W125" s="34"/>
      <c r="X125" s="35"/>
      <c r="Y125" s="35"/>
      <c r="Z125" s="36"/>
      <c r="AA125" s="37"/>
      <c r="AB125" s="34"/>
      <c r="AC125" s="35"/>
      <c r="AD125" s="35"/>
      <c r="AE125" s="36"/>
      <c r="AG125" s="34"/>
      <c r="AH125" s="35"/>
      <c r="AI125" s="35"/>
      <c r="AJ125" s="36"/>
      <c r="AL125" s="34"/>
      <c r="AM125" s="35"/>
      <c r="AN125" s="35"/>
      <c r="AO125" s="36"/>
      <c r="AQ125" s="34"/>
      <c r="AR125" s="35"/>
      <c r="AS125" s="35"/>
      <c r="AT125" s="36"/>
      <c r="AV125" s="34"/>
      <c r="AW125" s="35"/>
      <c r="AX125" s="35"/>
      <c r="AY125" s="36"/>
      <c r="BA125" s="34"/>
      <c r="BB125" s="35"/>
      <c r="BC125" s="35"/>
      <c r="BD125" s="36"/>
      <c r="BF125" s="34"/>
      <c r="BG125" s="35"/>
      <c r="BH125" s="35"/>
      <c r="BI125" s="36"/>
      <c r="BK125" s="34"/>
      <c r="BL125" s="35"/>
      <c r="BM125" s="35"/>
      <c r="BN125" s="36"/>
      <c r="BP125" s="34"/>
      <c r="BQ125" s="35"/>
      <c r="BR125" s="35"/>
      <c r="BS125" s="36"/>
      <c r="BU125" s="34"/>
      <c r="BV125" s="35"/>
      <c r="BW125" s="35"/>
      <c r="BX125" s="36"/>
      <c r="BZ125" s="34"/>
      <c r="CA125" s="35"/>
      <c r="CB125" s="35"/>
      <c r="CC125" s="36"/>
      <c r="CE125" s="34"/>
      <c r="CF125" s="35"/>
      <c r="CG125" s="35"/>
      <c r="CH125" s="36"/>
      <c r="CJ125" s="34"/>
      <c r="CK125" s="35"/>
      <c r="CL125" s="35"/>
      <c r="CM125" s="36"/>
      <c r="CO125" s="34"/>
      <c r="CP125" s="35"/>
      <c r="CQ125" s="35"/>
      <c r="CR125" s="36"/>
      <c r="CT125" s="34"/>
      <c r="CU125" s="35"/>
      <c r="CV125" s="35"/>
      <c r="CW125" s="36"/>
      <c r="CY125" s="34"/>
      <c r="CZ125" s="35"/>
      <c r="DA125" s="35"/>
      <c r="DB125" s="36"/>
      <c r="DD125" s="34"/>
      <c r="DE125" s="35"/>
      <c r="DF125" s="35"/>
      <c r="DG125" s="36"/>
      <c r="DI125" s="34"/>
      <c r="DJ125" s="35"/>
      <c r="DK125" s="35"/>
      <c r="DL125" s="36"/>
      <c r="DN125" s="34"/>
      <c r="DO125" s="35"/>
      <c r="DP125" s="35"/>
      <c r="DQ125" s="36"/>
      <c r="DS125" s="51">
        <f t="shared" ref="DS125:DS135" si="238">O125+T125+Y125+AD125+AI125+AN125+AS125+AX125+BC125+BH125+BM125+BR125+BW125+CB125+CG125+CL125+CQ125+CV125+DA125+DF125+DK125+DP125</f>
        <v>0</v>
      </c>
      <c r="DT125" s="43">
        <f>+DS125/$H$3</f>
        <v>0</v>
      </c>
      <c r="DU125" s="45">
        <v>0</v>
      </c>
      <c r="DV125" s="43">
        <f>+DU125/$H$3</f>
        <v>0</v>
      </c>
      <c r="DW125" s="45">
        <f>+DS125+DU125</f>
        <v>0</v>
      </c>
      <c r="DX125" s="46">
        <f>+DT125+DV125</f>
        <v>0</v>
      </c>
      <c r="DY125" s="306" t="str">
        <f>B125</f>
        <v>DHA-PQP</v>
      </c>
    </row>
    <row r="126" spans="1:129" ht="18" customHeight="1" x14ac:dyDescent="0.3">
      <c r="B126" s="72" t="s">
        <v>493</v>
      </c>
      <c r="C126" s="261" t="s">
        <v>489</v>
      </c>
      <c r="D126" s="239">
        <f>E126*$H$3</f>
        <v>19</v>
      </c>
      <c r="E126" s="263">
        <v>0.5</v>
      </c>
      <c r="F126" s="263"/>
      <c r="G126" s="263" t="s">
        <v>31</v>
      </c>
      <c r="H126" s="267"/>
      <c r="I126" s="267" t="s">
        <v>32</v>
      </c>
      <c r="J126" s="265">
        <v>1</v>
      </c>
      <c r="K126" s="264" t="s">
        <v>496</v>
      </c>
      <c r="L126" s="266"/>
      <c r="M126" s="41">
        <f>3500*J126</f>
        <v>3500</v>
      </c>
      <c r="N126" s="213">
        <v>2</v>
      </c>
      <c r="O126" s="8">
        <f>$D126*M126*N126</f>
        <v>133000</v>
      </c>
      <c r="P126" s="43">
        <f>O126/$H$3</f>
        <v>3500</v>
      </c>
      <c r="R126" s="44">
        <f>M126</f>
        <v>3500</v>
      </c>
      <c r="S126" s="201">
        <v>2</v>
      </c>
      <c r="T126" s="8">
        <f>$D126*R126*S126</f>
        <v>133000</v>
      </c>
      <c r="U126" s="43">
        <f>T126/$H$3</f>
        <v>3500</v>
      </c>
      <c r="W126" s="44">
        <v>0</v>
      </c>
      <c r="X126" s="201">
        <v>0</v>
      </c>
      <c r="Y126" s="8">
        <f>$D126*W126*X126</f>
        <v>0</v>
      </c>
      <c r="Z126" s="43">
        <f>Y126/$H$3</f>
        <v>0</v>
      </c>
      <c r="AB126" s="44">
        <f>W126</f>
        <v>0</v>
      </c>
      <c r="AC126" s="201">
        <f>X126</f>
        <v>0</v>
      </c>
      <c r="AD126" s="8">
        <f>$D126*AB126*AC126</f>
        <v>0</v>
      </c>
      <c r="AE126" s="43">
        <f>AD126/$H$3</f>
        <v>0</v>
      </c>
      <c r="AG126" s="44">
        <f>AB126</f>
        <v>0</v>
      </c>
      <c r="AH126" s="201">
        <f>AC126</f>
        <v>0</v>
      </c>
      <c r="AI126" s="8">
        <f>$D126*AG126*AH126</f>
        <v>0</v>
      </c>
      <c r="AJ126" s="43">
        <f>AI126/$H$3</f>
        <v>0</v>
      </c>
      <c r="AL126" s="44">
        <f>AG126</f>
        <v>0</v>
      </c>
      <c r="AM126" s="201">
        <f>AH126</f>
        <v>0</v>
      </c>
      <c r="AN126" s="8">
        <f>$D126*AL126*AM126</f>
        <v>0</v>
      </c>
      <c r="AO126" s="43">
        <f>AN126/$H$3</f>
        <v>0</v>
      </c>
      <c r="AQ126" s="44">
        <f>AL126</f>
        <v>0</v>
      </c>
      <c r="AR126" s="201">
        <f>AM126</f>
        <v>0</v>
      </c>
      <c r="AS126" s="8">
        <f>$D126*AQ126*AR126</f>
        <v>0</v>
      </c>
      <c r="AT126" s="43">
        <f>AS126/$H$3</f>
        <v>0</v>
      </c>
      <c r="AV126" s="44">
        <f>AQ126</f>
        <v>0</v>
      </c>
      <c r="AW126" s="201">
        <f>AR126</f>
        <v>0</v>
      </c>
      <c r="AX126" s="8">
        <f>$D126*AV126*AW126</f>
        <v>0</v>
      </c>
      <c r="AY126" s="43">
        <f>AX126/$H$3</f>
        <v>0</v>
      </c>
      <c r="BA126" s="44">
        <f>AV126</f>
        <v>0</v>
      </c>
      <c r="BB126" s="201">
        <f>AW126</f>
        <v>0</v>
      </c>
      <c r="BC126" s="8">
        <f>$D126*BA126*BB126</f>
        <v>0</v>
      </c>
      <c r="BD126" s="43">
        <f>BC126/$H$3</f>
        <v>0</v>
      </c>
      <c r="BF126" s="44">
        <f>BA126</f>
        <v>0</v>
      </c>
      <c r="BG126" s="201">
        <f>BB126</f>
        <v>0</v>
      </c>
      <c r="BH126" s="8">
        <f>$D126*BF126*BG126</f>
        <v>0</v>
      </c>
      <c r="BI126" s="43">
        <f>BH126/$H$3</f>
        <v>0</v>
      </c>
      <c r="BK126" s="44">
        <f>BF126</f>
        <v>0</v>
      </c>
      <c r="BL126" s="201">
        <f>BG126</f>
        <v>0</v>
      </c>
      <c r="BM126" s="8">
        <f>$D126*BK126*BL126</f>
        <v>0</v>
      </c>
      <c r="BN126" s="43">
        <f>BM126/$H$3</f>
        <v>0</v>
      </c>
      <c r="BP126" s="44">
        <f>BK126</f>
        <v>0</v>
      </c>
      <c r="BQ126" s="201">
        <f>BL126</f>
        <v>0</v>
      </c>
      <c r="BR126" s="8">
        <f>$D126*BP126*BQ126</f>
        <v>0</v>
      </c>
      <c r="BS126" s="43">
        <f>BR126/$H$3</f>
        <v>0</v>
      </c>
      <c r="BU126" s="44">
        <f>BP126</f>
        <v>0</v>
      </c>
      <c r="BV126" s="201">
        <f>BQ126</f>
        <v>0</v>
      </c>
      <c r="BW126" s="8">
        <f>$D126*BU126*BV126</f>
        <v>0</v>
      </c>
      <c r="BX126" s="43">
        <f>BW126/$H$3</f>
        <v>0</v>
      </c>
      <c r="BZ126" s="44">
        <f>BU126</f>
        <v>0</v>
      </c>
      <c r="CA126" s="201">
        <f>BV126</f>
        <v>0</v>
      </c>
      <c r="CB126" s="8">
        <f>$D126*BZ126*CA126</f>
        <v>0</v>
      </c>
      <c r="CC126" s="43">
        <f>CB126/$H$3</f>
        <v>0</v>
      </c>
      <c r="CE126" s="44">
        <f>BZ126</f>
        <v>0</v>
      </c>
      <c r="CF126" s="201">
        <f>CA126</f>
        <v>0</v>
      </c>
      <c r="CG126" s="8">
        <f>$D126*CE126*CF126</f>
        <v>0</v>
      </c>
      <c r="CH126" s="43">
        <f>CG126/$H$3</f>
        <v>0</v>
      </c>
      <c r="CJ126" s="44">
        <f>CE126</f>
        <v>0</v>
      </c>
      <c r="CK126" s="201">
        <f>CF126</f>
        <v>0</v>
      </c>
      <c r="CL126" s="8">
        <f>$D126*CJ126*CK126</f>
        <v>0</v>
      </c>
      <c r="CM126" s="43">
        <f>CL126/$H$3</f>
        <v>0</v>
      </c>
      <c r="CO126" s="44">
        <f>CJ126</f>
        <v>0</v>
      </c>
      <c r="CP126" s="201">
        <f>CK126</f>
        <v>0</v>
      </c>
      <c r="CQ126" s="8">
        <f>$D126*CO126*CP126</f>
        <v>0</v>
      </c>
      <c r="CR126" s="43">
        <f>CQ126/$H$3</f>
        <v>0</v>
      </c>
      <c r="CT126" s="44">
        <f>CO126</f>
        <v>0</v>
      </c>
      <c r="CU126" s="201">
        <f>CP126</f>
        <v>0</v>
      </c>
      <c r="CV126" s="8">
        <f>$D126*CT126*CU126</f>
        <v>0</v>
      </c>
      <c r="CW126" s="43">
        <f>CV126/$H$3</f>
        <v>0</v>
      </c>
      <c r="CY126" s="44">
        <f>CT126</f>
        <v>0</v>
      </c>
      <c r="CZ126" s="201">
        <f>CU126</f>
        <v>0</v>
      </c>
      <c r="DA126" s="8">
        <f>$D126*CY126*CZ126</f>
        <v>0</v>
      </c>
      <c r="DB126" s="43">
        <f>DA126/$H$3</f>
        <v>0</v>
      </c>
      <c r="DD126" s="44">
        <f>CY126</f>
        <v>0</v>
      </c>
      <c r="DE126" s="201">
        <f>CZ126</f>
        <v>0</v>
      </c>
      <c r="DF126" s="8">
        <f>$D126*DD126*DE126</f>
        <v>0</v>
      </c>
      <c r="DG126" s="43">
        <f>DF126/$H$3</f>
        <v>0</v>
      </c>
      <c r="DI126" s="44">
        <f>DD126</f>
        <v>0</v>
      </c>
      <c r="DJ126" s="201">
        <f>DE126</f>
        <v>0</v>
      </c>
      <c r="DK126" s="8">
        <f>$D126*DI126*DJ126</f>
        <v>0</v>
      </c>
      <c r="DL126" s="43">
        <f>DK126/$H$3</f>
        <v>0</v>
      </c>
      <c r="DN126" s="44">
        <f>DI126</f>
        <v>0</v>
      </c>
      <c r="DO126" s="201">
        <f>DJ126</f>
        <v>0</v>
      </c>
      <c r="DP126" s="8">
        <f>$D126*DN126*DO126</f>
        <v>0</v>
      </c>
      <c r="DQ126" s="43">
        <f>DP126/$H$3</f>
        <v>0</v>
      </c>
      <c r="DS126" s="51">
        <f t="shared" si="238"/>
        <v>266000</v>
      </c>
      <c r="DT126" s="50">
        <f t="shared" ref="DT126:DT127" si="239">+DS126/$H$3</f>
        <v>7000</v>
      </c>
      <c r="DU126" s="51">
        <v>0</v>
      </c>
      <c r="DV126" s="50">
        <f t="shared" ref="DV126:DV135" si="240">+DU126/$H$3</f>
        <v>0</v>
      </c>
      <c r="DW126" s="51">
        <f t="shared" ref="DW126:DX135" si="241">+DS126+DU126</f>
        <v>266000</v>
      </c>
      <c r="DX126" s="52">
        <f t="shared" si="241"/>
        <v>7000</v>
      </c>
      <c r="DY126" s="307" t="str">
        <f>B126</f>
        <v>Cost per package (2 package per person per round)</v>
      </c>
    </row>
    <row r="127" spans="1:129" ht="30" customHeight="1" x14ac:dyDescent="0.3">
      <c r="B127" s="72" t="s">
        <v>493</v>
      </c>
      <c r="C127" s="261" t="s">
        <v>490</v>
      </c>
      <c r="D127" s="239">
        <f>E127*$H$3</f>
        <v>26.599999999999998</v>
      </c>
      <c r="E127" s="263">
        <v>0.7</v>
      </c>
      <c r="F127" s="263"/>
      <c r="G127" s="263" t="s">
        <v>31</v>
      </c>
      <c r="H127" s="267"/>
      <c r="I127" s="267" t="s">
        <v>32</v>
      </c>
      <c r="J127" s="265">
        <v>1</v>
      </c>
      <c r="K127" s="264" t="s">
        <v>496</v>
      </c>
      <c r="L127" s="266"/>
      <c r="M127" s="49">
        <f>14000*J127</f>
        <v>14000</v>
      </c>
      <c r="N127" s="214">
        <v>2</v>
      </c>
      <c r="O127" s="8">
        <f t="shared" ref="O127:O147" si="242">$D127*M127*N127</f>
        <v>744799.99999999988</v>
      </c>
      <c r="P127" s="50">
        <f>O127/$H$3</f>
        <v>19599.999999999996</v>
      </c>
      <c r="R127" s="44">
        <f t="shared" ref="R127:S147" si="243">M127</f>
        <v>14000</v>
      </c>
      <c r="S127" s="201">
        <f t="shared" si="243"/>
        <v>2</v>
      </c>
      <c r="T127" s="8">
        <f t="shared" ref="T127:T147" si="244">$D127*R127*S127</f>
        <v>744799.99999999988</v>
      </c>
      <c r="U127" s="50">
        <f>T127/$H$3</f>
        <v>19599.999999999996</v>
      </c>
      <c r="W127" s="44">
        <v>0</v>
      </c>
      <c r="X127" s="201">
        <v>0</v>
      </c>
      <c r="Y127" s="8">
        <f t="shared" ref="Y127:Y147" si="245">$D127*W127*X127</f>
        <v>0</v>
      </c>
      <c r="Z127" s="50">
        <f>Y127/$H$3</f>
        <v>0</v>
      </c>
      <c r="AB127" s="44">
        <f t="shared" ref="AB127:AC147" si="246">W127</f>
        <v>0</v>
      </c>
      <c r="AC127" s="201">
        <f t="shared" si="246"/>
        <v>0</v>
      </c>
      <c r="AD127" s="8">
        <f t="shared" ref="AD127:AD147" si="247">$D127*AB127*AC127</f>
        <v>0</v>
      </c>
      <c r="AE127" s="50">
        <f>AD127/$H$3</f>
        <v>0</v>
      </c>
      <c r="AG127" s="44">
        <f t="shared" ref="AG127:AH147" si="248">AB127</f>
        <v>0</v>
      </c>
      <c r="AH127" s="201">
        <f t="shared" si="248"/>
        <v>0</v>
      </c>
      <c r="AI127" s="8">
        <f t="shared" ref="AI127:AI147" si="249">$D127*AG127*AH127</f>
        <v>0</v>
      </c>
      <c r="AJ127" s="50">
        <f>AI127/$H$3</f>
        <v>0</v>
      </c>
      <c r="AL127" s="44">
        <f t="shared" ref="AL127:AM147" si="250">AG127</f>
        <v>0</v>
      </c>
      <c r="AM127" s="201">
        <f t="shared" si="250"/>
        <v>0</v>
      </c>
      <c r="AN127" s="8">
        <f t="shared" ref="AN127:AN147" si="251">$D127*AL127*AM127</f>
        <v>0</v>
      </c>
      <c r="AO127" s="50">
        <f>AN127/$H$3</f>
        <v>0</v>
      </c>
      <c r="AQ127" s="44">
        <f t="shared" ref="AQ127:AR147" si="252">AL127</f>
        <v>0</v>
      </c>
      <c r="AR127" s="201">
        <f t="shared" si="252"/>
        <v>0</v>
      </c>
      <c r="AS127" s="8">
        <f t="shared" ref="AS127:AS147" si="253">$D127*AQ127*AR127</f>
        <v>0</v>
      </c>
      <c r="AT127" s="50">
        <f>AS127/$H$3</f>
        <v>0</v>
      </c>
      <c r="AV127" s="44">
        <f t="shared" ref="AV127:AW147" si="254">AQ127</f>
        <v>0</v>
      </c>
      <c r="AW127" s="201">
        <f t="shared" si="254"/>
        <v>0</v>
      </c>
      <c r="AX127" s="8">
        <f t="shared" ref="AX127:AX147" si="255">$D127*AV127*AW127</f>
        <v>0</v>
      </c>
      <c r="AY127" s="50">
        <f>AX127/$H$3</f>
        <v>0</v>
      </c>
      <c r="BA127" s="44">
        <f t="shared" ref="BA127:BB147" si="256">AV127</f>
        <v>0</v>
      </c>
      <c r="BB127" s="201">
        <f t="shared" si="256"/>
        <v>0</v>
      </c>
      <c r="BC127" s="8">
        <f t="shared" ref="BC127:BC147" si="257">$D127*BA127*BB127</f>
        <v>0</v>
      </c>
      <c r="BD127" s="50">
        <f>BC127/$H$3</f>
        <v>0</v>
      </c>
      <c r="BF127" s="44">
        <f t="shared" ref="BF127:BG147" si="258">BA127</f>
        <v>0</v>
      </c>
      <c r="BG127" s="201">
        <f t="shared" si="258"/>
        <v>0</v>
      </c>
      <c r="BH127" s="8">
        <f t="shared" ref="BH127:BH147" si="259">$D127*BF127*BG127</f>
        <v>0</v>
      </c>
      <c r="BI127" s="50">
        <f>BH127/$H$3</f>
        <v>0</v>
      </c>
      <c r="BK127" s="44">
        <f t="shared" ref="BK127:BL147" si="260">BF127</f>
        <v>0</v>
      </c>
      <c r="BL127" s="201">
        <f t="shared" si="260"/>
        <v>0</v>
      </c>
      <c r="BM127" s="8">
        <f t="shared" ref="BM127:BM147" si="261">$D127*BK127*BL127</f>
        <v>0</v>
      </c>
      <c r="BN127" s="50">
        <f>BM127/$H$3</f>
        <v>0</v>
      </c>
      <c r="BP127" s="44">
        <f t="shared" ref="BP127:BQ147" si="262">BK127</f>
        <v>0</v>
      </c>
      <c r="BQ127" s="201">
        <f t="shared" si="262"/>
        <v>0</v>
      </c>
      <c r="BR127" s="8">
        <f t="shared" ref="BR127:BR147" si="263">$D127*BP127*BQ127</f>
        <v>0</v>
      </c>
      <c r="BS127" s="50">
        <f>BR127/$H$3</f>
        <v>0</v>
      </c>
      <c r="BU127" s="44">
        <f t="shared" ref="BU127:BV147" si="264">BP127</f>
        <v>0</v>
      </c>
      <c r="BV127" s="201">
        <f t="shared" si="264"/>
        <v>0</v>
      </c>
      <c r="BW127" s="8">
        <f t="shared" ref="BW127:BW147" si="265">$D127*BU127*BV127</f>
        <v>0</v>
      </c>
      <c r="BX127" s="50">
        <f>BW127/$H$3</f>
        <v>0</v>
      </c>
      <c r="BZ127" s="44">
        <f t="shared" ref="BZ127:CA147" si="266">BU127</f>
        <v>0</v>
      </c>
      <c r="CA127" s="201">
        <f t="shared" si="266"/>
        <v>0</v>
      </c>
      <c r="CB127" s="8">
        <f t="shared" ref="CB127:CB147" si="267">$D127*BZ127*CA127</f>
        <v>0</v>
      </c>
      <c r="CC127" s="50">
        <f>CB127/$H$3</f>
        <v>0</v>
      </c>
      <c r="CE127" s="44">
        <f t="shared" ref="CE127:CF147" si="268">BZ127</f>
        <v>0</v>
      </c>
      <c r="CF127" s="201">
        <f t="shared" si="268"/>
        <v>0</v>
      </c>
      <c r="CG127" s="8">
        <f t="shared" ref="CG127:CG147" si="269">$D127*CE127*CF127</f>
        <v>0</v>
      </c>
      <c r="CH127" s="50">
        <f>CG127/$H$3</f>
        <v>0</v>
      </c>
      <c r="CJ127" s="44">
        <f t="shared" ref="CJ127:CK147" si="270">CE127</f>
        <v>0</v>
      </c>
      <c r="CK127" s="201">
        <f t="shared" si="270"/>
        <v>0</v>
      </c>
      <c r="CL127" s="8">
        <f t="shared" ref="CL127:CL147" si="271">$D127*CJ127*CK127</f>
        <v>0</v>
      </c>
      <c r="CM127" s="50">
        <f>CL127/$H$3</f>
        <v>0</v>
      </c>
      <c r="CO127" s="44">
        <f t="shared" ref="CO127:CP147" si="272">CJ127</f>
        <v>0</v>
      </c>
      <c r="CP127" s="201">
        <f t="shared" si="272"/>
        <v>0</v>
      </c>
      <c r="CQ127" s="8">
        <f t="shared" ref="CQ127:CQ147" si="273">$D127*CO127*CP127</f>
        <v>0</v>
      </c>
      <c r="CR127" s="50">
        <f>CQ127/$H$3</f>
        <v>0</v>
      </c>
      <c r="CT127" s="44">
        <f t="shared" ref="CT127:CU147" si="274">CO127</f>
        <v>0</v>
      </c>
      <c r="CU127" s="201">
        <f t="shared" si="274"/>
        <v>0</v>
      </c>
      <c r="CV127" s="8">
        <f t="shared" ref="CV127:CV147" si="275">$D127*CT127*CU127</f>
        <v>0</v>
      </c>
      <c r="CW127" s="50">
        <f>CV127/$H$3</f>
        <v>0</v>
      </c>
      <c r="CY127" s="44">
        <f t="shared" ref="CY127:CZ147" si="276">CT127</f>
        <v>0</v>
      </c>
      <c r="CZ127" s="201">
        <f t="shared" si="276"/>
        <v>0</v>
      </c>
      <c r="DA127" s="8">
        <f t="shared" ref="DA127:DA147" si="277">$D127*CY127*CZ127</f>
        <v>0</v>
      </c>
      <c r="DB127" s="50">
        <f>DA127/$H$3</f>
        <v>0</v>
      </c>
      <c r="DD127" s="44">
        <f t="shared" ref="DD127:DE147" si="278">CY127</f>
        <v>0</v>
      </c>
      <c r="DE127" s="201">
        <f t="shared" si="278"/>
        <v>0</v>
      </c>
      <c r="DF127" s="8">
        <f t="shared" ref="DF127:DF147" si="279">$D127*DD127*DE127</f>
        <v>0</v>
      </c>
      <c r="DG127" s="50">
        <f>DF127/$H$3</f>
        <v>0</v>
      </c>
      <c r="DI127" s="44">
        <f t="shared" ref="DI127:DJ147" si="280">DD127</f>
        <v>0</v>
      </c>
      <c r="DJ127" s="201">
        <f t="shared" si="280"/>
        <v>0</v>
      </c>
      <c r="DK127" s="8">
        <f t="shared" ref="DK127:DK147" si="281">$D127*DI127*DJ127</f>
        <v>0</v>
      </c>
      <c r="DL127" s="50">
        <f>DK127/$H$3</f>
        <v>0</v>
      </c>
      <c r="DN127" s="44">
        <f t="shared" ref="DN127:DO147" si="282">DI127</f>
        <v>0</v>
      </c>
      <c r="DO127" s="201">
        <f t="shared" si="282"/>
        <v>0</v>
      </c>
      <c r="DP127" s="8">
        <f t="shared" ref="DP127:DP147" si="283">$D127*DN127*DO127</f>
        <v>0</v>
      </c>
      <c r="DQ127" s="50">
        <f>DP127/$H$3</f>
        <v>0</v>
      </c>
      <c r="DS127" s="51">
        <f t="shared" si="238"/>
        <v>1489599.9999999998</v>
      </c>
      <c r="DT127" s="50">
        <f t="shared" si="239"/>
        <v>39199.999999999993</v>
      </c>
      <c r="DU127" s="51">
        <v>0</v>
      </c>
      <c r="DV127" s="50">
        <f t="shared" si="240"/>
        <v>0</v>
      </c>
      <c r="DW127" s="51">
        <f t="shared" si="241"/>
        <v>1489599.9999999998</v>
      </c>
      <c r="DX127" s="52">
        <f t="shared" si="241"/>
        <v>39199.999999999993</v>
      </c>
      <c r="DY127" s="307"/>
    </row>
    <row r="128" spans="1:129" ht="26.4" customHeight="1" x14ac:dyDescent="0.3">
      <c r="A128" s="6"/>
      <c r="B128" s="72" t="s">
        <v>493</v>
      </c>
      <c r="C128" s="54" t="s">
        <v>491</v>
      </c>
      <c r="D128" s="239">
        <f>E128*$H$3</f>
        <v>41.800000000000004</v>
      </c>
      <c r="E128" s="263">
        <v>1.1000000000000001</v>
      </c>
      <c r="F128" s="263"/>
      <c r="G128" s="263" t="s">
        <v>31</v>
      </c>
      <c r="H128" s="56"/>
      <c r="I128" s="267" t="s">
        <v>32</v>
      </c>
      <c r="J128" s="265">
        <v>1</v>
      </c>
      <c r="K128" s="264" t="s">
        <v>496</v>
      </c>
      <c r="L128" s="57"/>
      <c r="M128" s="49">
        <v>8000</v>
      </c>
      <c r="N128" s="214">
        <v>2</v>
      </c>
      <c r="O128" s="8">
        <f t="shared" si="242"/>
        <v>668800.00000000012</v>
      </c>
      <c r="P128" s="50">
        <f t="shared" ref="P128:P147" si="284">O128/$H$3</f>
        <v>17600.000000000004</v>
      </c>
      <c r="R128" s="44">
        <f t="shared" si="243"/>
        <v>8000</v>
      </c>
      <c r="S128" s="201">
        <f t="shared" si="243"/>
        <v>2</v>
      </c>
      <c r="T128" s="8">
        <f t="shared" si="244"/>
        <v>668800.00000000012</v>
      </c>
      <c r="U128" s="50">
        <f t="shared" ref="U128:U147" si="285">T128/$H$3</f>
        <v>17600.000000000004</v>
      </c>
      <c r="W128" s="44">
        <v>0</v>
      </c>
      <c r="X128" s="201">
        <v>0</v>
      </c>
      <c r="Y128" s="8">
        <f t="shared" si="245"/>
        <v>0</v>
      </c>
      <c r="Z128" s="50">
        <f t="shared" ref="Z128:Z147" si="286">Y128/$H$3</f>
        <v>0</v>
      </c>
      <c r="AB128" s="44">
        <f t="shared" si="246"/>
        <v>0</v>
      </c>
      <c r="AC128" s="201">
        <f t="shared" si="246"/>
        <v>0</v>
      </c>
      <c r="AD128" s="8">
        <f t="shared" si="247"/>
        <v>0</v>
      </c>
      <c r="AE128" s="50">
        <f t="shared" ref="AE128:AE147" si="287">AD128/$H$3</f>
        <v>0</v>
      </c>
      <c r="AG128" s="44">
        <f t="shared" si="248"/>
        <v>0</v>
      </c>
      <c r="AH128" s="201">
        <f t="shared" si="248"/>
        <v>0</v>
      </c>
      <c r="AI128" s="8">
        <f t="shared" si="249"/>
        <v>0</v>
      </c>
      <c r="AJ128" s="50">
        <f t="shared" ref="AJ128:AJ147" si="288">AI128/$H$3</f>
        <v>0</v>
      </c>
      <c r="AL128" s="44">
        <f t="shared" si="250"/>
        <v>0</v>
      </c>
      <c r="AM128" s="201">
        <f t="shared" si="250"/>
        <v>0</v>
      </c>
      <c r="AN128" s="8">
        <f t="shared" si="251"/>
        <v>0</v>
      </c>
      <c r="AO128" s="50">
        <f t="shared" ref="AO128:AO147" si="289">AN128/$H$3</f>
        <v>0</v>
      </c>
      <c r="AQ128" s="44">
        <f t="shared" si="252"/>
        <v>0</v>
      </c>
      <c r="AR128" s="201">
        <f t="shared" si="252"/>
        <v>0</v>
      </c>
      <c r="AS128" s="8">
        <f t="shared" si="253"/>
        <v>0</v>
      </c>
      <c r="AT128" s="50">
        <f t="shared" ref="AT128:AT147" si="290">AS128/$H$3</f>
        <v>0</v>
      </c>
      <c r="AV128" s="44">
        <f t="shared" si="254"/>
        <v>0</v>
      </c>
      <c r="AW128" s="201">
        <f t="shared" si="254"/>
        <v>0</v>
      </c>
      <c r="AX128" s="8">
        <f t="shared" si="255"/>
        <v>0</v>
      </c>
      <c r="AY128" s="50">
        <f t="shared" ref="AY128:AY147" si="291">AX128/$H$3</f>
        <v>0</v>
      </c>
      <c r="BA128" s="44">
        <f t="shared" si="256"/>
        <v>0</v>
      </c>
      <c r="BB128" s="201">
        <f t="shared" si="256"/>
        <v>0</v>
      </c>
      <c r="BC128" s="8">
        <f t="shared" si="257"/>
        <v>0</v>
      </c>
      <c r="BD128" s="50">
        <f t="shared" ref="BD128:BD147" si="292">BC128/$H$3</f>
        <v>0</v>
      </c>
      <c r="BF128" s="44">
        <f t="shared" si="258"/>
        <v>0</v>
      </c>
      <c r="BG128" s="201">
        <f t="shared" si="258"/>
        <v>0</v>
      </c>
      <c r="BH128" s="8">
        <f t="shared" si="259"/>
        <v>0</v>
      </c>
      <c r="BI128" s="50">
        <f t="shared" ref="BI128:BI147" si="293">BH128/$H$3</f>
        <v>0</v>
      </c>
      <c r="BK128" s="44">
        <f t="shared" si="260"/>
        <v>0</v>
      </c>
      <c r="BL128" s="201">
        <f t="shared" si="260"/>
        <v>0</v>
      </c>
      <c r="BM128" s="8">
        <f t="shared" si="261"/>
        <v>0</v>
      </c>
      <c r="BN128" s="50">
        <f t="shared" ref="BN128:BN147" si="294">BM128/$H$3</f>
        <v>0</v>
      </c>
      <c r="BP128" s="44">
        <f t="shared" si="262"/>
        <v>0</v>
      </c>
      <c r="BQ128" s="201">
        <f t="shared" si="262"/>
        <v>0</v>
      </c>
      <c r="BR128" s="8">
        <f t="shared" si="263"/>
        <v>0</v>
      </c>
      <c r="BS128" s="50">
        <f t="shared" ref="BS128:BS147" si="295">BR128/$H$3</f>
        <v>0</v>
      </c>
      <c r="BU128" s="44">
        <f t="shared" si="264"/>
        <v>0</v>
      </c>
      <c r="BV128" s="201">
        <f t="shared" si="264"/>
        <v>0</v>
      </c>
      <c r="BW128" s="8">
        <f t="shared" si="265"/>
        <v>0</v>
      </c>
      <c r="BX128" s="50">
        <f t="shared" ref="BX128:BX147" si="296">BW128/$H$3</f>
        <v>0</v>
      </c>
      <c r="BZ128" s="44">
        <f t="shared" si="266"/>
        <v>0</v>
      </c>
      <c r="CA128" s="201">
        <f t="shared" si="266"/>
        <v>0</v>
      </c>
      <c r="CB128" s="8">
        <f t="shared" si="267"/>
        <v>0</v>
      </c>
      <c r="CC128" s="50">
        <f t="shared" ref="CC128:CC147" si="297">CB128/$H$3</f>
        <v>0</v>
      </c>
      <c r="CE128" s="44">
        <f t="shared" si="268"/>
        <v>0</v>
      </c>
      <c r="CF128" s="201">
        <f t="shared" si="268"/>
        <v>0</v>
      </c>
      <c r="CG128" s="8">
        <f t="shared" si="269"/>
        <v>0</v>
      </c>
      <c r="CH128" s="50">
        <f t="shared" ref="CH128:CH147" si="298">CG128/$H$3</f>
        <v>0</v>
      </c>
      <c r="CJ128" s="44">
        <f t="shared" si="270"/>
        <v>0</v>
      </c>
      <c r="CK128" s="201">
        <f t="shared" si="270"/>
        <v>0</v>
      </c>
      <c r="CL128" s="8">
        <f t="shared" si="271"/>
        <v>0</v>
      </c>
      <c r="CM128" s="50">
        <f t="shared" ref="CM128:CM147" si="299">CL128/$H$3</f>
        <v>0</v>
      </c>
      <c r="CO128" s="44">
        <f t="shared" si="272"/>
        <v>0</v>
      </c>
      <c r="CP128" s="201">
        <f t="shared" si="272"/>
        <v>0</v>
      </c>
      <c r="CQ128" s="8">
        <f t="shared" si="273"/>
        <v>0</v>
      </c>
      <c r="CR128" s="50">
        <f t="shared" ref="CR128:CR147" si="300">CQ128/$H$3</f>
        <v>0</v>
      </c>
      <c r="CT128" s="44">
        <f t="shared" si="274"/>
        <v>0</v>
      </c>
      <c r="CU128" s="201">
        <f t="shared" si="274"/>
        <v>0</v>
      </c>
      <c r="CV128" s="8">
        <f t="shared" si="275"/>
        <v>0</v>
      </c>
      <c r="CW128" s="50">
        <f t="shared" ref="CW128:CW147" si="301">CV128/$H$3</f>
        <v>0</v>
      </c>
      <c r="CY128" s="44">
        <f t="shared" si="276"/>
        <v>0</v>
      </c>
      <c r="CZ128" s="201">
        <f t="shared" si="276"/>
        <v>0</v>
      </c>
      <c r="DA128" s="8">
        <f t="shared" si="277"/>
        <v>0</v>
      </c>
      <c r="DB128" s="50">
        <f t="shared" ref="DB128:DB147" si="302">DA128/$H$3</f>
        <v>0</v>
      </c>
      <c r="DD128" s="44">
        <f t="shared" si="278"/>
        <v>0</v>
      </c>
      <c r="DE128" s="201">
        <f t="shared" si="278"/>
        <v>0</v>
      </c>
      <c r="DF128" s="8">
        <f t="shared" si="279"/>
        <v>0</v>
      </c>
      <c r="DG128" s="50">
        <f t="shared" ref="DG128:DG147" si="303">DF128/$H$3</f>
        <v>0</v>
      </c>
      <c r="DI128" s="44">
        <f t="shared" si="280"/>
        <v>0</v>
      </c>
      <c r="DJ128" s="201">
        <f t="shared" si="280"/>
        <v>0</v>
      </c>
      <c r="DK128" s="8">
        <f t="shared" si="281"/>
        <v>0</v>
      </c>
      <c r="DL128" s="50">
        <f t="shared" ref="DL128:DL147" si="304">DK128/$H$3</f>
        <v>0</v>
      </c>
      <c r="DN128" s="44">
        <f t="shared" si="282"/>
        <v>0</v>
      </c>
      <c r="DO128" s="201">
        <f t="shared" si="282"/>
        <v>0</v>
      </c>
      <c r="DP128" s="8">
        <f t="shared" si="283"/>
        <v>0</v>
      </c>
      <c r="DQ128" s="50">
        <f t="shared" ref="DQ128:DQ147" si="305">DP128/$H$3</f>
        <v>0</v>
      </c>
      <c r="DS128" s="51">
        <f t="shared" si="238"/>
        <v>1337600.0000000002</v>
      </c>
      <c r="DT128" s="50">
        <f>+DS128/$H$3</f>
        <v>35200.000000000007</v>
      </c>
      <c r="DU128" s="51">
        <v>0</v>
      </c>
      <c r="DV128" s="50">
        <f t="shared" si="240"/>
        <v>0</v>
      </c>
      <c r="DW128" s="51">
        <f t="shared" si="241"/>
        <v>1337600.0000000002</v>
      </c>
      <c r="DX128" s="52">
        <f t="shared" si="241"/>
        <v>35200.000000000007</v>
      </c>
      <c r="DY128" s="307" t="str">
        <f t="shared" ref="DY128:DY135" si="306">B128</f>
        <v>Cost per package (2 package per person per round)</v>
      </c>
    </row>
    <row r="129" spans="1:129" ht="29.4" customHeight="1" x14ac:dyDescent="0.3">
      <c r="B129" s="72" t="s">
        <v>493</v>
      </c>
      <c r="C129" s="261" t="s">
        <v>492</v>
      </c>
      <c r="D129" s="239">
        <f>E129*$H$3</f>
        <v>57</v>
      </c>
      <c r="E129" s="263">
        <v>1.5</v>
      </c>
      <c r="F129" s="263"/>
      <c r="G129" s="263" t="s">
        <v>31</v>
      </c>
      <c r="H129" s="56"/>
      <c r="I129" s="267" t="s">
        <v>32</v>
      </c>
      <c r="J129" s="265">
        <v>1</v>
      </c>
      <c r="K129" s="264" t="s">
        <v>496</v>
      </c>
      <c r="L129" s="57"/>
      <c r="M129" s="49">
        <v>41000</v>
      </c>
      <c r="N129" s="214">
        <v>2</v>
      </c>
      <c r="O129" s="8">
        <f t="shared" si="242"/>
        <v>4674000</v>
      </c>
      <c r="P129" s="50">
        <f t="shared" si="284"/>
        <v>123000</v>
      </c>
      <c r="R129" s="44">
        <f t="shared" si="243"/>
        <v>41000</v>
      </c>
      <c r="S129" s="201">
        <f t="shared" si="243"/>
        <v>2</v>
      </c>
      <c r="T129" s="8">
        <f t="shared" si="244"/>
        <v>4674000</v>
      </c>
      <c r="U129" s="50">
        <f t="shared" si="285"/>
        <v>123000</v>
      </c>
      <c r="W129" s="44">
        <v>0</v>
      </c>
      <c r="X129" s="201">
        <v>0</v>
      </c>
      <c r="Y129" s="8">
        <f t="shared" si="245"/>
        <v>0</v>
      </c>
      <c r="Z129" s="50">
        <f t="shared" si="286"/>
        <v>0</v>
      </c>
      <c r="AB129" s="44">
        <f t="shared" si="246"/>
        <v>0</v>
      </c>
      <c r="AC129" s="201">
        <f t="shared" si="246"/>
        <v>0</v>
      </c>
      <c r="AD129" s="8">
        <f t="shared" si="247"/>
        <v>0</v>
      </c>
      <c r="AE129" s="50">
        <f t="shared" si="287"/>
        <v>0</v>
      </c>
      <c r="AG129" s="44">
        <f t="shared" si="248"/>
        <v>0</v>
      </c>
      <c r="AH129" s="201">
        <f t="shared" si="248"/>
        <v>0</v>
      </c>
      <c r="AI129" s="8">
        <f t="shared" si="249"/>
        <v>0</v>
      </c>
      <c r="AJ129" s="50">
        <f t="shared" si="288"/>
        <v>0</v>
      </c>
      <c r="AL129" s="44">
        <f t="shared" si="250"/>
        <v>0</v>
      </c>
      <c r="AM129" s="201">
        <f t="shared" si="250"/>
        <v>0</v>
      </c>
      <c r="AN129" s="8">
        <f t="shared" si="251"/>
        <v>0</v>
      </c>
      <c r="AO129" s="50">
        <f t="shared" si="289"/>
        <v>0</v>
      </c>
      <c r="AQ129" s="44">
        <f t="shared" si="252"/>
        <v>0</v>
      </c>
      <c r="AR129" s="201">
        <f t="shared" si="252"/>
        <v>0</v>
      </c>
      <c r="AS129" s="8">
        <f t="shared" si="253"/>
        <v>0</v>
      </c>
      <c r="AT129" s="50">
        <f t="shared" si="290"/>
        <v>0</v>
      </c>
      <c r="AV129" s="44">
        <f t="shared" si="254"/>
        <v>0</v>
      </c>
      <c r="AW129" s="201">
        <f t="shared" si="254"/>
        <v>0</v>
      </c>
      <c r="AX129" s="8">
        <f t="shared" si="255"/>
        <v>0</v>
      </c>
      <c r="AY129" s="50">
        <f t="shared" si="291"/>
        <v>0</v>
      </c>
      <c r="BA129" s="44">
        <f t="shared" si="256"/>
        <v>0</v>
      </c>
      <c r="BB129" s="201">
        <f t="shared" si="256"/>
        <v>0</v>
      </c>
      <c r="BC129" s="8">
        <f t="shared" si="257"/>
        <v>0</v>
      </c>
      <c r="BD129" s="50">
        <f t="shared" si="292"/>
        <v>0</v>
      </c>
      <c r="BF129" s="44">
        <f t="shared" si="258"/>
        <v>0</v>
      </c>
      <c r="BG129" s="201">
        <f t="shared" si="258"/>
        <v>0</v>
      </c>
      <c r="BH129" s="8">
        <f t="shared" si="259"/>
        <v>0</v>
      </c>
      <c r="BI129" s="50">
        <f t="shared" si="293"/>
        <v>0</v>
      </c>
      <c r="BK129" s="44">
        <f t="shared" si="260"/>
        <v>0</v>
      </c>
      <c r="BL129" s="201">
        <f t="shared" si="260"/>
        <v>0</v>
      </c>
      <c r="BM129" s="8">
        <f t="shared" si="261"/>
        <v>0</v>
      </c>
      <c r="BN129" s="50">
        <f t="shared" si="294"/>
        <v>0</v>
      </c>
      <c r="BP129" s="44">
        <f t="shared" si="262"/>
        <v>0</v>
      </c>
      <c r="BQ129" s="201">
        <f t="shared" si="262"/>
        <v>0</v>
      </c>
      <c r="BR129" s="8">
        <f t="shared" si="263"/>
        <v>0</v>
      </c>
      <c r="BS129" s="50">
        <f t="shared" si="295"/>
        <v>0</v>
      </c>
      <c r="BU129" s="44">
        <f t="shared" si="264"/>
        <v>0</v>
      </c>
      <c r="BV129" s="201">
        <f t="shared" si="264"/>
        <v>0</v>
      </c>
      <c r="BW129" s="8">
        <f t="shared" si="265"/>
        <v>0</v>
      </c>
      <c r="BX129" s="50">
        <f t="shared" si="296"/>
        <v>0</v>
      </c>
      <c r="BZ129" s="44">
        <f t="shared" si="266"/>
        <v>0</v>
      </c>
      <c r="CA129" s="201">
        <f t="shared" si="266"/>
        <v>0</v>
      </c>
      <c r="CB129" s="8">
        <f t="shared" si="267"/>
        <v>0</v>
      </c>
      <c r="CC129" s="50">
        <f t="shared" si="297"/>
        <v>0</v>
      </c>
      <c r="CE129" s="44">
        <f t="shared" si="268"/>
        <v>0</v>
      </c>
      <c r="CF129" s="201">
        <f t="shared" si="268"/>
        <v>0</v>
      </c>
      <c r="CG129" s="8">
        <f t="shared" si="269"/>
        <v>0</v>
      </c>
      <c r="CH129" s="50">
        <f t="shared" si="298"/>
        <v>0</v>
      </c>
      <c r="CJ129" s="44">
        <f t="shared" si="270"/>
        <v>0</v>
      </c>
      <c r="CK129" s="201">
        <f t="shared" si="270"/>
        <v>0</v>
      </c>
      <c r="CL129" s="8">
        <f t="shared" si="271"/>
        <v>0</v>
      </c>
      <c r="CM129" s="50">
        <f t="shared" si="299"/>
        <v>0</v>
      </c>
      <c r="CO129" s="44">
        <f t="shared" si="272"/>
        <v>0</v>
      </c>
      <c r="CP129" s="201">
        <f t="shared" si="272"/>
        <v>0</v>
      </c>
      <c r="CQ129" s="8">
        <f t="shared" si="273"/>
        <v>0</v>
      </c>
      <c r="CR129" s="50">
        <f t="shared" si="300"/>
        <v>0</v>
      </c>
      <c r="CT129" s="44">
        <f t="shared" si="274"/>
        <v>0</v>
      </c>
      <c r="CU129" s="201">
        <f t="shared" si="274"/>
        <v>0</v>
      </c>
      <c r="CV129" s="8">
        <f t="shared" si="275"/>
        <v>0</v>
      </c>
      <c r="CW129" s="50">
        <f t="shared" si="301"/>
        <v>0</v>
      </c>
      <c r="CY129" s="44">
        <f t="shared" si="276"/>
        <v>0</v>
      </c>
      <c r="CZ129" s="201">
        <f t="shared" si="276"/>
        <v>0</v>
      </c>
      <c r="DA129" s="8">
        <f t="shared" si="277"/>
        <v>0</v>
      </c>
      <c r="DB129" s="50">
        <f t="shared" si="302"/>
        <v>0</v>
      </c>
      <c r="DD129" s="44">
        <f t="shared" si="278"/>
        <v>0</v>
      </c>
      <c r="DE129" s="201">
        <f t="shared" si="278"/>
        <v>0</v>
      </c>
      <c r="DF129" s="8">
        <f t="shared" si="279"/>
        <v>0</v>
      </c>
      <c r="DG129" s="50">
        <f t="shared" si="303"/>
        <v>0</v>
      </c>
      <c r="DI129" s="44">
        <f t="shared" si="280"/>
        <v>0</v>
      </c>
      <c r="DJ129" s="201">
        <f t="shared" si="280"/>
        <v>0</v>
      </c>
      <c r="DK129" s="8">
        <f t="shared" si="281"/>
        <v>0</v>
      </c>
      <c r="DL129" s="50">
        <f t="shared" si="304"/>
        <v>0</v>
      </c>
      <c r="DN129" s="44">
        <f t="shared" si="282"/>
        <v>0</v>
      </c>
      <c r="DO129" s="201">
        <f t="shared" si="282"/>
        <v>0</v>
      </c>
      <c r="DP129" s="8">
        <f t="shared" si="283"/>
        <v>0</v>
      </c>
      <c r="DQ129" s="50">
        <f t="shared" si="305"/>
        <v>0</v>
      </c>
      <c r="DS129" s="51">
        <f t="shared" si="238"/>
        <v>9348000</v>
      </c>
      <c r="DT129" s="50">
        <f t="shared" ref="DT129:DT135" si="307">+DS129/$H$3</f>
        <v>246000</v>
      </c>
      <c r="DU129" s="51">
        <v>0</v>
      </c>
      <c r="DV129" s="50">
        <f t="shared" si="240"/>
        <v>0</v>
      </c>
      <c r="DW129" s="51">
        <f t="shared" si="241"/>
        <v>9348000</v>
      </c>
      <c r="DX129" s="52">
        <f t="shared" si="241"/>
        <v>246000</v>
      </c>
      <c r="DY129" s="307" t="str">
        <f t="shared" si="306"/>
        <v>Cost per package (2 package per person per round)</v>
      </c>
    </row>
    <row r="130" spans="1:129" ht="26.4" customHeight="1" x14ac:dyDescent="0.3">
      <c r="B130" s="72" t="s">
        <v>493</v>
      </c>
      <c r="C130" s="261" t="s">
        <v>497</v>
      </c>
      <c r="D130" s="239">
        <f>E130*$H$3</f>
        <v>72.58</v>
      </c>
      <c r="E130" s="263">
        <v>1.91</v>
      </c>
      <c r="F130" s="263"/>
      <c r="G130" s="263" t="s">
        <v>31</v>
      </c>
      <c r="H130" s="56"/>
      <c r="I130" s="267" t="s">
        <v>32</v>
      </c>
      <c r="J130" s="265">
        <v>1</v>
      </c>
      <c r="K130" s="264" t="s">
        <v>496</v>
      </c>
      <c r="L130" s="57"/>
      <c r="M130" s="49">
        <v>5000</v>
      </c>
      <c r="N130" s="214">
        <v>2</v>
      </c>
      <c r="O130" s="8">
        <f t="shared" si="242"/>
        <v>725800</v>
      </c>
      <c r="P130" s="50">
        <f t="shared" si="284"/>
        <v>19100</v>
      </c>
      <c r="R130" s="44">
        <f t="shared" si="243"/>
        <v>5000</v>
      </c>
      <c r="S130" s="201">
        <f t="shared" si="243"/>
        <v>2</v>
      </c>
      <c r="T130" s="8">
        <f t="shared" si="244"/>
        <v>725800</v>
      </c>
      <c r="U130" s="50">
        <f t="shared" si="285"/>
        <v>19100</v>
      </c>
      <c r="W130" s="44">
        <v>0</v>
      </c>
      <c r="X130" s="201">
        <v>0</v>
      </c>
      <c r="Y130" s="8">
        <f t="shared" si="245"/>
        <v>0</v>
      </c>
      <c r="Z130" s="50">
        <f t="shared" si="286"/>
        <v>0</v>
      </c>
      <c r="AB130" s="44">
        <f t="shared" si="246"/>
        <v>0</v>
      </c>
      <c r="AC130" s="201">
        <f t="shared" si="246"/>
        <v>0</v>
      </c>
      <c r="AD130" s="8">
        <f t="shared" si="247"/>
        <v>0</v>
      </c>
      <c r="AE130" s="50">
        <f t="shared" si="287"/>
        <v>0</v>
      </c>
      <c r="AG130" s="44">
        <f t="shared" si="248"/>
        <v>0</v>
      </c>
      <c r="AH130" s="201">
        <f t="shared" si="248"/>
        <v>0</v>
      </c>
      <c r="AI130" s="8">
        <f t="shared" si="249"/>
        <v>0</v>
      </c>
      <c r="AJ130" s="50">
        <f t="shared" si="288"/>
        <v>0</v>
      </c>
      <c r="AL130" s="44">
        <f t="shared" si="250"/>
        <v>0</v>
      </c>
      <c r="AM130" s="201">
        <f t="shared" si="250"/>
        <v>0</v>
      </c>
      <c r="AN130" s="8">
        <f t="shared" si="251"/>
        <v>0</v>
      </c>
      <c r="AO130" s="50">
        <f t="shared" si="289"/>
        <v>0</v>
      </c>
      <c r="AQ130" s="44">
        <f t="shared" si="252"/>
        <v>0</v>
      </c>
      <c r="AR130" s="201">
        <f t="shared" si="252"/>
        <v>0</v>
      </c>
      <c r="AS130" s="8">
        <f t="shared" si="253"/>
        <v>0</v>
      </c>
      <c r="AT130" s="50">
        <f t="shared" si="290"/>
        <v>0</v>
      </c>
      <c r="AV130" s="44">
        <f t="shared" si="254"/>
        <v>0</v>
      </c>
      <c r="AW130" s="201">
        <f t="shared" si="254"/>
        <v>0</v>
      </c>
      <c r="AX130" s="8">
        <f t="shared" si="255"/>
        <v>0</v>
      </c>
      <c r="AY130" s="50">
        <f t="shared" si="291"/>
        <v>0</v>
      </c>
      <c r="BA130" s="44">
        <f t="shared" si="256"/>
        <v>0</v>
      </c>
      <c r="BB130" s="201">
        <f t="shared" si="256"/>
        <v>0</v>
      </c>
      <c r="BC130" s="8">
        <f t="shared" si="257"/>
        <v>0</v>
      </c>
      <c r="BD130" s="50">
        <f t="shared" si="292"/>
        <v>0</v>
      </c>
      <c r="BF130" s="44">
        <f t="shared" si="258"/>
        <v>0</v>
      </c>
      <c r="BG130" s="201">
        <f t="shared" si="258"/>
        <v>0</v>
      </c>
      <c r="BH130" s="8">
        <f t="shared" si="259"/>
        <v>0</v>
      </c>
      <c r="BI130" s="50">
        <f t="shared" si="293"/>
        <v>0</v>
      </c>
      <c r="BK130" s="44">
        <f t="shared" si="260"/>
        <v>0</v>
      </c>
      <c r="BL130" s="201">
        <f t="shared" si="260"/>
        <v>0</v>
      </c>
      <c r="BM130" s="8">
        <f t="shared" si="261"/>
        <v>0</v>
      </c>
      <c r="BN130" s="50">
        <f t="shared" si="294"/>
        <v>0</v>
      </c>
      <c r="BP130" s="44">
        <f t="shared" si="262"/>
        <v>0</v>
      </c>
      <c r="BQ130" s="201">
        <f t="shared" si="262"/>
        <v>0</v>
      </c>
      <c r="BR130" s="8">
        <f t="shared" si="263"/>
        <v>0</v>
      </c>
      <c r="BS130" s="50">
        <f t="shared" si="295"/>
        <v>0</v>
      </c>
      <c r="BU130" s="44">
        <f t="shared" si="264"/>
        <v>0</v>
      </c>
      <c r="BV130" s="201">
        <f t="shared" si="264"/>
        <v>0</v>
      </c>
      <c r="BW130" s="8">
        <f t="shared" si="265"/>
        <v>0</v>
      </c>
      <c r="BX130" s="50">
        <f t="shared" si="296"/>
        <v>0</v>
      </c>
      <c r="BZ130" s="44">
        <f t="shared" si="266"/>
        <v>0</v>
      </c>
      <c r="CA130" s="201">
        <f t="shared" si="266"/>
        <v>0</v>
      </c>
      <c r="CB130" s="8">
        <f t="shared" si="267"/>
        <v>0</v>
      </c>
      <c r="CC130" s="50">
        <f t="shared" si="297"/>
        <v>0</v>
      </c>
      <c r="CE130" s="44">
        <f t="shared" si="268"/>
        <v>0</v>
      </c>
      <c r="CF130" s="201">
        <f t="shared" si="268"/>
        <v>0</v>
      </c>
      <c r="CG130" s="8">
        <f t="shared" si="269"/>
        <v>0</v>
      </c>
      <c r="CH130" s="50">
        <f t="shared" si="298"/>
        <v>0</v>
      </c>
      <c r="CJ130" s="44">
        <f t="shared" si="270"/>
        <v>0</v>
      </c>
      <c r="CK130" s="201">
        <f t="shared" si="270"/>
        <v>0</v>
      </c>
      <c r="CL130" s="8">
        <f t="shared" si="271"/>
        <v>0</v>
      </c>
      <c r="CM130" s="50">
        <f t="shared" si="299"/>
        <v>0</v>
      </c>
      <c r="CO130" s="44">
        <f t="shared" si="272"/>
        <v>0</v>
      </c>
      <c r="CP130" s="201">
        <f t="shared" si="272"/>
        <v>0</v>
      </c>
      <c r="CQ130" s="8">
        <f t="shared" si="273"/>
        <v>0</v>
      </c>
      <c r="CR130" s="50">
        <f t="shared" si="300"/>
        <v>0</v>
      </c>
      <c r="CT130" s="44">
        <f t="shared" si="274"/>
        <v>0</v>
      </c>
      <c r="CU130" s="201">
        <f t="shared" si="274"/>
        <v>0</v>
      </c>
      <c r="CV130" s="8">
        <f t="shared" si="275"/>
        <v>0</v>
      </c>
      <c r="CW130" s="50">
        <f t="shared" si="301"/>
        <v>0</v>
      </c>
      <c r="CY130" s="44">
        <f t="shared" si="276"/>
        <v>0</v>
      </c>
      <c r="CZ130" s="201">
        <f t="shared" si="276"/>
        <v>0</v>
      </c>
      <c r="DA130" s="8">
        <f t="shared" si="277"/>
        <v>0</v>
      </c>
      <c r="DB130" s="50">
        <f t="shared" si="302"/>
        <v>0</v>
      </c>
      <c r="DD130" s="44">
        <f t="shared" si="278"/>
        <v>0</v>
      </c>
      <c r="DE130" s="201">
        <f t="shared" si="278"/>
        <v>0</v>
      </c>
      <c r="DF130" s="8">
        <f t="shared" si="279"/>
        <v>0</v>
      </c>
      <c r="DG130" s="50">
        <f t="shared" si="303"/>
        <v>0</v>
      </c>
      <c r="DI130" s="44">
        <f t="shared" si="280"/>
        <v>0</v>
      </c>
      <c r="DJ130" s="201">
        <f t="shared" si="280"/>
        <v>0</v>
      </c>
      <c r="DK130" s="8">
        <f t="shared" si="281"/>
        <v>0</v>
      </c>
      <c r="DL130" s="50">
        <f t="shared" si="304"/>
        <v>0</v>
      </c>
      <c r="DN130" s="44">
        <f t="shared" si="282"/>
        <v>0</v>
      </c>
      <c r="DO130" s="201">
        <f t="shared" si="282"/>
        <v>0</v>
      </c>
      <c r="DP130" s="8">
        <f t="shared" si="283"/>
        <v>0</v>
      </c>
      <c r="DQ130" s="50">
        <f t="shared" si="305"/>
        <v>0</v>
      </c>
      <c r="DS130" s="51">
        <f t="shared" si="238"/>
        <v>1451600</v>
      </c>
      <c r="DT130" s="50">
        <f t="shared" si="307"/>
        <v>38200</v>
      </c>
      <c r="DU130" s="51">
        <v>0</v>
      </c>
      <c r="DV130" s="50">
        <f t="shared" si="240"/>
        <v>0</v>
      </c>
      <c r="DW130" s="51">
        <f t="shared" si="241"/>
        <v>1451600</v>
      </c>
      <c r="DX130" s="52">
        <f t="shared" si="241"/>
        <v>38200</v>
      </c>
      <c r="DY130" s="307" t="str">
        <f t="shared" si="306"/>
        <v>Cost per package (2 package per person per round)</v>
      </c>
    </row>
    <row r="131" spans="1:129" ht="30" customHeight="1" x14ac:dyDescent="0.3">
      <c r="B131" s="284" t="s">
        <v>498</v>
      </c>
      <c r="C131" s="54" t="s">
        <v>499</v>
      </c>
      <c r="D131" s="239">
        <f>E131*H3</f>
        <v>2153384</v>
      </c>
      <c r="E131" s="263">
        <f>SUM(P126:P130)*0.31</f>
        <v>56668</v>
      </c>
      <c r="F131" s="263"/>
      <c r="G131" s="263" t="s">
        <v>31</v>
      </c>
      <c r="H131" s="56"/>
      <c r="I131" s="267" t="s">
        <v>32</v>
      </c>
      <c r="J131" s="265">
        <v>1</v>
      </c>
      <c r="K131" s="264" t="s">
        <v>496</v>
      </c>
      <c r="L131" s="57"/>
      <c r="M131" s="49">
        <v>1</v>
      </c>
      <c r="N131" s="214">
        <v>1</v>
      </c>
      <c r="O131" s="8">
        <f t="shared" si="242"/>
        <v>2153384</v>
      </c>
      <c r="P131" s="50">
        <f t="shared" si="284"/>
        <v>56668</v>
      </c>
      <c r="R131" s="44">
        <f t="shared" si="243"/>
        <v>1</v>
      </c>
      <c r="S131" s="201">
        <f t="shared" si="243"/>
        <v>1</v>
      </c>
      <c r="T131" s="8">
        <f t="shared" si="244"/>
        <v>2153384</v>
      </c>
      <c r="U131" s="50">
        <f t="shared" si="285"/>
        <v>56668</v>
      </c>
      <c r="W131" s="44">
        <v>0</v>
      </c>
      <c r="X131" s="201">
        <f t="shared" ref="W131:X147" si="308">S131</f>
        <v>1</v>
      </c>
      <c r="Y131" s="8">
        <f t="shared" si="245"/>
        <v>0</v>
      </c>
      <c r="Z131" s="50">
        <f t="shared" si="286"/>
        <v>0</v>
      </c>
      <c r="AB131" s="44">
        <f t="shared" si="246"/>
        <v>0</v>
      </c>
      <c r="AC131" s="201">
        <f t="shared" si="246"/>
        <v>1</v>
      </c>
      <c r="AD131" s="8">
        <f t="shared" si="247"/>
        <v>0</v>
      </c>
      <c r="AE131" s="50">
        <f t="shared" si="287"/>
        <v>0</v>
      </c>
      <c r="AG131" s="44">
        <f t="shared" si="248"/>
        <v>0</v>
      </c>
      <c r="AH131" s="201">
        <f t="shared" si="248"/>
        <v>1</v>
      </c>
      <c r="AI131" s="8">
        <f t="shared" si="249"/>
        <v>0</v>
      </c>
      <c r="AJ131" s="50">
        <f t="shared" si="288"/>
        <v>0</v>
      </c>
      <c r="AL131" s="44">
        <f t="shared" si="250"/>
        <v>0</v>
      </c>
      <c r="AM131" s="201">
        <f t="shared" si="250"/>
        <v>1</v>
      </c>
      <c r="AN131" s="8">
        <f t="shared" si="251"/>
        <v>0</v>
      </c>
      <c r="AO131" s="50">
        <f t="shared" si="289"/>
        <v>0</v>
      </c>
      <c r="AQ131" s="44">
        <f t="shared" si="252"/>
        <v>0</v>
      </c>
      <c r="AR131" s="201">
        <f t="shared" si="252"/>
        <v>1</v>
      </c>
      <c r="AS131" s="8">
        <f t="shared" si="253"/>
        <v>0</v>
      </c>
      <c r="AT131" s="50">
        <f t="shared" si="290"/>
        <v>0</v>
      </c>
      <c r="AV131" s="44">
        <f t="shared" si="254"/>
        <v>0</v>
      </c>
      <c r="AW131" s="201">
        <f t="shared" si="254"/>
        <v>1</v>
      </c>
      <c r="AX131" s="8">
        <f t="shared" si="255"/>
        <v>0</v>
      </c>
      <c r="AY131" s="50">
        <f t="shared" si="291"/>
        <v>0</v>
      </c>
      <c r="BA131" s="44">
        <f t="shared" si="256"/>
        <v>0</v>
      </c>
      <c r="BB131" s="201">
        <f t="shared" si="256"/>
        <v>1</v>
      </c>
      <c r="BC131" s="8">
        <f t="shared" si="257"/>
        <v>0</v>
      </c>
      <c r="BD131" s="50">
        <f t="shared" si="292"/>
        <v>0</v>
      </c>
      <c r="BF131" s="44">
        <f t="shared" si="258"/>
        <v>0</v>
      </c>
      <c r="BG131" s="201">
        <f t="shared" si="258"/>
        <v>1</v>
      </c>
      <c r="BH131" s="8">
        <f t="shared" si="259"/>
        <v>0</v>
      </c>
      <c r="BI131" s="50">
        <f t="shared" si="293"/>
        <v>0</v>
      </c>
      <c r="BK131" s="44">
        <f t="shared" si="260"/>
        <v>0</v>
      </c>
      <c r="BL131" s="201">
        <f t="shared" si="260"/>
        <v>1</v>
      </c>
      <c r="BM131" s="8">
        <f t="shared" si="261"/>
        <v>0</v>
      </c>
      <c r="BN131" s="50">
        <f t="shared" si="294"/>
        <v>0</v>
      </c>
      <c r="BP131" s="44">
        <f t="shared" si="262"/>
        <v>0</v>
      </c>
      <c r="BQ131" s="201">
        <f t="shared" si="262"/>
        <v>1</v>
      </c>
      <c r="BR131" s="8">
        <f t="shared" si="263"/>
        <v>0</v>
      </c>
      <c r="BS131" s="50">
        <f t="shared" si="295"/>
        <v>0</v>
      </c>
      <c r="BU131" s="44">
        <f t="shared" si="264"/>
        <v>0</v>
      </c>
      <c r="BV131" s="201">
        <f t="shared" si="264"/>
        <v>1</v>
      </c>
      <c r="BW131" s="8">
        <f t="shared" si="265"/>
        <v>0</v>
      </c>
      <c r="BX131" s="50">
        <f t="shared" si="296"/>
        <v>0</v>
      </c>
      <c r="BZ131" s="44">
        <f t="shared" si="266"/>
        <v>0</v>
      </c>
      <c r="CA131" s="201">
        <f t="shared" si="266"/>
        <v>1</v>
      </c>
      <c r="CB131" s="8">
        <f t="shared" si="267"/>
        <v>0</v>
      </c>
      <c r="CC131" s="50">
        <f t="shared" si="297"/>
        <v>0</v>
      </c>
      <c r="CE131" s="44">
        <f t="shared" si="268"/>
        <v>0</v>
      </c>
      <c r="CF131" s="201">
        <f t="shared" si="268"/>
        <v>1</v>
      </c>
      <c r="CG131" s="8">
        <f t="shared" si="269"/>
        <v>0</v>
      </c>
      <c r="CH131" s="50">
        <f t="shared" si="298"/>
        <v>0</v>
      </c>
      <c r="CJ131" s="44">
        <f t="shared" si="270"/>
        <v>0</v>
      </c>
      <c r="CK131" s="201">
        <f t="shared" si="270"/>
        <v>1</v>
      </c>
      <c r="CL131" s="8">
        <f t="shared" si="271"/>
        <v>0</v>
      </c>
      <c r="CM131" s="50">
        <f t="shared" si="299"/>
        <v>0</v>
      </c>
      <c r="CO131" s="44">
        <f t="shared" si="272"/>
        <v>0</v>
      </c>
      <c r="CP131" s="201">
        <f t="shared" si="272"/>
        <v>1</v>
      </c>
      <c r="CQ131" s="8">
        <f t="shared" si="273"/>
        <v>0</v>
      </c>
      <c r="CR131" s="50">
        <f t="shared" si="300"/>
        <v>0</v>
      </c>
      <c r="CT131" s="44">
        <f t="shared" si="274"/>
        <v>0</v>
      </c>
      <c r="CU131" s="201">
        <f t="shared" si="274"/>
        <v>1</v>
      </c>
      <c r="CV131" s="8">
        <f t="shared" si="275"/>
        <v>0</v>
      </c>
      <c r="CW131" s="50">
        <f t="shared" si="301"/>
        <v>0</v>
      </c>
      <c r="CY131" s="44">
        <f t="shared" si="276"/>
        <v>0</v>
      </c>
      <c r="CZ131" s="201">
        <f t="shared" si="276"/>
        <v>1</v>
      </c>
      <c r="DA131" s="8">
        <f t="shared" si="277"/>
        <v>0</v>
      </c>
      <c r="DB131" s="50">
        <f t="shared" si="302"/>
        <v>0</v>
      </c>
      <c r="DD131" s="44">
        <f t="shared" si="278"/>
        <v>0</v>
      </c>
      <c r="DE131" s="201">
        <f t="shared" si="278"/>
        <v>1</v>
      </c>
      <c r="DF131" s="8">
        <f t="shared" si="279"/>
        <v>0</v>
      </c>
      <c r="DG131" s="50">
        <f t="shared" si="303"/>
        <v>0</v>
      </c>
      <c r="DI131" s="44">
        <f t="shared" si="280"/>
        <v>0</v>
      </c>
      <c r="DJ131" s="201">
        <f t="shared" si="280"/>
        <v>1</v>
      </c>
      <c r="DK131" s="8">
        <f t="shared" si="281"/>
        <v>0</v>
      </c>
      <c r="DL131" s="50">
        <f t="shared" si="304"/>
        <v>0</v>
      </c>
      <c r="DN131" s="44">
        <f t="shared" si="282"/>
        <v>0</v>
      </c>
      <c r="DO131" s="201">
        <f t="shared" si="282"/>
        <v>1</v>
      </c>
      <c r="DP131" s="8">
        <f t="shared" si="283"/>
        <v>0</v>
      </c>
      <c r="DQ131" s="50">
        <f t="shared" si="305"/>
        <v>0</v>
      </c>
      <c r="DS131" s="51">
        <f t="shared" si="238"/>
        <v>4306768</v>
      </c>
      <c r="DT131" s="50">
        <f t="shared" si="307"/>
        <v>113336</v>
      </c>
      <c r="DU131" s="51">
        <v>0</v>
      </c>
      <c r="DV131" s="50">
        <f t="shared" si="240"/>
        <v>0</v>
      </c>
      <c r="DW131" s="51">
        <f t="shared" si="241"/>
        <v>4306768</v>
      </c>
      <c r="DX131" s="52">
        <f t="shared" si="241"/>
        <v>113336</v>
      </c>
      <c r="DY131" s="307" t="str">
        <f t="shared" si="306"/>
        <v>DHA transport cost</v>
      </c>
    </row>
    <row r="132" spans="1:129" ht="30" customHeight="1" x14ac:dyDescent="0.3">
      <c r="B132" s="72"/>
      <c r="C132" s="261"/>
      <c r="D132" s="239"/>
      <c r="E132" s="263"/>
      <c r="F132" s="263"/>
      <c r="G132" s="263"/>
      <c r="H132" s="267"/>
      <c r="I132" s="267"/>
      <c r="J132" s="265"/>
      <c r="K132" s="264"/>
      <c r="L132" s="266"/>
      <c r="M132" s="49">
        <v>1</v>
      </c>
      <c r="N132" s="214">
        <v>1</v>
      </c>
      <c r="O132" s="8">
        <f t="shared" si="242"/>
        <v>0</v>
      </c>
      <c r="P132" s="50">
        <f t="shared" si="284"/>
        <v>0</v>
      </c>
      <c r="R132" s="44">
        <f t="shared" si="243"/>
        <v>1</v>
      </c>
      <c r="S132" s="201">
        <f t="shared" si="243"/>
        <v>1</v>
      </c>
      <c r="T132" s="8">
        <f t="shared" si="244"/>
        <v>0</v>
      </c>
      <c r="U132" s="50">
        <f t="shared" si="285"/>
        <v>0</v>
      </c>
      <c r="W132" s="44">
        <v>0</v>
      </c>
      <c r="X132" s="201">
        <f t="shared" si="308"/>
        <v>1</v>
      </c>
      <c r="Y132" s="8">
        <f t="shared" si="245"/>
        <v>0</v>
      </c>
      <c r="Z132" s="50">
        <f t="shared" si="286"/>
        <v>0</v>
      </c>
      <c r="AB132" s="44">
        <f t="shared" si="246"/>
        <v>0</v>
      </c>
      <c r="AC132" s="201">
        <f t="shared" si="246"/>
        <v>1</v>
      </c>
      <c r="AD132" s="8">
        <f t="shared" si="247"/>
        <v>0</v>
      </c>
      <c r="AE132" s="50">
        <f t="shared" si="287"/>
        <v>0</v>
      </c>
      <c r="AG132" s="44">
        <f t="shared" si="248"/>
        <v>0</v>
      </c>
      <c r="AH132" s="201">
        <f t="shared" si="248"/>
        <v>1</v>
      </c>
      <c r="AI132" s="8">
        <f t="shared" si="249"/>
        <v>0</v>
      </c>
      <c r="AJ132" s="50">
        <f t="shared" si="288"/>
        <v>0</v>
      </c>
      <c r="AL132" s="44">
        <f t="shared" si="250"/>
        <v>0</v>
      </c>
      <c r="AM132" s="201">
        <f t="shared" si="250"/>
        <v>1</v>
      </c>
      <c r="AN132" s="8">
        <f t="shared" si="251"/>
        <v>0</v>
      </c>
      <c r="AO132" s="50">
        <f t="shared" si="289"/>
        <v>0</v>
      </c>
      <c r="AQ132" s="44">
        <f t="shared" si="252"/>
        <v>0</v>
      </c>
      <c r="AR132" s="201">
        <f t="shared" si="252"/>
        <v>1</v>
      </c>
      <c r="AS132" s="8">
        <f t="shared" si="253"/>
        <v>0</v>
      </c>
      <c r="AT132" s="50">
        <f t="shared" si="290"/>
        <v>0</v>
      </c>
      <c r="AV132" s="44">
        <f t="shared" si="254"/>
        <v>0</v>
      </c>
      <c r="AW132" s="201">
        <f t="shared" si="254"/>
        <v>1</v>
      </c>
      <c r="AX132" s="8">
        <f t="shared" si="255"/>
        <v>0</v>
      </c>
      <c r="AY132" s="50">
        <f t="shared" si="291"/>
        <v>0</v>
      </c>
      <c r="BA132" s="44">
        <f t="shared" si="256"/>
        <v>0</v>
      </c>
      <c r="BB132" s="201">
        <f t="shared" si="256"/>
        <v>1</v>
      </c>
      <c r="BC132" s="8">
        <f t="shared" si="257"/>
        <v>0</v>
      </c>
      <c r="BD132" s="50">
        <f t="shared" si="292"/>
        <v>0</v>
      </c>
      <c r="BF132" s="44">
        <f t="shared" si="258"/>
        <v>0</v>
      </c>
      <c r="BG132" s="201">
        <f t="shared" si="258"/>
        <v>1</v>
      </c>
      <c r="BH132" s="8">
        <f t="shared" si="259"/>
        <v>0</v>
      </c>
      <c r="BI132" s="50">
        <f t="shared" si="293"/>
        <v>0</v>
      </c>
      <c r="BK132" s="44">
        <f t="shared" si="260"/>
        <v>0</v>
      </c>
      <c r="BL132" s="201">
        <f t="shared" si="260"/>
        <v>1</v>
      </c>
      <c r="BM132" s="8">
        <f t="shared" si="261"/>
        <v>0</v>
      </c>
      <c r="BN132" s="50">
        <f t="shared" si="294"/>
        <v>0</v>
      </c>
      <c r="BP132" s="44">
        <f t="shared" si="262"/>
        <v>0</v>
      </c>
      <c r="BQ132" s="201">
        <f t="shared" si="262"/>
        <v>1</v>
      </c>
      <c r="BR132" s="8">
        <f t="shared" si="263"/>
        <v>0</v>
      </c>
      <c r="BS132" s="50">
        <f t="shared" si="295"/>
        <v>0</v>
      </c>
      <c r="BU132" s="44">
        <f t="shared" si="264"/>
        <v>0</v>
      </c>
      <c r="BV132" s="201">
        <f t="shared" si="264"/>
        <v>1</v>
      </c>
      <c r="BW132" s="8">
        <f t="shared" si="265"/>
        <v>0</v>
      </c>
      <c r="BX132" s="50">
        <f t="shared" si="296"/>
        <v>0</v>
      </c>
      <c r="BZ132" s="44">
        <f t="shared" si="266"/>
        <v>0</v>
      </c>
      <c r="CA132" s="201">
        <f t="shared" si="266"/>
        <v>1</v>
      </c>
      <c r="CB132" s="8">
        <f t="shared" si="267"/>
        <v>0</v>
      </c>
      <c r="CC132" s="50">
        <f t="shared" si="297"/>
        <v>0</v>
      </c>
      <c r="CE132" s="44">
        <f t="shared" si="268"/>
        <v>0</v>
      </c>
      <c r="CF132" s="201">
        <f t="shared" si="268"/>
        <v>1</v>
      </c>
      <c r="CG132" s="8">
        <f t="shared" si="269"/>
        <v>0</v>
      </c>
      <c r="CH132" s="50">
        <f t="shared" si="298"/>
        <v>0</v>
      </c>
      <c r="CJ132" s="44">
        <f t="shared" si="270"/>
        <v>0</v>
      </c>
      <c r="CK132" s="201">
        <f t="shared" si="270"/>
        <v>1</v>
      </c>
      <c r="CL132" s="8">
        <f t="shared" si="271"/>
        <v>0</v>
      </c>
      <c r="CM132" s="50">
        <f t="shared" si="299"/>
        <v>0</v>
      </c>
      <c r="CO132" s="44">
        <f t="shared" si="272"/>
        <v>0</v>
      </c>
      <c r="CP132" s="201">
        <f t="shared" si="272"/>
        <v>1</v>
      </c>
      <c r="CQ132" s="8">
        <f t="shared" si="273"/>
        <v>0</v>
      </c>
      <c r="CR132" s="50">
        <f t="shared" si="300"/>
        <v>0</v>
      </c>
      <c r="CT132" s="44">
        <f t="shared" si="274"/>
        <v>0</v>
      </c>
      <c r="CU132" s="201">
        <f t="shared" si="274"/>
        <v>1</v>
      </c>
      <c r="CV132" s="8">
        <f t="shared" si="275"/>
        <v>0</v>
      </c>
      <c r="CW132" s="50">
        <f t="shared" si="301"/>
        <v>0</v>
      </c>
      <c r="CY132" s="44">
        <f t="shared" si="276"/>
        <v>0</v>
      </c>
      <c r="CZ132" s="201">
        <f t="shared" si="276"/>
        <v>1</v>
      </c>
      <c r="DA132" s="8">
        <f t="shared" si="277"/>
        <v>0</v>
      </c>
      <c r="DB132" s="50">
        <f t="shared" si="302"/>
        <v>0</v>
      </c>
      <c r="DD132" s="44">
        <f t="shared" si="278"/>
        <v>0</v>
      </c>
      <c r="DE132" s="201">
        <f t="shared" si="278"/>
        <v>1</v>
      </c>
      <c r="DF132" s="8">
        <f t="shared" si="279"/>
        <v>0</v>
      </c>
      <c r="DG132" s="50">
        <f t="shared" si="303"/>
        <v>0</v>
      </c>
      <c r="DI132" s="44">
        <f t="shared" si="280"/>
        <v>0</v>
      </c>
      <c r="DJ132" s="201">
        <f t="shared" si="280"/>
        <v>1</v>
      </c>
      <c r="DK132" s="8">
        <f t="shared" si="281"/>
        <v>0</v>
      </c>
      <c r="DL132" s="50">
        <f t="shared" si="304"/>
        <v>0</v>
      </c>
      <c r="DN132" s="44">
        <f t="shared" si="282"/>
        <v>0</v>
      </c>
      <c r="DO132" s="201">
        <f t="shared" si="282"/>
        <v>1</v>
      </c>
      <c r="DP132" s="8">
        <f t="shared" si="283"/>
        <v>0</v>
      </c>
      <c r="DQ132" s="50">
        <f t="shared" si="305"/>
        <v>0</v>
      </c>
      <c r="DS132" s="51">
        <f t="shared" si="238"/>
        <v>0</v>
      </c>
      <c r="DT132" s="50">
        <f t="shared" si="307"/>
        <v>0</v>
      </c>
      <c r="DU132" s="51">
        <v>0</v>
      </c>
      <c r="DV132" s="50">
        <f t="shared" si="240"/>
        <v>0</v>
      </c>
      <c r="DW132" s="51">
        <f t="shared" si="241"/>
        <v>0</v>
      </c>
      <c r="DX132" s="52">
        <f t="shared" si="241"/>
        <v>0</v>
      </c>
      <c r="DY132" s="307">
        <f t="shared" si="306"/>
        <v>0</v>
      </c>
    </row>
    <row r="133" spans="1:129" ht="18" customHeight="1" x14ac:dyDescent="0.3">
      <c r="B133" s="93" t="s">
        <v>530</v>
      </c>
      <c r="C133" s="93" t="s">
        <v>542</v>
      </c>
      <c r="D133" s="239"/>
      <c r="E133" s="263"/>
      <c r="F133" s="263"/>
      <c r="G133" s="263"/>
      <c r="H133" s="56"/>
      <c r="I133" s="56"/>
      <c r="J133" s="265"/>
      <c r="K133" s="264"/>
      <c r="L133" s="57"/>
      <c r="M133" s="49"/>
      <c r="N133" s="214"/>
      <c r="O133" s="8">
        <f t="shared" si="242"/>
        <v>0</v>
      </c>
      <c r="P133" s="50">
        <f t="shared" si="284"/>
        <v>0</v>
      </c>
      <c r="R133" s="44">
        <f t="shared" si="243"/>
        <v>0</v>
      </c>
      <c r="S133" s="201">
        <f t="shared" si="243"/>
        <v>0</v>
      </c>
      <c r="T133" s="8">
        <f t="shared" si="244"/>
        <v>0</v>
      </c>
      <c r="U133" s="50">
        <f t="shared" si="285"/>
        <v>0</v>
      </c>
      <c r="W133" s="44">
        <f t="shared" si="308"/>
        <v>0</v>
      </c>
      <c r="X133" s="201">
        <f t="shared" si="308"/>
        <v>0</v>
      </c>
      <c r="Y133" s="8">
        <f t="shared" si="245"/>
        <v>0</v>
      </c>
      <c r="Z133" s="50">
        <f t="shared" si="286"/>
        <v>0</v>
      </c>
      <c r="AB133" s="44">
        <f t="shared" si="246"/>
        <v>0</v>
      </c>
      <c r="AC133" s="201">
        <f t="shared" si="246"/>
        <v>0</v>
      </c>
      <c r="AD133" s="8">
        <f t="shared" si="247"/>
        <v>0</v>
      </c>
      <c r="AE133" s="50">
        <f t="shared" si="287"/>
        <v>0</v>
      </c>
      <c r="AG133" s="44">
        <f t="shared" si="248"/>
        <v>0</v>
      </c>
      <c r="AH133" s="201">
        <f t="shared" si="248"/>
        <v>0</v>
      </c>
      <c r="AI133" s="8">
        <f t="shared" si="249"/>
        <v>0</v>
      </c>
      <c r="AJ133" s="50">
        <f t="shared" si="288"/>
        <v>0</v>
      </c>
      <c r="AL133" s="44">
        <f t="shared" si="250"/>
        <v>0</v>
      </c>
      <c r="AM133" s="201">
        <f t="shared" si="250"/>
        <v>0</v>
      </c>
      <c r="AN133" s="8">
        <f t="shared" si="251"/>
        <v>0</v>
      </c>
      <c r="AO133" s="50">
        <f t="shared" si="289"/>
        <v>0</v>
      </c>
      <c r="AQ133" s="44">
        <f t="shared" si="252"/>
        <v>0</v>
      </c>
      <c r="AR133" s="201">
        <f t="shared" si="252"/>
        <v>0</v>
      </c>
      <c r="AS133" s="8">
        <f t="shared" si="253"/>
        <v>0</v>
      </c>
      <c r="AT133" s="50">
        <f t="shared" si="290"/>
        <v>0</v>
      </c>
      <c r="AV133" s="44">
        <f t="shared" si="254"/>
        <v>0</v>
      </c>
      <c r="AW133" s="201">
        <f t="shared" si="254"/>
        <v>0</v>
      </c>
      <c r="AX133" s="8">
        <f t="shared" si="255"/>
        <v>0</v>
      </c>
      <c r="AY133" s="50">
        <f t="shared" si="291"/>
        <v>0</v>
      </c>
      <c r="BA133" s="44">
        <f t="shared" si="256"/>
        <v>0</v>
      </c>
      <c r="BB133" s="201">
        <f t="shared" si="256"/>
        <v>0</v>
      </c>
      <c r="BC133" s="8">
        <f t="shared" si="257"/>
        <v>0</v>
      </c>
      <c r="BD133" s="50">
        <f t="shared" si="292"/>
        <v>0</v>
      </c>
      <c r="BF133" s="44">
        <f t="shared" si="258"/>
        <v>0</v>
      </c>
      <c r="BG133" s="201">
        <f t="shared" si="258"/>
        <v>0</v>
      </c>
      <c r="BH133" s="8">
        <f t="shared" si="259"/>
        <v>0</v>
      </c>
      <c r="BI133" s="50">
        <f t="shared" si="293"/>
        <v>0</v>
      </c>
      <c r="BK133" s="44">
        <f t="shared" si="260"/>
        <v>0</v>
      </c>
      <c r="BL133" s="201">
        <f t="shared" si="260"/>
        <v>0</v>
      </c>
      <c r="BM133" s="8">
        <f t="shared" si="261"/>
        <v>0</v>
      </c>
      <c r="BN133" s="50">
        <f t="shared" si="294"/>
        <v>0</v>
      </c>
      <c r="BP133" s="44">
        <f t="shared" si="262"/>
        <v>0</v>
      </c>
      <c r="BQ133" s="201">
        <f t="shared" si="262"/>
        <v>0</v>
      </c>
      <c r="BR133" s="8">
        <f t="shared" si="263"/>
        <v>0</v>
      </c>
      <c r="BS133" s="50">
        <f t="shared" si="295"/>
        <v>0</v>
      </c>
      <c r="BU133" s="44">
        <f t="shared" si="264"/>
        <v>0</v>
      </c>
      <c r="BV133" s="201">
        <f t="shared" si="264"/>
        <v>0</v>
      </c>
      <c r="BW133" s="8">
        <f t="shared" si="265"/>
        <v>0</v>
      </c>
      <c r="BX133" s="50">
        <f t="shared" si="296"/>
        <v>0</v>
      </c>
      <c r="BZ133" s="44">
        <f t="shared" si="266"/>
        <v>0</v>
      </c>
      <c r="CA133" s="201">
        <f t="shared" si="266"/>
        <v>0</v>
      </c>
      <c r="CB133" s="8">
        <f t="shared" si="267"/>
        <v>0</v>
      </c>
      <c r="CC133" s="50">
        <f t="shared" si="297"/>
        <v>0</v>
      </c>
      <c r="CE133" s="44">
        <f t="shared" si="268"/>
        <v>0</v>
      </c>
      <c r="CF133" s="201">
        <f t="shared" si="268"/>
        <v>0</v>
      </c>
      <c r="CG133" s="8">
        <f t="shared" si="269"/>
        <v>0</v>
      </c>
      <c r="CH133" s="50">
        <f t="shared" si="298"/>
        <v>0</v>
      </c>
      <c r="CJ133" s="44">
        <f t="shared" si="270"/>
        <v>0</v>
      </c>
      <c r="CK133" s="201">
        <f t="shared" si="270"/>
        <v>0</v>
      </c>
      <c r="CL133" s="8">
        <f t="shared" si="271"/>
        <v>0</v>
      </c>
      <c r="CM133" s="50">
        <f t="shared" si="299"/>
        <v>0</v>
      </c>
      <c r="CO133" s="44">
        <f t="shared" si="272"/>
        <v>0</v>
      </c>
      <c r="CP133" s="201">
        <f t="shared" si="272"/>
        <v>0</v>
      </c>
      <c r="CQ133" s="8">
        <f t="shared" si="273"/>
        <v>0</v>
      </c>
      <c r="CR133" s="50">
        <f t="shared" si="300"/>
        <v>0</v>
      </c>
      <c r="CT133" s="44">
        <f t="shared" si="274"/>
        <v>0</v>
      </c>
      <c r="CU133" s="201">
        <f t="shared" si="274"/>
        <v>0</v>
      </c>
      <c r="CV133" s="8">
        <f t="shared" si="275"/>
        <v>0</v>
      </c>
      <c r="CW133" s="50">
        <f t="shared" si="301"/>
        <v>0</v>
      </c>
      <c r="CY133" s="44">
        <f t="shared" si="276"/>
        <v>0</v>
      </c>
      <c r="CZ133" s="201">
        <f t="shared" si="276"/>
        <v>0</v>
      </c>
      <c r="DA133" s="8">
        <f t="shared" si="277"/>
        <v>0</v>
      </c>
      <c r="DB133" s="50">
        <f t="shared" si="302"/>
        <v>0</v>
      </c>
      <c r="DD133" s="44">
        <f t="shared" si="278"/>
        <v>0</v>
      </c>
      <c r="DE133" s="201">
        <f t="shared" si="278"/>
        <v>0</v>
      </c>
      <c r="DF133" s="8">
        <f t="shared" si="279"/>
        <v>0</v>
      </c>
      <c r="DG133" s="50">
        <f t="shared" si="303"/>
        <v>0</v>
      </c>
      <c r="DI133" s="44">
        <f t="shared" si="280"/>
        <v>0</v>
      </c>
      <c r="DJ133" s="201">
        <f t="shared" si="280"/>
        <v>0</v>
      </c>
      <c r="DK133" s="8">
        <f t="shared" si="281"/>
        <v>0</v>
      </c>
      <c r="DL133" s="50">
        <f t="shared" si="304"/>
        <v>0</v>
      </c>
      <c r="DN133" s="44">
        <f t="shared" si="282"/>
        <v>0</v>
      </c>
      <c r="DO133" s="201">
        <f t="shared" si="282"/>
        <v>0</v>
      </c>
      <c r="DP133" s="8">
        <f t="shared" si="283"/>
        <v>0</v>
      </c>
      <c r="DQ133" s="50">
        <f t="shared" si="305"/>
        <v>0</v>
      </c>
      <c r="DS133" s="51">
        <f t="shared" si="238"/>
        <v>0</v>
      </c>
      <c r="DT133" s="50">
        <f t="shared" si="307"/>
        <v>0</v>
      </c>
      <c r="DU133" s="51">
        <v>0</v>
      </c>
      <c r="DV133" s="50">
        <f t="shared" si="240"/>
        <v>0</v>
      </c>
      <c r="DW133" s="51">
        <f t="shared" si="241"/>
        <v>0</v>
      </c>
      <c r="DX133" s="52">
        <f t="shared" si="241"/>
        <v>0</v>
      </c>
      <c r="DY133" s="307" t="str">
        <f t="shared" si="306"/>
        <v>MDA kit material</v>
      </c>
    </row>
    <row r="134" spans="1:129" ht="18" customHeight="1" x14ac:dyDescent="0.3">
      <c r="B134" s="343" t="s">
        <v>534</v>
      </c>
      <c r="C134" s="344">
        <v>1</v>
      </c>
      <c r="D134" s="239"/>
      <c r="E134" s="263"/>
      <c r="F134" s="263"/>
      <c r="G134" s="263"/>
      <c r="H134" s="56"/>
      <c r="I134" s="56"/>
      <c r="J134" s="265"/>
      <c r="K134" s="264"/>
      <c r="L134" s="57"/>
      <c r="M134" s="49"/>
      <c r="N134" s="214"/>
      <c r="O134" s="8">
        <f t="shared" si="242"/>
        <v>0</v>
      </c>
      <c r="P134" s="50">
        <f t="shared" si="284"/>
        <v>0</v>
      </c>
      <c r="R134" s="44">
        <f t="shared" si="243"/>
        <v>0</v>
      </c>
      <c r="S134" s="201">
        <f t="shared" si="243"/>
        <v>0</v>
      </c>
      <c r="T134" s="8">
        <f t="shared" si="244"/>
        <v>0</v>
      </c>
      <c r="U134" s="50">
        <f t="shared" si="285"/>
        <v>0</v>
      </c>
      <c r="W134" s="44">
        <f t="shared" si="308"/>
        <v>0</v>
      </c>
      <c r="X134" s="201">
        <f t="shared" si="308"/>
        <v>0</v>
      </c>
      <c r="Y134" s="8">
        <f t="shared" si="245"/>
        <v>0</v>
      </c>
      <c r="Z134" s="50">
        <f t="shared" si="286"/>
        <v>0</v>
      </c>
      <c r="AB134" s="44">
        <f t="shared" si="246"/>
        <v>0</v>
      </c>
      <c r="AC134" s="201">
        <f t="shared" si="246"/>
        <v>0</v>
      </c>
      <c r="AD134" s="8">
        <f t="shared" si="247"/>
        <v>0</v>
      </c>
      <c r="AE134" s="50">
        <f t="shared" si="287"/>
        <v>0</v>
      </c>
      <c r="AG134" s="44">
        <f t="shared" si="248"/>
        <v>0</v>
      </c>
      <c r="AH134" s="201">
        <f t="shared" si="248"/>
        <v>0</v>
      </c>
      <c r="AI134" s="8">
        <f t="shared" si="249"/>
        <v>0</v>
      </c>
      <c r="AJ134" s="50">
        <f t="shared" si="288"/>
        <v>0</v>
      </c>
      <c r="AL134" s="44">
        <f t="shared" si="250"/>
        <v>0</v>
      </c>
      <c r="AM134" s="201">
        <f t="shared" si="250"/>
        <v>0</v>
      </c>
      <c r="AN134" s="8">
        <f t="shared" si="251"/>
        <v>0</v>
      </c>
      <c r="AO134" s="50">
        <f t="shared" si="289"/>
        <v>0</v>
      </c>
      <c r="AQ134" s="44">
        <f t="shared" si="252"/>
        <v>0</v>
      </c>
      <c r="AR134" s="201">
        <f t="shared" si="252"/>
        <v>0</v>
      </c>
      <c r="AS134" s="8">
        <f t="shared" si="253"/>
        <v>0</v>
      </c>
      <c r="AT134" s="50">
        <f t="shared" si="290"/>
        <v>0</v>
      </c>
      <c r="AV134" s="44">
        <f t="shared" si="254"/>
        <v>0</v>
      </c>
      <c r="AW134" s="201">
        <f t="shared" si="254"/>
        <v>0</v>
      </c>
      <c r="AX134" s="8">
        <f t="shared" si="255"/>
        <v>0</v>
      </c>
      <c r="AY134" s="50">
        <f t="shared" si="291"/>
        <v>0</v>
      </c>
      <c r="BA134" s="44">
        <f t="shared" si="256"/>
        <v>0</v>
      </c>
      <c r="BB134" s="201">
        <f t="shared" si="256"/>
        <v>0</v>
      </c>
      <c r="BC134" s="8">
        <f t="shared" si="257"/>
        <v>0</v>
      </c>
      <c r="BD134" s="50">
        <f t="shared" si="292"/>
        <v>0</v>
      </c>
      <c r="BF134" s="44">
        <f t="shared" si="258"/>
        <v>0</v>
      </c>
      <c r="BG134" s="201">
        <f t="shared" si="258"/>
        <v>0</v>
      </c>
      <c r="BH134" s="8">
        <f t="shared" si="259"/>
        <v>0</v>
      </c>
      <c r="BI134" s="50">
        <f t="shared" si="293"/>
        <v>0</v>
      </c>
      <c r="BK134" s="44">
        <f t="shared" si="260"/>
        <v>0</v>
      </c>
      <c r="BL134" s="201">
        <f t="shared" si="260"/>
        <v>0</v>
      </c>
      <c r="BM134" s="8">
        <f t="shared" si="261"/>
        <v>0</v>
      </c>
      <c r="BN134" s="50">
        <f t="shared" si="294"/>
        <v>0</v>
      </c>
      <c r="BP134" s="44">
        <f t="shared" si="262"/>
        <v>0</v>
      </c>
      <c r="BQ134" s="201">
        <f t="shared" si="262"/>
        <v>0</v>
      </c>
      <c r="BR134" s="8">
        <f t="shared" si="263"/>
        <v>0</v>
      </c>
      <c r="BS134" s="50">
        <f t="shared" si="295"/>
        <v>0</v>
      </c>
      <c r="BU134" s="44">
        <f t="shared" si="264"/>
        <v>0</v>
      </c>
      <c r="BV134" s="201">
        <f t="shared" si="264"/>
        <v>0</v>
      </c>
      <c r="BW134" s="8">
        <f t="shared" si="265"/>
        <v>0</v>
      </c>
      <c r="BX134" s="50">
        <f t="shared" si="296"/>
        <v>0</v>
      </c>
      <c r="BZ134" s="44">
        <f t="shared" si="266"/>
        <v>0</v>
      </c>
      <c r="CA134" s="201">
        <f t="shared" si="266"/>
        <v>0</v>
      </c>
      <c r="CB134" s="8">
        <f t="shared" si="267"/>
        <v>0</v>
      </c>
      <c r="CC134" s="50">
        <f t="shared" si="297"/>
        <v>0</v>
      </c>
      <c r="CE134" s="44">
        <f t="shared" si="268"/>
        <v>0</v>
      </c>
      <c r="CF134" s="201">
        <f t="shared" si="268"/>
        <v>0</v>
      </c>
      <c r="CG134" s="8">
        <f t="shared" si="269"/>
        <v>0</v>
      </c>
      <c r="CH134" s="50">
        <f t="shared" si="298"/>
        <v>0</v>
      </c>
      <c r="CJ134" s="44">
        <f t="shared" si="270"/>
        <v>0</v>
      </c>
      <c r="CK134" s="201">
        <f t="shared" si="270"/>
        <v>0</v>
      </c>
      <c r="CL134" s="8">
        <f t="shared" si="271"/>
        <v>0</v>
      </c>
      <c r="CM134" s="50">
        <f t="shared" si="299"/>
        <v>0</v>
      </c>
      <c r="CO134" s="44">
        <f t="shared" si="272"/>
        <v>0</v>
      </c>
      <c r="CP134" s="201">
        <f t="shared" si="272"/>
        <v>0</v>
      </c>
      <c r="CQ134" s="8">
        <f t="shared" si="273"/>
        <v>0</v>
      </c>
      <c r="CR134" s="50">
        <f t="shared" si="300"/>
        <v>0</v>
      </c>
      <c r="CT134" s="44">
        <f t="shared" si="274"/>
        <v>0</v>
      </c>
      <c r="CU134" s="201">
        <f t="shared" si="274"/>
        <v>0</v>
      </c>
      <c r="CV134" s="8">
        <f t="shared" si="275"/>
        <v>0</v>
      </c>
      <c r="CW134" s="50">
        <f t="shared" si="301"/>
        <v>0</v>
      </c>
      <c r="CY134" s="44">
        <f t="shared" si="276"/>
        <v>0</v>
      </c>
      <c r="CZ134" s="201">
        <f t="shared" si="276"/>
        <v>0</v>
      </c>
      <c r="DA134" s="8">
        <f t="shared" si="277"/>
        <v>0</v>
      </c>
      <c r="DB134" s="50">
        <f t="shared" si="302"/>
        <v>0</v>
      </c>
      <c r="DD134" s="44">
        <f t="shared" si="278"/>
        <v>0</v>
      </c>
      <c r="DE134" s="201">
        <f t="shared" si="278"/>
        <v>0</v>
      </c>
      <c r="DF134" s="8">
        <f t="shared" si="279"/>
        <v>0</v>
      </c>
      <c r="DG134" s="50">
        <f t="shared" si="303"/>
        <v>0</v>
      </c>
      <c r="DI134" s="44">
        <f t="shared" si="280"/>
        <v>0</v>
      </c>
      <c r="DJ134" s="201">
        <f t="shared" si="280"/>
        <v>0</v>
      </c>
      <c r="DK134" s="8">
        <f t="shared" si="281"/>
        <v>0</v>
      </c>
      <c r="DL134" s="50">
        <f t="shared" si="304"/>
        <v>0</v>
      </c>
      <c r="DN134" s="44">
        <f t="shared" si="282"/>
        <v>0</v>
      </c>
      <c r="DO134" s="201">
        <f t="shared" si="282"/>
        <v>0</v>
      </c>
      <c r="DP134" s="8">
        <f t="shared" si="283"/>
        <v>0</v>
      </c>
      <c r="DQ134" s="50">
        <f t="shared" si="305"/>
        <v>0</v>
      </c>
      <c r="DS134" s="51">
        <f t="shared" si="238"/>
        <v>0</v>
      </c>
      <c r="DT134" s="50">
        <f t="shared" si="307"/>
        <v>0</v>
      </c>
      <c r="DU134" s="51">
        <v>0</v>
      </c>
      <c r="DV134" s="50">
        <f t="shared" si="240"/>
        <v>0</v>
      </c>
      <c r="DW134" s="51">
        <f t="shared" si="241"/>
        <v>0</v>
      </c>
      <c r="DX134" s="52">
        <f t="shared" si="241"/>
        <v>0</v>
      </c>
      <c r="DY134" s="307" t="str">
        <f t="shared" si="306"/>
        <v>lixivia</v>
      </c>
    </row>
    <row r="135" spans="1:129" s="60" customFormat="1" ht="18" customHeight="1" x14ac:dyDescent="0.3">
      <c r="A135" s="1"/>
      <c r="B135" s="343" t="s">
        <v>535</v>
      </c>
      <c r="C135" s="344"/>
      <c r="D135" s="241"/>
      <c r="E135" s="263"/>
      <c r="J135" s="302"/>
      <c r="L135" s="61"/>
      <c r="M135" s="49"/>
      <c r="N135" s="214"/>
      <c r="O135" s="8">
        <f t="shared" si="242"/>
        <v>0</v>
      </c>
      <c r="P135" s="50">
        <f t="shared" si="284"/>
        <v>0</v>
      </c>
      <c r="Q135" s="3"/>
      <c r="R135" s="44">
        <f t="shared" si="243"/>
        <v>0</v>
      </c>
      <c r="S135" s="201">
        <f t="shared" si="243"/>
        <v>0</v>
      </c>
      <c r="T135" s="8">
        <f t="shared" si="244"/>
        <v>0</v>
      </c>
      <c r="U135" s="50">
        <f t="shared" si="285"/>
        <v>0</v>
      </c>
      <c r="V135" s="3"/>
      <c r="W135" s="44">
        <f>R135</f>
        <v>0</v>
      </c>
      <c r="X135" s="201">
        <f t="shared" si="308"/>
        <v>0</v>
      </c>
      <c r="Y135" s="8">
        <f t="shared" si="245"/>
        <v>0</v>
      </c>
      <c r="Z135" s="50">
        <f t="shared" si="286"/>
        <v>0</v>
      </c>
      <c r="AA135" s="1"/>
      <c r="AB135" s="44">
        <f t="shared" si="246"/>
        <v>0</v>
      </c>
      <c r="AC135" s="201">
        <f t="shared" si="246"/>
        <v>0</v>
      </c>
      <c r="AD135" s="8">
        <f t="shared" si="247"/>
        <v>0</v>
      </c>
      <c r="AE135" s="50">
        <f t="shared" si="287"/>
        <v>0</v>
      </c>
      <c r="AG135" s="44">
        <f t="shared" si="248"/>
        <v>0</v>
      </c>
      <c r="AH135" s="201">
        <f t="shared" si="248"/>
        <v>0</v>
      </c>
      <c r="AI135" s="8">
        <f t="shared" si="249"/>
        <v>0</v>
      </c>
      <c r="AJ135" s="50">
        <f t="shared" si="288"/>
        <v>0</v>
      </c>
      <c r="AL135" s="44">
        <f t="shared" si="250"/>
        <v>0</v>
      </c>
      <c r="AM135" s="201">
        <f t="shared" si="250"/>
        <v>0</v>
      </c>
      <c r="AN135" s="8">
        <f t="shared" si="251"/>
        <v>0</v>
      </c>
      <c r="AO135" s="50">
        <f t="shared" si="289"/>
        <v>0</v>
      </c>
      <c r="AQ135" s="44">
        <f t="shared" si="252"/>
        <v>0</v>
      </c>
      <c r="AR135" s="201">
        <f t="shared" si="252"/>
        <v>0</v>
      </c>
      <c r="AS135" s="8">
        <f t="shared" si="253"/>
        <v>0</v>
      </c>
      <c r="AT135" s="50">
        <f t="shared" si="290"/>
        <v>0</v>
      </c>
      <c r="AV135" s="44">
        <f t="shared" si="254"/>
        <v>0</v>
      </c>
      <c r="AW135" s="201">
        <f t="shared" si="254"/>
        <v>0</v>
      </c>
      <c r="AX135" s="8">
        <f t="shared" si="255"/>
        <v>0</v>
      </c>
      <c r="AY135" s="50">
        <f t="shared" si="291"/>
        <v>0</v>
      </c>
      <c r="BA135" s="44">
        <f t="shared" si="256"/>
        <v>0</v>
      </c>
      <c r="BB135" s="201">
        <f t="shared" si="256"/>
        <v>0</v>
      </c>
      <c r="BC135" s="8">
        <f t="shared" si="257"/>
        <v>0</v>
      </c>
      <c r="BD135" s="50">
        <f t="shared" si="292"/>
        <v>0</v>
      </c>
      <c r="BF135" s="44">
        <f t="shared" si="258"/>
        <v>0</v>
      </c>
      <c r="BG135" s="201">
        <f t="shared" si="258"/>
        <v>0</v>
      </c>
      <c r="BH135" s="8">
        <f t="shared" si="259"/>
        <v>0</v>
      </c>
      <c r="BI135" s="50">
        <f t="shared" si="293"/>
        <v>0</v>
      </c>
      <c r="BK135" s="44">
        <f t="shared" si="260"/>
        <v>0</v>
      </c>
      <c r="BL135" s="201">
        <f t="shared" si="260"/>
        <v>0</v>
      </c>
      <c r="BM135" s="8">
        <f t="shared" si="261"/>
        <v>0</v>
      </c>
      <c r="BN135" s="50">
        <f t="shared" si="294"/>
        <v>0</v>
      </c>
      <c r="BP135" s="44">
        <f t="shared" si="262"/>
        <v>0</v>
      </c>
      <c r="BQ135" s="201">
        <f t="shared" si="262"/>
        <v>0</v>
      </c>
      <c r="BR135" s="8">
        <f t="shared" si="263"/>
        <v>0</v>
      </c>
      <c r="BS135" s="50">
        <f t="shared" si="295"/>
        <v>0</v>
      </c>
      <c r="BU135" s="44">
        <f t="shared" si="264"/>
        <v>0</v>
      </c>
      <c r="BV135" s="201">
        <f t="shared" si="264"/>
        <v>0</v>
      </c>
      <c r="BW135" s="8">
        <f t="shared" si="265"/>
        <v>0</v>
      </c>
      <c r="BX135" s="50">
        <f t="shared" si="296"/>
        <v>0</v>
      </c>
      <c r="BZ135" s="44">
        <f t="shared" si="266"/>
        <v>0</v>
      </c>
      <c r="CA135" s="201">
        <f t="shared" si="266"/>
        <v>0</v>
      </c>
      <c r="CB135" s="8">
        <f t="shared" si="267"/>
        <v>0</v>
      </c>
      <c r="CC135" s="50">
        <f t="shared" si="297"/>
        <v>0</v>
      </c>
      <c r="CE135" s="44">
        <f t="shared" si="268"/>
        <v>0</v>
      </c>
      <c r="CF135" s="201">
        <f t="shared" si="268"/>
        <v>0</v>
      </c>
      <c r="CG135" s="8">
        <f t="shared" si="269"/>
        <v>0</v>
      </c>
      <c r="CH135" s="50">
        <f t="shared" si="298"/>
        <v>0</v>
      </c>
      <c r="CJ135" s="44">
        <f t="shared" si="270"/>
        <v>0</v>
      </c>
      <c r="CK135" s="201">
        <f t="shared" si="270"/>
        <v>0</v>
      </c>
      <c r="CL135" s="8">
        <f t="shared" si="271"/>
        <v>0</v>
      </c>
      <c r="CM135" s="50">
        <f t="shared" si="299"/>
        <v>0</v>
      </c>
      <c r="CO135" s="44">
        <f t="shared" si="272"/>
        <v>0</v>
      </c>
      <c r="CP135" s="201">
        <f t="shared" si="272"/>
        <v>0</v>
      </c>
      <c r="CQ135" s="8">
        <f t="shared" si="273"/>
        <v>0</v>
      </c>
      <c r="CR135" s="50">
        <f t="shared" si="300"/>
        <v>0</v>
      </c>
      <c r="CT135" s="44">
        <f t="shared" si="274"/>
        <v>0</v>
      </c>
      <c r="CU135" s="201">
        <f t="shared" si="274"/>
        <v>0</v>
      </c>
      <c r="CV135" s="8">
        <f t="shared" si="275"/>
        <v>0</v>
      </c>
      <c r="CW135" s="50">
        <f t="shared" si="301"/>
        <v>0</v>
      </c>
      <c r="CY135" s="44">
        <f t="shared" si="276"/>
        <v>0</v>
      </c>
      <c r="CZ135" s="201">
        <f t="shared" si="276"/>
        <v>0</v>
      </c>
      <c r="DA135" s="8">
        <f t="shared" si="277"/>
        <v>0</v>
      </c>
      <c r="DB135" s="50">
        <f t="shared" si="302"/>
        <v>0</v>
      </c>
      <c r="DD135" s="44">
        <f t="shared" si="278"/>
        <v>0</v>
      </c>
      <c r="DE135" s="201">
        <f t="shared" si="278"/>
        <v>0</v>
      </c>
      <c r="DF135" s="8">
        <f t="shared" si="279"/>
        <v>0</v>
      </c>
      <c r="DG135" s="50">
        <f t="shared" si="303"/>
        <v>0</v>
      </c>
      <c r="DI135" s="44">
        <f t="shared" si="280"/>
        <v>0</v>
      </c>
      <c r="DJ135" s="201">
        <f t="shared" si="280"/>
        <v>0</v>
      </c>
      <c r="DK135" s="8">
        <f t="shared" si="281"/>
        <v>0</v>
      </c>
      <c r="DL135" s="50">
        <f t="shared" si="304"/>
        <v>0</v>
      </c>
      <c r="DN135" s="44">
        <f t="shared" si="282"/>
        <v>0</v>
      </c>
      <c r="DO135" s="201">
        <f t="shared" si="282"/>
        <v>0</v>
      </c>
      <c r="DP135" s="8">
        <f t="shared" si="283"/>
        <v>0</v>
      </c>
      <c r="DQ135" s="50">
        <f t="shared" si="305"/>
        <v>0</v>
      </c>
      <c r="DS135" s="51">
        <f t="shared" si="238"/>
        <v>0</v>
      </c>
      <c r="DT135" s="65">
        <f t="shared" si="307"/>
        <v>0</v>
      </c>
      <c r="DU135" s="51">
        <v>0</v>
      </c>
      <c r="DV135" s="50">
        <f t="shared" si="240"/>
        <v>0</v>
      </c>
      <c r="DW135" s="51">
        <f t="shared" si="241"/>
        <v>0</v>
      </c>
      <c r="DX135" s="52">
        <f t="shared" si="241"/>
        <v>0</v>
      </c>
      <c r="DY135" s="312" t="str">
        <f t="shared" si="306"/>
        <v>algodao</v>
      </c>
    </row>
    <row r="136" spans="1:129" s="60" customFormat="1" ht="18" customHeight="1" x14ac:dyDescent="0.3">
      <c r="A136" s="1"/>
      <c r="B136" s="343" t="s">
        <v>536</v>
      </c>
      <c r="C136" s="344" t="s">
        <v>543</v>
      </c>
      <c r="D136" s="241"/>
      <c r="E136" s="263"/>
      <c r="J136" s="302"/>
      <c r="L136" s="61"/>
      <c r="M136" s="49"/>
      <c r="N136" s="214"/>
      <c r="O136" s="8">
        <f t="shared" si="242"/>
        <v>0</v>
      </c>
      <c r="P136" s="50">
        <f t="shared" si="284"/>
        <v>0</v>
      </c>
      <c r="Q136" s="3"/>
      <c r="R136" s="44">
        <f t="shared" si="243"/>
        <v>0</v>
      </c>
      <c r="S136" s="201">
        <f t="shared" si="243"/>
        <v>0</v>
      </c>
      <c r="T136" s="8">
        <f t="shared" si="244"/>
        <v>0</v>
      </c>
      <c r="U136" s="50">
        <f t="shared" si="285"/>
        <v>0</v>
      </c>
      <c r="V136" s="3"/>
      <c r="W136" s="44"/>
      <c r="X136" s="201"/>
      <c r="Y136" s="8"/>
      <c r="Z136" s="50"/>
      <c r="AA136" s="1"/>
      <c r="AB136" s="44"/>
      <c r="AC136" s="201"/>
      <c r="AD136" s="8"/>
      <c r="AE136" s="50"/>
      <c r="AG136" s="44"/>
      <c r="AH136" s="201"/>
      <c r="AI136" s="8"/>
      <c r="AJ136" s="50"/>
      <c r="AL136" s="44"/>
      <c r="AM136" s="201"/>
      <c r="AN136" s="8"/>
      <c r="AO136" s="50"/>
      <c r="AQ136" s="44"/>
      <c r="AR136" s="201"/>
      <c r="AS136" s="8"/>
      <c r="AT136" s="50"/>
      <c r="AV136" s="44"/>
      <c r="AW136" s="201"/>
      <c r="AX136" s="8"/>
      <c r="AY136" s="50"/>
      <c r="BA136" s="44"/>
      <c r="BB136" s="201"/>
      <c r="BC136" s="8"/>
      <c r="BD136" s="50"/>
      <c r="BF136" s="44"/>
      <c r="BG136" s="201"/>
      <c r="BH136" s="8"/>
      <c r="BI136" s="50"/>
      <c r="BK136" s="44"/>
      <c r="BL136" s="201"/>
      <c r="BM136" s="8"/>
      <c r="BN136" s="50"/>
      <c r="BP136" s="44"/>
      <c r="BQ136" s="201"/>
      <c r="BR136" s="8"/>
      <c r="BS136" s="50"/>
      <c r="BU136" s="44"/>
      <c r="BV136" s="201"/>
      <c r="BW136" s="8"/>
      <c r="BX136" s="50"/>
      <c r="BZ136" s="44"/>
      <c r="CA136" s="201"/>
      <c r="CB136" s="8"/>
      <c r="CC136" s="50"/>
      <c r="CE136" s="44"/>
      <c r="CF136" s="201"/>
      <c r="CG136" s="8"/>
      <c r="CH136" s="50"/>
      <c r="CJ136" s="44"/>
      <c r="CK136" s="201"/>
      <c r="CL136" s="8"/>
      <c r="CM136" s="50"/>
      <c r="CO136" s="44"/>
      <c r="CP136" s="201"/>
      <c r="CQ136" s="8"/>
      <c r="CR136" s="50"/>
      <c r="CT136" s="44"/>
      <c r="CU136" s="201"/>
      <c r="CV136" s="8"/>
      <c r="CW136" s="50"/>
      <c r="CY136" s="44"/>
      <c r="CZ136" s="201"/>
      <c r="DA136" s="8"/>
      <c r="DB136" s="50"/>
      <c r="DD136" s="44"/>
      <c r="DE136" s="201"/>
      <c r="DF136" s="8"/>
      <c r="DG136" s="50"/>
      <c r="DI136" s="44"/>
      <c r="DJ136" s="201"/>
      <c r="DK136" s="8"/>
      <c r="DL136" s="50"/>
      <c r="DN136" s="44"/>
      <c r="DO136" s="201"/>
      <c r="DP136" s="8"/>
      <c r="DQ136" s="50"/>
      <c r="DS136" s="52"/>
      <c r="DT136" s="66"/>
      <c r="DU136" s="52"/>
      <c r="DV136" s="8"/>
      <c r="DW136" s="52"/>
      <c r="DX136" s="52"/>
      <c r="DY136" s="340"/>
    </row>
    <row r="137" spans="1:129" s="60" customFormat="1" ht="18" customHeight="1" x14ac:dyDescent="0.3">
      <c r="A137" s="1"/>
      <c r="B137" s="348" t="s">
        <v>568</v>
      </c>
      <c r="C137" s="346"/>
      <c r="D137" s="241">
        <f>E137*$H$3</f>
        <v>34.650455927051674</v>
      </c>
      <c r="E137" s="263">
        <v>0.91185410334346506</v>
      </c>
      <c r="J137" s="302"/>
      <c r="L137" s="61"/>
      <c r="M137" s="49">
        <v>3000</v>
      </c>
      <c r="N137" s="214">
        <v>1</v>
      </c>
      <c r="O137" s="8">
        <f t="shared" si="242"/>
        <v>103951.36778115502</v>
      </c>
      <c r="P137" s="50">
        <f t="shared" si="284"/>
        <v>2735.5623100303951</v>
      </c>
      <c r="Q137" s="3"/>
      <c r="R137" s="44">
        <f t="shared" si="243"/>
        <v>3000</v>
      </c>
      <c r="S137" s="201">
        <f t="shared" si="243"/>
        <v>1</v>
      </c>
      <c r="T137" s="8">
        <f t="shared" si="244"/>
        <v>103951.36778115502</v>
      </c>
      <c r="U137" s="50">
        <f t="shared" si="285"/>
        <v>2735.5623100303951</v>
      </c>
      <c r="V137" s="3"/>
      <c r="W137" s="44"/>
      <c r="X137" s="201"/>
      <c r="Y137" s="8"/>
      <c r="Z137" s="50"/>
      <c r="AA137" s="1"/>
      <c r="AB137" s="44"/>
      <c r="AC137" s="201"/>
      <c r="AD137" s="8"/>
      <c r="AE137" s="50"/>
      <c r="AG137" s="44"/>
      <c r="AH137" s="201"/>
      <c r="AI137" s="8"/>
      <c r="AJ137" s="50"/>
      <c r="AL137" s="44"/>
      <c r="AM137" s="201"/>
      <c r="AN137" s="8"/>
      <c r="AO137" s="50"/>
      <c r="AQ137" s="44"/>
      <c r="AR137" s="201"/>
      <c r="AS137" s="8"/>
      <c r="AT137" s="50"/>
      <c r="AV137" s="44"/>
      <c r="AW137" s="201"/>
      <c r="AX137" s="8"/>
      <c r="AY137" s="50"/>
      <c r="BA137" s="44"/>
      <c r="BB137" s="201"/>
      <c r="BC137" s="8"/>
      <c r="BD137" s="50"/>
      <c r="BF137" s="44"/>
      <c r="BG137" s="201"/>
      <c r="BH137" s="8"/>
      <c r="BI137" s="50"/>
      <c r="BK137" s="44"/>
      <c r="BL137" s="201"/>
      <c r="BM137" s="8"/>
      <c r="BN137" s="50"/>
      <c r="BP137" s="44"/>
      <c r="BQ137" s="201"/>
      <c r="BR137" s="8"/>
      <c r="BS137" s="50"/>
      <c r="BU137" s="44"/>
      <c r="BV137" s="201"/>
      <c r="BW137" s="8"/>
      <c r="BX137" s="50"/>
      <c r="BZ137" s="44"/>
      <c r="CA137" s="201"/>
      <c r="CB137" s="8"/>
      <c r="CC137" s="50"/>
      <c r="CE137" s="44"/>
      <c r="CF137" s="201"/>
      <c r="CG137" s="8"/>
      <c r="CH137" s="50"/>
      <c r="CJ137" s="44"/>
      <c r="CK137" s="201"/>
      <c r="CL137" s="8"/>
      <c r="CM137" s="50"/>
      <c r="CO137" s="44"/>
      <c r="CP137" s="201"/>
      <c r="CQ137" s="8"/>
      <c r="CR137" s="50"/>
      <c r="CT137" s="44"/>
      <c r="CU137" s="201"/>
      <c r="CV137" s="8"/>
      <c r="CW137" s="50"/>
      <c r="CY137" s="44"/>
      <c r="CZ137" s="201"/>
      <c r="DA137" s="8"/>
      <c r="DB137" s="50"/>
      <c r="DD137" s="44"/>
      <c r="DE137" s="201"/>
      <c r="DF137" s="8"/>
      <c r="DG137" s="50"/>
      <c r="DI137" s="44"/>
      <c r="DJ137" s="201"/>
      <c r="DK137" s="8"/>
      <c r="DL137" s="50"/>
      <c r="DN137" s="44"/>
      <c r="DO137" s="201"/>
      <c r="DP137" s="8"/>
      <c r="DQ137" s="50"/>
      <c r="DS137" s="52"/>
      <c r="DT137" s="66"/>
      <c r="DU137" s="52"/>
      <c r="DV137" s="8"/>
      <c r="DW137" s="52"/>
      <c r="DX137" s="52"/>
      <c r="DY137" s="340"/>
    </row>
    <row r="138" spans="1:129" s="60" customFormat="1" ht="18" customHeight="1" x14ac:dyDescent="0.3">
      <c r="A138" s="1"/>
      <c r="B138" s="348" t="s">
        <v>569</v>
      </c>
      <c r="C138" s="343"/>
      <c r="D138" s="241">
        <f t="shared" ref="D138:D146" si="309">E138*$H$3</f>
        <v>282.13932584269662</v>
      </c>
      <c r="E138" s="263">
        <v>7.4247191011235953</v>
      </c>
      <c r="J138" s="302"/>
      <c r="L138" s="61"/>
      <c r="M138" s="49">
        <v>200</v>
      </c>
      <c r="N138" s="214">
        <v>1</v>
      </c>
      <c r="O138" s="8">
        <f t="shared" si="242"/>
        <v>56427.865168539327</v>
      </c>
      <c r="P138" s="50">
        <f t="shared" si="284"/>
        <v>1484.943820224719</v>
      </c>
      <c r="Q138" s="3"/>
      <c r="R138" s="44">
        <f t="shared" si="243"/>
        <v>200</v>
      </c>
      <c r="S138" s="201">
        <f t="shared" si="243"/>
        <v>1</v>
      </c>
      <c r="T138" s="8">
        <f t="shared" si="244"/>
        <v>56427.865168539327</v>
      </c>
      <c r="U138" s="50">
        <f t="shared" si="285"/>
        <v>1484.943820224719</v>
      </c>
      <c r="V138" s="3"/>
      <c r="W138" s="44"/>
      <c r="X138" s="201"/>
      <c r="Y138" s="8"/>
      <c r="Z138" s="50"/>
      <c r="AA138" s="1"/>
      <c r="AB138" s="44"/>
      <c r="AC138" s="201"/>
      <c r="AD138" s="8"/>
      <c r="AE138" s="50"/>
      <c r="AG138" s="44"/>
      <c r="AH138" s="201"/>
      <c r="AI138" s="8"/>
      <c r="AJ138" s="50"/>
      <c r="AL138" s="44"/>
      <c r="AM138" s="201"/>
      <c r="AN138" s="8"/>
      <c r="AO138" s="50"/>
      <c r="AQ138" s="44"/>
      <c r="AR138" s="201"/>
      <c r="AS138" s="8"/>
      <c r="AT138" s="50"/>
      <c r="AV138" s="44"/>
      <c r="AW138" s="201"/>
      <c r="AX138" s="8"/>
      <c r="AY138" s="50"/>
      <c r="BA138" s="44"/>
      <c r="BB138" s="201"/>
      <c r="BC138" s="8"/>
      <c r="BD138" s="50"/>
      <c r="BF138" s="44"/>
      <c r="BG138" s="201"/>
      <c r="BH138" s="8"/>
      <c r="BI138" s="50"/>
      <c r="BK138" s="44"/>
      <c r="BL138" s="201"/>
      <c r="BM138" s="8"/>
      <c r="BN138" s="50"/>
      <c r="BP138" s="44"/>
      <c r="BQ138" s="201"/>
      <c r="BR138" s="8"/>
      <c r="BS138" s="50"/>
      <c r="BU138" s="44"/>
      <c r="BV138" s="201"/>
      <c r="BW138" s="8"/>
      <c r="BX138" s="50"/>
      <c r="BZ138" s="44"/>
      <c r="CA138" s="201"/>
      <c r="CB138" s="8"/>
      <c r="CC138" s="50"/>
      <c r="CE138" s="44"/>
      <c r="CF138" s="201"/>
      <c r="CG138" s="8"/>
      <c r="CH138" s="50"/>
      <c r="CJ138" s="44"/>
      <c r="CK138" s="201"/>
      <c r="CL138" s="8"/>
      <c r="CM138" s="50"/>
      <c r="CO138" s="44"/>
      <c r="CP138" s="201"/>
      <c r="CQ138" s="8"/>
      <c r="CR138" s="50"/>
      <c r="CT138" s="44"/>
      <c r="CU138" s="201"/>
      <c r="CV138" s="8"/>
      <c r="CW138" s="50"/>
      <c r="CY138" s="44"/>
      <c r="CZ138" s="201"/>
      <c r="DA138" s="8"/>
      <c r="DB138" s="50"/>
      <c r="DD138" s="44"/>
      <c r="DE138" s="201"/>
      <c r="DF138" s="8"/>
      <c r="DG138" s="50"/>
      <c r="DI138" s="44"/>
      <c r="DJ138" s="201"/>
      <c r="DK138" s="8"/>
      <c r="DL138" s="50"/>
      <c r="DN138" s="44"/>
      <c r="DO138" s="201"/>
      <c r="DP138" s="8"/>
      <c r="DQ138" s="50"/>
      <c r="DS138" s="52"/>
      <c r="DT138" s="66"/>
      <c r="DU138" s="52"/>
      <c r="DV138" s="8"/>
      <c r="DW138" s="52"/>
      <c r="DX138" s="52"/>
      <c r="DY138" s="340"/>
    </row>
    <row r="139" spans="1:129" s="60" customFormat="1" ht="18" customHeight="1" x14ac:dyDescent="0.3">
      <c r="A139" s="1"/>
      <c r="B139" s="348" t="s">
        <v>570</v>
      </c>
      <c r="C139" s="343"/>
      <c r="D139" s="241">
        <f t="shared" si="309"/>
        <v>76</v>
      </c>
      <c r="E139" s="263">
        <v>2</v>
      </c>
      <c r="J139" s="302"/>
      <c r="L139" s="61"/>
      <c r="M139" s="49">
        <v>100</v>
      </c>
      <c r="N139" s="214">
        <v>1</v>
      </c>
      <c r="O139" s="8">
        <f t="shared" si="242"/>
        <v>7600</v>
      </c>
      <c r="P139" s="50">
        <f t="shared" si="284"/>
        <v>200</v>
      </c>
      <c r="Q139" s="3"/>
      <c r="R139" s="44">
        <f t="shared" si="243"/>
        <v>100</v>
      </c>
      <c r="S139" s="201">
        <f t="shared" si="243"/>
        <v>1</v>
      </c>
      <c r="T139" s="8">
        <f t="shared" si="244"/>
        <v>7600</v>
      </c>
      <c r="U139" s="50">
        <f t="shared" si="285"/>
        <v>200</v>
      </c>
      <c r="V139" s="3"/>
      <c r="W139" s="44"/>
      <c r="X139" s="201"/>
      <c r="Y139" s="8"/>
      <c r="Z139" s="50"/>
      <c r="AA139" s="1"/>
      <c r="AB139" s="44"/>
      <c r="AC139" s="201"/>
      <c r="AD139" s="8"/>
      <c r="AE139" s="50"/>
      <c r="AG139" s="44"/>
      <c r="AH139" s="201"/>
      <c r="AI139" s="8"/>
      <c r="AJ139" s="50"/>
      <c r="AL139" s="44"/>
      <c r="AM139" s="201"/>
      <c r="AN139" s="8"/>
      <c r="AO139" s="50"/>
      <c r="AQ139" s="44"/>
      <c r="AR139" s="201"/>
      <c r="AS139" s="8"/>
      <c r="AT139" s="50"/>
      <c r="AV139" s="44"/>
      <c r="AW139" s="201"/>
      <c r="AX139" s="8"/>
      <c r="AY139" s="50"/>
      <c r="BA139" s="44"/>
      <c r="BB139" s="201"/>
      <c r="BC139" s="8"/>
      <c r="BD139" s="50"/>
      <c r="BF139" s="44"/>
      <c r="BG139" s="201"/>
      <c r="BH139" s="8"/>
      <c r="BI139" s="50"/>
      <c r="BK139" s="44"/>
      <c r="BL139" s="201"/>
      <c r="BM139" s="8"/>
      <c r="BN139" s="50"/>
      <c r="BP139" s="44"/>
      <c r="BQ139" s="201"/>
      <c r="BR139" s="8"/>
      <c r="BS139" s="50"/>
      <c r="BU139" s="44"/>
      <c r="BV139" s="201"/>
      <c r="BW139" s="8"/>
      <c r="BX139" s="50"/>
      <c r="BZ139" s="44"/>
      <c r="CA139" s="201"/>
      <c r="CB139" s="8"/>
      <c r="CC139" s="50"/>
      <c r="CE139" s="44"/>
      <c r="CF139" s="201"/>
      <c r="CG139" s="8"/>
      <c r="CH139" s="50"/>
      <c r="CJ139" s="44"/>
      <c r="CK139" s="201"/>
      <c r="CL139" s="8"/>
      <c r="CM139" s="50"/>
      <c r="CO139" s="44"/>
      <c r="CP139" s="201"/>
      <c r="CQ139" s="8"/>
      <c r="CR139" s="50"/>
      <c r="CT139" s="44"/>
      <c r="CU139" s="201"/>
      <c r="CV139" s="8"/>
      <c r="CW139" s="50"/>
      <c r="CY139" s="44"/>
      <c r="CZ139" s="201"/>
      <c r="DA139" s="8"/>
      <c r="DB139" s="50"/>
      <c r="DD139" s="44"/>
      <c r="DE139" s="201"/>
      <c r="DF139" s="8"/>
      <c r="DG139" s="50"/>
      <c r="DI139" s="44"/>
      <c r="DJ139" s="201"/>
      <c r="DK139" s="8"/>
      <c r="DL139" s="50"/>
      <c r="DN139" s="44"/>
      <c r="DO139" s="201"/>
      <c r="DP139" s="8"/>
      <c r="DQ139" s="50"/>
      <c r="DS139" s="52"/>
      <c r="DT139" s="66"/>
      <c r="DU139" s="52"/>
      <c r="DV139" s="8"/>
      <c r="DW139" s="52"/>
      <c r="DX139" s="52"/>
      <c r="DY139" s="340"/>
    </row>
    <row r="140" spans="1:129" s="60" customFormat="1" ht="18" customHeight="1" x14ac:dyDescent="0.3">
      <c r="A140" s="1"/>
      <c r="B140" s="348" t="s">
        <v>571</v>
      </c>
      <c r="C140" s="343"/>
      <c r="D140" s="241">
        <f t="shared" si="309"/>
        <v>57</v>
      </c>
      <c r="E140" s="263">
        <v>1.5</v>
      </c>
      <c r="J140" s="302"/>
      <c r="L140" s="61"/>
      <c r="M140" s="49">
        <v>300</v>
      </c>
      <c r="N140" s="214">
        <v>1</v>
      </c>
      <c r="O140" s="8">
        <f t="shared" si="242"/>
        <v>17100</v>
      </c>
      <c r="P140" s="50">
        <f t="shared" si="284"/>
        <v>450</v>
      </c>
      <c r="Q140" s="3"/>
      <c r="R140" s="44">
        <f t="shared" si="243"/>
        <v>300</v>
      </c>
      <c r="S140" s="201">
        <f t="shared" si="243"/>
        <v>1</v>
      </c>
      <c r="T140" s="8">
        <f t="shared" si="244"/>
        <v>17100</v>
      </c>
      <c r="U140" s="50">
        <f t="shared" si="285"/>
        <v>450</v>
      </c>
      <c r="V140" s="3"/>
      <c r="W140" s="44"/>
      <c r="X140" s="201"/>
      <c r="Y140" s="8"/>
      <c r="Z140" s="50"/>
      <c r="AA140" s="1"/>
      <c r="AB140" s="44"/>
      <c r="AC140" s="201"/>
      <c r="AD140" s="8"/>
      <c r="AE140" s="50"/>
      <c r="AG140" s="44"/>
      <c r="AH140" s="201"/>
      <c r="AI140" s="8"/>
      <c r="AJ140" s="50"/>
      <c r="AL140" s="44"/>
      <c r="AM140" s="201"/>
      <c r="AN140" s="8"/>
      <c r="AO140" s="50"/>
      <c r="AQ140" s="44"/>
      <c r="AR140" s="201"/>
      <c r="AS140" s="8"/>
      <c r="AT140" s="50"/>
      <c r="AV140" s="44"/>
      <c r="AW140" s="201"/>
      <c r="AX140" s="8"/>
      <c r="AY140" s="50"/>
      <c r="BA140" s="44"/>
      <c r="BB140" s="201"/>
      <c r="BC140" s="8"/>
      <c r="BD140" s="50"/>
      <c r="BF140" s="44"/>
      <c r="BG140" s="201"/>
      <c r="BH140" s="8"/>
      <c r="BI140" s="50"/>
      <c r="BK140" s="44"/>
      <c r="BL140" s="201"/>
      <c r="BM140" s="8"/>
      <c r="BN140" s="50"/>
      <c r="BP140" s="44"/>
      <c r="BQ140" s="201"/>
      <c r="BR140" s="8"/>
      <c r="BS140" s="50"/>
      <c r="BU140" s="44"/>
      <c r="BV140" s="201"/>
      <c r="BW140" s="8"/>
      <c r="BX140" s="50"/>
      <c r="BZ140" s="44"/>
      <c r="CA140" s="201"/>
      <c r="CB140" s="8"/>
      <c r="CC140" s="50"/>
      <c r="CE140" s="44"/>
      <c r="CF140" s="201"/>
      <c r="CG140" s="8"/>
      <c r="CH140" s="50"/>
      <c r="CJ140" s="44"/>
      <c r="CK140" s="201"/>
      <c r="CL140" s="8"/>
      <c r="CM140" s="50"/>
      <c r="CO140" s="44"/>
      <c r="CP140" s="201"/>
      <c r="CQ140" s="8"/>
      <c r="CR140" s="50"/>
      <c r="CT140" s="44"/>
      <c r="CU140" s="201"/>
      <c r="CV140" s="8"/>
      <c r="CW140" s="50"/>
      <c r="CY140" s="44"/>
      <c r="CZ140" s="201"/>
      <c r="DA140" s="8"/>
      <c r="DB140" s="50"/>
      <c r="DD140" s="44"/>
      <c r="DE140" s="201"/>
      <c r="DF140" s="8"/>
      <c r="DG140" s="50"/>
      <c r="DI140" s="44"/>
      <c r="DJ140" s="201"/>
      <c r="DK140" s="8"/>
      <c r="DL140" s="50"/>
      <c r="DN140" s="44"/>
      <c r="DO140" s="201"/>
      <c r="DP140" s="8"/>
      <c r="DQ140" s="50"/>
      <c r="DS140" s="52"/>
      <c r="DT140" s="66"/>
      <c r="DU140" s="52"/>
      <c r="DV140" s="8"/>
      <c r="DW140" s="52"/>
      <c r="DX140" s="52"/>
      <c r="DY140" s="340"/>
    </row>
    <row r="141" spans="1:129" s="60" customFormat="1" ht="18" customHeight="1" x14ac:dyDescent="0.3">
      <c r="A141" s="1"/>
      <c r="B141" s="348" t="s">
        <v>572</v>
      </c>
      <c r="C141" s="343"/>
      <c r="D141" s="241">
        <f t="shared" si="309"/>
        <v>39.9</v>
      </c>
      <c r="E141" s="263">
        <v>1.05</v>
      </c>
      <c r="J141" s="302"/>
      <c r="L141" s="61"/>
      <c r="M141" s="49">
        <v>0</v>
      </c>
      <c r="N141" s="214">
        <v>1</v>
      </c>
      <c r="O141" s="8">
        <f t="shared" si="242"/>
        <v>0</v>
      </c>
      <c r="P141" s="50">
        <f t="shared" si="284"/>
        <v>0</v>
      </c>
      <c r="Q141" s="3"/>
      <c r="R141" s="44">
        <f t="shared" si="243"/>
        <v>0</v>
      </c>
      <c r="S141" s="201">
        <f t="shared" si="243"/>
        <v>1</v>
      </c>
      <c r="T141" s="8">
        <f t="shared" si="244"/>
        <v>0</v>
      </c>
      <c r="U141" s="50">
        <f t="shared" si="285"/>
        <v>0</v>
      </c>
      <c r="V141" s="3"/>
      <c r="W141" s="44"/>
      <c r="X141" s="201"/>
      <c r="Y141" s="8"/>
      <c r="Z141" s="50"/>
      <c r="AA141" s="1"/>
      <c r="AB141" s="44"/>
      <c r="AC141" s="201"/>
      <c r="AD141" s="8"/>
      <c r="AE141" s="50"/>
      <c r="AG141" s="44"/>
      <c r="AH141" s="201"/>
      <c r="AI141" s="8"/>
      <c r="AJ141" s="50"/>
      <c r="AL141" s="44"/>
      <c r="AM141" s="201"/>
      <c r="AN141" s="8"/>
      <c r="AO141" s="50"/>
      <c r="AQ141" s="44"/>
      <c r="AR141" s="201"/>
      <c r="AS141" s="8"/>
      <c r="AT141" s="50"/>
      <c r="AV141" s="44"/>
      <c r="AW141" s="201"/>
      <c r="AX141" s="8"/>
      <c r="AY141" s="50"/>
      <c r="BA141" s="44"/>
      <c r="BB141" s="201"/>
      <c r="BC141" s="8"/>
      <c r="BD141" s="50"/>
      <c r="BF141" s="44"/>
      <c r="BG141" s="201"/>
      <c r="BH141" s="8"/>
      <c r="BI141" s="50"/>
      <c r="BK141" s="44"/>
      <c r="BL141" s="201"/>
      <c r="BM141" s="8"/>
      <c r="BN141" s="50"/>
      <c r="BP141" s="44"/>
      <c r="BQ141" s="201"/>
      <c r="BR141" s="8"/>
      <c r="BS141" s="50"/>
      <c r="BU141" s="44"/>
      <c r="BV141" s="201"/>
      <c r="BW141" s="8"/>
      <c r="BX141" s="50"/>
      <c r="BZ141" s="44"/>
      <c r="CA141" s="201"/>
      <c r="CB141" s="8"/>
      <c r="CC141" s="50"/>
      <c r="CE141" s="44"/>
      <c r="CF141" s="201"/>
      <c r="CG141" s="8"/>
      <c r="CH141" s="50"/>
      <c r="CJ141" s="44"/>
      <c r="CK141" s="201"/>
      <c r="CL141" s="8"/>
      <c r="CM141" s="50"/>
      <c r="CO141" s="44"/>
      <c r="CP141" s="201"/>
      <c r="CQ141" s="8"/>
      <c r="CR141" s="50"/>
      <c r="CT141" s="44"/>
      <c r="CU141" s="201"/>
      <c r="CV141" s="8"/>
      <c r="CW141" s="50"/>
      <c r="CY141" s="44"/>
      <c r="CZ141" s="201"/>
      <c r="DA141" s="8"/>
      <c r="DB141" s="50"/>
      <c r="DD141" s="44"/>
      <c r="DE141" s="201"/>
      <c r="DF141" s="8"/>
      <c r="DG141" s="50"/>
      <c r="DI141" s="44"/>
      <c r="DJ141" s="201"/>
      <c r="DK141" s="8"/>
      <c r="DL141" s="50"/>
      <c r="DN141" s="44"/>
      <c r="DO141" s="201"/>
      <c r="DP141" s="8"/>
      <c r="DQ141" s="50"/>
      <c r="DS141" s="52"/>
      <c r="DT141" s="66"/>
      <c r="DU141" s="52"/>
      <c r="DV141" s="8"/>
      <c r="DW141" s="52"/>
      <c r="DX141" s="52"/>
      <c r="DY141" s="340"/>
    </row>
    <row r="142" spans="1:129" s="60" customFormat="1" ht="18" customHeight="1" x14ac:dyDescent="0.3">
      <c r="A142" s="1"/>
      <c r="B142" s="348" t="s">
        <v>573</v>
      </c>
      <c r="C142" s="343"/>
      <c r="D142" s="241">
        <f t="shared" si="309"/>
        <v>950</v>
      </c>
      <c r="E142" s="263">
        <v>25</v>
      </c>
      <c r="J142" s="302"/>
      <c r="L142" s="61"/>
      <c r="M142" s="49">
        <v>0</v>
      </c>
      <c r="N142" s="214">
        <v>1</v>
      </c>
      <c r="O142" s="8">
        <f t="shared" si="242"/>
        <v>0</v>
      </c>
      <c r="P142" s="50">
        <f t="shared" si="284"/>
        <v>0</v>
      </c>
      <c r="Q142" s="3"/>
      <c r="R142" s="44">
        <f t="shared" si="243"/>
        <v>0</v>
      </c>
      <c r="S142" s="201">
        <f t="shared" si="243"/>
        <v>1</v>
      </c>
      <c r="T142" s="8">
        <f t="shared" si="244"/>
        <v>0</v>
      </c>
      <c r="U142" s="50">
        <f t="shared" si="285"/>
        <v>0</v>
      </c>
      <c r="V142" s="3"/>
      <c r="W142" s="44"/>
      <c r="X142" s="201"/>
      <c r="Y142" s="8"/>
      <c r="Z142" s="50"/>
      <c r="AA142" s="1"/>
      <c r="AB142" s="44"/>
      <c r="AC142" s="201"/>
      <c r="AD142" s="8"/>
      <c r="AE142" s="50"/>
      <c r="AG142" s="44"/>
      <c r="AH142" s="201"/>
      <c r="AI142" s="8"/>
      <c r="AJ142" s="50"/>
      <c r="AL142" s="44"/>
      <c r="AM142" s="201"/>
      <c r="AN142" s="8"/>
      <c r="AO142" s="50"/>
      <c r="AQ142" s="44"/>
      <c r="AR142" s="201"/>
      <c r="AS142" s="8"/>
      <c r="AT142" s="50"/>
      <c r="AV142" s="44"/>
      <c r="AW142" s="201"/>
      <c r="AX142" s="8"/>
      <c r="AY142" s="50"/>
      <c r="BA142" s="44"/>
      <c r="BB142" s="201"/>
      <c r="BC142" s="8"/>
      <c r="BD142" s="50"/>
      <c r="BF142" s="44"/>
      <c r="BG142" s="201"/>
      <c r="BH142" s="8"/>
      <c r="BI142" s="50"/>
      <c r="BK142" s="44"/>
      <c r="BL142" s="201"/>
      <c r="BM142" s="8"/>
      <c r="BN142" s="50"/>
      <c r="BP142" s="44"/>
      <c r="BQ142" s="201"/>
      <c r="BR142" s="8"/>
      <c r="BS142" s="50"/>
      <c r="BU142" s="44"/>
      <c r="BV142" s="201"/>
      <c r="BW142" s="8"/>
      <c r="BX142" s="50"/>
      <c r="BZ142" s="44"/>
      <c r="CA142" s="201"/>
      <c r="CB142" s="8"/>
      <c r="CC142" s="50"/>
      <c r="CE142" s="44"/>
      <c r="CF142" s="201"/>
      <c r="CG142" s="8"/>
      <c r="CH142" s="50"/>
      <c r="CJ142" s="44"/>
      <c r="CK142" s="201"/>
      <c r="CL142" s="8"/>
      <c r="CM142" s="50"/>
      <c r="CO142" s="44"/>
      <c r="CP142" s="201"/>
      <c r="CQ142" s="8"/>
      <c r="CR142" s="50"/>
      <c r="CT142" s="44"/>
      <c r="CU142" s="201"/>
      <c r="CV142" s="8"/>
      <c r="CW142" s="50"/>
      <c r="CY142" s="44"/>
      <c r="CZ142" s="201"/>
      <c r="DA142" s="8"/>
      <c r="DB142" s="50"/>
      <c r="DD142" s="44"/>
      <c r="DE142" s="201"/>
      <c r="DF142" s="8"/>
      <c r="DG142" s="50"/>
      <c r="DI142" s="44"/>
      <c r="DJ142" s="201"/>
      <c r="DK142" s="8"/>
      <c r="DL142" s="50"/>
      <c r="DN142" s="44"/>
      <c r="DO142" s="201"/>
      <c r="DP142" s="8"/>
      <c r="DQ142" s="50"/>
      <c r="DS142" s="52"/>
      <c r="DT142" s="66"/>
      <c r="DU142" s="52"/>
      <c r="DV142" s="8"/>
      <c r="DW142" s="52"/>
      <c r="DX142" s="52"/>
      <c r="DY142" s="340"/>
    </row>
    <row r="143" spans="1:129" s="60" customFormat="1" ht="18" customHeight="1" x14ac:dyDescent="0.3">
      <c r="A143" s="1"/>
      <c r="B143" s="348" t="s">
        <v>574</v>
      </c>
      <c r="C143" s="343"/>
      <c r="D143" s="241">
        <f t="shared" si="309"/>
        <v>0</v>
      </c>
      <c r="E143" s="263">
        <v>0</v>
      </c>
      <c r="J143" s="302"/>
      <c r="L143" s="61"/>
      <c r="M143" s="49">
        <v>0</v>
      </c>
      <c r="N143" s="214">
        <v>1</v>
      </c>
      <c r="O143" s="8">
        <f t="shared" si="242"/>
        <v>0</v>
      </c>
      <c r="P143" s="50">
        <f t="shared" si="284"/>
        <v>0</v>
      </c>
      <c r="Q143" s="3"/>
      <c r="R143" s="44">
        <f t="shared" si="243"/>
        <v>0</v>
      </c>
      <c r="S143" s="201">
        <f t="shared" si="243"/>
        <v>1</v>
      </c>
      <c r="T143" s="8">
        <f t="shared" si="244"/>
        <v>0</v>
      </c>
      <c r="U143" s="50">
        <f t="shared" si="285"/>
        <v>0</v>
      </c>
      <c r="V143" s="3"/>
      <c r="W143" s="44"/>
      <c r="X143" s="201"/>
      <c r="Y143" s="8"/>
      <c r="Z143" s="50"/>
      <c r="AA143" s="1"/>
      <c r="AB143" s="44"/>
      <c r="AC143" s="201"/>
      <c r="AD143" s="8"/>
      <c r="AE143" s="50"/>
      <c r="AG143" s="44"/>
      <c r="AH143" s="201"/>
      <c r="AI143" s="8"/>
      <c r="AJ143" s="50"/>
      <c r="AL143" s="44"/>
      <c r="AM143" s="201"/>
      <c r="AN143" s="8"/>
      <c r="AO143" s="50"/>
      <c r="AQ143" s="44"/>
      <c r="AR143" s="201"/>
      <c r="AS143" s="8"/>
      <c r="AT143" s="50"/>
      <c r="AV143" s="44"/>
      <c r="AW143" s="201"/>
      <c r="AX143" s="8"/>
      <c r="AY143" s="50"/>
      <c r="BA143" s="44"/>
      <c r="BB143" s="201"/>
      <c r="BC143" s="8"/>
      <c r="BD143" s="50"/>
      <c r="BF143" s="44"/>
      <c r="BG143" s="201"/>
      <c r="BH143" s="8"/>
      <c r="BI143" s="50"/>
      <c r="BK143" s="44"/>
      <c r="BL143" s="201"/>
      <c r="BM143" s="8"/>
      <c r="BN143" s="50"/>
      <c r="BP143" s="44"/>
      <c r="BQ143" s="201"/>
      <c r="BR143" s="8"/>
      <c r="BS143" s="50"/>
      <c r="BU143" s="44"/>
      <c r="BV143" s="201"/>
      <c r="BW143" s="8"/>
      <c r="BX143" s="50"/>
      <c r="BZ143" s="44"/>
      <c r="CA143" s="201"/>
      <c r="CB143" s="8"/>
      <c r="CC143" s="50"/>
      <c r="CE143" s="44"/>
      <c r="CF143" s="201"/>
      <c r="CG143" s="8"/>
      <c r="CH143" s="50"/>
      <c r="CJ143" s="44"/>
      <c r="CK143" s="201"/>
      <c r="CL143" s="8"/>
      <c r="CM143" s="50"/>
      <c r="CO143" s="44"/>
      <c r="CP143" s="201"/>
      <c r="CQ143" s="8"/>
      <c r="CR143" s="50"/>
      <c r="CT143" s="44"/>
      <c r="CU143" s="201"/>
      <c r="CV143" s="8"/>
      <c r="CW143" s="50"/>
      <c r="CY143" s="44"/>
      <c r="CZ143" s="201"/>
      <c r="DA143" s="8"/>
      <c r="DB143" s="50"/>
      <c r="DD143" s="44"/>
      <c r="DE143" s="201"/>
      <c r="DF143" s="8"/>
      <c r="DG143" s="50"/>
      <c r="DI143" s="44"/>
      <c r="DJ143" s="201"/>
      <c r="DK143" s="8"/>
      <c r="DL143" s="50"/>
      <c r="DN143" s="44"/>
      <c r="DO143" s="201"/>
      <c r="DP143" s="8"/>
      <c r="DQ143" s="50"/>
      <c r="DS143" s="52"/>
      <c r="DT143" s="66"/>
      <c r="DU143" s="52"/>
      <c r="DV143" s="8"/>
      <c r="DW143" s="52"/>
      <c r="DX143" s="52"/>
      <c r="DY143" s="340"/>
    </row>
    <row r="144" spans="1:129" s="60" customFormat="1" ht="18" customHeight="1" x14ac:dyDescent="0.3">
      <c r="A144" s="1"/>
      <c r="B144" s="348" t="s">
        <v>575</v>
      </c>
      <c r="C144" s="343"/>
      <c r="D144" s="241">
        <f t="shared" si="309"/>
        <v>0</v>
      </c>
      <c r="E144" s="263">
        <v>0</v>
      </c>
      <c r="J144" s="302"/>
      <c r="L144" s="61"/>
      <c r="M144" s="49">
        <v>5000</v>
      </c>
      <c r="N144" s="214">
        <v>1</v>
      </c>
      <c r="O144" s="8">
        <f t="shared" si="242"/>
        <v>0</v>
      </c>
      <c r="P144" s="50">
        <f t="shared" si="284"/>
        <v>0</v>
      </c>
      <c r="Q144" s="3"/>
      <c r="R144" s="44">
        <f t="shared" si="243"/>
        <v>5000</v>
      </c>
      <c r="S144" s="201">
        <f t="shared" si="243"/>
        <v>1</v>
      </c>
      <c r="T144" s="8">
        <f t="shared" si="244"/>
        <v>0</v>
      </c>
      <c r="U144" s="50">
        <f t="shared" si="285"/>
        <v>0</v>
      </c>
      <c r="V144" s="3"/>
      <c r="W144" s="44"/>
      <c r="X144" s="201"/>
      <c r="Y144" s="8"/>
      <c r="Z144" s="50"/>
      <c r="AA144" s="1"/>
      <c r="AB144" s="44"/>
      <c r="AC144" s="201"/>
      <c r="AD144" s="8"/>
      <c r="AE144" s="50"/>
      <c r="AG144" s="44"/>
      <c r="AH144" s="201"/>
      <c r="AI144" s="8"/>
      <c r="AJ144" s="50"/>
      <c r="AL144" s="44"/>
      <c r="AM144" s="201"/>
      <c r="AN144" s="8"/>
      <c r="AO144" s="50"/>
      <c r="AQ144" s="44"/>
      <c r="AR144" s="201"/>
      <c r="AS144" s="8"/>
      <c r="AT144" s="50"/>
      <c r="AV144" s="44"/>
      <c r="AW144" s="201"/>
      <c r="AX144" s="8"/>
      <c r="AY144" s="50"/>
      <c r="BA144" s="44"/>
      <c r="BB144" s="201"/>
      <c r="BC144" s="8"/>
      <c r="BD144" s="50"/>
      <c r="BF144" s="44"/>
      <c r="BG144" s="201"/>
      <c r="BH144" s="8"/>
      <c r="BI144" s="50"/>
      <c r="BK144" s="44"/>
      <c r="BL144" s="201"/>
      <c r="BM144" s="8"/>
      <c r="BN144" s="50"/>
      <c r="BP144" s="44"/>
      <c r="BQ144" s="201"/>
      <c r="BR144" s="8"/>
      <c r="BS144" s="50"/>
      <c r="BU144" s="44"/>
      <c r="BV144" s="201"/>
      <c r="BW144" s="8"/>
      <c r="BX144" s="50"/>
      <c r="BZ144" s="44"/>
      <c r="CA144" s="201"/>
      <c r="CB144" s="8"/>
      <c r="CC144" s="50"/>
      <c r="CE144" s="44"/>
      <c r="CF144" s="201"/>
      <c r="CG144" s="8"/>
      <c r="CH144" s="50"/>
      <c r="CJ144" s="44"/>
      <c r="CK144" s="201"/>
      <c r="CL144" s="8"/>
      <c r="CM144" s="50"/>
      <c r="CO144" s="44"/>
      <c r="CP144" s="201"/>
      <c r="CQ144" s="8"/>
      <c r="CR144" s="50"/>
      <c r="CT144" s="44"/>
      <c r="CU144" s="201"/>
      <c r="CV144" s="8"/>
      <c r="CW144" s="50"/>
      <c r="CY144" s="44"/>
      <c r="CZ144" s="201"/>
      <c r="DA144" s="8"/>
      <c r="DB144" s="50"/>
      <c r="DD144" s="44"/>
      <c r="DE144" s="201"/>
      <c r="DF144" s="8"/>
      <c r="DG144" s="50"/>
      <c r="DI144" s="44"/>
      <c r="DJ144" s="201"/>
      <c r="DK144" s="8"/>
      <c r="DL144" s="50"/>
      <c r="DN144" s="44"/>
      <c r="DO144" s="201"/>
      <c r="DP144" s="8"/>
      <c r="DQ144" s="50"/>
      <c r="DS144" s="52"/>
      <c r="DT144" s="66"/>
      <c r="DU144" s="52"/>
      <c r="DV144" s="8"/>
      <c r="DW144" s="52"/>
      <c r="DX144" s="52"/>
      <c r="DY144" s="340"/>
    </row>
    <row r="145" spans="1:129" s="60" customFormat="1" ht="18" customHeight="1" x14ac:dyDescent="0.3">
      <c r="A145" s="1"/>
      <c r="B145" s="348" t="s">
        <v>305</v>
      </c>
      <c r="C145" s="345" t="s">
        <v>544</v>
      </c>
      <c r="D145" s="241">
        <f t="shared" si="309"/>
        <v>104.88</v>
      </c>
      <c r="E145" s="263">
        <v>2.76</v>
      </c>
      <c r="J145" s="302"/>
      <c r="L145" s="61"/>
      <c r="M145" s="49">
        <v>20000</v>
      </c>
      <c r="N145" s="214">
        <v>1</v>
      </c>
      <c r="O145" s="8">
        <f t="shared" si="242"/>
        <v>2097600</v>
      </c>
      <c r="P145" s="50">
        <f t="shared" si="284"/>
        <v>55200</v>
      </c>
      <c r="Q145" s="3"/>
      <c r="R145" s="44">
        <f t="shared" si="243"/>
        <v>20000</v>
      </c>
      <c r="S145" s="201">
        <f t="shared" si="243"/>
        <v>1</v>
      </c>
      <c r="T145" s="8">
        <f t="shared" si="244"/>
        <v>2097600</v>
      </c>
      <c r="U145" s="50">
        <f t="shared" si="285"/>
        <v>55200</v>
      </c>
      <c r="V145" s="3"/>
      <c r="W145" s="44"/>
      <c r="X145" s="201"/>
      <c r="Y145" s="8"/>
      <c r="Z145" s="50"/>
      <c r="AA145" s="1"/>
      <c r="AB145" s="44"/>
      <c r="AC145" s="201"/>
      <c r="AD145" s="8"/>
      <c r="AE145" s="50"/>
      <c r="AG145" s="44"/>
      <c r="AH145" s="201"/>
      <c r="AI145" s="8"/>
      <c r="AJ145" s="50"/>
      <c r="AL145" s="44"/>
      <c r="AM145" s="201"/>
      <c r="AN145" s="8"/>
      <c r="AO145" s="50"/>
      <c r="AQ145" s="44"/>
      <c r="AR145" s="201"/>
      <c r="AS145" s="8"/>
      <c r="AT145" s="50"/>
      <c r="AV145" s="44"/>
      <c r="AW145" s="201"/>
      <c r="AX145" s="8"/>
      <c r="AY145" s="50"/>
      <c r="BA145" s="44"/>
      <c r="BB145" s="201"/>
      <c r="BC145" s="8"/>
      <c r="BD145" s="50"/>
      <c r="BF145" s="44"/>
      <c r="BG145" s="201"/>
      <c r="BH145" s="8"/>
      <c r="BI145" s="50"/>
      <c r="BK145" s="44"/>
      <c r="BL145" s="201"/>
      <c r="BM145" s="8"/>
      <c r="BN145" s="50"/>
      <c r="BP145" s="44"/>
      <c r="BQ145" s="201"/>
      <c r="BR145" s="8"/>
      <c r="BS145" s="50"/>
      <c r="BU145" s="44"/>
      <c r="BV145" s="201"/>
      <c r="BW145" s="8"/>
      <c r="BX145" s="50"/>
      <c r="BZ145" s="44"/>
      <c r="CA145" s="201"/>
      <c r="CB145" s="8"/>
      <c r="CC145" s="50"/>
      <c r="CE145" s="44"/>
      <c r="CF145" s="201"/>
      <c r="CG145" s="8"/>
      <c r="CH145" s="50"/>
      <c r="CJ145" s="44"/>
      <c r="CK145" s="201"/>
      <c r="CL145" s="8"/>
      <c r="CM145" s="50"/>
      <c r="CO145" s="44"/>
      <c r="CP145" s="201"/>
      <c r="CQ145" s="8"/>
      <c r="CR145" s="50"/>
      <c r="CT145" s="44"/>
      <c r="CU145" s="201"/>
      <c r="CV145" s="8"/>
      <c r="CW145" s="50"/>
      <c r="CY145" s="44"/>
      <c r="CZ145" s="201"/>
      <c r="DA145" s="8"/>
      <c r="DB145" s="50"/>
      <c r="DD145" s="44"/>
      <c r="DE145" s="201"/>
      <c r="DF145" s="8"/>
      <c r="DG145" s="50"/>
      <c r="DI145" s="44"/>
      <c r="DJ145" s="201"/>
      <c r="DK145" s="8"/>
      <c r="DL145" s="50"/>
      <c r="DN145" s="44"/>
      <c r="DO145" s="201"/>
      <c r="DP145" s="8"/>
      <c r="DQ145" s="50"/>
      <c r="DS145" s="52"/>
      <c r="DT145" s="66"/>
      <c r="DU145" s="52"/>
      <c r="DV145" s="8"/>
      <c r="DW145" s="52"/>
      <c r="DX145" s="52"/>
      <c r="DY145" s="340"/>
    </row>
    <row r="146" spans="1:129" s="60" customFormat="1" ht="18" customHeight="1" x14ac:dyDescent="0.3">
      <c r="A146" s="1"/>
      <c r="B146" s="348" t="s">
        <v>537</v>
      </c>
      <c r="C146" s="196"/>
      <c r="D146" s="241">
        <f t="shared" si="309"/>
        <v>1707.8651685393261</v>
      </c>
      <c r="E146" s="263">
        <v>44.943820224719104</v>
      </c>
      <c r="J146" s="302"/>
      <c r="L146" s="61"/>
      <c r="M146" s="49">
        <v>210</v>
      </c>
      <c r="N146" s="214">
        <v>1</v>
      </c>
      <c r="O146" s="8">
        <f t="shared" si="242"/>
        <v>358651.68539325846</v>
      </c>
      <c r="P146" s="50">
        <f t="shared" si="284"/>
        <v>9438.2022471910113</v>
      </c>
      <c r="Q146" s="3"/>
      <c r="R146" s="44">
        <f t="shared" si="243"/>
        <v>210</v>
      </c>
      <c r="S146" s="201">
        <f t="shared" si="243"/>
        <v>1</v>
      </c>
      <c r="T146" s="8">
        <f t="shared" si="244"/>
        <v>358651.68539325846</v>
      </c>
      <c r="U146" s="50">
        <f t="shared" si="285"/>
        <v>9438.2022471910113</v>
      </c>
      <c r="V146" s="3"/>
      <c r="W146" s="44"/>
      <c r="X146" s="201"/>
      <c r="Y146" s="8"/>
      <c r="Z146" s="50"/>
      <c r="AA146" s="1"/>
      <c r="AB146" s="44"/>
      <c r="AC146" s="201"/>
      <c r="AD146" s="8"/>
      <c r="AE146" s="50"/>
      <c r="AG146" s="44"/>
      <c r="AH146" s="201"/>
      <c r="AI146" s="8"/>
      <c r="AJ146" s="50"/>
      <c r="AL146" s="44"/>
      <c r="AM146" s="201"/>
      <c r="AN146" s="8"/>
      <c r="AO146" s="50"/>
      <c r="AQ146" s="44"/>
      <c r="AR146" s="201"/>
      <c r="AS146" s="8"/>
      <c r="AT146" s="50"/>
      <c r="AV146" s="44"/>
      <c r="AW146" s="201"/>
      <c r="AX146" s="8"/>
      <c r="AY146" s="50"/>
      <c r="BA146" s="44"/>
      <c r="BB146" s="201"/>
      <c r="BC146" s="8"/>
      <c r="BD146" s="50"/>
      <c r="BF146" s="44"/>
      <c r="BG146" s="201"/>
      <c r="BH146" s="8"/>
      <c r="BI146" s="50"/>
      <c r="BK146" s="44"/>
      <c r="BL146" s="201"/>
      <c r="BM146" s="8"/>
      <c r="BN146" s="50"/>
      <c r="BP146" s="44"/>
      <c r="BQ146" s="201"/>
      <c r="BR146" s="8"/>
      <c r="BS146" s="50"/>
      <c r="BU146" s="44"/>
      <c r="BV146" s="201"/>
      <c r="BW146" s="8"/>
      <c r="BX146" s="50"/>
      <c r="BZ146" s="44"/>
      <c r="CA146" s="201"/>
      <c r="CB146" s="8"/>
      <c r="CC146" s="50"/>
      <c r="CE146" s="44"/>
      <c r="CF146" s="201"/>
      <c r="CG146" s="8"/>
      <c r="CH146" s="50"/>
      <c r="CJ146" s="44"/>
      <c r="CK146" s="201"/>
      <c r="CL146" s="8"/>
      <c r="CM146" s="50"/>
      <c r="CO146" s="44"/>
      <c r="CP146" s="201"/>
      <c r="CQ146" s="8"/>
      <c r="CR146" s="50"/>
      <c r="CT146" s="44"/>
      <c r="CU146" s="201"/>
      <c r="CV146" s="8"/>
      <c r="CW146" s="50"/>
      <c r="CY146" s="44"/>
      <c r="CZ146" s="201"/>
      <c r="DA146" s="8"/>
      <c r="DB146" s="50"/>
      <c r="DD146" s="44"/>
      <c r="DE146" s="201"/>
      <c r="DF146" s="8"/>
      <c r="DG146" s="50"/>
      <c r="DI146" s="44"/>
      <c r="DJ146" s="201"/>
      <c r="DK146" s="8"/>
      <c r="DL146" s="50"/>
      <c r="DN146" s="44"/>
      <c r="DO146" s="201"/>
      <c r="DP146" s="8"/>
      <c r="DQ146" s="50"/>
      <c r="DS146" s="52"/>
      <c r="DT146" s="66"/>
      <c r="DU146" s="52"/>
      <c r="DV146" s="8"/>
      <c r="DW146" s="52"/>
      <c r="DX146" s="52"/>
      <c r="DY146" s="340"/>
    </row>
    <row r="147" spans="1:129" ht="18" customHeight="1" thickBot="1" x14ac:dyDescent="0.35">
      <c r="B147" s="61"/>
      <c r="C147" s="67"/>
      <c r="D147" s="239"/>
      <c r="E147" s="55"/>
      <c r="F147" s="55"/>
      <c r="G147" s="55"/>
      <c r="H147" s="56"/>
      <c r="I147" s="56"/>
      <c r="J147" s="68"/>
      <c r="K147" s="56"/>
      <c r="L147" s="57"/>
      <c r="M147" s="62"/>
      <c r="N147" s="215"/>
      <c r="O147" s="8">
        <f t="shared" si="242"/>
        <v>0</v>
      </c>
      <c r="P147" s="50">
        <f t="shared" si="284"/>
        <v>0</v>
      </c>
      <c r="Q147" s="63"/>
      <c r="R147" s="44">
        <f t="shared" si="243"/>
        <v>0</v>
      </c>
      <c r="S147" s="201">
        <f t="shared" si="243"/>
        <v>0</v>
      </c>
      <c r="T147" s="8">
        <f t="shared" si="244"/>
        <v>0</v>
      </c>
      <c r="U147" s="50">
        <f t="shared" si="285"/>
        <v>0</v>
      </c>
      <c r="V147" s="63"/>
      <c r="W147" s="44">
        <f t="shared" si="308"/>
        <v>0</v>
      </c>
      <c r="X147" s="201">
        <f t="shared" si="308"/>
        <v>0</v>
      </c>
      <c r="Y147" s="8">
        <f t="shared" si="245"/>
        <v>0</v>
      </c>
      <c r="Z147" s="50">
        <f t="shared" si="286"/>
        <v>0</v>
      </c>
      <c r="AA147" s="60"/>
      <c r="AB147" s="44">
        <f t="shared" si="246"/>
        <v>0</v>
      </c>
      <c r="AC147" s="201">
        <f t="shared" si="246"/>
        <v>0</v>
      </c>
      <c r="AD147" s="8">
        <f t="shared" si="247"/>
        <v>0</v>
      </c>
      <c r="AE147" s="50">
        <f t="shared" si="287"/>
        <v>0</v>
      </c>
      <c r="AG147" s="44">
        <f t="shared" si="248"/>
        <v>0</v>
      </c>
      <c r="AH147" s="201">
        <f t="shared" si="248"/>
        <v>0</v>
      </c>
      <c r="AI147" s="8">
        <f t="shared" si="249"/>
        <v>0</v>
      </c>
      <c r="AJ147" s="50">
        <f t="shared" si="288"/>
        <v>0</v>
      </c>
      <c r="AL147" s="44">
        <f t="shared" si="250"/>
        <v>0</v>
      </c>
      <c r="AM147" s="201">
        <f t="shared" si="250"/>
        <v>0</v>
      </c>
      <c r="AN147" s="8">
        <f t="shared" si="251"/>
        <v>0</v>
      </c>
      <c r="AO147" s="50">
        <f t="shared" si="289"/>
        <v>0</v>
      </c>
      <c r="AQ147" s="44">
        <f t="shared" si="252"/>
        <v>0</v>
      </c>
      <c r="AR147" s="201">
        <f t="shared" si="252"/>
        <v>0</v>
      </c>
      <c r="AS147" s="8">
        <f t="shared" si="253"/>
        <v>0</v>
      </c>
      <c r="AT147" s="50">
        <f t="shared" si="290"/>
        <v>0</v>
      </c>
      <c r="AV147" s="44">
        <f t="shared" si="254"/>
        <v>0</v>
      </c>
      <c r="AW147" s="201">
        <f t="shared" si="254"/>
        <v>0</v>
      </c>
      <c r="AX147" s="8">
        <f t="shared" si="255"/>
        <v>0</v>
      </c>
      <c r="AY147" s="50">
        <f t="shared" si="291"/>
        <v>0</v>
      </c>
      <c r="BA147" s="44">
        <f t="shared" si="256"/>
        <v>0</v>
      </c>
      <c r="BB147" s="201">
        <f t="shared" si="256"/>
        <v>0</v>
      </c>
      <c r="BC147" s="8">
        <f t="shared" si="257"/>
        <v>0</v>
      </c>
      <c r="BD147" s="50">
        <f t="shared" si="292"/>
        <v>0</v>
      </c>
      <c r="BF147" s="44">
        <f t="shared" si="258"/>
        <v>0</v>
      </c>
      <c r="BG147" s="201">
        <f t="shared" si="258"/>
        <v>0</v>
      </c>
      <c r="BH147" s="8">
        <f t="shared" si="259"/>
        <v>0</v>
      </c>
      <c r="BI147" s="50">
        <f t="shared" si="293"/>
        <v>0</v>
      </c>
      <c r="BK147" s="44">
        <f t="shared" si="260"/>
        <v>0</v>
      </c>
      <c r="BL147" s="201">
        <f t="shared" si="260"/>
        <v>0</v>
      </c>
      <c r="BM147" s="8">
        <f t="shared" si="261"/>
        <v>0</v>
      </c>
      <c r="BN147" s="50">
        <f t="shared" si="294"/>
        <v>0</v>
      </c>
      <c r="BP147" s="44">
        <f t="shared" si="262"/>
        <v>0</v>
      </c>
      <c r="BQ147" s="201">
        <f t="shared" si="262"/>
        <v>0</v>
      </c>
      <c r="BR147" s="8">
        <f t="shared" si="263"/>
        <v>0</v>
      </c>
      <c r="BS147" s="50">
        <f t="shared" si="295"/>
        <v>0</v>
      </c>
      <c r="BU147" s="44">
        <f t="shared" si="264"/>
        <v>0</v>
      </c>
      <c r="BV147" s="201">
        <f t="shared" si="264"/>
        <v>0</v>
      </c>
      <c r="BW147" s="8">
        <f t="shared" si="265"/>
        <v>0</v>
      </c>
      <c r="BX147" s="50">
        <f t="shared" si="296"/>
        <v>0</v>
      </c>
      <c r="BZ147" s="44">
        <f t="shared" si="266"/>
        <v>0</v>
      </c>
      <c r="CA147" s="201">
        <f t="shared" si="266"/>
        <v>0</v>
      </c>
      <c r="CB147" s="8">
        <f t="shared" si="267"/>
        <v>0</v>
      </c>
      <c r="CC147" s="50">
        <f t="shared" si="297"/>
        <v>0</v>
      </c>
      <c r="CE147" s="44">
        <f t="shared" si="268"/>
        <v>0</v>
      </c>
      <c r="CF147" s="201">
        <f t="shared" si="268"/>
        <v>0</v>
      </c>
      <c r="CG147" s="8">
        <f t="shared" si="269"/>
        <v>0</v>
      </c>
      <c r="CH147" s="50">
        <f t="shared" si="298"/>
        <v>0</v>
      </c>
      <c r="CJ147" s="44">
        <f t="shared" si="270"/>
        <v>0</v>
      </c>
      <c r="CK147" s="201">
        <f t="shared" si="270"/>
        <v>0</v>
      </c>
      <c r="CL147" s="8">
        <f t="shared" si="271"/>
        <v>0</v>
      </c>
      <c r="CM147" s="50">
        <f t="shared" si="299"/>
        <v>0</v>
      </c>
      <c r="CO147" s="44">
        <f t="shared" si="272"/>
        <v>0</v>
      </c>
      <c r="CP147" s="201">
        <f t="shared" si="272"/>
        <v>0</v>
      </c>
      <c r="CQ147" s="8">
        <f t="shared" si="273"/>
        <v>0</v>
      </c>
      <c r="CR147" s="50">
        <f t="shared" si="300"/>
        <v>0</v>
      </c>
      <c r="CT147" s="44">
        <f t="shared" si="274"/>
        <v>0</v>
      </c>
      <c r="CU147" s="201">
        <f t="shared" si="274"/>
        <v>0</v>
      </c>
      <c r="CV147" s="8">
        <f t="shared" si="275"/>
        <v>0</v>
      </c>
      <c r="CW147" s="50">
        <f t="shared" si="301"/>
        <v>0</v>
      </c>
      <c r="CY147" s="44">
        <f t="shared" si="276"/>
        <v>0</v>
      </c>
      <c r="CZ147" s="201">
        <f t="shared" si="276"/>
        <v>0</v>
      </c>
      <c r="DA147" s="8">
        <f t="shared" si="277"/>
        <v>0</v>
      </c>
      <c r="DB147" s="50">
        <f t="shared" si="302"/>
        <v>0</v>
      </c>
      <c r="DD147" s="44">
        <f t="shared" si="278"/>
        <v>0</v>
      </c>
      <c r="DE147" s="201">
        <f t="shared" si="278"/>
        <v>0</v>
      </c>
      <c r="DF147" s="8">
        <f t="shared" si="279"/>
        <v>0</v>
      </c>
      <c r="DG147" s="50">
        <f t="shared" si="303"/>
        <v>0</v>
      </c>
      <c r="DI147" s="44">
        <f t="shared" si="280"/>
        <v>0</v>
      </c>
      <c r="DJ147" s="201">
        <f t="shared" si="280"/>
        <v>0</v>
      </c>
      <c r="DK147" s="8">
        <f t="shared" si="281"/>
        <v>0</v>
      </c>
      <c r="DL147" s="50">
        <f t="shared" si="304"/>
        <v>0</v>
      </c>
      <c r="DN147" s="44">
        <f t="shared" si="282"/>
        <v>0</v>
      </c>
      <c r="DO147" s="201">
        <f t="shared" si="282"/>
        <v>0</v>
      </c>
      <c r="DP147" s="8">
        <f t="shared" si="283"/>
        <v>0</v>
      </c>
      <c r="DQ147" s="50">
        <f t="shared" si="305"/>
        <v>0</v>
      </c>
      <c r="DS147" s="70"/>
      <c r="DT147" s="70"/>
      <c r="DU147" s="71"/>
      <c r="DV147" s="71"/>
      <c r="DW147" s="70"/>
      <c r="DX147" s="70"/>
      <c r="DY147" s="310"/>
    </row>
    <row r="148" spans="1:129" s="72" customFormat="1" ht="32.4" customHeight="1" thickBot="1" x14ac:dyDescent="0.35">
      <c r="B148" s="275" t="s">
        <v>100</v>
      </c>
      <c r="C148" s="276" t="str">
        <f>B124</f>
        <v>Drugs and supplies</v>
      </c>
      <c r="D148" s="242"/>
      <c r="E148" s="73"/>
      <c r="F148" s="73"/>
      <c r="G148" s="73"/>
      <c r="H148" s="73"/>
      <c r="I148" s="73"/>
      <c r="J148" s="74"/>
      <c r="K148" s="73"/>
      <c r="L148" s="75"/>
      <c r="M148" s="277">
        <f>O18</f>
        <v>2015</v>
      </c>
      <c r="N148" s="278"/>
      <c r="O148" s="95">
        <f>SUM(O125:O135)</f>
        <v>9099784</v>
      </c>
      <c r="P148" s="77">
        <f>SUM(P125:P135)</f>
        <v>239468</v>
      </c>
      <c r="Q148" s="78"/>
      <c r="R148" s="293">
        <f>T18</f>
        <v>2016</v>
      </c>
      <c r="S148" s="294"/>
      <c r="T148" s="95">
        <f>SUM(T125:T135)</f>
        <v>9099784</v>
      </c>
      <c r="U148" s="77">
        <f>SUM(U125:U135)</f>
        <v>239468</v>
      </c>
      <c r="V148" s="78"/>
      <c r="W148" s="277">
        <f>Y18</f>
        <v>2017</v>
      </c>
      <c r="X148" s="277"/>
      <c r="Y148" s="95">
        <f>SUM(Y125:Y135)</f>
        <v>0</v>
      </c>
      <c r="Z148" s="77">
        <f>SUM(Z125:Z135)</f>
        <v>0</v>
      </c>
      <c r="AA148" s="79"/>
      <c r="AB148" s="277">
        <f>AD18</f>
        <v>2018</v>
      </c>
      <c r="AC148" s="277"/>
      <c r="AD148" s="95">
        <f>SUM(AD125:AD135)</f>
        <v>0</v>
      </c>
      <c r="AE148" s="77">
        <f>SUM(AE125:AE135)</f>
        <v>0</v>
      </c>
      <c r="AG148" s="277">
        <f>AI18</f>
        <v>2019</v>
      </c>
      <c r="AH148" s="277"/>
      <c r="AI148" s="95">
        <f>SUM(AI125:AI135)</f>
        <v>0</v>
      </c>
      <c r="AJ148" s="77">
        <f>SUM(AJ125:AJ135)</f>
        <v>0</v>
      </c>
      <c r="AL148" s="277">
        <f>AN18</f>
        <v>2020</v>
      </c>
      <c r="AM148" s="277"/>
      <c r="AN148" s="95">
        <f>SUM(AN125:AN135)</f>
        <v>0</v>
      </c>
      <c r="AO148" s="77">
        <f>SUM(AO125:AO135)</f>
        <v>0</v>
      </c>
      <c r="AQ148" s="277">
        <f>AS18</f>
        <v>2021</v>
      </c>
      <c r="AR148" s="277"/>
      <c r="AS148" s="95">
        <f>SUM(AS125:AS135)</f>
        <v>0</v>
      </c>
      <c r="AT148" s="77">
        <f>SUM(AT125:AT135)</f>
        <v>0</v>
      </c>
      <c r="AV148" s="277">
        <f>AX18</f>
        <v>2022</v>
      </c>
      <c r="AW148" s="277"/>
      <c r="AX148" s="95">
        <f>SUM(AX125:AX135)</f>
        <v>0</v>
      </c>
      <c r="AY148" s="77">
        <f>SUM(AY125:AY135)</f>
        <v>0</v>
      </c>
      <c r="BA148" s="277">
        <f>BC18</f>
        <v>2023</v>
      </c>
      <c r="BB148" s="277"/>
      <c r="BC148" s="95">
        <f>SUM(BC125:BC135)</f>
        <v>0</v>
      </c>
      <c r="BD148" s="77">
        <f>SUM(BD125:BD135)</f>
        <v>0</v>
      </c>
      <c r="BF148" s="277">
        <f>BH18</f>
        <v>2024</v>
      </c>
      <c r="BG148" s="277"/>
      <c r="BH148" s="95">
        <f>SUM(BH125:BH135)</f>
        <v>0</v>
      </c>
      <c r="BI148" s="77">
        <f>SUM(BI125:BI135)</f>
        <v>0</v>
      </c>
      <c r="BK148" s="277">
        <f>BM18</f>
        <v>2025</v>
      </c>
      <c r="BL148" s="277"/>
      <c r="BM148" s="95">
        <f>SUM(BM125:BM135)</f>
        <v>0</v>
      </c>
      <c r="BN148" s="77">
        <f>SUM(BN125:BN135)</f>
        <v>0</v>
      </c>
      <c r="BP148" s="277">
        <f>BR18</f>
        <v>2026</v>
      </c>
      <c r="BQ148" s="277"/>
      <c r="BR148" s="95">
        <f>SUM(BR125:BR135)</f>
        <v>0</v>
      </c>
      <c r="BS148" s="77">
        <f>SUM(BS125:BS135)</f>
        <v>0</v>
      </c>
      <c r="BU148" s="277">
        <f>BW18</f>
        <v>2027</v>
      </c>
      <c r="BV148" s="277"/>
      <c r="BW148" s="95">
        <f>SUM(BW125:BW135)</f>
        <v>0</v>
      </c>
      <c r="BX148" s="77">
        <f>SUM(BX125:BX135)</f>
        <v>0</v>
      </c>
      <c r="BZ148" s="277">
        <f>CB18</f>
        <v>2028</v>
      </c>
      <c r="CA148" s="277"/>
      <c r="CB148" s="95">
        <f>SUM(CB125:CB135)</f>
        <v>0</v>
      </c>
      <c r="CC148" s="77">
        <f>SUM(CC125:CC135)</f>
        <v>0</v>
      </c>
      <c r="CE148" s="277">
        <f>CG18</f>
        <v>2029</v>
      </c>
      <c r="CF148" s="277"/>
      <c r="CG148" s="95">
        <f>SUM(CG125:CG135)</f>
        <v>0</v>
      </c>
      <c r="CH148" s="77">
        <f>SUM(CH125:CH135)</f>
        <v>0</v>
      </c>
      <c r="CJ148" s="277">
        <f>CL18</f>
        <v>2030</v>
      </c>
      <c r="CK148" s="277"/>
      <c r="CL148" s="95">
        <f>SUM(CL125:CL135)</f>
        <v>0</v>
      </c>
      <c r="CM148" s="77">
        <f>SUM(CM125:CM135)</f>
        <v>0</v>
      </c>
      <c r="CO148" s="277">
        <f>CQ18</f>
        <v>2031</v>
      </c>
      <c r="CP148" s="277"/>
      <c r="CQ148" s="95">
        <f>SUM(CQ125:CQ135)</f>
        <v>0</v>
      </c>
      <c r="CR148" s="77">
        <f>SUM(CR125:CR135)</f>
        <v>0</v>
      </c>
      <c r="CT148" s="277">
        <f>CV18</f>
        <v>2032</v>
      </c>
      <c r="CU148" s="277"/>
      <c r="CV148" s="95">
        <f>SUM(CV125:CV135)</f>
        <v>0</v>
      </c>
      <c r="CW148" s="77">
        <f>SUM(CW125:CW135)</f>
        <v>0</v>
      </c>
      <c r="CY148" s="277">
        <f>DA18</f>
        <v>2033</v>
      </c>
      <c r="CZ148" s="277"/>
      <c r="DA148" s="95">
        <f>SUM(DA125:DA135)</f>
        <v>0</v>
      </c>
      <c r="DB148" s="77">
        <f>SUM(DB125:DB135)</f>
        <v>0</v>
      </c>
      <c r="DD148" s="277">
        <f>DF18</f>
        <v>2034</v>
      </c>
      <c r="DE148" s="277"/>
      <c r="DF148" s="95">
        <f>SUM(DF125:DF135)</f>
        <v>0</v>
      </c>
      <c r="DG148" s="77">
        <f>SUM(DG125:DG135)</f>
        <v>0</v>
      </c>
      <c r="DI148" s="277">
        <f>DK18</f>
        <v>2035</v>
      </c>
      <c r="DJ148" s="277"/>
      <c r="DK148" s="95">
        <f>SUM(DK125:DK135)</f>
        <v>0</v>
      </c>
      <c r="DL148" s="77">
        <f>SUM(DL125:DL135)</f>
        <v>0</v>
      </c>
      <c r="DN148" s="277">
        <f>DP18</f>
        <v>2036</v>
      </c>
      <c r="DO148" s="277"/>
      <c r="DP148" s="95">
        <f>SUM(DP125:DP135)</f>
        <v>0</v>
      </c>
      <c r="DQ148" s="77">
        <f>SUM(DQ125:DQ135)</f>
        <v>0</v>
      </c>
      <c r="DS148" s="80">
        <f t="shared" ref="DS148:DW148" si="310">SUM(DS125:DS135)</f>
        <v>18199568</v>
      </c>
      <c r="DT148" s="77">
        <f t="shared" si="310"/>
        <v>478936</v>
      </c>
      <c r="DU148" s="77">
        <f t="shared" si="310"/>
        <v>0</v>
      </c>
      <c r="DV148" s="77">
        <f t="shared" si="310"/>
        <v>0</v>
      </c>
      <c r="DW148" s="77">
        <f t="shared" si="310"/>
        <v>18199568</v>
      </c>
      <c r="DX148" s="77">
        <f>SUM(P148+U148+Z148+AE148+AJ148+AO148+AT148+AY148+BD148+BI148+BN148+BS148+BX148+CC148+CH148+CM148+CR148+CW148+DB148+DG148+DL148+DQ148)</f>
        <v>478936</v>
      </c>
      <c r="DY148" s="311" t="s">
        <v>53</v>
      </c>
    </row>
    <row r="149" spans="1:129" x14ac:dyDescent="0.3">
      <c r="O149" s="280" t="s">
        <v>17</v>
      </c>
      <c r="P149" s="281" t="s">
        <v>18</v>
      </c>
      <c r="T149" s="280" t="s">
        <v>17</v>
      </c>
      <c r="U149" s="281" t="s">
        <v>18</v>
      </c>
      <c r="Y149" s="280" t="s">
        <v>17</v>
      </c>
      <c r="Z149" s="281" t="s">
        <v>18</v>
      </c>
      <c r="AD149" s="280" t="s">
        <v>17</v>
      </c>
      <c r="AE149" s="281" t="s">
        <v>18</v>
      </c>
      <c r="AI149" s="280" t="s">
        <v>17</v>
      </c>
      <c r="AJ149" s="281" t="s">
        <v>18</v>
      </c>
      <c r="AN149" s="280" t="s">
        <v>17</v>
      </c>
      <c r="AO149" s="281" t="s">
        <v>18</v>
      </c>
      <c r="AS149" s="280" t="s">
        <v>17</v>
      </c>
      <c r="AT149" s="281" t="s">
        <v>18</v>
      </c>
      <c r="AX149" s="280" t="s">
        <v>17</v>
      </c>
      <c r="AY149" s="281" t="s">
        <v>18</v>
      </c>
      <c r="BC149" s="280" t="s">
        <v>17</v>
      </c>
      <c r="BD149" s="281" t="s">
        <v>18</v>
      </c>
      <c r="BH149" s="280" t="s">
        <v>17</v>
      </c>
      <c r="BI149" s="281" t="s">
        <v>18</v>
      </c>
      <c r="BM149" s="280" t="s">
        <v>17</v>
      </c>
      <c r="BN149" s="281" t="s">
        <v>18</v>
      </c>
      <c r="BR149" s="280" t="s">
        <v>17</v>
      </c>
      <c r="BS149" s="281" t="s">
        <v>18</v>
      </c>
      <c r="BW149" s="280" t="s">
        <v>17</v>
      </c>
      <c r="BX149" s="281" t="s">
        <v>18</v>
      </c>
      <c r="CB149" s="280" t="s">
        <v>17</v>
      </c>
      <c r="CC149" s="281" t="s">
        <v>18</v>
      </c>
      <c r="CG149" s="280" t="s">
        <v>17</v>
      </c>
      <c r="CH149" s="281" t="s">
        <v>18</v>
      </c>
      <c r="CL149" s="280" t="s">
        <v>17</v>
      </c>
      <c r="CM149" s="281" t="s">
        <v>18</v>
      </c>
      <c r="CQ149" s="280" t="s">
        <v>17</v>
      </c>
      <c r="CR149" s="281" t="s">
        <v>18</v>
      </c>
      <c r="CV149" s="280" t="s">
        <v>17</v>
      </c>
      <c r="CW149" s="281" t="s">
        <v>18</v>
      </c>
      <c r="DA149" s="280" t="s">
        <v>17</v>
      </c>
      <c r="DB149" s="281" t="s">
        <v>18</v>
      </c>
      <c r="DF149" s="280" t="s">
        <v>17</v>
      </c>
      <c r="DG149" s="281" t="s">
        <v>18</v>
      </c>
      <c r="DK149" s="280" t="s">
        <v>17</v>
      </c>
      <c r="DL149" s="281" t="s">
        <v>18</v>
      </c>
      <c r="DP149" s="280" t="s">
        <v>17</v>
      </c>
      <c r="DQ149" s="281" t="s">
        <v>18</v>
      </c>
      <c r="DS149" s="280" t="s">
        <v>17</v>
      </c>
      <c r="DT149" s="281" t="s">
        <v>18</v>
      </c>
      <c r="DU149" s="280" t="s">
        <v>17</v>
      </c>
      <c r="DV149" s="281" t="s">
        <v>18</v>
      </c>
      <c r="DW149" s="280" t="s">
        <v>17</v>
      </c>
      <c r="DX149" s="281" t="s">
        <v>18</v>
      </c>
    </row>
    <row r="150" spans="1:129" x14ac:dyDescent="0.3">
      <c r="H150" s="92"/>
      <c r="I150" s="92"/>
      <c r="K150" s="92"/>
    </row>
    <row r="151" spans="1:129" x14ac:dyDescent="0.3">
      <c r="H151" s="92"/>
      <c r="I151" s="92"/>
      <c r="K151" s="92"/>
    </row>
    <row r="152" spans="1:129" ht="26.4" customHeight="1" x14ac:dyDescent="0.3">
      <c r="H152" s="2"/>
      <c r="I152" s="2"/>
      <c r="K152" s="2"/>
      <c r="M152" s="81"/>
      <c r="N152" s="217"/>
      <c r="O152" s="282"/>
      <c r="P152" s="83"/>
      <c r="Q152" s="22"/>
      <c r="R152" s="81"/>
      <c r="S152" s="206"/>
      <c r="T152" s="282"/>
      <c r="U152" s="83"/>
      <c r="V152" s="22"/>
      <c r="W152" s="81"/>
      <c r="X152" s="82"/>
      <c r="Y152" s="282"/>
      <c r="Z152" s="83"/>
      <c r="AA152" s="23"/>
      <c r="AB152" s="81"/>
      <c r="AC152" s="82"/>
      <c r="AD152" s="282"/>
      <c r="AE152" s="83"/>
      <c r="AG152" s="81"/>
      <c r="AH152" s="82"/>
      <c r="AI152" s="282"/>
      <c r="AJ152" s="83"/>
      <c r="AL152" s="81"/>
      <c r="AM152" s="82"/>
      <c r="AN152" s="282"/>
      <c r="AO152" s="83"/>
      <c r="AQ152" s="81"/>
      <c r="AR152" s="82"/>
      <c r="AS152" s="282"/>
      <c r="AT152" s="83"/>
      <c r="AV152" s="81"/>
      <c r="AW152" s="82"/>
      <c r="AX152" s="282"/>
      <c r="AY152" s="83"/>
      <c r="BA152" s="81"/>
      <c r="BB152" s="82"/>
      <c r="BC152" s="282"/>
      <c r="BD152" s="83"/>
      <c r="BF152" s="81"/>
      <c r="BG152" s="82"/>
      <c r="BH152" s="282"/>
      <c r="BI152" s="83"/>
      <c r="BK152" s="81"/>
      <c r="BL152" s="82"/>
      <c r="BM152" s="282"/>
      <c r="BN152" s="83"/>
      <c r="BP152" s="81"/>
      <c r="BQ152" s="82"/>
      <c r="BR152" s="282"/>
      <c r="BS152" s="83"/>
      <c r="BU152" s="81"/>
      <c r="BV152" s="82"/>
      <c r="BW152" s="282"/>
      <c r="BX152" s="83"/>
      <c r="BZ152" s="81"/>
      <c r="CA152" s="82"/>
      <c r="CB152" s="282"/>
      <c r="CC152" s="83"/>
      <c r="CE152" s="81"/>
      <c r="CF152" s="82"/>
      <c r="CG152" s="282"/>
      <c r="CH152" s="83"/>
      <c r="CJ152" s="81"/>
      <c r="CK152" s="82"/>
      <c r="CL152" s="282"/>
      <c r="CM152" s="83"/>
      <c r="CO152" s="81"/>
      <c r="CP152" s="82"/>
      <c r="CQ152" s="282"/>
      <c r="CR152" s="83"/>
      <c r="CT152" s="81"/>
      <c r="CU152" s="82"/>
      <c r="CV152" s="282"/>
      <c r="CW152" s="83"/>
      <c r="CY152" s="81"/>
      <c r="CZ152" s="82"/>
      <c r="DA152" s="282"/>
      <c r="DB152" s="83"/>
      <c r="DD152" s="81"/>
      <c r="DE152" s="82"/>
      <c r="DF152" s="282"/>
      <c r="DG152" s="83"/>
      <c r="DI152" s="81"/>
      <c r="DJ152" s="82"/>
      <c r="DK152" s="282"/>
      <c r="DL152" s="83"/>
      <c r="DN152" s="81"/>
      <c r="DO152" s="82"/>
      <c r="DP152" s="282"/>
      <c r="DQ152" s="83"/>
      <c r="DS152" s="605" t="s">
        <v>12</v>
      </c>
      <c r="DT152" s="606"/>
      <c r="DU152" s="605" t="s">
        <v>13</v>
      </c>
      <c r="DV152" s="606"/>
      <c r="DW152" s="603" t="s">
        <v>14</v>
      </c>
      <c r="DX152" s="604"/>
    </row>
    <row r="153" spans="1:129" ht="15" thickBot="1" x14ac:dyDescent="0.35">
      <c r="H153" s="2"/>
      <c r="I153" s="2"/>
      <c r="K153" s="2"/>
      <c r="M153" s="30" t="s">
        <v>15</v>
      </c>
      <c r="N153" s="211" t="s">
        <v>16</v>
      </c>
      <c r="O153" s="31" t="s">
        <v>17</v>
      </c>
      <c r="P153" s="32" t="s">
        <v>18</v>
      </c>
      <c r="Q153" s="22"/>
      <c r="R153" s="30" t="s">
        <v>15</v>
      </c>
      <c r="S153" s="31" t="s">
        <v>16</v>
      </c>
      <c r="T153" s="31" t="s">
        <v>17</v>
      </c>
      <c r="U153" s="32" t="s">
        <v>18</v>
      </c>
      <c r="V153" s="22"/>
      <c r="W153" s="30" t="s">
        <v>15</v>
      </c>
      <c r="X153" s="31" t="s">
        <v>16</v>
      </c>
      <c r="Y153" s="31" t="s">
        <v>17</v>
      </c>
      <c r="Z153" s="32" t="s">
        <v>18</v>
      </c>
      <c r="AA153" s="23"/>
      <c r="AB153" s="30" t="s">
        <v>15</v>
      </c>
      <c r="AC153" s="31" t="s">
        <v>16</v>
      </c>
      <c r="AD153" s="31" t="s">
        <v>17</v>
      </c>
      <c r="AE153" s="32" t="s">
        <v>18</v>
      </c>
      <c r="AG153" s="30" t="s">
        <v>15</v>
      </c>
      <c r="AH153" s="31" t="s">
        <v>16</v>
      </c>
      <c r="AI153" s="31" t="s">
        <v>17</v>
      </c>
      <c r="AJ153" s="32" t="s">
        <v>18</v>
      </c>
      <c r="AL153" s="30" t="s">
        <v>15</v>
      </c>
      <c r="AM153" s="31" t="s">
        <v>16</v>
      </c>
      <c r="AN153" s="31" t="s">
        <v>17</v>
      </c>
      <c r="AO153" s="32" t="s">
        <v>18</v>
      </c>
      <c r="AQ153" s="30" t="s">
        <v>15</v>
      </c>
      <c r="AR153" s="31" t="s">
        <v>16</v>
      </c>
      <c r="AS153" s="31" t="s">
        <v>17</v>
      </c>
      <c r="AT153" s="32" t="s">
        <v>18</v>
      </c>
      <c r="AV153" s="30" t="s">
        <v>15</v>
      </c>
      <c r="AW153" s="31" t="s">
        <v>16</v>
      </c>
      <c r="AX153" s="31" t="s">
        <v>17</v>
      </c>
      <c r="AY153" s="32" t="s">
        <v>18</v>
      </c>
      <c r="BA153" s="30" t="s">
        <v>15</v>
      </c>
      <c r="BB153" s="31" t="s">
        <v>16</v>
      </c>
      <c r="BC153" s="31" t="s">
        <v>17</v>
      </c>
      <c r="BD153" s="32" t="s">
        <v>18</v>
      </c>
      <c r="BF153" s="30" t="s">
        <v>15</v>
      </c>
      <c r="BG153" s="31" t="s">
        <v>16</v>
      </c>
      <c r="BH153" s="31" t="s">
        <v>17</v>
      </c>
      <c r="BI153" s="32" t="s">
        <v>18</v>
      </c>
      <c r="BK153" s="30" t="s">
        <v>15</v>
      </c>
      <c r="BL153" s="31" t="s">
        <v>16</v>
      </c>
      <c r="BM153" s="31" t="s">
        <v>17</v>
      </c>
      <c r="BN153" s="32" t="s">
        <v>18</v>
      </c>
      <c r="BP153" s="30" t="s">
        <v>15</v>
      </c>
      <c r="BQ153" s="31" t="s">
        <v>16</v>
      </c>
      <c r="BR153" s="31" t="s">
        <v>17</v>
      </c>
      <c r="BS153" s="32" t="s">
        <v>18</v>
      </c>
      <c r="BU153" s="30" t="s">
        <v>15</v>
      </c>
      <c r="BV153" s="31" t="s">
        <v>16</v>
      </c>
      <c r="BW153" s="31" t="s">
        <v>17</v>
      </c>
      <c r="BX153" s="32" t="s">
        <v>18</v>
      </c>
      <c r="BZ153" s="30" t="s">
        <v>15</v>
      </c>
      <c r="CA153" s="31" t="s">
        <v>16</v>
      </c>
      <c r="CB153" s="31" t="s">
        <v>17</v>
      </c>
      <c r="CC153" s="32" t="s">
        <v>18</v>
      </c>
      <c r="CE153" s="30" t="s">
        <v>15</v>
      </c>
      <c r="CF153" s="31" t="s">
        <v>16</v>
      </c>
      <c r="CG153" s="31" t="s">
        <v>17</v>
      </c>
      <c r="CH153" s="32" t="s">
        <v>18</v>
      </c>
      <c r="CJ153" s="30" t="s">
        <v>15</v>
      </c>
      <c r="CK153" s="31" t="s">
        <v>16</v>
      </c>
      <c r="CL153" s="31" t="s">
        <v>17</v>
      </c>
      <c r="CM153" s="32" t="s">
        <v>18</v>
      </c>
      <c r="CO153" s="30" t="s">
        <v>15</v>
      </c>
      <c r="CP153" s="31" t="s">
        <v>16</v>
      </c>
      <c r="CQ153" s="31" t="s">
        <v>17</v>
      </c>
      <c r="CR153" s="32" t="s">
        <v>18</v>
      </c>
      <c r="CT153" s="30" t="s">
        <v>15</v>
      </c>
      <c r="CU153" s="31" t="s">
        <v>16</v>
      </c>
      <c r="CV153" s="31" t="s">
        <v>17</v>
      </c>
      <c r="CW153" s="32" t="s">
        <v>18</v>
      </c>
      <c r="CY153" s="30" t="s">
        <v>15</v>
      </c>
      <c r="CZ153" s="31" t="s">
        <v>16</v>
      </c>
      <c r="DA153" s="31" t="s">
        <v>17</v>
      </c>
      <c r="DB153" s="32" t="s">
        <v>18</v>
      </c>
      <c r="DD153" s="30" t="s">
        <v>15</v>
      </c>
      <c r="DE153" s="31" t="s">
        <v>16</v>
      </c>
      <c r="DF153" s="31" t="s">
        <v>17</v>
      </c>
      <c r="DG153" s="32" t="s">
        <v>18</v>
      </c>
      <c r="DI153" s="30" t="s">
        <v>15</v>
      </c>
      <c r="DJ153" s="31" t="s">
        <v>16</v>
      </c>
      <c r="DK153" s="31" t="s">
        <v>17</v>
      </c>
      <c r="DL153" s="32" t="s">
        <v>18</v>
      </c>
      <c r="DN153" s="30" t="s">
        <v>15</v>
      </c>
      <c r="DO153" s="31" t="s">
        <v>16</v>
      </c>
      <c r="DP153" s="31" t="s">
        <v>17</v>
      </c>
      <c r="DQ153" s="32" t="s">
        <v>18</v>
      </c>
      <c r="DS153" s="250" t="s">
        <v>17</v>
      </c>
      <c r="DT153" s="251" t="s">
        <v>18</v>
      </c>
      <c r="DU153" s="250" t="s">
        <v>17</v>
      </c>
      <c r="DV153" s="252" t="s">
        <v>18</v>
      </c>
      <c r="DW153" s="253" t="s">
        <v>17</v>
      </c>
      <c r="DX153" s="252" t="s">
        <v>18</v>
      </c>
    </row>
    <row r="154" spans="1:129" s="33" customFormat="1" ht="61.8" customHeight="1" thickBot="1" x14ac:dyDescent="0.35">
      <c r="B154" s="254" t="s">
        <v>461</v>
      </c>
      <c r="C154" s="255" t="s">
        <v>55</v>
      </c>
      <c r="D154" s="283" t="s">
        <v>21</v>
      </c>
      <c r="E154" s="257" t="s">
        <v>22</v>
      </c>
      <c r="F154" s="257"/>
      <c r="G154" s="257" t="s">
        <v>23</v>
      </c>
      <c r="H154" s="257" t="s">
        <v>24</v>
      </c>
      <c r="I154" s="257" t="s">
        <v>25</v>
      </c>
      <c r="J154" s="258" t="s">
        <v>26</v>
      </c>
      <c r="K154" s="259" t="s">
        <v>27</v>
      </c>
      <c r="M154" s="34"/>
      <c r="N154" s="212"/>
      <c r="O154" s="35"/>
      <c r="P154" s="36"/>
      <c r="Q154" s="37"/>
      <c r="R154" s="34"/>
      <c r="S154" s="35"/>
      <c r="T154" s="35"/>
      <c r="U154" s="36"/>
      <c r="V154" s="37"/>
      <c r="W154" s="34"/>
      <c r="X154" s="35"/>
      <c r="Y154" s="35"/>
      <c r="Z154" s="36"/>
      <c r="AA154" s="37"/>
      <c r="AB154" s="34"/>
      <c r="AC154" s="35"/>
      <c r="AD154" s="35"/>
      <c r="AE154" s="36"/>
      <c r="AG154" s="34"/>
      <c r="AH154" s="35"/>
      <c r="AI154" s="35"/>
      <c r="AJ154" s="36"/>
      <c r="AL154" s="34"/>
      <c r="AM154" s="35"/>
      <c r="AN154" s="35"/>
      <c r="AO154" s="36"/>
      <c r="AQ154" s="34"/>
      <c r="AR154" s="35"/>
      <c r="AS154" s="35"/>
      <c r="AT154" s="36"/>
      <c r="AV154" s="34"/>
      <c r="AW154" s="35"/>
      <c r="AX154" s="35"/>
      <c r="AY154" s="36"/>
      <c r="BA154" s="34"/>
      <c r="BB154" s="35"/>
      <c r="BC154" s="35"/>
      <c r="BD154" s="36"/>
      <c r="BF154" s="34"/>
      <c r="BG154" s="35"/>
      <c r="BH154" s="35"/>
      <c r="BI154" s="36"/>
      <c r="BK154" s="34"/>
      <c r="BL154" s="35"/>
      <c r="BM154" s="35"/>
      <c r="BN154" s="36"/>
      <c r="BP154" s="34"/>
      <c r="BQ154" s="35"/>
      <c r="BR154" s="35"/>
      <c r="BS154" s="36"/>
      <c r="BU154" s="34"/>
      <c r="BV154" s="35"/>
      <c r="BW154" s="35"/>
      <c r="BX154" s="36"/>
      <c r="BZ154" s="34"/>
      <c r="CA154" s="35"/>
      <c r="CB154" s="35"/>
      <c r="CC154" s="36"/>
      <c r="CE154" s="34"/>
      <c r="CF154" s="35"/>
      <c r="CG154" s="35"/>
      <c r="CH154" s="36"/>
      <c r="CJ154" s="34"/>
      <c r="CK154" s="35"/>
      <c r="CL154" s="35"/>
      <c r="CM154" s="36"/>
      <c r="CO154" s="34"/>
      <c r="CP154" s="35"/>
      <c r="CQ154" s="35"/>
      <c r="CR154" s="36"/>
      <c r="CT154" s="34"/>
      <c r="CU154" s="35"/>
      <c r="CV154" s="35"/>
      <c r="CW154" s="36"/>
      <c r="CY154" s="34"/>
      <c r="CZ154" s="35"/>
      <c r="DA154" s="35"/>
      <c r="DB154" s="36"/>
      <c r="DD154" s="34"/>
      <c r="DE154" s="35"/>
      <c r="DF154" s="35"/>
      <c r="DG154" s="36"/>
      <c r="DI154" s="34"/>
      <c r="DJ154" s="35"/>
      <c r="DK154" s="35"/>
      <c r="DL154" s="36"/>
      <c r="DN154" s="34"/>
      <c r="DO154" s="35"/>
      <c r="DP154" s="35"/>
      <c r="DQ154" s="36"/>
      <c r="DS154" s="34"/>
      <c r="DT154" s="36"/>
      <c r="DU154" s="38"/>
      <c r="DV154" s="36"/>
      <c r="DW154" s="38"/>
      <c r="DX154" s="39"/>
      <c r="DY154" s="309" t="str">
        <f>B154</f>
        <v>Program management (training, supervision, meetings, conferences, protocols development…) - discuss what to include</v>
      </c>
    </row>
    <row r="155" spans="1:129" ht="29.4" customHeight="1" x14ac:dyDescent="0.3">
      <c r="B155" s="341" t="s">
        <v>527</v>
      </c>
      <c r="C155" s="316" t="s">
        <v>586</v>
      </c>
      <c r="D155" s="334">
        <f>E155*H3</f>
        <v>456000</v>
      </c>
      <c r="E155" s="274">
        <v>12000</v>
      </c>
      <c r="F155" s="274"/>
      <c r="G155" s="274"/>
      <c r="H155" s="264"/>
      <c r="I155" s="264" t="s">
        <v>587</v>
      </c>
      <c r="J155" s="265">
        <v>1</v>
      </c>
      <c r="K155" s="264"/>
      <c r="L155" s="266"/>
      <c r="M155" s="41">
        <v>1</v>
      </c>
      <c r="N155" s="213">
        <v>1</v>
      </c>
      <c r="O155" s="202">
        <f>$D155*M155*N155</f>
        <v>456000</v>
      </c>
      <c r="P155" s="43">
        <f>O155/$H$3</f>
        <v>12000</v>
      </c>
      <c r="R155" s="44">
        <f>M155</f>
        <v>1</v>
      </c>
      <c r="S155" s="201">
        <f>N155</f>
        <v>1</v>
      </c>
      <c r="T155" s="202">
        <f>$D155*R155*S155</f>
        <v>456000</v>
      </c>
      <c r="U155" s="43">
        <f>T155/$H$3</f>
        <v>12000</v>
      </c>
      <c r="W155" s="44">
        <v>0</v>
      </c>
      <c r="X155" s="201">
        <f>S155</f>
        <v>1</v>
      </c>
      <c r="Y155" s="202">
        <f>$D155*W155*X155</f>
        <v>0</v>
      </c>
      <c r="Z155" s="43">
        <f>Y155/$H$3</f>
        <v>0</v>
      </c>
      <c r="AB155" s="44">
        <f>W155</f>
        <v>0</v>
      </c>
      <c r="AC155" s="201">
        <f>X155</f>
        <v>1</v>
      </c>
      <c r="AD155" s="202">
        <f>$D155*AB155*AC155</f>
        <v>0</v>
      </c>
      <c r="AE155" s="43">
        <f>AD155/$H$3</f>
        <v>0</v>
      </c>
      <c r="AG155" s="44">
        <f>AB155</f>
        <v>0</v>
      </c>
      <c r="AH155" s="201">
        <f>AC155</f>
        <v>1</v>
      </c>
      <c r="AI155" s="202">
        <f>$D155*AG155*AH155</f>
        <v>0</v>
      </c>
      <c r="AJ155" s="43">
        <f>AI155/$H$3</f>
        <v>0</v>
      </c>
      <c r="AL155" s="44">
        <f>AG155</f>
        <v>0</v>
      </c>
      <c r="AM155" s="201">
        <f>AH155</f>
        <v>1</v>
      </c>
      <c r="AN155" s="202">
        <f>$D155*AL155*AM155</f>
        <v>0</v>
      </c>
      <c r="AO155" s="43">
        <f>AN155/$H$3</f>
        <v>0</v>
      </c>
      <c r="AQ155" s="44">
        <f>AL155</f>
        <v>0</v>
      </c>
      <c r="AR155" s="201">
        <f>AM155</f>
        <v>1</v>
      </c>
      <c r="AS155" s="202">
        <f>$D155*AQ155*AR155</f>
        <v>0</v>
      </c>
      <c r="AT155" s="43">
        <f>AS155/$H$3</f>
        <v>0</v>
      </c>
      <c r="AV155" s="44">
        <f>AQ155</f>
        <v>0</v>
      </c>
      <c r="AW155" s="201">
        <f>AR155</f>
        <v>1</v>
      </c>
      <c r="AX155" s="202">
        <f>$D155*AV155*AW155</f>
        <v>0</v>
      </c>
      <c r="AY155" s="43">
        <f>AX155/$H$3</f>
        <v>0</v>
      </c>
      <c r="BA155" s="44">
        <f>AV155</f>
        <v>0</v>
      </c>
      <c r="BB155" s="201">
        <f>AW155</f>
        <v>1</v>
      </c>
      <c r="BC155" s="202">
        <f>$D155*BA155*BB155</f>
        <v>0</v>
      </c>
      <c r="BD155" s="43">
        <f>BC155/$H$3</f>
        <v>0</v>
      </c>
      <c r="BF155" s="44">
        <f>BA155</f>
        <v>0</v>
      </c>
      <c r="BG155" s="201">
        <f>BB155</f>
        <v>1</v>
      </c>
      <c r="BH155" s="202">
        <f>$D155*BF155*BG155</f>
        <v>0</v>
      </c>
      <c r="BI155" s="43">
        <f>BH155/$H$3</f>
        <v>0</v>
      </c>
      <c r="BK155" s="44">
        <f>BF155</f>
        <v>0</v>
      </c>
      <c r="BL155" s="201">
        <f>BG155</f>
        <v>1</v>
      </c>
      <c r="BM155" s="202">
        <f>$D155*BK155*BL155</f>
        <v>0</v>
      </c>
      <c r="BN155" s="43">
        <f>BM155/$H$3</f>
        <v>0</v>
      </c>
      <c r="BP155" s="44">
        <f>BK155</f>
        <v>0</v>
      </c>
      <c r="BQ155" s="201">
        <f>BL155</f>
        <v>1</v>
      </c>
      <c r="BR155" s="202">
        <f>$D155*BP155*BQ155</f>
        <v>0</v>
      </c>
      <c r="BS155" s="43">
        <f>BR155/$H$3</f>
        <v>0</v>
      </c>
      <c r="BU155" s="44">
        <f>BP155</f>
        <v>0</v>
      </c>
      <c r="BV155" s="201">
        <f>BQ155</f>
        <v>1</v>
      </c>
      <c r="BW155" s="202">
        <f>$D155*BU155*BV155</f>
        <v>0</v>
      </c>
      <c r="BX155" s="43">
        <f>BW155/$H$3</f>
        <v>0</v>
      </c>
      <c r="BZ155" s="44">
        <f>BU155</f>
        <v>0</v>
      </c>
      <c r="CA155" s="201">
        <f>BV155</f>
        <v>1</v>
      </c>
      <c r="CB155" s="202">
        <f>$D155*BZ155*CA155</f>
        <v>0</v>
      </c>
      <c r="CC155" s="43">
        <f>CB155/$H$3</f>
        <v>0</v>
      </c>
      <c r="CE155" s="44">
        <f>BZ155</f>
        <v>0</v>
      </c>
      <c r="CF155" s="201">
        <f>CA155</f>
        <v>1</v>
      </c>
      <c r="CG155" s="202">
        <f>$D155*CE155*CF155</f>
        <v>0</v>
      </c>
      <c r="CH155" s="43">
        <f>CG155/$H$3</f>
        <v>0</v>
      </c>
      <c r="CJ155" s="44">
        <f>CE155</f>
        <v>0</v>
      </c>
      <c r="CK155" s="201">
        <f>CF155</f>
        <v>1</v>
      </c>
      <c r="CL155" s="202">
        <f>$D155*CJ155*CK155</f>
        <v>0</v>
      </c>
      <c r="CM155" s="43">
        <f>CL155/$H$3</f>
        <v>0</v>
      </c>
      <c r="CO155" s="44">
        <f>CJ155</f>
        <v>0</v>
      </c>
      <c r="CP155" s="201">
        <f>CK155</f>
        <v>1</v>
      </c>
      <c r="CQ155" s="202">
        <f>$D155*CO155*CP155</f>
        <v>0</v>
      </c>
      <c r="CR155" s="43">
        <f>CQ155/$H$3</f>
        <v>0</v>
      </c>
      <c r="CT155" s="44">
        <f>CO155</f>
        <v>0</v>
      </c>
      <c r="CU155" s="201">
        <f>CP155</f>
        <v>1</v>
      </c>
      <c r="CV155" s="202">
        <f>$D155*CT155*CU155</f>
        <v>0</v>
      </c>
      <c r="CW155" s="43">
        <f>CV155/$H$3</f>
        <v>0</v>
      </c>
      <c r="CY155" s="44">
        <f>CT155</f>
        <v>0</v>
      </c>
      <c r="CZ155" s="201">
        <f>CU155</f>
        <v>1</v>
      </c>
      <c r="DA155" s="202">
        <f>$D155*CY155*CZ155</f>
        <v>0</v>
      </c>
      <c r="DB155" s="43">
        <f>DA155/$H$3</f>
        <v>0</v>
      </c>
      <c r="DD155" s="44">
        <f>CY155</f>
        <v>0</v>
      </c>
      <c r="DE155" s="201">
        <f>CZ155</f>
        <v>1</v>
      </c>
      <c r="DF155" s="202">
        <f>$D155*DD155*DE155</f>
        <v>0</v>
      </c>
      <c r="DG155" s="43">
        <f>DF155/$H$3</f>
        <v>0</v>
      </c>
      <c r="DI155" s="44">
        <f>DD155</f>
        <v>0</v>
      </c>
      <c r="DJ155" s="201">
        <f>DE155</f>
        <v>1</v>
      </c>
      <c r="DK155" s="202">
        <f>$D155*DI155*DJ155</f>
        <v>0</v>
      </c>
      <c r="DL155" s="43">
        <f>DK155/$H$3</f>
        <v>0</v>
      </c>
      <c r="DN155" s="44">
        <f>DI155</f>
        <v>0</v>
      </c>
      <c r="DO155" s="201">
        <f>DJ155</f>
        <v>1</v>
      </c>
      <c r="DP155" s="202">
        <f>$D155*DN155*DO155</f>
        <v>0</v>
      </c>
      <c r="DQ155" s="43">
        <f>DP155/$H$3</f>
        <v>0</v>
      </c>
      <c r="DS155" s="51">
        <f t="shared" ref="DS155:DS173" si="311">O155+T155+Y155+AD155+AI155+AN155+AS155+AX155+BC155+BH155+BM155+BR155+BW155+CB155+CG155+CL155+CQ155+CV155+DA155+DF155+DK155+DP155</f>
        <v>912000</v>
      </c>
      <c r="DT155" s="50">
        <f t="shared" ref="DT155:DT156" si="312">+DS155/$H$3</f>
        <v>24000</v>
      </c>
      <c r="DU155" s="51">
        <v>0</v>
      </c>
      <c r="DV155" s="50">
        <f t="shared" ref="DV155:DV173" si="313">+DU155/$H$3</f>
        <v>0</v>
      </c>
      <c r="DW155" s="51">
        <f t="shared" ref="DW155:DX170" si="314">+DS155+DU155</f>
        <v>912000</v>
      </c>
      <c r="DX155" s="53">
        <f t="shared" si="314"/>
        <v>24000</v>
      </c>
      <c r="DY155" s="307" t="str">
        <f>B155</f>
        <v>training inquiridor</v>
      </c>
    </row>
    <row r="156" spans="1:129" ht="38.4" customHeight="1" x14ac:dyDescent="0.3">
      <c r="B156" s="341" t="s">
        <v>528</v>
      </c>
      <c r="C156" s="316" t="s">
        <v>585</v>
      </c>
      <c r="D156" s="334"/>
      <c r="E156" s="274"/>
      <c r="F156" s="274"/>
      <c r="G156" s="274"/>
      <c r="H156" s="264"/>
      <c r="I156" s="264"/>
      <c r="J156" s="265"/>
      <c r="K156" s="264"/>
      <c r="L156" s="266"/>
      <c r="M156" s="49"/>
      <c r="N156" s="214"/>
      <c r="O156" s="8">
        <f>$D156*M156*N156</f>
        <v>0</v>
      </c>
      <c r="P156" s="50">
        <f>O156/$H$3</f>
        <v>0</v>
      </c>
      <c r="R156" s="44">
        <f t="shared" ref="R156:S174" si="315">M156</f>
        <v>0</v>
      </c>
      <c r="S156" s="201">
        <f t="shared" si="315"/>
        <v>0</v>
      </c>
      <c r="T156" s="8">
        <f>$D156*R156*S156</f>
        <v>0</v>
      </c>
      <c r="U156" s="50">
        <f>T156/$H$3</f>
        <v>0</v>
      </c>
      <c r="W156" s="44">
        <f t="shared" ref="W156:X174" si="316">R156</f>
        <v>0</v>
      </c>
      <c r="X156" s="201">
        <f t="shared" si="316"/>
        <v>0</v>
      </c>
      <c r="Y156" s="8">
        <f>$D156*W156*X156</f>
        <v>0</v>
      </c>
      <c r="Z156" s="50">
        <f>Y156/$H$3</f>
        <v>0</v>
      </c>
      <c r="AB156" s="44">
        <f t="shared" ref="AB156:AB169" si="317">W156</f>
        <v>0</v>
      </c>
      <c r="AC156" s="201">
        <f t="shared" ref="AB156:AC174" si="318">X156</f>
        <v>0</v>
      </c>
      <c r="AD156" s="8">
        <f>$D156*AB156*AC156</f>
        <v>0</v>
      </c>
      <c r="AE156" s="50">
        <f>AD156/$H$3</f>
        <v>0</v>
      </c>
      <c r="AG156" s="44">
        <f t="shared" ref="AG156:AH174" si="319">AB156</f>
        <v>0</v>
      </c>
      <c r="AH156" s="201">
        <f t="shared" si="319"/>
        <v>0</v>
      </c>
      <c r="AI156" s="8">
        <f>$D156*AG156*AH156</f>
        <v>0</v>
      </c>
      <c r="AJ156" s="50">
        <f>AI156/$H$3</f>
        <v>0</v>
      </c>
      <c r="AL156" s="44">
        <f t="shared" ref="AL156:AM174" si="320">AG156</f>
        <v>0</v>
      </c>
      <c r="AM156" s="201">
        <f t="shared" si="320"/>
        <v>0</v>
      </c>
      <c r="AN156" s="8">
        <f>$D156*AL156*AM156</f>
        <v>0</v>
      </c>
      <c r="AO156" s="50">
        <f>AN156/$H$3</f>
        <v>0</v>
      </c>
      <c r="AQ156" s="44">
        <f t="shared" ref="AQ156:AR174" si="321">AL156</f>
        <v>0</v>
      </c>
      <c r="AR156" s="201">
        <f t="shared" si="321"/>
        <v>0</v>
      </c>
      <c r="AS156" s="8">
        <f>$D156*AQ156*AR156</f>
        <v>0</v>
      </c>
      <c r="AT156" s="50">
        <f>AS156/$H$3</f>
        <v>0</v>
      </c>
      <c r="AV156" s="44">
        <f t="shared" ref="AV156:AW174" si="322">AQ156</f>
        <v>0</v>
      </c>
      <c r="AW156" s="201">
        <f t="shared" si="322"/>
        <v>0</v>
      </c>
      <c r="AX156" s="8">
        <f>$D156*AV156*AW156</f>
        <v>0</v>
      </c>
      <c r="AY156" s="50">
        <f>AX156/$H$3</f>
        <v>0</v>
      </c>
      <c r="BA156" s="44">
        <f t="shared" ref="BA156:BB174" si="323">AV156</f>
        <v>0</v>
      </c>
      <c r="BB156" s="201">
        <f t="shared" si="323"/>
        <v>0</v>
      </c>
      <c r="BC156" s="8">
        <f>$D156*BA156*BB156</f>
        <v>0</v>
      </c>
      <c r="BD156" s="50">
        <f>BC156/$H$3</f>
        <v>0</v>
      </c>
      <c r="BF156" s="44">
        <f t="shared" ref="BF156:BG174" si="324">BA156</f>
        <v>0</v>
      </c>
      <c r="BG156" s="201">
        <f t="shared" si="324"/>
        <v>0</v>
      </c>
      <c r="BH156" s="8">
        <f>$D156*BF156*BG156</f>
        <v>0</v>
      </c>
      <c r="BI156" s="50">
        <f>BH156/$H$3</f>
        <v>0</v>
      </c>
      <c r="BK156" s="44">
        <f t="shared" ref="BK156:BL174" si="325">BF156</f>
        <v>0</v>
      </c>
      <c r="BL156" s="201">
        <f t="shared" si="325"/>
        <v>0</v>
      </c>
      <c r="BM156" s="8">
        <f>$D156*BK156*BL156</f>
        <v>0</v>
      </c>
      <c r="BN156" s="50">
        <f>BM156/$H$3</f>
        <v>0</v>
      </c>
      <c r="BP156" s="44">
        <f t="shared" ref="BP156:BQ174" si="326">BK156</f>
        <v>0</v>
      </c>
      <c r="BQ156" s="201">
        <f t="shared" si="326"/>
        <v>0</v>
      </c>
      <c r="BR156" s="8">
        <f>$D156*BP156*BQ156</f>
        <v>0</v>
      </c>
      <c r="BS156" s="50">
        <f>BR156/$H$3</f>
        <v>0</v>
      </c>
      <c r="BU156" s="44">
        <f t="shared" ref="BU156:BV174" si="327">BP156</f>
        <v>0</v>
      </c>
      <c r="BV156" s="201">
        <f t="shared" si="327"/>
        <v>0</v>
      </c>
      <c r="BW156" s="8">
        <f>$D156*BU156*BV156</f>
        <v>0</v>
      </c>
      <c r="BX156" s="50">
        <f>BW156/$H$3</f>
        <v>0</v>
      </c>
      <c r="BZ156" s="44">
        <f t="shared" ref="BZ156:CA174" si="328">BU156</f>
        <v>0</v>
      </c>
      <c r="CA156" s="201">
        <f t="shared" si="328"/>
        <v>0</v>
      </c>
      <c r="CB156" s="8">
        <f>$D156*BZ156*CA156</f>
        <v>0</v>
      </c>
      <c r="CC156" s="50">
        <f>CB156/$H$3</f>
        <v>0</v>
      </c>
      <c r="CE156" s="44">
        <f t="shared" ref="CE156:CF174" si="329">BZ156</f>
        <v>0</v>
      </c>
      <c r="CF156" s="201">
        <f t="shared" si="329"/>
        <v>0</v>
      </c>
      <c r="CG156" s="8">
        <f>$D156*CE156*CF156</f>
        <v>0</v>
      </c>
      <c r="CH156" s="50">
        <f>CG156/$H$3</f>
        <v>0</v>
      </c>
      <c r="CJ156" s="44">
        <f t="shared" ref="CJ156:CK174" si="330">CE156</f>
        <v>0</v>
      </c>
      <c r="CK156" s="201">
        <f t="shared" si="330"/>
        <v>0</v>
      </c>
      <c r="CL156" s="8">
        <f>$D156*CJ156*CK156</f>
        <v>0</v>
      </c>
      <c r="CM156" s="50">
        <f>CL156/$H$3</f>
        <v>0</v>
      </c>
      <c r="CO156" s="44">
        <f t="shared" ref="CO156:CP174" si="331">CJ156</f>
        <v>0</v>
      </c>
      <c r="CP156" s="201">
        <f t="shared" si="331"/>
        <v>0</v>
      </c>
      <c r="CQ156" s="8">
        <f>$D156*CO156*CP156</f>
        <v>0</v>
      </c>
      <c r="CR156" s="50">
        <f>CQ156/$H$3</f>
        <v>0</v>
      </c>
      <c r="CT156" s="44">
        <f t="shared" ref="CT156:CU174" si="332">CO156</f>
        <v>0</v>
      </c>
      <c r="CU156" s="201">
        <f t="shared" si="332"/>
        <v>0</v>
      </c>
      <c r="CV156" s="8">
        <f>$D156*CT156*CU156</f>
        <v>0</v>
      </c>
      <c r="CW156" s="50">
        <f>CV156/$H$3</f>
        <v>0</v>
      </c>
      <c r="CY156" s="44">
        <f t="shared" ref="CY156:CZ174" si="333">CT156</f>
        <v>0</v>
      </c>
      <c r="CZ156" s="201">
        <f t="shared" si="333"/>
        <v>0</v>
      </c>
      <c r="DA156" s="8">
        <f>$D156*CY156*CZ156</f>
        <v>0</v>
      </c>
      <c r="DB156" s="50">
        <f>DA156/$H$3</f>
        <v>0</v>
      </c>
      <c r="DD156" s="44">
        <f t="shared" ref="DD156:DE174" si="334">CY156</f>
        <v>0</v>
      </c>
      <c r="DE156" s="201">
        <f t="shared" si="334"/>
        <v>0</v>
      </c>
      <c r="DF156" s="8">
        <f>$D156*DD156*DE156</f>
        <v>0</v>
      </c>
      <c r="DG156" s="50">
        <f>DF156/$H$3</f>
        <v>0</v>
      </c>
      <c r="DI156" s="44">
        <f t="shared" ref="DI156:DJ174" si="335">DD156</f>
        <v>0</v>
      </c>
      <c r="DJ156" s="201">
        <f t="shared" si="335"/>
        <v>0</v>
      </c>
      <c r="DK156" s="8">
        <f>$D156*DI156*DJ156</f>
        <v>0</v>
      </c>
      <c r="DL156" s="50">
        <f>DK156/$H$3</f>
        <v>0</v>
      </c>
      <c r="DN156" s="44">
        <f t="shared" ref="DN156:DO174" si="336">DI156</f>
        <v>0</v>
      </c>
      <c r="DO156" s="201">
        <f t="shared" si="336"/>
        <v>0</v>
      </c>
      <c r="DP156" s="8">
        <f>$D156*DN156*DO156</f>
        <v>0</v>
      </c>
      <c r="DQ156" s="50">
        <f>DP156/$H$3</f>
        <v>0</v>
      </c>
      <c r="DS156" s="51">
        <f t="shared" si="311"/>
        <v>0</v>
      </c>
      <c r="DT156" s="50">
        <f t="shared" si="312"/>
        <v>0</v>
      </c>
      <c r="DU156" s="51">
        <v>0</v>
      </c>
      <c r="DV156" s="50">
        <f t="shared" si="313"/>
        <v>0</v>
      </c>
      <c r="DW156" s="51">
        <f t="shared" si="314"/>
        <v>0</v>
      </c>
      <c r="DX156" s="53">
        <f t="shared" si="314"/>
        <v>0</v>
      </c>
      <c r="DY156" s="307" t="str">
        <f>B156</f>
        <v>training supervisor</v>
      </c>
    </row>
    <row r="157" spans="1:129" ht="18" customHeight="1" x14ac:dyDescent="0.3">
      <c r="A157" s="6"/>
      <c r="B157" s="317" t="s">
        <v>584</v>
      </c>
      <c r="C157" s="316" t="s">
        <v>585</v>
      </c>
      <c r="D157" s="334"/>
      <c r="E157" s="274"/>
      <c r="F157" s="274"/>
      <c r="G157" s="274"/>
      <c r="H157" s="58"/>
      <c r="I157" s="58"/>
      <c r="J157" s="265"/>
      <c r="K157" s="264"/>
      <c r="L157" s="57"/>
      <c r="M157" s="49"/>
      <c r="N157" s="214"/>
      <c r="O157" s="8">
        <f t="shared" ref="O157:O174" si="337">$D157*M157*N157</f>
        <v>0</v>
      </c>
      <c r="P157" s="50">
        <f t="shared" ref="P157:P174" si="338">O157/$H$3</f>
        <v>0</v>
      </c>
      <c r="R157" s="44">
        <f t="shared" si="315"/>
        <v>0</v>
      </c>
      <c r="S157" s="201">
        <f t="shared" si="315"/>
        <v>0</v>
      </c>
      <c r="T157" s="8">
        <f t="shared" ref="T157:T174" si="339">$D157*R157*S157</f>
        <v>0</v>
      </c>
      <c r="U157" s="50">
        <f t="shared" ref="U157:U174" si="340">T157/$H$3</f>
        <v>0</v>
      </c>
      <c r="W157" s="44">
        <f t="shared" si="316"/>
        <v>0</v>
      </c>
      <c r="X157" s="201">
        <f t="shared" si="316"/>
        <v>0</v>
      </c>
      <c r="Y157" s="8">
        <f t="shared" ref="Y157:Y174" si="341">$D157*W157*X157</f>
        <v>0</v>
      </c>
      <c r="Z157" s="50">
        <f t="shared" ref="Z157:Z174" si="342">Y157/$H$3</f>
        <v>0</v>
      </c>
      <c r="AB157" s="44">
        <f t="shared" si="317"/>
        <v>0</v>
      </c>
      <c r="AC157" s="201">
        <f t="shared" si="318"/>
        <v>0</v>
      </c>
      <c r="AD157" s="8">
        <f t="shared" ref="AD157:AD174" si="343">$D157*AB157*AC157</f>
        <v>0</v>
      </c>
      <c r="AE157" s="50">
        <f t="shared" ref="AE157:AE174" si="344">AD157/$H$3</f>
        <v>0</v>
      </c>
      <c r="AG157" s="44">
        <f t="shared" si="319"/>
        <v>0</v>
      </c>
      <c r="AH157" s="201">
        <f t="shared" si="319"/>
        <v>0</v>
      </c>
      <c r="AI157" s="8">
        <f t="shared" ref="AI157:AI174" si="345">$D157*AG157*AH157</f>
        <v>0</v>
      </c>
      <c r="AJ157" s="50">
        <f t="shared" ref="AJ157:AJ174" si="346">AI157/$H$3</f>
        <v>0</v>
      </c>
      <c r="AL157" s="44">
        <f t="shared" si="320"/>
        <v>0</v>
      </c>
      <c r="AM157" s="201">
        <f t="shared" si="320"/>
        <v>0</v>
      </c>
      <c r="AN157" s="8">
        <f t="shared" ref="AN157:AN174" si="347">$D157*AL157*AM157</f>
        <v>0</v>
      </c>
      <c r="AO157" s="50">
        <f t="shared" ref="AO157:AO174" si="348">AN157/$H$3</f>
        <v>0</v>
      </c>
      <c r="AQ157" s="44">
        <f t="shared" si="321"/>
        <v>0</v>
      </c>
      <c r="AR157" s="201">
        <f t="shared" si="321"/>
        <v>0</v>
      </c>
      <c r="AS157" s="8">
        <f t="shared" ref="AS157:AS174" si="349">$D157*AQ157*AR157</f>
        <v>0</v>
      </c>
      <c r="AT157" s="50">
        <f t="shared" ref="AT157:AT174" si="350">AS157/$H$3</f>
        <v>0</v>
      </c>
      <c r="AV157" s="44">
        <f t="shared" si="322"/>
        <v>0</v>
      </c>
      <c r="AW157" s="201">
        <f t="shared" si="322"/>
        <v>0</v>
      </c>
      <c r="AX157" s="8">
        <f t="shared" ref="AX157:AX174" si="351">$D157*AV157*AW157</f>
        <v>0</v>
      </c>
      <c r="AY157" s="50">
        <f t="shared" ref="AY157:AY174" si="352">AX157/$H$3</f>
        <v>0</v>
      </c>
      <c r="BA157" s="44">
        <f t="shared" si="323"/>
        <v>0</v>
      </c>
      <c r="BB157" s="201">
        <f t="shared" si="323"/>
        <v>0</v>
      </c>
      <c r="BC157" s="8">
        <f t="shared" ref="BC157:BC174" si="353">$D157*BA157*BB157</f>
        <v>0</v>
      </c>
      <c r="BD157" s="50">
        <f t="shared" ref="BD157:BD174" si="354">BC157/$H$3</f>
        <v>0</v>
      </c>
      <c r="BF157" s="44">
        <f t="shared" si="324"/>
        <v>0</v>
      </c>
      <c r="BG157" s="201">
        <f t="shared" si="324"/>
        <v>0</v>
      </c>
      <c r="BH157" s="8">
        <f t="shared" ref="BH157:BH174" si="355">$D157*BF157*BG157</f>
        <v>0</v>
      </c>
      <c r="BI157" s="50">
        <f t="shared" ref="BI157:BI174" si="356">BH157/$H$3</f>
        <v>0</v>
      </c>
      <c r="BK157" s="44">
        <f t="shared" si="325"/>
        <v>0</v>
      </c>
      <c r="BL157" s="201">
        <f t="shared" si="325"/>
        <v>0</v>
      </c>
      <c r="BM157" s="8">
        <f t="shared" ref="BM157:BM174" si="357">$D157*BK157*BL157</f>
        <v>0</v>
      </c>
      <c r="BN157" s="50">
        <f t="shared" ref="BN157:BN174" si="358">BM157/$H$3</f>
        <v>0</v>
      </c>
      <c r="BP157" s="44">
        <f t="shared" si="326"/>
        <v>0</v>
      </c>
      <c r="BQ157" s="201">
        <f t="shared" si="326"/>
        <v>0</v>
      </c>
      <c r="BR157" s="8">
        <f t="shared" ref="BR157:BR174" si="359">$D157*BP157*BQ157</f>
        <v>0</v>
      </c>
      <c r="BS157" s="50">
        <f t="shared" ref="BS157:BS174" si="360">BR157/$H$3</f>
        <v>0</v>
      </c>
      <c r="BU157" s="44">
        <f t="shared" si="327"/>
        <v>0</v>
      </c>
      <c r="BV157" s="201">
        <f t="shared" si="327"/>
        <v>0</v>
      </c>
      <c r="BW157" s="8">
        <f t="shared" ref="BW157:BW174" si="361">$D157*BU157*BV157</f>
        <v>0</v>
      </c>
      <c r="BX157" s="50">
        <f t="shared" ref="BX157:BX174" si="362">BW157/$H$3</f>
        <v>0</v>
      </c>
      <c r="BZ157" s="44">
        <f t="shared" si="328"/>
        <v>0</v>
      </c>
      <c r="CA157" s="201">
        <f t="shared" si="328"/>
        <v>0</v>
      </c>
      <c r="CB157" s="8">
        <f t="shared" ref="CB157:CB174" si="363">$D157*BZ157*CA157</f>
        <v>0</v>
      </c>
      <c r="CC157" s="50">
        <f t="shared" ref="CC157:CC174" si="364">CB157/$H$3</f>
        <v>0</v>
      </c>
      <c r="CE157" s="44">
        <f t="shared" si="329"/>
        <v>0</v>
      </c>
      <c r="CF157" s="201">
        <f t="shared" si="329"/>
        <v>0</v>
      </c>
      <c r="CG157" s="8">
        <f t="shared" ref="CG157:CG174" si="365">$D157*CE157*CF157</f>
        <v>0</v>
      </c>
      <c r="CH157" s="50">
        <f t="shared" ref="CH157:CH174" si="366">CG157/$H$3</f>
        <v>0</v>
      </c>
      <c r="CJ157" s="44">
        <f t="shared" si="330"/>
        <v>0</v>
      </c>
      <c r="CK157" s="201">
        <f t="shared" si="330"/>
        <v>0</v>
      </c>
      <c r="CL157" s="8">
        <f t="shared" ref="CL157:CL174" si="367">$D157*CJ157*CK157</f>
        <v>0</v>
      </c>
      <c r="CM157" s="50">
        <f t="shared" ref="CM157:CM174" si="368">CL157/$H$3</f>
        <v>0</v>
      </c>
      <c r="CO157" s="44">
        <f t="shared" si="331"/>
        <v>0</v>
      </c>
      <c r="CP157" s="201">
        <f t="shared" si="331"/>
        <v>0</v>
      </c>
      <c r="CQ157" s="8">
        <f t="shared" ref="CQ157:CQ174" si="369">$D157*CO157*CP157</f>
        <v>0</v>
      </c>
      <c r="CR157" s="50">
        <f t="shared" ref="CR157:CR174" si="370">CQ157/$H$3</f>
        <v>0</v>
      </c>
      <c r="CT157" s="44">
        <f t="shared" si="332"/>
        <v>0</v>
      </c>
      <c r="CU157" s="201">
        <f t="shared" si="332"/>
        <v>0</v>
      </c>
      <c r="CV157" s="8">
        <f t="shared" ref="CV157:CV174" si="371">$D157*CT157*CU157</f>
        <v>0</v>
      </c>
      <c r="CW157" s="50">
        <f t="shared" ref="CW157:CW174" si="372">CV157/$H$3</f>
        <v>0</v>
      </c>
      <c r="CY157" s="44">
        <f t="shared" si="333"/>
        <v>0</v>
      </c>
      <c r="CZ157" s="201">
        <f t="shared" si="333"/>
        <v>0</v>
      </c>
      <c r="DA157" s="8">
        <f t="shared" ref="DA157:DA174" si="373">$D157*CY157*CZ157</f>
        <v>0</v>
      </c>
      <c r="DB157" s="50">
        <f t="shared" ref="DB157:DB174" si="374">DA157/$H$3</f>
        <v>0</v>
      </c>
      <c r="DD157" s="44">
        <f t="shared" si="334"/>
        <v>0</v>
      </c>
      <c r="DE157" s="201">
        <f t="shared" si="334"/>
        <v>0</v>
      </c>
      <c r="DF157" s="8">
        <f t="shared" ref="DF157:DF174" si="375">$D157*DD157*DE157</f>
        <v>0</v>
      </c>
      <c r="DG157" s="50">
        <f t="shared" ref="DG157:DG174" si="376">DF157/$H$3</f>
        <v>0</v>
      </c>
      <c r="DI157" s="44">
        <f t="shared" si="335"/>
        <v>0</v>
      </c>
      <c r="DJ157" s="201">
        <f t="shared" si="335"/>
        <v>0</v>
      </c>
      <c r="DK157" s="8">
        <f t="shared" ref="DK157:DK174" si="377">$D157*DI157*DJ157</f>
        <v>0</v>
      </c>
      <c r="DL157" s="50">
        <f t="shared" ref="DL157:DL174" si="378">DK157/$H$3</f>
        <v>0</v>
      </c>
      <c r="DN157" s="44">
        <f t="shared" si="336"/>
        <v>0</v>
      </c>
      <c r="DO157" s="201">
        <f t="shared" si="336"/>
        <v>0</v>
      </c>
      <c r="DP157" s="8">
        <f t="shared" ref="DP157:DP174" si="379">$D157*DN157*DO157</f>
        <v>0</v>
      </c>
      <c r="DQ157" s="50">
        <f t="shared" ref="DQ157:DQ174" si="380">DP157/$H$3</f>
        <v>0</v>
      </c>
      <c r="DS157" s="51">
        <f t="shared" si="311"/>
        <v>0</v>
      </c>
      <c r="DT157" s="50">
        <f>+DS157/$H$3</f>
        <v>0</v>
      </c>
      <c r="DU157" s="51">
        <v>0</v>
      </c>
      <c r="DV157" s="50">
        <f t="shared" si="313"/>
        <v>0</v>
      </c>
      <c r="DW157" s="51">
        <f t="shared" si="314"/>
        <v>0</v>
      </c>
      <c r="DX157" s="53">
        <f t="shared" si="314"/>
        <v>0</v>
      </c>
      <c r="DY157" s="307" t="str">
        <f t="shared" ref="DY157:DY173" si="381">B157</f>
        <v>Refreshment</v>
      </c>
    </row>
    <row r="158" spans="1:129" ht="18" customHeight="1" x14ac:dyDescent="0.3">
      <c r="B158" s="317"/>
      <c r="C158" s="316"/>
      <c r="D158" s="334"/>
      <c r="E158" s="274"/>
      <c r="F158" s="274"/>
      <c r="G158" s="274"/>
      <c r="H158" s="58"/>
      <c r="I158" s="58"/>
      <c r="J158" s="265"/>
      <c r="K158" s="264"/>
      <c r="L158" s="57"/>
      <c r="M158" s="49"/>
      <c r="N158" s="214"/>
      <c r="O158" s="8">
        <f t="shared" si="337"/>
        <v>0</v>
      </c>
      <c r="P158" s="50">
        <f t="shared" si="338"/>
        <v>0</v>
      </c>
      <c r="R158" s="44">
        <f t="shared" si="315"/>
        <v>0</v>
      </c>
      <c r="S158" s="201">
        <f t="shared" si="315"/>
        <v>0</v>
      </c>
      <c r="T158" s="8">
        <f t="shared" si="339"/>
        <v>0</v>
      </c>
      <c r="U158" s="50">
        <f t="shared" si="340"/>
        <v>0</v>
      </c>
      <c r="W158" s="44">
        <f t="shared" si="316"/>
        <v>0</v>
      </c>
      <c r="X158" s="201">
        <f t="shared" si="316"/>
        <v>0</v>
      </c>
      <c r="Y158" s="8">
        <f t="shared" si="341"/>
        <v>0</v>
      </c>
      <c r="Z158" s="50">
        <f t="shared" si="342"/>
        <v>0</v>
      </c>
      <c r="AB158" s="44">
        <f t="shared" si="317"/>
        <v>0</v>
      </c>
      <c r="AC158" s="201">
        <f t="shared" si="318"/>
        <v>0</v>
      </c>
      <c r="AD158" s="8">
        <f t="shared" si="343"/>
        <v>0</v>
      </c>
      <c r="AE158" s="50">
        <f t="shared" si="344"/>
        <v>0</v>
      </c>
      <c r="AG158" s="44">
        <f t="shared" si="319"/>
        <v>0</v>
      </c>
      <c r="AH158" s="201">
        <f t="shared" si="319"/>
        <v>0</v>
      </c>
      <c r="AI158" s="8">
        <f t="shared" si="345"/>
        <v>0</v>
      </c>
      <c r="AJ158" s="50">
        <f t="shared" si="346"/>
        <v>0</v>
      </c>
      <c r="AL158" s="44">
        <f t="shared" si="320"/>
        <v>0</v>
      </c>
      <c r="AM158" s="201">
        <f t="shared" si="320"/>
        <v>0</v>
      </c>
      <c r="AN158" s="8">
        <f t="shared" si="347"/>
        <v>0</v>
      </c>
      <c r="AO158" s="50">
        <f t="shared" si="348"/>
        <v>0</v>
      </c>
      <c r="AQ158" s="44">
        <f t="shared" si="321"/>
        <v>0</v>
      </c>
      <c r="AR158" s="201">
        <f t="shared" si="321"/>
        <v>0</v>
      </c>
      <c r="AS158" s="8">
        <f t="shared" si="349"/>
        <v>0</v>
      </c>
      <c r="AT158" s="50">
        <f t="shared" si="350"/>
        <v>0</v>
      </c>
      <c r="AV158" s="44">
        <f t="shared" si="322"/>
        <v>0</v>
      </c>
      <c r="AW158" s="201">
        <f t="shared" si="322"/>
        <v>0</v>
      </c>
      <c r="AX158" s="8">
        <f t="shared" si="351"/>
        <v>0</v>
      </c>
      <c r="AY158" s="50">
        <f t="shared" si="352"/>
        <v>0</v>
      </c>
      <c r="BA158" s="44">
        <f t="shared" si="323"/>
        <v>0</v>
      </c>
      <c r="BB158" s="201">
        <f t="shared" si="323"/>
        <v>0</v>
      </c>
      <c r="BC158" s="8">
        <f t="shared" si="353"/>
        <v>0</v>
      </c>
      <c r="BD158" s="50">
        <f t="shared" si="354"/>
        <v>0</v>
      </c>
      <c r="BF158" s="44">
        <f t="shared" si="324"/>
        <v>0</v>
      </c>
      <c r="BG158" s="201">
        <f t="shared" si="324"/>
        <v>0</v>
      </c>
      <c r="BH158" s="8">
        <f t="shared" si="355"/>
        <v>0</v>
      </c>
      <c r="BI158" s="50">
        <f t="shared" si="356"/>
        <v>0</v>
      </c>
      <c r="BK158" s="44">
        <f t="shared" si="325"/>
        <v>0</v>
      </c>
      <c r="BL158" s="201">
        <f t="shared" si="325"/>
        <v>0</v>
      </c>
      <c r="BM158" s="8">
        <f t="shared" si="357"/>
        <v>0</v>
      </c>
      <c r="BN158" s="50">
        <f t="shared" si="358"/>
        <v>0</v>
      </c>
      <c r="BP158" s="44">
        <f t="shared" si="326"/>
        <v>0</v>
      </c>
      <c r="BQ158" s="201">
        <f t="shared" si="326"/>
        <v>0</v>
      </c>
      <c r="BR158" s="8">
        <f t="shared" si="359"/>
        <v>0</v>
      </c>
      <c r="BS158" s="50">
        <f t="shared" si="360"/>
        <v>0</v>
      </c>
      <c r="BU158" s="44">
        <f t="shared" si="327"/>
        <v>0</v>
      </c>
      <c r="BV158" s="201">
        <f t="shared" si="327"/>
        <v>0</v>
      </c>
      <c r="BW158" s="8">
        <f t="shared" si="361"/>
        <v>0</v>
      </c>
      <c r="BX158" s="50">
        <f t="shared" si="362"/>
        <v>0</v>
      </c>
      <c r="BZ158" s="44">
        <f t="shared" si="328"/>
        <v>0</v>
      </c>
      <c r="CA158" s="201">
        <f t="shared" si="328"/>
        <v>0</v>
      </c>
      <c r="CB158" s="8">
        <f t="shared" si="363"/>
        <v>0</v>
      </c>
      <c r="CC158" s="50">
        <f t="shared" si="364"/>
        <v>0</v>
      </c>
      <c r="CE158" s="44">
        <f t="shared" si="329"/>
        <v>0</v>
      </c>
      <c r="CF158" s="201">
        <f t="shared" si="329"/>
        <v>0</v>
      </c>
      <c r="CG158" s="8">
        <f t="shared" si="365"/>
        <v>0</v>
      </c>
      <c r="CH158" s="50">
        <f t="shared" si="366"/>
        <v>0</v>
      </c>
      <c r="CJ158" s="44">
        <f t="shared" si="330"/>
        <v>0</v>
      </c>
      <c r="CK158" s="201">
        <f t="shared" si="330"/>
        <v>0</v>
      </c>
      <c r="CL158" s="8">
        <f t="shared" si="367"/>
        <v>0</v>
      </c>
      <c r="CM158" s="50">
        <f t="shared" si="368"/>
        <v>0</v>
      </c>
      <c r="CO158" s="44">
        <f t="shared" si="331"/>
        <v>0</v>
      </c>
      <c r="CP158" s="201">
        <f t="shared" si="331"/>
        <v>0</v>
      </c>
      <c r="CQ158" s="8">
        <f t="shared" si="369"/>
        <v>0</v>
      </c>
      <c r="CR158" s="50">
        <f t="shared" si="370"/>
        <v>0</v>
      </c>
      <c r="CT158" s="44">
        <f t="shared" si="332"/>
        <v>0</v>
      </c>
      <c r="CU158" s="201">
        <f t="shared" si="332"/>
        <v>0</v>
      </c>
      <c r="CV158" s="8">
        <f t="shared" si="371"/>
        <v>0</v>
      </c>
      <c r="CW158" s="50">
        <f t="shared" si="372"/>
        <v>0</v>
      </c>
      <c r="CY158" s="44">
        <f t="shared" si="333"/>
        <v>0</v>
      </c>
      <c r="CZ158" s="201">
        <f t="shared" si="333"/>
        <v>0</v>
      </c>
      <c r="DA158" s="8">
        <f t="shared" si="373"/>
        <v>0</v>
      </c>
      <c r="DB158" s="50">
        <f t="shared" si="374"/>
        <v>0</v>
      </c>
      <c r="DD158" s="44">
        <f t="shared" si="334"/>
        <v>0</v>
      </c>
      <c r="DE158" s="201">
        <f t="shared" si="334"/>
        <v>0</v>
      </c>
      <c r="DF158" s="8">
        <f t="shared" si="375"/>
        <v>0</v>
      </c>
      <c r="DG158" s="50">
        <f t="shared" si="376"/>
        <v>0</v>
      </c>
      <c r="DI158" s="44">
        <f t="shared" si="335"/>
        <v>0</v>
      </c>
      <c r="DJ158" s="201">
        <f t="shared" si="335"/>
        <v>0</v>
      </c>
      <c r="DK158" s="8">
        <f t="shared" si="377"/>
        <v>0</v>
      </c>
      <c r="DL158" s="50">
        <f t="shared" si="378"/>
        <v>0</v>
      </c>
      <c r="DN158" s="44">
        <f t="shared" si="336"/>
        <v>0</v>
      </c>
      <c r="DO158" s="201">
        <f t="shared" si="336"/>
        <v>0</v>
      </c>
      <c r="DP158" s="8">
        <f t="shared" si="379"/>
        <v>0</v>
      </c>
      <c r="DQ158" s="50">
        <f t="shared" si="380"/>
        <v>0</v>
      </c>
      <c r="DS158" s="51">
        <f t="shared" si="311"/>
        <v>0</v>
      </c>
      <c r="DT158" s="50">
        <f t="shared" ref="DT158:DT173" si="382">+DS158/$H$3</f>
        <v>0</v>
      </c>
      <c r="DU158" s="51">
        <v>0</v>
      </c>
      <c r="DV158" s="50">
        <f t="shared" si="313"/>
        <v>0</v>
      </c>
      <c r="DW158" s="51">
        <f t="shared" si="314"/>
        <v>0</v>
      </c>
      <c r="DX158" s="53">
        <f t="shared" si="314"/>
        <v>0</v>
      </c>
      <c r="DY158" s="307">
        <f t="shared" si="381"/>
        <v>0</v>
      </c>
    </row>
    <row r="159" spans="1:129" ht="18" customHeight="1" x14ac:dyDescent="0.3">
      <c r="B159" s="317"/>
      <c r="C159" s="316"/>
      <c r="D159" s="334"/>
      <c r="E159" s="274"/>
      <c r="F159" s="274"/>
      <c r="G159" s="274"/>
      <c r="H159" s="58"/>
      <c r="I159" s="58"/>
      <c r="J159" s="265"/>
      <c r="K159" s="264"/>
      <c r="L159" s="57"/>
      <c r="M159" s="49"/>
      <c r="N159" s="214"/>
      <c r="O159" s="8">
        <f t="shared" si="337"/>
        <v>0</v>
      </c>
      <c r="P159" s="50">
        <f t="shared" si="338"/>
        <v>0</v>
      </c>
      <c r="R159" s="44">
        <f t="shared" si="315"/>
        <v>0</v>
      </c>
      <c r="S159" s="201">
        <f t="shared" si="315"/>
        <v>0</v>
      </c>
      <c r="T159" s="8">
        <f t="shared" si="339"/>
        <v>0</v>
      </c>
      <c r="U159" s="50">
        <f t="shared" si="340"/>
        <v>0</v>
      </c>
      <c r="W159" s="44">
        <f t="shared" si="316"/>
        <v>0</v>
      </c>
      <c r="X159" s="201">
        <f t="shared" si="316"/>
        <v>0</v>
      </c>
      <c r="Y159" s="8">
        <f t="shared" si="341"/>
        <v>0</v>
      </c>
      <c r="Z159" s="50">
        <f t="shared" si="342"/>
        <v>0</v>
      </c>
      <c r="AB159" s="44">
        <f t="shared" si="317"/>
        <v>0</v>
      </c>
      <c r="AC159" s="201">
        <f t="shared" si="318"/>
        <v>0</v>
      </c>
      <c r="AD159" s="8">
        <f t="shared" si="343"/>
        <v>0</v>
      </c>
      <c r="AE159" s="50">
        <f t="shared" si="344"/>
        <v>0</v>
      </c>
      <c r="AG159" s="44">
        <f t="shared" si="319"/>
        <v>0</v>
      </c>
      <c r="AH159" s="201">
        <f t="shared" si="319"/>
        <v>0</v>
      </c>
      <c r="AI159" s="8">
        <f t="shared" si="345"/>
        <v>0</v>
      </c>
      <c r="AJ159" s="50">
        <f t="shared" si="346"/>
        <v>0</v>
      </c>
      <c r="AL159" s="44">
        <f t="shared" si="320"/>
        <v>0</v>
      </c>
      <c r="AM159" s="201">
        <f t="shared" si="320"/>
        <v>0</v>
      </c>
      <c r="AN159" s="8">
        <f t="shared" si="347"/>
        <v>0</v>
      </c>
      <c r="AO159" s="50">
        <f t="shared" si="348"/>
        <v>0</v>
      </c>
      <c r="AQ159" s="44">
        <f t="shared" si="321"/>
        <v>0</v>
      </c>
      <c r="AR159" s="201">
        <f t="shared" si="321"/>
        <v>0</v>
      </c>
      <c r="AS159" s="8">
        <f t="shared" si="349"/>
        <v>0</v>
      </c>
      <c r="AT159" s="50">
        <f t="shared" si="350"/>
        <v>0</v>
      </c>
      <c r="AV159" s="44">
        <f t="shared" si="322"/>
        <v>0</v>
      </c>
      <c r="AW159" s="201">
        <f t="shared" si="322"/>
        <v>0</v>
      </c>
      <c r="AX159" s="8">
        <f t="shared" si="351"/>
        <v>0</v>
      </c>
      <c r="AY159" s="50">
        <f t="shared" si="352"/>
        <v>0</v>
      </c>
      <c r="BA159" s="44">
        <f t="shared" si="323"/>
        <v>0</v>
      </c>
      <c r="BB159" s="201">
        <f t="shared" si="323"/>
        <v>0</v>
      </c>
      <c r="BC159" s="8">
        <f t="shared" si="353"/>
        <v>0</v>
      </c>
      <c r="BD159" s="50">
        <f t="shared" si="354"/>
        <v>0</v>
      </c>
      <c r="BF159" s="44">
        <f t="shared" si="324"/>
        <v>0</v>
      </c>
      <c r="BG159" s="201">
        <f t="shared" si="324"/>
        <v>0</v>
      </c>
      <c r="BH159" s="8">
        <f t="shared" si="355"/>
        <v>0</v>
      </c>
      <c r="BI159" s="50">
        <f t="shared" si="356"/>
        <v>0</v>
      </c>
      <c r="BK159" s="44">
        <f t="shared" si="325"/>
        <v>0</v>
      </c>
      <c r="BL159" s="201">
        <f t="shared" si="325"/>
        <v>0</v>
      </c>
      <c r="BM159" s="8">
        <f t="shared" si="357"/>
        <v>0</v>
      </c>
      <c r="BN159" s="50">
        <f t="shared" si="358"/>
        <v>0</v>
      </c>
      <c r="BP159" s="44">
        <f t="shared" si="326"/>
        <v>0</v>
      </c>
      <c r="BQ159" s="201">
        <f t="shared" si="326"/>
        <v>0</v>
      </c>
      <c r="BR159" s="8">
        <f t="shared" si="359"/>
        <v>0</v>
      </c>
      <c r="BS159" s="50">
        <f t="shared" si="360"/>
        <v>0</v>
      </c>
      <c r="BU159" s="44">
        <f t="shared" si="327"/>
        <v>0</v>
      </c>
      <c r="BV159" s="201">
        <f t="shared" si="327"/>
        <v>0</v>
      </c>
      <c r="BW159" s="8">
        <f t="shared" si="361"/>
        <v>0</v>
      </c>
      <c r="BX159" s="50">
        <f t="shared" si="362"/>
        <v>0</v>
      </c>
      <c r="BZ159" s="44">
        <f t="shared" si="328"/>
        <v>0</v>
      </c>
      <c r="CA159" s="201">
        <f t="shared" si="328"/>
        <v>0</v>
      </c>
      <c r="CB159" s="8">
        <f t="shared" si="363"/>
        <v>0</v>
      </c>
      <c r="CC159" s="50">
        <f t="shared" si="364"/>
        <v>0</v>
      </c>
      <c r="CE159" s="44">
        <f t="shared" si="329"/>
        <v>0</v>
      </c>
      <c r="CF159" s="201">
        <f t="shared" si="329"/>
        <v>0</v>
      </c>
      <c r="CG159" s="8">
        <f t="shared" si="365"/>
        <v>0</v>
      </c>
      <c r="CH159" s="50">
        <f t="shared" si="366"/>
        <v>0</v>
      </c>
      <c r="CJ159" s="44">
        <f t="shared" si="330"/>
        <v>0</v>
      </c>
      <c r="CK159" s="201">
        <f t="shared" si="330"/>
        <v>0</v>
      </c>
      <c r="CL159" s="8">
        <f t="shared" si="367"/>
        <v>0</v>
      </c>
      <c r="CM159" s="50">
        <f t="shared" si="368"/>
        <v>0</v>
      </c>
      <c r="CO159" s="44">
        <f t="shared" si="331"/>
        <v>0</v>
      </c>
      <c r="CP159" s="201">
        <f t="shared" si="331"/>
        <v>0</v>
      </c>
      <c r="CQ159" s="8">
        <f t="shared" si="369"/>
        <v>0</v>
      </c>
      <c r="CR159" s="50">
        <f t="shared" si="370"/>
        <v>0</v>
      </c>
      <c r="CT159" s="44">
        <f t="shared" si="332"/>
        <v>0</v>
      </c>
      <c r="CU159" s="201">
        <f t="shared" si="332"/>
        <v>0</v>
      </c>
      <c r="CV159" s="8">
        <f t="shared" si="371"/>
        <v>0</v>
      </c>
      <c r="CW159" s="50">
        <f t="shared" si="372"/>
        <v>0</v>
      </c>
      <c r="CY159" s="44">
        <f t="shared" si="333"/>
        <v>0</v>
      </c>
      <c r="CZ159" s="201">
        <f t="shared" si="333"/>
        <v>0</v>
      </c>
      <c r="DA159" s="8">
        <f t="shared" si="373"/>
        <v>0</v>
      </c>
      <c r="DB159" s="50">
        <f t="shared" si="374"/>
        <v>0</v>
      </c>
      <c r="DD159" s="44">
        <f t="shared" si="334"/>
        <v>0</v>
      </c>
      <c r="DE159" s="201">
        <f t="shared" si="334"/>
        <v>0</v>
      </c>
      <c r="DF159" s="8">
        <f t="shared" si="375"/>
        <v>0</v>
      </c>
      <c r="DG159" s="50">
        <f t="shared" si="376"/>
        <v>0</v>
      </c>
      <c r="DI159" s="44">
        <f t="shared" si="335"/>
        <v>0</v>
      </c>
      <c r="DJ159" s="201">
        <f t="shared" si="335"/>
        <v>0</v>
      </c>
      <c r="DK159" s="8">
        <f t="shared" si="377"/>
        <v>0</v>
      </c>
      <c r="DL159" s="50">
        <f t="shared" si="378"/>
        <v>0</v>
      </c>
      <c r="DN159" s="44">
        <f t="shared" si="336"/>
        <v>0</v>
      </c>
      <c r="DO159" s="201">
        <f t="shared" si="336"/>
        <v>0</v>
      </c>
      <c r="DP159" s="8">
        <f t="shared" si="379"/>
        <v>0</v>
      </c>
      <c r="DQ159" s="50">
        <f t="shared" si="380"/>
        <v>0</v>
      </c>
      <c r="DS159" s="51">
        <f t="shared" si="311"/>
        <v>0</v>
      </c>
      <c r="DT159" s="50">
        <f t="shared" si="382"/>
        <v>0</v>
      </c>
      <c r="DU159" s="51">
        <v>0</v>
      </c>
      <c r="DV159" s="50">
        <f t="shared" si="313"/>
        <v>0</v>
      </c>
      <c r="DW159" s="51">
        <f t="shared" si="314"/>
        <v>0</v>
      </c>
      <c r="DX159" s="53">
        <f t="shared" si="314"/>
        <v>0</v>
      </c>
      <c r="DY159" s="307">
        <f t="shared" si="381"/>
        <v>0</v>
      </c>
    </row>
    <row r="160" spans="1:129" ht="18" customHeight="1" x14ac:dyDescent="0.3">
      <c r="B160" s="317"/>
      <c r="C160" s="316"/>
      <c r="D160" s="334"/>
      <c r="E160" s="274"/>
      <c r="F160" s="274"/>
      <c r="G160" s="274"/>
      <c r="H160" s="270"/>
      <c r="I160" s="58"/>
      <c r="J160" s="265"/>
      <c r="K160" s="264"/>
      <c r="L160" s="271"/>
      <c r="M160" s="49"/>
      <c r="N160" s="214"/>
      <c r="O160" s="8">
        <f t="shared" si="337"/>
        <v>0</v>
      </c>
      <c r="P160" s="50">
        <f t="shared" si="338"/>
        <v>0</v>
      </c>
      <c r="R160" s="44">
        <f t="shared" si="315"/>
        <v>0</v>
      </c>
      <c r="S160" s="201">
        <f t="shared" si="315"/>
        <v>0</v>
      </c>
      <c r="T160" s="8">
        <f t="shared" si="339"/>
        <v>0</v>
      </c>
      <c r="U160" s="50">
        <f t="shared" si="340"/>
        <v>0</v>
      </c>
      <c r="W160" s="44">
        <f t="shared" si="316"/>
        <v>0</v>
      </c>
      <c r="X160" s="201">
        <f t="shared" si="316"/>
        <v>0</v>
      </c>
      <c r="Y160" s="8">
        <f t="shared" si="341"/>
        <v>0</v>
      </c>
      <c r="Z160" s="50">
        <f t="shared" si="342"/>
        <v>0</v>
      </c>
      <c r="AB160" s="44">
        <f t="shared" si="317"/>
        <v>0</v>
      </c>
      <c r="AC160" s="201">
        <f t="shared" si="318"/>
        <v>0</v>
      </c>
      <c r="AD160" s="8">
        <f t="shared" si="343"/>
        <v>0</v>
      </c>
      <c r="AE160" s="50">
        <f t="shared" si="344"/>
        <v>0</v>
      </c>
      <c r="AG160" s="44">
        <f t="shared" si="319"/>
        <v>0</v>
      </c>
      <c r="AH160" s="201">
        <f t="shared" si="319"/>
        <v>0</v>
      </c>
      <c r="AI160" s="8">
        <f t="shared" si="345"/>
        <v>0</v>
      </c>
      <c r="AJ160" s="50">
        <f t="shared" si="346"/>
        <v>0</v>
      </c>
      <c r="AL160" s="44">
        <f t="shared" si="320"/>
        <v>0</v>
      </c>
      <c r="AM160" s="201">
        <f t="shared" si="320"/>
        <v>0</v>
      </c>
      <c r="AN160" s="8">
        <f t="shared" si="347"/>
        <v>0</v>
      </c>
      <c r="AO160" s="50">
        <f t="shared" si="348"/>
        <v>0</v>
      </c>
      <c r="AQ160" s="44">
        <f t="shared" si="321"/>
        <v>0</v>
      </c>
      <c r="AR160" s="201">
        <f t="shared" si="321"/>
        <v>0</v>
      </c>
      <c r="AS160" s="8">
        <f t="shared" si="349"/>
        <v>0</v>
      </c>
      <c r="AT160" s="50">
        <f t="shared" si="350"/>
        <v>0</v>
      </c>
      <c r="AV160" s="44">
        <f t="shared" si="322"/>
        <v>0</v>
      </c>
      <c r="AW160" s="201">
        <f t="shared" si="322"/>
        <v>0</v>
      </c>
      <c r="AX160" s="8">
        <f t="shared" si="351"/>
        <v>0</v>
      </c>
      <c r="AY160" s="50">
        <f t="shared" si="352"/>
        <v>0</v>
      </c>
      <c r="BA160" s="44">
        <f t="shared" si="323"/>
        <v>0</v>
      </c>
      <c r="BB160" s="201">
        <f t="shared" si="323"/>
        <v>0</v>
      </c>
      <c r="BC160" s="8">
        <f t="shared" si="353"/>
        <v>0</v>
      </c>
      <c r="BD160" s="50">
        <f t="shared" si="354"/>
        <v>0</v>
      </c>
      <c r="BF160" s="44">
        <f t="shared" si="324"/>
        <v>0</v>
      </c>
      <c r="BG160" s="201">
        <f t="shared" si="324"/>
        <v>0</v>
      </c>
      <c r="BH160" s="8">
        <f t="shared" si="355"/>
        <v>0</v>
      </c>
      <c r="BI160" s="50">
        <f t="shared" si="356"/>
        <v>0</v>
      </c>
      <c r="BK160" s="44">
        <f t="shared" si="325"/>
        <v>0</v>
      </c>
      <c r="BL160" s="201">
        <f t="shared" si="325"/>
        <v>0</v>
      </c>
      <c r="BM160" s="8">
        <f t="shared" si="357"/>
        <v>0</v>
      </c>
      <c r="BN160" s="50">
        <f t="shared" si="358"/>
        <v>0</v>
      </c>
      <c r="BP160" s="44">
        <f t="shared" si="326"/>
        <v>0</v>
      </c>
      <c r="BQ160" s="201">
        <f t="shared" si="326"/>
        <v>0</v>
      </c>
      <c r="BR160" s="8">
        <f t="shared" si="359"/>
        <v>0</v>
      </c>
      <c r="BS160" s="50">
        <f t="shared" si="360"/>
        <v>0</v>
      </c>
      <c r="BU160" s="44">
        <f t="shared" si="327"/>
        <v>0</v>
      </c>
      <c r="BV160" s="201">
        <f t="shared" si="327"/>
        <v>0</v>
      </c>
      <c r="BW160" s="8">
        <f t="shared" si="361"/>
        <v>0</v>
      </c>
      <c r="BX160" s="50">
        <f t="shared" si="362"/>
        <v>0</v>
      </c>
      <c r="BZ160" s="44">
        <f t="shared" si="328"/>
        <v>0</v>
      </c>
      <c r="CA160" s="201">
        <f t="shared" si="328"/>
        <v>0</v>
      </c>
      <c r="CB160" s="8">
        <f t="shared" si="363"/>
        <v>0</v>
      </c>
      <c r="CC160" s="50">
        <f t="shared" si="364"/>
        <v>0</v>
      </c>
      <c r="CE160" s="44">
        <f t="shared" si="329"/>
        <v>0</v>
      </c>
      <c r="CF160" s="201">
        <f t="shared" si="329"/>
        <v>0</v>
      </c>
      <c r="CG160" s="8">
        <f t="shared" si="365"/>
        <v>0</v>
      </c>
      <c r="CH160" s="50">
        <f t="shared" si="366"/>
        <v>0</v>
      </c>
      <c r="CJ160" s="44">
        <f t="shared" si="330"/>
        <v>0</v>
      </c>
      <c r="CK160" s="201">
        <f t="shared" si="330"/>
        <v>0</v>
      </c>
      <c r="CL160" s="8">
        <f t="shared" si="367"/>
        <v>0</v>
      </c>
      <c r="CM160" s="50">
        <f t="shared" si="368"/>
        <v>0</v>
      </c>
      <c r="CO160" s="44">
        <f t="shared" si="331"/>
        <v>0</v>
      </c>
      <c r="CP160" s="201">
        <f t="shared" si="331"/>
        <v>0</v>
      </c>
      <c r="CQ160" s="8">
        <f t="shared" si="369"/>
        <v>0</v>
      </c>
      <c r="CR160" s="50">
        <f t="shared" si="370"/>
        <v>0</v>
      </c>
      <c r="CT160" s="44">
        <f t="shared" si="332"/>
        <v>0</v>
      </c>
      <c r="CU160" s="201">
        <f t="shared" si="332"/>
        <v>0</v>
      </c>
      <c r="CV160" s="8">
        <f t="shared" si="371"/>
        <v>0</v>
      </c>
      <c r="CW160" s="50">
        <f t="shared" si="372"/>
        <v>0</v>
      </c>
      <c r="CY160" s="44">
        <f t="shared" si="333"/>
        <v>0</v>
      </c>
      <c r="CZ160" s="201">
        <f t="shared" si="333"/>
        <v>0</v>
      </c>
      <c r="DA160" s="8">
        <f t="shared" si="373"/>
        <v>0</v>
      </c>
      <c r="DB160" s="50">
        <f t="shared" si="374"/>
        <v>0</v>
      </c>
      <c r="DD160" s="44">
        <f t="shared" si="334"/>
        <v>0</v>
      </c>
      <c r="DE160" s="201">
        <f t="shared" si="334"/>
        <v>0</v>
      </c>
      <c r="DF160" s="8">
        <f t="shared" si="375"/>
        <v>0</v>
      </c>
      <c r="DG160" s="50">
        <f t="shared" si="376"/>
        <v>0</v>
      </c>
      <c r="DI160" s="44">
        <f t="shared" si="335"/>
        <v>0</v>
      </c>
      <c r="DJ160" s="201">
        <f t="shared" si="335"/>
        <v>0</v>
      </c>
      <c r="DK160" s="8">
        <f t="shared" si="377"/>
        <v>0</v>
      </c>
      <c r="DL160" s="50">
        <f t="shared" si="378"/>
        <v>0</v>
      </c>
      <c r="DN160" s="44">
        <f t="shared" si="336"/>
        <v>0</v>
      </c>
      <c r="DO160" s="201">
        <f t="shared" si="336"/>
        <v>0</v>
      </c>
      <c r="DP160" s="8">
        <f t="shared" si="379"/>
        <v>0</v>
      </c>
      <c r="DQ160" s="50">
        <f t="shared" si="380"/>
        <v>0</v>
      </c>
      <c r="DS160" s="51">
        <f t="shared" si="311"/>
        <v>0</v>
      </c>
      <c r="DT160" s="50">
        <f t="shared" si="382"/>
        <v>0</v>
      </c>
      <c r="DU160" s="51">
        <v>0</v>
      </c>
      <c r="DV160" s="50">
        <f t="shared" si="313"/>
        <v>0</v>
      </c>
      <c r="DW160" s="51">
        <f t="shared" si="314"/>
        <v>0</v>
      </c>
      <c r="DX160" s="53">
        <f t="shared" si="314"/>
        <v>0</v>
      </c>
      <c r="DY160" s="307">
        <f t="shared" si="381"/>
        <v>0</v>
      </c>
    </row>
    <row r="161" spans="1:129" ht="18" customHeight="1" x14ac:dyDescent="0.3">
      <c r="A161" s="6"/>
      <c r="B161" s="339"/>
      <c r="C161" s="316"/>
      <c r="D161" s="334"/>
      <c r="E161" s="274"/>
      <c r="F161" s="274"/>
      <c r="G161" s="274"/>
      <c r="H161" s="58"/>
      <c r="I161" s="58"/>
      <c r="J161" s="265"/>
      <c r="K161" s="264"/>
      <c r="L161" s="57"/>
      <c r="M161" s="49"/>
      <c r="N161" s="214"/>
      <c r="O161" s="8">
        <f t="shared" si="337"/>
        <v>0</v>
      </c>
      <c r="P161" s="50">
        <f t="shared" si="338"/>
        <v>0</v>
      </c>
      <c r="R161" s="44">
        <f t="shared" si="315"/>
        <v>0</v>
      </c>
      <c r="S161" s="201">
        <f t="shared" si="315"/>
        <v>0</v>
      </c>
      <c r="T161" s="8">
        <f t="shared" si="339"/>
        <v>0</v>
      </c>
      <c r="U161" s="50">
        <f t="shared" si="340"/>
        <v>0</v>
      </c>
      <c r="W161" s="44">
        <f t="shared" si="316"/>
        <v>0</v>
      </c>
      <c r="X161" s="201">
        <f t="shared" si="316"/>
        <v>0</v>
      </c>
      <c r="Y161" s="8">
        <f t="shared" si="341"/>
        <v>0</v>
      </c>
      <c r="Z161" s="50">
        <f t="shared" si="342"/>
        <v>0</v>
      </c>
      <c r="AB161" s="44">
        <f t="shared" si="317"/>
        <v>0</v>
      </c>
      <c r="AC161" s="201">
        <f t="shared" si="318"/>
        <v>0</v>
      </c>
      <c r="AD161" s="8">
        <f t="shared" si="343"/>
        <v>0</v>
      </c>
      <c r="AE161" s="50">
        <f t="shared" si="344"/>
        <v>0</v>
      </c>
      <c r="AG161" s="44">
        <f t="shared" si="319"/>
        <v>0</v>
      </c>
      <c r="AH161" s="201">
        <f t="shared" si="319"/>
        <v>0</v>
      </c>
      <c r="AI161" s="8">
        <f t="shared" si="345"/>
        <v>0</v>
      </c>
      <c r="AJ161" s="50">
        <f t="shared" si="346"/>
        <v>0</v>
      </c>
      <c r="AL161" s="44">
        <f t="shared" si="320"/>
        <v>0</v>
      </c>
      <c r="AM161" s="201">
        <f t="shared" si="320"/>
        <v>0</v>
      </c>
      <c r="AN161" s="8">
        <f t="shared" si="347"/>
        <v>0</v>
      </c>
      <c r="AO161" s="50">
        <f t="shared" si="348"/>
        <v>0</v>
      </c>
      <c r="AQ161" s="44">
        <f t="shared" si="321"/>
        <v>0</v>
      </c>
      <c r="AR161" s="201">
        <f t="shared" si="321"/>
        <v>0</v>
      </c>
      <c r="AS161" s="8">
        <f t="shared" si="349"/>
        <v>0</v>
      </c>
      <c r="AT161" s="50">
        <f t="shared" si="350"/>
        <v>0</v>
      </c>
      <c r="AV161" s="44">
        <f t="shared" si="322"/>
        <v>0</v>
      </c>
      <c r="AW161" s="201">
        <f t="shared" si="322"/>
        <v>0</v>
      </c>
      <c r="AX161" s="8">
        <f t="shared" si="351"/>
        <v>0</v>
      </c>
      <c r="AY161" s="50">
        <f t="shared" si="352"/>
        <v>0</v>
      </c>
      <c r="BA161" s="44">
        <f t="shared" si="323"/>
        <v>0</v>
      </c>
      <c r="BB161" s="201">
        <f t="shared" si="323"/>
        <v>0</v>
      </c>
      <c r="BC161" s="8">
        <f t="shared" si="353"/>
        <v>0</v>
      </c>
      <c r="BD161" s="50">
        <f t="shared" si="354"/>
        <v>0</v>
      </c>
      <c r="BF161" s="44">
        <f t="shared" si="324"/>
        <v>0</v>
      </c>
      <c r="BG161" s="201">
        <f t="shared" si="324"/>
        <v>0</v>
      </c>
      <c r="BH161" s="8">
        <f t="shared" si="355"/>
        <v>0</v>
      </c>
      <c r="BI161" s="50">
        <f t="shared" si="356"/>
        <v>0</v>
      </c>
      <c r="BK161" s="44">
        <f t="shared" si="325"/>
        <v>0</v>
      </c>
      <c r="BL161" s="201">
        <f t="shared" si="325"/>
        <v>0</v>
      </c>
      <c r="BM161" s="8">
        <f t="shared" si="357"/>
        <v>0</v>
      </c>
      <c r="BN161" s="50">
        <f t="shared" si="358"/>
        <v>0</v>
      </c>
      <c r="BP161" s="44">
        <f t="shared" si="326"/>
        <v>0</v>
      </c>
      <c r="BQ161" s="201">
        <f t="shared" si="326"/>
        <v>0</v>
      </c>
      <c r="BR161" s="8">
        <f t="shared" si="359"/>
        <v>0</v>
      </c>
      <c r="BS161" s="50">
        <f t="shared" si="360"/>
        <v>0</v>
      </c>
      <c r="BU161" s="44">
        <f t="shared" si="327"/>
        <v>0</v>
      </c>
      <c r="BV161" s="201">
        <f t="shared" si="327"/>
        <v>0</v>
      </c>
      <c r="BW161" s="8">
        <f t="shared" si="361"/>
        <v>0</v>
      </c>
      <c r="BX161" s="50">
        <f t="shared" si="362"/>
        <v>0</v>
      </c>
      <c r="BZ161" s="44">
        <f t="shared" si="328"/>
        <v>0</v>
      </c>
      <c r="CA161" s="201">
        <f t="shared" si="328"/>
        <v>0</v>
      </c>
      <c r="CB161" s="8">
        <f t="shared" si="363"/>
        <v>0</v>
      </c>
      <c r="CC161" s="50">
        <f t="shared" si="364"/>
        <v>0</v>
      </c>
      <c r="CE161" s="44">
        <f t="shared" si="329"/>
        <v>0</v>
      </c>
      <c r="CF161" s="201">
        <f t="shared" si="329"/>
        <v>0</v>
      </c>
      <c r="CG161" s="8">
        <f t="shared" si="365"/>
        <v>0</v>
      </c>
      <c r="CH161" s="50">
        <f t="shared" si="366"/>
        <v>0</v>
      </c>
      <c r="CJ161" s="44">
        <f t="shared" si="330"/>
        <v>0</v>
      </c>
      <c r="CK161" s="201">
        <f t="shared" si="330"/>
        <v>0</v>
      </c>
      <c r="CL161" s="8">
        <f t="shared" si="367"/>
        <v>0</v>
      </c>
      <c r="CM161" s="50">
        <f t="shared" si="368"/>
        <v>0</v>
      </c>
      <c r="CO161" s="44">
        <f t="shared" si="331"/>
        <v>0</v>
      </c>
      <c r="CP161" s="201">
        <f t="shared" si="331"/>
        <v>0</v>
      </c>
      <c r="CQ161" s="8">
        <f t="shared" si="369"/>
        <v>0</v>
      </c>
      <c r="CR161" s="50">
        <f t="shared" si="370"/>
        <v>0</v>
      </c>
      <c r="CT161" s="44">
        <f t="shared" si="332"/>
        <v>0</v>
      </c>
      <c r="CU161" s="201">
        <f t="shared" si="332"/>
        <v>0</v>
      </c>
      <c r="CV161" s="8">
        <f t="shared" si="371"/>
        <v>0</v>
      </c>
      <c r="CW161" s="50">
        <f t="shared" si="372"/>
        <v>0</v>
      </c>
      <c r="CY161" s="44">
        <f t="shared" si="333"/>
        <v>0</v>
      </c>
      <c r="CZ161" s="201">
        <f t="shared" si="333"/>
        <v>0</v>
      </c>
      <c r="DA161" s="8">
        <f t="shared" si="373"/>
        <v>0</v>
      </c>
      <c r="DB161" s="50">
        <f t="shared" si="374"/>
        <v>0</v>
      </c>
      <c r="DD161" s="44">
        <f t="shared" si="334"/>
        <v>0</v>
      </c>
      <c r="DE161" s="201">
        <f t="shared" si="334"/>
        <v>0</v>
      </c>
      <c r="DF161" s="8">
        <f t="shared" si="375"/>
        <v>0</v>
      </c>
      <c r="DG161" s="50">
        <f t="shared" si="376"/>
        <v>0</v>
      </c>
      <c r="DI161" s="44">
        <f t="shared" si="335"/>
        <v>0</v>
      </c>
      <c r="DJ161" s="201">
        <f t="shared" si="335"/>
        <v>0</v>
      </c>
      <c r="DK161" s="8">
        <f t="shared" si="377"/>
        <v>0</v>
      </c>
      <c r="DL161" s="50">
        <f t="shared" si="378"/>
        <v>0</v>
      </c>
      <c r="DN161" s="44">
        <f t="shared" si="336"/>
        <v>0</v>
      </c>
      <c r="DO161" s="201">
        <f t="shared" si="336"/>
        <v>0</v>
      </c>
      <c r="DP161" s="8">
        <f t="shared" si="379"/>
        <v>0</v>
      </c>
      <c r="DQ161" s="50">
        <f t="shared" si="380"/>
        <v>0</v>
      </c>
      <c r="DS161" s="51">
        <f t="shared" si="311"/>
        <v>0</v>
      </c>
      <c r="DT161" s="50">
        <f t="shared" si="382"/>
        <v>0</v>
      </c>
      <c r="DU161" s="51">
        <v>0</v>
      </c>
      <c r="DV161" s="50">
        <f t="shared" si="313"/>
        <v>0</v>
      </c>
      <c r="DW161" s="51">
        <f t="shared" si="314"/>
        <v>0</v>
      </c>
      <c r="DX161" s="53">
        <f t="shared" si="314"/>
        <v>0</v>
      </c>
      <c r="DY161" s="307">
        <f t="shared" si="381"/>
        <v>0</v>
      </c>
    </row>
    <row r="162" spans="1:129" ht="18" customHeight="1" x14ac:dyDescent="0.3">
      <c r="B162" s="339"/>
      <c r="C162" s="317"/>
      <c r="D162" s="334"/>
      <c r="E162" s="274"/>
      <c r="F162" s="274"/>
      <c r="G162" s="274"/>
      <c r="H162" s="58"/>
      <c r="I162" s="58"/>
      <c r="J162" s="265"/>
      <c r="K162" s="264"/>
      <c r="L162" s="57"/>
      <c r="M162" s="49"/>
      <c r="N162" s="214"/>
      <c r="O162" s="8">
        <f t="shared" si="337"/>
        <v>0</v>
      </c>
      <c r="P162" s="50">
        <f t="shared" si="338"/>
        <v>0</v>
      </c>
      <c r="R162" s="44">
        <f t="shared" si="315"/>
        <v>0</v>
      </c>
      <c r="S162" s="201">
        <f t="shared" si="315"/>
        <v>0</v>
      </c>
      <c r="T162" s="8">
        <f t="shared" si="339"/>
        <v>0</v>
      </c>
      <c r="U162" s="50">
        <f t="shared" si="340"/>
        <v>0</v>
      </c>
      <c r="W162" s="44">
        <f t="shared" si="316"/>
        <v>0</v>
      </c>
      <c r="X162" s="201">
        <f t="shared" si="316"/>
        <v>0</v>
      </c>
      <c r="Y162" s="8">
        <f t="shared" si="341"/>
        <v>0</v>
      </c>
      <c r="Z162" s="50">
        <f t="shared" si="342"/>
        <v>0</v>
      </c>
      <c r="AB162" s="44">
        <f t="shared" si="317"/>
        <v>0</v>
      </c>
      <c r="AC162" s="201">
        <f t="shared" si="318"/>
        <v>0</v>
      </c>
      <c r="AD162" s="8">
        <f t="shared" si="343"/>
        <v>0</v>
      </c>
      <c r="AE162" s="50">
        <f t="shared" si="344"/>
        <v>0</v>
      </c>
      <c r="AG162" s="44">
        <f t="shared" si="319"/>
        <v>0</v>
      </c>
      <c r="AH162" s="201">
        <f t="shared" si="319"/>
        <v>0</v>
      </c>
      <c r="AI162" s="8">
        <f t="shared" si="345"/>
        <v>0</v>
      </c>
      <c r="AJ162" s="50">
        <f t="shared" si="346"/>
        <v>0</v>
      </c>
      <c r="AL162" s="44">
        <f t="shared" si="320"/>
        <v>0</v>
      </c>
      <c r="AM162" s="201">
        <f t="shared" si="320"/>
        <v>0</v>
      </c>
      <c r="AN162" s="8">
        <f t="shared" si="347"/>
        <v>0</v>
      </c>
      <c r="AO162" s="50">
        <f t="shared" si="348"/>
        <v>0</v>
      </c>
      <c r="AQ162" s="44">
        <f t="shared" si="321"/>
        <v>0</v>
      </c>
      <c r="AR162" s="201">
        <f t="shared" si="321"/>
        <v>0</v>
      </c>
      <c r="AS162" s="8">
        <f t="shared" si="349"/>
        <v>0</v>
      </c>
      <c r="AT162" s="50">
        <f t="shared" si="350"/>
        <v>0</v>
      </c>
      <c r="AV162" s="44">
        <f t="shared" si="322"/>
        <v>0</v>
      </c>
      <c r="AW162" s="201">
        <f t="shared" si="322"/>
        <v>0</v>
      </c>
      <c r="AX162" s="8">
        <f t="shared" si="351"/>
        <v>0</v>
      </c>
      <c r="AY162" s="50">
        <f t="shared" si="352"/>
        <v>0</v>
      </c>
      <c r="BA162" s="44">
        <f t="shared" si="323"/>
        <v>0</v>
      </c>
      <c r="BB162" s="201">
        <f t="shared" si="323"/>
        <v>0</v>
      </c>
      <c r="BC162" s="8">
        <f t="shared" si="353"/>
        <v>0</v>
      </c>
      <c r="BD162" s="50">
        <f t="shared" si="354"/>
        <v>0</v>
      </c>
      <c r="BF162" s="44">
        <f t="shared" si="324"/>
        <v>0</v>
      </c>
      <c r="BG162" s="201">
        <f t="shared" si="324"/>
        <v>0</v>
      </c>
      <c r="BH162" s="8">
        <f t="shared" si="355"/>
        <v>0</v>
      </c>
      <c r="BI162" s="50">
        <f t="shared" si="356"/>
        <v>0</v>
      </c>
      <c r="BK162" s="44">
        <f t="shared" si="325"/>
        <v>0</v>
      </c>
      <c r="BL162" s="201">
        <f t="shared" si="325"/>
        <v>0</v>
      </c>
      <c r="BM162" s="8">
        <f t="shared" si="357"/>
        <v>0</v>
      </c>
      <c r="BN162" s="50">
        <f t="shared" si="358"/>
        <v>0</v>
      </c>
      <c r="BP162" s="44">
        <f t="shared" si="326"/>
        <v>0</v>
      </c>
      <c r="BQ162" s="201">
        <f t="shared" si="326"/>
        <v>0</v>
      </c>
      <c r="BR162" s="8">
        <f t="shared" si="359"/>
        <v>0</v>
      </c>
      <c r="BS162" s="50">
        <f t="shared" si="360"/>
        <v>0</v>
      </c>
      <c r="BU162" s="44">
        <f t="shared" si="327"/>
        <v>0</v>
      </c>
      <c r="BV162" s="201">
        <f t="shared" si="327"/>
        <v>0</v>
      </c>
      <c r="BW162" s="8">
        <f t="shared" si="361"/>
        <v>0</v>
      </c>
      <c r="BX162" s="50">
        <f t="shared" si="362"/>
        <v>0</v>
      </c>
      <c r="BZ162" s="44">
        <f t="shared" si="328"/>
        <v>0</v>
      </c>
      <c r="CA162" s="201">
        <f t="shared" si="328"/>
        <v>0</v>
      </c>
      <c r="CB162" s="8">
        <f t="shared" si="363"/>
        <v>0</v>
      </c>
      <c r="CC162" s="50">
        <f t="shared" si="364"/>
        <v>0</v>
      </c>
      <c r="CE162" s="44">
        <f t="shared" si="329"/>
        <v>0</v>
      </c>
      <c r="CF162" s="201">
        <f t="shared" si="329"/>
        <v>0</v>
      </c>
      <c r="CG162" s="8">
        <f t="shared" si="365"/>
        <v>0</v>
      </c>
      <c r="CH162" s="50">
        <f t="shared" si="366"/>
        <v>0</v>
      </c>
      <c r="CJ162" s="44">
        <f t="shared" si="330"/>
        <v>0</v>
      </c>
      <c r="CK162" s="201">
        <f t="shared" si="330"/>
        <v>0</v>
      </c>
      <c r="CL162" s="8">
        <f t="shared" si="367"/>
        <v>0</v>
      </c>
      <c r="CM162" s="50">
        <f t="shared" si="368"/>
        <v>0</v>
      </c>
      <c r="CO162" s="44">
        <f t="shared" si="331"/>
        <v>0</v>
      </c>
      <c r="CP162" s="201">
        <f t="shared" si="331"/>
        <v>0</v>
      </c>
      <c r="CQ162" s="8">
        <f t="shared" si="369"/>
        <v>0</v>
      </c>
      <c r="CR162" s="50">
        <f t="shared" si="370"/>
        <v>0</v>
      </c>
      <c r="CT162" s="44">
        <f t="shared" si="332"/>
        <v>0</v>
      </c>
      <c r="CU162" s="201">
        <f t="shared" si="332"/>
        <v>0</v>
      </c>
      <c r="CV162" s="8">
        <f t="shared" si="371"/>
        <v>0</v>
      </c>
      <c r="CW162" s="50">
        <f t="shared" si="372"/>
        <v>0</v>
      </c>
      <c r="CY162" s="44">
        <f t="shared" si="333"/>
        <v>0</v>
      </c>
      <c r="CZ162" s="201">
        <f t="shared" si="333"/>
        <v>0</v>
      </c>
      <c r="DA162" s="8">
        <f t="shared" si="373"/>
        <v>0</v>
      </c>
      <c r="DB162" s="50">
        <f t="shared" si="374"/>
        <v>0</v>
      </c>
      <c r="DD162" s="44">
        <f t="shared" si="334"/>
        <v>0</v>
      </c>
      <c r="DE162" s="201">
        <f t="shared" si="334"/>
        <v>0</v>
      </c>
      <c r="DF162" s="8">
        <f t="shared" si="375"/>
        <v>0</v>
      </c>
      <c r="DG162" s="50">
        <f t="shared" si="376"/>
        <v>0</v>
      </c>
      <c r="DI162" s="44">
        <f t="shared" si="335"/>
        <v>0</v>
      </c>
      <c r="DJ162" s="201">
        <f t="shared" si="335"/>
        <v>0</v>
      </c>
      <c r="DK162" s="8">
        <f t="shared" si="377"/>
        <v>0</v>
      </c>
      <c r="DL162" s="50">
        <f t="shared" si="378"/>
        <v>0</v>
      </c>
      <c r="DN162" s="44">
        <f t="shared" si="336"/>
        <v>0</v>
      </c>
      <c r="DO162" s="201">
        <f t="shared" si="336"/>
        <v>0</v>
      </c>
      <c r="DP162" s="8">
        <f t="shared" si="379"/>
        <v>0</v>
      </c>
      <c r="DQ162" s="50">
        <f t="shared" si="380"/>
        <v>0</v>
      </c>
      <c r="DS162" s="51">
        <f t="shared" si="311"/>
        <v>0</v>
      </c>
      <c r="DT162" s="50">
        <f t="shared" si="382"/>
        <v>0</v>
      </c>
      <c r="DU162" s="51">
        <v>0</v>
      </c>
      <c r="DV162" s="50">
        <f t="shared" si="313"/>
        <v>0</v>
      </c>
      <c r="DW162" s="51">
        <f>+DS162+DU162</f>
        <v>0</v>
      </c>
      <c r="DX162" s="53">
        <f t="shared" si="314"/>
        <v>0</v>
      </c>
      <c r="DY162" s="307">
        <f t="shared" si="381"/>
        <v>0</v>
      </c>
    </row>
    <row r="163" spans="1:129" ht="18" customHeight="1" x14ac:dyDescent="0.3">
      <c r="B163" s="339"/>
      <c r="C163" s="317"/>
      <c r="D163" s="334"/>
      <c r="E163" s="274"/>
      <c r="F163" s="274"/>
      <c r="G163" s="274"/>
      <c r="H163" s="58"/>
      <c r="I163" s="58"/>
      <c r="J163" s="265"/>
      <c r="K163" s="264"/>
      <c r="L163" s="57"/>
      <c r="M163" s="49"/>
      <c r="N163" s="214"/>
      <c r="O163" s="8">
        <f t="shared" si="337"/>
        <v>0</v>
      </c>
      <c r="P163" s="50">
        <f t="shared" si="338"/>
        <v>0</v>
      </c>
      <c r="R163" s="44">
        <f t="shared" si="315"/>
        <v>0</v>
      </c>
      <c r="S163" s="201">
        <f t="shared" si="315"/>
        <v>0</v>
      </c>
      <c r="T163" s="8">
        <f t="shared" si="339"/>
        <v>0</v>
      </c>
      <c r="U163" s="50">
        <f t="shared" si="340"/>
        <v>0</v>
      </c>
      <c r="W163" s="44">
        <f t="shared" si="316"/>
        <v>0</v>
      </c>
      <c r="X163" s="201">
        <f t="shared" si="316"/>
        <v>0</v>
      </c>
      <c r="Y163" s="8">
        <f t="shared" si="341"/>
        <v>0</v>
      </c>
      <c r="Z163" s="50">
        <f t="shared" si="342"/>
        <v>0</v>
      </c>
      <c r="AB163" s="44">
        <f t="shared" si="317"/>
        <v>0</v>
      </c>
      <c r="AC163" s="201">
        <f t="shared" si="318"/>
        <v>0</v>
      </c>
      <c r="AD163" s="8">
        <f t="shared" si="343"/>
        <v>0</v>
      </c>
      <c r="AE163" s="50">
        <f t="shared" si="344"/>
        <v>0</v>
      </c>
      <c r="AG163" s="44">
        <f t="shared" si="319"/>
        <v>0</v>
      </c>
      <c r="AH163" s="201">
        <f t="shared" si="319"/>
        <v>0</v>
      </c>
      <c r="AI163" s="8">
        <f t="shared" si="345"/>
        <v>0</v>
      </c>
      <c r="AJ163" s="50">
        <f t="shared" si="346"/>
        <v>0</v>
      </c>
      <c r="AL163" s="44">
        <f t="shared" si="320"/>
        <v>0</v>
      </c>
      <c r="AM163" s="201">
        <f t="shared" si="320"/>
        <v>0</v>
      </c>
      <c r="AN163" s="8">
        <f t="shared" si="347"/>
        <v>0</v>
      </c>
      <c r="AO163" s="50">
        <f t="shared" si="348"/>
        <v>0</v>
      </c>
      <c r="AQ163" s="44">
        <f t="shared" si="321"/>
        <v>0</v>
      </c>
      <c r="AR163" s="201">
        <f t="shared" si="321"/>
        <v>0</v>
      </c>
      <c r="AS163" s="8">
        <f t="shared" si="349"/>
        <v>0</v>
      </c>
      <c r="AT163" s="50">
        <f t="shared" si="350"/>
        <v>0</v>
      </c>
      <c r="AV163" s="44">
        <f t="shared" si="322"/>
        <v>0</v>
      </c>
      <c r="AW163" s="201">
        <f t="shared" si="322"/>
        <v>0</v>
      </c>
      <c r="AX163" s="8">
        <f t="shared" si="351"/>
        <v>0</v>
      </c>
      <c r="AY163" s="50">
        <f t="shared" si="352"/>
        <v>0</v>
      </c>
      <c r="BA163" s="44">
        <f t="shared" si="323"/>
        <v>0</v>
      </c>
      <c r="BB163" s="201">
        <f t="shared" si="323"/>
        <v>0</v>
      </c>
      <c r="BC163" s="8">
        <f t="shared" si="353"/>
        <v>0</v>
      </c>
      <c r="BD163" s="50">
        <f t="shared" si="354"/>
        <v>0</v>
      </c>
      <c r="BF163" s="44">
        <f t="shared" si="324"/>
        <v>0</v>
      </c>
      <c r="BG163" s="201">
        <f t="shared" si="324"/>
        <v>0</v>
      </c>
      <c r="BH163" s="8">
        <f t="shared" si="355"/>
        <v>0</v>
      </c>
      <c r="BI163" s="50">
        <f t="shared" si="356"/>
        <v>0</v>
      </c>
      <c r="BK163" s="44">
        <f t="shared" si="325"/>
        <v>0</v>
      </c>
      <c r="BL163" s="201">
        <f t="shared" si="325"/>
        <v>0</v>
      </c>
      <c r="BM163" s="8">
        <f t="shared" si="357"/>
        <v>0</v>
      </c>
      <c r="BN163" s="50">
        <f t="shared" si="358"/>
        <v>0</v>
      </c>
      <c r="BP163" s="44">
        <f t="shared" si="326"/>
        <v>0</v>
      </c>
      <c r="BQ163" s="201">
        <f t="shared" si="326"/>
        <v>0</v>
      </c>
      <c r="BR163" s="8">
        <f t="shared" si="359"/>
        <v>0</v>
      </c>
      <c r="BS163" s="50">
        <f t="shared" si="360"/>
        <v>0</v>
      </c>
      <c r="BU163" s="44">
        <f t="shared" si="327"/>
        <v>0</v>
      </c>
      <c r="BV163" s="201">
        <f t="shared" si="327"/>
        <v>0</v>
      </c>
      <c r="BW163" s="8">
        <f t="shared" si="361"/>
        <v>0</v>
      </c>
      <c r="BX163" s="50">
        <f t="shared" si="362"/>
        <v>0</v>
      </c>
      <c r="BZ163" s="44">
        <f t="shared" si="328"/>
        <v>0</v>
      </c>
      <c r="CA163" s="201">
        <f t="shared" si="328"/>
        <v>0</v>
      </c>
      <c r="CB163" s="8">
        <f t="shared" si="363"/>
        <v>0</v>
      </c>
      <c r="CC163" s="50">
        <f t="shared" si="364"/>
        <v>0</v>
      </c>
      <c r="CE163" s="44">
        <f t="shared" si="329"/>
        <v>0</v>
      </c>
      <c r="CF163" s="201">
        <f t="shared" si="329"/>
        <v>0</v>
      </c>
      <c r="CG163" s="8">
        <f t="shared" si="365"/>
        <v>0</v>
      </c>
      <c r="CH163" s="50">
        <f t="shared" si="366"/>
        <v>0</v>
      </c>
      <c r="CJ163" s="44">
        <f t="shared" si="330"/>
        <v>0</v>
      </c>
      <c r="CK163" s="201">
        <f t="shared" si="330"/>
        <v>0</v>
      </c>
      <c r="CL163" s="8">
        <f t="shared" si="367"/>
        <v>0</v>
      </c>
      <c r="CM163" s="50">
        <f t="shared" si="368"/>
        <v>0</v>
      </c>
      <c r="CO163" s="44">
        <f t="shared" si="331"/>
        <v>0</v>
      </c>
      <c r="CP163" s="201">
        <f t="shared" si="331"/>
        <v>0</v>
      </c>
      <c r="CQ163" s="8">
        <f t="shared" si="369"/>
        <v>0</v>
      </c>
      <c r="CR163" s="50">
        <f t="shared" si="370"/>
        <v>0</v>
      </c>
      <c r="CT163" s="44">
        <f t="shared" si="332"/>
        <v>0</v>
      </c>
      <c r="CU163" s="201">
        <f t="shared" si="332"/>
        <v>0</v>
      </c>
      <c r="CV163" s="8">
        <f t="shared" si="371"/>
        <v>0</v>
      </c>
      <c r="CW163" s="50">
        <f t="shared" si="372"/>
        <v>0</v>
      </c>
      <c r="CY163" s="44">
        <f t="shared" si="333"/>
        <v>0</v>
      </c>
      <c r="CZ163" s="201">
        <f t="shared" si="333"/>
        <v>0</v>
      </c>
      <c r="DA163" s="8">
        <f t="shared" si="373"/>
        <v>0</v>
      </c>
      <c r="DB163" s="50">
        <f t="shared" si="374"/>
        <v>0</v>
      </c>
      <c r="DD163" s="44">
        <f t="shared" si="334"/>
        <v>0</v>
      </c>
      <c r="DE163" s="201">
        <f t="shared" si="334"/>
        <v>0</v>
      </c>
      <c r="DF163" s="8">
        <f t="shared" si="375"/>
        <v>0</v>
      </c>
      <c r="DG163" s="50">
        <f t="shared" si="376"/>
        <v>0</v>
      </c>
      <c r="DI163" s="44">
        <f t="shared" si="335"/>
        <v>0</v>
      </c>
      <c r="DJ163" s="201">
        <f t="shared" si="335"/>
        <v>0</v>
      </c>
      <c r="DK163" s="8">
        <f t="shared" si="377"/>
        <v>0</v>
      </c>
      <c r="DL163" s="50">
        <f t="shared" si="378"/>
        <v>0</v>
      </c>
      <c r="DN163" s="44">
        <f t="shared" si="336"/>
        <v>0</v>
      </c>
      <c r="DO163" s="201">
        <f t="shared" si="336"/>
        <v>0</v>
      </c>
      <c r="DP163" s="8">
        <f t="shared" si="379"/>
        <v>0</v>
      </c>
      <c r="DQ163" s="50">
        <f t="shared" si="380"/>
        <v>0</v>
      </c>
      <c r="DS163" s="51">
        <f t="shared" si="311"/>
        <v>0</v>
      </c>
      <c r="DT163" s="50">
        <f t="shared" si="382"/>
        <v>0</v>
      </c>
      <c r="DU163" s="51">
        <v>0</v>
      </c>
      <c r="DV163" s="50">
        <f t="shared" si="313"/>
        <v>0</v>
      </c>
      <c r="DW163" s="51">
        <f>+DS163+DU163</f>
        <v>0</v>
      </c>
      <c r="DX163" s="52">
        <f t="shared" si="314"/>
        <v>0</v>
      </c>
      <c r="DY163" s="307">
        <f t="shared" si="381"/>
        <v>0</v>
      </c>
    </row>
    <row r="164" spans="1:129" ht="18" customHeight="1" x14ac:dyDescent="0.3">
      <c r="B164" s="339"/>
      <c r="C164" s="318"/>
      <c r="D164" s="334"/>
      <c r="E164" s="274"/>
      <c r="F164" s="274"/>
      <c r="G164" s="274"/>
      <c r="H164" s="58"/>
      <c r="I164" s="58"/>
      <c r="J164" s="265"/>
      <c r="K164" s="264"/>
      <c r="L164" s="57"/>
      <c r="M164" s="49"/>
      <c r="N164" s="214"/>
      <c r="O164" s="8">
        <f t="shared" si="337"/>
        <v>0</v>
      </c>
      <c r="P164" s="50">
        <f t="shared" si="338"/>
        <v>0</v>
      </c>
      <c r="R164" s="44">
        <f t="shared" si="315"/>
        <v>0</v>
      </c>
      <c r="S164" s="201">
        <f t="shared" si="315"/>
        <v>0</v>
      </c>
      <c r="T164" s="8">
        <f t="shared" si="339"/>
        <v>0</v>
      </c>
      <c r="U164" s="50">
        <f t="shared" si="340"/>
        <v>0</v>
      </c>
      <c r="W164" s="44">
        <f t="shared" si="316"/>
        <v>0</v>
      </c>
      <c r="X164" s="201">
        <f t="shared" si="316"/>
        <v>0</v>
      </c>
      <c r="Y164" s="8">
        <f t="shared" si="341"/>
        <v>0</v>
      </c>
      <c r="Z164" s="50">
        <f t="shared" si="342"/>
        <v>0</v>
      </c>
      <c r="AB164" s="44">
        <f t="shared" si="317"/>
        <v>0</v>
      </c>
      <c r="AC164" s="201">
        <f t="shared" si="318"/>
        <v>0</v>
      </c>
      <c r="AD164" s="8">
        <f t="shared" si="343"/>
        <v>0</v>
      </c>
      <c r="AE164" s="50">
        <f t="shared" si="344"/>
        <v>0</v>
      </c>
      <c r="AG164" s="44">
        <f t="shared" si="319"/>
        <v>0</v>
      </c>
      <c r="AH164" s="201">
        <f t="shared" si="319"/>
        <v>0</v>
      </c>
      <c r="AI164" s="8">
        <f t="shared" si="345"/>
        <v>0</v>
      </c>
      <c r="AJ164" s="50">
        <f t="shared" si="346"/>
        <v>0</v>
      </c>
      <c r="AL164" s="44">
        <f t="shared" si="320"/>
        <v>0</v>
      </c>
      <c r="AM164" s="201">
        <f t="shared" si="320"/>
        <v>0</v>
      </c>
      <c r="AN164" s="8">
        <f t="shared" si="347"/>
        <v>0</v>
      </c>
      <c r="AO164" s="50">
        <f t="shared" si="348"/>
        <v>0</v>
      </c>
      <c r="AQ164" s="44">
        <f t="shared" si="321"/>
        <v>0</v>
      </c>
      <c r="AR164" s="201">
        <f t="shared" si="321"/>
        <v>0</v>
      </c>
      <c r="AS164" s="8">
        <f t="shared" si="349"/>
        <v>0</v>
      </c>
      <c r="AT164" s="50">
        <f t="shared" si="350"/>
        <v>0</v>
      </c>
      <c r="AV164" s="44">
        <f t="shared" si="322"/>
        <v>0</v>
      </c>
      <c r="AW164" s="201">
        <f t="shared" si="322"/>
        <v>0</v>
      </c>
      <c r="AX164" s="8">
        <f t="shared" si="351"/>
        <v>0</v>
      </c>
      <c r="AY164" s="50">
        <f t="shared" si="352"/>
        <v>0</v>
      </c>
      <c r="BA164" s="44">
        <f t="shared" si="323"/>
        <v>0</v>
      </c>
      <c r="BB164" s="201">
        <f t="shared" si="323"/>
        <v>0</v>
      </c>
      <c r="BC164" s="8">
        <f t="shared" si="353"/>
        <v>0</v>
      </c>
      <c r="BD164" s="50">
        <f t="shared" si="354"/>
        <v>0</v>
      </c>
      <c r="BF164" s="44">
        <f t="shared" si="324"/>
        <v>0</v>
      </c>
      <c r="BG164" s="201">
        <f t="shared" si="324"/>
        <v>0</v>
      </c>
      <c r="BH164" s="8">
        <f t="shared" si="355"/>
        <v>0</v>
      </c>
      <c r="BI164" s="50">
        <f t="shared" si="356"/>
        <v>0</v>
      </c>
      <c r="BK164" s="44">
        <f t="shared" si="325"/>
        <v>0</v>
      </c>
      <c r="BL164" s="201">
        <f t="shared" si="325"/>
        <v>0</v>
      </c>
      <c r="BM164" s="8">
        <f t="shared" si="357"/>
        <v>0</v>
      </c>
      <c r="BN164" s="50">
        <f t="shared" si="358"/>
        <v>0</v>
      </c>
      <c r="BP164" s="44">
        <f t="shared" si="326"/>
        <v>0</v>
      </c>
      <c r="BQ164" s="201">
        <f t="shared" si="326"/>
        <v>0</v>
      </c>
      <c r="BR164" s="8">
        <f t="shared" si="359"/>
        <v>0</v>
      </c>
      <c r="BS164" s="50">
        <f t="shared" si="360"/>
        <v>0</v>
      </c>
      <c r="BU164" s="44">
        <f t="shared" si="327"/>
        <v>0</v>
      </c>
      <c r="BV164" s="201">
        <f t="shared" si="327"/>
        <v>0</v>
      </c>
      <c r="BW164" s="8">
        <f t="shared" si="361"/>
        <v>0</v>
      </c>
      <c r="BX164" s="50">
        <f t="shared" si="362"/>
        <v>0</v>
      </c>
      <c r="BZ164" s="44">
        <f t="shared" si="328"/>
        <v>0</v>
      </c>
      <c r="CA164" s="201">
        <f t="shared" si="328"/>
        <v>0</v>
      </c>
      <c r="CB164" s="8">
        <f t="shared" si="363"/>
        <v>0</v>
      </c>
      <c r="CC164" s="50">
        <f t="shared" si="364"/>
        <v>0</v>
      </c>
      <c r="CE164" s="44">
        <f t="shared" si="329"/>
        <v>0</v>
      </c>
      <c r="CF164" s="201">
        <f t="shared" si="329"/>
        <v>0</v>
      </c>
      <c r="CG164" s="8">
        <f t="shared" si="365"/>
        <v>0</v>
      </c>
      <c r="CH164" s="50">
        <f t="shared" si="366"/>
        <v>0</v>
      </c>
      <c r="CJ164" s="44">
        <f t="shared" si="330"/>
        <v>0</v>
      </c>
      <c r="CK164" s="201">
        <f t="shared" si="330"/>
        <v>0</v>
      </c>
      <c r="CL164" s="8">
        <f t="shared" si="367"/>
        <v>0</v>
      </c>
      <c r="CM164" s="50">
        <f t="shared" si="368"/>
        <v>0</v>
      </c>
      <c r="CO164" s="44">
        <f t="shared" si="331"/>
        <v>0</v>
      </c>
      <c r="CP164" s="201">
        <f t="shared" si="331"/>
        <v>0</v>
      </c>
      <c r="CQ164" s="8">
        <f t="shared" si="369"/>
        <v>0</v>
      </c>
      <c r="CR164" s="50">
        <f t="shared" si="370"/>
        <v>0</v>
      </c>
      <c r="CT164" s="44">
        <f t="shared" si="332"/>
        <v>0</v>
      </c>
      <c r="CU164" s="201">
        <f t="shared" si="332"/>
        <v>0</v>
      </c>
      <c r="CV164" s="8">
        <f t="shared" si="371"/>
        <v>0</v>
      </c>
      <c r="CW164" s="50">
        <f t="shared" si="372"/>
        <v>0</v>
      </c>
      <c r="CY164" s="44">
        <f t="shared" si="333"/>
        <v>0</v>
      </c>
      <c r="CZ164" s="201">
        <f t="shared" si="333"/>
        <v>0</v>
      </c>
      <c r="DA164" s="8">
        <f t="shared" si="373"/>
        <v>0</v>
      </c>
      <c r="DB164" s="50">
        <f t="shared" si="374"/>
        <v>0</v>
      </c>
      <c r="DD164" s="44">
        <f t="shared" si="334"/>
        <v>0</v>
      </c>
      <c r="DE164" s="201">
        <f t="shared" si="334"/>
        <v>0</v>
      </c>
      <c r="DF164" s="8">
        <f t="shared" si="375"/>
        <v>0</v>
      </c>
      <c r="DG164" s="50">
        <f t="shared" si="376"/>
        <v>0</v>
      </c>
      <c r="DI164" s="44">
        <f t="shared" si="335"/>
        <v>0</v>
      </c>
      <c r="DJ164" s="201">
        <f t="shared" si="335"/>
        <v>0</v>
      </c>
      <c r="DK164" s="8">
        <f t="shared" si="377"/>
        <v>0</v>
      </c>
      <c r="DL164" s="50">
        <f t="shared" si="378"/>
        <v>0</v>
      </c>
      <c r="DN164" s="44">
        <f t="shared" si="336"/>
        <v>0</v>
      </c>
      <c r="DO164" s="201">
        <f t="shared" si="336"/>
        <v>0</v>
      </c>
      <c r="DP164" s="8">
        <f t="shared" si="379"/>
        <v>0</v>
      </c>
      <c r="DQ164" s="50">
        <f t="shared" si="380"/>
        <v>0</v>
      </c>
      <c r="DS164" s="51">
        <f t="shared" si="311"/>
        <v>0</v>
      </c>
      <c r="DT164" s="50">
        <f t="shared" si="382"/>
        <v>0</v>
      </c>
      <c r="DU164" s="51">
        <v>0</v>
      </c>
      <c r="DV164" s="50">
        <f t="shared" si="313"/>
        <v>0</v>
      </c>
      <c r="DW164" s="51">
        <f t="shared" ref="DW164:DX173" si="383">+DS164+DU164</f>
        <v>0</v>
      </c>
      <c r="DX164" s="52">
        <f t="shared" si="314"/>
        <v>0</v>
      </c>
      <c r="DY164" s="307">
        <f t="shared" si="381"/>
        <v>0</v>
      </c>
    </row>
    <row r="165" spans="1:129" ht="18" customHeight="1" x14ac:dyDescent="0.3">
      <c r="B165" s="54"/>
      <c r="C165" s="54"/>
      <c r="D165" s="239"/>
      <c r="E165" s="263"/>
      <c r="F165" s="274"/>
      <c r="G165" s="263"/>
      <c r="H165" s="56"/>
      <c r="I165" s="56"/>
      <c r="J165" s="265"/>
      <c r="K165" s="264"/>
      <c r="L165" s="57"/>
      <c r="M165" s="49"/>
      <c r="N165" s="214"/>
      <c r="O165" s="8">
        <f t="shared" si="337"/>
        <v>0</v>
      </c>
      <c r="P165" s="50">
        <f t="shared" si="338"/>
        <v>0</v>
      </c>
      <c r="R165" s="44">
        <f t="shared" si="315"/>
        <v>0</v>
      </c>
      <c r="S165" s="201">
        <f t="shared" si="315"/>
        <v>0</v>
      </c>
      <c r="T165" s="8">
        <f t="shared" si="339"/>
        <v>0</v>
      </c>
      <c r="U165" s="50">
        <f t="shared" si="340"/>
        <v>0</v>
      </c>
      <c r="W165" s="44">
        <f t="shared" si="316"/>
        <v>0</v>
      </c>
      <c r="X165" s="201">
        <f t="shared" si="316"/>
        <v>0</v>
      </c>
      <c r="Y165" s="8">
        <f t="shared" si="341"/>
        <v>0</v>
      </c>
      <c r="Z165" s="50">
        <f t="shared" si="342"/>
        <v>0</v>
      </c>
      <c r="AB165" s="44">
        <f t="shared" si="317"/>
        <v>0</v>
      </c>
      <c r="AC165" s="201">
        <f t="shared" si="318"/>
        <v>0</v>
      </c>
      <c r="AD165" s="8">
        <f t="shared" si="343"/>
        <v>0</v>
      </c>
      <c r="AE165" s="50">
        <f t="shared" si="344"/>
        <v>0</v>
      </c>
      <c r="AG165" s="44">
        <f t="shared" si="319"/>
        <v>0</v>
      </c>
      <c r="AH165" s="201">
        <f t="shared" si="319"/>
        <v>0</v>
      </c>
      <c r="AI165" s="8">
        <f t="shared" si="345"/>
        <v>0</v>
      </c>
      <c r="AJ165" s="50">
        <f t="shared" si="346"/>
        <v>0</v>
      </c>
      <c r="AL165" s="44">
        <f t="shared" si="320"/>
        <v>0</v>
      </c>
      <c r="AM165" s="201">
        <f t="shared" si="320"/>
        <v>0</v>
      </c>
      <c r="AN165" s="8">
        <f t="shared" si="347"/>
        <v>0</v>
      </c>
      <c r="AO165" s="50">
        <f t="shared" si="348"/>
        <v>0</v>
      </c>
      <c r="AQ165" s="44">
        <f t="shared" si="321"/>
        <v>0</v>
      </c>
      <c r="AR165" s="201">
        <f t="shared" si="321"/>
        <v>0</v>
      </c>
      <c r="AS165" s="8">
        <f t="shared" si="349"/>
        <v>0</v>
      </c>
      <c r="AT165" s="50">
        <f t="shared" si="350"/>
        <v>0</v>
      </c>
      <c r="AV165" s="44">
        <f t="shared" si="322"/>
        <v>0</v>
      </c>
      <c r="AW165" s="201">
        <f t="shared" si="322"/>
        <v>0</v>
      </c>
      <c r="AX165" s="8">
        <f t="shared" si="351"/>
        <v>0</v>
      </c>
      <c r="AY165" s="50">
        <f t="shared" si="352"/>
        <v>0</v>
      </c>
      <c r="BA165" s="44">
        <f t="shared" si="323"/>
        <v>0</v>
      </c>
      <c r="BB165" s="201">
        <f t="shared" si="323"/>
        <v>0</v>
      </c>
      <c r="BC165" s="8">
        <f t="shared" si="353"/>
        <v>0</v>
      </c>
      <c r="BD165" s="50">
        <f t="shared" si="354"/>
        <v>0</v>
      </c>
      <c r="BF165" s="44">
        <f t="shared" si="324"/>
        <v>0</v>
      </c>
      <c r="BG165" s="201">
        <f t="shared" si="324"/>
        <v>0</v>
      </c>
      <c r="BH165" s="8">
        <f t="shared" si="355"/>
        <v>0</v>
      </c>
      <c r="BI165" s="50">
        <f t="shared" si="356"/>
        <v>0</v>
      </c>
      <c r="BK165" s="44">
        <f t="shared" si="325"/>
        <v>0</v>
      </c>
      <c r="BL165" s="201">
        <f t="shared" si="325"/>
        <v>0</v>
      </c>
      <c r="BM165" s="8">
        <f t="shared" si="357"/>
        <v>0</v>
      </c>
      <c r="BN165" s="50">
        <f t="shared" si="358"/>
        <v>0</v>
      </c>
      <c r="BP165" s="44">
        <f t="shared" si="326"/>
        <v>0</v>
      </c>
      <c r="BQ165" s="201">
        <f t="shared" si="326"/>
        <v>0</v>
      </c>
      <c r="BR165" s="8">
        <f t="shared" si="359"/>
        <v>0</v>
      </c>
      <c r="BS165" s="50">
        <f t="shared" si="360"/>
        <v>0</v>
      </c>
      <c r="BU165" s="44">
        <f t="shared" si="327"/>
        <v>0</v>
      </c>
      <c r="BV165" s="201">
        <f t="shared" si="327"/>
        <v>0</v>
      </c>
      <c r="BW165" s="8">
        <f t="shared" si="361"/>
        <v>0</v>
      </c>
      <c r="BX165" s="50">
        <f t="shared" si="362"/>
        <v>0</v>
      </c>
      <c r="BZ165" s="44">
        <f t="shared" si="328"/>
        <v>0</v>
      </c>
      <c r="CA165" s="201">
        <f t="shared" si="328"/>
        <v>0</v>
      </c>
      <c r="CB165" s="8">
        <f t="shared" si="363"/>
        <v>0</v>
      </c>
      <c r="CC165" s="50">
        <f t="shared" si="364"/>
        <v>0</v>
      </c>
      <c r="CE165" s="44">
        <f t="shared" si="329"/>
        <v>0</v>
      </c>
      <c r="CF165" s="201">
        <f t="shared" si="329"/>
        <v>0</v>
      </c>
      <c r="CG165" s="8">
        <f t="shared" si="365"/>
        <v>0</v>
      </c>
      <c r="CH165" s="50">
        <f t="shared" si="366"/>
        <v>0</v>
      </c>
      <c r="CJ165" s="44">
        <f t="shared" si="330"/>
        <v>0</v>
      </c>
      <c r="CK165" s="201">
        <f t="shared" si="330"/>
        <v>0</v>
      </c>
      <c r="CL165" s="8">
        <f t="shared" si="367"/>
        <v>0</v>
      </c>
      <c r="CM165" s="50">
        <f t="shared" si="368"/>
        <v>0</v>
      </c>
      <c r="CO165" s="44">
        <f t="shared" si="331"/>
        <v>0</v>
      </c>
      <c r="CP165" s="201">
        <f t="shared" si="331"/>
        <v>0</v>
      </c>
      <c r="CQ165" s="8">
        <f t="shared" si="369"/>
        <v>0</v>
      </c>
      <c r="CR165" s="50">
        <f t="shared" si="370"/>
        <v>0</v>
      </c>
      <c r="CT165" s="44">
        <f t="shared" si="332"/>
        <v>0</v>
      </c>
      <c r="CU165" s="201">
        <f t="shared" si="332"/>
        <v>0</v>
      </c>
      <c r="CV165" s="8">
        <f t="shared" si="371"/>
        <v>0</v>
      </c>
      <c r="CW165" s="50">
        <f t="shared" si="372"/>
        <v>0</v>
      </c>
      <c r="CY165" s="44">
        <f t="shared" si="333"/>
        <v>0</v>
      </c>
      <c r="CZ165" s="201">
        <f t="shared" si="333"/>
        <v>0</v>
      </c>
      <c r="DA165" s="8">
        <f t="shared" si="373"/>
        <v>0</v>
      </c>
      <c r="DB165" s="50">
        <f t="shared" si="374"/>
        <v>0</v>
      </c>
      <c r="DD165" s="44">
        <f t="shared" si="334"/>
        <v>0</v>
      </c>
      <c r="DE165" s="201">
        <f t="shared" si="334"/>
        <v>0</v>
      </c>
      <c r="DF165" s="8">
        <f t="shared" si="375"/>
        <v>0</v>
      </c>
      <c r="DG165" s="50">
        <f t="shared" si="376"/>
        <v>0</v>
      </c>
      <c r="DI165" s="44">
        <f t="shared" si="335"/>
        <v>0</v>
      </c>
      <c r="DJ165" s="201">
        <f t="shared" si="335"/>
        <v>0</v>
      </c>
      <c r="DK165" s="8">
        <f t="shared" si="377"/>
        <v>0</v>
      </c>
      <c r="DL165" s="50">
        <f t="shared" si="378"/>
        <v>0</v>
      </c>
      <c r="DN165" s="44">
        <f t="shared" si="336"/>
        <v>0</v>
      </c>
      <c r="DO165" s="201">
        <f t="shared" si="336"/>
        <v>0</v>
      </c>
      <c r="DP165" s="8">
        <f t="shared" si="379"/>
        <v>0</v>
      </c>
      <c r="DQ165" s="50">
        <f t="shared" si="380"/>
        <v>0</v>
      </c>
      <c r="DS165" s="51">
        <f t="shared" si="311"/>
        <v>0</v>
      </c>
      <c r="DT165" s="50">
        <f t="shared" si="382"/>
        <v>0</v>
      </c>
      <c r="DU165" s="51">
        <v>0</v>
      </c>
      <c r="DV165" s="50">
        <f t="shared" si="313"/>
        <v>0</v>
      </c>
      <c r="DW165" s="51">
        <f t="shared" si="383"/>
        <v>0</v>
      </c>
      <c r="DX165" s="52">
        <f t="shared" si="314"/>
        <v>0</v>
      </c>
      <c r="DY165" s="307">
        <f t="shared" si="381"/>
        <v>0</v>
      </c>
    </row>
    <row r="166" spans="1:129" ht="18" customHeight="1" x14ac:dyDescent="0.3">
      <c r="B166" s="54"/>
      <c r="C166" s="54"/>
      <c r="D166" s="239"/>
      <c r="E166" s="263"/>
      <c r="F166" s="274"/>
      <c r="G166" s="263"/>
      <c r="H166" s="56"/>
      <c r="I166" s="56"/>
      <c r="J166" s="265"/>
      <c r="K166" s="264"/>
      <c r="L166" s="57"/>
      <c r="M166" s="49"/>
      <c r="N166" s="214"/>
      <c r="O166" s="8">
        <f t="shared" si="337"/>
        <v>0</v>
      </c>
      <c r="P166" s="50">
        <f t="shared" si="338"/>
        <v>0</v>
      </c>
      <c r="R166" s="44">
        <f t="shared" si="315"/>
        <v>0</v>
      </c>
      <c r="S166" s="201">
        <f t="shared" si="315"/>
        <v>0</v>
      </c>
      <c r="T166" s="8">
        <f t="shared" si="339"/>
        <v>0</v>
      </c>
      <c r="U166" s="50">
        <f t="shared" si="340"/>
        <v>0</v>
      </c>
      <c r="W166" s="44">
        <f t="shared" si="316"/>
        <v>0</v>
      </c>
      <c r="X166" s="201">
        <f t="shared" si="316"/>
        <v>0</v>
      </c>
      <c r="Y166" s="8">
        <f t="shared" si="341"/>
        <v>0</v>
      </c>
      <c r="Z166" s="50">
        <f t="shared" si="342"/>
        <v>0</v>
      </c>
      <c r="AB166" s="44">
        <f t="shared" si="317"/>
        <v>0</v>
      </c>
      <c r="AC166" s="201">
        <f t="shared" si="318"/>
        <v>0</v>
      </c>
      <c r="AD166" s="8">
        <f t="shared" si="343"/>
        <v>0</v>
      </c>
      <c r="AE166" s="50">
        <f t="shared" si="344"/>
        <v>0</v>
      </c>
      <c r="AG166" s="44">
        <f t="shared" si="319"/>
        <v>0</v>
      </c>
      <c r="AH166" s="201">
        <f t="shared" si="319"/>
        <v>0</v>
      </c>
      <c r="AI166" s="8">
        <f t="shared" si="345"/>
        <v>0</v>
      </c>
      <c r="AJ166" s="50">
        <f t="shared" si="346"/>
        <v>0</v>
      </c>
      <c r="AL166" s="44">
        <f t="shared" si="320"/>
        <v>0</v>
      </c>
      <c r="AM166" s="201">
        <f t="shared" si="320"/>
        <v>0</v>
      </c>
      <c r="AN166" s="8">
        <f t="shared" si="347"/>
        <v>0</v>
      </c>
      <c r="AO166" s="50">
        <f t="shared" si="348"/>
        <v>0</v>
      </c>
      <c r="AQ166" s="44">
        <f t="shared" si="321"/>
        <v>0</v>
      </c>
      <c r="AR166" s="201">
        <f t="shared" si="321"/>
        <v>0</v>
      </c>
      <c r="AS166" s="8">
        <f t="shared" si="349"/>
        <v>0</v>
      </c>
      <c r="AT166" s="50">
        <f t="shared" si="350"/>
        <v>0</v>
      </c>
      <c r="AV166" s="44">
        <f t="shared" si="322"/>
        <v>0</v>
      </c>
      <c r="AW166" s="201">
        <f t="shared" si="322"/>
        <v>0</v>
      </c>
      <c r="AX166" s="8">
        <f t="shared" si="351"/>
        <v>0</v>
      </c>
      <c r="AY166" s="50">
        <f t="shared" si="352"/>
        <v>0</v>
      </c>
      <c r="BA166" s="44">
        <f t="shared" si="323"/>
        <v>0</v>
      </c>
      <c r="BB166" s="201">
        <f t="shared" si="323"/>
        <v>0</v>
      </c>
      <c r="BC166" s="8">
        <f t="shared" si="353"/>
        <v>0</v>
      </c>
      <c r="BD166" s="50">
        <f t="shared" si="354"/>
        <v>0</v>
      </c>
      <c r="BF166" s="44">
        <f t="shared" si="324"/>
        <v>0</v>
      </c>
      <c r="BG166" s="201">
        <f t="shared" si="324"/>
        <v>0</v>
      </c>
      <c r="BH166" s="8">
        <f t="shared" si="355"/>
        <v>0</v>
      </c>
      <c r="BI166" s="50">
        <f t="shared" si="356"/>
        <v>0</v>
      </c>
      <c r="BK166" s="44">
        <f t="shared" si="325"/>
        <v>0</v>
      </c>
      <c r="BL166" s="201">
        <f t="shared" si="325"/>
        <v>0</v>
      </c>
      <c r="BM166" s="8">
        <f t="shared" si="357"/>
        <v>0</v>
      </c>
      <c r="BN166" s="50">
        <f t="shared" si="358"/>
        <v>0</v>
      </c>
      <c r="BP166" s="44">
        <f t="shared" si="326"/>
        <v>0</v>
      </c>
      <c r="BQ166" s="201">
        <f t="shared" si="326"/>
        <v>0</v>
      </c>
      <c r="BR166" s="8">
        <f t="shared" si="359"/>
        <v>0</v>
      </c>
      <c r="BS166" s="50">
        <f t="shared" si="360"/>
        <v>0</v>
      </c>
      <c r="BU166" s="44">
        <f t="shared" si="327"/>
        <v>0</v>
      </c>
      <c r="BV166" s="201">
        <f t="shared" si="327"/>
        <v>0</v>
      </c>
      <c r="BW166" s="8">
        <f t="shared" si="361"/>
        <v>0</v>
      </c>
      <c r="BX166" s="50">
        <f t="shared" si="362"/>
        <v>0</v>
      </c>
      <c r="BZ166" s="44">
        <f t="shared" si="328"/>
        <v>0</v>
      </c>
      <c r="CA166" s="201">
        <f t="shared" si="328"/>
        <v>0</v>
      </c>
      <c r="CB166" s="8">
        <f t="shared" si="363"/>
        <v>0</v>
      </c>
      <c r="CC166" s="50">
        <f t="shared" si="364"/>
        <v>0</v>
      </c>
      <c r="CE166" s="44">
        <f t="shared" si="329"/>
        <v>0</v>
      </c>
      <c r="CF166" s="201">
        <f t="shared" si="329"/>
        <v>0</v>
      </c>
      <c r="CG166" s="8">
        <f t="shared" si="365"/>
        <v>0</v>
      </c>
      <c r="CH166" s="50">
        <f t="shared" si="366"/>
        <v>0</v>
      </c>
      <c r="CJ166" s="44">
        <f t="shared" si="330"/>
        <v>0</v>
      </c>
      <c r="CK166" s="201">
        <f t="shared" si="330"/>
        <v>0</v>
      </c>
      <c r="CL166" s="8">
        <f t="shared" si="367"/>
        <v>0</v>
      </c>
      <c r="CM166" s="50">
        <f t="shared" si="368"/>
        <v>0</v>
      </c>
      <c r="CO166" s="44">
        <f t="shared" si="331"/>
        <v>0</v>
      </c>
      <c r="CP166" s="201">
        <f t="shared" si="331"/>
        <v>0</v>
      </c>
      <c r="CQ166" s="8">
        <f t="shared" si="369"/>
        <v>0</v>
      </c>
      <c r="CR166" s="50">
        <f t="shared" si="370"/>
        <v>0</v>
      </c>
      <c r="CT166" s="44">
        <f t="shared" si="332"/>
        <v>0</v>
      </c>
      <c r="CU166" s="201">
        <f t="shared" si="332"/>
        <v>0</v>
      </c>
      <c r="CV166" s="8">
        <f t="shared" si="371"/>
        <v>0</v>
      </c>
      <c r="CW166" s="50">
        <f t="shared" si="372"/>
        <v>0</v>
      </c>
      <c r="CY166" s="44">
        <f t="shared" si="333"/>
        <v>0</v>
      </c>
      <c r="CZ166" s="201">
        <f t="shared" si="333"/>
        <v>0</v>
      </c>
      <c r="DA166" s="8">
        <f t="shared" si="373"/>
        <v>0</v>
      </c>
      <c r="DB166" s="50">
        <f t="shared" si="374"/>
        <v>0</v>
      </c>
      <c r="DD166" s="44">
        <f t="shared" si="334"/>
        <v>0</v>
      </c>
      <c r="DE166" s="201">
        <f t="shared" si="334"/>
        <v>0</v>
      </c>
      <c r="DF166" s="8">
        <f t="shared" si="375"/>
        <v>0</v>
      </c>
      <c r="DG166" s="50">
        <f t="shared" si="376"/>
        <v>0</v>
      </c>
      <c r="DI166" s="44">
        <f t="shared" si="335"/>
        <v>0</v>
      </c>
      <c r="DJ166" s="201">
        <f t="shared" si="335"/>
        <v>0</v>
      </c>
      <c r="DK166" s="8">
        <f t="shared" si="377"/>
        <v>0</v>
      </c>
      <c r="DL166" s="50">
        <f t="shared" si="378"/>
        <v>0</v>
      </c>
      <c r="DN166" s="44">
        <f t="shared" si="336"/>
        <v>0</v>
      </c>
      <c r="DO166" s="201">
        <f t="shared" si="336"/>
        <v>0</v>
      </c>
      <c r="DP166" s="8">
        <f t="shared" si="379"/>
        <v>0</v>
      </c>
      <c r="DQ166" s="50">
        <f t="shared" si="380"/>
        <v>0</v>
      </c>
      <c r="DS166" s="51">
        <f t="shared" si="311"/>
        <v>0</v>
      </c>
      <c r="DT166" s="50">
        <f t="shared" si="382"/>
        <v>0</v>
      </c>
      <c r="DU166" s="51">
        <v>0</v>
      </c>
      <c r="DV166" s="50">
        <f t="shared" si="313"/>
        <v>0</v>
      </c>
      <c r="DW166" s="51">
        <f t="shared" si="383"/>
        <v>0</v>
      </c>
      <c r="DX166" s="52">
        <f t="shared" si="314"/>
        <v>0</v>
      </c>
      <c r="DY166" s="307">
        <f t="shared" si="381"/>
        <v>0</v>
      </c>
    </row>
    <row r="167" spans="1:129" ht="18" customHeight="1" x14ac:dyDescent="0.3">
      <c r="B167" s="54"/>
      <c r="C167" s="54"/>
      <c r="D167" s="239"/>
      <c r="E167" s="263"/>
      <c r="F167" s="274"/>
      <c r="G167" s="263"/>
      <c r="H167" s="56"/>
      <c r="I167" s="56"/>
      <c r="J167" s="265"/>
      <c r="K167" s="264"/>
      <c r="L167" s="57"/>
      <c r="M167" s="49"/>
      <c r="N167" s="214"/>
      <c r="O167" s="8">
        <f t="shared" si="337"/>
        <v>0</v>
      </c>
      <c r="P167" s="50">
        <f t="shared" si="338"/>
        <v>0</v>
      </c>
      <c r="R167" s="44">
        <f t="shared" si="315"/>
        <v>0</v>
      </c>
      <c r="S167" s="201">
        <f t="shared" si="315"/>
        <v>0</v>
      </c>
      <c r="T167" s="8">
        <f t="shared" si="339"/>
        <v>0</v>
      </c>
      <c r="U167" s="50">
        <f t="shared" si="340"/>
        <v>0</v>
      </c>
      <c r="W167" s="44">
        <f t="shared" si="316"/>
        <v>0</v>
      </c>
      <c r="X167" s="201">
        <f t="shared" si="316"/>
        <v>0</v>
      </c>
      <c r="Y167" s="8">
        <f t="shared" si="341"/>
        <v>0</v>
      </c>
      <c r="Z167" s="50">
        <f t="shared" si="342"/>
        <v>0</v>
      </c>
      <c r="AB167" s="44">
        <f t="shared" si="317"/>
        <v>0</v>
      </c>
      <c r="AC167" s="201">
        <f t="shared" si="318"/>
        <v>0</v>
      </c>
      <c r="AD167" s="8">
        <f t="shared" si="343"/>
        <v>0</v>
      </c>
      <c r="AE167" s="50">
        <f t="shared" si="344"/>
        <v>0</v>
      </c>
      <c r="AG167" s="44">
        <f t="shared" si="319"/>
        <v>0</v>
      </c>
      <c r="AH167" s="201">
        <f t="shared" si="319"/>
        <v>0</v>
      </c>
      <c r="AI167" s="8">
        <f t="shared" si="345"/>
        <v>0</v>
      </c>
      <c r="AJ167" s="50">
        <f t="shared" si="346"/>
        <v>0</v>
      </c>
      <c r="AL167" s="44">
        <f t="shared" si="320"/>
        <v>0</v>
      </c>
      <c r="AM167" s="201">
        <f t="shared" si="320"/>
        <v>0</v>
      </c>
      <c r="AN167" s="8">
        <f t="shared" si="347"/>
        <v>0</v>
      </c>
      <c r="AO167" s="50">
        <f t="shared" si="348"/>
        <v>0</v>
      </c>
      <c r="AQ167" s="44">
        <f t="shared" si="321"/>
        <v>0</v>
      </c>
      <c r="AR167" s="201">
        <f t="shared" si="321"/>
        <v>0</v>
      </c>
      <c r="AS167" s="8">
        <f t="shared" si="349"/>
        <v>0</v>
      </c>
      <c r="AT167" s="50">
        <f t="shared" si="350"/>
        <v>0</v>
      </c>
      <c r="AV167" s="44">
        <f t="shared" si="322"/>
        <v>0</v>
      </c>
      <c r="AW167" s="201">
        <f t="shared" si="322"/>
        <v>0</v>
      </c>
      <c r="AX167" s="8">
        <f t="shared" si="351"/>
        <v>0</v>
      </c>
      <c r="AY167" s="50">
        <f t="shared" si="352"/>
        <v>0</v>
      </c>
      <c r="BA167" s="44">
        <f t="shared" si="323"/>
        <v>0</v>
      </c>
      <c r="BB167" s="201">
        <f t="shared" si="323"/>
        <v>0</v>
      </c>
      <c r="BC167" s="8">
        <f t="shared" si="353"/>
        <v>0</v>
      </c>
      <c r="BD167" s="50">
        <f t="shared" si="354"/>
        <v>0</v>
      </c>
      <c r="BF167" s="44">
        <f t="shared" si="324"/>
        <v>0</v>
      </c>
      <c r="BG167" s="201">
        <f t="shared" si="324"/>
        <v>0</v>
      </c>
      <c r="BH167" s="8">
        <f t="shared" si="355"/>
        <v>0</v>
      </c>
      <c r="BI167" s="50">
        <f t="shared" si="356"/>
        <v>0</v>
      </c>
      <c r="BK167" s="44">
        <f t="shared" si="325"/>
        <v>0</v>
      </c>
      <c r="BL167" s="201">
        <f t="shared" si="325"/>
        <v>0</v>
      </c>
      <c r="BM167" s="8">
        <f t="shared" si="357"/>
        <v>0</v>
      </c>
      <c r="BN167" s="50">
        <f t="shared" si="358"/>
        <v>0</v>
      </c>
      <c r="BP167" s="44">
        <f t="shared" si="326"/>
        <v>0</v>
      </c>
      <c r="BQ167" s="201">
        <f t="shared" si="326"/>
        <v>0</v>
      </c>
      <c r="BR167" s="8">
        <f t="shared" si="359"/>
        <v>0</v>
      </c>
      <c r="BS167" s="50">
        <f t="shared" si="360"/>
        <v>0</v>
      </c>
      <c r="BU167" s="44">
        <f t="shared" si="327"/>
        <v>0</v>
      </c>
      <c r="BV167" s="201">
        <f t="shared" si="327"/>
        <v>0</v>
      </c>
      <c r="BW167" s="8">
        <f t="shared" si="361"/>
        <v>0</v>
      </c>
      <c r="BX167" s="50">
        <f t="shared" si="362"/>
        <v>0</v>
      </c>
      <c r="BZ167" s="44">
        <f t="shared" si="328"/>
        <v>0</v>
      </c>
      <c r="CA167" s="201">
        <f t="shared" si="328"/>
        <v>0</v>
      </c>
      <c r="CB167" s="8">
        <f t="shared" si="363"/>
        <v>0</v>
      </c>
      <c r="CC167" s="50">
        <f t="shared" si="364"/>
        <v>0</v>
      </c>
      <c r="CE167" s="44">
        <f t="shared" si="329"/>
        <v>0</v>
      </c>
      <c r="CF167" s="201">
        <f t="shared" si="329"/>
        <v>0</v>
      </c>
      <c r="CG167" s="8">
        <f t="shared" si="365"/>
        <v>0</v>
      </c>
      <c r="CH167" s="50">
        <f t="shared" si="366"/>
        <v>0</v>
      </c>
      <c r="CJ167" s="44">
        <f t="shared" si="330"/>
        <v>0</v>
      </c>
      <c r="CK167" s="201">
        <f t="shared" si="330"/>
        <v>0</v>
      </c>
      <c r="CL167" s="8">
        <f t="shared" si="367"/>
        <v>0</v>
      </c>
      <c r="CM167" s="50">
        <f t="shared" si="368"/>
        <v>0</v>
      </c>
      <c r="CO167" s="44">
        <f t="shared" si="331"/>
        <v>0</v>
      </c>
      <c r="CP167" s="201">
        <f t="shared" si="331"/>
        <v>0</v>
      </c>
      <c r="CQ167" s="8">
        <f t="shared" si="369"/>
        <v>0</v>
      </c>
      <c r="CR167" s="50">
        <f t="shared" si="370"/>
        <v>0</v>
      </c>
      <c r="CT167" s="44">
        <f t="shared" si="332"/>
        <v>0</v>
      </c>
      <c r="CU167" s="201">
        <f t="shared" si="332"/>
        <v>0</v>
      </c>
      <c r="CV167" s="8">
        <f t="shared" si="371"/>
        <v>0</v>
      </c>
      <c r="CW167" s="50">
        <f t="shared" si="372"/>
        <v>0</v>
      </c>
      <c r="CY167" s="44">
        <f t="shared" si="333"/>
        <v>0</v>
      </c>
      <c r="CZ167" s="201">
        <f t="shared" si="333"/>
        <v>0</v>
      </c>
      <c r="DA167" s="8">
        <f t="shared" si="373"/>
        <v>0</v>
      </c>
      <c r="DB167" s="50">
        <f t="shared" si="374"/>
        <v>0</v>
      </c>
      <c r="DD167" s="44">
        <f t="shared" si="334"/>
        <v>0</v>
      </c>
      <c r="DE167" s="201">
        <f t="shared" si="334"/>
        <v>0</v>
      </c>
      <c r="DF167" s="8">
        <f t="shared" si="375"/>
        <v>0</v>
      </c>
      <c r="DG167" s="50">
        <f t="shared" si="376"/>
        <v>0</v>
      </c>
      <c r="DI167" s="44">
        <f t="shared" si="335"/>
        <v>0</v>
      </c>
      <c r="DJ167" s="201">
        <f t="shared" si="335"/>
        <v>0</v>
      </c>
      <c r="DK167" s="8">
        <f t="shared" si="377"/>
        <v>0</v>
      </c>
      <c r="DL167" s="50">
        <f t="shared" si="378"/>
        <v>0</v>
      </c>
      <c r="DN167" s="44">
        <f t="shared" si="336"/>
        <v>0</v>
      </c>
      <c r="DO167" s="201">
        <f t="shared" si="336"/>
        <v>0</v>
      </c>
      <c r="DP167" s="8">
        <f t="shared" si="379"/>
        <v>0</v>
      </c>
      <c r="DQ167" s="50">
        <f t="shared" si="380"/>
        <v>0</v>
      </c>
      <c r="DS167" s="51">
        <f t="shared" si="311"/>
        <v>0</v>
      </c>
      <c r="DT167" s="50">
        <f t="shared" si="382"/>
        <v>0</v>
      </c>
      <c r="DU167" s="51">
        <v>0</v>
      </c>
      <c r="DV167" s="50">
        <f t="shared" si="313"/>
        <v>0</v>
      </c>
      <c r="DW167" s="51">
        <f t="shared" si="383"/>
        <v>0</v>
      </c>
      <c r="DX167" s="52">
        <f t="shared" si="314"/>
        <v>0</v>
      </c>
      <c r="DY167" s="307">
        <f t="shared" si="381"/>
        <v>0</v>
      </c>
    </row>
    <row r="168" spans="1:129" ht="18" customHeight="1" x14ac:dyDescent="0.3">
      <c r="B168" s="54"/>
      <c r="C168" s="54"/>
      <c r="D168" s="239"/>
      <c r="E168" s="263"/>
      <c r="F168" s="274"/>
      <c r="G168" s="263"/>
      <c r="H168" s="56"/>
      <c r="I168" s="56"/>
      <c r="J168" s="265"/>
      <c r="K168" s="264"/>
      <c r="L168" s="57"/>
      <c r="M168" s="49"/>
      <c r="N168" s="214"/>
      <c r="O168" s="8">
        <f t="shared" si="337"/>
        <v>0</v>
      </c>
      <c r="P168" s="50">
        <f t="shared" si="338"/>
        <v>0</v>
      </c>
      <c r="R168" s="44">
        <f t="shared" si="315"/>
        <v>0</v>
      </c>
      <c r="S168" s="201">
        <f t="shared" si="315"/>
        <v>0</v>
      </c>
      <c r="T168" s="8">
        <f t="shared" si="339"/>
        <v>0</v>
      </c>
      <c r="U168" s="50">
        <f t="shared" si="340"/>
        <v>0</v>
      </c>
      <c r="W168" s="44">
        <f t="shared" si="316"/>
        <v>0</v>
      </c>
      <c r="X168" s="201">
        <f t="shared" si="316"/>
        <v>0</v>
      </c>
      <c r="Y168" s="8">
        <f t="shared" si="341"/>
        <v>0</v>
      </c>
      <c r="Z168" s="50">
        <f t="shared" si="342"/>
        <v>0</v>
      </c>
      <c r="AB168" s="44">
        <f t="shared" si="317"/>
        <v>0</v>
      </c>
      <c r="AC168" s="201">
        <f t="shared" si="318"/>
        <v>0</v>
      </c>
      <c r="AD168" s="8">
        <f t="shared" si="343"/>
        <v>0</v>
      </c>
      <c r="AE168" s="50">
        <f t="shared" si="344"/>
        <v>0</v>
      </c>
      <c r="AG168" s="44">
        <f t="shared" si="319"/>
        <v>0</v>
      </c>
      <c r="AH168" s="201">
        <f t="shared" si="319"/>
        <v>0</v>
      </c>
      <c r="AI168" s="8">
        <f t="shared" si="345"/>
        <v>0</v>
      </c>
      <c r="AJ168" s="50">
        <f t="shared" si="346"/>
        <v>0</v>
      </c>
      <c r="AL168" s="44">
        <f t="shared" si="320"/>
        <v>0</v>
      </c>
      <c r="AM168" s="201">
        <f t="shared" si="320"/>
        <v>0</v>
      </c>
      <c r="AN168" s="8">
        <f t="shared" si="347"/>
        <v>0</v>
      </c>
      <c r="AO168" s="50">
        <f t="shared" si="348"/>
        <v>0</v>
      </c>
      <c r="AQ168" s="44">
        <f t="shared" si="321"/>
        <v>0</v>
      </c>
      <c r="AR168" s="201">
        <f t="shared" si="321"/>
        <v>0</v>
      </c>
      <c r="AS168" s="8">
        <f t="shared" si="349"/>
        <v>0</v>
      </c>
      <c r="AT168" s="50">
        <f t="shared" si="350"/>
        <v>0</v>
      </c>
      <c r="AV168" s="44">
        <f t="shared" si="322"/>
        <v>0</v>
      </c>
      <c r="AW168" s="201">
        <f t="shared" si="322"/>
        <v>0</v>
      </c>
      <c r="AX168" s="8">
        <f t="shared" si="351"/>
        <v>0</v>
      </c>
      <c r="AY168" s="50">
        <f t="shared" si="352"/>
        <v>0</v>
      </c>
      <c r="BA168" s="44">
        <f t="shared" si="323"/>
        <v>0</v>
      </c>
      <c r="BB168" s="201">
        <f t="shared" si="323"/>
        <v>0</v>
      </c>
      <c r="BC168" s="8">
        <f t="shared" si="353"/>
        <v>0</v>
      </c>
      <c r="BD168" s="50">
        <f t="shared" si="354"/>
        <v>0</v>
      </c>
      <c r="BF168" s="44">
        <f t="shared" si="324"/>
        <v>0</v>
      </c>
      <c r="BG168" s="201">
        <f t="shared" si="324"/>
        <v>0</v>
      </c>
      <c r="BH168" s="8">
        <f t="shared" si="355"/>
        <v>0</v>
      </c>
      <c r="BI168" s="50">
        <f t="shared" si="356"/>
        <v>0</v>
      </c>
      <c r="BK168" s="44">
        <f t="shared" si="325"/>
        <v>0</v>
      </c>
      <c r="BL168" s="201">
        <f t="shared" si="325"/>
        <v>0</v>
      </c>
      <c r="BM168" s="8">
        <f t="shared" si="357"/>
        <v>0</v>
      </c>
      <c r="BN168" s="50">
        <f t="shared" si="358"/>
        <v>0</v>
      </c>
      <c r="BP168" s="44">
        <f t="shared" si="326"/>
        <v>0</v>
      </c>
      <c r="BQ168" s="201">
        <f t="shared" si="326"/>
        <v>0</v>
      </c>
      <c r="BR168" s="8">
        <f t="shared" si="359"/>
        <v>0</v>
      </c>
      <c r="BS168" s="50">
        <f t="shared" si="360"/>
        <v>0</v>
      </c>
      <c r="BU168" s="44">
        <f t="shared" si="327"/>
        <v>0</v>
      </c>
      <c r="BV168" s="201">
        <f t="shared" si="327"/>
        <v>0</v>
      </c>
      <c r="BW168" s="8">
        <f t="shared" si="361"/>
        <v>0</v>
      </c>
      <c r="BX168" s="50">
        <f t="shared" si="362"/>
        <v>0</v>
      </c>
      <c r="BZ168" s="44">
        <f t="shared" si="328"/>
        <v>0</v>
      </c>
      <c r="CA168" s="201">
        <f t="shared" si="328"/>
        <v>0</v>
      </c>
      <c r="CB168" s="8">
        <f t="shared" si="363"/>
        <v>0</v>
      </c>
      <c r="CC168" s="50">
        <f t="shared" si="364"/>
        <v>0</v>
      </c>
      <c r="CE168" s="44">
        <f t="shared" si="329"/>
        <v>0</v>
      </c>
      <c r="CF168" s="201">
        <f t="shared" si="329"/>
        <v>0</v>
      </c>
      <c r="CG168" s="8">
        <f t="shared" si="365"/>
        <v>0</v>
      </c>
      <c r="CH168" s="50">
        <f t="shared" si="366"/>
        <v>0</v>
      </c>
      <c r="CJ168" s="44">
        <f t="shared" si="330"/>
        <v>0</v>
      </c>
      <c r="CK168" s="201">
        <f t="shared" si="330"/>
        <v>0</v>
      </c>
      <c r="CL168" s="8">
        <f t="shared" si="367"/>
        <v>0</v>
      </c>
      <c r="CM168" s="50">
        <f t="shared" si="368"/>
        <v>0</v>
      </c>
      <c r="CO168" s="44">
        <f t="shared" si="331"/>
        <v>0</v>
      </c>
      <c r="CP168" s="201">
        <f t="shared" si="331"/>
        <v>0</v>
      </c>
      <c r="CQ168" s="8">
        <f t="shared" si="369"/>
        <v>0</v>
      </c>
      <c r="CR168" s="50">
        <f t="shared" si="370"/>
        <v>0</v>
      </c>
      <c r="CT168" s="44">
        <f t="shared" si="332"/>
        <v>0</v>
      </c>
      <c r="CU168" s="201">
        <f t="shared" si="332"/>
        <v>0</v>
      </c>
      <c r="CV168" s="8">
        <f t="shared" si="371"/>
        <v>0</v>
      </c>
      <c r="CW168" s="50">
        <f t="shared" si="372"/>
        <v>0</v>
      </c>
      <c r="CY168" s="44">
        <f t="shared" si="333"/>
        <v>0</v>
      </c>
      <c r="CZ168" s="201">
        <f t="shared" si="333"/>
        <v>0</v>
      </c>
      <c r="DA168" s="8">
        <f t="shared" si="373"/>
        <v>0</v>
      </c>
      <c r="DB168" s="50">
        <f t="shared" si="374"/>
        <v>0</v>
      </c>
      <c r="DD168" s="44">
        <f t="shared" si="334"/>
        <v>0</v>
      </c>
      <c r="DE168" s="201">
        <f t="shared" si="334"/>
        <v>0</v>
      </c>
      <c r="DF168" s="8">
        <f t="shared" si="375"/>
        <v>0</v>
      </c>
      <c r="DG168" s="50">
        <f t="shared" si="376"/>
        <v>0</v>
      </c>
      <c r="DI168" s="44">
        <f t="shared" si="335"/>
        <v>0</v>
      </c>
      <c r="DJ168" s="201">
        <f t="shared" si="335"/>
        <v>0</v>
      </c>
      <c r="DK168" s="8">
        <f t="shared" si="377"/>
        <v>0</v>
      </c>
      <c r="DL168" s="50">
        <f t="shared" si="378"/>
        <v>0</v>
      </c>
      <c r="DN168" s="44">
        <f t="shared" si="336"/>
        <v>0</v>
      </c>
      <c r="DO168" s="201">
        <f t="shared" si="336"/>
        <v>0</v>
      </c>
      <c r="DP168" s="8">
        <f t="shared" si="379"/>
        <v>0</v>
      </c>
      <c r="DQ168" s="50">
        <f t="shared" si="380"/>
        <v>0</v>
      </c>
      <c r="DS168" s="51">
        <f t="shared" si="311"/>
        <v>0</v>
      </c>
      <c r="DT168" s="50">
        <f t="shared" si="382"/>
        <v>0</v>
      </c>
      <c r="DU168" s="51">
        <v>0</v>
      </c>
      <c r="DV168" s="50">
        <f t="shared" si="313"/>
        <v>0</v>
      </c>
      <c r="DW168" s="51">
        <f t="shared" si="383"/>
        <v>0</v>
      </c>
      <c r="DX168" s="52">
        <f t="shared" si="314"/>
        <v>0</v>
      </c>
      <c r="DY168" s="307">
        <f t="shared" si="381"/>
        <v>0</v>
      </c>
    </row>
    <row r="169" spans="1:129" ht="18" customHeight="1" x14ac:dyDescent="0.3">
      <c r="B169" s="54"/>
      <c r="C169" s="54"/>
      <c r="D169" s="239"/>
      <c r="E169" s="263"/>
      <c r="F169" s="274"/>
      <c r="G169" s="263"/>
      <c r="H169" s="56"/>
      <c r="I169" s="56"/>
      <c r="J169" s="265"/>
      <c r="K169" s="264"/>
      <c r="L169" s="57"/>
      <c r="M169" s="49"/>
      <c r="N169" s="214"/>
      <c r="O169" s="8">
        <f t="shared" si="337"/>
        <v>0</v>
      </c>
      <c r="P169" s="50">
        <f t="shared" si="338"/>
        <v>0</v>
      </c>
      <c r="R169" s="44">
        <f t="shared" si="315"/>
        <v>0</v>
      </c>
      <c r="S169" s="201">
        <f t="shared" si="315"/>
        <v>0</v>
      </c>
      <c r="T169" s="8">
        <f t="shared" si="339"/>
        <v>0</v>
      </c>
      <c r="U169" s="50">
        <f t="shared" si="340"/>
        <v>0</v>
      </c>
      <c r="W169" s="44">
        <f t="shared" si="316"/>
        <v>0</v>
      </c>
      <c r="X169" s="201">
        <f t="shared" si="316"/>
        <v>0</v>
      </c>
      <c r="Y169" s="8">
        <f t="shared" si="341"/>
        <v>0</v>
      </c>
      <c r="Z169" s="50">
        <f t="shared" si="342"/>
        <v>0</v>
      </c>
      <c r="AB169" s="44">
        <f t="shared" si="317"/>
        <v>0</v>
      </c>
      <c r="AC169" s="201">
        <f t="shared" si="318"/>
        <v>0</v>
      </c>
      <c r="AD169" s="8">
        <f t="shared" si="343"/>
        <v>0</v>
      </c>
      <c r="AE169" s="50">
        <f t="shared" si="344"/>
        <v>0</v>
      </c>
      <c r="AG169" s="44">
        <f t="shared" si="319"/>
        <v>0</v>
      </c>
      <c r="AH169" s="201">
        <f t="shared" si="319"/>
        <v>0</v>
      </c>
      <c r="AI169" s="8">
        <f t="shared" si="345"/>
        <v>0</v>
      </c>
      <c r="AJ169" s="50">
        <f t="shared" si="346"/>
        <v>0</v>
      </c>
      <c r="AL169" s="44">
        <f t="shared" si="320"/>
        <v>0</v>
      </c>
      <c r="AM169" s="201">
        <f t="shared" si="320"/>
        <v>0</v>
      </c>
      <c r="AN169" s="8">
        <f t="shared" si="347"/>
        <v>0</v>
      </c>
      <c r="AO169" s="50">
        <f t="shared" si="348"/>
        <v>0</v>
      </c>
      <c r="AQ169" s="44">
        <f t="shared" si="321"/>
        <v>0</v>
      </c>
      <c r="AR169" s="201">
        <f t="shared" si="321"/>
        <v>0</v>
      </c>
      <c r="AS169" s="8">
        <f t="shared" si="349"/>
        <v>0</v>
      </c>
      <c r="AT169" s="50">
        <f t="shared" si="350"/>
        <v>0</v>
      </c>
      <c r="AV169" s="44">
        <f t="shared" si="322"/>
        <v>0</v>
      </c>
      <c r="AW169" s="201">
        <f t="shared" si="322"/>
        <v>0</v>
      </c>
      <c r="AX169" s="8">
        <f t="shared" si="351"/>
        <v>0</v>
      </c>
      <c r="AY169" s="50">
        <f t="shared" si="352"/>
        <v>0</v>
      </c>
      <c r="BA169" s="44">
        <f t="shared" si="323"/>
        <v>0</v>
      </c>
      <c r="BB169" s="201">
        <f t="shared" si="323"/>
        <v>0</v>
      </c>
      <c r="BC169" s="8">
        <f t="shared" si="353"/>
        <v>0</v>
      </c>
      <c r="BD169" s="50">
        <f t="shared" si="354"/>
        <v>0</v>
      </c>
      <c r="BF169" s="44">
        <f t="shared" si="324"/>
        <v>0</v>
      </c>
      <c r="BG169" s="201">
        <f t="shared" si="324"/>
        <v>0</v>
      </c>
      <c r="BH169" s="8">
        <f t="shared" si="355"/>
        <v>0</v>
      </c>
      <c r="BI169" s="50">
        <f t="shared" si="356"/>
        <v>0</v>
      </c>
      <c r="BK169" s="44">
        <f t="shared" si="325"/>
        <v>0</v>
      </c>
      <c r="BL169" s="201">
        <f t="shared" si="325"/>
        <v>0</v>
      </c>
      <c r="BM169" s="8">
        <f t="shared" si="357"/>
        <v>0</v>
      </c>
      <c r="BN169" s="50">
        <f t="shared" si="358"/>
        <v>0</v>
      </c>
      <c r="BP169" s="44">
        <f t="shared" si="326"/>
        <v>0</v>
      </c>
      <c r="BQ169" s="201">
        <f t="shared" si="326"/>
        <v>0</v>
      </c>
      <c r="BR169" s="8">
        <f t="shared" si="359"/>
        <v>0</v>
      </c>
      <c r="BS169" s="50">
        <f t="shared" si="360"/>
        <v>0</v>
      </c>
      <c r="BU169" s="44">
        <f t="shared" si="327"/>
        <v>0</v>
      </c>
      <c r="BV169" s="201">
        <f t="shared" si="327"/>
        <v>0</v>
      </c>
      <c r="BW169" s="8">
        <f t="shared" si="361"/>
        <v>0</v>
      </c>
      <c r="BX169" s="50">
        <f t="shared" si="362"/>
        <v>0</v>
      </c>
      <c r="BZ169" s="44">
        <f t="shared" si="328"/>
        <v>0</v>
      </c>
      <c r="CA169" s="201">
        <f t="shared" si="328"/>
        <v>0</v>
      </c>
      <c r="CB169" s="8">
        <f t="shared" si="363"/>
        <v>0</v>
      </c>
      <c r="CC169" s="50">
        <f t="shared" si="364"/>
        <v>0</v>
      </c>
      <c r="CE169" s="44">
        <f t="shared" si="329"/>
        <v>0</v>
      </c>
      <c r="CF169" s="201">
        <f t="shared" si="329"/>
        <v>0</v>
      </c>
      <c r="CG169" s="8">
        <f t="shared" si="365"/>
        <v>0</v>
      </c>
      <c r="CH169" s="50">
        <f t="shared" si="366"/>
        <v>0</v>
      </c>
      <c r="CJ169" s="44">
        <f t="shared" si="330"/>
        <v>0</v>
      </c>
      <c r="CK169" s="201">
        <f t="shared" si="330"/>
        <v>0</v>
      </c>
      <c r="CL169" s="8">
        <f t="shared" si="367"/>
        <v>0</v>
      </c>
      <c r="CM169" s="50">
        <f t="shared" si="368"/>
        <v>0</v>
      </c>
      <c r="CO169" s="44">
        <f t="shared" si="331"/>
        <v>0</v>
      </c>
      <c r="CP169" s="201">
        <f t="shared" si="331"/>
        <v>0</v>
      </c>
      <c r="CQ169" s="8">
        <f t="shared" si="369"/>
        <v>0</v>
      </c>
      <c r="CR169" s="50">
        <f t="shared" si="370"/>
        <v>0</v>
      </c>
      <c r="CT169" s="44">
        <f t="shared" si="332"/>
        <v>0</v>
      </c>
      <c r="CU169" s="201">
        <f t="shared" si="332"/>
        <v>0</v>
      </c>
      <c r="CV169" s="8">
        <f t="shared" si="371"/>
        <v>0</v>
      </c>
      <c r="CW169" s="50">
        <f t="shared" si="372"/>
        <v>0</v>
      </c>
      <c r="CY169" s="44">
        <f t="shared" si="333"/>
        <v>0</v>
      </c>
      <c r="CZ169" s="201">
        <f t="shared" si="333"/>
        <v>0</v>
      </c>
      <c r="DA169" s="8">
        <f t="shared" si="373"/>
        <v>0</v>
      </c>
      <c r="DB169" s="50">
        <f t="shared" si="374"/>
        <v>0</v>
      </c>
      <c r="DD169" s="44">
        <f t="shared" si="334"/>
        <v>0</v>
      </c>
      <c r="DE169" s="201">
        <f t="shared" si="334"/>
        <v>0</v>
      </c>
      <c r="DF169" s="8">
        <f t="shared" si="375"/>
        <v>0</v>
      </c>
      <c r="DG169" s="50">
        <f t="shared" si="376"/>
        <v>0</v>
      </c>
      <c r="DI169" s="44">
        <f t="shared" si="335"/>
        <v>0</v>
      </c>
      <c r="DJ169" s="201">
        <f t="shared" si="335"/>
        <v>0</v>
      </c>
      <c r="DK169" s="8">
        <f t="shared" si="377"/>
        <v>0</v>
      </c>
      <c r="DL169" s="50">
        <f t="shared" si="378"/>
        <v>0</v>
      </c>
      <c r="DN169" s="44">
        <f t="shared" si="336"/>
        <v>0</v>
      </c>
      <c r="DO169" s="201">
        <f t="shared" si="336"/>
        <v>0</v>
      </c>
      <c r="DP169" s="8">
        <f t="shared" si="379"/>
        <v>0</v>
      </c>
      <c r="DQ169" s="50">
        <f t="shared" si="380"/>
        <v>0</v>
      </c>
      <c r="DS169" s="51">
        <f t="shared" si="311"/>
        <v>0</v>
      </c>
      <c r="DT169" s="50">
        <f t="shared" si="382"/>
        <v>0</v>
      </c>
      <c r="DU169" s="51">
        <v>0</v>
      </c>
      <c r="DV169" s="50">
        <f t="shared" si="313"/>
        <v>0</v>
      </c>
      <c r="DW169" s="51">
        <f t="shared" si="383"/>
        <v>0</v>
      </c>
      <c r="DX169" s="52">
        <f t="shared" si="314"/>
        <v>0</v>
      </c>
      <c r="DY169" s="307">
        <f t="shared" si="381"/>
        <v>0</v>
      </c>
    </row>
    <row r="170" spans="1:129" ht="18" customHeight="1" x14ac:dyDescent="0.3">
      <c r="B170" s="54"/>
      <c r="C170" s="54"/>
      <c r="D170" s="239"/>
      <c r="E170" s="263"/>
      <c r="F170" s="274"/>
      <c r="G170" s="263"/>
      <c r="H170" s="56"/>
      <c r="I170" s="56"/>
      <c r="J170" s="265"/>
      <c r="K170" s="264"/>
      <c r="L170" s="57"/>
      <c r="M170" s="49"/>
      <c r="N170" s="214"/>
      <c r="O170" s="8">
        <f t="shared" si="337"/>
        <v>0</v>
      </c>
      <c r="P170" s="50">
        <f t="shared" si="338"/>
        <v>0</v>
      </c>
      <c r="R170" s="44">
        <f t="shared" si="315"/>
        <v>0</v>
      </c>
      <c r="S170" s="201">
        <f t="shared" si="315"/>
        <v>0</v>
      </c>
      <c r="T170" s="8">
        <f t="shared" si="339"/>
        <v>0</v>
      </c>
      <c r="U170" s="50">
        <f t="shared" si="340"/>
        <v>0</v>
      </c>
      <c r="W170" s="44">
        <f t="shared" si="316"/>
        <v>0</v>
      </c>
      <c r="X170" s="201">
        <f t="shared" si="316"/>
        <v>0</v>
      </c>
      <c r="Y170" s="8">
        <f t="shared" si="341"/>
        <v>0</v>
      </c>
      <c r="Z170" s="50">
        <f t="shared" si="342"/>
        <v>0</v>
      </c>
      <c r="AB170" s="44">
        <f t="shared" si="318"/>
        <v>0</v>
      </c>
      <c r="AC170" s="201">
        <f t="shared" si="318"/>
        <v>0</v>
      </c>
      <c r="AD170" s="8">
        <f t="shared" si="343"/>
        <v>0</v>
      </c>
      <c r="AE170" s="50">
        <f t="shared" si="344"/>
        <v>0</v>
      </c>
      <c r="AG170" s="44">
        <f t="shared" si="319"/>
        <v>0</v>
      </c>
      <c r="AH170" s="201">
        <f t="shared" si="319"/>
        <v>0</v>
      </c>
      <c r="AI170" s="8">
        <f t="shared" si="345"/>
        <v>0</v>
      </c>
      <c r="AJ170" s="50">
        <f t="shared" si="346"/>
        <v>0</v>
      </c>
      <c r="AL170" s="44">
        <f t="shared" si="320"/>
        <v>0</v>
      </c>
      <c r="AM170" s="201">
        <f t="shared" si="320"/>
        <v>0</v>
      </c>
      <c r="AN170" s="8">
        <f t="shared" si="347"/>
        <v>0</v>
      </c>
      <c r="AO170" s="50">
        <f t="shared" si="348"/>
        <v>0</v>
      </c>
      <c r="AQ170" s="44">
        <f t="shared" si="321"/>
        <v>0</v>
      </c>
      <c r="AR170" s="201">
        <f t="shared" si="321"/>
        <v>0</v>
      </c>
      <c r="AS170" s="8">
        <f t="shared" si="349"/>
        <v>0</v>
      </c>
      <c r="AT170" s="50">
        <f t="shared" si="350"/>
        <v>0</v>
      </c>
      <c r="AV170" s="44">
        <f t="shared" si="322"/>
        <v>0</v>
      </c>
      <c r="AW170" s="201">
        <f t="shared" si="322"/>
        <v>0</v>
      </c>
      <c r="AX170" s="8">
        <f t="shared" si="351"/>
        <v>0</v>
      </c>
      <c r="AY170" s="50">
        <f t="shared" si="352"/>
        <v>0</v>
      </c>
      <c r="BA170" s="44">
        <f t="shared" si="323"/>
        <v>0</v>
      </c>
      <c r="BB170" s="201">
        <f t="shared" si="323"/>
        <v>0</v>
      </c>
      <c r="BC170" s="8">
        <f t="shared" si="353"/>
        <v>0</v>
      </c>
      <c r="BD170" s="50">
        <f t="shared" si="354"/>
        <v>0</v>
      </c>
      <c r="BF170" s="44">
        <f t="shared" si="324"/>
        <v>0</v>
      </c>
      <c r="BG170" s="201">
        <f t="shared" si="324"/>
        <v>0</v>
      </c>
      <c r="BH170" s="8">
        <f t="shared" si="355"/>
        <v>0</v>
      </c>
      <c r="BI170" s="50">
        <f t="shared" si="356"/>
        <v>0</v>
      </c>
      <c r="BK170" s="44">
        <f t="shared" si="325"/>
        <v>0</v>
      </c>
      <c r="BL170" s="201">
        <f t="shared" si="325"/>
        <v>0</v>
      </c>
      <c r="BM170" s="8">
        <f t="shared" si="357"/>
        <v>0</v>
      </c>
      <c r="BN170" s="50">
        <f t="shared" si="358"/>
        <v>0</v>
      </c>
      <c r="BP170" s="44">
        <f t="shared" si="326"/>
        <v>0</v>
      </c>
      <c r="BQ170" s="201">
        <f t="shared" si="326"/>
        <v>0</v>
      </c>
      <c r="BR170" s="8">
        <f t="shared" si="359"/>
        <v>0</v>
      </c>
      <c r="BS170" s="50">
        <f t="shared" si="360"/>
        <v>0</v>
      </c>
      <c r="BU170" s="44">
        <f t="shared" si="327"/>
        <v>0</v>
      </c>
      <c r="BV170" s="201">
        <f t="shared" si="327"/>
        <v>0</v>
      </c>
      <c r="BW170" s="8">
        <f t="shared" si="361"/>
        <v>0</v>
      </c>
      <c r="BX170" s="50">
        <f t="shared" si="362"/>
        <v>0</v>
      </c>
      <c r="BZ170" s="44">
        <f t="shared" si="328"/>
        <v>0</v>
      </c>
      <c r="CA170" s="201">
        <f t="shared" si="328"/>
        <v>0</v>
      </c>
      <c r="CB170" s="8">
        <f t="shared" si="363"/>
        <v>0</v>
      </c>
      <c r="CC170" s="50">
        <f t="shared" si="364"/>
        <v>0</v>
      </c>
      <c r="CE170" s="44">
        <f t="shared" si="329"/>
        <v>0</v>
      </c>
      <c r="CF170" s="201">
        <f t="shared" si="329"/>
        <v>0</v>
      </c>
      <c r="CG170" s="8">
        <f t="shared" si="365"/>
        <v>0</v>
      </c>
      <c r="CH170" s="50">
        <f t="shared" si="366"/>
        <v>0</v>
      </c>
      <c r="CJ170" s="44">
        <f t="shared" si="330"/>
        <v>0</v>
      </c>
      <c r="CK170" s="201">
        <f t="shared" si="330"/>
        <v>0</v>
      </c>
      <c r="CL170" s="8">
        <f t="shared" si="367"/>
        <v>0</v>
      </c>
      <c r="CM170" s="50">
        <f t="shared" si="368"/>
        <v>0</v>
      </c>
      <c r="CO170" s="44">
        <f t="shared" si="331"/>
        <v>0</v>
      </c>
      <c r="CP170" s="201">
        <f t="shared" si="331"/>
        <v>0</v>
      </c>
      <c r="CQ170" s="8">
        <f t="shared" si="369"/>
        <v>0</v>
      </c>
      <c r="CR170" s="50">
        <f t="shared" si="370"/>
        <v>0</v>
      </c>
      <c r="CT170" s="44">
        <f t="shared" si="332"/>
        <v>0</v>
      </c>
      <c r="CU170" s="201">
        <f t="shared" si="332"/>
        <v>0</v>
      </c>
      <c r="CV170" s="8">
        <f t="shared" si="371"/>
        <v>0</v>
      </c>
      <c r="CW170" s="50">
        <f t="shared" si="372"/>
        <v>0</v>
      </c>
      <c r="CY170" s="44">
        <f t="shared" si="333"/>
        <v>0</v>
      </c>
      <c r="CZ170" s="201">
        <f t="shared" si="333"/>
        <v>0</v>
      </c>
      <c r="DA170" s="8">
        <f t="shared" si="373"/>
        <v>0</v>
      </c>
      <c r="DB170" s="50">
        <f t="shared" si="374"/>
        <v>0</v>
      </c>
      <c r="DD170" s="44">
        <f t="shared" si="334"/>
        <v>0</v>
      </c>
      <c r="DE170" s="201">
        <f t="shared" si="334"/>
        <v>0</v>
      </c>
      <c r="DF170" s="8">
        <f t="shared" si="375"/>
        <v>0</v>
      </c>
      <c r="DG170" s="50">
        <f t="shared" si="376"/>
        <v>0</v>
      </c>
      <c r="DI170" s="44">
        <f t="shared" si="335"/>
        <v>0</v>
      </c>
      <c r="DJ170" s="201">
        <f t="shared" si="335"/>
        <v>0</v>
      </c>
      <c r="DK170" s="8">
        <f t="shared" si="377"/>
        <v>0</v>
      </c>
      <c r="DL170" s="50">
        <f t="shared" si="378"/>
        <v>0</v>
      </c>
      <c r="DN170" s="44">
        <f t="shared" si="336"/>
        <v>0</v>
      </c>
      <c r="DO170" s="201">
        <f t="shared" si="336"/>
        <v>0</v>
      </c>
      <c r="DP170" s="8">
        <f t="shared" si="379"/>
        <v>0</v>
      </c>
      <c r="DQ170" s="50">
        <f t="shared" si="380"/>
        <v>0</v>
      </c>
      <c r="DS170" s="51">
        <f t="shared" si="311"/>
        <v>0</v>
      </c>
      <c r="DT170" s="50">
        <f t="shared" si="382"/>
        <v>0</v>
      </c>
      <c r="DU170" s="51">
        <v>0</v>
      </c>
      <c r="DV170" s="50">
        <f t="shared" si="313"/>
        <v>0</v>
      </c>
      <c r="DW170" s="51">
        <f t="shared" si="383"/>
        <v>0</v>
      </c>
      <c r="DX170" s="52">
        <f t="shared" si="314"/>
        <v>0</v>
      </c>
      <c r="DY170" s="307">
        <f t="shared" si="381"/>
        <v>0</v>
      </c>
    </row>
    <row r="171" spans="1:129" ht="18" customHeight="1" x14ac:dyDescent="0.3">
      <c r="B171" s="54"/>
      <c r="C171" s="54"/>
      <c r="D171" s="239"/>
      <c r="E171" s="263"/>
      <c r="F171" s="274"/>
      <c r="G171" s="263"/>
      <c r="H171" s="56"/>
      <c r="I171" s="56"/>
      <c r="J171" s="265"/>
      <c r="K171" s="264"/>
      <c r="L171" s="57"/>
      <c r="M171" s="49"/>
      <c r="N171" s="214"/>
      <c r="O171" s="8">
        <f t="shared" si="337"/>
        <v>0</v>
      </c>
      <c r="P171" s="50">
        <f t="shared" si="338"/>
        <v>0</v>
      </c>
      <c r="R171" s="44">
        <f t="shared" si="315"/>
        <v>0</v>
      </c>
      <c r="S171" s="201">
        <f t="shared" si="315"/>
        <v>0</v>
      </c>
      <c r="T171" s="8">
        <f t="shared" si="339"/>
        <v>0</v>
      </c>
      <c r="U171" s="50">
        <f t="shared" si="340"/>
        <v>0</v>
      </c>
      <c r="W171" s="44">
        <f t="shared" si="316"/>
        <v>0</v>
      </c>
      <c r="X171" s="201">
        <f t="shared" si="316"/>
        <v>0</v>
      </c>
      <c r="Y171" s="8">
        <f t="shared" si="341"/>
        <v>0</v>
      </c>
      <c r="Z171" s="50">
        <f t="shared" si="342"/>
        <v>0</v>
      </c>
      <c r="AB171" s="44">
        <f t="shared" si="318"/>
        <v>0</v>
      </c>
      <c r="AC171" s="201">
        <f t="shared" si="318"/>
        <v>0</v>
      </c>
      <c r="AD171" s="8">
        <f t="shared" si="343"/>
        <v>0</v>
      </c>
      <c r="AE171" s="50">
        <f t="shared" si="344"/>
        <v>0</v>
      </c>
      <c r="AG171" s="44">
        <f t="shared" si="319"/>
        <v>0</v>
      </c>
      <c r="AH171" s="201">
        <f t="shared" si="319"/>
        <v>0</v>
      </c>
      <c r="AI171" s="8">
        <f t="shared" si="345"/>
        <v>0</v>
      </c>
      <c r="AJ171" s="50">
        <f t="shared" si="346"/>
        <v>0</v>
      </c>
      <c r="AL171" s="44">
        <f t="shared" si="320"/>
        <v>0</v>
      </c>
      <c r="AM171" s="201">
        <f t="shared" si="320"/>
        <v>0</v>
      </c>
      <c r="AN171" s="8">
        <f t="shared" si="347"/>
        <v>0</v>
      </c>
      <c r="AO171" s="50">
        <f t="shared" si="348"/>
        <v>0</v>
      </c>
      <c r="AQ171" s="44">
        <f t="shared" si="321"/>
        <v>0</v>
      </c>
      <c r="AR171" s="201">
        <f t="shared" si="321"/>
        <v>0</v>
      </c>
      <c r="AS171" s="8">
        <f t="shared" si="349"/>
        <v>0</v>
      </c>
      <c r="AT171" s="50">
        <f t="shared" si="350"/>
        <v>0</v>
      </c>
      <c r="AV171" s="44">
        <f t="shared" si="322"/>
        <v>0</v>
      </c>
      <c r="AW171" s="201">
        <f t="shared" si="322"/>
        <v>0</v>
      </c>
      <c r="AX171" s="8">
        <f t="shared" si="351"/>
        <v>0</v>
      </c>
      <c r="AY171" s="50">
        <f t="shared" si="352"/>
        <v>0</v>
      </c>
      <c r="BA171" s="44">
        <f t="shared" si="323"/>
        <v>0</v>
      </c>
      <c r="BB171" s="201">
        <f t="shared" si="323"/>
        <v>0</v>
      </c>
      <c r="BC171" s="8">
        <f t="shared" si="353"/>
        <v>0</v>
      </c>
      <c r="BD171" s="50">
        <f t="shared" si="354"/>
        <v>0</v>
      </c>
      <c r="BF171" s="44">
        <f t="shared" si="324"/>
        <v>0</v>
      </c>
      <c r="BG171" s="201">
        <f t="shared" si="324"/>
        <v>0</v>
      </c>
      <c r="BH171" s="8">
        <f t="shared" si="355"/>
        <v>0</v>
      </c>
      <c r="BI171" s="50">
        <f t="shared" si="356"/>
        <v>0</v>
      </c>
      <c r="BK171" s="44">
        <f t="shared" si="325"/>
        <v>0</v>
      </c>
      <c r="BL171" s="201">
        <f t="shared" si="325"/>
        <v>0</v>
      </c>
      <c r="BM171" s="8">
        <f t="shared" si="357"/>
        <v>0</v>
      </c>
      <c r="BN171" s="50">
        <f t="shared" si="358"/>
        <v>0</v>
      </c>
      <c r="BP171" s="44">
        <f t="shared" si="326"/>
        <v>0</v>
      </c>
      <c r="BQ171" s="201">
        <f t="shared" si="326"/>
        <v>0</v>
      </c>
      <c r="BR171" s="8">
        <f t="shared" si="359"/>
        <v>0</v>
      </c>
      <c r="BS171" s="50">
        <f t="shared" si="360"/>
        <v>0</v>
      </c>
      <c r="BU171" s="44">
        <f t="shared" si="327"/>
        <v>0</v>
      </c>
      <c r="BV171" s="201">
        <f t="shared" si="327"/>
        <v>0</v>
      </c>
      <c r="BW171" s="8">
        <f t="shared" si="361"/>
        <v>0</v>
      </c>
      <c r="BX171" s="50">
        <f t="shared" si="362"/>
        <v>0</v>
      </c>
      <c r="BZ171" s="44">
        <f t="shared" si="328"/>
        <v>0</v>
      </c>
      <c r="CA171" s="201">
        <f t="shared" si="328"/>
        <v>0</v>
      </c>
      <c r="CB171" s="8">
        <f t="shared" si="363"/>
        <v>0</v>
      </c>
      <c r="CC171" s="50">
        <f t="shared" si="364"/>
        <v>0</v>
      </c>
      <c r="CE171" s="44">
        <f t="shared" si="329"/>
        <v>0</v>
      </c>
      <c r="CF171" s="201">
        <f t="shared" si="329"/>
        <v>0</v>
      </c>
      <c r="CG171" s="8">
        <f t="shared" si="365"/>
        <v>0</v>
      </c>
      <c r="CH171" s="50">
        <f t="shared" si="366"/>
        <v>0</v>
      </c>
      <c r="CJ171" s="44">
        <f t="shared" si="330"/>
        <v>0</v>
      </c>
      <c r="CK171" s="201">
        <f t="shared" si="330"/>
        <v>0</v>
      </c>
      <c r="CL171" s="8">
        <f t="shared" si="367"/>
        <v>0</v>
      </c>
      <c r="CM171" s="50">
        <f t="shared" si="368"/>
        <v>0</v>
      </c>
      <c r="CO171" s="44">
        <f t="shared" si="331"/>
        <v>0</v>
      </c>
      <c r="CP171" s="201">
        <f t="shared" si="331"/>
        <v>0</v>
      </c>
      <c r="CQ171" s="8">
        <f t="shared" si="369"/>
        <v>0</v>
      </c>
      <c r="CR171" s="50">
        <f t="shared" si="370"/>
        <v>0</v>
      </c>
      <c r="CT171" s="44">
        <f t="shared" si="332"/>
        <v>0</v>
      </c>
      <c r="CU171" s="201">
        <f t="shared" si="332"/>
        <v>0</v>
      </c>
      <c r="CV171" s="8">
        <f t="shared" si="371"/>
        <v>0</v>
      </c>
      <c r="CW171" s="50">
        <f t="shared" si="372"/>
        <v>0</v>
      </c>
      <c r="CY171" s="44">
        <f t="shared" si="333"/>
        <v>0</v>
      </c>
      <c r="CZ171" s="201">
        <f t="shared" si="333"/>
        <v>0</v>
      </c>
      <c r="DA171" s="8">
        <f t="shared" si="373"/>
        <v>0</v>
      </c>
      <c r="DB171" s="50">
        <f t="shared" si="374"/>
        <v>0</v>
      </c>
      <c r="DD171" s="44">
        <f t="shared" si="334"/>
        <v>0</v>
      </c>
      <c r="DE171" s="201">
        <f t="shared" si="334"/>
        <v>0</v>
      </c>
      <c r="DF171" s="8">
        <f t="shared" si="375"/>
        <v>0</v>
      </c>
      <c r="DG171" s="50">
        <f t="shared" si="376"/>
        <v>0</v>
      </c>
      <c r="DI171" s="44">
        <f t="shared" si="335"/>
        <v>0</v>
      </c>
      <c r="DJ171" s="201">
        <f t="shared" si="335"/>
        <v>0</v>
      </c>
      <c r="DK171" s="8">
        <f t="shared" si="377"/>
        <v>0</v>
      </c>
      <c r="DL171" s="50">
        <f t="shared" si="378"/>
        <v>0</v>
      </c>
      <c r="DN171" s="44">
        <f t="shared" si="336"/>
        <v>0</v>
      </c>
      <c r="DO171" s="201">
        <f t="shared" si="336"/>
        <v>0</v>
      </c>
      <c r="DP171" s="8">
        <f t="shared" si="379"/>
        <v>0</v>
      </c>
      <c r="DQ171" s="50">
        <f t="shared" si="380"/>
        <v>0</v>
      </c>
      <c r="DS171" s="51">
        <f t="shared" si="311"/>
        <v>0</v>
      </c>
      <c r="DT171" s="50">
        <f t="shared" si="382"/>
        <v>0</v>
      </c>
      <c r="DU171" s="51">
        <v>0</v>
      </c>
      <c r="DV171" s="50">
        <f t="shared" si="313"/>
        <v>0</v>
      </c>
      <c r="DW171" s="51">
        <f t="shared" si="383"/>
        <v>0</v>
      </c>
      <c r="DX171" s="52">
        <f t="shared" si="383"/>
        <v>0</v>
      </c>
      <c r="DY171" s="307">
        <f t="shared" si="381"/>
        <v>0</v>
      </c>
    </row>
    <row r="172" spans="1:129" ht="18" customHeight="1" x14ac:dyDescent="0.3">
      <c r="B172" s="54"/>
      <c r="C172" s="54"/>
      <c r="D172" s="239"/>
      <c r="E172" s="263"/>
      <c r="F172" s="274"/>
      <c r="G172" s="263"/>
      <c r="H172" s="56"/>
      <c r="I172" s="56"/>
      <c r="J172" s="265"/>
      <c r="K172" s="264"/>
      <c r="L172" s="57"/>
      <c r="M172" s="49"/>
      <c r="N172" s="214"/>
      <c r="O172" s="8">
        <f t="shared" si="337"/>
        <v>0</v>
      </c>
      <c r="P172" s="50">
        <f t="shared" si="338"/>
        <v>0</v>
      </c>
      <c r="R172" s="44">
        <f t="shared" si="315"/>
        <v>0</v>
      </c>
      <c r="S172" s="201">
        <f t="shared" si="315"/>
        <v>0</v>
      </c>
      <c r="T172" s="8">
        <f t="shared" si="339"/>
        <v>0</v>
      </c>
      <c r="U172" s="50">
        <f t="shared" si="340"/>
        <v>0</v>
      </c>
      <c r="W172" s="44">
        <f t="shared" si="316"/>
        <v>0</v>
      </c>
      <c r="X172" s="201">
        <f t="shared" si="316"/>
        <v>0</v>
      </c>
      <c r="Y172" s="8">
        <f t="shared" si="341"/>
        <v>0</v>
      </c>
      <c r="Z172" s="50">
        <f t="shared" si="342"/>
        <v>0</v>
      </c>
      <c r="AB172" s="44">
        <f t="shared" si="318"/>
        <v>0</v>
      </c>
      <c r="AC172" s="201">
        <f t="shared" si="318"/>
        <v>0</v>
      </c>
      <c r="AD172" s="8">
        <f t="shared" si="343"/>
        <v>0</v>
      </c>
      <c r="AE172" s="50">
        <f t="shared" si="344"/>
        <v>0</v>
      </c>
      <c r="AG172" s="44">
        <f t="shared" si="319"/>
        <v>0</v>
      </c>
      <c r="AH172" s="201">
        <f t="shared" si="319"/>
        <v>0</v>
      </c>
      <c r="AI172" s="8">
        <f t="shared" si="345"/>
        <v>0</v>
      </c>
      <c r="AJ172" s="50">
        <f t="shared" si="346"/>
        <v>0</v>
      </c>
      <c r="AL172" s="44">
        <f t="shared" si="320"/>
        <v>0</v>
      </c>
      <c r="AM172" s="201">
        <f t="shared" si="320"/>
        <v>0</v>
      </c>
      <c r="AN172" s="8">
        <f t="shared" si="347"/>
        <v>0</v>
      </c>
      <c r="AO172" s="50">
        <f t="shared" si="348"/>
        <v>0</v>
      </c>
      <c r="AQ172" s="44">
        <f t="shared" si="321"/>
        <v>0</v>
      </c>
      <c r="AR172" s="201">
        <f t="shared" si="321"/>
        <v>0</v>
      </c>
      <c r="AS172" s="8">
        <f t="shared" si="349"/>
        <v>0</v>
      </c>
      <c r="AT172" s="50">
        <f t="shared" si="350"/>
        <v>0</v>
      </c>
      <c r="AV172" s="44">
        <f t="shared" si="322"/>
        <v>0</v>
      </c>
      <c r="AW172" s="201">
        <f t="shared" si="322"/>
        <v>0</v>
      </c>
      <c r="AX172" s="8">
        <f t="shared" si="351"/>
        <v>0</v>
      </c>
      <c r="AY172" s="50">
        <f t="shared" si="352"/>
        <v>0</v>
      </c>
      <c r="BA172" s="44">
        <f t="shared" si="323"/>
        <v>0</v>
      </c>
      <c r="BB172" s="201">
        <f t="shared" si="323"/>
        <v>0</v>
      </c>
      <c r="BC172" s="8">
        <f t="shared" si="353"/>
        <v>0</v>
      </c>
      <c r="BD172" s="50">
        <f t="shared" si="354"/>
        <v>0</v>
      </c>
      <c r="BF172" s="44">
        <f t="shared" si="324"/>
        <v>0</v>
      </c>
      <c r="BG172" s="201">
        <f t="shared" si="324"/>
        <v>0</v>
      </c>
      <c r="BH172" s="8">
        <f t="shared" si="355"/>
        <v>0</v>
      </c>
      <c r="BI172" s="50">
        <f t="shared" si="356"/>
        <v>0</v>
      </c>
      <c r="BK172" s="44">
        <f t="shared" si="325"/>
        <v>0</v>
      </c>
      <c r="BL172" s="201">
        <f t="shared" si="325"/>
        <v>0</v>
      </c>
      <c r="BM172" s="8">
        <f t="shared" si="357"/>
        <v>0</v>
      </c>
      <c r="BN172" s="50">
        <f t="shared" si="358"/>
        <v>0</v>
      </c>
      <c r="BP172" s="44">
        <f t="shared" si="326"/>
        <v>0</v>
      </c>
      <c r="BQ172" s="201">
        <f t="shared" si="326"/>
        <v>0</v>
      </c>
      <c r="BR172" s="8">
        <f t="shared" si="359"/>
        <v>0</v>
      </c>
      <c r="BS172" s="50">
        <f t="shared" si="360"/>
        <v>0</v>
      </c>
      <c r="BU172" s="44">
        <f t="shared" si="327"/>
        <v>0</v>
      </c>
      <c r="BV172" s="201">
        <f t="shared" si="327"/>
        <v>0</v>
      </c>
      <c r="BW172" s="8">
        <f t="shared" si="361"/>
        <v>0</v>
      </c>
      <c r="BX172" s="50">
        <f t="shared" si="362"/>
        <v>0</v>
      </c>
      <c r="BZ172" s="44">
        <f t="shared" si="328"/>
        <v>0</v>
      </c>
      <c r="CA172" s="201">
        <f t="shared" si="328"/>
        <v>0</v>
      </c>
      <c r="CB172" s="8">
        <f t="shared" si="363"/>
        <v>0</v>
      </c>
      <c r="CC172" s="50">
        <f t="shared" si="364"/>
        <v>0</v>
      </c>
      <c r="CE172" s="44">
        <f t="shared" si="329"/>
        <v>0</v>
      </c>
      <c r="CF172" s="201">
        <f t="shared" si="329"/>
        <v>0</v>
      </c>
      <c r="CG172" s="8">
        <f t="shared" si="365"/>
        <v>0</v>
      </c>
      <c r="CH172" s="50">
        <f t="shared" si="366"/>
        <v>0</v>
      </c>
      <c r="CJ172" s="44">
        <f t="shared" si="330"/>
        <v>0</v>
      </c>
      <c r="CK172" s="201">
        <f t="shared" si="330"/>
        <v>0</v>
      </c>
      <c r="CL172" s="8">
        <f t="shared" si="367"/>
        <v>0</v>
      </c>
      <c r="CM172" s="50">
        <f t="shared" si="368"/>
        <v>0</v>
      </c>
      <c r="CO172" s="44">
        <f t="shared" si="331"/>
        <v>0</v>
      </c>
      <c r="CP172" s="201">
        <f t="shared" si="331"/>
        <v>0</v>
      </c>
      <c r="CQ172" s="8">
        <f t="shared" si="369"/>
        <v>0</v>
      </c>
      <c r="CR172" s="50">
        <f t="shared" si="370"/>
        <v>0</v>
      </c>
      <c r="CT172" s="44">
        <f t="shared" si="332"/>
        <v>0</v>
      </c>
      <c r="CU172" s="201">
        <f t="shared" si="332"/>
        <v>0</v>
      </c>
      <c r="CV172" s="8">
        <f t="shared" si="371"/>
        <v>0</v>
      </c>
      <c r="CW172" s="50">
        <f t="shared" si="372"/>
        <v>0</v>
      </c>
      <c r="CY172" s="44">
        <f t="shared" si="333"/>
        <v>0</v>
      </c>
      <c r="CZ172" s="201">
        <f t="shared" si="333"/>
        <v>0</v>
      </c>
      <c r="DA172" s="8">
        <f t="shared" si="373"/>
        <v>0</v>
      </c>
      <c r="DB172" s="50">
        <f t="shared" si="374"/>
        <v>0</v>
      </c>
      <c r="DD172" s="44">
        <f t="shared" si="334"/>
        <v>0</v>
      </c>
      <c r="DE172" s="201">
        <f t="shared" si="334"/>
        <v>0</v>
      </c>
      <c r="DF172" s="8">
        <f t="shared" si="375"/>
        <v>0</v>
      </c>
      <c r="DG172" s="50">
        <f t="shared" si="376"/>
        <v>0</v>
      </c>
      <c r="DI172" s="44">
        <f t="shared" si="335"/>
        <v>0</v>
      </c>
      <c r="DJ172" s="201">
        <f t="shared" si="335"/>
        <v>0</v>
      </c>
      <c r="DK172" s="8">
        <f t="shared" si="377"/>
        <v>0</v>
      </c>
      <c r="DL172" s="50">
        <f t="shared" si="378"/>
        <v>0</v>
      </c>
      <c r="DN172" s="44">
        <f t="shared" si="336"/>
        <v>0</v>
      </c>
      <c r="DO172" s="201">
        <f t="shared" si="336"/>
        <v>0</v>
      </c>
      <c r="DP172" s="8">
        <f t="shared" si="379"/>
        <v>0</v>
      </c>
      <c r="DQ172" s="50">
        <f t="shared" si="380"/>
        <v>0</v>
      </c>
      <c r="DS172" s="51">
        <f t="shared" si="311"/>
        <v>0</v>
      </c>
      <c r="DT172" s="50">
        <f t="shared" si="382"/>
        <v>0</v>
      </c>
      <c r="DU172" s="51">
        <v>0</v>
      </c>
      <c r="DV172" s="50">
        <f t="shared" si="313"/>
        <v>0</v>
      </c>
      <c r="DW172" s="51">
        <f t="shared" si="383"/>
        <v>0</v>
      </c>
      <c r="DX172" s="52">
        <f t="shared" si="383"/>
        <v>0</v>
      </c>
      <c r="DY172" s="307">
        <f t="shared" si="381"/>
        <v>0</v>
      </c>
    </row>
    <row r="173" spans="1:129" s="60" customFormat="1" ht="18" customHeight="1" x14ac:dyDescent="0.3">
      <c r="A173" s="1"/>
      <c r="C173" s="196"/>
      <c r="D173" s="241"/>
      <c r="E173" s="263"/>
      <c r="F173" s="274"/>
      <c r="J173" s="302"/>
      <c r="L173" s="61"/>
      <c r="M173" s="49"/>
      <c r="N173" s="214"/>
      <c r="O173" s="8">
        <f t="shared" si="337"/>
        <v>0</v>
      </c>
      <c r="P173" s="50">
        <f t="shared" si="338"/>
        <v>0</v>
      </c>
      <c r="Q173" s="3"/>
      <c r="R173" s="44">
        <f t="shared" si="315"/>
        <v>0</v>
      </c>
      <c r="S173" s="201">
        <f t="shared" si="315"/>
        <v>0</v>
      </c>
      <c r="T173" s="8">
        <f t="shared" si="339"/>
        <v>0</v>
      </c>
      <c r="U173" s="50">
        <f t="shared" si="340"/>
        <v>0</v>
      </c>
      <c r="V173" s="3"/>
      <c r="W173" s="44">
        <f t="shared" si="316"/>
        <v>0</v>
      </c>
      <c r="X173" s="201">
        <f t="shared" si="316"/>
        <v>0</v>
      </c>
      <c r="Y173" s="8">
        <f t="shared" si="341"/>
        <v>0</v>
      </c>
      <c r="Z173" s="50">
        <f t="shared" si="342"/>
        <v>0</v>
      </c>
      <c r="AA173" s="1"/>
      <c r="AB173" s="44">
        <f t="shared" si="318"/>
        <v>0</v>
      </c>
      <c r="AC173" s="201">
        <f t="shared" si="318"/>
        <v>0</v>
      </c>
      <c r="AD173" s="8">
        <f t="shared" si="343"/>
        <v>0</v>
      </c>
      <c r="AE173" s="50">
        <f t="shared" si="344"/>
        <v>0</v>
      </c>
      <c r="AG173" s="44">
        <f t="shared" si="319"/>
        <v>0</v>
      </c>
      <c r="AH173" s="201">
        <f t="shared" si="319"/>
        <v>0</v>
      </c>
      <c r="AI173" s="8">
        <f t="shared" si="345"/>
        <v>0</v>
      </c>
      <c r="AJ173" s="50">
        <f t="shared" si="346"/>
        <v>0</v>
      </c>
      <c r="AL173" s="44">
        <f t="shared" si="320"/>
        <v>0</v>
      </c>
      <c r="AM173" s="201">
        <f t="shared" si="320"/>
        <v>0</v>
      </c>
      <c r="AN173" s="8">
        <f t="shared" si="347"/>
        <v>0</v>
      </c>
      <c r="AO173" s="50">
        <f t="shared" si="348"/>
        <v>0</v>
      </c>
      <c r="AQ173" s="44">
        <f t="shared" si="321"/>
        <v>0</v>
      </c>
      <c r="AR173" s="201">
        <f t="shared" si="321"/>
        <v>0</v>
      </c>
      <c r="AS173" s="8">
        <f t="shared" si="349"/>
        <v>0</v>
      </c>
      <c r="AT173" s="50">
        <f t="shared" si="350"/>
        <v>0</v>
      </c>
      <c r="AV173" s="44">
        <f t="shared" si="322"/>
        <v>0</v>
      </c>
      <c r="AW173" s="201">
        <f t="shared" si="322"/>
        <v>0</v>
      </c>
      <c r="AX173" s="8">
        <f t="shared" si="351"/>
        <v>0</v>
      </c>
      <c r="AY173" s="50">
        <f t="shared" si="352"/>
        <v>0</v>
      </c>
      <c r="BA173" s="44">
        <f t="shared" si="323"/>
        <v>0</v>
      </c>
      <c r="BB173" s="201">
        <f t="shared" si="323"/>
        <v>0</v>
      </c>
      <c r="BC173" s="8">
        <f t="shared" si="353"/>
        <v>0</v>
      </c>
      <c r="BD173" s="50">
        <f t="shared" si="354"/>
        <v>0</v>
      </c>
      <c r="BF173" s="44">
        <f t="shared" si="324"/>
        <v>0</v>
      </c>
      <c r="BG173" s="201">
        <f t="shared" si="324"/>
        <v>0</v>
      </c>
      <c r="BH173" s="8">
        <f t="shared" si="355"/>
        <v>0</v>
      </c>
      <c r="BI173" s="50">
        <f t="shared" si="356"/>
        <v>0</v>
      </c>
      <c r="BK173" s="44">
        <f t="shared" si="325"/>
        <v>0</v>
      </c>
      <c r="BL173" s="201">
        <f t="shared" si="325"/>
        <v>0</v>
      </c>
      <c r="BM173" s="8">
        <f t="shared" si="357"/>
        <v>0</v>
      </c>
      <c r="BN173" s="50">
        <f t="shared" si="358"/>
        <v>0</v>
      </c>
      <c r="BP173" s="44">
        <f t="shared" si="326"/>
        <v>0</v>
      </c>
      <c r="BQ173" s="201">
        <f t="shared" si="326"/>
        <v>0</v>
      </c>
      <c r="BR173" s="8">
        <f t="shared" si="359"/>
        <v>0</v>
      </c>
      <c r="BS173" s="50">
        <f t="shared" si="360"/>
        <v>0</v>
      </c>
      <c r="BU173" s="44">
        <f t="shared" si="327"/>
        <v>0</v>
      </c>
      <c r="BV173" s="201">
        <f t="shared" si="327"/>
        <v>0</v>
      </c>
      <c r="BW173" s="8">
        <f t="shared" si="361"/>
        <v>0</v>
      </c>
      <c r="BX173" s="50">
        <f t="shared" si="362"/>
        <v>0</v>
      </c>
      <c r="BZ173" s="44">
        <f t="shared" si="328"/>
        <v>0</v>
      </c>
      <c r="CA173" s="201">
        <f t="shared" si="328"/>
        <v>0</v>
      </c>
      <c r="CB173" s="8">
        <f t="shared" si="363"/>
        <v>0</v>
      </c>
      <c r="CC173" s="50">
        <f t="shared" si="364"/>
        <v>0</v>
      </c>
      <c r="CE173" s="44">
        <f t="shared" si="329"/>
        <v>0</v>
      </c>
      <c r="CF173" s="201">
        <f t="shared" si="329"/>
        <v>0</v>
      </c>
      <c r="CG173" s="8">
        <f t="shared" si="365"/>
        <v>0</v>
      </c>
      <c r="CH173" s="50">
        <f t="shared" si="366"/>
        <v>0</v>
      </c>
      <c r="CJ173" s="44">
        <f t="shared" si="330"/>
        <v>0</v>
      </c>
      <c r="CK173" s="201">
        <f t="shared" si="330"/>
        <v>0</v>
      </c>
      <c r="CL173" s="8">
        <f t="shared" si="367"/>
        <v>0</v>
      </c>
      <c r="CM173" s="50">
        <f t="shared" si="368"/>
        <v>0</v>
      </c>
      <c r="CO173" s="44">
        <f t="shared" si="331"/>
        <v>0</v>
      </c>
      <c r="CP173" s="201">
        <f t="shared" si="331"/>
        <v>0</v>
      </c>
      <c r="CQ173" s="8">
        <f t="shared" si="369"/>
        <v>0</v>
      </c>
      <c r="CR173" s="50">
        <f t="shared" si="370"/>
        <v>0</v>
      </c>
      <c r="CT173" s="44">
        <f t="shared" si="332"/>
        <v>0</v>
      </c>
      <c r="CU173" s="201">
        <f t="shared" si="332"/>
        <v>0</v>
      </c>
      <c r="CV173" s="8">
        <f t="shared" si="371"/>
        <v>0</v>
      </c>
      <c r="CW173" s="50">
        <f t="shared" si="372"/>
        <v>0</v>
      </c>
      <c r="CY173" s="44">
        <f t="shared" si="333"/>
        <v>0</v>
      </c>
      <c r="CZ173" s="201">
        <f t="shared" si="333"/>
        <v>0</v>
      </c>
      <c r="DA173" s="8">
        <f t="shared" si="373"/>
        <v>0</v>
      </c>
      <c r="DB173" s="50">
        <f t="shared" si="374"/>
        <v>0</v>
      </c>
      <c r="DD173" s="44">
        <f t="shared" si="334"/>
        <v>0</v>
      </c>
      <c r="DE173" s="201">
        <f t="shared" si="334"/>
        <v>0</v>
      </c>
      <c r="DF173" s="8">
        <f t="shared" si="375"/>
        <v>0</v>
      </c>
      <c r="DG173" s="50">
        <f t="shared" si="376"/>
        <v>0</v>
      </c>
      <c r="DI173" s="44">
        <f t="shared" si="335"/>
        <v>0</v>
      </c>
      <c r="DJ173" s="201">
        <f t="shared" si="335"/>
        <v>0</v>
      </c>
      <c r="DK173" s="8">
        <f t="shared" si="377"/>
        <v>0</v>
      </c>
      <c r="DL173" s="50">
        <f t="shared" si="378"/>
        <v>0</v>
      </c>
      <c r="DN173" s="44">
        <f t="shared" si="336"/>
        <v>0</v>
      </c>
      <c r="DO173" s="201">
        <f t="shared" si="336"/>
        <v>0</v>
      </c>
      <c r="DP173" s="8">
        <f t="shared" si="379"/>
        <v>0</v>
      </c>
      <c r="DQ173" s="50">
        <f t="shared" si="380"/>
        <v>0</v>
      </c>
      <c r="DS173" s="51">
        <f t="shared" si="311"/>
        <v>0</v>
      </c>
      <c r="DT173" s="65">
        <f t="shared" si="382"/>
        <v>0</v>
      </c>
      <c r="DU173" s="90">
        <v>0</v>
      </c>
      <c r="DV173" s="65">
        <f t="shared" si="313"/>
        <v>0</v>
      </c>
      <c r="DW173" s="66">
        <f>+DS173+DU173</f>
        <v>0</v>
      </c>
      <c r="DX173" s="66">
        <f t="shared" si="383"/>
        <v>0</v>
      </c>
      <c r="DY173" s="307">
        <f t="shared" si="381"/>
        <v>0</v>
      </c>
    </row>
    <row r="174" spans="1:129" ht="18" customHeight="1" thickBot="1" x14ac:dyDescent="0.35">
      <c r="B174" s="61"/>
      <c r="C174" s="67"/>
      <c r="D174" s="239"/>
      <c r="E174" s="55"/>
      <c r="F174" s="55"/>
      <c r="G174" s="55"/>
      <c r="H174" s="56"/>
      <c r="I174" s="56"/>
      <c r="J174" s="68"/>
      <c r="K174" s="56"/>
      <c r="L174" s="57"/>
      <c r="M174" s="62"/>
      <c r="N174" s="215"/>
      <c r="O174" s="8">
        <f t="shared" si="337"/>
        <v>0</v>
      </c>
      <c r="P174" s="50">
        <f t="shared" si="338"/>
        <v>0</v>
      </c>
      <c r="Q174" s="63"/>
      <c r="R174" s="44">
        <f t="shared" si="315"/>
        <v>0</v>
      </c>
      <c r="S174" s="201">
        <f t="shared" si="315"/>
        <v>0</v>
      </c>
      <c r="T174" s="8">
        <f t="shared" si="339"/>
        <v>0</v>
      </c>
      <c r="U174" s="50">
        <f t="shared" si="340"/>
        <v>0</v>
      </c>
      <c r="V174" s="63"/>
      <c r="W174" s="44">
        <f t="shared" si="316"/>
        <v>0</v>
      </c>
      <c r="X174" s="201">
        <f t="shared" si="316"/>
        <v>0</v>
      </c>
      <c r="Y174" s="8">
        <f t="shared" si="341"/>
        <v>0</v>
      </c>
      <c r="Z174" s="50">
        <f t="shared" si="342"/>
        <v>0</v>
      </c>
      <c r="AA174" s="60"/>
      <c r="AB174" s="44">
        <f t="shared" si="318"/>
        <v>0</v>
      </c>
      <c r="AC174" s="201">
        <f t="shared" si="318"/>
        <v>0</v>
      </c>
      <c r="AD174" s="8">
        <f t="shared" si="343"/>
        <v>0</v>
      </c>
      <c r="AE174" s="50">
        <f t="shared" si="344"/>
        <v>0</v>
      </c>
      <c r="AG174" s="44">
        <f t="shared" si="319"/>
        <v>0</v>
      </c>
      <c r="AH174" s="201">
        <f t="shared" si="319"/>
        <v>0</v>
      </c>
      <c r="AI174" s="8">
        <f t="shared" si="345"/>
        <v>0</v>
      </c>
      <c r="AJ174" s="50">
        <f t="shared" si="346"/>
        <v>0</v>
      </c>
      <c r="AL174" s="44">
        <f t="shared" si="320"/>
        <v>0</v>
      </c>
      <c r="AM174" s="201">
        <f t="shared" si="320"/>
        <v>0</v>
      </c>
      <c r="AN174" s="8">
        <f t="shared" si="347"/>
        <v>0</v>
      </c>
      <c r="AO174" s="50">
        <f t="shared" si="348"/>
        <v>0</v>
      </c>
      <c r="AQ174" s="44">
        <f t="shared" si="321"/>
        <v>0</v>
      </c>
      <c r="AR174" s="201">
        <f t="shared" si="321"/>
        <v>0</v>
      </c>
      <c r="AS174" s="8">
        <f t="shared" si="349"/>
        <v>0</v>
      </c>
      <c r="AT174" s="50">
        <f t="shared" si="350"/>
        <v>0</v>
      </c>
      <c r="AV174" s="44">
        <f t="shared" si="322"/>
        <v>0</v>
      </c>
      <c r="AW174" s="201">
        <f t="shared" si="322"/>
        <v>0</v>
      </c>
      <c r="AX174" s="8">
        <f t="shared" si="351"/>
        <v>0</v>
      </c>
      <c r="AY174" s="50">
        <f t="shared" si="352"/>
        <v>0</v>
      </c>
      <c r="BA174" s="44">
        <f t="shared" si="323"/>
        <v>0</v>
      </c>
      <c r="BB174" s="201">
        <f t="shared" si="323"/>
        <v>0</v>
      </c>
      <c r="BC174" s="8">
        <f t="shared" si="353"/>
        <v>0</v>
      </c>
      <c r="BD174" s="50">
        <f t="shared" si="354"/>
        <v>0</v>
      </c>
      <c r="BF174" s="44">
        <f t="shared" si="324"/>
        <v>0</v>
      </c>
      <c r="BG174" s="201">
        <f t="shared" si="324"/>
        <v>0</v>
      </c>
      <c r="BH174" s="8">
        <f t="shared" si="355"/>
        <v>0</v>
      </c>
      <c r="BI174" s="50">
        <f t="shared" si="356"/>
        <v>0</v>
      </c>
      <c r="BK174" s="44">
        <f t="shared" si="325"/>
        <v>0</v>
      </c>
      <c r="BL174" s="201">
        <f t="shared" si="325"/>
        <v>0</v>
      </c>
      <c r="BM174" s="8">
        <f t="shared" si="357"/>
        <v>0</v>
      </c>
      <c r="BN174" s="50">
        <f t="shared" si="358"/>
        <v>0</v>
      </c>
      <c r="BP174" s="44">
        <f t="shared" si="326"/>
        <v>0</v>
      </c>
      <c r="BQ174" s="201">
        <f t="shared" si="326"/>
        <v>0</v>
      </c>
      <c r="BR174" s="8">
        <f t="shared" si="359"/>
        <v>0</v>
      </c>
      <c r="BS174" s="50">
        <f t="shared" si="360"/>
        <v>0</v>
      </c>
      <c r="BU174" s="44">
        <f t="shared" si="327"/>
        <v>0</v>
      </c>
      <c r="BV174" s="201">
        <f t="shared" si="327"/>
        <v>0</v>
      </c>
      <c r="BW174" s="8">
        <f t="shared" si="361"/>
        <v>0</v>
      </c>
      <c r="BX174" s="50">
        <f t="shared" si="362"/>
        <v>0</v>
      </c>
      <c r="BZ174" s="44">
        <f t="shared" si="328"/>
        <v>0</v>
      </c>
      <c r="CA174" s="201">
        <f t="shared" si="328"/>
        <v>0</v>
      </c>
      <c r="CB174" s="8">
        <f t="shared" si="363"/>
        <v>0</v>
      </c>
      <c r="CC174" s="50">
        <f t="shared" si="364"/>
        <v>0</v>
      </c>
      <c r="CE174" s="44">
        <f t="shared" si="329"/>
        <v>0</v>
      </c>
      <c r="CF174" s="201">
        <f t="shared" si="329"/>
        <v>0</v>
      </c>
      <c r="CG174" s="8">
        <f t="shared" si="365"/>
        <v>0</v>
      </c>
      <c r="CH174" s="50">
        <f t="shared" si="366"/>
        <v>0</v>
      </c>
      <c r="CJ174" s="44">
        <f t="shared" si="330"/>
        <v>0</v>
      </c>
      <c r="CK174" s="201">
        <f t="shared" si="330"/>
        <v>0</v>
      </c>
      <c r="CL174" s="8">
        <f t="shared" si="367"/>
        <v>0</v>
      </c>
      <c r="CM174" s="50">
        <f t="shared" si="368"/>
        <v>0</v>
      </c>
      <c r="CO174" s="44">
        <f t="shared" si="331"/>
        <v>0</v>
      </c>
      <c r="CP174" s="201">
        <f t="shared" si="331"/>
        <v>0</v>
      </c>
      <c r="CQ174" s="8">
        <f t="shared" si="369"/>
        <v>0</v>
      </c>
      <c r="CR174" s="50">
        <f t="shared" si="370"/>
        <v>0</v>
      </c>
      <c r="CT174" s="44">
        <f t="shared" si="332"/>
        <v>0</v>
      </c>
      <c r="CU174" s="201">
        <f t="shared" si="332"/>
        <v>0</v>
      </c>
      <c r="CV174" s="8">
        <f t="shared" si="371"/>
        <v>0</v>
      </c>
      <c r="CW174" s="50">
        <f t="shared" si="372"/>
        <v>0</v>
      </c>
      <c r="CY174" s="44">
        <f t="shared" si="333"/>
        <v>0</v>
      </c>
      <c r="CZ174" s="201">
        <f t="shared" si="333"/>
        <v>0</v>
      </c>
      <c r="DA174" s="8">
        <f t="shared" si="373"/>
        <v>0</v>
      </c>
      <c r="DB174" s="50">
        <f t="shared" si="374"/>
        <v>0</v>
      </c>
      <c r="DD174" s="44">
        <f t="shared" si="334"/>
        <v>0</v>
      </c>
      <c r="DE174" s="201">
        <f t="shared" si="334"/>
        <v>0</v>
      </c>
      <c r="DF174" s="8">
        <f t="shared" si="375"/>
        <v>0</v>
      </c>
      <c r="DG174" s="50">
        <f t="shared" si="376"/>
        <v>0</v>
      </c>
      <c r="DI174" s="44">
        <f t="shared" si="335"/>
        <v>0</v>
      </c>
      <c r="DJ174" s="201">
        <f t="shared" si="335"/>
        <v>0</v>
      </c>
      <c r="DK174" s="8">
        <f t="shared" si="377"/>
        <v>0</v>
      </c>
      <c r="DL174" s="50">
        <f t="shared" si="378"/>
        <v>0</v>
      </c>
      <c r="DN174" s="44">
        <f t="shared" si="336"/>
        <v>0</v>
      </c>
      <c r="DO174" s="201">
        <f t="shared" si="336"/>
        <v>0</v>
      </c>
      <c r="DP174" s="8">
        <f t="shared" si="379"/>
        <v>0</v>
      </c>
      <c r="DQ174" s="50">
        <f t="shared" si="380"/>
        <v>0</v>
      </c>
      <c r="DS174" s="70"/>
      <c r="DT174" s="70"/>
      <c r="DU174" s="71"/>
      <c r="DV174" s="71"/>
      <c r="DW174" s="70"/>
      <c r="DX174" s="70"/>
      <c r="DY174" s="310"/>
    </row>
    <row r="175" spans="1:129" s="72" customFormat="1" ht="32.4" customHeight="1" thickBot="1" x14ac:dyDescent="0.35">
      <c r="B175" s="275" t="s">
        <v>101</v>
      </c>
      <c r="C175" s="276" t="str">
        <f>B154</f>
        <v>Program management (training, supervision, meetings, conferences, protocols development…) - discuss what to include</v>
      </c>
      <c r="D175" s="242"/>
      <c r="E175" s="73"/>
      <c r="F175" s="73"/>
      <c r="G175" s="73"/>
      <c r="H175" s="73"/>
      <c r="I175" s="73"/>
      <c r="J175" s="74"/>
      <c r="K175" s="73"/>
      <c r="L175" s="75"/>
      <c r="M175" s="277">
        <f>O18</f>
        <v>2015</v>
      </c>
      <c r="N175" s="278"/>
      <c r="O175" s="76">
        <f>SUM(O155:O173)</f>
        <v>456000</v>
      </c>
      <c r="P175" s="77">
        <f>SUM(P155:P173)</f>
        <v>12000</v>
      </c>
      <c r="Q175" s="78"/>
      <c r="R175" s="293">
        <f>T18</f>
        <v>2016</v>
      </c>
      <c r="S175" s="294"/>
      <c r="T175" s="76">
        <f>SUM(T155:T173)</f>
        <v>456000</v>
      </c>
      <c r="U175" s="77">
        <f>SUM(U155:U173)</f>
        <v>12000</v>
      </c>
      <c r="V175" s="78"/>
      <c r="W175" s="277">
        <f>Y18</f>
        <v>2017</v>
      </c>
      <c r="X175" s="277"/>
      <c r="Y175" s="76">
        <f>SUM(Y155:Y173)</f>
        <v>0</v>
      </c>
      <c r="Z175" s="77">
        <f>SUM(Z155:Z173)</f>
        <v>0</v>
      </c>
      <c r="AA175" s="79"/>
      <c r="AB175" s="277">
        <f>AD18</f>
        <v>2018</v>
      </c>
      <c r="AC175" s="277"/>
      <c r="AD175" s="76">
        <f>SUM(AD155:AD173)</f>
        <v>0</v>
      </c>
      <c r="AE175" s="77">
        <f>SUM(AE155:AE173)</f>
        <v>0</v>
      </c>
      <c r="AG175" s="277">
        <f>AI18</f>
        <v>2019</v>
      </c>
      <c r="AH175" s="277"/>
      <c r="AI175" s="76">
        <f>SUM(AI155:AI173)</f>
        <v>0</v>
      </c>
      <c r="AJ175" s="77">
        <f>SUM(AJ155:AJ173)</f>
        <v>0</v>
      </c>
      <c r="AL175" s="277">
        <f>AN18</f>
        <v>2020</v>
      </c>
      <c r="AM175" s="277"/>
      <c r="AN175" s="76">
        <f>SUM(AN155:AN173)</f>
        <v>0</v>
      </c>
      <c r="AO175" s="77">
        <f>SUM(AO155:AO173)</f>
        <v>0</v>
      </c>
      <c r="AQ175" s="277">
        <f>AS18</f>
        <v>2021</v>
      </c>
      <c r="AR175" s="277"/>
      <c r="AS175" s="76">
        <f>SUM(AS155:AS173)</f>
        <v>0</v>
      </c>
      <c r="AT175" s="77">
        <f>SUM(AT155:AT173)</f>
        <v>0</v>
      </c>
      <c r="AV175" s="277">
        <f>AX18</f>
        <v>2022</v>
      </c>
      <c r="AW175" s="277"/>
      <c r="AX175" s="76">
        <f>SUM(AX155:AX173)</f>
        <v>0</v>
      </c>
      <c r="AY175" s="77">
        <f>SUM(AY155:AY173)</f>
        <v>0</v>
      </c>
      <c r="BA175" s="277">
        <f>BC18</f>
        <v>2023</v>
      </c>
      <c r="BB175" s="277"/>
      <c r="BC175" s="76">
        <f>SUM(BC155:BC173)</f>
        <v>0</v>
      </c>
      <c r="BD175" s="77">
        <f>SUM(BD155:BD173)</f>
        <v>0</v>
      </c>
      <c r="BF175" s="277">
        <f>BH18</f>
        <v>2024</v>
      </c>
      <c r="BG175" s="277"/>
      <c r="BH175" s="76">
        <f>SUM(BH155:BH173)</f>
        <v>0</v>
      </c>
      <c r="BI175" s="77">
        <f>SUM(BI155:BI173)</f>
        <v>0</v>
      </c>
      <c r="BK175" s="277">
        <f>BM18</f>
        <v>2025</v>
      </c>
      <c r="BL175" s="277"/>
      <c r="BM175" s="76">
        <f>SUM(BM155:BM173)</f>
        <v>0</v>
      </c>
      <c r="BN175" s="77">
        <f>SUM(BN155:BN173)</f>
        <v>0</v>
      </c>
      <c r="BP175" s="277">
        <f>BR18</f>
        <v>2026</v>
      </c>
      <c r="BQ175" s="277"/>
      <c r="BR175" s="76">
        <f>SUM(BR155:BR173)</f>
        <v>0</v>
      </c>
      <c r="BS175" s="77">
        <f>SUM(BS155:BS173)</f>
        <v>0</v>
      </c>
      <c r="BU175" s="277">
        <f>BW18</f>
        <v>2027</v>
      </c>
      <c r="BV175" s="277"/>
      <c r="BW175" s="76">
        <f>SUM(BW155:BW173)</f>
        <v>0</v>
      </c>
      <c r="BX175" s="77">
        <f>SUM(BX155:BX173)</f>
        <v>0</v>
      </c>
      <c r="BZ175" s="277">
        <f>CB18</f>
        <v>2028</v>
      </c>
      <c r="CA175" s="277"/>
      <c r="CB175" s="76">
        <f>SUM(CB155:CB173)</f>
        <v>0</v>
      </c>
      <c r="CC175" s="77">
        <f>SUM(CC155:CC173)</f>
        <v>0</v>
      </c>
      <c r="CE175" s="277">
        <f>CG18</f>
        <v>2029</v>
      </c>
      <c r="CF175" s="277"/>
      <c r="CG175" s="76">
        <f>SUM(CG155:CG173)</f>
        <v>0</v>
      </c>
      <c r="CH175" s="77">
        <f>SUM(CH155:CH173)</f>
        <v>0</v>
      </c>
      <c r="CJ175" s="277">
        <f>CL18</f>
        <v>2030</v>
      </c>
      <c r="CK175" s="277"/>
      <c r="CL175" s="76">
        <f>SUM(CL155:CL173)</f>
        <v>0</v>
      </c>
      <c r="CM175" s="77">
        <f>SUM(CM155:CM173)</f>
        <v>0</v>
      </c>
      <c r="CO175" s="277">
        <f>CQ18</f>
        <v>2031</v>
      </c>
      <c r="CP175" s="277"/>
      <c r="CQ175" s="76">
        <f>SUM(CQ155:CQ173)</f>
        <v>0</v>
      </c>
      <c r="CR175" s="77">
        <f>SUM(CR155:CR173)</f>
        <v>0</v>
      </c>
      <c r="CT175" s="277">
        <f>CV18</f>
        <v>2032</v>
      </c>
      <c r="CU175" s="277"/>
      <c r="CV175" s="76">
        <f>SUM(CV155:CV173)</f>
        <v>0</v>
      </c>
      <c r="CW175" s="77">
        <f>SUM(CW155:CW173)</f>
        <v>0</v>
      </c>
      <c r="CY175" s="277">
        <f>DA18</f>
        <v>2033</v>
      </c>
      <c r="CZ175" s="277"/>
      <c r="DA175" s="76">
        <f>SUM(DA155:DA173)</f>
        <v>0</v>
      </c>
      <c r="DB175" s="77">
        <f>SUM(DB155:DB173)</f>
        <v>0</v>
      </c>
      <c r="DD175" s="277">
        <f>DF18</f>
        <v>2034</v>
      </c>
      <c r="DE175" s="277"/>
      <c r="DF175" s="76">
        <f>SUM(DF155:DF173)</f>
        <v>0</v>
      </c>
      <c r="DG175" s="77">
        <f>SUM(DG155:DG173)</f>
        <v>0</v>
      </c>
      <c r="DI175" s="277">
        <f>DK18</f>
        <v>2035</v>
      </c>
      <c r="DJ175" s="277"/>
      <c r="DK175" s="76">
        <f>SUM(DK155:DK173)</f>
        <v>0</v>
      </c>
      <c r="DL175" s="77">
        <f>SUM(DL155:DL173)</f>
        <v>0</v>
      </c>
      <c r="DN175" s="277">
        <f>DP18</f>
        <v>2036</v>
      </c>
      <c r="DO175" s="277"/>
      <c r="DP175" s="76">
        <f>SUM(DP155:DP173)</f>
        <v>0</v>
      </c>
      <c r="DQ175" s="77">
        <f>SUM(DQ155:DQ173)</f>
        <v>0</v>
      </c>
      <c r="DS175" s="80">
        <f t="shared" ref="DS175:DW175" si="384">SUM(DS155:DS173)</f>
        <v>912000</v>
      </c>
      <c r="DT175" s="77">
        <f>SUM(DT155:DT173)</f>
        <v>24000</v>
      </c>
      <c r="DU175" s="77">
        <f t="shared" si="384"/>
        <v>0</v>
      </c>
      <c r="DV175" s="77">
        <f t="shared" si="384"/>
        <v>0</v>
      </c>
      <c r="DW175" s="77">
        <f t="shared" si="384"/>
        <v>912000</v>
      </c>
      <c r="DX175" s="77">
        <f>SUM(P175+U175+Z175+AE175+AJ175+AO175+AT175+AY175+BD175+BI175+BN175+BS175+BX175+CC175+CH175+CM175+CR175+CW175+DB175+DG175+DL175+DQ175)</f>
        <v>24000</v>
      </c>
      <c r="DY175" s="311" t="s">
        <v>53</v>
      </c>
    </row>
    <row r="176" spans="1:129" x14ac:dyDescent="0.3">
      <c r="O176" s="280" t="s">
        <v>17</v>
      </c>
      <c r="P176" s="281" t="s">
        <v>18</v>
      </c>
      <c r="T176" s="280" t="s">
        <v>17</v>
      </c>
      <c r="U176" s="281" t="s">
        <v>18</v>
      </c>
      <c r="Y176" s="280" t="s">
        <v>17</v>
      </c>
      <c r="Z176" s="281" t="s">
        <v>18</v>
      </c>
      <c r="AD176" s="280" t="s">
        <v>17</v>
      </c>
      <c r="AE176" s="281" t="s">
        <v>18</v>
      </c>
      <c r="AI176" s="280" t="s">
        <v>17</v>
      </c>
      <c r="AJ176" s="281" t="s">
        <v>18</v>
      </c>
      <c r="AN176" s="280" t="s">
        <v>17</v>
      </c>
      <c r="AO176" s="281" t="s">
        <v>18</v>
      </c>
      <c r="AS176" s="280" t="s">
        <v>17</v>
      </c>
      <c r="AT176" s="281" t="s">
        <v>18</v>
      </c>
      <c r="AX176" s="280" t="s">
        <v>17</v>
      </c>
      <c r="AY176" s="281" t="s">
        <v>18</v>
      </c>
      <c r="BC176" s="280" t="s">
        <v>17</v>
      </c>
      <c r="BD176" s="281" t="s">
        <v>18</v>
      </c>
      <c r="BH176" s="280" t="s">
        <v>17</v>
      </c>
      <c r="BI176" s="281" t="s">
        <v>18</v>
      </c>
      <c r="BM176" s="280" t="s">
        <v>17</v>
      </c>
      <c r="BN176" s="281" t="s">
        <v>18</v>
      </c>
      <c r="BR176" s="280" t="s">
        <v>17</v>
      </c>
      <c r="BS176" s="281" t="s">
        <v>18</v>
      </c>
      <c r="BW176" s="280" t="s">
        <v>17</v>
      </c>
      <c r="BX176" s="281" t="s">
        <v>18</v>
      </c>
      <c r="CB176" s="280" t="s">
        <v>17</v>
      </c>
      <c r="CC176" s="281" t="s">
        <v>18</v>
      </c>
      <c r="CG176" s="280" t="s">
        <v>17</v>
      </c>
      <c r="CH176" s="281" t="s">
        <v>18</v>
      </c>
      <c r="CL176" s="280" t="s">
        <v>17</v>
      </c>
      <c r="CM176" s="281" t="s">
        <v>18</v>
      </c>
      <c r="CQ176" s="280" t="s">
        <v>17</v>
      </c>
      <c r="CR176" s="281" t="s">
        <v>18</v>
      </c>
      <c r="CV176" s="280" t="s">
        <v>17</v>
      </c>
      <c r="CW176" s="281" t="s">
        <v>18</v>
      </c>
      <c r="DA176" s="280" t="s">
        <v>17</v>
      </c>
      <c r="DB176" s="281" t="s">
        <v>18</v>
      </c>
      <c r="DF176" s="280" t="s">
        <v>17</v>
      </c>
      <c r="DG176" s="281" t="s">
        <v>18</v>
      </c>
      <c r="DK176" s="280" t="s">
        <v>17</v>
      </c>
      <c r="DL176" s="281" t="s">
        <v>18</v>
      </c>
      <c r="DP176" s="280" t="s">
        <v>17</v>
      </c>
      <c r="DQ176" s="281" t="s">
        <v>18</v>
      </c>
      <c r="DS176" s="280" t="s">
        <v>17</v>
      </c>
      <c r="DT176" s="281" t="s">
        <v>18</v>
      </c>
      <c r="DU176" s="280" t="s">
        <v>17</v>
      </c>
      <c r="DV176" s="281" t="s">
        <v>18</v>
      </c>
      <c r="DW176" s="280" t="s">
        <v>17</v>
      </c>
      <c r="DX176" s="281" t="s">
        <v>18</v>
      </c>
    </row>
    <row r="177" spans="1:129" x14ac:dyDescent="0.3">
      <c r="H177" s="92"/>
      <c r="I177" s="92"/>
      <c r="K177" s="92"/>
    </row>
    <row r="178" spans="1:129" x14ac:dyDescent="0.3">
      <c r="H178" s="92"/>
      <c r="I178" s="92"/>
      <c r="K178" s="92"/>
    </row>
    <row r="179" spans="1:129" ht="26.4" customHeight="1" x14ac:dyDescent="0.3">
      <c r="H179" s="2"/>
      <c r="I179" s="2"/>
      <c r="K179" s="2"/>
      <c r="M179" s="81"/>
      <c r="N179" s="217"/>
      <c r="O179" s="282"/>
      <c r="P179" s="83"/>
      <c r="Q179" s="22"/>
      <c r="R179" s="81"/>
      <c r="S179" s="206"/>
      <c r="T179" s="282"/>
      <c r="U179" s="83"/>
      <c r="V179" s="22"/>
      <c r="W179" s="81"/>
      <c r="X179" s="82"/>
      <c r="Y179" s="282"/>
      <c r="Z179" s="83"/>
      <c r="AA179" s="23"/>
      <c r="AB179" s="81"/>
      <c r="AC179" s="82"/>
      <c r="AD179" s="282"/>
      <c r="AE179" s="83"/>
      <c r="AG179" s="81"/>
      <c r="AH179" s="82"/>
      <c r="AI179" s="282"/>
      <c r="AJ179" s="83"/>
      <c r="AL179" s="81"/>
      <c r="AM179" s="82"/>
      <c r="AN179" s="282"/>
      <c r="AO179" s="83"/>
      <c r="AQ179" s="81"/>
      <c r="AR179" s="82"/>
      <c r="AS179" s="282"/>
      <c r="AT179" s="83"/>
      <c r="AV179" s="81"/>
      <c r="AW179" s="82"/>
      <c r="AX179" s="282"/>
      <c r="AY179" s="83"/>
      <c r="BA179" s="81"/>
      <c r="BB179" s="82"/>
      <c r="BC179" s="282"/>
      <c r="BD179" s="83"/>
      <c r="BF179" s="81"/>
      <c r="BG179" s="82"/>
      <c r="BH179" s="282"/>
      <c r="BI179" s="83"/>
      <c r="BK179" s="81"/>
      <c r="BL179" s="82"/>
      <c r="BM179" s="282"/>
      <c r="BN179" s="83"/>
      <c r="BP179" s="81"/>
      <c r="BQ179" s="82"/>
      <c r="BR179" s="282"/>
      <c r="BS179" s="83"/>
      <c r="BU179" s="81"/>
      <c r="BV179" s="82"/>
      <c r="BW179" s="282"/>
      <c r="BX179" s="83"/>
      <c r="BZ179" s="81"/>
      <c r="CA179" s="82"/>
      <c r="CB179" s="282"/>
      <c r="CC179" s="83"/>
      <c r="CE179" s="81"/>
      <c r="CF179" s="82"/>
      <c r="CG179" s="282"/>
      <c r="CH179" s="83"/>
      <c r="CJ179" s="81"/>
      <c r="CK179" s="82"/>
      <c r="CL179" s="282"/>
      <c r="CM179" s="83"/>
      <c r="CO179" s="81"/>
      <c r="CP179" s="82"/>
      <c r="CQ179" s="282"/>
      <c r="CR179" s="83"/>
      <c r="CT179" s="81"/>
      <c r="CU179" s="82"/>
      <c r="CV179" s="282"/>
      <c r="CW179" s="83"/>
      <c r="CY179" s="81"/>
      <c r="CZ179" s="82"/>
      <c r="DA179" s="282"/>
      <c r="DB179" s="83"/>
      <c r="DD179" s="81"/>
      <c r="DE179" s="82"/>
      <c r="DF179" s="282"/>
      <c r="DG179" s="83"/>
      <c r="DI179" s="81"/>
      <c r="DJ179" s="82"/>
      <c r="DK179" s="282"/>
      <c r="DL179" s="83"/>
      <c r="DN179" s="81"/>
      <c r="DO179" s="82"/>
      <c r="DP179" s="282"/>
      <c r="DQ179" s="83"/>
      <c r="DS179" s="605" t="s">
        <v>12</v>
      </c>
      <c r="DT179" s="606"/>
      <c r="DU179" s="605" t="s">
        <v>13</v>
      </c>
      <c r="DV179" s="606"/>
      <c r="DW179" s="603" t="s">
        <v>14</v>
      </c>
      <c r="DX179" s="604"/>
    </row>
    <row r="180" spans="1:129" ht="15" thickBot="1" x14ac:dyDescent="0.35">
      <c r="H180" s="2"/>
      <c r="I180" s="2"/>
      <c r="K180" s="2"/>
      <c r="M180" s="30" t="s">
        <v>15</v>
      </c>
      <c r="N180" s="211" t="s">
        <v>16</v>
      </c>
      <c r="O180" s="31" t="s">
        <v>17</v>
      </c>
      <c r="P180" s="32" t="s">
        <v>18</v>
      </c>
      <c r="Q180" s="22"/>
      <c r="R180" s="30" t="s">
        <v>15</v>
      </c>
      <c r="S180" s="31" t="s">
        <v>16</v>
      </c>
      <c r="T180" s="31" t="s">
        <v>17</v>
      </c>
      <c r="U180" s="32" t="s">
        <v>18</v>
      </c>
      <c r="V180" s="22"/>
      <c r="W180" s="30" t="s">
        <v>15</v>
      </c>
      <c r="X180" s="31" t="s">
        <v>16</v>
      </c>
      <c r="Y180" s="31" t="s">
        <v>17</v>
      </c>
      <c r="Z180" s="32" t="s">
        <v>18</v>
      </c>
      <c r="AA180" s="23"/>
      <c r="AB180" s="30" t="s">
        <v>15</v>
      </c>
      <c r="AC180" s="31" t="s">
        <v>16</v>
      </c>
      <c r="AD180" s="31" t="s">
        <v>17</v>
      </c>
      <c r="AE180" s="32" t="s">
        <v>18</v>
      </c>
      <c r="AG180" s="30" t="s">
        <v>15</v>
      </c>
      <c r="AH180" s="31" t="s">
        <v>16</v>
      </c>
      <c r="AI180" s="31" t="s">
        <v>17</v>
      </c>
      <c r="AJ180" s="32" t="s">
        <v>18</v>
      </c>
      <c r="AL180" s="30" t="s">
        <v>15</v>
      </c>
      <c r="AM180" s="31" t="s">
        <v>16</v>
      </c>
      <c r="AN180" s="31" t="s">
        <v>17</v>
      </c>
      <c r="AO180" s="32" t="s">
        <v>18</v>
      </c>
      <c r="AQ180" s="30" t="s">
        <v>15</v>
      </c>
      <c r="AR180" s="31" t="s">
        <v>16</v>
      </c>
      <c r="AS180" s="31" t="s">
        <v>17</v>
      </c>
      <c r="AT180" s="32" t="s">
        <v>18</v>
      </c>
      <c r="AV180" s="30" t="s">
        <v>15</v>
      </c>
      <c r="AW180" s="31" t="s">
        <v>16</v>
      </c>
      <c r="AX180" s="31" t="s">
        <v>17</v>
      </c>
      <c r="AY180" s="32" t="s">
        <v>18</v>
      </c>
      <c r="BA180" s="30" t="s">
        <v>15</v>
      </c>
      <c r="BB180" s="31" t="s">
        <v>16</v>
      </c>
      <c r="BC180" s="31" t="s">
        <v>17</v>
      </c>
      <c r="BD180" s="32" t="s">
        <v>18</v>
      </c>
      <c r="BF180" s="30" t="s">
        <v>15</v>
      </c>
      <c r="BG180" s="31" t="s">
        <v>16</v>
      </c>
      <c r="BH180" s="31" t="s">
        <v>17</v>
      </c>
      <c r="BI180" s="32" t="s">
        <v>18</v>
      </c>
      <c r="BK180" s="30" t="s">
        <v>15</v>
      </c>
      <c r="BL180" s="31" t="s">
        <v>16</v>
      </c>
      <c r="BM180" s="31" t="s">
        <v>17</v>
      </c>
      <c r="BN180" s="32" t="s">
        <v>18</v>
      </c>
      <c r="BP180" s="30" t="s">
        <v>15</v>
      </c>
      <c r="BQ180" s="31" t="s">
        <v>16</v>
      </c>
      <c r="BR180" s="31" t="s">
        <v>17</v>
      </c>
      <c r="BS180" s="32" t="s">
        <v>18</v>
      </c>
      <c r="BU180" s="30" t="s">
        <v>15</v>
      </c>
      <c r="BV180" s="31" t="s">
        <v>16</v>
      </c>
      <c r="BW180" s="31" t="s">
        <v>17</v>
      </c>
      <c r="BX180" s="32" t="s">
        <v>18</v>
      </c>
      <c r="BZ180" s="30" t="s">
        <v>15</v>
      </c>
      <c r="CA180" s="31" t="s">
        <v>16</v>
      </c>
      <c r="CB180" s="31" t="s">
        <v>17</v>
      </c>
      <c r="CC180" s="32" t="s">
        <v>18</v>
      </c>
      <c r="CE180" s="30" t="s">
        <v>15</v>
      </c>
      <c r="CF180" s="31" t="s">
        <v>16</v>
      </c>
      <c r="CG180" s="31" t="s">
        <v>17</v>
      </c>
      <c r="CH180" s="32" t="s">
        <v>18</v>
      </c>
      <c r="CJ180" s="30" t="s">
        <v>15</v>
      </c>
      <c r="CK180" s="31" t="s">
        <v>16</v>
      </c>
      <c r="CL180" s="31" t="s">
        <v>17</v>
      </c>
      <c r="CM180" s="32" t="s">
        <v>18</v>
      </c>
      <c r="CO180" s="30" t="s">
        <v>15</v>
      </c>
      <c r="CP180" s="31" t="s">
        <v>16</v>
      </c>
      <c r="CQ180" s="31" t="s">
        <v>17</v>
      </c>
      <c r="CR180" s="32" t="s">
        <v>18</v>
      </c>
      <c r="CT180" s="30" t="s">
        <v>15</v>
      </c>
      <c r="CU180" s="31" t="s">
        <v>16</v>
      </c>
      <c r="CV180" s="31" t="s">
        <v>17</v>
      </c>
      <c r="CW180" s="32" t="s">
        <v>18</v>
      </c>
      <c r="CY180" s="30" t="s">
        <v>15</v>
      </c>
      <c r="CZ180" s="31" t="s">
        <v>16</v>
      </c>
      <c r="DA180" s="31" t="s">
        <v>17</v>
      </c>
      <c r="DB180" s="32" t="s">
        <v>18</v>
      </c>
      <c r="DD180" s="30" t="s">
        <v>15</v>
      </c>
      <c r="DE180" s="31" t="s">
        <v>16</v>
      </c>
      <c r="DF180" s="31" t="s">
        <v>17</v>
      </c>
      <c r="DG180" s="32" t="s">
        <v>18</v>
      </c>
      <c r="DI180" s="30" t="s">
        <v>15</v>
      </c>
      <c r="DJ180" s="31" t="s">
        <v>16</v>
      </c>
      <c r="DK180" s="31" t="s">
        <v>17</v>
      </c>
      <c r="DL180" s="32" t="s">
        <v>18</v>
      </c>
      <c r="DN180" s="30" t="s">
        <v>15</v>
      </c>
      <c r="DO180" s="31" t="s">
        <v>16</v>
      </c>
      <c r="DP180" s="31" t="s">
        <v>17</v>
      </c>
      <c r="DQ180" s="32" t="s">
        <v>18</v>
      </c>
      <c r="DS180" s="250" t="s">
        <v>17</v>
      </c>
      <c r="DT180" s="251" t="s">
        <v>18</v>
      </c>
      <c r="DU180" s="250" t="s">
        <v>17</v>
      </c>
      <c r="DV180" s="252" t="s">
        <v>18</v>
      </c>
      <c r="DW180" s="253" t="s">
        <v>17</v>
      </c>
      <c r="DX180" s="252" t="s">
        <v>18</v>
      </c>
    </row>
    <row r="181" spans="1:129" s="33" customFormat="1" ht="27" customHeight="1" thickBot="1" x14ac:dyDescent="0.35">
      <c r="B181" s="254" t="s">
        <v>525</v>
      </c>
      <c r="C181" s="255" t="s">
        <v>55</v>
      </c>
      <c r="D181" s="283" t="s">
        <v>21</v>
      </c>
      <c r="E181" s="257" t="s">
        <v>22</v>
      </c>
      <c r="F181" s="257"/>
      <c r="G181" s="257" t="s">
        <v>23</v>
      </c>
      <c r="H181" s="257" t="s">
        <v>24</v>
      </c>
      <c r="I181" s="257" t="s">
        <v>25</v>
      </c>
      <c r="J181" s="258" t="s">
        <v>26</v>
      </c>
      <c r="K181" s="259" t="s">
        <v>27</v>
      </c>
      <c r="M181" s="34"/>
      <c r="N181" s="212"/>
      <c r="O181" s="35"/>
      <c r="P181" s="36"/>
      <c r="Q181" s="37"/>
      <c r="R181" s="34"/>
      <c r="S181" s="35"/>
      <c r="T181" s="35"/>
      <c r="U181" s="36"/>
      <c r="V181" s="37"/>
      <c r="W181" s="34"/>
      <c r="X181" s="35"/>
      <c r="Y181" s="35"/>
      <c r="Z181" s="36"/>
      <c r="AA181" s="37"/>
      <c r="AB181" s="34"/>
      <c r="AC181" s="35"/>
      <c r="AD181" s="35"/>
      <c r="AE181" s="36"/>
      <c r="AG181" s="34"/>
      <c r="AH181" s="35"/>
      <c r="AI181" s="35"/>
      <c r="AJ181" s="36"/>
      <c r="AL181" s="34"/>
      <c r="AM181" s="35"/>
      <c r="AN181" s="35"/>
      <c r="AO181" s="36"/>
      <c r="AQ181" s="34"/>
      <c r="AR181" s="35"/>
      <c r="AS181" s="35"/>
      <c r="AT181" s="36"/>
      <c r="AV181" s="34"/>
      <c r="AW181" s="35"/>
      <c r="AX181" s="35"/>
      <c r="AY181" s="36"/>
      <c r="BA181" s="34"/>
      <c r="BB181" s="35"/>
      <c r="BC181" s="35"/>
      <c r="BD181" s="36"/>
      <c r="BF181" s="34"/>
      <c r="BG181" s="35"/>
      <c r="BH181" s="35"/>
      <c r="BI181" s="36"/>
      <c r="BK181" s="34"/>
      <c r="BL181" s="35"/>
      <c r="BM181" s="35"/>
      <c r="BN181" s="36"/>
      <c r="BP181" s="34"/>
      <c r="BQ181" s="35"/>
      <c r="BR181" s="35"/>
      <c r="BS181" s="36"/>
      <c r="BU181" s="34"/>
      <c r="BV181" s="35"/>
      <c r="BW181" s="35"/>
      <c r="BX181" s="36"/>
      <c r="BZ181" s="34"/>
      <c r="CA181" s="35"/>
      <c r="CB181" s="35"/>
      <c r="CC181" s="36"/>
      <c r="CE181" s="34"/>
      <c r="CF181" s="35"/>
      <c r="CG181" s="35"/>
      <c r="CH181" s="36"/>
      <c r="CJ181" s="34"/>
      <c r="CK181" s="35"/>
      <c r="CL181" s="35"/>
      <c r="CM181" s="36"/>
      <c r="CO181" s="34"/>
      <c r="CP181" s="35"/>
      <c r="CQ181" s="35"/>
      <c r="CR181" s="36"/>
      <c r="CT181" s="34"/>
      <c r="CU181" s="35"/>
      <c r="CV181" s="35"/>
      <c r="CW181" s="36"/>
      <c r="CY181" s="34"/>
      <c r="CZ181" s="35"/>
      <c r="DA181" s="35"/>
      <c r="DB181" s="36"/>
      <c r="DD181" s="34"/>
      <c r="DE181" s="35"/>
      <c r="DF181" s="35"/>
      <c r="DG181" s="36"/>
      <c r="DI181" s="34"/>
      <c r="DJ181" s="35"/>
      <c r="DK181" s="35"/>
      <c r="DL181" s="36"/>
      <c r="DN181" s="34"/>
      <c r="DO181" s="35"/>
      <c r="DP181" s="35"/>
      <c r="DQ181" s="36"/>
      <c r="DS181" s="34"/>
      <c r="DT181" s="36"/>
      <c r="DU181" s="38"/>
      <c r="DV181" s="36"/>
      <c r="DW181" s="38"/>
      <c r="DX181" s="39"/>
      <c r="DY181" s="309" t="str">
        <f>B181</f>
        <v>Office material (magude office)</v>
      </c>
    </row>
    <row r="182" spans="1:129" ht="34.799999999999997" customHeight="1" x14ac:dyDescent="0.3">
      <c r="B182" s="349" t="s">
        <v>577</v>
      </c>
      <c r="C182" s="1"/>
      <c r="D182" s="262"/>
      <c r="E182" s="263"/>
      <c r="F182" s="263"/>
      <c r="G182" s="263"/>
      <c r="H182" s="264"/>
      <c r="I182" s="264"/>
      <c r="J182" s="265"/>
      <c r="K182" s="264"/>
      <c r="L182" s="266"/>
      <c r="M182" s="34"/>
      <c r="N182" s="212"/>
      <c r="O182" s="35"/>
      <c r="P182" s="36"/>
      <c r="Q182" s="37"/>
      <c r="R182" s="34"/>
      <c r="S182" s="35"/>
      <c r="T182" s="35"/>
      <c r="U182" s="36"/>
      <c r="V182" s="37"/>
      <c r="W182" s="34"/>
      <c r="X182" s="35"/>
      <c r="Y182" s="35"/>
      <c r="Z182" s="36"/>
      <c r="AA182" s="37"/>
      <c r="AB182" s="34"/>
      <c r="AC182" s="35"/>
      <c r="AD182" s="35"/>
      <c r="AE182" s="36"/>
      <c r="AG182" s="34"/>
      <c r="AH182" s="35"/>
      <c r="AI182" s="35"/>
      <c r="AJ182" s="36"/>
      <c r="AL182" s="34"/>
      <c r="AM182" s="35"/>
      <c r="AN182" s="35"/>
      <c r="AO182" s="36"/>
      <c r="AQ182" s="34"/>
      <c r="AR182" s="35"/>
      <c r="AS182" s="35"/>
      <c r="AT182" s="36"/>
      <c r="AV182" s="34"/>
      <c r="AW182" s="35"/>
      <c r="AX182" s="35"/>
      <c r="AY182" s="36"/>
      <c r="BA182" s="34"/>
      <c r="BB182" s="35"/>
      <c r="BC182" s="35"/>
      <c r="BD182" s="36"/>
      <c r="BF182" s="34"/>
      <c r="BG182" s="35"/>
      <c r="BH182" s="35"/>
      <c r="BI182" s="36"/>
      <c r="BK182" s="34"/>
      <c r="BL182" s="35"/>
      <c r="BM182" s="35"/>
      <c r="BN182" s="36"/>
      <c r="BP182" s="34"/>
      <c r="BQ182" s="35"/>
      <c r="BR182" s="35"/>
      <c r="BS182" s="36"/>
      <c r="BU182" s="34"/>
      <c r="BV182" s="35"/>
      <c r="BW182" s="35"/>
      <c r="BX182" s="36"/>
      <c r="BZ182" s="34"/>
      <c r="CA182" s="35"/>
      <c r="CB182" s="35"/>
      <c r="CC182" s="36"/>
      <c r="CE182" s="34"/>
      <c r="CF182" s="35"/>
      <c r="CG182" s="35"/>
      <c r="CH182" s="36"/>
      <c r="CJ182" s="34"/>
      <c r="CK182" s="35"/>
      <c r="CL182" s="35"/>
      <c r="CM182" s="36"/>
      <c r="CO182" s="34"/>
      <c r="CP182" s="35"/>
      <c r="CQ182" s="35"/>
      <c r="CR182" s="36"/>
      <c r="CT182" s="34"/>
      <c r="CU182" s="35"/>
      <c r="CV182" s="35"/>
      <c r="CW182" s="36"/>
      <c r="CY182" s="34"/>
      <c r="CZ182" s="35"/>
      <c r="DA182" s="35"/>
      <c r="DB182" s="36"/>
      <c r="DD182" s="34"/>
      <c r="DE182" s="35"/>
      <c r="DF182" s="35"/>
      <c r="DG182" s="36"/>
      <c r="DI182" s="34"/>
      <c r="DJ182" s="35"/>
      <c r="DK182" s="35"/>
      <c r="DL182" s="36"/>
      <c r="DN182" s="34"/>
      <c r="DO182" s="35"/>
      <c r="DP182" s="35"/>
      <c r="DQ182" s="36"/>
      <c r="DS182" s="51">
        <f t="shared" ref="DS182:DS201" si="385">O182+T182+Y182+AD182+AI182+AN182+AS182+AX182+BC182+BH182+BM182+BR182+BW182+CB182+CG182+CL182+CQ182+CV182+DA182+DF182+DK182+DP182</f>
        <v>0</v>
      </c>
      <c r="DT182" s="43">
        <f>+DS182/$H$3</f>
        <v>0</v>
      </c>
      <c r="DU182" s="45">
        <v>0</v>
      </c>
      <c r="DV182" s="43">
        <f>+DU182/$H$3</f>
        <v>0</v>
      </c>
      <c r="DW182" s="45">
        <f>+DS182+DU182</f>
        <v>0</v>
      </c>
      <c r="DX182" s="47">
        <f>+DT182+DV182</f>
        <v>0</v>
      </c>
      <c r="DY182" s="306" t="str">
        <f>B182</f>
        <v>Material for 2 MDA rounds</v>
      </c>
    </row>
    <row r="183" spans="1:129" ht="15.6" x14ac:dyDescent="0.3">
      <c r="B183" s="347" t="s">
        <v>552</v>
      </c>
      <c r="D183" s="262">
        <f>E183*$H$3</f>
        <v>0.56788247213779131</v>
      </c>
      <c r="E183" s="263">
        <v>1.4944275582573456E-2</v>
      </c>
      <c r="F183" s="263"/>
      <c r="G183" s="263"/>
      <c r="H183" s="267"/>
      <c r="I183" s="267"/>
      <c r="J183" s="265"/>
      <c r="K183" s="264"/>
      <c r="L183" s="266"/>
      <c r="M183" s="41">
        <v>200000</v>
      </c>
      <c r="N183" s="213">
        <v>1</v>
      </c>
      <c r="O183" s="8">
        <f>$D183*M183*N183</f>
        <v>113576.49442755827</v>
      </c>
      <c r="P183" s="8">
        <f>O183/$H$3</f>
        <v>2988.8551165146914</v>
      </c>
      <c r="R183" s="44">
        <f>M183</f>
        <v>200000</v>
      </c>
      <c r="S183" s="201">
        <f>N183</f>
        <v>1</v>
      </c>
      <c r="T183" s="8">
        <f>$D183*R183*S183</f>
        <v>113576.49442755827</v>
      </c>
      <c r="U183" s="8">
        <f>T183/$H$3</f>
        <v>2988.8551165146914</v>
      </c>
      <c r="W183" s="44">
        <v>0</v>
      </c>
      <c r="X183" s="201">
        <f>S183</f>
        <v>1</v>
      </c>
      <c r="Y183" s="8">
        <f>$D183*W183*X183</f>
        <v>0</v>
      </c>
      <c r="Z183" s="8">
        <f>Y183/$H$3</f>
        <v>0</v>
      </c>
      <c r="AB183" s="44">
        <v>0</v>
      </c>
      <c r="AC183" s="201">
        <f>X183</f>
        <v>1</v>
      </c>
      <c r="AD183" s="8">
        <f>$D183*AB183*AC183</f>
        <v>0</v>
      </c>
      <c r="AE183" s="8">
        <f>AD183/$H$3</f>
        <v>0</v>
      </c>
      <c r="AG183" s="44">
        <f>AB183</f>
        <v>0</v>
      </c>
      <c r="AH183" s="201">
        <f>AC183</f>
        <v>1</v>
      </c>
      <c r="AI183" s="8">
        <f>$D183*AG183*AH183</f>
        <v>0</v>
      </c>
      <c r="AJ183" s="8">
        <f>AI183/$H$3</f>
        <v>0</v>
      </c>
      <c r="AL183" s="44">
        <f>AG183</f>
        <v>0</v>
      </c>
      <c r="AM183" s="201">
        <f>AH183</f>
        <v>1</v>
      </c>
      <c r="AN183" s="8">
        <f>$D183*AL183*AM183</f>
        <v>0</v>
      </c>
      <c r="AO183" s="8">
        <f>AN183/$H$3</f>
        <v>0</v>
      </c>
      <c r="AQ183" s="44">
        <f>AL183</f>
        <v>0</v>
      </c>
      <c r="AR183" s="201">
        <f>AM183</f>
        <v>1</v>
      </c>
      <c r="AS183" s="8">
        <f>$D183*AQ183*AR183</f>
        <v>0</v>
      </c>
      <c r="AT183" s="8">
        <f>AS183/$H$3</f>
        <v>0</v>
      </c>
      <c r="AV183" s="44">
        <f>AQ183</f>
        <v>0</v>
      </c>
      <c r="AW183" s="201">
        <f>AR183</f>
        <v>1</v>
      </c>
      <c r="AX183" s="8">
        <f>$D183*AV183*AW183</f>
        <v>0</v>
      </c>
      <c r="AY183" s="8">
        <f>AX183/$H$3</f>
        <v>0</v>
      </c>
      <c r="BA183" s="44">
        <f>AV183</f>
        <v>0</v>
      </c>
      <c r="BB183" s="201">
        <f>AW183</f>
        <v>1</v>
      </c>
      <c r="BC183" s="8">
        <f>$D183*BA183*BB183</f>
        <v>0</v>
      </c>
      <c r="BD183" s="8">
        <f>BC183/$H$3</f>
        <v>0</v>
      </c>
      <c r="BF183" s="44">
        <f>BA183</f>
        <v>0</v>
      </c>
      <c r="BG183" s="201">
        <f>BB183</f>
        <v>1</v>
      </c>
      <c r="BH183" s="8">
        <f>$D183*BF183*BG183</f>
        <v>0</v>
      </c>
      <c r="BI183" s="8">
        <f>BH183/$H$3</f>
        <v>0</v>
      </c>
      <c r="BK183" s="44">
        <f>BF183</f>
        <v>0</v>
      </c>
      <c r="BL183" s="201">
        <f>BG183</f>
        <v>1</v>
      </c>
      <c r="BM183" s="8">
        <f>$D183*BK183*BL183</f>
        <v>0</v>
      </c>
      <c r="BN183" s="8">
        <f>BM183/$H$3</f>
        <v>0</v>
      </c>
      <c r="BP183" s="44">
        <f>BK183</f>
        <v>0</v>
      </c>
      <c r="BQ183" s="201">
        <f>BL183</f>
        <v>1</v>
      </c>
      <c r="BR183" s="8">
        <f>$D183*BP183*BQ183</f>
        <v>0</v>
      </c>
      <c r="BS183" s="8">
        <f>BR183/$H$3</f>
        <v>0</v>
      </c>
      <c r="BU183" s="44">
        <f>BP183</f>
        <v>0</v>
      </c>
      <c r="BV183" s="201">
        <f>BQ183</f>
        <v>1</v>
      </c>
      <c r="BW183" s="8">
        <f>$D183*BU183*BV183</f>
        <v>0</v>
      </c>
      <c r="BX183" s="8">
        <f>BW183/$H$3</f>
        <v>0</v>
      </c>
      <c r="BZ183" s="44">
        <f>BU183</f>
        <v>0</v>
      </c>
      <c r="CA183" s="201">
        <f>BV183</f>
        <v>1</v>
      </c>
      <c r="CB183" s="8">
        <f>$D183*BZ183*CA183</f>
        <v>0</v>
      </c>
      <c r="CC183" s="8">
        <f>CB183/$H$3</f>
        <v>0</v>
      </c>
      <c r="CE183" s="44">
        <f>BZ183</f>
        <v>0</v>
      </c>
      <c r="CF183" s="201">
        <f>CA183</f>
        <v>1</v>
      </c>
      <c r="CG183" s="8">
        <f>$D183*CE183*CF183</f>
        <v>0</v>
      </c>
      <c r="CH183" s="8">
        <f>CG183/$H$3</f>
        <v>0</v>
      </c>
      <c r="CJ183" s="44">
        <f>CE183</f>
        <v>0</v>
      </c>
      <c r="CK183" s="201">
        <f>CF183</f>
        <v>1</v>
      </c>
      <c r="CL183" s="8">
        <f>$D183*CJ183*CK183</f>
        <v>0</v>
      </c>
      <c r="CM183" s="8">
        <f>CL183/$H$3</f>
        <v>0</v>
      </c>
      <c r="CO183" s="44">
        <f>CJ183</f>
        <v>0</v>
      </c>
      <c r="CP183" s="201">
        <f>CK183</f>
        <v>1</v>
      </c>
      <c r="CQ183" s="8">
        <f>$D183*CO183*CP183</f>
        <v>0</v>
      </c>
      <c r="CR183" s="8">
        <f>CQ183/$H$3</f>
        <v>0</v>
      </c>
      <c r="CT183" s="44">
        <f>CO183</f>
        <v>0</v>
      </c>
      <c r="CU183" s="201">
        <f>CP183</f>
        <v>1</v>
      </c>
      <c r="CV183" s="8">
        <f>$D183*CT183*CU183</f>
        <v>0</v>
      </c>
      <c r="CW183" s="8">
        <f>CV183/$H$3</f>
        <v>0</v>
      </c>
      <c r="CY183" s="44">
        <f>CT183</f>
        <v>0</v>
      </c>
      <c r="CZ183" s="201">
        <f>CU183</f>
        <v>1</v>
      </c>
      <c r="DA183" s="8">
        <f>$D183*CY183*CZ183</f>
        <v>0</v>
      </c>
      <c r="DB183" s="8">
        <f>DA183/$H$3</f>
        <v>0</v>
      </c>
      <c r="DD183" s="44">
        <f>CY183</f>
        <v>0</v>
      </c>
      <c r="DE183" s="201">
        <f>CZ183</f>
        <v>1</v>
      </c>
      <c r="DF183" s="8">
        <f>$D183*DD183*DE183</f>
        <v>0</v>
      </c>
      <c r="DG183" s="8">
        <f>DF183/$H$3</f>
        <v>0</v>
      </c>
      <c r="DI183" s="44">
        <f>DD183</f>
        <v>0</v>
      </c>
      <c r="DJ183" s="201">
        <f>DE183</f>
        <v>1</v>
      </c>
      <c r="DK183" s="8">
        <f>$D183*DI183*DJ183</f>
        <v>0</v>
      </c>
      <c r="DL183" s="8">
        <f>DK183/$H$3</f>
        <v>0</v>
      </c>
      <c r="DN183" s="44">
        <f>DI183</f>
        <v>0</v>
      </c>
      <c r="DO183" s="201">
        <f>DJ183</f>
        <v>1</v>
      </c>
      <c r="DP183" s="8">
        <f>$D183*DN183*DO183</f>
        <v>0</v>
      </c>
      <c r="DQ183" s="8">
        <f>DP183/$H$3</f>
        <v>0</v>
      </c>
      <c r="DS183" s="51">
        <f t="shared" si="385"/>
        <v>227152.98885511653</v>
      </c>
      <c r="DT183" s="50">
        <f t="shared" ref="DT183:DT184" si="386">+DS183/$H$3</f>
        <v>5977.7102330293828</v>
      </c>
      <c r="DU183" s="51">
        <v>0</v>
      </c>
      <c r="DV183" s="50">
        <f t="shared" ref="DV183:DV201" si="387">+DU183/$H$3</f>
        <v>0</v>
      </c>
      <c r="DW183" s="51">
        <f t="shared" ref="DW183:DX198" si="388">+DS183+DU183</f>
        <v>227152.98885511653</v>
      </c>
      <c r="DX183" s="53">
        <f t="shared" si="388"/>
        <v>5977.7102330293828</v>
      </c>
      <c r="DY183" s="307" t="str">
        <f>B183</f>
        <v xml:space="preserve">IC copies </v>
      </c>
    </row>
    <row r="184" spans="1:129" ht="18" customHeight="1" x14ac:dyDescent="0.3">
      <c r="B184" s="347" t="s">
        <v>553</v>
      </c>
      <c r="D184" s="262">
        <f t="shared" ref="D184:D198" si="389">E184*$H$3</f>
        <v>5.7750759878419453</v>
      </c>
      <c r="E184" s="263">
        <v>0.1519756838905775</v>
      </c>
      <c r="F184" s="263"/>
      <c r="G184" s="263"/>
      <c r="H184" s="267"/>
      <c r="I184" s="267"/>
      <c r="J184" s="265"/>
      <c r="K184" s="264"/>
      <c r="L184" s="266"/>
      <c r="M184" s="49">
        <v>1000</v>
      </c>
      <c r="N184" s="214">
        <v>1</v>
      </c>
      <c r="O184" s="8">
        <f t="shared" ref="O184:O202" si="390">$D184*M184*N184</f>
        <v>5775.0759878419449</v>
      </c>
      <c r="P184" s="8">
        <f t="shared" ref="P184:P202" si="391">O184/$H$3</f>
        <v>151.9756838905775</v>
      </c>
      <c r="R184" s="44">
        <f t="shared" ref="R184:S202" si="392">M184</f>
        <v>1000</v>
      </c>
      <c r="S184" s="201">
        <f t="shared" si="392"/>
        <v>1</v>
      </c>
      <c r="T184" s="8">
        <f t="shared" ref="T184:T202" si="393">$D184*R184*S184</f>
        <v>5775.0759878419449</v>
      </c>
      <c r="U184" s="8">
        <f t="shared" ref="U184:U202" si="394">T184/$H$3</f>
        <v>151.9756838905775</v>
      </c>
      <c r="W184" s="44">
        <v>0</v>
      </c>
      <c r="X184" s="201">
        <f t="shared" ref="W184:X202" si="395">S184</f>
        <v>1</v>
      </c>
      <c r="Y184" s="8">
        <f t="shared" ref="Y184:Y202" si="396">$D184*W184*X184</f>
        <v>0</v>
      </c>
      <c r="Z184" s="8">
        <f t="shared" ref="Z184:Z202" si="397">Y184/$H$3</f>
        <v>0</v>
      </c>
      <c r="AB184" s="44">
        <f t="shared" ref="AB184:AC202" si="398">W184</f>
        <v>0</v>
      </c>
      <c r="AC184" s="201">
        <f t="shared" si="398"/>
        <v>1</v>
      </c>
      <c r="AD184" s="8">
        <f t="shared" ref="AD184:AD202" si="399">$D184*AB184*AC184</f>
        <v>0</v>
      </c>
      <c r="AE184" s="8">
        <f t="shared" ref="AE184:AE202" si="400">AD184/$H$3</f>
        <v>0</v>
      </c>
      <c r="AG184" s="44">
        <f t="shared" ref="AG184:AH202" si="401">AB184</f>
        <v>0</v>
      </c>
      <c r="AH184" s="201">
        <f t="shared" si="401"/>
        <v>1</v>
      </c>
      <c r="AI184" s="8">
        <f t="shared" ref="AI184:AI202" si="402">$D184*AG184*AH184</f>
        <v>0</v>
      </c>
      <c r="AJ184" s="8">
        <f t="shared" ref="AJ184:AJ202" si="403">AI184/$H$3</f>
        <v>0</v>
      </c>
      <c r="AL184" s="44">
        <f t="shared" ref="AL184:AM202" si="404">AG184</f>
        <v>0</v>
      </c>
      <c r="AM184" s="201">
        <f t="shared" si="404"/>
        <v>1</v>
      </c>
      <c r="AN184" s="8">
        <f t="shared" ref="AN184:AN202" si="405">$D184*AL184*AM184</f>
        <v>0</v>
      </c>
      <c r="AO184" s="8">
        <f t="shared" ref="AO184:AO202" si="406">AN184/$H$3</f>
        <v>0</v>
      </c>
      <c r="AQ184" s="44">
        <f t="shared" ref="AQ184:AR202" si="407">AL184</f>
        <v>0</v>
      </c>
      <c r="AR184" s="201">
        <f t="shared" si="407"/>
        <v>1</v>
      </c>
      <c r="AS184" s="8">
        <f t="shared" ref="AS184:AS202" si="408">$D184*AQ184*AR184</f>
        <v>0</v>
      </c>
      <c r="AT184" s="8">
        <f t="shared" ref="AT184:AT202" si="409">AS184/$H$3</f>
        <v>0</v>
      </c>
      <c r="AV184" s="44">
        <f t="shared" ref="AV184:AW202" si="410">AQ184</f>
        <v>0</v>
      </c>
      <c r="AW184" s="201">
        <f t="shared" si="410"/>
        <v>1</v>
      </c>
      <c r="AX184" s="8">
        <f t="shared" ref="AX184:AX202" si="411">$D184*AV184*AW184</f>
        <v>0</v>
      </c>
      <c r="AY184" s="8">
        <f t="shared" ref="AY184:AY202" si="412">AX184/$H$3</f>
        <v>0</v>
      </c>
      <c r="BA184" s="44">
        <f t="shared" ref="BA184:BB202" si="413">AV184</f>
        <v>0</v>
      </c>
      <c r="BB184" s="201">
        <f t="shared" si="413"/>
        <v>1</v>
      </c>
      <c r="BC184" s="8">
        <f t="shared" ref="BC184:BC202" si="414">$D184*BA184*BB184</f>
        <v>0</v>
      </c>
      <c r="BD184" s="8">
        <f t="shared" ref="BD184:BD202" si="415">BC184/$H$3</f>
        <v>0</v>
      </c>
      <c r="BF184" s="44">
        <f t="shared" ref="BF184:BG202" si="416">BA184</f>
        <v>0</v>
      </c>
      <c r="BG184" s="201">
        <f t="shared" si="416"/>
        <v>1</v>
      </c>
      <c r="BH184" s="8">
        <f t="shared" ref="BH184:BH202" si="417">$D184*BF184*BG184</f>
        <v>0</v>
      </c>
      <c r="BI184" s="8">
        <f t="shared" ref="BI184:BI202" si="418">BH184/$H$3</f>
        <v>0</v>
      </c>
      <c r="BK184" s="44">
        <f t="shared" ref="BK184:BL202" si="419">BF184</f>
        <v>0</v>
      </c>
      <c r="BL184" s="201">
        <f t="shared" si="419"/>
        <v>1</v>
      </c>
      <c r="BM184" s="8">
        <f t="shared" ref="BM184:BM202" si="420">$D184*BK184*BL184</f>
        <v>0</v>
      </c>
      <c r="BN184" s="8">
        <f t="shared" ref="BN184:BN202" si="421">BM184/$H$3</f>
        <v>0</v>
      </c>
      <c r="BP184" s="44">
        <f t="shared" ref="BP184:BQ202" si="422">BK184</f>
        <v>0</v>
      </c>
      <c r="BQ184" s="201">
        <f t="shared" si="422"/>
        <v>1</v>
      </c>
      <c r="BR184" s="8">
        <f t="shared" ref="BR184:BR202" si="423">$D184*BP184*BQ184</f>
        <v>0</v>
      </c>
      <c r="BS184" s="8">
        <f t="shared" ref="BS184:BS202" si="424">BR184/$H$3</f>
        <v>0</v>
      </c>
      <c r="BU184" s="44">
        <f t="shared" ref="BU184:BV202" si="425">BP184</f>
        <v>0</v>
      </c>
      <c r="BV184" s="201">
        <f t="shared" si="425"/>
        <v>1</v>
      </c>
      <c r="BW184" s="8">
        <f t="shared" ref="BW184:BW202" si="426">$D184*BU184*BV184</f>
        <v>0</v>
      </c>
      <c r="BX184" s="8">
        <f t="shared" ref="BX184:BX202" si="427">BW184/$H$3</f>
        <v>0</v>
      </c>
      <c r="BZ184" s="44">
        <f t="shared" ref="BZ184:CA202" si="428">BU184</f>
        <v>0</v>
      </c>
      <c r="CA184" s="201">
        <f t="shared" si="428"/>
        <v>1</v>
      </c>
      <c r="CB184" s="8">
        <f t="shared" ref="CB184:CB202" si="429">$D184*BZ184*CA184</f>
        <v>0</v>
      </c>
      <c r="CC184" s="8">
        <f t="shared" ref="CC184:CC202" si="430">CB184/$H$3</f>
        <v>0</v>
      </c>
      <c r="CE184" s="44">
        <f t="shared" ref="CE184:CF202" si="431">BZ184</f>
        <v>0</v>
      </c>
      <c r="CF184" s="201">
        <f t="shared" si="431"/>
        <v>1</v>
      </c>
      <c r="CG184" s="8">
        <f t="shared" ref="CG184:CG202" si="432">$D184*CE184*CF184</f>
        <v>0</v>
      </c>
      <c r="CH184" s="8">
        <f t="shared" ref="CH184:CH202" si="433">CG184/$H$3</f>
        <v>0</v>
      </c>
      <c r="CJ184" s="44">
        <f t="shared" ref="CJ184:CK202" si="434">CE184</f>
        <v>0</v>
      </c>
      <c r="CK184" s="201">
        <f t="shared" si="434"/>
        <v>1</v>
      </c>
      <c r="CL184" s="8">
        <f t="shared" ref="CL184:CL202" si="435">$D184*CJ184*CK184</f>
        <v>0</v>
      </c>
      <c r="CM184" s="8">
        <f t="shared" ref="CM184:CM202" si="436">CL184/$H$3</f>
        <v>0</v>
      </c>
      <c r="CO184" s="44">
        <f t="shared" ref="CO184:CP202" si="437">CJ184</f>
        <v>0</v>
      </c>
      <c r="CP184" s="201">
        <f t="shared" si="437"/>
        <v>1</v>
      </c>
      <c r="CQ184" s="8">
        <f t="shared" ref="CQ184:CQ202" si="438">$D184*CO184*CP184</f>
        <v>0</v>
      </c>
      <c r="CR184" s="8">
        <f t="shared" ref="CR184:CR202" si="439">CQ184/$H$3</f>
        <v>0</v>
      </c>
      <c r="CT184" s="44">
        <f t="shared" ref="CT184:CU202" si="440">CO184</f>
        <v>0</v>
      </c>
      <c r="CU184" s="201">
        <f t="shared" si="440"/>
        <v>1</v>
      </c>
      <c r="CV184" s="8">
        <f t="shared" ref="CV184:CV202" si="441">$D184*CT184*CU184</f>
        <v>0</v>
      </c>
      <c r="CW184" s="8">
        <f t="shared" ref="CW184:CW202" si="442">CV184/$H$3</f>
        <v>0</v>
      </c>
      <c r="CY184" s="44">
        <f t="shared" ref="CY184:CZ202" si="443">CT184</f>
        <v>0</v>
      </c>
      <c r="CZ184" s="201">
        <f t="shared" si="443"/>
        <v>1</v>
      </c>
      <c r="DA184" s="8">
        <f t="shared" ref="DA184:DA202" si="444">$D184*CY184*CZ184</f>
        <v>0</v>
      </c>
      <c r="DB184" s="8">
        <f t="shared" ref="DB184:DB202" si="445">DA184/$H$3</f>
        <v>0</v>
      </c>
      <c r="DD184" s="44">
        <f t="shared" ref="DD184:DE202" si="446">CY184</f>
        <v>0</v>
      </c>
      <c r="DE184" s="201">
        <f t="shared" si="446"/>
        <v>1</v>
      </c>
      <c r="DF184" s="8">
        <f t="shared" ref="DF184:DF202" si="447">$D184*DD184*DE184</f>
        <v>0</v>
      </c>
      <c r="DG184" s="8">
        <f t="shared" ref="DG184:DG202" si="448">DF184/$H$3</f>
        <v>0</v>
      </c>
      <c r="DI184" s="44">
        <f t="shared" ref="DI184:DJ202" si="449">DD184</f>
        <v>0</v>
      </c>
      <c r="DJ184" s="201">
        <f t="shared" si="449"/>
        <v>1</v>
      </c>
      <c r="DK184" s="8">
        <f t="shared" ref="DK184:DK202" si="450">$D184*DI184*DJ184</f>
        <v>0</v>
      </c>
      <c r="DL184" s="8">
        <f t="shared" ref="DL184:DL202" si="451">DK184/$H$3</f>
        <v>0</v>
      </c>
      <c r="DN184" s="44">
        <f t="shared" ref="DN184:DO202" si="452">DI184</f>
        <v>0</v>
      </c>
      <c r="DO184" s="201">
        <f t="shared" si="452"/>
        <v>1</v>
      </c>
      <c r="DP184" s="8">
        <f t="shared" ref="DP184:DP202" si="453">$D184*DN184*DO184</f>
        <v>0</v>
      </c>
      <c r="DQ184" s="8">
        <f t="shared" ref="DQ184:DQ202" si="454">DP184/$H$3</f>
        <v>0</v>
      </c>
      <c r="DS184" s="51">
        <f t="shared" si="385"/>
        <v>11550.15197568389</v>
      </c>
      <c r="DT184" s="50">
        <f t="shared" si="386"/>
        <v>303.951367781155</v>
      </c>
      <c r="DU184" s="51">
        <v>0</v>
      </c>
      <c r="DV184" s="50">
        <f t="shared" si="387"/>
        <v>0</v>
      </c>
      <c r="DW184" s="51">
        <f t="shared" si="388"/>
        <v>11550.15197568389</v>
      </c>
      <c r="DX184" s="53">
        <f t="shared" si="388"/>
        <v>303.951367781155</v>
      </c>
      <c r="DY184" s="307" t="str">
        <f t="shared" ref="DY184:DY201" si="455">B184</f>
        <v>Pens</v>
      </c>
    </row>
    <row r="185" spans="1:129" ht="18" customHeight="1" x14ac:dyDescent="0.3">
      <c r="A185" s="6"/>
      <c r="B185" s="347" t="s">
        <v>554</v>
      </c>
      <c r="D185" s="262">
        <f t="shared" si="389"/>
        <v>17.325227963525837</v>
      </c>
      <c r="E185" s="263">
        <v>0.45592705167173253</v>
      </c>
      <c r="F185" s="263"/>
      <c r="G185" s="263"/>
      <c r="H185" s="56"/>
      <c r="I185" s="56"/>
      <c r="J185" s="265"/>
      <c r="K185" s="264"/>
      <c r="L185" s="57"/>
      <c r="M185" s="49">
        <v>400</v>
      </c>
      <c r="N185" s="214">
        <v>1</v>
      </c>
      <c r="O185" s="8">
        <f t="shared" si="390"/>
        <v>6930.0911854103351</v>
      </c>
      <c r="P185" s="8">
        <f t="shared" si="391"/>
        <v>182.37082066869303</v>
      </c>
      <c r="R185" s="44">
        <f t="shared" si="392"/>
        <v>400</v>
      </c>
      <c r="S185" s="201">
        <f t="shared" si="392"/>
        <v>1</v>
      </c>
      <c r="T185" s="8">
        <f t="shared" si="393"/>
        <v>6930.0911854103351</v>
      </c>
      <c r="U185" s="8">
        <f t="shared" si="394"/>
        <v>182.37082066869303</v>
      </c>
      <c r="W185" s="44">
        <v>0</v>
      </c>
      <c r="X185" s="201">
        <f t="shared" si="395"/>
        <v>1</v>
      </c>
      <c r="Y185" s="8">
        <f t="shared" si="396"/>
        <v>0</v>
      </c>
      <c r="Z185" s="8">
        <f t="shared" si="397"/>
        <v>0</v>
      </c>
      <c r="AB185" s="44">
        <f t="shared" si="398"/>
        <v>0</v>
      </c>
      <c r="AC185" s="201">
        <f t="shared" si="398"/>
        <v>1</v>
      </c>
      <c r="AD185" s="8">
        <f t="shared" si="399"/>
        <v>0</v>
      </c>
      <c r="AE185" s="8">
        <f t="shared" si="400"/>
        <v>0</v>
      </c>
      <c r="AG185" s="44">
        <f t="shared" si="401"/>
        <v>0</v>
      </c>
      <c r="AH185" s="201">
        <f t="shared" si="401"/>
        <v>1</v>
      </c>
      <c r="AI185" s="8">
        <f t="shared" si="402"/>
        <v>0</v>
      </c>
      <c r="AJ185" s="8">
        <f t="shared" si="403"/>
        <v>0</v>
      </c>
      <c r="AL185" s="44">
        <f t="shared" si="404"/>
        <v>0</v>
      </c>
      <c r="AM185" s="201">
        <f t="shared" si="404"/>
        <v>1</v>
      </c>
      <c r="AN185" s="8">
        <f t="shared" si="405"/>
        <v>0</v>
      </c>
      <c r="AO185" s="8">
        <f t="shared" si="406"/>
        <v>0</v>
      </c>
      <c r="AQ185" s="44">
        <f t="shared" si="407"/>
        <v>0</v>
      </c>
      <c r="AR185" s="201">
        <f t="shared" si="407"/>
        <v>1</v>
      </c>
      <c r="AS185" s="8">
        <f t="shared" si="408"/>
        <v>0</v>
      </c>
      <c r="AT185" s="8">
        <f t="shared" si="409"/>
        <v>0</v>
      </c>
      <c r="AV185" s="44">
        <f t="shared" si="410"/>
        <v>0</v>
      </c>
      <c r="AW185" s="201">
        <f t="shared" si="410"/>
        <v>1</v>
      </c>
      <c r="AX185" s="8">
        <f t="shared" si="411"/>
        <v>0</v>
      </c>
      <c r="AY185" s="8">
        <f t="shared" si="412"/>
        <v>0</v>
      </c>
      <c r="BA185" s="44">
        <f t="shared" si="413"/>
        <v>0</v>
      </c>
      <c r="BB185" s="201">
        <f t="shared" si="413"/>
        <v>1</v>
      </c>
      <c r="BC185" s="8">
        <f t="shared" si="414"/>
        <v>0</v>
      </c>
      <c r="BD185" s="8">
        <f t="shared" si="415"/>
        <v>0</v>
      </c>
      <c r="BF185" s="44">
        <f t="shared" si="416"/>
        <v>0</v>
      </c>
      <c r="BG185" s="201">
        <f t="shared" si="416"/>
        <v>1</v>
      </c>
      <c r="BH185" s="8">
        <f t="shared" si="417"/>
        <v>0</v>
      </c>
      <c r="BI185" s="8">
        <f t="shared" si="418"/>
        <v>0</v>
      </c>
      <c r="BK185" s="44">
        <f t="shared" si="419"/>
        <v>0</v>
      </c>
      <c r="BL185" s="201">
        <f t="shared" si="419"/>
        <v>1</v>
      </c>
      <c r="BM185" s="8">
        <f t="shared" si="420"/>
        <v>0</v>
      </c>
      <c r="BN185" s="8">
        <f t="shared" si="421"/>
        <v>0</v>
      </c>
      <c r="BP185" s="44">
        <f t="shared" si="422"/>
        <v>0</v>
      </c>
      <c r="BQ185" s="201">
        <f t="shared" si="422"/>
        <v>1</v>
      </c>
      <c r="BR185" s="8">
        <f t="shared" si="423"/>
        <v>0</v>
      </c>
      <c r="BS185" s="8">
        <f t="shared" si="424"/>
        <v>0</v>
      </c>
      <c r="BU185" s="44">
        <f t="shared" si="425"/>
        <v>0</v>
      </c>
      <c r="BV185" s="201">
        <f t="shared" si="425"/>
        <v>1</v>
      </c>
      <c r="BW185" s="8">
        <f t="shared" si="426"/>
        <v>0</v>
      </c>
      <c r="BX185" s="8">
        <f t="shared" si="427"/>
        <v>0</v>
      </c>
      <c r="BZ185" s="44">
        <f t="shared" si="428"/>
        <v>0</v>
      </c>
      <c r="CA185" s="201">
        <f t="shared" si="428"/>
        <v>1</v>
      </c>
      <c r="CB185" s="8">
        <f t="shared" si="429"/>
        <v>0</v>
      </c>
      <c r="CC185" s="8">
        <f t="shared" si="430"/>
        <v>0</v>
      </c>
      <c r="CE185" s="44">
        <f t="shared" si="431"/>
        <v>0</v>
      </c>
      <c r="CF185" s="201">
        <f t="shared" si="431"/>
        <v>1</v>
      </c>
      <c r="CG185" s="8">
        <f t="shared" si="432"/>
        <v>0</v>
      </c>
      <c r="CH185" s="8">
        <f t="shared" si="433"/>
        <v>0</v>
      </c>
      <c r="CJ185" s="44">
        <f t="shared" si="434"/>
        <v>0</v>
      </c>
      <c r="CK185" s="201">
        <f t="shared" si="434"/>
        <v>1</v>
      </c>
      <c r="CL185" s="8">
        <f t="shared" si="435"/>
        <v>0</v>
      </c>
      <c r="CM185" s="8">
        <f t="shared" si="436"/>
        <v>0</v>
      </c>
      <c r="CO185" s="44">
        <f t="shared" si="437"/>
        <v>0</v>
      </c>
      <c r="CP185" s="201">
        <f t="shared" si="437"/>
        <v>1</v>
      </c>
      <c r="CQ185" s="8">
        <f t="shared" si="438"/>
        <v>0</v>
      </c>
      <c r="CR185" s="8">
        <f t="shared" si="439"/>
        <v>0</v>
      </c>
      <c r="CT185" s="44">
        <f t="shared" si="440"/>
        <v>0</v>
      </c>
      <c r="CU185" s="201">
        <f t="shared" si="440"/>
        <v>1</v>
      </c>
      <c r="CV185" s="8">
        <f t="shared" si="441"/>
        <v>0</v>
      </c>
      <c r="CW185" s="8">
        <f t="shared" si="442"/>
        <v>0</v>
      </c>
      <c r="CY185" s="44">
        <f t="shared" si="443"/>
        <v>0</v>
      </c>
      <c r="CZ185" s="201">
        <f t="shared" si="443"/>
        <v>1</v>
      </c>
      <c r="DA185" s="8">
        <f t="shared" si="444"/>
        <v>0</v>
      </c>
      <c r="DB185" s="8">
        <f t="shared" si="445"/>
        <v>0</v>
      </c>
      <c r="DD185" s="44">
        <f t="shared" si="446"/>
        <v>0</v>
      </c>
      <c r="DE185" s="201">
        <f t="shared" si="446"/>
        <v>1</v>
      </c>
      <c r="DF185" s="8">
        <f t="shared" si="447"/>
        <v>0</v>
      </c>
      <c r="DG185" s="8">
        <f t="shared" si="448"/>
        <v>0</v>
      </c>
      <c r="DI185" s="44">
        <f t="shared" si="449"/>
        <v>0</v>
      </c>
      <c r="DJ185" s="201">
        <f t="shared" si="449"/>
        <v>1</v>
      </c>
      <c r="DK185" s="8">
        <f t="shared" si="450"/>
        <v>0</v>
      </c>
      <c r="DL185" s="8">
        <f t="shared" si="451"/>
        <v>0</v>
      </c>
      <c r="DN185" s="44">
        <f t="shared" si="452"/>
        <v>0</v>
      </c>
      <c r="DO185" s="201">
        <f t="shared" si="452"/>
        <v>1</v>
      </c>
      <c r="DP185" s="8">
        <f t="shared" si="453"/>
        <v>0</v>
      </c>
      <c r="DQ185" s="8">
        <f t="shared" si="454"/>
        <v>0</v>
      </c>
      <c r="DS185" s="51">
        <f t="shared" si="385"/>
        <v>13860.18237082067</v>
      </c>
      <c r="DT185" s="50">
        <f>+DS185/$H$3</f>
        <v>364.74164133738606</v>
      </c>
      <c r="DU185" s="51">
        <v>0</v>
      </c>
      <c r="DV185" s="50">
        <f t="shared" si="387"/>
        <v>0</v>
      </c>
      <c r="DW185" s="51">
        <f t="shared" si="388"/>
        <v>13860.18237082067</v>
      </c>
      <c r="DX185" s="53">
        <f t="shared" si="388"/>
        <v>364.74164133738606</v>
      </c>
      <c r="DY185" s="307" t="str">
        <f t="shared" si="455"/>
        <v>Notebooks</v>
      </c>
    </row>
    <row r="186" spans="1:129" ht="18" customHeight="1" x14ac:dyDescent="0.3">
      <c r="B186" s="347" t="s">
        <v>555</v>
      </c>
      <c r="D186" s="262">
        <f t="shared" si="389"/>
        <v>28.875379939209729</v>
      </c>
      <c r="E186" s="263">
        <v>0.75987841945288759</v>
      </c>
      <c r="F186" s="263"/>
      <c r="G186" s="263"/>
      <c r="H186" s="56"/>
      <c r="I186" s="56"/>
      <c r="J186" s="265"/>
      <c r="K186" s="264"/>
      <c r="L186" s="57"/>
      <c r="M186" s="49">
        <v>400</v>
      </c>
      <c r="N186" s="214">
        <v>1</v>
      </c>
      <c r="O186" s="8">
        <f t="shared" si="390"/>
        <v>11550.151975683892</v>
      </c>
      <c r="P186" s="8">
        <f t="shared" si="391"/>
        <v>303.95136778115506</v>
      </c>
      <c r="R186" s="44">
        <f t="shared" si="392"/>
        <v>400</v>
      </c>
      <c r="S186" s="201">
        <f t="shared" si="392"/>
        <v>1</v>
      </c>
      <c r="T186" s="8">
        <f t="shared" si="393"/>
        <v>11550.151975683892</v>
      </c>
      <c r="U186" s="8">
        <f t="shared" si="394"/>
        <v>303.95136778115506</v>
      </c>
      <c r="W186" s="44">
        <v>0</v>
      </c>
      <c r="X186" s="201">
        <f t="shared" si="395"/>
        <v>1</v>
      </c>
      <c r="Y186" s="8">
        <f t="shared" si="396"/>
        <v>0</v>
      </c>
      <c r="Z186" s="8">
        <f t="shared" si="397"/>
        <v>0</v>
      </c>
      <c r="AB186" s="44">
        <f t="shared" si="398"/>
        <v>0</v>
      </c>
      <c r="AC186" s="201">
        <f t="shared" si="398"/>
        <v>1</v>
      </c>
      <c r="AD186" s="8">
        <f t="shared" si="399"/>
        <v>0</v>
      </c>
      <c r="AE186" s="8">
        <f t="shared" si="400"/>
        <v>0</v>
      </c>
      <c r="AG186" s="44">
        <f t="shared" si="401"/>
        <v>0</v>
      </c>
      <c r="AH186" s="201">
        <f t="shared" si="401"/>
        <v>1</v>
      </c>
      <c r="AI186" s="8">
        <f t="shared" si="402"/>
        <v>0</v>
      </c>
      <c r="AJ186" s="8">
        <f t="shared" si="403"/>
        <v>0</v>
      </c>
      <c r="AL186" s="44">
        <f t="shared" si="404"/>
        <v>0</v>
      </c>
      <c r="AM186" s="201">
        <f t="shared" si="404"/>
        <v>1</v>
      </c>
      <c r="AN186" s="8">
        <f t="shared" si="405"/>
        <v>0</v>
      </c>
      <c r="AO186" s="8">
        <f t="shared" si="406"/>
        <v>0</v>
      </c>
      <c r="AQ186" s="44">
        <f t="shared" si="407"/>
        <v>0</v>
      </c>
      <c r="AR186" s="201">
        <f t="shared" si="407"/>
        <v>1</v>
      </c>
      <c r="AS186" s="8">
        <f t="shared" si="408"/>
        <v>0</v>
      </c>
      <c r="AT186" s="8">
        <f t="shared" si="409"/>
        <v>0</v>
      </c>
      <c r="AV186" s="44">
        <f t="shared" si="410"/>
        <v>0</v>
      </c>
      <c r="AW186" s="201">
        <f t="shared" si="410"/>
        <v>1</v>
      </c>
      <c r="AX186" s="8">
        <f t="shared" si="411"/>
        <v>0</v>
      </c>
      <c r="AY186" s="8">
        <f t="shared" si="412"/>
        <v>0</v>
      </c>
      <c r="BA186" s="44">
        <f t="shared" si="413"/>
        <v>0</v>
      </c>
      <c r="BB186" s="201">
        <f t="shared" si="413"/>
        <v>1</v>
      </c>
      <c r="BC186" s="8">
        <f t="shared" si="414"/>
        <v>0</v>
      </c>
      <c r="BD186" s="8">
        <f t="shared" si="415"/>
        <v>0</v>
      </c>
      <c r="BF186" s="44">
        <f t="shared" si="416"/>
        <v>0</v>
      </c>
      <c r="BG186" s="201">
        <f t="shared" si="416"/>
        <v>1</v>
      </c>
      <c r="BH186" s="8">
        <f t="shared" si="417"/>
        <v>0</v>
      </c>
      <c r="BI186" s="8">
        <f t="shared" si="418"/>
        <v>0</v>
      </c>
      <c r="BK186" s="44">
        <f t="shared" si="419"/>
        <v>0</v>
      </c>
      <c r="BL186" s="201">
        <f t="shared" si="419"/>
        <v>1</v>
      </c>
      <c r="BM186" s="8">
        <f t="shared" si="420"/>
        <v>0</v>
      </c>
      <c r="BN186" s="8">
        <f t="shared" si="421"/>
        <v>0</v>
      </c>
      <c r="BP186" s="44">
        <f t="shared" si="422"/>
        <v>0</v>
      </c>
      <c r="BQ186" s="201">
        <f t="shared" si="422"/>
        <v>1</v>
      </c>
      <c r="BR186" s="8">
        <f t="shared" si="423"/>
        <v>0</v>
      </c>
      <c r="BS186" s="8">
        <f t="shared" si="424"/>
        <v>0</v>
      </c>
      <c r="BU186" s="44">
        <f t="shared" si="425"/>
        <v>0</v>
      </c>
      <c r="BV186" s="201">
        <f t="shared" si="425"/>
        <v>1</v>
      </c>
      <c r="BW186" s="8">
        <f t="shared" si="426"/>
        <v>0</v>
      </c>
      <c r="BX186" s="8">
        <f t="shared" si="427"/>
        <v>0</v>
      </c>
      <c r="BZ186" s="44">
        <f t="shared" si="428"/>
        <v>0</v>
      </c>
      <c r="CA186" s="201">
        <f t="shared" si="428"/>
        <v>1</v>
      </c>
      <c r="CB186" s="8">
        <f t="shared" si="429"/>
        <v>0</v>
      </c>
      <c r="CC186" s="8">
        <f t="shared" si="430"/>
        <v>0</v>
      </c>
      <c r="CE186" s="44">
        <f t="shared" si="431"/>
        <v>0</v>
      </c>
      <c r="CF186" s="201">
        <f t="shared" si="431"/>
        <v>1</v>
      </c>
      <c r="CG186" s="8">
        <f t="shared" si="432"/>
        <v>0</v>
      </c>
      <c r="CH186" s="8">
        <f t="shared" si="433"/>
        <v>0</v>
      </c>
      <c r="CJ186" s="44">
        <f t="shared" si="434"/>
        <v>0</v>
      </c>
      <c r="CK186" s="201">
        <f t="shared" si="434"/>
        <v>1</v>
      </c>
      <c r="CL186" s="8">
        <f t="shared" si="435"/>
        <v>0</v>
      </c>
      <c r="CM186" s="8">
        <f t="shared" si="436"/>
        <v>0</v>
      </c>
      <c r="CO186" s="44">
        <f t="shared" si="437"/>
        <v>0</v>
      </c>
      <c r="CP186" s="201">
        <f t="shared" si="437"/>
        <v>1</v>
      </c>
      <c r="CQ186" s="8">
        <f t="shared" si="438"/>
        <v>0</v>
      </c>
      <c r="CR186" s="8">
        <f t="shared" si="439"/>
        <v>0</v>
      </c>
      <c r="CT186" s="44">
        <f t="shared" si="440"/>
        <v>0</v>
      </c>
      <c r="CU186" s="201">
        <f t="shared" si="440"/>
        <v>1</v>
      </c>
      <c r="CV186" s="8">
        <f t="shared" si="441"/>
        <v>0</v>
      </c>
      <c r="CW186" s="8">
        <f t="shared" si="442"/>
        <v>0</v>
      </c>
      <c r="CY186" s="44">
        <f t="shared" si="443"/>
        <v>0</v>
      </c>
      <c r="CZ186" s="201">
        <f t="shared" si="443"/>
        <v>1</v>
      </c>
      <c r="DA186" s="8">
        <f t="shared" si="444"/>
        <v>0</v>
      </c>
      <c r="DB186" s="8">
        <f t="shared" si="445"/>
        <v>0</v>
      </c>
      <c r="DD186" s="44">
        <f t="shared" si="446"/>
        <v>0</v>
      </c>
      <c r="DE186" s="201">
        <f t="shared" si="446"/>
        <v>1</v>
      </c>
      <c r="DF186" s="8">
        <f t="shared" si="447"/>
        <v>0</v>
      </c>
      <c r="DG186" s="8">
        <f t="shared" si="448"/>
        <v>0</v>
      </c>
      <c r="DI186" s="44">
        <f t="shared" si="449"/>
        <v>0</v>
      </c>
      <c r="DJ186" s="201">
        <f t="shared" si="449"/>
        <v>1</v>
      </c>
      <c r="DK186" s="8">
        <f t="shared" si="450"/>
        <v>0</v>
      </c>
      <c r="DL186" s="8">
        <f t="shared" si="451"/>
        <v>0</v>
      </c>
      <c r="DN186" s="44">
        <f t="shared" si="452"/>
        <v>0</v>
      </c>
      <c r="DO186" s="201">
        <f t="shared" si="452"/>
        <v>1</v>
      </c>
      <c r="DP186" s="8">
        <f t="shared" si="453"/>
        <v>0</v>
      </c>
      <c r="DQ186" s="8">
        <f t="shared" si="454"/>
        <v>0</v>
      </c>
      <c r="DS186" s="51">
        <f t="shared" si="385"/>
        <v>23100.303951367783</v>
      </c>
      <c r="DT186" s="50">
        <f t="shared" ref="DT186:DT201" si="456">+DS186/$H$3</f>
        <v>607.90273556231011</v>
      </c>
      <c r="DU186" s="51">
        <v>0</v>
      </c>
      <c r="DV186" s="50">
        <f t="shared" si="387"/>
        <v>0</v>
      </c>
      <c r="DW186" s="51">
        <f t="shared" si="388"/>
        <v>23100.303951367783</v>
      </c>
      <c r="DX186" s="53">
        <f t="shared" si="388"/>
        <v>607.90273556231011</v>
      </c>
      <c r="DY186" s="307" t="str">
        <f t="shared" si="455"/>
        <v>Stapplers and staples</v>
      </c>
    </row>
    <row r="187" spans="1:129" ht="18" customHeight="1" x14ac:dyDescent="0.3">
      <c r="B187" s="347" t="s">
        <v>556</v>
      </c>
      <c r="D187" s="262">
        <f t="shared" si="389"/>
        <v>115.50151975683892</v>
      </c>
      <c r="E187" s="263">
        <v>3.0395136778115504</v>
      </c>
      <c r="F187" s="263"/>
      <c r="G187" s="263"/>
      <c r="H187" s="58"/>
      <c r="I187" s="56"/>
      <c r="J187" s="265"/>
      <c r="K187" s="264"/>
      <c r="L187" s="57"/>
      <c r="M187" s="49">
        <v>400</v>
      </c>
      <c r="N187" s="214">
        <v>1</v>
      </c>
      <c r="O187" s="8">
        <f t="shared" si="390"/>
        <v>46200.607902735566</v>
      </c>
      <c r="P187" s="8">
        <f t="shared" si="391"/>
        <v>1215.8054711246202</v>
      </c>
      <c r="R187" s="44">
        <f t="shared" si="392"/>
        <v>400</v>
      </c>
      <c r="S187" s="201">
        <f t="shared" si="392"/>
        <v>1</v>
      </c>
      <c r="T187" s="8">
        <f t="shared" si="393"/>
        <v>46200.607902735566</v>
      </c>
      <c r="U187" s="8">
        <f t="shared" si="394"/>
        <v>1215.8054711246202</v>
      </c>
      <c r="W187" s="44">
        <v>0</v>
      </c>
      <c r="X187" s="201">
        <f t="shared" si="395"/>
        <v>1</v>
      </c>
      <c r="Y187" s="8">
        <f t="shared" si="396"/>
        <v>0</v>
      </c>
      <c r="Z187" s="8">
        <f t="shared" si="397"/>
        <v>0</v>
      </c>
      <c r="AB187" s="44">
        <f t="shared" si="398"/>
        <v>0</v>
      </c>
      <c r="AC187" s="201">
        <f t="shared" si="398"/>
        <v>1</v>
      </c>
      <c r="AD187" s="8">
        <f t="shared" si="399"/>
        <v>0</v>
      </c>
      <c r="AE187" s="8">
        <f t="shared" si="400"/>
        <v>0</v>
      </c>
      <c r="AG187" s="44">
        <f t="shared" si="401"/>
        <v>0</v>
      </c>
      <c r="AH187" s="201">
        <f t="shared" si="401"/>
        <v>1</v>
      </c>
      <c r="AI187" s="8">
        <f t="shared" si="402"/>
        <v>0</v>
      </c>
      <c r="AJ187" s="8">
        <f t="shared" si="403"/>
        <v>0</v>
      </c>
      <c r="AL187" s="44">
        <f t="shared" si="404"/>
        <v>0</v>
      </c>
      <c r="AM187" s="201">
        <f t="shared" si="404"/>
        <v>1</v>
      </c>
      <c r="AN187" s="8">
        <f t="shared" si="405"/>
        <v>0</v>
      </c>
      <c r="AO187" s="8">
        <f t="shared" si="406"/>
        <v>0</v>
      </c>
      <c r="AQ187" s="44">
        <f t="shared" si="407"/>
        <v>0</v>
      </c>
      <c r="AR187" s="201">
        <f t="shared" si="407"/>
        <v>1</v>
      </c>
      <c r="AS187" s="8">
        <f t="shared" si="408"/>
        <v>0</v>
      </c>
      <c r="AT187" s="8">
        <f t="shared" si="409"/>
        <v>0</v>
      </c>
      <c r="AV187" s="44">
        <f t="shared" si="410"/>
        <v>0</v>
      </c>
      <c r="AW187" s="201">
        <f t="shared" si="410"/>
        <v>1</v>
      </c>
      <c r="AX187" s="8">
        <f t="shared" si="411"/>
        <v>0</v>
      </c>
      <c r="AY187" s="8">
        <f t="shared" si="412"/>
        <v>0</v>
      </c>
      <c r="BA187" s="44">
        <f t="shared" si="413"/>
        <v>0</v>
      </c>
      <c r="BB187" s="201">
        <f t="shared" si="413"/>
        <v>1</v>
      </c>
      <c r="BC187" s="8">
        <f t="shared" si="414"/>
        <v>0</v>
      </c>
      <c r="BD187" s="8">
        <f t="shared" si="415"/>
        <v>0</v>
      </c>
      <c r="BF187" s="44">
        <f t="shared" si="416"/>
        <v>0</v>
      </c>
      <c r="BG187" s="201">
        <f t="shared" si="416"/>
        <v>1</v>
      </c>
      <c r="BH187" s="8">
        <f t="shared" si="417"/>
        <v>0</v>
      </c>
      <c r="BI187" s="8">
        <f t="shared" si="418"/>
        <v>0</v>
      </c>
      <c r="BK187" s="44">
        <f t="shared" si="419"/>
        <v>0</v>
      </c>
      <c r="BL187" s="201">
        <f t="shared" si="419"/>
        <v>1</v>
      </c>
      <c r="BM187" s="8">
        <f t="shared" si="420"/>
        <v>0</v>
      </c>
      <c r="BN187" s="8">
        <f t="shared" si="421"/>
        <v>0</v>
      </c>
      <c r="BP187" s="44">
        <f t="shared" si="422"/>
        <v>0</v>
      </c>
      <c r="BQ187" s="201">
        <f t="shared" si="422"/>
        <v>1</v>
      </c>
      <c r="BR187" s="8">
        <f t="shared" si="423"/>
        <v>0</v>
      </c>
      <c r="BS187" s="8">
        <f t="shared" si="424"/>
        <v>0</v>
      </c>
      <c r="BU187" s="44">
        <f t="shared" si="425"/>
        <v>0</v>
      </c>
      <c r="BV187" s="201">
        <f t="shared" si="425"/>
        <v>1</v>
      </c>
      <c r="BW187" s="8">
        <f t="shared" si="426"/>
        <v>0</v>
      </c>
      <c r="BX187" s="8">
        <f t="shared" si="427"/>
        <v>0</v>
      </c>
      <c r="BZ187" s="44">
        <f t="shared" si="428"/>
        <v>0</v>
      </c>
      <c r="CA187" s="201">
        <f t="shared" si="428"/>
        <v>1</v>
      </c>
      <c r="CB187" s="8">
        <f t="shared" si="429"/>
        <v>0</v>
      </c>
      <c r="CC187" s="8">
        <f t="shared" si="430"/>
        <v>0</v>
      </c>
      <c r="CE187" s="44">
        <f t="shared" si="431"/>
        <v>0</v>
      </c>
      <c r="CF187" s="201">
        <f t="shared" si="431"/>
        <v>1</v>
      </c>
      <c r="CG187" s="8">
        <f t="shared" si="432"/>
        <v>0</v>
      </c>
      <c r="CH187" s="8">
        <f t="shared" si="433"/>
        <v>0</v>
      </c>
      <c r="CJ187" s="44">
        <f t="shared" si="434"/>
        <v>0</v>
      </c>
      <c r="CK187" s="201">
        <f t="shared" si="434"/>
        <v>1</v>
      </c>
      <c r="CL187" s="8">
        <f t="shared" si="435"/>
        <v>0</v>
      </c>
      <c r="CM187" s="8">
        <f t="shared" si="436"/>
        <v>0</v>
      </c>
      <c r="CO187" s="44">
        <f t="shared" si="437"/>
        <v>0</v>
      </c>
      <c r="CP187" s="201">
        <f t="shared" si="437"/>
        <v>1</v>
      </c>
      <c r="CQ187" s="8">
        <f t="shared" si="438"/>
        <v>0</v>
      </c>
      <c r="CR187" s="8">
        <f t="shared" si="439"/>
        <v>0</v>
      </c>
      <c r="CT187" s="44">
        <f t="shared" si="440"/>
        <v>0</v>
      </c>
      <c r="CU187" s="201">
        <f t="shared" si="440"/>
        <v>1</v>
      </c>
      <c r="CV187" s="8">
        <f t="shared" si="441"/>
        <v>0</v>
      </c>
      <c r="CW187" s="8">
        <f t="shared" si="442"/>
        <v>0</v>
      </c>
      <c r="CY187" s="44">
        <f t="shared" si="443"/>
        <v>0</v>
      </c>
      <c r="CZ187" s="201">
        <f t="shared" si="443"/>
        <v>1</v>
      </c>
      <c r="DA187" s="8">
        <f t="shared" si="444"/>
        <v>0</v>
      </c>
      <c r="DB187" s="8">
        <f t="shared" si="445"/>
        <v>0</v>
      </c>
      <c r="DD187" s="44">
        <f t="shared" si="446"/>
        <v>0</v>
      </c>
      <c r="DE187" s="201">
        <f t="shared" si="446"/>
        <v>1</v>
      </c>
      <c r="DF187" s="8">
        <f t="shared" si="447"/>
        <v>0</v>
      </c>
      <c r="DG187" s="8">
        <f t="shared" si="448"/>
        <v>0</v>
      </c>
      <c r="DI187" s="44">
        <f t="shared" si="449"/>
        <v>0</v>
      </c>
      <c r="DJ187" s="201">
        <f t="shared" si="449"/>
        <v>1</v>
      </c>
      <c r="DK187" s="8">
        <f t="shared" si="450"/>
        <v>0</v>
      </c>
      <c r="DL187" s="8">
        <f t="shared" si="451"/>
        <v>0</v>
      </c>
      <c r="DN187" s="44">
        <f t="shared" si="452"/>
        <v>0</v>
      </c>
      <c r="DO187" s="201">
        <f t="shared" si="452"/>
        <v>1</v>
      </c>
      <c r="DP187" s="8">
        <f t="shared" si="453"/>
        <v>0</v>
      </c>
      <c r="DQ187" s="8">
        <f t="shared" si="454"/>
        <v>0</v>
      </c>
      <c r="DS187" s="51">
        <f t="shared" si="385"/>
        <v>92401.215805471133</v>
      </c>
      <c r="DT187" s="50">
        <f t="shared" si="456"/>
        <v>2431.6109422492405</v>
      </c>
      <c r="DU187" s="51">
        <v>0</v>
      </c>
      <c r="DV187" s="50">
        <f t="shared" si="387"/>
        <v>0</v>
      </c>
      <c r="DW187" s="51">
        <f t="shared" si="388"/>
        <v>92401.215805471133</v>
      </c>
      <c r="DX187" s="53">
        <f t="shared" si="388"/>
        <v>2431.6109422492405</v>
      </c>
      <c r="DY187" s="307" t="str">
        <f t="shared" si="455"/>
        <v>Scissors</v>
      </c>
    </row>
    <row r="188" spans="1:129" ht="18" customHeight="1" x14ac:dyDescent="0.3">
      <c r="B188" s="347" t="s">
        <v>557</v>
      </c>
      <c r="D188" s="262">
        <f t="shared" si="389"/>
        <v>69.300911854103347</v>
      </c>
      <c r="E188" s="263">
        <v>1.8237082066869301</v>
      </c>
      <c r="F188" s="263"/>
      <c r="G188" s="263"/>
      <c r="H188" s="270"/>
      <c r="I188" s="56"/>
      <c r="J188" s="265"/>
      <c r="K188" s="264"/>
      <c r="L188" s="271"/>
      <c r="M188" s="49">
        <v>400</v>
      </c>
      <c r="N188" s="214">
        <v>1</v>
      </c>
      <c r="O188" s="8">
        <f t="shared" si="390"/>
        <v>27720.364741641341</v>
      </c>
      <c r="P188" s="8">
        <f t="shared" si="391"/>
        <v>729.48328267477211</v>
      </c>
      <c r="R188" s="44">
        <f t="shared" si="392"/>
        <v>400</v>
      </c>
      <c r="S188" s="201">
        <f t="shared" si="392"/>
        <v>1</v>
      </c>
      <c r="T188" s="8">
        <f t="shared" si="393"/>
        <v>27720.364741641341</v>
      </c>
      <c r="U188" s="8">
        <f t="shared" si="394"/>
        <v>729.48328267477211</v>
      </c>
      <c r="W188" s="44">
        <v>0</v>
      </c>
      <c r="X188" s="201">
        <f t="shared" si="395"/>
        <v>1</v>
      </c>
      <c r="Y188" s="8">
        <f t="shared" si="396"/>
        <v>0</v>
      </c>
      <c r="Z188" s="8">
        <f t="shared" si="397"/>
        <v>0</v>
      </c>
      <c r="AB188" s="44">
        <f t="shared" si="398"/>
        <v>0</v>
      </c>
      <c r="AC188" s="201">
        <f t="shared" si="398"/>
        <v>1</v>
      </c>
      <c r="AD188" s="8">
        <f t="shared" si="399"/>
        <v>0</v>
      </c>
      <c r="AE188" s="8">
        <f t="shared" si="400"/>
        <v>0</v>
      </c>
      <c r="AG188" s="44">
        <f t="shared" si="401"/>
        <v>0</v>
      </c>
      <c r="AH188" s="201">
        <f t="shared" si="401"/>
        <v>1</v>
      </c>
      <c r="AI188" s="8">
        <f t="shared" si="402"/>
        <v>0</v>
      </c>
      <c r="AJ188" s="8">
        <f t="shared" si="403"/>
        <v>0</v>
      </c>
      <c r="AL188" s="44">
        <f t="shared" si="404"/>
        <v>0</v>
      </c>
      <c r="AM188" s="201">
        <f t="shared" si="404"/>
        <v>1</v>
      </c>
      <c r="AN188" s="8">
        <f t="shared" si="405"/>
        <v>0</v>
      </c>
      <c r="AO188" s="8">
        <f t="shared" si="406"/>
        <v>0</v>
      </c>
      <c r="AQ188" s="44">
        <f t="shared" si="407"/>
        <v>0</v>
      </c>
      <c r="AR188" s="201">
        <f t="shared" si="407"/>
        <v>1</v>
      </c>
      <c r="AS188" s="8">
        <f t="shared" si="408"/>
        <v>0</v>
      </c>
      <c r="AT188" s="8">
        <f t="shared" si="409"/>
        <v>0</v>
      </c>
      <c r="AV188" s="44">
        <f t="shared" si="410"/>
        <v>0</v>
      </c>
      <c r="AW188" s="201">
        <f t="shared" si="410"/>
        <v>1</v>
      </c>
      <c r="AX188" s="8">
        <f t="shared" si="411"/>
        <v>0</v>
      </c>
      <c r="AY188" s="8">
        <f t="shared" si="412"/>
        <v>0</v>
      </c>
      <c r="BA188" s="44">
        <f t="shared" si="413"/>
        <v>0</v>
      </c>
      <c r="BB188" s="201">
        <f t="shared" si="413"/>
        <v>1</v>
      </c>
      <c r="BC188" s="8">
        <f t="shared" si="414"/>
        <v>0</v>
      </c>
      <c r="BD188" s="8">
        <f t="shared" si="415"/>
        <v>0</v>
      </c>
      <c r="BF188" s="44">
        <f t="shared" si="416"/>
        <v>0</v>
      </c>
      <c r="BG188" s="201">
        <f t="shared" si="416"/>
        <v>1</v>
      </c>
      <c r="BH188" s="8">
        <f t="shared" si="417"/>
        <v>0</v>
      </c>
      <c r="BI188" s="8">
        <f t="shared" si="418"/>
        <v>0</v>
      </c>
      <c r="BK188" s="44">
        <f t="shared" si="419"/>
        <v>0</v>
      </c>
      <c r="BL188" s="201">
        <f t="shared" si="419"/>
        <v>1</v>
      </c>
      <c r="BM188" s="8">
        <f t="shared" si="420"/>
        <v>0</v>
      </c>
      <c r="BN188" s="8">
        <f t="shared" si="421"/>
        <v>0</v>
      </c>
      <c r="BP188" s="44">
        <f t="shared" si="422"/>
        <v>0</v>
      </c>
      <c r="BQ188" s="201">
        <f t="shared" si="422"/>
        <v>1</v>
      </c>
      <c r="BR188" s="8">
        <f t="shared" si="423"/>
        <v>0</v>
      </c>
      <c r="BS188" s="8">
        <f t="shared" si="424"/>
        <v>0</v>
      </c>
      <c r="BU188" s="44">
        <f t="shared" si="425"/>
        <v>0</v>
      </c>
      <c r="BV188" s="201">
        <f t="shared" si="425"/>
        <v>1</v>
      </c>
      <c r="BW188" s="8">
        <f t="shared" si="426"/>
        <v>0</v>
      </c>
      <c r="BX188" s="8">
        <f t="shared" si="427"/>
        <v>0</v>
      </c>
      <c r="BZ188" s="44">
        <f t="shared" si="428"/>
        <v>0</v>
      </c>
      <c r="CA188" s="201">
        <f t="shared" si="428"/>
        <v>1</v>
      </c>
      <c r="CB188" s="8">
        <f t="shared" si="429"/>
        <v>0</v>
      </c>
      <c r="CC188" s="8">
        <f t="shared" si="430"/>
        <v>0</v>
      </c>
      <c r="CE188" s="44">
        <f t="shared" si="431"/>
        <v>0</v>
      </c>
      <c r="CF188" s="201">
        <f t="shared" si="431"/>
        <v>1</v>
      </c>
      <c r="CG188" s="8">
        <f t="shared" si="432"/>
        <v>0</v>
      </c>
      <c r="CH188" s="8">
        <f t="shared" si="433"/>
        <v>0</v>
      </c>
      <c r="CJ188" s="44">
        <f t="shared" si="434"/>
        <v>0</v>
      </c>
      <c r="CK188" s="201">
        <f t="shared" si="434"/>
        <v>1</v>
      </c>
      <c r="CL188" s="8">
        <f t="shared" si="435"/>
        <v>0</v>
      </c>
      <c r="CM188" s="8">
        <f t="shared" si="436"/>
        <v>0</v>
      </c>
      <c r="CO188" s="44">
        <f t="shared" si="437"/>
        <v>0</v>
      </c>
      <c r="CP188" s="201">
        <f t="shared" si="437"/>
        <v>1</v>
      </c>
      <c r="CQ188" s="8">
        <f t="shared" si="438"/>
        <v>0</v>
      </c>
      <c r="CR188" s="8">
        <f t="shared" si="439"/>
        <v>0</v>
      </c>
      <c r="CT188" s="44">
        <f t="shared" si="440"/>
        <v>0</v>
      </c>
      <c r="CU188" s="201">
        <f t="shared" si="440"/>
        <v>1</v>
      </c>
      <c r="CV188" s="8">
        <f t="shared" si="441"/>
        <v>0</v>
      </c>
      <c r="CW188" s="8">
        <f t="shared" si="442"/>
        <v>0</v>
      </c>
      <c r="CY188" s="44">
        <f t="shared" si="443"/>
        <v>0</v>
      </c>
      <c r="CZ188" s="201">
        <f t="shared" si="443"/>
        <v>1</v>
      </c>
      <c r="DA188" s="8">
        <f t="shared" si="444"/>
        <v>0</v>
      </c>
      <c r="DB188" s="8">
        <f t="shared" si="445"/>
        <v>0</v>
      </c>
      <c r="DD188" s="44">
        <f t="shared" si="446"/>
        <v>0</v>
      </c>
      <c r="DE188" s="201">
        <f t="shared" si="446"/>
        <v>1</v>
      </c>
      <c r="DF188" s="8">
        <f t="shared" si="447"/>
        <v>0</v>
      </c>
      <c r="DG188" s="8">
        <f t="shared" si="448"/>
        <v>0</v>
      </c>
      <c r="DI188" s="44">
        <f t="shared" si="449"/>
        <v>0</v>
      </c>
      <c r="DJ188" s="201">
        <f t="shared" si="449"/>
        <v>1</v>
      </c>
      <c r="DK188" s="8">
        <f t="shared" si="450"/>
        <v>0</v>
      </c>
      <c r="DL188" s="8">
        <f t="shared" si="451"/>
        <v>0</v>
      </c>
      <c r="DN188" s="44">
        <f t="shared" si="452"/>
        <v>0</v>
      </c>
      <c r="DO188" s="201">
        <f t="shared" si="452"/>
        <v>1</v>
      </c>
      <c r="DP188" s="8">
        <f t="shared" si="453"/>
        <v>0</v>
      </c>
      <c r="DQ188" s="8">
        <f t="shared" si="454"/>
        <v>0</v>
      </c>
      <c r="DS188" s="51">
        <f t="shared" si="385"/>
        <v>55440.729483282681</v>
      </c>
      <c r="DT188" s="50">
        <f t="shared" si="456"/>
        <v>1458.9665653495442</v>
      </c>
      <c r="DU188" s="51">
        <v>0</v>
      </c>
      <c r="DV188" s="50">
        <f t="shared" si="387"/>
        <v>0</v>
      </c>
      <c r="DW188" s="51">
        <f t="shared" si="388"/>
        <v>55440.729483282681</v>
      </c>
      <c r="DX188" s="53">
        <f t="shared" si="388"/>
        <v>1458.9665653495442</v>
      </c>
      <c r="DY188" s="307" t="str">
        <f t="shared" si="455"/>
        <v>Archive Folders</v>
      </c>
    </row>
    <row r="189" spans="1:129" ht="18" customHeight="1" x14ac:dyDescent="0.3">
      <c r="A189" s="6"/>
      <c r="B189" s="347" t="s">
        <v>558</v>
      </c>
      <c r="D189" s="262">
        <f t="shared" si="389"/>
        <v>462.00607902735567</v>
      </c>
      <c r="E189" s="263">
        <v>12.158054711246201</v>
      </c>
      <c r="F189" s="263"/>
      <c r="G189" s="263"/>
      <c r="H189" s="58"/>
      <c r="I189" s="56"/>
      <c r="J189" s="265"/>
      <c r="K189" s="264"/>
      <c r="L189" s="57"/>
      <c r="M189" s="49">
        <v>50</v>
      </c>
      <c r="N189" s="214">
        <v>1</v>
      </c>
      <c r="O189" s="8">
        <f t="shared" si="390"/>
        <v>23100.303951367783</v>
      </c>
      <c r="P189" s="8">
        <f t="shared" si="391"/>
        <v>607.90273556231011</v>
      </c>
      <c r="R189" s="44">
        <f t="shared" si="392"/>
        <v>50</v>
      </c>
      <c r="S189" s="201">
        <f t="shared" si="392"/>
        <v>1</v>
      </c>
      <c r="T189" s="8">
        <f t="shared" si="393"/>
        <v>23100.303951367783</v>
      </c>
      <c r="U189" s="8">
        <f t="shared" si="394"/>
        <v>607.90273556231011</v>
      </c>
      <c r="W189" s="44">
        <v>0</v>
      </c>
      <c r="X189" s="201">
        <f t="shared" si="395"/>
        <v>1</v>
      </c>
      <c r="Y189" s="8">
        <f t="shared" si="396"/>
        <v>0</v>
      </c>
      <c r="Z189" s="8">
        <f t="shared" si="397"/>
        <v>0</v>
      </c>
      <c r="AB189" s="44">
        <f t="shared" si="398"/>
        <v>0</v>
      </c>
      <c r="AC189" s="201">
        <f t="shared" si="398"/>
        <v>1</v>
      </c>
      <c r="AD189" s="8">
        <f t="shared" si="399"/>
        <v>0</v>
      </c>
      <c r="AE189" s="8">
        <f t="shared" si="400"/>
        <v>0</v>
      </c>
      <c r="AG189" s="44">
        <f t="shared" si="401"/>
        <v>0</v>
      </c>
      <c r="AH189" s="201">
        <f t="shared" si="401"/>
        <v>1</v>
      </c>
      <c r="AI189" s="8">
        <f t="shared" si="402"/>
        <v>0</v>
      </c>
      <c r="AJ189" s="8">
        <f t="shared" si="403"/>
        <v>0</v>
      </c>
      <c r="AL189" s="44">
        <f t="shared" si="404"/>
        <v>0</v>
      </c>
      <c r="AM189" s="201">
        <f t="shared" si="404"/>
        <v>1</v>
      </c>
      <c r="AN189" s="8">
        <f t="shared" si="405"/>
        <v>0</v>
      </c>
      <c r="AO189" s="8">
        <f t="shared" si="406"/>
        <v>0</v>
      </c>
      <c r="AQ189" s="44">
        <f t="shared" si="407"/>
        <v>0</v>
      </c>
      <c r="AR189" s="201">
        <f t="shared" si="407"/>
        <v>1</v>
      </c>
      <c r="AS189" s="8">
        <f t="shared" si="408"/>
        <v>0</v>
      </c>
      <c r="AT189" s="8">
        <f t="shared" si="409"/>
        <v>0</v>
      </c>
      <c r="AV189" s="44">
        <f t="shared" si="410"/>
        <v>0</v>
      </c>
      <c r="AW189" s="201">
        <f t="shared" si="410"/>
        <v>1</v>
      </c>
      <c r="AX189" s="8">
        <f t="shared" si="411"/>
        <v>0</v>
      </c>
      <c r="AY189" s="8">
        <f t="shared" si="412"/>
        <v>0</v>
      </c>
      <c r="BA189" s="44">
        <f t="shared" si="413"/>
        <v>0</v>
      </c>
      <c r="BB189" s="201">
        <f t="shared" si="413"/>
        <v>1</v>
      </c>
      <c r="BC189" s="8">
        <f t="shared" si="414"/>
        <v>0</v>
      </c>
      <c r="BD189" s="8">
        <f t="shared" si="415"/>
        <v>0</v>
      </c>
      <c r="BF189" s="44">
        <f t="shared" si="416"/>
        <v>0</v>
      </c>
      <c r="BG189" s="201">
        <f t="shared" si="416"/>
        <v>1</v>
      </c>
      <c r="BH189" s="8">
        <f t="shared" si="417"/>
        <v>0</v>
      </c>
      <c r="BI189" s="8">
        <f t="shared" si="418"/>
        <v>0</v>
      </c>
      <c r="BK189" s="44">
        <f t="shared" si="419"/>
        <v>0</v>
      </c>
      <c r="BL189" s="201">
        <f t="shared" si="419"/>
        <v>1</v>
      </c>
      <c r="BM189" s="8">
        <f t="shared" si="420"/>
        <v>0</v>
      </c>
      <c r="BN189" s="8">
        <f t="shared" si="421"/>
        <v>0</v>
      </c>
      <c r="BP189" s="44">
        <f t="shared" si="422"/>
        <v>0</v>
      </c>
      <c r="BQ189" s="201">
        <f t="shared" si="422"/>
        <v>1</v>
      </c>
      <c r="BR189" s="8">
        <f t="shared" si="423"/>
        <v>0</v>
      </c>
      <c r="BS189" s="8">
        <f t="shared" si="424"/>
        <v>0</v>
      </c>
      <c r="BU189" s="44">
        <f t="shared" si="425"/>
        <v>0</v>
      </c>
      <c r="BV189" s="201">
        <f t="shared" si="425"/>
        <v>1</v>
      </c>
      <c r="BW189" s="8">
        <f t="shared" si="426"/>
        <v>0</v>
      </c>
      <c r="BX189" s="8">
        <f t="shared" si="427"/>
        <v>0</v>
      </c>
      <c r="BZ189" s="44">
        <f t="shared" si="428"/>
        <v>0</v>
      </c>
      <c r="CA189" s="201">
        <f t="shared" si="428"/>
        <v>1</v>
      </c>
      <c r="CB189" s="8">
        <f t="shared" si="429"/>
        <v>0</v>
      </c>
      <c r="CC189" s="8">
        <f t="shared" si="430"/>
        <v>0</v>
      </c>
      <c r="CE189" s="44">
        <f t="shared" si="431"/>
        <v>0</v>
      </c>
      <c r="CF189" s="201">
        <f t="shared" si="431"/>
        <v>1</v>
      </c>
      <c r="CG189" s="8">
        <f t="shared" si="432"/>
        <v>0</v>
      </c>
      <c r="CH189" s="8">
        <f t="shared" si="433"/>
        <v>0</v>
      </c>
      <c r="CJ189" s="44">
        <f t="shared" si="434"/>
        <v>0</v>
      </c>
      <c r="CK189" s="201">
        <f t="shared" si="434"/>
        <v>1</v>
      </c>
      <c r="CL189" s="8">
        <f t="shared" si="435"/>
        <v>0</v>
      </c>
      <c r="CM189" s="8">
        <f t="shared" si="436"/>
        <v>0</v>
      </c>
      <c r="CO189" s="44">
        <f t="shared" si="437"/>
        <v>0</v>
      </c>
      <c r="CP189" s="201">
        <f t="shared" si="437"/>
        <v>1</v>
      </c>
      <c r="CQ189" s="8">
        <f t="shared" si="438"/>
        <v>0</v>
      </c>
      <c r="CR189" s="8">
        <f t="shared" si="439"/>
        <v>0</v>
      </c>
      <c r="CT189" s="44">
        <f t="shared" si="440"/>
        <v>0</v>
      </c>
      <c r="CU189" s="201">
        <f t="shared" si="440"/>
        <v>1</v>
      </c>
      <c r="CV189" s="8">
        <f t="shared" si="441"/>
        <v>0</v>
      </c>
      <c r="CW189" s="8">
        <f t="shared" si="442"/>
        <v>0</v>
      </c>
      <c r="CY189" s="44">
        <f t="shared" si="443"/>
        <v>0</v>
      </c>
      <c r="CZ189" s="201">
        <f t="shared" si="443"/>
        <v>1</v>
      </c>
      <c r="DA189" s="8">
        <f t="shared" si="444"/>
        <v>0</v>
      </c>
      <c r="DB189" s="8">
        <f t="shared" si="445"/>
        <v>0</v>
      </c>
      <c r="DD189" s="44">
        <f t="shared" si="446"/>
        <v>0</v>
      </c>
      <c r="DE189" s="201">
        <f t="shared" si="446"/>
        <v>1</v>
      </c>
      <c r="DF189" s="8">
        <f t="shared" si="447"/>
        <v>0</v>
      </c>
      <c r="DG189" s="8">
        <f t="shared" si="448"/>
        <v>0</v>
      </c>
      <c r="DI189" s="44">
        <f t="shared" si="449"/>
        <v>0</v>
      </c>
      <c r="DJ189" s="201">
        <f t="shared" si="449"/>
        <v>1</v>
      </c>
      <c r="DK189" s="8">
        <f t="shared" si="450"/>
        <v>0</v>
      </c>
      <c r="DL189" s="8">
        <f t="shared" si="451"/>
        <v>0</v>
      </c>
      <c r="DN189" s="44">
        <f t="shared" si="452"/>
        <v>0</v>
      </c>
      <c r="DO189" s="201">
        <f t="shared" si="452"/>
        <v>1</v>
      </c>
      <c r="DP189" s="8">
        <f t="shared" si="453"/>
        <v>0</v>
      </c>
      <c r="DQ189" s="8">
        <f t="shared" si="454"/>
        <v>0</v>
      </c>
      <c r="DS189" s="51">
        <f t="shared" si="385"/>
        <v>46200.607902735566</v>
      </c>
      <c r="DT189" s="50">
        <f t="shared" si="456"/>
        <v>1215.8054711246202</v>
      </c>
      <c r="DU189" s="51">
        <v>0</v>
      </c>
      <c r="DV189" s="50">
        <f t="shared" si="387"/>
        <v>0</v>
      </c>
      <c r="DW189" s="51">
        <f t="shared" si="388"/>
        <v>46200.607902735566</v>
      </c>
      <c r="DX189" s="53">
        <f t="shared" si="388"/>
        <v>1215.8054711246202</v>
      </c>
      <c r="DY189" s="307" t="str">
        <f t="shared" si="455"/>
        <v xml:space="preserve">A4 Paper Blocks </v>
      </c>
    </row>
    <row r="190" spans="1:129" ht="18" customHeight="1" x14ac:dyDescent="0.3">
      <c r="B190" s="347" t="s">
        <v>559</v>
      </c>
      <c r="C190" s="54"/>
      <c r="D190" s="262">
        <f t="shared" si="389"/>
        <v>11.550151975683891</v>
      </c>
      <c r="E190" s="263">
        <v>0.303951367781155</v>
      </c>
      <c r="F190" s="263"/>
      <c r="G190" s="263"/>
      <c r="H190" s="56"/>
      <c r="I190" s="56"/>
      <c r="J190" s="265"/>
      <c r="K190" s="264"/>
      <c r="L190" s="57"/>
      <c r="M190" s="49">
        <v>50</v>
      </c>
      <c r="N190" s="214">
        <v>1</v>
      </c>
      <c r="O190" s="8">
        <f t="shared" si="390"/>
        <v>577.50759878419456</v>
      </c>
      <c r="P190" s="8">
        <f t="shared" si="391"/>
        <v>15.197568389057752</v>
      </c>
      <c r="R190" s="44">
        <f t="shared" si="392"/>
        <v>50</v>
      </c>
      <c r="S190" s="201">
        <f t="shared" si="392"/>
        <v>1</v>
      </c>
      <c r="T190" s="8">
        <f t="shared" si="393"/>
        <v>577.50759878419456</v>
      </c>
      <c r="U190" s="8">
        <f t="shared" si="394"/>
        <v>15.197568389057752</v>
      </c>
      <c r="W190" s="44">
        <v>0</v>
      </c>
      <c r="X190" s="201">
        <f t="shared" si="395"/>
        <v>1</v>
      </c>
      <c r="Y190" s="8">
        <f t="shared" si="396"/>
        <v>0</v>
      </c>
      <c r="Z190" s="8">
        <f t="shared" si="397"/>
        <v>0</v>
      </c>
      <c r="AB190" s="44">
        <f t="shared" si="398"/>
        <v>0</v>
      </c>
      <c r="AC190" s="201">
        <f t="shared" si="398"/>
        <v>1</v>
      </c>
      <c r="AD190" s="8">
        <f t="shared" si="399"/>
        <v>0</v>
      </c>
      <c r="AE190" s="8">
        <f t="shared" si="400"/>
        <v>0</v>
      </c>
      <c r="AG190" s="44">
        <f t="shared" si="401"/>
        <v>0</v>
      </c>
      <c r="AH190" s="201">
        <f t="shared" si="401"/>
        <v>1</v>
      </c>
      <c r="AI190" s="8">
        <f t="shared" si="402"/>
        <v>0</v>
      </c>
      <c r="AJ190" s="8">
        <f t="shared" si="403"/>
        <v>0</v>
      </c>
      <c r="AL190" s="44">
        <f t="shared" si="404"/>
        <v>0</v>
      </c>
      <c r="AM190" s="201">
        <f t="shared" si="404"/>
        <v>1</v>
      </c>
      <c r="AN190" s="8">
        <f t="shared" si="405"/>
        <v>0</v>
      </c>
      <c r="AO190" s="8">
        <f t="shared" si="406"/>
        <v>0</v>
      </c>
      <c r="AQ190" s="44">
        <f t="shared" si="407"/>
        <v>0</v>
      </c>
      <c r="AR190" s="201">
        <f t="shared" si="407"/>
        <v>1</v>
      </c>
      <c r="AS190" s="8">
        <f t="shared" si="408"/>
        <v>0</v>
      </c>
      <c r="AT190" s="8">
        <f t="shared" si="409"/>
        <v>0</v>
      </c>
      <c r="AV190" s="44">
        <f t="shared" si="410"/>
        <v>0</v>
      </c>
      <c r="AW190" s="201">
        <f t="shared" si="410"/>
        <v>1</v>
      </c>
      <c r="AX190" s="8">
        <f t="shared" si="411"/>
        <v>0</v>
      </c>
      <c r="AY190" s="8">
        <f t="shared" si="412"/>
        <v>0</v>
      </c>
      <c r="BA190" s="44">
        <f t="shared" si="413"/>
        <v>0</v>
      </c>
      <c r="BB190" s="201">
        <f t="shared" si="413"/>
        <v>1</v>
      </c>
      <c r="BC190" s="8">
        <f t="shared" si="414"/>
        <v>0</v>
      </c>
      <c r="BD190" s="8">
        <f t="shared" si="415"/>
        <v>0</v>
      </c>
      <c r="BF190" s="44">
        <f t="shared" si="416"/>
        <v>0</v>
      </c>
      <c r="BG190" s="201">
        <f t="shared" si="416"/>
        <v>1</v>
      </c>
      <c r="BH190" s="8">
        <f t="shared" si="417"/>
        <v>0</v>
      </c>
      <c r="BI190" s="8">
        <f t="shared" si="418"/>
        <v>0</v>
      </c>
      <c r="BK190" s="44">
        <f t="shared" si="419"/>
        <v>0</v>
      </c>
      <c r="BL190" s="201">
        <f t="shared" si="419"/>
        <v>1</v>
      </c>
      <c r="BM190" s="8">
        <f t="shared" si="420"/>
        <v>0</v>
      </c>
      <c r="BN190" s="8">
        <f t="shared" si="421"/>
        <v>0</v>
      </c>
      <c r="BP190" s="44">
        <f t="shared" si="422"/>
        <v>0</v>
      </c>
      <c r="BQ190" s="201">
        <f t="shared" si="422"/>
        <v>1</v>
      </c>
      <c r="BR190" s="8">
        <f t="shared" si="423"/>
        <v>0</v>
      </c>
      <c r="BS190" s="8">
        <f t="shared" si="424"/>
        <v>0</v>
      </c>
      <c r="BU190" s="44">
        <f t="shared" si="425"/>
        <v>0</v>
      </c>
      <c r="BV190" s="201">
        <f t="shared" si="425"/>
        <v>1</v>
      </c>
      <c r="BW190" s="8">
        <f t="shared" si="426"/>
        <v>0</v>
      </c>
      <c r="BX190" s="8">
        <f t="shared" si="427"/>
        <v>0</v>
      </c>
      <c r="BZ190" s="44">
        <f t="shared" si="428"/>
        <v>0</v>
      </c>
      <c r="CA190" s="201">
        <f t="shared" si="428"/>
        <v>1</v>
      </c>
      <c r="CB190" s="8">
        <f t="shared" si="429"/>
        <v>0</v>
      </c>
      <c r="CC190" s="8">
        <f t="shared" si="430"/>
        <v>0</v>
      </c>
      <c r="CE190" s="44">
        <f t="shared" si="431"/>
        <v>0</v>
      </c>
      <c r="CF190" s="201">
        <f t="shared" si="431"/>
        <v>1</v>
      </c>
      <c r="CG190" s="8">
        <f t="shared" si="432"/>
        <v>0</v>
      </c>
      <c r="CH190" s="8">
        <f t="shared" si="433"/>
        <v>0</v>
      </c>
      <c r="CJ190" s="44">
        <f t="shared" si="434"/>
        <v>0</v>
      </c>
      <c r="CK190" s="201">
        <f t="shared" si="434"/>
        <v>1</v>
      </c>
      <c r="CL190" s="8">
        <f t="shared" si="435"/>
        <v>0</v>
      </c>
      <c r="CM190" s="8">
        <f t="shared" si="436"/>
        <v>0</v>
      </c>
      <c r="CO190" s="44">
        <f t="shared" si="437"/>
        <v>0</v>
      </c>
      <c r="CP190" s="201">
        <f t="shared" si="437"/>
        <v>1</v>
      </c>
      <c r="CQ190" s="8">
        <f t="shared" si="438"/>
        <v>0</v>
      </c>
      <c r="CR190" s="8">
        <f t="shared" si="439"/>
        <v>0</v>
      </c>
      <c r="CT190" s="44">
        <f t="shared" si="440"/>
        <v>0</v>
      </c>
      <c r="CU190" s="201">
        <f t="shared" si="440"/>
        <v>1</v>
      </c>
      <c r="CV190" s="8">
        <f t="shared" si="441"/>
        <v>0</v>
      </c>
      <c r="CW190" s="8">
        <f t="shared" si="442"/>
        <v>0</v>
      </c>
      <c r="CY190" s="44">
        <f t="shared" si="443"/>
        <v>0</v>
      </c>
      <c r="CZ190" s="201">
        <f t="shared" si="443"/>
        <v>1</v>
      </c>
      <c r="DA190" s="8">
        <f t="shared" si="444"/>
        <v>0</v>
      </c>
      <c r="DB190" s="8">
        <f t="shared" si="445"/>
        <v>0</v>
      </c>
      <c r="DD190" s="44">
        <f t="shared" si="446"/>
        <v>0</v>
      </c>
      <c r="DE190" s="201">
        <f t="shared" si="446"/>
        <v>1</v>
      </c>
      <c r="DF190" s="8">
        <f t="shared" si="447"/>
        <v>0</v>
      </c>
      <c r="DG190" s="8">
        <f t="shared" si="448"/>
        <v>0</v>
      </c>
      <c r="DI190" s="44">
        <f t="shared" si="449"/>
        <v>0</v>
      </c>
      <c r="DJ190" s="201">
        <f t="shared" si="449"/>
        <v>1</v>
      </c>
      <c r="DK190" s="8">
        <f t="shared" si="450"/>
        <v>0</v>
      </c>
      <c r="DL190" s="8">
        <f t="shared" si="451"/>
        <v>0</v>
      </c>
      <c r="DN190" s="44">
        <f t="shared" si="452"/>
        <v>0</v>
      </c>
      <c r="DO190" s="201">
        <f t="shared" si="452"/>
        <v>1</v>
      </c>
      <c r="DP190" s="8">
        <f t="shared" si="453"/>
        <v>0</v>
      </c>
      <c r="DQ190" s="8">
        <f t="shared" si="454"/>
        <v>0</v>
      </c>
      <c r="DS190" s="51">
        <f t="shared" si="385"/>
        <v>1155.0151975683891</v>
      </c>
      <c r="DT190" s="50">
        <f t="shared" si="456"/>
        <v>30.395136778115504</v>
      </c>
      <c r="DU190" s="51">
        <v>0</v>
      </c>
      <c r="DV190" s="50">
        <f t="shared" si="387"/>
        <v>0</v>
      </c>
      <c r="DW190" s="51">
        <f>+DS190+DU190</f>
        <v>1155.0151975683891</v>
      </c>
      <c r="DX190" s="53">
        <f t="shared" si="388"/>
        <v>30.395136778115504</v>
      </c>
      <c r="DY190" s="307" t="str">
        <f t="shared" si="455"/>
        <v xml:space="preserve">Markers </v>
      </c>
    </row>
    <row r="191" spans="1:129" ht="18" customHeight="1" x14ac:dyDescent="0.3">
      <c r="B191" s="347" t="s">
        <v>560</v>
      </c>
      <c r="C191" s="54"/>
      <c r="D191" s="262">
        <f t="shared" si="389"/>
        <v>57.750759878419458</v>
      </c>
      <c r="E191" s="263">
        <v>1.5197568389057752</v>
      </c>
      <c r="F191" s="263"/>
      <c r="G191" s="263"/>
      <c r="H191" s="56"/>
      <c r="I191" s="56"/>
      <c r="J191" s="265"/>
      <c r="K191" s="264"/>
      <c r="L191" s="57"/>
      <c r="M191" s="49">
        <v>400</v>
      </c>
      <c r="N191" s="214">
        <v>1</v>
      </c>
      <c r="O191" s="8">
        <f t="shared" si="390"/>
        <v>23100.303951367783</v>
      </c>
      <c r="P191" s="8">
        <f t="shared" si="391"/>
        <v>607.90273556231011</v>
      </c>
      <c r="R191" s="44">
        <f t="shared" si="392"/>
        <v>400</v>
      </c>
      <c r="S191" s="201">
        <f t="shared" si="392"/>
        <v>1</v>
      </c>
      <c r="T191" s="8">
        <f t="shared" si="393"/>
        <v>23100.303951367783</v>
      </c>
      <c r="U191" s="8">
        <f t="shared" si="394"/>
        <v>607.90273556231011</v>
      </c>
      <c r="W191" s="44">
        <v>0</v>
      </c>
      <c r="X191" s="201">
        <f t="shared" si="395"/>
        <v>1</v>
      </c>
      <c r="Y191" s="8">
        <f t="shared" si="396"/>
        <v>0</v>
      </c>
      <c r="Z191" s="8">
        <f t="shared" si="397"/>
        <v>0</v>
      </c>
      <c r="AB191" s="44">
        <f t="shared" si="398"/>
        <v>0</v>
      </c>
      <c r="AC191" s="201">
        <f t="shared" si="398"/>
        <v>1</v>
      </c>
      <c r="AD191" s="8">
        <f t="shared" si="399"/>
        <v>0</v>
      </c>
      <c r="AE191" s="8">
        <f t="shared" si="400"/>
        <v>0</v>
      </c>
      <c r="AG191" s="44">
        <f t="shared" si="401"/>
        <v>0</v>
      </c>
      <c r="AH191" s="201">
        <f t="shared" si="401"/>
        <v>1</v>
      </c>
      <c r="AI191" s="8">
        <f t="shared" si="402"/>
        <v>0</v>
      </c>
      <c r="AJ191" s="8">
        <f t="shared" si="403"/>
        <v>0</v>
      </c>
      <c r="AL191" s="44">
        <f t="shared" si="404"/>
        <v>0</v>
      </c>
      <c r="AM191" s="201">
        <f t="shared" si="404"/>
        <v>1</v>
      </c>
      <c r="AN191" s="8">
        <f t="shared" si="405"/>
        <v>0</v>
      </c>
      <c r="AO191" s="8">
        <f t="shared" si="406"/>
        <v>0</v>
      </c>
      <c r="AQ191" s="44">
        <f t="shared" si="407"/>
        <v>0</v>
      </c>
      <c r="AR191" s="201">
        <f t="shared" si="407"/>
        <v>1</v>
      </c>
      <c r="AS191" s="8">
        <f t="shared" si="408"/>
        <v>0</v>
      </c>
      <c r="AT191" s="8">
        <f t="shared" si="409"/>
        <v>0</v>
      </c>
      <c r="AV191" s="44">
        <f t="shared" si="410"/>
        <v>0</v>
      </c>
      <c r="AW191" s="201">
        <f t="shared" si="410"/>
        <v>1</v>
      </c>
      <c r="AX191" s="8">
        <f t="shared" si="411"/>
        <v>0</v>
      </c>
      <c r="AY191" s="8">
        <f t="shared" si="412"/>
        <v>0</v>
      </c>
      <c r="BA191" s="44">
        <f t="shared" si="413"/>
        <v>0</v>
      </c>
      <c r="BB191" s="201">
        <f t="shared" si="413"/>
        <v>1</v>
      </c>
      <c r="BC191" s="8">
        <f t="shared" si="414"/>
        <v>0</v>
      </c>
      <c r="BD191" s="8">
        <f t="shared" si="415"/>
        <v>0</v>
      </c>
      <c r="BF191" s="44">
        <f t="shared" si="416"/>
        <v>0</v>
      </c>
      <c r="BG191" s="201">
        <f t="shared" si="416"/>
        <v>1</v>
      </c>
      <c r="BH191" s="8">
        <f t="shared" si="417"/>
        <v>0</v>
      </c>
      <c r="BI191" s="8">
        <f t="shared" si="418"/>
        <v>0</v>
      </c>
      <c r="BK191" s="44">
        <f t="shared" si="419"/>
        <v>0</v>
      </c>
      <c r="BL191" s="201">
        <f t="shared" si="419"/>
        <v>1</v>
      </c>
      <c r="BM191" s="8">
        <f t="shared" si="420"/>
        <v>0</v>
      </c>
      <c r="BN191" s="8">
        <f t="shared" si="421"/>
        <v>0</v>
      </c>
      <c r="BP191" s="44">
        <f t="shared" si="422"/>
        <v>0</v>
      </c>
      <c r="BQ191" s="201">
        <f t="shared" si="422"/>
        <v>1</v>
      </c>
      <c r="BR191" s="8">
        <f t="shared" si="423"/>
        <v>0</v>
      </c>
      <c r="BS191" s="8">
        <f t="shared" si="424"/>
        <v>0</v>
      </c>
      <c r="BU191" s="44">
        <f t="shared" si="425"/>
        <v>0</v>
      </c>
      <c r="BV191" s="201">
        <f t="shared" si="425"/>
        <v>1</v>
      </c>
      <c r="BW191" s="8">
        <f t="shared" si="426"/>
        <v>0</v>
      </c>
      <c r="BX191" s="8">
        <f t="shared" si="427"/>
        <v>0</v>
      </c>
      <c r="BZ191" s="44">
        <f t="shared" si="428"/>
        <v>0</v>
      </c>
      <c r="CA191" s="201">
        <f t="shared" si="428"/>
        <v>1</v>
      </c>
      <c r="CB191" s="8">
        <f t="shared" si="429"/>
        <v>0</v>
      </c>
      <c r="CC191" s="8">
        <f t="shared" si="430"/>
        <v>0</v>
      </c>
      <c r="CE191" s="44">
        <f t="shared" si="431"/>
        <v>0</v>
      </c>
      <c r="CF191" s="201">
        <f t="shared" si="431"/>
        <v>1</v>
      </c>
      <c r="CG191" s="8">
        <f t="shared" si="432"/>
        <v>0</v>
      </c>
      <c r="CH191" s="8">
        <f t="shared" si="433"/>
        <v>0</v>
      </c>
      <c r="CJ191" s="44">
        <f t="shared" si="434"/>
        <v>0</v>
      </c>
      <c r="CK191" s="201">
        <f t="shared" si="434"/>
        <v>1</v>
      </c>
      <c r="CL191" s="8">
        <f t="shared" si="435"/>
        <v>0</v>
      </c>
      <c r="CM191" s="8">
        <f t="shared" si="436"/>
        <v>0</v>
      </c>
      <c r="CO191" s="44">
        <f t="shared" si="437"/>
        <v>0</v>
      </c>
      <c r="CP191" s="201">
        <f t="shared" si="437"/>
        <v>1</v>
      </c>
      <c r="CQ191" s="8">
        <f t="shared" si="438"/>
        <v>0</v>
      </c>
      <c r="CR191" s="8">
        <f t="shared" si="439"/>
        <v>0</v>
      </c>
      <c r="CT191" s="44">
        <f t="shared" si="440"/>
        <v>0</v>
      </c>
      <c r="CU191" s="201">
        <f t="shared" si="440"/>
        <v>1</v>
      </c>
      <c r="CV191" s="8">
        <f t="shared" si="441"/>
        <v>0</v>
      </c>
      <c r="CW191" s="8">
        <f t="shared" si="442"/>
        <v>0</v>
      </c>
      <c r="CY191" s="44">
        <f t="shared" si="443"/>
        <v>0</v>
      </c>
      <c r="CZ191" s="201">
        <f t="shared" si="443"/>
        <v>1</v>
      </c>
      <c r="DA191" s="8">
        <f t="shared" si="444"/>
        <v>0</v>
      </c>
      <c r="DB191" s="8">
        <f t="shared" si="445"/>
        <v>0</v>
      </c>
      <c r="DD191" s="44">
        <f t="shared" si="446"/>
        <v>0</v>
      </c>
      <c r="DE191" s="201">
        <f t="shared" si="446"/>
        <v>1</v>
      </c>
      <c r="DF191" s="8">
        <f t="shared" si="447"/>
        <v>0</v>
      </c>
      <c r="DG191" s="8">
        <f t="shared" si="448"/>
        <v>0</v>
      </c>
      <c r="DI191" s="44">
        <f t="shared" si="449"/>
        <v>0</v>
      </c>
      <c r="DJ191" s="201">
        <f t="shared" si="449"/>
        <v>1</v>
      </c>
      <c r="DK191" s="8">
        <f t="shared" si="450"/>
        <v>0</v>
      </c>
      <c r="DL191" s="8">
        <f t="shared" si="451"/>
        <v>0</v>
      </c>
      <c r="DN191" s="44">
        <f t="shared" si="452"/>
        <v>0</v>
      </c>
      <c r="DO191" s="201">
        <f t="shared" si="452"/>
        <v>1</v>
      </c>
      <c r="DP191" s="8">
        <f t="shared" si="453"/>
        <v>0</v>
      </c>
      <c r="DQ191" s="8">
        <f t="shared" si="454"/>
        <v>0</v>
      </c>
      <c r="DS191" s="51">
        <f t="shared" si="385"/>
        <v>46200.607902735566</v>
      </c>
      <c r="DT191" s="50">
        <f t="shared" si="456"/>
        <v>1215.8054711246202</v>
      </c>
      <c r="DU191" s="51">
        <v>0</v>
      </c>
      <c r="DV191" s="50">
        <f t="shared" si="387"/>
        <v>0</v>
      </c>
      <c r="DW191" s="51">
        <f>+DS191+DU191</f>
        <v>46200.607902735566</v>
      </c>
      <c r="DX191" s="52">
        <f t="shared" si="388"/>
        <v>1215.8054711246202</v>
      </c>
      <c r="DY191" s="307" t="str">
        <f t="shared" si="455"/>
        <v xml:space="preserve">Bind Boards </v>
      </c>
    </row>
    <row r="192" spans="1:129" ht="18" customHeight="1" x14ac:dyDescent="0.3">
      <c r="B192" s="347" t="s">
        <v>561</v>
      </c>
      <c r="C192" s="273"/>
      <c r="D192" s="262">
        <f t="shared" si="389"/>
        <v>0</v>
      </c>
      <c r="E192" s="263">
        <v>0</v>
      </c>
      <c r="F192" s="274"/>
      <c r="G192" s="274"/>
      <c r="H192" s="58"/>
      <c r="I192" s="56"/>
      <c r="J192" s="265"/>
      <c r="K192" s="264"/>
      <c r="L192" s="57"/>
      <c r="M192" s="49">
        <v>400</v>
      </c>
      <c r="N192" s="214">
        <v>1</v>
      </c>
      <c r="O192" s="8">
        <f t="shared" si="390"/>
        <v>0</v>
      </c>
      <c r="P192" s="8">
        <f t="shared" si="391"/>
        <v>0</v>
      </c>
      <c r="R192" s="44">
        <f t="shared" si="392"/>
        <v>400</v>
      </c>
      <c r="S192" s="201">
        <f t="shared" si="392"/>
        <v>1</v>
      </c>
      <c r="T192" s="8">
        <f t="shared" si="393"/>
        <v>0</v>
      </c>
      <c r="U192" s="8">
        <f t="shared" si="394"/>
        <v>0</v>
      </c>
      <c r="W192" s="44">
        <v>0</v>
      </c>
      <c r="X192" s="201">
        <f t="shared" si="395"/>
        <v>1</v>
      </c>
      <c r="Y192" s="8">
        <f t="shared" si="396"/>
        <v>0</v>
      </c>
      <c r="Z192" s="8">
        <f t="shared" si="397"/>
        <v>0</v>
      </c>
      <c r="AB192" s="44">
        <f t="shared" si="398"/>
        <v>0</v>
      </c>
      <c r="AC192" s="201">
        <f t="shared" si="398"/>
        <v>1</v>
      </c>
      <c r="AD192" s="8">
        <f t="shared" si="399"/>
        <v>0</v>
      </c>
      <c r="AE192" s="8">
        <f t="shared" si="400"/>
        <v>0</v>
      </c>
      <c r="AG192" s="44">
        <f t="shared" si="401"/>
        <v>0</v>
      </c>
      <c r="AH192" s="201">
        <f t="shared" si="401"/>
        <v>1</v>
      </c>
      <c r="AI192" s="8">
        <f t="shared" si="402"/>
        <v>0</v>
      </c>
      <c r="AJ192" s="8">
        <f t="shared" si="403"/>
        <v>0</v>
      </c>
      <c r="AL192" s="44">
        <f t="shared" si="404"/>
        <v>0</v>
      </c>
      <c r="AM192" s="201">
        <f t="shared" si="404"/>
        <v>1</v>
      </c>
      <c r="AN192" s="8">
        <f t="shared" si="405"/>
        <v>0</v>
      </c>
      <c r="AO192" s="8">
        <f t="shared" si="406"/>
        <v>0</v>
      </c>
      <c r="AQ192" s="44">
        <f t="shared" si="407"/>
        <v>0</v>
      </c>
      <c r="AR192" s="201">
        <f t="shared" si="407"/>
        <v>1</v>
      </c>
      <c r="AS192" s="8">
        <f t="shared" si="408"/>
        <v>0</v>
      </c>
      <c r="AT192" s="8">
        <f t="shared" si="409"/>
        <v>0</v>
      </c>
      <c r="AV192" s="44">
        <f t="shared" si="410"/>
        <v>0</v>
      </c>
      <c r="AW192" s="201">
        <f t="shared" si="410"/>
        <v>1</v>
      </c>
      <c r="AX192" s="8">
        <f t="shared" si="411"/>
        <v>0</v>
      </c>
      <c r="AY192" s="8">
        <f t="shared" si="412"/>
        <v>0</v>
      </c>
      <c r="BA192" s="44">
        <f t="shared" si="413"/>
        <v>0</v>
      </c>
      <c r="BB192" s="201">
        <f t="shared" si="413"/>
        <v>1</v>
      </c>
      <c r="BC192" s="8">
        <f t="shared" si="414"/>
        <v>0</v>
      </c>
      <c r="BD192" s="8">
        <f t="shared" si="415"/>
        <v>0</v>
      </c>
      <c r="BF192" s="44">
        <f t="shared" si="416"/>
        <v>0</v>
      </c>
      <c r="BG192" s="201">
        <f t="shared" si="416"/>
        <v>1</v>
      </c>
      <c r="BH192" s="8">
        <f t="shared" si="417"/>
        <v>0</v>
      </c>
      <c r="BI192" s="8">
        <f t="shared" si="418"/>
        <v>0</v>
      </c>
      <c r="BK192" s="44">
        <f t="shared" si="419"/>
        <v>0</v>
      </c>
      <c r="BL192" s="201">
        <f t="shared" si="419"/>
        <v>1</v>
      </c>
      <c r="BM192" s="8">
        <f t="shared" si="420"/>
        <v>0</v>
      </c>
      <c r="BN192" s="8">
        <f t="shared" si="421"/>
        <v>0</v>
      </c>
      <c r="BP192" s="44">
        <f t="shared" si="422"/>
        <v>0</v>
      </c>
      <c r="BQ192" s="201">
        <f t="shared" si="422"/>
        <v>1</v>
      </c>
      <c r="BR192" s="8">
        <f t="shared" si="423"/>
        <v>0</v>
      </c>
      <c r="BS192" s="8">
        <f t="shared" si="424"/>
        <v>0</v>
      </c>
      <c r="BU192" s="44">
        <f t="shared" si="425"/>
        <v>0</v>
      </c>
      <c r="BV192" s="201">
        <f t="shared" si="425"/>
        <v>1</v>
      </c>
      <c r="BW192" s="8">
        <f t="shared" si="426"/>
        <v>0</v>
      </c>
      <c r="BX192" s="8">
        <f t="shared" si="427"/>
        <v>0</v>
      </c>
      <c r="BZ192" s="44">
        <f t="shared" si="428"/>
        <v>0</v>
      </c>
      <c r="CA192" s="201">
        <f t="shared" si="428"/>
        <v>1</v>
      </c>
      <c r="CB192" s="8">
        <f t="shared" si="429"/>
        <v>0</v>
      </c>
      <c r="CC192" s="8">
        <f t="shared" si="430"/>
        <v>0</v>
      </c>
      <c r="CE192" s="44">
        <f t="shared" si="431"/>
        <v>0</v>
      </c>
      <c r="CF192" s="201">
        <f t="shared" si="431"/>
        <v>1</v>
      </c>
      <c r="CG192" s="8">
        <f t="shared" si="432"/>
        <v>0</v>
      </c>
      <c r="CH192" s="8">
        <f t="shared" si="433"/>
        <v>0</v>
      </c>
      <c r="CJ192" s="44">
        <f t="shared" si="434"/>
        <v>0</v>
      </c>
      <c r="CK192" s="201">
        <f t="shared" si="434"/>
        <v>1</v>
      </c>
      <c r="CL192" s="8">
        <f t="shared" si="435"/>
        <v>0</v>
      </c>
      <c r="CM192" s="8">
        <f t="shared" si="436"/>
        <v>0</v>
      </c>
      <c r="CO192" s="44">
        <f t="shared" si="437"/>
        <v>0</v>
      </c>
      <c r="CP192" s="201">
        <f t="shared" si="437"/>
        <v>1</v>
      </c>
      <c r="CQ192" s="8">
        <f t="shared" si="438"/>
        <v>0</v>
      </c>
      <c r="CR192" s="8">
        <f t="shared" si="439"/>
        <v>0</v>
      </c>
      <c r="CT192" s="44">
        <f t="shared" si="440"/>
        <v>0</v>
      </c>
      <c r="CU192" s="201">
        <f t="shared" si="440"/>
        <v>1</v>
      </c>
      <c r="CV192" s="8">
        <f t="shared" si="441"/>
        <v>0</v>
      </c>
      <c r="CW192" s="8">
        <f t="shared" si="442"/>
        <v>0</v>
      </c>
      <c r="CY192" s="44">
        <f t="shared" si="443"/>
        <v>0</v>
      </c>
      <c r="CZ192" s="201">
        <f t="shared" si="443"/>
        <v>1</v>
      </c>
      <c r="DA192" s="8">
        <f t="shared" si="444"/>
        <v>0</v>
      </c>
      <c r="DB192" s="8">
        <f t="shared" si="445"/>
        <v>0</v>
      </c>
      <c r="DD192" s="44">
        <f t="shared" si="446"/>
        <v>0</v>
      </c>
      <c r="DE192" s="201">
        <f t="shared" si="446"/>
        <v>1</v>
      </c>
      <c r="DF192" s="8">
        <f t="shared" si="447"/>
        <v>0</v>
      </c>
      <c r="DG192" s="8">
        <f t="shared" si="448"/>
        <v>0</v>
      </c>
      <c r="DI192" s="44">
        <f t="shared" si="449"/>
        <v>0</v>
      </c>
      <c r="DJ192" s="201">
        <f t="shared" si="449"/>
        <v>1</v>
      </c>
      <c r="DK192" s="8">
        <f t="shared" si="450"/>
        <v>0</v>
      </c>
      <c r="DL192" s="8">
        <f t="shared" si="451"/>
        <v>0</v>
      </c>
      <c r="DN192" s="44">
        <f t="shared" si="452"/>
        <v>0</v>
      </c>
      <c r="DO192" s="201">
        <f t="shared" si="452"/>
        <v>1</v>
      </c>
      <c r="DP192" s="8">
        <f t="shared" si="453"/>
        <v>0</v>
      </c>
      <c r="DQ192" s="8">
        <f t="shared" si="454"/>
        <v>0</v>
      </c>
      <c r="DS192" s="51">
        <f t="shared" si="385"/>
        <v>0</v>
      </c>
      <c r="DT192" s="50">
        <f t="shared" si="456"/>
        <v>0</v>
      </c>
      <c r="DU192" s="51">
        <v>0</v>
      </c>
      <c r="DV192" s="50">
        <f t="shared" si="387"/>
        <v>0</v>
      </c>
      <c r="DW192" s="51">
        <f t="shared" ref="DW192:DX201" si="457">+DS192+DU192</f>
        <v>0</v>
      </c>
      <c r="DX192" s="52">
        <f t="shared" si="388"/>
        <v>0</v>
      </c>
      <c r="DY192" s="307" t="str">
        <f t="shared" si="455"/>
        <v xml:space="preserve">Finger Prick Sponges and Ink </v>
      </c>
    </row>
    <row r="193" spans="1:129" ht="18" customHeight="1" x14ac:dyDescent="0.3">
      <c r="B193" s="347" t="s">
        <v>562</v>
      </c>
      <c r="C193" s="54"/>
      <c r="D193" s="262">
        <f t="shared" si="389"/>
        <v>0</v>
      </c>
      <c r="E193" s="263">
        <v>0</v>
      </c>
      <c r="F193" s="274"/>
      <c r="G193" s="263"/>
      <c r="H193" s="56"/>
      <c r="I193" s="56"/>
      <c r="J193" s="265"/>
      <c r="K193" s="264"/>
      <c r="L193" s="57"/>
      <c r="M193" s="49">
        <v>10</v>
      </c>
      <c r="N193" s="214">
        <v>1</v>
      </c>
      <c r="O193" s="8">
        <f t="shared" si="390"/>
        <v>0</v>
      </c>
      <c r="P193" s="8">
        <f t="shared" si="391"/>
        <v>0</v>
      </c>
      <c r="R193" s="44">
        <f t="shared" si="392"/>
        <v>10</v>
      </c>
      <c r="S193" s="201">
        <f t="shared" si="392"/>
        <v>1</v>
      </c>
      <c r="T193" s="8">
        <f t="shared" si="393"/>
        <v>0</v>
      </c>
      <c r="U193" s="8">
        <f t="shared" si="394"/>
        <v>0</v>
      </c>
      <c r="W193" s="44">
        <v>0</v>
      </c>
      <c r="X193" s="201">
        <f t="shared" si="395"/>
        <v>1</v>
      </c>
      <c r="Y193" s="8">
        <f t="shared" si="396"/>
        <v>0</v>
      </c>
      <c r="Z193" s="8">
        <f t="shared" si="397"/>
        <v>0</v>
      </c>
      <c r="AB193" s="44">
        <f t="shared" si="398"/>
        <v>0</v>
      </c>
      <c r="AC193" s="201">
        <f t="shared" si="398"/>
        <v>1</v>
      </c>
      <c r="AD193" s="8">
        <f t="shared" si="399"/>
        <v>0</v>
      </c>
      <c r="AE193" s="8">
        <f t="shared" si="400"/>
        <v>0</v>
      </c>
      <c r="AG193" s="44">
        <f t="shared" si="401"/>
        <v>0</v>
      </c>
      <c r="AH193" s="201">
        <f t="shared" si="401"/>
        <v>1</v>
      </c>
      <c r="AI193" s="8">
        <f t="shared" si="402"/>
        <v>0</v>
      </c>
      <c r="AJ193" s="8">
        <f t="shared" si="403"/>
        <v>0</v>
      </c>
      <c r="AL193" s="44">
        <f t="shared" si="404"/>
        <v>0</v>
      </c>
      <c r="AM193" s="201">
        <f t="shared" si="404"/>
        <v>1</v>
      </c>
      <c r="AN193" s="8">
        <f t="shared" si="405"/>
        <v>0</v>
      </c>
      <c r="AO193" s="8">
        <f t="shared" si="406"/>
        <v>0</v>
      </c>
      <c r="AQ193" s="44">
        <f t="shared" si="407"/>
        <v>0</v>
      </c>
      <c r="AR193" s="201">
        <f t="shared" si="407"/>
        <v>1</v>
      </c>
      <c r="AS193" s="8">
        <f t="shared" si="408"/>
        <v>0</v>
      </c>
      <c r="AT193" s="8">
        <f t="shared" si="409"/>
        <v>0</v>
      </c>
      <c r="AV193" s="44">
        <f t="shared" si="410"/>
        <v>0</v>
      </c>
      <c r="AW193" s="201">
        <f t="shared" si="410"/>
        <v>1</v>
      </c>
      <c r="AX193" s="8">
        <f t="shared" si="411"/>
        <v>0</v>
      </c>
      <c r="AY193" s="8">
        <f t="shared" si="412"/>
        <v>0</v>
      </c>
      <c r="BA193" s="44">
        <f t="shared" si="413"/>
        <v>0</v>
      </c>
      <c r="BB193" s="201">
        <f t="shared" si="413"/>
        <v>1</v>
      </c>
      <c r="BC193" s="8">
        <f t="shared" si="414"/>
        <v>0</v>
      </c>
      <c r="BD193" s="8">
        <f t="shared" si="415"/>
        <v>0</v>
      </c>
      <c r="BF193" s="44">
        <f t="shared" si="416"/>
        <v>0</v>
      </c>
      <c r="BG193" s="201">
        <f t="shared" si="416"/>
        <v>1</v>
      </c>
      <c r="BH193" s="8">
        <f t="shared" si="417"/>
        <v>0</v>
      </c>
      <c r="BI193" s="8">
        <f t="shared" si="418"/>
        <v>0</v>
      </c>
      <c r="BK193" s="44">
        <f t="shared" si="419"/>
        <v>0</v>
      </c>
      <c r="BL193" s="201">
        <f t="shared" si="419"/>
        <v>1</v>
      </c>
      <c r="BM193" s="8">
        <f t="shared" si="420"/>
        <v>0</v>
      </c>
      <c r="BN193" s="8">
        <f t="shared" si="421"/>
        <v>0</v>
      </c>
      <c r="BP193" s="44">
        <f t="shared" si="422"/>
        <v>0</v>
      </c>
      <c r="BQ193" s="201">
        <f t="shared" si="422"/>
        <v>1</v>
      </c>
      <c r="BR193" s="8">
        <f t="shared" si="423"/>
        <v>0</v>
      </c>
      <c r="BS193" s="8">
        <f t="shared" si="424"/>
        <v>0</v>
      </c>
      <c r="BU193" s="44">
        <f t="shared" si="425"/>
        <v>0</v>
      </c>
      <c r="BV193" s="201">
        <f t="shared" si="425"/>
        <v>1</v>
      </c>
      <c r="BW193" s="8">
        <f t="shared" si="426"/>
        <v>0</v>
      </c>
      <c r="BX193" s="8">
        <f t="shared" si="427"/>
        <v>0</v>
      </c>
      <c r="BZ193" s="44">
        <f t="shared" si="428"/>
        <v>0</v>
      </c>
      <c r="CA193" s="201">
        <f t="shared" si="428"/>
        <v>1</v>
      </c>
      <c r="CB193" s="8">
        <f t="shared" si="429"/>
        <v>0</v>
      </c>
      <c r="CC193" s="8">
        <f t="shared" si="430"/>
        <v>0</v>
      </c>
      <c r="CE193" s="44">
        <f t="shared" si="431"/>
        <v>0</v>
      </c>
      <c r="CF193" s="201">
        <f t="shared" si="431"/>
        <v>1</v>
      </c>
      <c r="CG193" s="8">
        <f t="shared" si="432"/>
        <v>0</v>
      </c>
      <c r="CH193" s="8">
        <f t="shared" si="433"/>
        <v>0</v>
      </c>
      <c r="CJ193" s="44">
        <f t="shared" si="434"/>
        <v>0</v>
      </c>
      <c r="CK193" s="201">
        <f t="shared" si="434"/>
        <v>1</v>
      </c>
      <c r="CL193" s="8">
        <f t="shared" si="435"/>
        <v>0</v>
      </c>
      <c r="CM193" s="8">
        <f t="shared" si="436"/>
        <v>0</v>
      </c>
      <c r="CO193" s="44">
        <f t="shared" si="437"/>
        <v>0</v>
      </c>
      <c r="CP193" s="201">
        <f t="shared" si="437"/>
        <v>1</v>
      </c>
      <c r="CQ193" s="8">
        <f t="shared" si="438"/>
        <v>0</v>
      </c>
      <c r="CR193" s="8">
        <f t="shared" si="439"/>
        <v>0</v>
      </c>
      <c r="CT193" s="44">
        <f t="shared" si="440"/>
        <v>0</v>
      </c>
      <c r="CU193" s="201">
        <f t="shared" si="440"/>
        <v>1</v>
      </c>
      <c r="CV193" s="8">
        <f t="shared" si="441"/>
        <v>0</v>
      </c>
      <c r="CW193" s="8">
        <f t="shared" si="442"/>
        <v>0</v>
      </c>
      <c r="CY193" s="44">
        <f t="shared" si="443"/>
        <v>0</v>
      </c>
      <c r="CZ193" s="201">
        <f t="shared" si="443"/>
        <v>1</v>
      </c>
      <c r="DA193" s="8">
        <f t="shared" si="444"/>
        <v>0</v>
      </c>
      <c r="DB193" s="8">
        <f t="shared" si="445"/>
        <v>0</v>
      </c>
      <c r="DD193" s="44">
        <f t="shared" si="446"/>
        <v>0</v>
      </c>
      <c r="DE193" s="201">
        <f t="shared" si="446"/>
        <v>1</v>
      </c>
      <c r="DF193" s="8">
        <f t="shared" si="447"/>
        <v>0</v>
      </c>
      <c r="DG193" s="8">
        <f t="shared" si="448"/>
        <v>0</v>
      </c>
      <c r="DI193" s="44">
        <f t="shared" si="449"/>
        <v>0</v>
      </c>
      <c r="DJ193" s="201">
        <f t="shared" si="449"/>
        <v>1</v>
      </c>
      <c r="DK193" s="8">
        <f t="shared" si="450"/>
        <v>0</v>
      </c>
      <c r="DL193" s="8">
        <f t="shared" si="451"/>
        <v>0</v>
      </c>
      <c r="DN193" s="44">
        <f t="shared" si="452"/>
        <v>0</v>
      </c>
      <c r="DO193" s="201">
        <f t="shared" si="452"/>
        <v>1</v>
      </c>
      <c r="DP193" s="8">
        <f t="shared" si="453"/>
        <v>0</v>
      </c>
      <c r="DQ193" s="8">
        <f t="shared" si="454"/>
        <v>0</v>
      </c>
      <c r="DS193" s="51">
        <f t="shared" si="385"/>
        <v>0</v>
      </c>
      <c r="DT193" s="50">
        <f t="shared" si="456"/>
        <v>0</v>
      </c>
      <c r="DU193" s="51">
        <v>0</v>
      </c>
      <c r="DV193" s="50">
        <f t="shared" si="387"/>
        <v>0</v>
      </c>
      <c r="DW193" s="51">
        <f t="shared" si="457"/>
        <v>0</v>
      </c>
      <c r="DX193" s="52">
        <f t="shared" si="388"/>
        <v>0</v>
      </c>
      <c r="DY193" s="307" t="str">
        <f t="shared" si="455"/>
        <v xml:space="preserve">Tape </v>
      </c>
    </row>
    <row r="194" spans="1:129" ht="18" customHeight="1" x14ac:dyDescent="0.3">
      <c r="B194" s="347" t="s">
        <v>563</v>
      </c>
      <c r="C194" s="54"/>
      <c r="D194" s="262">
        <f t="shared" si="389"/>
        <v>106.838905775076</v>
      </c>
      <c r="E194" s="263">
        <v>2.811550151975684</v>
      </c>
      <c r="F194" s="274"/>
      <c r="G194" s="263"/>
      <c r="H194" s="56"/>
      <c r="I194" s="56"/>
      <c r="J194" s="265"/>
      <c r="K194" s="264"/>
      <c r="L194" s="57"/>
      <c r="M194" s="49">
        <v>1000</v>
      </c>
      <c r="N194" s="214">
        <v>1</v>
      </c>
      <c r="O194" s="8">
        <f t="shared" si="390"/>
        <v>106838.905775076</v>
      </c>
      <c r="P194" s="8">
        <f t="shared" si="391"/>
        <v>2811.550151975684</v>
      </c>
      <c r="R194" s="44">
        <f t="shared" si="392"/>
        <v>1000</v>
      </c>
      <c r="S194" s="201">
        <f t="shared" si="392"/>
        <v>1</v>
      </c>
      <c r="T194" s="8">
        <f t="shared" si="393"/>
        <v>106838.905775076</v>
      </c>
      <c r="U194" s="8">
        <f t="shared" si="394"/>
        <v>2811.550151975684</v>
      </c>
      <c r="W194" s="44">
        <v>0</v>
      </c>
      <c r="X194" s="201">
        <f t="shared" si="395"/>
        <v>1</v>
      </c>
      <c r="Y194" s="8">
        <f t="shared" si="396"/>
        <v>0</v>
      </c>
      <c r="Z194" s="8">
        <f t="shared" si="397"/>
        <v>0</v>
      </c>
      <c r="AB194" s="44">
        <f t="shared" si="398"/>
        <v>0</v>
      </c>
      <c r="AC194" s="201">
        <f t="shared" si="398"/>
        <v>1</v>
      </c>
      <c r="AD194" s="8">
        <f t="shared" si="399"/>
        <v>0</v>
      </c>
      <c r="AE194" s="8">
        <f t="shared" si="400"/>
        <v>0</v>
      </c>
      <c r="AG194" s="44">
        <f t="shared" si="401"/>
        <v>0</v>
      </c>
      <c r="AH194" s="201">
        <f t="shared" si="401"/>
        <v>1</v>
      </c>
      <c r="AI194" s="8">
        <f t="shared" si="402"/>
        <v>0</v>
      </c>
      <c r="AJ194" s="8">
        <f t="shared" si="403"/>
        <v>0</v>
      </c>
      <c r="AL194" s="44">
        <f t="shared" si="404"/>
        <v>0</v>
      </c>
      <c r="AM194" s="201">
        <f t="shared" si="404"/>
        <v>1</v>
      </c>
      <c r="AN194" s="8">
        <f t="shared" si="405"/>
        <v>0</v>
      </c>
      <c r="AO194" s="8">
        <f t="shared" si="406"/>
        <v>0</v>
      </c>
      <c r="AQ194" s="44">
        <f t="shared" si="407"/>
        <v>0</v>
      </c>
      <c r="AR194" s="201">
        <f t="shared" si="407"/>
        <v>1</v>
      </c>
      <c r="AS194" s="8">
        <f t="shared" si="408"/>
        <v>0</v>
      </c>
      <c r="AT194" s="8">
        <f t="shared" si="409"/>
        <v>0</v>
      </c>
      <c r="AV194" s="44">
        <f t="shared" si="410"/>
        <v>0</v>
      </c>
      <c r="AW194" s="201">
        <f t="shared" si="410"/>
        <v>1</v>
      </c>
      <c r="AX194" s="8">
        <f t="shared" si="411"/>
        <v>0</v>
      </c>
      <c r="AY194" s="8">
        <f t="shared" si="412"/>
        <v>0</v>
      </c>
      <c r="BA194" s="44">
        <f t="shared" si="413"/>
        <v>0</v>
      </c>
      <c r="BB194" s="201">
        <f t="shared" si="413"/>
        <v>1</v>
      </c>
      <c r="BC194" s="8">
        <f t="shared" si="414"/>
        <v>0</v>
      </c>
      <c r="BD194" s="8">
        <f t="shared" si="415"/>
        <v>0</v>
      </c>
      <c r="BF194" s="44">
        <f t="shared" si="416"/>
        <v>0</v>
      </c>
      <c r="BG194" s="201">
        <f t="shared" si="416"/>
        <v>1</v>
      </c>
      <c r="BH194" s="8">
        <f t="shared" si="417"/>
        <v>0</v>
      </c>
      <c r="BI194" s="8">
        <f t="shared" si="418"/>
        <v>0</v>
      </c>
      <c r="BK194" s="44">
        <f t="shared" si="419"/>
        <v>0</v>
      </c>
      <c r="BL194" s="201">
        <f t="shared" si="419"/>
        <v>1</v>
      </c>
      <c r="BM194" s="8">
        <f t="shared" si="420"/>
        <v>0</v>
      </c>
      <c r="BN194" s="8">
        <f t="shared" si="421"/>
        <v>0</v>
      </c>
      <c r="BP194" s="44">
        <f t="shared" si="422"/>
        <v>0</v>
      </c>
      <c r="BQ194" s="201">
        <f t="shared" si="422"/>
        <v>1</v>
      </c>
      <c r="BR194" s="8">
        <f t="shared" si="423"/>
        <v>0</v>
      </c>
      <c r="BS194" s="8">
        <f t="shared" si="424"/>
        <v>0</v>
      </c>
      <c r="BU194" s="44">
        <f t="shared" si="425"/>
        <v>0</v>
      </c>
      <c r="BV194" s="201">
        <f t="shared" si="425"/>
        <v>1</v>
      </c>
      <c r="BW194" s="8">
        <f t="shared" si="426"/>
        <v>0</v>
      </c>
      <c r="BX194" s="8">
        <f t="shared" si="427"/>
        <v>0</v>
      </c>
      <c r="BZ194" s="44">
        <f t="shared" si="428"/>
        <v>0</v>
      </c>
      <c r="CA194" s="201">
        <f t="shared" si="428"/>
        <v>1</v>
      </c>
      <c r="CB194" s="8">
        <f t="shared" si="429"/>
        <v>0</v>
      </c>
      <c r="CC194" s="8">
        <f t="shared" si="430"/>
        <v>0</v>
      </c>
      <c r="CE194" s="44">
        <f t="shared" si="431"/>
        <v>0</v>
      </c>
      <c r="CF194" s="201">
        <f t="shared" si="431"/>
        <v>1</v>
      </c>
      <c r="CG194" s="8">
        <f t="shared" si="432"/>
        <v>0</v>
      </c>
      <c r="CH194" s="8">
        <f t="shared" si="433"/>
        <v>0</v>
      </c>
      <c r="CJ194" s="44">
        <f t="shared" si="434"/>
        <v>0</v>
      </c>
      <c r="CK194" s="201">
        <f t="shared" si="434"/>
        <v>1</v>
      </c>
      <c r="CL194" s="8">
        <f t="shared" si="435"/>
        <v>0</v>
      </c>
      <c r="CM194" s="8">
        <f t="shared" si="436"/>
        <v>0</v>
      </c>
      <c r="CO194" s="44">
        <f t="shared" si="437"/>
        <v>0</v>
      </c>
      <c r="CP194" s="201">
        <f t="shared" si="437"/>
        <v>1</v>
      </c>
      <c r="CQ194" s="8">
        <f t="shared" si="438"/>
        <v>0</v>
      </c>
      <c r="CR194" s="8">
        <f t="shared" si="439"/>
        <v>0</v>
      </c>
      <c r="CT194" s="44">
        <f t="shared" si="440"/>
        <v>0</v>
      </c>
      <c r="CU194" s="201">
        <f t="shared" si="440"/>
        <v>1</v>
      </c>
      <c r="CV194" s="8">
        <f t="shared" si="441"/>
        <v>0</v>
      </c>
      <c r="CW194" s="8">
        <f t="shared" si="442"/>
        <v>0</v>
      </c>
      <c r="CY194" s="44">
        <f t="shared" si="443"/>
        <v>0</v>
      </c>
      <c r="CZ194" s="201">
        <f t="shared" si="443"/>
        <v>1</v>
      </c>
      <c r="DA194" s="8">
        <f t="shared" si="444"/>
        <v>0</v>
      </c>
      <c r="DB194" s="8">
        <f t="shared" si="445"/>
        <v>0</v>
      </c>
      <c r="DD194" s="44">
        <f t="shared" si="446"/>
        <v>0</v>
      </c>
      <c r="DE194" s="201">
        <f t="shared" si="446"/>
        <v>1</v>
      </c>
      <c r="DF194" s="8">
        <f t="shared" si="447"/>
        <v>0</v>
      </c>
      <c r="DG194" s="8">
        <f t="shared" si="448"/>
        <v>0</v>
      </c>
      <c r="DI194" s="44">
        <f t="shared" si="449"/>
        <v>0</v>
      </c>
      <c r="DJ194" s="201">
        <f t="shared" si="449"/>
        <v>1</v>
      </c>
      <c r="DK194" s="8">
        <f t="shared" si="450"/>
        <v>0</v>
      </c>
      <c r="DL194" s="8">
        <f t="shared" si="451"/>
        <v>0</v>
      </c>
      <c r="DN194" s="44">
        <f t="shared" si="452"/>
        <v>0</v>
      </c>
      <c r="DO194" s="201">
        <f t="shared" si="452"/>
        <v>1</v>
      </c>
      <c r="DP194" s="8">
        <f t="shared" si="453"/>
        <v>0</v>
      </c>
      <c r="DQ194" s="8">
        <f t="shared" si="454"/>
        <v>0</v>
      </c>
      <c r="DS194" s="51">
        <f t="shared" si="385"/>
        <v>213677.81155015199</v>
      </c>
      <c r="DT194" s="50">
        <f t="shared" si="456"/>
        <v>5623.100303951368</v>
      </c>
      <c r="DU194" s="51">
        <v>0</v>
      </c>
      <c r="DV194" s="50">
        <f t="shared" si="387"/>
        <v>0</v>
      </c>
      <c r="DW194" s="51">
        <f t="shared" si="457"/>
        <v>213677.81155015199</v>
      </c>
      <c r="DX194" s="52">
        <f t="shared" si="388"/>
        <v>5623.100303951368</v>
      </c>
      <c r="DY194" s="307" t="str">
        <f t="shared" si="455"/>
        <v xml:space="preserve">T-Shirts </v>
      </c>
    </row>
    <row r="195" spans="1:129" ht="18" customHeight="1" x14ac:dyDescent="0.3">
      <c r="B195" s="347" t="s">
        <v>564</v>
      </c>
      <c r="C195" s="54"/>
      <c r="D195" s="262">
        <f t="shared" si="389"/>
        <v>49.088145896656535</v>
      </c>
      <c r="E195" s="263">
        <v>1.2917933130699089</v>
      </c>
      <c r="F195" s="274"/>
      <c r="G195" s="263"/>
      <c r="H195" s="56"/>
      <c r="I195" s="56"/>
      <c r="J195" s="265"/>
      <c r="K195" s="264"/>
      <c r="L195" s="57"/>
      <c r="M195" s="49">
        <v>500</v>
      </c>
      <c r="N195" s="214">
        <v>1</v>
      </c>
      <c r="O195" s="8">
        <f t="shared" si="390"/>
        <v>24544.072948328267</v>
      </c>
      <c r="P195" s="8">
        <f t="shared" si="391"/>
        <v>645.89665653495433</v>
      </c>
      <c r="R195" s="44">
        <f t="shared" si="392"/>
        <v>500</v>
      </c>
      <c r="S195" s="201">
        <f t="shared" si="392"/>
        <v>1</v>
      </c>
      <c r="T195" s="8">
        <f t="shared" si="393"/>
        <v>24544.072948328267</v>
      </c>
      <c r="U195" s="8">
        <f t="shared" si="394"/>
        <v>645.89665653495433</v>
      </c>
      <c r="W195" s="44">
        <v>0</v>
      </c>
      <c r="X195" s="201">
        <f t="shared" si="395"/>
        <v>1</v>
      </c>
      <c r="Y195" s="8">
        <f t="shared" si="396"/>
        <v>0</v>
      </c>
      <c r="Z195" s="8">
        <f t="shared" si="397"/>
        <v>0</v>
      </c>
      <c r="AB195" s="44">
        <f t="shared" si="398"/>
        <v>0</v>
      </c>
      <c r="AC195" s="201">
        <f t="shared" si="398"/>
        <v>1</v>
      </c>
      <c r="AD195" s="8">
        <f t="shared" si="399"/>
        <v>0</v>
      </c>
      <c r="AE195" s="8">
        <f t="shared" si="400"/>
        <v>0</v>
      </c>
      <c r="AG195" s="44">
        <f t="shared" si="401"/>
        <v>0</v>
      </c>
      <c r="AH195" s="201">
        <f t="shared" si="401"/>
        <v>1</v>
      </c>
      <c r="AI195" s="8">
        <f t="shared" si="402"/>
        <v>0</v>
      </c>
      <c r="AJ195" s="8">
        <f t="shared" si="403"/>
        <v>0</v>
      </c>
      <c r="AL195" s="44">
        <f t="shared" si="404"/>
        <v>0</v>
      </c>
      <c r="AM195" s="201">
        <f t="shared" si="404"/>
        <v>1</v>
      </c>
      <c r="AN195" s="8">
        <f t="shared" si="405"/>
        <v>0</v>
      </c>
      <c r="AO195" s="8">
        <f t="shared" si="406"/>
        <v>0</v>
      </c>
      <c r="AQ195" s="44">
        <f t="shared" si="407"/>
        <v>0</v>
      </c>
      <c r="AR195" s="201">
        <f t="shared" si="407"/>
        <v>1</v>
      </c>
      <c r="AS195" s="8">
        <f t="shared" si="408"/>
        <v>0</v>
      </c>
      <c r="AT195" s="8">
        <f t="shared" si="409"/>
        <v>0</v>
      </c>
      <c r="AV195" s="44">
        <f t="shared" si="410"/>
        <v>0</v>
      </c>
      <c r="AW195" s="201">
        <f t="shared" si="410"/>
        <v>1</v>
      </c>
      <c r="AX195" s="8">
        <f t="shared" si="411"/>
        <v>0</v>
      </c>
      <c r="AY195" s="8">
        <f t="shared" si="412"/>
        <v>0</v>
      </c>
      <c r="BA195" s="44">
        <f t="shared" si="413"/>
        <v>0</v>
      </c>
      <c r="BB195" s="201">
        <f t="shared" si="413"/>
        <v>1</v>
      </c>
      <c r="BC195" s="8">
        <f t="shared" si="414"/>
        <v>0</v>
      </c>
      <c r="BD195" s="8">
        <f t="shared" si="415"/>
        <v>0</v>
      </c>
      <c r="BF195" s="44">
        <f t="shared" si="416"/>
        <v>0</v>
      </c>
      <c r="BG195" s="201">
        <f t="shared" si="416"/>
        <v>1</v>
      </c>
      <c r="BH195" s="8">
        <f t="shared" si="417"/>
        <v>0</v>
      </c>
      <c r="BI195" s="8">
        <f t="shared" si="418"/>
        <v>0</v>
      </c>
      <c r="BK195" s="44">
        <f t="shared" si="419"/>
        <v>0</v>
      </c>
      <c r="BL195" s="201">
        <f t="shared" si="419"/>
        <v>1</v>
      </c>
      <c r="BM195" s="8">
        <f t="shared" si="420"/>
        <v>0</v>
      </c>
      <c r="BN195" s="8">
        <f t="shared" si="421"/>
        <v>0</v>
      </c>
      <c r="BP195" s="44">
        <f t="shared" si="422"/>
        <v>0</v>
      </c>
      <c r="BQ195" s="201">
        <f t="shared" si="422"/>
        <v>1</v>
      </c>
      <c r="BR195" s="8">
        <f t="shared" si="423"/>
        <v>0</v>
      </c>
      <c r="BS195" s="8">
        <f t="shared" si="424"/>
        <v>0</v>
      </c>
      <c r="BU195" s="44">
        <f t="shared" si="425"/>
        <v>0</v>
      </c>
      <c r="BV195" s="201">
        <f t="shared" si="425"/>
        <v>1</v>
      </c>
      <c r="BW195" s="8">
        <f t="shared" si="426"/>
        <v>0</v>
      </c>
      <c r="BX195" s="8">
        <f t="shared" si="427"/>
        <v>0</v>
      </c>
      <c r="BZ195" s="44">
        <f t="shared" si="428"/>
        <v>0</v>
      </c>
      <c r="CA195" s="201">
        <f t="shared" si="428"/>
        <v>1</v>
      </c>
      <c r="CB195" s="8">
        <f t="shared" si="429"/>
        <v>0</v>
      </c>
      <c r="CC195" s="8">
        <f t="shared" si="430"/>
        <v>0</v>
      </c>
      <c r="CE195" s="44">
        <f t="shared" si="431"/>
        <v>0</v>
      </c>
      <c r="CF195" s="201">
        <f t="shared" si="431"/>
        <v>1</v>
      </c>
      <c r="CG195" s="8">
        <f t="shared" si="432"/>
        <v>0</v>
      </c>
      <c r="CH195" s="8">
        <f t="shared" si="433"/>
        <v>0</v>
      </c>
      <c r="CJ195" s="44">
        <f t="shared" si="434"/>
        <v>0</v>
      </c>
      <c r="CK195" s="201">
        <f t="shared" si="434"/>
        <v>1</v>
      </c>
      <c r="CL195" s="8">
        <f t="shared" si="435"/>
        <v>0</v>
      </c>
      <c r="CM195" s="8">
        <f t="shared" si="436"/>
        <v>0</v>
      </c>
      <c r="CO195" s="44">
        <f t="shared" si="437"/>
        <v>0</v>
      </c>
      <c r="CP195" s="201">
        <f t="shared" si="437"/>
        <v>1</v>
      </c>
      <c r="CQ195" s="8">
        <f t="shared" si="438"/>
        <v>0</v>
      </c>
      <c r="CR195" s="8">
        <f t="shared" si="439"/>
        <v>0</v>
      </c>
      <c r="CT195" s="44">
        <f t="shared" si="440"/>
        <v>0</v>
      </c>
      <c r="CU195" s="201">
        <f t="shared" si="440"/>
        <v>1</v>
      </c>
      <c r="CV195" s="8">
        <f t="shared" si="441"/>
        <v>0</v>
      </c>
      <c r="CW195" s="8">
        <f t="shared" si="442"/>
        <v>0</v>
      </c>
      <c r="CY195" s="44">
        <f t="shared" si="443"/>
        <v>0</v>
      </c>
      <c r="CZ195" s="201">
        <f t="shared" si="443"/>
        <v>1</v>
      </c>
      <c r="DA195" s="8">
        <f t="shared" si="444"/>
        <v>0</v>
      </c>
      <c r="DB195" s="8">
        <f t="shared" si="445"/>
        <v>0</v>
      </c>
      <c r="DD195" s="44">
        <f t="shared" si="446"/>
        <v>0</v>
      </c>
      <c r="DE195" s="201">
        <f t="shared" si="446"/>
        <v>1</v>
      </c>
      <c r="DF195" s="8">
        <f t="shared" si="447"/>
        <v>0</v>
      </c>
      <c r="DG195" s="8">
        <f t="shared" si="448"/>
        <v>0</v>
      </c>
      <c r="DI195" s="44">
        <f t="shared" si="449"/>
        <v>0</v>
      </c>
      <c r="DJ195" s="201">
        <f t="shared" si="449"/>
        <v>1</v>
      </c>
      <c r="DK195" s="8">
        <f t="shared" si="450"/>
        <v>0</v>
      </c>
      <c r="DL195" s="8">
        <f t="shared" si="451"/>
        <v>0</v>
      </c>
      <c r="DN195" s="44">
        <f t="shared" si="452"/>
        <v>0</v>
      </c>
      <c r="DO195" s="201">
        <f t="shared" si="452"/>
        <v>1</v>
      </c>
      <c r="DP195" s="8">
        <f t="shared" si="453"/>
        <v>0</v>
      </c>
      <c r="DQ195" s="8">
        <f t="shared" si="454"/>
        <v>0</v>
      </c>
      <c r="DS195" s="51">
        <f t="shared" si="385"/>
        <v>49088.145896656533</v>
      </c>
      <c r="DT195" s="50">
        <f t="shared" si="456"/>
        <v>1291.7933130699087</v>
      </c>
      <c r="DU195" s="51">
        <v>0</v>
      </c>
      <c r="DV195" s="50">
        <f t="shared" si="387"/>
        <v>0</v>
      </c>
      <c r="DW195" s="51">
        <f t="shared" si="457"/>
        <v>49088.145896656533</v>
      </c>
      <c r="DX195" s="52">
        <f t="shared" si="388"/>
        <v>1291.7933130699087</v>
      </c>
      <c r="DY195" s="307" t="str">
        <f t="shared" si="455"/>
        <v>Caps</v>
      </c>
    </row>
    <row r="196" spans="1:129" ht="18" customHeight="1" x14ac:dyDescent="0.3">
      <c r="B196" s="347" t="s">
        <v>565</v>
      </c>
      <c r="C196" s="54"/>
      <c r="D196" s="262">
        <f t="shared" si="389"/>
        <v>548.63221884498489</v>
      </c>
      <c r="E196" s="263">
        <v>14.437689969604865</v>
      </c>
      <c r="F196" s="274"/>
      <c r="G196" s="263"/>
      <c r="H196" s="56"/>
      <c r="I196" s="56"/>
      <c r="J196" s="265"/>
      <c r="K196" s="264"/>
      <c r="L196" s="57"/>
      <c r="M196" s="49">
        <v>210</v>
      </c>
      <c r="N196" s="214">
        <v>1</v>
      </c>
      <c r="O196" s="8">
        <f t="shared" si="390"/>
        <v>115212.76595744683</v>
      </c>
      <c r="P196" s="8">
        <f t="shared" si="391"/>
        <v>3031.9148936170218</v>
      </c>
      <c r="R196" s="44">
        <f t="shared" si="392"/>
        <v>210</v>
      </c>
      <c r="S196" s="201">
        <f t="shared" si="392"/>
        <v>1</v>
      </c>
      <c r="T196" s="8">
        <f t="shared" si="393"/>
        <v>115212.76595744683</v>
      </c>
      <c r="U196" s="8">
        <f t="shared" si="394"/>
        <v>3031.9148936170218</v>
      </c>
      <c r="W196" s="44">
        <v>0</v>
      </c>
      <c r="X196" s="201">
        <f t="shared" si="395"/>
        <v>1</v>
      </c>
      <c r="Y196" s="8">
        <f t="shared" si="396"/>
        <v>0</v>
      </c>
      <c r="Z196" s="8">
        <f t="shared" si="397"/>
        <v>0</v>
      </c>
      <c r="AB196" s="44">
        <f t="shared" si="398"/>
        <v>0</v>
      </c>
      <c r="AC196" s="201">
        <f t="shared" si="398"/>
        <v>1</v>
      </c>
      <c r="AD196" s="8">
        <f t="shared" si="399"/>
        <v>0</v>
      </c>
      <c r="AE196" s="8">
        <f t="shared" si="400"/>
        <v>0</v>
      </c>
      <c r="AG196" s="44">
        <f t="shared" si="401"/>
        <v>0</v>
      </c>
      <c r="AH196" s="201">
        <f t="shared" si="401"/>
        <v>1</v>
      </c>
      <c r="AI196" s="8">
        <f t="shared" si="402"/>
        <v>0</v>
      </c>
      <c r="AJ196" s="8">
        <f t="shared" si="403"/>
        <v>0</v>
      </c>
      <c r="AL196" s="44">
        <f t="shared" si="404"/>
        <v>0</v>
      </c>
      <c r="AM196" s="201">
        <f t="shared" si="404"/>
        <v>1</v>
      </c>
      <c r="AN196" s="8">
        <f t="shared" si="405"/>
        <v>0</v>
      </c>
      <c r="AO196" s="8">
        <f t="shared" si="406"/>
        <v>0</v>
      </c>
      <c r="AQ196" s="44">
        <f t="shared" si="407"/>
        <v>0</v>
      </c>
      <c r="AR196" s="201">
        <f t="shared" si="407"/>
        <v>1</v>
      </c>
      <c r="AS196" s="8">
        <f t="shared" si="408"/>
        <v>0</v>
      </c>
      <c r="AT196" s="8">
        <f t="shared" si="409"/>
        <v>0</v>
      </c>
      <c r="AV196" s="44">
        <f t="shared" si="410"/>
        <v>0</v>
      </c>
      <c r="AW196" s="201">
        <f t="shared" si="410"/>
        <v>1</v>
      </c>
      <c r="AX196" s="8">
        <f t="shared" si="411"/>
        <v>0</v>
      </c>
      <c r="AY196" s="8">
        <f t="shared" si="412"/>
        <v>0</v>
      </c>
      <c r="BA196" s="44">
        <f t="shared" si="413"/>
        <v>0</v>
      </c>
      <c r="BB196" s="201">
        <f t="shared" si="413"/>
        <v>1</v>
      </c>
      <c r="BC196" s="8">
        <f t="shared" si="414"/>
        <v>0</v>
      </c>
      <c r="BD196" s="8">
        <f t="shared" si="415"/>
        <v>0</v>
      </c>
      <c r="BF196" s="44">
        <f t="shared" si="416"/>
        <v>0</v>
      </c>
      <c r="BG196" s="201">
        <f t="shared" si="416"/>
        <v>1</v>
      </c>
      <c r="BH196" s="8">
        <f t="shared" si="417"/>
        <v>0</v>
      </c>
      <c r="BI196" s="8">
        <f t="shared" si="418"/>
        <v>0</v>
      </c>
      <c r="BK196" s="44">
        <f t="shared" si="419"/>
        <v>0</v>
      </c>
      <c r="BL196" s="201">
        <f t="shared" si="419"/>
        <v>1</v>
      </c>
      <c r="BM196" s="8">
        <f t="shared" si="420"/>
        <v>0</v>
      </c>
      <c r="BN196" s="8">
        <f t="shared" si="421"/>
        <v>0</v>
      </c>
      <c r="BP196" s="44">
        <f t="shared" si="422"/>
        <v>0</v>
      </c>
      <c r="BQ196" s="201">
        <f t="shared" si="422"/>
        <v>1</v>
      </c>
      <c r="BR196" s="8">
        <f t="shared" si="423"/>
        <v>0</v>
      </c>
      <c r="BS196" s="8">
        <f t="shared" si="424"/>
        <v>0</v>
      </c>
      <c r="BU196" s="44">
        <f t="shared" si="425"/>
        <v>0</v>
      </c>
      <c r="BV196" s="201">
        <f t="shared" si="425"/>
        <v>1</v>
      </c>
      <c r="BW196" s="8">
        <f t="shared" si="426"/>
        <v>0</v>
      </c>
      <c r="BX196" s="8">
        <f t="shared" si="427"/>
        <v>0</v>
      </c>
      <c r="BZ196" s="44">
        <f t="shared" si="428"/>
        <v>0</v>
      </c>
      <c r="CA196" s="201">
        <f t="shared" si="428"/>
        <v>1</v>
      </c>
      <c r="CB196" s="8">
        <f t="shared" si="429"/>
        <v>0</v>
      </c>
      <c r="CC196" s="8">
        <f t="shared" si="430"/>
        <v>0</v>
      </c>
      <c r="CE196" s="44">
        <f t="shared" si="431"/>
        <v>0</v>
      </c>
      <c r="CF196" s="201">
        <f t="shared" si="431"/>
        <v>1</v>
      </c>
      <c r="CG196" s="8">
        <f t="shared" si="432"/>
        <v>0</v>
      </c>
      <c r="CH196" s="8">
        <f t="shared" si="433"/>
        <v>0</v>
      </c>
      <c r="CJ196" s="44">
        <f t="shared" si="434"/>
        <v>0</v>
      </c>
      <c r="CK196" s="201">
        <f t="shared" si="434"/>
        <v>1</v>
      </c>
      <c r="CL196" s="8">
        <f t="shared" si="435"/>
        <v>0</v>
      </c>
      <c r="CM196" s="8">
        <f t="shared" si="436"/>
        <v>0</v>
      </c>
      <c r="CO196" s="44">
        <f t="shared" si="437"/>
        <v>0</v>
      </c>
      <c r="CP196" s="201">
        <f t="shared" si="437"/>
        <v>1</v>
      </c>
      <c r="CQ196" s="8">
        <f t="shared" si="438"/>
        <v>0</v>
      </c>
      <c r="CR196" s="8">
        <f t="shared" si="439"/>
        <v>0</v>
      </c>
      <c r="CT196" s="44">
        <f t="shared" si="440"/>
        <v>0</v>
      </c>
      <c r="CU196" s="201">
        <f t="shared" si="440"/>
        <v>1</v>
      </c>
      <c r="CV196" s="8">
        <f t="shared" si="441"/>
        <v>0</v>
      </c>
      <c r="CW196" s="8">
        <f t="shared" si="442"/>
        <v>0</v>
      </c>
      <c r="CY196" s="44">
        <f t="shared" si="443"/>
        <v>0</v>
      </c>
      <c r="CZ196" s="201">
        <f t="shared" si="443"/>
        <v>1</v>
      </c>
      <c r="DA196" s="8">
        <f t="shared" si="444"/>
        <v>0</v>
      </c>
      <c r="DB196" s="8">
        <f t="shared" si="445"/>
        <v>0</v>
      </c>
      <c r="DD196" s="44">
        <f t="shared" si="446"/>
        <v>0</v>
      </c>
      <c r="DE196" s="201">
        <f t="shared" si="446"/>
        <v>1</v>
      </c>
      <c r="DF196" s="8">
        <f t="shared" si="447"/>
        <v>0</v>
      </c>
      <c r="DG196" s="8">
        <f t="shared" si="448"/>
        <v>0</v>
      </c>
      <c r="DI196" s="44">
        <f t="shared" si="449"/>
        <v>0</v>
      </c>
      <c r="DJ196" s="201">
        <f t="shared" si="449"/>
        <v>1</v>
      </c>
      <c r="DK196" s="8">
        <f t="shared" si="450"/>
        <v>0</v>
      </c>
      <c r="DL196" s="8">
        <f t="shared" si="451"/>
        <v>0</v>
      </c>
      <c r="DN196" s="44">
        <f t="shared" si="452"/>
        <v>0</v>
      </c>
      <c r="DO196" s="201">
        <f t="shared" si="452"/>
        <v>1</v>
      </c>
      <c r="DP196" s="8">
        <f t="shared" si="453"/>
        <v>0</v>
      </c>
      <c r="DQ196" s="8">
        <f t="shared" si="454"/>
        <v>0</v>
      </c>
      <c r="DS196" s="51">
        <f t="shared" si="385"/>
        <v>230425.53191489365</v>
      </c>
      <c r="DT196" s="50">
        <f t="shared" si="456"/>
        <v>6063.8297872340436</v>
      </c>
      <c r="DU196" s="51">
        <v>0</v>
      </c>
      <c r="DV196" s="50">
        <f t="shared" si="387"/>
        <v>0</v>
      </c>
      <c r="DW196" s="51">
        <f t="shared" si="457"/>
        <v>230425.53191489365</v>
      </c>
      <c r="DX196" s="52">
        <f t="shared" si="388"/>
        <v>6063.8297872340436</v>
      </c>
      <c r="DY196" s="307" t="str">
        <f t="shared" si="455"/>
        <v>Backpacks</v>
      </c>
    </row>
    <row r="197" spans="1:129" ht="18" customHeight="1" x14ac:dyDescent="0.3">
      <c r="B197" s="347" t="s">
        <v>566</v>
      </c>
      <c r="C197" s="54"/>
      <c r="D197" s="262">
        <f t="shared" si="389"/>
        <v>163.43465045592706</v>
      </c>
      <c r="E197" s="263">
        <v>4.3009118541033438</v>
      </c>
      <c r="F197" s="274"/>
      <c r="G197" s="263"/>
      <c r="H197" s="56"/>
      <c r="I197" s="56"/>
      <c r="J197" s="265"/>
      <c r="K197" s="264"/>
      <c r="L197" s="57"/>
      <c r="M197" s="49">
        <v>420</v>
      </c>
      <c r="N197" s="214">
        <v>1</v>
      </c>
      <c r="O197" s="8">
        <f t="shared" si="390"/>
        <v>68642.553191489365</v>
      </c>
      <c r="P197" s="8">
        <f t="shared" si="391"/>
        <v>1806.3829787234044</v>
      </c>
      <c r="R197" s="44">
        <f t="shared" si="392"/>
        <v>420</v>
      </c>
      <c r="S197" s="201">
        <f t="shared" si="392"/>
        <v>1</v>
      </c>
      <c r="T197" s="8">
        <f t="shared" si="393"/>
        <v>68642.553191489365</v>
      </c>
      <c r="U197" s="8">
        <f t="shared" si="394"/>
        <v>1806.3829787234044</v>
      </c>
      <c r="W197" s="44">
        <v>0</v>
      </c>
      <c r="X197" s="201">
        <f t="shared" si="395"/>
        <v>1</v>
      </c>
      <c r="Y197" s="8">
        <f t="shared" si="396"/>
        <v>0</v>
      </c>
      <c r="Z197" s="8">
        <f t="shared" si="397"/>
        <v>0</v>
      </c>
      <c r="AB197" s="44">
        <f t="shared" si="398"/>
        <v>0</v>
      </c>
      <c r="AC197" s="201">
        <f t="shared" si="398"/>
        <v>1</v>
      </c>
      <c r="AD197" s="8">
        <f t="shared" si="399"/>
        <v>0</v>
      </c>
      <c r="AE197" s="8">
        <f t="shared" si="400"/>
        <v>0</v>
      </c>
      <c r="AG197" s="44">
        <f t="shared" si="401"/>
        <v>0</v>
      </c>
      <c r="AH197" s="201">
        <f t="shared" si="401"/>
        <v>1</v>
      </c>
      <c r="AI197" s="8">
        <f t="shared" si="402"/>
        <v>0</v>
      </c>
      <c r="AJ197" s="8">
        <f t="shared" si="403"/>
        <v>0</v>
      </c>
      <c r="AL197" s="44">
        <f t="shared" si="404"/>
        <v>0</v>
      </c>
      <c r="AM197" s="201">
        <f t="shared" si="404"/>
        <v>1</v>
      </c>
      <c r="AN197" s="8">
        <f t="shared" si="405"/>
        <v>0</v>
      </c>
      <c r="AO197" s="8">
        <f t="shared" si="406"/>
        <v>0</v>
      </c>
      <c r="AQ197" s="44">
        <f t="shared" si="407"/>
        <v>0</v>
      </c>
      <c r="AR197" s="201">
        <f t="shared" si="407"/>
        <v>1</v>
      </c>
      <c r="AS197" s="8">
        <f t="shared" si="408"/>
        <v>0</v>
      </c>
      <c r="AT197" s="8">
        <f t="shared" si="409"/>
        <v>0</v>
      </c>
      <c r="AV197" s="44">
        <f t="shared" si="410"/>
        <v>0</v>
      </c>
      <c r="AW197" s="201">
        <f t="shared" si="410"/>
        <v>1</v>
      </c>
      <c r="AX197" s="8">
        <f t="shared" si="411"/>
        <v>0</v>
      </c>
      <c r="AY197" s="8">
        <f t="shared" si="412"/>
        <v>0</v>
      </c>
      <c r="BA197" s="44">
        <f t="shared" si="413"/>
        <v>0</v>
      </c>
      <c r="BB197" s="201">
        <f t="shared" si="413"/>
        <v>1</v>
      </c>
      <c r="BC197" s="8">
        <f t="shared" si="414"/>
        <v>0</v>
      </c>
      <c r="BD197" s="8">
        <f t="shared" si="415"/>
        <v>0</v>
      </c>
      <c r="BF197" s="44">
        <f t="shared" si="416"/>
        <v>0</v>
      </c>
      <c r="BG197" s="201">
        <f t="shared" si="416"/>
        <v>1</v>
      </c>
      <c r="BH197" s="8">
        <f t="shared" si="417"/>
        <v>0</v>
      </c>
      <c r="BI197" s="8">
        <f t="shared" si="418"/>
        <v>0</v>
      </c>
      <c r="BK197" s="44">
        <f t="shared" si="419"/>
        <v>0</v>
      </c>
      <c r="BL197" s="201">
        <f t="shared" si="419"/>
        <v>1</v>
      </c>
      <c r="BM197" s="8">
        <f t="shared" si="420"/>
        <v>0</v>
      </c>
      <c r="BN197" s="8">
        <f t="shared" si="421"/>
        <v>0</v>
      </c>
      <c r="BP197" s="44">
        <f t="shared" si="422"/>
        <v>0</v>
      </c>
      <c r="BQ197" s="201">
        <f t="shared" si="422"/>
        <v>1</v>
      </c>
      <c r="BR197" s="8">
        <f t="shared" si="423"/>
        <v>0</v>
      </c>
      <c r="BS197" s="8">
        <f t="shared" si="424"/>
        <v>0</v>
      </c>
      <c r="BU197" s="44">
        <f t="shared" si="425"/>
        <v>0</v>
      </c>
      <c r="BV197" s="201">
        <f t="shared" si="425"/>
        <v>1</v>
      </c>
      <c r="BW197" s="8">
        <f t="shared" si="426"/>
        <v>0</v>
      </c>
      <c r="BX197" s="8">
        <f t="shared" si="427"/>
        <v>0</v>
      </c>
      <c r="BZ197" s="44">
        <f t="shared" si="428"/>
        <v>0</v>
      </c>
      <c r="CA197" s="201">
        <f t="shared" si="428"/>
        <v>1</v>
      </c>
      <c r="CB197" s="8">
        <f t="shared" si="429"/>
        <v>0</v>
      </c>
      <c r="CC197" s="8">
        <f t="shared" si="430"/>
        <v>0</v>
      </c>
      <c r="CE197" s="44">
        <f t="shared" si="431"/>
        <v>0</v>
      </c>
      <c r="CF197" s="201">
        <f t="shared" si="431"/>
        <v>1</v>
      </c>
      <c r="CG197" s="8">
        <f t="shared" si="432"/>
        <v>0</v>
      </c>
      <c r="CH197" s="8">
        <f t="shared" si="433"/>
        <v>0</v>
      </c>
      <c r="CJ197" s="44">
        <f t="shared" si="434"/>
        <v>0</v>
      </c>
      <c r="CK197" s="201">
        <f t="shared" si="434"/>
        <v>1</v>
      </c>
      <c r="CL197" s="8">
        <f t="shared" si="435"/>
        <v>0</v>
      </c>
      <c r="CM197" s="8">
        <f t="shared" si="436"/>
        <v>0</v>
      </c>
      <c r="CO197" s="44">
        <f t="shared" si="437"/>
        <v>0</v>
      </c>
      <c r="CP197" s="201">
        <f t="shared" si="437"/>
        <v>1</v>
      </c>
      <c r="CQ197" s="8">
        <f t="shared" si="438"/>
        <v>0</v>
      </c>
      <c r="CR197" s="8">
        <f t="shared" si="439"/>
        <v>0</v>
      </c>
      <c r="CT197" s="44">
        <f t="shared" si="440"/>
        <v>0</v>
      </c>
      <c r="CU197" s="201">
        <f t="shared" si="440"/>
        <v>1</v>
      </c>
      <c r="CV197" s="8">
        <f t="shared" si="441"/>
        <v>0</v>
      </c>
      <c r="CW197" s="8">
        <f t="shared" si="442"/>
        <v>0</v>
      </c>
      <c r="CY197" s="44">
        <f t="shared" si="443"/>
        <v>0</v>
      </c>
      <c r="CZ197" s="201">
        <f t="shared" si="443"/>
        <v>1</v>
      </c>
      <c r="DA197" s="8">
        <f t="shared" si="444"/>
        <v>0</v>
      </c>
      <c r="DB197" s="8">
        <f t="shared" si="445"/>
        <v>0</v>
      </c>
      <c r="DD197" s="44">
        <f t="shared" si="446"/>
        <v>0</v>
      </c>
      <c r="DE197" s="201">
        <f t="shared" si="446"/>
        <v>1</v>
      </c>
      <c r="DF197" s="8">
        <f t="shared" si="447"/>
        <v>0</v>
      </c>
      <c r="DG197" s="8">
        <f t="shared" si="448"/>
        <v>0</v>
      </c>
      <c r="DI197" s="44">
        <f t="shared" si="449"/>
        <v>0</v>
      </c>
      <c r="DJ197" s="201">
        <f t="shared" si="449"/>
        <v>1</v>
      </c>
      <c r="DK197" s="8">
        <f t="shared" si="450"/>
        <v>0</v>
      </c>
      <c r="DL197" s="8">
        <f t="shared" si="451"/>
        <v>0</v>
      </c>
      <c r="DN197" s="44">
        <f t="shared" si="452"/>
        <v>0</v>
      </c>
      <c r="DO197" s="201">
        <f t="shared" si="452"/>
        <v>1</v>
      </c>
      <c r="DP197" s="8">
        <f t="shared" si="453"/>
        <v>0</v>
      </c>
      <c r="DQ197" s="8">
        <f t="shared" si="454"/>
        <v>0</v>
      </c>
      <c r="DS197" s="51">
        <f t="shared" si="385"/>
        <v>137285.10638297873</v>
      </c>
      <c r="DT197" s="50">
        <f t="shared" si="456"/>
        <v>3612.7659574468089</v>
      </c>
      <c r="DU197" s="51">
        <v>0</v>
      </c>
      <c r="DV197" s="50">
        <f t="shared" si="387"/>
        <v>0</v>
      </c>
      <c r="DW197" s="51">
        <f t="shared" si="457"/>
        <v>137285.10638297873</v>
      </c>
      <c r="DX197" s="52">
        <f t="shared" si="388"/>
        <v>3612.7659574468089</v>
      </c>
      <c r="DY197" s="307" t="str">
        <f t="shared" si="455"/>
        <v>Raincoats</v>
      </c>
    </row>
    <row r="198" spans="1:129" ht="18" customHeight="1" x14ac:dyDescent="0.3">
      <c r="B198" s="347" t="s">
        <v>567</v>
      </c>
      <c r="C198" s="54"/>
      <c r="D198" s="262">
        <f t="shared" si="389"/>
        <v>115.50151975683892</v>
      </c>
      <c r="E198" s="263">
        <v>3.0395136778115504</v>
      </c>
      <c r="F198" s="274"/>
      <c r="G198" s="263"/>
      <c r="H198" s="56"/>
      <c r="I198" s="56"/>
      <c r="J198" s="265"/>
      <c r="K198" s="264"/>
      <c r="L198" s="57"/>
      <c r="M198" s="49">
        <v>10</v>
      </c>
      <c r="N198" s="214">
        <v>1</v>
      </c>
      <c r="O198" s="8">
        <f t="shared" si="390"/>
        <v>1155.0151975683891</v>
      </c>
      <c r="P198" s="8">
        <f t="shared" si="391"/>
        <v>30.395136778115504</v>
      </c>
      <c r="R198" s="44">
        <f t="shared" si="392"/>
        <v>10</v>
      </c>
      <c r="S198" s="201">
        <f t="shared" si="392"/>
        <v>1</v>
      </c>
      <c r="T198" s="8">
        <f t="shared" si="393"/>
        <v>1155.0151975683891</v>
      </c>
      <c r="U198" s="8">
        <f t="shared" si="394"/>
        <v>30.395136778115504</v>
      </c>
      <c r="W198" s="44">
        <v>0</v>
      </c>
      <c r="X198" s="201">
        <f t="shared" si="395"/>
        <v>1</v>
      </c>
      <c r="Y198" s="8">
        <f t="shared" si="396"/>
        <v>0</v>
      </c>
      <c r="Z198" s="8">
        <f t="shared" si="397"/>
        <v>0</v>
      </c>
      <c r="AB198" s="44">
        <f t="shared" si="398"/>
        <v>0</v>
      </c>
      <c r="AC198" s="201">
        <f t="shared" si="398"/>
        <v>1</v>
      </c>
      <c r="AD198" s="8">
        <f t="shared" si="399"/>
        <v>0</v>
      </c>
      <c r="AE198" s="8">
        <f t="shared" si="400"/>
        <v>0</v>
      </c>
      <c r="AG198" s="44">
        <f t="shared" si="401"/>
        <v>0</v>
      </c>
      <c r="AH198" s="201">
        <f t="shared" si="401"/>
        <v>1</v>
      </c>
      <c r="AI198" s="8">
        <f t="shared" si="402"/>
        <v>0</v>
      </c>
      <c r="AJ198" s="8">
        <f t="shared" si="403"/>
        <v>0</v>
      </c>
      <c r="AL198" s="44">
        <f t="shared" si="404"/>
        <v>0</v>
      </c>
      <c r="AM198" s="201">
        <f t="shared" si="404"/>
        <v>1</v>
      </c>
      <c r="AN198" s="8">
        <f t="shared" si="405"/>
        <v>0</v>
      </c>
      <c r="AO198" s="8">
        <f t="shared" si="406"/>
        <v>0</v>
      </c>
      <c r="AQ198" s="44">
        <f t="shared" si="407"/>
        <v>0</v>
      </c>
      <c r="AR198" s="201">
        <f t="shared" si="407"/>
        <v>1</v>
      </c>
      <c r="AS198" s="8">
        <f t="shared" si="408"/>
        <v>0</v>
      </c>
      <c r="AT198" s="8">
        <f t="shared" si="409"/>
        <v>0</v>
      </c>
      <c r="AV198" s="44">
        <f t="shared" si="410"/>
        <v>0</v>
      </c>
      <c r="AW198" s="201">
        <f t="shared" si="410"/>
        <v>1</v>
      </c>
      <c r="AX198" s="8">
        <f t="shared" si="411"/>
        <v>0</v>
      </c>
      <c r="AY198" s="8">
        <f t="shared" si="412"/>
        <v>0</v>
      </c>
      <c r="BA198" s="44">
        <f t="shared" si="413"/>
        <v>0</v>
      </c>
      <c r="BB198" s="201">
        <f t="shared" si="413"/>
        <v>1</v>
      </c>
      <c r="BC198" s="8">
        <f t="shared" si="414"/>
        <v>0</v>
      </c>
      <c r="BD198" s="8">
        <f t="shared" si="415"/>
        <v>0</v>
      </c>
      <c r="BF198" s="44">
        <f t="shared" si="416"/>
        <v>0</v>
      </c>
      <c r="BG198" s="201">
        <f t="shared" si="416"/>
        <v>1</v>
      </c>
      <c r="BH198" s="8">
        <f t="shared" si="417"/>
        <v>0</v>
      </c>
      <c r="BI198" s="8">
        <f t="shared" si="418"/>
        <v>0</v>
      </c>
      <c r="BK198" s="44">
        <f t="shared" si="419"/>
        <v>0</v>
      </c>
      <c r="BL198" s="201">
        <f t="shared" si="419"/>
        <v>1</v>
      </c>
      <c r="BM198" s="8">
        <f t="shared" si="420"/>
        <v>0</v>
      </c>
      <c r="BN198" s="8">
        <f t="shared" si="421"/>
        <v>0</v>
      </c>
      <c r="BP198" s="44">
        <f t="shared" si="422"/>
        <v>0</v>
      </c>
      <c r="BQ198" s="201">
        <f t="shared" si="422"/>
        <v>1</v>
      </c>
      <c r="BR198" s="8">
        <f t="shared" si="423"/>
        <v>0</v>
      </c>
      <c r="BS198" s="8">
        <f t="shared" si="424"/>
        <v>0</v>
      </c>
      <c r="BU198" s="44">
        <f t="shared" si="425"/>
        <v>0</v>
      </c>
      <c r="BV198" s="201">
        <f t="shared" si="425"/>
        <v>1</v>
      </c>
      <c r="BW198" s="8">
        <f t="shared" si="426"/>
        <v>0</v>
      </c>
      <c r="BX198" s="8">
        <f t="shared" si="427"/>
        <v>0</v>
      </c>
      <c r="BZ198" s="44">
        <f t="shared" si="428"/>
        <v>0</v>
      </c>
      <c r="CA198" s="201">
        <f t="shared" si="428"/>
        <v>1</v>
      </c>
      <c r="CB198" s="8">
        <f t="shared" si="429"/>
        <v>0</v>
      </c>
      <c r="CC198" s="8">
        <f t="shared" si="430"/>
        <v>0</v>
      </c>
      <c r="CE198" s="44">
        <f t="shared" si="431"/>
        <v>0</v>
      </c>
      <c r="CF198" s="201">
        <f t="shared" si="431"/>
        <v>1</v>
      </c>
      <c r="CG198" s="8">
        <f t="shared" si="432"/>
        <v>0</v>
      </c>
      <c r="CH198" s="8">
        <f t="shared" si="433"/>
        <v>0</v>
      </c>
      <c r="CJ198" s="44">
        <f t="shared" si="434"/>
        <v>0</v>
      </c>
      <c r="CK198" s="201">
        <f t="shared" si="434"/>
        <v>1</v>
      </c>
      <c r="CL198" s="8">
        <f t="shared" si="435"/>
        <v>0</v>
      </c>
      <c r="CM198" s="8">
        <f t="shared" si="436"/>
        <v>0</v>
      </c>
      <c r="CO198" s="44">
        <f t="shared" si="437"/>
        <v>0</v>
      </c>
      <c r="CP198" s="201">
        <f t="shared" si="437"/>
        <v>1</v>
      </c>
      <c r="CQ198" s="8">
        <f t="shared" si="438"/>
        <v>0</v>
      </c>
      <c r="CR198" s="8">
        <f t="shared" si="439"/>
        <v>0</v>
      </c>
      <c r="CT198" s="44">
        <f t="shared" si="440"/>
        <v>0</v>
      </c>
      <c r="CU198" s="201">
        <f t="shared" si="440"/>
        <v>1</v>
      </c>
      <c r="CV198" s="8">
        <f t="shared" si="441"/>
        <v>0</v>
      </c>
      <c r="CW198" s="8">
        <f t="shared" si="442"/>
        <v>0</v>
      </c>
      <c r="CY198" s="44">
        <f t="shared" si="443"/>
        <v>0</v>
      </c>
      <c r="CZ198" s="201">
        <f t="shared" si="443"/>
        <v>1</v>
      </c>
      <c r="DA198" s="8">
        <f t="shared" si="444"/>
        <v>0</v>
      </c>
      <c r="DB198" s="8">
        <f t="shared" si="445"/>
        <v>0</v>
      </c>
      <c r="DD198" s="44">
        <f t="shared" si="446"/>
        <v>0</v>
      </c>
      <c r="DE198" s="201">
        <f t="shared" si="446"/>
        <v>1</v>
      </c>
      <c r="DF198" s="8">
        <f t="shared" si="447"/>
        <v>0</v>
      </c>
      <c r="DG198" s="8">
        <f t="shared" si="448"/>
        <v>0</v>
      </c>
      <c r="DI198" s="44">
        <f t="shared" si="449"/>
        <v>0</v>
      </c>
      <c r="DJ198" s="201">
        <f t="shared" si="449"/>
        <v>1</v>
      </c>
      <c r="DK198" s="8">
        <f t="shared" si="450"/>
        <v>0</v>
      </c>
      <c r="DL198" s="8">
        <f t="shared" si="451"/>
        <v>0</v>
      </c>
      <c r="DN198" s="44">
        <f t="shared" si="452"/>
        <v>0</v>
      </c>
      <c r="DO198" s="201">
        <f t="shared" si="452"/>
        <v>1</v>
      </c>
      <c r="DP198" s="8">
        <f t="shared" si="453"/>
        <v>0</v>
      </c>
      <c r="DQ198" s="8">
        <f t="shared" si="454"/>
        <v>0</v>
      </c>
      <c r="DS198" s="51">
        <f t="shared" si="385"/>
        <v>2310.0303951367782</v>
      </c>
      <c r="DT198" s="50">
        <f t="shared" si="456"/>
        <v>60.790273556231007</v>
      </c>
      <c r="DU198" s="51">
        <v>0</v>
      </c>
      <c r="DV198" s="50">
        <f t="shared" si="387"/>
        <v>0</v>
      </c>
      <c r="DW198" s="51">
        <f t="shared" si="457"/>
        <v>2310.0303951367782</v>
      </c>
      <c r="DX198" s="52">
        <f t="shared" si="388"/>
        <v>60.790273556231007</v>
      </c>
      <c r="DY198" s="307" t="str">
        <f t="shared" si="455"/>
        <v xml:space="preserve">Archive Plastic Boxes </v>
      </c>
    </row>
    <row r="199" spans="1:129" ht="18" customHeight="1" x14ac:dyDescent="0.3">
      <c r="B199" s="54"/>
      <c r="C199" s="54"/>
      <c r="D199" s="262"/>
      <c r="E199" s="263"/>
      <c r="F199" s="274"/>
      <c r="G199" s="263"/>
      <c r="H199" s="56"/>
      <c r="I199" s="56"/>
      <c r="J199" s="265"/>
      <c r="K199" s="264"/>
      <c r="L199" s="57"/>
      <c r="M199" s="49"/>
      <c r="N199" s="214"/>
      <c r="O199" s="8">
        <f t="shared" si="390"/>
        <v>0</v>
      </c>
      <c r="P199" s="8">
        <f t="shared" si="391"/>
        <v>0</v>
      </c>
      <c r="R199" s="44">
        <f t="shared" si="392"/>
        <v>0</v>
      </c>
      <c r="S199" s="201">
        <f t="shared" si="392"/>
        <v>0</v>
      </c>
      <c r="T199" s="8">
        <f t="shared" si="393"/>
        <v>0</v>
      </c>
      <c r="U199" s="8">
        <f t="shared" si="394"/>
        <v>0</v>
      </c>
      <c r="W199" s="44">
        <v>0</v>
      </c>
      <c r="X199" s="201">
        <f t="shared" si="395"/>
        <v>0</v>
      </c>
      <c r="Y199" s="8">
        <f t="shared" si="396"/>
        <v>0</v>
      </c>
      <c r="Z199" s="8">
        <f t="shared" si="397"/>
        <v>0</v>
      </c>
      <c r="AB199" s="44">
        <f t="shared" si="398"/>
        <v>0</v>
      </c>
      <c r="AC199" s="201">
        <f t="shared" si="398"/>
        <v>0</v>
      </c>
      <c r="AD199" s="8">
        <f t="shared" si="399"/>
        <v>0</v>
      </c>
      <c r="AE199" s="8">
        <f t="shared" si="400"/>
        <v>0</v>
      </c>
      <c r="AG199" s="44">
        <f t="shared" si="401"/>
        <v>0</v>
      </c>
      <c r="AH199" s="201">
        <f t="shared" si="401"/>
        <v>0</v>
      </c>
      <c r="AI199" s="8">
        <f t="shared" si="402"/>
        <v>0</v>
      </c>
      <c r="AJ199" s="8">
        <f t="shared" si="403"/>
        <v>0</v>
      </c>
      <c r="AL199" s="44">
        <f t="shared" si="404"/>
        <v>0</v>
      </c>
      <c r="AM199" s="201">
        <f t="shared" si="404"/>
        <v>0</v>
      </c>
      <c r="AN199" s="8">
        <f t="shared" si="405"/>
        <v>0</v>
      </c>
      <c r="AO199" s="8">
        <f t="shared" si="406"/>
        <v>0</v>
      </c>
      <c r="AQ199" s="44">
        <f t="shared" si="407"/>
        <v>0</v>
      </c>
      <c r="AR199" s="201">
        <f t="shared" si="407"/>
        <v>0</v>
      </c>
      <c r="AS199" s="8">
        <f t="shared" si="408"/>
        <v>0</v>
      </c>
      <c r="AT199" s="8">
        <f t="shared" si="409"/>
        <v>0</v>
      </c>
      <c r="AV199" s="44">
        <f t="shared" si="410"/>
        <v>0</v>
      </c>
      <c r="AW199" s="201">
        <f t="shared" si="410"/>
        <v>0</v>
      </c>
      <c r="AX199" s="8">
        <f t="shared" si="411"/>
        <v>0</v>
      </c>
      <c r="AY199" s="8">
        <f t="shared" si="412"/>
        <v>0</v>
      </c>
      <c r="BA199" s="44">
        <f t="shared" si="413"/>
        <v>0</v>
      </c>
      <c r="BB199" s="201">
        <f t="shared" si="413"/>
        <v>0</v>
      </c>
      <c r="BC199" s="8">
        <f t="shared" si="414"/>
        <v>0</v>
      </c>
      <c r="BD199" s="8">
        <f t="shared" si="415"/>
        <v>0</v>
      </c>
      <c r="BF199" s="44">
        <f t="shared" si="416"/>
        <v>0</v>
      </c>
      <c r="BG199" s="201">
        <f t="shared" si="416"/>
        <v>0</v>
      </c>
      <c r="BH199" s="8">
        <f t="shared" si="417"/>
        <v>0</v>
      </c>
      <c r="BI199" s="8">
        <f t="shared" si="418"/>
        <v>0</v>
      </c>
      <c r="BK199" s="44">
        <f t="shared" si="419"/>
        <v>0</v>
      </c>
      <c r="BL199" s="201">
        <f t="shared" si="419"/>
        <v>0</v>
      </c>
      <c r="BM199" s="8">
        <f t="shared" si="420"/>
        <v>0</v>
      </c>
      <c r="BN199" s="8">
        <f t="shared" si="421"/>
        <v>0</v>
      </c>
      <c r="BP199" s="44">
        <f t="shared" si="422"/>
        <v>0</v>
      </c>
      <c r="BQ199" s="201">
        <f t="shared" si="422"/>
        <v>0</v>
      </c>
      <c r="BR199" s="8">
        <f t="shared" si="423"/>
        <v>0</v>
      </c>
      <c r="BS199" s="8">
        <f t="shared" si="424"/>
        <v>0</v>
      </c>
      <c r="BU199" s="44">
        <f t="shared" si="425"/>
        <v>0</v>
      </c>
      <c r="BV199" s="201">
        <f t="shared" si="425"/>
        <v>0</v>
      </c>
      <c r="BW199" s="8">
        <f t="shared" si="426"/>
        <v>0</v>
      </c>
      <c r="BX199" s="8">
        <f t="shared" si="427"/>
        <v>0</v>
      </c>
      <c r="BZ199" s="44">
        <f t="shared" si="428"/>
        <v>0</v>
      </c>
      <c r="CA199" s="201">
        <f t="shared" si="428"/>
        <v>0</v>
      </c>
      <c r="CB199" s="8">
        <f t="shared" si="429"/>
        <v>0</v>
      </c>
      <c r="CC199" s="8">
        <f t="shared" si="430"/>
        <v>0</v>
      </c>
      <c r="CE199" s="44">
        <f t="shared" si="431"/>
        <v>0</v>
      </c>
      <c r="CF199" s="201">
        <f t="shared" si="431"/>
        <v>0</v>
      </c>
      <c r="CG199" s="8">
        <f t="shared" si="432"/>
        <v>0</v>
      </c>
      <c r="CH199" s="8">
        <f t="shared" si="433"/>
        <v>0</v>
      </c>
      <c r="CJ199" s="44">
        <f t="shared" si="434"/>
        <v>0</v>
      </c>
      <c r="CK199" s="201">
        <f t="shared" si="434"/>
        <v>0</v>
      </c>
      <c r="CL199" s="8">
        <f t="shared" si="435"/>
        <v>0</v>
      </c>
      <c r="CM199" s="8">
        <f t="shared" si="436"/>
        <v>0</v>
      </c>
      <c r="CO199" s="44">
        <f t="shared" si="437"/>
        <v>0</v>
      </c>
      <c r="CP199" s="201">
        <f t="shared" si="437"/>
        <v>0</v>
      </c>
      <c r="CQ199" s="8">
        <f t="shared" si="438"/>
        <v>0</v>
      </c>
      <c r="CR199" s="8">
        <f t="shared" si="439"/>
        <v>0</v>
      </c>
      <c r="CT199" s="44">
        <f t="shared" si="440"/>
        <v>0</v>
      </c>
      <c r="CU199" s="201">
        <f t="shared" si="440"/>
        <v>0</v>
      </c>
      <c r="CV199" s="8">
        <f t="shared" si="441"/>
        <v>0</v>
      </c>
      <c r="CW199" s="8">
        <f t="shared" si="442"/>
        <v>0</v>
      </c>
      <c r="CY199" s="44">
        <f t="shared" si="443"/>
        <v>0</v>
      </c>
      <c r="CZ199" s="201">
        <f t="shared" si="443"/>
        <v>0</v>
      </c>
      <c r="DA199" s="8">
        <f t="shared" si="444"/>
        <v>0</v>
      </c>
      <c r="DB199" s="8">
        <f t="shared" si="445"/>
        <v>0</v>
      </c>
      <c r="DD199" s="44">
        <f t="shared" si="446"/>
        <v>0</v>
      </c>
      <c r="DE199" s="201">
        <f t="shared" si="446"/>
        <v>0</v>
      </c>
      <c r="DF199" s="8">
        <f t="shared" si="447"/>
        <v>0</v>
      </c>
      <c r="DG199" s="8">
        <f t="shared" si="448"/>
        <v>0</v>
      </c>
      <c r="DI199" s="44">
        <f t="shared" si="449"/>
        <v>0</v>
      </c>
      <c r="DJ199" s="201">
        <f t="shared" si="449"/>
        <v>0</v>
      </c>
      <c r="DK199" s="8">
        <f t="shared" si="450"/>
        <v>0</v>
      </c>
      <c r="DL199" s="8">
        <f t="shared" si="451"/>
        <v>0</v>
      </c>
      <c r="DN199" s="44">
        <f t="shared" si="452"/>
        <v>0</v>
      </c>
      <c r="DO199" s="201">
        <f t="shared" si="452"/>
        <v>0</v>
      </c>
      <c r="DP199" s="8">
        <f t="shared" si="453"/>
        <v>0</v>
      </c>
      <c r="DQ199" s="8">
        <f t="shared" si="454"/>
        <v>0</v>
      </c>
      <c r="DS199" s="51">
        <f t="shared" si="385"/>
        <v>0</v>
      </c>
      <c r="DT199" s="50">
        <f t="shared" si="456"/>
        <v>0</v>
      </c>
      <c r="DU199" s="51">
        <v>0</v>
      </c>
      <c r="DV199" s="50">
        <f t="shared" si="387"/>
        <v>0</v>
      </c>
      <c r="DW199" s="51">
        <f t="shared" si="457"/>
        <v>0</v>
      </c>
      <c r="DX199" s="52">
        <f t="shared" si="457"/>
        <v>0</v>
      </c>
      <c r="DY199" s="307">
        <f t="shared" si="455"/>
        <v>0</v>
      </c>
    </row>
    <row r="200" spans="1:129" ht="18" customHeight="1" x14ac:dyDescent="0.3">
      <c r="B200" s="54"/>
      <c r="C200" s="54"/>
      <c r="D200" s="262"/>
      <c r="E200" s="263"/>
      <c r="F200" s="274"/>
      <c r="G200" s="263"/>
      <c r="H200" s="56"/>
      <c r="I200" s="56"/>
      <c r="J200" s="265"/>
      <c r="K200" s="264"/>
      <c r="L200" s="57"/>
      <c r="M200" s="49"/>
      <c r="N200" s="214"/>
      <c r="O200" s="8">
        <f t="shared" si="390"/>
        <v>0</v>
      </c>
      <c r="P200" s="8">
        <f t="shared" si="391"/>
        <v>0</v>
      </c>
      <c r="R200" s="44">
        <f t="shared" si="392"/>
        <v>0</v>
      </c>
      <c r="S200" s="201">
        <f t="shared" si="392"/>
        <v>0</v>
      </c>
      <c r="T200" s="8">
        <f t="shared" si="393"/>
        <v>0</v>
      </c>
      <c r="U200" s="8">
        <f t="shared" si="394"/>
        <v>0</v>
      </c>
      <c r="W200" s="44">
        <v>0</v>
      </c>
      <c r="X200" s="201">
        <f t="shared" si="395"/>
        <v>0</v>
      </c>
      <c r="Y200" s="8">
        <f t="shared" si="396"/>
        <v>0</v>
      </c>
      <c r="Z200" s="8">
        <f t="shared" si="397"/>
        <v>0</v>
      </c>
      <c r="AB200" s="44">
        <f t="shared" si="398"/>
        <v>0</v>
      </c>
      <c r="AC200" s="201">
        <f t="shared" si="398"/>
        <v>0</v>
      </c>
      <c r="AD200" s="8">
        <f t="shared" si="399"/>
        <v>0</v>
      </c>
      <c r="AE200" s="8">
        <f t="shared" si="400"/>
        <v>0</v>
      </c>
      <c r="AG200" s="44">
        <f t="shared" si="401"/>
        <v>0</v>
      </c>
      <c r="AH200" s="201">
        <f t="shared" si="401"/>
        <v>0</v>
      </c>
      <c r="AI200" s="8">
        <f t="shared" si="402"/>
        <v>0</v>
      </c>
      <c r="AJ200" s="8">
        <f t="shared" si="403"/>
        <v>0</v>
      </c>
      <c r="AL200" s="44">
        <f t="shared" si="404"/>
        <v>0</v>
      </c>
      <c r="AM200" s="201">
        <f t="shared" si="404"/>
        <v>0</v>
      </c>
      <c r="AN200" s="8">
        <f t="shared" si="405"/>
        <v>0</v>
      </c>
      <c r="AO200" s="8">
        <f t="shared" si="406"/>
        <v>0</v>
      </c>
      <c r="AQ200" s="44">
        <f t="shared" si="407"/>
        <v>0</v>
      </c>
      <c r="AR200" s="201">
        <f t="shared" si="407"/>
        <v>0</v>
      </c>
      <c r="AS200" s="8">
        <f t="shared" si="408"/>
        <v>0</v>
      </c>
      <c r="AT200" s="8">
        <f t="shared" si="409"/>
        <v>0</v>
      </c>
      <c r="AV200" s="44">
        <f t="shared" si="410"/>
        <v>0</v>
      </c>
      <c r="AW200" s="201">
        <f t="shared" si="410"/>
        <v>0</v>
      </c>
      <c r="AX200" s="8">
        <f t="shared" si="411"/>
        <v>0</v>
      </c>
      <c r="AY200" s="8">
        <f t="shared" si="412"/>
        <v>0</v>
      </c>
      <c r="BA200" s="44">
        <f t="shared" si="413"/>
        <v>0</v>
      </c>
      <c r="BB200" s="201">
        <f t="shared" si="413"/>
        <v>0</v>
      </c>
      <c r="BC200" s="8">
        <f t="shared" si="414"/>
        <v>0</v>
      </c>
      <c r="BD200" s="8">
        <f t="shared" si="415"/>
        <v>0</v>
      </c>
      <c r="BF200" s="44">
        <f t="shared" si="416"/>
        <v>0</v>
      </c>
      <c r="BG200" s="201">
        <f t="shared" si="416"/>
        <v>0</v>
      </c>
      <c r="BH200" s="8">
        <f t="shared" si="417"/>
        <v>0</v>
      </c>
      <c r="BI200" s="8">
        <f t="shared" si="418"/>
        <v>0</v>
      </c>
      <c r="BK200" s="44">
        <f t="shared" si="419"/>
        <v>0</v>
      </c>
      <c r="BL200" s="201">
        <f t="shared" si="419"/>
        <v>0</v>
      </c>
      <c r="BM200" s="8">
        <f t="shared" si="420"/>
        <v>0</v>
      </c>
      <c r="BN200" s="8">
        <f t="shared" si="421"/>
        <v>0</v>
      </c>
      <c r="BP200" s="44">
        <f t="shared" si="422"/>
        <v>0</v>
      </c>
      <c r="BQ200" s="201">
        <f t="shared" si="422"/>
        <v>0</v>
      </c>
      <c r="BR200" s="8">
        <f t="shared" si="423"/>
        <v>0</v>
      </c>
      <c r="BS200" s="8">
        <f t="shared" si="424"/>
        <v>0</v>
      </c>
      <c r="BU200" s="44">
        <f t="shared" si="425"/>
        <v>0</v>
      </c>
      <c r="BV200" s="201">
        <f t="shared" si="425"/>
        <v>0</v>
      </c>
      <c r="BW200" s="8">
        <f t="shared" si="426"/>
        <v>0</v>
      </c>
      <c r="BX200" s="8">
        <f t="shared" si="427"/>
        <v>0</v>
      </c>
      <c r="BZ200" s="44">
        <f t="shared" si="428"/>
        <v>0</v>
      </c>
      <c r="CA200" s="201">
        <f t="shared" si="428"/>
        <v>0</v>
      </c>
      <c r="CB200" s="8">
        <f t="shared" si="429"/>
        <v>0</v>
      </c>
      <c r="CC200" s="8">
        <f t="shared" si="430"/>
        <v>0</v>
      </c>
      <c r="CE200" s="44">
        <f t="shared" si="431"/>
        <v>0</v>
      </c>
      <c r="CF200" s="201">
        <f t="shared" si="431"/>
        <v>0</v>
      </c>
      <c r="CG200" s="8">
        <f t="shared" si="432"/>
        <v>0</v>
      </c>
      <c r="CH200" s="8">
        <f t="shared" si="433"/>
        <v>0</v>
      </c>
      <c r="CJ200" s="44">
        <f t="shared" si="434"/>
        <v>0</v>
      </c>
      <c r="CK200" s="201">
        <f t="shared" si="434"/>
        <v>0</v>
      </c>
      <c r="CL200" s="8">
        <f t="shared" si="435"/>
        <v>0</v>
      </c>
      <c r="CM200" s="8">
        <f t="shared" si="436"/>
        <v>0</v>
      </c>
      <c r="CO200" s="44">
        <f t="shared" si="437"/>
        <v>0</v>
      </c>
      <c r="CP200" s="201">
        <f t="shared" si="437"/>
        <v>0</v>
      </c>
      <c r="CQ200" s="8">
        <f t="shared" si="438"/>
        <v>0</v>
      </c>
      <c r="CR200" s="8">
        <f t="shared" si="439"/>
        <v>0</v>
      </c>
      <c r="CT200" s="44">
        <f t="shared" si="440"/>
        <v>0</v>
      </c>
      <c r="CU200" s="201">
        <f t="shared" si="440"/>
        <v>0</v>
      </c>
      <c r="CV200" s="8">
        <f t="shared" si="441"/>
        <v>0</v>
      </c>
      <c r="CW200" s="8">
        <f t="shared" si="442"/>
        <v>0</v>
      </c>
      <c r="CY200" s="44">
        <f t="shared" si="443"/>
        <v>0</v>
      </c>
      <c r="CZ200" s="201">
        <f t="shared" si="443"/>
        <v>0</v>
      </c>
      <c r="DA200" s="8">
        <f t="shared" si="444"/>
        <v>0</v>
      </c>
      <c r="DB200" s="8">
        <f t="shared" si="445"/>
        <v>0</v>
      </c>
      <c r="DD200" s="44">
        <f t="shared" si="446"/>
        <v>0</v>
      </c>
      <c r="DE200" s="201">
        <f t="shared" si="446"/>
        <v>0</v>
      </c>
      <c r="DF200" s="8">
        <f t="shared" si="447"/>
        <v>0</v>
      </c>
      <c r="DG200" s="8">
        <f t="shared" si="448"/>
        <v>0</v>
      </c>
      <c r="DI200" s="44">
        <f t="shared" si="449"/>
        <v>0</v>
      </c>
      <c r="DJ200" s="201">
        <f t="shared" si="449"/>
        <v>0</v>
      </c>
      <c r="DK200" s="8">
        <f t="shared" si="450"/>
        <v>0</v>
      </c>
      <c r="DL200" s="8">
        <f t="shared" si="451"/>
        <v>0</v>
      </c>
      <c r="DN200" s="44">
        <f t="shared" si="452"/>
        <v>0</v>
      </c>
      <c r="DO200" s="201">
        <f t="shared" si="452"/>
        <v>0</v>
      </c>
      <c r="DP200" s="8">
        <f t="shared" si="453"/>
        <v>0</v>
      </c>
      <c r="DQ200" s="8">
        <f t="shared" si="454"/>
        <v>0</v>
      </c>
      <c r="DS200" s="51">
        <f t="shared" si="385"/>
        <v>0</v>
      </c>
      <c r="DT200" s="50">
        <f t="shared" si="456"/>
        <v>0</v>
      </c>
      <c r="DU200" s="51">
        <v>0</v>
      </c>
      <c r="DV200" s="50">
        <f t="shared" si="387"/>
        <v>0</v>
      </c>
      <c r="DW200" s="51">
        <f t="shared" si="457"/>
        <v>0</v>
      </c>
      <c r="DX200" s="52">
        <f t="shared" si="457"/>
        <v>0</v>
      </c>
      <c r="DY200" s="307">
        <f t="shared" si="455"/>
        <v>0</v>
      </c>
    </row>
    <row r="201" spans="1:129" s="60" customFormat="1" ht="18" customHeight="1" x14ac:dyDescent="0.3">
      <c r="A201" s="1"/>
      <c r="C201" s="196"/>
      <c r="D201" s="262"/>
      <c r="E201" s="263"/>
      <c r="F201" s="274"/>
      <c r="J201" s="302"/>
      <c r="L201" s="61"/>
      <c r="M201" s="49"/>
      <c r="N201" s="214"/>
      <c r="O201" s="8">
        <f t="shared" si="390"/>
        <v>0</v>
      </c>
      <c r="P201" s="8">
        <f t="shared" si="391"/>
        <v>0</v>
      </c>
      <c r="Q201" s="3"/>
      <c r="R201" s="44">
        <f t="shared" si="392"/>
        <v>0</v>
      </c>
      <c r="S201" s="201">
        <f t="shared" si="392"/>
        <v>0</v>
      </c>
      <c r="T201" s="8">
        <f t="shared" si="393"/>
        <v>0</v>
      </c>
      <c r="U201" s="8">
        <f t="shared" si="394"/>
        <v>0</v>
      </c>
      <c r="V201" s="3"/>
      <c r="W201" s="44">
        <f t="shared" si="395"/>
        <v>0</v>
      </c>
      <c r="X201" s="201">
        <f t="shared" si="395"/>
        <v>0</v>
      </c>
      <c r="Y201" s="8">
        <f t="shared" si="396"/>
        <v>0</v>
      </c>
      <c r="Z201" s="8">
        <f t="shared" si="397"/>
        <v>0</v>
      </c>
      <c r="AA201" s="1"/>
      <c r="AB201" s="44">
        <f t="shared" si="398"/>
        <v>0</v>
      </c>
      <c r="AC201" s="201">
        <f t="shared" si="398"/>
        <v>0</v>
      </c>
      <c r="AD201" s="8">
        <f t="shared" si="399"/>
        <v>0</v>
      </c>
      <c r="AE201" s="8">
        <f t="shared" si="400"/>
        <v>0</v>
      </c>
      <c r="AG201" s="44">
        <f t="shared" si="401"/>
        <v>0</v>
      </c>
      <c r="AH201" s="201">
        <f t="shared" si="401"/>
        <v>0</v>
      </c>
      <c r="AI201" s="8">
        <f t="shared" si="402"/>
        <v>0</v>
      </c>
      <c r="AJ201" s="8">
        <f t="shared" si="403"/>
        <v>0</v>
      </c>
      <c r="AL201" s="44">
        <f t="shared" si="404"/>
        <v>0</v>
      </c>
      <c r="AM201" s="201">
        <f t="shared" si="404"/>
        <v>0</v>
      </c>
      <c r="AN201" s="8">
        <f t="shared" si="405"/>
        <v>0</v>
      </c>
      <c r="AO201" s="8">
        <f t="shared" si="406"/>
        <v>0</v>
      </c>
      <c r="AQ201" s="44">
        <f t="shared" si="407"/>
        <v>0</v>
      </c>
      <c r="AR201" s="201">
        <f t="shared" si="407"/>
        <v>0</v>
      </c>
      <c r="AS201" s="8">
        <f t="shared" si="408"/>
        <v>0</v>
      </c>
      <c r="AT201" s="8">
        <f t="shared" si="409"/>
        <v>0</v>
      </c>
      <c r="AV201" s="44">
        <f t="shared" si="410"/>
        <v>0</v>
      </c>
      <c r="AW201" s="201">
        <f t="shared" si="410"/>
        <v>0</v>
      </c>
      <c r="AX201" s="8">
        <f t="shared" si="411"/>
        <v>0</v>
      </c>
      <c r="AY201" s="8">
        <f t="shared" si="412"/>
        <v>0</v>
      </c>
      <c r="BA201" s="44">
        <f t="shared" si="413"/>
        <v>0</v>
      </c>
      <c r="BB201" s="201">
        <f t="shared" si="413"/>
        <v>0</v>
      </c>
      <c r="BC201" s="8">
        <f t="shared" si="414"/>
        <v>0</v>
      </c>
      <c r="BD201" s="8">
        <f t="shared" si="415"/>
        <v>0</v>
      </c>
      <c r="BF201" s="44">
        <f t="shared" si="416"/>
        <v>0</v>
      </c>
      <c r="BG201" s="201">
        <f t="shared" si="416"/>
        <v>0</v>
      </c>
      <c r="BH201" s="8">
        <f t="shared" si="417"/>
        <v>0</v>
      </c>
      <c r="BI201" s="8">
        <f t="shared" si="418"/>
        <v>0</v>
      </c>
      <c r="BK201" s="44">
        <f t="shared" si="419"/>
        <v>0</v>
      </c>
      <c r="BL201" s="201">
        <f t="shared" si="419"/>
        <v>0</v>
      </c>
      <c r="BM201" s="8">
        <f t="shared" si="420"/>
        <v>0</v>
      </c>
      <c r="BN201" s="8">
        <f t="shared" si="421"/>
        <v>0</v>
      </c>
      <c r="BP201" s="44">
        <f t="shared" si="422"/>
        <v>0</v>
      </c>
      <c r="BQ201" s="201">
        <f t="shared" si="422"/>
        <v>0</v>
      </c>
      <c r="BR201" s="8">
        <f t="shared" si="423"/>
        <v>0</v>
      </c>
      <c r="BS201" s="8">
        <f t="shared" si="424"/>
        <v>0</v>
      </c>
      <c r="BU201" s="44">
        <f t="shared" si="425"/>
        <v>0</v>
      </c>
      <c r="BV201" s="201">
        <f t="shared" si="425"/>
        <v>0</v>
      </c>
      <c r="BW201" s="8">
        <f t="shared" si="426"/>
        <v>0</v>
      </c>
      <c r="BX201" s="8">
        <f t="shared" si="427"/>
        <v>0</v>
      </c>
      <c r="BZ201" s="44">
        <f t="shared" si="428"/>
        <v>0</v>
      </c>
      <c r="CA201" s="201">
        <f t="shared" si="428"/>
        <v>0</v>
      </c>
      <c r="CB201" s="8">
        <f t="shared" si="429"/>
        <v>0</v>
      </c>
      <c r="CC201" s="8">
        <f t="shared" si="430"/>
        <v>0</v>
      </c>
      <c r="CE201" s="44">
        <f t="shared" si="431"/>
        <v>0</v>
      </c>
      <c r="CF201" s="201">
        <f t="shared" si="431"/>
        <v>0</v>
      </c>
      <c r="CG201" s="8">
        <f t="shared" si="432"/>
        <v>0</v>
      </c>
      <c r="CH201" s="8">
        <f t="shared" si="433"/>
        <v>0</v>
      </c>
      <c r="CJ201" s="44">
        <f t="shared" si="434"/>
        <v>0</v>
      </c>
      <c r="CK201" s="201">
        <f t="shared" si="434"/>
        <v>0</v>
      </c>
      <c r="CL201" s="8">
        <f t="shared" si="435"/>
        <v>0</v>
      </c>
      <c r="CM201" s="8">
        <f t="shared" si="436"/>
        <v>0</v>
      </c>
      <c r="CO201" s="44">
        <f t="shared" si="437"/>
        <v>0</v>
      </c>
      <c r="CP201" s="201">
        <f t="shared" si="437"/>
        <v>0</v>
      </c>
      <c r="CQ201" s="8">
        <f t="shared" si="438"/>
        <v>0</v>
      </c>
      <c r="CR201" s="8">
        <f t="shared" si="439"/>
        <v>0</v>
      </c>
      <c r="CT201" s="44">
        <f t="shared" si="440"/>
        <v>0</v>
      </c>
      <c r="CU201" s="201">
        <f t="shared" si="440"/>
        <v>0</v>
      </c>
      <c r="CV201" s="8">
        <f t="shared" si="441"/>
        <v>0</v>
      </c>
      <c r="CW201" s="8">
        <f t="shared" si="442"/>
        <v>0</v>
      </c>
      <c r="CY201" s="44">
        <f t="shared" si="443"/>
        <v>0</v>
      </c>
      <c r="CZ201" s="201">
        <f t="shared" si="443"/>
        <v>0</v>
      </c>
      <c r="DA201" s="8">
        <f t="shared" si="444"/>
        <v>0</v>
      </c>
      <c r="DB201" s="8">
        <f t="shared" si="445"/>
        <v>0</v>
      </c>
      <c r="DD201" s="44">
        <f t="shared" si="446"/>
        <v>0</v>
      </c>
      <c r="DE201" s="201">
        <f t="shared" si="446"/>
        <v>0</v>
      </c>
      <c r="DF201" s="8">
        <f t="shared" si="447"/>
        <v>0</v>
      </c>
      <c r="DG201" s="8">
        <f t="shared" si="448"/>
        <v>0</v>
      </c>
      <c r="DI201" s="44">
        <f t="shared" si="449"/>
        <v>0</v>
      </c>
      <c r="DJ201" s="201">
        <f t="shared" si="449"/>
        <v>0</v>
      </c>
      <c r="DK201" s="8">
        <f t="shared" si="450"/>
        <v>0</v>
      </c>
      <c r="DL201" s="8">
        <f t="shared" si="451"/>
        <v>0</v>
      </c>
      <c r="DN201" s="44">
        <f t="shared" si="452"/>
        <v>0</v>
      </c>
      <c r="DO201" s="201">
        <f t="shared" si="452"/>
        <v>0</v>
      </c>
      <c r="DP201" s="8">
        <f t="shared" si="453"/>
        <v>0</v>
      </c>
      <c r="DQ201" s="8">
        <f t="shared" si="454"/>
        <v>0</v>
      </c>
      <c r="DS201" s="51">
        <f t="shared" si="385"/>
        <v>0</v>
      </c>
      <c r="DT201" s="65">
        <f t="shared" si="456"/>
        <v>0</v>
      </c>
      <c r="DU201" s="90">
        <v>0</v>
      </c>
      <c r="DV201" s="65">
        <f t="shared" si="387"/>
        <v>0</v>
      </c>
      <c r="DW201" s="66">
        <f>+DS201+DU201</f>
        <v>0</v>
      </c>
      <c r="DX201" s="66">
        <f t="shared" si="457"/>
        <v>0</v>
      </c>
      <c r="DY201" s="307">
        <f t="shared" si="455"/>
        <v>0</v>
      </c>
    </row>
    <row r="202" spans="1:129" ht="18" customHeight="1" thickBot="1" x14ac:dyDescent="0.35">
      <c r="B202" s="61"/>
      <c r="C202" s="67"/>
      <c r="D202" s="239"/>
      <c r="E202" s="55"/>
      <c r="F202" s="55"/>
      <c r="G202" s="55"/>
      <c r="H202" s="56"/>
      <c r="I202" s="56"/>
      <c r="J202" s="68"/>
      <c r="K202" s="56"/>
      <c r="L202" s="57"/>
      <c r="M202" s="62"/>
      <c r="N202" s="215"/>
      <c r="O202" s="8">
        <f t="shared" si="390"/>
        <v>0</v>
      </c>
      <c r="P202" s="8">
        <f t="shared" si="391"/>
        <v>0</v>
      </c>
      <c r="Q202" s="63"/>
      <c r="R202" s="44">
        <f t="shared" si="392"/>
        <v>0</v>
      </c>
      <c r="S202" s="201">
        <f t="shared" si="392"/>
        <v>0</v>
      </c>
      <c r="T202" s="8">
        <f t="shared" si="393"/>
        <v>0</v>
      </c>
      <c r="U202" s="8">
        <f t="shared" si="394"/>
        <v>0</v>
      </c>
      <c r="V202" s="63"/>
      <c r="W202" s="44">
        <f t="shared" si="395"/>
        <v>0</v>
      </c>
      <c r="X202" s="201">
        <f t="shared" si="395"/>
        <v>0</v>
      </c>
      <c r="Y202" s="8">
        <f t="shared" si="396"/>
        <v>0</v>
      </c>
      <c r="Z202" s="8">
        <f t="shared" si="397"/>
        <v>0</v>
      </c>
      <c r="AA202" s="60"/>
      <c r="AB202" s="44">
        <f t="shared" si="398"/>
        <v>0</v>
      </c>
      <c r="AC202" s="201">
        <f t="shared" si="398"/>
        <v>0</v>
      </c>
      <c r="AD202" s="8">
        <f t="shared" si="399"/>
        <v>0</v>
      </c>
      <c r="AE202" s="8">
        <f t="shared" si="400"/>
        <v>0</v>
      </c>
      <c r="AG202" s="44">
        <f t="shared" si="401"/>
        <v>0</v>
      </c>
      <c r="AH202" s="201">
        <f t="shared" si="401"/>
        <v>0</v>
      </c>
      <c r="AI202" s="8">
        <f t="shared" si="402"/>
        <v>0</v>
      </c>
      <c r="AJ202" s="8">
        <f t="shared" si="403"/>
        <v>0</v>
      </c>
      <c r="AL202" s="44">
        <f t="shared" si="404"/>
        <v>0</v>
      </c>
      <c r="AM202" s="201">
        <f t="shared" si="404"/>
        <v>0</v>
      </c>
      <c r="AN202" s="8">
        <f t="shared" si="405"/>
        <v>0</v>
      </c>
      <c r="AO202" s="8">
        <f t="shared" si="406"/>
        <v>0</v>
      </c>
      <c r="AQ202" s="44">
        <f t="shared" si="407"/>
        <v>0</v>
      </c>
      <c r="AR202" s="201">
        <f t="shared" si="407"/>
        <v>0</v>
      </c>
      <c r="AS202" s="8">
        <f t="shared" si="408"/>
        <v>0</v>
      </c>
      <c r="AT202" s="8">
        <f t="shared" si="409"/>
        <v>0</v>
      </c>
      <c r="AV202" s="44">
        <f t="shared" si="410"/>
        <v>0</v>
      </c>
      <c r="AW202" s="201">
        <f t="shared" si="410"/>
        <v>0</v>
      </c>
      <c r="AX202" s="8">
        <f t="shared" si="411"/>
        <v>0</v>
      </c>
      <c r="AY202" s="8">
        <f t="shared" si="412"/>
        <v>0</v>
      </c>
      <c r="BA202" s="44">
        <f t="shared" si="413"/>
        <v>0</v>
      </c>
      <c r="BB202" s="201">
        <f t="shared" si="413"/>
        <v>0</v>
      </c>
      <c r="BC202" s="8">
        <f t="shared" si="414"/>
        <v>0</v>
      </c>
      <c r="BD202" s="8">
        <f t="shared" si="415"/>
        <v>0</v>
      </c>
      <c r="BF202" s="44">
        <f t="shared" si="416"/>
        <v>0</v>
      </c>
      <c r="BG202" s="201">
        <f t="shared" si="416"/>
        <v>0</v>
      </c>
      <c r="BH202" s="8">
        <f t="shared" si="417"/>
        <v>0</v>
      </c>
      <c r="BI202" s="8">
        <f t="shared" si="418"/>
        <v>0</v>
      </c>
      <c r="BK202" s="44">
        <f t="shared" si="419"/>
        <v>0</v>
      </c>
      <c r="BL202" s="201">
        <f t="shared" si="419"/>
        <v>0</v>
      </c>
      <c r="BM202" s="8">
        <f t="shared" si="420"/>
        <v>0</v>
      </c>
      <c r="BN202" s="8">
        <f t="shared" si="421"/>
        <v>0</v>
      </c>
      <c r="BP202" s="44">
        <f t="shared" si="422"/>
        <v>0</v>
      </c>
      <c r="BQ202" s="201">
        <f t="shared" si="422"/>
        <v>0</v>
      </c>
      <c r="BR202" s="8">
        <f t="shared" si="423"/>
        <v>0</v>
      </c>
      <c r="BS202" s="8">
        <f t="shared" si="424"/>
        <v>0</v>
      </c>
      <c r="BU202" s="44">
        <f t="shared" si="425"/>
        <v>0</v>
      </c>
      <c r="BV202" s="201">
        <f t="shared" si="425"/>
        <v>0</v>
      </c>
      <c r="BW202" s="8">
        <f t="shared" si="426"/>
        <v>0</v>
      </c>
      <c r="BX202" s="8">
        <f t="shared" si="427"/>
        <v>0</v>
      </c>
      <c r="BZ202" s="44">
        <f t="shared" si="428"/>
        <v>0</v>
      </c>
      <c r="CA202" s="201">
        <f t="shared" si="428"/>
        <v>0</v>
      </c>
      <c r="CB202" s="8">
        <f t="shared" si="429"/>
        <v>0</v>
      </c>
      <c r="CC202" s="8">
        <f t="shared" si="430"/>
        <v>0</v>
      </c>
      <c r="CE202" s="44">
        <f t="shared" si="431"/>
        <v>0</v>
      </c>
      <c r="CF202" s="201">
        <f t="shared" si="431"/>
        <v>0</v>
      </c>
      <c r="CG202" s="8">
        <f t="shared" si="432"/>
        <v>0</v>
      </c>
      <c r="CH202" s="8">
        <f t="shared" si="433"/>
        <v>0</v>
      </c>
      <c r="CJ202" s="44">
        <f t="shared" si="434"/>
        <v>0</v>
      </c>
      <c r="CK202" s="201">
        <f t="shared" si="434"/>
        <v>0</v>
      </c>
      <c r="CL202" s="8">
        <f t="shared" si="435"/>
        <v>0</v>
      </c>
      <c r="CM202" s="8">
        <f t="shared" si="436"/>
        <v>0</v>
      </c>
      <c r="CO202" s="44">
        <f t="shared" si="437"/>
        <v>0</v>
      </c>
      <c r="CP202" s="201">
        <f t="shared" si="437"/>
        <v>0</v>
      </c>
      <c r="CQ202" s="8">
        <f t="shared" si="438"/>
        <v>0</v>
      </c>
      <c r="CR202" s="8">
        <f t="shared" si="439"/>
        <v>0</v>
      </c>
      <c r="CT202" s="44">
        <f t="shared" si="440"/>
        <v>0</v>
      </c>
      <c r="CU202" s="201">
        <f t="shared" si="440"/>
        <v>0</v>
      </c>
      <c r="CV202" s="8">
        <f t="shared" si="441"/>
        <v>0</v>
      </c>
      <c r="CW202" s="8">
        <f t="shared" si="442"/>
        <v>0</v>
      </c>
      <c r="CY202" s="44">
        <f t="shared" si="443"/>
        <v>0</v>
      </c>
      <c r="CZ202" s="201">
        <f t="shared" si="443"/>
        <v>0</v>
      </c>
      <c r="DA202" s="8">
        <f t="shared" si="444"/>
        <v>0</v>
      </c>
      <c r="DB202" s="8">
        <f t="shared" si="445"/>
        <v>0</v>
      </c>
      <c r="DD202" s="44">
        <f t="shared" si="446"/>
        <v>0</v>
      </c>
      <c r="DE202" s="201">
        <f t="shared" si="446"/>
        <v>0</v>
      </c>
      <c r="DF202" s="8">
        <f t="shared" si="447"/>
        <v>0</v>
      </c>
      <c r="DG202" s="8">
        <f t="shared" si="448"/>
        <v>0</v>
      </c>
      <c r="DI202" s="44">
        <f t="shared" si="449"/>
        <v>0</v>
      </c>
      <c r="DJ202" s="201">
        <f t="shared" si="449"/>
        <v>0</v>
      </c>
      <c r="DK202" s="8">
        <f t="shared" si="450"/>
        <v>0</v>
      </c>
      <c r="DL202" s="8">
        <f t="shared" si="451"/>
        <v>0</v>
      </c>
      <c r="DN202" s="44">
        <f t="shared" si="452"/>
        <v>0</v>
      </c>
      <c r="DO202" s="201">
        <f t="shared" si="452"/>
        <v>0</v>
      </c>
      <c r="DP202" s="8">
        <f t="shared" si="453"/>
        <v>0</v>
      </c>
      <c r="DQ202" s="8">
        <f t="shared" si="454"/>
        <v>0</v>
      </c>
      <c r="DS202" s="70"/>
      <c r="DT202" s="70"/>
      <c r="DU202" s="71"/>
      <c r="DV202" s="71"/>
      <c r="DW202" s="70"/>
      <c r="DX202" s="70"/>
      <c r="DY202" s="310"/>
    </row>
    <row r="203" spans="1:129" s="72" customFormat="1" ht="32.4" customHeight="1" thickBot="1" x14ac:dyDescent="0.35">
      <c r="B203" s="275" t="s">
        <v>103</v>
      </c>
      <c r="C203" s="276" t="str">
        <f>B181</f>
        <v>Office material (magude office)</v>
      </c>
      <c r="D203" s="242"/>
      <c r="E203" s="73"/>
      <c r="F203" s="73"/>
      <c r="G203" s="73"/>
      <c r="H203" s="73"/>
      <c r="I203" s="73"/>
      <c r="J203" s="74"/>
      <c r="K203" s="73"/>
      <c r="L203" s="75"/>
      <c r="M203" s="277">
        <f>O18</f>
        <v>2015</v>
      </c>
      <c r="N203" s="278"/>
      <c r="O203" s="95">
        <f>SUM(O182:O202)</f>
        <v>574924.2147922999</v>
      </c>
      <c r="P203" s="218">
        <f>SUM(P182:P201)</f>
        <v>15129.584599797368</v>
      </c>
      <c r="Q203" s="78"/>
      <c r="R203" s="293">
        <f>T18</f>
        <v>2016</v>
      </c>
      <c r="S203" s="294"/>
      <c r="T203" s="76">
        <f>SUM(T182:T201)</f>
        <v>574924.2147922999</v>
      </c>
      <c r="U203" s="77">
        <f>SUM(U182:U201)</f>
        <v>15129.584599797368</v>
      </c>
      <c r="V203" s="78"/>
      <c r="W203" s="277">
        <f>Y18</f>
        <v>2017</v>
      </c>
      <c r="X203" s="277"/>
      <c r="Y203" s="76">
        <f>SUM(Y182:Y201)</f>
        <v>0</v>
      </c>
      <c r="Z203" s="77">
        <f>SUM(Z182:Z201)</f>
        <v>0</v>
      </c>
      <c r="AA203" s="79"/>
      <c r="AB203" s="277">
        <f>AD18</f>
        <v>2018</v>
      </c>
      <c r="AC203" s="277"/>
      <c r="AD203" s="76">
        <f>SUM(AD182:AD201)</f>
        <v>0</v>
      </c>
      <c r="AE203" s="77">
        <f>SUM(AE182:AE201)</f>
        <v>0</v>
      </c>
      <c r="AG203" s="277">
        <f>AI18</f>
        <v>2019</v>
      </c>
      <c r="AH203" s="277"/>
      <c r="AI203" s="76">
        <f>SUM(AI182:AI201)</f>
        <v>0</v>
      </c>
      <c r="AJ203" s="77">
        <f>SUM(AJ182:AJ201)</f>
        <v>0</v>
      </c>
      <c r="AL203" s="277">
        <f>AN18</f>
        <v>2020</v>
      </c>
      <c r="AM203" s="277"/>
      <c r="AN203" s="76">
        <f>SUM(AN182:AN201)</f>
        <v>0</v>
      </c>
      <c r="AO203" s="77">
        <f>SUM(AO182:AO201)</f>
        <v>0</v>
      </c>
      <c r="AQ203" s="277">
        <f>AS18</f>
        <v>2021</v>
      </c>
      <c r="AR203" s="277"/>
      <c r="AS203" s="76">
        <f>SUM(AS182:AS201)</f>
        <v>0</v>
      </c>
      <c r="AT203" s="77">
        <f>SUM(AT182:AT201)</f>
        <v>0</v>
      </c>
      <c r="AV203" s="277">
        <f>AX18</f>
        <v>2022</v>
      </c>
      <c r="AW203" s="277"/>
      <c r="AX203" s="76">
        <f>SUM(AX182:AX201)</f>
        <v>0</v>
      </c>
      <c r="AY203" s="77">
        <f>SUM(AY182:AY201)</f>
        <v>0</v>
      </c>
      <c r="BA203" s="277">
        <f>BC18</f>
        <v>2023</v>
      </c>
      <c r="BB203" s="277"/>
      <c r="BC203" s="76">
        <f>SUM(BC182:BC201)</f>
        <v>0</v>
      </c>
      <c r="BD203" s="77">
        <f>SUM(BD182:BD201)</f>
        <v>0</v>
      </c>
      <c r="BF203" s="277">
        <f>BH18</f>
        <v>2024</v>
      </c>
      <c r="BG203" s="277"/>
      <c r="BH203" s="76">
        <f>SUM(BH182:BH201)</f>
        <v>0</v>
      </c>
      <c r="BI203" s="77">
        <f>SUM(BI182:BI201)</f>
        <v>0</v>
      </c>
      <c r="BK203" s="277">
        <f>BM18</f>
        <v>2025</v>
      </c>
      <c r="BL203" s="277"/>
      <c r="BM203" s="76">
        <f>SUM(BM182:BM201)</f>
        <v>0</v>
      </c>
      <c r="BN203" s="77">
        <f>SUM(BN182:BN201)</f>
        <v>0</v>
      </c>
      <c r="BP203" s="277">
        <f>BR18</f>
        <v>2026</v>
      </c>
      <c r="BQ203" s="277"/>
      <c r="BR203" s="76">
        <f>SUM(BR182:BR201)</f>
        <v>0</v>
      </c>
      <c r="BS203" s="77">
        <f>SUM(BS182:BS201)</f>
        <v>0</v>
      </c>
      <c r="BU203" s="277">
        <f>BW18</f>
        <v>2027</v>
      </c>
      <c r="BV203" s="277"/>
      <c r="BW203" s="76">
        <f>SUM(BW182:BW201)</f>
        <v>0</v>
      </c>
      <c r="BX203" s="77">
        <f>SUM(BX182:BX201)</f>
        <v>0</v>
      </c>
      <c r="BZ203" s="277">
        <f>CB18</f>
        <v>2028</v>
      </c>
      <c r="CA203" s="277"/>
      <c r="CB203" s="76">
        <f>SUM(CB182:CB201)</f>
        <v>0</v>
      </c>
      <c r="CC203" s="77">
        <f>SUM(CC182:CC201)</f>
        <v>0</v>
      </c>
      <c r="CE203" s="277">
        <f>CG18</f>
        <v>2029</v>
      </c>
      <c r="CF203" s="277"/>
      <c r="CG203" s="76">
        <f>SUM(CG182:CG201)</f>
        <v>0</v>
      </c>
      <c r="CH203" s="77">
        <f>SUM(CH182:CH201)</f>
        <v>0</v>
      </c>
      <c r="CJ203" s="277">
        <f>CL18</f>
        <v>2030</v>
      </c>
      <c r="CK203" s="277"/>
      <c r="CL203" s="76">
        <f>SUM(CL182:CL201)</f>
        <v>0</v>
      </c>
      <c r="CM203" s="77">
        <f>SUM(CM182:CM201)</f>
        <v>0</v>
      </c>
      <c r="CO203" s="277">
        <f>CQ18</f>
        <v>2031</v>
      </c>
      <c r="CP203" s="277"/>
      <c r="CQ203" s="76">
        <f>SUM(CQ182:CQ201)</f>
        <v>0</v>
      </c>
      <c r="CR203" s="77">
        <f>SUM(CR182:CR201)</f>
        <v>0</v>
      </c>
      <c r="CT203" s="277">
        <f>CV18</f>
        <v>2032</v>
      </c>
      <c r="CU203" s="277"/>
      <c r="CV203" s="76">
        <f>SUM(CV182:CV201)</f>
        <v>0</v>
      </c>
      <c r="CW203" s="77">
        <f>SUM(CW182:CW201)</f>
        <v>0</v>
      </c>
      <c r="CY203" s="277">
        <f>DA18</f>
        <v>2033</v>
      </c>
      <c r="CZ203" s="277"/>
      <c r="DA203" s="76">
        <f>SUM(DA182:DA201)</f>
        <v>0</v>
      </c>
      <c r="DB203" s="77">
        <f>SUM(DB182:DB201)</f>
        <v>0</v>
      </c>
      <c r="DD203" s="277">
        <f>DF18</f>
        <v>2034</v>
      </c>
      <c r="DE203" s="277"/>
      <c r="DF203" s="76">
        <f>SUM(DF182:DF201)</f>
        <v>0</v>
      </c>
      <c r="DG203" s="77">
        <f>SUM(DG182:DG201)</f>
        <v>0</v>
      </c>
      <c r="DI203" s="277">
        <f>DK18</f>
        <v>2035</v>
      </c>
      <c r="DJ203" s="277"/>
      <c r="DK203" s="76">
        <f>SUM(DK182:DK201)</f>
        <v>0</v>
      </c>
      <c r="DL203" s="77">
        <f>SUM(DL182:DL201)</f>
        <v>0</v>
      </c>
      <c r="DN203" s="277">
        <f>DP18</f>
        <v>2036</v>
      </c>
      <c r="DO203" s="277"/>
      <c r="DP203" s="76">
        <f>SUM(DP182:DP201)</f>
        <v>0</v>
      </c>
      <c r="DQ203" s="77">
        <f>SUM(DQ182:DQ201)</f>
        <v>0</v>
      </c>
      <c r="DS203" s="80">
        <f t="shared" ref="DS203:DW203" si="458">SUM(DS182:DS201)</f>
        <v>1149848.4295845998</v>
      </c>
      <c r="DT203" s="77">
        <f t="shared" si="458"/>
        <v>30259.169199594737</v>
      </c>
      <c r="DU203" s="77">
        <f t="shared" si="458"/>
        <v>0</v>
      </c>
      <c r="DV203" s="77">
        <f t="shared" si="458"/>
        <v>0</v>
      </c>
      <c r="DW203" s="77">
        <f t="shared" si="458"/>
        <v>1149848.4295845998</v>
      </c>
      <c r="DX203" s="77">
        <f>SUM(P203+U203+Z203+AE203+AJ203+AO203+AT203+AY203+BD203+BI203+BN203+BS203+BX203+CC203+CH203+CM203+CR203+CW203+DB203+DG203+DL203+DQ203)</f>
        <v>30259.169199594737</v>
      </c>
      <c r="DY203" s="311" t="s">
        <v>53</v>
      </c>
    </row>
    <row r="204" spans="1:129" x14ac:dyDescent="0.3">
      <c r="O204" s="280" t="s">
        <v>17</v>
      </c>
      <c r="P204" s="281" t="s">
        <v>18</v>
      </c>
      <c r="T204" s="280" t="s">
        <v>17</v>
      </c>
      <c r="U204" s="281" t="s">
        <v>18</v>
      </c>
      <c r="Y204" s="280" t="s">
        <v>17</v>
      </c>
      <c r="Z204" s="281" t="s">
        <v>18</v>
      </c>
      <c r="AD204" s="280" t="s">
        <v>17</v>
      </c>
      <c r="AE204" s="281" t="s">
        <v>18</v>
      </c>
      <c r="AI204" s="280" t="s">
        <v>17</v>
      </c>
      <c r="AJ204" s="281" t="s">
        <v>18</v>
      </c>
      <c r="AN204" s="280" t="s">
        <v>17</v>
      </c>
      <c r="AO204" s="281" t="s">
        <v>18</v>
      </c>
      <c r="AS204" s="280" t="s">
        <v>17</v>
      </c>
      <c r="AT204" s="281" t="s">
        <v>18</v>
      </c>
      <c r="AX204" s="280" t="s">
        <v>17</v>
      </c>
      <c r="AY204" s="281" t="s">
        <v>18</v>
      </c>
      <c r="BC204" s="280" t="s">
        <v>17</v>
      </c>
      <c r="BD204" s="281" t="s">
        <v>18</v>
      </c>
      <c r="BH204" s="280" t="s">
        <v>17</v>
      </c>
      <c r="BI204" s="281" t="s">
        <v>18</v>
      </c>
      <c r="BM204" s="280" t="s">
        <v>17</v>
      </c>
      <c r="BN204" s="281" t="s">
        <v>18</v>
      </c>
      <c r="BR204" s="280" t="s">
        <v>17</v>
      </c>
      <c r="BS204" s="281" t="s">
        <v>18</v>
      </c>
      <c r="BW204" s="280" t="s">
        <v>17</v>
      </c>
      <c r="BX204" s="281" t="s">
        <v>18</v>
      </c>
      <c r="CB204" s="280" t="s">
        <v>17</v>
      </c>
      <c r="CC204" s="281" t="s">
        <v>18</v>
      </c>
      <c r="CG204" s="280" t="s">
        <v>17</v>
      </c>
      <c r="CH204" s="281" t="s">
        <v>18</v>
      </c>
      <c r="CL204" s="280" t="s">
        <v>17</v>
      </c>
      <c r="CM204" s="281" t="s">
        <v>18</v>
      </c>
      <c r="CQ204" s="280" t="s">
        <v>17</v>
      </c>
      <c r="CR204" s="281" t="s">
        <v>18</v>
      </c>
      <c r="CV204" s="280" t="s">
        <v>17</v>
      </c>
      <c r="CW204" s="281" t="s">
        <v>18</v>
      </c>
      <c r="DA204" s="280" t="s">
        <v>17</v>
      </c>
      <c r="DB204" s="281" t="s">
        <v>18</v>
      </c>
      <c r="DF204" s="280" t="s">
        <v>17</v>
      </c>
      <c r="DG204" s="281" t="s">
        <v>18</v>
      </c>
      <c r="DK204" s="280" t="s">
        <v>17</v>
      </c>
      <c r="DL204" s="281" t="s">
        <v>18</v>
      </c>
      <c r="DP204" s="280" t="s">
        <v>17</v>
      </c>
      <c r="DQ204" s="281" t="s">
        <v>18</v>
      </c>
      <c r="DS204" s="280" t="s">
        <v>17</v>
      </c>
      <c r="DT204" s="281" t="s">
        <v>18</v>
      </c>
      <c r="DU204" s="280" t="s">
        <v>17</v>
      </c>
      <c r="DV204" s="281" t="s">
        <v>18</v>
      </c>
      <c r="DW204" s="280" t="s">
        <v>17</v>
      </c>
      <c r="DX204" s="281" t="s">
        <v>18</v>
      </c>
    </row>
    <row r="205" spans="1:129" x14ac:dyDescent="0.3">
      <c r="H205" s="92"/>
      <c r="I205" s="92"/>
      <c r="K205" s="92"/>
    </row>
    <row r="206" spans="1:129" x14ac:dyDescent="0.3">
      <c r="H206" s="92"/>
      <c r="I206" s="92"/>
      <c r="K206" s="92"/>
    </row>
    <row r="207" spans="1:129" ht="26.4" customHeight="1" x14ac:dyDescent="0.3">
      <c r="H207" s="2"/>
      <c r="I207" s="2"/>
      <c r="K207" s="2"/>
      <c r="M207" s="81"/>
      <c r="N207" s="217"/>
      <c r="O207" s="282"/>
      <c r="P207" s="83"/>
      <c r="Q207" s="22"/>
      <c r="R207" s="81"/>
      <c r="S207" s="206"/>
      <c r="T207" s="282"/>
      <c r="U207" s="83"/>
      <c r="V207" s="22"/>
      <c r="W207" s="81"/>
      <c r="X207" s="82"/>
      <c r="Y207" s="282"/>
      <c r="Z207" s="83"/>
      <c r="AA207" s="23"/>
      <c r="AB207" s="81"/>
      <c r="AC207" s="82"/>
      <c r="AD207" s="282"/>
      <c r="AE207" s="83"/>
      <c r="AG207" s="81"/>
      <c r="AH207" s="82"/>
      <c r="AI207" s="282"/>
      <c r="AJ207" s="83"/>
      <c r="AL207" s="81"/>
      <c r="AM207" s="82"/>
      <c r="AN207" s="282"/>
      <c r="AO207" s="83"/>
      <c r="AQ207" s="81"/>
      <c r="AR207" s="82"/>
      <c r="AS207" s="282"/>
      <c r="AT207" s="83"/>
      <c r="AV207" s="81"/>
      <c r="AW207" s="82"/>
      <c r="AX207" s="282"/>
      <c r="AY207" s="83"/>
      <c r="BA207" s="81"/>
      <c r="BB207" s="82"/>
      <c r="BC207" s="282"/>
      <c r="BD207" s="83"/>
      <c r="BF207" s="81"/>
      <c r="BG207" s="82"/>
      <c r="BH207" s="282"/>
      <c r="BI207" s="83"/>
      <c r="BK207" s="81"/>
      <c r="BL207" s="82"/>
      <c r="BM207" s="282"/>
      <c r="BN207" s="83"/>
      <c r="BP207" s="81"/>
      <c r="BQ207" s="82"/>
      <c r="BR207" s="282"/>
      <c r="BS207" s="83"/>
      <c r="BU207" s="81"/>
      <c r="BV207" s="82"/>
      <c r="BW207" s="282"/>
      <c r="BX207" s="83"/>
      <c r="BZ207" s="81"/>
      <c r="CA207" s="82"/>
      <c r="CB207" s="282"/>
      <c r="CC207" s="83"/>
      <c r="CE207" s="81"/>
      <c r="CF207" s="82"/>
      <c r="CG207" s="282"/>
      <c r="CH207" s="83"/>
      <c r="CJ207" s="81"/>
      <c r="CK207" s="82"/>
      <c r="CL207" s="282"/>
      <c r="CM207" s="83"/>
      <c r="CO207" s="81"/>
      <c r="CP207" s="82"/>
      <c r="CQ207" s="282"/>
      <c r="CR207" s="83"/>
      <c r="CT207" s="81"/>
      <c r="CU207" s="82"/>
      <c r="CV207" s="282"/>
      <c r="CW207" s="83"/>
      <c r="CY207" s="81"/>
      <c r="CZ207" s="82"/>
      <c r="DA207" s="282"/>
      <c r="DB207" s="83"/>
      <c r="DD207" s="81"/>
      <c r="DE207" s="82"/>
      <c r="DF207" s="282"/>
      <c r="DG207" s="83"/>
      <c r="DI207" s="81"/>
      <c r="DJ207" s="82"/>
      <c r="DK207" s="282"/>
      <c r="DL207" s="83"/>
      <c r="DN207" s="81"/>
      <c r="DO207" s="82"/>
      <c r="DP207" s="282"/>
      <c r="DQ207" s="83"/>
      <c r="DS207" s="605" t="s">
        <v>12</v>
      </c>
      <c r="DT207" s="606"/>
      <c r="DU207" s="605" t="s">
        <v>13</v>
      </c>
      <c r="DV207" s="606"/>
      <c r="DW207" s="603" t="s">
        <v>14</v>
      </c>
      <c r="DX207" s="604"/>
    </row>
    <row r="208" spans="1:129" ht="15" thickBot="1" x14ac:dyDescent="0.35">
      <c r="H208" s="2"/>
      <c r="I208" s="2"/>
      <c r="K208" s="2"/>
      <c r="M208" s="30" t="s">
        <v>15</v>
      </c>
      <c r="N208" s="211" t="s">
        <v>16</v>
      </c>
      <c r="O208" s="31" t="s">
        <v>17</v>
      </c>
      <c r="P208" s="32" t="s">
        <v>18</v>
      </c>
      <c r="Q208" s="22"/>
      <c r="R208" s="30" t="s">
        <v>15</v>
      </c>
      <c r="S208" s="31" t="s">
        <v>16</v>
      </c>
      <c r="T208" s="31" t="s">
        <v>17</v>
      </c>
      <c r="U208" s="32" t="s">
        <v>18</v>
      </c>
      <c r="V208" s="22"/>
      <c r="W208" s="30" t="s">
        <v>15</v>
      </c>
      <c r="X208" s="31" t="s">
        <v>16</v>
      </c>
      <c r="Y208" s="31" t="s">
        <v>17</v>
      </c>
      <c r="Z208" s="32" t="s">
        <v>18</v>
      </c>
      <c r="AA208" s="23"/>
      <c r="AB208" s="30" t="s">
        <v>15</v>
      </c>
      <c r="AC208" s="31" t="s">
        <v>16</v>
      </c>
      <c r="AD208" s="31" t="s">
        <v>17</v>
      </c>
      <c r="AE208" s="32" t="s">
        <v>18</v>
      </c>
      <c r="AG208" s="30" t="s">
        <v>15</v>
      </c>
      <c r="AH208" s="31" t="s">
        <v>16</v>
      </c>
      <c r="AI208" s="31" t="s">
        <v>17</v>
      </c>
      <c r="AJ208" s="32" t="s">
        <v>18</v>
      </c>
      <c r="AL208" s="30" t="s">
        <v>15</v>
      </c>
      <c r="AM208" s="31" t="s">
        <v>16</v>
      </c>
      <c r="AN208" s="31" t="s">
        <v>17</v>
      </c>
      <c r="AO208" s="32" t="s">
        <v>18</v>
      </c>
      <c r="AQ208" s="30" t="s">
        <v>15</v>
      </c>
      <c r="AR208" s="31" t="s">
        <v>16</v>
      </c>
      <c r="AS208" s="31" t="s">
        <v>17</v>
      </c>
      <c r="AT208" s="32" t="s">
        <v>18</v>
      </c>
      <c r="AV208" s="30" t="s">
        <v>15</v>
      </c>
      <c r="AW208" s="31" t="s">
        <v>16</v>
      </c>
      <c r="AX208" s="31" t="s">
        <v>17</v>
      </c>
      <c r="AY208" s="32" t="s">
        <v>18</v>
      </c>
      <c r="BA208" s="30" t="s">
        <v>15</v>
      </c>
      <c r="BB208" s="31" t="s">
        <v>16</v>
      </c>
      <c r="BC208" s="31" t="s">
        <v>17</v>
      </c>
      <c r="BD208" s="32" t="s">
        <v>18</v>
      </c>
      <c r="BF208" s="30" t="s">
        <v>15</v>
      </c>
      <c r="BG208" s="31" t="s">
        <v>16</v>
      </c>
      <c r="BH208" s="31" t="s">
        <v>17</v>
      </c>
      <c r="BI208" s="32" t="s">
        <v>18</v>
      </c>
      <c r="BK208" s="30" t="s">
        <v>15</v>
      </c>
      <c r="BL208" s="31" t="s">
        <v>16</v>
      </c>
      <c r="BM208" s="31" t="s">
        <v>17</v>
      </c>
      <c r="BN208" s="32" t="s">
        <v>18</v>
      </c>
      <c r="BP208" s="30" t="s">
        <v>15</v>
      </c>
      <c r="BQ208" s="31" t="s">
        <v>16</v>
      </c>
      <c r="BR208" s="31" t="s">
        <v>17</v>
      </c>
      <c r="BS208" s="32" t="s">
        <v>18</v>
      </c>
      <c r="BU208" s="30" t="s">
        <v>15</v>
      </c>
      <c r="BV208" s="31" t="s">
        <v>16</v>
      </c>
      <c r="BW208" s="31" t="s">
        <v>17</v>
      </c>
      <c r="BX208" s="32" t="s">
        <v>18</v>
      </c>
      <c r="BZ208" s="30" t="s">
        <v>15</v>
      </c>
      <c r="CA208" s="31" t="s">
        <v>16</v>
      </c>
      <c r="CB208" s="31" t="s">
        <v>17</v>
      </c>
      <c r="CC208" s="32" t="s">
        <v>18</v>
      </c>
      <c r="CE208" s="30" t="s">
        <v>15</v>
      </c>
      <c r="CF208" s="31" t="s">
        <v>16</v>
      </c>
      <c r="CG208" s="31" t="s">
        <v>17</v>
      </c>
      <c r="CH208" s="32" t="s">
        <v>18</v>
      </c>
      <c r="CJ208" s="30" t="s">
        <v>15</v>
      </c>
      <c r="CK208" s="31" t="s">
        <v>16</v>
      </c>
      <c r="CL208" s="31" t="s">
        <v>17</v>
      </c>
      <c r="CM208" s="32" t="s">
        <v>18</v>
      </c>
      <c r="CO208" s="30" t="s">
        <v>15</v>
      </c>
      <c r="CP208" s="31" t="s">
        <v>16</v>
      </c>
      <c r="CQ208" s="31" t="s">
        <v>17</v>
      </c>
      <c r="CR208" s="32" t="s">
        <v>18</v>
      </c>
      <c r="CT208" s="30" t="s">
        <v>15</v>
      </c>
      <c r="CU208" s="31" t="s">
        <v>16</v>
      </c>
      <c r="CV208" s="31" t="s">
        <v>17</v>
      </c>
      <c r="CW208" s="32" t="s">
        <v>18</v>
      </c>
      <c r="CY208" s="30" t="s">
        <v>15</v>
      </c>
      <c r="CZ208" s="31" t="s">
        <v>16</v>
      </c>
      <c r="DA208" s="31" t="s">
        <v>17</v>
      </c>
      <c r="DB208" s="32" t="s">
        <v>18</v>
      </c>
      <c r="DD208" s="30" t="s">
        <v>15</v>
      </c>
      <c r="DE208" s="31" t="s">
        <v>16</v>
      </c>
      <c r="DF208" s="31" t="s">
        <v>17</v>
      </c>
      <c r="DG208" s="32" t="s">
        <v>18</v>
      </c>
      <c r="DI208" s="30" t="s">
        <v>15</v>
      </c>
      <c r="DJ208" s="31" t="s">
        <v>16</v>
      </c>
      <c r="DK208" s="31" t="s">
        <v>17</v>
      </c>
      <c r="DL208" s="32" t="s">
        <v>18</v>
      </c>
      <c r="DN208" s="30" t="s">
        <v>15</v>
      </c>
      <c r="DO208" s="31" t="s">
        <v>16</v>
      </c>
      <c r="DP208" s="31" t="s">
        <v>17</v>
      </c>
      <c r="DQ208" s="32" t="s">
        <v>18</v>
      </c>
      <c r="DS208" s="250" t="s">
        <v>17</v>
      </c>
      <c r="DT208" s="251" t="s">
        <v>18</v>
      </c>
      <c r="DU208" s="250" t="s">
        <v>17</v>
      </c>
      <c r="DV208" s="252" t="s">
        <v>18</v>
      </c>
      <c r="DW208" s="253" t="s">
        <v>17</v>
      </c>
      <c r="DX208" s="252" t="s">
        <v>18</v>
      </c>
    </row>
    <row r="209" spans="1:129" s="33" customFormat="1" ht="27" customHeight="1" thickBot="1" x14ac:dyDescent="0.35">
      <c r="B209" s="254" t="s">
        <v>117</v>
      </c>
      <c r="C209" s="255" t="s">
        <v>55</v>
      </c>
      <c r="D209" s="283" t="s">
        <v>21</v>
      </c>
      <c r="E209" s="257" t="s">
        <v>22</v>
      </c>
      <c r="F209" s="257"/>
      <c r="G209" s="257" t="s">
        <v>23</v>
      </c>
      <c r="H209" s="257" t="s">
        <v>24</v>
      </c>
      <c r="I209" s="257" t="s">
        <v>25</v>
      </c>
      <c r="J209" s="258" t="s">
        <v>26</v>
      </c>
      <c r="K209" s="259" t="s">
        <v>27</v>
      </c>
      <c r="M209" s="34"/>
      <c r="N209" s="212"/>
      <c r="O209" s="35"/>
      <c r="P209" s="36"/>
      <c r="Q209" s="37"/>
      <c r="R209" s="34"/>
      <c r="S209" s="35"/>
      <c r="T209" s="35"/>
      <c r="U209" s="36"/>
      <c r="V209" s="37"/>
      <c r="W209" s="34"/>
      <c r="X209" s="35"/>
      <c r="Y209" s="35"/>
      <c r="Z209" s="36"/>
      <c r="AA209" s="37"/>
      <c r="AB209" s="34"/>
      <c r="AC209" s="35"/>
      <c r="AD209" s="35"/>
      <c r="AE209" s="36"/>
      <c r="AG209" s="34"/>
      <c r="AH209" s="35"/>
      <c r="AI209" s="35"/>
      <c r="AJ209" s="36"/>
      <c r="AL209" s="34"/>
      <c r="AM209" s="35"/>
      <c r="AN209" s="35"/>
      <c r="AO209" s="36"/>
      <c r="AQ209" s="34"/>
      <c r="AR209" s="35"/>
      <c r="AS209" s="35"/>
      <c r="AT209" s="36"/>
      <c r="AV209" s="34"/>
      <c r="AW209" s="35"/>
      <c r="AX209" s="35"/>
      <c r="AY209" s="36"/>
      <c r="BA209" s="34"/>
      <c r="BB209" s="35"/>
      <c r="BC209" s="35"/>
      <c r="BD209" s="36"/>
      <c r="BF209" s="34"/>
      <c r="BG209" s="35"/>
      <c r="BH209" s="35"/>
      <c r="BI209" s="36"/>
      <c r="BK209" s="34"/>
      <c r="BL209" s="35"/>
      <c r="BM209" s="35"/>
      <c r="BN209" s="36"/>
      <c r="BP209" s="34"/>
      <c r="BQ209" s="35"/>
      <c r="BR209" s="35"/>
      <c r="BS209" s="36"/>
      <c r="BU209" s="34"/>
      <c r="BV209" s="35"/>
      <c r="BW209" s="35"/>
      <c r="BX209" s="36"/>
      <c r="BZ209" s="34"/>
      <c r="CA209" s="35"/>
      <c r="CB209" s="35"/>
      <c r="CC209" s="36"/>
      <c r="CE209" s="34"/>
      <c r="CF209" s="35"/>
      <c r="CG209" s="35"/>
      <c r="CH209" s="36"/>
      <c r="CJ209" s="34"/>
      <c r="CK209" s="35"/>
      <c r="CL209" s="35"/>
      <c r="CM209" s="36"/>
      <c r="CO209" s="34"/>
      <c r="CP209" s="35"/>
      <c r="CQ209" s="35"/>
      <c r="CR209" s="36"/>
      <c r="CT209" s="34"/>
      <c r="CU209" s="35"/>
      <c r="CV209" s="35"/>
      <c r="CW209" s="36"/>
      <c r="CY209" s="34"/>
      <c r="CZ209" s="35"/>
      <c r="DA209" s="35"/>
      <c r="DB209" s="36"/>
      <c r="DD209" s="34"/>
      <c r="DE209" s="35"/>
      <c r="DF209" s="35"/>
      <c r="DG209" s="36"/>
      <c r="DI209" s="34"/>
      <c r="DJ209" s="35"/>
      <c r="DK209" s="35"/>
      <c r="DL209" s="36"/>
      <c r="DN209" s="34"/>
      <c r="DO209" s="35"/>
      <c r="DP209" s="35"/>
      <c r="DQ209" s="36"/>
      <c r="DS209" s="34"/>
      <c r="DT209" s="36"/>
      <c r="DU209" s="38"/>
      <c r="DV209" s="36"/>
      <c r="DW209" s="38"/>
      <c r="DX209" s="39"/>
      <c r="DY209" s="309" t="str">
        <f t="shared" ref="DY209:DY216" si="459">B209</f>
        <v>Transport</v>
      </c>
    </row>
    <row r="210" spans="1:129" ht="19.2" customHeight="1" x14ac:dyDescent="0.3">
      <c r="B210" s="315"/>
      <c r="C210" s="316"/>
      <c r="D210" s="262"/>
      <c r="E210" s="263"/>
      <c r="F210" s="263"/>
      <c r="G210" s="263"/>
      <c r="H210" s="264"/>
      <c r="I210" s="264"/>
      <c r="J210" s="265"/>
      <c r="K210" s="264"/>
      <c r="L210" s="266"/>
      <c r="M210" s="34"/>
      <c r="N210" s="212"/>
      <c r="O210" s="35"/>
      <c r="P210" s="36"/>
      <c r="Q210" s="37"/>
      <c r="R210" s="34"/>
      <c r="S210" s="35"/>
      <c r="T210" s="35"/>
      <c r="U210" s="36"/>
      <c r="V210" s="37"/>
      <c r="W210" s="34"/>
      <c r="X210" s="35"/>
      <c r="Y210" s="35"/>
      <c r="Z210" s="36"/>
      <c r="AA210" s="37"/>
      <c r="AB210" s="34"/>
      <c r="AC210" s="35"/>
      <c r="AD210" s="35"/>
      <c r="AE210" s="36"/>
      <c r="AG210" s="34"/>
      <c r="AH210" s="35"/>
      <c r="AI210" s="35"/>
      <c r="AJ210" s="36"/>
      <c r="AL210" s="34"/>
      <c r="AM210" s="35"/>
      <c r="AN210" s="35"/>
      <c r="AO210" s="36"/>
      <c r="AQ210" s="34"/>
      <c r="AR210" s="35"/>
      <c r="AS210" s="35"/>
      <c r="AT210" s="36"/>
      <c r="AV210" s="34"/>
      <c r="AW210" s="35"/>
      <c r="AX210" s="35"/>
      <c r="AY210" s="36"/>
      <c r="BA210" s="34"/>
      <c r="BB210" s="35"/>
      <c r="BC210" s="35"/>
      <c r="BD210" s="36"/>
      <c r="BF210" s="34"/>
      <c r="BG210" s="35"/>
      <c r="BH210" s="35"/>
      <c r="BI210" s="36"/>
      <c r="BK210" s="34"/>
      <c r="BL210" s="35"/>
      <c r="BM210" s="35"/>
      <c r="BN210" s="36"/>
      <c r="BP210" s="34"/>
      <c r="BQ210" s="35"/>
      <c r="BR210" s="35"/>
      <c r="BS210" s="36"/>
      <c r="BU210" s="34"/>
      <c r="BV210" s="35"/>
      <c r="BW210" s="35"/>
      <c r="BX210" s="36"/>
      <c r="BZ210" s="34"/>
      <c r="CA210" s="35"/>
      <c r="CB210" s="35"/>
      <c r="CC210" s="36"/>
      <c r="CE210" s="34"/>
      <c r="CF210" s="35"/>
      <c r="CG210" s="35"/>
      <c r="CH210" s="36"/>
      <c r="CJ210" s="34"/>
      <c r="CK210" s="35"/>
      <c r="CL210" s="35"/>
      <c r="CM210" s="36"/>
      <c r="CO210" s="34"/>
      <c r="CP210" s="35"/>
      <c r="CQ210" s="35"/>
      <c r="CR210" s="36"/>
      <c r="CT210" s="34"/>
      <c r="CU210" s="35"/>
      <c r="CV210" s="35"/>
      <c r="CW210" s="36"/>
      <c r="CY210" s="34"/>
      <c r="CZ210" s="35"/>
      <c r="DA210" s="35"/>
      <c r="DB210" s="36"/>
      <c r="DD210" s="34"/>
      <c r="DE210" s="35"/>
      <c r="DF210" s="35"/>
      <c r="DG210" s="36"/>
      <c r="DI210" s="34"/>
      <c r="DJ210" s="35"/>
      <c r="DK210" s="35"/>
      <c r="DL210" s="36"/>
      <c r="DN210" s="34"/>
      <c r="DO210" s="35"/>
      <c r="DP210" s="35"/>
      <c r="DQ210" s="36"/>
      <c r="DS210" s="51">
        <f t="shared" ref="DS210:DS215" si="460">O210+T210+Y210+AD210+AI210+AN210+AS210+AX210+BC210+BH210+BM210+BR210+BW210+CB210+CG210+CL210+CQ210+CV210+DA210+DF210+DK210+DP210</f>
        <v>0</v>
      </c>
      <c r="DT210" s="43">
        <f>+DS210/$H$3</f>
        <v>0</v>
      </c>
      <c r="DU210" s="45">
        <v>0</v>
      </c>
      <c r="DV210" s="43">
        <f>+DU210/$H$3</f>
        <v>0</v>
      </c>
      <c r="DW210" s="45">
        <f>+DS210+DU210</f>
        <v>0</v>
      </c>
      <c r="DX210" s="47">
        <f>+DT210+DV210</f>
        <v>0</v>
      </c>
      <c r="DY210" s="306">
        <f t="shared" si="459"/>
        <v>0</v>
      </c>
    </row>
    <row r="211" spans="1:129" ht="18" customHeight="1" x14ac:dyDescent="0.3">
      <c r="B211" s="295" t="s">
        <v>532</v>
      </c>
      <c r="C211" s="261" t="s">
        <v>583</v>
      </c>
      <c r="D211" s="262">
        <f>E211*$H$3</f>
        <v>18.239999999999998</v>
      </c>
      <c r="E211" s="263">
        <v>0.48</v>
      </c>
      <c r="F211" s="263"/>
      <c r="G211" s="263" t="s">
        <v>31</v>
      </c>
      <c r="H211" s="267"/>
      <c r="I211" s="267" t="s">
        <v>58</v>
      </c>
      <c r="J211" s="265">
        <v>1</v>
      </c>
      <c r="K211" s="264"/>
      <c r="L211" s="266"/>
      <c r="M211" s="41">
        <f>(20*400)</f>
        <v>8000</v>
      </c>
      <c r="N211" s="213">
        <v>30</v>
      </c>
      <c r="O211" s="8">
        <f>$D211*M211*N211</f>
        <v>4377600</v>
      </c>
      <c r="P211" s="8">
        <f>O211/$H$3</f>
        <v>115200</v>
      </c>
      <c r="R211" s="44">
        <f>M211</f>
        <v>8000</v>
      </c>
      <c r="S211" s="201">
        <f>N211</f>
        <v>30</v>
      </c>
      <c r="T211" s="8">
        <f>$D211*R211*S211</f>
        <v>4377600</v>
      </c>
      <c r="U211" s="8">
        <f>T211/$H$3</f>
        <v>115200</v>
      </c>
      <c r="W211" s="44">
        <v>0</v>
      </c>
      <c r="X211" s="201">
        <f>S211</f>
        <v>30</v>
      </c>
      <c r="Y211" s="8">
        <f>$D211*W211*X211</f>
        <v>0</v>
      </c>
      <c r="Z211" s="8">
        <f>Y211/$H$3</f>
        <v>0</v>
      </c>
      <c r="AB211" s="44">
        <f>W211</f>
        <v>0</v>
      </c>
      <c r="AC211" s="201">
        <f>X211</f>
        <v>30</v>
      </c>
      <c r="AD211" s="8">
        <f>$D211*AB211*AC211</f>
        <v>0</v>
      </c>
      <c r="AE211" s="8">
        <f>AD211/$H$3</f>
        <v>0</v>
      </c>
      <c r="AG211" s="44">
        <f>AB211</f>
        <v>0</v>
      </c>
      <c r="AH211" s="201">
        <f>AC211</f>
        <v>30</v>
      </c>
      <c r="AI211" s="8">
        <f>$D211*AG211*AH211</f>
        <v>0</v>
      </c>
      <c r="AJ211" s="8">
        <f>AI211/$H$3</f>
        <v>0</v>
      </c>
      <c r="AL211" s="44">
        <f>AG211</f>
        <v>0</v>
      </c>
      <c r="AM211" s="201">
        <f>AH211</f>
        <v>30</v>
      </c>
      <c r="AN211" s="8">
        <f>$D211*AL211*AM211</f>
        <v>0</v>
      </c>
      <c r="AO211" s="8">
        <f>AN211/$H$3</f>
        <v>0</v>
      </c>
      <c r="AQ211" s="44">
        <f>AL211</f>
        <v>0</v>
      </c>
      <c r="AR211" s="201">
        <f>AM211</f>
        <v>30</v>
      </c>
      <c r="AS211" s="8">
        <f>$D211*AQ211*AR211</f>
        <v>0</v>
      </c>
      <c r="AT211" s="8">
        <f>AS211/$H$3</f>
        <v>0</v>
      </c>
      <c r="AV211" s="44">
        <f>AQ211</f>
        <v>0</v>
      </c>
      <c r="AW211" s="201">
        <f>AR211</f>
        <v>30</v>
      </c>
      <c r="AX211" s="8">
        <f>$D211*AV211*AW211</f>
        <v>0</v>
      </c>
      <c r="AY211" s="8">
        <f>AX211/$H$3</f>
        <v>0</v>
      </c>
      <c r="BA211" s="44">
        <f>AV211</f>
        <v>0</v>
      </c>
      <c r="BB211" s="201">
        <f>AW211</f>
        <v>30</v>
      </c>
      <c r="BC211" s="8">
        <f>$D211*BA211*BB211</f>
        <v>0</v>
      </c>
      <c r="BD211" s="8">
        <f>BC211/$H$3</f>
        <v>0</v>
      </c>
      <c r="BF211" s="44">
        <f>BA211</f>
        <v>0</v>
      </c>
      <c r="BG211" s="201">
        <f>BB211</f>
        <v>30</v>
      </c>
      <c r="BH211" s="8">
        <f>$D211*BF211*BG211</f>
        <v>0</v>
      </c>
      <c r="BI211" s="8">
        <f>BH211/$H$3</f>
        <v>0</v>
      </c>
      <c r="BK211" s="44">
        <f>BF211</f>
        <v>0</v>
      </c>
      <c r="BL211" s="201">
        <f>BG211</f>
        <v>30</v>
      </c>
      <c r="BM211" s="8">
        <f>$D211*BK211*BL211</f>
        <v>0</v>
      </c>
      <c r="BN211" s="8">
        <f>BM211/$H$3</f>
        <v>0</v>
      </c>
      <c r="BP211" s="44">
        <f>BK211</f>
        <v>0</v>
      </c>
      <c r="BQ211" s="201">
        <f>BL211</f>
        <v>30</v>
      </c>
      <c r="BR211" s="8">
        <f>$D211*BP211*BQ211</f>
        <v>0</v>
      </c>
      <c r="BS211" s="8">
        <f>BR211/$H$3</f>
        <v>0</v>
      </c>
      <c r="BU211" s="44">
        <f>BP211</f>
        <v>0</v>
      </c>
      <c r="BV211" s="201">
        <f>BQ211</f>
        <v>30</v>
      </c>
      <c r="BW211" s="8">
        <f>$D211*BU211*BV211</f>
        <v>0</v>
      </c>
      <c r="BX211" s="8">
        <f>BW211/$H$3</f>
        <v>0</v>
      </c>
      <c r="BZ211" s="44">
        <f>BU211</f>
        <v>0</v>
      </c>
      <c r="CA211" s="201">
        <f>BV211</f>
        <v>30</v>
      </c>
      <c r="CB211" s="8">
        <f>$D211*BZ211*CA211</f>
        <v>0</v>
      </c>
      <c r="CC211" s="8">
        <f>CB211/$H$3</f>
        <v>0</v>
      </c>
      <c r="CE211" s="44">
        <f>BZ211</f>
        <v>0</v>
      </c>
      <c r="CF211" s="201">
        <f>CA211</f>
        <v>30</v>
      </c>
      <c r="CG211" s="8">
        <f>$D211*CE211*CF211</f>
        <v>0</v>
      </c>
      <c r="CH211" s="8">
        <f>CG211/$H$3</f>
        <v>0</v>
      </c>
      <c r="CJ211" s="44">
        <f>CE211</f>
        <v>0</v>
      </c>
      <c r="CK211" s="201">
        <f>CF211</f>
        <v>30</v>
      </c>
      <c r="CL211" s="8">
        <f>$D211*CJ211*CK211</f>
        <v>0</v>
      </c>
      <c r="CM211" s="8">
        <f>CL211/$H$3</f>
        <v>0</v>
      </c>
      <c r="CO211" s="44">
        <f>CJ211</f>
        <v>0</v>
      </c>
      <c r="CP211" s="201">
        <f>CK211</f>
        <v>30</v>
      </c>
      <c r="CQ211" s="8">
        <f>$D211*CO211*CP211</f>
        <v>0</v>
      </c>
      <c r="CR211" s="8">
        <f>CQ211/$H$3</f>
        <v>0</v>
      </c>
      <c r="CT211" s="44">
        <f>CO211</f>
        <v>0</v>
      </c>
      <c r="CU211" s="201">
        <f>CP211</f>
        <v>30</v>
      </c>
      <c r="CV211" s="8">
        <f>$D211*CT211*CU211</f>
        <v>0</v>
      </c>
      <c r="CW211" s="8">
        <f>CV211/$H$3</f>
        <v>0</v>
      </c>
      <c r="CY211" s="44">
        <f>CT211</f>
        <v>0</v>
      </c>
      <c r="CZ211" s="201">
        <f>CU211</f>
        <v>30</v>
      </c>
      <c r="DA211" s="8">
        <f>$D211*CY211*CZ211</f>
        <v>0</v>
      </c>
      <c r="DB211" s="8">
        <f>DA211/$H$3</f>
        <v>0</v>
      </c>
      <c r="DD211" s="44">
        <f>CY211</f>
        <v>0</v>
      </c>
      <c r="DE211" s="201">
        <f>CZ211</f>
        <v>30</v>
      </c>
      <c r="DF211" s="8">
        <f>$D211*DD211*DE211</f>
        <v>0</v>
      </c>
      <c r="DG211" s="8">
        <f>DF211/$H$3</f>
        <v>0</v>
      </c>
      <c r="DI211" s="44">
        <f>DD211</f>
        <v>0</v>
      </c>
      <c r="DJ211" s="201">
        <f>DE211</f>
        <v>30</v>
      </c>
      <c r="DK211" s="8">
        <f>$D211*DI211*DJ211</f>
        <v>0</v>
      </c>
      <c r="DL211" s="8">
        <f>DK211/$H$3</f>
        <v>0</v>
      </c>
      <c r="DN211" s="44">
        <f>DI211</f>
        <v>0</v>
      </c>
      <c r="DO211" s="201">
        <f>DJ211</f>
        <v>30</v>
      </c>
      <c r="DP211" s="8">
        <f>$D211*DN211*DO211</f>
        <v>0</v>
      </c>
      <c r="DQ211" s="8">
        <f>DP211/$H$3</f>
        <v>0</v>
      </c>
      <c r="DS211" s="51">
        <f t="shared" si="460"/>
        <v>8755200</v>
      </c>
      <c r="DT211" s="50">
        <f t="shared" ref="DT211:DT212" si="461">+DS211/$H$3</f>
        <v>230400</v>
      </c>
      <c r="DU211" s="51">
        <v>0</v>
      </c>
      <c r="DV211" s="50">
        <f t="shared" ref="DV211:DV216" si="462">+DU211/$H$3</f>
        <v>0</v>
      </c>
      <c r="DW211" s="51">
        <f t="shared" ref="DW211:DX213" si="463">+DS211+DU211</f>
        <v>8755200</v>
      </c>
      <c r="DX211" s="53">
        <f t="shared" si="463"/>
        <v>230400</v>
      </c>
      <c r="DY211" s="307" t="str">
        <f t="shared" si="459"/>
        <v>Fuel (the unit cost already includes maintenance)</v>
      </c>
    </row>
    <row r="212" spans="1:129" ht="18" customHeight="1" x14ac:dyDescent="0.3">
      <c r="B212" s="304"/>
      <c r="C212" s="305"/>
      <c r="D212" s="262"/>
      <c r="E212" s="263"/>
      <c r="F212" s="263"/>
      <c r="G212" s="263"/>
      <c r="H212" s="267"/>
      <c r="I212" s="267"/>
      <c r="J212" s="265"/>
      <c r="K212" s="264"/>
      <c r="L212" s="266"/>
      <c r="M212" s="49"/>
      <c r="N212" s="214"/>
      <c r="O212" s="8">
        <f t="shared" ref="O212:O217" si="464">$D212*M212*N212</f>
        <v>0</v>
      </c>
      <c r="P212" s="8">
        <f t="shared" ref="P212" si="465">O212/$H$3</f>
        <v>0</v>
      </c>
      <c r="R212" s="44">
        <f t="shared" ref="R212:S217" si="466">M212</f>
        <v>0</v>
      </c>
      <c r="S212" s="201">
        <f t="shared" si="466"/>
        <v>0</v>
      </c>
      <c r="T212" s="8">
        <f t="shared" ref="T212:T217" si="467">$D212*R212*S212</f>
        <v>0</v>
      </c>
      <c r="U212" s="8">
        <f t="shared" ref="U212" si="468">T212/$H$3</f>
        <v>0</v>
      </c>
      <c r="W212" s="44">
        <f t="shared" ref="W212:X217" si="469">R212</f>
        <v>0</v>
      </c>
      <c r="X212" s="201">
        <f t="shared" si="469"/>
        <v>0</v>
      </c>
      <c r="Y212" s="8">
        <f t="shared" ref="Y212:Y217" si="470">$D212*W212*X212</f>
        <v>0</v>
      </c>
      <c r="Z212" s="8">
        <f t="shared" ref="Z212" si="471">Y212/$H$3</f>
        <v>0</v>
      </c>
      <c r="AB212" s="44">
        <f t="shared" ref="AB212:AC217" si="472">W212</f>
        <v>0</v>
      </c>
      <c r="AC212" s="201">
        <f t="shared" si="472"/>
        <v>0</v>
      </c>
      <c r="AD212" s="8">
        <f t="shared" ref="AD212:AD217" si="473">$D212*AB212*AC212</f>
        <v>0</v>
      </c>
      <c r="AE212" s="8">
        <f t="shared" ref="AE212" si="474">AD212/$H$3</f>
        <v>0</v>
      </c>
      <c r="AG212" s="44">
        <f t="shared" ref="AG212:AH217" si="475">AB212</f>
        <v>0</v>
      </c>
      <c r="AH212" s="201">
        <f t="shared" si="475"/>
        <v>0</v>
      </c>
      <c r="AI212" s="8">
        <f t="shared" ref="AI212:AI217" si="476">$D212*AG212*AH212</f>
        <v>0</v>
      </c>
      <c r="AJ212" s="8">
        <f t="shared" ref="AJ212" si="477">AI212/$H$3</f>
        <v>0</v>
      </c>
      <c r="AL212" s="44">
        <f t="shared" ref="AL212:AM217" si="478">AG212</f>
        <v>0</v>
      </c>
      <c r="AM212" s="201">
        <f t="shared" si="478"/>
        <v>0</v>
      </c>
      <c r="AN212" s="8">
        <f t="shared" ref="AN212:AN217" si="479">$D212*AL212*AM212</f>
        <v>0</v>
      </c>
      <c r="AO212" s="8">
        <f t="shared" ref="AO212" si="480">AN212/$H$3</f>
        <v>0</v>
      </c>
      <c r="AQ212" s="44">
        <f t="shared" ref="AQ212:AR217" si="481">AL212</f>
        <v>0</v>
      </c>
      <c r="AR212" s="201">
        <f t="shared" si="481"/>
        <v>0</v>
      </c>
      <c r="AS212" s="8">
        <f t="shared" ref="AS212:AS217" si="482">$D212*AQ212*AR212</f>
        <v>0</v>
      </c>
      <c r="AT212" s="8">
        <f t="shared" ref="AT212" si="483">AS212/$H$3</f>
        <v>0</v>
      </c>
      <c r="AV212" s="44">
        <f t="shared" ref="AV212:AW217" si="484">AQ212</f>
        <v>0</v>
      </c>
      <c r="AW212" s="201">
        <f t="shared" si="484"/>
        <v>0</v>
      </c>
      <c r="AX212" s="8">
        <f t="shared" ref="AX212:AX217" si="485">$D212*AV212*AW212</f>
        <v>0</v>
      </c>
      <c r="AY212" s="8">
        <f t="shared" ref="AY212" si="486">AX212/$H$3</f>
        <v>0</v>
      </c>
      <c r="BA212" s="44">
        <f t="shared" ref="BA212:BB217" si="487">AV212</f>
        <v>0</v>
      </c>
      <c r="BB212" s="201">
        <f t="shared" si="487"/>
        <v>0</v>
      </c>
      <c r="BC212" s="8">
        <f t="shared" ref="BC212:BC217" si="488">$D212*BA212*BB212</f>
        <v>0</v>
      </c>
      <c r="BD212" s="8">
        <f t="shared" ref="BD212" si="489">BC212/$H$3</f>
        <v>0</v>
      </c>
      <c r="BF212" s="44">
        <f t="shared" ref="BF212:BG217" si="490">BA212</f>
        <v>0</v>
      </c>
      <c r="BG212" s="201">
        <f t="shared" si="490"/>
        <v>0</v>
      </c>
      <c r="BH212" s="8">
        <f t="shared" ref="BH212:BH217" si="491">$D212*BF212*BG212</f>
        <v>0</v>
      </c>
      <c r="BI212" s="8">
        <f t="shared" ref="BI212" si="492">BH212/$H$3</f>
        <v>0</v>
      </c>
      <c r="BK212" s="44">
        <f t="shared" ref="BK212:BL217" si="493">BF212</f>
        <v>0</v>
      </c>
      <c r="BL212" s="201">
        <f t="shared" si="493"/>
        <v>0</v>
      </c>
      <c r="BM212" s="8">
        <f t="shared" ref="BM212:BM217" si="494">$D212*BK212*BL212</f>
        <v>0</v>
      </c>
      <c r="BN212" s="8">
        <f t="shared" ref="BN212" si="495">BM212/$H$3</f>
        <v>0</v>
      </c>
      <c r="BP212" s="44">
        <f t="shared" ref="BP212:BQ217" si="496">BK212</f>
        <v>0</v>
      </c>
      <c r="BQ212" s="201">
        <f t="shared" si="496"/>
        <v>0</v>
      </c>
      <c r="BR212" s="8">
        <f t="shared" ref="BR212:BR217" si="497">$D212*BP212*BQ212</f>
        <v>0</v>
      </c>
      <c r="BS212" s="8">
        <f t="shared" ref="BS212" si="498">BR212/$H$3</f>
        <v>0</v>
      </c>
      <c r="BU212" s="44">
        <f t="shared" ref="BU212:BV217" si="499">BP212</f>
        <v>0</v>
      </c>
      <c r="BV212" s="201">
        <f t="shared" si="499"/>
        <v>0</v>
      </c>
      <c r="BW212" s="8">
        <f t="shared" ref="BW212:BW217" si="500">$D212*BU212*BV212</f>
        <v>0</v>
      </c>
      <c r="BX212" s="8">
        <f t="shared" ref="BX212" si="501">BW212/$H$3</f>
        <v>0</v>
      </c>
      <c r="BZ212" s="44">
        <f t="shared" ref="BZ212:CA217" si="502">BU212</f>
        <v>0</v>
      </c>
      <c r="CA212" s="201">
        <f t="shared" si="502"/>
        <v>0</v>
      </c>
      <c r="CB212" s="8">
        <f t="shared" ref="CB212:CB217" si="503">$D212*BZ212*CA212</f>
        <v>0</v>
      </c>
      <c r="CC212" s="8">
        <f t="shared" ref="CC212" si="504">CB212/$H$3</f>
        <v>0</v>
      </c>
      <c r="CE212" s="44">
        <f t="shared" ref="CE212:CF217" si="505">BZ212</f>
        <v>0</v>
      </c>
      <c r="CF212" s="201">
        <f t="shared" si="505"/>
        <v>0</v>
      </c>
      <c r="CG212" s="8">
        <f t="shared" ref="CG212:CG217" si="506">$D212*CE212*CF212</f>
        <v>0</v>
      </c>
      <c r="CH212" s="8">
        <f t="shared" ref="CH212" si="507">CG212/$H$3</f>
        <v>0</v>
      </c>
      <c r="CJ212" s="44">
        <f t="shared" ref="CJ212:CK217" si="508">CE212</f>
        <v>0</v>
      </c>
      <c r="CK212" s="201">
        <f t="shared" si="508"/>
        <v>0</v>
      </c>
      <c r="CL212" s="8">
        <f t="shared" ref="CL212:CL217" si="509">$D212*CJ212*CK212</f>
        <v>0</v>
      </c>
      <c r="CM212" s="8">
        <f t="shared" ref="CM212" si="510">CL212/$H$3</f>
        <v>0</v>
      </c>
      <c r="CO212" s="44">
        <f t="shared" ref="CO212:CP217" si="511">CJ212</f>
        <v>0</v>
      </c>
      <c r="CP212" s="201">
        <f t="shared" si="511"/>
        <v>0</v>
      </c>
      <c r="CQ212" s="8">
        <f t="shared" ref="CQ212:CQ217" si="512">$D212*CO212*CP212</f>
        <v>0</v>
      </c>
      <c r="CR212" s="8">
        <f t="shared" ref="CR212" si="513">CQ212/$H$3</f>
        <v>0</v>
      </c>
      <c r="CT212" s="44">
        <f t="shared" ref="CT212:CU217" si="514">CO212</f>
        <v>0</v>
      </c>
      <c r="CU212" s="201">
        <f t="shared" si="514"/>
        <v>0</v>
      </c>
      <c r="CV212" s="8">
        <f t="shared" ref="CV212:CV217" si="515">$D212*CT212*CU212</f>
        <v>0</v>
      </c>
      <c r="CW212" s="8">
        <f t="shared" ref="CW212" si="516">CV212/$H$3</f>
        <v>0</v>
      </c>
      <c r="CY212" s="44">
        <f t="shared" ref="CY212:CZ217" si="517">CT212</f>
        <v>0</v>
      </c>
      <c r="CZ212" s="201">
        <f t="shared" si="517"/>
        <v>0</v>
      </c>
      <c r="DA212" s="8">
        <f t="shared" ref="DA212:DA217" si="518">$D212*CY212*CZ212</f>
        <v>0</v>
      </c>
      <c r="DB212" s="8">
        <f t="shared" ref="DB212" si="519">DA212/$H$3</f>
        <v>0</v>
      </c>
      <c r="DD212" s="44">
        <f t="shared" ref="DD212:DE217" si="520">CY212</f>
        <v>0</v>
      </c>
      <c r="DE212" s="201">
        <f t="shared" si="520"/>
        <v>0</v>
      </c>
      <c r="DF212" s="8">
        <f t="shared" ref="DF212:DF217" si="521">$D212*DD212*DE212</f>
        <v>0</v>
      </c>
      <c r="DG212" s="8">
        <f t="shared" ref="DG212" si="522">DF212/$H$3</f>
        <v>0</v>
      </c>
      <c r="DI212" s="44">
        <f t="shared" ref="DI212:DJ217" si="523">DD212</f>
        <v>0</v>
      </c>
      <c r="DJ212" s="201">
        <f t="shared" si="523"/>
        <v>0</v>
      </c>
      <c r="DK212" s="8">
        <f t="shared" ref="DK212:DK217" si="524">$D212*DI212*DJ212</f>
        <v>0</v>
      </c>
      <c r="DL212" s="8">
        <f t="shared" ref="DL212" si="525">DK212/$H$3</f>
        <v>0</v>
      </c>
      <c r="DN212" s="44">
        <f t="shared" ref="DN212:DO217" si="526">DI212</f>
        <v>0</v>
      </c>
      <c r="DO212" s="201">
        <f t="shared" si="526"/>
        <v>0</v>
      </c>
      <c r="DP212" s="8">
        <f t="shared" ref="DP212:DP217" si="527">$D212*DN212*DO212</f>
        <v>0</v>
      </c>
      <c r="DQ212" s="8">
        <f t="shared" ref="DQ212" si="528">DP212/$H$3</f>
        <v>0</v>
      </c>
      <c r="DS212" s="51">
        <f t="shared" si="460"/>
        <v>0</v>
      </c>
      <c r="DT212" s="50">
        <f t="shared" si="461"/>
        <v>0</v>
      </c>
      <c r="DU212" s="51">
        <v>0</v>
      </c>
      <c r="DV212" s="50">
        <f t="shared" si="462"/>
        <v>0</v>
      </c>
      <c r="DW212" s="51">
        <f t="shared" si="463"/>
        <v>0</v>
      </c>
      <c r="DX212" s="53">
        <f t="shared" si="463"/>
        <v>0</v>
      </c>
      <c r="DY212" s="307">
        <f t="shared" si="459"/>
        <v>0</v>
      </c>
    </row>
    <row r="213" spans="1:129" ht="18" customHeight="1" x14ac:dyDescent="0.3">
      <c r="B213" s="54"/>
      <c r="C213" s="54"/>
      <c r="D213" s="239"/>
      <c r="E213" s="263"/>
      <c r="F213" s="274"/>
      <c r="G213" s="263"/>
      <c r="H213" s="56"/>
      <c r="I213" s="56"/>
      <c r="J213" s="265"/>
      <c r="K213" s="264"/>
      <c r="L213" s="57"/>
      <c r="M213" s="49"/>
      <c r="N213" s="214"/>
      <c r="O213" s="8">
        <f t="shared" si="464"/>
        <v>0</v>
      </c>
      <c r="P213" s="8">
        <f t="shared" ref="P213:P217" si="529">O213/$H$3</f>
        <v>0</v>
      </c>
      <c r="R213" s="44">
        <f t="shared" si="466"/>
        <v>0</v>
      </c>
      <c r="S213" s="201">
        <f t="shared" si="466"/>
        <v>0</v>
      </c>
      <c r="T213" s="8">
        <f t="shared" si="467"/>
        <v>0</v>
      </c>
      <c r="U213" s="8">
        <f t="shared" ref="U213:U217" si="530">T213/$H$3</f>
        <v>0</v>
      </c>
      <c r="W213" s="44">
        <f t="shared" si="469"/>
        <v>0</v>
      </c>
      <c r="X213" s="201">
        <f t="shared" si="469"/>
        <v>0</v>
      </c>
      <c r="Y213" s="8">
        <f t="shared" si="470"/>
        <v>0</v>
      </c>
      <c r="Z213" s="8">
        <f t="shared" ref="Z213:Z217" si="531">Y213/$H$3</f>
        <v>0</v>
      </c>
      <c r="AB213" s="44">
        <f t="shared" si="472"/>
        <v>0</v>
      </c>
      <c r="AC213" s="201">
        <f t="shared" si="472"/>
        <v>0</v>
      </c>
      <c r="AD213" s="8">
        <f t="shared" si="473"/>
        <v>0</v>
      </c>
      <c r="AE213" s="8">
        <f t="shared" ref="AE213:AE217" si="532">AD213/$H$3</f>
        <v>0</v>
      </c>
      <c r="AG213" s="44">
        <f t="shared" si="475"/>
        <v>0</v>
      </c>
      <c r="AH213" s="201">
        <f t="shared" si="475"/>
        <v>0</v>
      </c>
      <c r="AI213" s="8">
        <f t="shared" si="476"/>
        <v>0</v>
      </c>
      <c r="AJ213" s="8">
        <f t="shared" ref="AJ213:AJ217" si="533">AI213/$H$3</f>
        <v>0</v>
      </c>
      <c r="AL213" s="44">
        <f t="shared" si="478"/>
        <v>0</v>
      </c>
      <c r="AM213" s="201">
        <f t="shared" si="478"/>
        <v>0</v>
      </c>
      <c r="AN213" s="8">
        <f t="shared" si="479"/>
        <v>0</v>
      </c>
      <c r="AO213" s="8">
        <f t="shared" ref="AO213:AO217" si="534">AN213/$H$3</f>
        <v>0</v>
      </c>
      <c r="AQ213" s="44">
        <f t="shared" si="481"/>
        <v>0</v>
      </c>
      <c r="AR213" s="201">
        <f t="shared" si="481"/>
        <v>0</v>
      </c>
      <c r="AS213" s="8">
        <f t="shared" si="482"/>
        <v>0</v>
      </c>
      <c r="AT213" s="8">
        <f t="shared" ref="AT213:AT217" si="535">AS213/$H$3</f>
        <v>0</v>
      </c>
      <c r="AV213" s="44">
        <f t="shared" si="484"/>
        <v>0</v>
      </c>
      <c r="AW213" s="201">
        <f t="shared" si="484"/>
        <v>0</v>
      </c>
      <c r="AX213" s="8">
        <f t="shared" si="485"/>
        <v>0</v>
      </c>
      <c r="AY213" s="8">
        <f t="shared" ref="AY213:AY217" si="536">AX213/$H$3</f>
        <v>0</v>
      </c>
      <c r="BA213" s="44">
        <f t="shared" si="487"/>
        <v>0</v>
      </c>
      <c r="BB213" s="201">
        <f t="shared" si="487"/>
        <v>0</v>
      </c>
      <c r="BC213" s="8">
        <f t="shared" si="488"/>
        <v>0</v>
      </c>
      <c r="BD213" s="8">
        <f t="shared" ref="BD213:BD217" si="537">BC213/$H$3</f>
        <v>0</v>
      </c>
      <c r="BF213" s="44">
        <f t="shared" si="490"/>
        <v>0</v>
      </c>
      <c r="BG213" s="201">
        <f t="shared" si="490"/>
        <v>0</v>
      </c>
      <c r="BH213" s="8">
        <f t="shared" si="491"/>
        <v>0</v>
      </c>
      <c r="BI213" s="8">
        <f t="shared" ref="BI213:BI217" si="538">BH213/$H$3</f>
        <v>0</v>
      </c>
      <c r="BK213" s="44">
        <f t="shared" si="493"/>
        <v>0</v>
      </c>
      <c r="BL213" s="201">
        <f t="shared" si="493"/>
        <v>0</v>
      </c>
      <c r="BM213" s="8">
        <f t="shared" si="494"/>
        <v>0</v>
      </c>
      <c r="BN213" s="8">
        <f t="shared" ref="BN213:BN217" si="539">BM213/$H$3</f>
        <v>0</v>
      </c>
      <c r="BP213" s="44">
        <f t="shared" si="496"/>
        <v>0</v>
      </c>
      <c r="BQ213" s="201">
        <f t="shared" si="496"/>
        <v>0</v>
      </c>
      <c r="BR213" s="8">
        <f t="shared" si="497"/>
        <v>0</v>
      </c>
      <c r="BS213" s="8">
        <f t="shared" ref="BS213:BS217" si="540">BR213/$H$3</f>
        <v>0</v>
      </c>
      <c r="BU213" s="44">
        <f t="shared" si="499"/>
        <v>0</v>
      </c>
      <c r="BV213" s="201">
        <f t="shared" si="499"/>
        <v>0</v>
      </c>
      <c r="BW213" s="8">
        <f t="shared" si="500"/>
        <v>0</v>
      </c>
      <c r="BX213" s="8">
        <f t="shared" ref="BX213:BX217" si="541">BW213/$H$3</f>
        <v>0</v>
      </c>
      <c r="BZ213" s="44">
        <f t="shared" si="502"/>
        <v>0</v>
      </c>
      <c r="CA213" s="201">
        <f t="shared" si="502"/>
        <v>0</v>
      </c>
      <c r="CB213" s="8">
        <f t="shared" si="503"/>
        <v>0</v>
      </c>
      <c r="CC213" s="8">
        <f t="shared" ref="CC213:CC217" si="542">CB213/$H$3</f>
        <v>0</v>
      </c>
      <c r="CE213" s="44">
        <f t="shared" si="505"/>
        <v>0</v>
      </c>
      <c r="CF213" s="201">
        <f t="shared" si="505"/>
        <v>0</v>
      </c>
      <c r="CG213" s="8">
        <f t="shared" si="506"/>
        <v>0</v>
      </c>
      <c r="CH213" s="8">
        <f t="shared" ref="CH213:CH217" si="543">CG213/$H$3</f>
        <v>0</v>
      </c>
      <c r="CJ213" s="44">
        <f t="shared" si="508"/>
        <v>0</v>
      </c>
      <c r="CK213" s="201">
        <f t="shared" si="508"/>
        <v>0</v>
      </c>
      <c r="CL213" s="8">
        <f t="shared" si="509"/>
        <v>0</v>
      </c>
      <c r="CM213" s="8">
        <f t="shared" ref="CM213:CM217" si="544">CL213/$H$3</f>
        <v>0</v>
      </c>
      <c r="CO213" s="44">
        <f t="shared" si="511"/>
        <v>0</v>
      </c>
      <c r="CP213" s="201">
        <f t="shared" si="511"/>
        <v>0</v>
      </c>
      <c r="CQ213" s="8">
        <f t="shared" si="512"/>
        <v>0</v>
      </c>
      <c r="CR213" s="8">
        <f t="shared" ref="CR213:CR217" si="545">CQ213/$H$3</f>
        <v>0</v>
      </c>
      <c r="CT213" s="44">
        <f t="shared" si="514"/>
        <v>0</v>
      </c>
      <c r="CU213" s="201">
        <f t="shared" si="514"/>
        <v>0</v>
      </c>
      <c r="CV213" s="8">
        <f t="shared" si="515"/>
        <v>0</v>
      </c>
      <c r="CW213" s="8">
        <f t="shared" ref="CW213:CW217" si="546">CV213/$H$3</f>
        <v>0</v>
      </c>
      <c r="CY213" s="44">
        <f t="shared" si="517"/>
        <v>0</v>
      </c>
      <c r="CZ213" s="201">
        <f t="shared" si="517"/>
        <v>0</v>
      </c>
      <c r="DA213" s="8">
        <f t="shared" si="518"/>
        <v>0</v>
      </c>
      <c r="DB213" s="8">
        <f t="shared" ref="DB213:DB217" si="547">DA213/$H$3</f>
        <v>0</v>
      </c>
      <c r="DD213" s="44">
        <f t="shared" si="520"/>
        <v>0</v>
      </c>
      <c r="DE213" s="201">
        <f t="shared" si="520"/>
        <v>0</v>
      </c>
      <c r="DF213" s="8">
        <f t="shared" si="521"/>
        <v>0</v>
      </c>
      <c r="DG213" s="8">
        <f t="shared" ref="DG213:DG217" si="548">DF213/$H$3</f>
        <v>0</v>
      </c>
      <c r="DI213" s="44">
        <f t="shared" si="523"/>
        <v>0</v>
      </c>
      <c r="DJ213" s="201">
        <f t="shared" si="523"/>
        <v>0</v>
      </c>
      <c r="DK213" s="8">
        <f t="shared" si="524"/>
        <v>0</v>
      </c>
      <c r="DL213" s="8">
        <f t="shared" ref="DL213:DL217" si="549">DK213/$H$3</f>
        <v>0</v>
      </c>
      <c r="DN213" s="44">
        <f t="shared" si="526"/>
        <v>0</v>
      </c>
      <c r="DO213" s="201">
        <f t="shared" si="526"/>
        <v>0</v>
      </c>
      <c r="DP213" s="8">
        <f t="shared" si="527"/>
        <v>0</v>
      </c>
      <c r="DQ213" s="8">
        <f t="shared" ref="DQ213:DQ217" si="550">DP213/$H$3</f>
        <v>0</v>
      </c>
      <c r="DS213" s="51">
        <f t="shared" si="460"/>
        <v>0</v>
      </c>
      <c r="DT213" s="50">
        <f t="shared" ref="DT213:DT216" si="551">+DS213/$H$3</f>
        <v>0</v>
      </c>
      <c r="DU213" s="51">
        <v>0</v>
      </c>
      <c r="DV213" s="50">
        <f t="shared" si="462"/>
        <v>0</v>
      </c>
      <c r="DW213" s="51">
        <f t="shared" ref="DW213:DX216" si="552">+DS213+DU213</f>
        <v>0</v>
      </c>
      <c r="DX213" s="52">
        <f t="shared" si="463"/>
        <v>0</v>
      </c>
      <c r="DY213" s="307">
        <f t="shared" si="459"/>
        <v>0</v>
      </c>
    </row>
    <row r="214" spans="1:129" ht="18" customHeight="1" x14ac:dyDescent="0.3">
      <c r="B214" s="54"/>
      <c r="C214" s="54"/>
      <c r="D214" s="239"/>
      <c r="E214" s="263"/>
      <c r="F214" s="274"/>
      <c r="G214" s="263"/>
      <c r="H214" s="56"/>
      <c r="I214" s="56"/>
      <c r="J214" s="265"/>
      <c r="K214" s="264"/>
      <c r="L214" s="57"/>
      <c r="M214" s="49"/>
      <c r="N214" s="214"/>
      <c r="O214" s="8">
        <f t="shared" si="464"/>
        <v>0</v>
      </c>
      <c r="P214" s="8">
        <f t="shared" si="529"/>
        <v>0</v>
      </c>
      <c r="R214" s="44">
        <f t="shared" si="466"/>
        <v>0</v>
      </c>
      <c r="S214" s="201">
        <f t="shared" si="466"/>
        <v>0</v>
      </c>
      <c r="T214" s="8">
        <f t="shared" si="467"/>
        <v>0</v>
      </c>
      <c r="U214" s="8">
        <f t="shared" si="530"/>
        <v>0</v>
      </c>
      <c r="W214" s="44">
        <f t="shared" si="469"/>
        <v>0</v>
      </c>
      <c r="X214" s="201">
        <f t="shared" si="469"/>
        <v>0</v>
      </c>
      <c r="Y214" s="8">
        <f t="shared" si="470"/>
        <v>0</v>
      </c>
      <c r="Z214" s="8">
        <f t="shared" si="531"/>
        <v>0</v>
      </c>
      <c r="AB214" s="44">
        <f t="shared" si="472"/>
        <v>0</v>
      </c>
      <c r="AC214" s="201">
        <f t="shared" si="472"/>
        <v>0</v>
      </c>
      <c r="AD214" s="8">
        <f t="shared" si="473"/>
        <v>0</v>
      </c>
      <c r="AE214" s="8">
        <f t="shared" si="532"/>
        <v>0</v>
      </c>
      <c r="AG214" s="44">
        <f t="shared" si="475"/>
        <v>0</v>
      </c>
      <c r="AH214" s="201">
        <f t="shared" si="475"/>
        <v>0</v>
      </c>
      <c r="AI214" s="8">
        <f t="shared" si="476"/>
        <v>0</v>
      </c>
      <c r="AJ214" s="8">
        <f t="shared" si="533"/>
        <v>0</v>
      </c>
      <c r="AL214" s="44">
        <f t="shared" si="478"/>
        <v>0</v>
      </c>
      <c r="AM214" s="201">
        <f t="shared" si="478"/>
        <v>0</v>
      </c>
      <c r="AN214" s="8">
        <f t="shared" si="479"/>
        <v>0</v>
      </c>
      <c r="AO214" s="8">
        <f t="shared" si="534"/>
        <v>0</v>
      </c>
      <c r="AQ214" s="44">
        <f t="shared" si="481"/>
        <v>0</v>
      </c>
      <c r="AR214" s="201">
        <f t="shared" si="481"/>
        <v>0</v>
      </c>
      <c r="AS214" s="8">
        <f t="shared" si="482"/>
        <v>0</v>
      </c>
      <c r="AT214" s="8">
        <f t="shared" si="535"/>
        <v>0</v>
      </c>
      <c r="AV214" s="44">
        <f t="shared" si="484"/>
        <v>0</v>
      </c>
      <c r="AW214" s="201">
        <f t="shared" si="484"/>
        <v>0</v>
      </c>
      <c r="AX214" s="8">
        <f t="shared" si="485"/>
        <v>0</v>
      </c>
      <c r="AY214" s="8">
        <f t="shared" si="536"/>
        <v>0</v>
      </c>
      <c r="BA214" s="44">
        <f t="shared" si="487"/>
        <v>0</v>
      </c>
      <c r="BB214" s="201">
        <f t="shared" si="487"/>
        <v>0</v>
      </c>
      <c r="BC214" s="8">
        <f t="shared" si="488"/>
        <v>0</v>
      </c>
      <c r="BD214" s="8">
        <f t="shared" si="537"/>
        <v>0</v>
      </c>
      <c r="BF214" s="44">
        <f t="shared" si="490"/>
        <v>0</v>
      </c>
      <c r="BG214" s="201">
        <f t="shared" si="490"/>
        <v>0</v>
      </c>
      <c r="BH214" s="8">
        <f t="shared" si="491"/>
        <v>0</v>
      </c>
      <c r="BI214" s="8">
        <f t="shared" si="538"/>
        <v>0</v>
      </c>
      <c r="BK214" s="44">
        <f t="shared" si="493"/>
        <v>0</v>
      </c>
      <c r="BL214" s="201">
        <f t="shared" si="493"/>
        <v>0</v>
      </c>
      <c r="BM214" s="8">
        <f t="shared" si="494"/>
        <v>0</v>
      </c>
      <c r="BN214" s="8">
        <f t="shared" si="539"/>
        <v>0</v>
      </c>
      <c r="BP214" s="44">
        <f t="shared" si="496"/>
        <v>0</v>
      </c>
      <c r="BQ214" s="201">
        <f t="shared" si="496"/>
        <v>0</v>
      </c>
      <c r="BR214" s="8">
        <f t="shared" si="497"/>
        <v>0</v>
      </c>
      <c r="BS214" s="8">
        <f t="shared" si="540"/>
        <v>0</v>
      </c>
      <c r="BU214" s="44">
        <f t="shared" si="499"/>
        <v>0</v>
      </c>
      <c r="BV214" s="201">
        <f t="shared" si="499"/>
        <v>0</v>
      </c>
      <c r="BW214" s="8">
        <f t="shared" si="500"/>
        <v>0</v>
      </c>
      <c r="BX214" s="8">
        <f t="shared" si="541"/>
        <v>0</v>
      </c>
      <c r="BZ214" s="44">
        <f t="shared" si="502"/>
        <v>0</v>
      </c>
      <c r="CA214" s="201">
        <f t="shared" si="502"/>
        <v>0</v>
      </c>
      <c r="CB214" s="8">
        <f t="shared" si="503"/>
        <v>0</v>
      </c>
      <c r="CC214" s="8">
        <f t="shared" si="542"/>
        <v>0</v>
      </c>
      <c r="CE214" s="44">
        <f t="shared" si="505"/>
        <v>0</v>
      </c>
      <c r="CF214" s="201">
        <f t="shared" si="505"/>
        <v>0</v>
      </c>
      <c r="CG214" s="8">
        <f t="shared" si="506"/>
        <v>0</v>
      </c>
      <c r="CH214" s="8">
        <f t="shared" si="543"/>
        <v>0</v>
      </c>
      <c r="CJ214" s="44">
        <f t="shared" si="508"/>
        <v>0</v>
      </c>
      <c r="CK214" s="201">
        <f t="shared" si="508"/>
        <v>0</v>
      </c>
      <c r="CL214" s="8">
        <f t="shared" si="509"/>
        <v>0</v>
      </c>
      <c r="CM214" s="8">
        <f t="shared" si="544"/>
        <v>0</v>
      </c>
      <c r="CO214" s="44">
        <f t="shared" si="511"/>
        <v>0</v>
      </c>
      <c r="CP214" s="201">
        <f t="shared" si="511"/>
        <v>0</v>
      </c>
      <c r="CQ214" s="8">
        <f t="shared" si="512"/>
        <v>0</v>
      </c>
      <c r="CR214" s="8">
        <f t="shared" si="545"/>
        <v>0</v>
      </c>
      <c r="CT214" s="44">
        <f t="shared" si="514"/>
        <v>0</v>
      </c>
      <c r="CU214" s="201">
        <f t="shared" si="514"/>
        <v>0</v>
      </c>
      <c r="CV214" s="8">
        <f t="shared" si="515"/>
        <v>0</v>
      </c>
      <c r="CW214" s="8">
        <f t="shared" si="546"/>
        <v>0</v>
      </c>
      <c r="CY214" s="44">
        <f t="shared" si="517"/>
        <v>0</v>
      </c>
      <c r="CZ214" s="201">
        <f t="shared" si="517"/>
        <v>0</v>
      </c>
      <c r="DA214" s="8">
        <f t="shared" si="518"/>
        <v>0</v>
      </c>
      <c r="DB214" s="8">
        <f t="shared" si="547"/>
        <v>0</v>
      </c>
      <c r="DD214" s="44">
        <f t="shared" si="520"/>
        <v>0</v>
      </c>
      <c r="DE214" s="201">
        <f t="shared" si="520"/>
        <v>0</v>
      </c>
      <c r="DF214" s="8">
        <f t="shared" si="521"/>
        <v>0</v>
      </c>
      <c r="DG214" s="8">
        <f t="shared" si="548"/>
        <v>0</v>
      </c>
      <c r="DI214" s="44">
        <f t="shared" si="523"/>
        <v>0</v>
      </c>
      <c r="DJ214" s="201">
        <f t="shared" si="523"/>
        <v>0</v>
      </c>
      <c r="DK214" s="8">
        <f t="shared" si="524"/>
        <v>0</v>
      </c>
      <c r="DL214" s="8">
        <f t="shared" si="549"/>
        <v>0</v>
      </c>
      <c r="DN214" s="44">
        <f t="shared" si="526"/>
        <v>0</v>
      </c>
      <c r="DO214" s="201">
        <f t="shared" si="526"/>
        <v>0</v>
      </c>
      <c r="DP214" s="8">
        <f t="shared" si="527"/>
        <v>0</v>
      </c>
      <c r="DQ214" s="8">
        <f t="shared" si="550"/>
        <v>0</v>
      </c>
      <c r="DS214" s="51">
        <f t="shared" si="460"/>
        <v>0</v>
      </c>
      <c r="DT214" s="50">
        <f t="shared" si="551"/>
        <v>0</v>
      </c>
      <c r="DU214" s="51">
        <v>0</v>
      </c>
      <c r="DV214" s="50">
        <f t="shared" si="462"/>
        <v>0</v>
      </c>
      <c r="DW214" s="51">
        <f t="shared" si="552"/>
        <v>0</v>
      </c>
      <c r="DX214" s="52">
        <f t="shared" si="552"/>
        <v>0</v>
      </c>
      <c r="DY214" s="307">
        <f t="shared" si="459"/>
        <v>0</v>
      </c>
    </row>
    <row r="215" spans="1:129" ht="18" customHeight="1" x14ac:dyDescent="0.3">
      <c r="B215" s="54" t="s">
        <v>580</v>
      </c>
      <c r="C215" s="54" t="s">
        <v>581</v>
      </c>
      <c r="D215" s="241">
        <f>E215*$H$3</f>
        <v>95000</v>
      </c>
      <c r="E215" s="263">
        <v>2500</v>
      </c>
      <c r="F215" s="274"/>
      <c r="G215" s="263"/>
      <c r="H215" s="56">
        <v>6</v>
      </c>
      <c r="I215" s="56"/>
      <c r="J215" s="265"/>
      <c r="K215" s="264"/>
      <c r="L215" s="57"/>
      <c r="M215" s="49">
        <v>20</v>
      </c>
      <c r="N215" s="214">
        <f>1/H215</f>
        <v>0.16666666666666666</v>
      </c>
      <c r="O215" s="8">
        <f>$D215*M215*N215</f>
        <v>316666.66666666663</v>
      </c>
      <c r="P215" s="8">
        <f>O215/$H$3</f>
        <v>8333.3333333333321</v>
      </c>
      <c r="R215" s="44">
        <f t="shared" si="466"/>
        <v>20</v>
      </c>
      <c r="S215" s="201">
        <f t="shared" si="466"/>
        <v>0.16666666666666666</v>
      </c>
      <c r="T215" s="8">
        <f t="shared" si="467"/>
        <v>316666.66666666663</v>
      </c>
      <c r="U215" s="8">
        <f t="shared" si="530"/>
        <v>8333.3333333333321</v>
      </c>
      <c r="W215" s="44">
        <v>0</v>
      </c>
      <c r="X215" s="201">
        <f t="shared" si="469"/>
        <v>0.16666666666666666</v>
      </c>
      <c r="Y215" s="8">
        <f t="shared" si="470"/>
        <v>0</v>
      </c>
      <c r="Z215" s="8">
        <f t="shared" si="531"/>
        <v>0</v>
      </c>
      <c r="AB215" s="44">
        <f t="shared" si="472"/>
        <v>0</v>
      </c>
      <c r="AC215" s="201">
        <f t="shared" si="472"/>
        <v>0.16666666666666666</v>
      </c>
      <c r="AD215" s="8">
        <f t="shared" si="473"/>
        <v>0</v>
      </c>
      <c r="AE215" s="8">
        <f t="shared" si="532"/>
        <v>0</v>
      </c>
      <c r="AG215" s="44">
        <f t="shared" si="475"/>
        <v>0</v>
      </c>
      <c r="AH215" s="201">
        <f t="shared" si="475"/>
        <v>0.16666666666666666</v>
      </c>
      <c r="AI215" s="8">
        <f t="shared" si="476"/>
        <v>0</v>
      </c>
      <c r="AJ215" s="8">
        <f t="shared" si="533"/>
        <v>0</v>
      </c>
      <c r="AL215" s="44">
        <f t="shared" si="478"/>
        <v>0</v>
      </c>
      <c r="AM215" s="201">
        <f t="shared" si="478"/>
        <v>0.16666666666666666</v>
      </c>
      <c r="AN215" s="8">
        <f t="shared" si="479"/>
        <v>0</v>
      </c>
      <c r="AO215" s="8">
        <f t="shared" si="534"/>
        <v>0</v>
      </c>
      <c r="AQ215" s="44">
        <f t="shared" si="481"/>
        <v>0</v>
      </c>
      <c r="AR215" s="201">
        <f t="shared" si="481"/>
        <v>0.16666666666666666</v>
      </c>
      <c r="AS215" s="8">
        <f t="shared" si="482"/>
        <v>0</v>
      </c>
      <c r="AT215" s="8">
        <f t="shared" si="535"/>
        <v>0</v>
      </c>
      <c r="AV215" s="44">
        <f t="shared" si="484"/>
        <v>0</v>
      </c>
      <c r="AW215" s="201">
        <f t="shared" si="484"/>
        <v>0.16666666666666666</v>
      </c>
      <c r="AX215" s="8">
        <f t="shared" si="485"/>
        <v>0</v>
      </c>
      <c r="AY215" s="8">
        <f t="shared" si="536"/>
        <v>0</v>
      </c>
      <c r="BA215" s="44">
        <f t="shared" si="487"/>
        <v>0</v>
      </c>
      <c r="BB215" s="201">
        <f t="shared" si="487"/>
        <v>0.16666666666666666</v>
      </c>
      <c r="BC215" s="8">
        <f t="shared" si="488"/>
        <v>0</v>
      </c>
      <c r="BD215" s="8">
        <f t="shared" si="537"/>
        <v>0</v>
      </c>
      <c r="BF215" s="44">
        <f t="shared" si="490"/>
        <v>0</v>
      </c>
      <c r="BG215" s="201">
        <f t="shared" si="490"/>
        <v>0.16666666666666666</v>
      </c>
      <c r="BH215" s="8">
        <f t="shared" si="491"/>
        <v>0</v>
      </c>
      <c r="BI215" s="8">
        <f t="shared" si="538"/>
        <v>0</v>
      </c>
      <c r="BK215" s="44">
        <f t="shared" si="493"/>
        <v>0</v>
      </c>
      <c r="BL215" s="201">
        <f t="shared" si="493"/>
        <v>0.16666666666666666</v>
      </c>
      <c r="BM215" s="8">
        <f t="shared" si="494"/>
        <v>0</v>
      </c>
      <c r="BN215" s="8">
        <f t="shared" si="539"/>
        <v>0</v>
      </c>
      <c r="BP215" s="44">
        <f t="shared" si="496"/>
        <v>0</v>
      </c>
      <c r="BQ215" s="201">
        <f t="shared" si="496"/>
        <v>0.16666666666666666</v>
      </c>
      <c r="BR215" s="8">
        <f t="shared" si="497"/>
        <v>0</v>
      </c>
      <c r="BS215" s="8">
        <f t="shared" si="540"/>
        <v>0</v>
      </c>
      <c r="BU215" s="44">
        <f t="shared" si="499"/>
        <v>0</v>
      </c>
      <c r="BV215" s="201">
        <f t="shared" si="499"/>
        <v>0.16666666666666666</v>
      </c>
      <c r="BW215" s="8">
        <f t="shared" si="500"/>
        <v>0</v>
      </c>
      <c r="BX215" s="8">
        <f t="shared" si="541"/>
        <v>0</v>
      </c>
      <c r="BZ215" s="44">
        <f t="shared" si="502"/>
        <v>0</v>
      </c>
      <c r="CA215" s="201">
        <f t="shared" si="502"/>
        <v>0.16666666666666666</v>
      </c>
      <c r="CB215" s="8">
        <f t="shared" si="503"/>
        <v>0</v>
      </c>
      <c r="CC215" s="8">
        <f t="shared" si="542"/>
        <v>0</v>
      </c>
      <c r="CE215" s="44">
        <f t="shared" si="505"/>
        <v>0</v>
      </c>
      <c r="CF215" s="201">
        <f t="shared" si="505"/>
        <v>0.16666666666666666</v>
      </c>
      <c r="CG215" s="8">
        <f t="shared" si="506"/>
        <v>0</v>
      </c>
      <c r="CH215" s="8">
        <f t="shared" si="543"/>
        <v>0</v>
      </c>
      <c r="CJ215" s="44">
        <f t="shared" si="508"/>
        <v>0</v>
      </c>
      <c r="CK215" s="201">
        <f t="shared" si="508"/>
        <v>0.16666666666666666</v>
      </c>
      <c r="CL215" s="8">
        <f t="shared" si="509"/>
        <v>0</v>
      </c>
      <c r="CM215" s="8">
        <f t="shared" si="544"/>
        <v>0</v>
      </c>
      <c r="CO215" s="44">
        <f t="shared" si="511"/>
        <v>0</v>
      </c>
      <c r="CP215" s="201">
        <f t="shared" si="511"/>
        <v>0.16666666666666666</v>
      </c>
      <c r="CQ215" s="8">
        <f t="shared" si="512"/>
        <v>0</v>
      </c>
      <c r="CR215" s="8">
        <f t="shared" si="545"/>
        <v>0</v>
      </c>
      <c r="CT215" s="44">
        <f t="shared" si="514"/>
        <v>0</v>
      </c>
      <c r="CU215" s="201">
        <f t="shared" si="514"/>
        <v>0.16666666666666666</v>
      </c>
      <c r="CV215" s="8">
        <f t="shared" si="515"/>
        <v>0</v>
      </c>
      <c r="CW215" s="8">
        <f t="shared" si="546"/>
        <v>0</v>
      </c>
      <c r="CY215" s="44">
        <f t="shared" si="517"/>
        <v>0</v>
      </c>
      <c r="CZ215" s="201">
        <f t="shared" si="517"/>
        <v>0.16666666666666666</v>
      </c>
      <c r="DA215" s="8">
        <f t="shared" si="518"/>
        <v>0</v>
      </c>
      <c r="DB215" s="8">
        <f t="shared" si="547"/>
        <v>0</v>
      </c>
      <c r="DD215" s="44">
        <f t="shared" si="520"/>
        <v>0</v>
      </c>
      <c r="DE215" s="201">
        <f t="shared" si="520"/>
        <v>0.16666666666666666</v>
      </c>
      <c r="DF215" s="8">
        <f t="shared" si="521"/>
        <v>0</v>
      </c>
      <c r="DG215" s="8">
        <f t="shared" si="548"/>
        <v>0</v>
      </c>
      <c r="DI215" s="44">
        <f t="shared" si="523"/>
        <v>0</v>
      </c>
      <c r="DJ215" s="201">
        <f t="shared" si="523"/>
        <v>0.16666666666666666</v>
      </c>
      <c r="DK215" s="8">
        <f t="shared" si="524"/>
        <v>0</v>
      </c>
      <c r="DL215" s="8">
        <f t="shared" si="549"/>
        <v>0</v>
      </c>
      <c r="DN215" s="44">
        <f t="shared" si="526"/>
        <v>0</v>
      </c>
      <c r="DO215" s="201">
        <f t="shared" si="526"/>
        <v>0.16666666666666666</v>
      </c>
      <c r="DP215" s="8">
        <f t="shared" si="527"/>
        <v>0</v>
      </c>
      <c r="DQ215" s="8">
        <f t="shared" si="550"/>
        <v>0</v>
      </c>
      <c r="DS215" s="51">
        <f t="shared" si="460"/>
        <v>633333.33333333326</v>
      </c>
      <c r="DT215" s="50">
        <f t="shared" si="551"/>
        <v>16666.666666666664</v>
      </c>
      <c r="DU215" s="51">
        <v>0</v>
      </c>
      <c r="DV215" s="50">
        <f t="shared" si="462"/>
        <v>0</v>
      </c>
      <c r="DW215" s="51">
        <f t="shared" si="552"/>
        <v>633333.33333333326</v>
      </c>
      <c r="DX215" s="52">
        <f t="shared" si="552"/>
        <v>16666.666666666664</v>
      </c>
      <c r="DY215" s="307" t="str">
        <f t="shared" si="459"/>
        <v>Compra motorizada</v>
      </c>
    </row>
    <row r="216" spans="1:129" s="60" customFormat="1" ht="18" customHeight="1" x14ac:dyDescent="0.3">
      <c r="A216" s="1"/>
      <c r="B216" s="236" t="s">
        <v>579</v>
      </c>
      <c r="C216" s="196" t="s">
        <v>582</v>
      </c>
      <c r="D216" s="241">
        <f>E216*$H$3</f>
        <v>9500</v>
      </c>
      <c r="E216" s="263">
        <v>250</v>
      </c>
      <c r="F216" s="274"/>
      <c r="J216" s="302">
        <v>1</v>
      </c>
      <c r="K216" s="60" t="s">
        <v>12</v>
      </c>
      <c r="L216" s="61"/>
      <c r="M216" s="49">
        <v>20</v>
      </c>
      <c r="N216" s="214">
        <v>30</v>
      </c>
      <c r="O216" s="8">
        <f t="shared" si="464"/>
        <v>5700000</v>
      </c>
      <c r="P216" s="8">
        <f t="shared" si="529"/>
        <v>150000</v>
      </c>
      <c r="Q216" s="3"/>
      <c r="R216" s="44">
        <f t="shared" si="466"/>
        <v>20</v>
      </c>
      <c r="S216" s="201">
        <f t="shared" si="466"/>
        <v>30</v>
      </c>
      <c r="T216" s="8">
        <f t="shared" si="467"/>
        <v>5700000</v>
      </c>
      <c r="U216" s="8">
        <f t="shared" si="530"/>
        <v>150000</v>
      </c>
      <c r="V216" s="3"/>
      <c r="W216" s="44">
        <v>0</v>
      </c>
      <c r="X216" s="201">
        <f t="shared" si="469"/>
        <v>30</v>
      </c>
      <c r="Y216" s="8">
        <f t="shared" si="470"/>
        <v>0</v>
      </c>
      <c r="Z216" s="8">
        <f t="shared" si="531"/>
        <v>0</v>
      </c>
      <c r="AA216" s="1"/>
      <c r="AB216" s="44">
        <f t="shared" si="472"/>
        <v>0</v>
      </c>
      <c r="AC216" s="201">
        <f t="shared" si="472"/>
        <v>30</v>
      </c>
      <c r="AD216" s="8">
        <f t="shared" si="473"/>
        <v>0</v>
      </c>
      <c r="AE216" s="8">
        <f t="shared" si="532"/>
        <v>0</v>
      </c>
      <c r="AG216" s="44">
        <f t="shared" si="475"/>
        <v>0</v>
      </c>
      <c r="AH216" s="201">
        <f t="shared" si="475"/>
        <v>30</v>
      </c>
      <c r="AI216" s="8">
        <f t="shared" si="476"/>
        <v>0</v>
      </c>
      <c r="AJ216" s="8">
        <f t="shared" si="533"/>
        <v>0</v>
      </c>
      <c r="AL216" s="44">
        <f t="shared" si="478"/>
        <v>0</v>
      </c>
      <c r="AM216" s="201">
        <f t="shared" si="478"/>
        <v>30</v>
      </c>
      <c r="AN216" s="8">
        <f t="shared" si="479"/>
        <v>0</v>
      </c>
      <c r="AO216" s="8">
        <f t="shared" si="534"/>
        <v>0</v>
      </c>
      <c r="AQ216" s="44">
        <f t="shared" si="481"/>
        <v>0</v>
      </c>
      <c r="AR216" s="201">
        <f t="shared" si="481"/>
        <v>30</v>
      </c>
      <c r="AS216" s="8">
        <f t="shared" si="482"/>
        <v>0</v>
      </c>
      <c r="AT216" s="8">
        <f t="shared" si="535"/>
        <v>0</v>
      </c>
      <c r="AV216" s="44">
        <f t="shared" si="484"/>
        <v>0</v>
      </c>
      <c r="AW216" s="201">
        <f t="shared" si="484"/>
        <v>30</v>
      </c>
      <c r="AX216" s="8">
        <f t="shared" si="485"/>
        <v>0</v>
      </c>
      <c r="AY216" s="8">
        <f t="shared" si="536"/>
        <v>0</v>
      </c>
      <c r="BA216" s="44">
        <f t="shared" si="487"/>
        <v>0</v>
      </c>
      <c r="BB216" s="201">
        <f t="shared" si="487"/>
        <v>30</v>
      </c>
      <c r="BC216" s="8">
        <f t="shared" si="488"/>
        <v>0</v>
      </c>
      <c r="BD216" s="8">
        <f t="shared" si="537"/>
        <v>0</v>
      </c>
      <c r="BF216" s="44">
        <f t="shared" si="490"/>
        <v>0</v>
      </c>
      <c r="BG216" s="201">
        <f t="shared" si="490"/>
        <v>30</v>
      </c>
      <c r="BH216" s="8">
        <f t="shared" si="491"/>
        <v>0</v>
      </c>
      <c r="BI216" s="8">
        <f t="shared" si="538"/>
        <v>0</v>
      </c>
      <c r="BK216" s="44">
        <f t="shared" si="493"/>
        <v>0</v>
      </c>
      <c r="BL216" s="201">
        <f t="shared" si="493"/>
        <v>30</v>
      </c>
      <c r="BM216" s="8">
        <f t="shared" si="494"/>
        <v>0</v>
      </c>
      <c r="BN216" s="8">
        <f t="shared" si="539"/>
        <v>0</v>
      </c>
      <c r="BP216" s="44">
        <f t="shared" si="496"/>
        <v>0</v>
      </c>
      <c r="BQ216" s="201">
        <f t="shared" si="496"/>
        <v>30</v>
      </c>
      <c r="BR216" s="8">
        <f t="shared" si="497"/>
        <v>0</v>
      </c>
      <c r="BS216" s="8">
        <f t="shared" si="540"/>
        <v>0</v>
      </c>
      <c r="BU216" s="44">
        <f t="shared" si="499"/>
        <v>0</v>
      </c>
      <c r="BV216" s="201">
        <f t="shared" si="499"/>
        <v>30</v>
      </c>
      <c r="BW216" s="8">
        <f t="shared" si="500"/>
        <v>0</v>
      </c>
      <c r="BX216" s="8">
        <f t="shared" si="541"/>
        <v>0</v>
      </c>
      <c r="BZ216" s="44">
        <f t="shared" si="502"/>
        <v>0</v>
      </c>
      <c r="CA216" s="201">
        <f t="shared" si="502"/>
        <v>30</v>
      </c>
      <c r="CB216" s="8">
        <f t="shared" si="503"/>
        <v>0</v>
      </c>
      <c r="CC216" s="8">
        <f t="shared" si="542"/>
        <v>0</v>
      </c>
      <c r="CE216" s="44">
        <f t="shared" si="505"/>
        <v>0</v>
      </c>
      <c r="CF216" s="201">
        <f t="shared" si="505"/>
        <v>30</v>
      </c>
      <c r="CG216" s="8">
        <f t="shared" si="506"/>
        <v>0</v>
      </c>
      <c r="CH216" s="8">
        <f t="shared" si="543"/>
        <v>0</v>
      </c>
      <c r="CJ216" s="44">
        <f t="shared" si="508"/>
        <v>0</v>
      </c>
      <c r="CK216" s="201">
        <f t="shared" si="508"/>
        <v>30</v>
      </c>
      <c r="CL216" s="8">
        <f t="shared" si="509"/>
        <v>0</v>
      </c>
      <c r="CM216" s="8">
        <f t="shared" si="544"/>
        <v>0</v>
      </c>
      <c r="CO216" s="44">
        <f t="shared" si="511"/>
        <v>0</v>
      </c>
      <c r="CP216" s="201">
        <f t="shared" si="511"/>
        <v>30</v>
      </c>
      <c r="CQ216" s="8">
        <f t="shared" si="512"/>
        <v>0</v>
      </c>
      <c r="CR216" s="8">
        <f t="shared" si="545"/>
        <v>0</v>
      </c>
      <c r="CT216" s="44">
        <f t="shared" si="514"/>
        <v>0</v>
      </c>
      <c r="CU216" s="201">
        <f t="shared" si="514"/>
        <v>30</v>
      </c>
      <c r="CV216" s="8">
        <f t="shared" si="515"/>
        <v>0</v>
      </c>
      <c r="CW216" s="8">
        <f t="shared" si="546"/>
        <v>0</v>
      </c>
      <c r="CY216" s="44">
        <f t="shared" si="517"/>
        <v>0</v>
      </c>
      <c r="CZ216" s="201">
        <f t="shared" si="517"/>
        <v>30</v>
      </c>
      <c r="DA216" s="8">
        <f t="shared" si="518"/>
        <v>0</v>
      </c>
      <c r="DB216" s="8">
        <f t="shared" si="547"/>
        <v>0</v>
      </c>
      <c r="DD216" s="44">
        <f t="shared" si="520"/>
        <v>0</v>
      </c>
      <c r="DE216" s="201">
        <f t="shared" si="520"/>
        <v>30</v>
      </c>
      <c r="DF216" s="8">
        <f t="shared" si="521"/>
        <v>0</v>
      </c>
      <c r="DG216" s="8">
        <f t="shared" si="548"/>
        <v>0</v>
      </c>
      <c r="DI216" s="44">
        <f t="shared" si="523"/>
        <v>0</v>
      </c>
      <c r="DJ216" s="201">
        <f t="shared" si="523"/>
        <v>30</v>
      </c>
      <c r="DK216" s="8">
        <f t="shared" si="524"/>
        <v>0</v>
      </c>
      <c r="DL216" s="8">
        <f t="shared" si="549"/>
        <v>0</v>
      </c>
      <c r="DN216" s="44">
        <f t="shared" si="526"/>
        <v>0</v>
      </c>
      <c r="DO216" s="201">
        <f t="shared" si="526"/>
        <v>30</v>
      </c>
      <c r="DP216" s="8">
        <f t="shared" si="527"/>
        <v>0</v>
      </c>
      <c r="DQ216" s="8">
        <f t="shared" si="550"/>
        <v>0</v>
      </c>
      <c r="DS216" s="51">
        <f>O216+T216+Y216+AD216+AI216+AN216+AS216+AX216+BC216+BH216+BM216+BR216+BW216+CB216+CG216+CL216+CQ216+CV216+DA216+DF216+DK216+DP216</f>
        <v>11400000</v>
      </c>
      <c r="DT216" s="65">
        <f t="shared" si="551"/>
        <v>300000</v>
      </c>
      <c r="DU216" s="90">
        <v>0</v>
      </c>
      <c r="DV216" s="65">
        <f t="shared" si="462"/>
        <v>0</v>
      </c>
      <c r="DW216" s="66">
        <f>+DS216+DU216</f>
        <v>11400000</v>
      </c>
      <c r="DX216" s="66">
        <f t="shared" si="552"/>
        <v>300000</v>
      </c>
      <c r="DY216" s="307" t="str">
        <f t="shared" si="459"/>
        <v>Aluguel viatura</v>
      </c>
    </row>
    <row r="217" spans="1:129" ht="18" customHeight="1" thickBot="1" x14ac:dyDescent="0.35">
      <c r="B217" s="61"/>
      <c r="C217" s="67"/>
      <c r="D217" s="239"/>
      <c r="E217" s="55"/>
      <c r="F217" s="55"/>
      <c r="G217" s="55"/>
      <c r="H217" s="56"/>
      <c r="I217" s="56"/>
      <c r="J217" s="68"/>
      <c r="K217" s="56"/>
      <c r="L217" s="57"/>
      <c r="M217" s="62"/>
      <c r="N217" s="215"/>
      <c r="O217" s="8">
        <f t="shared" si="464"/>
        <v>0</v>
      </c>
      <c r="P217" s="8">
        <f t="shared" si="529"/>
        <v>0</v>
      </c>
      <c r="Q217" s="63"/>
      <c r="R217" s="44">
        <f t="shared" si="466"/>
        <v>0</v>
      </c>
      <c r="S217" s="201">
        <f t="shared" si="466"/>
        <v>0</v>
      </c>
      <c r="T217" s="8">
        <f t="shared" si="467"/>
        <v>0</v>
      </c>
      <c r="U217" s="8">
        <f t="shared" si="530"/>
        <v>0</v>
      </c>
      <c r="V217" s="63"/>
      <c r="W217" s="44">
        <f t="shared" si="469"/>
        <v>0</v>
      </c>
      <c r="X217" s="201">
        <f t="shared" si="469"/>
        <v>0</v>
      </c>
      <c r="Y217" s="8">
        <f t="shared" si="470"/>
        <v>0</v>
      </c>
      <c r="Z217" s="8">
        <f t="shared" si="531"/>
        <v>0</v>
      </c>
      <c r="AA217" s="60"/>
      <c r="AB217" s="44">
        <f t="shared" si="472"/>
        <v>0</v>
      </c>
      <c r="AC217" s="201">
        <f t="shared" si="472"/>
        <v>0</v>
      </c>
      <c r="AD217" s="8">
        <f t="shared" si="473"/>
        <v>0</v>
      </c>
      <c r="AE217" s="8">
        <f t="shared" si="532"/>
        <v>0</v>
      </c>
      <c r="AG217" s="44">
        <f t="shared" si="475"/>
        <v>0</v>
      </c>
      <c r="AH217" s="201">
        <f t="shared" si="475"/>
        <v>0</v>
      </c>
      <c r="AI217" s="8">
        <f t="shared" si="476"/>
        <v>0</v>
      </c>
      <c r="AJ217" s="8">
        <f t="shared" si="533"/>
        <v>0</v>
      </c>
      <c r="AL217" s="44">
        <f t="shared" si="478"/>
        <v>0</v>
      </c>
      <c r="AM217" s="201">
        <f t="shared" si="478"/>
        <v>0</v>
      </c>
      <c r="AN217" s="8">
        <f t="shared" si="479"/>
        <v>0</v>
      </c>
      <c r="AO217" s="8">
        <f t="shared" si="534"/>
        <v>0</v>
      </c>
      <c r="AQ217" s="44">
        <f t="shared" si="481"/>
        <v>0</v>
      </c>
      <c r="AR217" s="201">
        <f t="shared" si="481"/>
        <v>0</v>
      </c>
      <c r="AS217" s="8">
        <f t="shared" si="482"/>
        <v>0</v>
      </c>
      <c r="AT217" s="8">
        <f t="shared" si="535"/>
        <v>0</v>
      </c>
      <c r="AV217" s="44">
        <f t="shared" si="484"/>
        <v>0</v>
      </c>
      <c r="AW217" s="201">
        <f t="shared" si="484"/>
        <v>0</v>
      </c>
      <c r="AX217" s="8">
        <f t="shared" si="485"/>
        <v>0</v>
      </c>
      <c r="AY217" s="8">
        <f t="shared" si="536"/>
        <v>0</v>
      </c>
      <c r="BA217" s="44">
        <f t="shared" si="487"/>
        <v>0</v>
      </c>
      <c r="BB217" s="201">
        <f t="shared" si="487"/>
        <v>0</v>
      </c>
      <c r="BC217" s="8">
        <f t="shared" si="488"/>
        <v>0</v>
      </c>
      <c r="BD217" s="8">
        <f t="shared" si="537"/>
        <v>0</v>
      </c>
      <c r="BF217" s="44">
        <f t="shared" si="490"/>
        <v>0</v>
      </c>
      <c r="BG217" s="201">
        <f t="shared" si="490"/>
        <v>0</v>
      </c>
      <c r="BH217" s="8">
        <f t="shared" si="491"/>
        <v>0</v>
      </c>
      <c r="BI217" s="8">
        <f t="shared" si="538"/>
        <v>0</v>
      </c>
      <c r="BK217" s="44">
        <f t="shared" si="493"/>
        <v>0</v>
      </c>
      <c r="BL217" s="201">
        <f t="shared" si="493"/>
        <v>0</v>
      </c>
      <c r="BM217" s="8">
        <f t="shared" si="494"/>
        <v>0</v>
      </c>
      <c r="BN217" s="8">
        <f t="shared" si="539"/>
        <v>0</v>
      </c>
      <c r="BP217" s="44">
        <f t="shared" si="496"/>
        <v>0</v>
      </c>
      <c r="BQ217" s="201">
        <f t="shared" si="496"/>
        <v>0</v>
      </c>
      <c r="BR217" s="8">
        <f t="shared" si="497"/>
        <v>0</v>
      </c>
      <c r="BS217" s="8">
        <f t="shared" si="540"/>
        <v>0</v>
      </c>
      <c r="BU217" s="44">
        <f t="shared" si="499"/>
        <v>0</v>
      </c>
      <c r="BV217" s="201">
        <f t="shared" si="499"/>
        <v>0</v>
      </c>
      <c r="BW217" s="8">
        <f t="shared" si="500"/>
        <v>0</v>
      </c>
      <c r="BX217" s="8">
        <f t="shared" si="541"/>
        <v>0</v>
      </c>
      <c r="BZ217" s="44">
        <f t="shared" si="502"/>
        <v>0</v>
      </c>
      <c r="CA217" s="201">
        <f t="shared" si="502"/>
        <v>0</v>
      </c>
      <c r="CB217" s="8">
        <f t="shared" si="503"/>
        <v>0</v>
      </c>
      <c r="CC217" s="8">
        <f t="shared" si="542"/>
        <v>0</v>
      </c>
      <c r="CE217" s="44">
        <f t="shared" si="505"/>
        <v>0</v>
      </c>
      <c r="CF217" s="201">
        <f t="shared" si="505"/>
        <v>0</v>
      </c>
      <c r="CG217" s="8">
        <f t="shared" si="506"/>
        <v>0</v>
      </c>
      <c r="CH217" s="8">
        <f t="shared" si="543"/>
        <v>0</v>
      </c>
      <c r="CJ217" s="44">
        <f t="shared" si="508"/>
        <v>0</v>
      </c>
      <c r="CK217" s="201">
        <f t="shared" si="508"/>
        <v>0</v>
      </c>
      <c r="CL217" s="8">
        <f t="shared" si="509"/>
        <v>0</v>
      </c>
      <c r="CM217" s="8">
        <f t="shared" si="544"/>
        <v>0</v>
      </c>
      <c r="CO217" s="44">
        <f t="shared" si="511"/>
        <v>0</v>
      </c>
      <c r="CP217" s="201">
        <f t="shared" si="511"/>
        <v>0</v>
      </c>
      <c r="CQ217" s="8">
        <f t="shared" si="512"/>
        <v>0</v>
      </c>
      <c r="CR217" s="8">
        <f t="shared" si="545"/>
        <v>0</v>
      </c>
      <c r="CT217" s="44">
        <f t="shared" si="514"/>
        <v>0</v>
      </c>
      <c r="CU217" s="201">
        <f t="shared" si="514"/>
        <v>0</v>
      </c>
      <c r="CV217" s="8">
        <f t="shared" si="515"/>
        <v>0</v>
      </c>
      <c r="CW217" s="8">
        <f t="shared" si="546"/>
        <v>0</v>
      </c>
      <c r="CY217" s="44">
        <f t="shared" si="517"/>
        <v>0</v>
      </c>
      <c r="CZ217" s="201">
        <f t="shared" si="517"/>
        <v>0</v>
      </c>
      <c r="DA217" s="8">
        <f t="shared" si="518"/>
        <v>0</v>
      </c>
      <c r="DB217" s="8">
        <f t="shared" si="547"/>
        <v>0</v>
      </c>
      <c r="DD217" s="44">
        <f t="shared" si="520"/>
        <v>0</v>
      </c>
      <c r="DE217" s="201">
        <f t="shared" si="520"/>
        <v>0</v>
      </c>
      <c r="DF217" s="8">
        <f t="shared" si="521"/>
        <v>0</v>
      </c>
      <c r="DG217" s="8">
        <f t="shared" si="548"/>
        <v>0</v>
      </c>
      <c r="DI217" s="44">
        <f t="shared" si="523"/>
        <v>0</v>
      </c>
      <c r="DJ217" s="201">
        <f t="shared" si="523"/>
        <v>0</v>
      </c>
      <c r="DK217" s="8">
        <f t="shared" si="524"/>
        <v>0</v>
      </c>
      <c r="DL217" s="8">
        <f t="shared" si="549"/>
        <v>0</v>
      </c>
      <c r="DN217" s="44">
        <f t="shared" si="526"/>
        <v>0</v>
      </c>
      <c r="DO217" s="201">
        <f t="shared" si="526"/>
        <v>0</v>
      </c>
      <c r="DP217" s="8">
        <f t="shared" si="527"/>
        <v>0</v>
      </c>
      <c r="DQ217" s="8">
        <f t="shared" si="550"/>
        <v>0</v>
      </c>
      <c r="DS217" s="70"/>
      <c r="DT217" s="70"/>
      <c r="DU217" s="71"/>
      <c r="DV217" s="71"/>
      <c r="DW217" s="70"/>
      <c r="DX217" s="70"/>
      <c r="DY217" s="310"/>
    </row>
    <row r="218" spans="1:129" s="72" customFormat="1" ht="32.4" customHeight="1" thickBot="1" x14ac:dyDescent="0.35">
      <c r="B218" s="275" t="s">
        <v>104</v>
      </c>
      <c r="C218" s="276" t="str">
        <f>B209</f>
        <v>Transport</v>
      </c>
      <c r="D218" s="242"/>
      <c r="E218" s="73"/>
      <c r="F218" s="73"/>
      <c r="G218" s="73"/>
      <c r="H218" s="73"/>
      <c r="I218" s="73"/>
      <c r="J218" s="74"/>
      <c r="K218" s="73"/>
      <c r="L218" s="75"/>
      <c r="M218" s="277">
        <f>O18</f>
        <v>2015</v>
      </c>
      <c r="N218" s="278"/>
      <c r="O218" s="95">
        <f>SUM(O210:O216)</f>
        <v>10394266.666666668</v>
      </c>
      <c r="P218" s="218">
        <f>SUM(P210:P216)</f>
        <v>273533.33333333331</v>
      </c>
      <c r="Q218" s="78"/>
      <c r="R218" s="293">
        <f>T18</f>
        <v>2016</v>
      </c>
      <c r="S218" s="294"/>
      <c r="T218" s="76">
        <f>SUM(T210:T216)</f>
        <v>10394266.666666668</v>
      </c>
      <c r="U218" s="77">
        <f>SUM(U210:U216)</f>
        <v>273533.33333333331</v>
      </c>
      <c r="V218" s="78"/>
      <c r="W218" s="277">
        <f>Y18</f>
        <v>2017</v>
      </c>
      <c r="X218" s="277"/>
      <c r="Y218" s="76">
        <f>SUM(Y210:Y216)</f>
        <v>0</v>
      </c>
      <c r="Z218" s="77">
        <f>SUM(Z210:Z216)</f>
        <v>0</v>
      </c>
      <c r="AA218" s="79"/>
      <c r="AB218" s="277">
        <f>AD18</f>
        <v>2018</v>
      </c>
      <c r="AC218" s="277"/>
      <c r="AD218" s="76">
        <f>SUM(AD210:AD216)</f>
        <v>0</v>
      </c>
      <c r="AE218" s="77">
        <f>SUM(AE210:AE216)</f>
        <v>0</v>
      </c>
      <c r="AG218" s="277">
        <f>AI18</f>
        <v>2019</v>
      </c>
      <c r="AH218" s="277"/>
      <c r="AI218" s="76">
        <f>SUM(AI210:AI216)</f>
        <v>0</v>
      </c>
      <c r="AJ218" s="77">
        <f>SUM(AJ210:AJ216)</f>
        <v>0</v>
      </c>
      <c r="AL218" s="277">
        <f>AN18</f>
        <v>2020</v>
      </c>
      <c r="AM218" s="277"/>
      <c r="AN218" s="76">
        <f>SUM(AN210:AN216)</f>
        <v>0</v>
      </c>
      <c r="AO218" s="77">
        <f>SUM(AO210:AO216)</f>
        <v>0</v>
      </c>
      <c r="AQ218" s="277">
        <f>AS18</f>
        <v>2021</v>
      </c>
      <c r="AR218" s="277"/>
      <c r="AS218" s="76">
        <f>SUM(AS210:AS216)</f>
        <v>0</v>
      </c>
      <c r="AT218" s="77">
        <f>SUM(AT210:AT216)</f>
        <v>0</v>
      </c>
      <c r="AV218" s="277">
        <f>AX18</f>
        <v>2022</v>
      </c>
      <c r="AW218" s="277"/>
      <c r="AX218" s="76">
        <f>SUM(AX210:AX216)</f>
        <v>0</v>
      </c>
      <c r="AY218" s="77">
        <f>SUM(AY210:AY216)</f>
        <v>0</v>
      </c>
      <c r="BA218" s="277">
        <f>BC18</f>
        <v>2023</v>
      </c>
      <c r="BB218" s="277"/>
      <c r="BC218" s="76">
        <f>SUM(BC210:BC216)</f>
        <v>0</v>
      </c>
      <c r="BD218" s="77">
        <f>SUM(BD210:BD216)</f>
        <v>0</v>
      </c>
      <c r="BF218" s="277">
        <f>BH18</f>
        <v>2024</v>
      </c>
      <c r="BG218" s="277"/>
      <c r="BH218" s="76">
        <f>SUM(BH210:BH216)</f>
        <v>0</v>
      </c>
      <c r="BI218" s="77">
        <f>SUM(BI210:BI216)</f>
        <v>0</v>
      </c>
      <c r="BK218" s="277">
        <f>BM18</f>
        <v>2025</v>
      </c>
      <c r="BL218" s="277"/>
      <c r="BM218" s="76">
        <f>SUM(BM210:BM216)</f>
        <v>0</v>
      </c>
      <c r="BN218" s="77">
        <f>SUM(BN210:BN216)</f>
        <v>0</v>
      </c>
      <c r="BP218" s="277">
        <f>BR18</f>
        <v>2026</v>
      </c>
      <c r="BQ218" s="277"/>
      <c r="BR218" s="76">
        <f>SUM(BR210:BR216)</f>
        <v>0</v>
      </c>
      <c r="BS218" s="77">
        <f>SUM(BS210:BS216)</f>
        <v>0</v>
      </c>
      <c r="BU218" s="277">
        <f>BW18</f>
        <v>2027</v>
      </c>
      <c r="BV218" s="277"/>
      <c r="BW218" s="76">
        <f>SUM(BW210:BW216)</f>
        <v>0</v>
      </c>
      <c r="BX218" s="77">
        <f>SUM(BX210:BX216)</f>
        <v>0</v>
      </c>
      <c r="BZ218" s="277">
        <f>CB18</f>
        <v>2028</v>
      </c>
      <c r="CA218" s="277"/>
      <c r="CB218" s="76">
        <f>SUM(CB210:CB216)</f>
        <v>0</v>
      </c>
      <c r="CC218" s="77">
        <f>SUM(CC210:CC216)</f>
        <v>0</v>
      </c>
      <c r="CE218" s="277">
        <f>CG18</f>
        <v>2029</v>
      </c>
      <c r="CF218" s="277"/>
      <c r="CG218" s="76">
        <f>SUM(CG210:CG216)</f>
        <v>0</v>
      </c>
      <c r="CH218" s="77">
        <f>SUM(CH210:CH216)</f>
        <v>0</v>
      </c>
      <c r="CJ218" s="277">
        <f>CL18</f>
        <v>2030</v>
      </c>
      <c r="CK218" s="277"/>
      <c r="CL218" s="76">
        <f>SUM(CL210:CL216)</f>
        <v>0</v>
      </c>
      <c r="CM218" s="77">
        <f>SUM(CM210:CM216)</f>
        <v>0</v>
      </c>
      <c r="CO218" s="277">
        <f>CQ18</f>
        <v>2031</v>
      </c>
      <c r="CP218" s="277"/>
      <c r="CQ218" s="76">
        <f>SUM(CQ210:CQ216)</f>
        <v>0</v>
      </c>
      <c r="CR218" s="77">
        <f>SUM(CR210:CR216)</f>
        <v>0</v>
      </c>
      <c r="CT218" s="277">
        <f>CV18</f>
        <v>2032</v>
      </c>
      <c r="CU218" s="277"/>
      <c r="CV218" s="76">
        <f>SUM(CV210:CV216)</f>
        <v>0</v>
      </c>
      <c r="CW218" s="77">
        <f>SUM(CW210:CW216)</f>
        <v>0</v>
      </c>
      <c r="CY218" s="277">
        <f>DA18</f>
        <v>2033</v>
      </c>
      <c r="CZ218" s="277"/>
      <c r="DA218" s="76">
        <f>SUM(DA210:DA216)</f>
        <v>0</v>
      </c>
      <c r="DB218" s="77">
        <f>SUM(DB210:DB216)</f>
        <v>0</v>
      </c>
      <c r="DD218" s="277">
        <f>DF18</f>
        <v>2034</v>
      </c>
      <c r="DE218" s="277"/>
      <c r="DF218" s="76">
        <f>SUM(DF210:DF216)</f>
        <v>0</v>
      </c>
      <c r="DG218" s="77">
        <f>SUM(DG210:DG216)</f>
        <v>0</v>
      </c>
      <c r="DI218" s="277">
        <f>DK18</f>
        <v>2035</v>
      </c>
      <c r="DJ218" s="277"/>
      <c r="DK218" s="76">
        <f>SUM(DK210:DK216)</f>
        <v>0</v>
      </c>
      <c r="DL218" s="77">
        <f>SUM(DL210:DL216)</f>
        <v>0</v>
      </c>
      <c r="DN218" s="277">
        <f>DP18</f>
        <v>2036</v>
      </c>
      <c r="DO218" s="277"/>
      <c r="DP218" s="76">
        <f>SUM(DP210:DP216)</f>
        <v>0</v>
      </c>
      <c r="DQ218" s="77">
        <f>SUM(DQ210:DQ216)</f>
        <v>0</v>
      </c>
      <c r="DS218" s="80">
        <f t="shared" ref="DS218:DW218" si="553">SUM(DS210:DS216)</f>
        <v>20788533.333333336</v>
      </c>
      <c r="DT218" s="77">
        <f t="shared" si="553"/>
        <v>547066.66666666663</v>
      </c>
      <c r="DU218" s="77">
        <f t="shared" si="553"/>
        <v>0</v>
      </c>
      <c r="DV218" s="77">
        <f t="shared" si="553"/>
        <v>0</v>
      </c>
      <c r="DW218" s="77">
        <f t="shared" si="553"/>
        <v>20788533.333333336</v>
      </c>
      <c r="DX218" s="77">
        <f>SUM(P218+U218+Z218+AE218+AJ218+AO218+AT218+AY218+BD218+BI218+BN218+BS218+BX218+CC218+CH218+CM218+CR218+CW218+DB218+DG218+DL218+DQ218)</f>
        <v>547066.66666666663</v>
      </c>
      <c r="DY218" s="311" t="s">
        <v>53</v>
      </c>
    </row>
    <row r="219" spans="1:129" x14ac:dyDescent="0.3">
      <c r="O219" s="280" t="s">
        <v>17</v>
      </c>
      <c r="P219" s="281" t="s">
        <v>18</v>
      </c>
      <c r="T219" s="280" t="s">
        <v>17</v>
      </c>
      <c r="U219" s="281" t="s">
        <v>18</v>
      </c>
      <c r="Y219" s="280" t="s">
        <v>17</v>
      </c>
      <c r="Z219" s="281" t="s">
        <v>18</v>
      </c>
      <c r="AD219" s="280" t="s">
        <v>17</v>
      </c>
      <c r="AE219" s="281" t="s">
        <v>18</v>
      </c>
      <c r="AI219" s="280" t="s">
        <v>17</v>
      </c>
      <c r="AJ219" s="281" t="s">
        <v>18</v>
      </c>
      <c r="AN219" s="280" t="s">
        <v>17</v>
      </c>
      <c r="AO219" s="281" t="s">
        <v>18</v>
      </c>
      <c r="AS219" s="280" t="s">
        <v>17</v>
      </c>
      <c r="AT219" s="281" t="s">
        <v>18</v>
      </c>
      <c r="AX219" s="280" t="s">
        <v>17</v>
      </c>
      <c r="AY219" s="281" t="s">
        <v>18</v>
      </c>
      <c r="BC219" s="280" t="s">
        <v>17</v>
      </c>
      <c r="BD219" s="281" t="s">
        <v>18</v>
      </c>
      <c r="BH219" s="280" t="s">
        <v>17</v>
      </c>
      <c r="BI219" s="281" t="s">
        <v>18</v>
      </c>
      <c r="BM219" s="280" t="s">
        <v>17</v>
      </c>
      <c r="BN219" s="281" t="s">
        <v>18</v>
      </c>
      <c r="BR219" s="280" t="s">
        <v>17</v>
      </c>
      <c r="BS219" s="281" t="s">
        <v>18</v>
      </c>
      <c r="BW219" s="280" t="s">
        <v>17</v>
      </c>
      <c r="BX219" s="281" t="s">
        <v>18</v>
      </c>
      <c r="CB219" s="280" t="s">
        <v>17</v>
      </c>
      <c r="CC219" s="281" t="s">
        <v>18</v>
      </c>
      <c r="CG219" s="280" t="s">
        <v>17</v>
      </c>
      <c r="CH219" s="281" t="s">
        <v>18</v>
      </c>
      <c r="CL219" s="280" t="s">
        <v>17</v>
      </c>
      <c r="CM219" s="281" t="s">
        <v>18</v>
      </c>
      <c r="CQ219" s="280" t="s">
        <v>17</v>
      </c>
      <c r="CR219" s="281" t="s">
        <v>18</v>
      </c>
      <c r="CV219" s="280" t="s">
        <v>17</v>
      </c>
      <c r="CW219" s="281" t="s">
        <v>18</v>
      </c>
      <c r="DA219" s="280" t="s">
        <v>17</v>
      </c>
      <c r="DB219" s="281" t="s">
        <v>18</v>
      </c>
      <c r="DF219" s="280" t="s">
        <v>17</v>
      </c>
      <c r="DG219" s="281" t="s">
        <v>18</v>
      </c>
      <c r="DK219" s="280" t="s">
        <v>17</v>
      </c>
      <c r="DL219" s="281" t="s">
        <v>18</v>
      </c>
      <c r="DP219" s="280" t="s">
        <v>17</v>
      </c>
      <c r="DQ219" s="281" t="s">
        <v>18</v>
      </c>
      <c r="DS219" s="280" t="s">
        <v>17</v>
      </c>
      <c r="DT219" s="281" t="s">
        <v>18</v>
      </c>
      <c r="DU219" s="280" t="s">
        <v>17</v>
      </c>
      <c r="DV219" s="281" t="s">
        <v>18</v>
      </c>
      <c r="DW219" s="280" t="s">
        <v>17</v>
      </c>
      <c r="DX219" s="281" t="s">
        <v>18</v>
      </c>
    </row>
    <row r="220" spans="1:129" x14ac:dyDescent="0.3">
      <c r="H220" s="92"/>
      <c r="I220" s="92"/>
      <c r="K220" s="92"/>
    </row>
    <row r="221" spans="1:129" x14ac:dyDescent="0.3">
      <c r="H221" s="92"/>
      <c r="I221" s="92"/>
      <c r="K221" s="92"/>
    </row>
    <row r="222" spans="1:129" ht="26.4" customHeight="1" x14ac:dyDescent="0.3">
      <c r="H222" s="2"/>
      <c r="I222" s="2"/>
      <c r="K222" s="2"/>
      <c r="M222" s="81"/>
      <c r="N222" s="217"/>
      <c r="O222" s="282"/>
      <c r="P222" s="83"/>
      <c r="Q222" s="22"/>
      <c r="R222" s="81"/>
      <c r="S222" s="206"/>
      <c r="T222" s="282"/>
      <c r="U222" s="83"/>
      <c r="V222" s="22"/>
      <c r="W222" s="81"/>
      <c r="X222" s="82"/>
      <c r="Y222" s="282"/>
      <c r="Z222" s="83"/>
      <c r="AA222" s="23"/>
      <c r="AB222" s="81"/>
      <c r="AC222" s="82"/>
      <c r="AD222" s="282"/>
      <c r="AE222" s="83"/>
      <c r="AG222" s="81"/>
      <c r="AH222" s="82"/>
      <c r="AI222" s="282"/>
      <c r="AJ222" s="83"/>
      <c r="AL222" s="81"/>
      <c r="AM222" s="82"/>
      <c r="AN222" s="282"/>
      <c r="AO222" s="83"/>
      <c r="AQ222" s="81"/>
      <c r="AR222" s="82"/>
      <c r="AS222" s="282"/>
      <c r="AT222" s="83"/>
      <c r="AV222" s="81"/>
      <c r="AW222" s="82"/>
      <c r="AX222" s="282"/>
      <c r="AY222" s="83"/>
      <c r="BA222" s="81"/>
      <c r="BB222" s="82"/>
      <c r="BC222" s="282"/>
      <c r="BD222" s="83"/>
      <c r="BF222" s="81"/>
      <c r="BG222" s="82"/>
      <c r="BH222" s="282"/>
      <c r="BI222" s="83"/>
      <c r="BK222" s="81"/>
      <c r="BL222" s="82"/>
      <c r="BM222" s="282"/>
      <c r="BN222" s="83"/>
      <c r="BP222" s="81"/>
      <c r="BQ222" s="82"/>
      <c r="BR222" s="282"/>
      <c r="BS222" s="83"/>
      <c r="BU222" s="81"/>
      <c r="BV222" s="82"/>
      <c r="BW222" s="282"/>
      <c r="BX222" s="83"/>
      <c r="BZ222" s="81"/>
      <c r="CA222" s="82"/>
      <c r="CB222" s="282"/>
      <c r="CC222" s="83"/>
      <c r="CE222" s="81"/>
      <c r="CF222" s="82"/>
      <c r="CG222" s="282"/>
      <c r="CH222" s="83"/>
      <c r="CJ222" s="81"/>
      <c r="CK222" s="82"/>
      <c r="CL222" s="282"/>
      <c r="CM222" s="83"/>
      <c r="CO222" s="81"/>
      <c r="CP222" s="82"/>
      <c r="CQ222" s="282"/>
      <c r="CR222" s="83"/>
      <c r="CT222" s="81"/>
      <c r="CU222" s="82"/>
      <c r="CV222" s="282"/>
      <c r="CW222" s="83"/>
      <c r="CY222" s="81"/>
      <c r="CZ222" s="82"/>
      <c r="DA222" s="282"/>
      <c r="DB222" s="83"/>
      <c r="DD222" s="81"/>
      <c r="DE222" s="82"/>
      <c r="DF222" s="282"/>
      <c r="DG222" s="83"/>
      <c r="DI222" s="81"/>
      <c r="DJ222" s="82"/>
      <c r="DK222" s="282"/>
      <c r="DL222" s="83"/>
      <c r="DN222" s="81"/>
      <c r="DO222" s="82"/>
      <c r="DP222" s="282"/>
      <c r="DQ222" s="83"/>
      <c r="DS222" s="605" t="s">
        <v>12</v>
      </c>
      <c r="DT222" s="606"/>
      <c r="DU222" s="605" t="s">
        <v>13</v>
      </c>
      <c r="DV222" s="606"/>
      <c r="DW222" s="603" t="s">
        <v>14</v>
      </c>
      <c r="DX222" s="604"/>
    </row>
    <row r="223" spans="1:129" ht="15" thickBot="1" x14ac:dyDescent="0.35">
      <c r="H223" s="2"/>
      <c r="I223" s="2"/>
      <c r="K223" s="2"/>
      <c r="M223" s="30" t="s">
        <v>15</v>
      </c>
      <c r="N223" s="211" t="s">
        <v>16</v>
      </c>
      <c r="O223" s="31" t="s">
        <v>17</v>
      </c>
      <c r="P223" s="32" t="s">
        <v>18</v>
      </c>
      <c r="Q223" s="22"/>
      <c r="R223" s="30" t="s">
        <v>15</v>
      </c>
      <c r="S223" s="31" t="s">
        <v>16</v>
      </c>
      <c r="T223" s="31" t="s">
        <v>17</v>
      </c>
      <c r="U223" s="32" t="s">
        <v>18</v>
      </c>
      <c r="V223" s="22"/>
      <c r="W223" s="30" t="s">
        <v>15</v>
      </c>
      <c r="X223" s="31" t="s">
        <v>16</v>
      </c>
      <c r="Y223" s="31" t="s">
        <v>17</v>
      </c>
      <c r="Z223" s="32" t="s">
        <v>18</v>
      </c>
      <c r="AA223" s="23"/>
      <c r="AB223" s="30" t="s">
        <v>15</v>
      </c>
      <c r="AC223" s="31" t="s">
        <v>16</v>
      </c>
      <c r="AD223" s="31" t="s">
        <v>17</v>
      </c>
      <c r="AE223" s="32" t="s">
        <v>18</v>
      </c>
      <c r="AG223" s="30" t="s">
        <v>15</v>
      </c>
      <c r="AH223" s="31" t="s">
        <v>16</v>
      </c>
      <c r="AI223" s="31" t="s">
        <v>17</v>
      </c>
      <c r="AJ223" s="32" t="s">
        <v>18</v>
      </c>
      <c r="AL223" s="30" t="s">
        <v>15</v>
      </c>
      <c r="AM223" s="31" t="s">
        <v>16</v>
      </c>
      <c r="AN223" s="31" t="s">
        <v>17</v>
      </c>
      <c r="AO223" s="32" t="s">
        <v>18</v>
      </c>
      <c r="AQ223" s="30" t="s">
        <v>15</v>
      </c>
      <c r="AR223" s="31" t="s">
        <v>16</v>
      </c>
      <c r="AS223" s="31" t="s">
        <v>17</v>
      </c>
      <c r="AT223" s="32" t="s">
        <v>18</v>
      </c>
      <c r="AV223" s="30" t="s">
        <v>15</v>
      </c>
      <c r="AW223" s="31" t="s">
        <v>16</v>
      </c>
      <c r="AX223" s="31" t="s">
        <v>17</v>
      </c>
      <c r="AY223" s="32" t="s">
        <v>18</v>
      </c>
      <c r="BA223" s="30" t="s">
        <v>15</v>
      </c>
      <c r="BB223" s="31" t="s">
        <v>16</v>
      </c>
      <c r="BC223" s="31" t="s">
        <v>17</v>
      </c>
      <c r="BD223" s="32" t="s">
        <v>18</v>
      </c>
      <c r="BF223" s="30" t="s">
        <v>15</v>
      </c>
      <c r="BG223" s="31" t="s">
        <v>16</v>
      </c>
      <c r="BH223" s="31" t="s">
        <v>17</v>
      </c>
      <c r="BI223" s="32" t="s">
        <v>18</v>
      </c>
      <c r="BK223" s="30" t="s">
        <v>15</v>
      </c>
      <c r="BL223" s="31" t="s">
        <v>16</v>
      </c>
      <c r="BM223" s="31" t="s">
        <v>17</v>
      </c>
      <c r="BN223" s="32" t="s">
        <v>18</v>
      </c>
      <c r="BP223" s="30" t="s">
        <v>15</v>
      </c>
      <c r="BQ223" s="31" t="s">
        <v>16</v>
      </c>
      <c r="BR223" s="31" t="s">
        <v>17</v>
      </c>
      <c r="BS223" s="32" t="s">
        <v>18</v>
      </c>
      <c r="BU223" s="30" t="s">
        <v>15</v>
      </c>
      <c r="BV223" s="31" t="s">
        <v>16</v>
      </c>
      <c r="BW223" s="31" t="s">
        <v>17</v>
      </c>
      <c r="BX223" s="32" t="s">
        <v>18</v>
      </c>
      <c r="BZ223" s="30" t="s">
        <v>15</v>
      </c>
      <c r="CA223" s="31" t="s">
        <v>16</v>
      </c>
      <c r="CB223" s="31" t="s">
        <v>17</v>
      </c>
      <c r="CC223" s="32" t="s">
        <v>18</v>
      </c>
      <c r="CE223" s="30" t="s">
        <v>15</v>
      </c>
      <c r="CF223" s="31" t="s">
        <v>16</v>
      </c>
      <c r="CG223" s="31" t="s">
        <v>17</v>
      </c>
      <c r="CH223" s="32" t="s">
        <v>18</v>
      </c>
      <c r="CJ223" s="30" t="s">
        <v>15</v>
      </c>
      <c r="CK223" s="31" t="s">
        <v>16</v>
      </c>
      <c r="CL223" s="31" t="s">
        <v>17</v>
      </c>
      <c r="CM223" s="32" t="s">
        <v>18</v>
      </c>
      <c r="CO223" s="30" t="s">
        <v>15</v>
      </c>
      <c r="CP223" s="31" t="s">
        <v>16</v>
      </c>
      <c r="CQ223" s="31" t="s">
        <v>17</v>
      </c>
      <c r="CR223" s="32" t="s">
        <v>18</v>
      </c>
      <c r="CT223" s="30" t="s">
        <v>15</v>
      </c>
      <c r="CU223" s="31" t="s">
        <v>16</v>
      </c>
      <c r="CV223" s="31" t="s">
        <v>17</v>
      </c>
      <c r="CW223" s="32" t="s">
        <v>18</v>
      </c>
      <c r="CY223" s="30" t="s">
        <v>15</v>
      </c>
      <c r="CZ223" s="31" t="s">
        <v>16</v>
      </c>
      <c r="DA223" s="31" t="s">
        <v>17</v>
      </c>
      <c r="DB223" s="32" t="s">
        <v>18</v>
      </c>
      <c r="DD223" s="30" t="s">
        <v>15</v>
      </c>
      <c r="DE223" s="31" t="s">
        <v>16</v>
      </c>
      <c r="DF223" s="31" t="s">
        <v>17</v>
      </c>
      <c r="DG223" s="32" t="s">
        <v>18</v>
      </c>
      <c r="DI223" s="30" t="s">
        <v>15</v>
      </c>
      <c r="DJ223" s="31" t="s">
        <v>16</v>
      </c>
      <c r="DK223" s="31" t="s">
        <v>17</v>
      </c>
      <c r="DL223" s="32" t="s">
        <v>18</v>
      </c>
      <c r="DN223" s="30" t="s">
        <v>15</v>
      </c>
      <c r="DO223" s="31" t="s">
        <v>16</v>
      </c>
      <c r="DP223" s="31" t="s">
        <v>17</v>
      </c>
      <c r="DQ223" s="32" t="s">
        <v>18</v>
      </c>
      <c r="DS223" s="250" t="s">
        <v>17</v>
      </c>
      <c r="DT223" s="251" t="s">
        <v>18</v>
      </c>
      <c r="DU223" s="250" t="s">
        <v>17</v>
      </c>
      <c r="DV223" s="252" t="s">
        <v>18</v>
      </c>
      <c r="DW223" s="253" t="s">
        <v>17</v>
      </c>
      <c r="DX223" s="252" t="s">
        <v>18</v>
      </c>
    </row>
    <row r="224" spans="1:129" s="33" customFormat="1" ht="27" customHeight="1" thickBot="1" x14ac:dyDescent="0.35">
      <c r="B224" s="254" t="s">
        <v>406</v>
      </c>
      <c r="C224" s="255" t="s">
        <v>55</v>
      </c>
      <c r="D224" s="283" t="s">
        <v>21</v>
      </c>
      <c r="E224" s="257" t="s">
        <v>22</v>
      </c>
      <c r="F224" s="257"/>
      <c r="G224" s="257" t="s">
        <v>23</v>
      </c>
      <c r="H224" s="257" t="s">
        <v>24</v>
      </c>
      <c r="I224" s="257" t="s">
        <v>25</v>
      </c>
      <c r="J224" s="258" t="s">
        <v>26</v>
      </c>
      <c r="K224" s="259" t="s">
        <v>27</v>
      </c>
      <c r="M224" s="34"/>
      <c r="N224" s="212"/>
      <c r="O224" s="35"/>
      <c r="P224" s="36"/>
      <c r="Q224" s="37"/>
      <c r="R224" s="34"/>
      <c r="S224" s="35"/>
      <c r="T224" s="35"/>
      <c r="U224" s="36"/>
      <c r="V224" s="37"/>
      <c r="W224" s="34"/>
      <c r="X224" s="35"/>
      <c r="Y224" s="35"/>
      <c r="Z224" s="36"/>
      <c r="AA224" s="37"/>
      <c r="AB224" s="34"/>
      <c r="AC224" s="35"/>
      <c r="AD224" s="35"/>
      <c r="AE224" s="36"/>
      <c r="AG224" s="34"/>
      <c r="AH224" s="35"/>
      <c r="AI224" s="35"/>
      <c r="AJ224" s="36"/>
      <c r="AL224" s="34"/>
      <c r="AM224" s="35"/>
      <c r="AN224" s="35"/>
      <c r="AO224" s="36"/>
      <c r="AQ224" s="34"/>
      <c r="AR224" s="35"/>
      <c r="AS224" s="35"/>
      <c r="AT224" s="36"/>
      <c r="AV224" s="34"/>
      <c r="AW224" s="35"/>
      <c r="AX224" s="35"/>
      <c r="AY224" s="36"/>
      <c r="BA224" s="34"/>
      <c r="BB224" s="35"/>
      <c r="BC224" s="35"/>
      <c r="BD224" s="36"/>
      <c r="BF224" s="34"/>
      <c r="BG224" s="35"/>
      <c r="BH224" s="35"/>
      <c r="BI224" s="36"/>
      <c r="BK224" s="34"/>
      <c r="BL224" s="35"/>
      <c r="BM224" s="35"/>
      <c r="BN224" s="36"/>
      <c r="BP224" s="34"/>
      <c r="BQ224" s="35"/>
      <c r="BR224" s="35"/>
      <c r="BS224" s="36"/>
      <c r="BU224" s="34"/>
      <c r="BV224" s="35"/>
      <c r="BW224" s="35"/>
      <c r="BX224" s="36"/>
      <c r="BZ224" s="34"/>
      <c r="CA224" s="35"/>
      <c r="CB224" s="35"/>
      <c r="CC224" s="36"/>
      <c r="CE224" s="34"/>
      <c r="CF224" s="35"/>
      <c r="CG224" s="35"/>
      <c r="CH224" s="36"/>
      <c r="CJ224" s="34"/>
      <c r="CK224" s="35"/>
      <c r="CL224" s="35"/>
      <c r="CM224" s="36"/>
      <c r="CO224" s="34"/>
      <c r="CP224" s="35"/>
      <c r="CQ224" s="35"/>
      <c r="CR224" s="36"/>
      <c r="CT224" s="34"/>
      <c r="CU224" s="35"/>
      <c r="CV224" s="35"/>
      <c r="CW224" s="36"/>
      <c r="CY224" s="34"/>
      <c r="CZ224" s="35"/>
      <c r="DA224" s="35"/>
      <c r="DB224" s="36"/>
      <c r="DD224" s="34"/>
      <c r="DE224" s="35"/>
      <c r="DF224" s="35"/>
      <c r="DG224" s="36"/>
      <c r="DI224" s="34"/>
      <c r="DJ224" s="35"/>
      <c r="DK224" s="35"/>
      <c r="DL224" s="36"/>
      <c r="DN224" s="34"/>
      <c r="DO224" s="35"/>
      <c r="DP224" s="35"/>
      <c r="DQ224" s="36"/>
      <c r="DS224" s="34"/>
      <c r="DT224" s="36"/>
      <c r="DU224" s="38"/>
      <c r="DV224" s="36"/>
      <c r="DW224" s="38"/>
      <c r="DX224" s="39"/>
      <c r="DY224" s="309" t="str">
        <f t="shared" ref="DY224:DY235" si="554">B224</f>
        <v>IT equipment</v>
      </c>
    </row>
    <row r="225" spans="1:129" ht="18" customHeight="1" x14ac:dyDescent="0.3">
      <c r="B225" s="230" t="s">
        <v>476</v>
      </c>
      <c r="C225" s="317"/>
      <c r="D225" s="239">
        <f>E225*$H$3</f>
        <v>8813.4536082474224</v>
      </c>
      <c r="E225" s="263">
        <f>'ref costs'!D63</f>
        <v>231.93298969072166</v>
      </c>
      <c r="F225" s="263"/>
      <c r="G225" s="263" t="s">
        <v>57</v>
      </c>
      <c r="H225" s="56">
        <v>5</v>
      </c>
      <c r="I225" s="56"/>
      <c r="J225" s="265"/>
      <c r="K225" s="264"/>
      <c r="L225" s="57"/>
      <c r="M225" s="49">
        <v>200</v>
      </c>
      <c r="N225" s="214">
        <f>1/H225</f>
        <v>0.2</v>
      </c>
      <c r="O225" s="8">
        <f t="shared" ref="O225:O235" si="555">$D225*M225*N225</f>
        <v>352538.1443298969</v>
      </c>
      <c r="P225" s="8">
        <f t="shared" ref="P225:P235" si="556">O225/$H$3</f>
        <v>9277.3195876288664</v>
      </c>
      <c r="R225" s="44">
        <f t="shared" ref="R225:S235" si="557">M225</f>
        <v>200</v>
      </c>
      <c r="S225" s="201">
        <f t="shared" si="557"/>
        <v>0.2</v>
      </c>
      <c r="T225" s="8">
        <f t="shared" ref="T225:T235" si="558">$D225*R225*S225</f>
        <v>352538.1443298969</v>
      </c>
      <c r="U225" s="8">
        <f t="shared" ref="U225:U235" si="559">T225/$H$3</f>
        <v>9277.3195876288664</v>
      </c>
      <c r="W225" s="44">
        <v>0</v>
      </c>
      <c r="X225" s="201">
        <f t="shared" ref="W225:X235" si="560">S225</f>
        <v>0.2</v>
      </c>
      <c r="Y225" s="8">
        <f t="shared" ref="Y225:Y235" si="561">$D225*W225*X225</f>
        <v>0</v>
      </c>
      <c r="Z225" s="8">
        <f t="shared" ref="Z225:Z235" si="562">Y225/$H$3</f>
        <v>0</v>
      </c>
      <c r="AB225" s="44">
        <f t="shared" ref="AB225:AC235" si="563">W225</f>
        <v>0</v>
      </c>
      <c r="AC225" s="201">
        <f t="shared" si="563"/>
        <v>0.2</v>
      </c>
      <c r="AD225" s="8">
        <f t="shared" ref="AD225:AD235" si="564">$D225*AB225*AC225</f>
        <v>0</v>
      </c>
      <c r="AE225" s="8">
        <f t="shared" ref="AE225:AE235" si="565">AD225/$H$3</f>
        <v>0</v>
      </c>
      <c r="AG225" s="44">
        <f t="shared" ref="AG225:AH235" si="566">AB225</f>
        <v>0</v>
      </c>
      <c r="AH225" s="201">
        <f t="shared" si="566"/>
        <v>0.2</v>
      </c>
      <c r="AI225" s="8">
        <f t="shared" ref="AI225:AI235" si="567">$D225*AG225*AH225</f>
        <v>0</v>
      </c>
      <c r="AJ225" s="8">
        <f t="shared" ref="AJ225:AJ235" si="568">AI225/$H$3</f>
        <v>0</v>
      </c>
      <c r="AL225" s="44">
        <f t="shared" ref="AL225:AM235" si="569">AG225</f>
        <v>0</v>
      </c>
      <c r="AM225" s="201">
        <f t="shared" si="569"/>
        <v>0.2</v>
      </c>
      <c r="AN225" s="8">
        <f t="shared" ref="AN225:AN235" si="570">$D225*AL225*AM225</f>
        <v>0</v>
      </c>
      <c r="AO225" s="8">
        <f t="shared" ref="AO225:AO235" si="571">AN225/$H$3</f>
        <v>0</v>
      </c>
      <c r="AQ225" s="44">
        <f t="shared" ref="AQ225:AR235" si="572">AL225</f>
        <v>0</v>
      </c>
      <c r="AR225" s="201">
        <f t="shared" si="572"/>
        <v>0.2</v>
      </c>
      <c r="AS225" s="8">
        <f t="shared" ref="AS225:AS235" si="573">$D225*AQ225*AR225</f>
        <v>0</v>
      </c>
      <c r="AT225" s="8">
        <f t="shared" ref="AT225:AT235" si="574">AS225/$H$3</f>
        <v>0</v>
      </c>
      <c r="AV225" s="44">
        <f t="shared" ref="AV225:AW235" si="575">AQ225</f>
        <v>0</v>
      </c>
      <c r="AW225" s="201">
        <f t="shared" si="575"/>
        <v>0.2</v>
      </c>
      <c r="AX225" s="8">
        <f t="shared" ref="AX225:AX235" si="576">$D225*AV225*AW225</f>
        <v>0</v>
      </c>
      <c r="AY225" s="8">
        <f t="shared" ref="AY225:AY235" si="577">AX225/$H$3</f>
        <v>0</v>
      </c>
      <c r="BA225" s="44">
        <f t="shared" ref="BA225:BB235" si="578">AV225</f>
        <v>0</v>
      </c>
      <c r="BB225" s="201">
        <f t="shared" si="578"/>
        <v>0.2</v>
      </c>
      <c r="BC225" s="8">
        <f t="shared" ref="BC225:BC235" si="579">$D225*BA225*BB225</f>
        <v>0</v>
      </c>
      <c r="BD225" s="8">
        <f t="shared" ref="BD225:BD235" si="580">BC225/$H$3</f>
        <v>0</v>
      </c>
      <c r="BF225" s="44">
        <f t="shared" ref="BF225:BG235" si="581">BA225</f>
        <v>0</v>
      </c>
      <c r="BG225" s="201">
        <f t="shared" si="581"/>
        <v>0.2</v>
      </c>
      <c r="BH225" s="8">
        <f t="shared" ref="BH225:BH235" si="582">$D225*BF225*BG225</f>
        <v>0</v>
      </c>
      <c r="BI225" s="8">
        <f t="shared" ref="BI225:BI235" si="583">BH225/$H$3</f>
        <v>0</v>
      </c>
      <c r="BK225" s="44">
        <f t="shared" ref="BK225:BL235" si="584">BF225</f>
        <v>0</v>
      </c>
      <c r="BL225" s="201">
        <f t="shared" si="584"/>
        <v>0.2</v>
      </c>
      <c r="BM225" s="8">
        <f t="shared" ref="BM225:BM235" si="585">$D225*BK225*BL225</f>
        <v>0</v>
      </c>
      <c r="BN225" s="8">
        <f t="shared" ref="BN225:BN235" si="586">BM225/$H$3</f>
        <v>0</v>
      </c>
      <c r="BP225" s="44">
        <f t="shared" ref="BP225:BQ235" si="587">BK225</f>
        <v>0</v>
      </c>
      <c r="BQ225" s="201">
        <f t="shared" si="587"/>
        <v>0.2</v>
      </c>
      <c r="BR225" s="8">
        <f t="shared" ref="BR225:BR235" si="588">$D225*BP225*BQ225</f>
        <v>0</v>
      </c>
      <c r="BS225" s="8">
        <f t="shared" ref="BS225:BS235" si="589">BR225/$H$3</f>
        <v>0</v>
      </c>
      <c r="BU225" s="44">
        <f t="shared" ref="BU225:BV235" si="590">BP225</f>
        <v>0</v>
      </c>
      <c r="BV225" s="201">
        <f t="shared" si="590"/>
        <v>0.2</v>
      </c>
      <c r="BW225" s="8">
        <f t="shared" ref="BW225:BW235" si="591">$D225*BU225*BV225</f>
        <v>0</v>
      </c>
      <c r="BX225" s="8">
        <f t="shared" ref="BX225:BX235" si="592">BW225/$H$3</f>
        <v>0</v>
      </c>
      <c r="BZ225" s="44">
        <f t="shared" ref="BZ225:CA235" si="593">BU225</f>
        <v>0</v>
      </c>
      <c r="CA225" s="201">
        <f t="shared" si="593"/>
        <v>0.2</v>
      </c>
      <c r="CB225" s="8">
        <f t="shared" ref="CB225:CB235" si="594">$D225*BZ225*CA225</f>
        <v>0</v>
      </c>
      <c r="CC225" s="8">
        <f t="shared" ref="CC225:CC235" si="595">CB225/$H$3</f>
        <v>0</v>
      </c>
      <c r="CE225" s="44">
        <f t="shared" ref="CE225:CF235" si="596">BZ225</f>
        <v>0</v>
      </c>
      <c r="CF225" s="201">
        <f t="shared" si="596"/>
        <v>0.2</v>
      </c>
      <c r="CG225" s="8">
        <f t="shared" ref="CG225:CG235" si="597">$D225*CE225*CF225</f>
        <v>0</v>
      </c>
      <c r="CH225" s="8">
        <f t="shared" ref="CH225:CH235" si="598">CG225/$H$3</f>
        <v>0</v>
      </c>
      <c r="CJ225" s="44">
        <f t="shared" ref="CJ225:CK235" si="599">CE225</f>
        <v>0</v>
      </c>
      <c r="CK225" s="201">
        <f t="shared" si="599"/>
        <v>0.2</v>
      </c>
      <c r="CL225" s="8">
        <f t="shared" ref="CL225:CL235" si="600">$D225*CJ225*CK225</f>
        <v>0</v>
      </c>
      <c r="CM225" s="8">
        <f t="shared" ref="CM225:CM235" si="601">CL225/$H$3</f>
        <v>0</v>
      </c>
      <c r="CO225" s="44">
        <f t="shared" ref="CO225:CP235" si="602">CJ225</f>
        <v>0</v>
      </c>
      <c r="CP225" s="201">
        <f t="shared" si="602"/>
        <v>0.2</v>
      </c>
      <c r="CQ225" s="8">
        <f t="shared" ref="CQ225:CQ235" si="603">$D225*CO225*CP225</f>
        <v>0</v>
      </c>
      <c r="CR225" s="8">
        <f t="shared" ref="CR225:CR235" si="604">CQ225/$H$3</f>
        <v>0</v>
      </c>
      <c r="CT225" s="44">
        <f t="shared" ref="CT225:CU235" si="605">CO225</f>
        <v>0</v>
      </c>
      <c r="CU225" s="201">
        <f t="shared" si="605"/>
        <v>0.2</v>
      </c>
      <c r="CV225" s="8">
        <f t="shared" ref="CV225:CV235" si="606">$D225*CT225*CU225</f>
        <v>0</v>
      </c>
      <c r="CW225" s="8">
        <f t="shared" ref="CW225:CW235" si="607">CV225/$H$3</f>
        <v>0</v>
      </c>
      <c r="CY225" s="44">
        <f t="shared" ref="CY225:CZ235" si="608">CT225</f>
        <v>0</v>
      </c>
      <c r="CZ225" s="201">
        <f t="shared" si="608"/>
        <v>0.2</v>
      </c>
      <c r="DA225" s="8">
        <f t="shared" ref="DA225:DA235" si="609">$D225*CY225*CZ225</f>
        <v>0</v>
      </c>
      <c r="DB225" s="8">
        <f t="shared" ref="DB225:DB235" si="610">DA225/$H$3</f>
        <v>0</v>
      </c>
      <c r="DD225" s="44">
        <f t="shared" ref="DD225:DE235" si="611">CY225</f>
        <v>0</v>
      </c>
      <c r="DE225" s="201">
        <f t="shared" si="611"/>
        <v>0.2</v>
      </c>
      <c r="DF225" s="8">
        <f t="shared" ref="DF225:DF235" si="612">$D225*DD225*DE225</f>
        <v>0</v>
      </c>
      <c r="DG225" s="8">
        <f t="shared" ref="DG225:DG235" si="613">DF225/$H$3</f>
        <v>0</v>
      </c>
      <c r="DI225" s="44">
        <f t="shared" ref="DI225:DJ235" si="614">DD225</f>
        <v>0</v>
      </c>
      <c r="DJ225" s="201">
        <f t="shared" si="614"/>
        <v>0.2</v>
      </c>
      <c r="DK225" s="8">
        <f t="shared" ref="DK225:DK235" si="615">$D225*DI225*DJ225</f>
        <v>0</v>
      </c>
      <c r="DL225" s="8">
        <f t="shared" ref="DL225:DL235" si="616">DK225/$H$3</f>
        <v>0</v>
      </c>
      <c r="DN225" s="44">
        <f t="shared" ref="DN225:DO235" si="617">DI225</f>
        <v>0</v>
      </c>
      <c r="DO225" s="201">
        <f t="shared" si="617"/>
        <v>0.2</v>
      </c>
      <c r="DP225" s="8">
        <f t="shared" ref="DP225:DP235" si="618">$D225*DN225*DO225</f>
        <v>0</v>
      </c>
      <c r="DQ225" s="8">
        <f t="shared" ref="DQ225:DQ235" si="619">DP225/$H$3</f>
        <v>0</v>
      </c>
      <c r="DS225" s="51">
        <f t="shared" ref="DS225:DS234" si="620">O225+T225+Y225+AD225+AI225+AN225+AS225+AX225+BC225+BH225+BM225+BR225+BW225+CB225+CG225+CL225+CQ225+CV225+DA225+DF225+DK225+DP225</f>
        <v>705076.28865979379</v>
      </c>
      <c r="DT225" s="50">
        <f t="shared" ref="DT225:DT235" si="621">+DS225/$H$3</f>
        <v>18554.639175257733</v>
      </c>
      <c r="DU225" s="51">
        <v>0</v>
      </c>
      <c r="DV225" s="50">
        <f t="shared" ref="DV225:DV235" si="622">+DU225/$H$3</f>
        <v>0</v>
      </c>
      <c r="DW225" s="51">
        <f>+DS225+DU225</f>
        <v>705076.28865979379</v>
      </c>
      <c r="DX225" s="53">
        <f t="shared" ref="DX225:DX235" si="623">+DT225+DV225</f>
        <v>18554.639175257733</v>
      </c>
      <c r="DY225" s="307" t="str">
        <f t="shared" si="554"/>
        <v>Tablets</v>
      </c>
    </row>
    <row r="226" spans="1:129" ht="18" customHeight="1" x14ac:dyDescent="0.3">
      <c r="B226" s="230" t="s">
        <v>538</v>
      </c>
      <c r="C226" s="317"/>
      <c r="D226" s="239">
        <f t="shared" ref="D226:D229" si="624">E226*$H$3</f>
        <v>3036.2000000000003</v>
      </c>
      <c r="E226" s="263">
        <v>79.900000000000006</v>
      </c>
      <c r="F226" s="263"/>
      <c r="G226" s="263" t="s">
        <v>57</v>
      </c>
      <c r="H226" s="56">
        <v>5</v>
      </c>
      <c r="I226" s="56"/>
      <c r="J226" s="265"/>
      <c r="K226" s="264"/>
      <c r="L226" s="57"/>
      <c r="M226" s="49">
        <v>50</v>
      </c>
      <c r="N226" s="214">
        <f t="shared" ref="N226:N230" si="625">1/H226</f>
        <v>0.2</v>
      </c>
      <c r="O226" s="8">
        <f t="shared" si="555"/>
        <v>30362</v>
      </c>
      <c r="P226" s="8">
        <f t="shared" si="556"/>
        <v>799</v>
      </c>
      <c r="R226" s="44">
        <f t="shared" si="557"/>
        <v>50</v>
      </c>
      <c r="S226" s="201">
        <f t="shared" si="557"/>
        <v>0.2</v>
      </c>
      <c r="T226" s="8">
        <f t="shared" si="558"/>
        <v>30362</v>
      </c>
      <c r="U226" s="8">
        <f t="shared" si="559"/>
        <v>799</v>
      </c>
      <c r="W226" s="44">
        <v>0</v>
      </c>
      <c r="X226" s="201">
        <f t="shared" si="560"/>
        <v>0.2</v>
      </c>
      <c r="Y226" s="8">
        <f t="shared" si="561"/>
        <v>0</v>
      </c>
      <c r="Z226" s="8">
        <f t="shared" si="562"/>
        <v>0</v>
      </c>
      <c r="AB226" s="44">
        <f t="shared" si="563"/>
        <v>0</v>
      </c>
      <c r="AC226" s="201">
        <f t="shared" si="563"/>
        <v>0.2</v>
      </c>
      <c r="AD226" s="8">
        <f t="shared" si="564"/>
        <v>0</v>
      </c>
      <c r="AE226" s="8">
        <f t="shared" si="565"/>
        <v>0</v>
      </c>
      <c r="AG226" s="44">
        <f t="shared" si="566"/>
        <v>0</v>
      </c>
      <c r="AH226" s="201">
        <f t="shared" si="566"/>
        <v>0.2</v>
      </c>
      <c r="AI226" s="8">
        <f t="shared" si="567"/>
        <v>0</v>
      </c>
      <c r="AJ226" s="8">
        <f t="shared" si="568"/>
        <v>0</v>
      </c>
      <c r="AL226" s="44">
        <f t="shared" si="569"/>
        <v>0</v>
      </c>
      <c r="AM226" s="201">
        <f t="shared" si="569"/>
        <v>0.2</v>
      </c>
      <c r="AN226" s="8">
        <f t="shared" si="570"/>
        <v>0</v>
      </c>
      <c r="AO226" s="8">
        <f t="shared" si="571"/>
        <v>0</v>
      </c>
      <c r="AQ226" s="44">
        <f t="shared" si="572"/>
        <v>0</v>
      </c>
      <c r="AR226" s="201">
        <f t="shared" si="572"/>
        <v>0.2</v>
      </c>
      <c r="AS226" s="8">
        <f t="shared" si="573"/>
        <v>0</v>
      </c>
      <c r="AT226" s="8">
        <f t="shared" si="574"/>
        <v>0</v>
      </c>
      <c r="AV226" s="44">
        <f t="shared" si="575"/>
        <v>0</v>
      </c>
      <c r="AW226" s="201">
        <f t="shared" si="575"/>
        <v>0.2</v>
      </c>
      <c r="AX226" s="8">
        <f t="shared" si="576"/>
        <v>0</v>
      </c>
      <c r="AY226" s="8">
        <f t="shared" si="577"/>
        <v>0</v>
      </c>
      <c r="BA226" s="44">
        <f t="shared" si="578"/>
        <v>0</v>
      </c>
      <c r="BB226" s="201">
        <f t="shared" si="578"/>
        <v>0.2</v>
      </c>
      <c r="BC226" s="8">
        <f t="shared" si="579"/>
        <v>0</v>
      </c>
      <c r="BD226" s="8">
        <f t="shared" si="580"/>
        <v>0</v>
      </c>
      <c r="BF226" s="44">
        <f t="shared" si="581"/>
        <v>0</v>
      </c>
      <c r="BG226" s="201">
        <f t="shared" si="581"/>
        <v>0.2</v>
      </c>
      <c r="BH226" s="8">
        <f t="shared" si="582"/>
        <v>0</v>
      </c>
      <c r="BI226" s="8">
        <f t="shared" si="583"/>
        <v>0</v>
      </c>
      <c r="BK226" s="44">
        <f t="shared" si="584"/>
        <v>0</v>
      </c>
      <c r="BL226" s="201">
        <f t="shared" si="584"/>
        <v>0.2</v>
      </c>
      <c r="BM226" s="8">
        <f t="shared" si="585"/>
        <v>0</v>
      </c>
      <c r="BN226" s="8">
        <f t="shared" si="586"/>
        <v>0</v>
      </c>
      <c r="BP226" s="44">
        <f t="shared" si="587"/>
        <v>0</v>
      </c>
      <c r="BQ226" s="201">
        <f t="shared" si="587"/>
        <v>0.2</v>
      </c>
      <c r="BR226" s="8">
        <f t="shared" si="588"/>
        <v>0</v>
      </c>
      <c r="BS226" s="8">
        <f t="shared" si="589"/>
        <v>0</v>
      </c>
      <c r="BU226" s="44">
        <f t="shared" si="590"/>
        <v>0</v>
      </c>
      <c r="BV226" s="201">
        <f t="shared" si="590"/>
        <v>0.2</v>
      </c>
      <c r="BW226" s="8">
        <f t="shared" si="591"/>
        <v>0</v>
      </c>
      <c r="BX226" s="8">
        <f t="shared" si="592"/>
        <v>0</v>
      </c>
      <c r="BZ226" s="44">
        <f t="shared" si="593"/>
        <v>0</v>
      </c>
      <c r="CA226" s="201">
        <f t="shared" si="593"/>
        <v>0.2</v>
      </c>
      <c r="CB226" s="8">
        <f t="shared" si="594"/>
        <v>0</v>
      </c>
      <c r="CC226" s="8">
        <f t="shared" si="595"/>
        <v>0</v>
      </c>
      <c r="CE226" s="44">
        <f t="shared" si="596"/>
        <v>0</v>
      </c>
      <c r="CF226" s="201">
        <f t="shared" si="596"/>
        <v>0.2</v>
      </c>
      <c r="CG226" s="8">
        <f t="shared" si="597"/>
        <v>0</v>
      </c>
      <c r="CH226" s="8">
        <f t="shared" si="598"/>
        <v>0</v>
      </c>
      <c r="CJ226" s="44">
        <f t="shared" si="599"/>
        <v>0</v>
      </c>
      <c r="CK226" s="201">
        <f t="shared" si="599"/>
        <v>0.2</v>
      </c>
      <c r="CL226" s="8">
        <f t="shared" si="600"/>
        <v>0</v>
      </c>
      <c r="CM226" s="8">
        <f t="shared" si="601"/>
        <v>0</v>
      </c>
      <c r="CO226" s="44">
        <f t="shared" si="602"/>
        <v>0</v>
      </c>
      <c r="CP226" s="201">
        <f t="shared" si="602"/>
        <v>0.2</v>
      </c>
      <c r="CQ226" s="8">
        <f t="shared" si="603"/>
        <v>0</v>
      </c>
      <c r="CR226" s="8">
        <f t="shared" si="604"/>
        <v>0</v>
      </c>
      <c r="CT226" s="44">
        <f t="shared" si="605"/>
        <v>0</v>
      </c>
      <c r="CU226" s="201">
        <f t="shared" si="605"/>
        <v>0.2</v>
      </c>
      <c r="CV226" s="8">
        <f t="shared" si="606"/>
        <v>0</v>
      </c>
      <c r="CW226" s="8">
        <f t="shared" si="607"/>
        <v>0</v>
      </c>
      <c r="CY226" s="44">
        <f t="shared" si="608"/>
        <v>0</v>
      </c>
      <c r="CZ226" s="201">
        <f t="shared" si="608"/>
        <v>0.2</v>
      </c>
      <c r="DA226" s="8">
        <f t="shared" si="609"/>
        <v>0</v>
      </c>
      <c r="DB226" s="8">
        <f t="shared" si="610"/>
        <v>0</v>
      </c>
      <c r="DD226" s="44">
        <f t="shared" si="611"/>
        <v>0</v>
      </c>
      <c r="DE226" s="201">
        <f t="shared" si="611"/>
        <v>0.2</v>
      </c>
      <c r="DF226" s="8">
        <f t="shared" si="612"/>
        <v>0</v>
      </c>
      <c r="DG226" s="8">
        <f t="shared" si="613"/>
        <v>0</v>
      </c>
      <c r="DI226" s="44">
        <f t="shared" si="614"/>
        <v>0</v>
      </c>
      <c r="DJ226" s="201">
        <f t="shared" si="614"/>
        <v>0.2</v>
      </c>
      <c r="DK226" s="8">
        <f t="shared" si="615"/>
        <v>0</v>
      </c>
      <c r="DL226" s="8">
        <f t="shared" si="616"/>
        <v>0</v>
      </c>
      <c r="DN226" s="44">
        <f t="shared" si="617"/>
        <v>0</v>
      </c>
      <c r="DO226" s="201">
        <f t="shared" si="617"/>
        <v>0.2</v>
      </c>
      <c r="DP226" s="8">
        <f t="shared" si="618"/>
        <v>0</v>
      </c>
      <c r="DQ226" s="8">
        <f t="shared" si="619"/>
        <v>0</v>
      </c>
      <c r="DS226" s="51">
        <f t="shared" si="620"/>
        <v>60724</v>
      </c>
      <c r="DT226" s="50">
        <f t="shared" si="621"/>
        <v>1598</v>
      </c>
      <c r="DU226" s="51">
        <v>0</v>
      </c>
      <c r="DV226" s="50">
        <f t="shared" si="622"/>
        <v>0</v>
      </c>
      <c r="DW226" s="51">
        <f>+DS226+DU226</f>
        <v>60724</v>
      </c>
      <c r="DX226" s="52">
        <f t="shared" si="623"/>
        <v>1598</v>
      </c>
      <c r="DY226" s="307" t="str">
        <f t="shared" si="554"/>
        <v>Powerbancks</v>
      </c>
    </row>
    <row r="227" spans="1:129" ht="18" customHeight="1" x14ac:dyDescent="0.3">
      <c r="B227" s="230" t="s">
        <v>539</v>
      </c>
      <c r="C227" s="320"/>
      <c r="D227" s="239">
        <f t="shared" si="624"/>
        <v>0</v>
      </c>
      <c r="E227" s="263"/>
      <c r="F227" s="274"/>
      <c r="G227" s="274" t="s">
        <v>31</v>
      </c>
      <c r="H227" s="58"/>
      <c r="I227" s="56"/>
      <c r="J227" s="265"/>
      <c r="K227" s="264"/>
      <c r="L227" s="57"/>
      <c r="M227" s="49">
        <v>1</v>
      </c>
      <c r="N227" s="214">
        <v>12</v>
      </c>
      <c r="O227" s="8">
        <f t="shared" si="555"/>
        <v>0</v>
      </c>
      <c r="P227" s="8">
        <f t="shared" si="556"/>
        <v>0</v>
      </c>
      <c r="R227" s="44">
        <f t="shared" si="557"/>
        <v>1</v>
      </c>
      <c r="S227" s="201">
        <f t="shared" si="557"/>
        <v>12</v>
      </c>
      <c r="T227" s="8">
        <f t="shared" si="558"/>
        <v>0</v>
      </c>
      <c r="U227" s="8">
        <f t="shared" si="559"/>
        <v>0</v>
      </c>
      <c r="W227" s="44">
        <v>0</v>
      </c>
      <c r="X227" s="201">
        <f t="shared" si="560"/>
        <v>12</v>
      </c>
      <c r="Y227" s="8">
        <f t="shared" si="561"/>
        <v>0</v>
      </c>
      <c r="Z227" s="8">
        <f t="shared" si="562"/>
        <v>0</v>
      </c>
      <c r="AB227" s="44">
        <f t="shared" si="563"/>
        <v>0</v>
      </c>
      <c r="AC227" s="201">
        <f t="shared" si="563"/>
        <v>12</v>
      </c>
      <c r="AD227" s="8">
        <f t="shared" si="564"/>
        <v>0</v>
      </c>
      <c r="AE227" s="8">
        <f t="shared" si="565"/>
        <v>0</v>
      </c>
      <c r="AG227" s="44">
        <f t="shared" si="566"/>
        <v>0</v>
      </c>
      <c r="AH227" s="201">
        <f t="shared" si="566"/>
        <v>12</v>
      </c>
      <c r="AI227" s="8">
        <f t="shared" si="567"/>
        <v>0</v>
      </c>
      <c r="AJ227" s="8">
        <f t="shared" si="568"/>
        <v>0</v>
      </c>
      <c r="AL227" s="44">
        <f t="shared" si="569"/>
        <v>0</v>
      </c>
      <c r="AM227" s="201">
        <f t="shared" si="569"/>
        <v>12</v>
      </c>
      <c r="AN227" s="8">
        <f t="shared" si="570"/>
        <v>0</v>
      </c>
      <c r="AO227" s="8">
        <f t="shared" si="571"/>
        <v>0</v>
      </c>
      <c r="AQ227" s="44">
        <f t="shared" si="572"/>
        <v>0</v>
      </c>
      <c r="AR227" s="201">
        <f t="shared" si="572"/>
        <v>12</v>
      </c>
      <c r="AS227" s="8">
        <f t="shared" si="573"/>
        <v>0</v>
      </c>
      <c r="AT227" s="8">
        <f t="shared" si="574"/>
        <v>0</v>
      </c>
      <c r="AV227" s="44">
        <f t="shared" si="575"/>
        <v>0</v>
      </c>
      <c r="AW227" s="201">
        <f t="shared" si="575"/>
        <v>12</v>
      </c>
      <c r="AX227" s="8">
        <f t="shared" si="576"/>
        <v>0</v>
      </c>
      <c r="AY227" s="8">
        <f t="shared" si="577"/>
        <v>0</v>
      </c>
      <c r="BA227" s="44">
        <f t="shared" si="578"/>
        <v>0</v>
      </c>
      <c r="BB227" s="201">
        <f t="shared" si="578"/>
        <v>12</v>
      </c>
      <c r="BC227" s="8">
        <f t="shared" si="579"/>
        <v>0</v>
      </c>
      <c r="BD227" s="8">
        <f t="shared" si="580"/>
        <v>0</v>
      </c>
      <c r="BF227" s="44">
        <f t="shared" si="581"/>
        <v>0</v>
      </c>
      <c r="BG227" s="201">
        <f t="shared" si="581"/>
        <v>12</v>
      </c>
      <c r="BH227" s="8">
        <f t="shared" si="582"/>
        <v>0</v>
      </c>
      <c r="BI227" s="8">
        <f t="shared" si="583"/>
        <v>0</v>
      </c>
      <c r="BK227" s="44">
        <f t="shared" si="584"/>
        <v>0</v>
      </c>
      <c r="BL227" s="201">
        <f t="shared" si="584"/>
        <v>12</v>
      </c>
      <c r="BM227" s="8">
        <f t="shared" si="585"/>
        <v>0</v>
      </c>
      <c r="BN227" s="8">
        <f t="shared" si="586"/>
        <v>0</v>
      </c>
      <c r="BP227" s="44">
        <f t="shared" si="587"/>
        <v>0</v>
      </c>
      <c r="BQ227" s="201">
        <f t="shared" si="587"/>
        <v>12</v>
      </c>
      <c r="BR227" s="8">
        <f t="shared" si="588"/>
        <v>0</v>
      </c>
      <c r="BS227" s="8">
        <f t="shared" si="589"/>
        <v>0</v>
      </c>
      <c r="BU227" s="44">
        <f t="shared" si="590"/>
        <v>0</v>
      </c>
      <c r="BV227" s="201">
        <f t="shared" si="590"/>
        <v>12</v>
      </c>
      <c r="BW227" s="8">
        <f t="shared" si="591"/>
        <v>0</v>
      </c>
      <c r="BX227" s="8">
        <f t="shared" si="592"/>
        <v>0</v>
      </c>
      <c r="BZ227" s="44">
        <f t="shared" si="593"/>
        <v>0</v>
      </c>
      <c r="CA227" s="201">
        <f t="shared" si="593"/>
        <v>12</v>
      </c>
      <c r="CB227" s="8">
        <f t="shared" si="594"/>
        <v>0</v>
      </c>
      <c r="CC227" s="8">
        <f t="shared" si="595"/>
        <v>0</v>
      </c>
      <c r="CE227" s="44">
        <f t="shared" si="596"/>
        <v>0</v>
      </c>
      <c r="CF227" s="201">
        <f t="shared" si="596"/>
        <v>12</v>
      </c>
      <c r="CG227" s="8">
        <f t="shared" si="597"/>
        <v>0</v>
      </c>
      <c r="CH227" s="8">
        <f t="shared" si="598"/>
        <v>0</v>
      </c>
      <c r="CJ227" s="44">
        <f t="shared" si="599"/>
        <v>0</v>
      </c>
      <c r="CK227" s="201">
        <f t="shared" si="599"/>
        <v>12</v>
      </c>
      <c r="CL227" s="8">
        <f t="shared" si="600"/>
        <v>0</v>
      </c>
      <c r="CM227" s="8">
        <f t="shared" si="601"/>
        <v>0</v>
      </c>
      <c r="CO227" s="44">
        <f t="shared" si="602"/>
        <v>0</v>
      </c>
      <c r="CP227" s="201">
        <f t="shared" si="602"/>
        <v>12</v>
      </c>
      <c r="CQ227" s="8">
        <f t="shared" si="603"/>
        <v>0</v>
      </c>
      <c r="CR227" s="8">
        <f t="shared" si="604"/>
        <v>0</v>
      </c>
      <c r="CT227" s="44">
        <f t="shared" si="605"/>
        <v>0</v>
      </c>
      <c r="CU227" s="201">
        <f t="shared" si="605"/>
        <v>12</v>
      </c>
      <c r="CV227" s="8">
        <f t="shared" si="606"/>
        <v>0</v>
      </c>
      <c r="CW227" s="8">
        <f t="shared" si="607"/>
        <v>0</v>
      </c>
      <c r="CY227" s="44">
        <f t="shared" si="608"/>
        <v>0</v>
      </c>
      <c r="CZ227" s="201">
        <f t="shared" si="608"/>
        <v>12</v>
      </c>
      <c r="DA227" s="8">
        <f t="shared" si="609"/>
        <v>0</v>
      </c>
      <c r="DB227" s="8">
        <f t="shared" si="610"/>
        <v>0</v>
      </c>
      <c r="DD227" s="44">
        <f t="shared" si="611"/>
        <v>0</v>
      </c>
      <c r="DE227" s="201">
        <f t="shared" si="611"/>
        <v>12</v>
      </c>
      <c r="DF227" s="8">
        <f t="shared" si="612"/>
        <v>0</v>
      </c>
      <c r="DG227" s="8">
        <f t="shared" si="613"/>
        <v>0</v>
      </c>
      <c r="DI227" s="44">
        <f t="shared" si="614"/>
        <v>0</v>
      </c>
      <c r="DJ227" s="201">
        <f t="shared" si="614"/>
        <v>12</v>
      </c>
      <c r="DK227" s="8">
        <f t="shared" si="615"/>
        <v>0</v>
      </c>
      <c r="DL227" s="8">
        <f t="shared" si="616"/>
        <v>0</v>
      </c>
      <c r="DN227" s="44">
        <f t="shared" si="617"/>
        <v>0</v>
      </c>
      <c r="DO227" s="201">
        <f t="shared" si="617"/>
        <v>12</v>
      </c>
      <c r="DP227" s="8">
        <f t="shared" si="618"/>
        <v>0</v>
      </c>
      <c r="DQ227" s="8">
        <f t="shared" si="619"/>
        <v>0</v>
      </c>
      <c r="DS227" s="51">
        <f t="shared" si="620"/>
        <v>0</v>
      </c>
      <c r="DT227" s="50">
        <f t="shared" si="621"/>
        <v>0</v>
      </c>
      <c r="DU227" s="51">
        <v>0</v>
      </c>
      <c r="DV227" s="50">
        <f t="shared" si="622"/>
        <v>0</v>
      </c>
      <c r="DW227" s="51">
        <f t="shared" ref="DW227:DW234" si="626">+DS227+DU227</f>
        <v>0</v>
      </c>
      <c r="DX227" s="52">
        <f t="shared" si="623"/>
        <v>0</v>
      </c>
      <c r="DY227" s="307" t="str">
        <f t="shared" si="554"/>
        <v>Phone credit</v>
      </c>
    </row>
    <row r="228" spans="1:129" ht="18" customHeight="1" x14ac:dyDescent="0.3">
      <c r="B228" s="341" t="s">
        <v>540</v>
      </c>
      <c r="C228" s="54"/>
      <c r="D228" s="239">
        <f t="shared" si="624"/>
        <v>95000</v>
      </c>
      <c r="E228" s="263">
        <v>2500</v>
      </c>
      <c r="F228" s="274"/>
      <c r="G228" s="263" t="s">
        <v>57</v>
      </c>
      <c r="H228" s="56">
        <v>8</v>
      </c>
      <c r="I228" s="56"/>
      <c r="J228" s="265"/>
      <c r="K228" s="264"/>
      <c r="L228" s="57"/>
      <c r="M228" s="49">
        <v>2</v>
      </c>
      <c r="N228" s="214">
        <f t="shared" si="625"/>
        <v>0.125</v>
      </c>
      <c r="O228" s="8">
        <f t="shared" si="555"/>
        <v>23750</v>
      </c>
      <c r="P228" s="8">
        <f t="shared" si="556"/>
        <v>625</v>
      </c>
      <c r="R228" s="44">
        <f t="shared" si="557"/>
        <v>2</v>
      </c>
      <c r="S228" s="201">
        <f t="shared" si="557"/>
        <v>0.125</v>
      </c>
      <c r="T228" s="8">
        <f t="shared" si="558"/>
        <v>23750</v>
      </c>
      <c r="U228" s="8">
        <f t="shared" si="559"/>
        <v>625</v>
      </c>
      <c r="W228" s="44">
        <v>0</v>
      </c>
      <c r="X228" s="201">
        <f t="shared" si="560"/>
        <v>0.125</v>
      </c>
      <c r="Y228" s="8">
        <f t="shared" si="561"/>
        <v>0</v>
      </c>
      <c r="Z228" s="8">
        <f t="shared" si="562"/>
        <v>0</v>
      </c>
      <c r="AB228" s="44">
        <f t="shared" si="563"/>
        <v>0</v>
      </c>
      <c r="AC228" s="201">
        <f t="shared" si="563"/>
        <v>0.125</v>
      </c>
      <c r="AD228" s="8">
        <f t="shared" si="564"/>
        <v>0</v>
      </c>
      <c r="AE228" s="8">
        <f t="shared" si="565"/>
        <v>0</v>
      </c>
      <c r="AG228" s="44">
        <f t="shared" si="566"/>
        <v>0</v>
      </c>
      <c r="AH228" s="201">
        <f t="shared" si="566"/>
        <v>0.125</v>
      </c>
      <c r="AI228" s="8">
        <f t="shared" si="567"/>
        <v>0</v>
      </c>
      <c r="AJ228" s="8">
        <f t="shared" si="568"/>
        <v>0</v>
      </c>
      <c r="AL228" s="44">
        <f t="shared" si="569"/>
        <v>0</v>
      </c>
      <c r="AM228" s="201">
        <f t="shared" si="569"/>
        <v>0.125</v>
      </c>
      <c r="AN228" s="8">
        <f t="shared" si="570"/>
        <v>0</v>
      </c>
      <c r="AO228" s="8">
        <f t="shared" si="571"/>
        <v>0</v>
      </c>
      <c r="AQ228" s="44">
        <f t="shared" si="572"/>
        <v>0</v>
      </c>
      <c r="AR228" s="201">
        <f t="shared" si="572"/>
        <v>0.125</v>
      </c>
      <c r="AS228" s="8">
        <f t="shared" si="573"/>
        <v>0</v>
      </c>
      <c r="AT228" s="8">
        <f t="shared" si="574"/>
        <v>0</v>
      </c>
      <c r="AV228" s="44">
        <f t="shared" si="575"/>
        <v>0</v>
      </c>
      <c r="AW228" s="201">
        <f t="shared" si="575"/>
        <v>0.125</v>
      </c>
      <c r="AX228" s="8">
        <f t="shared" si="576"/>
        <v>0</v>
      </c>
      <c r="AY228" s="8">
        <f t="shared" si="577"/>
        <v>0</v>
      </c>
      <c r="BA228" s="44">
        <f t="shared" si="578"/>
        <v>0</v>
      </c>
      <c r="BB228" s="201">
        <f t="shared" si="578"/>
        <v>0.125</v>
      </c>
      <c r="BC228" s="8">
        <f t="shared" si="579"/>
        <v>0</v>
      </c>
      <c r="BD228" s="8">
        <f t="shared" si="580"/>
        <v>0</v>
      </c>
      <c r="BF228" s="44">
        <f t="shared" si="581"/>
        <v>0</v>
      </c>
      <c r="BG228" s="201">
        <f t="shared" si="581"/>
        <v>0.125</v>
      </c>
      <c r="BH228" s="8">
        <f t="shared" si="582"/>
        <v>0</v>
      </c>
      <c r="BI228" s="8">
        <f t="shared" si="583"/>
        <v>0</v>
      </c>
      <c r="BK228" s="44">
        <f t="shared" si="584"/>
        <v>0</v>
      </c>
      <c r="BL228" s="201">
        <f t="shared" si="584"/>
        <v>0.125</v>
      </c>
      <c r="BM228" s="8">
        <f t="shared" si="585"/>
        <v>0</v>
      </c>
      <c r="BN228" s="8">
        <f t="shared" si="586"/>
        <v>0</v>
      </c>
      <c r="BP228" s="44">
        <f t="shared" si="587"/>
        <v>0</v>
      </c>
      <c r="BQ228" s="201">
        <f t="shared" si="587"/>
        <v>0.125</v>
      </c>
      <c r="BR228" s="8">
        <f t="shared" si="588"/>
        <v>0</v>
      </c>
      <c r="BS228" s="8">
        <f t="shared" si="589"/>
        <v>0</v>
      </c>
      <c r="BU228" s="44">
        <f t="shared" si="590"/>
        <v>0</v>
      </c>
      <c r="BV228" s="201">
        <f t="shared" si="590"/>
        <v>0.125</v>
      </c>
      <c r="BW228" s="8">
        <f t="shared" si="591"/>
        <v>0</v>
      </c>
      <c r="BX228" s="8">
        <f t="shared" si="592"/>
        <v>0</v>
      </c>
      <c r="BZ228" s="44">
        <f t="shared" si="593"/>
        <v>0</v>
      </c>
      <c r="CA228" s="201">
        <f t="shared" si="593"/>
        <v>0.125</v>
      </c>
      <c r="CB228" s="8">
        <f t="shared" si="594"/>
        <v>0</v>
      </c>
      <c r="CC228" s="8">
        <f t="shared" si="595"/>
        <v>0</v>
      </c>
      <c r="CE228" s="44">
        <f t="shared" si="596"/>
        <v>0</v>
      </c>
      <c r="CF228" s="201">
        <f t="shared" si="596"/>
        <v>0.125</v>
      </c>
      <c r="CG228" s="8">
        <f t="shared" si="597"/>
        <v>0</v>
      </c>
      <c r="CH228" s="8">
        <f t="shared" si="598"/>
        <v>0</v>
      </c>
      <c r="CJ228" s="44">
        <f t="shared" si="599"/>
        <v>0</v>
      </c>
      <c r="CK228" s="201">
        <f t="shared" si="599"/>
        <v>0.125</v>
      </c>
      <c r="CL228" s="8">
        <f t="shared" si="600"/>
        <v>0</v>
      </c>
      <c r="CM228" s="8">
        <f t="shared" si="601"/>
        <v>0</v>
      </c>
      <c r="CO228" s="44">
        <f t="shared" si="602"/>
        <v>0</v>
      </c>
      <c r="CP228" s="201">
        <f t="shared" si="602"/>
        <v>0.125</v>
      </c>
      <c r="CQ228" s="8">
        <f t="shared" si="603"/>
        <v>0</v>
      </c>
      <c r="CR228" s="8">
        <f t="shared" si="604"/>
        <v>0</v>
      </c>
      <c r="CT228" s="44">
        <f t="shared" si="605"/>
        <v>0</v>
      </c>
      <c r="CU228" s="201">
        <f t="shared" si="605"/>
        <v>0.125</v>
      </c>
      <c r="CV228" s="8">
        <f t="shared" si="606"/>
        <v>0</v>
      </c>
      <c r="CW228" s="8">
        <f t="shared" si="607"/>
        <v>0</v>
      </c>
      <c r="CY228" s="44">
        <f t="shared" si="608"/>
        <v>0</v>
      </c>
      <c r="CZ228" s="201">
        <f t="shared" si="608"/>
        <v>0.125</v>
      </c>
      <c r="DA228" s="8">
        <f t="shared" si="609"/>
        <v>0</v>
      </c>
      <c r="DB228" s="8">
        <f t="shared" si="610"/>
        <v>0</v>
      </c>
      <c r="DD228" s="44">
        <f t="shared" si="611"/>
        <v>0</v>
      </c>
      <c r="DE228" s="201">
        <f t="shared" si="611"/>
        <v>0.125</v>
      </c>
      <c r="DF228" s="8">
        <f t="shared" si="612"/>
        <v>0</v>
      </c>
      <c r="DG228" s="8">
        <f t="shared" si="613"/>
        <v>0</v>
      </c>
      <c r="DI228" s="44">
        <f t="shared" si="614"/>
        <v>0</v>
      </c>
      <c r="DJ228" s="201">
        <f t="shared" si="614"/>
        <v>0.125</v>
      </c>
      <c r="DK228" s="8">
        <f t="shared" si="615"/>
        <v>0</v>
      </c>
      <c r="DL228" s="8">
        <f t="shared" si="616"/>
        <v>0</v>
      </c>
      <c r="DN228" s="44">
        <f t="shared" si="617"/>
        <v>0</v>
      </c>
      <c r="DO228" s="201">
        <f t="shared" si="617"/>
        <v>0.125</v>
      </c>
      <c r="DP228" s="8">
        <f t="shared" si="618"/>
        <v>0</v>
      </c>
      <c r="DQ228" s="8">
        <f t="shared" si="619"/>
        <v>0</v>
      </c>
      <c r="DS228" s="51">
        <f t="shared" si="620"/>
        <v>47500</v>
      </c>
      <c r="DT228" s="50">
        <f t="shared" si="621"/>
        <v>1250</v>
      </c>
      <c r="DU228" s="51">
        <v>0</v>
      </c>
      <c r="DV228" s="50">
        <f t="shared" si="622"/>
        <v>0</v>
      </c>
      <c r="DW228" s="51">
        <f t="shared" si="626"/>
        <v>47500</v>
      </c>
      <c r="DX228" s="52">
        <f t="shared" si="623"/>
        <v>1250</v>
      </c>
      <c r="DY228" s="307" t="str">
        <f t="shared" si="554"/>
        <v>computers</v>
      </c>
    </row>
    <row r="229" spans="1:129" ht="18" customHeight="1" x14ac:dyDescent="0.3">
      <c r="B229" s="341" t="s">
        <v>167</v>
      </c>
      <c r="C229" s="54"/>
      <c r="D229" s="239">
        <f t="shared" si="624"/>
        <v>489.82000000000005</v>
      </c>
      <c r="E229" s="263">
        <v>12.89</v>
      </c>
      <c r="F229" s="274"/>
      <c r="G229" s="263" t="s">
        <v>57</v>
      </c>
      <c r="H229" s="56">
        <v>5</v>
      </c>
      <c r="I229" s="56"/>
      <c r="J229" s="265"/>
      <c r="K229" s="264"/>
      <c r="L229" s="57"/>
      <c r="M229" s="49">
        <v>200</v>
      </c>
      <c r="N229" s="214">
        <f t="shared" si="625"/>
        <v>0.2</v>
      </c>
      <c r="O229" s="8">
        <f t="shared" si="555"/>
        <v>19592.800000000003</v>
      </c>
      <c r="P229" s="8">
        <f t="shared" si="556"/>
        <v>515.6</v>
      </c>
      <c r="R229" s="44">
        <f t="shared" si="557"/>
        <v>200</v>
      </c>
      <c r="S229" s="201">
        <f t="shared" si="557"/>
        <v>0.2</v>
      </c>
      <c r="T229" s="8">
        <f t="shared" si="558"/>
        <v>19592.800000000003</v>
      </c>
      <c r="U229" s="8">
        <f t="shared" si="559"/>
        <v>515.6</v>
      </c>
      <c r="W229" s="44">
        <v>0</v>
      </c>
      <c r="X229" s="201">
        <f t="shared" si="560"/>
        <v>0.2</v>
      </c>
      <c r="Y229" s="8">
        <f t="shared" si="561"/>
        <v>0</v>
      </c>
      <c r="Z229" s="8">
        <f t="shared" si="562"/>
        <v>0</v>
      </c>
      <c r="AB229" s="44">
        <f t="shared" si="563"/>
        <v>0</v>
      </c>
      <c r="AC229" s="201">
        <f t="shared" si="563"/>
        <v>0.2</v>
      </c>
      <c r="AD229" s="8">
        <f t="shared" si="564"/>
        <v>0</v>
      </c>
      <c r="AE229" s="8">
        <f t="shared" si="565"/>
        <v>0</v>
      </c>
      <c r="AG229" s="44">
        <f t="shared" si="566"/>
        <v>0</v>
      </c>
      <c r="AH229" s="201">
        <f t="shared" si="566"/>
        <v>0.2</v>
      </c>
      <c r="AI229" s="8">
        <f t="shared" si="567"/>
        <v>0</v>
      </c>
      <c r="AJ229" s="8">
        <f t="shared" si="568"/>
        <v>0</v>
      </c>
      <c r="AL229" s="44">
        <f t="shared" si="569"/>
        <v>0</v>
      </c>
      <c r="AM229" s="201">
        <f t="shared" si="569"/>
        <v>0.2</v>
      </c>
      <c r="AN229" s="8">
        <f t="shared" si="570"/>
        <v>0</v>
      </c>
      <c r="AO229" s="8">
        <f t="shared" si="571"/>
        <v>0</v>
      </c>
      <c r="AQ229" s="44">
        <f t="shared" si="572"/>
        <v>0</v>
      </c>
      <c r="AR229" s="201">
        <f t="shared" si="572"/>
        <v>0.2</v>
      </c>
      <c r="AS229" s="8">
        <f t="shared" si="573"/>
        <v>0</v>
      </c>
      <c r="AT229" s="8">
        <f t="shared" si="574"/>
        <v>0</v>
      </c>
      <c r="AV229" s="44">
        <f t="shared" si="575"/>
        <v>0</v>
      </c>
      <c r="AW229" s="201">
        <f t="shared" si="575"/>
        <v>0.2</v>
      </c>
      <c r="AX229" s="8">
        <f t="shared" si="576"/>
        <v>0</v>
      </c>
      <c r="AY229" s="8">
        <f t="shared" si="577"/>
        <v>0</v>
      </c>
      <c r="BA229" s="44">
        <f t="shared" si="578"/>
        <v>0</v>
      </c>
      <c r="BB229" s="201">
        <f t="shared" si="578"/>
        <v>0.2</v>
      </c>
      <c r="BC229" s="8">
        <f t="shared" si="579"/>
        <v>0</v>
      </c>
      <c r="BD229" s="8">
        <f t="shared" si="580"/>
        <v>0</v>
      </c>
      <c r="BF229" s="44">
        <f t="shared" si="581"/>
        <v>0</v>
      </c>
      <c r="BG229" s="201">
        <f t="shared" si="581"/>
        <v>0.2</v>
      </c>
      <c r="BH229" s="8">
        <f t="shared" si="582"/>
        <v>0</v>
      </c>
      <c r="BI229" s="8">
        <f t="shared" si="583"/>
        <v>0</v>
      </c>
      <c r="BK229" s="44">
        <f t="shared" si="584"/>
        <v>0</v>
      </c>
      <c r="BL229" s="201">
        <f t="shared" si="584"/>
        <v>0.2</v>
      </c>
      <c r="BM229" s="8">
        <f t="shared" si="585"/>
        <v>0</v>
      </c>
      <c r="BN229" s="8">
        <f t="shared" si="586"/>
        <v>0</v>
      </c>
      <c r="BP229" s="44">
        <f t="shared" si="587"/>
        <v>0</v>
      </c>
      <c r="BQ229" s="201">
        <f t="shared" si="587"/>
        <v>0.2</v>
      </c>
      <c r="BR229" s="8">
        <f t="shared" si="588"/>
        <v>0</v>
      </c>
      <c r="BS229" s="8">
        <f t="shared" si="589"/>
        <v>0</v>
      </c>
      <c r="BU229" s="44">
        <f t="shared" si="590"/>
        <v>0</v>
      </c>
      <c r="BV229" s="201">
        <f t="shared" si="590"/>
        <v>0.2</v>
      </c>
      <c r="BW229" s="8">
        <f t="shared" si="591"/>
        <v>0</v>
      </c>
      <c r="BX229" s="8">
        <f t="shared" si="592"/>
        <v>0</v>
      </c>
      <c r="BZ229" s="44">
        <f t="shared" si="593"/>
        <v>0</v>
      </c>
      <c r="CA229" s="201">
        <f t="shared" si="593"/>
        <v>0.2</v>
      </c>
      <c r="CB229" s="8">
        <f t="shared" si="594"/>
        <v>0</v>
      </c>
      <c r="CC229" s="8">
        <f t="shared" si="595"/>
        <v>0</v>
      </c>
      <c r="CE229" s="44">
        <f t="shared" si="596"/>
        <v>0</v>
      </c>
      <c r="CF229" s="201">
        <f t="shared" si="596"/>
        <v>0.2</v>
      </c>
      <c r="CG229" s="8">
        <f t="shared" si="597"/>
        <v>0</v>
      </c>
      <c r="CH229" s="8">
        <f t="shared" si="598"/>
        <v>0</v>
      </c>
      <c r="CJ229" s="44">
        <f t="shared" si="599"/>
        <v>0</v>
      </c>
      <c r="CK229" s="201">
        <f t="shared" si="599"/>
        <v>0.2</v>
      </c>
      <c r="CL229" s="8">
        <f t="shared" si="600"/>
        <v>0</v>
      </c>
      <c r="CM229" s="8">
        <f t="shared" si="601"/>
        <v>0</v>
      </c>
      <c r="CO229" s="44">
        <f t="shared" si="602"/>
        <v>0</v>
      </c>
      <c r="CP229" s="201">
        <f t="shared" si="602"/>
        <v>0.2</v>
      </c>
      <c r="CQ229" s="8">
        <f t="shared" si="603"/>
        <v>0</v>
      </c>
      <c r="CR229" s="8">
        <f t="shared" si="604"/>
        <v>0</v>
      </c>
      <c r="CT229" s="44">
        <f t="shared" si="605"/>
        <v>0</v>
      </c>
      <c r="CU229" s="201">
        <f t="shared" si="605"/>
        <v>0.2</v>
      </c>
      <c r="CV229" s="8">
        <f t="shared" si="606"/>
        <v>0</v>
      </c>
      <c r="CW229" s="8">
        <f t="shared" si="607"/>
        <v>0</v>
      </c>
      <c r="CY229" s="44">
        <f t="shared" si="608"/>
        <v>0</v>
      </c>
      <c r="CZ229" s="201">
        <f t="shared" si="608"/>
        <v>0.2</v>
      </c>
      <c r="DA229" s="8">
        <f t="shared" si="609"/>
        <v>0</v>
      </c>
      <c r="DB229" s="8">
        <f t="shared" si="610"/>
        <v>0</v>
      </c>
      <c r="DD229" s="44">
        <f t="shared" si="611"/>
        <v>0</v>
      </c>
      <c r="DE229" s="201">
        <f t="shared" si="611"/>
        <v>0.2</v>
      </c>
      <c r="DF229" s="8">
        <f t="shared" si="612"/>
        <v>0</v>
      </c>
      <c r="DG229" s="8">
        <f t="shared" si="613"/>
        <v>0</v>
      </c>
      <c r="DI229" s="44">
        <f t="shared" si="614"/>
        <v>0</v>
      </c>
      <c r="DJ229" s="201">
        <f t="shared" si="614"/>
        <v>0.2</v>
      </c>
      <c r="DK229" s="8">
        <f t="shared" si="615"/>
        <v>0</v>
      </c>
      <c r="DL229" s="8">
        <f t="shared" si="616"/>
        <v>0</v>
      </c>
      <c r="DN229" s="44">
        <f t="shared" si="617"/>
        <v>0</v>
      </c>
      <c r="DO229" s="201">
        <f t="shared" si="617"/>
        <v>0.2</v>
      </c>
      <c r="DP229" s="8">
        <f t="shared" si="618"/>
        <v>0</v>
      </c>
      <c r="DQ229" s="8">
        <f t="shared" si="619"/>
        <v>0</v>
      </c>
      <c r="DS229" s="51">
        <f t="shared" si="620"/>
        <v>39185.600000000006</v>
      </c>
      <c r="DT229" s="50">
        <f t="shared" si="621"/>
        <v>1031.2</v>
      </c>
      <c r="DU229" s="51">
        <v>0</v>
      </c>
      <c r="DV229" s="50">
        <f t="shared" si="622"/>
        <v>0</v>
      </c>
      <c r="DW229" s="51">
        <f t="shared" si="626"/>
        <v>39185.600000000006</v>
      </c>
      <c r="DX229" s="52">
        <f t="shared" si="623"/>
        <v>1031.2</v>
      </c>
      <c r="DY229" s="307" t="str">
        <f t="shared" si="554"/>
        <v>Funda tablet</v>
      </c>
    </row>
    <row r="230" spans="1:129" ht="18" customHeight="1" x14ac:dyDescent="0.3">
      <c r="B230" s="322"/>
      <c r="C230" s="54"/>
      <c r="D230" s="239"/>
      <c r="E230" s="263"/>
      <c r="F230" s="274"/>
      <c r="G230" s="263" t="s">
        <v>57</v>
      </c>
      <c r="H230" s="56">
        <v>5</v>
      </c>
      <c r="I230" s="56"/>
      <c r="J230" s="265"/>
      <c r="K230" s="264"/>
      <c r="L230" s="57"/>
      <c r="M230" s="49">
        <v>1</v>
      </c>
      <c r="N230" s="214">
        <f t="shared" si="625"/>
        <v>0.2</v>
      </c>
      <c r="O230" s="8">
        <f t="shared" si="555"/>
        <v>0</v>
      </c>
      <c r="P230" s="8">
        <f t="shared" si="556"/>
        <v>0</v>
      </c>
      <c r="R230" s="44">
        <f t="shared" si="557"/>
        <v>1</v>
      </c>
      <c r="S230" s="201">
        <f t="shared" si="557"/>
        <v>0.2</v>
      </c>
      <c r="T230" s="8">
        <f t="shared" si="558"/>
        <v>0</v>
      </c>
      <c r="U230" s="8">
        <f t="shared" si="559"/>
        <v>0</v>
      </c>
      <c r="W230" s="44">
        <v>0</v>
      </c>
      <c r="X230" s="201">
        <f t="shared" si="560"/>
        <v>0.2</v>
      </c>
      <c r="Y230" s="8">
        <f t="shared" si="561"/>
        <v>0</v>
      </c>
      <c r="Z230" s="8">
        <f t="shared" si="562"/>
        <v>0</v>
      </c>
      <c r="AB230" s="44">
        <f t="shared" si="563"/>
        <v>0</v>
      </c>
      <c r="AC230" s="201">
        <f t="shared" si="563"/>
        <v>0.2</v>
      </c>
      <c r="AD230" s="8">
        <f t="shared" si="564"/>
        <v>0</v>
      </c>
      <c r="AE230" s="8">
        <f t="shared" si="565"/>
        <v>0</v>
      </c>
      <c r="AG230" s="44">
        <f t="shared" si="566"/>
        <v>0</v>
      </c>
      <c r="AH230" s="201">
        <f t="shared" si="566"/>
        <v>0.2</v>
      </c>
      <c r="AI230" s="8">
        <f t="shared" si="567"/>
        <v>0</v>
      </c>
      <c r="AJ230" s="8">
        <f t="shared" si="568"/>
        <v>0</v>
      </c>
      <c r="AL230" s="44">
        <f t="shared" si="569"/>
        <v>0</v>
      </c>
      <c r="AM230" s="201">
        <f t="shared" si="569"/>
        <v>0.2</v>
      </c>
      <c r="AN230" s="8">
        <f t="shared" si="570"/>
        <v>0</v>
      </c>
      <c r="AO230" s="8">
        <f t="shared" si="571"/>
        <v>0</v>
      </c>
      <c r="AQ230" s="44">
        <f t="shared" si="572"/>
        <v>0</v>
      </c>
      <c r="AR230" s="201">
        <f t="shared" si="572"/>
        <v>0.2</v>
      </c>
      <c r="AS230" s="8">
        <f t="shared" si="573"/>
        <v>0</v>
      </c>
      <c r="AT230" s="8">
        <f t="shared" si="574"/>
        <v>0</v>
      </c>
      <c r="AV230" s="44">
        <f t="shared" si="575"/>
        <v>0</v>
      </c>
      <c r="AW230" s="201">
        <f t="shared" si="575"/>
        <v>0.2</v>
      </c>
      <c r="AX230" s="8">
        <f t="shared" si="576"/>
        <v>0</v>
      </c>
      <c r="AY230" s="8">
        <f t="shared" si="577"/>
        <v>0</v>
      </c>
      <c r="BA230" s="44">
        <f t="shared" si="578"/>
        <v>0</v>
      </c>
      <c r="BB230" s="201">
        <f t="shared" si="578"/>
        <v>0.2</v>
      </c>
      <c r="BC230" s="8">
        <f t="shared" si="579"/>
        <v>0</v>
      </c>
      <c r="BD230" s="8">
        <f t="shared" si="580"/>
        <v>0</v>
      </c>
      <c r="BF230" s="44">
        <f t="shared" si="581"/>
        <v>0</v>
      </c>
      <c r="BG230" s="201">
        <f t="shared" si="581"/>
        <v>0.2</v>
      </c>
      <c r="BH230" s="8">
        <f t="shared" si="582"/>
        <v>0</v>
      </c>
      <c r="BI230" s="8">
        <f t="shared" si="583"/>
        <v>0</v>
      </c>
      <c r="BK230" s="44">
        <f t="shared" si="584"/>
        <v>0</v>
      </c>
      <c r="BL230" s="201">
        <f t="shared" si="584"/>
        <v>0.2</v>
      </c>
      <c r="BM230" s="8">
        <f t="shared" si="585"/>
        <v>0</v>
      </c>
      <c r="BN230" s="8">
        <f t="shared" si="586"/>
        <v>0</v>
      </c>
      <c r="BP230" s="44">
        <f t="shared" si="587"/>
        <v>0</v>
      </c>
      <c r="BQ230" s="201">
        <f t="shared" si="587"/>
        <v>0.2</v>
      </c>
      <c r="BR230" s="8">
        <f t="shared" si="588"/>
        <v>0</v>
      </c>
      <c r="BS230" s="8">
        <f t="shared" si="589"/>
        <v>0</v>
      </c>
      <c r="BU230" s="44">
        <f t="shared" si="590"/>
        <v>0</v>
      </c>
      <c r="BV230" s="201">
        <f t="shared" si="590"/>
        <v>0.2</v>
      </c>
      <c r="BW230" s="8">
        <f t="shared" si="591"/>
        <v>0</v>
      </c>
      <c r="BX230" s="8">
        <f t="shared" si="592"/>
        <v>0</v>
      </c>
      <c r="BZ230" s="44">
        <f t="shared" si="593"/>
        <v>0</v>
      </c>
      <c r="CA230" s="201">
        <f t="shared" si="593"/>
        <v>0.2</v>
      </c>
      <c r="CB230" s="8">
        <f t="shared" si="594"/>
        <v>0</v>
      </c>
      <c r="CC230" s="8">
        <f t="shared" si="595"/>
        <v>0</v>
      </c>
      <c r="CE230" s="44">
        <f t="shared" si="596"/>
        <v>0</v>
      </c>
      <c r="CF230" s="201">
        <f t="shared" si="596"/>
        <v>0.2</v>
      </c>
      <c r="CG230" s="8">
        <f t="shared" si="597"/>
        <v>0</v>
      </c>
      <c r="CH230" s="8">
        <f t="shared" si="598"/>
        <v>0</v>
      </c>
      <c r="CJ230" s="44">
        <f t="shared" si="599"/>
        <v>0</v>
      </c>
      <c r="CK230" s="201">
        <f t="shared" si="599"/>
        <v>0.2</v>
      </c>
      <c r="CL230" s="8">
        <f t="shared" si="600"/>
        <v>0</v>
      </c>
      <c r="CM230" s="8">
        <f t="shared" si="601"/>
        <v>0</v>
      </c>
      <c r="CO230" s="44">
        <f t="shared" si="602"/>
        <v>0</v>
      </c>
      <c r="CP230" s="201">
        <f t="shared" si="602"/>
        <v>0.2</v>
      </c>
      <c r="CQ230" s="8">
        <f t="shared" si="603"/>
        <v>0</v>
      </c>
      <c r="CR230" s="8">
        <f t="shared" si="604"/>
        <v>0</v>
      </c>
      <c r="CT230" s="44">
        <f t="shared" si="605"/>
        <v>0</v>
      </c>
      <c r="CU230" s="201">
        <f t="shared" si="605"/>
        <v>0.2</v>
      </c>
      <c r="CV230" s="8">
        <f t="shared" si="606"/>
        <v>0</v>
      </c>
      <c r="CW230" s="8">
        <f t="shared" si="607"/>
        <v>0</v>
      </c>
      <c r="CY230" s="44">
        <f t="shared" si="608"/>
        <v>0</v>
      </c>
      <c r="CZ230" s="201">
        <f t="shared" si="608"/>
        <v>0.2</v>
      </c>
      <c r="DA230" s="8">
        <f t="shared" si="609"/>
        <v>0</v>
      </c>
      <c r="DB230" s="8">
        <f t="shared" si="610"/>
        <v>0</v>
      </c>
      <c r="DD230" s="44">
        <f t="shared" si="611"/>
        <v>0</v>
      </c>
      <c r="DE230" s="201">
        <f t="shared" si="611"/>
        <v>0.2</v>
      </c>
      <c r="DF230" s="8">
        <f t="shared" si="612"/>
        <v>0</v>
      </c>
      <c r="DG230" s="8">
        <f t="shared" si="613"/>
        <v>0</v>
      </c>
      <c r="DI230" s="44">
        <f t="shared" si="614"/>
        <v>0</v>
      </c>
      <c r="DJ230" s="201">
        <f t="shared" si="614"/>
        <v>0.2</v>
      </c>
      <c r="DK230" s="8">
        <f t="shared" si="615"/>
        <v>0</v>
      </c>
      <c r="DL230" s="8">
        <f t="shared" si="616"/>
        <v>0</v>
      </c>
      <c r="DN230" s="44">
        <f t="shared" si="617"/>
        <v>0</v>
      </c>
      <c r="DO230" s="201">
        <f t="shared" si="617"/>
        <v>0.2</v>
      </c>
      <c r="DP230" s="8">
        <f t="shared" si="618"/>
        <v>0</v>
      </c>
      <c r="DQ230" s="8">
        <f t="shared" si="619"/>
        <v>0</v>
      </c>
      <c r="DS230" s="51">
        <f t="shared" si="620"/>
        <v>0</v>
      </c>
      <c r="DT230" s="50">
        <f t="shared" si="621"/>
        <v>0</v>
      </c>
      <c r="DU230" s="51">
        <v>0</v>
      </c>
      <c r="DV230" s="50">
        <f t="shared" si="622"/>
        <v>0</v>
      </c>
      <c r="DW230" s="51">
        <f t="shared" si="626"/>
        <v>0</v>
      </c>
      <c r="DX230" s="52">
        <f t="shared" si="623"/>
        <v>0</v>
      </c>
      <c r="DY230" s="307">
        <f t="shared" si="554"/>
        <v>0</v>
      </c>
    </row>
    <row r="231" spans="1:129" ht="18" customHeight="1" x14ac:dyDescent="0.3">
      <c r="B231" s="324"/>
      <c r="C231" s="54"/>
      <c r="D231" s="239"/>
      <c r="E231" s="263"/>
      <c r="F231" s="274"/>
      <c r="G231" s="263"/>
      <c r="H231" s="56"/>
      <c r="I231" s="56"/>
      <c r="J231" s="265"/>
      <c r="K231" s="264"/>
      <c r="L231" s="57"/>
      <c r="M231" s="49"/>
      <c r="N231" s="214"/>
      <c r="O231" s="8">
        <f t="shared" si="555"/>
        <v>0</v>
      </c>
      <c r="P231" s="8">
        <f t="shared" si="556"/>
        <v>0</v>
      </c>
      <c r="R231" s="44">
        <f t="shared" si="557"/>
        <v>0</v>
      </c>
      <c r="S231" s="201">
        <f t="shared" si="557"/>
        <v>0</v>
      </c>
      <c r="T231" s="8">
        <f t="shared" si="558"/>
        <v>0</v>
      </c>
      <c r="U231" s="8">
        <f t="shared" si="559"/>
        <v>0</v>
      </c>
      <c r="W231" s="44">
        <v>0</v>
      </c>
      <c r="X231" s="201">
        <f t="shared" si="560"/>
        <v>0</v>
      </c>
      <c r="Y231" s="8">
        <f t="shared" si="561"/>
        <v>0</v>
      </c>
      <c r="Z231" s="8">
        <f t="shared" si="562"/>
        <v>0</v>
      </c>
      <c r="AB231" s="44">
        <f t="shared" si="563"/>
        <v>0</v>
      </c>
      <c r="AC231" s="201">
        <f t="shared" si="563"/>
        <v>0</v>
      </c>
      <c r="AD231" s="8">
        <f t="shared" si="564"/>
        <v>0</v>
      </c>
      <c r="AE231" s="8">
        <f t="shared" si="565"/>
        <v>0</v>
      </c>
      <c r="AG231" s="44">
        <f t="shared" si="566"/>
        <v>0</v>
      </c>
      <c r="AH231" s="201">
        <f t="shared" si="566"/>
        <v>0</v>
      </c>
      <c r="AI231" s="8">
        <f t="shared" si="567"/>
        <v>0</v>
      </c>
      <c r="AJ231" s="8">
        <f t="shared" si="568"/>
        <v>0</v>
      </c>
      <c r="AL231" s="44">
        <f t="shared" si="569"/>
        <v>0</v>
      </c>
      <c r="AM231" s="201">
        <f t="shared" si="569"/>
        <v>0</v>
      </c>
      <c r="AN231" s="8">
        <f t="shared" si="570"/>
        <v>0</v>
      </c>
      <c r="AO231" s="8">
        <f t="shared" si="571"/>
        <v>0</v>
      </c>
      <c r="AQ231" s="44">
        <f t="shared" si="572"/>
        <v>0</v>
      </c>
      <c r="AR231" s="201">
        <f t="shared" si="572"/>
        <v>0</v>
      </c>
      <c r="AS231" s="8">
        <f t="shared" si="573"/>
        <v>0</v>
      </c>
      <c r="AT231" s="8">
        <f t="shared" si="574"/>
        <v>0</v>
      </c>
      <c r="AV231" s="44">
        <f t="shared" si="575"/>
        <v>0</v>
      </c>
      <c r="AW231" s="201">
        <f t="shared" si="575"/>
        <v>0</v>
      </c>
      <c r="AX231" s="8">
        <f t="shared" si="576"/>
        <v>0</v>
      </c>
      <c r="AY231" s="8">
        <f t="shared" si="577"/>
        <v>0</v>
      </c>
      <c r="BA231" s="44">
        <f t="shared" si="578"/>
        <v>0</v>
      </c>
      <c r="BB231" s="201">
        <f t="shared" si="578"/>
        <v>0</v>
      </c>
      <c r="BC231" s="8">
        <f t="shared" si="579"/>
        <v>0</v>
      </c>
      <c r="BD231" s="8">
        <f t="shared" si="580"/>
        <v>0</v>
      </c>
      <c r="BF231" s="44">
        <f t="shared" si="581"/>
        <v>0</v>
      </c>
      <c r="BG231" s="201">
        <f t="shared" si="581"/>
        <v>0</v>
      </c>
      <c r="BH231" s="8">
        <f t="shared" si="582"/>
        <v>0</v>
      </c>
      <c r="BI231" s="8">
        <f t="shared" si="583"/>
        <v>0</v>
      </c>
      <c r="BK231" s="44">
        <f t="shared" si="584"/>
        <v>0</v>
      </c>
      <c r="BL231" s="201">
        <f t="shared" si="584"/>
        <v>0</v>
      </c>
      <c r="BM231" s="8">
        <f t="shared" si="585"/>
        <v>0</v>
      </c>
      <c r="BN231" s="8">
        <f t="shared" si="586"/>
        <v>0</v>
      </c>
      <c r="BP231" s="44">
        <f t="shared" si="587"/>
        <v>0</v>
      </c>
      <c r="BQ231" s="201">
        <f t="shared" si="587"/>
        <v>0</v>
      </c>
      <c r="BR231" s="8">
        <f t="shared" si="588"/>
        <v>0</v>
      </c>
      <c r="BS231" s="8">
        <f t="shared" si="589"/>
        <v>0</v>
      </c>
      <c r="BU231" s="44">
        <f t="shared" si="590"/>
        <v>0</v>
      </c>
      <c r="BV231" s="201">
        <f t="shared" si="590"/>
        <v>0</v>
      </c>
      <c r="BW231" s="8">
        <f t="shared" si="591"/>
        <v>0</v>
      </c>
      <c r="BX231" s="8">
        <f t="shared" si="592"/>
        <v>0</v>
      </c>
      <c r="BZ231" s="44">
        <f t="shared" si="593"/>
        <v>0</v>
      </c>
      <c r="CA231" s="201">
        <f t="shared" si="593"/>
        <v>0</v>
      </c>
      <c r="CB231" s="8">
        <f t="shared" si="594"/>
        <v>0</v>
      </c>
      <c r="CC231" s="8">
        <f t="shared" si="595"/>
        <v>0</v>
      </c>
      <c r="CE231" s="44">
        <f t="shared" si="596"/>
        <v>0</v>
      </c>
      <c r="CF231" s="201">
        <f t="shared" si="596"/>
        <v>0</v>
      </c>
      <c r="CG231" s="8">
        <f t="shared" si="597"/>
        <v>0</v>
      </c>
      <c r="CH231" s="8">
        <f t="shared" si="598"/>
        <v>0</v>
      </c>
      <c r="CJ231" s="44">
        <f t="shared" si="599"/>
        <v>0</v>
      </c>
      <c r="CK231" s="201">
        <f t="shared" si="599"/>
        <v>0</v>
      </c>
      <c r="CL231" s="8">
        <f t="shared" si="600"/>
        <v>0</v>
      </c>
      <c r="CM231" s="8">
        <f t="shared" si="601"/>
        <v>0</v>
      </c>
      <c r="CO231" s="44">
        <f t="shared" si="602"/>
        <v>0</v>
      </c>
      <c r="CP231" s="201">
        <f t="shared" si="602"/>
        <v>0</v>
      </c>
      <c r="CQ231" s="8">
        <f t="shared" si="603"/>
        <v>0</v>
      </c>
      <c r="CR231" s="8">
        <f t="shared" si="604"/>
        <v>0</v>
      </c>
      <c r="CT231" s="44">
        <f t="shared" si="605"/>
        <v>0</v>
      </c>
      <c r="CU231" s="201">
        <f t="shared" si="605"/>
        <v>0</v>
      </c>
      <c r="CV231" s="8">
        <f t="shared" si="606"/>
        <v>0</v>
      </c>
      <c r="CW231" s="8">
        <f t="shared" si="607"/>
        <v>0</v>
      </c>
      <c r="CY231" s="44">
        <f t="shared" si="608"/>
        <v>0</v>
      </c>
      <c r="CZ231" s="201">
        <f t="shared" si="608"/>
        <v>0</v>
      </c>
      <c r="DA231" s="8">
        <f t="shared" si="609"/>
        <v>0</v>
      </c>
      <c r="DB231" s="8">
        <f t="shared" si="610"/>
        <v>0</v>
      </c>
      <c r="DD231" s="44">
        <f t="shared" si="611"/>
        <v>0</v>
      </c>
      <c r="DE231" s="201">
        <f t="shared" si="611"/>
        <v>0</v>
      </c>
      <c r="DF231" s="8">
        <f t="shared" si="612"/>
        <v>0</v>
      </c>
      <c r="DG231" s="8">
        <f t="shared" si="613"/>
        <v>0</v>
      </c>
      <c r="DI231" s="44">
        <f t="shared" si="614"/>
        <v>0</v>
      </c>
      <c r="DJ231" s="201">
        <f t="shared" si="614"/>
        <v>0</v>
      </c>
      <c r="DK231" s="8">
        <f t="shared" si="615"/>
        <v>0</v>
      </c>
      <c r="DL231" s="8">
        <f t="shared" si="616"/>
        <v>0</v>
      </c>
      <c r="DN231" s="44">
        <f t="shared" si="617"/>
        <v>0</v>
      </c>
      <c r="DO231" s="201">
        <f t="shared" si="617"/>
        <v>0</v>
      </c>
      <c r="DP231" s="8">
        <f t="shared" si="618"/>
        <v>0</v>
      </c>
      <c r="DQ231" s="8">
        <f t="shared" si="619"/>
        <v>0</v>
      </c>
      <c r="DS231" s="51">
        <f t="shared" si="620"/>
        <v>0</v>
      </c>
      <c r="DT231" s="50">
        <f t="shared" si="621"/>
        <v>0</v>
      </c>
      <c r="DU231" s="51">
        <v>0</v>
      </c>
      <c r="DV231" s="50">
        <f t="shared" si="622"/>
        <v>0</v>
      </c>
      <c r="DW231" s="51">
        <f t="shared" si="626"/>
        <v>0</v>
      </c>
      <c r="DX231" s="52">
        <f t="shared" si="623"/>
        <v>0</v>
      </c>
      <c r="DY231" s="307">
        <f t="shared" si="554"/>
        <v>0</v>
      </c>
    </row>
    <row r="232" spans="1:129" ht="18" customHeight="1" x14ac:dyDescent="0.3">
      <c r="B232" s="54"/>
      <c r="C232" s="54"/>
      <c r="D232" s="239"/>
      <c r="E232" s="263"/>
      <c r="F232" s="274"/>
      <c r="G232" s="263"/>
      <c r="H232" s="56"/>
      <c r="I232" s="56"/>
      <c r="J232" s="265"/>
      <c r="K232" s="264"/>
      <c r="L232" s="57"/>
      <c r="M232" s="49"/>
      <c r="N232" s="214"/>
      <c r="O232" s="8">
        <f t="shared" si="555"/>
        <v>0</v>
      </c>
      <c r="P232" s="8">
        <f t="shared" si="556"/>
        <v>0</v>
      </c>
      <c r="R232" s="44">
        <f t="shared" si="557"/>
        <v>0</v>
      </c>
      <c r="S232" s="201">
        <f t="shared" si="557"/>
        <v>0</v>
      </c>
      <c r="T232" s="8">
        <f t="shared" si="558"/>
        <v>0</v>
      </c>
      <c r="U232" s="8">
        <f t="shared" si="559"/>
        <v>0</v>
      </c>
      <c r="W232" s="44">
        <f t="shared" si="560"/>
        <v>0</v>
      </c>
      <c r="X232" s="201">
        <f t="shared" si="560"/>
        <v>0</v>
      </c>
      <c r="Y232" s="8">
        <f t="shared" si="561"/>
        <v>0</v>
      </c>
      <c r="Z232" s="8">
        <f t="shared" si="562"/>
        <v>0</v>
      </c>
      <c r="AB232" s="44">
        <f t="shared" si="563"/>
        <v>0</v>
      </c>
      <c r="AC232" s="201">
        <f t="shared" si="563"/>
        <v>0</v>
      </c>
      <c r="AD232" s="8">
        <f t="shared" si="564"/>
        <v>0</v>
      </c>
      <c r="AE232" s="8">
        <f t="shared" si="565"/>
        <v>0</v>
      </c>
      <c r="AG232" s="44">
        <f t="shared" si="566"/>
        <v>0</v>
      </c>
      <c r="AH232" s="201">
        <f t="shared" si="566"/>
        <v>0</v>
      </c>
      <c r="AI232" s="8">
        <f t="shared" si="567"/>
        <v>0</v>
      </c>
      <c r="AJ232" s="8">
        <f t="shared" si="568"/>
        <v>0</v>
      </c>
      <c r="AL232" s="44">
        <f t="shared" si="569"/>
        <v>0</v>
      </c>
      <c r="AM232" s="201">
        <f t="shared" si="569"/>
        <v>0</v>
      </c>
      <c r="AN232" s="8">
        <f t="shared" si="570"/>
        <v>0</v>
      </c>
      <c r="AO232" s="8">
        <f t="shared" si="571"/>
        <v>0</v>
      </c>
      <c r="AQ232" s="44">
        <f t="shared" si="572"/>
        <v>0</v>
      </c>
      <c r="AR232" s="201">
        <f t="shared" si="572"/>
        <v>0</v>
      </c>
      <c r="AS232" s="8">
        <f t="shared" si="573"/>
        <v>0</v>
      </c>
      <c r="AT232" s="8">
        <f t="shared" si="574"/>
        <v>0</v>
      </c>
      <c r="AV232" s="44">
        <f t="shared" si="575"/>
        <v>0</v>
      </c>
      <c r="AW232" s="201">
        <f t="shared" si="575"/>
        <v>0</v>
      </c>
      <c r="AX232" s="8">
        <f t="shared" si="576"/>
        <v>0</v>
      </c>
      <c r="AY232" s="8">
        <f t="shared" si="577"/>
        <v>0</v>
      </c>
      <c r="BA232" s="44">
        <f t="shared" si="578"/>
        <v>0</v>
      </c>
      <c r="BB232" s="201">
        <f t="shared" si="578"/>
        <v>0</v>
      </c>
      <c r="BC232" s="8">
        <f t="shared" si="579"/>
        <v>0</v>
      </c>
      <c r="BD232" s="8">
        <f t="shared" si="580"/>
        <v>0</v>
      </c>
      <c r="BF232" s="44">
        <f t="shared" si="581"/>
        <v>0</v>
      </c>
      <c r="BG232" s="201">
        <f t="shared" si="581"/>
        <v>0</v>
      </c>
      <c r="BH232" s="8">
        <f t="shared" si="582"/>
        <v>0</v>
      </c>
      <c r="BI232" s="8">
        <f t="shared" si="583"/>
        <v>0</v>
      </c>
      <c r="BK232" s="44">
        <f t="shared" si="584"/>
        <v>0</v>
      </c>
      <c r="BL232" s="201">
        <f t="shared" si="584"/>
        <v>0</v>
      </c>
      <c r="BM232" s="8">
        <f t="shared" si="585"/>
        <v>0</v>
      </c>
      <c r="BN232" s="8">
        <f t="shared" si="586"/>
        <v>0</v>
      </c>
      <c r="BP232" s="44">
        <f t="shared" si="587"/>
        <v>0</v>
      </c>
      <c r="BQ232" s="201">
        <f t="shared" si="587"/>
        <v>0</v>
      </c>
      <c r="BR232" s="8">
        <f t="shared" si="588"/>
        <v>0</v>
      </c>
      <c r="BS232" s="8">
        <f t="shared" si="589"/>
        <v>0</v>
      </c>
      <c r="BU232" s="44">
        <f t="shared" si="590"/>
        <v>0</v>
      </c>
      <c r="BV232" s="201">
        <f t="shared" si="590"/>
        <v>0</v>
      </c>
      <c r="BW232" s="8">
        <f t="shared" si="591"/>
        <v>0</v>
      </c>
      <c r="BX232" s="8">
        <f t="shared" si="592"/>
        <v>0</v>
      </c>
      <c r="BZ232" s="44">
        <f t="shared" si="593"/>
        <v>0</v>
      </c>
      <c r="CA232" s="201">
        <f t="shared" si="593"/>
        <v>0</v>
      </c>
      <c r="CB232" s="8">
        <f t="shared" si="594"/>
        <v>0</v>
      </c>
      <c r="CC232" s="8">
        <f t="shared" si="595"/>
        <v>0</v>
      </c>
      <c r="CE232" s="44">
        <f t="shared" si="596"/>
        <v>0</v>
      </c>
      <c r="CF232" s="201">
        <f t="shared" si="596"/>
        <v>0</v>
      </c>
      <c r="CG232" s="8">
        <f t="shared" si="597"/>
        <v>0</v>
      </c>
      <c r="CH232" s="8">
        <f t="shared" si="598"/>
        <v>0</v>
      </c>
      <c r="CJ232" s="44">
        <f t="shared" si="599"/>
        <v>0</v>
      </c>
      <c r="CK232" s="201">
        <f t="shared" si="599"/>
        <v>0</v>
      </c>
      <c r="CL232" s="8">
        <f t="shared" si="600"/>
        <v>0</v>
      </c>
      <c r="CM232" s="8">
        <f t="shared" si="601"/>
        <v>0</v>
      </c>
      <c r="CO232" s="44">
        <f t="shared" si="602"/>
        <v>0</v>
      </c>
      <c r="CP232" s="201">
        <f t="shared" si="602"/>
        <v>0</v>
      </c>
      <c r="CQ232" s="8">
        <f t="shared" si="603"/>
        <v>0</v>
      </c>
      <c r="CR232" s="8">
        <f t="shared" si="604"/>
        <v>0</v>
      </c>
      <c r="CT232" s="44">
        <f t="shared" si="605"/>
        <v>0</v>
      </c>
      <c r="CU232" s="201">
        <f t="shared" si="605"/>
        <v>0</v>
      </c>
      <c r="CV232" s="8">
        <f t="shared" si="606"/>
        <v>0</v>
      </c>
      <c r="CW232" s="8">
        <f t="shared" si="607"/>
        <v>0</v>
      </c>
      <c r="CY232" s="44">
        <f t="shared" si="608"/>
        <v>0</v>
      </c>
      <c r="CZ232" s="201">
        <f t="shared" si="608"/>
        <v>0</v>
      </c>
      <c r="DA232" s="8">
        <f t="shared" si="609"/>
        <v>0</v>
      </c>
      <c r="DB232" s="8">
        <f t="shared" si="610"/>
        <v>0</v>
      </c>
      <c r="DD232" s="44">
        <f t="shared" si="611"/>
        <v>0</v>
      </c>
      <c r="DE232" s="201">
        <f t="shared" si="611"/>
        <v>0</v>
      </c>
      <c r="DF232" s="8">
        <f t="shared" si="612"/>
        <v>0</v>
      </c>
      <c r="DG232" s="8">
        <f t="shared" si="613"/>
        <v>0</v>
      </c>
      <c r="DI232" s="44">
        <f t="shared" si="614"/>
        <v>0</v>
      </c>
      <c r="DJ232" s="201">
        <f t="shared" si="614"/>
        <v>0</v>
      </c>
      <c r="DK232" s="8">
        <f t="shared" si="615"/>
        <v>0</v>
      </c>
      <c r="DL232" s="8">
        <f t="shared" si="616"/>
        <v>0</v>
      </c>
      <c r="DN232" s="44">
        <f t="shared" si="617"/>
        <v>0</v>
      </c>
      <c r="DO232" s="201">
        <f t="shared" si="617"/>
        <v>0</v>
      </c>
      <c r="DP232" s="8">
        <f t="shared" si="618"/>
        <v>0</v>
      </c>
      <c r="DQ232" s="8">
        <f t="shared" si="619"/>
        <v>0</v>
      </c>
      <c r="DS232" s="51">
        <f t="shared" si="620"/>
        <v>0</v>
      </c>
      <c r="DT232" s="50">
        <f t="shared" si="621"/>
        <v>0</v>
      </c>
      <c r="DU232" s="51">
        <v>0</v>
      </c>
      <c r="DV232" s="50">
        <f t="shared" si="622"/>
        <v>0</v>
      </c>
      <c r="DW232" s="51">
        <f t="shared" si="626"/>
        <v>0</v>
      </c>
      <c r="DX232" s="52">
        <f t="shared" si="623"/>
        <v>0</v>
      </c>
      <c r="DY232" s="307">
        <f t="shared" si="554"/>
        <v>0</v>
      </c>
    </row>
    <row r="233" spans="1:129" ht="18" customHeight="1" x14ac:dyDescent="0.3">
      <c r="B233" s="54"/>
      <c r="C233" s="54"/>
      <c r="D233" s="239"/>
      <c r="E233" s="263"/>
      <c r="F233" s="274"/>
      <c r="G233" s="263"/>
      <c r="H233" s="56"/>
      <c r="I233" s="56"/>
      <c r="J233" s="265"/>
      <c r="K233" s="264"/>
      <c r="L233" s="57"/>
      <c r="M233" s="49"/>
      <c r="N233" s="214"/>
      <c r="O233" s="8">
        <f t="shared" si="555"/>
        <v>0</v>
      </c>
      <c r="P233" s="8">
        <f t="shared" si="556"/>
        <v>0</v>
      </c>
      <c r="R233" s="44">
        <f t="shared" si="557"/>
        <v>0</v>
      </c>
      <c r="S233" s="201">
        <f t="shared" si="557"/>
        <v>0</v>
      </c>
      <c r="T233" s="8">
        <f t="shared" si="558"/>
        <v>0</v>
      </c>
      <c r="U233" s="8">
        <f t="shared" si="559"/>
        <v>0</v>
      </c>
      <c r="W233" s="44">
        <f t="shared" si="560"/>
        <v>0</v>
      </c>
      <c r="X233" s="201">
        <f t="shared" si="560"/>
        <v>0</v>
      </c>
      <c r="Y233" s="8">
        <f t="shared" si="561"/>
        <v>0</v>
      </c>
      <c r="Z233" s="8">
        <f t="shared" si="562"/>
        <v>0</v>
      </c>
      <c r="AB233" s="44">
        <f t="shared" si="563"/>
        <v>0</v>
      </c>
      <c r="AC233" s="201">
        <f t="shared" si="563"/>
        <v>0</v>
      </c>
      <c r="AD233" s="8">
        <f t="shared" si="564"/>
        <v>0</v>
      </c>
      <c r="AE233" s="8">
        <f t="shared" si="565"/>
        <v>0</v>
      </c>
      <c r="AG233" s="44">
        <f t="shared" si="566"/>
        <v>0</v>
      </c>
      <c r="AH233" s="201">
        <f t="shared" si="566"/>
        <v>0</v>
      </c>
      <c r="AI233" s="8">
        <f t="shared" si="567"/>
        <v>0</v>
      </c>
      <c r="AJ233" s="8">
        <f t="shared" si="568"/>
        <v>0</v>
      </c>
      <c r="AL233" s="44">
        <f t="shared" si="569"/>
        <v>0</v>
      </c>
      <c r="AM233" s="201">
        <f t="shared" si="569"/>
        <v>0</v>
      </c>
      <c r="AN233" s="8">
        <f t="shared" si="570"/>
        <v>0</v>
      </c>
      <c r="AO233" s="8">
        <f t="shared" si="571"/>
        <v>0</v>
      </c>
      <c r="AQ233" s="44">
        <f t="shared" si="572"/>
        <v>0</v>
      </c>
      <c r="AR233" s="201">
        <f t="shared" si="572"/>
        <v>0</v>
      </c>
      <c r="AS233" s="8">
        <f t="shared" si="573"/>
        <v>0</v>
      </c>
      <c r="AT233" s="8">
        <f t="shared" si="574"/>
        <v>0</v>
      </c>
      <c r="AV233" s="44">
        <f t="shared" si="575"/>
        <v>0</v>
      </c>
      <c r="AW233" s="201">
        <f t="shared" si="575"/>
        <v>0</v>
      </c>
      <c r="AX233" s="8">
        <f t="shared" si="576"/>
        <v>0</v>
      </c>
      <c r="AY233" s="8">
        <f t="shared" si="577"/>
        <v>0</v>
      </c>
      <c r="BA233" s="44">
        <f t="shared" si="578"/>
        <v>0</v>
      </c>
      <c r="BB233" s="201">
        <f t="shared" si="578"/>
        <v>0</v>
      </c>
      <c r="BC233" s="8">
        <f t="shared" si="579"/>
        <v>0</v>
      </c>
      <c r="BD233" s="8">
        <f t="shared" si="580"/>
        <v>0</v>
      </c>
      <c r="BF233" s="44">
        <f t="shared" si="581"/>
        <v>0</v>
      </c>
      <c r="BG233" s="201">
        <f t="shared" si="581"/>
        <v>0</v>
      </c>
      <c r="BH233" s="8">
        <f t="shared" si="582"/>
        <v>0</v>
      </c>
      <c r="BI233" s="8">
        <f t="shared" si="583"/>
        <v>0</v>
      </c>
      <c r="BK233" s="44">
        <f t="shared" si="584"/>
        <v>0</v>
      </c>
      <c r="BL233" s="201">
        <f t="shared" si="584"/>
        <v>0</v>
      </c>
      <c r="BM233" s="8">
        <f t="shared" si="585"/>
        <v>0</v>
      </c>
      <c r="BN233" s="8">
        <f t="shared" si="586"/>
        <v>0</v>
      </c>
      <c r="BP233" s="44">
        <f t="shared" si="587"/>
        <v>0</v>
      </c>
      <c r="BQ233" s="201">
        <f t="shared" si="587"/>
        <v>0</v>
      </c>
      <c r="BR233" s="8">
        <f t="shared" si="588"/>
        <v>0</v>
      </c>
      <c r="BS233" s="8">
        <f t="shared" si="589"/>
        <v>0</v>
      </c>
      <c r="BU233" s="44">
        <f t="shared" si="590"/>
        <v>0</v>
      </c>
      <c r="BV233" s="201">
        <f t="shared" si="590"/>
        <v>0</v>
      </c>
      <c r="BW233" s="8">
        <f t="shared" si="591"/>
        <v>0</v>
      </c>
      <c r="BX233" s="8">
        <f t="shared" si="592"/>
        <v>0</v>
      </c>
      <c r="BZ233" s="44">
        <f t="shared" si="593"/>
        <v>0</v>
      </c>
      <c r="CA233" s="201">
        <f t="shared" si="593"/>
        <v>0</v>
      </c>
      <c r="CB233" s="8">
        <f t="shared" si="594"/>
        <v>0</v>
      </c>
      <c r="CC233" s="8">
        <f t="shared" si="595"/>
        <v>0</v>
      </c>
      <c r="CE233" s="44">
        <f t="shared" si="596"/>
        <v>0</v>
      </c>
      <c r="CF233" s="201">
        <f t="shared" si="596"/>
        <v>0</v>
      </c>
      <c r="CG233" s="8">
        <f t="shared" si="597"/>
        <v>0</v>
      </c>
      <c r="CH233" s="8">
        <f t="shared" si="598"/>
        <v>0</v>
      </c>
      <c r="CJ233" s="44">
        <f t="shared" si="599"/>
        <v>0</v>
      </c>
      <c r="CK233" s="201">
        <f t="shared" si="599"/>
        <v>0</v>
      </c>
      <c r="CL233" s="8">
        <f t="shared" si="600"/>
        <v>0</v>
      </c>
      <c r="CM233" s="8">
        <f t="shared" si="601"/>
        <v>0</v>
      </c>
      <c r="CO233" s="44">
        <f t="shared" si="602"/>
        <v>0</v>
      </c>
      <c r="CP233" s="201">
        <f t="shared" si="602"/>
        <v>0</v>
      </c>
      <c r="CQ233" s="8">
        <f t="shared" si="603"/>
        <v>0</v>
      </c>
      <c r="CR233" s="8">
        <f t="shared" si="604"/>
        <v>0</v>
      </c>
      <c r="CT233" s="44">
        <f t="shared" si="605"/>
        <v>0</v>
      </c>
      <c r="CU233" s="201">
        <f t="shared" si="605"/>
        <v>0</v>
      </c>
      <c r="CV233" s="8">
        <f t="shared" si="606"/>
        <v>0</v>
      </c>
      <c r="CW233" s="8">
        <f t="shared" si="607"/>
        <v>0</v>
      </c>
      <c r="CY233" s="44">
        <f t="shared" si="608"/>
        <v>0</v>
      </c>
      <c r="CZ233" s="201">
        <f t="shared" si="608"/>
        <v>0</v>
      </c>
      <c r="DA233" s="8">
        <f t="shared" si="609"/>
        <v>0</v>
      </c>
      <c r="DB233" s="8">
        <f t="shared" si="610"/>
        <v>0</v>
      </c>
      <c r="DD233" s="44">
        <f t="shared" si="611"/>
        <v>0</v>
      </c>
      <c r="DE233" s="201">
        <f t="shared" si="611"/>
        <v>0</v>
      </c>
      <c r="DF233" s="8">
        <f t="shared" si="612"/>
        <v>0</v>
      </c>
      <c r="DG233" s="8">
        <f t="shared" si="613"/>
        <v>0</v>
      </c>
      <c r="DI233" s="44">
        <f t="shared" si="614"/>
        <v>0</v>
      </c>
      <c r="DJ233" s="201">
        <f t="shared" si="614"/>
        <v>0</v>
      </c>
      <c r="DK233" s="8">
        <f t="shared" si="615"/>
        <v>0</v>
      </c>
      <c r="DL233" s="8">
        <f t="shared" si="616"/>
        <v>0</v>
      </c>
      <c r="DN233" s="44">
        <f t="shared" si="617"/>
        <v>0</v>
      </c>
      <c r="DO233" s="201">
        <f t="shared" si="617"/>
        <v>0</v>
      </c>
      <c r="DP233" s="8">
        <f t="shared" si="618"/>
        <v>0</v>
      </c>
      <c r="DQ233" s="8">
        <f t="shared" si="619"/>
        <v>0</v>
      </c>
      <c r="DS233" s="51">
        <f t="shared" si="620"/>
        <v>0</v>
      </c>
      <c r="DT233" s="50">
        <f t="shared" si="621"/>
        <v>0</v>
      </c>
      <c r="DU233" s="51">
        <v>0</v>
      </c>
      <c r="DV233" s="50">
        <f t="shared" si="622"/>
        <v>0</v>
      </c>
      <c r="DW233" s="51">
        <f t="shared" si="626"/>
        <v>0</v>
      </c>
      <c r="DX233" s="52">
        <f t="shared" si="623"/>
        <v>0</v>
      </c>
      <c r="DY233" s="307">
        <f t="shared" si="554"/>
        <v>0</v>
      </c>
    </row>
    <row r="234" spans="1:129" ht="18" customHeight="1" x14ac:dyDescent="0.3">
      <c r="B234" s="54"/>
      <c r="C234" s="54"/>
      <c r="D234" s="239"/>
      <c r="E234" s="263"/>
      <c r="F234" s="274"/>
      <c r="G234" s="263"/>
      <c r="H234" s="56"/>
      <c r="I234" s="56"/>
      <c r="J234" s="265"/>
      <c r="K234" s="264"/>
      <c r="L234" s="57"/>
      <c r="M234" s="49"/>
      <c r="N234" s="214"/>
      <c r="O234" s="8">
        <f t="shared" si="555"/>
        <v>0</v>
      </c>
      <c r="P234" s="8">
        <f t="shared" si="556"/>
        <v>0</v>
      </c>
      <c r="R234" s="44">
        <f t="shared" si="557"/>
        <v>0</v>
      </c>
      <c r="S234" s="201">
        <f t="shared" si="557"/>
        <v>0</v>
      </c>
      <c r="T234" s="8">
        <f t="shared" si="558"/>
        <v>0</v>
      </c>
      <c r="U234" s="8">
        <f t="shared" si="559"/>
        <v>0</v>
      </c>
      <c r="W234" s="44">
        <f t="shared" si="560"/>
        <v>0</v>
      </c>
      <c r="X234" s="201">
        <f t="shared" si="560"/>
        <v>0</v>
      </c>
      <c r="Y234" s="8">
        <f t="shared" si="561"/>
        <v>0</v>
      </c>
      <c r="Z234" s="8">
        <f t="shared" si="562"/>
        <v>0</v>
      </c>
      <c r="AB234" s="44">
        <f t="shared" si="563"/>
        <v>0</v>
      </c>
      <c r="AC234" s="201">
        <f t="shared" si="563"/>
        <v>0</v>
      </c>
      <c r="AD234" s="8">
        <f t="shared" si="564"/>
        <v>0</v>
      </c>
      <c r="AE234" s="8">
        <f t="shared" si="565"/>
        <v>0</v>
      </c>
      <c r="AG234" s="44">
        <f t="shared" si="566"/>
        <v>0</v>
      </c>
      <c r="AH234" s="201">
        <f t="shared" si="566"/>
        <v>0</v>
      </c>
      <c r="AI234" s="8">
        <f t="shared" si="567"/>
        <v>0</v>
      </c>
      <c r="AJ234" s="8">
        <f t="shared" si="568"/>
        <v>0</v>
      </c>
      <c r="AL234" s="44">
        <f t="shared" si="569"/>
        <v>0</v>
      </c>
      <c r="AM234" s="201">
        <f t="shared" si="569"/>
        <v>0</v>
      </c>
      <c r="AN234" s="8">
        <f t="shared" si="570"/>
        <v>0</v>
      </c>
      <c r="AO234" s="8">
        <f t="shared" si="571"/>
        <v>0</v>
      </c>
      <c r="AQ234" s="44">
        <f t="shared" si="572"/>
        <v>0</v>
      </c>
      <c r="AR234" s="201">
        <f t="shared" si="572"/>
        <v>0</v>
      </c>
      <c r="AS234" s="8">
        <f t="shared" si="573"/>
        <v>0</v>
      </c>
      <c r="AT234" s="8">
        <f t="shared" si="574"/>
        <v>0</v>
      </c>
      <c r="AV234" s="44">
        <f t="shared" si="575"/>
        <v>0</v>
      </c>
      <c r="AW234" s="201">
        <f t="shared" si="575"/>
        <v>0</v>
      </c>
      <c r="AX234" s="8">
        <f t="shared" si="576"/>
        <v>0</v>
      </c>
      <c r="AY234" s="8">
        <f t="shared" si="577"/>
        <v>0</v>
      </c>
      <c r="BA234" s="44">
        <f t="shared" si="578"/>
        <v>0</v>
      </c>
      <c r="BB234" s="201">
        <f t="shared" si="578"/>
        <v>0</v>
      </c>
      <c r="BC234" s="8">
        <f t="shared" si="579"/>
        <v>0</v>
      </c>
      <c r="BD234" s="8">
        <f t="shared" si="580"/>
        <v>0</v>
      </c>
      <c r="BF234" s="44">
        <f t="shared" si="581"/>
        <v>0</v>
      </c>
      <c r="BG234" s="201">
        <f t="shared" si="581"/>
        <v>0</v>
      </c>
      <c r="BH234" s="8">
        <f t="shared" si="582"/>
        <v>0</v>
      </c>
      <c r="BI234" s="8">
        <f t="shared" si="583"/>
        <v>0</v>
      </c>
      <c r="BK234" s="44">
        <f t="shared" si="584"/>
        <v>0</v>
      </c>
      <c r="BL234" s="201">
        <f t="shared" si="584"/>
        <v>0</v>
      </c>
      <c r="BM234" s="8">
        <f t="shared" si="585"/>
        <v>0</v>
      </c>
      <c r="BN234" s="8">
        <f t="shared" si="586"/>
        <v>0</v>
      </c>
      <c r="BP234" s="44">
        <f t="shared" si="587"/>
        <v>0</v>
      </c>
      <c r="BQ234" s="201">
        <f t="shared" si="587"/>
        <v>0</v>
      </c>
      <c r="BR234" s="8">
        <f t="shared" si="588"/>
        <v>0</v>
      </c>
      <c r="BS234" s="8">
        <f t="shared" si="589"/>
        <v>0</v>
      </c>
      <c r="BU234" s="44">
        <f t="shared" si="590"/>
        <v>0</v>
      </c>
      <c r="BV234" s="201">
        <f t="shared" si="590"/>
        <v>0</v>
      </c>
      <c r="BW234" s="8">
        <f t="shared" si="591"/>
        <v>0</v>
      </c>
      <c r="BX234" s="8">
        <f t="shared" si="592"/>
        <v>0</v>
      </c>
      <c r="BZ234" s="44">
        <f t="shared" si="593"/>
        <v>0</v>
      </c>
      <c r="CA234" s="201">
        <f t="shared" si="593"/>
        <v>0</v>
      </c>
      <c r="CB234" s="8">
        <f t="shared" si="594"/>
        <v>0</v>
      </c>
      <c r="CC234" s="8">
        <f t="shared" si="595"/>
        <v>0</v>
      </c>
      <c r="CE234" s="44">
        <f t="shared" si="596"/>
        <v>0</v>
      </c>
      <c r="CF234" s="201">
        <f t="shared" si="596"/>
        <v>0</v>
      </c>
      <c r="CG234" s="8">
        <f t="shared" si="597"/>
        <v>0</v>
      </c>
      <c r="CH234" s="8">
        <f t="shared" si="598"/>
        <v>0</v>
      </c>
      <c r="CJ234" s="44">
        <f t="shared" si="599"/>
        <v>0</v>
      </c>
      <c r="CK234" s="201">
        <f t="shared" si="599"/>
        <v>0</v>
      </c>
      <c r="CL234" s="8">
        <f t="shared" si="600"/>
        <v>0</v>
      </c>
      <c r="CM234" s="8">
        <f t="shared" si="601"/>
        <v>0</v>
      </c>
      <c r="CO234" s="44">
        <f t="shared" si="602"/>
        <v>0</v>
      </c>
      <c r="CP234" s="201">
        <f t="shared" si="602"/>
        <v>0</v>
      </c>
      <c r="CQ234" s="8">
        <f t="shared" si="603"/>
        <v>0</v>
      </c>
      <c r="CR234" s="8">
        <f t="shared" si="604"/>
        <v>0</v>
      </c>
      <c r="CT234" s="44">
        <f t="shared" si="605"/>
        <v>0</v>
      </c>
      <c r="CU234" s="201">
        <f t="shared" si="605"/>
        <v>0</v>
      </c>
      <c r="CV234" s="8">
        <f t="shared" si="606"/>
        <v>0</v>
      </c>
      <c r="CW234" s="8">
        <f t="shared" si="607"/>
        <v>0</v>
      </c>
      <c r="CY234" s="44">
        <f t="shared" si="608"/>
        <v>0</v>
      </c>
      <c r="CZ234" s="201">
        <f t="shared" si="608"/>
        <v>0</v>
      </c>
      <c r="DA234" s="8">
        <f t="shared" si="609"/>
        <v>0</v>
      </c>
      <c r="DB234" s="8">
        <f t="shared" si="610"/>
        <v>0</v>
      </c>
      <c r="DD234" s="44">
        <f t="shared" si="611"/>
        <v>0</v>
      </c>
      <c r="DE234" s="201">
        <f t="shared" si="611"/>
        <v>0</v>
      </c>
      <c r="DF234" s="8">
        <f t="shared" si="612"/>
        <v>0</v>
      </c>
      <c r="DG234" s="8">
        <f t="shared" si="613"/>
        <v>0</v>
      </c>
      <c r="DI234" s="44">
        <f t="shared" si="614"/>
        <v>0</v>
      </c>
      <c r="DJ234" s="201">
        <f t="shared" si="614"/>
        <v>0</v>
      </c>
      <c r="DK234" s="8">
        <f t="shared" si="615"/>
        <v>0</v>
      </c>
      <c r="DL234" s="8">
        <f t="shared" si="616"/>
        <v>0</v>
      </c>
      <c r="DN234" s="44">
        <f t="shared" si="617"/>
        <v>0</v>
      </c>
      <c r="DO234" s="201">
        <f t="shared" si="617"/>
        <v>0</v>
      </c>
      <c r="DP234" s="8">
        <f t="shared" si="618"/>
        <v>0</v>
      </c>
      <c r="DQ234" s="8">
        <f t="shared" si="619"/>
        <v>0</v>
      </c>
      <c r="DS234" s="51">
        <f t="shared" si="620"/>
        <v>0</v>
      </c>
      <c r="DT234" s="50">
        <f t="shared" si="621"/>
        <v>0</v>
      </c>
      <c r="DU234" s="51">
        <v>0</v>
      </c>
      <c r="DV234" s="50">
        <f t="shared" si="622"/>
        <v>0</v>
      </c>
      <c r="DW234" s="51">
        <f t="shared" si="626"/>
        <v>0</v>
      </c>
      <c r="DX234" s="52">
        <f t="shared" si="623"/>
        <v>0</v>
      </c>
      <c r="DY234" s="307">
        <f t="shared" si="554"/>
        <v>0</v>
      </c>
    </row>
    <row r="235" spans="1:129" s="60" customFormat="1" ht="18" customHeight="1" thickBot="1" x14ac:dyDescent="0.35">
      <c r="A235" s="1"/>
      <c r="B235" s="317"/>
      <c r="C235" s="196"/>
      <c r="D235" s="241"/>
      <c r="E235" s="263"/>
      <c r="F235" s="274"/>
      <c r="J235" s="302"/>
      <c r="L235" s="61"/>
      <c r="M235" s="49"/>
      <c r="N235" s="214"/>
      <c r="O235" s="8">
        <f t="shared" si="555"/>
        <v>0</v>
      </c>
      <c r="P235" s="8">
        <f t="shared" si="556"/>
        <v>0</v>
      </c>
      <c r="Q235" s="3"/>
      <c r="R235" s="44">
        <f t="shared" si="557"/>
        <v>0</v>
      </c>
      <c r="S235" s="201">
        <f t="shared" si="557"/>
        <v>0</v>
      </c>
      <c r="T235" s="8">
        <f t="shared" si="558"/>
        <v>0</v>
      </c>
      <c r="U235" s="8">
        <f t="shared" si="559"/>
        <v>0</v>
      </c>
      <c r="V235" s="3"/>
      <c r="W235" s="44">
        <f t="shared" si="560"/>
        <v>0</v>
      </c>
      <c r="X235" s="201">
        <f t="shared" si="560"/>
        <v>0</v>
      </c>
      <c r="Y235" s="8">
        <f t="shared" si="561"/>
        <v>0</v>
      </c>
      <c r="Z235" s="8">
        <f t="shared" si="562"/>
        <v>0</v>
      </c>
      <c r="AA235" s="1"/>
      <c r="AB235" s="44">
        <f t="shared" si="563"/>
        <v>0</v>
      </c>
      <c r="AC235" s="201">
        <f t="shared" si="563"/>
        <v>0</v>
      </c>
      <c r="AD235" s="8">
        <f t="shared" si="564"/>
        <v>0</v>
      </c>
      <c r="AE235" s="8">
        <f t="shared" si="565"/>
        <v>0</v>
      </c>
      <c r="AG235" s="44">
        <f t="shared" si="566"/>
        <v>0</v>
      </c>
      <c r="AH235" s="201">
        <f t="shared" si="566"/>
        <v>0</v>
      </c>
      <c r="AI235" s="8">
        <f t="shared" si="567"/>
        <v>0</v>
      </c>
      <c r="AJ235" s="8">
        <f t="shared" si="568"/>
        <v>0</v>
      </c>
      <c r="AL235" s="44">
        <f t="shared" si="569"/>
        <v>0</v>
      </c>
      <c r="AM235" s="201">
        <f t="shared" si="569"/>
        <v>0</v>
      </c>
      <c r="AN235" s="8">
        <f t="shared" si="570"/>
        <v>0</v>
      </c>
      <c r="AO235" s="8">
        <f t="shared" si="571"/>
        <v>0</v>
      </c>
      <c r="AQ235" s="44">
        <f t="shared" si="572"/>
        <v>0</v>
      </c>
      <c r="AR235" s="201">
        <f t="shared" si="572"/>
        <v>0</v>
      </c>
      <c r="AS235" s="8">
        <f t="shared" si="573"/>
        <v>0</v>
      </c>
      <c r="AT235" s="8">
        <f t="shared" si="574"/>
        <v>0</v>
      </c>
      <c r="AV235" s="44">
        <f t="shared" si="575"/>
        <v>0</v>
      </c>
      <c r="AW235" s="201">
        <f t="shared" si="575"/>
        <v>0</v>
      </c>
      <c r="AX235" s="8">
        <f t="shared" si="576"/>
        <v>0</v>
      </c>
      <c r="AY235" s="8">
        <f t="shared" si="577"/>
        <v>0</v>
      </c>
      <c r="BA235" s="44">
        <f t="shared" si="578"/>
        <v>0</v>
      </c>
      <c r="BB235" s="201">
        <f t="shared" si="578"/>
        <v>0</v>
      </c>
      <c r="BC235" s="8">
        <f t="shared" si="579"/>
        <v>0</v>
      </c>
      <c r="BD235" s="8">
        <f t="shared" si="580"/>
        <v>0</v>
      </c>
      <c r="BF235" s="44">
        <f t="shared" si="581"/>
        <v>0</v>
      </c>
      <c r="BG235" s="201">
        <f t="shared" si="581"/>
        <v>0</v>
      </c>
      <c r="BH235" s="8">
        <f t="shared" si="582"/>
        <v>0</v>
      </c>
      <c r="BI235" s="8">
        <f t="shared" si="583"/>
        <v>0</v>
      </c>
      <c r="BK235" s="44">
        <f t="shared" si="584"/>
        <v>0</v>
      </c>
      <c r="BL235" s="201">
        <f t="shared" si="584"/>
        <v>0</v>
      </c>
      <c r="BM235" s="8">
        <f t="shared" si="585"/>
        <v>0</v>
      </c>
      <c r="BN235" s="8">
        <f t="shared" si="586"/>
        <v>0</v>
      </c>
      <c r="BP235" s="44">
        <f t="shared" si="587"/>
        <v>0</v>
      </c>
      <c r="BQ235" s="201">
        <f t="shared" si="587"/>
        <v>0</v>
      </c>
      <c r="BR235" s="8">
        <f t="shared" si="588"/>
        <v>0</v>
      </c>
      <c r="BS235" s="8">
        <f t="shared" si="589"/>
        <v>0</v>
      </c>
      <c r="BU235" s="44">
        <f t="shared" si="590"/>
        <v>0</v>
      </c>
      <c r="BV235" s="201">
        <f t="shared" si="590"/>
        <v>0</v>
      </c>
      <c r="BW235" s="8">
        <f t="shared" si="591"/>
        <v>0</v>
      </c>
      <c r="BX235" s="8">
        <f t="shared" si="592"/>
        <v>0</v>
      </c>
      <c r="BZ235" s="44">
        <f t="shared" si="593"/>
        <v>0</v>
      </c>
      <c r="CA235" s="201">
        <f t="shared" si="593"/>
        <v>0</v>
      </c>
      <c r="CB235" s="8">
        <f t="shared" si="594"/>
        <v>0</v>
      </c>
      <c r="CC235" s="8">
        <f t="shared" si="595"/>
        <v>0</v>
      </c>
      <c r="CE235" s="44">
        <f t="shared" si="596"/>
        <v>0</v>
      </c>
      <c r="CF235" s="201">
        <f t="shared" si="596"/>
        <v>0</v>
      </c>
      <c r="CG235" s="8">
        <f t="shared" si="597"/>
        <v>0</v>
      </c>
      <c r="CH235" s="8">
        <f t="shared" si="598"/>
        <v>0</v>
      </c>
      <c r="CJ235" s="44">
        <f t="shared" si="599"/>
        <v>0</v>
      </c>
      <c r="CK235" s="201">
        <f t="shared" si="599"/>
        <v>0</v>
      </c>
      <c r="CL235" s="8">
        <f t="shared" si="600"/>
        <v>0</v>
      </c>
      <c r="CM235" s="8">
        <f t="shared" si="601"/>
        <v>0</v>
      </c>
      <c r="CO235" s="44">
        <f t="shared" si="602"/>
        <v>0</v>
      </c>
      <c r="CP235" s="201">
        <f t="shared" si="602"/>
        <v>0</v>
      </c>
      <c r="CQ235" s="8">
        <f t="shared" si="603"/>
        <v>0</v>
      </c>
      <c r="CR235" s="8">
        <f t="shared" si="604"/>
        <v>0</v>
      </c>
      <c r="CT235" s="44">
        <f t="shared" si="605"/>
        <v>0</v>
      </c>
      <c r="CU235" s="201">
        <f t="shared" si="605"/>
        <v>0</v>
      </c>
      <c r="CV235" s="8">
        <f t="shared" si="606"/>
        <v>0</v>
      </c>
      <c r="CW235" s="8">
        <f t="shared" si="607"/>
        <v>0</v>
      </c>
      <c r="CY235" s="44">
        <f t="shared" si="608"/>
        <v>0</v>
      </c>
      <c r="CZ235" s="201">
        <f t="shared" si="608"/>
        <v>0</v>
      </c>
      <c r="DA235" s="8">
        <f t="shared" si="609"/>
        <v>0</v>
      </c>
      <c r="DB235" s="8">
        <f t="shared" si="610"/>
        <v>0</v>
      </c>
      <c r="DD235" s="44">
        <f t="shared" si="611"/>
        <v>0</v>
      </c>
      <c r="DE235" s="201">
        <f t="shared" si="611"/>
        <v>0</v>
      </c>
      <c r="DF235" s="8">
        <f t="shared" si="612"/>
        <v>0</v>
      </c>
      <c r="DG235" s="8">
        <f t="shared" si="613"/>
        <v>0</v>
      </c>
      <c r="DI235" s="44">
        <f t="shared" si="614"/>
        <v>0</v>
      </c>
      <c r="DJ235" s="201">
        <f t="shared" si="614"/>
        <v>0</v>
      </c>
      <c r="DK235" s="8">
        <f t="shared" si="615"/>
        <v>0</v>
      </c>
      <c r="DL235" s="8">
        <f t="shared" si="616"/>
        <v>0</v>
      </c>
      <c r="DN235" s="44">
        <f t="shared" si="617"/>
        <v>0</v>
      </c>
      <c r="DO235" s="201">
        <f t="shared" si="617"/>
        <v>0</v>
      </c>
      <c r="DP235" s="8">
        <f t="shared" si="618"/>
        <v>0</v>
      </c>
      <c r="DQ235" s="8">
        <f t="shared" si="619"/>
        <v>0</v>
      </c>
      <c r="DS235" s="51">
        <f>O235+T235+Y235+AD235+AI235+AN235+AS235+AX235+BC235+BH235+BM235+BR235+BW235+CB235+CG235+CL235+CQ235+CV235+DA235+DF235+DK235+DP235</f>
        <v>0</v>
      </c>
      <c r="DT235" s="65">
        <f t="shared" si="621"/>
        <v>0</v>
      </c>
      <c r="DU235" s="90">
        <v>0</v>
      </c>
      <c r="DV235" s="65">
        <f t="shared" si="622"/>
        <v>0</v>
      </c>
      <c r="DW235" s="66">
        <f>+DS235+DU235</f>
        <v>0</v>
      </c>
      <c r="DX235" s="66">
        <f t="shared" si="623"/>
        <v>0</v>
      </c>
      <c r="DY235" s="307">
        <f t="shared" si="554"/>
        <v>0</v>
      </c>
    </row>
    <row r="236" spans="1:129" s="72" customFormat="1" ht="32.4" customHeight="1" thickBot="1" x14ac:dyDescent="0.35">
      <c r="B236" s="275" t="s">
        <v>105</v>
      </c>
      <c r="C236" s="276" t="str">
        <f>B224</f>
        <v>IT equipment</v>
      </c>
      <c r="D236" s="242"/>
      <c r="E236" s="73"/>
      <c r="F236" s="73"/>
      <c r="G236" s="73"/>
      <c r="H236" s="73"/>
      <c r="I236" s="73"/>
      <c r="J236" s="74"/>
      <c r="K236" s="73"/>
      <c r="L236" s="75"/>
      <c r="M236" s="277">
        <f>O46</f>
        <v>0</v>
      </c>
      <c r="N236" s="278"/>
      <c r="O236" s="95">
        <f>SUM(O225:O235)</f>
        <v>426242.94432989688</v>
      </c>
      <c r="P236" s="218">
        <f>SUM(P225:P235)</f>
        <v>11216.919587628867</v>
      </c>
      <c r="Q236" s="78"/>
      <c r="R236" s="293">
        <f>T46</f>
        <v>0</v>
      </c>
      <c r="S236" s="294"/>
      <c r="T236" s="76">
        <f>SUM(T225:T235)</f>
        <v>426242.94432989688</v>
      </c>
      <c r="U236" s="77">
        <f>SUM(U225:U235)</f>
        <v>11216.919587628867</v>
      </c>
      <c r="V236" s="78"/>
      <c r="W236" s="277">
        <f>Y46</f>
        <v>0</v>
      </c>
      <c r="X236" s="277"/>
      <c r="Y236" s="76">
        <f>SUM(Y225:Y235)</f>
        <v>0</v>
      </c>
      <c r="Z236" s="77">
        <f>SUM(Z225:Z235)</f>
        <v>0</v>
      </c>
      <c r="AA236" s="79"/>
      <c r="AB236" s="277">
        <f>AD46</f>
        <v>0</v>
      </c>
      <c r="AC236" s="277"/>
      <c r="AD236" s="76">
        <f>SUM(AD225:AD235)</f>
        <v>0</v>
      </c>
      <c r="AE236" s="77">
        <f>SUM(AE225:AE235)</f>
        <v>0</v>
      </c>
      <c r="AG236" s="277">
        <f>AI46</f>
        <v>0</v>
      </c>
      <c r="AH236" s="277"/>
      <c r="AI236" s="76">
        <f>SUM(AI225:AI235)</f>
        <v>0</v>
      </c>
      <c r="AJ236" s="77">
        <f>SUM(AJ225:AJ235)</f>
        <v>0</v>
      </c>
      <c r="AL236" s="277">
        <f>AN46</f>
        <v>0</v>
      </c>
      <c r="AM236" s="277"/>
      <c r="AN236" s="76">
        <f>SUM(AN225:AN235)</f>
        <v>0</v>
      </c>
      <c r="AO236" s="77">
        <f>SUM(AO225:AO235)</f>
        <v>0</v>
      </c>
      <c r="AQ236" s="277">
        <f>AS46</f>
        <v>0</v>
      </c>
      <c r="AR236" s="277"/>
      <c r="AS236" s="76">
        <f>SUM(AS225:AS235)</f>
        <v>0</v>
      </c>
      <c r="AT236" s="77">
        <f>SUM(AT225:AT235)</f>
        <v>0</v>
      </c>
      <c r="AV236" s="277">
        <f>AX46</f>
        <v>0</v>
      </c>
      <c r="AW236" s="277"/>
      <c r="AX236" s="76">
        <f>SUM(AX225:AX235)</f>
        <v>0</v>
      </c>
      <c r="AY236" s="77">
        <f>SUM(AY225:AY235)</f>
        <v>0</v>
      </c>
      <c r="BA236" s="277">
        <f>BC46</f>
        <v>0</v>
      </c>
      <c r="BB236" s="277"/>
      <c r="BC236" s="76">
        <f>SUM(BC225:BC235)</f>
        <v>0</v>
      </c>
      <c r="BD236" s="77">
        <f>SUM(BD225:BD235)</f>
        <v>0</v>
      </c>
      <c r="BF236" s="277">
        <f>BH46</f>
        <v>0</v>
      </c>
      <c r="BG236" s="277"/>
      <c r="BH236" s="76">
        <f>SUM(BH225:BH235)</f>
        <v>0</v>
      </c>
      <c r="BI236" s="77">
        <f>SUM(BI225:BI235)</f>
        <v>0</v>
      </c>
      <c r="BK236" s="277">
        <f>BM46</f>
        <v>0</v>
      </c>
      <c r="BL236" s="277"/>
      <c r="BM236" s="76">
        <f>SUM(BM225:BM235)</f>
        <v>0</v>
      </c>
      <c r="BN236" s="77">
        <f>SUM(BN225:BN235)</f>
        <v>0</v>
      </c>
      <c r="BP236" s="277">
        <f>BR46</f>
        <v>0</v>
      </c>
      <c r="BQ236" s="277"/>
      <c r="BR236" s="76">
        <f>SUM(BR225:BR235)</f>
        <v>0</v>
      </c>
      <c r="BS236" s="77">
        <f>SUM(BS225:BS235)</f>
        <v>0</v>
      </c>
      <c r="BU236" s="277">
        <f>BW46</f>
        <v>0</v>
      </c>
      <c r="BV236" s="277"/>
      <c r="BW236" s="76">
        <f>SUM(BW225:BW235)</f>
        <v>0</v>
      </c>
      <c r="BX236" s="77">
        <f>SUM(BX225:BX235)</f>
        <v>0</v>
      </c>
      <c r="BZ236" s="277">
        <f>CB46</f>
        <v>0</v>
      </c>
      <c r="CA236" s="277"/>
      <c r="CB236" s="76">
        <f>SUM(CB225:CB235)</f>
        <v>0</v>
      </c>
      <c r="CC236" s="77">
        <f>SUM(CC225:CC235)</f>
        <v>0</v>
      </c>
      <c r="CE236" s="277">
        <f>CG46</f>
        <v>0</v>
      </c>
      <c r="CF236" s="277"/>
      <c r="CG236" s="76">
        <f>SUM(CG225:CG235)</f>
        <v>0</v>
      </c>
      <c r="CH236" s="77">
        <f>SUM(CH225:CH235)</f>
        <v>0</v>
      </c>
      <c r="CJ236" s="277">
        <f>CL46</f>
        <v>0</v>
      </c>
      <c r="CK236" s="277"/>
      <c r="CL236" s="76">
        <f>SUM(CL225:CL235)</f>
        <v>0</v>
      </c>
      <c r="CM236" s="77">
        <f>SUM(CM225:CM235)</f>
        <v>0</v>
      </c>
      <c r="CO236" s="277">
        <f>CQ46</f>
        <v>0</v>
      </c>
      <c r="CP236" s="277"/>
      <c r="CQ236" s="76">
        <f>SUM(CQ225:CQ235)</f>
        <v>0</v>
      </c>
      <c r="CR236" s="77">
        <f>SUM(CR225:CR235)</f>
        <v>0</v>
      </c>
      <c r="CT236" s="277">
        <f>CV46</f>
        <v>0</v>
      </c>
      <c r="CU236" s="277"/>
      <c r="CV236" s="76">
        <f>SUM(CV225:CV235)</f>
        <v>0</v>
      </c>
      <c r="CW236" s="77">
        <f>SUM(CW225:CW235)</f>
        <v>0</v>
      </c>
      <c r="CY236" s="277">
        <f>DA46</f>
        <v>0</v>
      </c>
      <c r="CZ236" s="277"/>
      <c r="DA236" s="76">
        <f>SUM(DA225:DA235)</f>
        <v>0</v>
      </c>
      <c r="DB236" s="77">
        <f>SUM(DB225:DB235)</f>
        <v>0</v>
      </c>
      <c r="DD236" s="277">
        <f>DF46</f>
        <v>0</v>
      </c>
      <c r="DE236" s="277"/>
      <c r="DF236" s="76">
        <f>SUM(DF225:DF235)</f>
        <v>0</v>
      </c>
      <c r="DG236" s="77">
        <f>SUM(DG225:DG235)</f>
        <v>0</v>
      </c>
      <c r="DI236" s="277">
        <f>DK46</f>
        <v>0</v>
      </c>
      <c r="DJ236" s="277"/>
      <c r="DK236" s="76">
        <f>SUM(DK225:DK235)</f>
        <v>0</v>
      </c>
      <c r="DL236" s="77">
        <f>SUM(DL225:DL235)</f>
        <v>0</v>
      </c>
      <c r="DN236" s="277">
        <f>DP46</f>
        <v>0</v>
      </c>
      <c r="DO236" s="277"/>
      <c r="DP236" s="76">
        <f>SUM(DP225:DP235)</f>
        <v>0</v>
      </c>
      <c r="DQ236" s="77">
        <f>SUM(DQ225:DQ235)</f>
        <v>0</v>
      </c>
      <c r="DS236" s="80">
        <f t="shared" ref="DS236:DW236" si="627">SUM(DS225:DS235)</f>
        <v>852485.88865979377</v>
      </c>
      <c r="DT236" s="77">
        <f t="shared" si="627"/>
        <v>22433.839175257734</v>
      </c>
      <c r="DU236" s="77">
        <f t="shared" si="627"/>
        <v>0</v>
      </c>
      <c r="DV236" s="77">
        <f t="shared" si="627"/>
        <v>0</v>
      </c>
      <c r="DW236" s="77">
        <f t="shared" si="627"/>
        <v>852485.88865979377</v>
      </c>
      <c r="DX236" s="77">
        <f>SUM(P236+U236+Z236+AE236+AJ236+AO236+AT236+AY236+BD236+BI236+BN236+BS236+BX236+CC236+CH236+CM236+CR236+CW236+DB236+DG236+DL236+DQ236)</f>
        <v>22433.839175257734</v>
      </c>
      <c r="DY236" s="311" t="s">
        <v>53</v>
      </c>
    </row>
    <row r="237" spans="1:129" x14ac:dyDescent="0.3">
      <c r="O237" s="280" t="s">
        <v>17</v>
      </c>
      <c r="P237" s="281" t="s">
        <v>18</v>
      </c>
      <c r="T237" s="280" t="s">
        <v>17</v>
      </c>
      <c r="U237" s="281" t="s">
        <v>18</v>
      </c>
      <c r="Y237" s="280" t="s">
        <v>17</v>
      </c>
      <c r="Z237" s="281" t="s">
        <v>18</v>
      </c>
      <c r="AD237" s="280" t="s">
        <v>17</v>
      </c>
      <c r="AE237" s="281" t="s">
        <v>18</v>
      </c>
      <c r="AI237" s="280" t="s">
        <v>17</v>
      </c>
      <c r="AJ237" s="281" t="s">
        <v>18</v>
      </c>
      <c r="AN237" s="280" t="s">
        <v>17</v>
      </c>
      <c r="AO237" s="281" t="s">
        <v>18</v>
      </c>
      <c r="AS237" s="280" t="s">
        <v>17</v>
      </c>
      <c r="AT237" s="281" t="s">
        <v>18</v>
      </c>
      <c r="AX237" s="280" t="s">
        <v>17</v>
      </c>
      <c r="AY237" s="281" t="s">
        <v>18</v>
      </c>
      <c r="BC237" s="280" t="s">
        <v>17</v>
      </c>
      <c r="BD237" s="281" t="s">
        <v>18</v>
      </c>
      <c r="BH237" s="280" t="s">
        <v>17</v>
      </c>
      <c r="BI237" s="281" t="s">
        <v>18</v>
      </c>
      <c r="BM237" s="280" t="s">
        <v>17</v>
      </c>
      <c r="BN237" s="281" t="s">
        <v>18</v>
      </c>
      <c r="BR237" s="280" t="s">
        <v>17</v>
      </c>
      <c r="BS237" s="281" t="s">
        <v>18</v>
      </c>
      <c r="BW237" s="280" t="s">
        <v>17</v>
      </c>
      <c r="BX237" s="281" t="s">
        <v>18</v>
      </c>
      <c r="CB237" s="280" t="s">
        <v>17</v>
      </c>
      <c r="CC237" s="281" t="s">
        <v>18</v>
      </c>
      <c r="CG237" s="280" t="s">
        <v>17</v>
      </c>
      <c r="CH237" s="281" t="s">
        <v>18</v>
      </c>
      <c r="CL237" s="280" t="s">
        <v>17</v>
      </c>
      <c r="CM237" s="281" t="s">
        <v>18</v>
      </c>
      <c r="CQ237" s="280" t="s">
        <v>17</v>
      </c>
      <c r="CR237" s="281" t="s">
        <v>18</v>
      </c>
      <c r="CV237" s="280" t="s">
        <v>17</v>
      </c>
      <c r="CW237" s="281" t="s">
        <v>18</v>
      </c>
      <c r="DA237" s="280" t="s">
        <v>17</v>
      </c>
      <c r="DB237" s="281" t="s">
        <v>18</v>
      </c>
      <c r="DF237" s="280" t="s">
        <v>17</v>
      </c>
      <c r="DG237" s="281" t="s">
        <v>18</v>
      </c>
      <c r="DK237" s="280" t="s">
        <v>17</v>
      </c>
      <c r="DL237" s="281" t="s">
        <v>18</v>
      </c>
      <c r="DP237" s="280" t="s">
        <v>17</v>
      </c>
      <c r="DQ237" s="281" t="s">
        <v>18</v>
      </c>
      <c r="DS237" s="280" t="s">
        <v>17</v>
      </c>
      <c r="DT237" s="281" t="s">
        <v>18</v>
      </c>
      <c r="DU237" s="280" t="s">
        <v>17</v>
      </c>
      <c r="DV237" s="281" t="s">
        <v>18</v>
      </c>
      <c r="DW237" s="280" t="s">
        <v>17</v>
      </c>
      <c r="DX237" s="281" t="s">
        <v>18</v>
      </c>
    </row>
    <row r="240" spans="1:129" ht="26.4" customHeight="1" x14ac:dyDescent="0.3">
      <c r="H240" s="2"/>
      <c r="I240" s="2"/>
      <c r="K240" s="2"/>
      <c r="M240" s="81"/>
      <c r="N240" s="217"/>
      <c r="O240" s="282"/>
      <c r="P240" s="83"/>
      <c r="Q240" s="22"/>
      <c r="R240" s="81"/>
      <c r="S240" s="206"/>
      <c r="T240" s="282"/>
      <c r="U240" s="83"/>
      <c r="V240" s="22"/>
      <c r="W240" s="81"/>
      <c r="X240" s="82"/>
      <c r="Y240" s="282"/>
      <c r="Z240" s="83"/>
      <c r="AA240" s="23"/>
      <c r="AB240" s="81"/>
      <c r="AC240" s="82"/>
      <c r="AD240" s="282"/>
      <c r="AE240" s="83"/>
      <c r="AG240" s="81"/>
      <c r="AH240" s="82"/>
      <c r="AI240" s="282"/>
      <c r="AJ240" s="83"/>
      <c r="AL240" s="81"/>
      <c r="AM240" s="82"/>
      <c r="AN240" s="282"/>
      <c r="AO240" s="83"/>
      <c r="AQ240" s="81"/>
      <c r="AR240" s="82"/>
      <c r="AS240" s="282"/>
      <c r="AT240" s="83"/>
      <c r="AV240" s="81"/>
      <c r="AW240" s="82"/>
      <c r="AX240" s="282"/>
      <c r="AY240" s="83"/>
      <c r="BA240" s="81"/>
      <c r="BB240" s="82"/>
      <c r="BC240" s="282"/>
      <c r="BD240" s="83"/>
      <c r="BF240" s="81"/>
      <c r="BG240" s="82"/>
      <c r="BH240" s="282"/>
      <c r="BI240" s="83"/>
      <c r="BK240" s="81"/>
      <c r="BL240" s="82"/>
      <c r="BM240" s="282"/>
      <c r="BN240" s="83"/>
      <c r="BP240" s="81"/>
      <c r="BQ240" s="82"/>
      <c r="BR240" s="282"/>
      <c r="BS240" s="83"/>
      <c r="BU240" s="81"/>
      <c r="BV240" s="82"/>
      <c r="BW240" s="282"/>
      <c r="BX240" s="83"/>
      <c r="BZ240" s="81"/>
      <c r="CA240" s="82"/>
      <c r="CB240" s="282"/>
      <c r="CC240" s="83"/>
      <c r="CE240" s="81"/>
      <c r="CF240" s="82"/>
      <c r="CG240" s="282"/>
      <c r="CH240" s="83"/>
      <c r="CJ240" s="81"/>
      <c r="CK240" s="82"/>
      <c r="CL240" s="282"/>
      <c r="CM240" s="83"/>
      <c r="CO240" s="81"/>
      <c r="CP240" s="82"/>
      <c r="CQ240" s="282"/>
      <c r="CR240" s="83"/>
      <c r="CT240" s="81"/>
      <c r="CU240" s="82"/>
      <c r="CV240" s="282"/>
      <c r="CW240" s="83"/>
      <c r="CY240" s="81"/>
      <c r="CZ240" s="82"/>
      <c r="DA240" s="282"/>
      <c r="DB240" s="83"/>
      <c r="DD240" s="81"/>
      <c r="DE240" s="82"/>
      <c r="DF240" s="282"/>
      <c r="DG240" s="83"/>
      <c r="DI240" s="81"/>
      <c r="DJ240" s="82"/>
      <c r="DK240" s="282"/>
      <c r="DL240" s="83"/>
      <c r="DN240" s="81"/>
      <c r="DO240" s="82"/>
      <c r="DP240" s="282"/>
      <c r="DQ240" s="83"/>
      <c r="DS240" s="605" t="s">
        <v>12</v>
      </c>
      <c r="DT240" s="606"/>
      <c r="DU240" s="605" t="s">
        <v>13</v>
      </c>
      <c r="DV240" s="606"/>
      <c r="DW240" s="603" t="s">
        <v>14</v>
      </c>
      <c r="DX240" s="604"/>
    </row>
    <row r="241" spans="1:129" ht="15" thickBot="1" x14ac:dyDescent="0.35">
      <c r="H241" s="2"/>
      <c r="I241" s="2"/>
      <c r="K241" s="2"/>
      <c r="M241" s="30" t="s">
        <v>15</v>
      </c>
      <c r="N241" s="211" t="s">
        <v>16</v>
      </c>
      <c r="O241" s="31" t="s">
        <v>17</v>
      </c>
      <c r="P241" s="32" t="s">
        <v>18</v>
      </c>
      <c r="Q241" s="22"/>
      <c r="R241" s="30" t="s">
        <v>15</v>
      </c>
      <c r="S241" s="31" t="s">
        <v>16</v>
      </c>
      <c r="T241" s="31" t="s">
        <v>17</v>
      </c>
      <c r="U241" s="32" t="s">
        <v>18</v>
      </c>
      <c r="V241" s="22"/>
      <c r="W241" s="30" t="s">
        <v>15</v>
      </c>
      <c r="X241" s="31" t="s">
        <v>16</v>
      </c>
      <c r="Y241" s="31" t="s">
        <v>17</v>
      </c>
      <c r="Z241" s="32" t="s">
        <v>18</v>
      </c>
      <c r="AA241" s="23"/>
      <c r="AB241" s="30" t="s">
        <v>15</v>
      </c>
      <c r="AC241" s="31" t="s">
        <v>16</v>
      </c>
      <c r="AD241" s="31" t="s">
        <v>17</v>
      </c>
      <c r="AE241" s="32" t="s">
        <v>18</v>
      </c>
      <c r="AG241" s="30" t="s">
        <v>15</v>
      </c>
      <c r="AH241" s="31" t="s">
        <v>16</v>
      </c>
      <c r="AI241" s="31" t="s">
        <v>17</v>
      </c>
      <c r="AJ241" s="32" t="s">
        <v>18</v>
      </c>
      <c r="AL241" s="30" t="s">
        <v>15</v>
      </c>
      <c r="AM241" s="31" t="s">
        <v>16</v>
      </c>
      <c r="AN241" s="31" t="s">
        <v>17</v>
      </c>
      <c r="AO241" s="32" t="s">
        <v>18</v>
      </c>
      <c r="AQ241" s="30" t="s">
        <v>15</v>
      </c>
      <c r="AR241" s="31" t="s">
        <v>16</v>
      </c>
      <c r="AS241" s="31" t="s">
        <v>17</v>
      </c>
      <c r="AT241" s="32" t="s">
        <v>18</v>
      </c>
      <c r="AV241" s="30" t="s">
        <v>15</v>
      </c>
      <c r="AW241" s="31" t="s">
        <v>16</v>
      </c>
      <c r="AX241" s="31" t="s">
        <v>17</v>
      </c>
      <c r="AY241" s="32" t="s">
        <v>18</v>
      </c>
      <c r="BA241" s="30" t="s">
        <v>15</v>
      </c>
      <c r="BB241" s="31" t="s">
        <v>16</v>
      </c>
      <c r="BC241" s="31" t="s">
        <v>17</v>
      </c>
      <c r="BD241" s="32" t="s">
        <v>18</v>
      </c>
      <c r="BF241" s="30" t="s">
        <v>15</v>
      </c>
      <c r="BG241" s="31" t="s">
        <v>16</v>
      </c>
      <c r="BH241" s="31" t="s">
        <v>17</v>
      </c>
      <c r="BI241" s="32" t="s">
        <v>18</v>
      </c>
      <c r="BK241" s="30" t="s">
        <v>15</v>
      </c>
      <c r="BL241" s="31" t="s">
        <v>16</v>
      </c>
      <c r="BM241" s="31" t="s">
        <v>17</v>
      </c>
      <c r="BN241" s="32" t="s">
        <v>18</v>
      </c>
      <c r="BP241" s="30" t="s">
        <v>15</v>
      </c>
      <c r="BQ241" s="31" t="s">
        <v>16</v>
      </c>
      <c r="BR241" s="31" t="s">
        <v>17</v>
      </c>
      <c r="BS241" s="32" t="s">
        <v>18</v>
      </c>
      <c r="BU241" s="30" t="s">
        <v>15</v>
      </c>
      <c r="BV241" s="31" t="s">
        <v>16</v>
      </c>
      <c r="BW241" s="31" t="s">
        <v>17</v>
      </c>
      <c r="BX241" s="32" t="s">
        <v>18</v>
      </c>
      <c r="BZ241" s="30" t="s">
        <v>15</v>
      </c>
      <c r="CA241" s="31" t="s">
        <v>16</v>
      </c>
      <c r="CB241" s="31" t="s">
        <v>17</v>
      </c>
      <c r="CC241" s="32" t="s">
        <v>18</v>
      </c>
      <c r="CE241" s="30" t="s">
        <v>15</v>
      </c>
      <c r="CF241" s="31" t="s">
        <v>16</v>
      </c>
      <c r="CG241" s="31" t="s">
        <v>17</v>
      </c>
      <c r="CH241" s="32" t="s">
        <v>18</v>
      </c>
      <c r="CJ241" s="30" t="s">
        <v>15</v>
      </c>
      <c r="CK241" s="31" t="s">
        <v>16</v>
      </c>
      <c r="CL241" s="31" t="s">
        <v>17</v>
      </c>
      <c r="CM241" s="32" t="s">
        <v>18</v>
      </c>
      <c r="CO241" s="30" t="s">
        <v>15</v>
      </c>
      <c r="CP241" s="31" t="s">
        <v>16</v>
      </c>
      <c r="CQ241" s="31" t="s">
        <v>17</v>
      </c>
      <c r="CR241" s="32" t="s">
        <v>18</v>
      </c>
      <c r="CT241" s="30" t="s">
        <v>15</v>
      </c>
      <c r="CU241" s="31" t="s">
        <v>16</v>
      </c>
      <c r="CV241" s="31" t="s">
        <v>17</v>
      </c>
      <c r="CW241" s="32" t="s">
        <v>18</v>
      </c>
      <c r="CY241" s="30" t="s">
        <v>15</v>
      </c>
      <c r="CZ241" s="31" t="s">
        <v>16</v>
      </c>
      <c r="DA241" s="31" t="s">
        <v>17</v>
      </c>
      <c r="DB241" s="32" t="s">
        <v>18</v>
      </c>
      <c r="DD241" s="30" t="s">
        <v>15</v>
      </c>
      <c r="DE241" s="31" t="s">
        <v>16</v>
      </c>
      <c r="DF241" s="31" t="s">
        <v>17</v>
      </c>
      <c r="DG241" s="32" t="s">
        <v>18</v>
      </c>
      <c r="DI241" s="30" t="s">
        <v>15</v>
      </c>
      <c r="DJ241" s="31" t="s">
        <v>16</v>
      </c>
      <c r="DK241" s="31" t="s">
        <v>17</v>
      </c>
      <c r="DL241" s="32" t="s">
        <v>18</v>
      </c>
      <c r="DN241" s="30" t="s">
        <v>15</v>
      </c>
      <c r="DO241" s="31" t="s">
        <v>16</v>
      </c>
      <c r="DP241" s="31" t="s">
        <v>17</v>
      </c>
      <c r="DQ241" s="32" t="s">
        <v>18</v>
      </c>
      <c r="DS241" s="250" t="s">
        <v>17</v>
      </c>
      <c r="DT241" s="251" t="s">
        <v>18</v>
      </c>
      <c r="DU241" s="250" t="s">
        <v>17</v>
      </c>
      <c r="DV241" s="252" t="s">
        <v>18</v>
      </c>
      <c r="DW241" s="253" t="s">
        <v>17</v>
      </c>
      <c r="DX241" s="252" t="s">
        <v>18</v>
      </c>
    </row>
    <row r="242" spans="1:129" s="33" customFormat="1" ht="27" customHeight="1" thickBot="1" x14ac:dyDescent="0.35">
      <c r="B242" s="254" t="s">
        <v>576</v>
      </c>
      <c r="C242" s="255" t="s">
        <v>55</v>
      </c>
      <c r="D242" s="283" t="s">
        <v>21</v>
      </c>
      <c r="E242" s="257" t="s">
        <v>22</v>
      </c>
      <c r="F242" s="257"/>
      <c r="G242" s="257" t="s">
        <v>23</v>
      </c>
      <c r="H242" s="257" t="s">
        <v>24</v>
      </c>
      <c r="I242" s="257" t="s">
        <v>25</v>
      </c>
      <c r="J242" s="258" t="s">
        <v>26</v>
      </c>
      <c r="K242" s="259" t="s">
        <v>27</v>
      </c>
      <c r="M242" s="34"/>
      <c r="N242" s="212"/>
      <c r="O242" s="35"/>
      <c r="P242" s="36"/>
      <c r="Q242" s="37"/>
      <c r="R242" s="34"/>
      <c r="S242" s="35"/>
      <c r="T242" s="35"/>
      <c r="U242" s="36"/>
      <c r="V242" s="37"/>
      <c r="W242" s="34"/>
      <c r="X242" s="35"/>
      <c r="Y242" s="35"/>
      <c r="Z242" s="36"/>
      <c r="AA242" s="37"/>
      <c r="AB242" s="34"/>
      <c r="AC242" s="35"/>
      <c r="AD242" s="35"/>
      <c r="AE242" s="36"/>
      <c r="AG242" s="34"/>
      <c r="AH242" s="35"/>
      <c r="AI242" s="35"/>
      <c r="AJ242" s="36"/>
      <c r="AL242" s="34"/>
      <c r="AM242" s="35"/>
      <c r="AN242" s="35"/>
      <c r="AO242" s="36"/>
      <c r="AQ242" s="34"/>
      <c r="AR242" s="35"/>
      <c r="AS242" s="35"/>
      <c r="AT242" s="36"/>
      <c r="AV242" s="34"/>
      <c r="AW242" s="35"/>
      <c r="AX242" s="35"/>
      <c r="AY242" s="36"/>
      <c r="BA242" s="34"/>
      <c r="BB242" s="35"/>
      <c r="BC242" s="35"/>
      <c r="BD242" s="36"/>
      <c r="BF242" s="34"/>
      <c r="BG242" s="35"/>
      <c r="BH242" s="35"/>
      <c r="BI242" s="36"/>
      <c r="BK242" s="34"/>
      <c r="BL242" s="35"/>
      <c r="BM242" s="35"/>
      <c r="BN242" s="36"/>
      <c r="BP242" s="34"/>
      <c r="BQ242" s="35"/>
      <c r="BR242" s="35"/>
      <c r="BS242" s="36"/>
      <c r="BU242" s="34"/>
      <c r="BV242" s="35"/>
      <c r="BW242" s="35"/>
      <c r="BX242" s="36"/>
      <c r="BZ242" s="34"/>
      <c r="CA242" s="35"/>
      <c r="CB242" s="35"/>
      <c r="CC242" s="36"/>
      <c r="CE242" s="34"/>
      <c r="CF242" s="35"/>
      <c r="CG242" s="35"/>
      <c r="CH242" s="36"/>
      <c r="CJ242" s="34"/>
      <c r="CK242" s="35"/>
      <c r="CL242" s="35"/>
      <c r="CM242" s="36"/>
      <c r="CO242" s="34"/>
      <c r="CP242" s="35"/>
      <c r="CQ242" s="35"/>
      <c r="CR242" s="36"/>
      <c r="CT242" s="34"/>
      <c r="CU242" s="35"/>
      <c r="CV242" s="35"/>
      <c r="CW242" s="36"/>
      <c r="CY242" s="34"/>
      <c r="CZ242" s="35"/>
      <c r="DA242" s="35"/>
      <c r="DB242" s="36"/>
      <c r="DD242" s="34"/>
      <c r="DE242" s="35"/>
      <c r="DF242" s="35"/>
      <c r="DG242" s="36"/>
      <c r="DI242" s="34"/>
      <c r="DJ242" s="35"/>
      <c r="DK242" s="35"/>
      <c r="DL242" s="36"/>
      <c r="DN242" s="34"/>
      <c r="DO242" s="35"/>
      <c r="DP242" s="35"/>
      <c r="DQ242" s="36"/>
      <c r="DS242" s="34"/>
      <c r="DT242" s="36"/>
      <c r="DU242" s="38"/>
      <c r="DV242" s="36"/>
      <c r="DW242" s="38"/>
      <c r="DX242" s="39"/>
      <c r="DY242" s="309" t="str">
        <f>B242</f>
        <v>Others</v>
      </c>
    </row>
    <row r="243" spans="1:129" ht="18" customHeight="1" x14ac:dyDescent="0.3">
      <c r="B243" s="322"/>
      <c r="C243" s="317"/>
      <c r="D243" s="239"/>
      <c r="E243" s="263"/>
      <c r="F243" s="263"/>
      <c r="G243" s="263"/>
      <c r="H243" s="56"/>
      <c r="I243" s="56"/>
      <c r="J243" s="265"/>
      <c r="K243" s="264"/>
      <c r="L243" s="57"/>
      <c r="M243" s="49"/>
      <c r="N243" s="214"/>
      <c r="O243" s="8">
        <f t="shared" ref="O243:O254" si="628">$D243*M243*N243</f>
        <v>0</v>
      </c>
      <c r="P243" s="8">
        <f t="shared" ref="P243:P254" si="629">O243/$H$3</f>
        <v>0</v>
      </c>
      <c r="R243" s="44">
        <f t="shared" ref="R243:S254" si="630">M243</f>
        <v>0</v>
      </c>
      <c r="S243" s="201">
        <f t="shared" si="630"/>
        <v>0</v>
      </c>
      <c r="T243" s="8">
        <f t="shared" ref="T243:T254" si="631">$D243*R243*S243</f>
        <v>0</v>
      </c>
      <c r="U243" s="8">
        <f t="shared" ref="U243:U254" si="632">T243/$H$3</f>
        <v>0</v>
      </c>
      <c r="W243" s="44">
        <f t="shared" ref="W243:X254" si="633">R243</f>
        <v>0</v>
      </c>
      <c r="X243" s="201">
        <f t="shared" si="633"/>
        <v>0</v>
      </c>
      <c r="Y243" s="8">
        <f t="shared" ref="Y243:Y254" si="634">$D243*W243*X243</f>
        <v>0</v>
      </c>
      <c r="Z243" s="8">
        <f t="shared" ref="Z243:Z254" si="635">Y243/$H$3</f>
        <v>0</v>
      </c>
      <c r="AB243" s="44">
        <f t="shared" ref="AB243:AC254" si="636">W243</f>
        <v>0</v>
      </c>
      <c r="AC243" s="201">
        <f t="shared" si="636"/>
        <v>0</v>
      </c>
      <c r="AD243" s="8">
        <f t="shared" ref="AD243:AD254" si="637">$D243*AB243*AC243</f>
        <v>0</v>
      </c>
      <c r="AE243" s="8">
        <f t="shared" ref="AE243:AE254" si="638">AD243/$H$3</f>
        <v>0</v>
      </c>
      <c r="AG243" s="44">
        <f t="shared" ref="AG243:AH254" si="639">AB243</f>
        <v>0</v>
      </c>
      <c r="AH243" s="201">
        <f t="shared" si="639"/>
        <v>0</v>
      </c>
      <c r="AI243" s="8">
        <f t="shared" ref="AI243:AI254" si="640">$D243*AG243*AH243</f>
        <v>0</v>
      </c>
      <c r="AJ243" s="8">
        <f t="shared" ref="AJ243:AJ254" si="641">AI243/$H$3</f>
        <v>0</v>
      </c>
      <c r="AL243" s="44">
        <f t="shared" ref="AL243:AM254" si="642">AG243</f>
        <v>0</v>
      </c>
      <c r="AM243" s="201">
        <f t="shared" si="642"/>
        <v>0</v>
      </c>
      <c r="AN243" s="8">
        <f t="shared" ref="AN243:AN254" si="643">$D243*AL243*AM243</f>
        <v>0</v>
      </c>
      <c r="AO243" s="8">
        <f t="shared" ref="AO243:AO254" si="644">AN243/$H$3</f>
        <v>0</v>
      </c>
      <c r="AQ243" s="44">
        <f t="shared" ref="AQ243:AR254" si="645">AL243</f>
        <v>0</v>
      </c>
      <c r="AR243" s="201">
        <f t="shared" si="645"/>
        <v>0</v>
      </c>
      <c r="AS243" s="8">
        <f t="shared" ref="AS243:AS254" si="646">$D243*AQ243*AR243</f>
        <v>0</v>
      </c>
      <c r="AT243" s="8">
        <f t="shared" ref="AT243:AT254" si="647">AS243/$H$3</f>
        <v>0</v>
      </c>
      <c r="AV243" s="44">
        <f t="shared" ref="AV243:AW254" si="648">AQ243</f>
        <v>0</v>
      </c>
      <c r="AW243" s="201">
        <f t="shared" si="648"/>
        <v>0</v>
      </c>
      <c r="AX243" s="8">
        <f t="shared" ref="AX243:AX254" si="649">$D243*AV243*AW243</f>
        <v>0</v>
      </c>
      <c r="AY243" s="8">
        <f t="shared" ref="AY243:AY254" si="650">AX243/$H$3</f>
        <v>0</v>
      </c>
      <c r="BA243" s="44">
        <f t="shared" ref="BA243:BB254" si="651">AV243</f>
        <v>0</v>
      </c>
      <c r="BB243" s="201">
        <f t="shared" si="651"/>
        <v>0</v>
      </c>
      <c r="BC243" s="8">
        <f t="shared" ref="BC243:BC254" si="652">$D243*BA243*BB243</f>
        <v>0</v>
      </c>
      <c r="BD243" s="8">
        <f t="shared" ref="BD243:BD254" si="653">BC243/$H$3</f>
        <v>0</v>
      </c>
      <c r="BF243" s="44">
        <f t="shared" ref="BF243:BG254" si="654">BA243</f>
        <v>0</v>
      </c>
      <c r="BG243" s="201">
        <f t="shared" si="654"/>
        <v>0</v>
      </c>
      <c r="BH243" s="8">
        <f t="shared" ref="BH243:BH254" si="655">$D243*BF243*BG243</f>
        <v>0</v>
      </c>
      <c r="BI243" s="8">
        <f t="shared" ref="BI243:BI254" si="656">BH243/$H$3</f>
        <v>0</v>
      </c>
      <c r="BK243" s="44">
        <f t="shared" ref="BK243:BL254" si="657">BF243</f>
        <v>0</v>
      </c>
      <c r="BL243" s="201">
        <f t="shared" si="657"/>
        <v>0</v>
      </c>
      <c r="BM243" s="8">
        <f t="shared" ref="BM243:BM254" si="658">$D243*BK243*BL243</f>
        <v>0</v>
      </c>
      <c r="BN243" s="8">
        <f t="shared" ref="BN243:BN254" si="659">BM243/$H$3</f>
        <v>0</v>
      </c>
      <c r="BP243" s="44">
        <f t="shared" ref="BP243:BQ254" si="660">BK243</f>
        <v>0</v>
      </c>
      <c r="BQ243" s="201">
        <f t="shared" si="660"/>
        <v>0</v>
      </c>
      <c r="BR243" s="8">
        <f t="shared" ref="BR243:BR254" si="661">$D243*BP243*BQ243</f>
        <v>0</v>
      </c>
      <c r="BS243" s="8">
        <f t="shared" ref="BS243:BS254" si="662">BR243/$H$3</f>
        <v>0</v>
      </c>
      <c r="BU243" s="44">
        <f t="shared" ref="BU243:BV254" si="663">BP243</f>
        <v>0</v>
      </c>
      <c r="BV243" s="201">
        <f t="shared" si="663"/>
        <v>0</v>
      </c>
      <c r="BW243" s="8">
        <f t="shared" ref="BW243:BW254" si="664">$D243*BU243*BV243</f>
        <v>0</v>
      </c>
      <c r="BX243" s="8">
        <f t="shared" ref="BX243:BX254" si="665">BW243/$H$3</f>
        <v>0</v>
      </c>
      <c r="BZ243" s="44">
        <f t="shared" ref="BZ243:CA254" si="666">BU243</f>
        <v>0</v>
      </c>
      <c r="CA243" s="201">
        <f t="shared" si="666"/>
        <v>0</v>
      </c>
      <c r="CB243" s="8">
        <f t="shared" ref="CB243:CB254" si="667">$D243*BZ243*CA243</f>
        <v>0</v>
      </c>
      <c r="CC243" s="8">
        <f t="shared" ref="CC243:CC254" si="668">CB243/$H$3</f>
        <v>0</v>
      </c>
      <c r="CE243" s="44">
        <f t="shared" ref="CE243:CF254" si="669">BZ243</f>
        <v>0</v>
      </c>
      <c r="CF243" s="201">
        <f t="shared" si="669"/>
        <v>0</v>
      </c>
      <c r="CG243" s="8">
        <f t="shared" ref="CG243:CG254" si="670">$D243*CE243*CF243</f>
        <v>0</v>
      </c>
      <c r="CH243" s="8">
        <f t="shared" ref="CH243:CH254" si="671">CG243/$H$3</f>
        <v>0</v>
      </c>
      <c r="CJ243" s="44">
        <f t="shared" ref="CJ243:CK254" si="672">CE243</f>
        <v>0</v>
      </c>
      <c r="CK243" s="201">
        <f t="shared" si="672"/>
        <v>0</v>
      </c>
      <c r="CL243" s="8">
        <f t="shared" ref="CL243:CL254" si="673">$D243*CJ243*CK243</f>
        <v>0</v>
      </c>
      <c r="CM243" s="8">
        <f t="shared" ref="CM243:CM254" si="674">CL243/$H$3</f>
        <v>0</v>
      </c>
      <c r="CO243" s="44">
        <f t="shared" ref="CO243:CP254" si="675">CJ243</f>
        <v>0</v>
      </c>
      <c r="CP243" s="201">
        <f t="shared" si="675"/>
        <v>0</v>
      </c>
      <c r="CQ243" s="8">
        <f t="shared" ref="CQ243:CQ254" si="676">$D243*CO243*CP243</f>
        <v>0</v>
      </c>
      <c r="CR243" s="8">
        <f t="shared" ref="CR243:CR254" si="677">CQ243/$H$3</f>
        <v>0</v>
      </c>
      <c r="CT243" s="44">
        <f t="shared" ref="CT243:CU254" si="678">CO243</f>
        <v>0</v>
      </c>
      <c r="CU243" s="201">
        <f t="shared" si="678"/>
        <v>0</v>
      </c>
      <c r="CV243" s="8">
        <f t="shared" ref="CV243:CV254" si="679">$D243*CT243*CU243</f>
        <v>0</v>
      </c>
      <c r="CW243" s="8">
        <f t="shared" ref="CW243:CW254" si="680">CV243/$H$3</f>
        <v>0</v>
      </c>
      <c r="CY243" s="44">
        <f t="shared" ref="CY243:CZ254" si="681">CT243</f>
        <v>0</v>
      </c>
      <c r="CZ243" s="201">
        <f t="shared" si="681"/>
        <v>0</v>
      </c>
      <c r="DA243" s="8">
        <f t="shared" ref="DA243:DA254" si="682">$D243*CY243*CZ243</f>
        <v>0</v>
      </c>
      <c r="DB243" s="8">
        <f t="shared" ref="DB243:DB254" si="683">DA243/$H$3</f>
        <v>0</v>
      </c>
      <c r="DD243" s="44">
        <f t="shared" ref="DD243:DE254" si="684">CY243</f>
        <v>0</v>
      </c>
      <c r="DE243" s="201">
        <f t="shared" si="684"/>
        <v>0</v>
      </c>
      <c r="DF243" s="8">
        <f t="shared" ref="DF243:DF254" si="685">$D243*DD243*DE243</f>
        <v>0</v>
      </c>
      <c r="DG243" s="8">
        <f t="shared" ref="DG243:DG254" si="686">DF243/$H$3</f>
        <v>0</v>
      </c>
      <c r="DI243" s="44">
        <f t="shared" ref="DI243:DJ254" si="687">DD243</f>
        <v>0</v>
      </c>
      <c r="DJ243" s="201">
        <f t="shared" si="687"/>
        <v>0</v>
      </c>
      <c r="DK243" s="8">
        <f t="shared" ref="DK243:DK254" si="688">$D243*DI243*DJ243</f>
        <v>0</v>
      </c>
      <c r="DL243" s="8">
        <f t="shared" ref="DL243:DL254" si="689">DK243/$H$3</f>
        <v>0</v>
      </c>
      <c r="DN243" s="44">
        <f t="shared" ref="DN243:DO254" si="690">DI243</f>
        <v>0</v>
      </c>
      <c r="DO243" s="201">
        <f t="shared" si="690"/>
        <v>0</v>
      </c>
      <c r="DP243" s="8">
        <f t="shared" ref="DP243:DP254" si="691">$D243*DN243*DO243</f>
        <v>0</v>
      </c>
      <c r="DQ243" s="8">
        <f t="shared" ref="DQ243:DQ254" si="692">DP243/$H$3</f>
        <v>0</v>
      </c>
      <c r="DS243" s="51">
        <f t="shared" ref="DS243:DS253" si="693">O243+T243+Y243+AD243+AI243+AN243+AS243+AX243+BC243+BH243+BM243+BR243+BW243+CB243+CG243+CL243+CQ243+CV243+DA243+DF243+DK243+DP243</f>
        <v>0</v>
      </c>
      <c r="DT243" s="50">
        <f t="shared" ref="DT243:DT254" si="694">+DS243/$H$3</f>
        <v>0</v>
      </c>
      <c r="DU243" s="51">
        <v>0</v>
      </c>
      <c r="DV243" s="50">
        <f t="shared" ref="DV243:DV254" si="695">+DU243/$H$3</f>
        <v>0</v>
      </c>
      <c r="DW243" s="51">
        <f>+DS243+DU243</f>
        <v>0</v>
      </c>
      <c r="DX243" s="53">
        <f t="shared" ref="DX243:DX254" si="696">+DT243+DV243</f>
        <v>0</v>
      </c>
      <c r="DY243" s="307">
        <f t="shared" ref="DY243:DY254" si="697">B243</f>
        <v>0</v>
      </c>
    </row>
    <row r="244" spans="1:129" ht="18" customHeight="1" x14ac:dyDescent="0.3">
      <c r="B244" s="322"/>
      <c r="C244" s="317"/>
      <c r="D244" s="239"/>
      <c r="E244" s="263"/>
      <c r="F244" s="263"/>
      <c r="G244" s="263"/>
      <c r="H244" s="56"/>
      <c r="I244" s="56"/>
      <c r="J244" s="265"/>
      <c r="K244" s="264"/>
      <c r="L244" s="57"/>
      <c r="M244" s="49"/>
      <c r="N244" s="214"/>
      <c r="O244" s="8">
        <f t="shared" si="628"/>
        <v>0</v>
      </c>
      <c r="P244" s="8">
        <f t="shared" si="629"/>
        <v>0</v>
      </c>
      <c r="R244" s="44">
        <f t="shared" si="630"/>
        <v>0</v>
      </c>
      <c r="S244" s="201">
        <f t="shared" si="630"/>
        <v>0</v>
      </c>
      <c r="T244" s="8">
        <f t="shared" si="631"/>
        <v>0</v>
      </c>
      <c r="U244" s="8">
        <f t="shared" si="632"/>
        <v>0</v>
      </c>
      <c r="W244" s="44">
        <f t="shared" si="633"/>
        <v>0</v>
      </c>
      <c r="X244" s="201">
        <f t="shared" si="633"/>
        <v>0</v>
      </c>
      <c r="Y244" s="8">
        <f t="shared" si="634"/>
        <v>0</v>
      </c>
      <c r="Z244" s="8">
        <f t="shared" si="635"/>
        <v>0</v>
      </c>
      <c r="AB244" s="44">
        <f t="shared" si="636"/>
        <v>0</v>
      </c>
      <c r="AC244" s="201">
        <f t="shared" si="636"/>
        <v>0</v>
      </c>
      <c r="AD244" s="8">
        <f t="shared" si="637"/>
        <v>0</v>
      </c>
      <c r="AE244" s="8">
        <f t="shared" si="638"/>
        <v>0</v>
      </c>
      <c r="AG244" s="44">
        <f t="shared" si="639"/>
        <v>0</v>
      </c>
      <c r="AH244" s="201">
        <f t="shared" si="639"/>
        <v>0</v>
      </c>
      <c r="AI244" s="8">
        <f t="shared" si="640"/>
        <v>0</v>
      </c>
      <c r="AJ244" s="8">
        <f t="shared" si="641"/>
        <v>0</v>
      </c>
      <c r="AL244" s="44">
        <f t="shared" si="642"/>
        <v>0</v>
      </c>
      <c r="AM244" s="201">
        <f t="shared" si="642"/>
        <v>0</v>
      </c>
      <c r="AN244" s="8">
        <f t="shared" si="643"/>
        <v>0</v>
      </c>
      <c r="AO244" s="8">
        <f t="shared" si="644"/>
        <v>0</v>
      </c>
      <c r="AQ244" s="44">
        <f t="shared" si="645"/>
        <v>0</v>
      </c>
      <c r="AR244" s="201">
        <f t="shared" si="645"/>
        <v>0</v>
      </c>
      <c r="AS244" s="8">
        <f t="shared" si="646"/>
        <v>0</v>
      </c>
      <c r="AT244" s="8">
        <f t="shared" si="647"/>
        <v>0</v>
      </c>
      <c r="AV244" s="44">
        <f t="shared" si="648"/>
        <v>0</v>
      </c>
      <c r="AW244" s="201">
        <f t="shared" si="648"/>
        <v>0</v>
      </c>
      <c r="AX244" s="8">
        <f t="shared" si="649"/>
        <v>0</v>
      </c>
      <c r="AY244" s="8">
        <f t="shared" si="650"/>
        <v>0</v>
      </c>
      <c r="BA244" s="44">
        <f t="shared" si="651"/>
        <v>0</v>
      </c>
      <c r="BB244" s="201">
        <f t="shared" si="651"/>
        <v>0</v>
      </c>
      <c r="BC244" s="8">
        <f t="shared" si="652"/>
        <v>0</v>
      </c>
      <c r="BD244" s="8">
        <f t="shared" si="653"/>
        <v>0</v>
      </c>
      <c r="BF244" s="44">
        <f t="shared" si="654"/>
        <v>0</v>
      </c>
      <c r="BG244" s="201">
        <f t="shared" si="654"/>
        <v>0</v>
      </c>
      <c r="BH244" s="8">
        <f t="shared" si="655"/>
        <v>0</v>
      </c>
      <c r="BI244" s="8">
        <f t="shared" si="656"/>
        <v>0</v>
      </c>
      <c r="BK244" s="44">
        <f t="shared" si="657"/>
        <v>0</v>
      </c>
      <c r="BL244" s="201">
        <f t="shared" si="657"/>
        <v>0</v>
      </c>
      <c r="BM244" s="8">
        <f t="shared" si="658"/>
        <v>0</v>
      </c>
      <c r="BN244" s="8">
        <f t="shared" si="659"/>
        <v>0</v>
      </c>
      <c r="BP244" s="44">
        <f t="shared" si="660"/>
        <v>0</v>
      </c>
      <c r="BQ244" s="201">
        <f t="shared" si="660"/>
        <v>0</v>
      </c>
      <c r="BR244" s="8">
        <f t="shared" si="661"/>
        <v>0</v>
      </c>
      <c r="BS244" s="8">
        <f t="shared" si="662"/>
        <v>0</v>
      </c>
      <c r="BU244" s="44">
        <f t="shared" si="663"/>
        <v>0</v>
      </c>
      <c r="BV244" s="201">
        <f t="shared" si="663"/>
        <v>0</v>
      </c>
      <c r="BW244" s="8">
        <f t="shared" si="664"/>
        <v>0</v>
      </c>
      <c r="BX244" s="8">
        <f t="shared" si="665"/>
        <v>0</v>
      </c>
      <c r="BZ244" s="44">
        <f t="shared" si="666"/>
        <v>0</v>
      </c>
      <c r="CA244" s="201">
        <f t="shared" si="666"/>
        <v>0</v>
      </c>
      <c r="CB244" s="8">
        <f t="shared" si="667"/>
        <v>0</v>
      </c>
      <c r="CC244" s="8">
        <f t="shared" si="668"/>
        <v>0</v>
      </c>
      <c r="CE244" s="44">
        <f t="shared" si="669"/>
        <v>0</v>
      </c>
      <c r="CF244" s="201">
        <f t="shared" si="669"/>
        <v>0</v>
      </c>
      <c r="CG244" s="8">
        <f t="shared" si="670"/>
        <v>0</v>
      </c>
      <c r="CH244" s="8">
        <f t="shared" si="671"/>
        <v>0</v>
      </c>
      <c r="CJ244" s="44">
        <f t="shared" si="672"/>
        <v>0</v>
      </c>
      <c r="CK244" s="201">
        <f t="shared" si="672"/>
        <v>0</v>
      </c>
      <c r="CL244" s="8">
        <f t="shared" si="673"/>
        <v>0</v>
      </c>
      <c r="CM244" s="8">
        <f t="shared" si="674"/>
        <v>0</v>
      </c>
      <c r="CO244" s="44">
        <f t="shared" si="675"/>
        <v>0</v>
      </c>
      <c r="CP244" s="201">
        <f t="shared" si="675"/>
        <v>0</v>
      </c>
      <c r="CQ244" s="8">
        <f t="shared" si="676"/>
        <v>0</v>
      </c>
      <c r="CR244" s="8">
        <f t="shared" si="677"/>
        <v>0</v>
      </c>
      <c r="CT244" s="44">
        <f t="shared" si="678"/>
        <v>0</v>
      </c>
      <c r="CU244" s="201">
        <f t="shared" si="678"/>
        <v>0</v>
      </c>
      <c r="CV244" s="8">
        <f t="shared" si="679"/>
        <v>0</v>
      </c>
      <c r="CW244" s="8">
        <f t="shared" si="680"/>
        <v>0</v>
      </c>
      <c r="CY244" s="44">
        <f t="shared" si="681"/>
        <v>0</v>
      </c>
      <c r="CZ244" s="201">
        <f t="shared" si="681"/>
        <v>0</v>
      </c>
      <c r="DA244" s="8">
        <f t="shared" si="682"/>
        <v>0</v>
      </c>
      <c r="DB244" s="8">
        <f t="shared" si="683"/>
        <v>0</v>
      </c>
      <c r="DD244" s="44">
        <f t="shared" si="684"/>
        <v>0</v>
      </c>
      <c r="DE244" s="201">
        <f t="shared" si="684"/>
        <v>0</v>
      </c>
      <c r="DF244" s="8">
        <f t="shared" si="685"/>
        <v>0</v>
      </c>
      <c r="DG244" s="8">
        <f t="shared" si="686"/>
        <v>0</v>
      </c>
      <c r="DI244" s="44">
        <f t="shared" si="687"/>
        <v>0</v>
      </c>
      <c r="DJ244" s="201">
        <f t="shared" si="687"/>
        <v>0</v>
      </c>
      <c r="DK244" s="8">
        <f t="shared" si="688"/>
        <v>0</v>
      </c>
      <c r="DL244" s="8">
        <f t="shared" si="689"/>
        <v>0</v>
      </c>
      <c r="DN244" s="44">
        <f t="shared" si="690"/>
        <v>0</v>
      </c>
      <c r="DO244" s="201">
        <f t="shared" si="690"/>
        <v>0</v>
      </c>
      <c r="DP244" s="8">
        <f t="shared" si="691"/>
        <v>0</v>
      </c>
      <c r="DQ244" s="8">
        <f t="shared" si="692"/>
        <v>0</v>
      </c>
      <c r="DS244" s="51">
        <f t="shared" si="693"/>
        <v>0</v>
      </c>
      <c r="DT244" s="50">
        <f t="shared" si="694"/>
        <v>0</v>
      </c>
      <c r="DU244" s="51">
        <v>0</v>
      </c>
      <c r="DV244" s="50">
        <f t="shared" si="695"/>
        <v>0</v>
      </c>
      <c r="DW244" s="51">
        <f>+DS244+DU244</f>
        <v>0</v>
      </c>
      <c r="DX244" s="52">
        <f t="shared" si="696"/>
        <v>0</v>
      </c>
      <c r="DY244" s="307">
        <f t="shared" si="697"/>
        <v>0</v>
      </c>
    </row>
    <row r="245" spans="1:129" ht="18" customHeight="1" x14ac:dyDescent="0.3">
      <c r="B245" s="322"/>
      <c r="C245" s="320"/>
      <c r="D245" s="239"/>
      <c r="E245" s="263"/>
      <c r="F245" s="274"/>
      <c r="G245" s="274"/>
      <c r="H245" s="58"/>
      <c r="I245" s="56"/>
      <c r="J245" s="265"/>
      <c r="K245" s="264"/>
      <c r="L245" s="57"/>
      <c r="M245" s="49"/>
      <c r="N245" s="214"/>
      <c r="O245" s="8">
        <f t="shared" si="628"/>
        <v>0</v>
      </c>
      <c r="P245" s="8">
        <f t="shared" si="629"/>
        <v>0</v>
      </c>
      <c r="R245" s="44">
        <f t="shared" si="630"/>
        <v>0</v>
      </c>
      <c r="S245" s="201">
        <f t="shared" si="630"/>
        <v>0</v>
      </c>
      <c r="T245" s="8">
        <f t="shared" si="631"/>
        <v>0</v>
      </c>
      <c r="U245" s="8">
        <f t="shared" si="632"/>
        <v>0</v>
      </c>
      <c r="W245" s="44">
        <f t="shared" si="633"/>
        <v>0</v>
      </c>
      <c r="X245" s="201">
        <f t="shared" si="633"/>
        <v>0</v>
      </c>
      <c r="Y245" s="8">
        <f t="shared" si="634"/>
        <v>0</v>
      </c>
      <c r="Z245" s="8">
        <f t="shared" si="635"/>
        <v>0</v>
      </c>
      <c r="AB245" s="44">
        <f t="shared" si="636"/>
        <v>0</v>
      </c>
      <c r="AC245" s="201">
        <f t="shared" si="636"/>
        <v>0</v>
      </c>
      <c r="AD245" s="8">
        <f t="shared" si="637"/>
        <v>0</v>
      </c>
      <c r="AE245" s="8">
        <f t="shared" si="638"/>
        <v>0</v>
      </c>
      <c r="AG245" s="44">
        <f t="shared" si="639"/>
        <v>0</v>
      </c>
      <c r="AH245" s="201">
        <f t="shared" si="639"/>
        <v>0</v>
      </c>
      <c r="AI245" s="8">
        <f t="shared" si="640"/>
        <v>0</v>
      </c>
      <c r="AJ245" s="8">
        <f t="shared" si="641"/>
        <v>0</v>
      </c>
      <c r="AL245" s="44">
        <f t="shared" si="642"/>
        <v>0</v>
      </c>
      <c r="AM245" s="201">
        <f t="shared" si="642"/>
        <v>0</v>
      </c>
      <c r="AN245" s="8">
        <f t="shared" si="643"/>
        <v>0</v>
      </c>
      <c r="AO245" s="8">
        <f t="shared" si="644"/>
        <v>0</v>
      </c>
      <c r="AQ245" s="44">
        <f t="shared" si="645"/>
        <v>0</v>
      </c>
      <c r="AR245" s="201">
        <f t="shared" si="645"/>
        <v>0</v>
      </c>
      <c r="AS245" s="8">
        <f t="shared" si="646"/>
        <v>0</v>
      </c>
      <c r="AT245" s="8">
        <f t="shared" si="647"/>
        <v>0</v>
      </c>
      <c r="AV245" s="44">
        <f t="shared" si="648"/>
        <v>0</v>
      </c>
      <c r="AW245" s="201">
        <f t="shared" si="648"/>
        <v>0</v>
      </c>
      <c r="AX245" s="8">
        <f t="shared" si="649"/>
        <v>0</v>
      </c>
      <c r="AY245" s="8">
        <f t="shared" si="650"/>
        <v>0</v>
      </c>
      <c r="BA245" s="44">
        <f t="shared" si="651"/>
        <v>0</v>
      </c>
      <c r="BB245" s="201">
        <f t="shared" si="651"/>
        <v>0</v>
      </c>
      <c r="BC245" s="8">
        <f t="shared" si="652"/>
        <v>0</v>
      </c>
      <c r="BD245" s="8">
        <f t="shared" si="653"/>
        <v>0</v>
      </c>
      <c r="BF245" s="44">
        <f t="shared" si="654"/>
        <v>0</v>
      </c>
      <c r="BG245" s="201">
        <f t="shared" si="654"/>
        <v>0</v>
      </c>
      <c r="BH245" s="8">
        <f t="shared" si="655"/>
        <v>0</v>
      </c>
      <c r="BI245" s="8">
        <f t="shared" si="656"/>
        <v>0</v>
      </c>
      <c r="BK245" s="44">
        <f t="shared" si="657"/>
        <v>0</v>
      </c>
      <c r="BL245" s="201">
        <f t="shared" si="657"/>
        <v>0</v>
      </c>
      <c r="BM245" s="8">
        <f t="shared" si="658"/>
        <v>0</v>
      </c>
      <c r="BN245" s="8">
        <f t="shared" si="659"/>
        <v>0</v>
      </c>
      <c r="BP245" s="44">
        <f t="shared" si="660"/>
        <v>0</v>
      </c>
      <c r="BQ245" s="201">
        <f t="shared" si="660"/>
        <v>0</v>
      </c>
      <c r="BR245" s="8">
        <f t="shared" si="661"/>
        <v>0</v>
      </c>
      <c r="BS245" s="8">
        <f t="shared" si="662"/>
        <v>0</v>
      </c>
      <c r="BU245" s="44">
        <f t="shared" si="663"/>
        <v>0</v>
      </c>
      <c r="BV245" s="201">
        <f t="shared" si="663"/>
        <v>0</v>
      </c>
      <c r="BW245" s="8">
        <f t="shared" si="664"/>
        <v>0</v>
      </c>
      <c r="BX245" s="8">
        <f t="shared" si="665"/>
        <v>0</v>
      </c>
      <c r="BZ245" s="44">
        <f t="shared" si="666"/>
        <v>0</v>
      </c>
      <c r="CA245" s="201">
        <f t="shared" si="666"/>
        <v>0</v>
      </c>
      <c r="CB245" s="8">
        <f t="shared" si="667"/>
        <v>0</v>
      </c>
      <c r="CC245" s="8">
        <f t="shared" si="668"/>
        <v>0</v>
      </c>
      <c r="CE245" s="44">
        <f t="shared" si="669"/>
        <v>0</v>
      </c>
      <c r="CF245" s="201">
        <f t="shared" si="669"/>
        <v>0</v>
      </c>
      <c r="CG245" s="8">
        <f t="shared" si="670"/>
        <v>0</v>
      </c>
      <c r="CH245" s="8">
        <f t="shared" si="671"/>
        <v>0</v>
      </c>
      <c r="CJ245" s="44">
        <f t="shared" si="672"/>
        <v>0</v>
      </c>
      <c r="CK245" s="201">
        <f t="shared" si="672"/>
        <v>0</v>
      </c>
      <c r="CL245" s="8">
        <f t="shared" si="673"/>
        <v>0</v>
      </c>
      <c r="CM245" s="8">
        <f t="shared" si="674"/>
        <v>0</v>
      </c>
      <c r="CO245" s="44">
        <f t="shared" si="675"/>
        <v>0</v>
      </c>
      <c r="CP245" s="201">
        <f t="shared" si="675"/>
        <v>0</v>
      </c>
      <c r="CQ245" s="8">
        <f t="shared" si="676"/>
        <v>0</v>
      </c>
      <c r="CR245" s="8">
        <f t="shared" si="677"/>
        <v>0</v>
      </c>
      <c r="CT245" s="44">
        <f t="shared" si="678"/>
        <v>0</v>
      </c>
      <c r="CU245" s="201">
        <f t="shared" si="678"/>
        <v>0</v>
      </c>
      <c r="CV245" s="8">
        <f t="shared" si="679"/>
        <v>0</v>
      </c>
      <c r="CW245" s="8">
        <f t="shared" si="680"/>
        <v>0</v>
      </c>
      <c r="CY245" s="44">
        <f t="shared" si="681"/>
        <v>0</v>
      </c>
      <c r="CZ245" s="201">
        <f t="shared" si="681"/>
        <v>0</v>
      </c>
      <c r="DA245" s="8">
        <f t="shared" si="682"/>
        <v>0</v>
      </c>
      <c r="DB245" s="8">
        <f t="shared" si="683"/>
        <v>0</v>
      </c>
      <c r="DD245" s="44">
        <f t="shared" si="684"/>
        <v>0</v>
      </c>
      <c r="DE245" s="201">
        <f t="shared" si="684"/>
        <v>0</v>
      </c>
      <c r="DF245" s="8">
        <f t="shared" si="685"/>
        <v>0</v>
      </c>
      <c r="DG245" s="8">
        <f t="shared" si="686"/>
        <v>0</v>
      </c>
      <c r="DI245" s="44">
        <f t="shared" si="687"/>
        <v>0</v>
      </c>
      <c r="DJ245" s="201">
        <f t="shared" si="687"/>
        <v>0</v>
      </c>
      <c r="DK245" s="8">
        <f t="shared" si="688"/>
        <v>0</v>
      </c>
      <c r="DL245" s="8">
        <f t="shared" si="689"/>
        <v>0</v>
      </c>
      <c r="DN245" s="44">
        <f t="shared" si="690"/>
        <v>0</v>
      </c>
      <c r="DO245" s="201">
        <f t="shared" si="690"/>
        <v>0</v>
      </c>
      <c r="DP245" s="8">
        <f t="shared" si="691"/>
        <v>0</v>
      </c>
      <c r="DQ245" s="8">
        <f t="shared" si="692"/>
        <v>0</v>
      </c>
      <c r="DS245" s="51">
        <f t="shared" si="693"/>
        <v>0</v>
      </c>
      <c r="DT245" s="50">
        <f t="shared" si="694"/>
        <v>0</v>
      </c>
      <c r="DU245" s="51">
        <v>0</v>
      </c>
      <c r="DV245" s="50">
        <f t="shared" si="695"/>
        <v>0</v>
      </c>
      <c r="DW245" s="51">
        <f t="shared" ref="DW245:DW253" si="698">+DS245+DU245</f>
        <v>0</v>
      </c>
      <c r="DX245" s="52">
        <f t="shared" si="696"/>
        <v>0</v>
      </c>
      <c r="DY245" s="307">
        <f t="shared" si="697"/>
        <v>0</v>
      </c>
    </row>
    <row r="246" spans="1:129" ht="18" customHeight="1" x14ac:dyDescent="0.3">
      <c r="B246" s="325"/>
      <c r="C246" s="317"/>
      <c r="D246" s="239"/>
      <c r="E246" s="263"/>
      <c r="F246" s="274"/>
      <c r="G246" s="263"/>
      <c r="H246" s="56"/>
      <c r="I246" s="56"/>
      <c r="J246" s="265"/>
      <c r="K246" s="264"/>
      <c r="L246" s="57"/>
      <c r="M246" s="49"/>
      <c r="N246" s="214"/>
      <c r="O246" s="8">
        <f t="shared" si="628"/>
        <v>0</v>
      </c>
      <c r="P246" s="8">
        <f t="shared" si="629"/>
        <v>0</v>
      </c>
      <c r="R246" s="44">
        <f t="shared" si="630"/>
        <v>0</v>
      </c>
      <c r="S246" s="201">
        <f t="shared" si="630"/>
        <v>0</v>
      </c>
      <c r="T246" s="8">
        <f t="shared" si="631"/>
        <v>0</v>
      </c>
      <c r="U246" s="8">
        <f t="shared" si="632"/>
        <v>0</v>
      </c>
      <c r="W246" s="44">
        <f t="shared" si="633"/>
        <v>0</v>
      </c>
      <c r="X246" s="201">
        <f t="shared" si="633"/>
        <v>0</v>
      </c>
      <c r="Y246" s="8">
        <f t="shared" si="634"/>
        <v>0</v>
      </c>
      <c r="Z246" s="8">
        <f t="shared" si="635"/>
        <v>0</v>
      </c>
      <c r="AB246" s="44">
        <f t="shared" si="636"/>
        <v>0</v>
      </c>
      <c r="AC246" s="201">
        <f t="shared" si="636"/>
        <v>0</v>
      </c>
      <c r="AD246" s="8">
        <f t="shared" si="637"/>
        <v>0</v>
      </c>
      <c r="AE246" s="8">
        <f t="shared" si="638"/>
        <v>0</v>
      </c>
      <c r="AG246" s="44">
        <f t="shared" si="639"/>
        <v>0</v>
      </c>
      <c r="AH246" s="201">
        <f t="shared" si="639"/>
        <v>0</v>
      </c>
      <c r="AI246" s="8">
        <f t="shared" si="640"/>
        <v>0</v>
      </c>
      <c r="AJ246" s="8">
        <f t="shared" si="641"/>
        <v>0</v>
      </c>
      <c r="AL246" s="44">
        <f t="shared" si="642"/>
        <v>0</v>
      </c>
      <c r="AM246" s="201">
        <f t="shared" si="642"/>
        <v>0</v>
      </c>
      <c r="AN246" s="8">
        <f t="shared" si="643"/>
        <v>0</v>
      </c>
      <c r="AO246" s="8">
        <f t="shared" si="644"/>
        <v>0</v>
      </c>
      <c r="AQ246" s="44">
        <f t="shared" si="645"/>
        <v>0</v>
      </c>
      <c r="AR246" s="201">
        <f t="shared" si="645"/>
        <v>0</v>
      </c>
      <c r="AS246" s="8">
        <f t="shared" si="646"/>
        <v>0</v>
      </c>
      <c r="AT246" s="8">
        <f t="shared" si="647"/>
        <v>0</v>
      </c>
      <c r="AV246" s="44">
        <f t="shared" si="648"/>
        <v>0</v>
      </c>
      <c r="AW246" s="201">
        <f t="shared" si="648"/>
        <v>0</v>
      </c>
      <c r="AX246" s="8">
        <f t="shared" si="649"/>
        <v>0</v>
      </c>
      <c r="AY246" s="8">
        <f t="shared" si="650"/>
        <v>0</v>
      </c>
      <c r="BA246" s="44">
        <f t="shared" si="651"/>
        <v>0</v>
      </c>
      <c r="BB246" s="201">
        <f t="shared" si="651"/>
        <v>0</v>
      </c>
      <c r="BC246" s="8">
        <f t="shared" si="652"/>
        <v>0</v>
      </c>
      <c r="BD246" s="8">
        <f t="shared" si="653"/>
        <v>0</v>
      </c>
      <c r="BF246" s="44">
        <f t="shared" si="654"/>
        <v>0</v>
      </c>
      <c r="BG246" s="201">
        <f t="shared" si="654"/>
        <v>0</v>
      </c>
      <c r="BH246" s="8">
        <f t="shared" si="655"/>
        <v>0</v>
      </c>
      <c r="BI246" s="8">
        <f t="shared" si="656"/>
        <v>0</v>
      </c>
      <c r="BK246" s="44">
        <f t="shared" si="657"/>
        <v>0</v>
      </c>
      <c r="BL246" s="201">
        <f t="shared" si="657"/>
        <v>0</v>
      </c>
      <c r="BM246" s="8">
        <f t="shared" si="658"/>
        <v>0</v>
      </c>
      <c r="BN246" s="8">
        <f t="shared" si="659"/>
        <v>0</v>
      </c>
      <c r="BP246" s="44">
        <f t="shared" si="660"/>
        <v>0</v>
      </c>
      <c r="BQ246" s="201">
        <f t="shared" si="660"/>
        <v>0</v>
      </c>
      <c r="BR246" s="8">
        <f t="shared" si="661"/>
        <v>0</v>
      </c>
      <c r="BS246" s="8">
        <f t="shared" si="662"/>
        <v>0</v>
      </c>
      <c r="BU246" s="44">
        <f t="shared" si="663"/>
        <v>0</v>
      </c>
      <c r="BV246" s="201">
        <f t="shared" si="663"/>
        <v>0</v>
      </c>
      <c r="BW246" s="8">
        <f t="shared" si="664"/>
        <v>0</v>
      </c>
      <c r="BX246" s="8">
        <f t="shared" si="665"/>
        <v>0</v>
      </c>
      <c r="BZ246" s="44">
        <f t="shared" si="666"/>
        <v>0</v>
      </c>
      <c r="CA246" s="201">
        <f t="shared" si="666"/>
        <v>0</v>
      </c>
      <c r="CB246" s="8">
        <f t="shared" si="667"/>
        <v>0</v>
      </c>
      <c r="CC246" s="8">
        <f t="shared" si="668"/>
        <v>0</v>
      </c>
      <c r="CE246" s="44">
        <f t="shared" si="669"/>
        <v>0</v>
      </c>
      <c r="CF246" s="201">
        <f t="shared" si="669"/>
        <v>0</v>
      </c>
      <c r="CG246" s="8">
        <f t="shared" si="670"/>
        <v>0</v>
      </c>
      <c r="CH246" s="8">
        <f t="shared" si="671"/>
        <v>0</v>
      </c>
      <c r="CJ246" s="44">
        <f t="shared" si="672"/>
        <v>0</v>
      </c>
      <c r="CK246" s="201">
        <f t="shared" si="672"/>
        <v>0</v>
      </c>
      <c r="CL246" s="8">
        <f t="shared" si="673"/>
        <v>0</v>
      </c>
      <c r="CM246" s="8">
        <f t="shared" si="674"/>
        <v>0</v>
      </c>
      <c r="CO246" s="44">
        <f t="shared" si="675"/>
        <v>0</v>
      </c>
      <c r="CP246" s="201">
        <f t="shared" si="675"/>
        <v>0</v>
      </c>
      <c r="CQ246" s="8">
        <f t="shared" si="676"/>
        <v>0</v>
      </c>
      <c r="CR246" s="8">
        <f t="shared" si="677"/>
        <v>0</v>
      </c>
      <c r="CT246" s="44">
        <f t="shared" si="678"/>
        <v>0</v>
      </c>
      <c r="CU246" s="201">
        <f t="shared" si="678"/>
        <v>0</v>
      </c>
      <c r="CV246" s="8">
        <f t="shared" si="679"/>
        <v>0</v>
      </c>
      <c r="CW246" s="8">
        <f t="shared" si="680"/>
        <v>0</v>
      </c>
      <c r="CY246" s="44">
        <f t="shared" si="681"/>
        <v>0</v>
      </c>
      <c r="CZ246" s="201">
        <f t="shared" si="681"/>
        <v>0</v>
      </c>
      <c r="DA246" s="8">
        <f t="shared" si="682"/>
        <v>0</v>
      </c>
      <c r="DB246" s="8">
        <f t="shared" si="683"/>
        <v>0</v>
      </c>
      <c r="DD246" s="44">
        <f t="shared" si="684"/>
        <v>0</v>
      </c>
      <c r="DE246" s="201">
        <f t="shared" si="684"/>
        <v>0</v>
      </c>
      <c r="DF246" s="8">
        <f t="shared" si="685"/>
        <v>0</v>
      </c>
      <c r="DG246" s="8">
        <f t="shared" si="686"/>
        <v>0</v>
      </c>
      <c r="DI246" s="44">
        <f t="shared" si="687"/>
        <v>0</v>
      </c>
      <c r="DJ246" s="201">
        <f t="shared" si="687"/>
        <v>0</v>
      </c>
      <c r="DK246" s="8">
        <f t="shared" si="688"/>
        <v>0</v>
      </c>
      <c r="DL246" s="8">
        <f t="shared" si="689"/>
        <v>0</v>
      </c>
      <c r="DN246" s="44">
        <f t="shared" si="690"/>
        <v>0</v>
      </c>
      <c r="DO246" s="201">
        <f t="shared" si="690"/>
        <v>0</v>
      </c>
      <c r="DP246" s="8">
        <f t="shared" si="691"/>
        <v>0</v>
      </c>
      <c r="DQ246" s="8">
        <f t="shared" si="692"/>
        <v>0</v>
      </c>
      <c r="DS246" s="51">
        <f t="shared" si="693"/>
        <v>0</v>
      </c>
      <c r="DT246" s="50">
        <f t="shared" si="694"/>
        <v>0</v>
      </c>
      <c r="DU246" s="51">
        <v>0</v>
      </c>
      <c r="DV246" s="50">
        <f t="shared" si="695"/>
        <v>0</v>
      </c>
      <c r="DW246" s="51">
        <f t="shared" si="698"/>
        <v>0</v>
      </c>
      <c r="DX246" s="52">
        <f t="shared" si="696"/>
        <v>0</v>
      </c>
      <c r="DY246" s="307">
        <f t="shared" si="697"/>
        <v>0</v>
      </c>
    </row>
    <row r="247" spans="1:129" ht="18" customHeight="1" x14ac:dyDescent="0.3">
      <c r="B247" s="54"/>
      <c r="C247" s="54"/>
      <c r="D247" s="239"/>
      <c r="E247" s="263"/>
      <c r="F247" s="274"/>
      <c r="G247" s="263"/>
      <c r="H247" s="56"/>
      <c r="I247" s="56"/>
      <c r="J247" s="265"/>
      <c r="K247" s="264"/>
      <c r="L247" s="57"/>
      <c r="M247" s="49"/>
      <c r="N247" s="214"/>
      <c r="O247" s="8">
        <f t="shared" si="628"/>
        <v>0</v>
      </c>
      <c r="P247" s="8">
        <f t="shared" si="629"/>
        <v>0</v>
      </c>
      <c r="R247" s="44">
        <f t="shared" si="630"/>
        <v>0</v>
      </c>
      <c r="S247" s="201">
        <f t="shared" si="630"/>
        <v>0</v>
      </c>
      <c r="T247" s="8">
        <f t="shared" si="631"/>
        <v>0</v>
      </c>
      <c r="U247" s="8">
        <f t="shared" si="632"/>
        <v>0</v>
      </c>
      <c r="W247" s="44">
        <f t="shared" si="633"/>
        <v>0</v>
      </c>
      <c r="X247" s="201">
        <f t="shared" si="633"/>
        <v>0</v>
      </c>
      <c r="Y247" s="8">
        <f t="shared" si="634"/>
        <v>0</v>
      </c>
      <c r="Z247" s="8">
        <f t="shared" si="635"/>
        <v>0</v>
      </c>
      <c r="AB247" s="44">
        <f t="shared" si="636"/>
        <v>0</v>
      </c>
      <c r="AC247" s="201">
        <f t="shared" si="636"/>
        <v>0</v>
      </c>
      <c r="AD247" s="8">
        <f t="shared" si="637"/>
        <v>0</v>
      </c>
      <c r="AE247" s="8">
        <f t="shared" si="638"/>
        <v>0</v>
      </c>
      <c r="AG247" s="44">
        <f t="shared" si="639"/>
        <v>0</v>
      </c>
      <c r="AH247" s="201">
        <f t="shared" si="639"/>
        <v>0</v>
      </c>
      <c r="AI247" s="8">
        <f t="shared" si="640"/>
        <v>0</v>
      </c>
      <c r="AJ247" s="8">
        <f t="shared" si="641"/>
        <v>0</v>
      </c>
      <c r="AL247" s="44">
        <f t="shared" si="642"/>
        <v>0</v>
      </c>
      <c r="AM247" s="201">
        <f t="shared" si="642"/>
        <v>0</v>
      </c>
      <c r="AN247" s="8">
        <f t="shared" si="643"/>
        <v>0</v>
      </c>
      <c r="AO247" s="8">
        <f t="shared" si="644"/>
        <v>0</v>
      </c>
      <c r="AQ247" s="44">
        <f t="shared" si="645"/>
        <v>0</v>
      </c>
      <c r="AR247" s="201">
        <f t="shared" si="645"/>
        <v>0</v>
      </c>
      <c r="AS247" s="8">
        <f t="shared" si="646"/>
        <v>0</v>
      </c>
      <c r="AT247" s="8">
        <f t="shared" si="647"/>
        <v>0</v>
      </c>
      <c r="AV247" s="44">
        <f t="shared" si="648"/>
        <v>0</v>
      </c>
      <c r="AW247" s="201">
        <f t="shared" si="648"/>
        <v>0</v>
      </c>
      <c r="AX247" s="8">
        <f t="shared" si="649"/>
        <v>0</v>
      </c>
      <c r="AY247" s="8">
        <f t="shared" si="650"/>
        <v>0</v>
      </c>
      <c r="BA247" s="44">
        <f t="shared" si="651"/>
        <v>0</v>
      </c>
      <c r="BB247" s="201">
        <f t="shared" si="651"/>
        <v>0</v>
      </c>
      <c r="BC247" s="8">
        <f t="shared" si="652"/>
        <v>0</v>
      </c>
      <c r="BD247" s="8">
        <f t="shared" si="653"/>
        <v>0</v>
      </c>
      <c r="BF247" s="44">
        <f t="shared" si="654"/>
        <v>0</v>
      </c>
      <c r="BG247" s="201">
        <f t="shared" si="654"/>
        <v>0</v>
      </c>
      <c r="BH247" s="8">
        <f t="shared" si="655"/>
        <v>0</v>
      </c>
      <c r="BI247" s="8">
        <f t="shared" si="656"/>
        <v>0</v>
      </c>
      <c r="BK247" s="44">
        <f t="shared" si="657"/>
        <v>0</v>
      </c>
      <c r="BL247" s="201">
        <f t="shared" si="657"/>
        <v>0</v>
      </c>
      <c r="BM247" s="8">
        <f t="shared" si="658"/>
        <v>0</v>
      </c>
      <c r="BN247" s="8">
        <f t="shared" si="659"/>
        <v>0</v>
      </c>
      <c r="BP247" s="44">
        <f t="shared" si="660"/>
        <v>0</v>
      </c>
      <c r="BQ247" s="201">
        <f t="shared" si="660"/>
        <v>0</v>
      </c>
      <c r="BR247" s="8">
        <f t="shared" si="661"/>
        <v>0</v>
      </c>
      <c r="BS247" s="8">
        <f t="shared" si="662"/>
        <v>0</v>
      </c>
      <c r="BU247" s="44">
        <f t="shared" si="663"/>
        <v>0</v>
      </c>
      <c r="BV247" s="201">
        <f t="shared" si="663"/>
        <v>0</v>
      </c>
      <c r="BW247" s="8">
        <f t="shared" si="664"/>
        <v>0</v>
      </c>
      <c r="BX247" s="8">
        <f t="shared" si="665"/>
        <v>0</v>
      </c>
      <c r="BZ247" s="44">
        <f t="shared" si="666"/>
        <v>0</v>
      </c>
      <c r="CA247" s="201">
        <f t="shared" si="666"/>
        <v>0</v>
      </c>
      <c r="CB247" s="8">
        <f t="shared" si="667"/>
        <v>0</v>
      </c>
      <c r="CC247" s="8">
        <f t="shared" si="668"/>
        <v>0</v>
      </c>
      <c r="CE247" s="44">
        <f t="shared" si="669"/>
        <v>0</v>
      </c>
      <c r="CF247" s="201">
        <f t="shared" si="669"/>
        <v>0</v>
      </c>
      <c r="CG247" s="8">
        <f t="shared" si="670"/>
        <v>0</v>
      </c>
      <c r="CH247" s="8">
        <f t="shared" si="671"/>
        <v>0</v>
      </c>
      <c r="CJ247" s="44">
        <f t="shared" si="672"/>
        <v>0</v>
      </c>
      <c r="CK247" s="201">
        <f t="shared" si="672"/>
        <v>0</v>
      </c>
      <c r="CL247" s="8">
        <f t="shared" si="673"/>
        <v>0</v>
      </c>
      <c r="CM247" s="8">
        <f t="shared" si="674"/>
        <v>0</v>
      </c>
      <c r="CO247" s="44">
        <f t="shared" si="675"/>
        <v>0</v>
      </c>
      <c r="CP247" s="201">
        <f t="shared" si="675"/>
        <v>0</v>
      </c>
      <c r="CQ247" s="8">
        <f t="shared" si="676"/>
        <v>0</v>
      </c>
      <c r="CR247" s="8">
        <f t="shared" si="677"/>
        <v>0</v>
      </c>
      <c r="CT247" s="44">
        <f t="shared" si="678"/>
        <v>0</v>
      </c>
      <c r="CU247" s="201">
        <f t="shared" si="678"/>
        <v>0</v>
      </c>
      <c r="CV247" s="8">
        <f t="shared" si="679"/>
        <v>0</v>
      </c>
      <c r="CW247" s="8">
        <f t="shared" si="680"/>
        <v>0</v>
      </c>
      <c r="CY247" s="44">
        <f t="shared" si="681"/>
        <v>0</v>
      </c>
      <c r="CZ247" s="201">
        <f t="shared" si="681"/>
        <v>0</v>
      </c>
      <c r="DA247" s="8">
        <f t="shared" si="682"/>
        <v>0</v>
      </c>
      <c r="DB247" s="8">
        <f t="shared" si="683"/>
        <v>0</v>
      </c>
      <c r="DD247" s="44">
        <f t="shared" si="684"/>
        <v>0</v>
      </c>
      <c r="DE247" s="201">
        <f t="shared" si="684"/>
        <v>0</v>
      </c>
      <c r="DF247" s="8">
        <f t="shared" si="685"/>
        <v>0</v>
      </c>
      <c r="DG247" s="8">
        <f t="shared" si="686"/>
        <v>0</v>
      </c>
      <c r="DI247" s="44">
        <f t="shared" si="687"/>
        <v>0</v>
      </c>
      <c r="DJ247" s="201">
        <f t="shared" si="687"/>
        <v>0</v>
      </c>
      <c r="DK247" s="8">
        <f t="shared" si="688"/>
        <v>0</v>
      </c>
      <c r="DL247" s="8">
        <f t="shared" si="689"/>
        <v>0</v>
      </c>
      <c r="DN247" s="44">
        <f t="shared" si="690"/>
        <v>0</v>
      </c>
      <c r="DO247" s="201">
        <f t="shared" si="690"/>
        <v>0</v>
      </c>
      <c r="DP247" s="8">
        <f t="shared" si="691"/>
        <v>0</v>
      </c>
      <c r="DQ247" s="8">
        <f t="shared" si="692"/>
        <v>0</v>
      </c>
      <c r="DS247" s="51">
        <f t="shared" si="693"/>
        <v>0</v>
      </c>
      <c r="DT247" s="50">
        <f t="shared" si="694"/>
        <v>0</v>
      </c>
      <c r="DU247" s="51">
        <v>0</v>
      </c>
      <c r="DV247" s="50">
        <f t="shared" si="695"/>
        <v>0</v>
      </c>
      <c r="DW247" s="51">
        <f t="shared" si="698"/>
        <v>0</v>
      </c>
      <c r="DX247" s="52">
        <f t="shared" si="696"/>
        <v>0</v>
      </c>
      <c r="DY247" s="307">
        <f t="shared" si="697"/>
        <v>0</v>
      </c>
    </row>
    <row r="248" spans="1:129" ht="18" customHeight="1" x14ac:dyDescent="0.3">
      <c r="B248" s="54"/>
      <c r="C248" s="54"/>
      <c r="D248" s="239"/>
      <c r="E248" s="263"/>
      <c r="F248" s="274"/>
      <c r="G248" s="263"/>
      <c r="H248" s="56"/>
      <c r="I248" s="56"/>
      <c r="J248" s="265"/>
      <c r="K248" s="264"/>
      <c r="L248" s="57"/>
      <c r="M248" s="49"/>
      <c r="N248" s="214"/>
      <c r="O248" s="8">
        <f t="shared" si="628"/>
        <v>0</v>
      </c>
      <c r="P248" s="8">
        <f t="shared" si="629"/>
        <v>0</v>
      </c>
      <c r="R248" s="44">
        <f t="shared" si="630"/>
        <v>0</v>
      </c>
      <c r="S248" s="201">
        <f t="shared" si="630"/>
        <v>0</v>
      </c>
      <c r="T248" s="8">
        <f t="shared" si="631"/>
        <v>0</v>
      </c>
      <c r="U248" s="8">
        <f t="shared" si="632"/>
        <v>0</v>
      </c>
      <c r="W248" s="44">
        <f t="shared" si="633"/>
        <v>0</v>
      </c>
      <c r="X248" s="201">
        <f t="shared" si="633"/>
        <v>0</v>
      </c>
      <c r="Y248" s="8">
        <f t="shared" si="634"/>
        <v>0</v>
      </c>
      <c r="Z248" s="8">
        <f t="shared" si="635"/>
        <v>0</v>
      </c>
      <c r="AB248" s="44">
        <f t="shared" si="636"/>
        <v>0</v>
      </c>
      <c r="AC248" s="201">
        <f t="shared" si="636"/>
        <v>0</v>
      </c>
      <c r="AD248" s="8">
        <f t="shared" si="637"/>
        <v>0</v>
      </c>
      <c r="AE248" s="8">
        <f t="shared" si="638"/>
        <v>0</v>
      </c>
      <c r="AG248" s="44">
        <f t="shared" si="639"/>
        <v>0</v>
      </c>
      <c r="AH248" s="201">
        <f t="shared" si="639"/>
        <v>0</v>
      </c>
      <c r="AI248" s="8">
        <f t="shared" si="640"/>
        <v>0</v>
      </c>
      <c r="AJ248" s="8">
        <f t="shared" si="641"/>
        <v>0</v>
      </c>
      <c r="AL248" s="44">
        <f t="shared" si="642"/>
        <v>0</v>
      </c>
      <c r="AM248" s="201">
        <f t="shared" si="642"/>
        <v>0</v>
      </c>
      <c r="AN248" s="8">
        <f t="shared" si="643"/>
        <v>0</v>
      </c>
      <c r="AO248" s="8">
        <f t="shared" si="644"/>
        <v>0</v>
      </c>
      <c r="AQ248" s="44">
        <f t="shared" si="645"/>
        <v>0</v>
      </c>
      <c r="AR248" s="201">
        <f t="shared" si="645"/>
        <v>0</v>
      </c>
      <c r="AS248" s="8">
        <f t="shared" si="646"/>
        <v>0</v>
      </c>
      <c r="AT248" s="8">
        <f t="shared" si="647"/>
        <v>0</v>
      </c>
      <c r="AV248" s="44">
        <f t="shared" si="648"/>
        <v>0</v>
      </c>
      <c r="AW248" s="201">
        <f t="shared" si="648"/>
        <v>0</v>
      </c>
      <c r="AX248" s="8">
        <f t="shared" si="649"/>
        <v>0</v>
      </c>
      <c r="AY248" s="8">
        <f t="shared" si="650"/>
        <v>0</v>
      </c>
      <c r="BA248" s="44">
        <f t="shared" si="651"/>
        <v>0</v>
      </c>
      <c r="BB248" s="201">
        <f t="shared" si="651"/>
        <v>0</v>
      </c>
      <c r="BC248" s="8">
        <f t="shared" si="652"/>
        <v>0</v>
      </c>
      <c r="BD248" s="8">
        <f t="shared" si="653"/>
        <v>0</v>
      </c>
      <c r="BF248" s="44">
        <f t="shared" si="654"/>
        <v>0</v>
      </c>
      <c r="BG248" s="201">
        <f t="shared" si="654"/>
        <v>0</v>
      </c>
      <c r="BH248" s="8">
        <f t="shared" si="655"/>
        <v>0</v>
      </c>
      <c r="BI248" s="8">
        <f t="shared" si="656"/>
        <v>0</v>
      </c>
      <c r="BK248" s="44">
        <f t="shared" si="657"/>
        <v>0</v>
      </c>
      <c r="BL248" s="201">
        <f t="shared" si="657"/>
        <v>0</v>
      </c>
      <c r="BM248" s="8">
        <f t="shared" si="658"/>
        <v>0</v>
      </c>
      <c r="BN248" s="8">
        <f t="shared" si="659"/>
        <v>0</v>
      </c>
      <c r="BP248" s="44">
        <f t="shared" si="660"/>
        <v>0</v>
      </c>
      <c r="BQ248" s="201">
        <f t="shared" si="660"/>
        <v>0</v>
      </c>
      <c r="BR248" s="8">
        <f t="shared" si="661"/>
        <v>0</v>
      </c>
      <c r="BS248" s="8">
        <f t="shared" si="662"/>
        <v>0</v>
      </c>
      <c r="BU248" s="44">
        <f t="shared" si="663"/>
        <v>0</v>
      </c>
      <c r="BV248" s="201">
        <f t="shared" si="663"/>
        <v>0</v>
      </c>
      <c r="BW248" s="8">
        <f t="shared" si="664"/>
        <v>0</v>
      </c>
      <c r="BX248" s="8">
        <f t="shared" si="665"/>
        <v>0</v>
      </c>
      <c r="BZ248" s="44">
        <f t="shared" si="666"/>
        <v>0</v>
      </c>
      <c r="CA248" s="201">
        <f t="shared" si="666"/>
        <v>0</v>
      </c>
      <c r="CB248" s="8">
        <f t="shared" si="667"/>
        <v>0</v>
      </c>
      <c r="CC248" s="8">
        <f t="shared" si="668"/>
        <v>0</v>
      </c>
      <c r="CE248" s="44">
        <f t="shared" si="669"/>
        <v>0</v>
      </c>
      <c r="CF248" s="201">
        <f t="shared" si="669"/>
        <v>0</v>
      </c>
      <c r="CG248" s="8">
        <f t="shared" si="670"/>
        <v>0</v>
      </c>
      <c r="CH248" s="8">
        <f t="shared" si="671"/>
        <v>0</v>
      </c>
      <c r="CJ248" s="44">
        <f t="shared" si="672"/>
        <v>0</v>
      </c>
      <c r="CK248" s="201">
        <f t="shared" si="672"/>
        <v>0</v>
      </c>
      <c r="CL248" s="8">
        <f t="shared" si="673"/>
        <v>0</v>
      </c>
      <c r="CM248" s="8">
        <f t="shared" si="674"/>
        <v>0</v>
      </c>
      <c r="CO248" s="44">
        <f t="shared" si="675"/>
        <v>0</v>
      </c>
      <c r="CP248" s="201">
        <f t="shared" si="675"/>
        <v>0</v>
      </c>
      <c r="CQ248" s="8">
        <f t="shared" si="676"/>
        <v>0</v>
      </c>
      <c r="CR248" s="8">
        <f t="shared" si="677"/>
        <v>0</v>
      </c>
      <c r="CT248" s="44">
        <f t="shared" si="678"/>
        <v>0</v>
      </c>
      <c r="CU248" s="201">
        <f t="shared" si="678"/>
        <v>0</v>
      </c>
      <c r="CV248" s="8">
        <f t="shared" si="679"/>
        <v>0</v>
      </c>
      <c r="CW248" s="8">
        <f t="shared" si="680"/>
        <v>0</v>
      </c>
      <c r="CY248" s="44">
        <f t="shared" si="681"/>
        <v>0</v>
      </c>
      <c r="CZ248" s="201">
        <f t="shared" si="681"/>
        <v>0</v>
      </c>
      <c r="DA248" s="8">
        <f t="shared" si="682"/>
        <v>0</v>
      </c>
      <c r="DB248" s="8">
        <f t="shared" si="683"/>
        <v>0</v>
      </c>
      <c r="DD248" s="44">
        <f t="shared" si="684"/>
        <v>0</v>
      </c>
      <c r="DE248" s="201">
        <f t="shared" si="684"/>
        <v>0</v>
      </c>
      <c r="DF248" s="8">
        <f t="shared" si="685"/>
        <v>0</v>
      </c>
      <c r="DG248" s="8">
        <f t="shared" si="686"/>
        <v>0</v>
      </c>
      <c r="DI248" s="44">
        <f t="shared" si="687"/>
        <v>0</v>
      </c>
      <c r="DJ248" s="201">
        <f t="shared" si="687"/>
        <v>0</v>
      </c>
      <c r="DK248" s="8">
        <f t="shared" si="688"/>
        <v>0</v>
      </c>
      <c r="DL248" s="8">
        <f t="shared" si="689"/>
        <v>0</v>
      </c>
      <c r="DN248" s="44">
        <f t="shared" si="690"/>
        <v>0</v>
      </c>
      <c r="DO248" s="201">
        <f t="shared" si="690"/>
        <v>0</v>
      </c>
      <c r="DP248" s="8">
        <f t="shared" si="691"/>
        <v>0</v>
      </c>
      <c r="DQ248" s="8">
        <f t="shared" si="692"/>
        <v>0</v>
      </c>
      <c r="DS248" s="51">
        <f t="shared" si="693"/>
        <v>0</v>
      </c>
      <c r="DT248" s="50">
        <f t="shared" si="694"/>
        <v>0</v>
      </c>
      <c r="DU248" s="51">
        <v>0</v>
      </c>
      <c r="DV248" s="50">
        <f t="shared" si="695"/>
        <v>0</v>
      </c>
      <c r="DW248" s="51">
        <f t="shared" si="698"/>
        <v>0</v>
      </c>
      <c r="DX248" s="52">
        <f t="shared" si="696"/>
        <v>0</v>
      </c>
      <c r="DY248" s="307">
        <f t="shared" si="697"/>
        <v>0</v>
      </c>
    </row>
    <row r="249" spans="1:129" ht="18" customHeight="1" x14ac:dyDescent="0.3">
      <c r="B249" s="54"/>
      <c r="C249" s="54"/>
      <c r="D249" s="239"/>
      <c r="E249" s="263"/>
      <c r="F249" s="274"/>
      <c r="G249" s="263"/>
      <c r="H249" s="56"/>
      <c r="I249" s="56"/>
      <c r="J249" s="265"/>
      <c r="K249" s="264"/>
      <c r="L249" s="57"/>
      <c r="M249" s="49"/>
      <c r="N249" s="214"/>
      <c r="O249" s="8">
        <f t="shared" si="628"/>
        <v>0</v>
      </c>
      <c r="P249" s="8">
        <f t="shared" si="629"/>
        <v>0</v>
      </c>
      <c r="R249" s="44">
        <f t="shared" si="630"/>
        <v>0</v>
      </c>
      <c r="S249" s="201">
        <f t="shared" si="630"/>
        <v>0</v>
      </c>
      <c r="T249" s="8">
        <f t="shared" si="631"/>
        <v>0</v>
      </c>
      <c r="U249" s="8">
        <f t="shared" si="632"/>
        <v>0</v>
      </c>
      <c r="W249" s="44">
        <f t="shared" si="633"/>
        <v>0</v>
      </c>
      <c r="X249" s="201">
        <f t="shared" si="633"/>
        <v>0</v>
      </c>
      <c r="Y249" s="8">
        <f t="shared" si="634"/>
        <v>0</v>
      </c>
      <c r="Z249" s="8">
        <f t="shared" si="635"/>
        <v>0</v>
      </c>
      <c r="AB249" s="44">
        <f t="shared" si="636"/>
        <v>0</v>
      </c>
      <c r="AC249" s="201">
        <f t="shared" si="636"/>
        <v>0</v>
      </c>
      <c r="AD249" s="8">
        <f t="shared" si="637"/>
        <v>0</v>
      </c>
      <c r="AE249" s="8">
        <f t="shared" si="638"/>
        <v>0</v>
      </c>
      <c r="AG249" s="44">
        <f t="shared" si="639"/>
        <v>0</v>
      </c>
      <c r="AH249" s="201">
        <f t="shared" si="639"/>
        <v>0</v>
      </c>
      <c r="AI249" s="8">
        <f t="shared" si="640"/>
        <v>0</v>
      </c>
      <c r="AJ249" s="8">
        <f t="shared" si="641"/>
        <v>0</v>
      </c>
      <c r="AL249" s="44">
        <f t="shared" si="642"/>
        <v>0</v>
      </c>
      <c r="AM249" s="201">
        <f t="shared" si="642"/>
        <v>0</v>
      </c>
      <c r="AN249" s="8">
        <f t="shared" si="643"/>
        <v>0</v>
      </c>
      <c r="AO249" s="8">
        <f t="shared" si="644"/>
        <v>0</v>
      </c>
      <c r="AQ249" s="44">
        <f t="shared" si="645"/>
        <v>0</v>
      </c>
      <c r="AR249" s="201">
        <f t="shared" si="645"/>
        <v>0</v>
      </c>
      <c r="AS249" s="8">
        <f t="shared" si="646"/>
        <v>0</v>
      </c>
      <c r="AT249" s="8">
        <f t="shared" si="647"/>
        <v>0</v>
      </c>
      <c r="AV249" s="44">
        <f t="shared" si="648"/>
        <v>0</v>
      </c>
      <c r="AW249" s="201">
        <f t="shared" si="648"/>
        <v>0</v>
      </c>
      <c r="AX249" s="8">
        <f t="shared" si="649"/>
        <v>0</v>
      </c>
      <c r="AY249" s="8">
        <f t="shared" si="650"/>
        <v>0</v>
      </c>
      <c r="BA249" s="44">
        <f t="shared" si="651"/>
        <v>0</v>
      </c>
      <c r="BB249" s="201">
        <f t="shared" si="651"/>
        <v>0</v>
      </c>
      <c r="BC249" s="8">
        <f t="shared" si="652"/>
        <v>0</v>
      </c>
      <c r="BD249" s="8">
        <f t="shared" si="653"/>
        <v>0</v>
      </c>
      <c r="BF249" s="44">
        <f t="shared" si="654"/>
        <v>0</v>
      </c>
      <c r="BG249" s="201">
        <f t="shared" si="654"/>
        <v>0</v>
      </c>
      <c r="BH249" s="8">
        <f t="shared" si="655"/>
        <v>0</v>
      </c>
      <c r="BI249" s="8">
        <f t="shared" si="656"/>
        <v>0</v>
      </c>
      <c r="BK249" s="44">
        <f t="shared" si="657"/>
        <v>0</v>
      </c>
      <c r="BL249" s="201">
        <f t="shared" si="657"/>
        <v>0</v>
      </c>
      <c r="BM249" s="8">
        <f t="shared" si="658"/>
        <v>0</v>
      </c>
      <c r="BN249" s="8">
        <f t="shared" si="659"/>
        <v>0</v>
      </c>
      <c r="BP249" s="44">
        <f t="shared" si="660"/>
        <v>0</v>
      </c>
      <c r="BQ249" s="201">
        <f t="shared" si="660"/>
        <v>0</v>
      </c>
      <c r="BR249" s="8">
        <f t="shared" si="661"/>
        <v>0</v>
      </c>
      <c r="BS249" s="8">
        <f t="shared" si="662"/>
        <v>0</v>
      </c>
      <c r="BU249" s="44">
        <f t="shared" si="663"/>
        <v>0</v>
      </c>
      <c r="BV249" s="201">
        <f t="shared" si="663"/>
        <v>0</v>
      </c>
      <c r="BW249" s="8">
        <f t="shared" si="664"/>
        <v>0</v>
      </c>
      <c r="BX249" s="8">
        <f t="shared" si="665"/>
        <v>0</v>
      </c>
      <c r="BZ249" s="44">
        <f t="shared" si="666"/>
        <v>0</v>
      </c>
      <c r="CA249" s="201">
        <f t="shared" si="666"/>
        <v>0</v>
      </c>
      <c r="CB249" s="8">
        <f t="shared" si="667"/>
        <v>0</v>
      </c>
      <c r="CC249" s="8">
        <f t="shared" si="668"/>
        <v>0</v>
      </c>
      <c r="CE249" s="44">
        <f t="shared" si="669"/>
        <v>0</v>
      </c>
      <c r="CF249" s="201">
        <f t="shared" si="669"/>
        <v>0</v>
      </c>
      <c r="CG249" s="8">
        <f t="shared" si="670"/>
        <v>0</v>
      </c>
      <c r="CH249" s="8">
        <f t="shared" si="671"/>
        <v>0</v>
      </c>
      <c r="CJ249" s="44">
        <f t="shared" si="672"/>
        <v>0</v>
      </c>
      <c r="CK249" s="201">
        <f t="shared" si="672"/>
        <v>0</v>
      </c>
      <c r="CL249" s="8">
        <f t="shared" si="673"/>
        <v>0</v>
      </c>
      <c r="CM249" s="8">
        <f t="shared" si="674"/>
        <v>0</v>
      </c>
      <c r="CO249" s="44">
        <f t="shared" si="675"/>
        <v>0</v>
      </c>
      <c r="CP249" s="201">
        <f t="shared" si="675"/>
        <v>0</v>
      </c>
      <c r="CQ249" s="8">
        <f t="shared" si="676"/>
        <v>0</v>
      </c>
      <c r="CR249" s="8">
        <f t="shared" si="677"/>
        <v>0</v>
      </c>
      <c r="CT249" s="44">
        <f t="shared" si="678"/>
        <v>0</v>
      </c>
      <c r="CU249" s="201">
        <f t="shared" si="678"/>
        <v>0</v>
      </c>
      <c r="CV249" s="8">
        <f t="shared" si="679"/>
        <v>0</v>
      </c>
      <c r="CW249" s="8">
        <f t="shared" si="680"/>
        <v>0</v>
      </c>
      <c r="CY249" s="44">
        <f t="shared" si="681"/>
        <v>0</v>
      </c>
      <c r="CZ249" s="201">
        <f t="shared" si="681"/>
        <v>0</v>
      </c>
      <c r="DA249" s="8">
        <f t="shared" si="682"/>
        <v>0</v>
      </c>
      <c r="DB249" s="8">
        <f t="shared" si="683"/>
        <v>0</v>
      </c>
      <c r="DD249" s="44">
        <f t="shared" si="684"/>
        <v>0</v>
      </c>
      <c r="DE249" s="201">
        <f t="shared" si="684"/>
        <v>0</v>
      </c>
      <c r="DF249" s="8">
        <f t="shared" si="685"/>
        <v>0</v>
      </c>
      <c r="DG249" s="8">
        <f t="shared" si="686"/>
        <v>0</v>
      </c>
      <c r="DI249" s="44">
        <f t="shared" si="687"/>
        <v>0</v>
      </c>
      <c r="DJ249" s="201">
        <f t="shared" si="687"/>
        <v>0</v>
      </c>
      <c r="DK249" s="8">
        <f t="shared" si="688"/>
        <v>0</v>
      </c>
      <c r="DL249" s="8">
        <f t="shared" si="689"/>
        <v>0</v>
      </c>
      <c r="DN249" s="44">
        <f t="shared" si="690"/>
        <v>0</v>
      </c>
      <c r="DO249" s="201">
        <f t="shared" si="690"/>
        <v>0</v>
      </c>
      <c r="DP249" s="8">
        <f t="shared" si="691"/>
        <v>0</v>
      </c>
      <c r="DQ249" s="8">
        <f t="shared" si="692"/>
        <v>0</v>
      </c>
      <c r="DS249" s="51">
        <f t="shared" si="693"/>
        <v>0</v>
      </c>
      <c r="DT249" s="50">
        <f t="shared" si="694"/>
        <v>0</v>
      </c>
      <c r="DU249" s="51">
        <v>0</v>
      </c>
      <c r="DV249" s="50">
        <f t="shared" si="695"/>
        <v>0</v>
      </c>
      <c r="DW249" s="51">
        <f t="shared" si="698"/>
        <v>0</v>
      </c>
      <c r="DX249" s="52">
        <f t="shared" si="696"/>
        <v>0</v>
      </c>
      <c r="DY249" s="307">
        <f t="shared" si="697"/>
        <v>0</v>
      </c>
    </row>
    <row r="250" spans="1:129" ht="18" customHeight="1" x14ac:dyDescent="0.3">
      <c r="B250" s="54"/>
      <c r="C250" s="54"/>
      <c r="D250" s="239"/>
      <c r="E250" s="263"/>
      <c r="F250" s="274"/>
      <c r="G250" s="263"/>
      <c r="H250" s="56"/>
      <c r="I250" s="56"/>
      <c r="J250" s="265"/>
      <c r="K250" s="264"/>
      <c r="L250" s="57"/>
      <c r="M250" s="49"/>
      <c r="N250" s="214"/>
      <c r="O250" s="8">
        <f t="shared" si="628"/>
        <v>0</v>
      </c>
      <c r="P250" s="8">
        <f t="shared" si="629"/>
        <v>0</v>
      </c>
      <c r="R250" s="44">
        <f t="shared" si="630"/>
        <v>0</v>
      </c>
      <c r="S250" s="201">
        <f t="shared" si="630"/>
        <v>0</v>
      </c>
      <c r="T250" s="8">
        <f t="shared" si="631"/>
        <v>0</v>
      </c>
      <c r="U250" s="8">
        <f t="shared" si="632"/>
        <v>0</v>
      </c>
      <c r="W250" s="44">
        <f t="shared" si="633"/>
        <v>0</v>
      </c>
      <c r="X250" s="201">
        <f t="shared" si="633"/>
        <v>0</v>
      </c>
      <c r="Y250" s="8">
        <f t="shared" si="634"/>
        <v>0</v>
      </c>
      <c r="Z250" s="8">
        <f t="shared" si="635"/>
        <v>0</v>
      </c>
      <c r="AB250" s="44">
        <f t="shared" si="636"/>
        <v>0</v>
      </c>
      <c r="AC250" s="201">
        <f t="shared" si="636"/>
        <v>0</v>
      </c>
      <c r="AD250" s="8">
        <f t="shared" si="637"/>
        <v>0</v>
      </c>
      <c r="AE250" s="8">
        <f t="shared" si="638"/>
        <v>0</v>
      </c>
      <c r="AG250" s="44">
        <f t="shared" si="639"/>
        <v>0</v>
      </c>
      <c r="AH250" s="201">
        <f t="shared" si="639"/>
        <v>0</v>
      </c>
      <c r="AI250" s="8">
        <f t="shared" si="640"/>
        <v>0</v>
      </c>
      <c r="AJ250" s="8">
        <f t="shared" si="641"/>
        <v>0</v>
      </c>
      <c r="AL250" s="44">
        <f t="shared" si="642"/>
        <v>0</v>
      </c>
      <c r="AM250" s="201">
        <f t="shared" si="642"/>
        <v>0</v>
      </c>
      <c r="AN250" s="8">
        <f t="shared" si="643"/>
        <v>0</v>
      </c>
      <c r="AO250" s="8">
        <f t="shared" si="644"/>
        <v>0</v>
      </c>
      <c r="AQ250" s="44">
        <f t="shared" si="645"/>
        <v>0</v>
      </c>
      <c r="AR250" s="201">
        <f t="shared" si="645"/>
        <v>0</v>
      </c>
      <c r="AS250" s="8">
        <f t="shared" si="646"/>
        <v>0</v>
      </c>
      <c r="AT250" s="8">
        <f t="shared" si="647"/>
        <v>0</v>
      </c>
      <c r="AV250" s="44">
        <f t="shared" si="648"/>
        <v>0</v>
      </c>
      <c r="AW250" s="201">
        <f t="shared" si="648"/>
        <v>0</v>
      </c>
      <c r="AX250" s="8">
        <f t="shared" si="649"/>
        <v>0</v>
      </c>
      <c r="AY250" s="8">
        <f t="shared" si="650"/>
        <v>0</v>
      </c>
      <c r="BA250" s="44">
        <f t="shared" si="651"/>
        <v>0</v>
      </c>
      <c r="BB250" s="201">
        <f t="shared" si="651"/>
        <v>0</v>
      </c>
      <c r="BC250" s="8">
        <f t="shared" si="652"/>
        <v>0</v>
      </c>
      <c r="BD250" s="8">
        <f t="shared" si="653"/>
        <v>0</v>
      </c>
      <c r="BF250" s="44">
        <f t="shared" si="654"/>
        <v>0</v>
      </c>
      <c r="BG250" s="201">
        <f t="shared" si="654"/>
        <v>0</v>
      </c>
      <c r="BH250" s="8">
        <f t="shared" si="655"/>
        <v>0</v>
      </c>
      <c r="BI250" s="8">
        <f t="shared" si="656"/>
        <v>0</v>
      </c>
      <c r="BK250" s="44">
        <f t="shared" si="657"/>
        <v>0</v>
      </c>
      <c r="BL250" s="201">
        <f t="shared" si="657"/>
        <v>0</v>
      </c>
      <c r="BM250" s="8">
        <f t="shared" si="658"/>
        <v>0</v>
      </c>
      <c r="BN250" s="8">
        <f t="shared" si="659"/>
        <v>0</v>
      </c>
      <c r="BP250" s="44">
        <f t="shared" si="660"/>
        <v>0</v>
      </c>
      <c r="BQ250" s="201">
        <f t="shared" si="660"/>
        <v>0</v>
      </c>
      <c r="BR250" s="8">
        <f t="shared" si="661"/>
        <v>0</v>
      </c>
      <c r="BS250" s="8">
        <f t="shared" si="662"/>
        <v>0</v>
      </c>
      <c r="BU250" s="44">
        <f t="shared" si="663"/>
        <v>0</v>
      </c>
      <c r="BV250" s="201">
        <f t="shared" si="663"/>
        <v>0</v>
      </c>
      <c r="BW250" s="8">
        <f t="shared" si="664"/>
        <v>0</v>
      </c>
      <c r="BX250" s="8">
        <f t="shared" si="665"/>
        <v>0</v>
      </c>
      <c r="BZ250" s="44">
        <f t="shared" si="666"/>
        <v>0</v>
      </c>
      <c r="CA250" s="201">
        <f t="shared" si="666"/>
        <v>0</v>
      </c>
      <c r="CB250" s="8">
        <f t="shared" si="667"/>
        <v>0</v>
      </c>
      <c r="CC250" s="8">
        <f t="shared" si="668"/>
        <v>0</v>
      </c>
      <c r="CE250" s="44">
        <f t="shared" si="669"/>
        <v>0</v>
      </c>
      <c r="CF250" s="201">
        <f t="shared" si="669"/>
        <v>0</v>
      </c>
      <c r="CG250" s="8">
        <f t="shared" si="670"/>
        <v>0</v>
      </c>
      <c r="CH250" s="8">
        <f t="shared" si="671"/>
        <v>0</v>
      </c>
      <c r="CJ250" s="44">
        <f t="shared" si="672"/>
        <v>0</v>
      </c>
      <c r="CK250" s="201">
        <f t="shared" si="672"/>
        <v>0</v>
      </c>
      <c r="CL250" s="8">
        <f t="shared" si="673"/>
        <v>0</v>
      </c>
      <c r="CM250" s="8">
        <f t="shared" si="674"/>
        <v>0</v>
      </c>
      <c r="CO250" s="44">
        <f t="shared" si="675"/>
        <v>0</v>
      </c>
      <c r="CP250" s="201">
        <f t="shared" si="675"/>
        <v>0</v>
      </c>
      <c r="CQ250" s="8">
        <f t="shared" si="676"/>
        <v>0</v>
      </c>
      <c r="CR250" s="8">
        <f t="shared" si="677"/>
        <v>0</v>
      </c>
      <c r="CT250" s="44">
        <f t="shared" si="678"/>
        <v>0</v>
      </c>
      <c r="CU250" s="201">
        <f t="shared" si="678"/>
        <v>0</v>
      </c>
      <c r="CV250" s="8">
        <f t="shared" si="679"/>
        <v>0</v>
      </c>
      <c r="CW250" s="8">
        <f t="shared" si="680"/>
        <v>0</v>
      </c>
      <c r="CY250" s="44">
        <f t="shared" si="681"/>
        <v>0</v>
      </c>
      <c r="CZ250" s="201">
        <f t="shared" si="681"/>
        <v>0</v>
      </c>
      <c r="DA250" s="8">
        <f t="shared" si="682"/>
        <v>0</v>
      </c>
      <c r="DB250" s="8">
        <f t="shared" si="683"/>
        <v>0</v>
      </c>
      <c r="DD250" s="44">
        <f t="shared" si="684"/>
        <v>0</v>
      </c>
      <c r="DE250" s="201">
        <f t="shared" si="684"/>
        <v>0</v>
      </c>
      <c r="DF250" s="8">
        <f t="shared" si="685"/>
        <v>0</v>
      </c>
      <c r="DG250" s="8">
        <f t="shared" si="686"/>
        <v>0</v>
      </c>
      <c r="DI250" s="44">
        <f t="shared" si="687"/>
        <v>0</v>
      </c>
      <c r="DJ250" s="201">
        <f t="shared" si="687"/>
        <v>0</v>
      </c>
      <c r="DK250" s="8">
        <f t="shared" si="688"/>
        <v>0</v>
      </c>
      <c r="DL250" s="8">
        <f t="shared" si="689"/>
        <v>0</v>
      </c>
      <c r="DN250" s="44">
        <f t="shared" si="690"/>
        <v>0</v>
      </c>
      <c r="DO250" s="201">
        <f t="shared" si="690"/>
        <v>0</v>
      </c>
      <c r="DP250" s="8">
        <f t="shared" si="691"/>
        <v>0</v>
      </c>
      <c r="DQ250" s="8">
        <f t="shared" si="692"/>
        <v>0</v>
      </c>
      <c r="DS250" s="51">
        <f t="shared" si="693"/>
        <v>0</v>
      </c>
      <c r="DT250" s="50">
        <f t="shared" si="694"/>
        <v>0</v>
      </c>
      <c r="DU250" s="51">
        <v>0</v>
      </c>
      <c r="DV250" s="50">
        <f t="shared" si="695"/>
        <v>0</v>
      </c>
      <c r="DW250" s="51">
        <f t="shared" si="698"/>
        <v>0</v>
      </c>
      <c r="DX250" s="52">
        <f t="shared" si="696"/>
        <v>0</v>
      </c>
      <c r="DY250" s="307">
        <f t="shared" si="697"/>
        <v>0</v>
      </c>
    </row>
    <row r="251" spans="1:129" ht="18" customHeight="1" x14ac:dyDescent="0.3">
      <c r="B251" s="54"/>
      <c r="C251" s="54"/>
      <c r="D251" s="239"/>
      <c r="E251" s="263"/>
      <c r="F251" s="274"/>
      <c r="G251" s="263"/>
      <c r="H251" s="56"/>
      <c r="I251" s="56"/>
      <c r="J251" s="265"/>
      <c r="K251" s="264"/>
      <c r="L251" s="57"/>
      <c r="M251" s="49"/>
      <c r="N251" s="214"/>
      <c r="O251" s="8">
        <f t="shared" si="628"/>
        <v>0</v>
      </c>
      <c r="P251" s="8">
        <f t="shared" si="629"/>
        <v>0</v>
      </c>
      <c r="R251" s="44">
        <f t="shared" si="630"/>
        <v>0</v>
      </c>
      <c r="S251" s="201">
        <f t="shared" si="630"/>
        <v>0</v>
      </c>
      <c r="T251" s="8">
        <f>$D251*R251*S251</f>
        <v>0</v>
      </c>
      <c r="U251" s="8">
        <f t="shared" si="632"/>
        <v>0</v>
      </c>
      <c r="W251" s="44">
        <f t="shared" si="633"/>
        <v>0</v>
      </c>
      <c r="X251" s="201">
        <f t="shared" si="633"/>
        <v>0</v>
      </c>
      <c r="Y251" s="8">
        <f t="shared" si="634"/>
        <v>0</v>
      </c>
      <c r="Z251" s="8">
        <f t="shared" si="635"/>
        <v>0</v>
      </c>
      <c r="AB251" s="44">
        <f t="shared" si="636"/>
        <v>0</v>
      </c>
      <c r="AC251" s="201">
        <f t="shared" si="636"/>
        <v>0</v>
      </c>
      <c r="AD251" s="8">
        <f t="shared" si="637"/>
        <v>0</v>
      </c>
      <c r="AE251" s="8">
        <f t="shared" si="638"/>
        <v>0</v>
      </c>
      <c r="AG251" s="44">
        <f t="shared" si="639"/>
        <v>0</v>
      </c>
      <c r="AH251" s="201">
        <f t="shared" si="639"/>
        <v>0</v>
      </c>
      <c r="AI251" s="8">
        <f t="shared" si="640"/>
        <v>0</v>
      </c>
      <c r="AJ251" s="8">
        <f t="shared" si="641"/>
        <v>0</v>
      </c>
      <c r="AL251" s="44">
        <f t="shared" si="642"/>
        <v>0</v>
      </c>
      <c r="AM251" s="201">
        <f t="shared" si="642"/>
        <v>0</v>
      </c>
      <c r="AN251" s="8">
        <f t="shared" si="643"/>
        <v>0</v>
      </c>
      <c r="AO251" s="8">
        <f t="shared" si="644"/>
        <v>0</v>
      </c>
      <c r="AQ251" s="44">
        <f t="shared" si="645"/>
        <v>0</v>
      </c>
      <c r="AR251" s="201">
        <f t="shared" si="645"/>
        <v>0</v>
      </c>
      <c r="AS251" s="8">
        <f t="shared" si="646"/>
        <v>0</v>
      </c>
      <c r="AT251" s="8">
        <f t="shared" si="647"/>
        <v>0</v>
      </c>
      <c r="AV251" s="44">
        <f t="shared" si="648"/>
        <v>0</v>
      </c>
      <c r="AW251" s="201">
        <f t="shared" si="648"/>
        <v>0</v>
      </c>
      <c r="AX251" s="8">
        <f t="shared" si="649"/>
        <v>0</v>
      </c>
      <c r="AY251" s="8">
        <f t="shared" si="650"/>
        <v>0</v>
      </c>
      <c r="BA251" s="44">
        <f t="shared" si="651"/>
        <v>0</v>
      </c>
      <c r="BB251" s="201">
        <f t="shared" si="651"/>
        <v>0</v>
      </c>
      <c r="BC251" s="8">
        <f t="shared" si="652"/>
        <v>0</v>
      </c>
      <c r="BD251" s="8">
        <f t="shared" si="653"/>
        <v>0</v>
      </c>
      <c r="BF251" s="44">
        <f t="shared" si="654"/>
        <v>0</v>
      </c>
      <c r="BG251" s="201">
        <f t="shared" si="654"/>
        <v>0</v>
      </c>
      <c r="BH251" s="8">
        <f t="shared" si="655"/>
        <v>0</v>
      </c>
      <c r="BI251" s="8">
        <f t="shared" si="656"/>
        <v>0</v>
      </c>
      <c r="BK251" s="44">
        <f t="shared" si="657"/>
        <v>0</v>
      </c>
      <c r="BL251" s="201">
        <f t="shared" si="657"/>
        <v>0</v>
      </c>
      <c r="BM251" s="8">
        <f t="shared" si="658"/>
        <v>0</v>
      </c>
      <c r="BN251" s="8">
        <f t="shared" si="659"/>
        <v>0</v>
      </c>
      <c r="BP251" s="44">
        <f t="shared" si="660"/>
        <v>0</v>
      </c>
      <c r="BQ251" s="201">
        <f t="shared" si="660"/>
        <v>0</v>
      </c>
      <c r="BR251" s="8">
        <f t="shared" si="661"/>
        <v>0</v>
      </c>
      <c r="BS251" s="8">
        <f t="shared" si="662"/>
        <v>0</v>
      </c>
      <c r="BU251" s="44">
        <f t="shared" si="663"/>
        <v>0</v>
      </c>
      <c r="BV251" s="201">
        <f t="shared" si="663"/>
        <v>0</v>
      </c>
      <c r="BW251" s="8">
        <f t="shared" si="664"/>
        <v>0</v>
      </c>
      <c r="BX251" s="8">
        <f t="shared" si="665"/>
        <v>0</v>
      </c>
      <c r="BZ251" s="44">
        <f t="shared" si="666"/>
        <v>0</v>
      </c>
      <c r="CA251" s="201">
        <f t="shared" si="666"/>
        <v>0</v>
      </c>
      <c r="CB251" s="8">
        <f t="shared" si="667"/>
        <v>0</v>
      </c>
      <c r="CC251" s="8">
        <f t="shared" si="668"/>
        <v>0</v>
      </c>
      <c r="CE251" s="44">
        <f t="shared" si="669"/>
        <v>0</v>
      </c>
      <c r="CF251" s="201">
        <f t="shared" si="669"/>
        <v>0</v>
      </c>
      <c r="CG251" s="8">
        <f t="shared" si="670"/>
        <v>0</v>
      </c>
      <c r="CH251" s="8">
        <f t="shared" si="671"/>
        <v>0</v>
      </c>
      <c r="CJ251" s="44">
        <f t="shared" si="672"/>
        <v>0</v>
      </c>
      <c r="CK251" s="201">
        <f t="shared" si="672"/>
        <v>0</v>
      </c>
      <c r="CL251" s="8">
        <f t="shared" si="673"/>
        <v>0</v>
      </c>
      <c r="CM251" s="8">
        <f t="shared" si="674"/>
        <v>0</v>
      </c>
      <c r="CO251" s="44">
        <f t="shared" si="675"/>
        <v>0</v>
      </c>
      <c r="CP251" s="201">
        <f t="shared" si="675"/>
        <v>0</v>
      </c>
      <c r="CQ251" s="8">
        <f t="shared" si="676"/>
        <v>0</v>
      </c>
      <c r="CR251" s="8">
        <f t="shared" si="677"/>
        <v>0</v>
      </c>
      <c r="CT251" s="44">
        <f t="shared" si="678"/>
        <v>0</v>
      </c>
      <c r="CU251" s="201">
        <f t="shared" si="678"/>
        <v>0</v>
      </c>
      <c r="CV251" s="8">
        <f t="shared" si="679"/>
        <v>0</v>
      </c>
      <c r="CW251" s="8">
        <f t="shared" si="680"/>
        <v>0</v>
      </c>
      <c r="CY251" s="44">
        <f t="shared" si="681"/>
        <v>0</v>
      </c>
      <c r="CZ251" s="201">
        <f t="shared" si="681"/>
        <v>0</v>
      </c>
      <c r="DA251" s="8">
        <f t="shared" si="682"/>
        <v>0</v>
      </c>
      <c r="DB251" s="8">
        <f t="shared" si="683"/>
        <v>0</v>
      </c>
      <c r="DD251" s="44">
        <f t="shared" si="684"/>
        <v>0</v>
      </c>
      <c r="DE251" s="201">
        <f t="shared" si="684"/>
        <v>0</v>
      </c>
      <c r="DF251" s="8">
        <f t="shared" si="685"/>
        <v>0</v>
      </c>
      <c r="DG251" s="8">
        <f t="shared" si="686"/>
        <v>0</v>
      </c>
      <c r="DI251" s="44">
        <f t="shared" si="687"/>
        <v>0</v>
      </c>
      <c r="DJ251" s="201">
        <f t="shared" si="687"/>
        <v>0</v>
      </c>
      <c r="DK251" s="8">
        <f t="shared" si="688"/>
        <v>0</v>
      </c>
      <c r="DL251" s="8">
        <f t="shared" si="689"/>
        <v>0</v>
      </c>
      <c r="DN251" s="44">
        <f t="shared" si="690"/>
        <v>0</v>
      </c>
      <c r="DO251" s="201">
        <f t="shared" si="690"/>
        <v>0</v>
      </c>
      <c r="DP251" s="8">
        <f t="shared" si="691"/>
        <v>0</v>
      </c>
      <c r="DQ251" s="8">
        <f t="shared" si="692"/>
        <v>0</v>
      </c>
      <c r="DS251" s="51">
        <f t="shared" si="693"/>
        <v>0</v>
      </c>
      <c r="DT251" s="50">
        <f t="shared" si="694"/>
        <v>0</v>
      </c>
      <c r="DU251" s="51">
        <v>0</v>
      </c>
      <c r="DV251" s="50">
        <f t="shared" si="695"/>
        <v>0</v>
      </c>
      <c r="DW251" s="51">
        <f t="shared" si="698"/>
        <v>0</v>
      </c>
      <c r="DX251" s="52">
        <f t="shared" si="696"/>
        <v>0</v>
      </c>
      <c r="DY251" s="307">
        <f t="shared" si="697"/>
        <v>0</v>
      </c>
    </row>
    <row r="252" spans="1:129" ht="18" customHeight="1" x14ac:dyDescent="0.3">
      <c r="B252" s="54"/>
      <c r="C252" s="54"/>
      <c r="D252" s="239"/>
      <c r="E252" s="263"/>
      <c r="F252" s="274"/>
      <c r="G252" s="263"/>
      <c r="H252" s="56"/>
      <c r="I252" s="56"/>
      <c r="J252" s="265"/>
      <c r="K252" s="264"/>
      <c r="L252" s="57"/>
      <c r="M252" s="49"/>
      <c r="N252" s="214"/>
      <c r="O252" s="8">
        <f t="shared" si="628"/>
        <v>0</v>
      </c>
      <c r="P252" s="8">
        <f t="shared" si="629"/>
        <v>0</v>
      </c>
      <c r="R252" s="44">
        <f t="shared" si="630"/>
        <v>0</v>
      </c>
      <c r="S252" s="201">
        <f t="shared" si="630"/>
        <v>0</v>
      </c>
      <c r="T252" s="8">
        <f t="shared" si="631"/>
        <v>0</v>
      </c>
      <c r="U252" s="8">
        <f t="shared" si="632"/>
        <v>0</v>
      </c>
      <c r="W252" s="44">
        <f t="shared" si="633"/>
        <v>0</v>
      </c>
      <c r="X252" s="201">
        <f t="shared" si="633"/>
        <v>0</v>
      </c>
      <c r="Y252" s="8">
        <f t="shared" si="634"/>
        <v>0</v>
      </c>
      <c r="Z252" s="8">
        <f t="shared" si="635"/>
        <v>0</v>
      </c>
      <c r="AB252" s="44">
        <f t="shared" si="636"/>
        <v>0</v>
      </c>
      <c r="AC252" s="201">
        <f t="shared" si="636"/>
        <v>0</v>
      </c>
      <c r="AD252" s="8">
        <f t="shared" si="637"/>
        <v>0</v>
      </c>
      <c r="AE252" s="8">
        <f t="shared" si="638"/>
        <v>0</v>
      </c>
      <c r="AG252" s="44">
        <f t="shared" si="639"/>
        <v>0</v>
      </c>
      <c r="AH252" s="201">
        <f t="shared" si="639"/>
        <v>0</v>
      </c>
      <c r="AI252" s="8">
        <f t="shared" si="640"/>
        <v>0</v>
      </c>
      <c r="AJ252" s="8">
        <f t="shared" si="641"/>
        <v>0</v>
      </c>
      <c r="AL252" s="44">
        <f t="shared" si="642"/>
        <v>0</v>
      </c>
      <c r="AM252" s="201">
        <f t="shared" si="642"/>
        <v>0</v>
      </c>
      <c r="AN252" s="8">
        <f t="shared" si="643"/>
        <v>0</v>
      </c>
      <c r="AO252" s="8">
        <f t="shared" si="644"/>
        <v>0</v>
      </c>
      <c r="AQ252" s="44">
        <f t="shared" si="645"/>
        <v>0</v>
      </c>
      <c r="AR252" s="201">
        <f t="shared" si="645"/>
        <v>0</v>
      </c>
      <c r="AS252" s="8">
        <f t="shared" si="646"/>
        <v>0</v>
      </c>
      <c r="AT252" s="8">
        <f t="shared" si="647"/>
        <v>0</v>
      </c>
      <c r="AV252" s="44">
        <f t="shared" si="648"/>
        <v>0</v>
      </c>
      <c r="AW252" s="201">
        <f t="shared" si="648"/>
        <v>0</v>
      </c>
      <c r="AX252" s="8">
        <f t="shared" si="649"/>
        <v>0</v>
      </c>
      <c r="AY252" s="8">
        <f t="shared" si="650"/>
        <v>0</v>
      </c>
      <c r="BA252" s="44">
        <f t="shared" si="651"/>
        <v>0</v>
      </c>
      <c r="BB252" s="201">
        <f t="shared" si="651"/>
        <v>0</v>
      </c>
      <c r="BC252" s="8">
        <f t="shared" si="652"/>
        <v>0</v>
      </c>
      <c r="BD252" s="8">
        <f t="shared" si="653"/>
        <v>0</v>
      </c>
      <c r="BF252" s="44">
        <f t="shared" si="654"/>
        <v>0</v>
      </c>
      <c r="BG252" s="201">
        <f t="shared" si="654"/>
        <v>0</v>
      </c>
      <c r="BH252" s="8">
        <f t="shared" si="655"/>
        <v>0</v>
      </c>
      <c r="BI252" s="8">
        <f t="shared" si="656"/>
        <v>0</v>
      </c>
      <c r="BK252" s="44">
        <f t="shared" si="657"/>
        <v>0</v>
      </c>
      <c r="BL252" s="201">
        <f t="shared" si="657"/>
        <v>0</v>
      </c>
      <c r="BM252" s="8">
        <f t="shared" si="658"/>
        <v>0</v>
      </c>
      <c r="BN252" s="8">
        <f t="shared" si="659"/>
        <v>0</v>
      </c>
      <c r="BP252" s="44">
        <f t="shared" si="660"/>
        <v>0</v>
      </c>
      <c r="BQ252" s="201">
        <f t="shared" si="660"/>
        <v>0</v>
      </c>
      <c r="BR252" s="8">
        <f t="shared" si="661"/>
        <v>0</v>
      </c>
      <c r="BS252" s="8">
        <f t="shared" si="662"/>
        <v>0</v>
      </c>
      <c r="BU252" s="44">
        <f t="shared" si="663"/>
        <v>0</v>
      </c>
      <c r="BV252" s="201">
        <f t="shared" si="663"/>
        <v>0</v>
      </c>
      <c r="BW252" s="8">
        <f t="shared" si="664"/>
        <v>0</v>
      </c>
      <c r="BX252" s="8">
        <f t="shared" si="665"/>
        <v>0</v>
      </c>
      <c r="BZ252" s="44">
        <f t="shared" si="666"/>
        <v>0</v>
      </c>
      <c r="CA252" s="201">
        <f t="shared" si="666"/>
        <v>0</v>
      </c>
      <c r="CB252" s="8">
        <f t="shared" si="667"/>
        <v>0</v>
      </c>
      <c r="CC252" s="8">
        <f t="shared" si="668"/>
        <v>0</v>
      </c>
      <c r="CE252" s="44">
        <f t="shared" si="669"/>
        <v>0</v>
      </c>
      <c r="CF252" s="201">
        <f t="shared" si="669"/>
        <v>0</v>
      </c>
      <c r="CG252" s="8">
        <f t="shared" si="670"/>
        <v>0</v>
      </c>
      <c r="CH252" s="8">
        <f t="shared" si="671"/>
        <v>0</v>
      </c>
      <c r="CJ252" s="44">
        <f t="shared" si="672"/>
        <v>0</v>
      </c>
      <c r="CK252" s="201">
        <f t="shared" si="672"/>
        <v>0</v>
      </c>
      <c r="CL252" s="8">
        <f t="shared" si="673"/>
        <v>0</v>
      </c>
      <c r="CM252" s="8">
        <f t="shared" si="674"/>
        <v>0</v>
      </c>
      <c r="CO252" s="44">
        <f t="shared" si="675"/>
        <v>0</v>
      </c>
      <c r="CP252" s="201">
        <f t="shared" si="675"/>
        <v>0</v>
      </c>
      <c r="CQ252" s="8">
        <f t="shared" si="676"/>
        <v>0</v>
      </c>
      <c r="CR252" s="8">
        <f t="shared" si="677"/>
        <v>0</v>
      </c>
      <c r="CT252" s="44">
        <f t="shared" si="678"/>
        <v>0</v>
      </c>
      <c r="CU252" s="201">
        <f t="shared" si="678"/>
        <v>0</v>
      </c>
      <c r="CV252" s="8">
        <f t="shared" si="679"/>
        <v>0</v>
      </c>
      <c r="CW252" s="8">
        <f t="shared" si="680"/>
        <v>0</v>
      </c>
      <c r="CY252" s="44">
        <f t="shared" si="681"/>
        <v>0</v>
      </c>
      <c r="CZ252" s="201">
        <f t="shared" si="681"/>
        <v>0</v>
      </c>
      <c r="DA252" s="8">
        <f t="shared" si="682"/>
        <v>0</v>
      </c>
      <c r="DB252" s="8">
        <f t="shared" si="683"/>
        <v>0</v>
      </c>
      <c r="DD252" s="44">
        <f t="shared" si="684"/>
        <v>0</v>
      </c>
      <c r="DE252" s="201">
        <f t="shared" si="684"/>
        <v>0</v>
      </c>
      <c r="DF252" s="8">
        <f t="shared" si="685"/>
        <v>0</v>
      </c>
      <c r="DG252" s="8">
        <f t="shared" si="686"/>
        <v>0</v>
      </c>
      <c r="DI252" s="44">
        <f t="shared" si="687"/>
        <v>0</v>
      </c>
      <c r="DJ252" s="201">
        <f t="shared" si="687"/>
        <v>0</v>
      </c>
      <c r="DK252" s="8">
        <f t="shared" si="688"/>
        <v>0</v>
      </c>
      <c r="DL252" s="8">
        <f t="shared" si="689"/>
        <v>0</v>
      </c>
      <c r="DN252" s="44">
        <f t="shared" si="690"/>
        <v>0</v>
      </c>
      <c r="DO252" s="201">
        <f t="shared" si="690"/>
        <v>0</v>
      </c>
      <c r="DP252" s="8">
        <f t="shared" si="691"/>
        <v>0</v>
      </c>
      <c r="DQ252" s="8">
        <f t="shared" si="692"/>
        <v>0</v>
      </c>
      <c r="DS252" s="51">
        <f t="shared" si="693"/>
        <v>0</v>
      </c>
      <c r="DT252" s="50">
        <f t="shared" si="694"/>
        <v>0</v>
      </c>
      <c r="DU252" s="51">
        <v>0</v>
      </c>
      <c r="DV252" s="50">
        <f t="shared" si="695"/>
        <v>0</v>
      </c>
      <c r="DW252" s="51">
        <f t="shared" si="698"/>
        <v>0</v>
      </c>
      <c r="DX252" s="52">
        <f t="shared" si="696"/>
        <v>0</v>
      </c>
      <c r="DY252" s="307">
        <f t="shared" si="697"/>
        <v>0</v>
      </c>
    </row>
    <row r="253" spans="1:129" ht="18" customHeight="1" x14ac:dyDescent="0.3">
      <c r="B253" s="54"/>
      <c r="C253" s="54"/>
      <c r="D253" s="239"/>
      <c r="E253" s="263"/>
      <c r="F253" s="274"/>
      <c r="G253" s="263"/>
      <c r="H253" s="56"/>
      <c r="I253" s="56"/>
      <c r="J253" s="265"/>
      <c r="K253" s="264"/>
      <c r="L253" s="57"/>
      <c r="M253" s="49"/>
      <c r="N253" s="214"/>
      <c r="O253" s="8">
        <f t="shared" si="628"/>
        <v>0</v>
      </c>
      <c r="P253" s="8">
        <f t="shared" si="629"/>
        <v>0</v>
      </c>
      <c r="R253" s="44">
        <f t="shared" si="630"/>
        <v>0</v>
      </c>
      <c r="S253" s="201">
        <f t="shared" si="630"/>
        <v>0</v>
      </c>
      <c r="T253" s="8">
        <f t="shared" si="631"/>
        <v>0</v>
      </c>
      <c r="U253" s="8">
        <f t="shared" si="632"/>
        <v>0</v>
      </c>
      <c r="W253" s="44">
        <f t="shared" si="633"/>
        <v>0</v>
      </c>
      <c r="X253" s="201">
        <f t="shared" si="633"/>
        <v>0</v>
      </c>
      <c r="Y253" s="8">
        <f t="shared" si="634"/>
        <v>0</v>
      </c>
      <c r="Z253" s="8">
        <f t="shared" si="635"/>
        <v>0</v>
      </c>
      <c r="AB253" s="44">
        <f t="shared" si="636"/>
        <v>0</v>
      </c>
      <c r="AC253" s="201">
        <f t="shared" si="636"/>
        <v>0</v>
      </c>
      <c r="AD253" s="8">
        <f t="shared" si="637"/>
        <v>0</v>
      </c>
      <c r="AE253" s="8">
        <f t="shared" si="638"/>
        <v>0</v>
      </c>
      <c r="AG253" s="44">
        <f t="shared" si="639"/>
        <v>0</v>
      </c>
      <c r="AH253" s="201">
        <f t="shared" si="639"/>
        <v>0</v>
      </c>
      <c r="AI253" s="8">
        <f t="shared" si="640"/>
        <v>0</v>
      </c>
      <c r="AJ253" s="8">
        <f t="shared" si="641"/>
        <v>0</v>
      </c>
      <c r="AL253" s="44">
        <f t="shared" si="642"/>
        <v>0</v>
      </c>
      <c r="AM253" s="201">
        <f t="shared" si="642"/>
        <v>0</v>
      </c>
      <c r="AN253" s="8">
        <f t="shared" si="643"/>
        <v>0</v>
      </c>
      <c r="AO253" s="8">
        <f t="shared" si="644"/>
        <v>0</v>
      </c>
      <c r="AQ253" s="44">
        <f t="shared" si="645"/>
        <v>0</v>
      </c>
      <c r="AR253" s="201">
        <f t="shared" si="645"/>
        <v>0</v>
      </c>
      <c r="AS253" s="8">
        <f t="shared" si="646"/>
        <v>0</v>
      </c>
      <c r="AT253" s="8">
        <f t="shared" si="647"/>
        <v>0</v>
      </c>
      <c r="AV253" s="44">
        <f t="shared" si="648"/>
        <v>0</v>
      </c>
      <c r="AW253" s="201">
        <f t="shared" si="648"/>
        <v>0</v>
      </c>
      <c r="AX253" s="8">
        <f t="shared" si="649"/>
        <v>0</v>
      </c>
      <c r="AY253" s="8">
        <f t="shared" si="650"/>
        <v>0</v>
      </c>
      <c r="BA253" s="44">
        <f t="shared" si="651"/>
        <v>0</v>
      </c>
      <c r="BB253" s="201">
        <f t="shared" si="651"/>
        <v>0</v>
      </c>
      <c r="BC253" s="8">
        <f t="shared" si="652"/>
        <v>0</v>
      </c>
      <c r="BD253" s="8">
        <f t="shared" si="653"/>
        <v>0</v>
      </c>
      <c r="BF253" s="44">
        <f t="shared" si="654"/>
        <v>0</v>
      </c>
      <c r="BG253" s="201">
        <f t="shared" si="654"/>
        <v>0</v>
      </c>
      <c r="BH253" s="8">
        <f t="shared" si="655"/>
        <v>0</v>
      </c>
      <c r="BI253" s="8">
        <f t="shared" si="656"/>
        <v>0</v>
      </c>
      <c r="BK253" s="44">
        <f t="shared" si="657"/>
        <v>0</v>
      </c>
      <c r="BL253" s="201">
        <f t="shared" si="657"/>
        <v>0</v>
      </c>
      <c r="BM253" s="8">
        <f t="shared" si="658"/>
        <v>0</v>
      </c>
      <c r="BN253" s="8">
        <f t="shared" si="659"/>
        <v>0</v>
      </c>
      <c r="BP253" s="44">
        <f t="shared" si="660"/>
        <v>0</v>
      </c>
      <c r="BQ253" s="201">
        <f t="shared" si="660"/>
        <v>0</v>
      </c>
      <c r="BR253" s="8">
        <f t="shared" si="661"/>
        <v>0</v>
      </c>
      <c r="BS253" s="8">
        <f t="shared" si="662"/>
        <v>0</v>
      </c>
      <c r="BU253" s="44">
        <f t="shared" si="663"/>
        <v>0</v>
      </c>
      <c r="BV253" s="201">
        <f t="shared" si="663"/>
        <v>0</v>
      </c>
      <c r="BW253" s="8">
        <f t="shared" si="664"/>
        <v>0</v>
      </c>
      <c r="BX253" s="8">
        <f t="shared" si="665"/>
        <v>0</v>
      </c>
      <c r="BZ253" s="44">
        <f t="shared" si="666"/>
        <v>0</v>
      </c>
      <c r="CA253" s="201">
        <f t="shared" si="666"/>
        <v>0</v>
      </c>
      <c r="CB253" s="8">
        <f t="shared" si="667"/>
        <v>0</v>
      </c>
      <c r="CC253" s="8">
        <f t="shared" si="668"/>
        <v>0</v>
      </c>
      <c r="CE253" s="44">
        <f t="shared" si="669"/>
        <v>0</v>
      </c>
      <c r="CF253" s="201">
        <f t="shared" si="669"/>
        <v>0</v>
      </c>
      <c r="CG253" s="8">
        <f t="shared" si="670"/>
        <v>0</v>
      </c>
      <c r="CH253" s="8">
        <f t="shared" si="671"/>
        <v>0</v>
      </c>
      <c r="CJ253" s="44">
        <f t="shared" si="672"/>
        <v>0</v>
      </c>
      <c r="CK253" s="201">
        <f t="shared" si="672"/>
        <v>0</v>
      </c>
      <c r="CL253" s="8">
        <f t="shared" si="673"/>
        <v>0</v>
      </c>
      <c r="CM253" s="8">
        <f t="shared" si="674"/>
        <v>0</v>
      </c>
      <c r="CO253" s="44">
        <f t="shared" si="675"/>
        <v>0</v>
      </c>
      <c r="CP253" s="201">
        <f t="shared" si="675"/>
        <v>0</v>
      </c>
      <c r="CQ253" s="8">
        <f t="shared" si="676"/>
        <v>0</v>
      </c>
      <c r="CR253" s="8">
        <f t="shared" si="677"/>
        <v>0</v>
      </c>
      <c r="CT253" s="44">
        <f t="shared" si="678"/>
        <v>0</v>
      </c>
      <c r="CU253" s="201">
        <f t="shared" si="678"/>
        <v>0</v>
      </c>
      <c r="CV253" s="8">
        <f t="shared" si="679"/>
        <v>0</v>
      </c>
      <c r="CW253" s="8">
        <f t="shared" si="680"/>
        <v>0</v>
      </c>
      <c r="CY253" s="44">
        <f t="shared" si="681"/>
        <v>0</v>
      </c>
      <c r="CZ253" s="201">
        <f t="shared" si="681"/>
        <v>0</v>
      </c>
      <c r="DA253" s="8">
        <f t="shared" si="682"/>
        <v>0</v>
      </c>
      <c r="DB253" s="8">
        <f t="shared" si="683"/>
        <v>0</v>
      </c>
      <c r="DD253" s="44">
        <f t="shared" si="684"/>
        <v>0</v>
      </c>
      <c r="DE253" s="201">
        <f t="shared" si="684"/>
        <v>0</v>
      </c>
      <c r="DF253" s="8">
        <f t="shared" si="685"/>
        <v>0</v>
      </c>
      <c r="DG253" s="8">
        <f t="shared" si="686"/>
        <v>0</v>
      </c>
      <c r="DI253" s="44">
        <f t="shared" si="687"/>
        <v>0</v>
      </c>
      <c r="DJ253" s="201">
        <f t="shared" si="687"/>
        <v>0</v>
      </c>
      <c r="DK253" s="8">
        <f t="shared" si="688"/>
        <v>0</v>
      </c>
      <c r="DL253" s="8">
        <f t="shared" si="689"/>
        <v>0</v>
      </c>
      <c r="DN253" s="44">
        <f t="shared" si="690"/>
        <v>0</v>
      </c>
      <c r="DO253" s="201">
        <f t="shared" si="690"/>
        <v>0</v>
      </c>
      <c r="DP253" s="8">
        <f t="shared" si="691"/>
        <v>0</v>
      </c>
      <c r="DQ253" s="8">
        <f t="shared" si="692"/>
        <v>0</v>
      </c>
      <c r="DS253" s="51">
        <f t="shared" si="693"/>
        <v>0</v>
      </c>
      <c r="DT253" s="50">
        <f t="shared" si="694"/>
        <v>0</v>
      </c>
      <c r="DU253" s="51">
        <v>0</v>
      </c>
      <c r="DV253" s="50">
        <f t="shared" si="695"/>
        <v>0</v>
      </c>
      <c r="DW253" s="51">
        <f t="shared" si="698"/>
        <v>0</v>
      </c>
      <c r="DX253" s="52">
        <f t="shared" si="696"/>
        <v>0</v>
      </c>
      <c r="DY253" s="307">
        <f t="shared" si="697"/>
        <v>0</v>
      </c>
    </row>
    <row r="254" spans="1:129" s="60" customFormat="1" ht="18" customHeight="1" thickBot="1" x14ac:dyDescent="0.35">
      <c r="A254" s="1"/>
      <c r="B254" s="317"/>
      <c r="C254" s="196"/>
      <c r="D254" s="241"/>
      <c r="E254" s="263"/>
      <c r="F254" s="274"/>
      <c r="J254" s="302"/>
      <c r="L254" s="61"/>
      <c r="M254" s="49"/>
      <c r="N254" s="214"/>
      <c r="O254" s="8">
        <f t="shared" si="628"/>
        <v>0</v>
      </c>
      <c r="P254" s="8">
        <f t="shared" si="629"/>
        <v>0</v>
      </c>
      <c r="Q254" s="3"/>
      <c r="R254" s="44">
        <f t="shared" si="630"/>
        <v>0</v>
      </c>
      <c r="S254" s="201">
        <f t="shared" si="630"/>
        <v>0</v>
      </c>
      <c r="T254" s="8">
        <f t="shared" si="631"/>
        <v>0</v>
      </c>
      <c r="U254" s="8">
        <f t="shared" si="632"/>
        <v>0</v>
      </c>
      <c r="V254" s="3"/>
      <c r="W254" s="44">
        <f t="shared" si="633"/>
        <v>0</v>
      </c>
      <c r="X254" s="201">
        <f t="shared" si="633"/>
        <v>0</v>
      </c>
      <c r="Y254" s="8">
        <f t="shared" si="634"/>
        <v>0</v>
      </c>
      <c r="Z254" s="8">
        <f t="shared" si="635"/>
        <v>0</v>
      </c>
      <c r="AA254" s="1"/>
      <c r="AB254" s="44">
        <f t="shared" si="636"/>
        <v>0</v>
      </c>
      <c r="AC254" s="201">
        <f t="shared" si="636"/>
        <v>0</v>
      </c>
      <c r="AD254" s="8">
        <f t="shared" si="637"/>
        <v>0</v>
      </c>
      <c r="AE254" s="8">
        <f t="shared" si="638"/>
        <v>0</v>
      </c>
      <c r="AG254" s="44">
        <f t="shared" si="639"/>
        <v>0</v>
      </c>
      <c r="AH254" s="201">
        <f t="shared" si="639"/>
        <v>0</v>
      </c>
      <c r="AI254" s="8">
        <f t="shared" si="640"/>
        <v>0</v>
      </c>
      <c r="AJ254" s="8">
        <f t="shared" si="641"/>
        <v>0</v>
      </c>
      <c r="AL254" s="44">
        <f t="shared" si="642"/>
        <v>0</v>
      </c>
      <c r="AM254" s="201">
        <f t="shared" si="642"/>
        <v>0</v>
      </c>
      <c r="AN254" s="8">
        <f t="shared" si="643"/>
        <v>0</v>
      </c>
      <c r="AO254" s="8">
        <f t="shared" si="644"/>
        <v>0</v>
      </c>
      <c r="AQ254" s="44">
        <f t="shared" si="645"/>
        <v>0</v>
      </c>
      <c r="AR254" s="201">
        <f t="shared" si="645"/>
        <v>0</v>
      </c>
      <c r="AS254" s="8">
        <f t="shared" si="646"/>
        <v>0</v>
      </c>
      <c r="AT254" s="8">
        <f t="shared" si="647"/>
        <v>0</v>
      </c>
      <c r="AV254" s="44">
        <f t="shared" si="648"/>
        <v>0</v>
      </c>
      <c r="AW254" s="201">
        <f t="shared" si="648"/>
        <v>0</v>
      </c>
      <c r="AX254" s="8">
        <f t="shared" si="649"/>
        <v>0</v>
      </c>
      <c r="AY254" s="8">
        <f t="shared" si="650"/>
        <v>0</v>
      </c>
      <c r="BA254" s="44">
        <f t="shared" si="651"/>
        <v>0</v>
      </c>
      <c r="BB254" s="201">
        <f t="shared" si="651"/>
        <v>0</v>
      </c>
      <c r="BC254" s="8">
        <f t="shared" si="652"/>
        <v>0</v>
      </c>
      <c r="BD254" s="8">
        <f t="shared" si="653"/>
        <v>0</v>
      </c>
      <c r="BF254" s="44">
        <f t="shared" si="654"/>
        <v>0</v>
      </c>
      <c r="BG254" s="201">
        <f t="shared" si="654"/>
        <v>0</v>
      </c>
      <c r="BH254" s="8">
        <f t="shared" si="655"/>
        <v>0</v>
      </c>
      <c r="BI254" s="8">
        <f t="shared" si="656"/>
        <v>0</v>
      </c>
      <c r="BK254" s="44">
        <f t="shared" si="657"/>
        <v>0</v>
      </c>
      <c r="BL254" s="201">
        <f t="shared" si="657"/>
        <v>0</v>
      </c>
      <c r="BM254" s="8">
        <f t="shared" si="658"/>
        <v>0</v>
      </c>
      <c r="BN254" s="8">
        <f t="shared" si="659"/>
        <v>0</v>
      </c>
      <c r="BP254" s="44">
        <f t="shared" si="660"/>
        <v>0</v>
      </c>
      <c r="BQ254" s="201">
        <f t="shared" si="660"/>
        <v>0</v>
      </c>
      <c r="BR254" s="8">
        <f t="shared" si="661"/>
        <v>0</v>
      </c>
      <c r="BS254" s="8">
        <f t="shared" si="662"/>
        <v>0</v>
      </c>
      <c r="BU254" s="44">
        <f t="shared" si="663"/>
        <v>0</v>
      </c>
      <c r="BV254" s="201">
        <f t="shared" si="663"/>
        <v>0</v>
      </c>
      <c r="BW254" s="8">
        <f t="shared" si="664"/>
        <v>0</v>
      </c>
      <c r="BX254" s="8">
        <f t="shared" si="665"/>
        <v>0</v>
      </c>
      <c r="BZ254" s="44">
        <f t="shared" si="666"/>
        <v>0</v>
      </c>
      <c r="CA254" s="201">
        <f t="shared" si="666"/>
        <v>0</v>
      </c>
      <c r="CB254" s="8">
        <f t="shared" si="667"/>
        <v>0</v>
      </c>
      <c r="CC254" s="8">
        <f t="shared" si="668"/>
        <v>0</v>
      </c>
      <c r="CE254" s="44">
        <f t="shared" si="669"/>
        <v>0</v>
      </c>
      <c r="CF254" s="201">
        <f t="shared" si="669"/>
        <v>0</v>
      </c>
      <c r="CG254" s="8">
        <f t="shared" si="670"/>
        <v>0</v>
      </c>
      <c r="CH254" s="8">
        <f t="shared" si="671"/>
        <v>0</v>
      </c>
      <c r="CJ254" s="44">
        <f t="shared" si="672"/>
        <v>0</v>
      </c>
      <c r="CK254" s="201">
        <f t="shared" si="672"/>
        <v>0</v>
      </c>
      <c r="CL254" s="8">
        <f t="shared" si="673"/>
        <v>0</v>
      </c>
      <c r="CM254" s="8">
        <f t="shared" si="674"/>
        <v>0</v>
      </c>
      <c r="CO254" s="44">
        <f t="shared" si="675"/>
        <v>0</v>
      </c>
      <c r="CP254" s="201">
        <f t="shared" si="675"/>
        <v>0</v>
      </c>
      <c r="CQ254" s="8">
        <f t="shared" si="676"/>
        <v>0</v>
      </c>
      <c r="CR254" s="8">
        <f t="shared" si="677"/>
        <v>0</v>
      </c>
      <c r="CT254" s="44">
        <f t="shared" si="678"/>
        <v>0</v>
      </c>
      <c r="CU254" s="201">
        <f t="shared" si="678"/>
        <v>0</v>
      </c>
      <c r="CV254" s="8">
        <f t="shared" si="679"/>
        <v>0</v>
      </c>
      <c r="CW254" s="8">
        <f t="shared" si="680"/>
        <v>0</v>
      </c>
      <c r="CY254" s="44">
        <f t="shared" si="681"/>
        <v>0</v>
      </c>
      <c r="CZ254" s="201">
        <f t="shared" si="681"/>
        <v>0</v>
      </c>
      <c r="DA254" s="8">
        <f t="shared" si="682"/>
        <v>0</v>
      </c>
      <c r="DB254" s="8">
        <f t="shared" si="683"/>
        <v>0</v>
      </c>
      <c r="DD254" s="44">
        <f t="shared" si="684"/>
        <v>0</v>
      </c>
      <c r="DE254" s="201">
        <f t="shared" si="684"/>
        <v>0</v>
      </c>
      <c r="DF254" s="8">
        <f t="shared" si="685"/>
        <v>0</v>
      </c>
      <c r="DG254" s="8">
        <f t="shared" si="686"/>
        <v>0</v>
      </c>
      <c r="DI254" s="44">
        <f t="shared" si="687"/>
        <v>0</v>
      </c>
      <c r="DJ254" s="201">
        <f t="shared" si="687"/>
        <v>0</v>
      </c>
      <c r="DK254" s="8">
        <f t="shared" si="688"/>
        <v>0</v>
      </c>
      <c r="DL254" s="8">
        <f t="shared" si="689"/>
        <v>0</v>
      </c>
      <c r="DN254" s="44">
        <f t="shared" si="690"/>
        <v>0</v>
      </c>
      <c r="DO254" s="201">
        <f t="shared" si="690"/>
        <v>0</v>
      </c>
      <c r="DP254" s="8">
        <f t="shared" si="691"/>
        <v>0</v>
      </c>
      <c r="DQ254" s="8">
        <f t="shared" si="692"/>
        <v>0</v>
      </c>
      <c r="DS254" s="51">
        <f>O254+T254+Y254+AD254+AI254+AN254+AS254+AX254+BC254+BH254+BM254+BR254+BW254+CB254+CG254+CL254+CQ254+CV254+DA254+DF254+DK254+DP254</f>
        <v>0</v>
      </c>
      <c r="DT254" s="65">
        <f t="shared" si="694"/>
        <v>0</v>
      </c>
      <c r="DU254" s="90">
        <v>0</v>
      </c>
      <c r="DV254" s="65">
        <f t="shared" si="695"/>
        <v>0</v>
      </c>
      <c r="DW254" s="66">
        <f>+DS254+DU254</f>
        <v>0</v>
      </c>
      <c r="DX254" s="66">
        <f t="shared" si="696"/>
        <v>0</v>
      </c>
      <c r="DY254" s="307">
        <f t="shared" si="697"/>
        <v>0</v>
      </c>
    </row>
    <row r="255" spans="1:129" s="72" customFormat="1" ht="32.4" customHeight="1" thickBot="1" x14ac:dyDescent="0.35">
      <c r="B255" s="275" t="s">
        <v>106</v>
      </c>
      <c r="C255" s="276" t="str">
        <f>B242</f>
        <v>Others</v>
      </c>
      <c r="D255" s="242"/>
      <c r="E255" s="73"/>
      <c r="F255" s="73"/>
      <c r="G255" s="73"/>
      <c r="H255" s="73"/>
      <c r="I255" s="73"/>
      <c r="J255" s="74"/>
      <c r="K255" s="73"/>
      <c r="L255" s="75"/>
      <c r="M255" s="277">
        <f>O18</f>
        <v>2015</v>
      </c>
      <c r="N255" s="278"/>
      <c r="O255" s="76">
        <f>SUM(O243:O254)</f>
        <v>0</v>
      </c>
      <c r="P255" s="77">
        <f>SUM(P243:P254)</f>
        <v>0</v>
      </c>
      <c r="Q255" s="78"/>
      <c r="R255" s="277">
        <f>T18</f>
        <v>2016</v>
      </c>
      <c r="S255" s="279"/>
      <c r="T255" s="76">
        <f>SUM(T243:T254)</f>
        <v>0</v>
      </c>
      <c r="U255" s="77">
        <f>SUM(U243:U254)</f>
        <v>0</v>
      </c>
      <c r="V255" s="78"/>
      <c r="W255" s="277">
        <f>Y18</f>
        <v>2017</v>
      </c>
      <c r="X255" s="277"/>
      <c r="Y255" s="76">
        <f>SUM(Y243:Y254)</f>
        <v>0</v>
      </c>
      <c r="Z255" s="77">
        <f>SUM(Z243:Z254)</f>
        <v>0</v>
      </c>
      <c r="AA255" s="79"/>
      <c r="AB255" s="277">
        <f>AD18</f>
        <v>2018</v>
      </c>
      <c r="AC255" s="277"/>
      <c r="AD255" s="76">
        <f>SUM(AD243:AD254)</f>
        <v>0</v>
      </c>
      <c r="AE255" s="77">
        <f>SUM(AE243:AE254)</f>
        <v>0</v>
      </c>
      <c r="AG255" s="277">
        <f>AI18</f>
        <v>2019</v>
      </c>
      <c r="AH255" s="277"/>
      <c r="AI255" s="76">
        <f>SUM(AI243:AI254)</f>
        <v>0</v>
      </c>
      <c r="AJ255" s="77">
        <f>SUM(AJ243:AJ254)</f>
        <v>0</v>
      </c>
      <c r="AL255" s="277">
        <f>AN18</f>
        <v>2020</v>
      </c>
      <c r="AM255" s="277"/>
      <c r="AN255" s="76">
        <f>SUM(AN243:AN254)</f>
        <v>0</v>
      </c>
      <c r="AO255" s="77">
        <f>SUM(AO243:AO254)</f>
        <v>0</v>
      </c>
      <c r="AQ255" s="277">
        <f>AS18</f>
        <v>2021</v>
      </c>
      <c r="AR255" s="277"/>
      <c r="AS255" s="76">
        <f>SUM(AS243:AS254)</f>
        <v>0</v>
      </c>
      <c r="AT255" s="77">
        <f>SUM(AT243:AT254)</f>
        <v>0</v>
      </c>
      <c r="AV255" s="277">
        <f>AX18</f>
        <v>2022</v>
      </c>
      <c r="AW255" s="277"/>
      <c r="AX255" s="76">
        <f>SUM(AX243:AX254)</f>
        <v>0</v>
      </c>
      <c r="AY255" s="77">
        <f>SUM(AY243:AY254)</f>
        <v>0</v>
      </c>
      <c r="BA255" s="277">
        <f>BC18</f>
        <v>2023</v>
      </c>
      <c r="BB255" s="277"/>
      <c r="BC255" s="76">
        <f>SUM(BC243:BC254)</f>
        <v>0</v>
      </c>
      <c r="BD255" s="77">
        <f>SUM(BD243:BD254)</f>
        <v>0</v>
      </c>
      <c r="BF255" s="277">
        <f>BH18</f>
        <v>2024</v>
      </c>
      <c r="BG255" s="277"/>
      <c r="BH255" s="76">
        <f>SUM(BH243:BH254)</f>
        <v>0</v>
      </c>
      <c r="BI255" s="77">
        <f>SUM(BI243:BI254)</f>
        <v>0</v>
      </c>
      <c r="BK255" s="277">
        <f>BM18</f>
        <v>2025</v>
      </c>
      <c r="BL255" s="277"/>
      <c r="BM255" s="76">
        <f>SUM(BM243:BM254)</f>
        <v>0</v>
      </c>
      <c r="BN255" s="77">
        <f>SUM(BN243:BN254)</f>
        <v>0</v>
      </c>
      <c r="BP255" s="277">
        <f>BR18</f>
        <v>2026</v>
      </c>
      <c r="BQ255" s="277"/>
      <c r="BR255" s="76">
        <f>SUM(BR243:BR254)</f>
        <v>0</v>
      </c>
      <c r="BS255" s="77">
        <f>SUM(BS243:BS254)</f>
        <v>0</v>
      </c>
      <c r="BU255" s="277">
        <f>BW18</f>
        <v>2027</v>
      </c>
      <c r="BV255" s="277"/>
      <c r="BW255" s="76">
        <f>SUM(BW243:BW254)</f>
        <v>0</v>
      </c>
      <c r="BX255" s="77">
        <f>SUM(BX243:BX254)</f>
        <v>0</v>
      </c>
      <c r="BZ255" s="277">
        <f>CB18</f>
        <v>2028</v>
      </c>
      <c r="CA255" s="277"/>
      <c r="CB255" s="76">
        <f>SUM(CB243:CB254)</f>
        <v>0</v>
      </c>
      <c r="CC255" s="77">
        <f>SUM(CC243:CC254)</f>
        <v>0</v>
      </c>
      <c r="CE255" s="277">
        <f>CG18</f>
        <v>2029</v>
      </c>
      <c r="CF255" s="277"/>
      <c r="CG255" s="76">
        <f>SUM(CG243:CG254)</f>
        <v>0</v>
      </c>
      <c r="CH255" s="77">
        <f>SUM(CH243:CH254)</f>
        <v>0</v>
      </c>
      <c r="CJ255" s="277">
        <f>CL18</f>
        <v>2030</v>
      </c>
      <c r="CK255" s="277"/>
      <c r="CL255" s="76">
        <f>SUM(CL243:CL254)</f>
        <v>0</v>
      </c>
      <c r="CM255" s="77">
        <f>SUM(CM243:CM254)</f>
        <v>0</v>
      </c>
      <c r="CO255" s="277">
        <f>CQ18</f>
        <v>2031</v>
      </c>
      <c r="CP255" s="277"/>
      <c r="CQ255" s="76">
        <f>SUM(CQ243:CQ254)</f>
        <v>0</v>
      </c>
      <c r="CR255" s="77">
        <f>SUM(CR243:CR254)</f>
        <v>0</v>
      </c>
      <c r="CT255" s="277">
        <f>CV18</f>
        <v>2032</v>
      </c>
      <c r="CU255" s="277"/>
      <c r="CV255" s="76">
        <f>SUM(CV243:CV254)</f>
        <v>0</v>
      </c>
      <c r="CW255" s="77">
        <f>SUM(CW243:CW254)</f>
        <v>0</v>
      </c>
      <c r="CY255" s="277">
        <f>DA18</f>
        <v>2033</v>
      </c>
      <c r="CZ255" s="277"/>
      <c r="DA255" s="76">
        <f>SUM(DA243:DA254)</f>
        <v>0</v>
      </c>
      <c r="DB255" s="77">
        <f>SUM(DB243:DB254)</f>
        <v>0</v>
      </c>
      <c r="DD255" s="277">
        <f>DF18</f>
        <v>2034</v>
      </c>
      <c r="DE255" s="277"/>
      <c r="DF255" s="76">
        <f>SUM(DF243:DF254)</f>
        <v>0</v>
      </c>
      <c r="DG255" s="77">
        <f>SUM(DG243:DG254)</f>
        <v>0</v>
      </c>
      <c r="DI255" s="277">
        <f>DK18</f>
        <v>2035</v>
      </c>
      <c r="DJ255" s="277"/>
      <c r="DK255" s="76">
        <f>SUM(DK243:DK254)</f>
        <v>0</v>
      </c>
      <c r="DL255" s="77">
        <f>SUM(DL243:DL254)</f>
        <v>0</v>
      </c>
      <c r="DN255" s="277">
        <f>DP18</f>
        <v>2036</v>
      </c>
      <c r="DO255" s="277"/>
      <c r="DP255" s="76">
        <f>SUM(DP243:DP254)</f>
        <v>0</v>
      </c>
      <c r="DQ255" s="77">
        <f>SUM(DQ243:DQ254)</f>
        <v>0</v>
      </c>
      <c r="DS255" s="80">
        <f t="shared" ref="DS255:DW255" si="699">SUM(DS243:DS254)</f>
        <v>0</v>
      </c>
      <c r="DT255" s="77">
        <f t="shared" si="699"/>
        <v>0</v>
      </c>
      <c r="DU255" s="77">
        <f t="shared" si="699"/>
        <v>0</v>
      </c>
      <c r="DV255" s="77">
        <f t="shared" si="699"/>
        <v>0</v>
      </c>
      <c r="DW255" s="77">
        <f t="shared" si="699"/>
        <v>0</v>
      </c>
      <c r="DX255" s="77">
        <f>SUM(P255+U255+Z255+AE255+AJ255+AO255+AT255+AY255+BD255+BI255+BN255+BS255+BX255+CC255+CH255+CM255+CR255+CW255+DB255+DG255+DL255+DQ255)</f>
        <v>0</v>
      </c>
      <c r="DY255" s="311" t="s">
        <v>53</v>
      </c>
    </row>
    <row r="256" spans="1:129" x14ac:dyDescent="0.3">
      <c r="O256" s="280" t="s">
        <v>17</v>
      </c>
      <c r="P256" s="281" t="s">
        <v>18</v>
      </c>
      <c r="T256" s="280" t="s">
        <v>17</v>
      </c>
      <c r="U256" s="281" t="s">
        <v>18</v>
      </c>
      <c r="Y256" s="280" t="s">
        <v>17</v>
      </c>
      <c r="Z256" s="281" t="s">
        <v>18</v>
      </c>
      <c r="AD256" s="280" t="s">
        <v>17</v>
      </c>
      <c r="AE256" s="281" t="s">
        <v>18</v>
      </c>
      <c r="AI256" s="280" t="s">
        <v>17</v>
      </c>
      <c r="AJ256" s="281" t="s">
        <v>18</v>
      </c>
      <c r="AN256" s="280" t="s">
        <v>17</v>
      </c>
      <c r="AO256" s="281" t="s">
        <v>18</v>
      </c>
      <c r="AS256" s="280" t="s">
        <v>17</v>
      </c>
      <c r="AT256" s="281" t="s">
        <v>18</v>
      </c>
      <c r="AX256" s="280" t="s">
        <v>17</v>
      </c>
      <c r="AY256" s="281" t="s">
        <v>18</v>
      </c>
      <c r="BC256" s="280" t="s">
        <v>17</v>
      </c>
      <c r="BD256" s="281" t="s">
        <v>18</v>
      </c>
      <c r="BH256" s="280" t="s">
        <v>17</v>
      </c>
      <c r="BI256" s="281" t="s">
        <v>18</v>
      </c>
      <c r="BM256" s="280" t="s">
        <v>17</v>
      </c>
      <c r="BN256" s="281" t="s">
        <v>18</v>
      </c>
      <c r="BR256" s="280" t="s">
        <v>17</v>
      </c>
      <c r="BS256" s="281" t="s">
        <v>18</v>
      </c>
      <c r="BW256" s="280" t="s">
        <v>17</v>
      </c>
      <c r="BX256" s="281" t="s">
        <v>18</v>
      </c>
      <c r="CB256" s="280" t="s">
        <v>17</v>
      </c>
      <c r="CC256" s="281" t="s">
        <v>18</v>
      </c>
      <c r="CG256" s="280" t="s">
        <v>17</v>
      </c>
      <c r="CH256" s="281" t="s">
        <v>18</v>
      </c>
      <c r="CL256" s="280" t="s">
        <v>17</v>
      </c>
      <c r="CM256" s="281" t="s">
        <v>18</v>
      </c>
      <c r="CQ256" s="280" t="s">
        <v>17</v>
      </c>
      <c r="CR256" s="281" t="s">
        <v>18</v>
      </c>
      <c r="CV256" s="280" t="s">
        <v>17</v>
      </c>
      <c r="CW256" s="281" t="s">
        <v>18</v>
      </c>
      <c r="DA256" s="280" t="s">
        <v>17</v>
      </c>
      <c r="DB256" s="281" t="s">
        <v>18</v>
      </c>
      <c r="DF256" s="280" t="s">
        <v>17</v>
      </c>
      <c r="DG256" s="281" t="s">
        <v>18</v>
      </c>
      <c r="DK256" s="280" t="s">
        <v>17</v>
      </c>
      <c r="DL256" s="281" t="s">
        <v>18</v>
      </c>
      <c r="DP256" s="280" t="s">
        <v>17</v>
      </c>
      <c r="DQ256" s="281" t="s">
        <v>18</v>
      </c>
      <c r="DS256" s="280" t="s">
        <v>17</v>
      </c>
      <c r="DT256" s="281" t="s">
        <v>18</v>
      </c>
      <c r="DU256" s="280" t="s">
        <v>17</v>
      </c>
      <c r="DV256" s="281" t="s">
        <v>18</v>
      </c>
      <c r="DW256" s="280" t="s">
        <v>17</v>
      </c>
      <c r="DX256" s="281" t="s">
        <v>18</v>
      </c>
    </row>
    <row r="259" spans="2:129" ht="26.4" customHeight="1" x14ac:dyDescent="0.3">
      <c r="H259" s="2"/>
      <c r="I259" s="2"/>
      <c r="K259" s="2"/>
      <c r="M259" s="81"/>
      <c r="N259" s="217"/>
      <c r="O259" s="282"/>
      <c r="P259" s="83"/>
      <c r="Q259" s="22"/>
      <c r="R259" s="81"/>
      <c r="S259" s="206"/>
      <c r="T259" s="282"/>
      <c r="U259" s="83"/>
      <c r="V259" s="22"/>
      <c r="W259" s="81"/>
      <c r="X259" s="82"/>
      <c r="Y259" s="282"/>
      <c r="Z259" s="83"/>
      <c r="AA259" s="23"/>
      <c r="AB259" s="81"/>
      <c r="AC259" s="82"/>
      <c r="AD259" s="282"/>
      <c r="AE259" s="83"/>
      <c r="AG259" s="81"/>
      <c r="AH259" s="82"/>
      <c r="AI259" s="282"/>
      <c r="AJ259" s="83"/>
      <c r="AL259" s="81"/>
      <c r="AM259" s="82"/>
      <c r="AN259" s="282"/>
      <c r="AO259" s="83"/>
      <c r="AQ259" s="81"/>
      <c r="AR259" s="82"/>
      <c r="AS259" s="282"/>
      <c r="AT259" s="83"/>
      <c r="AV259" s="81"/>
      <c r="AW259" s="82"/>
      <c r="AX259" s="282"/>
      <c r="AY259" s="83"/>
      <c r="BA259" s="81"/>
      <c r="BB259" s="82"/>
      <c r="BC259" s="282"/>
      <c r="BD259" s="83"/>
      <c r="BF259" s="81"/>
      <c r="BG259" s="82"/>
      <c r="BH259" s="282"/>
      <c r="BI259" s="83"/>
      <c r="BK259" s="81"/>
      <c r="BL259" s="82"/>
      <c r="BM259" s="282"/>
      <c r="BN259" s="83"/>
      <c r="BP259" s="81"/>
      <c r="BQ259" s="82"/>
      <c r="BR259" s="282"/>
      <c r="BS259" s="83"/>
      <c r="BU259" s="81"/>
      <c r="BV259" s="82"/>
      <c r="BW259" s="282"/>
      <c r="BX259" s="83"/>
      <c r="BZ259" s="81"/>
      <c r="CA259" s="82"/>
      <c r="CB259" s="282"/>
      <c r="CC259" s="83"/>
      <c r="CE259" s="81"/>
      <c r="CF259" s="82"/>
      <c r="CG259" s="282"/>
      <c r="CH259" s="83"/>
      <c r="CJ259" s="81"/>
      <c r="CK259" s="82"/>
      <c r="CL259" s="282"/>
      <c r="CM259" s="83"/>
      <c r="CO259" s="81"/>
      <c r="CP259" s="82"/>
      <c r="CQ259" s="282"/>
      <c r="CR259" s="83"/>
      <c r="CT259" s="81"/>
      <c r="CU259" s="82"/>
      <c r="CV259" s="282"/>
      <c r="CW259" s="83"/>
      <c r="CY259" s="81"/>
      <c r="CZ259" s="82"/>
      <c r="DA259" s="282"/>
      <c r="DB259" s="83"/>
      <c r="DD259" s="81"/>
      <c r="DE259" s="82"/>
      <c r="DF259" s="282"/>
      <c r="DG259" s="83"/>
      <c r="DI259" s="81"/>
      <c r="DJ259" s="82"/>
      <c r="DK259" s="282"/>
      <c r="DL259" s="83"/>
      <c r="DN259" s="81"/>
      <c r="DO259" s="82"/>
      <c r="DP259" s="282"/>
      <c r="DQ259" s="83"/>
      <c r="DS259" s="605" t="s">
        <v>12</v>
      </c>
      <c r="DT259" s="606"/>
      <c r="DU259" s="605" t="s">
        <v>13</v>
      </c>
      <c r="DV259" s="606"/>
      <c r="DW259" s="603" t="s">
        <v>14</v>
      </c>
      <c r="DX259" s="604"/>
    </row>
    <row r="260" spans="2:129" ht="15" thickBot="1" x14ac:dyDescent="0.35">
      <c r="H260" s="2"/>
      <c r="I260" s="2"/>
      <c r="K260" s="2"/>
      <c r="M260" s="30" t="s">
        <v>15</v>
      </c>
      <c r="N260" s="211" t="s">
        <v>16</v>
      </c>
      <c r="O260" s="31" t="s">
        <v>17</v>
      </c>
      <c r="P260" s="32" t="s">
        <v>18</v>
      </c>
      <c r="Q260" s="22"/>
      <c r="R260" s="30" t="s">
        <v>15</v>
      </c>
      <c r="S260" s="31" t="s">
        <v>16</v>
      </c>
      <c r="T260" s="31" t="s">
        <v>17</v>
      </c>
      <c r="U260" s="32" t="s">
        <v>18</v>
      </c>
      <c r="V260" s="22"/>
      <c r="W260" s="30" t="s">
        <v>15</v>
      </c>
      <c r="X260" s="31" t="s">
        <v>16</v>
      </c>
      <c r="Y260" s="31" t="s">
        <v>17</v>
      </c>
      <c r="Z260" s="32" t="s">
        <v>18</v>
      </c>
      <c r="AA260" s="23"/>
      <c r="AB260" s="30" t="s">
        <v>15</v>
      </c>
      <c r="AC260" s="31" t="s">
        <v>16</v>
      </c>
      <c r="AD260" s="31" t="s">
        <v>17</v>
      </c>
      <c r="AE260" s="32" t="s">
        <v>18</v>
      </c>
      <c r="AG260" s="30" t="s">
        <v>15</v>
      </c>
      <c r="AH260" s="31" t="s">
        <v>16</v>
      </c>
      <c r="AI260" s="31" t="s">
        <v>17</v>
      </c>
      <c r="AJ260" s="32" t="s">
        <v>18</v>
      </c>
      <c r="AL260" s="30" t="s">
        <v>15</v>
      </c>
      <c r="AM260" s="31" t="s">
        <v>16</v>
      </c>
      <c r="AN260" s="31" t="s">
        <v>17</v>
      </c>
      <c r="AO260" s="32" t="s">
        <v>18</v>
      </c>
      <c r="AQ260" s="30" t="s">
        <v>15</v>
      </c>
      <c r="AR260" s="31" t="s">
        <v>16</v>
      </c>
      <c r="AS260" s="31" t="s">
        <v>17</v>
      </c>
      <c r="AT260" s="32" t="s">
        <v>18</v>
      </c>
      <c r="AV260" s="30" t="s">
        <v>15</v>
      </c>
      <c r="AW260" s="31" t="s">
        <v>16</v>
      </c>
      <c r="AX260" s="31" t="s">
        <v>17</v>
      </c>
      <c r="AY260" s="32" t="s">
        <v>18</v>
      </c>
      <c r="BA260" s="30" t="s">
        <v>15</v>
      </c>
      <c r="BB260" s="31" t="s">
        <v>16</v>
      </c>
      <c r="BC260" s="31" t="s">
        <v>17</v>
      </c>
      <c r="BD260" s="32" t="s">
        <v>18</v>
      </c>
      <c r="BF260" s="30" t="s">
        <v>15</v>
      </c>
      <c r="BG260" s="31" t="s">
        <v>16</v>
      </c>
      <c r="BH260" s="31" t="s">
        <v>17</v>
      </c>
      <c r="BI260" s="32" t="s">
        <v>18</v>
      </c>
      <c r="BK260" s="30" t="s">
        <v>15</v>
      </c>
      <c r="BL260" s="31" t="s">
        <v>16</v>
      </c>
      <c r="BM260" s="31" t="s">
        <v>17</v>
      </c>
      <c r="BN260" s="32" t="s">
        <v>18</v>
      </c>
      <c r="BP260" s="30" t="s">
        <v>15</v>
      </c>
      <c r="BQ260" s="31" t="s">
        <v>16</v>
      </c>
      <c r="BR260" s="31" t="s">
        <v>17</v>
      </c>
      <c r="BS260" s="32" t="s">
        <v>18</v>
      </c>
      <c r="BU260" s="30" t="s">
        <v>15</v>
      </c>
      <c r="BV260" s="31" t="s">
        <v>16</v>
      </c>
      <c r="BW260" s="31" t="s">
        <v>17</v>
      </c>
      <c r="BX260" s="32" t="s">
        <v>18</v>
      </c>
      <c r="BZ260" s="30" t="s">
        <v>15</v>
      </c>
      <c r="CA260" s="31" t="s">
        <v>16</v>
      </c>
      <c r="CB260" s="31" t="s">
        <v>17</v>
      </c>
      <c r="CC260" s="32" t="s">
        <v>18</v>
      </c>
      <c r="CE260" s="30" t="s">
        <v>15</v>
      </c>
      <c r="CF260" s="31" t="s">
        <v>16</v>
      </c>
      <c r="CG260" s="31" t="s">
        <v>17</v>
      </c>
      <c r="CH260" s="32" t="s">
        <v>18</v>
      </c>
      <c r="CJ260" s="30" t="s">
        <v>15</v>
      </c>
      <c r="CK260" s="31" t="s">
        <v>16</v>
      </c>
      <c r="CL260" s="31" t="s">
        <v>17</v>
      </c>
      <c r="CM260" s="32" t="s">
        <v>18</v>
      </c>
      <c r="CO260" s="30" t="s">
        <v>15</v>
      </c>
      <c r="CP260" s="31" t="s">
        <v>16</v>
      </c>
      <c r="CQ260" s="31" t="s">
        <v>17</v>
      </c>
      <c r="CR260" s="32" t="s">
        <v>18</v>
      </c>
      <c r="CT260" s="30" t="s">
        <v>15</v>
      </c>
      <c r="CU260" s="31" t="s">
        <v>16</v>
      </c>
      <c r="CV260" s="31" t="s">
        <v>17</v>
      </c>
      <c r="CW260" s="32" t="s">
        <v>18</v>
      </c>
      <c r="CY260" s="30" t="s">
        <v>15</v>
      </c>
      <c r="CZ260" s="31" t="s">
        <v>16</v>
      </c>
      <c r="DA260" s="31" t="s">
        <v>17</v>
      </c>
      <c r="DB260" s="32" t="s">
        <v>18</v>
      </c>
      <c r="DD260" s="30" t="s">
        <v>15</v>
      </c>
      <c r="DE260" s="31" t="s">
        <v>16</v>
      </c>
      <c r="DF260" s="31" t="s">
        <v>17</v>
      </c>
      <c r="DG260" s="32" t="s">
        <v>18</v>
      </c>
      <c r="DI260" s="30" t="s">
        <v>15</v>
      </c>
      <c r="DJ260" s="31" t="s">
        <v>16</v>
      </c>
      <c r="DK260" s="31" t="s">
        <v>17</v>
      </c>
      <c r="DL260" s="32" t="s">
        <v>18</v>
      </c>
      <c r="DN260" s="30" t="s">
        <v>15</v>
      </c>
      <c r="DO260" s="31" t="s">
        <v>16</v>
      </c>
      <c r="DP260" s="31" t="s">
        <v>17</v>
      </c>
      <c r="DQ260" s="32" t="s">
        <v>18</v>
      </c>
      <c r="DS260" s="250" t="s">
        <v>17</v>
      </c>
      <c r="DT260" s="251" t="s">
        <v>18</v>
      </c>
      <c r="DU260" s="250" t="s">
        <v>17</v>
      </c>
      <c r="DV260" s="252" t="s">
        <v>18</v>
      </c>
      <c r="DW260" s="253" t="s">
        <v>17</v>
      </c>
      <c r="DX260" s="252" t="s">
        <v>18</v>
      </c>
    </row>
    <row r="261" spans="2:129" s="33" customFormat="1" ht="27" customHeight="1" thickBot="1" x14ac:dyDescent="0.35">
      <c r="B261" s="254" t="s">
        <v>107</v>
      </c>
      <c r="C261" s="255" t="s">
        <v>55</v>
      </c>
      <c r="D261" s="283" t="s">
        <v>21</v>
      </c>
      <c r="E261" s="257" t="s">
        <v>22</v>
      </c>
      <c r="F261" s="257"/>
      <c r="G261" s="257" t="s">
        <v>23</v>
      </c>
      <c r="H261" s="257" t="s">
        <v>24</v>
      </c>
      <c r="I261" s="257" t="s">
        <v>25</v>
      </c>
      <c r="J261" s="258" t="s">
        <v>26</v>
      </c>
      <c r="K261" s="259" t="s">
        <v>27</v>
      </c>
      <c r="M261" s="34"/>
      <c r="N261" s="212"/>
      <c r="O261" s="35"/>
      <c r="P261" s="36"/>
      <c r="Q261" s="37"/>
      <c r="R261" s="34"/>
      <c r="S261" s="35"/>
      <c r="T261" s="35"/>
      <c r="U261" s="36"/>
      <c r="V261" s="37"/>
      <c r="W261" s="34"/>
      <c r="X261" s="35"/>
      <c r="Y261" s="35"/>
      <c r="Z261" s="36"/>
      <c r="AA261" s="37"/>
      <c r="AB261" s="34"/>
      <c r="AC261" s="35"/>
      <c r="AD261" s="35"/>
      <c r="AE261" s="36"/>
      <c r="AG261" s="34"/>
      <c r="AH261" s="35"/>
      <c r="AI261" s="35"/>
      <c r="AJ261" s="36"/>
      <c r="AL261" s="34"/>
      <c r="AM261" s="35"/>
      <c r="AN261" s="35"/>
      <c r="AO261" s="36"/>
      <c r="AQ261" s="34"/>
      <c r="AR261" s="35"/>
      <c r="AS261" s="35"/>
      <c r="AT261" s="36"/>
      <c r="AV261" s="34"/>
      <c r="AW261" s="35"/>
      <c r="AX261" s="35"/>
      <c r="AY261" s="36"/>
      <c r="BA261" s="34"/>
      <c r="BB261" s="35"/>
      <c r="BC261" s="35"/>
      <c r="BD261" s="36"/>
      <c r="BF261" s="34"/>
      <c r="BG261" s="35"/>
      <c r="BH261" s="35"/>
      <c r="BI261" s="36"/>
      <c r="BK261" s="34"/>
      <c r="BL261" s="35"/>
      <c r="BM261" s="35"/>
      <c r="BN261" s="36"/>
      <c r="BP261" s="34"/>
      <c r="BQ261" s="35"/>
      <c r="BR261" s="35"/>
      <c r="BS261" s="36"/>
      <c r="BU261" s="34"/>
      <c r="BV261" s="35"/>
      <c r="BW261" s="35"/>
      <c r="BX261" s="36"/>
      <c r="BZ261" s="34"/>
      <c r="CA261" s="35"/>
      <c r="CB261" s="35"/>
      <c r="CC261" s="36"/>
      <c r="CE261" s="34"/>
      <c r="CF261" s="35"/>
      <c r="CG261" s="35"/>
      <c r="CH261" s="36"/>
      <c r="CJ261" s="34"/>
      <c r="CK261" s="35"/>
      <c r="CL261" s="35"/>
      <c r="CM261" s="36"/>
      <c r="CO261" s="34"/>
      <c r="CP261" s="35"/>
      <c r="CQ261" s="35"/>
      <c r="CR261" s="36"/>
      <c r="CT261" s="34"/>
      <c r="CU261" s="35"/>
      <c r="CV261" s="35"/>
      <c r="CW261" s="36"/>
      <c r="CY261" s="34"/>
      <c r="CZ261" s="35"/>
      <c r="DA261" s="35"/>
      <c r="DB261" s="36"/>
      <c r="DD261" s="34"/>
      <c r="DE261" s="35"/>
      <c r="DF261" s="35"/>
      <c r="DG261" s="36"/>
      <c r="DI261" s="34"/>
      <c r="DJ261" s="35"/>
      <c r="DK261" s="35"/>
      <c r="DL261" s="36"/>
      <c r="DN261" s="34"/>
      <c r="DO261" s="35"/>
      <c r="DP261" s="35"/>
      <c r="DQ261" s="36"/>
      <c r="DS261" s="34"/>
      <c r="DT261" s="36"/>
      <c r="DU261" s="38"/>
      <c r="DV261" s="36"/>
      <c r="DW261" s="38"/>
      <c r="DX261" s="39"/>
      <c r="DY261" s="309" t="str">
        <f t="shared" ref="DY261:DY273" si="700">B261</f>
        <v>Others 3</v>
      </c>
    </row>
    <row r="262" spans="2:129" ht="18" customHeight="1" x14ac:dyDescent="0.3">
      <c r="B262" s="317"/>
      <c r="C262" s="317"/>
      <c r="D262" s="239"/>
      <c r="E262" s="263"/>
      <c r="F262" s="263"/>
      <c r="G262" s="263"/>
      <c r="H262" s="56"/>
      <c r="I262" s="56"/>
      <c r="J262" s="265"/>
      <c r="K262" s="264"/>
      <c r="L262" s="57"/>
      <c r="M262" s="49"/>
      <c r="N262" s="214"/>
      <c r="O262" s="8">
        <f t="shared" ref="O262:O273" si="701">$D262*M262*N262</f>
        <v>0</v>
      </c>
      <c r="P262" s="8">
        <f t="shared" ref="P262:P273" si="702">O262/$H$3</f>
        <v>0</v>
      </c>
      <c r="R262" s="44">
        <f t="shared" ref="R262:S273" si="703">M262</f>
        <v>0</v>
      </c>
      <c r="S262" s="201">
        <f t="shared" si="703"/>
        <v>0</v>
      </c>
      <c r="T262" s="8">
        <f t="shared" ref="T262:T269" si="704">$D262*R262*S262</f>
        <v>0</v>
      </c>
      <c r="U262" s="8">
        <f t="shared" ref="U262:U273" si="705">T262/$H$3</f>
        <v>0</v>
      </c>
      <c r="W262" s="44">
        <f t="shared" ref="W262:X273" si="706">R262</f>
        <v>0</v>
      </c>
      <c r="X262" s="201">
        <f t="shared" si="706"/>
        <v>0</v>
      </c>
      <c r="Y262" s="8">
        <f t="shared" ref="Y262:Y273" si="707">$D262*W262*X262</f>
        <v>0</v>
      </c>
      <c r="Z262" s="8">
        <f t="shared" ref="Z262:Z273" si="708">Y262/$H$3</f>
        <v>0</v>
      </c>
      <c r="AB262" s="44">
        <f t="shared" ref="AB262:AC273" si="709">W262</f>
        <v>0</v>
      </c>
      <c r="AC262" s="201">
        <f t="shared" si="709"/>
        <v>0</v>
      </c>
      <c r="AD262" s="8">
        <f t="shared" ref="AD262:AD273" si="710">$D262*AB262*AC262</f>
        <v>0</v>
      </c>
      <c r="AE262" s="8">
        <f t="shared" ref="AE262:AE273" si="711">AD262/$H$3</f>
        <v>0</v>
      </c>
      <c r="AG262" s="44">
        <f t="shared" ref="AG262:AH273" si="712">AB262</f>
        <v>0</v>
      </c>
      <c r="AH262" s="201">
        <f t="shared" si="712"/>
        <v>0</v>
      </c>
      <c r="AI262" s="8">
        <f t="shared" ref="AI262:AI273" si="713">$D262*AG262*AH262</f>
        <v>0</v>
      </c>
      <c r="AJ262" s="8">
        <f t="shared" ref="AJ262:AJ273" si="714">AI262/$H$3</f>
        <v>0</v>
      </c>
      <c r="AL262" s="44">
        <f t="shared" ref="AL262:AM273" si="715">AG262</f>
        <v>0</v>
      </c>
      <c r="AM262" s="201">
        <f t="shared" si="715"/>
        <v>0</v>
      </c>
      <c r="AN262" s="8">
        <f t="shared" ref="AN262:AN273" si="716">$D262*AL262*AM262</f>
        <v>0</v>
      </c>
      <c r="AO262" s="8">
        <f t="shared" ref="AO262:AO273" si="717">AN262/$H$3</f>
        <v>0</v>
      </c>
      <c r="AQ262" s="44">
        <f t="shared" ref="AQ262:AR273" si="718">AL262</f>
        <v>0</v>
      </c>
      <c r="AR262" s="201">
        <f t="shared" si="718"/>
        <v>0</v>
      </c>
      <c r="AS262" s="8">
        <f t="shared" ref="AS262:AS273" si="719">$D262*AQ262*AR262</f>
        <v>0</v>
      </c>
      <c r="AT262" s="8">
        <f t="shared" ref="AT262:AT273" si="720">AS262/$H$3</f>
        <v>0</v>
      </c>
      <c r="AV262" s="44">
        <f t="shared" ref="AV262:AW273" si="721">AQ262</f>
        <v>0</v>
      </c>
      <c r="AW262" s="201">
        <f t="shared" si="721"/>
        <v>0</v>
      </c>
      <c r="AX262" s="8">
        <f t="shared" ref="AX262:AX273" si="722">$D262*AV262*AW262</f>
        <v>0</v>
      </c>
      <c r="AY262" s="8">
        <f t="shared" ref="AY262:AY273" si="723">AX262/$H$3</f>
        <v>0</v>
      </c>
      <c r="BA262" s="44">
        <f t="shared" ref="BA262:BB273" si="724">AV262</f>
        <v>0</v>
      </c>
      <c r="BB262" s="201">
        <f t="shared" si="724"/>
        <v>0</v>
      </c>
      <c r="BC262" s="8">
        <f t="shared" ref="BC262:BC273" si="725">$D262*BA262*BB262</f>
        <v>0</v>
      </c>
      <c r="BD262" s="8">
        <f t="shared" ref="BD262:BD273" si="726">BC262/$H$3</f>
        <v>0</v>
      </c>
      <c r="BF262" s="44">
        <f t="shared" ref="BF262:BG273" si="727">BA262</f>
        <v>0</v>
      </c>
      <c r="BG262" s="201">
        <f t="shared" si="727"/>
        <v>0</v>
      </c>
      <c r="BH262" s="8">
        <f t="shared" ref="BH262:BH273" si="728">$D262*BF262*BG262</f>
        <v>0</v>
      </c>
      <c r="BI262" s="8">
        <f t="shared" ref="BI262:BI273" si="729">BH262/$H$3</f>
        <v>0</v>
      </c>
      <c r="BK262" s="44">
        <f t="shared" ref="BK262:BL273" si="730">BF262</f>
        <v>0</v>
      </c>
      <c r="BL262" s="201">
        <f t="shared" si="730"/>
        <v>0</v>
      </c>
      <c r="BM262" s="8">
        <f t="shared" ref="BM262:BM273" si="731">$D262*BK262*BL262</f>
        <v>0</v>
      </c>
      <c r="BN262" s="8">
        <f t="shared" ref="BN262:BN273" si="732">BM262/$H$3</f>
        <v>0</v>
      </c>
      <c r="BP262" s="44">
        <f t="shared" ref="BP262:BQ273" si="733">BK262</f>
        <v>0</v>
      </c>
      <c r="BQ262" s="201">
        <f t="shared" si="733"/>
        <v>0</v>
      </c>
      <c r="BR262" s="8">
        <f t="shared" ref="BR262:BR273" si="734">$D262*BP262*BQ262</f>
        <v>0</v>
      </c>
      <c r="BS262" s="8">
        <f t="shared" ref="BS262:BS273" si="735">BR262/$H$3</f>
        <v>0</v>
      </c>
      <c r="BU262" s="44">
        <f t="shared" ref="BU262:BV273" si="736">BP262</f>
        <v>0</v>
      </c>
      <c r="BV262" s="201">
        <f t="shared" si="736"/>
        <v>0</v>
      </c>
      <c r="BW262" s="8">
        <f t="shared" ref="BW262:BW273" si="737">$D262*BU262*BV262</f>
        <v>0</v>
      </c>
      <c r="BX262" s="8">
        <f t="shared" ref="BX262:BX273" si="738">BW262/$H$3</f>
        <v>0</v>
      </c>
      <c r="BZ262" s="44">
        <f t="shared" ref="BZ262:CA273" si="739">BU262</f>
        <v>0</v>
      </c>
      <c r="CA262" s="201">
        <f t="shared" si="739"/>
        <v>0</v>
      </c>
      <c r="CB262" s="8">
        <f t="shared" ref="CB262:CB273" si="740">$D262*BZ262*CA262</f>
        <v>0</v>
      </c>
      <c r="CC262" s="8">
        <f t="shared" ref="CC262:CC273" si="741">CB262/$H$3</f>
        <v>0</v>
      </c>
      <c r="CE262" s="44">
        <f t="shared" ref="CE262:CF273" si="742">BZ262</f>
        <v>0</v>
      </c>
      <c r="CF262" s="201">
        <f t="shared" si="742"/>
        <v>0</v>
      </c>
      <c r="CG262" s="8">
        <f t="shared" ref="CG262:CG273" si="743">$D262*CE262*CF262</f>
        <v>0</v>
      </c>
      <c r="CH262" s="8">
        <f t="shared" ref="CH262:CH273" si="744">CG262/$H$3</f>
        <v>0</v>
      </c>
      <c r="CJ262" s="44">
        <f t="shared" ref="CJ262:CK273" si="745">CE262</f>
        <v>0</v>
      </c>
      <c r="CK262" s="201">
        <f t="shared" si="745"/>
        <v>0</v>
      </c>
      <c r="CL262" s="8">
        <f t="shared" ref="CL262:CL273" si="746">$D262*CJ262*CK262</f>
        <v>0</v>
      </c>
      <c r="CM262" s="8">
        <f t="shared" ref="CM262:CM273" si="747">CL262/$H$3</f>
        <v>0</v>
      </c>
      <c r="CO262" s="44">
        <f t="shared" ref="CO262:CP273" si="748">CJ262</f>
        <v>0</v>
      </c>
      <c r="CP262" s="201">
        <f t="shared" si="748"/>
        <v>0</v>
      </c>
      <c r="CQ262" s="8">
        <f t="shared" ref="CQ262:CQ273" si="749">$D262*CO262*CP262</f>
        <v>0</v>
      </c>
      <c r="CR262" s="8">
        <f t="shared" ref="CR262:CR273" si="750">CQ262/$H$3</f>
        <v>0</v>
      </c>
      <c r="CT262" s="44">
        <f t="shared" ref="CT262:CU273" si="751">CO262</f>
        <v>0</v>
      </c>
      <c r="CU262" s="201">
        <f t="shared" si="751"/>
        <v>0</v>
      </c>
      <c r="CV262" s="8">
        <f t="shared" ref="CV262:CV273" si="752">$D262*CT262*CU262</f>
        <v>0</v>
      </c>
      <c r="CW262" s="8">
        <f t="shared" ref="CW262:CW273" si="753">CV262/$H$3</f>
        <v>0</v>
      </c>
      <c r="CY262" s="44">
        <f t="shared" ref="CY262:CZ273" si="754">CT262</f>
        <v>0</v>
      </c>
      <c r="CZ262" s="201">
        <f t="shared" si="754"/>
        <v>0</v>
      </c>
      <c r="DA262" s="8">
        <f t="shared" ref="DA262:DA273" si="755">$D262*CY262*CZ262</f>
        <v>0</v>
      </c>
      <c r="DB262" s="8">
        <f t="shared" ref="DB262:DB273" si="756">DA262/$H$3</f>
        <v>0</v>
      </c>
      <c r="DD262" s="44">
        <f t="shared" ref="DD262:DE273" si="757">CY262</f>
        <v>0</v>
      </c>
      <c r="DE262" s="201">
        <f t="shared" si="757"/>
        <v>0</v>
      </c>
      <c r="DF262" s="8">
        <f t="shared" ref="DF262:DF273" si="758">$D262*DD262*DE262</f>
        <v>0</v>
      </c>
      <c r="DG262" s="8">
        <f t="shared" ref="DG262:DG273" si="759">DF262/$H$3</f>
        <v>0</v>
      </c>
      <c r="DI262" s="44">
        <f t="shared" ref="DI262:DJ273" si="760">DD262</f>
        <v>0</v>
      </c>
      <c r="DJ262" s="201">
        <f t="shared" si="760"/>
        <v>0</v>
      </c>
      <c r="DK262" s="8">
        <f t="shared" ref="DK262:DK273" si="761">$D262*DI262*DJ262</f>
        <v>0</v>
      </c>
      <c r="DL262" s="8">
        <f t="shared" ref="DL262:DL273" si="762">DK262/$H$3</f>
        <v>0</v>
      </c>
      <c r="DN262" s="44">
        <f t="shared" ref="DN262:DO273" si="763">DI262</f>
        <v>0</v>
      </c>
      <c r="DO262" s="201">
        <f t="shared" si="763"/>
        <v>0</v>
      </c>
      <c r="DP262" s="8">
        <f t="shared" ref="DP262:DP273" si="764">$D262*DN262*DO262</f>
        <v>0</v>
      </c>
      <c r="DQ262" s="8">
        <f t="shared" ref="DQ262:DQ273" si="765">DP262/$H$3</f>
        <v>0</v>
      </c>
      <c r="DS262" s="51">
        <f t="shared" ref="DS262:DS272" si="766">O262+T262+Y262+AD262+AI262+AN262+AS262+AX262+BC262+BH262+BM262+BR262+BW262+CB262+CG262+CL262+CQ262+CV262+DA262+DF262+DK262+DP262</f>
        <v>0</v>
      </c>
      <c r="DT262" s="50">
        <f t="shared" ref="DT262:DT273" si="767">+DS262/$H$3</f>
        <v>0</v>
      </c>
      <c r="DU262" s="51">
        <v>0</v>
      </c>
      <c r="DV262" s="50">
        <f t="shared" ref="DV262:DV273" si="768">+DU262/$H$3</f>
        <v>0</v>
      </c>
      <c r="DW262" s="51">
        <f>+DS262+DU262</f>
        <v>0</v>
      </c>
      <c r="DX262" s="53">
        <f t="shared" ref="DX262:DX273" si="769">+DT262+DV262</f>
        <v>0</v>
      </c>
      <c r="DY262" s="307">
        <f t="shared" si="700"/>
        <v>0</v>
      </c>
    </row>
    <row r="263" spans="2:129" ht="18" customHeight="1" x14ac:dyDescent="0.3">
      <c r="B263" s="6"/>
      <c r="C263" s="317"/>
      <c r="D263" s="239"/>
      <c r="E263" s="263"/>
      <c r="F263" s="263"/>
      <c r="G263" s="263"/>
      <c r="H263" s="56"/>
      <c r="I263" s="56"/>
      <c r="J263" s="265"/>
      <c r="K263" s="264"/>
      <c r="L263" s="57"/>
      <c r="M263" s="49"/>
      <c r="N263" s="214"/>
      <c r="O263" s="8">
        <f t="shared" si="701"/>
        <v>0</v>
      </c>
      <c r="P263" s="8">
        <f t="shared" si="702"/>
        <v>0</v>
      </c>
      <c r="R263" s="44">
        <f t="shared" si="703"/>
        <v>0</v>
      </c>
      <c r="S263" s="201">
        <f t="shared" si="703"/>
        <v>0</v>
      </c>
      <c r="T263" s="8">
        <f t="shared" si="704"/>
        <v>0</v>
      </c>
      <c r="U263" s="8">
        <f t="shared" si="705"/>
        <v>0</v>
      </c>
      <c r="W263" s="44">
        <f t="shared" si="706"/>
        <v>0</v>
      </c>
      <c r="X263" s="201">
        <f t="shared" si="706"/>
        <v>0</v>
      </c>
      <c r="Y263" s="8">
        <f t="shared" si="707"/>
        <v>0</v>
      </c>
      <c r="Z263" s="8">
        <f t="shared" si="708"/>
        <v>0</v>
      </c>
      <c r="AB263" s="44">
        <f t="shared" si="709"/>
        <v>0</v>
      </c>
      <c r="AC263" s="201">
        <f t="shared" si="709"/>
        <v>0</v>
      </c>
      <c r="AD263" s="8">
        <f t="shared" si="710"/>
        <v>0</v>
      </c>
      <c r="AE263" s="8">
        <f t="shared" si="711"/>
        <v>0</v>
      </c>
      <c r="AG263" s="44">
        <f t="shared" si="712"/>
        <v>0</v>
      </c>
      <c r="AH263" s="201">
        <f t="shared" si="712"/>
        <v>0</v>
      </c>
      <c r="AI263" s="8">
        <f t="shared" si="713"/>
        <v>0</v>
      </c>
      <c r="AJ263" s="8">
        <f t="shared" si="714"/>
        <v>0</v>
      </c>
      <c r="AL263" s="44">
        <f t="shared" si="715"/>
        <v>0</v>
      </c>
      <c r="AM263" s="201">
        <f t="shared" si="715"/>
        <v>0</v>
      </c>
      <c r="AN263" s="8">
        <f t="shared" si="716"/>
        <v>0</v>
      </c>
      <c r="AO263" s="8">
        <f t="shared" si="717"/>
        <v>0</v>
      </c>
      <c r="AQ263" s="44">
        <f t="shared" si="718"/>
        <v>0</v>
      </c>
      <c r="AR263" s="201">
        <f t="shared" si="718"/>
        <v>0</v>
      </c>
      <c r="AS263" s="8">
        <f t="shared" si="719"/>
        <v>0</v>
      </c>
      <c r="AT263" s="8">
        <f t="shared" si="720"/>
        <v>0</v>
      </c>
      <c r="AV263" s="44">
        <f t="shared" si="721"/>
        <v>0</v>
      </c>
      <c r="AW263" s="201">
        <f t="shared" si="721"/>
        <v>0</v>
      </c>
      <c r="AX263" s="8">
        <f t="shared" si="722"/>
        <v>0</v>
      </c>
      <c r="AY263" s="8">
        <f t="shared" si="723"/>
        <v>0</v>
      </c>
      <c r="BA263" s="44">
        <f t="shared" si="724"/>
        <v>0</v>
      </c>
      <c r="BB263" s="201">
        <f t="shared" si="724"/>
        <v>0</v>
      </c>
      <c r="BC263" s="8">
        <f t="shared" si="725"/>
        <v>0</v>
      </c>
      <c r="BD263" s="8">
        <f t="shared" si="726"/>
        <v>0</v>
      </c>
      <c r="BF263" s="44">
        <f t="shared" si="727"/>
        <v>0</v>
      </c>
      <c r="BG263" s="201">
        <f t="shared" si="727"/>
        <v>0</v>
      </c>
      <c r="BH263" s="8">
        <f t="shared" si="728"/>
        <v>0</v>
      </c>
      <c r="BI263" s="8">
        <f t="shared" si="729"/>
        <v>0</v>
      </c>
      <c r="BK263" s="44">
        <f t="shared" si="730"/>
        <v>0</v>
      </c>
      <c r="BL263" s="201">
        <f t="shared" si="730"/>
        <v>0</v>
      </c>
      <c r="BM263" s="8">
        <f t="shared" si="731"/>
        <v>0</v>
      </c>
      <c r="BN263" s="8">
        <f t="shared" si="732"/>
        <v>0</v>
      </c>
      <c r="BP263" s="44">
        <f t="shared" si="733"/>
        <v>0</v>
      </c>
      <c r="BQ263" s="201">
        <f t="shared" si="733"/>
        <v>0</v>
      </c>
      <c r="BR263" s="8">
        <f t="shared" si="734"/>
        <v>0</v>
      </c>
      <c r="BS263" s="8">
        <f t="shared" si="735"/>
        <v>0</v>
      </c>
      <c r="BU263" s="44">
        <f t="shared" si="736"/>
        <v>0</v>
      </c>
      <c r="BV263" s="201">
        <f t="shared" si="736"/>
        <v>0</v>
      </c>
      <c r="BW263" s="8">
        <f t="shared" si="737"/>
        <v>0</v>
      </c>
      <c r="BX263" s="8">
        <f t="shared" si="738"/>
        <v>0</v>
      </c>
      <c r="BZ263" s="44">
        <f t="shared" si="739"/>
        <v>0</v>
      </c>
      <c r="CA263" s="201">
        <f t="shared" si="739"/>
        <v>0</v>
      </c>
      <c r="CB263" s="8">
        <f t="shared" si="740"/>
        <v>0</v>
      </c>
      <c r="CC263" s="8">
        <f t="shared" si="741"/>
        <v>0</v>
      </c>
      <c r="CE263" s="44">
        <f t="shared" si="742"/>
        <v>0</v>
      </c>
      <c r="CF263" s="201">
        <f t="shared" si="742"/>
        <v>0</v>
      </c>
      <c r="CG263" s="8">
        <f t="shared" si="743"/>
        <v>0</v>
      </c>
      <c r="CH263" s="8">
        <f t="shared" si="744"/>
        <v>0</v>
      </c>
      <c r="CJ263" s="44">
        <f t="shared" si="745"/>
        <v>0</v>
      </c>
      <c r="CK263" s="201">
        <f t="shared" si="745"/>
        <v>0</v>
      </c>
      <c r="CL263" s="8">
        <f t="shared" si="746"/>
        <v>0</v>
      </c>
      <c r="CM263" s="8">
        <f t="shared" si="747"/>
        <v>0</v>
      </c>
      <c r="CO263" s="44">
        <f t="shared" si="748"/>
        <v>0</v>
      </c>
      <c r="CP263" s="201">
        <f t="shared" si="748"/>
        <v>0</v>
      </c>
      <c r="CQ263" s="8">
        <f t="shared" si="749"/>
        <v>0</v>
      </c>
      <c r="CR263" s="8">
        <f t="shared" si="750"/>
        <v>0</v>
      </c>
      <c r="CT263" s="44">
        <f t="shared" si="751"/>
        <v>0</v>
      </c>
      <c r="CU263" s="201">
        <f t="shared" si="751"/>
        <v>0</v>
      </c>
      <c r="CV263" s="8">
        <f t="shared" si="752"/>
        <v>0</v>
      </c>
      <c r="CW263" s="8">
        <f t="shared" si="753"/>
        <v>0</v>
      </c>
      <c r="CY263" s="44">
        <f t="shared" si="754"/>
        <v>0</v>
      </c>
      <c r="CZ263" s="201">
        <f t="shared" si="754"/>
        <v>0</v>
      </c>
      <c r="DA263" s="8">
        <f t="shared" si="755"/>
        <v>0</v>
      </c>
      <c r="DB263" s="8">
        <f t="shared" si="756"/>
        <v>0</v>
      </c>
      <c r="DD263" s="44">
        <f t="shared" si="757"/>
        <v>0</v>
      </c>
      <c r="DE263" s="201">
        <f t="shared" si="757"/>
        <v>0</v>
      </c>
      <c r="DF263" s="8">
        <f t="shared" si="758"/>
        <v>0</v>
      </c>
      <c r="DG263" s="8">
        <f t="shared" si="759"/>
        <v>0</v>
      </c>
      <c r="DI263" s="44">
        <f t="shared" si="760"/>
        <v>0</v>
      </c>
      <c r="DJ263" s="201">
        <f t="shared" si="760"/>
        <v>0</v>
      </c>
      <c r="DK263" s="8">
        <f t="shared" si="761"/>
        <v>0</v>
      </c>
      <c r="DL263" s="8">
        <f t="shared" si="762"/>
        <v>0</v>
      </c>
      <c r="DN263" s="44">
        <f t="shared" si="763"/>
        <v>0</v>
      </c>
      <c r="DO263" s="201">
        <f t="shared" si="763"/>
        <v>0</v>
      </c>
      <c r="DP263" s="8">
        <f t="shared" si="764"/>
        <v>0</v>
      </c>
      <c r="DQ263" s="8">
        <f t="shared" si="765"/>
        <v>0</v>
      </c>
      <c r="DS263" s="51">
        <f t="shared" si="766"/>
        <v>0</v>
      </c>
      <c r="DT263" s="50">
        <f t="shared" si="767"/>
        <v>0</v>
      </c>
      <c r="DU263" s="51">
        <v>0</v>
      </c>
      <c r="DV263" s="50">
        <f t="shared" si="768"/>
        <v>0</v>
      </c>
      <c r="DW263" s="51">
        <f>+DS263+DU263</f>
        <v>0</v>
      </c>
      <c r="DX263" s="52">
        <f t="shared" si="769"/>
        <v>0</v>
      </c>
      <c r="DY263" s="307">
        <f t="shared" si="700"/>
        <v>0</v>
      </c>
    </row>
    <row r="264" spans="2:129" ht="18" customHeight="1" x14ac:dyDescent="0.3">
      <c r="B264" s="319"/>
      <c r="C264" s="320"/>
      <c r="D264" s="240"/>
      <c r="E264" s="263"/>
      <c r="F264" s="274"/>
      <c r="G264" s="274"/>
      <c r="H264" s="58"/>
      <c r="I264" s="56"/>
      <c r="J264" s="265"/>
      <c r="K264" s="264"/>
      <c r="L264" s="57"/>
      <c r="M264" s="49"/>
      <c r="N264" s="214"/>
      <c r="O264" s="8">
        <f t="shared" si="701"/>
        <v>0</v>
      </c>
      <c r="P264" s="8">
        <f t="shared" si="702"/>
        <v>0</v>
      </c>
      <c r="R264" s="44">
        <f t="shared" si="703"/>
        <v>0</v>
      </c>
      <c r="S264" s="201">
        <f t="shared" si="703"/>
        <v>0</v>
      </c>
      <c r="T264" s="8">
        <f t="shared" si="704"/>
        <v>0</v>
      </c>
      <c r="U264" s="8">
        <f t="shared" si="705"/>
        <v>0</v>
      </c>
      <c r="W264" s="44">
        <f t="shared" si="706"/>
        <v>0</v>
      </c>
      <c r="X264" s="201">
        <f t="shared" si="706"/>
        <v>0</v>
      </c>
      <c r="Y264" s="8">
        <f t="shared" si="707"/>
        <v>0</v>
      </c>
      <c r="Z264" s="8">
        <f t="shared" si="708"/>
        <v>0</v>
      </c>
      <c r="AB264" s="44">
        <f t="shared" si="709"/>
        <v>0</v>
      </c>
      <c r="AC264" s="201">
        <f t="shared" si="709"/>
        <v>0</v>
      </c>
      <c r="AD264" s="8">
        <f t="shared" si="710"/>
        <v>0</v>
      </c>
      <c r="AE264" s="8">
        <f t="shared" si="711"/>
        <v>0</v>
      </c>
      <c r="AG264" s="44">
        <f t="shared" si="712"/>
        <v>0</v>
      </c>
      <c r="AH264" s="201">
        <f t="shared" si="712"/>
        <v>0</v>
      </c>
      <c r="AI264" s="8">
        <f t="shared" si="713"/>
        <v>0</v>
      </c>
      <c r="AJ264" s="8">
        <f t="shared" si="714"/>
        <v>0</v>
      </c>
      <c r="AL264" s="44">
        <f t="shared" si="715"/>
        <v>0</v>
      </c>
      <c r="AM264" s="201">
        <f t="shared" si="715"/>
        <v>0</v>
      </c>
      <c r="AN264" s="8">
        <f t="shared" si="716"/>
        <v>0</v>
      </c>
      <c r="AO264" s="8">
        <f t="shared" si="717"/>
        <v>0</v>
      </c>
      <c r="AQ264" s="44">
        <f t="shared" si="718"/>
        <v>0</v>
      </c>
      <c r="AR264" s="201">
        <f t="shared" si="718"/>
        <v>0</v>
      </c>
      <c r="AS264" s="8">
        <f t="shared" si="719"/>
        <v>0</v>
      </c>
      <c r="AT264" s="8">
        <f t="shared" si="720"/>
        <v>0</v>
      </c>
      <c r="AV264" s="44">
        <f t="shared" si="721"/>
        <v>0</v>
      </c>
      <c r="AW264" s="201">
        <f t="shared" si="721"/>
        <v>0</v>
      </c>
      <c r="AX264" s="8">
        <f t="shared" si="722"/>
        <v>0</v>
      </c>
      <c r="AY264" s="8">
        <f t="shared" si="723"/>
        <v>0</v>
      </c>
      <c r="BA264" s="44">
        <f t="shared" si="724"/>
        <v>0</v>
      </c>
      <c r="BB264" s="201">
        <f t="shared" si="724"/>
        <v>0</v>
      </c>
      <c r="BC264" s="8">
        <f t="shared" si="725"/>
        <v>0</v>
      </c>
      <c r="BD264" s="8">
        <f t="shared" si="726"/>
        <v>0</v>
      </c>
      <c r="BF264" s="44">
        <f t="shared" si="727"/>
        <v>0</v>
      </c>
      <c r="BG264" s="201">
        <f t="shared" si="727"/>
        <v>0</v>
      </c>
      <c r="BH264" s="8">
        <f t="shared" si="728"/>
        <v>0</v>
      </c>
      <c r="BI264" s="8">
        <f t="shared" si="729"/>
        <v>0</v>
      </c>
      <c r="BK264" s="44">
        <f t="shared" si="730"/>
        <v>0</v>
      </c>
      <c r="BL264" s="201">
        <f t="shared" si="730"/>
        <v>0</v>
      </c>
      <c r="BM264" s="8">
        <f t="shared" si="731"/>
        <v>0</v>
      </c>
      <c r="BN264" s="8">
        <f t="shared" si="732"/>
        <v>0</v>
      </c>
      <c r="BP264" s="44">
        <f t="shared" si="733"/>
        <v>0</v>
      </c>
      <c r="BQ264" s="201">
        <f t="shared" si="733"/>
        <v>0</v>
      </c>
      <c r="BR264" s="8">
        <f t="shared" si="734"/>
        <v>0</v>
      </c>
      <c r="BS264" s="8">
        <f t="shared" si="735"/>
        <v>0</v>
      </c>
      <c r="BU264" s="44">
        <f t="shared" si="736"/>
        <v>0</v>
      </c>
      <c r="BV264" s="201">
        <f t="shared" si="736"/>
        <v>0</v>
      </c>
      <c r="BW264" s="8">
        <f t="shared" si="737"/>
        <v>0</v>
      </c>
      <c r="BX264" s="8">
        <f t="shared" si="738"/>
        <v>0</v>
      </c>
      <c r="BZ264" s="44">
        <f t="shared" si="739"/>
        <v>0</v>
      </c>
      <c r="CA264" s="201">
        <f t="shared" si="739"/>
        <v>0</v>
      </c>
      <c r="CB264" s="8">
        <f t="shared" si="740"/>
        <v>0</v>
      </c>
      <c r="CC264" s="8">
        <f t="shared" si="741"/>
        <v>0</v>
      </c>
      <c r="CE264" s="44">
        <f t="shared" si="742"/>
        <v>0</v>
      </c>
      <c r="CF264" s="201">
        <f t="shared" si="742"/>
        <v>0</v>
      </c>
      <c r="CG264" s="8">
        <f t="shared" si="743"/>
        <v>0</v>
      </c>
      <c r="CH264" s="8">
        <f t="shared" si="744"/>
        <v>0</v>
      </c>
      <c r="CJ264" s="44">
        <f t="shared" si="745"/>
        <v>0</v>
      </c>
      <c r="CK264" s="201">
        <f t="shared" si="745"/>
        <v>0</v>
      </c>
      <c r="CL264" s="8">
        <f t="shared" si="746"/>
        <v>0</v>
      </c>
      <c r="CM264" s="8">
        <f t="shared" si="747"/>
        <v>0</v>
      </c>
      <c r="CO264" s="44">
        <f t="shared" si="748"/>
        <v>0</v>
      </c>
      <c r="CP264" s="201">
        <f t="shared" si="748"/>
        <v>0</v>
      </c>
      <c r="CQ264" s="8">
        <f t="shared" si="749"/>
        <v>0</v>
      </c>
      <c r="CR264" s="8">
        <f t="shared" si="750"/>
        <v>0</v>
      </c>
      <c r="CT264" s="44">
        <f t="shared" si="751"/>
        <v>0</v>
      </c>
      <c r="CU264" s="201">
        <f t="shared" si="751"/>
        <v>0</v>
      </c>
      <c r="CV264" s="8">
        <f t="shared" si="752"/>
        <v>0</v>
      </c>
      <c r="CW264" s="8">
        <f t="shared" si="753"/>
        <v>0</v>
      </c>
      <c r="CY264" s="44">
        <f t="shared" si="754"/>
        <v>0</v>
      </c>
      <c r="CZ264" s="201">
        <f t="shared" si="754"/>
        <v>0</v>
      </c>
      <c r="DA264" s="8">
        <f t="shared" si="755"/>
        <v>0</v>
      </c>
      <c r="DB264" s="8">
        <f t="shared" si="756"/>
        <v>0</v>
      </c>
      <c r="DD264" s="44">
        <f t="shared" si="757"/>
        <v>0</v>
      </c>
      <c r="DE264" s="201">
        <f t="shared" si="757"/>
        <v>0</v>
      </c>
      <c r="DF264" s="8">
        <f t="shared" si="758"/>
        <v>0</v>
      </c>
      <c r="DG264" s="8">
        <f t="shared" si="759"/>
        <v>0</v>
      </c>
      <c r="DI264" s="44">
        <f t="shared" si="760"/>
        <v>0</v>
      </c>
      <c r="DJ264" s="201">
        <f t="shared" si="760"/>
        <v>0</v>
      </c>
      <c r="DK264" s="8">
        <f t="shared" si="761"/>
        <v>0</v>
      </c>
      <c r="DL264" s="8">
        <f t="shared" si="762"/>
        <v>0</v>
      </c>
      <c r="DN264" s="44">
        <f t="shared" si="763"/>
        <v>0</v>
      </c>
      <c r="DO264" s="201">
        <f t="shared" si="763"/>
        <v>0</v>
      </c>
      <c r="DP264" s="8">
        <f t="shared" si="764"/>
        <v>0</v>
      </c>
      <c r="DQ264" s="8">
        <f t="shared" si="765"/>
        <v>0</v>
      </c>
      <c r="DS264" s="51">
        <f t="shared" si="766"/>
        <v>0</v>
      </c>
      <c r="DT264" s="50">
        <f t="shared" si="767"/>
        <v>0</v>
      </c>
      <c r="DU264" s="51">
        <v>0</v>
      </c>
      <c r="DV264" s="50">
        <f t="shared" si="768"/>
        <v>0</v>
      </c>
      <c r="DW264" s="51">
        <f t="shared" ref="DW264:DW272" si="770">+DS264+DU264</f>
        <v>0</v>
      </c>
      <c r="DX264" s="52">
        <f t="shared" si="769"/>
        <v>0</v>
      </c>
      <c r="DY264" s="307">
        <f t="shared" si="700"/>
        <v>0</v>
      </c>
    </row>
    <row r="265" spans="2:129" ht="18" customHeight="1" x14ac:dyDescent="0.3">
      <c r="B265" s="317"/>
      <c r="C265" s="317"/>
      <c r="D265" s="239"/>
      <c r="E265" s="263"/>
      <c r="F265" s="274"/>
      <c r="G265" s="263"/>
      <c r="H265" s="56"/>
      <c r="I265" s="56"/>
      <c r="J265" s="265"/>
      <c r="K265" s="264"/>
      <c r="L265" s="57"/>
      <c r="M265" s="49"/>
      <c r="N265" s="214"/>
      <c r="O265" s="8">
        <f t="shared" si="701"/>
        <v>0</v>
      </c>
      <c r="P265" s="8">
        <f t="shared" si="702"/>
        <v>0</v>
      </c>
      <c r="R265" s="44">
        <f t="shared" si="703"/>
        <v>0</v>
      </c>
      <c r="S265" s="201">
        <f t="shared" si="703"/>
        <v>0</v>
      </c>
      <c r="T265" s="8">
        <f t="shared" si="704"/>
        <v>0</v>
      </c>
      <c r="U265" s="8">
        <f t="shared" si="705"/>
        <v>0</v>
      </c>
      <c r="W265" s="44">
        <f t="shared" si="706"/>
        <v>0</v>
      </c>
      <c r="X265" s="201">
        <f t="shared" si="706"/>
        <v>0</v>
      </c>
      <c r="Y265" s="8">
        <f t="shared" si="707"/>
        <v>0</v>
      </c>
      <c r="Z265" s="8">
        <f t="shared" si="708"/>
        <v>0</v>
      </c>
      <c r="AB265" s="44">
        <f t="shared" si="709"/>
        <v>0</v>
      </c>
      <c r="AC265" s="201">
        <f t="shared" si="709"/>
        <v>0</v>
      </c>
      <c r="AD265" s="8">
        <f t="shared" si="710"/>
        <v>0</v>
      </c>
      <c r="AE265" s="8">
        <f t="shared" si="711"/>
        <v>0</v>
      </c>
      <c r="AG265" s="44">
        <f t="shared" si="712"/>
        <v>0</v>
      </c>
      <c r="AH265" s="201">
        <f t="shared" si="712"/>
        <v>0</v>
      </c>
      <c r="AI265" s="8">
        <f t="shared" si="713"/>
        <v>0</v>
      </c>
      <c r="AJ265" s="8">
        <f t="shared" si="714"/>
        <v>0</v>
      </c>
      <c r="AL265" s="44">
        <f t="shared" si="715"/>
        <v>0</v>
      </c>
      <c r="AM265" s="201">
        <f t="shared" si="715"/>
        <v>0</v>
      </c>
      <c r="AN265" s="8">
        <f t="shared" si="716"/>
        <v>0</v>
      </c>
      <c r="AO265" s="8">
        <f t="shared" si="717"/>
        <v>0</v>
      </c>
      <c r="AQ265" s="44">
        <f t="shared" si="718"/>
        <v>0</v>
      </c>
      <c r="AR265" s="201">
        <f t="shared" si="718"/>
        <v>0</v>
      </c>
      <c r="AS265" s="8">
        <f t="shared" si="719"/>
        <v>0</v>
      </c>
      <c r="AT265" s="8">
        <f t="shared" si="720"/>
        <v>0</v>
      </c>
      <c r="AV265" s="44">
        <f t="shared" si="721"/>
        <v>0</v>
      </c>
      <c r="AW265" s="201">
        <f t="shared" si="721"/>
        <v>0</v>
      </c>
      <c r="AX265" s="8">
        <f t="shared" si="722"/>
        <v>0</v>
      </c>
      <c r="AY265" s="8">
        <f t="shared" si="723"/>
        <v>0</v>
      </c>
      <c r="BA265" s="44">
        <f t="shared" si="724"/>
        <v>0</v>
      </c>
      <c r="BB265" s="201">
        <f t="shared" si="724"/>
        <v>0</v>
      </c>
      <c r="BC265" s="8">
        <f t="shared" si="725"/>
        <v>0</v>
      </c>
      <c r="BD265" s="8">
        <f t="shared" si="726"/>
        <v>0</v>
      </c>
      <c r="BF265" s="44">
        <f t="shared" si="727"/>
        <v>0</v>
      </c>
      <c r="BG265" s="201">
        <f t="shared" si="727"/>
        <v>0</v>
      </c>
      <c r="BH265" s="8">
        <f t="shared" si="728"/>
        <v>0</v>
      </c>
      <c r="BI265" s="8">
        <f t="shared" si="729"/>
        <v>0</v>
      </c>
      <c r="BK265" s="44">
        <f t="shared" si="730"/>
        <v>0</v>
      </c>
      <c r="BL265" s="201">
        <f t="shared" si="730"/>
        <v>0</v>
      </c>
      <c r="BM265" s="8">
        <f t="shared" si="731"/>
        <v>0</v>
      </c>
      <c r="BN265" s="8">
        <f t="shared" si="732"/>
        <v>0</v>
      </c>
      <c r="BP265" s="44">
        <f t="shared" si="733"/>
        <v>0</v>
      </c>
      <c r="BQ265" s="201">
        <f t="shared" si="733"/>
        <v>0</v>
      </c>
      <c r="BR265" s="8">
        <f t="shared" si="734"/>
        <v>0</v>
      </c>
      <c r="BS265" s="8">
        <f t="shared" si="735"/>
        <v>0</v>
      </c>
      <c r="BU265" s="44">
        <f t="shared" si="736"/>
        <v>0</v>
      </c>
      <c r="BV265" s="201">
        <f t="shared" si="736"/>
        <v>0</v>
      </c>
      <c r="BW265" s="8">
        <f t="shared" si="737"/>
        <v>0</v>
      </c>
      <c r="BX265" s="8">
        <f t="shared" si="738"/>
        <v>0</v>
      </c>
      <c r="BZ265" s="44">
        <f t="shared" si="739"/>
        <v>0</v>
      </c>
      <c r="CA265" s="201">
        <f t="shared" si="739"/>
        <v>0</v>
      </c>
      <c r="CB265" s="8">
        <f t="shared" si="740"/>
        <v>0</v>
      </c>
      <c r="CC265" s="8">
        <f t="shared" si="741"/>
        <v>0</v>
      </c>
      <c r="CE265" s="44">
        <f t="shared" si="742"/>
        <v>0</v>
      </c>
      <c r="CF265" s="201">
        <f t="shared" si="742"/>
        <v>0</v>
      </c>
      <c r="CG265" s="8">
        <f t="shared" si="743"/>
        <v>0</v>
      </c>
      <c r="CH265" s="8">
        <f t="shared" si="744"/>
        <v>0</v>
      </c>
      <c r="CJ265" s="44">
        <f t="shared" si="745"/>
        <v>0</v>
      </c>
      <c r="CK265" s="201">
        <f t="shared" si="745"/>
        <v>0</v>
      </c>
      <c r="CL265" s="8">
        <f t="shared" si="746"/>
        <v>0</v>
      </c>
      <c r="CM265" s="8">
        <f t="shared" si="747"/>
        <v>0</v>
      </c>
      <c r="CO265" s="44">
        <f t="shared" si="748"/>
        <v>0</v>
      </c>
      <c r="CP265" s="201">
        <f t="shared" si="748"/>
        <v>0</v>
      </c>
      <c r="CQ265" s="8">
        <f t="shared" si="749"/>
        <v>0</v>
      </c>
      <c r="CR265" s="8">
        <f t="shared" si="750"/>
        <v>0</v>
      </c>
      <c r="CT265" s="44">
        <f t="shared" si="751"/>
        <v>0</v>
      </c>
      <c r="CU265" s="201">
        <f t="shared" si="751"/>
        <v>0</v>
      </c>
      <c r="CV265" s="8">
        <f t="shared" si="752"/>
        <v>0</v>
      </c>
      <c r="CW265" s="8">
        <f t="shared" si="753"/>
        <v>0</v>
      </c>
      <c r="CY265" s="44">
        <f t="shared" si="754"/>
        <v>0</v>
      </c>
      <c r="CZ265" s="201">
        <f t="shared" si="754"/>
        <v>0</v>
      </c>
      <c r="DA265" s="8">
        <f t="shared" si="755"/>
        <v>0</v>
      </c>
      <c r="DB265" s="8">
        <f t="shared" si="756"/>
        <v>0</v>
      </c>
      <c r="DD265" s="44">
        <f t="shared" si="757"/>
        <v>0</v>
      </c>
      <c r="DE265" s="201">
        <f t="shared" si="757"/>
        <v>0</v>
      </c>
      <c r="DF265" s="8">
        <f t="shared" si="758"/>
        <v>0</v>
      </c>
      <c r="DG265" s="8">
        <f t="shared" si="759"/>
        <v>0</v>
      </c>
      <c r="DI265" s="44">
        <f t="shared" si="760"/>
        <v>0</v>
      </c>
      <c r="DJ265" s="201">
        <f t="shared" si="760"/>
        <v>0</v>
      </c>
      <c r="DK265" s="8">
        <f t="shared" si="761"/>
        <v>0</v>
      </c>
      <c r="DL265" s="8">
        <f t="shared" si="762"/>
        <v>0</v>
      </c>
      <c r="DN265" s="44">
        <f t="shared" si="763"/>
        <v>0</v>
      </c>
      <c r="DO265" s="201">
        <f t="shared" si="763"/>
        <v>0</v>
      </c>
      <c r="DP265" s="8">
        <f t="shared" si="764"/>
        <v>0</v>
      </c>
      <c r="DQ265" s="8">
        <f t="shared" si="765"/>
        <v>0</v>
      </c>
      <c r="DS265" s="51">
        <f t="shared" si="766"/>
        <v>0</v>
      </c>
      <c r="DT265" s="50">
        <f t="shared" si="767"/>
        <v>0</v>
      </c>
      <c r="DU265" s="51">
        <v>0</v>
      </c>
      <c r="DV265" s="50">
        <f t="shared" si="768"/>
        <v>0</v>
      </c>
      <c r="DW265" s="51">
        <f t="shared" si="770"/>
        <v>0</v>
      </c>
      <c r="DX265" s="52">
        <f t="shared" si="769"/>
        <v>0</v>
      </c>
      <c r="DY265" s="307">
        <f t="shared" si="700"/>
        <v>0</v>
      </c>
    </row>
    <row r="266" spans="2:129" ht="18" customHeight="1" x14ac:dyDescent="0.3">
      <c r="B266" s="54"/>
      <c r="C266" s="54"/>
      <c r="D266" s="239"/>
      <c r="E266" s="263"/>
      <c r="F266" s="274"/>
      <c r="G266" s="263"/>
      <c r="H266" s="56"/>
      <c r="I266" s="56"/>
      <c r="J266" s="265"/>
      <c r="K266" s="264"/>
      <c r="L266" s="57"/>
      <c r="M266" s="49"/>
      <c r="N266" s="214"/>
      <c r="O266" s="8">
        <f t="shared" si="701"/>
        <v>0</v>
      </c>
      <c r="P266" s="8">
        <f t="shared" si="702"/>
        <v>0</v>
      </c>
      <c r="R266" s="44">
        <f t="shared" si="703"/>
        <v>0</v>
      </c>
      <c r="S266" s="201">
        <f t="shared" si="703"/>
        <v>0</v>
      </c>
      <c r="T266" s="8">
        <f t="shared" si="704"/>
        <v>0</v>
      </c>
      <c r="U266" s="8">
        <f t="shared" si="705"/>
        <v>0</v>
      </c>
      <c r="W266" s="44">
        <f t="shared" si="706"/>
        <v>0</v>
      </c>
      <c r="X266" s="201">
        <f t="shared" si="706"/>
        <v>0</v>
      </c>
      <c r="Y266" s="8">
        <f t="shared" si="707"/>
        <v>0</v>
      </c>
      <c r="Z266" s="8">
        <f t="shared" si="708"/>
        <v>0</v>
      </c>
      <c r="AB266" s="44">
        <f t="shared" si="709"/>
        <v>0</v>
      </c>
      <c r="AC266" s="201">
        <f t="shared" si="709"/>
        <v>0</v>
      </c>
      <c r="AD266" s="8">
        <f t="shared" si="710"/>
        <v>0</v>
      </c>
      <c r="AE266" s="8">
        <f t="shared" si="711"/>
        <v>0</v>
      </c>
      <c r="AG266" s="44">
        <f t="shared" si="712"/>
        <v>0</v>
      </c>
      <c r="AH266" s="201">
        <f t="shared" si="712"/>
        <v>0</v>
      </c>
      <c r="AI266" s="8">
        <f t="shared" si="713"/>
        <v>0</v>
      </c>
      <c r="AJ266" s="8">
        <f t="shared" si="714"/>
        <v>0</v>
      </c>
      <c r="AL266" s="44">
        <f t="shared" si="715"/>
        <v>0</v>
      </c>
      <c r="AM266" s="201">
        <f t="shared" si="715"/>
        <v>0</v>
      </c>
      <c r="AN266" s="8">
        <f t="shared" si="716"/>
        <v>0</v>
      </c>
      <c r="AO266" s="8">
        <f t="shared" si="717"/>
        <v>0</v>
      </c>
      <c r="AQ266" s="44">
        <f t="shared" si="718"/>
        <v>0</v>
      </c>
      <c r="AR266" s="201">
        <f t="shared" si="718"/>
        <v>0</v>
      </c>
      <c r="AS266" s="8">
        <f t="shared" si="719"/>
        <v>0</v>
      </c>
      <c r="AT266" s="8">
        <f t="shared" si="720"/>
        <v>0</v>
      </c>
      <c r="AV266" s="44">
        <f t="shared" si="721"/>
        <v>0</v>
      </c>
      <c r="AW266" s="201">
        <f t="shared" si="721"/>
        <v>0</v>
      </c>
      <c r="AX266" s="8">
        <f t="shared" si="722"/>
        <v>0</v>
      </c>
      <c r="AY266" s="8">
        <f t="shared" si="723"/>
        <v>0</v>
      </c>
      <c r="BA266" s="44">
        <f t="shared" si="724"/>
        <v>0</v>
      </c>
      <c r="BB266" s="201">
        <f t="shared" si="724"/>
        <v>0</v>
      </c>
      <c r="BC266" s="8">
        <f t="shared" si="725"/>
        <v>0</v>
      </c>
      <c r="BD266" s="8">
        <f t="shared" si="726"/>
        <v>0</v>
      </c>
      <c r="BF266" s="44">
        <f t="shared" si="727"/>
        <v>0</v>
      </c>
      <c r="BG266" s="201">
        <f t="shared" si="727"/>
        <v>0</v>
      </c>
      <c r="BH266" s="8">
        <f t="shared" si="728"/>
        <v>0</v>
      </c>
      <c r="BI266" s="8">
        <f t="shared" si="729"/>
        <v>0</v>
      </c>
      <c r="BK266" s="44">
        <f t="shared" si="730"/>
        <v>0</v>
      </c>
      <c r="BL266" s="201">
        <f t="shared" si="730"/>
        <v>0</v>
      </c>
      <c r="BM266" s="8">
        <f t="shared" si="731"/>
        <v>0</v>
      </c>
      <c r="BN266" s="8">
        <f t="shared" si="732"/>
        <v>0</v>
      </c>
      <c r="BP266" s="44">
        <f t="shared" si="733"/>
        <v>0</v>
      </c>
      <c r="BQ266" s="201">
        <f t="shared" si="733"/>
        <v>0</v>
      </c>
      <c r="BR266" s="8">
        <f t="shared" si="734"/>
        <v>0</v>
      </c>
      <c r="BS266" s="8">
        <f t="shared" si="735"/>
        <v>0</v>
      </c>
      <c r="BU266" s="44">
        <f t="shared" si="736"/>
        <v>0</v>
      </c>
      <c r="BV266" s="201">
        <f t="shared" si="736"/>
        <v>0</v>
      </c>
      <c r="BW266" s="8">
        <f t="shared" si="737"/>
        <v>0</v>
      </c>
      <c r="BX266" s="8">
        <f t="shared" si="738"/>
        <v>0</v>
      </c>
      <c r="BZ266" s="44">
        <f t="shared" si="739"/>
        <v>0</v>
      </c>
      <c r="CA266" s="201">
        <f t="shared" si="739"/>
        <v>0</v>
      </c>
      <c r="CB266" s="8">
        <f t="shared" si="740"/>
        <v>0</v>
      </c>
      <c r="CC266" s="8">
        <f t="shared" si="741"/>
        <v>0</v>
      </c>
      <c r="CE266" s="44">
        <f t="shared" si="742"/>
        <v>0</v>
      </c>
      <c r="CF266" s="201">
        <f t="shared" si="742"/>
        <v>0</v>
      </c>
      <c r="CG266" s="8">
        <f t="shared" si="743"/>
        <v>0</v>
      </c>
      <c r="CH266" s="8">
        <f t="shared" si="744"/>
        <v>0</v>
      </c>
      <c r="CJ266" s="44">
        <f t="shared" si="745"/>
        <v>0</v>
      </c>
      <c r="CK266" s="201">
        <f t="shared" si="745"/>
        <v>0</v>
      </c>
      <c r="CL266" s="8">
        <f t="shared" si="746"/>
        <v>0</v>
      </c>
      <c r="CM266" s="8">
        <f t="shared" si="747"/>
        <v>0</v>
      </c>
      <c r="CO266" s="44">
        <f t="shared" si="748"/>
        <v>0</v>
      </c>
      <c r="CP266" s="201">
        <f t="shared" si="748"/>
        <v>0</v>
      </c>
      <c r="CQ266" s="8">
        <f t="shared" si="749"/>
        <v>0</v>
      </c>
      <c r="CR266" s="8">
        <f t="shared" si="750"/>
        <v>0</v>
      </c>
      <c r="CT266" s="44">
        <f t="shared" si="751"/>
        <v>0</v>
      </c>
      <c r="CU266" s="201">
        <f t="shared" si="751"/>
        <v>0</v>
      </c>
      <c r="CV266" s="8">
        <f t="shared" si="752"/>
        <v>0</v>
      </c>
      <c r="CW266" s="8">
        <f t="shared" si="753"/>
        <v>0</v>
      </c>
      <c r="CY266" s="44">
        <f t="shared" si="754"/>
        <v>0</v>
      </c>
      <c r="CZ266" s="201">
        <f t="shared" si="754"/>
        <v>0</v>
      </c>
      <c r="DA266" s="8">
        <f t="shared" si="755"/>
        <v>0</v>
      </c>
      <c r="DB266" s="8">
        <f t="shared" si="756"/>
        <v>0</v>
      </c>
      <c r="DD266" s="44">
        <f t="shared" si="757"/>
        <v>0</v>
      </c>
      <c r="DE266" s="201">
        <f t="shared" si="757"/>
        <v>0</v>
      </c>
      <c r="DF266" s="8">
        <f t="shared" si="758"/>
        <v>0</v>
      </c>
      <c r="DG266" s="8">
        <f t="shared" si="759"/>
        <v>0</v>
      </c>
      <c r="DI266" s="44">
        <f t="shared" si="760"/>
        <v>0</v>
      </c>
      <c r="DJ266" s="201">
        <f t="shared" si="760"/>
        <v>0</v>
      </c>
      <c r="DK266" s="8">
        <f t="shared" si="761"/>
        <v>0</v>
      </c>
      <c r="DL266" s="8">
        <f t="shared" si="762"/>
        <v>0</v>
      </c>
      <c r="DN266" s="44">
        <f t="shared" si="763"/>
        <v>0</v>
      </c>
      <c r="DO266" s="201">
        <f t="shared" si="763"/>
        <v>0</v>
      </c>
      <c r="DP266" s="8">
        <f t="shared" si="764"/>
        <v>0</v>
      </c>
      <c r="DQ266" s="8">
        <f t="shared" si="765"/>
        <v>0</v>
      </c>
      <c r="DS266" s="51">
        <f t="shared" si="766"/>
        <v>0</v>
      </c>
      <c r="DT266" s="50">
        <f t="shared" si="767"/>
        <v>0</v>
      </c>
      <c r="DU266" s="51">
        <v>0</v>
      </c>
      <c r="DV266" s="50">
        <f t="shared" si="768"/>
        <v>0</v>
      </c>
      <c r="DW266" s="51">
        <f t="shared" si="770"/>
        <v>0</v>
      </c>
      <c r="DX266" s="52">
        <f t="shared" si="769"/>
        <v>0</v>
      </c>
      <c r="DY266" s="307">
        <f t="shared" si="700"/>
        <v>0</v>
      </c>
    </row>
    <row r="267" spans="2:129" ht="18" customHeight="1" x14ac:dyDescent="0.3">
      <c r="B267" s="54"/>
      <c r="C267" s="54"/>
      <c r="D267" s="239"/>
      <c r="E267" s="263"/>
      <c r="F267" s="274"/>
      <c r="G267" s="263"/>
      <c r="H267" s="56"/>
      <c r="I267" s="56"/>
      <c r="J267" s="265"/>
      <c r="K267" s="264"/>
      <c r="L267" s="57"/>
      <c r="M267" s="49"/>
      <c r="N267" s="214"/>
      <c r="O267" s="8">
        <f t="shared" si="701"/>
        <v>0</v>
      </c>
      <c r="P267" s="8">
        <f t="shared" si="702"/>
        <v>0</v>
      </c>
      <c r="R267" s="44">
        <f t="shared" si="703"/>
        <v>0</v>
      </c>
      <c r="S267" s="201">
        <f t="shared" si="703"/>
        <v>0</v>
      </c>
      <c r="T267" s="8">
        <f t="shared" si="704"/>
        <v>0</v>
      </c>
      <c r="U267" s="8">
        <f t="shared" si="705"/>
        <v>0</v>
      </c>
      <c r="W267" s="44">
        <f t="shared" si="706"/>
        <v>0</v>
      </c>
      <c r="X267" s="201">
        <f t="shared" si="706"/>
        <v>0</v>
      </c>
      <c r="Y267" s="8">
        <f t="shared" si="707"/>
        <v>0</v>
      </c>
      <c r="Z267" s="8">
        <f t="shared" si="708"/>
        <v>0</v>
      </c>
      <c r="AB267" s="44">
        <f t="shared" si="709"/>
        <v>0</v>
      </c>
      <c r="AC267" s="201">
        <f t="shared" si="709"/>
        <v>0</v>
      </c>
      <c r="AD267" s="8">
        <f t="shared" si="710"/>
        <v>0</v>
      </c>
      <c r="AE267" s="8">
        <f t="shared" si="711"/>
        <v>0</v>
      </c>
      <c r="AG267" s="44">
        <f t="shared" si="712"/>
        <v>0</v>
      </c>
      <c r="AH267" s="201">
        <f t="shared" si="712"/>
        <v>0</v>
      </c>
      <c r="AI267" s="8">
        <f t="shared" si="713"/>
        <v>0</v>
      </c>
      <c r="AJ267" s="8">
        <f t="shared" si="714"/>
        <v>0</v>
      </c>
      <c r="AL267" s="44">
        <f t="shared" si="715"/>
        <v>0</v>
      </c>
      <c r="AM267" s="201">
        <f t="shared" si="715"/>
        <v>0</v>
      </c>
      <c r="AN267" s="8">
        <f t="shared" si="716"/>
        <v>0</v>
      </c>
      <c r="AO267" s="8">
        <f t="shared" si="717"/>
        <v>0</v>
      </c>
      <c r="AQ267" s="44">
        <f t="shared" si="718"/>
        <v>0</v>
      </c>
      <c r="AR267" s="201">
        <f t="shared" si="718"/>
        <v>0</v>
      </c>
      <c r="AS267" s="8">
        <f t="shared" si="719"/>
        <v>0</v>
      </c>
      <c r="AT267" s="8">
        <f t="shared" si="720"/>
        <v>0</v>
      </c>
      <c r="AV267" s="44">
        <f t="shared" si="721"/>
        <v>0</v>
      </c>
      <c r="AW267" s="201">
        <f t="shared" si="721"/>
        <v>0</v>
      </c>
      <c r="AX267" s="8">
        <f t="shared" si="722"/>
        <v>0</v>
      </c>
      <c r="AY267" s="8">
        <f t="shared" si="723"/>
        <v>0</v>
      </c>
      <c r="BA267" s="44">
        <f t="shared" si="724"/>
        <v>0</v>
      </c>
      <c r="BB267" s="201">
        <f t="shared" si="724"/>
        <v>0</v>
      </c>
      <c r="BC267" s="8">
        <f t="shared" si="725"/>
        <v>0</v>
      </c>
      <c r="BD267" s="8">
        <f t="shared" si="726"/>
        <v>0</v>
      </c>
      <c r="BF267" s="44">
        <f t="shared" si="727"/>
        <v>0</v>
      </c>
      <c r="BG267" s="201">
        <f t="shared" si="727"/>
        <v>0</v>
      </c>
      <c r="BH267" s="8">
        <f t="shared" si="728"/>
        <v>0</v>
      </c>
      <c r="BI267" s="8">
        <f t="shared" si="729"/>
        <v>0</v>
      </c>
      <c r="BK267" s="44">
        <f t="shared" si="730"/>
        <v>0</v>
      </c>
      <c r="BL267" s="201">
        <f t="shared" si="730"/>
        <v>0</v>
      </c>
      <c r="BM267" s="8">
        <f t="shared" si="731"/>
        <v>0</v>
      </c>
      <c r="BN267" s="8">
        <f t="shared" si="732"/>
        <v>0</v>
      </c>
      <c r="BP267" s="44">
        <f t="shared" si="733"/>
        <v>0</v>
      </c>
      <c r="BQ267" s="201">
        <f t="shared" si="733"/>
        <v>0</v>
      </c>
      <c r="BR267" s="8">
        <f t="shared" si="734"/>
        <v>0</v>
      </c>
      <c r="BS267" s="8">
        <f t="shared" si="735"/>
        <v>0</v>
      </c>
      <c r="BU267" s="44">
        <f t="shared" si="736"/>
        <v>0</v>
      </c>
      <c r="BV267" s="201">
        <f t="shared" si="736"/>
        <v>0</v>
      </c>
      <c r="BW267" s="8">
        <f t="shared" si="737"/>
        <v>0</v>
      </c>
      <c r="BX267" s="8">
        <f t="shared" si="738"/>
        <v>0</v>
      </c>
      <c r="BZ267" s="44">
        <f t="shared" si="739"/>
        <v>0</v>
      </c>
      <c r="CA267" s="201">
        <f t="shared" si="739"/>
        <v>0</v>
      </c>
      <c r="CB267" s="8">
        <f t="shared" si="740"/>
        <v>0</v>
      </c>
      <c r="CC267" s="8">
        <f t="shared" si="741"/>
        <v>0</v>
      </c>
      <c r="CE267" s="44">
        <f t="shared" si="742"/>
        <v>0</v>
      </c>
      <c r="CF267" s="201">
        <f t="shared" si="742"/>
        <v>0</v>
      </c>
      <c r="CG267" s="8">
        <f t="shared" si="743"/>
        <v>0</v>
      </c>
      <c r="CH267" s="8">
        <f t="shared" si="744"/>
        <v>0</v>
      </c>
      <c r="CJ267" s="44">
        <f t="shared" si="745"/>
        <v>0</v>
      </c>
      <c r="CK267" s="201">
        <f t="shared" si="745"/>
        <v>0</v>
      </c>
      <c r="CL267" s="8">
        <f t="shared" si="746"/>
        <v>0</v>
      </c>
      <c r="CM267" s="8">
        <f t="shared" si="747"/>
        <v>0</v>
      </c>
      <c r="CO267" s="44">
        <f t="shared" si="748"/>
        <v>0</v>
      </c>
      <c r="CP267" s="201">
        <f t="shared" si="748"/>
        <v>0</v>
      </c>
      <c r="CQ267" s="8">
        <f t="shared" si="749"/>
        <v>0</v>
      </c>
      <c r="CR267" s="8">
        <f t="shared" si="750"/>
        <v>0</v>
      </c>
      <c r="CT267" s="44">
        <f t="shared" si="751"/>
        <v>0</v>
      </c>
      <c r="CU267" s="201">
        <f t="shared" si="751"/>
        <v>0</v>
      </c>
      <c r="CV267" s="8">
        <f t="shared" si="752"/>
        <v>0</v>
      </c>
      <c r="CW267" s="8">
        <f t="shared" si="753"/>
        <v>0</v>
      </c>
      <c r="CY267" s="44">
        <f t="shared" si="754"/>
        <v>0</v>
      </c>
      <c r="CZ267" s="201">
        <f t="shared" si="754"/>
        <v>0</v>
      </c>
      <c r="DA267" s="8">
        <f t="shared" si="755"/>
        <v>0</v>
      </c>
      <c r="DB267" s="8">
        <f t="shared" si="756"/>
        <v>0</v>
      </c>
      <c r="DD267" s="44">
        <f t="shared" si="757"/>
        <v>0</v>
      </c>
      <c r="DE267" s="201">
        <f t="shared" si="757"/>
        <v>0</v>
      </c>
      <c r="DF267" s="8">
        <f t="shared" si="758"/>
        <v>0</v>
      </c>
      <c r="DG267" s="8">
        <f t="shared" si="759"/>
        <v>0</v>
      </c>
      <c r="DI267" s="44">
        <f t="shared" si="760"/>
        <v>0</v>
      </c>
      <c r="DJ267" s="201">
        <f t="shared" si="760"/>
        <v>0</v>
      </c>
      <c r="DK267" s="8">
        <f t="shared" si="761"/>
        <v>0</v>
      </c>
      <c r="DL267" s="8">
        <f t="shared" si="762"/>
        <v>0</v>
      </c>
      <c r="DN267" s="44">
        <f t="shared" si="763"/>
        <v>0</v>
      </c>
      <c r="DO267" s="201">
        <f t="shared" si="763"/>
        <v>0</v>
      </c>
      <c r="DP267" s="8">
        <f t="shared" si="764"/>
        <v>0</v>
      </c>
      <c r="DQ267" s="8">
        <f t="shared" si="765"/>
        <v>0</v>
      </c>
      <c r="DS267" s="51">
        <f t="shared" si="766"/>
        <v>0</v>
      </c>
      <c r="DT267" s="50">
        <f t="shared" si="767"/>
        <v>0</v>
      </c>
      <c r="DU267" s="51">
        <v>0</v>
      </c>
      <c r="DV267" s="50">
        <f t="shared" si="768"/>
        <v>0</v>
      </c>
      <c r="DW267" s="51">
        <f t="shared" si="770"/>
        <v>0</v>
      </c>
      <c r="DX267" s="52">
        <f t="shared" si="769"/>
        <v>0</v>
      </c>
      <c r="DY267" s="307">
        <f t="shared" si="700"/>
        <v>0</v>
      </c>
    </row>
    <row r="268" spans="2:129" ht="18" customHeight="1" x14ac:dyDescent="0.3">
      <c r="B268" s="54"/>
      <c r="C268" s="54"/>
      <c r="D268" s="239"/>
      <c r="E268" s="263"/>
      <c r="F268" s="274"/>
      <c r="G268" s="263"/>
      <c r="H268" s="56"/>
      <c r="I268" s="56"/>
      <c r="J268" s="265"/>
      <c r="K268" s="264"/>
      <c r="L268" s="57"/>
      <c r="M268" s="49"/>
      <c r="N268" s="214"/>
      <c r="O268" s="8">
        <f t="shared" si="701"/>
        <v>0</v>
      </c>
      <c r="P268" s="8">
        <f t="shared" si="702"/>
        <v>0</v>
      </c>
      <c r="R268" s="44">
        <f t="shared" si="703"/>
        <v>0</v>
      </c>
      <c r="S268" s="201">
        <f t="shared" si="703"/>
        <v>0</v>
      </c>
      <c r="T268" s="8">
        <f t="shared" si="704"/>
        <v>0</v>
      </c>
      <c r="U268" s="8">
        <f t="shared" si="705"/>
        <v>0</v>
      </c>
      <c r="W268" s="44">
        <f t="shared" si="706"/>
        <v>0</v>
      </c>
      <c r="X268" s="201">
        <f t="shared" si="706"/>
        <v>0</v>
      </c>
      <c r="Y268" s="8">
        <f t="shared" si="707"/>
        <v>0</v>
      </c>
      <c r="Z268" s="8">
        <f t="shared" si="708"/>
        <v>0</v>
      </c>
      <c r="AB268" s="44">
        <f t="shared" si="709"/>
        <v>0</v>
      </c>
      <c r="AC268" s="201">
        <f t="shared" si="709"/>
        <v>0</v>
      </c>
      <c r="AD268" s="8">
        <f t="shared" si="710"/>
        <v>0</v>
      </c>
      <c r="AE268" s="8">
        <f t="shared" si="711"/>
        <v>0</v>
      </c>
      <c r="AG268" s="44">
        <f t="shared" si="712"/>
        <v>0</v>
      </c>
      <c r="AH268" s="201">
        <f t="shared" si="712"/>
        <v>0</v>
      </c>
      <c r="AI268" s="8">
        <f t="shared" si="713"/>
        <v>0</v>
      </c>
      <c r="AJ268" s="8">
        <f t="shared" si="714"/>
        <v>0</v>
      </c>
      <c r="AL268" s="44">
        <f t="shared" si="715"/>
        <v>0</v>
      </c>
      <c r="AM268" s="201">
        <f t="shared" si="715"/>
        <v>0</v>
      </c>
      <c r="AN268" s="8">
        <f t="shared" si="716"/>
        <v>0</v>
      </c>
      <c r="AO268" s="8">
        <f t="shared" si="717"/>
        <v>0</v>
      </c>
      <c r="AQ268" s="44">
        <f t="shared" si="718"/>
        <v>0</v>
      </c>
      <c r="AR268" s="201">
        <f t="shared" si="718"/>
        <v>0</v>
      </c>
      <c r="AS268" s="8">
        <f t="shared" si="719"/>
        <v>0</v>
      </c>
      <c r="AT268" s="8">
        <f t="shared" si="720"/>
        <v>0</v>
      </c>
      <c r="AV268" s="44">
        <f t="shared" si="721"/>
        <v>0</v>
      </c>
      <c r="AW268" s="201">
        <f t="shared" si="721"/>
        <v>0</v>
      </c>
      <c r="AX268" s="8">
        <f t="shared" si="722"/>
        <v>0</v>
      </c>
      <c r="AY268" s="8">
        <f t="shared" si="723"/>
        <v>0</v>
      </c>
      <c r="BA268" s="44">
        <f t="shared" si="724"/>
        <v>0</v>
      </c>
      <c r="BB268" s="201">
        <f t="shared" si="724"/>
        <v>0</v>
      </c>
      <c r="BC268" s="8">
        <f t="shared" si="725"/>
        <v>0</v>
      </c>
      <c r="BD268" s="8">
        <f t="shared" si="726"/>
        <v>0</v>
      </c>
      <c r="BF268" s="44">
        <f t="shared" si="727"/>
        <v>0</v>
      </c>
      <c r="BG268" s="201">
        <f t="shared" si="727"/>
        <v>0</v>
      </c>
      <c r="BH268" s="8">
        <f t="shared" si="728"/>
        <v>0</v>
      </c>
      <c r="BI268" s="8">
        <f t="shared" si="729"/>
        <v>0</v>
      </c>
      <c r="BK268" s="44">
        <f t="shared" si="730"/>
        <v>0</v>
      </c>
      <c r="BL268" s="201">
        <f t="shared" si="730"/>
        <v>0</v>
      </c>
      <c r="BM268" s="8">
        <f t="shared" si="731"/>
        <v>0</v>
      </c>
      <c r="BN268" s="8">
        <f t="shared" si="732"/>
        <v>0</v>
      </c>
      <c r="BP268" s="44">
        <f t="shared" si="733"/>
        <v>0</v>
      </c>
      <c r="BQ268" s="201">
        <f t="shared" si="733"/>
        <v>0</v>
      </c>
      <c r="BR268" s="8">
        <f t="shared" si="734"/>
        <v>0</v>
      </c>
      <c r="BS268" s="8">
        <f t="shared" si="735"/>
        <v>0</v>
      </c>
      <c r="BU268" s="44">
        <f t="shared" si="736"/>
        <v>0</v>
      </c>
      <c r="BV268" s="201">
        <f t="shared" si="736"/>
        <v>0</v>
      </c>
      <c r="BW268" s="8">
        <f t="shared" si="737"/>
        <v>0</v>
      </c>
      <c r="BX268" s="8">
        <f t="shared" si="738"/>
        <v>0</v>
      </c>
      <c r="BZ268" s="44">
        <f t="shared" si="739"/>
        <v>0</v>
      </c>
      <c r="CA268" s="201">
        <f t="shared" si="739"/>
        <v>0</v>
      </c>
      <c r="CB268" s="8">
        <f t="shared" si="740"/>
        <v>0</v>
      </c>
      <c r="CC268" s="8">
        <f t="shared" si="741"/>
        <v>0</v>
      </c>
      <c r="CE268" s="44">
        <f t="shared" si="742"/>
        <v>0</v>
      </c>
      <c r="CF268" s="201">
        <f t="shared" si="742"/>
        <v>0</v>
      </c>
      <c r="CG268" s="8">
        <f t="shared" si="743"/>
        <v>0</v>
      </c>
      <c r="CH268" s="8">
        <f t="shared" si="744"/>
        <v>0</v>
      </c>
      <c r="CJ268" s="44">
        <f t="shared" si="745"/>
        <v>0</v>
      </c>
      <c r="CK268" s="201">
        <f t="shared" si="745"/>
        <v>0</v>
      </c>
      <c r="CL268" s="8">
        <f t="shared" si="746"/>
        <v>0</v>
      </c>
      <c r="CM268" s="8">
        <f t="shared" si="747"/>
        <v>0</v>
      </c>
      <c r="CO268" s="44">
        <f t="shared" si="748"/>
        <v>0</v>
      </c>
      <c r="CP268" s="201">
        <f t="shared" si="748"/>
        <v>0</v>
      </c>
      <c r="CQ268" s="8">
        <f t="shared" si="749"/>
        <v>0</v>
      </c>
      <c r="CR268" s="8">
        <f t="shared" si="750"/>
        <v>0</v>
      </c>
      <c r="CT268" s="44">
        <f t="shared" si="751"/>
        <v>0</v>
      </c>
      <c r="CU268" s="201">
        <f t="shared" si="751"/>
        <v>0</v>
      </c>
      <c r="CV268" s="8">
        <f t="shared" si="752"/>
        <v>0</v>
      </c>
      <c r="CW268" s="8">
        <f t="shared" si="753"/>
        <v>0</v>
      </c>
      <c r="CY268" s="44">
        <f t="shared" si="754"/>
        <v>0</v>
      </c>
      <c r="CZ268" s="201">
        <f t="shared" si="754"/>
        <v>0</v>
      </c>
      <c r="DA268" s="8">
        <f t="shared" si="755"/>
        <v>0</v>
      </c>
      <c r="DB268" s="8">
        <f t="shared" si="756"/>
        <v>0</v>
      </c>
      <c r="DD268" s="44">
        <f t="shared" si="757"/>
        <v>0</v>
      </c>
      <c r="DE268" s="201">
        <f t="shared" si="757"/>
        <v>0</v>
      </c>
      <c r="DF268" s="8">
        <f t="shared" si="758"/>
        <v>0</v>
      </c>
      <c r="DG268" s="8">
        <f t="shared" si="759"/>
        <v>0</v>
      </c>
      <c r="DI268" s="44">
        <f t="shared" si="760"/>
        <v>0</v>
      </c>
      <c r="DJ268" s="201">
        <f t="shared" si="760"/>
        <v>0</v>
      </c>
      <c r="DK268" s="8">
        <f t="shared" si="761"/>
        <v>0</v>
      </c>
      <c r="DL268" s="8">
        <f t="shared" si="762"/>
        <v>0</v>
      </c>
      <c r="DN268" s="44">
        <f t="shared" si="763"/>
        <v>0</v>
      </c>
      <c r="DO268" s="201">
        <f t="shared" si="763"/>
        <v>0</v>
      </c>
      <c r="DP268" s="8">
        <f t="shared" si="764"/>
        <v>0</v>
      </c>
      <c r="DQ268" s="8">
        <f t="shared" si="765"/>
        <v>0</v>
      </c>
      <c r="DS268" s="51">
        <f t="shared" si="766"/>
        <v>0</v>
      </c>
      <c r="DT268" s="50">
        <f t="shared" si="767"/>
        <v>0</v>
      </c>
      <c r="DU268" s="51">
        <v>0</v>
      </c>
      <c r="DV268" s="50">
        <f t="shared" si="768"/>
        <v>0</v>
      </c>
      <c r="DW268" s="51">
        <f t="shared" si="770"/>
        <v>0</v>
      </c>
      <c r="DX268" s="52">
        <f t="shared" si="769"/>
        <v>0</v>
      </c>
      <c r="DY268" s="307">
        <f t="shared" si="700"/>
        <v>0</v>
      </c>
    </row>
    <row r="269" spans="2:129" ht="18" customHeight="1" x14ac:dyDescent="0.3">
      <c r="B269" s="54"/>
      <c r="C269" s="54"/>
      <c r="D269" s="239"/>
      <c r="E269" s="263"/>
      <c r="F269" s="274"/>
      <c r="G269" s="263"/>
      <c r="H269" s="56"/>
      <c r="I269" s="56"/>
      <c r="J269" s="265"/>
      <c r="K269" s="264"/>
      <c r="L269" s="57"/>
      <c r="M269" s="49"/>
      <c r="N269" s="214"/>
      <c r="O269" s="8">
        <f t="shared" si="701"/>
        <v>0</v>
      </c>
      <c r="P269" s="8">
        <f t="shared" si="702"/>
        <v>0</v>
      </c>
      <c r="R269" s="44">
        <f t="shared" si="703"/>
        <v>0</v>
      </c>
      <c r="S269" s="201">
        <f t="shared" si="703"/>
        <v>0</v>
      </c>
      <c r="T269" s="8">
        <f t="shared" si="704"/>
        <v>0</v>
      </c>
      <c r="U269" s="8">
        <f t="shared" si="705"/>
        <v>0</v>
      </c>
      <c r="W269" s="44">
        <f t="shared" si="706"/>
        <v>0</v>
      </c>
      <c r="X269" s="201">
        <f t="shared" si="706"/>
        <v>0</v>
      </c>
      <c r="Y269" s="8">
        <f t="shared" si="707"/>
        <v>0</v>
      </c>
      <c r="Z269" s="8">
        <f t="shared" si="708"/>
        <v>0</v>
      </c>
      <c r="AB269" s="44">
        <f t="shared" si="709"/>
        <v>0</v>
      </c>
      <c r="AC269" s="201">
        <f t="shared" si="709"/>
        <v>0</v>
      </c>
      <c r="AD269" s="8">
        <f t="shared" si="710"/>
        <v>0</v>
      </c>
      <c r="AE269" s="8">
        <f t="shared" si="711"/>
        <v>0</v>
      </c>
      <c r="AG269" s="44">
        <f t="shared" si="712"/>
        <v>0</v>
      </c>
      <c r="AH269" s="201">
        <f t="shared" si="712"/>
        <v>0</v>
      </c>
      <c r="AI269" s="8">
        <f t="shared" si="713"/>
        <v>0</v>
      </c>
      <c r="AJ269" s="8">
        <f t="shared" si="714"/>
        <v>0</v>
      </c>
      <c r="AL269" s="44">
        <f t="shared" si="715"/>
        <v>0</v>
      </c>
      <c r="AM269" s="201">
        <f t="shared" si="715"/>
        <v>0</v>
      </c>
      <c r="AN269" s="8">
        <f t="shared" si="716"/>
        <v>0</v>
      </c>
      <c r="AO269" s="8">
        <f t="shared" si="717"/>
        <v>0</v>
      </c>
      <c r="AQ269" s="44">
        <f t="shared" si="718"/>
        <v>0</v>
      </c>
      <c r="AR269" s="201">
        <f t="shared" si="718"/>
        <v>0</v>
      </c>
      <c r="AS269" s="8">
        <f t="shared" si="719"/>
        <v>0</v>
      </c>
      <c r="AT269" s="8">
        <f t="shared" si="720"/>
        <v>0</v>
      </c>
      <c r="AV269" s="44">
        <f t="shared" si="721"/>
        <v>0</v>
      </c>
      <c r="AW269" s="201">
        <f t="shared" si="721"/>
        <v>0</v>
      </c>
      <c r="AX269" s="8">
        <f t="shared" si="722"/>
        <v>0</v>
      </c>
      <c r="AY269" s="8">
        <f t="shared" si="723"/>
        <v>0</v>
      </c>
      <c r="BA269" s="44">
        <f t="shared" si="724"/>
        <v>0</v>
      </c>
      <c r="BB269" s="201">
        <f t="shared" si="724"/>
        <v>0</v>
      </c>
      <c r="BC269" s="8">
        <f t="shared" si="725"/>
        <v>0</v>
      </c>
      <c r="BD269" s="8">
        <f t="shared" si="726"/>
        <v>0</v>
      </c>
      <c r="BF269" s="44">
        <f t="shared" si="727"/>
        <v>0</v>
      </c>
      <c r="BG269" s="201">
        <f t="shared" si="727"/>
        <v>0</v>
      </c>
      <c r="BH269" s="8">
        <f t="shared" si="728"/>
        <v>0</v>
      </c>
      <c r="BI269" s="8">
        <f t="shared" si="729"/>
        <v>0</v>
      </c>
      <c r="BK269" s="44">
        <f t="shared" si="730"/>
        <v>0</v>
      </c>
      <c r="BL269" s="201">
        <f t="shared" si="730"/>
        <v>0</v>
      </c>
      <c r="BM269" s="8">
        <f t="shared" si="731"/>
        <v>0</v>
      </c>
      <c r="BN269" s="8">
        <f t="shared" si="732"/>
        <v>0</v>
      </c>
      <c r="BP269" s="44">
        <f t="shared" si="733"/>
        <v>0</v>
      </c>
      <c r="BQ269" s="201">
        <f t="shared" si="733"/>
        <v>0</v>
      </c>
      <c r="BR269" s="8">
        <f t="shared" si="734"/>
        <v>0</v>
      </c>
      <c r="BS269" s="8">
        <f t="shared" si="735"/>
        <v>0</v>
      </c>
      <c r="BU269" s="44">
        <f t="shared" si="736"/>
        <v>0</v>
      </c>
      <c r="BV269" s="201">
        <f t="shared" si="736"/>
        <v>0</v>
      </c>
      <c r="BW269" s="8">
        <f t="shared" si="737"/>
        <v>0</v>
      </c>
      <c r="BX269" s="8">
        <f t="shared" si="738"/>
        <v>0</v>
      </c>
      <c r="BZ269" s="44">
        <f t="shared" si="739"/>
        <v>0</v>
      </c>
      <c r="CA269" s="201">
        <f t="shared" si="739"/>
        <v>0</v>
      </c>
      <c r="CB269" s="8">
        <f t="shared" si="740"/>
        <v>0</v>
      </c>
      <c r="CC269" s="8">
        <f t="shared" si="741"/>
        <v>0</v>
      </c>
      <c r="CE269" s="44">
        <f t="shared" si="742"/>
        <v>0</v>
      </c>
      <c r="CF269" s="201">
        <f t="shared" si="742"/>
        <v>0</v>
      </c>
      <c r="CG269" s="8">
        <f t="shared" si="743"/>
        <v>0</v>
      </c>
      <c r="CH269" s="8">
        <f t="shared" si="744"/>
        <v>0</v>
      </c>
      <c r="CJ269" s="44">
        <f t="shared" si="745"/>
        <v>0</v>
      </c>
      <c r="CK269" s="201">
        <f t="shared" si="745"/>
        <v>0</v>
      </c>
      <c r="CL269" s="8">
        <f t="shared" si="746"/>
        <v>0</v>
      </c>
      <c r="CM269" s="8">
        <f t="shared" si="747"/>
        <v>0</v>
      </c>
      <c r="CO269" s="44">
        <f t="shared" si="748"/>
        <v>0</v>
      </c>
      <c r="CP269" s="201">
        <f t="shared" si="748"/>
        <v>0</v>
      </c>
      <c r="CQ269" s="8">
        <f t="shared" si="749"/>
        <v>0</v>
      </c>
      <c r="CR269" s="8">
        <f t="shared" si="750"/>
        <v>0</v>
      </c>
      <c r="CT269" s="44">
        <f t="shared" si="751"/>
        <v>0</v>
      </c>
      <c r="CU269" s="201">
        <f t="shared" si="751"/>
        <v>0</v>
      </c>
      <c r="CV269" s="8">
        <f t="shared" si="752"/>
        <v>0</v>
      </c>
      <c r="CW269" s="8">
        <f t="shared" si="753"/>
        <v>0</v>
      </c>
      <c r="CY269" s="44">
        <f t="shared" si="754"/>
        <v>0</v>
      </c>
      <c r="CZ269" s="201">
        <f t="shared" si="754"/>
        <v>0</v>
      </c>
      <c r="DA269" s="8">
        <f t="shared" si="755"/>
        <v>0</v>
      </c>
      <c r="DB269" s="8">
        <f t="shared" si="756"/>
        <v>0</v>
      </c>
      <c r="DD269" s="44">
        <f t="shared" si="757"/>
        <v>0</v>
      </c>
      <c r="DE269" s="201">
        <f t="shared" si="757"/>
        <v>0</v>
      </c>
      <c r="DF269" s="8">
        <f t="shared" si="758"/>
        <v>0</v>
      </c>
      <c r="DG269" s="8">
        <f t="shared" si="759"/>
        <v>0</v>
      </c>
      <c r="DI269" s="44">
        <f t="shared" si="760"/>
        <v>0</v>
      </c>
      <c r="DJ269" s="201">
        <f t="shared" si="760"/>
        <v>0</v>
      </c>
      <c r="DK269" s="8">
        <f t="shared" si="761"/>
        <v>0</v>
      </c>
      <c r="DL269" s="8">
        <f t="shared" si="762"/>
        <v>0</v>
      </c>
      <c r="DN269" s="44">
        <f t="shared" si="763"/>
        <v>0</v>
      </c>
      <c r="DO269" s="201">
        <f t="shared" si="763"/>
        <v>0</v>
      </c>
      <c r="DP269" s="8">
        <f t="shared" si="764"/>
        <v>0</v>
      </c>
      <c r="DQ269" s="8">
        <f t="shared" si="765"/>
        <v>0</v>
      </c>
      <c r="DS269" s="51">
        <f t="shared" si="766"/>
        <v>0</v>
      </c>
      <c r="DT269" s="50">
        <f t="shared" si="767"/>
        <v>0</v>
      </c>
      <c r="DU269" s="51">
        <v>0</v>
      </c>
      <c r="DV269" s="50">
        <f t="shared" si="768"/>
        <v>0</v>
      </c>
      <c r="DW269" s="51">
        <f t="shared" si="770"/>
        <v>0</v>
      </c>
      <c r="DX269" s="52">
        <f t="shared" si="769"/>
        <v>0</v>
      </c>
      <c r="DY269" s="307">
        <f t="shared" si="700"/>
        <v>0</v>
      </c>
    </row>
    <row r="270" spans="2:129" ht="18" customHeight="1" x14ac:dyDescent="0.3">
      <c r="B270" s="54"/>
      <c r="C270" s="54"/>
      <c r="D270" s="239"/>
      <c r="E270" s="263"/>
      <c r="F270" s="274"/>
      <c r="G270" s="263"/>
      <c r="H270" s="56"/>
      <c r="I270" s="56"/>
      <c r="J270" s="265"/>
      <c r="K270" s="264"/>
      <c r="L270" s="57"/>
      <c r="M270" s="49"/>
      <c r="N270" s="214"/>
      <c r="O270" s="8">
        <f t="shared" si="701"/>
        <v>0</v>
      </c>
      <c r="P270" s="8">
        <f t="shared" si="702"/>
        <v>0</v>
      </c>
      <c r="R270" s="44">
        <f t="shared" si="703"/>
        <v>0</v>
      </c>
      <c r="S270" s="201">
        <f t="shared" si="703"/>
        <v>0</v>
      </c>
      <c r="T270" s="8">
        <f>$D270*R270*S270</f>
        <v>0</v>
      </c>
      <c r="U270" s="8">
        <f t="shared" si="705"/>
        <v>0</v>
      </c>
      <c r="W270" s="44">
        <f t="shared" si="706"/>
        <v>0</v>
      </c>
      <c r="X270" s="201">
        <f t="shared" si="706"/>
        <v>0</v>
      </c>
      <c r="Y270" s="8">
        <f t="shared" si="707"/>
        <v>0</v>
      </c>
      <c r="Z270" s="8">
        <f t="shared" si="708"/>
        <v>0</v>
      </c>
      <c r="AB270" s="44">
        <f t="shared" si="709"/>
        <v>0</v>
      </c>
      <c r="AC270" s="201">
        <f t="shared" si="709"/>
        <v>0</v>
      </c>
      <c r="AD270" s="8">
        <f t="shared" si="710"/>
        <v>0</v>
      </c>
      <c r="AE270" s="8">
        <f t="shared" si="711"/>
        <v>0</v>
      </c>
      <c r="AG270" s="44">
        <f t="shared" si="712"/>
        <v>0</v>
      </c>
      <c r="AH270" s="201">
        <f t="shared" si="712"/>
        <v>0</v>
      </c>
      <c r="AI270" s="8">
        <f t="shared" si="713"/>
        <v>0</v>
      </c>
      <c r="AJ270" s="8">
        <f t="shared" si="714"/>
        <v>0</v>
      </c>
      <c r="AL270" s="44">
        <f t="shared" si="715"/>
        <v>0</v>
      </c>
      <c r="AM270" s="201">
        <f t="shared" si="715"/>
        <v>0</v>
      </c>
      <c r="AN270" s="8">
        <f t="shared" si="716"/>
        <v>0</v>
      </c>
      <c r="AO270" s="8">
        <f t="shared" si="717"/>
        <v>0</v>
      </c>
      <c r="AQ270" s="44">
        <f t="shared" si="718"/>
        <v>0</v>
      </c>
      <c r="AR270" s="201">
        <f t="shared" si="718"/>
        <v>0</v>
      </c>
      <c r="AS270" s="8">
        <f t="shared" si="719"/>
        <v>0</v>
      </c>
      <c r="AT270" s="8">
        <f t="shared" si="720"/>
        <v>0</v>
      </c>
      <c r="AV270" s="44">
        <f t="shared" si="721"/>
        <v>0</v>
      </c>
      <c r="AW270" s="201">
        <f t="shared" si="721"/>
        <v>0</v>
      </c>
      <c r="AX270" s="8">
        <f t="shared" si="722"/>
        <v>0</v>
      </c>
      <c r="AY270" s="8">
        <f t="shared" si="723"/>
        <v>0</v>
      </c>
      <c r="BA270" s="44">
        <f t="shared" si="724"/>
        <v>0</v>
      </c>
      <c r="BB270" s="201">
        <f t="shared" si="724"/>
        <v>0</v>
      </c>
      <c r="BC270" s="8">
        <f t="shared" si="725"/>
        <v>0</v>
      </c>
      <c r="BD270" s="8">
        <f t="shared" si="726"/>
        <v>0</v>
      </c>
      <c r="BF270" s="44">
        <f t="shared" si="727"/>
        <v>0</v>
      </c>
      <c r="BG270" s="201">
        <f t="shared" si="727"/>
        <v>0</v>
      </c>
      <c r="BH270" s="8">
        <f t="shared" si="728"/>
        <v>0</v>
      </c>
      <c r="BI270" s="8">
        <f t="shared" si="729"/>
        <v>0</v>
      </c>
      <c r="BK270" s="44">
        <f t="shared" si="730"/>
        <v>0</v>
      </c>
      <c r="BL270" s="201">
        <f t="shared" si="730"/>
        <v>0</v>
      </c>
      <c r="BM270" s="8">
        <f t="shared" si="731"/>
        <v>0</v>
      </c>
      <c r="BN270" s="8">
        <f t="shared" si="732"/>
        <v>0</v>
      </c>
      <c r="BP270" s="44">
        <f t="shared" si="733"/>
        <v>0</v>
      </c>
      <c r="BQ270" s="201">
        <f t="shared" si="733"/>
        <v>0</v>
      </c>
      <c r="BR270" s="8">
        <f t="shared" si="734"/>
        <v>0</v>
      </c>
      <c r="BS270" s="8">
        <f t="shared" si="735"/>
        <v>0</v>
      </c>
      <c r="BU270" s="44">
        <f t="shared" si="736"/>
        <v>0</v>
      </c>
      <c r="BV270" s="201">
        <f t="shared" si="736"/>
        <v>0</v>
      </c>
      <c r="BW270" s="8">
        <f t="shared" si="737"/>
        <v>0</v>
      </c>
      <c r="BX270" s="8">
        <f t="shared" si="738"/>
        <v>0</v>
      </c>
      <c r="BZ270" s="44">
        <f t="shared" si="739"/>
        <v>0</v>
      </c>
      <c r="CA270" s="201">
        <f t="shared" si="739"/>
        <v>0</v>
      </c>
      <c r="CB270" s="8">
        <f t="shared" si="740"/>
        <v>0</v>
      </c>
      <c r="CC270" s="8">
        <f t="shared" si="741"/>
        <v>0</v>
      </c>
      <c r="CE270" s="44">
        <f t="shared" si="742"/>
        <v>0</v>
      </c>
      <c r="CF270" s="201">
        <f t="shared" si="742"/>
        <v>0</v>
      </c>
      <c r="CG270" s="8">
        <f t="shared" si="743"/>
        <v>0</v>
      </c>
      <c r="CH270" s="8">
        <f t="shared" si="744"/>
        <v>0</v>
      </c>
      <c r="CJ270" s="44">
        <f t="shared" si="745"/>
        <v>0</v>
      </c>
      <c r="CK270" s="201">
        <f t="shared" si="745"/>
        <v>0</v>
      </c>
      <c r="CL270" s="8">
        <f t="shared" si="746"/>
        <v>0</v>
      </c>
      <c r="CM270" s="8">
        <f t="shared" si="747"/>
        <v>0</v>
      </c>
      <c r="CO270" s="44">
        <f t="shared" si="748"/>
        <v>0</v>
      </c>
      <c r="CP270" s="201">
        <f t="shared" si="748"/>
        <v>0</v>
      </c>
      <c r="CQ270" s="8">
        <f t="shared" si="749"/>
        <v>0</v>
      </c>
      <c r="CR270" s="8">
        <f t="shared" si="750"/>
        <v>0</v>
      </c>
      <c r="CT270" s="44">
        <f t="shared" si="751"/>
        <v>0</v>
      </c>
      <c r="CU270" s="201">
        <f t="shared" si="751"/>
        <v>0</v>
      </c>
      <c r="CV270" s="8">
        <f t="shared" si="752"/>
        <v>0</v>
      </c>
      <c r="CW270" s="8">
        <f t="shared" si="753"/>
        <v>0</v>
      </c>
      <c r="CY270" s="44">
        <f t="shared" si="754"/>
        <v>0</v>
      </c>
      <c r="CZ270" s="201">
        <f t="shared" si="754"/>
        <v>0</v>
      </c>
      <c r="DA270" s="8">
        <f t="shared" si="755"/>
        <v>0</v>
      </c>
      <c r="DB270" s="8">
        <f t="shared" si="756"/>
        <v>0</v>
      </c>
      <c r="DD270" s="44">
        <f t="shared" si="757"/>
        <v>0</v>
      </c>
      <c r="DE270" s="201">
        <f t="shared" si="757"/>
        <v>0</v>
      </c>
      <c r="DF270" s="8">
        <f t="shared" si="758"/>
        <v>0</v>
      </c>
      <c r="DG270" s="8">
        <f t="shared" si="759"/>
        <v>0</v>
      </c>
      <c r="DI270" s="44">
        <f t="shared" si="760"/>
        <v>0</v>
      </c>
      <c r="DJ270" s="201">
        <f t="shared" si="760"/>
        <v>0</v>
      </c>
      <c r="DK270" s="8">
        <f t="shared" si="761"/>
        <v>0</v>
      </c>
      <c r="DL270" s="8">
        <f t="shared" si="762"/>
        <v>0</v>
      </c>
      <c r="DN270" s="44">
        <f t="shared" si="763"/>
        <v>0</v>
      </c>
      <c r="DO270" s="201">
        <f t="shared" si="763"/>
        <v>0</v>
      </c>
      <c r="DP270" s="8">
        <f t="shared" si="764"/>
        <v>0</v>
      </c>
      <c r="DQ270" s="8">
        <f t="shared" si="765"/>
        <v>0</v>
      </c>
      <c r="DS270" s="51">
        <f t="shared" si="766"/>
        <v>0</v>
      </c>
      <c r="DT270" s="50">
        <f t="shared" si="767"/>
        <v>0</v>
      </c>
      <c r="DU270" s="51">
        <v>0</v>
      </c>
      <c r="DV270" s="50">
        <f t="shared" si="768"/>
        <v>0</v>
      </c>
      <c r="DW270" s="51">
        <f t="shared" si="770"/>
        <v>0</v>
      </c>
      <c r="DX270" s="52">
        <f t="shared" si="769"/>
        <v>0</v>
      </c>
      <c r="DY270" s="307">
        <f t="shared" si="700"/>
        <v>0</v>
      </c>
    </row>
    <row r="271" spans="2:129" ht="18" customHeight="1" x14ac:dyDescent="0.3">
      <c r="B271" s="54"/>
      <c r="C271" s="54"/>
      <c r="D271" s="239"/>
      <c r="E271" s="263"/>
      <c r="F271" s="274"/>
      <c r="G271" s="263"/>
      <c r="H271" s="56"/>
      <c r="I271" s="56"/>
      <c r="J271" s="265"/>
      <c r="K271" s="264"/>
      <c r="L271" s="57"/>
      <c r="M271" s="49"/>
      <c r="N271" s="214"/>
      <c r="O271" s="8">
        <f t="shared" si="701"/>
        <v>0</v>
      </c>
      <c r="P271" s="8">
        <f t="shared" si="702"/>
        <v>0</v>
      </c>
      <c r="R271" s="44">
        <f t="shared" si="703"/>
        <v>0</v>
      </c>
      <c r="S271" s="201">
        <f t="shared" si="703"/>
        <v>0</v>
      </c>
      <c r="T271" s="8">
        <f t="shared" ref="T271:T273" si="771">$D271*R271*S271</f>
        <v>0</v>
      </c>
      <c r="U271" s="8">
        <f t="shared" si="705"/>
        <v>0</v>
      </c>
      <c r="W271" s="44">
        <f t="shared" si="706"/>
        <v>0</v>
      </c>
      <c r="X271" s="201">
        <f t="shared" si="706"/>
        <v>0</v>
      </c>
      <c r="Y271" s="8">
        <f t="shared" si="707"/>
        <v>0</v>
      </c>
      <c r="Z271" s="8">
        <f t="shared" si="708"/>
        <v>0</v>
      </c>
      <c r="AB271" s="44">
        <f t="shared" si="709"/>
        <v>0</v>
      </c>
      <c r="AC271" s="201">
        <f t="shared" si="709"/>
        <v>0</v>
      </c>
      <c r="AD271" s="8">
        <f t="shared" si="710"/>
        <v>0</v>
      </c>
      <c r="AE271" s="8">
        <f t="shared" si="711"/>
        <v>0</v>
      </c>
      <c r="AG271" s="44">
        <f t="shared" si="712"/>
        <v>0</v>
      </c>
      <c r="AH271" s="201">
        <f t="shared" si="712"/>
        <v>0</v>
      </c>
      <c r="AI271" s="8">
        <f t="shared" si="713"/>
        <v>0</v>
      </c>
      <c r="AJ271" s="8">
        <f t="shared" si="714"/>
        <v>0</v>
      </c>
      <c r="AL271" s="44">
        <f t="shared" si="715"/>
        <v>0</v>
      </c>
      <c r="AM271" s="201">
        <f t="shared" si="715"/>
        <v>0</v>
      </c>
      <c r="AN271" s="8">
        <f t="shared" si="716"/>
        <v>0</v>
      </c>
      <c r="AO271" s="8">
        <f t="shared" si="717"/>
        <v>0</v>
      </c>
      <c r="AQ271" s="44">
        <f t="shared" si="718"/>
        <v>0</v>
      </c>
      <c r="AR271" s="201">
        <f t="shared" si="718"/>
        <v>0</v>
      </c>
      <c r="AS271" s="8">
        <f t="shared" si="719"/>
        <v>0</v>
      </c>
      <c r="AT271" s="8">
        <f t="shared" si="720"/>
        <v>0</v>
      </c>
      <c r="AV271" s="44">
        <f t="shared" si="721"/>
        <v>0</v>
      </c>
      <c r="AW271" s="201">
        <f t="shared" si="721"/>
        <v>0</v>
      </c>
      <c r="AX271" s="8">
        <f t="shared" si="722"/>
        <v>0</v>
      </c>
      <c r="AY271" s="8">
        <f t="shared" si="723"/>
        <v>0</v>
      </c>
      <c r="BA271" s="44">
        <f t="shared" si="724"/>
        <v>0</v>
      </c>
      <c r="BB271" s="201">
        <f t="shared" si="724"/>
        <v>0</v>
      </c>
      <c r="BC271" s="8">
        <f t="shared" si="725"/>
        <v>0</v>
      </c>
      <c r="BD271" s="8">
        <f t="shared" si="726"/>
        <v>0</v>
      </c>
      <c r="BF271" s="44">
        <f t="shared" si="727"/>
        <v>0</v>
      </c>
      <c r="BG271" s="201">
        <f t="shared" si="727"/>
        <v>0</v>
      </c>
      <c r="BH271" s="8">
        <f t="shared" si="728"/>
        <v>0</v>
      </c>
      <c r="BI271" s="8">
        <f t="shared" si="729"/>
        <v>0</v>
      </c>
      <c r="BK271" s="44">
        <f t="shared" si="730"/>
        <v>0</v>
      </c>
      <c r="BL271" s="201">
        <f t="shared" si="730"/>
        <v>0</v>
      </c>
      <c r="BM271" s="8">
        <f t="shared" si="731"/>
        <v>0</v>
      </c>
      <c r="BN271" s="8">
        <f t="shared" si="732"/>
        <v>0</v>
      </c>
      <c r="BP271" s="44">
        <f t="shared" si="733"/>
        <v>0</v>
      </c>
      <c r="BQ271" s="201">
        <f t="shared" si="733"/>
        <v>0</v>
      </c>
      <c r="BR271" s="8">
        <f t="shared" si="734"/>
        <v>0</v>
      </c>
      <c r="BS271" s="8">
        <f t="shared" si="735"/>
        <v>0</v>
      </c>
      <c r="BU271" s="44">
        <f t="shared" si="736"/>
        <v>0</v>
      </c>
      <c r="BV271" s="201">
        <f t="shared" si="736"/>
        <v>0</v>
      </c>
      <c r="BW271" s="8">
        <f t="shared" si="737"/>
        <v>0</v>
      </c>
      <c r="BX271" s="8">
        <f t="shared" si="738"/>
        <v>0</v>
      </c>
      <c r="BZ271" s="44">
        <f t="shared" si="739"/>
        <v>0</v>
      </c>
      <c r="CA271" s="201">
        <f t="shared" si="739"/>
        <v>0</v>
      </c>
      <c r="CB271" s="8">
        <f t="shared" si="740"/>
        <v>0</v>
      </c>
      <c r="CC271" s="8">
        <f t="shared" si="741"/>
        <v>0</v>
      </c>
      <c r="CE271" s="44">
        <f t="shared" si="742"/>
        <v>0</v>
      </c>
      <c r="CF271" s="201">
        <f t="shared" si="742"/>
        <v>0</v>
      </c>
      <c r="CG271" s="8">
        <f t="shared" si="743"/>
        <v>0</v>
      </c>
      <c r="CH271" s="8">
        <f t="shared" si="744"/>
        <v>0</v>
      </c>
      <c r="CJ271" s="44">
        <f t="shared" si="745"/>
        <v>0</v>
      </c>
      <c r="CK271" s="201">
        <f t="shared" si="745"/>
        <v>0</v>
      </c>
      <c r="CL271" s="8">
        <f t="shared" si="746"/>
        <v>0</v>
      </c>
      <c r="CM271" s="8">
        <f t="shared" si="747"/>
        <v>0</v>
      </c>
      <c r="CO271" s="44">
        <f t="shared" si="748"/>
        <v>0</v>
      </c>
      <c r="CP271" s="201">
        <f t="shared" si="748"/>
        <v>0</v>
      </c>
      <c r="CQ271" s="8">
        <f t="shared" si="749"/>
        <v>0</v>
      </c>
      <c r="CR271" s="8">
        <f t="shared" si="750"/>
        <v>0</v>
      </c>
      <c r="CT271" s="44">
        <f t="shared" si="751"/>
        <v>0</v>
      </c>
      <c r="CU271" s="201">
        <f t="shared" si="751"/>
        <v>0</v>
      </c>
      <c r="CV271" s="8">
        <f t="shared" si="752"/>
        <v>0</v>
      </c>
      <c r="CW271" s="8">
        <f t="shared" si="753"/>
        <v>0</v>
      </c>
      <c r="CY271" s="44">
        <f t="shared" si="754"/>
        <v>0</v>
      </c>
      <c r="CZ271" s="201">
        <f t="shared" si="754"/>
        <v>0</v>
      </c>
      <c r="DA271" s="8">
        <f t="shared" si="755"/>
        <v>0</v>
      </c>
      <c r="DB271" s="8">
        <f t="shared" si="756"/>
        <v>0</v>
      </c>
      <c r="DD271" s="44">
        <f t="shared" si="757"/>
        <v>0</v>
      </c>
      <c r="DE271" s="201">
        <f t="shared" si="757"/>
        <v>0</v>
      </c>
      <c r="DF271" s="8">
        <f t="shared" si="758"/>
        <v>0</v>
      </c>
      <c r="DG271" s="8">
        <f t="shared" si="759"/>
        <v>0</v>
      </c>
      <c r="DI271" s="44">
        <f t="shared" si="760"/>
        <v>0</v>
      </c>
      <c r="DJ271" s="201">
        <f t="shared" si="760"/>
        <v>0</v>
      </c>
      <c r="DK271" s="8">
        <f t="shared" si="761"/>
        <v>0</v>
      </c>
      <c r="DL271" s="8">
        <f t="shared" si="762"/>
        <v>0</v>
      </c>
      <c r="DN271" s="44">
        <f t="shared" si="763"/>
        <v>0</v>
      </c>
      <c r="DO271" s="201">
        <f t="shared" si="763"/>
        <v>0</v>
      </c>
      <c r="DP271" s="8">
        <f t="shared" si="764"/>
        <v>0</v>
      </c>
      <c r="DQ271" s="8">
        <f t="shared" si="765"/>
        <v>0</v>
      </c>
      <c r="DS271" s="51">
        <f t="shared" si="766"/>
        <v>0</v>
      </c>
      <c r="DT271" s="50">
        <f t="shared" si="767"/>
        <v>0</v>
      </c>
      <c r="DU271" s="51">
        <v>0</v>
      </c>
      <c r="DV271" s="50">
        <f t="shared" si="768"/>
        <v>0</v>
      </c>
      <c r="DW271" s="51">
        <f t="shared" si="770"/>
        <v>0</v>
      </c>
      <c r="DX271" s="52">
        <f t="shared" si="769"/>
        <v>0</v>
      </c>
      <c r="DY271" s="307">
        <f t="shared" si="700"/>
        <v>0</v>
      </c>
    </row>
    <row r="272" spans="2:129" ht="18" customHeight="1" x14ac:dyDescent="0.3">
      <c r="B272" s="54"/>
      <c r="C272" s="54"/>
      <c r="D272" s="239"/>
      <c r="E272" s="263"/>
      <c r="F272" s="274"/>
      <c r="G272" s="263"/>
      <c r="H272" s="56"/>
      <c r="I272" s="56"/>
      <c r="J272" s="265"/>
      <c r="K272" s="264"/>
      <c r="L272" s="57"/>
      <c r="M272" s="49"/>
      <c r="N272" s="214"/>
      <c r="O272" s="8">
        <f t="shared" si="701"/>
        <v>0</v>
      </c>
      <c r="P272" s="8">
        <f t="shared" si="702"/>
        <v>0</v>
      </c>
      <c r="R272" s="44">
        <f t="shared" si="703"/>
        <v>0</v>
      </c>
      <c r="S272" s="201">
        <f t="shared" si="703"/>
        <v>0</v>
      </c>
      <c r="T272" s="8">
        <f t="shared" si="771"/>
        <v>0</v>
      </c>
      <c r="U272" s="8">
        <f t="shared" si="705"/>
        <v>0</v>
      </c>
      <c r="W272" s="44">
        <f t="shared" si="706"/>
        <v>0</v>
      </c>
      <c r="X272" s="201">
        <f t="shared" si="706"/>
        <v>0</v>
      </c>
      <c r="Y272" s="8">
        <f t="shared" si="707"/>
        <v>0</v>
      </c>
      <c r="Z272" s="8">
        <f t="shared" si="708"/>
        <v>0</v>
      </c>
      <c r="AB272" s="44">
        <f t="shared" si="709"/>
        <v>0</v>
      </c>
      <c r="AC272" s="201">
        <f t="shared" si="709"/>
        <v>0</v>
      </c>
      <c r="AD272" s="8">
        <f t="shared" si="710"/>
        <v>0</v>
      </c>
      <c r="AE272" s="8">
        <f t="shared" si="711"/>
        <v>0</v>
      </c>
      <c r="AG272" s="44">
        <f t="shared" si="712"/>
        <v>0</v>
      </c>
      <c r="AH272" s="201">
        <f t="shared" si="712"/>
        <v>0</v>
      </c>
      <c r="AI272" s="8">
        <f t="shared" si="713"/>
        <v>0</v>
      </c>
      <c r="AJ272" s="8">
        <f t="shared" si="714"/>
        <v>0</v>
      </c>
      <c r="AL272" s="44">
        <f t="shared" si="715"/>
        <v>0</v>
      </c>
      <c r="AM272" s="201">
        <f t="shared" si="715"/>
        <v>0</v>
      </c>
      <c r="AN272" s="8">
        <f t="shared" si="716"/>
        <v>0</v>
      </c>
      <c r="AO272" s="8">
        <f t="shared" si="717"/>
        <v>0</v>
      </c>
      <c r="AQ272" s="44">
        <f t="shared" si="718"/>
        <v>0</v>
      </c>
      <c r="AR272" s="201">
        <f t="shared" si="718"/>
        <v>0</v>
      </c>
      <c r="AS272" s="8">
        <f t="shared" si="719"/>
        <v>0</v>
      </c>
      <c r="AT272" s="8">
        <f t="shared" si="720"/>
        <v>0</v>
      </c>
      <c r="AV272" s="44">
        <f t="shared" si="721"/>
        <v>0</v>
      </c>
      <c r="AW272" s="201">
        <f t="shared" si="721"/>
        <v>0</v>
      </c>
      <c r="AX272" s="8">
        <f t="shared" si="722"/>
        <v>0</v>
      </c>
      <c r="AY272" s="8">
        <f t="shared" si="723"/>
        <v>0</v>
      </c>
      <c r="BA272" s="44">
        <f t="shared" si="724"/>
        <v>0</v>
      </c>
      <c r="BB272" s="201">
        <f t="shared" si="724"/>
        <v>0</v>
      </c>
      <c r="BC272" s="8">
        <f t="shared" si="725"/>
        <v>0</v>
      </c>
      <c r="BD272" s="8">
        <f t="shared" si="726"/>
        <v>0</v>
      </c>
      <c r="BF272" s="44">
        <f t="shared" si="727"/>
        <v>0</v>
      </c>
      <c r="BG272" s="201">
        <f t="shared" si="727"/>
        <v>0</v>
      </c>
      <c r="BH272" s="8">
        <f t="shared" si="728"/>
        <v>0</v>
      </c>
      <c r="BI272" s="8">
        <f t="shared" si="729"/>
        <v>0</v>
      </c>
      <c r="BK272" s="44">
        <f t="shared" si="730"/>
        <v>0</v>
      </c>
      <c r="BL272" s="201">
        <f t="shared" si="730"/>
        <v>0</v>
      </c>
      <c r="BM272" s="8">
        <f t="shared" si="731"/>
        <v>0</v>
      </c>
      <c r="BN272" s="8">
        <f t="shared" si="732"/>
        <v>0</v>
      </c>
      <c r="BP272" s="44">
        <f t="shared" si="733"/>
        <v>0</v>
      </c>
      <c r="BQ272" s="201">
        <f t="shared" si="733"/>
        <v>0</v>
      </c>
      <c r="BR272" s="8">
        <f t="shared" si="734"/>
        <v>0</v>
      </c>
      <c r="BS272" s="8">
        <f t="shared" si="735"/>
        <v>0</v>
      </c>
      <c r="BU272" s="44">
        <f t="shared" si="736"/>
        <v>0</v>
      </c>
      <c r="BV272" s="201">
        <f t="shared" si="736"/>
        <v>0</v>
      </c>
      <c r="BW272" s="8">
        <f t="shared" si="737"/>
        <v>0</v>
      </c>
      <c r="BX272" s="8">
        <f t="shared" si="738"/>
        <v>0</v>
      </c>
      <c r="BZ272" s="44">
        <f t="shared" si="739"/>
        <v>0</v>
      </c>
      <c r="CA272" s="201">
        <f t="shared" si="739"/>
        <v>0</v>
      </c>
      <c r="CB272" s="8">
        <f t="shared" si="740"/>
        <v>0</v>
      </c>
      <c r="CC272" s="8">
        <f t="shared" si="741"/>
        <v>0</v>
      </c>
      <c r="CE272" s="44">
        <f t="shared" si="742"/>
        <v>0</v>
      </c>
      <c r="CF272" s="201">
        <f t="shared" si="742"/>
        <v>0</v>
      </c>
      <c r="CG272" s="8">
        <f t="shared" si="743"/>
        <v>0</v>
      </c>
      <c r="CH272" s="8">
        <f t="shared" si="744"/>
        <v>0</v>
      </c>
      <c r="CJ272" s="44">
        <f t="shared" si="745"/>
        <v>0</v>
      </c>
      <c r="CK272" s="201">
        <f t="shared" si="745"/>
        <v>0</v>
      </c>
      <c r="CL272" s="8">
        <f t="shared" si="746"/>
        <v>0</v>
      </c>
      <c r="CM272" s="8">
        <f t="shared" si="747"/>
        <v>0</v>
      </c>
      <c r="CO272" s="44">
        <f t="shared" si="748"/>
        <v>0</v>
      </c>
      <c r="CP272" s="201">
        <f t="shared" si="748"/>
        <v>0</v>
      </c>
      <c r="CQ272" s="8">
        <f t="shared" si="749"/>
        <v>0</v>
      </c>
      <c r="CR272" s="8">
        <f t="shared" si="750"/>
        <v>0</v>
      </c>
      <c r="CT272" s="44">
        <f t="shared" si="751"/>
        <v>0</v>
      </c>
      <c r="CU272" s="201">
        <f t="shared" si="751"/>
        <v>0</v>
      </c>
      <c r="CV272" s="8">
        <f t="shared" si="752"/>
        <v>0</v>
      </c>
      <c r="CW272" s="8">
        <f t="shared" si="753"/>
        <v>0</v>
      </c>
      <c r="CY272" s="44">
        <f t="shared" si="754"/>
        <v>0</v>
      </c>
      <c r="CZ272" s="201">
        <f t="shared" si="754"/>
        <v>0</v>
      </c>
      <c r="DA272" s="8">
        <f t="shared" si="755"/>
        <v>0</v>
      </c>
      <c r="DB272" s="8">
        <f t="shared" si="756"/>
        <v>0</v>
      </c>
      <c r="DD272" s="44">
        <f t="shared" si="757"/>
        <v>0</v>
      </c>
      <c r="DE272" s="201">
        <f t="shared" si="757"/>
        <v>0</v>
      </c>
      <c r="DF272" s="8">
        <f t="shared" si="758"/>
        <v>0</v>
      </c>
      <c r="DG272" s="8">
        <f t="shared" si="759"/>
        <v>0</v>
      </c>
      <c r="DI272" s="44">
        <f t="shared" si="760"/>
        <v>0</v>
      </c>
      <c r="DJ272" s="201">
        <f t="shared" si="760"/>
        <v>0</v>
      </c>
      <c r="DK272" s="8">
        <f t="shared" si="761"/>
        <v>0</v>
      </c>
      <c r="DL272" s="8">
        <f t="shared" si="762"/>
        <v>0</v>
      </c>
      <c r="DN272" s="44">
        <f t="shared" si="763"/>
        <v>0</v>
      </c>
      <c r="DO272" s="201">
        <f t="shared" si="763"/>
        <v>0</v>
      </c>
      <c r="DP272" s="8">
        <f t="shared" si="764"/>
        <v>0</v>
      </c>
      <c r="DQ272" s="8">
        <f t="shared" si="765"/>
        <v>0</v>
      </c>
      <c r="DS272" s="51">
        <f t="shared" si="766"/>
        <v>0</v>
      </c>
      <c r="DT272" s="50">
        <f t="shared" si="767"/>
        <v>0</v>
      </c>
      <c r="DU272" s="51">
        <v>0</v>
      </c>
      <c r="DV272" s="50">
        <f t="shared" si="768"/>
        <v>0</v>
      </c>
      <c r="DW272" s="51">
        <f t="shared" si="770"/>
        <v>0</v>
      </c>
      <c r="DX272" s="52">
        <f t="shared" si="769"/>
        <v>0</v>
      </c>
      <c r="DY272" s="307">
        <f t="shared" si="700"/>
        <v>0</v>
      </c>
    </row>
    <row r="273" spans="1:129" s="60" customFormat="1" ht="18" customHeight="1" thickBot="1" x14ac:dyDescent="0.35">
      <c r="A273" s="1"/>
      <c r="B273" s="317"/>
      <c r="C273" s="196"/>
      <c r="D273" s="241"/>
      <c r="E273" s="263"/>
      <c r="F273" s="274"/>
      <c r="J273" s="302"/>
      <c r="L273" s="61"/>
      <c r="M273" s="49"/>
      <c r="N273" s="214"/>
      <c r="O273" s="8">
        <f t="shared" si="701"/>
        <v>0</v>
      </c>
      <c r="P273" s="8">
        <f t="shared" si="702"/>
        <v>0</v>
      </c>
      <c r="Q273" s="3"/>
      <c r="R273" s="44">
        <f t="shared" si="703"/>
        <v>0</v>
      </c>
      <c r="S273" s="201">
        <f t="shared" si="703"/>
        <v>0</v>
      </c>
      <c r="T273" s="8">
        <f t="shared" si="771"/>
        <v>0</v>
      </c>
      <c r="U273" s="8">
        <f t="shared" si="705"/>
        <v>0</v>
      </c>
      <c r="V273" s="3"/>
      <c r="W273" s="44">
        <f t="shared" si="706"/>
        <v>0</v>
      </c>
      <c r="X273" s="201">
        <f t="shared" si="706"/>
        <v>0</v>
      </c>
      <c r="Y273" s="8">
        <f t="shared" si="707"/>
        <v>0</v>
      </c>
      <c r="Z273" s="8">
        <f t="shared" si="708"/>
        <v>0</v>
      </c>
      <c r="AA273" s="1"/>
      <c r="AB273" s="44">
        <f t="shared" si="709"/>
        <v>0</v>
      </c>
      <c r="AC273" s="201">
        <f t="shared" si="709"/>
        <v>0</v>
      </c>
      <c r="AD273" s="8">
        <f t="shared" si="710"/>
        <v>0</v>
      </c>
      <c r="AE273" s="8">
        <f t="shared" si="711"/>
        <v>0</v>
      </c>
      <c r="AG273" s="44">
        <f t="shared" si="712"/>
        <v>0</v>
      </c>
      <c r="AH273" s="201">
        <f t="shared" si="712"/>
        <v>0</v>
      </c>
      <c r="AI273" s="8">
        <f t="shared" si="713"/>
        <v>0</v>
      </c>
      <c r="AJ273" s="8">
        <f t="shared" si="714"/>
        <v>0</v>
      </c>
      <c r="AL273" s="44">
        <f t="shared" si="715"/>
        <v>0</v>
      </c>
      <c r="AM273" s="201">
        <f t="shared" si="715"/>
        <v>0</v>
      </c>
      <c r="AN273" s="8">
        <f t="shared" si="716"/>
        <v>0</v>
      </c>
      <c r="AO273" s="8">
        <f t="shared" si="717"/>
        <v>0</v>
      </c>
      <c r="AQ273" s="44">
        <f t="shared" si="718"/>
        <v>0</v>
      </c>
      <c r="AR273" s="201">
        <f t="shared" si="718"/>
        <v>0</v>
      </c>
      <c r="AS273" s="8">
        <f t="shared" si="719"/>
        <v>0</v>
      </c>
      <c r="AT273" s="8">
        <f t="shared" si="720"/>
        <v>0</v>
      </c>
      <c r="AV273" s="44">
        <f t="shared" si="721"/>
        <v>0</v>
      </c>
      <c r="AW273" s="201">
        <f t="shared" si="721"/>
        <v>0</v>
      </c>
      <c r="AX273" s="8">
        <f t="shared" si="722"/>
        <v>0</v>
      </c>
      <c r="AY273" s="8">
        <f t="shared" si="723"/>
        <v>0</v>
      </c>
      <c r="BA273" s="44">
        <f t="shared" si="724"/>
        <v>0</v>
      </c>
      <c r="BB273" s="201">
        <f t="shared" si="724"/>
        <v>0</v>
      </c>
      <c r="BC273" s="8">
        <f t="shared" si="725"/>
        <v>0</v>
      </c>
      <c r="BD273" s="8">
        <f t="shared" si="726"/>
        <v>0</v>
      </c>
      <c r="BF273" s="44">
        <f t="shared" si="727"/>
        <v>0</v>
      </c>
      <c r="BG273" s="201">
        <f t="shared" si="727"/>
        <v>0</v>
      </c>
      <c r="BH273" s="8">
        <f t="shared" si="728"/>
        <v>0</v>
      </c>
      <c r="BI273" s="8">
        <f t="shared" si="729"/>
        <v>0</v>
      </c>
      <c r="BK273" s="44">
        <f t="shared" si="730"/>
        <v>0</v>
      </c>
      <c r="BL273" s="201">
        <f t="shared" si="730"/>
        <v>0</v>
      </c>
      <c r="BM273" s="8">
        <f t="shared" si="731"/>
        <v>0</v>
      </c>
      <c r="BN273" s="8">
        <f t="shared" si="732"/>
        <v>0</v>
      </c>
      <c r="BP273" s="44">
        <f t="shared" si="733"/>
        <v>0</v>
      </c>
      <c r="BQ273" s="201">
        <f t="shared" si="733"/>
        <v>0</v>
      </c>
      <c r="BR273" s="8">
        <f t="shared" si="734"/>
        <v>0</v>
      </c>
      <c r="BS273" s="8">
        <f t="shared" si="735"/>
        <v>0</v>
      </c>
      <c r="BU273" s="44">
        <f t="shared" si="736"/>
        <v>0</v>
      </c>
      <c r="BV273" s="201">
        <f t="shared" si="736"/>
        <v>0</v>
      </c>
      <c r="BW273" s="8">
        <f t="shared" si="737"/>
        <v>0</v>
      </c>
      <c r="BX273" s="8">
        <f t="shared" si="738"/>
        <v>0</v>
      </c>
      <c r="BZ273" s="44">
        <f t="shared" si="739"/>
        <v>0</v>
      </c>
      <c r="CA273" s="201">
        <f t="shared" si="739"/>
        <v>0</v>
      </c>
      <c r="CB273" s="8">
        <f t="shared" si="740"/>
        <v>0</v>
      </c>
      <c r="CC273" s="8">
        <f t="shared" si="741"/>
        <v>0</v>
      </c>
      <c r="CE273" s="44">
        <f t="shared" si="742"/>
        <v>0</v>
      </c>
      <c r="CF273" s="201">
        <f t="shared" si="742"/>
        <v>0</v>
      </c>
      <c r="CG273" s="8">
        <f t="shared" si="743"/>
        <v>0</v>
      </c>
      <c r="CH273" s="8">
        <f t="shared" si="744"/>
        <v>0</v>
      </c>
      <c r="CJ273" s="44">
        <f t="shared" si="745"/>
        <v>0</v>
      </c>
      <c r="CK273" s="201">
        <f t="shared" si="745"/>
        <v>0</v>
      </c>
      <c r="CL273" s="8">
        <f t="shared" si="746"/>
        <v>0</v>
      </c>
      <c r="CM273" s="8">
        <f t="shared" si="747"/>
        <v>0</v>
      </c>
      <c r="CO273" s="44">
        <f t="shared" si="748"/>
        <v>0</v>
      </c>
      <c r="CP273" s="201">
        <f t="shared" si="748"/>
        <v>0</v>
      </c>
      <c r="CQ273" s="8">
        <f t="shared" si="749"/>
        <v>0</v>
      </c>
      <c r="CR273" s="8">
        <f t="shared" si="750"/>
        <v>0</v>
      </c>
      <c r="CT273" s="44">
        <f t="shared" si="751"/>
        <v>0</v>
      </c>
      <c r="CU273" s="201">
        <f t="shared" si="751"/>
        <v>0</v>
      </c>
      <c r="CV273" s="8">
        <f t="shared" si="752"/>
        <v>0</v>
      </c>
      <c r="CW273" s="8">
        <f t="shared" si="753"/>
        <v>0</v>
      </c>
      <c r="CY273" s="44">
        <f t="shared" si="754"/>
        <v>0</v>
      </c>
      <c r="CZ273" s="201">
        <f t="shared" si="754"/>
        <v>0</v>
      </c>
      <c r="DA273" s="8">
        <f t="shared" si="755"/>
        <v>0</v>
      </c>
      <c r="DB273" s="8">
        <f t="shared" si="756"/>
        <v>0</v>
      </c>
      <c r="DD273" s="44">
        <f t="shared" si="757"/>
        <v>0</v>
      </c>
      <c r="DE273" s="201">
        <f t="shared" si="757"/>
        <v>0</v>
      </c>
      <c r="DF273" s="8">
        <f t="shared" si="758"/>
        <v>0</v>
      </c>
      <c r="DG273" s="8">
        <f t="shared" si="759"/>
        <v>0</v>
      </c>
      <c r="DI273" s="44">
        <f t="shared" si="760"/>
        <v>0</v>
      </c>
      <c r="DJ273" s="201">
        <f t="shared" si="760"/>
        <v>0</v>
      </c>
      <c r="DK273" s="8">
        <f t="shared" si="761"/>
        <v>0</v>
      </c>
      <c r="DL273" s="8">
        <f t="shared" si="762"/>
        <v>0</v>
      </c>
      <c r="DN273" s="44">
        <f t="shared" si="763"/>
        <v>0</v>
      </c>
      <c r="DO273" s="201">
        <f t="shared" si="763"/>
        <v>0</v>
      </c>
      <c r="DP273" s="8">
        <f t="shared" si="764"/>
        <v>0</v>
      </c>
      <c r="DQ273" s="8">
        <f t="shared" si="765"/>
        <v>0</v>
      </c>
      <c r="DS273" s="51">
        <f>O273+T273+Y273+AD273+AI273+AN273+AS273+AX273+BC273+BH273+BM273+BR273+BW273+CB273+CG273+CL273+CQ273+CV273+DA273+DF273+DK273+DP273</f>
        <v>0</v>
      </c>
      <c r="DT273" s="65">
        <f t="shared" si="767"/>
        <v>0</v>
      </c>
      <c r="DU273" s="90">
        <v>0</v>
      </c>
      <c r="DV273" s="65">
        <f t="shared" si="768"/>
        <v>0</v>
      </c>
      <c r="DW273" s="66">
        <f>+DS273+DU273</f>
        <v>0</v>
      </c>
      <c r="DX273" s="66">
        <f t="shared" si="769"/>
        <v>0</v>
      </c>
      <c r="DY273" s="307">
        <f t="shared" si="700"/>
        <v>0</v>
      </c>
    </row>
    <row r="274" spans="1:129" s="72" customFormat="1" ht="32.4" customHeight="1" thickBot="1" x14ac:dyDescent="0.35">
      <c r="B274" s="275" t="s">
        <v>108</v>
      </c>
      <c r="C274" s="276" t="str">
        <f>B261</f>
        <v>Others 3</v>
      </c>
      <c r="D274" s="242"/>
      <c r="E274" s="73"/>
      <c r="F274" s="73"/>
      <c r="G274" s="73"/>
      <c r="H274" s="73"/>
      <c r="I274" s="73"/>
      <c r="J274" s="74"/>
      <c r="K274" s="73"/>
      <c r="L274" s="75"/>
      <c r="M274" s="277">
        <f>O18</f>
        <v>2015</v>
      </c>
      <c r="N274" s="278"/>
      <c r="O274" s="76">
        <f>SUM(O262:O273)</f>
        <v>0</v>
      </c>
      <c r="P274" s="77">
        <f>SUM(P262:P273)</f>
        <v>0</v>
      </c>
      <c r="Q274" s="78"/>
      <c r="R274" s="277">
        <f>T18</f>
        <v>2016</v>
      </c>
      <c r="S274" s="279"/>
      <c r="T274" s="76">
        <f>SUM(T262:T273)</f>
        <v>0</v>
      </c>
      <c r="U274" s="77">
        <f>SUM(U262:U273)</f>
        <v>0</v>
      </c>
      <c r="V274" s="78"/>
      <c r="W274" s="277">
        <f>Y18</f>
        <v>2017</v>
      </c>
      <c r="X274" s="277"/>
      <c r="Y274" s="76">
        <f>SUM(Y262:Y273)</f>
        <v>0</v>
      </c>
      <c r="Z274" s="77">
        <f>SUM(Z262:Z273)</f>
        <v>0</v>
      </c>
      <c r="AA274" s="79"/>
      <c r="AB274" s="277">
        <f>AD18</f>
        <v>2018</v>
      </c>
      <c r="AC274" s="277"/>
      <c r="AD274" s="76">
        <f>SUM(AD262:AD273)</f>
        <v>0</v>
      </c>
      <c r="AE274" s="77">
        <f>SUM(AE262:AE273)</f>
        <v>0</v>
      </c>
      <c r="AG274" s="277">
        <f>AI18</f>
        <v>2019</v>
      </c>
      <c r="AH274" s="277"/>
      <c r="AI274" s="76">
        <f>SUM(AI262:AI273)</f>
        <v>0</v>
      </c>
      <c r="AJ274" s="77">
        <f>SUM(AJ262:AJ273)</f>
        <v>0</v>
      </c>
      <c r="AL274" s="277">
        <f>AN18</f>
        <v>2020</v>
      </c>
      <c r="AM274" s="277"/>
      <c r="AN274" s="76">
        <f>SUM(AN262:AN273)</f>
        <v>0</v>
      </c>
      <c r="AO274" s="77">
        <f>SUM(AO262:AO273)</f>
        <v>0</v>
      </c>
      <c r="AQ274" s="277">
        <f>AS18</f>
        <v>2021</v>
      </c>
      <c r="AR274" s="277"/>
      <c r="AS274" s="76">
        <f>SUM(AS262:AS273)</f>
        <v>0</v>
      </c>
      <c r="AT274" s="77">
        <f>SUM(AT262:AT273)</f>
        <v>0</v>
      </c>
      <c r="AV274" s="277">
        <f>AX18</f>
        <v>2022</v>
      </c>
      <c r="AW274" s="277"/>
      <c r="AX274" s="76">
        <f>SUM(AX262:AX273)</f>
        <v>0</v>
      </c>
      <c r="AY274" s="77">
        <f>SUM(AY262:AY273)</f>
        <v>0</v>
      </c>
      <c r="BA274" s="277">
        <f>BC18</f>
        <v>2023</v>
      </c>
      <c r="BB274" s="277"/>
      <c r="BC274" s="76">
        <f>SUM(BC262:BC273)</f>
        <v>0</v>
      </c>
      <c r="BD274" s="77">
        <f>SUM(BD262:BD273)</f>
        <v>0</v>
      </c>
      <c r="BF274" s="277">
        <f>BH18</f>
        <v>2024</v>
      </c>
      <c r="BG274" s="277"/>
      <c r="BH274" s="76">
        <f>SUM(BH262:BH273)</f>
        <v>0</v>
      </c>
      <c r="BI274" s="77">
        <f>SUM(BI262:BI273)</f>
        <v>0</v>
      </c>
      <c r="BK274" s="277">
        <f>BM18</f>
        <v>2025</v>
      </c>
      <c r="BL274" s="277"/>
      <c r="BM274" s="76">
        <f>SUM(BM262:BM273)</f>
        <v>0</v>
      </c>
      <c r="BN274" s="77">
        <f>SUM(BN262:BN273)</f>
        <v>0</v>
      </c>
      <c r="BP274" s="277">
        <f>BR18</f>
        <v>2026</v>
      </c>
      <c r="BQ274" s="277"/>
      <c r="BR274" s="76">
        <f>SUM(BR262:BR273)</f>
        <v>0</v>
      </c>
      <c r="BS274" s="77">
        <f>SUM(BS262:BS273)</f>
        <v>0</v>
      </c>
      <c r="BU274" s="277">
        <f>BW18</f>
        <v>2027</v>
      </c>
      <c r="BV274" s="277"/>
      <c r="BW274" s="76">
        <f>SUM(BW262:BW273)</f>
        <v>0</v>
      </c>
      <c r="BX274" s="77">
        <f>SUM(BX262:BX273)</f>
        <v>0</v>
      </c>
      <c r="BZ274" s="277">
        <f>CB18</f>
        <v>2028</v>
      </c>
      <c r="CA274" s="277"/>
      <c r="CB274" s="76">
        <f>SUM(CB262:CB273)</f>
        <v>0</v>
      </c>
      <c r="CC274" s="77">
        <f>SUM(CC262:CC273)</f>
        <v>0</v>
      </c>
      <c r="CE274" s="277">
        <f>CG18</f>
        <v>2029</v>
      </c>
      <c r="CF274" s="277"/>
      <c r="CG274" s="76">
        <f>SUM(CG262:CG273)</f>
        <v>0</v>
      </c>
      <c r="CH274" s="77">
        <f>SUM(CH262:CH273)</f>
        <v>0</v>
      </c>
      <c r="CJ274" s="277">
        <f>CL18</f>
        <v>2030</v>
      </c>
      <c r="CK274" s="277"/>
      <c r="CL274" s="76">
        <f>SUM(CL262:CL273)</f>
        <v>0</v>
      </c>
      <c r="CM274" s="77">
        <f>SUM(CM262:CM273)</f>
        <v>0</v>
      </c>
      <c r="CO274" s="277">
        <f>CQ18</f>
        <v>2031</v>
      </c>
      <c r="CP274" s="277"/>
      <c r="CQ274" s="76">
        <f>SUM(CQ262:CQ273)</f>
        <v>0</v>
      </c>
      <c r="CR274" s="77">
        <f>SUM(CR262:CR273)</f>
        <v>0</v>
      </c>
      <c r="CT274" s="277">
        <f>CV18</f>
        <v>2032</v>
      </c>
      <c r="CU274" s="277"/>
      <c r="CV274" s="76">
        <f>SUM(CV262:CV273)</f>
        <v>0</v>
      </c>
      <c r="CW274" s="77">
        <f>SUM(CW262:CW273)</f>
        <v>0</v>
      </c>
      <c r="CY274" s="277">
        <f>DA18</f>
        <v>2033</v>
      </c>
      <c r="CZ274" s="277"/>
      <c r="DA274" s="76">
        <f>SUM(DA262:DA273)</f>
        <v>0</v>
      </c>
      <c r="DB274" s="77">
        <f>SUM(DB262:DB273)</f>
        <v>0</v>
      </c>
      <c r="DD274" s="277">
        <f>DF18</f>
        <v>2034</v>
      </c>
      <c r="DE274" s="277"/>
      <c r="DF274" s="76">
        <f>SUM(DF262:DF273)</f>
        <v>0</v>
      </c>
      <c r="DG274" s="77">
        <f>SUM(DG262:DG273)</f>
        <v>0</v>
      </c>
      <c r="DI274" s="277">
        <f>DK18</f>
        <v>2035</v>
      </c>
      <c r="DJ274" s="277"/>
      <c r="DK274" s="76">
        <f>SUM(DK262:DK273)</f>
        <v>0</v>
      </c>
      <c r="DL274" s="77">
        <f>SUM(DL262:DL273)</f>
        <v>0</v>
      </c>
      <c r="DN274" s="277">
        <f>DP18</f>
        <v>2036</v>
      </c>
      <c r="DO274" s="277"/>
      <c r="DP274" s="76">
        <f>SUM(DP262:DP273)</f>
        <v>0</v>
      </c>
      <c r="DQ274" s="77">
        <f>SUM(DQ262:DQ273)</f>
        <v>0</v>
      </c>
      <c r="DS274" s="80">
        <f t="shared" ref="DS274:DW274" si="772">SUM(DS262:DS273)</f>
        <v>0</v>
      </c>
      <c r="DT274" s="77">
        <f t="shared" si="772"/>
        <v>0</v>
      </c>
      <c r="DU274" s="77">
        <f t="shared" si="772"/>
        <v>0</v>
      </c>
      <c r="DV274" s="77">
        <f t="shared" si="772"/>
        <v>0</v>
      </c>
      <c r="DW274" s="77">
        <f t="shared" si="772"/>
        <v>0</v>
      </c>
      <c r="DX274" s="77">
        <f>SUM(P274+U274+Z274+AE274+AJ274+AO274+AT274+AY274+BD274+BI274+BN274+BS274+BX274+CC274+CH274+CM274+CR274+CW274+DB274+DG274+DL274+DQ274)</f>
        <v>0</v>
      </c>
      <c r="DY274" s="311" t="s">
        <v>53</v>
      </c>
    </row>
    <row r="275" spans="1:129" x14ac:dyDescent="0.3">
      <c r="O275" s="280" t="s">
        <v>17</v>
      </c>
      <c r="P275" s="281" t="s">
        <v>18</v>
      </c>
      <c r="T275" s="280" t="s">
        <v>17</v>
      </c>
      <c r="U275" s="281" t="s">
        <v>18</v>
      </c>
      <c r="Y275" s="280" t="s">
        <v>17</v>
      </c>
      <c r="Z275" s="281" t="s">
        <v>18</v>
      </c>
      <c r="AD275" s="280" t="s">
        <v>17</v>
      </c>
      <c r="AE275" s="281" t="s">
        <v>18</v>
      </c>
      <c r="AI275" s="280" t="s">
        <v>17</v>
      </c>
      <c r="AJ275" s="281" t="s">
        <v>18</v>
      </c>
      <c r="AN275" s="280" t="s">
        <v>17</v>
      </c>
      <c r="AO275" s="281" t="s">
        <v>18</v>
      </c>
      <c r="AS275" s="280" t="s">
        <v>17</v>
      </c>
      <c r="AT275" s="281" t="s">
        <v>18</v>
      </c>
      <c r="AX275" s="280" t="s">
        <v>17</v>
      </c>
      <c r="AY275" s="281" t="s">
        <v>18</v>
      </c>
      <c r="BC275" s="280" t="s">
        <v>17</v>
      </c>
      <c r="BD275" s="281" t="s">
        <v>18</v>
      </c>
      <c r="BH275" s="280" t="s">
        <v>17</v>
      </c>
      <c r="BI275" s="281" t="s">
        <v>18</v>
      </c>
      <c r="BM275" s="280" t="s">
        <v>17</v>
      </c>
      <c r="BN275" s="281" t="s">
        <v>18</v>
      </c>
      <c r="BR275" s="280" t="s">
        <v>17</v>
      </c>
      <c r="BS275" s="281" t="s">
        <v>18</v>
      </c>
      <c r="BW275" s="280" t="s">
        <v>17</v>
      </c>
      <c r="BX275" s="281" t="s">
        <v>18</v>
      </c>
      <c r="CB275" s="280" t="s">
        <v>17</v>
      </c>
      <c r="CC275" s="281" t="s">
        <v>18</v>
      </c>
      <c r="CG275" s="280" t="s">
        <v>17</v>
      </c>
      <c r="CH275" s="281" t="s">
        <v>18</v>
      </c>
      <c r="CL275" s="280" t="s">
        <v>17</v>
      </c>
      <c r="CM275" s="281" t="s">
        <v>18</v>
      </c>
      <c r="CQ275" s="280" t="s">
        <v>17</v>
      </c>
      <c r="CR275" s="281" t="s">
        <v>18</v>
      </c>
      <c r="CV275" s="280" t="s">
        <v>17</v>
      </c>
      <c r="CW275" s="281" t="s">
        <v>18</v>
      </c>
      <c r="DA275" s="280" t="s">
        <v>17</v>
      </c>
      <c r="DB275" s="281" t="s">
        <v>18</v>
      </c>
      <c r="DF275" s="280" t="s">
        <v>17</v>
      </c>
      <c r="DG275" s="281" t="s">
        <v>18</v>
      </c>
      <c r="DK275" s="280" t="s">
        <v>17</v>
      </c>
      <c r="DL275" s="281" t="s">
        <v>18</v>
      </c>
      <c r="DP275" s="280" t="s">
        <v>17</v>
      </c>
      <c r="DQ275" s="281" t="s">
        <v>18</v>
      </c>
      <c r="DS275" s="280" t="s">
        <v>17</v>
      </c>
      <c r="DT275" s="281" t="s">
        <v>18</v>
      </c>
      <c r="DU275" s="280" t="s">
        <v>17</v>
      </c>
      <c r="DV275" s="281" t="s">
        <v>18</v>
      </c>
      <c r="DW275" s="280" t="s">
        <v>17</v>
      </c>
      <c r="DX275" s="281" t="s">
        <v>18</v>
      </c>
    </row>
    <row r="277" spans="1:129" ht="15" thickBot="1" x14ac:dyDescent="0.35"/>
    <row r="278" spans="1:129" s="72" customFormat="1" ht="32.4" customHeight="1" thickBot="1" x14ac:dyDescent="0.35">
      <c r="B278" s="296" t="s">
        <v>109</v>
      </c>
      <c r="C278" s="297"/>
      <c r="D278" s="242"/>
      <c r="E278" s="73"/>
      <c r="F278" s="73"/>
      <c r="G278" s="73"/>
      <c r="H278" s="73"/>
      <c r="I278" s="73"/>
      <c r="J278" s="74"/>
      <c r="K278" s="73"/>
      <c r="L278" s="75"/>
      <c r="M278" s="298">
        <f>O18</f>
        <v>2015</v>
      </c>
      <c r="N278" s="299"/>
      <c r="O278" s="96">
        <f>SUM(O42+O73+O119+O148+O175+O203+O218+O236+O255+O274)</f>
        <v>62486062.825788863</v>
      </c>
      <c r="P278" s="96">
        <f>SUM(P42+P73+P119+P148+P175+P203+P218+P236+P255+P274)</f>
        <v>1644370.0743628647</v>
      </c>
      <c r="Q278" s="78"/>
      <c r="R278" s="298">
        <f>T18</f>
        <v>2016</v>
      </c>
      <c r="S278" s="300"/>
      <c r="T278" s="96">
        <f>SUM(T42+T73+T119+T148+T175+T203+T218+T236+T255+T274)</f>
        <v>62486062.825788863</v>
      </c>
      <c r="U278" s="96">
        <f>SUM(U42+U73+U119+U148+U175+U203+U218+U236+U255+U274)</f>
        <v>1644370.0743628647</v>
      </c>
      <c r="V278" s="78"/>
      <c r="W278" s="298">
        <f>Y18</f>
        <v>2017</v>
      </c>
      <c r="X278" s="298"/>
      <c r="Y278" s="96">
        <f>SUM(Y42+Y73+Y119+Y148+Y175+Y203+Y218+Y236+Y255+Y274)</f>
        <v>0</v>
      </c>
      <c r="Z278" s="96">
        <f>SUM(Z42+Z73+Z119+Z148+Z175+Z203+Z218+Z236+Z255+Z274)</f>
        <v>0</v>
      </c>
      <c r="AA278" s="79"/>
      <c r="AB278" s="298">
        <f>AD18</f>
        <v>2018</v>
      </c>
      <c r="AC278" s="298"/>
      <c r="AD278" s="96">
        <f>SUM(AD42+AD73+AD119+AD148+AD175+AD203+AD218+AD236+AD255+AD274)</f>
        <v>0</v>
      </c>
      <c r="AE278" s="96">
        <f>SUM(AE42+AE73+AE119+AE148+AE175+AE203+AE218+AE236+AE255+AE274)</f>
        <v>0</v>
      </c>
      <c r="AG278" s="298">
        <f>AI18</f>
        <v>2019</v>
      </c>
      <c r="AH278" s="298"/>
      <c r="AI278" s="96">
        <f>SUM(AI42+AI73+AI119+AI148+AI175+AI203+AI218+AI236+AI255+AI274)</f>
        <v>0</v>
      </c>
      <c r="AJ278" s="96">
        <f>SUM(AJ42+AJ73+AJ119+AJ148+AJ175+AJ203+AJ218+AJ236+AJ255+AJ274)</f>
        <v>0</v>
      </c>
      <c r="AL278" s="298">
        <f>AN18</f>
        <v>2020</v>
      </c>
      <c r="AM278" s="298"/>
      <c r="AN278" s="96">
        <f>SUM(AN42+AN73+AN119+AN148+AN175+AN203+AN218+AN236+AN255+AN274)</f>
        <v>0</v>
      </c>
      <c r="AO278" s="96">
        <f>SUM(AO42+AO73+AO119+AO148+AO175+AO203+AO218+AO236+AO255+AO274)</f>
        <v>0</v>
      </c>
      <c r="AQ278" s="298">
        <f>AS18</f>
        <v>2021</v>
      </c>
      <c r="AR278" s="298"/>
      <c r="AS278" s="96">
        <f>SUM(AS42+AS73+AS119+AS148+AS175+AS203+AS218+AS236+AS255+AS274)</f>
        <v>0</v>
      </c>
      <c r="AT278" s="96">
        <f>SUM(AT42+AT73+AT119+AT148+AT175+AT203+AT218+AT236+AT255+AT274)</f>
        <v>0</v>
      </c>
      <c r="AV278" s="298">
        <f>AX18</f>
        <v>2022</v>
      </c>
      <c r="AW278" s="298"/>
      <c r="AX278" s="96">
        <f>SUM(AX42+AX73+AX119+AX148+AX175+AX203+AX218+AX236+AX255+AX274)</f>
        <v>0</v>
      </c>
      <c r="AY278" s="96">
        <f>SUM(AY42+AY73+AY119+AY148+AY175+AY203+AY218+AY236+AY255+AY274)</f>
        <v>0</v>
      </c>
      <c r="BA278" s="298">
        <f>BC18</f>
        <v>2023</v>
      </c>
      <c r="BB278" s="298"/>
      <c r="BC278" s="96">
        <f>SUM(BC42+BC73+BC119+BC148+BC175+BC203+BC218+BC236+BC255+BC274)</f>
        <v>0</v>
      </c>
      <c r="BD278" s="96">
        <f>SUM(BD42+BD73+BD119+BD148+BD175+BD203+BD218+BD236+BD255+BD274)</f>
        <v>0</v>
      </c>
      <c r="BF278" s="298">
        <f>BH18</f>
        <v>2024</v>
      </c>
      <c r="BG278" s="298"/>
      <c r="BH278" s="96">
        <f>SUM(BH42+BH73+BH119+BH148+BH175+BH203+BH218+BH236+BH255+BH274)</f>
        <v>0</v>
      </c>
      <c r="BI278" s="96">
        <f>SUM(BI42+BI73+BI119+BI148+BI175+BI203+BI218+BI236+BI255+BI274)</f>
        <v>0</v>
      </c>
      <c r="BK278" s="298">
        <f>BM18</f>
        <v>2025</v>
      </c>
      <c r="BL278" s="298"/>
      <c r="BM278" s="96">
        <f>SUM(BM42+BM73+BM119+BM148+BM175+BM203+BM218+BM236+BM255+BM274)</f>
        <v>0</v>
      </c>
      <c r="BN278" s="96">
        <f>SUM(BN42+BN73+BN119+BN148+BN175+BN203+BN218+BN236+BN255+BN274)</f>
        <v>0</v>
      </c>
      <c r="BP278" s="298">
        <f>BR18</f>
        <v>2026</v>
      </c>
      <c r="BQ278" s="298"/>
      <c r="BR278" s="96">
        <f>SUM(BR42+BR73+BR119+BR148+BR175+BR203+BR218+BR236+BR255+BR274)</f>
        <v>0</v>
      </c>
      <c r="BS278" s="96">
        <f>SUM(BS42+BS73+BS119+BS148+BS175+BS203+BS218+BS236+BS255+BS274)</f>
        <v>0</v>
      </c>
      <c r="BU278" s="298">
        <f>BW18</f>
        <v>2027</v>
      </c>
      <c r="BV278" s="298"/>
      <c r="BW278" s="96">
        <f>SUM(BW42+BW73+BW119+BW148+BW175+BW203+BW218+BW236+BW255+BW274)</f>
        <v>0</v>
      </c>
      <c r="BX278" s="96">
        <f>SUM(BX42+BX73+BX119+BX148+BX175+BX203+BX218+BX236+BX255+BX274)</f>
        <v>0</v>
      </c>
      <c r="BZ278" s="298">
        <f>CB18</f>
        <v>2028</v>
      </c>
      <c r="CA278" s="298"/>
      <c r="CB278" s="96">
        <f>SUM(CB42+CB73+CB119+CB148+CB175+CB203+CB218+CB236+CB255+CB274)</f>
        <v>0</v>
      </c>
      <c r="CC278" s="96">
        <f>SUM(CC42+CC73+CC119+CC148+CC175+CC203+CC218+CC236+CC255+CC274)</f>
        <v>0</v>
      </c>
      <c r="CE278" s="298">
        <f>CG18</f>
        <v>2029</v>
      </c>
      <c r="CF278" s="298"/>
      <c r="CG278" s="96">
        <f>SUM(CG42+CG73+CG119+CG148+CG175+CG203+CG218+CG236+CG255+CG274)</f>
        <v>0</v>
      </c>
      <c r="CH278" s="96">
        <f>SUM(CH42+CH73+CH119+CH148+CH175+CH203+CH218+CH236+CH255+CH274)</f>
        <v>0</v>
      </c>
      <c r="CJ278" s="298">
        <f>CL18</f>
        <v>2030</v>
      </c>
      <c r="CK278" s="298"/>
      <c r="CL278" s="96">
        <f>SUM(CL42+CL73+CL119+CL148+CL175+CL203+CL218+CL236+CL255+CL274)</f>
        <v>0</v>
      </c>
      <c r="CM278" s="96">
        <f>SUM(CM42+CM73+CM119+CM148+CM175+CM203+CM218+CM236+CM255+CM274)</f>
        <v>0</v>
      </c>
      <c r="CO278" s="298">
        <f>CQ18</f>
        <v>2031</v>
      </c>
      <c r="CP278" s="298"/>
      <c r="CQ278" s="96">
        <f>SUM(CQ42+CQ73+CQ119+CQ148+CQ175+CQ203+CQ218+CQ236+CQ255+CQ274)</f>
        <v>0</v>
      </c>
      <c r="CR278" s="96">
        <f>SUM(CR42+CR73+CR119+CR148+CR175+CR203+CR218+CR236+CR255+CR274)</f>
        <v>0</v>
      </c>
      <c r="CT278" s="298">
        <f>CV18</f>
        <v>2032</v>
      </c>
      <c r="CU278" s="298"/>
      <c r="CV278" s="96">
        <f>SUM(CV42+CV73+CV119+CV148+CV175+CV203+CV218+CV236+CV255+CV274)</f>
        <v>0</v>
      </c>
      <c r="CW278" s="96">
        <f>SUM(CW42+CW73+CW119+CW148+CW175+CW203+CW218+CW236+CW255+CW274)</f>
        <v>0</v>
      </c>
      <c r="CY278" s="298">
        <f>DA18</f>
        <v>2033</v>
      </c>
      <c r="CZ278" s="298"/>
      <c r="DA278" s="96">
        <f>SUM(DA42+DA73+DA119+DA148+DA175+DA203+DA218+DA236+DA255+DA274)</f>
        <v>0</v>
      </c>
      <c r="DB278" s="96">
        <f>SUM(DB42+DB73+DB119+DB148+DB175+DB203+DB218+DB236+DB255+DB274)</f>
        <v>0</v>
      </c>
      <c r="DD278" s="298">
        <f>DF18</f>
        <v>2034</v>
      </c>
      <c r="DE278" s="298"/>
      <c r="DF278" s="96">
        <f>SUM(DF42+DF73+DF119+DF148+DF175+DF203+DF218+DF236+DF255+DF274)</f>
        <v>0</v>
      </c>
      <c r="DG278" s="96">
        <f>SUM(DG42+DG73+DG119+DG148+DG175+DG203+DG218+DG236+DG255+DG274)</f>
        <v>0</v>
      </c>
      <c r="DI278" s="298">
        <f>DK18</f>
        <v>2035</v>
      </c>
      <c r="DJ278" s="298"/>
      <c r="DK278" s="96">
        <f>SUM(DK42+DK73+DK119+DK148+DK175+DK203+DK218+DK236+DK255+DK274)</f>
        <v>0</v>
      </c>
      <c r="DL278" s="96">
        <f>SUM(DL42+DL73+DL119+DL148+DL175+DL203+DL218+DL236+DL255+DL274)</f>
        <v>0</v>
      </c>
      <c r="DN278" s="298">
        <f>DP18</f>
        <v>2036</v>
      </c>
      <c r="DO278" s="298"/>
      <c r="DP278" s="96">
        <f>SUM(DP42+DP73+DP119+DP148+DP175+DP203+DP218+DP236+DP255+DP274)</f>
        <v>0</v>
      </c>
      <c r="DQ278" s="96">
        <f>SUM(DQ42+DQ73+DQ119+DQ148+DQ175+DQ203+DQ218+DQ236+DQ255+DQ274)</f>
        <v>0</v>
      </c>
      <c r="DS278" s="96">
        <f t="shared" ref="DS278:DX278" si="773">SUM(DS42+DS73+DS119+DS148+DS175+DS203+DS218+DS236+DS255+DS274)</f>
        <v>124972125.65157773</v>
      </c>
      <c r="DT278" s="96">
        <f t="shared" si="773"/>
        <v>3288740.1487257294</v>
      </c>
      <c r="DU278" s="96">
        <f t="shared" si="773"/>
        <v>0</v>
      </c>
      <c r="DV278" s="96">
        <f t="shared" si="773"/>
        <v>0</v>
      </c>
      <c r="DW278" s="96">
        <f t="shared" si="773"/>
        <v>124972125.65157773</v>
      </c>
      <c r="DX278" s="96">
        <f t="shared" si="773"/>
        <v>3288740.1487257294</v>
      </c>
      <c r="DY278" s="313" t="s">
        <v>14</v>
      </c>
    </row>
    <row r="279" spans="1:129" x14ac:dyDescent="0.3">
      <c r="O279" s="280" t="s">
        <v>17</v>
      </c>
      <c r="P279" s="281" t="s">
        <v>18</v>
      </c>
      <c r="T279" s="280" t="s">
        <v>17</v>
      </c>
      <c r="U279" s="281" t="s">
        <v>18</v>
      </c>
      <c r="Y279" s="280" t="s">
        <v>17</v>
      </c>
      <c r="Z279" s="281" t="s">
        <v>18</v>
      </c>
      <c r="AD279" s="280" t="s">
        <v>17</v>
      </c>
      <c r="AE279" s="281" t="s">
        <v>18</v>
      </c>
      <c r="AI279" s="280" t="s">
        <v>17</v>
      </c>
      <c r="AJ279" s="281" t="s">
        <v>18</v>
      </c>
      <c r="AN279" s="280" t="s">
        <v>17</v>
      </c>
      <c r="AO279" s="281" t="s">
        <v>18</v>
      </c>
      <c r="AS279" s="280" t="s">
        <v>17</v>
      </c>
      <c r="AT279" s="281" t="s">
        <v>18</v>
      </c>
      <c r="AX279" s="280" t="s">
        <v>17</v>
      </c>
      <c r="AY279" s="281" t="s">
        <v>18</v>
      </c>
      <c r="BC279" s="280" t="s">
        <v>17</v>
      </c>
      <c r="BD279" s="281" t="s">
        <v>18</v>
      </c>
      <c r="BH279" s="280" t="s">
        <v>17</v>
      </c>
      <c r="BI279" s="281" t="s">
        <v>18</v>
      </c>
      <c r="BM279" s="280" t="s">
        <v>17</v>
      </c>
      <c r="BN279" s="281" t="s">
        <v>18</v>
      </c>
      <c r="BR279" s="280" t="s">
        <v>17</v>
      </c>
      <c r="BS279" s="281" t="s">
        <v>18</v>
      </c>
      <c r="BW279" s="280" t="s">
        <v>17</v>
      </c>
      <c r="BX279" s="281" t="s">
        <v>18</v>
      </c>
      <c r="CB279" s="280" t="s">
        <v>17</v>
      </c>
      <c r="CC279" s="281" t="s">
        <v>18</v>
      </c>
      <c r="CG279" s="280" t="s">
        <v>17</v>
      </c>
      <c r="CH279" s="281" t="s">
        <v>18</v>
      </c>
      <c r="CL279" s="280" t="s">
        <v>17</v>
      </c>
      <c r="CM279" s="281" t="s">
        <v>18</v>
      </c>
      <c r="CQ279" s="280" t="s">
        <v>17</v>
      </c>
      <c r="CR279" s="281" t="s">
        <v>18</v>
      </c>
      <c r="CV279" s="280" t="s">
        <v>17</v>
      </c>
      <c r="CW279" s="281" t="s">
        <v>18</v>
      </c>
      <c r="DA279" s="280" t="s">
        <v>17</v>
      </c>
      <c r="DB279" s="281" t="s">
        <v>18</v>
      </c>
      <c r="DF279" s="280" t="s">
        <v>17</v>
      </c>
      <c r="DG279" s="281" t="s">
        <v>18</v>
      </c>
      <c r="DK279" s="280" t="s">
        <v>17</v>
      </c>
      <c r="DL279" s="281" t="s">
        <v>18</v>
      </c>
      <c r="DP279" s="280" t="s">
        <v>17</v>
      </c>
      <c r="DQ279" s="281" t="s">
        <v>18</v>
      </c>
      <c r="DS279" s="280" t="s">
        <v>17</v>
      </c>
      <c r="DT279" s="281" t="s">
        <v>18</v>
      </c>
      <c r="DU279" s="280" t="s">
        <v>17</v>
      </c>
      <c r="DV279" s="281" t="s">
        <v>18</v>
      </c>
      <c r="DW279" s="280" t="s">
        <v>17</v>
      </c>
      <c r="DX279" s="281" t="s">
        <v>18</v>
      </c>
    </row>
    <row r="282" spans="1:129" s="193" customFormat="1" ht="40.200000000000003" customHeight="1" x14ac:dyDescent="0.3">
      <c r="A282" s="1"/>
      <c r="B282" s="4" t="str">
        <f>B3</f>
        <v>MDA</v>
      </c>
      <c r="C282" s="198" t="s">
        <v>110</v>
      </c>
      <c r="D282" s="237"/>
      <c r="E282" s="1"/>
      <c r="F282" s="1"/>
      <c r="G282" s="1"/>
      <c r="H282" s="1"/>
      <c r="I282" s="1"/>
      <c r="J282" s="2"/>
      <c r="K282" s="1"/>
      <c r="L282" s="1"/>
      <c r="M282" s="3"/>
      <c r="N282" s="207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1"/>
      <c r="AB282" s="3"/>
      <c r="AC282" s="3"/>
      <c r="AD282" s="3"/>
      <c r="AE282" s="3"/>
      <c r="AF282" s="1"/>
      <c r="AG282" s="3"/>
      <c r="AH282" s="3"/>
      <c r="AI282" s="3"/>
      <c r="AJ282" s="3"/>
      <c r="AK282" s="1"/>
      <c r="AL282" s="3"/>
      <c r="AM282" s="3"/>
      <c r="AN282" s="3"/>
      <c r="AO282" s="3"/>
      <c r="AP282" s="1"/>
      <c r="AQ282" s="3"/>
      <c r="AR282" s="3"/>
      <c r="AS282" s="3"/>
      <c r="AT282" s="3"/>
      <c r="AU282" s="1"/>
      <c r="AV282" s="3"/>
      <c r="AW282" s="3"/>
      <c r="AX282" s="3"/>
      <c r="AY282" s="3"/>
      <c r="AZ282" s="1"/>
      <c r="BA282" s="3"/>
      <c r="BB282" s="3"/>
      <c r="BC282" s="3"/>
      <c r="BD282" s="3"/>
      <c r="BE282" s="1"/>
      <c r="BF282" s="3"/>
      <c r="BG282" s="3"/>
      <c r="BH282" s="3"/>
      <c r="BI282" s="3"/>
      <c r="BJ282" s="1"/>
      <c r="BK282" s="3"/>
      <c r="BL282" s="3"/>
      <c r="BM282" s="3"/>
      <c r="BN282" s="3"/>
      <c r="BO282" s="1"/>
      <c r="BP282" s="3"/>
      <c r="BQ282" s="3"/>
      <c r="BR282" s="3"/>
      <c r="BS282" s="3"/>
      <c r="BT282" s="1"/>
      <c r="BU282" s="3"/>
      <c r="BV282" s="3"/>
      <c r="BW282" s="3"/>
      <c r="BX282" s="3"/>
      <c r="BY282" s="1"/>
      <c r="BZ282" s="3"/>
      <c r="CA282" s="3"/>
      <c r="CB282" s="3"/>
      <c r="CC282" s="3"/>
      <c r="CD282" s="1"/>
      <c r="CE282" s="3"/>
      <c r="CF282" s="3"/>
      <c r="CG282" s="3"/>
      <c r="CH282" s="3"/>
      <c r="CI282" s="1"/>
      <c r="CJ282" s="3"/>
      <c r="CK282" s="3"/>
      <c r="CL282" s="3"/>
      <c r="CM282" s="3"/>
      <c r="CN282" s="1"/>
      <c r="CO282" s="3"/>
      <c r="CP282" s="3"/>
      <c r="CQ282" s="3"/>
      <c r="CR282" s="3"/>
      <c r="CS282" s="1"/>
      <c r="CT282" s="3"/>
      <c r="CU282" s="3"/>
      <c r="CV282" s="3"/>
      <c r="CW282" s="3"/>
      <c r="CX282" s="1"/>
      <c r="CY282" s="3"/>
      <c r="CZ282" s="3"/>
      <c r="DA282" s="3"/>
      <c r="DB282" s="3"/>
      <c r="DC282" s="1"/>
      <c r="DD282" s="3"/>
      <c r="DE282" s="3"/>
      <c r="DF282" s="3"/>
      <c r="DG282" s="3"/>
      <c r="DH282" s="1"/>
      <c r="DI282" s="3"/>
      <c r="DJ282" s="3"/>
      <c r="DK282" s="3"/>
      <c r="DL282" s="3"/>
      <c r="DM282" s="1"/>
      <c r="DN282" s="3"/>
      <c r="DO282" s="3"/>
      <c r="DP282" s="3"/>
      <c r="DQ282" s="3"/>
      <c r="DR282" s="1"/>
      <c r="DS282" s="1"/>
      <c r="DT282" s="1"/>
      <c r="DU282" s="1"/>
      <c r="DV282" s="1"/>
      <c r="DW282" s="1"/>
      <c r="DX282" s="1"/>
    </row>
    <row r="289" spans="1:129" s="193" customFormat="1" ht="15" customHeight="1" thickBot="1" x14ac:dyDescent="0.35">
      <c r="A289" s="1"/>
      <c r="B289" s="1"/>
      <c r="D289" s="237"/>
      <c r="E289" s="1"/>
      <c r="F289" s="1"/>
      <c r="G289" s="1"/>
      <c r="H289" s="2"/>
      <c r="I289" s="2"/>
      <c r="J289" s="2"/>
      <c r="K289" s="2"/>
      <c r="L289" s="1"/>
      <c r="M289" s="19">
        <v>1</v>
      </c>
      <c r="N289" s="210"/>
      <c r="O289" s="247">
        <v>2015</v>
      </c>
      <c r="P289" s="21"/>
      <c r="Q289" s="22"/>
      <c r="R289" s="19">
        <v>2</v>
      </c>
      <c r="S289" s="204"/>
      <c r="T289" s="247">
        <v>2016</v>
      </c>
      <c r="U289" s="21"/>
      <c r="V289" s="22"/>
      <c r="W289" s="19">
        <v>3</v>
      </c>
      <c r="X289" s="20"/>
      <c r="Y289" s="247">
        <v>2017</v>
      </c>
      <c r="Z289" s="21"/>
      <c r="AA289" s="23"/>
      <c r="AB289" s="24">
        <v>4</v>
      </c>
      <c r="AC289" s="25"/>
      <c r="AD289" s="248">
        <v>2018</v>
      </c>
      <c r="AE289" s="26"/>
      <c r="AF289" s="1"/>
      <c r="AG289" s="24">
        <v>5</v>
      </c>
      <c r="AH289" s="25"/>
      <c r="AI289" s="248">
        <v>2019</v>
      </c>
      <c r="AJ289" s="26"/>
      <c r="AK289" s="1"/>
      <c r="AL289" s="27">
        <v>6</v>
      </c>
      <c r="AM289" s="28"/>
      <c r="AN289" s="249">
        <v>2020</v>
      </c>
      <c r="AO289" s="29"/>
      <c r="AP289" s="1"/>
      <c r="AQ289" s="27">
        <v>7</v>
      </c>
      <c r="AR289" s="28"/>
      <c r="AS289" s="249">
        <v>2021</v>
      </c>
      <c r="AT289" s="29"/>
      <c r="AU289" s="1"/>
      <c r="AV289" s="27">
        <v>8</v>
      </c>
      <c r="AW289" s="28"/>
      <c r="AX289" s="249">
        <v>2022</v>
      </c>
      <c r="AY289" s="29"/>
      <c r="AZ289" s="1"/>
      <c r="BA289" s="27">
        <v>9</v>
      </c>
      <c r="BB289" s="28"/>
      <c r="BC289" s="249">
        <v>2023</v>
      </c>
      <c r="BD289" s="29"/>
      <c r="BE289" s="1"/>
      <c r="BF289" s="27">
        <v>10</v>
      </c>
      <c r="BG289" s="28"/>
      <c r="BH289" s="249">
        <v>2024</v>
      </c>
      <c r="BI289" s="29"/>
      <c r="BJ289" s="1"/>
      <c r="BK289" s="27">
        <v>11</v>
      </c>
      <c r="BL289" s="28"/>
      <c r="BM289" s="249">
        <v>2025</v>
      </c>
      <c r="BN289" s="29"/>
      <c r="BO289" s="1"/>
      <c r="BP289" s="27">
        <v>12</v>
      </c>
      <c r="BQ289" s="28"/>
      <c r="BR289" s="249">
        <v>2026</v>
      </c>
      <c r="BS289" s="29"/>
      <c r="BT289" s="1"/>
      <c r="BU289" s="27">
        <v>13</v>
      </c>
      <c r="BV289" s="28"/>
      <c r="BW289" s="249">
        <v>2027</v>
      </c>
      <c r="BX289" s="29"/>
      <c r="BY289" s="1"/>
      <c r="BZ289" s="27">
        <v>14</v>
      </c>
      <c r="CA289" s="28"/>
      <c r="CB289" s="249">
        <v>2028</v>
      </c>
      <c r="CC289" s="29"/>
      <c r="CD289" s="1"/>
      <c r="CE289" s="27">
        <v>15</v>
      </c>
      <c r="CF289" s="28"/>
      <c r="CG289" s="249">
        <v>2029</v>
      </c>
      <c r="CH289" s="29"/>
      <c r="CI289" s="1"/>
      <c r="CJ289" s="27">
        <v>16</v>
      </c>
      <c r="CK289" s="28"/>
      <c r="CL289" s="249">
        <v>2030</v>
      </c>
      <c r="CM289" s="29"/>
      <c r="CN289" s="1"/>
      <c r="CO289" s="27">
        <v>17</v>
      </c>
      <c r="CP289" s="28"/>
      <c r="CQ289" s="249">
        <v>2031</v>
      </c>
      <c r="CR289" s="29"/>
      <c r="CS289" s="1"/>
      <c r="CT289" s="27">
        <v>18</v>
      </c>
      <c r="CU289" s="28"/>
      <c r="CV289" s="249">
        <v>2032</v>
      </c>
      <c r="CW289" s="29"/>
      <c r="CX289" s="1"/>
      <c r="CY289" s="27">
        <v>19</v>
      </c>
      <c r="CZ289" s="28"/>
      <c r="DA289" s="249">
        <v>2033</v>
      </c>
      <c r="DB289" s="29"/>
      <c r="DC289" s="1"/>
      <c r="DD289" s="27">
        <v>20</v>
      </c>
      <c r="DE289" s="28"/>
      <c r="DF289" s="249">
        <v>2034</v>
      </c>
      <c r="DG289" s="29"/>
      <c r="DH289" s="1"/>
      <c r="DI289" s="27">
        <v>21</v>
      </c>
      <c r="DJ289" s="28"/>
      <c r="DK289" s="249">
        <v>2035</v>
      </c>
      <c r="DL289" s="29"/>
      <c r="DM289" s="1"/>
      <c r="DN289" s="27">
        <v>22</v>
      </c>
      <c r="DO289" s="28"/>
      <c r="DP289" s="249">
        <v>2036</v>
      </c>
      <c r="DQ289" s="29"/>
      <c r="DR289" s="1"/>
      <c r="DS289" s="613"/>
      <c r="DT289" s="613"/>
      <c r="DU289" s="613"/>
      <c r="DV289" s="613"/>
      <c r="DW289" s="614"/>
      <c r="DX289" s="614"/>
    </row>
    <row r="290" spans="1:129" s="193" customFormat="1" x14ac:dyDescent="0.3">
      <c r="A290" s="1"/>
      <c r="B290" s="610">
        <v>1</v>
      </c>
      <c r="C290" s="199" t="s">
        <v>111</v>
      </c>
      <c r="D290" s="237"/>
      <c r="E290" s="1"/>
      <c r="F290" s="1"/>
      <c r="G290" s="1"/>
      <c r="H290" s="1"/>
      <c r="I290" s="1"/>
      <c r="J290" s="2"/>
      <c r="K290" s="1"/>
      <c r="L290" s="1"/>
      <c r="M290" s="3"/>
      <c r="N290" s="207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1"/>
      <c r="AB290" s="3"/>
      <c r="AC290" s="3"/>
      <c r="AD290" s="3"/>
      <c r="AE290" s="3"/>
      <c r="AF290" s="1"/>
      <c r="AG290" s="3"/>
      <c r="AH290" s="3"/>
      <c r="AI290" s="3"/>
      <c r="AJ290" s="3"/>
      <c r="AK290" s="1"/>
      <c r="AL290" s="3"/>
      <c r="AM290" s="3"/>
      <c r="AN290" s="3"/>
      <c r="AO290" s="3"/>
      <c r="AP290" s="1"/>
      <c r="AQ290" s="3"/>
      <c r="AR290" s="3"/>
      <c r="AS290" s="3"/>
      <c r="AT290" s="3"/>
      <c r="AU290" s="1"/>
      <c r="AV290" s="3"/>
      <c r="AW290" s="3"/>
      <c r="AX290" s="3"/>
      <c r="AY290" s="3"/>
      <c r="AZ290" s="1"/>
      <c r="BA290" s="3"/>
      <c r="BB290" s="3"/>
      <c r="BC290" s="3"/>
      <c r="BD290" s="3"/>
      <c r="BE290" s="1"/>
      <c r="BF290" s="3"/>
      <c r="BG290" s="3"/>
      <c r="BH290" s="3"/>
      <c r="BI290" s="3"/>
      <c r="BJ290" s="1"/>
      <c r="BK290" s="3"/>
      <c r="BL290" s="3"/>
      <c r="BM290" s="3"/>
      <c r="BN290" s="3"/>
      <c r="BO290" s="1"/>
      <c r="BP290" s="3"/>
      <c r="BQ290" s="3"/>
      <c r="BR290" s="3"/>
      <c r="BS290" s="3"/>
      <c r="BT290" s="1"/>
      <c r="BU290" s="3"/>
      <c r="BV290" s="3"/>
      <c r="BW290" s="3"/>
      <c r="BX290" s="3"/>
      <c r="BY290" s="1"/>
      <c r="BZ290" s="3"/>
      <c r="CA290" s="3"/>
      <c r="CB290" s="3"/>
      <c r="CC290" s="3"/>
      <c r="CD290" s="1"/>
      <c r="CE290" s="3"/>
      <c r="CF290" s="3"/>
      <c r="CG290" s="3"/>
      <c r="CH290" s="3"/>
      <c r="CI290" s="1"/>
      <c r="CJ290" s="3"/>
      <c r="CK290" s="3"/>
      <c r="CL290" s="3"/>
      <c r="CM290" s="3"/>
      <c r="CN290" s="1"/>
      <c r="CO290" s="3"/>
      <c r="CP290" s="3"/>
      <c r="CQ290" s="3"/>
      <c r="CR290" s="3"/>
      <c r="CS290" s="1"/>
      <c r="CT290" s="3"/>
      <c r="CU290" s="3"/>
      <c r="CV290" s="3"/>
      <c r="CW290" s="3"/>
      <c r="CX290" s="1"/>
      <c r="CY290" s="3"/>
      <c r="CZ290" s="3"/>
      <c r="DA290" s="3"/>
      <c r="DB290" s="3"/>
      <c r="DC290" s="1"/>
      <c r="DD290" s="3"/>
      <c r="DE290" s="3"/>
      <c r="DF290" s="3"/>
      <c r="DG290" s="3"/>
      <c r="DH290" s="1"/>
      <c r="DI290" s="3"/>
      <c r="DJ290" s="3"/>
      <c r="DK290" s="3"/>
      <c r="DL290" s="3"/>
      <c r="DM290" s="1"/>
      <c r="DN290" s="3"/>
      <c r="DO290" s="3"/>
      <c r="DP290" s="3"/>
      <c r="DQ290" s="3"/>
      <c r="DR290" s="1"/>
      <c r="DS290" s="1"/>
      <c r="DT290" s="1"/>
      <c r="DU290" s="1"/>
      <c r="DV290" s="1"/>
      <c r="DW290" s="1"/>
      <c r="DX290" s="1"/>
    </row>
    <row r="291" spans="1:129" s="193" customFormat="1" ht="15" thickBot="1" x14ac:dyDescent="0.35">
      <c r="A291" s="1"/>
      <c r="B291" s="611"/>
      <c r="C291" s="200" t="s">
        <v>112</v>
      </c>
      <c r="D291" s="237"/>
      <c r="E291" s="1"/>
      <c r="F291" s="1"/>
      <c r="G291" s="1"/>
      <c r="H291" s="1"/>
      <c r="I291" s="1"/>
      <c r="J291" s="2"/>
      <c r="K291" s="1"/>
      <c r="L291" s="1"/>
      <c r="M291" s="3"/>
      <c r="N291" s="207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1"/>
      <c r="AB291" s="3"/>
      <c r="AC291" s="3"/>
      <c r="AD291" s="3"/>
      <c r="AE291" s="3"/>
      <c r="AF291" s="1"/>
      <c r="AG291" s="3"/>
      <c r="AH291" s="3"/>
      <c r="AI291" s="3"/>
      <c r="AJ291" s="3"/>
      <c r="AK291" s="1"/>
      <c r="AL291" s="3"/>
      <c r="AM291" s="3"/>
      <c r="AN291" s="3"/>
      <c r="AO291" s="3"/>
      <c r="AP291" s="1"/>
      <c r="AQ291" s="3"/>
      <c r="AR291" s="3"/>
      <c r="AS291" s="3"/>
      <c r="AT291" s="3"/>
      <c r="AU291" s="1"/>
      <c r="AV291" s="3"/>
      <c r="AW291" s="3"/>
      <c r="AX291" s="3"/>
      <c r="AY291" s="3"/>
      <c r="AZ291" s="1"/>
      <c r="BA291" s="3"/>
      <c r="BB291" s="3"/>
      <c r="BC291" s="3"/>
      <c r="BD291" s="3"/>
      <c r="BE291" s="1"/>
      <c r="BF291" s="3"/>
      <c r="BG291" s="3"/>
      <c r="BH291" s="3"/>
      <c r="BI291" s="3"/>
      <c r="BJ291" s="1"/>
      <c r="BK291" s="3"/>
      <c r="BL291" s="3"/>
      <c r="BM291" s="3"/>
      <c r="BN291" s="3"/>
      <c r="BO291" s="1"/>
      <c r="BP291" s="3"/>
      <c r="BQ291" s="3"/>
      <c r="BR291" s="3"/>
      <c r="BS291" s="3"/>
      <c r="BT291" s="1"/>
      <c r="BU291" s="3"/>
      <c r="BV291" s="3"/>
      <c r="BW291" s="3"/>
      <c r="BX291" s="3"/>
      <c r="BY291" s="1"/>
      <c r="BZ291" s="3"/>
      <c r="CA291" s="3"/>
      <c r="CB291" s="3"/>
      <c r="CC291" s="3"/>
      <c r="CD291" s="1"/>
      <c r="CE291" s="3"/>
      <c r="CF291" s="3"/>
      <c r="CG291" s="3"/>
      <c r="CH291" s="3"/>
      <c r="CI291" s="1"/>
      <c r="CJ291" s="3"/>
      <c r="CK291" s="3"/>
      <c r="CL291" s="3"/>
      <c r="CM291" s="3"/>
      <c r="CN291" s="1"/>
      <c r="CO291" s="3"/>
      <c r="CP291" s="3"/>
      <c r="CQ291" s="3"/>
      <c r="CR291" s="3"/>
      <c r="CS291" s="1"/>
      <c r="CT291" s="3"/>
      <c r="CU291" s="3"/>
      <c r="CV291" s="3"/>
      <c r="CW291" s="3"/>
      <c r="CX291" s="1"/>
      <c r="CY291" s="3"/>
      <c r="CZ291" s="3"/>
      <c r="DA291" s="3"/>
      <c r="DB291" s="3"/>
      <c r="DC291" s="1"/>
      <c r="DD291" s="3"/>
      <c r="DE291" s="3"/>
      <c r="DF291" s="3"/>
      <c r="DG291" s="3"/>
      <c r="DH291" s="1"/>
      <c r="DI291" s="3"/>
      <c r="DJ291" s="3"/>
      <c r="DK291" s="3"/>
      <c r="DL291" s="3"/>
      <c r="DM291" s="1"/>
      <c r="DN291" s="3"/>
      <c r="DO291" s="3"/>
      <c r="DP291" s="3"/>
      <c r="DQ291" s="3"/>
      <c r="DR291" s="1"/>
      <c r="DS291" s="1"/>
      <c r="DT291" s="1"/>
      <c r="DU291" s="1"/>
      <c r="DV291" s="1"/>
      <c r="DW291" s="1"/>
      <c r="DX291" s="1"/>
    </row>
    <row r="292" spans="1:129" s="193" customFormat="1" x14ac:dyDescent="0.3">
      <c r="A292" s="1"/>
      <c r="B292" s="610">
        <v>2</v>
      </c>
      <c r="C292" s="199" t="s">
        <v>113</v>
      </c>
      <c r="D292" s="237"/>
      <c r="E292" s="1"/>
      <c r="F292" s="1"/>
      <c r="G292" s="1"/>
      <c r="H292" s="1"/>
      <c r="I292" s="1"/>
      <c r="J292" s="2"/>
      <c r="K292" s="1"/>
      <c r="L292" s="1"/>
      <c r="M292" s="3"/>
      <c r="N292" s="207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1"/>
      <c r="AB292" s="3"/>
      <c r="AC292" s="3"/>
      <c r="AD292" s="3"/>
      <c r="AE292" s="3"/>
      <c r="AF292" s="1"/>
      <c r="AG292" s="3"/>
      <c r="AH292" s="3"/>
      <c r="AI292" s="3"/>
      <c r="AJ292" s="3"/>
      <c r="AK292" s="1"/>
      <c r="AL292" s="3"/>
      <c r="AM292" s="3"/>
      <c r="AN292" s="3"/>
      <c r="AO292" s="3"/>
      <c r="AP292" s="1"/>
      <c r="AQ292" s="3"/>
      <c r="AR292" s="3"/>
      <c r="AS292" s="3"/>
      <c r="AT292" s="3"/>
      <c r="AU292" s="1"/>
      <c r="AV292" s="3"/>
      <c r="AW292" s="3"/>
      <c r="AX292" s="3"/>
      <c r="AY292" s="3"/>
      <c r="AZ292" s="1"/>
      <c r="BA292" s="3"/>
      <c r="BB292" s="3"/>
      <c r="BC292" s="3"/>
      <c r="BD292" s="3"/>
      <c r="BE292" s="1"/>
      <c r="BF292" s="3"/>
      <c r="BG292" s="3"/>
      <c r="BH292" s="3"/>
      <c r="BI292" s="3"/>
      <c r="BJ292" s="1"/>
      <c r="BK292" s="3"/>
      <c r="BL292" s="3"/>
      <c r="BM292" s="3"/>
      <c r="BN292" s="3"/>
      <c r="BO292" s="1"/>
      <c r="BP292" s="3"/>
      <c r="BQ292" s="3"/>
      <c r="BR292" s="3"/>
      <c r="BS292" s="3"/>
      <c r="BT292" s="1"/>
      <c r="BU292" s="3"/>
      <c r="BV292" s="3"/>
      <c r="BW292" s="3"/>
      <c r="BX292" s="3"/>
      <c r="BY292" s="1"/>
      <c r="BZ292" s="3"/>
      <c r="CA292" s="3"/>
      <c r="CB292" s="3"/>
      <c r="CC292" s="3"/>
      <c r="CD292" s="1"/>
      <c r="CE292" s="3"/>
      <c r="CF292" s="3"/>
      <c r="CG292" s="3"/>
      <c r="CH292" s="3"/>
      <c r="CI292" s="1"/>
      <c r="CJ292" s="3"/>
      <c r="CK292" s="3"/>
      <c r="CL292" s="3"/>
      <c r="CM292" s="3"/>
      <c r="CN292" s="1"/>
      <c r="CO292" s="3"/>
      <c r="CP292" s="3"/>
      <c r="CQ292" s="3"/>
      <c r="CR292" s="3"/>
      <c r="CS292" s="1"/>
      <c r="CT292" s="3"/>
      <c r="CU292" s="3"/>
      <c r="CV292" s="3"/>
      <c r="CW292" s="3"/>
      <c r="CX292" s="1"/>
      <c r="CY292" s="3"/>
      <c r="CZ292" s="3"/>
      <c r="DA292" s="3"/>
      <c r="DB292" s="3"/>
      <c r="DC292" s="1"/>
      <c r="DD292" s="3"/>
      <c r="DE292" s="3"/>
      <c r="DF292" s="3"/>
      <c r="DG292" s="3"/>
      <c r="DH292" s="1"/>
      <c r="DI292" s="3"/>
      <c r="DJ292" s="3"/>
      <c r="DK292" s="3"/>
      <c r="DL292" s="3"/>
      <c r="DM292" s="1"/>
      <c r="DN292" s="3"/>
      <c r="DO292" s="3"/>
      <c r="DP292" s="3"/>
      <c r="DQ292" s="3"/>
      <c r="DR292" s="1"/>
      <c r="DS292" s="1"/>
      <c r="DT292" s="1"/>
      <c r="DU292" s="1"/>
      <c r="DV292" s="1"/>
      <c r="DW292" s="1"/>
      <c r="DX292" s="1"/>
    </row>
    <row r="293" spans="1:129" s="193" customFormat="1" ht="15" thickBot="1" x14ac:dyDescent="0.35">
      <c r="A293" s="1"/>
      <c r="B293" s="611"/>
      <c r="C293" s="200" t="s">
        <v>114</v>
      </c>
      <c r="D293" s="237"/>
      <c r="E293" s="1"/>
      <c r="F293" s="1"/>
      <c r="G293" s="1"/>
      <c r="H293" s="1"/>
      <c r="I293" s="1"/>
      <c r="J293" s="2"/>
      <c r="K293" s="1"/>
      <c r="L293" s="1"/>
      <c r="M293" s="3"/>
      <c r="N293" s="207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1"/>
      <c r="AB293" s="3"/>
      <c r="AC293" s="3"/>
      <c r="AD293" s="3"/>
      <c r="AE293" s="3"/>
      <c r="AF293" s="1"/>
      <c r="AG293" s="3"/>
      <c r="AH293" s="3"/>
      <c r="AI293" s="3"/>
      <c r="AJ293" s="3"/>
      <c r="AK293" s="1"/>
      <c r="AL293" s="3"/>
      <c r="AM293" s="3"/>
      <c r="AN293" s="3"/>
      <c r="AO293" s="3"/>
      <c r="AP293" s="1"/>
      <c r="AQ293" s="3"/>
      <c r="AR293" s="3"/>
      <c r="AS293" s="3"/>
      <c r="AT293" s="3"/>
      <c r="AU293" s="1"/>
      <c r="AV293" s="3"/>
      <c r="AW293" s="3"/>
      <c r="AX293" s="3"/>
      <c r="AY293" s="3"/>
      <c r="AZ293" s="1"/>
      <c r="BA293" s="3"/>
      <c r="BB293" s="3"/>
      <c r="BC293" s="3"/>
      <c r="BD293" s="3"/>
      <c r="BE293" s="1"/>
      <c r="BF293" s="3"/>
      <c r="BG293" s="3"/>
      <c r="BH293" s="3"/>
      <c r="BI293" s="3"/>
      <c r="BJ293" s="1"/>
      <c r="BK293" s="3"/>
      <c r="BL293" s="3"/>
      <c r="BM293" s="3"/>
      <c r="BN293" s="3"/>
      <c r="BO293" s="1"/>
      <c r="BP293" s="3"/>
      <c r="BQ293" s="3"/>
      <c r="BR293" s="3"/>
      <c r="BS293" s="3"/>
      <c r="BT293" s="1"/>
      <c r="BU293" s="3"/>
      <c r="BV293" s="3"/>
      <c r="BW293" s="3"/>
      <c r="BX293" s="3"/>
      <c r="BY293" s="1"/>
      <c r="BZ293" s="3"/>
      <c r="CA293" s="3"/>
      <c r="CB293" s="3"/>
      <c r="CC293" s="3"/>
      <c r="CD293" s="1"/>
      <c r="CE293" s="3"/>
      <c r="CF293" s="3"/>
      <c r="CG293" s="3"/>
      <c r="CH293" s="3"/>
      <c r="CI293" s="1"/>
      <c r="CJ293" s="3"/>
      <c r="CK293" s="3"/>
      <c r="CL293" s="3"/>
      <c r="CM293" s="3"/>
      <c r="CN293" s="1"/>
      <c r="CO293" s="3"/>
      <c r="CP293" s="3"/>
      <c r="CQ293" s="3"/>
      <c r="CR293" s="3"/>
      <c r="CS293" s="1"/>
      <c r="CT293" s="3"/>
      <c r="CU293" s="3"/>
      <c r="CV293" s="3"/>
      <c r="CW293" s="3"/>
      <c r="CX293" s="1"/>
      <c r="CY293" s="3"/>
      <c r="CZ293" s="3"/>
      <c r="DA293" s="3"/>
      <c r="DB293" s="3"/>
      <c r="DC293" s="1"/>
      <c r="DD293" s="3"/>
      <c r="DE293" s="3"/>
      <c r="DF293" s="3"/>
      <c r="DG293" s="3"/>
      <c r="DH293" s="1"/>
      <c r="DI293" s="3"/>
      <c r="DJ293" s="3"/>
      <c r="DK293" s="3"/>
      <c r="DL293" s="3"/>
      <c r="DM293" s="1"/>
      <c r="DN293" s="3"/>
      <c r="DO293" s="3"/>
      <c r="DP293" s="3"/>
      <c r="DQ293" s="3"/>
      <c r="DR293" s="1"/>
      <c r="DS293" s="1"/>
      <c r="DT293" s="1"/>
      <c r="DU293" s="1"/>
      <c r="DV293" s="1"/>
      <c r="DW293" s="1"/>
      <c r="DX293" s="1"/>
    </row>
    <row r="297" spans="1:129" s="237" customFormat="1" x14ac:dyDescent="0.3">
      <c r="A297" s="1"/>
      <c r="B297" s="227" t="s">
        <v>433</v>
      </c>
      <c r="C297" s="193"/>
      <c r="E297" s="1"/>
      <c r="F297" s="1"/>
      <c r="G297" s="1"/>
      <c r="H297" s="1"/>
      <c r="I297" s="1"/>
      <c r="J297" s="2"/>
      <c r="K297" s="1"/>
      <c r="L297" s="1"/>
      <c r="M297" s="3"/>
      <c r="N297" s="207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1"/>
      <c r="AB297" s="3"/>
      <c r="AC297" s="3"/>
      <c r="AD297" s="3"/>
      <c r="AE297" s="3"/>
      <c r="AF297" s="1"/>
      <c r="AG297" s="3"/>
      <c r="AH297" s="3"/>
      <c r="AI297" s="3"/>
      <c r="AJ297" s="3"/>
      <c r="AK297" s="1"/>
      <c r="AL297" s="3"/>
      <c r="AM297" s="3"/>
      <c r="AN297" s="3"/>
      <c r="AO297" s="3"/>
      <c r="AP297" s="1"/>
      <c r="AQ297" s="3"/>
      <c r="AR297" s="3"/>
      <c r="AS297" s="3"/>
      <c r="AT297" s="3"/>
      <c r="AU297" s="1"/>
      <c r="AV297" s="3"/>
      <c r="AW297" s="3"/>
      <c r="AX297" s="3"/>
      <c r="AY297" s="3"/>
      <c r="AZ297" s="1"/>
      <c r="BA297" s="3"/>
      <c r="BB297" s="3"/>
      <c r="BC297" s="3"/>
      <c r="BD297" s="3"/>
      <c r="BE297" s="1"/>
      <c r="BF297" s="3"/>
      <c r="BG297" s="3"/>
      <c r="BH297" s="3"/>
      <c r="BI297" s="3"/>
      <c r="BJ297" s="1"/>
      <c r="BK297" s="3"/>
      <c r="BL297" s="3"/>
      <c r="BM297" s="3"/>
      <c r="BN297" s="3"/>
      <c r="BO297" s="1"/>
      <c r="BP297" s="3"/>
      <c r="BQ297" s="3"/>
      <c r="BR297" s="3"/>
      <c r="BS297" s="3"/>
      <c r="BT297" s="1"/>
      <c r="BU297" s="3"/>
      <c r="BV297" s="3"/>
      <c r="BW297" s="3"/>
      <c r="BX297" s="3"/>
      <c r="BY297" s="1"/>
      <c r="BZ297" s="3"/>
      <c r="CA297" s="3"/>
      <c r="CB297" s="3"/>
      <c r="CC297" s="3"/>
      <c r="CD297" s="1"/>
      <c r="CE297" s="3"/>
      <c r="CF297" s="3"/>
      <c r="CG297" s="3"/>
      <c r="CH297" s="3"/>
      <c r="CI297" s="1"/>
      <c r="CJ297" s="3"/>
      <c r="CK297" s="3"/>
      <c r="CL297" s="3"/>
      <c r="CM297" s="3"/>
      <c r="CN297" s="1"/>
      <c r="CO297" s="3"/>
      <c r="CP297" s="3"/>
      <c r="CQ297" s="3"/>
      <c r="CR297" s="3"/>
      <c r="CS297" s="1"/>
      <c r="CT297" s="3"/>
      <c r="CU297" s="3"/>
      <c r="CV297" s="3"/>
      <c r="CW297" s="3"/>
      <c r="CX297" s="1"/>
      <c r="CY297" s="3"/>
      <c r="CZ297" s="3"/>
      <c r="DA297" s="3"/>
      <c r="DB297" s="3"/>
      <c r="DC297" s="1"/>
      <c r="DD297" s="3"/>
      <c r="DE297" s="3"/>
      <c r="DF297" s="3"/>
      <c r="DG297" s="3"/>
      <c r="DH297" s="1"/>
      <c r="DI297" s="3"/>
      <c r="DJ297" s="3"/>
      <c r="DK297" s="3"/>
      <c r="DL297" s="3"/>
      <c r="DM297" s="1"/>
      <c r="DN297" s="3"/>
      <c r="DO297" s="3"/>
      <c r="DP297" s="3"/>
      <c r="DQ297" s="3"/>
      <c r="DR297" s="1"/>
      <c r="DS297" s="1"/>
      <c r="DT297" s="1"/>
      <c r="DU297" s="1"/>
      <c r="DV297" s="1"/>
      <c r="DW297" s="1"/>
      <c r="DX297" s="1"/>
      <c r="DY297" s="193"/>
    </row>
    <row r="298" spans="1:129" s="237" customFormat="1" ht="15" thickBot="1" x14ac:dyDescent="0.35">
      <c r="A298" s="1"/>
      <c r="B298" s="1"/>
      <c r="C298" s="193"/>
      <c r="E298" s="1"/>
      <c r="F298" s="1"/>
      <c r="G298" s="1"/>
      <c r="H298" s="1"/>
      <c r="I298" s="1"/>
      <c r="J298" s="2"/>
      <c r="K298" s="1"/>
      <c r="L298" s="1"/>
      <c r="M298" s="3"/>
      <c r="N298" s="207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1"/>
      <c r="AB298" s="3"/>
      <c r="AC298" s="3"/>
      <c r="AD298" s="3"/>
      <c r="AE298" s="3"/>
      <c r="AF298" s="1"/>
      <c r="AG298" s="3"/>
      <c r="AH298" s="3"/>
      <c r="AI298" s="3"/>
      <c r="AJ298" s="3"/>
      <c r="AK298" s="1"/>
      <c r="AL298" s="3"/>
      <c r="AM298" s="3"/>
      <c r="AN298" s="3"/>
      <c r="AO298" s="3"/>
      <c r="AP298" s="1"/>
      <c r="AQ298" s="3"/>
      <c r="AR298" s="3"/>
      <c r="AS298" s="3"/>
      <c r="AT298" s="3"/>
      <c r="AU298" s="1"/>
      <c r="AV298" s="3"/>
      <c r="AW298" s="3"/>
      <c r="AX298" s="3"/>
      <c r="AY298" s="3"/>
      <c r="AZ298" s="1"/>
      <c r="BA298" s="3"/>
      <c r="BB298" s="3"/>
      <c r="BC298" s="3"/>
      <c r="BD298" s="3"/>
      <c r="BE298" s="1"/>
      <c r="BF298" s="3"/>
      <c r="BG298" s="3"/>
      <c r="BH298" s="3"/>
      <c r="BI298" s="3"/>
      <c r="BJ298" s="1"/>
      <c r="BK298" s="3"/>
      <c r="BL298" s="3"/>
      <c r="BM298" s="3"/>
      <c r="BN298" s="3"/>
      <c r="BO298" s="1"/>
      <c r="BP298" s="3"/>
      <c r="BQ298" s="3"/>
      <c r="BR298" s="3"/>
      <c r="BS298" s="3"/>
      <c r="BT298" s="1"/>
      <c r="BU298" s="3"/>
      <c r="BV298" s="3"/>
      <c r="BW298" s="3"/>
      <c r="BX298" s="3"/>
      <c r="BY298" s="1"/>
      <c r="BZ298" s="3"/>
      <c r="CA298" s="3"/>
      <c r="CB298" s="3"/>
      <c r="CC298" s="3"/>
      <c r="CD298" s="1"/>
      <c r="CE298" s="3"/>
      <c r="CF298" s="3"/>
      <c r="CG298" s="3"/>
      <c r="CH298" s="3"/>
      <c r="CI298" s="1"/>
      <c r="CJ298" s="3"/>
      <c r="CK298" s="3"/>
      <c r="CL298" s="3"/>
      <c r="CM298" s="3"/>
      <c r="CN298" s="1"/>
      <c r="CO298" s="3"/>
      <c r="CP298" s="3"/>
      <c r="CQ298" s="3"/>
      <c r="CR298" s="3"/>
      <c r="CS298" s="1"/>
      <c r="CT298" s="3"/>
      <c r="CU298" s="3"/>
      <c r="CV298" s="3"/>
      <c r="CW298" s="3"/>
      <c r="CX298" s="1"/>
      <c r="CY298" s="3"/>
      <c r="CZ298" s="3"/>
      <c r="DA298" s="3"/>
      <c r="DB298" s="3"/>
      <c r="DC298" s="1"/>
      <c r="DD298" s="3"/>
      <c r="DE298" s="3"/>
      <c r="DF298" s="3"/>
      <c r="DG298" s="3"/>
      <c r="DH298" s="1"/>
      <c r="DI298" s="3"/>
      <c r="DJ298" s="3"/>
      <c r="DK298" s="3"/>
      <c r="DL298" s="3"/>
      <c r="DM298" s="1"/>
      <c r="DN298" s="3"/>
      <c r="DO298" s="3"/>
      <c r="DP298" s="3"/>
      <c r="DQ298" s="3"/>
      <c r="DR298" s="1"/>
      <c r="DS298" s="1"/>
      <c r="DT298" s="1"/>
      <c r="DU298" s="1"/>
      <c r="DV298" s="1"/>
      <c r="DW298" s="1"/>
      <c r="DX298" s="1"/>
      <c r="DY298" s="193"/>
    </row>
    <row r="299" spans="1:129" s="469" customFormat="1" ht="29.4" thickBot="1" x14ac:dyDescent="0.35">
      <c r="A299" s="14"/>
      <c r="B299" s="468" t="s">
        <v>434</v>
      </c>
      <c r="C299" s="232" t="s">
        <v>435</v>
      </c>
      <c r="D299" s="474" t="s">
        <v>731</v>
      </c>
      <c r="E299" s="474" t="s">
        <v>733</v>
      </c>
      <c r="F299" s="474" t="s">
        <v>729</v>
      </c>
      <c r="G299" s="474" t="s">
        <v>732</v>
      </c>
      <c r="H299" s="470" t="s">
        <v>727</v>
      </c>
      <c r="I299" s="471" t="s">
        <v>728</v>
      </c>
      <c r="J299" s="470" t="s">
        <v>734</v>
      </c>
      <c r="K299" s="475" t="s">
        <v>730</v>
      </c>
      <c r="L299" s="14"/>
      <c r="M299" s="472"/>
      <c r="N299" s="473"/>
      <c r="O299" s="472"/>
      <c r="P299" s="472"/>
      <c r="Q299" s="472"/>
      <c r="R299" s="472"/>
      <c r="S299" s="472"/>
      <c r="T299" s="472"/>
      <c r="U299" s="472"/>
      <c r="V299" s="472"/>
      <c r="W299" s="472"/>
      <c r="X299" s="472"/>
      <c r="Y299" s="472"/>
      <c r="Z299" s="472"/>
      <c r="AA299" s="14"/>
      <c r="AB299" s="472"/>
      <c r="AC299" s="472"/>
      <c r="AD299" s="472"/>
      <c r="AE299" s="472"/>
      <c r="AF299" s="14"/>
      <c r="AG299" s="472"/>
      <c r="AH299" s="472"/>
      <c r="AI299" s="472"/>
      <c r="AJ299" s="472"/>
      <c r="AK299" s="14"/>
      <c r="AL299" s="472"/>
      <c r="AM299" s="472"/>
      <c r="AN299" s="472"/>
      <c r="AO299" s="472"/>
      <c r="AP299" s="14"/>
      <c r="AQ299" s="472"/>
      <c r="AR299" s="472"/>
      <c r="AS299" s="472"/>
      <c r="AT299" s="472"/>
      <c r="AU299" s="14"/>
      <c r="AV299" s="472"/>
      <c r="AW299" s="472"/>
      <c r="AX299" s="472"/>
      <c r="AY299" s="472"/>
      <c r="AZ299" s="14"/>
      <c r="BA299" s="472"/>
      <c r="BB299" s="472"/>
      <c r="BC299" s="472"/>
      <c r="BD299" s="472"/>
      <c r="BE299" s="14"/>
      <c r="BF299" s="472"/>
      <c r="BG299" s="472"/>
      <c r="BH299" s="472"/>
      <c r="BI299" s="472"/>
      <c r="BJ299" s="14"/>
      <c r="BK299" s="472"/>
      <c r="BL299" s="472"/>
      <c r="BM299" s="472"/>
      <c r="BN299" s="472"/>
      <c r="BO299" s="14"/>
      <c r="BP299" s="472"/>
      <c r="BQ299" s="472"/>
      <c r="BR299" s="472"/>
      <c r="BS299" s="472"/>
      <c r="BT299" s="14"/>
      <c r="BU299" s="472"/>
      <c r="BV299" s="472"/>
      <c r="BW299" s="472"/>
      <c r="BX299" s="472"/>
      <c r="BY299" s="14"/>
      <c r="BZ299" s="472"/>
      <c r="CA299" s="472"/>
      <c r="CB299" s="472"/>
      <c r="CC299" s="472"/>
      <c r="CD299" s="14"/>
      <c r="CE299" s="472"/>
      <c r="CF299" s="472"/>
      <c r="CG299" s="472"/>
      <c r="CH299" s="472"/>
      <c r="CI299" s="14"/>
      <c r="CJ299" s="472"/>
      <c r="CK299" s="472"/>
      <c r="CL299" s="472"/>
      <c r="CM299" s="472"/>
      <c r="CN299" s="14"/>
      <c r="CO299" s="472"/>
      <c r="CP299" s="472"/>
      <c r="CQ299" s="472"/>
      <c r="CR299" s="472"/>
      <c r="CS299" s="14"/>
      <c r="CT299" s="472"/>
      <c r="CU299" s="472"/>
      <c r="CV299" s="472"/>
      <c r="CW299" s="472"/>
      <c r="CX299" s="14"/>
      <c r="CY299" s="472"/>
      <c r="CZ299" s="472"/>
      <c r="DA299" s="472"/>
      <c r="DB299" s="472"/>
      <c r="DC299" s="14"/>
      <c r="DD299" s="472"/>
      <c r="DE299" s="472"/>
      <c r="DF299" s="472"/>
      <c r="DG299" s="472"/>
      <c r="DH299" s="14"/>
      <c r="DI299" s="472"/>
      <c r="DJ299" s="472"/>
      <c r="DK299" s="472"/>
      <c r="DL299" s="472"/>
      <c r="DM299" s="14"/>
      <c r="DN299" s="472"/>
      <c r="DO299" s="472"/>
      <c r="DP299" s="472"/>
      <c r="DQ299" s="472"/>
      <c r="DR299" s="14"/>
      <c r="DS299" s="14"/>
      <c r="DT299" s="14"/>
      <c r="DU299" s="14"/>
      <c r="DV299" s="14"/>
      <c r="DW299" s="14"/>
      <c r="DX299" s="14"/>
      <c r="DY299" s="193"/>
    </row>
    <row r="300" spans="1:129" s="237" customFormat="1" x14ac:dyDescent="0.3">
      <c r="A300" s="1"/>
      <c r="B300" s="365">
        <v>2015</v>
      </c>
      <c r="C300" s="366">
        <f>P278</f>
        <v>1644370.0743628647</v>
      </c>
      <c r="D300" s="237">
        <v>52976</v>
      </c>
      <c r="E300" s="237">
        <v>41880</v>
      </c>
      <c r="F300" s="237">
        <v>36820</v>
      </c>
      <c r="G300" s="237">
        <f>$C$300/D300</f>
        <v>31.039906266287844</v>
      </c>
      <c r="H300" s="237">
        <f t="shared" ref="H300:I300" si="774">$C$300/E300</f>
        <v>39.263850868263248</v>
      </c>
      <c r="I300" s="237">
        <f t="shared" si="774"/>
        <v>44.659697837122884</v>
      </c>
      <c r="J300" s="237">
        <v>2486000</v>
      </c>
      <c r="K300" s="476">
        <f>G300*J300</f>
        <v>77165206.977991581</v>
      </c>
      <c r="L300" s="1"/>
      <c r="M300" s="3"/>
      <c r="N300" s="207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1"/>
      <c r="AB300" s="3"/>
      <c r="AC300" s="3"/>
      <c r="AD300" s="3"/>
      <c r="AE300" s="3"/>
      <c r="AF300" s="1"/>
      <c r="AG300" s="3"/>
      <c r="AH300" s="3"/>
      <c r="AI300" s="3"/>
      <c r="AJ300" s="3"/>
      <c r="AK300" s="1"/>
      <c r="AL300" s="3"/>
      <c r="AM300" s="3"/>
      <c r="AN300" s="3"/>
      <c r="AO300" s="3"/>
      <c r="AP300" s="1"/>
      <c r="AQ300" s="3"/>
      <c r="AR300" s="3"/>
      <c r="AS300" s="3"/>
      <c r="AT300" s="3"/>
      <c r="AU300" s="1"/>
      <c r="AV300" s="3"/>
      <c r="AW300" s="3"/>
      <c r="AX300" s="3"/>
      <c r="AY300" s="3"/>
      <c r="AZ300" s="1"/>
      <c r="BA300" s="3"/>
      <c r="BB300" s="3"/>
      <c r="BC300" s="3"/>
      <c r="BD300" s="3"/>
      <c r="BE300" s="1"/>
      <c r="BF300" s="3"/>
      <c r="BG300" s="3"/>
      <c r="BH300" s="3"/>
      <c r="BI300" s="3"/>
      <c r="BJ300" s="1"/>
      <c r="BK300" s="3"/>
      <c r="BL300" s="3"/>
      <c r="BM300" s="3"/>
      <c r="BN300" s="3"/>
      <c r="BO300" s="1"/>
      <c r="BP300" s="3"/>
      <c r="BQ300" s="3"/>
      <c r="BR300" s="3"/>
      <c r="BS300" s="3"/>
      <c r="BT300" s="1"/>
      <c r="BU300" s="3"/>
      <c r="BV300" s="3"/>
      <c r="BW300" s="3"/>
      <c r="BX300" s="3"/>
      <c r="BY300" s="1"/>
      <c r="BZ300" s="3"/>
      <c r="CA300" s="3"/>
      <c r="CB300" s="3"/>
      <c r="CC300" s="3"/>
      <c r="CD300" s="1"/>
      <c r="CE300" s="3"/>
      <c r="CF300" s="3"/>
      <c r="CG300" s="3"/>
      <c r="CH300" s="3"/>
      <c r="CI300" s="1"/>
      <c r="CJ300" s="3"/>
      <c r="CK300" s="3"/>
      <c r="CL300" s="3"/>
      <c r="CM300" s="3"/>
      <c r="CN300" s="1"/>
      <c r="CO300" s="3"/>
      <c r="CP300" s="3"/>
      <c r="CQ300" s="3"/>
      <c r="CR300" s="3"/>
      <c r="CS300" s="1"/>
      <c r="CT300" s="3"/>
      <c r="CU300" s="3"/>
      <c r="CV300" s="3"/>
      <c r="CW300" s="3"/>
      <c r="CX300" s="1"/>
      <c r="CY300" s="3"/>
      <c r="CZ300" s="3"/>
      <c r="DA300" s="3"/>
      <c r="DB300" s="3"/>
      <c r="DC300" s="1"/>
      <c r="DD300" s="3"/>
      <c r="DE300" s="3"/>
      <c r="DF300" s="3"/>
      <c r="DG300" s="3"/>
      <c r="DH300" s="1"/>
      <c r="DI300" s="3"/>
      <c r="DJ300" s="3"/>
      <c r="DK300" s="3"/>
      <c r="DL300" s="3"/>
      <c r="DM300" s="1"/>
      <c r="DN300" s="3"/>
      <c r="DO300" s="3"/>
      <c r="DP300" s="3"/>
      <c r="DQ300" s="3"/>
      <c r="DR300" s="1"/>
      <c r="DS300" s="1"/>
      <c r="DT300" s="1"/>
      <c r="DU300" s="1"/>
      <c r="DV300" s="1"/>
      <c r="DW300" s="1"/>
      <c r="DX300" s="1"/>
      <c r="DY300" s="193"/>
    </row>
    <row r="301" spans="1:129" s="237" customFormat="1" x14ac:dyDescent="0.3">
      <c r="A301" s="1"/>
      <c r="B301" s="367">
        <v>2016</v>
      </c>
      <c r="C301" s="366">
        <f>U278</f>
        <v>1644370.0743628647</v>
      </c>
      <c r="D301" s="3"/>
      <c r="E301" s="3"/>
      <c r="F301" s="3"/>
      <c r="G301" s="3"/>
      <c r="H301" s="3"/>
      <c r="I301" s="3"/>
      <c r="J301" s="3"/>
      <c r="K301" s="1"/>
      <c r="L301" s="1"/>
      <c r="M301" s="3"/>
      <c r="N301" s="207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1"/>
      <c r="AB301" s="3"/>
      <c r="AC301" s="3"/>
      <c r="AD301" s="3"/>
      <c r="AE301" s="3"/>
      <c r="AF301" s="1"/>
      <c r="AG301" s="3"/>
      <c r="AH301" s="3"/>
      <c r="AI301" s="3"/>
      <c r="AJ301" s="3"/>
      <c r="AK301" s="1"/>
      <c r="AL301" s="3"/>
      <c r="AM301" s="3"/>
      <c r="AN301" s="3"/>
      <c r="AO301" s="3"/>
      <c r="AP301" s="1"/>
      <c r="AQ301" s="3"/>
      <c r="AR301" s="3"/>
      <c r="AS301" s="3"/>
      <c r="AT301" s="3"/>
      <c r="AU301" s="1"/>
      <c r="AV301" s="3"/>
      <c r="AW301" s="3"/>
      <c r="AX301" s="3"/>
      <c r="AY301" s="3"/>
      <c r="AZ301" s="1"/>
      <c r="BA301" s="3"/>
      <c r="BB301" s="3"/>
      <c r="BC301" s="3"/>
      <c r="BD301" s="3"/>
      <c r="BE301" s="1"/>
      <c r="BF301" s="3"/>
      <c r="BG301" s="3"/>
      <c r="BH301" s="3"/>
      <c r="BI301" s="3"/>
      <c r="BJ301" s="1"/>
      <c r="BK301" s="3"/>
      <c r="BL301" s="3"/>
      <c r="BM301" s="3"/>
      <c r="BN301" s="3"/>
      <c r="BO301" s="1"/>
      <c r="BP301" s="3"/>
      <c r="BQ301" s="3"/>
      <c r="BR301" s="3"/>
      <c r="BS301" s="3"/>
      <c r="BT301" s="1"/>
      <c r="BU301" s="3"/>
      <c r="BV301" s="3"/>
      <c r="BW301" s="3"/>
      <c r="BX301" s="3"/>
      <c r="BY301" s="1"/>
      <c r="BZ301" s="3"/>
      <c r="CA301" s="3"/>
      <c r="CB301" s="3"/>
      <c r="CC301" s="3"/>
      <c r="CD301" s="1"/>
      <c r="CE301" s="3"/>
      <c r="CF301" s="3"/>
      <c r="CG301" s="3"/>
      <c r="CH301" s="3"/>
      <c r="CI301" s="1"/>
      <c r="CJ301" s="3"/>
      <c r="CK301" s="3"/>
      <c r="CL301" s="3"/>
      <c r="CM301" s="3"/>
      <c r="CN301" s="1"/>
      <c r="CO301" s="3"/>
      <c r="CP301" s="3"/>
      <c r="CQ301" s="3"/>
      <c r="CR301" s="3"/>
      <c r="CS301" s="1"/>
      <c r="CT301" s="3"/>
      <c r="CU301" s="3"/>
      <c r="CV301" s="3"/>
      <c r="CW301" s="3"/>
      <c r="CX301" s="1"/>
      <c r="CY301" s="3"/>
      <c r="CZ301" s="3"/>
      <c r="DA301" s="3"/>
      <c r="DB301" s="3"/>
      <c r="DC301" s="1"/>
      <c r="DD301" s="3"/>
      <c r="DE301" s="3"/>
      <c r="DF301" s="3"/>
      <c r="DG301" s="3"/>
      <c r="DH301" s="1"/>
      <c r="DI301" s="3"/>
      <c r="DJ301" s="3"/>
      <c r="DK301" s="3"/>
      <c r="DL301" s="3"/>
      <c r="DM301" s="1"/>
      <c r="DN301" s="3"/>
      <c r="DO301" s="3"/>
      <c r="DP301" s="3"/>
      <c r="DQ301" s="3"/>
      <c r="DR301" s="1"/>
      <c r="DS301" s="1"/>
      <c r="DT301" s="1"/>
      <c r="DU301" s="1"/>
      <c r="DV301" s="1"/>
      <c r="DW301" s="1"/>
      <c r="DX301" s="1"/>
      <c r="DY301" s="193"/>
    </row>
    <row r="302" spans="1:129" s="237" customFormat="1" x14ac:dyDescent="0.3">
      <c r="A302" s="1"/>
      <c r="B302" s="365">
        <v>2017</v>
      </c>
      <c r="C302" s="366">
        <f>Z278</f>
        <v>0</v>
      </c>
      <c r="D302" s="3"/>
      <c r="E302" s="3"/>
      <c r="F302" s="3"/>
      <c r="G302" s="3"/>
      <c r="H302" s="3"/>
      <c r="I302" s="3"/>
      <c r="J302" s="3"/>
      <c r="K302" s="1"/>
      <c r="L302" s="1"/>
      <c r="M302" s="3"/>
      <c r="N302" s="207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1"/>
      <c r="AB302" s="3"/>
      <c r="AC302" s="3"/>
      <c r="AD302" s="3"/>
      <c r="AE302" s="3"/>
      <c r="AF302" s="1"/>
      <c r="AG302" s="3"/>
      <c r="AH302" s="3"/>
      <c r="AI302" s="3"/>
      <c r="AJ302" s="3"/>
      <c r="AK302" s="1"/>
      <c r="AL302" s="3"/>
      <c r="AM302" s="3"/>
      <c r="AN302" s="3"/>
      <c r="AO302" s="3"/>
      <c r="AP302" s="1"/>
      <c r="AQ302" s="3"/>
      <c r="AR302" s="3"/>
      <c r="AS302" s="3"/>
      <c r="AT302" s="3"/>
      <c r="AU302" s="1"/>
      <c r="AV302" s="3"/>
      <c r="AW302" s="3"/>
      <c r="AX302" s="3"/>
      <c r="AY302" s="3"/>
      <c r="AZ302" s="1"/>
      <c r="BA302" s="3"/>
      <c r="BB302" s="3"/>
      <c r="BC302" s="3"/>
      <c r="BD302" s="3"/>
      <c r="BE302" s="1"/>
      <c r="BF302" s="3"/>
      <c r="BG302" s="3"/>
      <c r="BH302" s="3"/>
      <c r="BI302" s="3"/>
      <c r="BJ302" s="1"/>
      <c r="BK302" s="3"/>
      <c r="BL302" s="3"/>
      <c r="BM302" s="3"/>
      <c r="BN302" s="3"/>
      <c r="BO302" s="1"/>
      <c r="BP302" s="3"/>
      <c r="BQ302" s="3"/>
      <c r="BR302" s="3"/>
      <c r="BS302" s="3"/>
      <c r="BT302" s="1"/>
      <c r="BU302" s="3"/>
      <c r="BV302" s="3"/>
      <c r="BW302" s="3"/>
      <c r="BX302" s="3"/>
      <c r="BY302" s="1"/>
      <c r="BZ302" s="3"/>
      <c r="CA302" s="3"/>
      <c r="CB302" s="3"/>
      <c r="CC302" s="3"/>
      <c r="CD302" s="1"/>
      <c r="CE302" s="3"/>
      <c r="CF302" s="3"/>
      <c r="CG302" s="3"/>
      <c r="CH302" s="3"/>
      <c r="CI302" s="1"/>
      <c r="CJ302" s="3"/>
      <c r="CK302" s="3"/>
      <c r="CL302" s="3"/>
      <c r="CM302" s="3"/>
      <c r="CN302" s="1"/>
      <c r="CO302" s="3"/>
      <c r="CP302" s="3"/>
      <c r="CQ302" s="3"/>
      <c r="CR302" s="3"/>
      <c r="CS302" s="1"/>
      <c r="CT302" s="3"/>
      <c r="CU302" s="3"/>
      <c r="CV302" s="3"/>
      <c r="CW302" s="3"/>
      <c r="CX302" s="1"/>
      <c r="CY302" s="3"/>
      <c r="CZ302" s="3"/>
      <c r="DA302" s="3"/>
      <c r="DB302" s="3"/>
      <c r="DC302" s="1"/>
      <c r="DD302" s="3"/>
      <c r="DE302" s="3"/>
      <c r="DF302" s="3"/>
      <c r="DG302" s="3"/>
      <c r="DH302" s="1"/>
      <c r="DI302" s="3"/>
      <c r="DJ302" s="3"/>
      <c r="DK302" s="3"/>
      <c r="DL302" s="3"/>
      <c r="DM302" s="1"/>
      <c r="DN302" s="3"/>
      <c r="DO302" s="3"/>
      <c r="DP302" s="3"/>
      <c r="DQ302" s="3"/>
      <c r="DR302" s="1"/>
      <c r="DS302" s="1"/>
      <c r="DT302" s="1"/>
      <c r="DU302" s="1"/>
      <c r="DV302" s="1"/>
      <c r="DW302" s="1"/>
      <c r="DX302" s="1"/>
      <c r="DY302" s="193"/>
    </row>
    <row r="303" spans="1:129" s="237" customFormat="1" x14ac:dyDescent="0.3">
      <c r="A303" s="1"/>
      <c r="B303" s="367">
        <v>2018</v>
      </c>
      <c r="C303" s="366">
        <f>AE278</f>
        <v>0</v>
      </c>
      <c r="D303" s="3"/>
      <c r="E303" s="3"/>
      <c r="F303" s="3"/>
      <c r="G303" s="3"/>
      <c r="H303" s="3"/>
      <c r="I303" s="3"/>
      <c r="J303" s="3"/>
      <c r="K303" s="1"/>
      <c r="L303" s="1"/>
      <c r="M303" s="3"/>
      <c r="N303" s="207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1"/>
      <c r="AB303" s="3"/>
      <c r="AC303" s="3"/>
      <c r="AD303" s="3"/>
      <c r="AE303" s="3"/>
      <c r="AF303" s="1"/>
      <c r="AG303" s="3"/>
      <c r="AH303" s="3"/>
      <c r="AI303" s="3"/>
      <c r="AJ303" s="3"/>
      <c r="AK303" s="1"/>
      <c r="AL303" s="3"/>
      <c r="AM303" s="3"/>
      <c r="AN303" s="3"/>
      <c r="AO303" s="3"/>
      <c r="AP303" s="1"/>
      <c r="AQ303" s="3"/>
      <c r="AR303" s="3"/>
      <c r="AS303" s="3"/>
      <c r="AT303" s="3"/>
      <c r="AU303" s="1"/>
      <c r="AV303" s="3"/>
      <c r="AW303" s="3"/>
      <c r="AX303" s="3"/>
      <c r="AY303" s="3"/>
      <c r="AZ303" s="1"/>
      <c r="BA303" s="3"/>
      <c r="BB303" s="3"/>
      <c r="BC303" s="3"/>
      <c r="BD303" s="3"/>
      <c r="BE303" s="1"/>
      <c r="BF303" s="3"/>
      <c r="BG303" s="3"/>
      <c r="BH303" s="3"/>
      <c r="BI303" s="3"/>
      <c r="BJ303" s="1"/>
      <c r="BK303" s="3"/>
      <c r="BL303" s="3"/>
      <c r="BM303" s="3"/>
      <c r="BN303" s="3"/>
      <c r="BO303" s="1"/>
      <c r="BP303" s="3"/>
      <c r="BQ303" s="3"/>
      <c r="BR303" s="3"/>
      <c r="BS303" s="3"/>
      <c r="BT303" s="1"/>
      <c r="BU303" s="3"/>
      <c r="BV303" s="3"/>
      <c r="BW303" s="3"/>
      <c r="BX303" s="3"/>
      <c r="BY303" s="1"/>
      <c r="BZ303" s="3"/>
      <c r="CA303" s="3"/>
      <c r="CB303" s="3"/>
      <c r="CC303" s="3"/>
      <c r="CD303" s="1"/>
      <c r="CE303" s="3"/>
      <c r="CF303" s="3"/>
      <c r="CG303" s="3"/>
      <c r="CH303" s="3"/>
      <c r="CI303" s="1"/>
      <c r="CJ303" s="3"/>
      <c r="CK303" s="3"/>
      <c r="CL303" s="3"/>
      <c r="CM303" s="3"/>
      <c r="CN303" s="1"/>
      <c r="CO303" s="3"/>
      <c r="CP303" s="3"/>
      <c r="CQ303" s="3"/>
      <c r="CR303" s="3"/>
      <c r="CS303" s="1"/>
      <c r="CT303" s="3"/>
      <c r="CU303" s="3"/>
      <c r="CV303" s="3"/>
      <c r="CW303" s="3"/>
      <c r="CX303" s="1"/>
      <c r="CY303" s="3"/>
      <c r="CZ303" s="3"/>
      <c r="DA303" s="3"/>
      <c r="DB303" s="3"/>
      <c r="DC303" s="1"/>
      <c r="DD303" s="3"/>
      <c r="DE303" s="3"/>
      <c r="DF303" s="3"/>
      <c r="DG303" s="3"/>
      <c r="DH303" s="1"/>
      <c r="DI303" s="3"/>
      <c r="DJ303" s="3"/>
      <c r="DK303" s="3"/>
      <c r="DL303" s="3"/>
      <c r="DM303" s="1"/>
      <c r="DN303" s="3"/>
      <c r="DO303" s="3"/>
      <c r="DP303" s="3"/>
      <c r="DQ303" s="3"/>
      <c r="DR303" s="1"/>
      <c r="DS303" s="1"/>
      <c r="DT303" s="1"/>
      <c r="DU303" s="1"/>
      <c r="DV303" s="1"/>
      <c r="DW303" s="1"/>
      <c r="DX303" s="1"/>
      <c r="DY303" s="193"/>
    </row>
    <row r="304" spans="1:129" s="237" customFormat="1" x14ac:dyDescent="0.3">
      <c r="A304" s="1"/>
      <c r="B304" s="365">
        <v>2019</v>
      </c>
      <c r="C304" s="366">
        <f>AJ278</f>
        <v>0</v>
      </c>
      <c r="D304" s="3"/>
      <c r="E304" s="3"/>
      <c r="F304" s="3"/>
      <c r="G304" s="3"/>
      <c r="H304" s="3"/>
      <c r="I304" s="3"/>
      <c r="J304" s="3"/>
      <c r="K304" s="1"/>
      <c r="L304" s="1"/>
      <c r="M304" s="3"/>
      <c r="N304" s="207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1"/>
      <c r="AB304" s="3"/>
      <c r="AC304" s="3"/>
      <c r="AD304" s="3"/>
      <c r="AE304" s="3"/>
      <c r="AF304" s="1"/>
      <c r="AG304" s="3"/>
      <c r="AH304" s="3"/>
      <c r="AI304" s="3"/>
      <c r="AJ304" s="3"/>
      <c r="AK304" s="1"/>
      <c r="AL304" s="3"/>
      <c r="AM304" s="3"/>
      <c r="AN304" s="3"/>
      <c r="AO304" s="3"/>
      <c r="AP304" s="1"/>
      <c r="AQ304" s="3"/>
      <c r="AR304" s="3"/>
      <c r="AS304" s="3"/>
      <c r="AT304" s="3"/>
      <c r="AU304" s="1"/>
      <c r="AV304" s="3"/>
      <c r="AW304" s="3"/>
      <c r="AX304" s="3"/>
      <c r="AY304" s="3"/>
      <c r="AZ304" s="1"/>
      <c r="BA304" s="3"/>
      <c r="BB304" s="3"/>
      <c r="BC304" s="3"/>
      <c r="BD304" s="3"/>
      <c r="BE304" s="1"/>
      <c r="BF304" s="3"/>
      <c r="BG304" s="3"/>
      <c r="BH304" s="3"/>
      <c r="BI304" s="3"/>
      <c r="BJ304" s="1"/>
      <c r="BK304" s="3"/>
      <c r="BL304" s="3"/>
      <c r="BM304" s="3"/>
      <c r="BN304" s="3"/>
      <c r="BO304" s="1"/>
      <c r="BP304" s="3"/>
      <c r="BQ304" s="3"/>
      <c r="BR304" s="3"/>
      <c r="BS304" s="3"/>
      <c r="BT304" s="1"/>
      <c r="BU304" s="3"/>
      <c r="BV304" s="3"/>
      <c r="BW304" s="3"/>
      <c r="BX304" s="3"/>
      <c r="BY304" s="1"/>
      <c r="BZ304" s="3"/>
      <c r="CA304" s="3"/>
      <c r="CB304" s="3"/>
      <c r="CC304" s="3"/>
      <c r="CD304" s="1"/>
      <c r="CE304" s="3"/>
      <c r="CF304" s="3"/>
      <c r="CG304" s="3"/>
      <c r="CH304" s="3"/>
      <c r="CI304" s="1"/>
      <c r="CJ304" s="3"/>
      <c r="CK304" s="3"/>
      <c r="CL304" s="3"/>
      <c r="CM304" s="3"/>
      <c r="CN304" s="1"/>
      <c r="CO304" s="3"/>
      <c r="CP304" s="3"/>
      <c r="CQ304" s="3"/>
      <c r="CR304" s="3"/>
      <c r="CS304" s="1"/>
      <c r="CT304" s="3"/>
      <c r="CU304" s="3"/>
      <c r="CV304" s="3"/>
      <c r="CW304" s="3"/>
      <c r="CX304" s="1"/>
      <c r="CY304" s="3"/>
      <c r="CZ304" s="3"/>
      <c r="DA304" s="3"/>
      <c r="DB304" s="3"/>
      <c r="DC304" s="1"/>
      <c r="DD304" s="3"/>
      <c r="DE304" s="3"/>
      <c r="DF304" s="3"/>
      <c r="DG304" s="3"/>
      <c r="DH304" s="1"/>
      <c r="DI304" s="3"/>
      <c r="DJ304" s="3"/>
      <c r="DK304" s="3"/>
      <c r="DL304" s="3"/>
      <c r="DM304" s="1"/>
      <c r="DN304" s="3"/>
      <c r="DO304" s="3"/>
      <c r="DP304" s="3"/>
      <c r="DQ304" s="3"/>
      <c r="DR304" s="1"/>
      <c r="DS304" s="1"/>
      <c r="DT304" s="1"/>
      <c r="DU304" s="1"/>
      <c r="DV304" s="1"/>
      <c r="DW304" s="1"/>
      <c r="DX304" s="1"/>
      <c r="DY304" s="193"/>
    </row>
    <row r="305" spans="1:129" s="237" customFormat="1" x14ac:dyDescent="0.3">
      <c r="A305" s="1"/>
      <c r="B305" s="230">
        <v>2020</v>
      </c>
      <c r="C305" s="233">
        <f>AO278</f>
        <v>0</v>
      </c>
      <c r="D305" s="3"/>
      <c r="E305" s="3"/>
      <c r="F305" s="3"/>
      <c r="G305" s="3"/>
      <c r="H305" s="3"/>
      <c r="I305" s="3"/>
      <c r="J305" s="3"/>
      <c r="K305" s="1"/>
      <c r="L305" s="1"/>
      <c r="M305" s="3"/>
      <c r="N305" s="207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1"/>
      <c r="AB305" s="3"/>
      <c r="AC305" s="3"/>
      <c r="AD305" s="3"/>
      <c r="AE305" s="3"/>
      <c r="AF305" s="1"/>
      <c r="AG305" s="3"/>
      <c r="AH305" s="3"/>
      <c r="AI305" s="3"/>
      <c r="AJ305" s="3"/>
      <c r="AK305" s="1"/>
      <c r="AL305" s="3"/>
      <c r="AM305" s="3"/>
      <c r="AN305" s="3"/>
      <c r="AO305" s="3"/>
      <c r="AP305" s="1"/>
      <c r="AQ305" s="3"/>
      <c r="AR305" s="3"/>
      <c r="AS305" s="3"/>
      <c r="AT305" s="3"/>
      <c r="AU305" s="1"/>
      <c r="AV305" s="3"/>
      <c r="AW305" s="3"/>
      <c r="AX305" s="3"/>
      <c r="AY305" s="3"/>
      <c r="AZ305" s="1"/>
      <c r="BA305" s="3"/>
      <c r="BB305" s="3"/>
      <c r="BC305" s="3"/>
      <c r="BD305" s="3"/>
      <c r="BE305" s="1"/>
      <c r="BF305" s="3"/>
      <c r="BG305" s="3"/>
      <c r="BH305" s="3"/>
      <c r="BI305" s="3"/>
      <c r="BJ305" s="1"/>
      <c r="BK305" s="3"/>
      <c r="BL305" s="3"/>
      <c r="BM305" s="3"/>
      <c r="BN305" s="3"/>
      <c r="BO305" s="1"/>
      <c r="BP305" s="3"/>
      <c r="BQ305" s="3"/>
      <c r="BR305" s="3"/>
      <c r="BS305" s="3"/>
      <c r="BT305" s="1"/>
      <c r="BU305" s="3"/>
      <c r="BV305" s="3"/>
      <c r="BW305" s="3"/>
      <c r="BX305" s="3"/>
      <c r="BY305" s="1"/>
      <c r="BZ305" s="3"/>
      <c r="CA305" s="3"/>
      <c r="CB305" s="3"/>
      <c r="CC305" s="3"/>
      <c r="CD305" s="1"/>
      <c r="CE305" s="3"/>
      <c r="CF305" s="3"/>
      <c r="CG305" s="3"/>
      <c r="CH305" s="3"/>
      <c r="CI305" s="1"/>
      <c r="CJ305" s="3"/>
      <c r="CK305" s="3"/>
      <c r="CL305" s="3"/>
      <c r="CM305" s="3"/>
      <c r="CN305" s="1"/>
      <c r="CO305" s="3"/>
      <c r="CP305" s="3"/>
      <c r="CQ305" s="3"/>
      <c r="CR305" s="3"/>
      <c r="CS305" s="1"/>
      <c r="CT305" s="3"/>
      <c r="CU305" s="3"/>
      <c r="CV305" s="3"/>
      <c r="CW305" s="3"/>
      <c r="CX305" s="1"/>
      <c r="CY305" s="3"/>
      <c r="CZ305" s="3"/>
      <c r="DA305" s="3"/>
      <c r="DB305" s="3"/>
      <c r="DC305" s="1"/>
      <c r="DD305" s="3"/>
      <c r="DE305" s="3"/>
      <c r="DF305" s="3"/>
      <c r="DG305" s="3"/>
      <c r="DH305" s="1"/>
      <c r="DI305" s="3"/>
      <c r="DJ305" s="3"/>
      <c r="DK305" s="3"/>
      <c r="DL305" s="3"/>
      <c r="DM305" s="1"/>
      <c r="DN305" s="3"/>
      <c r="DO305" s="3"/>
      <c r="DP305" s="3"/>
      <c r="DQ305" s="3"/>
      <c r="DR305" s="1"/>
      <c r="DS305" s="1"/>
      <c r="DT305" s="1"/>
      <c r="DU305" s="1"/>
      <c r="DV305" s="1"/>
      <c r="DW305" s="1"/>
      <c r="DX305" s="1"/>
      <c r="DY305" s="193"/>
    </row>
    <row r="306" spans="1:129" s="237" customFormat="1" x14ac:dyDescent="0.3">
      <c r="A306" s="1"/>
      <c r="B306" s="229">
        <v>2021</v>
      </c>
      <c r="C306" s="233">
        <f>AT278</f>
        <v>0</v>
      </c>
      <c r="E306" s="1"/>
      <c r="F306" s="1"/>
      <c r="G306" s="1"/>
      <c r="H306" s="1"/>
      <c r="I306" s="1"/>
      <c r="J306" s="2"/>
      <c r="K306" s="1"/>
      <c r="L306" s="1"/>
      <c r="M306" s="3"/>
      <c r="N306" s="207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1"/>
      <c r="AB306" s="3"/>
      <c r="AC306" s="3"/>
      <c r="AD306" s="3"/>
      <c r="AE306" s="3"/>
      <c r="AF306" s="1"/>
      <c r="AG306" s="3"/>
      <c r="AH306" s="3"/>
      <c r="AI306" s="3"/>
      <c r="AJ306" s="3"/>
      <c r="AK306" s="1"/>
      <c r="AL306" s="3"/>
      <c r="AM306" s="3"/>
      <c r="AN306" s="3"/>
      <c r="AO306" s="3"/>
      <c r="AP306" s="1"/>
      <c r="AQ306" s="3"/>
      <c r="AR306" s="3"/>
      <c r="AS306" s="3"/>
      <c r="AT306" s="3"/>
      <c r="AU306" s="1"/>
      <c r="AV306" s="3"/>
      <c r="AW306" s="3"/>
      <c r="AX306" s="3"/>
      <c r="AY306" s="3"/>
      <c r="AZ306" s="1"/>
      <c r="BA306" s="3"/>
      <c r="BB306" s="3"/>
      <c r="BC306" s="3"/>
      <c r="BD306" s="3"/>
      <c r="BE306" s="1"/>
      <c r="BF306" s="3"/>
      <c r="BG306" s="3"/>
      <c r="BH306" s="3"/>
      <c r="BI306" s="3"/>
      <c r="BJ306" s="1"/>
      <c r="BK306" s="3"/>
      <c r="BL306" s="3"/>
      <c r="BM306" s="3"/>
      <c r="BN306" s="3"/>
      <c r="BO306" s="1"/>
      <c r="BP306" s="3"/>
      <c r="BQ306" s="3"/>
      <c r="BR306" s="3"/>
      <c r="BS306" s="3"/>
      <c r="BT306" s="1"/>
      <c r="BU306" s="3"/>
      <c r="BV306" s="3"/>
      <c r="BW306" s="3"/>
      <c r="BX306" s="3"/>
      <c r="BY306" s="1"/>
      <c r="BZ306" s="3"/>
      <c r="CA306" s="3"/>
      <c r="CB306" s="3"/>
      <c r="CC306" s="3"/>
      <c r="CD306" s="1"/>
      <c r="CE306" s="3"/>
      <c r="CF306" s="3"/>
      <c r="CG306" s="3"/>
      <c r="CH306" s="3"/>
      <c r="CI306" s="1"/>
      <c r="CJ306" s="3"/>
      <c r="CK306" s="3"/>
      <c r="CL306" s="3"/>
      <c r="CM306" s="3"/>
      <c r="CN306" s="1"/>
      <c r="CO306" s="3"/>
      <c r="CP306" s="3"/>
      <c r="CQ306" s="3"/>
      <c r="CR306" s="3"/>
      <c r="CS306" s="1"/>
      <c r="CT306" s="3"/>
      <c r="CU306" s="3"/>
      <c r="CV306" s="3"/>
      <c r="CW306" s="3"/>
      <c r="CX306" s="1"/>
      <c r="CY306" s="3"/>
      <c r="CZ306" s="3"/>
      <c r="DA306" s="3"/>
      <c r="DB306" s="3"/>
      <c r="DC306" s="1"/>
      <c r="DD306" s="3"/>
      <c r="DE306" s="3"/>
      <c r="DF306" s="3"/>
      <c r="DG306" s="3"/>
      <c r="DH306" s="1"/>
      <c r="DI306" s="3"/>
      <c r="DJ306" s="3"/>
      <c r="DK306" s="3"/>
      <c r="DL306" s="3"/>
      <c r="DM306" s="1"/>
      <c r="DN306" s="3"/>
      <c r="DO306" s="3"/>
      <c r="DP306" s="3"/>
      <c r="DQ306" s="3"/>
      <c r="DR306" s="1"/>
      <c r="DS306" s="1"/>
      <c r="DT306" s="1"/>
      <c r="DU306" s="1"/>
      <c r="DV306" s="1"/>
      <c r="DW306" s="1"/>
      <c r="DX306" s="1"/>
      <c r="DY306" s="193"/>
    </row>
    <row r="307" spans="1:129" s="237" customFormat="1" x14ac:dyDescent="0.3">
      <c r="A307" s="1"/>
      <c r="B307" s="230">
        <v>2022</v>
      </c>
      <c r="C307" s="233">
        <f>AY278</f>
        <v>0</v>
      </c>
      <c r="E307" s="1"/>
      <c r="F307" s="1"/>
      <c r="G307" s="1"/>
      <c r="H307" s="1"/>
      <c r="I307" s="1"/>
      <c r="J307" s="2"/>
      <c r="K307" s="1"/>
      <c r="L307" s="1"/>
      <c r="M307" s="3"/>
      <c r="N307" s="207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1"/>
      <c r="AB307" s="3"/>
      <c r="AC307" s="3"/>
      <c r="AD307" s="3"/>
      <c r="AE307" s="3"/>
      <c r="AF307" s="1"/>
      <c r="AG307" s="3"/>
      <c r="AH307" s="3"/>
      <c r="AI307" s="3"/>
      <c r="AJ307" s="3"/>
      <c r="AK307" s="1"/>
      <c r="AL307" s="3"/>
      <c r="AM307" s="3"/>
      <c r="AN307" s="3"/>
      <c r="AO307" s="3"/>
      <c r="AP307" s="1"/>
      <c r="AQ307" s="3"/>
      <c r="AR307" s="3"/>
      <c r="AS307" s="3"/>
      <c r="AT307" s="3"/>
      <c r="AU307" s="1"/>
      <c r="AV307" s="3"/>
      <c r="AW307" s="3"/>
      <c r="AX307" s="3"/>
      <c r="AY307" s="3"/>
      <c r="AZ307" s="1"/>
      <c r="BA307" s="3"/>
      <c r="BB307" s="3"/>
      <c r="BC307" s="3"/>
      <c r="BD307" s="3"/>
      <c r="BE307" s="1"/>
      <c r="BF307" s="3"/>
      <c r="BG307" s="3"/>
      <c r="BH307" s="3"/>
      <c r="BI307" s="3"/>
      <c r="BJ307" s="1"/>
      <c r="BK307" s="3"/>
      <c r="BL307" s="3"/>
      <c r="BM307" s="3"/>
      <c r="BN307" s="3"/>
      <c r="BO307" s="1"/>
      <c r="BP307" s="3"/>
      <c r="BQ307" s="3"/>
      <c r="BR307" s="3"/>
      <c r="BS307" s="3"/>
      <c r="BT307" s="1"/>
      <c r="BU307" s="3"/>
      <c r="BV307" s="3"/>
      <c r="BW307" s="3"/>
      <c r="BX307" s="3"/>
      <c r="BY307" s="1"/>
      <c r="BZ307" s="3"/>
      <c r="CA307" s="3"/>
      <c r="CB307" s="3"/>
      <c r="CC307" s="3"/>
      <c r="CD307" s="1"/>
      <c r="CE307" s="3"/>
      <c r="CF307" s="3"/>
      <c r="CG307" s="3"/>
      <c r="CH307" s="3"/>
      <c r="CI307" s="1"/>
      <c r="CJ307" s="3"/>
      <c r="CK307" s="3"/>
      <c r="CL307" s="3"/>
      <c r="CM307" s="3"/>
      <c r="CN307" s="1"/>
      <c r="CO307" s="3"/>
      <c r="CP307" s="3"/>
      <c r="CQ307" s="3"/>
      <c r="CR307" s="3"/>
      <c r="CS307" s="1"/>
      <c r="CT307" s="3"/>
      <c r="CU307" s="3"/>
      <c r="CV307" s="3"/>
      <c r="CW307" s="3"/>
      <c r="CX307" s="1"/>
      <c r="CY307" s="3"/>
      <c r="CZ307" s="3"/>
      <c r="DA307" s="3"/>
      <c r="DB307" s="3"/>
      <c r="DC307" s="1"/>
      <c r="DD307" s="3"/>
      <c r="DE307" s="3"/>
      <c r="DF307" s="3"/>
      <c r="DG307" s="3"/>
      <c r="DH307" s="1"/>
      <c r="DI307" s="3"/>
      <c r="DJ307" s="3"/>
      <c r="DK307" s="3"/>
      <c r="DL307" s="3"/>
      <c r="DM307" s="1"/>
      <c r="DN307" s="3"/>
      <c r="DO307" s="3"/>
      <c r="DP307" s="3"/>
      <c r="DQ307" s="3"/>
      <c r="DR307" s="1"/>
      <c r="DS307" s="1"/>
      <c r="DT307" s="1"/>
      <c r="DU307" s="1"/>
      <c r="DV307" s="1"/>
      <c r="DW307" s="1"/>
      <c r="DX307" s="1"/>
      <c r="DY307" s="193"/>
    </row>
    <row r="308" spans="1:129" s="237" customFormat="1" x14ac:dyDescent="0.3">
      <c r="A308" s="1"/>
      <c r="B308" s="229">
        <v>2023</v>
      </c>
      <c r="C308" s="233">
        <f>BD278</f>
        <v>0</v>
      </c>
      <c r="E308" s="1"/>
      <c r="F308" s="1"/>
      <c r="G308" s="1"/>
      <c r="H308" s="1"/>
      <c r="I308" s="1"/>
      <c r="J308" s="2"/>
      <c r="K308" s="1"/>
      <c r="L308" s="1"/>
      <c r="M308" s="3"/>
      <c r="N308" s="207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1"/>
      <c r="AB308" s="3"/>
      <c r="AC308" s="3"/>
      <c r="AD308" s="3"/>
      <c r="AE308" s="3"/>
      <c r="AF308" s="1"/>
      <c r="AG308" s="3"/>
      <c r="AH308" s="3"/>
      <c r="AI308" s="3"/>
      <c r="AJ308" s="3"/>
      <c r="AK308" s="1"/>
      <c r="AL308" s="3"/>
      <c r="AM308" s="3"/>
      <c r="AN308" s="3"/>
      <c r="AO308" s="3"/>
      <c r="AP308" s="1"/>
      <c r="AQ308" s="3"/>
      <c r="AR308" s="3"/>
      <c r="AS308" s="3"/>
      <c r="AT308" s="3"/>
      <c r="AU308" s="1"/>
      <c r="AV308" s="3"/>
      <c r="AW308" s="3"/>
      <c r="AX308" s="3"/>
      <c r="AY308" s="3"/>
      <c r="AZ308" s="1"/>
      <c r="BA308" s="3"/>
      <c r="BB308" s="3"/>
      <c r="BC308" s="3"/>
      <c r="BD308" s="3"/>
      <c r="BE308" s="1"/>
      <c r="BF308" s="3"/>
      <c r="BG308" s="3"/>
      <c r="BH308" s="3"/>
      <c r="BI308" s="3"/>
      <c r="BJ308" s="1"/>
      <c r="BK308" s="3"/>
      <c r="BL308" s="3"/>
      <c r="BM308" s="3"/>
      <c r="BN308" s="3"/>
      <c r="BO308" s="1"/>
      <c r="BP308" s="3"/>
      <c r="BQ308" s="3"/>
      <c r="BR308" s="3"/>
      <c r="BS308" s="3"/>
      <c r="BT308" s="1"/>
      <c r="BU308" s="3"/>
      <c r="BV308" s="3"/>
      <c r="BW308" s="3"/>
      <c r="BX308" s="3"/>
      <c r="BY308" s="1"/>
      <c r="BZ308" s="3"/>
      <c r="CA308" s="3"/>
      <c r="CB308" s="3"/>
      <c r="CC308" s="3"/>
      <c r="CD308" s="1"/>
      <c r="CE308" s="3"/>
      <c r="CF308" s="3"/>
      <c r="CG308" s="3"/>
      <c r="CH308" s="3"/>
      <c r="CI308" s="1"/>
      <c r="CJ308" s="3"/>
      <c r="CK308" s="3"/>
      <c r="CL308" s="3"/>
      <c r="CM308" s="3"/>
      <c r="CN308" s="1"/>
      <c r="CO308" s="3"/>
      <c r="CP308" s="3"/>
      <c r="CQ308" s="3"/>
      <c r="CR308" s="3"/>
      <c r="CS308" s="1"/>
      <c r="CT308" s="3"/>
      <c r="CU308" s="3"/>
      <c r="CV308" s="3"/>
      <c r="CW308" s="3"/>
      <c r="CX308" s="1"/>
      <c r="CY308" s="3"/>
      <c r="CZ308" s="3"/>
      <c r="DA308" s="3"/>
      <c r="DB308" s="3"/>
      <c r="DC308" s="1"/>
      <c r="DD308" s="3"/>
      <c r="DE308" s="3"/>
      <c r="DF308" s="3"/>
      <c r="DG308" s="3"/>
      <c r="DH308" s="1"/>
      <c r="DI308" s="3"/>
      <c r="DJ308" s="3"/>
      <c r="DK308" s="3"/>
      <c r="DL308" s="3"/>
      <c r="DM308" s="1"/>
      <c r="DN308" s="3"/>
      <c r="DO308" s="3"/>
      <c r="DP308" s="3"/>
      <c r="DQ308" s="3"/>
      <c r="DR308" s="1"/>
      <c r="DS308" s="1"/>
      <c r="DT308" s="1"/>
      <c r="DU308" s="1"/>
      <c r="DV308" s="1"/>
      <c r="DW308" s="1"/>
      <c r="DX308" s="1"/>
      <c r="DY308" s="193"/>
    </row>
    <row r="309" spans="1:129" s="237" customFormat="1" x14ac:dyDescent="0.3">
      <c r="A309" s="1"/>
      <c r="B309" s="230">
        <v>2024</v>
      </c>
      <c r="C309" s="233">
        <f>BI278</f>
        <v>0</v>
      </c>
      <c r="E309" s="1"/>
      <c r="F309" s="1"/>
      <c r="G309" s="1"/>
      <c r="H309" s="1"/>
      <c r="I309" s="1"/>
      <c r="J309" s="2"/>
      <c r="K309" s="1"/>
      <c r="L309" s="1"/>
      <c r="M309" s="3"/>
      <c r="N309" s="207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1"/>
      <c r="AB309" s="3"/>
      <c r="AC309" s="3"/>
      <c r="AD309" s="3"/>
      <c r="AE309" s="3"/>
      <c r="AF309" s="1"/>
      <c r="AG309" s="3"/>
      <c r="AH309" s="3"/>
      <c r="AI309" s="3"/>
      <c r="AJ309" s="3"/>
      <c r="AK309" s="1"/>
      <c r="AL309" s="3"/>
      <c r="AM309" s="3"/>
      <c r="AN309" s="3"/>
      <c r="AO309" s="3"/>
      <c r="AP309" s="1"/>
      <c r="AQ309" s="3"/>
      <c r="AR309" s="3"/>
      <c r="AS309" s="3"/>
      <c r="AT309" s="3"/>
      <c r="AU309" s="1"/>
      <c r="AV309" s="3"/>
      <c r="AW309" s="3"/>
      <c r="AX309" s="3"/>
      <c r="AY309" s="3"/>
      <c r="AZ309" s="1"/>
      <c r="BA309" s="3"/>
      <c r="BB309" s="3"/>
      <c r="BC309" s="3"/>
      <c r="BD309" s="3"/>
      <c r="BE309" s="1"/>
      <c r="BF309" s="3"/>
      <c r="BG309" s="3"/>
      <c r="BH309" s="3"/>
      <c r="BI309" s="3"/>
      <c r="BJ309" s="1"/>
      <c r="BK309" s="3"/>
      <c r="BL309" s="3"/>
      <c r="BM309" s="3"/>
      <c r="BN309" s="3"/>
      <c r="BO309" s="1"/>
      <c r="BP309" s="3"/>
      <c r="BQ309" s="3"/>
      <c r="BR309" s="3"/>
      <c r="BS309" s="3"/>
      <c r="BT309" s="1"/>
      <c r="BU309" s="3"/>
      <c r="BV309" s="3"/>
      <c r="BW309" s="3"/>
      <c r="BX309" s="3"/>
      <c r="BY309" s="1"/>
      <c r="BZ309" s="3"/>
      <c r="CA309" s="3"/>
      <c r="CB309" s="3"/>
      <c r="CC309" s="3"/>
      <c r="CD309" s="1"/>
      <c r="CE309" s="3"/>
      <c r="CF309" s="3"/>
      <c r="CG309" s="3"/>
      <c r="CH309" s="3"/>
      <c r="CI309" s="1"/>
      <c r="CJ309" s="3"/>
      <c r="CK309" s="3"/>
      <c r="CL309" s="3"/>
      <c r="CM309" s="3"/>
      <c r="CN309" s="1"/>
      <c r="CO309" s="3"/>
      <c r="CP309" s="3"/>
      <c r="CQ309" s="3"/>
      <c r="CR309" s="3"/>
      <c r="CS309" s="1"/>
      <c r="CT309" s="3"/>
      <c r="CU309" s="3"/>
      <c r="CV309" s="3"/>
      <c r="CW309" s="3"/>
      <c r="CX309" s="1"/>
      <c r="CY309" s="3"/>
      <c r="CZ309" s="3"/>
      <c r="DA309" s="3"/>
      <c r="DB309" s="3"/>
      <c r="DC309" s="1"/>
      <c r="DD309" s="3"/>
      <c r="DE309" s="3"/>
      <c r="DF309" s="3"/>
      <c r="DG309" s="3"/>
      <c r="DH309" s="1"/>
      <c r="DI309" s="3"/>
      <c r="DJ309" s="3"/>
      <c r="DK309" s="3"/>
      <c r="DL309" s="3"/>
      <c r="DM309" s="1"/>
      <c r="DN309" s="3"/>
      <c r="DO309" s="3"/>
      <c r="DP309" s="3"/>
      <c r="DQ309" s="3"/>
      <c r="DR309" s="1"/>
      <c r="DS309" s="1"/>
      <c r="DT309" s="1"/>
      <c r="DU309" s="1"/>
      <c r="DV309" s="1"/>
      <c r="DW309" s="1"/>
      <c r="DX309" s="1"/>
      <c r="DY309" s="193"/>
    </row>
    <row r="310" spans="1:129" s="237" customFormat="1" x14ac:dyDescent="0.3">
      <c r="A310" s="1"/>
      <c r="B310" s="229">
        <v>2025</v>
      </c>
      <c r="C310" s="233">
        <f>BN278</f>
        <v>0</v>
      </c>
      <c r="E310" s="1"/>
      <c r="F310" s="1"/>
      <c r="G310" s="1"/>
      <c r="H310" s="1"/>
      <c r="I310" s="1"/>
      <c r="J310" s="2"/>
      <c r="K310" s="1"/>
      <c r="L310" s="1"/>
      <c r="M310" s="3"/>
      <c r="N310" s="207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1"/>
      <c r="AB310" s="3"/>
      <c r="AC310" s="3"/>
      <c r="AD310" s="3"/>
      <c r="AE310" s="3"/>
      <c r="AF310" s="1"/>
      <c r="AG310" s="3"/>
      <c r="AH310" s="3"/>
      <c r="AI310" s="3"/>
      <c r="AJ310" s="3"/>
      <c r="AK310" s="1"/>
      <c r="AL310" s="3"/>
      <c r="AM310" s="3"/>
      <c r="AN310" s="3"/>
      <c r="AO310" s="3"/>
      <c r="AP310" s="1"/>
      <c r="AQ310" s="3"/>
      <c r="AR310" s="3"/>
      <c r="AS310" s="3"/>
      <c r="AT310" s="3"/>
      <c r="AU310" s="1"/>
      <c r="AV310" s="3"/>
      <c r="AW310" s="3"/>
      <c r="AX310" s="3"/>
      <c r="AY310" s="3"/>
      <c r="AZ310" s="1"/>
      <c r="BA310" s="3"/>
      <c r="BB310" s="3"/>
      <c r="BC310" s="3"/>
      <c r="BD310" s="3"/>
      <c r="BE310" s="1"/>
      <c r="BF310" s="3"/>
      <c r="BG310" s="3"/>
      <c r="BH310" s="3"/>
      <c r="BI310" s="3"/>
      <c r="BJ310" s="1"/>
      <c r="BK310" s="3"/>
      <c r="BL310" s="3"/>
      <c r="BM310" s="3"/>
      <c r="BN310" s="3"/>
      <c r="BO310" s="1"/>
      <c r="BP310" s="3"/>
      <c r="BQ310" s="3"/>
      <c r="BR310" s="3"/>
      <c r="BS310" s="3"/>
      <c r="BT310" s="1"/>
      <c r="BU310" s="3"/>
      <c r="BV310" s="3"/>
      <c r="BW310" s="3"/>
      <c r="BX310" s="3"/>
      <c r="BY310" s="1"/>
      <c r="BZ310" s="3"/>
      <c r="CA310" s="3"/>
      <c r="CB310" s="3"/>
      <c r="CC310" s="3"/>
      <c r="CD310" s="1"/>
      <c r="CE310" s="3"/>
      <c r="CF310" s="3"/>
      <c r="CG310" s="3"/>
      <c r="CH310" s="3"/>
      <c r="CI310" s="1"/>
      <c r="CJ310" s="3"/>
      <c r="CK310" s="3"/>
      <c r="CL310" s="3"/>
      <c r="CM310" s="3"/>
      <c r="CN310" s="1"/>
      <c r="CO310" s="3"/>
      <c r="CP310" s="3"/>
      <c r="CQ310" s="3"/>
      <c r="CR310" s="3"/>
      <c r="CS310" s="1"/>
      <c r="CT310" s="3"/>
      <c r="CU310" s="3"/>
      <c r="CV310" s="3"/>
      <c r="CW310" s="3"/>
      <c r="CX310" s="1"/>
      <c r="CY310" s="3"/>
      <c r="CZ310" s="3"/>
      <c r="DA310" s="3"/>
      <c r="DB310" s="3"/>
      <c r="DC310" s="1"/>
      <c r="DD310" s="3"/>
      <c r="DE310" s="3"/>
      <c r="DF310" s="3"/>
      <c r="DG310" s="3"/>
      <c r="DH310" s="1"/>
      <c r="DI310" s="3"/>
      <c r="DJ310" s="3"/>
      <c r="DK310" s="3"/>
      <c r="DL310" s="3"/>
      <c r="DM310" s="1"/>
      <c r="DN310" s="3"/>
      <c r="DO310" s="3"/>
      <c r="DP310" s="3"/>
      <c r="DQ310" s="3"/>
      <c r="DR310" s="1"/>
      <c r="DS310" s="1"/>
      <c r="DT310" s="1"/>
      <c r="DU310" s="1"/>
      <c r="DV310" s="1"/>
      <c r="DW310" s="1"/>
      <c r="DX310" s="1"/>
      <c r="DY310" s="193"/>
    </row>
    <row r="311" spans="1:129" s="237" customFormat="1" x14ac:dyDescent="0.3">
      <c r="A311" s="1"/>
      <c r="B311" s="230">
        <v>2026</v>
      </c>
      <c r="C311" s="233">
        <f>BS278</f>
        <v>0</v>
      </c>
      <c r="E311" s="1"/>
      <c r="F311" s="1"/>
      <c r="G311" s="1"/>
      <c r="H311" s="1"/>
      <c r="I311" s="1"/>
      <c r="J311" s="2"/>
      <c r="K311" s="1"/>
      <c r="L311" s="1"/>
      <c r="M311" s="3"/>
      <c r="N311" s="207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1"/>
      <c r="AB311" s="3"/>
      <c r="AC311" s="3"/>
      <c r="AD311" s="3"/>
      <c r="AE311" s="3"/>
      <c r="AF311" s="1"/>
      <c r="AG311" s="3"/>
      <c r="AH311" s="3"/>
      <c r="AI311" s="3"/>
      <c r="AJ311" s="3"/>
      <c r="AK311" s="1"/>
      <c r="AL311" s="3"/>
      <c r="AM311" s="3"/>
      <c r="AN311" s="3"/>
      <c r="AO311" s="3"/>
      <c r="AP311" s="1"/>
      <c r="AQ311" s="3"/>
      <c r="AR311" s="3"/>
      <c r="AS311" s="3"/>
      <c r="AT311" s="3"/>
      <c r="AU311" s="1"/>
      <c r="AV311" s="3"/>
      <c r="AW311" s="3"/>
      <c r="AX311" s="3"/>
      <c r="AY311" s="3"/>
      <c r="AZ311" s="1"/>
      <c r="BA311" s="3"/>
      <c r="BB311" s="3"/>
      <c r="BC311" s="3"/>
      <c r="BD311" s="3"/>
      <c r="BE311" s="1"/>
      <c r="BF311" s="3"/>
      <c r="BG311" s="3"/>
      <c r="BH311" s="3"/>
      <c r="BI311" s="3"/>
      <c r="BJ311" s="1"/>
      <c r="BK311" s="3"/>
      <c r="BL311" s="3"/>
      <c r="BM311" s="3"/>
      <c r="BN311" s="3"/>
      <c r="BO311" s="1"/>
      <c r="BP311" s="3"/>
      <c r="BQ311" s="3"/>
      <c r="BR311" s="3"/>
      <c r="BS311" s="3"/>
      <c r="BT311" s="1"/>
      <c r="BU311" s="3"/>
      <c r="BV311" s="3"/>
      <c r="BW311" s="3"/>
      <c r="BX311" s="3"/>
      <c r="BY311" s="1"/>
      <c r="BZ311" s="3"/>
      <c r="CA311" s="3"/>
      <c r="CB311" s="3"/>
      <c r="CC311" s="3"/>
      <c r="CD311" s="1"/>
      <c r="CE311" s="3"/>
      <c r="CF311" s="3"/>
      <c r="CG311" s="3"/>
      <c r="CH311" s="3"/>
      <c r="CI311" s="1"/>
      <c r="CJ311" s="3"/>
      <c r="CK311" s="3"/>
      <c r="CL311" s="3"/>
      <c r="CM311" s="3"/>
      <c r="CN311" s="1"/>
      <c r="CO311" s="3"/>
      <c r="CP311" s="3"/>
      <c r="CQ311" s="3"/>
      <c r="CR311" s="3"/>
      <c r="CS311" s="1"/>
      <c r="CT311" s="3"/>
      <c r="CU311" s="3"/>
      <c r="CV311" s="3"/>
      <c r="CW311" s="3"/>
      <c r="CX311" s="1"/>
      <c r="CY311" s="3"/>
      <c r="CZ311" s="3"/>
      <c r="DA311" s="3"/>
      <c r="DB311" s="3"/>
      <c r="DC311" s="1"/>
      <c r="DD311" s="3"/>
      <c r="DE311" s="3"/>
      <c r="DF311" s="3"/>
      <c r="DG311" s="3"/>
      <c r="DH311" s="1"/>
      <c r="DI311" s="3"/>
      <c r="DJ311" s="3"/>
      <c r="DK311" s="3"/>
      <c r="DL311" s="3"/>
      <c r="DM311" s="1"/>
      <c r="DN311" s="3"/>
      <c r="DO311" s="3"/>
      <c r="DP311" s="3"/>
      <c r="DQ311" s="3"/>
      <c r="DR311" s="1"/>
      <c r="DS311" s="1"/>
      <c r="DT311" s="1"/>
      <c r="DU311" s="1"/>
      <c r="DV311" s="1"/>
      <c r="DW311" s="1"/>
      <c r="DX311" s="1"/>
      <c r="DY311" s="193"/>
    </row>
    <row r="312" spans="1:129" s="237" customFormat="1" x14ac:dyDescent="0.3">
      <c r="A312" s="1"/>
      <c r="B312" s="229">
        <v>2027</v>
      </c>
      <c r="C312" s="233">
        <f>BX278</f>
        <v>0</v>
      </c>
      <c r="E312" s="1"/>
      <c r="F312" s="1"/>
      <c r="G312" s="1"/>
      <c r="H312" s="1"/>
      <c r="I312" s="1"/>
      <c r="J312" s="2"/>
      <c r="K312" s="1"/>
      <c r="L312" s="1"/>
      <c r="M312" s="3"/>
      <c r="N312" s="207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1"/>
      <c r="AB312" s="3"/>
      <c r="AC312" s="3"/>
      <c r="AD312" s="3"/>
      <c r="AE312" s="3"/>
      <c r="AF312" s="1"/>
      <c r="AG312" s="3"/>
      <c r="AH312" s="3"/>
      <c r="AI312" s="3"/>
      <c r="AJ312" s="3"/>
      <c r="AK312" s="1"/>
      <c r="AL312" s="3"/>
      <c r="AM312" s="3"/>
      <c r="AN312" s="3"/>
      <c r="AO312" s="3"/>
      <c r="AP312" s="1"/>
      <c r="AQ312" s="3"/>
      <c r="AR312" s="3"/>
      <c r="AS312" s="3"/>
      <c r="AT312" s="3"/>
      <c r="AU312" s="1"/>
      <c r="AV312" s="3"/>
      <c r="AW312" s="3"/>
      <c r="AX312" s="3"/>
      <c r="AY312" s="3"/>
      <c r="AZ312" s="1"/>
      <c r="BA312" s="3"/>
      <c r="BB312" s="3"/>
      <c r="BC312" s="3"/>
      <c r="BD312" s="3"/>
      <c r="BE312" s="1"/>
      <c r="BF312" s="3"/>
      <c r="BG312" s="3"/>
      <c r="BH312" s="3"/>
      <c r="BI312" s="3"/>
      <c r="BJ312" s="1"/>
      <c r="BK312" s="3"/>
      <c r="BL312" s="3"/>
      <c r="BM312" s="3"/>
      <c r="BN312" s="3"/>
      <c r="BO312" s="1"/>
      <c r="BP312" s="3"/>
      <c r="BQ312" s="3"/>
      <c r="BR312" s="3"/>
      <c r="BS312" s="3"/>
      <c r="BT312" s="1"/>
      <c r="BU312" s="3"/>
      <c r="BV312" s="3"/>
      <c r="BW312" s="3"/>
      <c r="BX312" s="3"/>
      <c r="BY312" s="1"/>
      <c r="BZ312" s="3"/>
      <c r="CA312" s="3"/>
      <c r="CB312" s="3"/>
      <c r="CC312" s="3"/>
      <c r="CD312" s="1"/>
      <c r="CE312" s="3"/>
      <c r="CF312" s="3"/>
      <c r="CG312" s="3"/>
      <c r="CH312" s="3"/>
      <c r="CI312" s="1"/>
      <c r="CJ312" s="3"/>
      <c r="CK312" s="3"/>
      <c r="CL312" s="3"/>
      <c r="CM312" s="3"/>
      <c r="CN312" s="1"/>
      <c r="CO312" s="3"/>
      <c r="CP312" s="3"/>
      <c r="CQ312" s="3"/>
      <c r="CR312" s="3"/>
      <c r="CS312" s="1"/>
      <c r="CT312" s="3"/>
      <c r="CU312" s="3"/>
      <c r="CV312" s="3"/>
      <c r="CW312" s="3"/>
      <c r="CX312" s="1"/>
      <c r="CY312" s="3"/>
      <c r="CZ312" s="3"/>
      <c r="DA312" s="3"/>
      <c r="DB312" s="3"/>
      <c r="DC312" s="1"/>
      <c r="DD312" s="3"/>
      <c r="DE312" s="3"/>
      <c r="DF312" s="3"/>
      <c r="DG312" s="3"/>
      <c r="DH312" s="1"/>
      <c r="DI312" s="3"/>
      <c r="DJ312" s="3"/>
      <c r="DK312" s="3"/>
      <c r="DL312" s="3"/>
      <c r="DM312" s="1"/>
      <c r="DN312" s="3"/>
      <c r="DO312" s="3"/>
      <c r="DP312" s="3"/>
      <c r="DQ312" s="3"/>
      <c r="DR312" s="1"/>
      <c r="DS312" s="1"/>
      <c r="DT312" s="1"/>
      <c r="DU312" s="1"/>
      <c r="DV312" s="1"/>
      <c r="DW312" s="1"/>
      <c r="DX312" s="1"/>
      <c r="DY312" s="193"/>
    </row>
    <row r="313" spans="1:129" s="237" customFormat="1" x14ac:dyDescent="0.3">
      <c r="A313" s="1"/>
      <c r="B313" s="230">
        <v>2028</v>
      </c>
      <c r="C313" s="233">
        <f>CC278</f>
        <v>0</v>
      </c>
      <c r="E313" s="1"/>
      <c r="F313" s="1"/>
      <c r="G313" s="1"/>
      <c r="H313" s="1"/>
      <c r="I313" s="1"/>
      <c r="J313" s="2"/>
      <c r="K313" s="1"/>
      <c r="L313" s="1"/>
      <c r="M313" s="3"/>
      <c r="N313" s="207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1"/>
      <c r="AB313" s="3"/>
      <c r="AC313" s="3"/>
      <c r="AD313" s="3"/>
      <c r="AE313" s="3"/>
      <c r="AF313" s="1"/>
      <c r="AG313" s="3"/>
      <c r="AH313" s="3"/>
      <c r="AI313" s="3"/>
      <c r="AJ313" s="3"/>
      <c r="AK313" s="1"/>
      <c r="AL313" s="3"/>
      <c r="AM313" s="3"/>
      <c r="AN313" s="3"/>
      <c r="AO313" s="3"/>
      <c r="AP313" s="1"/>
      <c r="AQ313" s="3"/>
      <c r="AR313" s="3"/>
      <c r="AS313" s="3"/>
      <c r="AT313" s="3"/>
      <c r="AU313" s="1"/>
      <c r="AV313" s="3"/>
      <c r="AW313" s="3"/>
      <c r="AX313" s="3"/>
      <c r="AY313" s="3"/>
      <c r="AZ313" s="1"/>
      <c r="BA313" s="3"/>
      <c r="BB313" s="3"/>
      <c r="BC313" s="3"/>
      <c r="BD313" s="3"/>
      <c r="BE313" s="1"/>
      <c r="BF313" s="3"/>
      <c r="BG313" s="3"/>
      <c r="BH313" s="3"/>
      <c r="BI313" s="3"/>
      <c r="BJ313" s="1"/>
      <c r="BK313" s="3"/>
      <c r="BL313" s="3"/>
      <c r="BM313" s="3"/>
      <c r="BN313" s="3"/>
      <c r="BO313" s="1"/>
      <c r="BP313" s="3"/>
      <c r="BQ313" s="3"/>
      <c r="BR313" s="3"/>
      <c r="BS313" s="3"/>
      <c r="BT313" s="1"/>
      <c r="BU313" s="3"/>
      <c r="BV313" s="3"/>
      <c r="BW313" s="3"/>
      <c r="BX313" s="3"/>
      <c r="BY313" s="1"/>
      <c r="BZ313" s="3"/>
      <c r="CA313" s="3"/>
      <c r="CB313" s="3"/>
      <c r="CC313" s="3"/>
      <c r="CD313" s="1"/>
      <c r="CE313" s="3"/>
      <c r="CF313" s="3"/>
      <c r="CG313" s="3"/>
      <c r="CH313" s="3"/>
      <c r="CI313" s="1"/>
      <c r="CJ313" s="3"/>
      <c r="CK313" s="3"/>
      <c r="CL313" s="3"/>
      <c r="CM313" s="3"/>
      <c r="CN313" s="1"/>
      <c r="CO313" s="3"/>
      <c r="CP313" s="3"/>
      <c r="CQ313" s="3"/>
      <c r="CR313" s="3"/>
      <c r="CS313" s="1"/>
      <c r="CT313" s="3"/>
      <c r="CU313" s="3"/>
      <c r="CV313" s="3"/>
      <c r="CW313" s="3"/>
      <c r="CX313" s="1"/>
      <c r="CY313" s="3"/>
      <c r="CZ313" s="3"/>
      <c r="DA313" s="3"/>
      <c r="DB313" s="3"/>
      <c r="DC313" s="1"/>
      <c r="DD313" s="3"/>
      <c r="DE313" s="3"/>
      <c r="DF313" s="3"/>
      <c r="DG313" s="3"/>
      <c r="DH313" s="1"/>
      <c r="DI313" s="3"/>
      <c r="DJ313" s="3"/>
      <c r="DK313" s="3"/>
      <c r="DL313" s="3"/>
      <c r="DM313" s="1"/>
      <c r="DN313" s="3"/>
      <c r="DO313" s="3"/>
      <c r="DP313" s="3"/>
      <c r="DQ313" s="3"/>
      <c r="DR313" s="1"/>
      <c r="DS313" s="1"/>
      <c r="DT313" s="1"/>
      <c r="DU313" s="1"/>
      <c r="DV313" s="1"/>
      <c r="DW313" s="1"/>
      <c r="DX313" s="1"/>
      <c r="DY313" s="193"/>
    </row>
    <row r="314" spans="1:129" s="237" customFormat="1" x14ac:dyDescent="0.3">
      <c r="A314" s="1"/>
      <c r="B314" s="229">
        <v>2029</v>
      </c>
      <c r="C314" s="233">
        <f>CH278</f>
        <v>0</v>
      </c>
      <c r="E314" s="1"/>
      <c r="F314" s="1"/>
      <c r="G314" s="1"/>
      <c r="H314" s="1"/>
      <c r="I314" s="1"/>
      <c r="J314" s="2"/>
      <c r="K314" s="1"/>
      <c r="L314" s="1"/>
      <c r="M314" s="3"/>
      <c r="N314" s="207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1"/>
      <c r="AB314" s="3"/>
      <c r="AC314" s="3"/>
      <c r="AD314" s="3"/>
      <c r="AE314" s="3"/>
      <c r="AF314" s="1"/>
      <c r="AG314" s="3"/>
      <c r="AH314" s="3"/>
      <c r="AI314" s="3"/>
      <c r="AJ314" s="3"/>
      <c r="AK314" s="1"/>
      <c r="AL314" s="3"/>
      <c r="AM314" s="3"/>
      <c r="AN314" s="3"/>
      <c r="AO314" s="3"/>
      <c r="AP314" s="1"/>
      <c r="AQ314" s="3"/>
      <c r="AR314" s="3"/>
      <c r="AS314" s="3"/>
      <c r="AT314" s="3"/>
      <c r="AU314" s="1"/>
      <c r="AV314" s="3"/>
      <c r="AW314" s="3"/>
      <c r="AX314" s="3"/>
      <c r="AY314" s="3"/>
      <c r="AZ314" s="1"/>
      <c r="BA314" s="3"/>
      <c r="BB314" s="3"/>
      <c r="BC314" s="3"/>
      <c r="BD314" s="3"/>
      <c r="BE314" s="1"/>
      <c r="BF314" s="3"/>
      <c r="BG314" s="3"/>
      <c r="BH314" s="3"/>
      <c r="BI314" s="3"/>
      <c r="BJ314" s="1"/>
      <c r="BK314" s="3"/>
      <c r="BL314" s="3"/>
      <c r="BM314" s="3"/>
      <c r="BN314" s="3"/>
      <c r="BO314" s="1"/>
      <c r="BP314" s="3"/>
      <c r="BQ314" s="3"/>
      <c r="BR314" s="3"/>
      <c r="BS314" s="3"/>
      <c r="BT314" s="1"/>
      <c r="BU314" s="3"/>
      <c r="BV314" s="3"/>
      <c r="BW314" s="3"/>
      <c r="BX314" s="3"/>
      <c r="BY314" s="1"/>
      <c r="BZ314" s="3"/>
      <c r="CA314" s="3"/>
      <c r="CB314" s="3"/>
      <c r="CC314" s="3"/>
      <c r="CD314" s="1"/>
      <c r="CE314" s="3"/>
      <c r="CF314" s="3"/>
      <c r="CG314" s="3"/>
      <c r="CH314" s="3"/>
      <c r="CI314" s="1"/>
      <c r="CJ314" s="3"/>
      <c r="CK314" s="3"/>
      <c r="CL314" s="3"/>
      <c r="CM314" s="3"/>
      <c r="CN314" s="1"/>
      <c r="CO314" s="3"/>
      <c r="CP314" s="3"/>
      <c r="CQ314" s="3"/>
      <c r="CR314" s="3"/>
      <c r="CS314" s="1"/>
      <c r="CT314" s="3"/>
      <c r="CU314" s="3"/>
      <c r="CV314" s="3"/>
      <c r="CW314" s="3"/>
      <c r="CX314" s="1"/>
      <c r="CY314" s="3"/>
      <c r="CZ314" s="3"/>
      <c r="DA314" s="3"/>
      <c r="DB314" s="3"/>
      <c r="DC314" s="1"/>
      <c r="DD314" s="3"/>
      <c r="DE314" s="3"/>
      <c r="DF314" s="3"/>
      <c r="DG314" s="3"/>
      <c r="DH314" s="1"/>
      <c r="DI314" s="3"/>
      <c r="DJ314" s="3"/>
      <c r="DK314" s="3"/>
      <c r="DL314" s="3"/>
      <c r="DM314" s="1"/>
      <c r="DN314" s="3"/>
      <c r="DO314" s="3"/>
      <c r="DP314" s="3"/>
      <c r="DQ314" s="3"/>
      <c r="DR314" s="1"/>
      <c r="DS314" s="1"/>
      <c r="DT314" s="1"/>
      <c r="DU314" s="1"/>
      <c r="DV314" s="1"/>
      <c r="DW314" s="1"/>
      <c r="DX314" s="1"/>
      <c r="DY314" s="193"/>
    </row>
    <row r="315" spans="1:129" s="237" customFormat="1" x14ac:dyDescent="0.3">
      <c r="A315" s="1"/>
      <c r="B315" s="230">
        <v>2030</v>
      </c>
      <c r="C315" s="233">
        <f>CM278</f>
        <v>0</v>
      </c>
      <c r="E315" s="1"/>
      <c r="F315" s="1"/>
      <c r="G315" s="1"/>
      <c r="H315" s="1"/>
      <c r="I315" s="1"/>
      <c r="J315" s="2"/>
      <c r="K315" s="1"/>
      <c r="L315" s="1"/>
      <c r="M315" s="3"/>
      <c r="N315" s="207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1"/>
      <c r="AB315" s="3"/>
      <c r="AC315" s="3"/>
      <c r="AD315" s="3"/>
      <c r="AE315" s="3"/>
      <c r="AF315" s="1"/>
      <c r="AG315" s="3"/>
      <c r="AH315" s="3"/>
      <c r="AI315" s="3"/>
      <c r="AJ315" s="3"/>
      <c r="AK315" s="1"/>
      <c r="AL315" s="3"/>
      <c r="AM315" s="3"/>
      <c r="AN315" s="3"/>
      <c r="AO315" s="3"/>
      <c r="AP315" s="1"/>
      <c r="AQ315" s="3"/>
      <c r="AR315" s="3"/>
      <c r="AS315" s="3"/>
      <c r="AT315" s="3"/>
      <c r="AU315" s="1"/>
      <c r="AV315" s="3"/>
      <c r="AW315" s="3"/>
      <c r="AX315" s="3"/>
      <c r="AY315" s="3"/>
      <c r="AZ315" s="1"/>
      <c r="BA315" s="3"/>
      <c r="BB315" s="3"/>
      <c r="BC315" s="3"/>
      <c r="BD315" s="3"/>
      <c r="BE315" s="1"/>
      <c r="BF315" s="3"/>
      <c r="BG315" s="3"/>
      <c r="BH315" s="3"/>
      <c r="BI315" s="3"/>
      <c r="BJ315" s="1"/>
      <c r="BK315" s="3"/>
      <c r="BL315" s="3"/>
      <c r="BM315" s="3"/>
      <c r="BN315" s="3"/>
      <c r="BO315" s="1"/>
      <c r="BP315" s="3"/>
      <c r="BQ315" s="3"/>
      <c r="BR315" s="3"/>
      <c r="BS315" s="3"/>
      <c r="BT315" s="1"/>
      <c r="BU315" s="3"/>
      <c r="BV315" s="3"/>
      <c r="BW315" s="3"/>
      <c r="BX315" s="3"/>
      <c r="BY315" s="1"/>
      <c r="BZ315" s="3"/>
      <c r="CA315" s="3"/>
      <c r="CB315" s="3"/>
      <c r="CC315" s="3"/>
      <c r="CD315" s="1"/>
      <c r="CE315" s="3"/>
      <c r="CF315" s="3"/>
      <c r="CG315" s="3"/>
      <c r="CH315" s="3"/>
      <c r="CI315" s="1"/>
      <c r="CJ315" s="3"/>
      <c r="CK315" s="3"/>
      <c r="CL315" s="3"/>
      <c r="CM315" s="3"/>
      <c r="CN315" s="1"/>
      <c r="CO315" s="3"/>
      <c r="CP315" s="3"/>
      <c r="CQ315" s="3"/>
      <c r="CR315" s="3"/>
      <c r="CS315" s="1"/>
      <c r="CT315" s="3"/>
      <c r="CU315" s="3"/>
      <c r="CV315" s="3"/>
      <c r="CW315" s="3"/>
      <c r="CX315" s="1"/>
      <c r="CY315" s="3"/>
      <c r="CZ315" s="3"/>
      <c r="DA315" s="3"/>
      <c r="DB315" s="3"/>
      <c r="DC315" s="1"/>
      <c r="DD315" s="3"/>
      <c r="DE315" s="3"/>
      <c r="DF315" s="3"/>
      <c r="DG315" s="3"/>
      <c r="DH315" s="1"/>
      <c r="DI315" s="3"/>
      <c r="DJ315" s="3"/>
      <c r="DK315" s="3"/>
      <c r="DL315" s="3"/>
      <c r="DM315" s="1"/>
      <c r="DN315" s="3"/>
      <c r="DO315" s="3"/>
      <c r="DP315" s="3"/>
      <c r="DQ315" s="3"/>
      <c r="DR315" s="1"/>
      <c r="DS315" s="1"/>
      <c r="DT315" s="1"/>
      <c r="DU315" s="1"/>
      <c r="DV315" s="1"/>
      <c r="DW315" s="1"/>
      <c r="DX315" s="1"/>
      <c r="DY315" s="193"/>
    </row>
    <row r="316" spans="1:129" s="237" customFormat="1" x14ac:dyDescent="0.3">
      <c r="A316" s="1"/>
      <c r="B316" s="229">
        <v>2031</v>
      </c>
      <c r="C316" s="233">
        <f>CR278</f>
        <v>0</v>
      </c>
      <c r="E316" s="1"/>
      <c r="F316" s="1"/>
      <c r="G316" s="1"/>
      <c r="H316" s="1"/>
      <c r="I316" s="1"/>
      <c r="J316" s="2"/>
      <c r="K316" s="1"/>
      <c r="L316" s="1"/>
      <c r="M316" s="3"/>
      <c r="N316" s="207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1"/>
      <c r="AB316" s="3"/>
      <c r="AC316" s="3"/>
      <c r="AD316" s="3"/>
      <c r="AE316" s="3"/>
      <c r="AF316" s="1"/>
      <c r="AG316" s="3"/>
      <c r="AH316" s="3"/>
      <c r="AI316" s="3"/>
      <c r="AJ316" s="3"/>
      <c r="AK316" s="1"/>
      <c r="AL316" s="3"/>
      <c r="AM316" s="3"/>
      <c r="AN316" s="3"/>
      <c r="AO316" s="3"/>
      <c r="AP316" s="1"/>
      <c r="AQ316" s="3"/>
      <c r="AR316" s="3"/>
      <c r="AS316" s="3"/>
      <c r="AT316" s="3"/>
      <c r="AU316" s="1"/>
      <c r="AV316" s="3"/>
      <c r="AW316" s="3"/>
      <c r="AX316" s="3"/>
      <c r="AY316" s="3"/>
      <c r="AZ316" s="1"/>
      <c r="BA316" s="3"/>
      <c r="BB316" s="3"/>
      <c r="BC316" s="3"/>
      <c r="BD316" s="3"/>
      <c r="BE316" s="1"/>
      <c r="BF316" s="3"/>
      <c r="BG316" s="3"/>
      <c r="BH316" s="3"/>
      <c r="BI316" s="3"/>
      <c r="BJ316" s="1"/>
      <c r="BK316" s="3"/>
      <c r="BL316" s="3"/>
      <c r="BM316" s="3"/>
      <c r="BN316" s="3"/>
      <c r="BO316" s="1"/>
      <c r="BP316" s="3"/>
      <c r="BQ316" s="3"/>
      <c r="BR316" s="3"/>
      <c r="BS316" s="3"/>
      <c r="BT316" s="1"/>
      <c r="BU316" s="3"/>
      <c r="BV316" s="3"/>
      <c r="BW316" s="3"/>
      <c r="BX316" s="3"/>
      <c r="BY316" s="1"/>
      <c r="BZ316" s="3"/>
      <c r="CA316" s="3"/>
      <c r="CB316" s="3"/>
      <c r="CC316" s="3"/>
      <c r="CD316" s="1"/>
      <c r="CE316" s="3"/>
      <c r="CF316" s="3"/>
      <c r="CG316" s="3"/>
      <c r="CH316" s="3"/>
      <c r="CI316" s="1"/>
      <c r="CJ316" s="3"/>
      <c r="CK316" s="3"/>
      <c r="CL316" s="3"/>
      <c r="CM316" s="3"/>
      <c r="CN316" s="1"/>
      <c r="CO316" s="3"/>
      <c r="CP316" s="3"/>
      <c r="CQ316" s="3"/>
      <c r="CR316" s="3"/>
      <c r="CS316" s="1"/>
      <c r="CT316" s="3"/>
      <c r="CU316" s="3"/>
      <c r="CV316" s="3"/>
      <c r="CW316" s="3"/>
      <c r="CX316" s="1"/>
      <c r="CY316" s="3"/>
      <c r="CZ316" s="3"/>
      <c r="DA316" s="3"/>
      <c r="DB316" s="3"/>
      <c r="DC316" s="1"/>
      <c r="DD316" s="3"/>
      <c r="DE316" s="3"/>
      <c r="DF316" s="3"/>
      <c r="DG316" s="3"/>
      <c r="DH316" s="1"/>
      <c r="DI316" s="3"/>
      <c r="DJ316" s="3"/>
      <c r="DK316" s="3"/>
      <c r="DL316" s="3"/>
      <c r="DM316" s="1"/>
      <c r="DN316" s="3"/>
      <c r="DO316" s="3"/>
      <c r="DP316" s="3"/>
      <c r="DQ316" s="3"/>
      <c r="DR316" s="1"/>
      <c r="DS316" s="1"/>
      <c r="DT316" s="1"/>
      <c r="DU316" s="1"/>
      <c r="DV316" s="1"/>
      <c r="DW316" s="1"/>
      <c r="DX316" s="1"/>
      <c r="DY316" s="193"/>
    </row>
    <row r="317" spans="1:129" s="237" customFormat="1" x14ac:dyDescent="0.3">
      <c r="A317" s="1"/>
      <c r="B317" s="230">
        <v>2032</v>
      </c>
      <c r="C317" s="233">
        <f>CW278</f>
        <v>0</v>
      </c>
      <c r="E317" s="1"/>
      <c r="F317" s="1"/>
      <c r="G317" s="1"/>
      <c r="H317" s="1"/>
      <c r="I317" s="1"/>
      <c r="J317" s="2"/>
      <c r="K317" s="1"/>
      <c r="L317" s="1"/>
      <c r="M317" s="3"/>
      <c r="N317" s="207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1"/>
      <c r="AB317" s="3"/>
      <c r="AC317" s="3"/>
      <c r="AD317" s="3"/>
      <c r="AE317" s="3"/>
      <c r="AF317" s="1"/>
      <c r="AG317" s="3"/>
      <c r="AH317" s="3"/>
      <c r="AI317" s="3"/>
      <c r="AJ317" s="3"/>
      <c r="AK317" s="1"/>
      <c r="AL317" s="3"/>
      <c r="AM317" s="3"/>
      <c r="AN317" s="3"/>
      <c r="AO317" s="3"/>
      <c r="AP317" s="1"/>
      <c r="AQ317" s="3"/>
      <c r="AR317" s="3"/>
      <c r="AS317" s="3"/>
      <c r="AT317" s="3"/>
      <c r="AU317" s="1"/>
      <c r="AV317" s="3"/>
      <c r="AW317" s="3"/>
      <c r="AX317" s="3"/>
      <c r="AY317" s="3"/>
      <c r="AZ317" s="1"/>
      <c r="BA317" s="3"/>
      <c r="BB317" s="3"/>
      <c r="BC317" s="3"/>
      <c r="BD317" s="3"/>
      <c r="BE317" s="1"/>
      <c r="BF317" s="3"/>
      <c r="BG317" s="3"/>
      <c r="BH317" s="3"/>
      <c r="BI317" s="3"/>
      <c r="BJ317" s="1"/>
      <c r="BK317" s="3"/>
      <c r="BL317" s="3"/>
      <c r="BM317" s="3"/>
      <c r="BN317" s="3"/>
      <c r="BO317" s="1"/>
      <c r="BP317" s="3"/>
      <c r="BQ317" s="3"/>
      <c r="BR317" s="3"/>
      <c r="BS317" s="3"/>
      <c r="BT317" s="1"/>
      <c r="BU317" s="3"/>
      <c r="BV317" s="3"/>
      <c r="BW317" s="3"/>
      <c r="BX317" s="3"/>
      <c r="BY317" s="1"/>
      <c r="BZ317" s="3"/>
      <c r="CA317" s="3"/>
      <c r="CB317" s="3"/>
      <c r="CC317" s="3"/>
      <c r="CD317" s="1"/>
      <c r="CE317" s="3"/>
      <c r="CF317" s="3"/>
      <c r="CG317" s="3"/>
      <c r="CH317" s="3"/>
      <c r="CI317" s="1"/>
      <c r="CJ317" s="3"/>
      <c r="CK317" s="3"/>
      <c r="CL317" s="3"/>
      <c r="CM317" s="3"/>
      <c r="CN317" s="1"/>
      <c r="CO317" s="3"/>
      <c r="CP317" s="3"/>
      <c r="CQ317" s="3"/>
      <c r="CR317" s="3"/>
      <c r="CS317" s="1"/>
      <c r="CT317" s="3"/>
      <c r="CU317" s="3"/>
      <c r="CV317" s="3"/>
      <c r="CW317" s="3"/>
      <c r="CX317" s="1"/>
      <c r="CY317" s="3"/>
      <c r="CZ317" s="3"/>
      <c r="DA317" s="3"/>
      <c r="DB317" s="3"/>
      <c r="DC317" s="1"/>
      <c r="DD317" s="3"/>
      <c r="DE317" s="3"/>
      <c r="DF317" s="3"/>
      <c r="DG317" s="3"/>
      <c r="DH317" s="1"/>
      <c r="DI317" s="3"/>
      <c r="DJ317" s="3"/>
      <c r="DK317" s="3"/>
      <c r="DL317" s="3"/>
      <c r="DM317" s="1"/>
      <c r="DN317" s="3"/>
      <c r="DO317" s="3"/>
      <c r="DP317" s="3"/>
      <c r="DQ317" s="3"/>
      <c r="DR317" s="1"/>
      <c r="DS317" s="1"/>
      <c r="DT317" s="1"/>
      <c r="DU317" s="1"/>
      <c r="DV317" s="1"/>
      <c r="DW317" s="1"/>
      <c r="DX317" s="1"/>
      <c r="DY317" s="193"/>
    </row>
    <row r="318" spans="1:129" s="237" customFormat="1" x14ac:dyDescent="0.3">
      <c r="A318" s="1"/>
      <c r="B318" s="229">
        <v>2033</v>
      </c>
      <c r="C318" s="233">
        <f>DB278</f>
        <v>0</v>
      </c>
      <c r="E318" s="1"/>
      <c r="F318" s="1"/>
      <c r="G318" s="1"/>
      <c r="H318" s="1"/>
      <c r="I318" s="1"/>
      <c r="J318" s="2"/>
      <c r="K318" s="1"/>
      <c r="L318" s="1"/>
      <c r="M318" s="3"/>
      <c r="N318" s="207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1"/>
      <c r="AB318" s="3"/>
      <c r="AC318" s="3"/>
      <c r="AD318" s="3"/>
      <c r="AE318" s="3"/>
      <c r="AF318" s="1"/>
      <c r="AG318" s="3"/>
      <c r="AH318" s="3"/>
      <c r="AI318" s="3"/>
      <c r="AJ318" s="3"/>
      <c r="AK318" s="1"/>
      <c r="AL318" s="3"/>
      <c r="AM318" s="3"/>
      <c r="AN318" s="3"/>
      <c r="AO318" s="3"/>
      <c r="AP318" s="1"/>
      <c r="AQ318" s="3"/>
      <c r="AR318" s="3"/>
      <c r="AS318" s="3"/>
      <c r="AT318" s="3"/>
      <c r="AU318" s="1"/>
      <c r="AV318" s="3"/>
      <c r="AW318" s="3"/>
      <c r="AX318" s="3"/>
      <c r="AY318" s="3"/>
      <c r="AZ318" s="1"/>
      <c r="BA318" s="3"/>
      <c r="BB318" s="3"/>
      <c r="BC318" s="3"/>
      <c r="BD318" s="3"/>
      <c r="BE318" s="1"/>
      <c r="BF318" s="3"/>
      <c r="BG318" s="3"/>
      <c r="BH318" s="3"/>
      <c r="BI318" s="3"/>
      <c r="BJ318" s="1"/>
      <c r="BK318" s="3"/>
      <c r="BL318" s="3"/>
      <c r="BM318" s="3"/>
      <c r="BN318" s="3"/>
      <c r="BO318" s="1"/>
      <c r="BP318" s="3"/>
      <c r="BQ318" s="3"/>
      <c r="BR318" s="3"/>
      <c r="BS318" s="3"/>
      <c r="BT318" s="1"/>
      <c r="BU318" s="3"/>
      <c r="BV318" s="3"/>
      <c r="BW318" s="3"/>
      <c r="BX318" s="3"/>
      <c r="BY318" s="1"/>
      <c r="BZ318" s="3"/>
      <c r="CA318" s="3"/>
      <c r="CB318" s="3"/>
      <c r="CC318" s="3"/>
      <c r="CD318" s="1"/>
      <c r="CE318" s="3"/>
      <c r="CF318" s="3"/>
      <c r="CG318" s="3"/>
      <c r="CH318" s="3"/>
      <c r="CI318" s="1"/>
      <c r="CJ318" s="3"/>
      <c r="CK318" s="3"/>
      <c r="CL318" s="3"/>
      <c r="CM318" s="3"/>
      <c r="CN318" s="1"/>
      <c r="CO318" s="3"/>
      <c r="CP318" s="3"/>
      <c r="CQ318" s="3"/>
      <c r="CR318" s="3"/>
      <c r="CS318" s="1"/>
      <c r="CT318" s="3"/>
      <c r="CU318" s="3"/>
      <c r="CV318" s="3"/>
      <c r="CW318" s="3"/>
      <c r="CX318" s="1"/>
      <c r="CY318" s="3"/>
      <c r="CZ318" s="3"/>
      <c r="DA318" s="3"/>
      <c r="DB318" s="3"/>
      <c r="DC318" s="1"/>
      <c r="DD318" s="3"/>
      <c r="DE318" s="3"/>
      <c r="DF318" s="3"/>
      <c r="DG318" s="3"/>
      <c r="DH318" s="1"/>
      <c r="DI318" s="3"/>
      <c r="DJ318" s="3"/>
      <c r="DK318" s="3"/>
      <c r="DL318" s="3"/>
      <c r="DM318" s="1"/>
      <c r="DN318" s="3"/>
      <c r="DO318" s="3"/>
      <c r="DP318" s="3"/>
      <c r="DQ318" s="3"/>
      <c r="DR318" s="1"/>
      <c r="DS318" s="1"/>
      <c r="DT318" s="1"/>
      <c r="DU318" s="1"/>
      <c r="DV318" s="1"/>
      <c r="DW318" s="1"/>
      <c r="DX318" s="1"/>
      <c r="DY318" s="193"/>
    </row>
    <row r="319" spans="1:129" s="237" customFormat="1" x14ac:dyDescent="0.3">
      <c r="A319" s="1"/>
      <c r="B319" s="230">
        <v>2034</v>
      </c>
      <c r="C319" s="233">
        <f>DG278</f>
        <v>0</v>
      </c>
      <c r="E319" s="1"/>
      <c r="F319" s="1"/>
      <c r="G319" s="1"/>
      <c r="H319" s="1"/>
      <c r="I319" s="1"/>
      <c r="J319" s="2"/>
      <c r="K319" s="1"/>
      <c r="L319" s="1"/>
      <c r="M319" s="3"/>
      <c r="N319" s="207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1"/>
      <c r="AB319" s="3"/>
      <c r="AC319" s="3"/>
      <c r="AD319" s="3"/>
      <c r="AE319" s="3"/>
      <c r="AF319" s="1"/>
      <c r="AG319" s="3"/>
      <c r="AH319" s="3"/>
      <c r="AI319" s="3"/>
      <c r="AJ319" s="3"/>
      <c r="AK319" s="1"/>
      <c r="AL319" s="3"/>
      <c r="AM319" s="3"/>
      <c r="AN319" s="3"/>
      <c r="AO319" s="3"/>
      <c r="AP319" s="1"/>
      <c r="AQ319" s="3"/>
      <c r="AR319" s="3"/>
      <c r="AS319" s="3"/>
      <c r="AT319" s="3"/>
      <c r="AU319" s="1"/>
      <c r="AV319" s="3"/>
      <c r="AW319" s="3"/>
      <c r="AX319" s="3"/>
      <c r="AY319" s="3"/>
      <c r="AZ319" s="1"/>
      <c r="BA319" s="3"/>
      <c r="BB319" s="3"/>
      <c r="BC319" s="3"/>
      <c r="BD319" s="3"/>
      <c r="BE319" s="1"/>
      <c r="BF319" s="3"/>
      <c r="BG319" s="3"/>
      <c r="BH319" s="3"/>
      <c r="BI319" s="3"/>
      <c r="BJ319" s="1"/>
      <c r="BK319" s="3"/>
      <c r="BL319" s="3"/>
      <c r="BM319" s="3"/>
      <c r="BN319" s="3"/>
      <c r="BO319" s="1"/>
      <c r="BP319" s="3"/>
      <c r="BQ319" s="3"/>
      <c r="BR319" s="3"/>
      <c r="BS319" s="3"/>
      <c r="BT319" s="1"/>
      <c r="BU319" s="3"/>
      <c r="BV319" s="3"/>
      <c r="BW319" s="3"/>
      <c r="BX319" s="3"/>
      <c r="BY319" s="1"/>
      <c r="BZ319" s="3"/>
      <c r="CA319" s="3"/>
      <c r="CB319" s="3"/>
      <c r="CC319" s="3"/>
      <c r="CD319" s="1"/>
      <c r="CE319" s="3"/>
      <c r="CF319" s="3"/>
      <c r="CG319" s="3"/>
      <c r="CH319" s="3"/>
      <c r="CI319" s="1"/>
      <c r="CJ319" s="3"/>
      <c r="CK319" s="3"/>
      <c r="CL319" s="3"/>
      <c r="CM319" s="3"/>
      <c r="CN319" s="1"/>
      <c r="CO319" s="3"/>
      <c r="CP319" s="3"/>
      <c r="CQ319" s="3"/>
      <c r="CR319" s="3"/>
      <c r="CS319" s="1"/>
      <c r="CT319" s="3"/>
      <c r="CU319" s="3"/>
      <c r="CV319" s="3"/>
      <c r="CW319" s="3"/>
      <c r="CX319" s="1"/>
      <c r="CY319" s="3"/>
      <c r="CZ319" s="3"/>
      <c r="DA319" s="3"/>
      <c r="DB319" s="3"/>
      <c r="DC319" s="1"/>
      <c r="DD319" s="3"/>
      <c r="DE319" s="3"/>
      <c r="DF319" s="3"/>
      <c r="DG319" s="3"/>
      <c r="DH319" s="1"/>
      <c r="DI319" s="3"/>
      <c r="DJ319" s="3"/>
      <c r="DK319" s="3"/>
      <c r="DL319" s="3"/>
      <c r="DM319" s="1"/>
      <c r="DN319" s="3"/>
      <c r="DO319" s="3"/>
      <c r="DP319" s="3"/>
      <c r="DQ319" s="3"/>
      <c r="DR319" s="1"/>
      <c r="DS319" s="1"/>
      <c r="DT319" s="1"/>
      <c r="DU319" s="1"/>
      <c r="DV319" s="1"/>
      <c r="DW319" s="1"/>
      <c r="DX319" s="1"/>
      <c r="DY319" s="193"/>
    </row>
    <row r="320" spans="1:129" s="237" customFormat="1" x14ac:dyDescent="0.3">
      <c r="A320" s="1"/>
      <c r="B320" s="229">
        <v>2035</v>
      </c>
      <c r="C320" s="233">
        <f>DL278</f>
        <v>0</v>
      </c>
      <c r="E320" s="1"/>
      <c r="F320" s="1"/>
      <c r="G320" s="1"/>
      <c r="H320" s="1"/>
      <c r="I320" s="1"/>
      <c r="J320" s="2"/>
      <c r="K320" s="1"/>
      <c r="L320" s="1"/>
      <c r="M320" s="3"/>
      <c r="N320" s="207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1"/>
      <c r="AB320" s="3"/>
      <c r="AC320" s="3"/>
      <c r="AD320" s="3"/>
      <c r="AE320" s="3"/>
      <c r="AF320" s="1"/>
      <c r="AG320" s="3"/>
      <c r="AH320" s="3"/>
      <c r="AI320" s="3"/>
      <c r="AJ320" s="3"/>
      <c r="AK320" s="1"/>
      <c r="AL320" s="3"/>
      <c r="AM320" s="3"/>
      <c r="AN320" s="3"/>
      <c r="AO320" s="3"/>
      <c r="AP320" s="1"/>
      <c r="AQ320" s="3"/>
      <c r="AR320" s="3"/>
      <c r="AS320" s="3"/>
      <c r="AT320" s="3"/>
      <c r="AU320" s="1"/>
      <c r="AV320" s="3"/>
      <c r="AW320" s="3"/>
      <c r="AX320" s="3"/>
      <c r="AY320" s="3"/>
      <c r="AZ320" s="1"/>
      <c r="BA320" s="3"/>
      <c r="BB320" s="3"/>
      <c r="BC320" s="3"/>
      <c r="BD320" s="3"/>
      <c r="BE320" s="1"/>
      <c r="BF320" s="3"/>
      <c r="BG320" s="3"/>
      <c r="BH320" s="3"/>
      <c r="BI320" s="3"/>
      <c r="BJ320" s="1"/>
      <c r="BK320" s="3"/>
      <c r="BL320" s="3"/>
      <c r="BM320" s="3"/>
      <c r="BN320" s="3"/>
      <c r="BO320" s="1"/>
      <c r="BP320" s="3"/>
      <c r="BQ320" s="3"/>
      <c r="BR320" s="3"/>
      <c r="BS320" s="3"/>
      <c r="BT320" s="1"/>
      <c r="BU320" s="3"/>
      <c r="BV320" s="3"/>
      <c r="BW320" s="3"/>
      <c r="BX320" s="3"/>
      <c r="BY320" s="1"/>
      <c r="BZ320" s="3"/>
      <c r="CA320" s="3"/>
      <c r="CB320" s="3"/>
      <c r="CC320" s="3"/>
      <c r="CD320" s="1"/>
      <c r="CE320" s="3"/>
      <c r="CF320" s="3"/>
      <c r="CG320" s="3"/>
      <c r="CH320" s="3"/>
      <c r="CI320" s="1"/>
      <c r="CJ320" s="3"/>
      <c r="CK320" s="3"/>
      <c r="CL320" s="3"/>
      <c r="CM320" s="3"/>
      <c r="CN320" s="1"/>
      <c r="CO320" s="3"/>
      <c r="CP320" s="3"/>
      <c r="CQ320" s="3"/>
      <c r="CR320" s="3"/>
      <c r="CS320" s="1"/>
      <c r="CT320" s="3"/>
      <c r="CU320" s="3"/>
      <c r="CV320" s="3"/>
      <c r="CW320" s="3"/>
      <c r="CX320" s="1"/>
      <c r="CY320" s="3"/>
      <c r="CZ320" s="3"/>
      <c r="DA320" s="3"/>
      <c r="DB320" s="3"/>
      <c r="DC320" s="1"/>
      <c r="DD320" s="3"/>
      <c r="DE320" s="3"/>
      <c r="DF320" s="3"/>
      <c r="DG320" s="3"/>
      <c r="DH320" s="1"/>
      <c r="DI320" s="3"/>
      <c r="DJ320" s="3"/>
      <c r="DK320" s="3"/>
      <c r="DL320" s="3"/>
      <c r="DM320" s="1"/>
      <c r="DN320" s="3"/>
      <c r="DO320" s="3"/>
      <c r="DP320" s="3"/>
      <c r="DQ320" s="3"/>
      <c r="DR320" s="1"/>
      <c r="DS320" s="1"/>
      <c r="DT320" s="1"/>
      <c r="DU320" s="1"/>
      <c r="DV320" s="1"/>
      <c r="DW320" s="1"/>
      <c r="DX320" s="1"/>
      <c r="DY320" s="193"/>
    </row>
    <row r="321" spans="1:129" s="237" customFormat="1" x14ac:dyDescent="0.3">
      <c r="A321" s="1"/>
      <c r="B321" s="230">
        <v>2036</v>
      </c>
      <c r="C321" s="233">
        <f>DQ278</f>
        <v>0</v>
      </c>
      <c r="E321" s="1"/>
      <c r="F321" s="1"/>
      <c r="G321" s="1"/>
      <c r="H321" s="1"/>
      <c r="I321" s="1"/>
      <c r="J321" s="2"/>
      <c r="K321" s="1"/>
      <c r="L321" s="1"/>
      <c r="M321" s="3"/>
      <c r="N321" s="207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1"/>
      <c r="AB321" s="3"/>
      <c r="AC321" s="3"/>
      <c r="AD321" s="3"/>
      <c r="AE321" s="3"/>
      <c r="AF321" s="1"/>
      <c r="AG321" s="3"/>
      <c r="AH321" s="3"/>
      <c r="AI321" s="3"/>
      <c r="AJ321" s="3"/>
      <c r="AK321" s="1"/>
      <c r="AL321" s="3"/>
      <c r="AM321" s="3"/>
      <c r="AN321" s="3"/>
      <c r="AO321" s="3"/>
      <c r="AP321" s="1"/>
      <c r="AQ321" s="3"/>
      <c r="AR321" s="3"/>
      <c r="AS321" s="3"/>
      <c r="AT321" s="3"/>
      <c r="AU321" s="1"/>
      <c r="AV321" s="3"/>
      <c r="AW321" s="3"/>
      <c r="AX321" s="3"/>
      <c r="AY321" s="3"/>
      <c r="AZ321" s="1"/>
      <c r="BA321" s="3"/>
      <c r="BB321" s="3"/>
      <c r="BC321" s="3"/>
      <c r="BD321" s="3"/>
      <c r="BE321" s="1"/>
      <c r="BF321" s="3"/>
      <c r="BG321" s="3"/>
      <c r="BH321" s="3"/>
      <c r="BI321" s="3"/>
      <c r="BJ321" s="1"/>
      <c r="BK321" s="3"/>
      <c r="BL321" s="3"/>
      <c r="BM321" s="3"/>
      <c r="BN321" s="3"/>
      <c r="BO321" s="1"/>
      <c r="BP321" s="3"/>
      <c r="BQ321" s="3"/>
      <c r="BR321" s="3"/>
      <c r="BS321" s="3"/>
      <c r="BT321" s="1"/>
      <c r="BU321" s="3"/>
      <c r="BV321" s="3"/>
      <c r="BW321" s="3"/>
      <c r="BX321" s="3"/>
      <c r="BY321" s="1"/>
      <c r="BZ321" s="3"/>
      <c r="CA321" s="3"/>
      <c r="CB321" s="3"/>
      <c r="CC321" s="3"/>
      <c r="CD321" s="1"/>
      <c r="CE321" s="3"/>
      <c r="CF321" s="3"/>
      <c r="CG321" s="3"/>
      <c r="CH321" s="3"/>
      <c r="CI321" s="1"/>
      <c r="CJ321" s="3"/>
      <c r="CK321" s="3"/>
      <c r="CL321" s="3"/>
      <c r="CM321" s="3"/>
      <c r="CN321" s="1"/>
      <c r="CO321" s="3"/>
      <c r="CP321" s="3"/>
      <c r="CQ321" s="3"/>
      <c r="CR321" s="3"/>
      <c r="CS321" s="1"/>
      <c r="CT321" s="3"/>
      <c r="CU321" s="3"/>
      <c r="CV321" s="3"/>
      <c r="CW321" s="3"/>
      <c r="CX321" s="1"/>
      <c r="CY321" s="3"/>
      <c r="CZ321" s="3"/>
      <c r="DA321" s="3"/>
      <c r="DB321" s="3"/>
      <c r="DC321" s="1"/>
      <c r="DD321" s="3"/>
      <c r="DE321" s="3"/>
      <c r="DF321" s="3"/>
      <c r="DG321" s="3"/>
      <c r="DH321" s="1"/>
      <c r="DI321" s="3"/>
      <c r="DJ321" s="3"/>
      <c r="DK321" s="3"/>
      <c r="DL321" s="3"/>
      <c r="DM321" s="1"/>
      <c r="DN321" s="3"/>
      <c r="DO321" s="3"/>
      <c r="DP321" s="3"/>
      <c r="DQ321" s="3"/>
      <c r="DR321" s="1"/>
      <c r="DS321" s="1"/>
      <c r="DT321" s="1"/>
      <c r="DU321" s="1"/>
      <c r="DV321" s="1"/>
      <c r="DW321" s="1"/>
      <c r="DX321" s="1"/>
      <c r="DY321" s="193"/>
    </row>
    <row r="322" spans="1:129" s="237" customFormat="1" ht="15" thickBot="1" x14ac:dyDescent="0.35">
      <c r="A322" s="1"/>
      <c r="B322" s="234" t="s">
        <v>436</v>
      </c>
      <c r="C322" s="235">
        <f>SUM(C300:C321)</f>
        <v>3288740.1487257294</v>
      </c>
      <c r="E322" s="1"/>
      <c r="F322" s="1"/>
      <c r="G322" s="1"/>
      <c r="H322" s="1"/>
      <c r="I322" s="1"/>
      <c r="J322" s="2"/>
      <c r="K322" s="1"/>
      <c r="L322" s="1"/>
      <c r="M322" s="3"/>
      <c r="N322" s="207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1"/>
      <c r="AB322" s="3"/>
      <c r="AC322" s="3"/>
      <c r="AD322" s="3"/>
      <c r="AE322" s="3"/>
      <c r="AF322" s="1"/>
      <c r="AG322" s="3"/>
      <c r="AH322" s="3"/>
      <c r="AI322" s="3"/>
      <c r="AJ322" s="3"/>
      <c r="AK322" s="1"/>
      <c r="AL322" s="3"/>
      <c r="AM322" s="3"/>
      <c r="AN322" s="3"/>
      <c r="AO322" s="3"/>
      <c r="AP322" s="1"/>
      <c r="AQ322" s="3"/>
      <c r="AR322" s="3"/>
      <c r="AS322" s="3"/>
      <c r="AT322" s="3"/>
      <c r="AU322" s="1"/>
      <c r="AV322" s="3"/>
      <c r="AW322" s="3"/>
      <c r="AX322" s="3"/>
      <c r="AY322" s="3"/>
      <c r="AZ322" s="1"/>
      <c r="BA322" s="3"/>
      <c r="BB322" s="3"/>
      <c r="BC322" s="3"/>
      <c r="BD322" s="3"/>
      <c r="BE322" s="1"/>
      <c r="BF322" s="3"/>
      <c r="BG322" s="3"/>
      <c r="BH322" s="3"/>
      <c r="BI322" s="3"/>
      <c r="BJ322" s="1"/>
      <c r="BK322" s="3"/>
      <c r="BL322" s="3"/>
      <c r="BM322" s="3"/>
      <c r="BN322" s="3"/>
      <c r="BO322" s="1"/>
      <c r="BP322" s="3"/>
      <c r="BQ322" s="3"/>
      <c r="BR322" s="3"/>
      <c r="BS322" s="3"/>
      <c r="BT322" s="1"/>
      <c r="BU322" s="3"/>
      <c r="BV322" s="3"/>
      <c r="BW322" s="3"/>
      <c r="BX322" s="3"/>
      <c r="BY322" s="1"/>
      <c r="BZ322" s="3"/>
      <c r="CA322" s="3"/>
      <c r="CB322" s="3"/>
      <c r="CC322" s="3"/>
      <c r="CD322" s="1"/>
      <c r="CE322" s="3"/>
      <c r="CF322" s="3"/>
      <c r="CG322" s="3"/>
      <c r="CH322" s="3"/>
      <c r="CI322" s="1"/>
      <c r="CJ322" s="3"/>
      <c r="CK322" s="3"/>
      <c r="CL322" s="3"/>
      <c r="CM322" s="3"/>
      <c r="CN322" s="1"/>
      <c r="CO322" s="3"/>
      <c r="CP322" s="3"/>
      <c r="CQ322" s="3"/>
      <c r="CR322" s="3"/>
      <c r="CS322" s="1"/>
      <c r="CT322" s="3"/>
      <c r="CU322" s="3"/>
      <c r="CV322" s="3"/>
      <c r="CW322" s="3"/>
      <c r="CX322" s="1"/>
      <c r="CY322" s="3"/>
      <c r="CZ322" s="3"/>
      <c r="DA322" s="3"/>
      <c r="DB322" s="3"/>
      <c r="DC322" s="1"/>
      <c r="DD322" s="3"/>
      <c r="DE322" s="3"/>
      <c r="DF322" s="3"/>
      <c r="DG322" s="3"/>
      <c r="DH322" s="1"/>
      <c r="DI322" s="3"/>
      <c r="DJ322" s="3"/>
      <c r="DK322" s="3"/>
      <c r="DL322" s="3"/>
      <c r="DM322" s="1"/>
      <c r="DN322" s="3"/>
      <c r="DO322" s="3"/>
      <c r="DP322" s="3"/>
      <c r="DQ322" s="3"/>
      <c r="DR322" s="1"/>
      <c r="DS322" s="1"/>
      <c r="DT322" s="1"/>
      <c r="DU322" s="1"/>
      <c r="DV322" s="1"/>
      <c r="DW322" s="1"/>
      <c r="DX322" s="1"/>
      <c r="DY322" s="193"/>
    </row>
    <row r="324" spans="1:129" ht="15" thickBot="1" x14ac:dyDescent="0.35"/>
    <row r="325" spans="1:129" ht="15" thickBot="1" x14ac:dyDescent="0.35">
      <c r="B325" s="231" t="s">
        <v>719</v>
      </c>
      <c r="C325" s="232" t="s">
        <v>720</v>
      </c>
    </row>
    <row r="326" spans="1:129" x14ac:dyDescent="0.3">
      <c r="B326" s="462" t="str">
        <f>C42</f>
        <v>Personnel</v>
      </c>
      <c r="C326" s="463">
        <f>DX42</f>
        <v>2078018.1052631577</v>
      </c>
    </row>
    <row r="327" spans="1:129" s="237" customFormat="1" x14ac:dyDescent="0.3">
      <c r="A327" s="1"/>
      <c r="B327" s="229" t="str">
        <f>C73</f>
        <v>Infrastructure (escritorio Magude + armazem )</v>
      </c>
      <c r="C327" s="233">
        <f>DX73</f>
        <v>89644.789473684214</v>
      </c>
      <c r="E327" s="1"/>
      <c r="F327" s="1"/>
      <c r="G327" s="1"/>
      <c r="H327" s="1"/>
      <c r="I327" s="1"/>
      <c r="J327" s="2"/>
      <c r="K327" s="1"/>
      <c r="L327" s="1"/>
      <c r="M327" s="3"/>
      <c r="N327" s="207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1"/>
      <c r="AB327" s="3"/>
      <c r="AC327" s="3"/>
      <c r="AD327" s="3"/>
      <c r="AE327" s="3"/>
      <c r="AF327" s="1"/>
      <c r="AG327" s="3"/>
      <c r="AH327" s="3"/>
      <c r="AI327" s="3"/>
      <c r="AJ327" s="3"/>
      <c r="AK327" s="1"/>
      <c r="AL327" s="3"/>
      <c r="AM327" s="3"/>
      <c r="AN327" s="3"/>
      <c r="AO327" s="3"/>
      <c r="AP327" s="1"/>
      <c r="AQ327" s="3"/>
      <c r="AR327" s="3"/>
      <c r="AS327" s="3"/>
      <c r="AT327" s="3"/>
      <c r="AU327" s="1"/>
      <c r="AV327" s="3"/>
      <c r="AW327" s="3"/>
      <c r="AX327" s="3"/>
      <c r="AY327" s="3"/>
      <c r="AZ327" s="1"/>
      <c r="BA327" s="3"/>
      <c r="BB327" s="3"/>
      <c r="BC327" s="3"/>
      <c r="BD327" s="3"/>
      <c r="BE327" s="1"/>
      <c r="BF327" s="3"/>
      <c r="BG327" s="3"/>
      <c r="BH327" s="3"/>
      <c r="BI327" s="3"/>
      <c r="BJ327" s="1"/>
      <c r="BK327" s="3"/>
      <c r="BL327" s="3"/>
      <c r="BM327" s="3"/>
      <c r="BN327" s="3"/>
      <c r="BO327" s="1"/>
      <c r="BP327" s="3"/>
      <c r="BQ327" s="3"/>
      <c r="BR327" s="3"/>
      <c r="BS327" s="3"/>
      <c r="BT327" s="1"/>
      <c r="BU327" s="3"/>
      <c r="BV327" s="3"/>
      <c r="BW327" s="3"/>
      <c r="BX327" s="3"/>
      <c r="BY327" s="1"/>
      <c r="BZ327" s="3"/>
      <c r="CA327" s="3"/>
      <c r="CB327" s="3"/>
      <c r="CC327" s="3"/>
      <c r="CD327" s="1"/>
      <c r="CE327" s="3"/>
      <c r="CF327" s="3"/>
      <c r="CG327" s="3"/>
      <c r="CH327" s="3"/>
      <c r="CI327" s="1"/>
      <c r="CJ327" s="3"/>
      <c r="CK327" s="3"/>
      <c r="CL327" s="3"/>
      <c r="CM327" s="3"/>
      <c r="CN327" s="1"/>
      <c r="CO327" s="3"/>
      <c r="CP327" s="3"/>
      <c r="CQ327" s="3"/>
      <c r="CR327" s="3"/>
      <c r="CS327" s="1"/>
      <c r="CT327" s="3"/>
      <c r="CU327" s="3"/>
      <c r="CV327" s="3"/>
      <c r="CW327" s="3"/>
      <c r="CX327" s="1"/>
      <c r="CY327" s="3"/>
      <c r="CZ327" s="3"/>
      <c r="DA327" s="3"/>
      <c r="DB327" s="3"/>
      <c r="DC327" s="1"/>
      <c r="DD327" s="3"/>
      <c r="DE327" s="3"/>
      <c r="DF327" s="3"/>
      <c r="DG327" s="3"/>
      <c r="DH327" s="1"/>
      <c r="DI327" s="3"/>
      <c r="DJ327" s="3"/>
      <c r="DK327" s="3"/>
      <c r="DL327" s="3"/>
      <c r="DM327" s="1"/>
      <c r="DN327" s="3"/>
      <c r="DO327" s="3"/>
      <c r="DP327" s="3"/>
      <c r="DQ327" s="3"/>
      <c r="DR327" s="1"/>
      <c r="DS327" s="1"/>
      <c r="DT327" s="1"/>
      <c r="DU327" s="1"/>
      <c r="DV327" s="1"/>
      <c r="DW327" s="1"/>
      <c r="DX327" s="1"/>
      <c r="DY327" s="193"/>
    </row>
    <row r="328" spans="1:129" x14ac:dyDescent="0.3">
      <c r="B328" s="230" t="s">
        <v>726</v>
      </c>
      <c r="C328" s="233">
        <f>DX119</f>
        <v>18381.57894736842</v>
      </c>
    </row>
    <row r="329" spans="1:129" s="193" customFormat="1" x14ac:dyDescent="0.3">
      <c r="A329" s="1"/>
      <c r="B329" s="229" t="s">
        <v>79</v>
      </c>
      <c r="C329" s="233">
        <f>DX148+DX203</f>
        <v>509195.16919959476</v>
      </c>
      <c r="D329" s="237"/>
      <c r="E329" s="1"/>
      <c r="F329" s="1"/>
      <c r="G329" s="1"/>
      <c r="H329" s="1"/>
      <c r="I329" s="1"/>
      <c r="J329" s="2"/>
      <c r="K329" s="1"/>
      <c r="L329" s="1"/>
      <c r="M329" s="3"/>
      <c r="N329" s="207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1"/>
      <c r="AB329" s="3"/>
      <c r="AC329" s="3"/>
      <c r="AD329" s="3"/>
      <c r="AE329" s="3"/>
      <c r="AF329" s="1"/>
      <c r="AG329" s="3"/>
      <c r="AH329" s="3"/>
      <c r="AI329" s="3"/>
      <c r="AJ329" s="3"/>
      <c r="AK329" s="1"/>
      <c r="AL329" s="3"/>
      <c r="AM329" s="3"/>
      <c r="AN329" s="3"/>
      <c r="AO329" s="3"/>
      <c r="AP329" s="1"/>
      <c r="AQ329" s="3"/>
      <c r="AR329" s="3"/>
      <c r="AS329" s="3"/>
      <c r="AT329" s="3"/>
      <c r="AU329" s="1"/>
      <c r="AV329" s="3"/>
      <c r="AW329" s="3"/>
      <c r="AX329" s="3"/>
      <c r="AY329" s="3"/>
      <c r="AZ329" s="1"/>
      <c r="BA329" s="3"/>
      <c r="BB329" s="3"/>
      <c r="BC329" s="3"/>
      <c r="BD329" s="3"/>
      <c r="BE329" s="1"/>
      <c r="BF329" s="3"/>
      <c r="BG329" s="3"/>
      <c r="BH329" s="3"/>
      <c r="BI329" s="3"/>
      <c r="BJ329" s="1"/>
      <c r="BK329" s="3"/>
      <c r="BL329" s="3"/>
      <c r="BM329" s="3"/>
      <c r="BN329" s="3"/>
      <c r="BO329" s="1"/>
      <c r="BP329" s="3"/>
      <c r="BQ329" s="3"/>
      <c r="BR329" s="3"/>
      <c r="BS329" s="3"/>
      <c r="BT329" s="1"/>
      <c r="BU329" s="3"/>
      <c r="BV329" s="3"/>
      <c r="BW329" s="3"/>
      <c r="BX329" s="3"/>
      <c r="BY329" s="1"/>
      <c r="BZ329" s="3"/>
      <c r="CA329" s="3"/>
      <c r="CB329" s="3"/>
      <c r="CC329" s="3"/>
      <c r="CD329" s="1"/>
      <c r="CE329" s="3"/>
      <c r="CF329" s="3"/>
      <c r="CG329" s="3"/>
      <c r="CH329" s="3"/>
      <c r="CI329" s="1"/>
      <c r="CJ329" s="3"/>
      <c r="CK329" s="3"/>
      <c r="CL329" s="3"/>
      <c r="CM329" s="3"/>
      <c r="CN329" s="1"/>
      <c r="CO329" s="3"/>
      <c r="CP329" s="3"/>
      <c r="CQ329" s="3"/>
      <c r="CR329" s="3"/>
      <c r="CS329" s="1"/>
      <c r="CT329" s="3"/>
      <c r="CU329" s="3"/>
      <c r="CV329" s="3"/>
      <c r="CW329" s="3"/>
      <c r="CX329" s="1"/>
      <c r="CY329" s="3"/>
      <c r="CZ329" s="3"/>
      <c r="DA329" s="3"/>
      <c r="DB329" s="3"/>
      <c r="DC329" s="1"/>
      <c r="DD329" s="3"/>
      <c r="DE329" s="3"/>
      <c r="DF329" s="3"/>
      <c r="DG329" s="3"/>
      <c r="DH329" s="1"/>
      <c r="DI329" s="3"/>
      <c r="DJ329" s="3"/>
      <c r="DK329" s="3"/>
      <c r="DL329" s="3"/>
      <c r="DM329" s="1"/>
      <c r="DN329" s="3"/>
      <c r="DO329" s="3"/>
      <c r="DP329" s="3"/>
      <c r="DQ329" s="3"/>
      <c r="DR329" s="1"/>
      <c r="DS329" s="1"/>
      <c r="DT329" s="1"/>
      <c r="DU329" s="1"/>
      <c r="DV329" s="1"/>
      <c r="DW329" s="1"/>
      <c r="DX329" s="1"/>
    </row>
    <row r="330" spans="1:129" x14ac:dyDescent="0.3">
      <c r="B330" s="229" t="s">
        <v>202</v>
      </c>
      <c r="C330" s="233">
        <f>DX175</f>
        <v>24000</v>
      </c>
    </row>
    <row r="331" spans="1:129" x14ac:dyDescent="0.3">
      <c r="B331" s="229" t="str">
        <f>C218</f>
        <v>Transport</v>
      </c>
      <c r="C331" s="233">
        <f>DX218</f>
        <v>547066.66666666663</v>
      </c>
    </row>
    <row r="332" spans="1:129" s="193" customFormat="1" x14ac:dyDescent="0.3">
      <c r="A332" s="1"/>
      <c r="B332" s="230" t="s">
        <v>721</v>
      </c>
      <c r="C332" s="233">
        <f>DX236</f>
        <v>22433.839175257734</v>
      </c>
      <c r="D332" s="237"/>
      <c r="E332" s="1"/>
      <c r="F332" s="1"/>
      <c r="G332" s="1"/>
      <c r="H332" s="1"/>
      <c r="I332" s="1"/>
      <c r="J332" s="2"/>
      <c r="K332" s="1"/>
      <c r="L332" s="1"/>
      <c r="M332" s="3"/>
      <c r="N332" s="207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1"/>
      <c r="AB332" s="3"/>
      <c r="AC332" s="3"/>
      <c r="AD332" s="3"/>
      <c r="AE332" s="3"/>
      <c r="AF332" s="1"/>
      <c r="AG332" s="3"/>
      <c r="AH332" s="3"/>
      <c r="AI332" s="3"/>
      <c r="AJ332" s="3"/>
      <c r="AK332" s="1"/>
      <c r="AL332" s="3"/>
      <c r="AM332" s="3"/>
      <c r="AN332" s="3"/>
      <c r="AO332" s="3"/>
      <c r="AP332" s="1"/>
      <c r="AQ332" s="3"/>
      <c r="AR332" s="3"/>
      <c r="AS332" s="3"/>
      <c r="AT332" s="3"/>
      <c r="AU332" s="1"/>
      <c r="AV332" s="3"/>
      <c r="AW332" s="3"/>
      <c r="AX332" s="3"/>
      <c r="AY332" s="3"/>
      <c r="AZ332" s="1"/>
      <c r="BA332" s="3"/>
      <c r="BB332" s="3"/>
      <c r="BC332" s="3"/>
      <c r="BD332" s="3"/>
      <c r="BE332" s="1"/>
      <c r="BF332" s="3"/>
      <c r="BG332" s="3"/>
      <c r="BH332" s="3"/>
      <c r="BI332" s="3"/>
      <c r="BJ332" s="1"/>
      <c r="BK332" s="3"/>
      <c r="BL332" s="3"/>
      <c r="BM332" s="3"/>
      <c r="BN332" s="3"/>
      <c r="BO332" s="1"/>
      <c r="BP332" s="3"/>
      <c r="BQ332" s="3"/>
      <c r="BR332" s="3"/>
      <c r="BS332" s="3"/>
      <c r="BT332" s="1"/>
      <c r="BU332" s="3"/>
      <c r="BV332" s="3"/>
      <c r="BW332" s="3"/>
      <c r="BX332" s="3"/>
      <c r="BY332" s="1"/>
      <c r="BZ332" s="3"/>
      <c r="CA332" s="3"/>
      <c r="CB332" s="3"/>
      <c r="CC332" s="3"/>
      <c r="CD332" s="1"/>
      <c r="CE332" s="3"/>
      <c r="CF332" s="3"/>
      <c r="CG332" s="3"/>
      <c r="CH332" s="3"/>
      <c r="CI332" s="1"/>
      <c r="CJ332" s="3"/>
      <c r="CK332" s="3"/>
      <c r="CL332" s="3"/>
      <c r="CM332" s="3"/>
      <c r="CN332" s="1"/>
      <c r="CO332" s="3"/>
      <c r="CP332" s="3"/>
      <c r="CQ332" s="3"/>
      <c r="CR332" s="3"/>
      <c r="CS332" s="1"/>
      <c r="CT332" s="3"/>
      <c r="CU332" s="3"/>
      <c r="CV332" s="3"/>
      <c r="CW332" s="3"/>
      <c r="CX332" s="1"/>
      <c r="CY332" s="3"/>
      <c r="CZ332" s="3"/>
      <c r="DA332" s="3"/>
      <c r="DB332" s="3"/>
      <c r="DC332" s="1"/>
      <c r="DD332" s="3"/>
      <c r="DE332" s="3"/>
      <c r="DF332" s="3"/>
      <c r="DG332" s="3"/>
      <c r="DH332" s="1"/>
      <c r="DI332" s="3"/>
      <c r="DJ332" s="3"/>
      <c r="DK332" s="3"/>
      <c r="DL332" s="3"/>
      <c r="DM332" s="1"/>
      <c r="DN332" s="3"/>
      <c r="DO332" s="3"/>
      <c r="DP332" s="3"/>
      <c r="DQ332" s="3"/>
      <c r="DR332" s="1"/>
      <c r="DS332" s="1"/>
      <c r="DT332" s="1"/>
      <c r="DU332" s="1"/>
      <c r="DV332" s="1"/>
      <c r="DW332" s="1"/>
      <c r="DX332" s="1"/>
    </row>
    <row r="333" spans="1:129" ht="15" thickBot="1" x14ac:dyDescent="0.35">
      <c r="B333" s="234" t="s">
        <v>436</v>
      </c>
      <c r="C333" s="235">
        <f>SUM(C326:C332)</f>
        <v>3288740.1487257294</v>
      </c>
    </row>
    <row r="334" spans="1:129" s="193" customFormat="1" x14ac:dyDescent="0.3">
      <c r="A334" s="1"/>
      <c r="B334" s="228"/>
      <c r="D334" s="237"/>
      <c r="E334" s="1"/>
      <c r="F334" s="1"/>
      <c r="G334" s="1"/>
      <c r="H334" s="1"/>
      <c r="I334" s="1"/>
      <c r="J334" s="2"/>
      <c r="K334" s="1"/>
      <c r="L334" s="1"/>
      <c r="M334" s="3"/>
      <c r="N334" s="207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1"/>
      <c r="AB334" s="3"/>
      <c r="AC334" s="3"/>
      <c r="AD334" s="3"/>
      <c r="AE334" s="3"/>
      <c r="AF334" s="1"/>
      <c r="AG334" s="3"/>
      <c r="AH334" s="3"/>
      <c r="AI334" s="3"/>
      <c r="AJ334" s="3"/>
      <c r="AK334" s="1"/>
      <c r="AL334" s="3"/>
      <c r="AM334" s="3"/>
      <c r="AN334" s="3"/>
      <c r="AO334" s="3"/>
      <c r="AP334" s="1"/>
      <c r="AQ334" s="3"/>
      <c r="AR334" s="3"/>
      <c r="AS334" s="3"/>
      <c r="AT334" s="3"/>
      <c r="AU334" s="1"/>
      <c r="AV334" s="3"/>
      <c r="AW334" s="3"/>
      <c r="AX334" s="3"/>
      <c r="AY334" s="3"/>
      <c r="AZ334" s="1"/>
      <c r="BA334" s="3"/>
      <c r="BB334" s="3"/>
      <c r="BC334" s="3"/>
      <c r="BD334" s="3"/>
      <c r="BE334" s="1"/>
      <c r="BF334" s="3"/>
      <c r="BG334" s="3"/>
      <c r="BH334" s="3"/>
      <c r="BI334" s="3"/>
      <c r="BJ334" s="1"/>
      <c r="BK334" s="3"/>
      <c r="BL334" s="3"/>
      <c r="BM334" s="3"/>
      <c r="BN334" s="3"/>
      <c r="BO334" s="1"/>
      <c r="BP334" s="3"/>
      <c r="BQ334" s="3"/>
      <c r="BR334" s="3"/>
      <c r="BS334" s="3"/>
      <c r="BT334" s="1"/>
      <c r="BU334" s="3"/>
      <c r="BV334" s="3"/>
      <c r="BW334" s="3"/>
      <c r="BX334" s="3"/>
      <c r="BY334" s="1"/>
      <c r="BZ334" s="3"/>
      <c r="CA334" s="3"/>
      <c r="CB334" s="3"/>
      <c r="CC334" s="3"/>
      <c r="CD334" s="1"/>
      <c r="CE334" s="3"/>
      <c r="CF334" s="3"/>
      <c r="CG334" s="3"/>
      <c r="CH334" s="3"/>
      <c r="CI334" s="1"/>
      <c r="CJ334" s="3"/>
      <c r="CK334" s="3"/>
      <c r="CL334" s="3"/>
      <c r="CM334" s="3"/>
      <c r="CN334" s="1"/>
      <c r="CO334" s="3"/>
      <c r="CP334" s="3"/>
      <c r="CQ334" s="3"/>
      <c r="CR334" s="3"/>
      <c r="CS334" s="1"/>
      <c r="CT334" s="3"/>
      <c r="CU334" s="3"/>
      <c r="CV334" s="3"/>
      <c r="CW334" s="3"/>
      <c r="CX334" s="1"/>
      <c r="CY334" s="3"/>
      <c r="CZ334" s="3"/>
      <c r="DA334" s="3"/>
      <c r="DB334" s="3"/>
      <c r="DC334" s="1"/>
      <c r="DD334" s="3"/>
      <c r="DE334" s="3"/>
      <c r="DF334" s="3"/>
      <c r="DG334" s="3"/>
      <c r="DH334" s="1"/>
      <c r="DI334" s="3"/>
      <c r="DJ334" s="3"/>
      <c r="DK334" s="3"/>
      <c r="DL334" s="3"/>
      <c r="DM334" s="1"/>
      <c r="DN334" s="3"/>
      <c r="DO334" s="3"/>
      <c r="DP334" s="3"/>
      <c r="DQ334" s="3"/>
      <c r="DR334" s="1"/>
      <c r="DS334" s="1"/>
      <c r="DT334" s="1"/>
      <c r="DU334" s="1"/>
      <c r="DV334" s="1"/>
      <c r="DW334" s="1"/>
      <c r="DX334" s="1"/>
    </row>
    <row r="336" spans="1:129" s="193" customFormat="1" x14ac:dyDescent="0.3">
      <c r="A336" s="1"/>
      <c r="B336" s="228"/>
      <c r="D336" s="237"/>
      <c r="E336" s="1"/>
      <c r="F336" s="1"/>
      <c r="G336" s="1"/>
      <c r="H336" s="1"/>
      <c r="I336" s="1"/>
      <c r="J336" s="2"/>
      <c r="K336" s="1"/>
      <c r="L336" s="1"/>
      <c r="M336" s="3"/>
      <c r="N336" s="207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1"/>
      <c r="AB336" s="3"/>
      <c r="AC336" s="3"/>
      <c r="AD336" s="3"/>
      <c r="AE336" s="3"/>
      <c r="AF336" s="1"/>
      <c r="AG336" s="3"/>
      <c r="AH336" s="3"/>
      <c r="AI336" s="3"/>
      <c r="AJ336" s="3"/>
      <c r="AK336" s="1"/>
      <c r="AL336" s="3"/>
      <c r="AM336" s="3"/>
      <c r="AN336" s="3"/>
      <c r="AO336" s="3"/>
      <c r="AP336" s="1"/>
      <c r="AQ336" s="3"/>
      <c r="AR336" s="3"/>
      <c r="AS336" s="3"/>
      <c r="AT336" s="3"/>
      <c r="AU336" s="1"/>
      <c r="AV336" s="3"/>
      <c r="AW336" s="3"/>
      <c r="AX336" s="3"/>
      <c r="AY336" s="3"/>
      <c r="AZ336" s="1"/>
      <c r="BA336" s="3"/>
      <c r="BB336" s="3"/>
      <c r="BC336" s="3"/>
      <c r="BD336" s="3"/>
      <c r="BE336" s="1"/>
      <c r="BF336" s="3"/>
      <c r="BG336" s="3"/>
      <c r="BH336" s="3"/>
      <c r="BI336" s="3"/>
      <c r="BJ336" s="1"/>
      <c r="BK336" s="3"/>
      <c r="BL336" s="3"/>
      <c r="BM336" s="3"/>
      <c r="BN336" s="3"/>
      <c r="BO336" s="1"/>
      <c r="BP336" s="3"/>
      <c r="BQ336" s="3"/>
      <c r="BR336" s="3"/>
      <c r="BS336" s="3"/>
      <c r="BT336" s="1"/>
      <c r="BU336" s="3"/>
      <c r="BV336" s="3"/>
      <c r="BW336" s="3"/>
      <c r="BX336" s="3"/>
      <c r="BY336" s="1"/>
      <c r="BZ336" s="3"/>
      <c r="CA336" s="3"/>
      <c r="CB336" s="3"/>
      <c r="CC336" s="3"/>
      <c r="CD336" s="1"/>
      <c r="CE336" s="3"/>
      <c r="CF336" s="3"/>
      <c r="CG336" s="3"/>
      <c r="CH336" s="3"/>
      <c r="CI336" s="1"/>
      <c r="CJ336" s="3"/>
      <c r="CK336" s="3"/>
      <c r="CL336" s="3"/>
      <c r="CM336" s="3"/>
      <c r="CN336" s="1"/>
      <c r="CO336" s="3"/>
      <c r="CP336" s="3"/>
      <c r="CQ336" s="3"/>
      <c r="CR336" s="3"/>
      <c r="CS336" s="1"/>
      <c r="CT336" s="3"/>
      <c r="CU336" s="3"/>
      <c r="CV336" s="3"/>
      <c r="CW336" s="3"/>
      <c r="CX336" s="1"/>
      <c r="CY336" s="3"/>
      <c r="CZ336" s="3"/>
      <c r="DA336" s="3"/>
      <c r="DB336" s="3"/>
      <c r="DC336" s="1"/>
      <c r="DD336" s="3"/>
      <c r="DE336" s="3"/>
      <c r="DF336" s="3"/>
      <c r="DG336" s="3"/>
      <c r="DH336" s="1"/>
      <c r="DI336" s="3"/>
      <c r="DJ336" s="3"/>
      <c r="DK336" s="3"/>
      <c r="DL336" s="3"/>
      <c r="DM336" s="1"/>
      <c r="DN336" s="3"/>
      <c r="DO336" s="3"/>
      <c r="DP336" s="3"/>
      <c r="DQ336" s="3"/>
      <c r="DR336" s="1"/>
      <c r="DS336" s="1"/>
      <c r="DT336" s="1"/>
      <c r="DU336" s="1"/>
      <c r="DV336" s="1"/>
      <c r="DW336" s="1"/>
      <c r="DX336" s="1"/>
    </row>
  </sheetData>
  <mergeCells count="36">
    <mergeCell ref="DS17:DX17"/>
    <mergeCell ref="DS18:DT18"/>
    <mergeCell ref="DU18:DV18"/>
    <mergeCell ref="DW18:DX18"/>
    <mergeCell ref="DS47:DT47"/>
    <mergeCell ref="DU47:DV47"/>
    <mergeCell ref="DW47:DX47"/>
    <mergeCell ref="DS77:DT77"/>
    <mergeCell ref="DU77:DV77"/>
    <mergeCell ref="DW77:DX77"/>
    <mergeCell ref="DS122:DT122"/>
    <mergeCell ref="DU122:DV122"/>
    <mergeCell ref="DW122:DX122"/>
    <mergeCell ref="DS152:DT152"/>
    <mergeCell ref="DU152:DV152"/>
    <mergeCell ref="DW152:DX152"/>
    <mergeCell ref="DS179:DT179"/>
    <mergeCell ref="DU179:DV179"/>
    <mergeCell ref="DW179:DX179"/>
    <mergeCell ref="DS207:DT207"/>
    <mergeCell ref="DU207:DV207"/>
    <mergeCell ref="DW207:DX207"/>
    <mergeCell ref="DS222:DT222"/>
    <mergeCell ref="DU222:DV222"/>
    <mergeCell ref="DW222:DX222"/>
    <mergeCell ref="DS240:DT240"/>
    <mergeCell ref="DU240:DV240"/>
    <mergeCell ref="DW240:DX240"/>
    <mergeCell ref="DS259:DT259"/>
    <mergeCell ref="DU259:DV259"/>
    <mergeCell ref="DW259:DX259"/>
    <mergeCell ref="DS289:DT289"/>
    <mergeCell ref="DU289:DV289"/>
    <mergeCell ref="DW289:DX289"/>
    <mergeCell ref="B290:B291"/>
    <mergeCell ref="B292:B293"/>
  </mergeCells>
  <pageMargins left="0.75" right="0.75" top="1" bottom="1" header="0" footer="0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336"/>
  <sheetViews>
    <sheetView zoomScale="70" zoomScaleNormal="70" workbookViewId="0">
      <pane xSplit="3" ySplit="20" topLeftCell="D305" activePane="bottomRight" state="frozen"/>
      <selection pane="topRight" activeCell="D1" sqref="D1"/>
      <selection pane="bottomLeft" activeCell="A12" sqref="A12"/>
      <selection pane="bottomRight" activeCell="D300" sqref="D300:D321"/>
    </sheetView>
  </sheetViews>
  <sheetFormatPr baseColWidth="10" defaultColWidth="9.109375" defaultRowHeight="14.4" x14ac:dyDescent="0.3"/>
  <cols>
    <col min="1" max="1" width="4.5546875" style="1" bestFit="1" customWidth="1"/>
    <col min="2" max="2" width="43.44140625" style="1" customWidth="1"/>
    <col min="3" max="3" width="51.88671875" style="193" customWidth="1"/>
    <col min="4" max="4" width="16.33203125" style="237" bestFit="1" customWidth="1"/>
    <col min="5" max="5" width="15.77734375" style="1" bestFit="1" customWidth="1"/>
    <col min="6" max="6" width="19.44140625" style="1" bestFit="1" customWidth="1"/>
    <col min="7" max="7" width="16.77734375" style="1" bestFit="1" customWidth="1"/>
    <col min="8" max="8" width="14.21875" style="1" bestFit="1" customWidth="1"/>
    <col min="9" max="9" width="23.77734375" style="1" bestFit="1" customWidth="1"/>
    <col min="10" max="10" width="38.44140625" style="2" bestFit="1" customWidth="1"/>
    <col min="11" max="11" width="23.5546875" style="1" customWidth="1"/>
    <col min="12" max="12" width="4.33203125" style="1" customWidth="1"/>
    <col min="13" max="13" width="9.5546875" style="384" customWidth="1"/>
    <col min="14" max="14" width="13.77734375" style="207" customWidth="1"/>
    <col min="15" max="15" width="14.33203125" style="3" bestFit="1" customWidth="1"/>
    <col min="16" max="16" width="20.109375" style="3" customWidth="1"/>
    <col min="17" max="17" width="4.33203125" style="3" customWidth="1"/>
    <col min="18" max="18" width="9.5546875" style="3" customWidth="1"/>
    <col min="19" max="19" width="8.109375" style="3" customWidth="1"/>
    <col min="20" max="20" width="14.33203125" style="3" bestFit="1" customWidth="1"/>
    <col min="21" max="21" width="20.109375" style="3" customWidth="1"/>
    <col min="22" max="22" width="4.33203125" style="3" customWidth="1"/>
    <col min="23" max="23" width="9.5546875" style="384" customWidth="1"/>
    <col min="24" max="24" width="8.109375" style="3" customWidth="1"/>
    <col min="25" max="25" width="14.33203125" style="3" bestFit="1" customWidth="1"/>
    <col min="26" max="26" width="20.109375" style="3" customWidth="1"/>
    <col min="27" max="27" width="4.33203125" style="1" customWidth="1"/>
    <col min="28" max="28" width="9.5546875" style="384" customWidth="1"/>
    <col min="29" max="29" width="8.109375" style="3" customWidth="1"/>
    <col min="30" max="30" width="14.33203125" style="3" bestFit="1" customWidth="1"/>
    <col min="31" max="31" width="20.109375" style="3" customWidth="1"/>
    <col min="32" max="32" width="4.33203125" style="1" customWidth="1"/>
    <col min="33" max="33" width="9.5546875" style="384" customWidth="1"/>
    <col min="34" max="34" width="8.109375" style="3" customWidth="1"/>
    <col min="35" max="35" width="14.33203125" style="3" bestFit="1" customWidth="1"/>
    <col min="36" max="36" width="20.109375" style="3" customWidth="1"/>
    <col min="37" max="37" width="9.88671875" style="1" customWidth="1"/>
    <col min="38" max="38" width="9.5546875" style="384" customWidth="1"/>
    <col min="39" max="39" width="8.109375" style="3" customWidth="1"/>
    <col min="40" max="40" width="14.33203125" style="3" bestFit="1" customWidth="1"/>
    <col min="41" max="41" width="20.109375" style="3" customWidth="1"/>
    <col min="42" max="42" width="9.88671875" style="1" customWidth="1"/>
    <col min="43" max="43" width="9.5546875" style="384" customWidth="1"/>
    <col min="44" max="44" width="8.109375" style="3" customWidth="1"/>
    <col min="45" max="45" width="14.33203125" style="3" bestFit="1" customWidth="1"/>
    <col min="46" max="46" width="20.109375" style="3" customWidth="1"/>
    <col min="47" max="47" width="9.88671875" style="1" customWidth="1"/>
    <col min="48" max="48" width="9.5546875" style="384" customWidth="1"/>
    <col min="49" max="49" width="8.109375" style="3" customWidth="1"/>
    <col min="50" max="50" width="14.33203125" style="3" bestFit="1" customWidth="1"/>
    <col min="51" max="51" width="20.109375" style="3" customWidth="1"/>
    <col min="52" max="52" width="9.88671875" style="1" customWidth="1"/>
    <col min="53" max="53" width="9.5546875" style="384" customWidth="1"/>
    <col min="54" max="54" width="8.109375" style="3" customWidth="1"/>
    <col min="55" max="55" width="14.33203125" style="3" bestFit="1" customWidth="1"/>
    <col min="56" max="56" width="20.109375" style="3" customWidth="1"/>
    <col min="57" max="57" width="9.88671875" style="1" customWidth="1"/>
    <col min="58" max="58" width="9.5546875" style="384" customWidth="1"/>
    <col min="59" max="59" width="8.109375" style="3" customWidth="1"/>
    <col min="60" max="60" width="14.33203125" style="3" bestFit="1" customWidth="1"/>
    <col min="61" max="61" width="20.109375" style="3" customWidth="1"/>
    <col min="62" max="62" width="9.88671875" style="1" customWidth="1"/>
    <col min="63" max="63" width="9.5546875" style="384" customWidth="1"/>
    <col min="64" max="64" width="8.109375" style="3" customWidth="1"/>
    <col min="65" max="65" width="14.33203125" style="3" bestFit="1" customWidth="1"/>
    <col min="66" max="66" width="20.109375" style="3" customWidth="1"/>
    <col min="67" max="67" width="9.88671875" style="1" customWidth="1"/>
    <col min="68" max="68" width="9.5546875" style="384" customWidth="1"/>
    <col min="69" max="69" width="8.109375" style="3" customWidth="1"/>
    <col min="70" max="70" width="14.33203125" style="3" bestFit="1" customWidth="1"/>
    <col min="71" max="71" width="20.109375" style="3" customWidth="1"/>
    <col min="72" max="72" width="9.88671875" style="1" customWidth="1"/>
    <col min="73" max="73" width="9.5546875" style="384" customWidth="1"/>
    <col min="74" max="74" width="8.109375" style="3" customWidth="1"/>
    <col min="75" max="75" width="14.33203125" style="3" bestFit="1" customWidth="1"/>
    <col min="76" max="76" width="20.109375" style="3" customWidth="1"/>
    <col min="77" max="77" width="9.88671875" style="1" customWidth="1"/>
    <col min="78" max="78" width="9.5546875" style="384" customWidth="1"/>
    <col min="79" max="79" width="8.109375" style="3" customWidth="1"/>
    <col min="80" max="80" width="14.33203125" style="3" bestFit="1" customWidth="1"/>
    <col min="81" max="81" width="20.109375" style="3" customWidth="1"/>
    <col min="82" max="82" width="9.88671875" style="1" customWidth="1"/>
    <col min="83" max="83" width="9.5546875" style="384" customWidth="1"/>
    <col min="84" max="84" width="8.109375" style="3" customWidth="1"/>
    <col min="85" max="85" width="14.33203125" style="3" bestFit="1" customWidth="1"/>
    <col min="86" max="86" width="20.109375" style="3" customWidth="1"/>
    <col min="87" max="87" width="9.88671875" style="1" customWidth="1"/>
    <col min="88" max="88" width="9.5546875" style="384" customWidth="1"/>
    <col min="89" max="89" width="8.109375" style="3" customWidth="1"/>
    <col min="90" max="90" width="14.33203125" style="3" bestFit="1" customWidth="1"/>
    <col min="91" max="91" width="20.109375" style="3" customWidth="1"/>
    <col min="92" max="92" width="9.88671875" style="1" customWidth="1"/>
    <col min="93" max="93" width="9.5546875" style="384" customWidth="1"/>
    <col min="94" max="94" width="8.109375" style="3" customWidth="1"/>
    <col min="95" max="95" width="14.33203125" style="3" bestFit="1" customWidth="1"/>
    <col min="96" max="96" width="20.109375" style="3" customWidth="1"/>
    <col min="97" max="97" width="9.88671875" style="1" customWidth="1"/>
    <col min="98" max="98" width="9.5546875" style="384" customWidth="1"/>
    <col min="99" max="99" width="8.109375" style="3" customWidth="1"/>
    <col min="100" max="100" width="14.33203125" style="3" bestFit="1" customWidth="1"/>
    <col min="101" max="101" width="20.109375" style="3" customWidth="1"/>
    <col min="102" max="102" width="9.88671875" style="1" customWidth="1"/>
    <col min="103" max="103" width="9.5546875" style="384" customWidth="1"/>
    <col min="104" max="104" width="8.109375" style="3" customWidth="1"/>
    <col min="105" max="105" width="14.33203125" style="3" bestFit="1" customWidth="1"/>
    <col min="106" max="106" width="20.109375" style="3" customWidth="1"/>
    <col min="107" max="107" width="9.88671875" style="1" customWidth="1"/>
    <col min="108" max="108" width="9.5546875" style="384" customWidth="1"/>
    <col min="109" max="109" width="8.109375" style="3" customWidth="1"/>
    <col min="110" max="110" width="14.33203125" style="3" bestFit="1" customWidth="1"/>
    <col min="111" max="111" width="20.109375" style="3" customWidth="1"/>
    <col min="112" max="112" width="9.88671875" style="1" customWidth="1"/>
    <col min="113" max="113" width="9.5546875" style="384" customWidth="1"/>
    <col min="114" max="114" width="8.109375" style="3" customWidth="1"/>
    <col min="115" max="115" width="14.33203125" style="3" bestFit="1" customWidth="1"/>
    <col min="116" max="116" width="20.109375" style="3" customWidth="1"/>
    <col min="117" max="117" width="9.88671875" style="1" customWidth="1"/>
    <col min="118" max="118" width="9.5546875" style="384" customWidth="1"/>
    <col min="119" max="119" width="8.109375" style="3" customWidth="1"/>
    <col min="120" max="120" width="14.33203125" style="3" bestFit="1" customWidth="1"/>
    <col min="121" max="121" width="20.109375" style="3" customWidth="1"/>
    <col min="122" max="122" width="9.88671875" style="1" customWidth="1"/>
    <col min="123" max="123" width="15.5546875" style="1" bestFit="1" customWidth="1"/>
    <col min="124" max="124" width="14.33203125" style="1" bestFit="1" customWidth="1"/>
    <col min="125" max="126" width="13.44140625" style="1" customWidth="1"/>
    <col min="127" max="127" width="15.5546875" style="1" bestFit="1" customWidth="1"/>
    <col min="128" max="128" width="14.33203125" style="1" bestFit="1" customWidth="1"/>
    <col min="129" max="129" width="57.77734375" style="193" customWidth="1"/>
    <col min="130" max="16384" width="9.109375" style="1"/>
  </cols>
  <sheetData>
    <row r="1" spans="2:129" ht="15" customHeight="1" x14ac:dyDescent="0.3">
      <c r="DY1" s="308"/>
    </row>
    <row r="2" spans="2:129" ht="15" customHeight="1" x14ac:dyDescent="0.3">
      <c r="DY2" s="308"/>
    </row>
    <row r="3" spans="2:129" ht="12.6" customHeight="1" x14ac:dyDescent="0.3">
      <c r="B3" s="4" t="s">
        <v>612</v>
      </c>
      <c r="C3" s="194"/>
      <c r="E3" s="6"/>
      <c r="F3" s="6"/>
      <c r="G3" s="243" t="s">
        <v>1</v>
      </c>
      <c r="H3" s="5">
        <v>38</v>
      </c>
      <c r="I3" s="6"/>
      <c r="J3" s="301" t="s">
        <v>2</v>
      </c>
      <c r="K3" s="7">
        <v>0.25</v>
      </c>
      <c r="M3" s="385"/>
      <c r="N3" s="208"/>
      <c r="O3" s="8"/>
      <c r="P3" s="9"/>
      <c r="Q3" s="8"/>
      <c r="R3" s="8"/>
      <c r="S3" s="8"/>
      <c r="T3" s="8"/>
      <c r="U3" s="9"/>
      <c r="V3" s="8"/>
      <c r="W3" s="385"/>
      <c r="X3" s="8"/>
      <c r="Y3" s="8"/>
      <c r="Z3" s="9"/>
      <c r="AA3" s="6"/>
      <c r="AB3" s="385"/>
      <c r="AC3" s="8"/>
      <c r="AD3" s="8"/>
      <c r="AE3" s="9"/>
      <c r="AF3" s="6"/>
      <c r="AG3" s="385"/>
      <c r="AH3" s="8"/>
      <c r="AI3" s="8"/>
      <c r="AJ3" s="9"/>
      <c r="AL3" s="385"/>
      <c r="AM3" s="8"/>
      <c r="AN3" s="8"/>
      <c r="AO3" s="9"/>
      <c r="AQ3" s="385"/>
      <c r="AR3" s="8"/>
      <c r="AS3" s="8"/>
      <c r="AT3" s="9"/>
      <c r="AV3" s="385"/>
      <c r="AW3" s="8"/>
      <c r="AX3" s="8"/>
      <c r="AY3" s="9"/>
      <c r="BA3" s="385"/>
      <c r="BB3" s="8"/>
      <c r="BC3" s="8"/>
      <c r="BD3" s="9"/>
      <c r="BF3" s="385"/>
      <c r="BG3" s="8"/>
      <c r="BH3" s="8"/>
      <c r="BI3" s="9"/>
      <c r="BK3" s="385"/>
      <c r="BL3" s="8"/>
      <c r="BM3" s="8"/>
      <c r="BN3" s="9"/>
      <c r="BP3" s="385"/>
      <c r="BQ3" s="8"/>
      <c r="BR3" s="8"/>
      <c r="BS3" s="9"/>
      <c r="BU3" s="385"/>
      <c r="BV3" s="8"/>
      <c r="BW3" s="8"/>
      <c r="BX3" s="9"/>
      <c r="BZ3" s="385"/>
      <c r="CA3" s="8"/>
      <c r="CB3" s="8"/>
      <c r="CC3" s="9"/>
      <c r="CE3" s="385"/>
      <c r="CF3" s="8"/>
      <c r="CG3" s="8"/>
      <c r="CH3" s="9"/>
      <c r="CJ3" s="385"/>
      <c r="CK3" s="8"/>
      <c r="CL3" s="8"/>
      <c r="CM3" s="9"/>
      <c r="CO3" s="385"/>
      <c r="CP3" s="8"/>
      <c r="CQ3" s="8"/>
      <c r="CR3" s="9"/>
      <c r="CT3" s="385"/>
      <c r="CU3" s="8"/>
      <c r="CV3" s="8"/>
      <c r="CW3" s="9"/>
      <c r="CY3" s="385"/>
      <c r="CZ3" s="8"/>
      <c r="DA3" s="8"/>
      <c r="DB3" s="9"/>
      <c r="DD3" s="385"/>
      <c r="DE3" s="8"/>
      <c r="DF3" s="8"/>
      <c r="DG3" s="9"/>
      <c r="DI3" s="385"/>
      <c r="DJ3" s="8"/>
      <c r="DK3" s="8"/>
      <c r="DL3" s="9"/>
      <c r="DN3" s="385"/>
      <c r="DO3" s="8"/>
      <c r="DP3" s="8"/>
      <c r="DQ3" s="9"/>
      <c r="DY3" s="308"/>
    </row>
    <row r="4" spans="2:129" ht="12.6" customHeight="1" x14ac:dyDescent="0.3">
      <c r="D4" s="244"/>
      <c r="E4" s="10"/>
      <c r="F4" s="10"/>
      <c r="G4" s="10"/>
      <c r="H4" s="10"/>
      <c r="I4" s="10"/>
      <c r="K4" s="11"/>
      <c r="M4" s="385"/>
      <c r="N4" s="208"/>
      <c r="O4" s="8"/>
      <c r="P4" s="8"/>
      <c r="Q4" s="8"/>
      <c r="R4" s="8"/>
      <c r="S4" s="8"/>
      <c r="T4" s="8"/>
      <c r="U4" s="8"/>
      <c r="V4" s="8"/>
      <c r="W4" s="385"/>
      <c r="X4" s="8"/>
      <c r="Y4" s="8"/>
      <c r="Z4" s="8"/>
      <c r="AA4" s="6"/>
      <c r="AB4" s="385"/>
      <c r="AC4" s="8"/>
      <c r="AD4" s="8"/>
      <c r="AE4" s="8"/>
      <c r="AF4" s="6"/>
      <c r="AG4" s="385"/>
      <c r="AH4" s="8"/>
      <c r="AI4" s="8"/>
      <c r="AJ4" s="8"/>
      <c r="AL4" s="385"/>
      <c r="AM4" s="8"/>
      <c r="AN4" s="8"/>
      <c r="AO4" s="8"/>
      <c r="AQ4" s="385"/>
      <c r="AR4" s="8"/>
      <c r="AS4" s="8"/>
      <c r="AT4" s="8"/>
      <c r="AV4" s="385"/>
      <c r="AW4" s="8"/>
      <c r="AX4" s="8"/>
      <c r="AY4" s="8"/>
      <c r="BA4" s="385"/>
      <c r="BB4" s="8"/>
      <c r="BC4" s="8"/>
      <c r="BD4" s="8"/>
      <c r="BF4" s="385"/>
      <c r="BG4" s="8"/>
      <c r="BH4" s="8"/>
      <c r="BI4" s="8"/>
      <c r="BK4" s="385"/>
      <c r="BL4" s="8"/>
      <c r="BM4" s="8"/>
      <c r="BN4" s="8"/>
      <c r="BP4" s="385"/>
      <c r="BQ4" s="8"/>
      <c r="BR4" s="8"/>
      <c r="BS4" s="8"/>
      <c r="BU4" s="385"/>
      <c r="BV4" s="8"/>
      <c r="BW4" s="8"/>
      <c r="BX4" s="8"/>
      <c r="BZ4" s="385"/>
      <c r="CA4" s="8"/>
      <c r="CB4" s="8"/>
      <c r="CC4" s="8"/>
      <c r="CE4" s="385"/>
      <c r="CF4" s="8"/>
      <c r="CG4" s="8"/>
      <c r="CH4" s="8"/>
      <c r="CJ4" s="385"/>
      <c r="CK4" s="8"/>
      <c r="CL4" s="8"/>
      <c r="CM4" s="8"/>
      <c r="CO4" s="385"/>
      <c r="CP4" s="8"/>
      <c r="CQ4" s="8"/>
      <c r="CR4" s="8"/>
      <c r="CT4" s="385"/>
      <c r="CU4" s="8"/>
      <c r="CV4" s="8"/>
      <c r="CW4" s="8"/>
      <c r="CY4" s="385"/>
      <c r="CZ4" s="8"/>
      <c r="DA4" s="8"/>
      <c r="DB4" s="8"/>
      <c r="DD4" s="385"/>
      <c r="DE4" s="8"/>
      <c r="DF4" s="8"/>
      <c r="DG4" s="8"/>
      <c r="DI4" s="385"/>
      <c r="DJ4" s="8"/>
      <c r="DK4" s="8"/>
      <c r="DL4" s="8"/>
      <c r="DN4" s="385"/>
      <c r="DO4" s="8"/>
      <c r="DP4" s="8"/>
      <c r="DQ4" s="8"/>
      <c r="DY4" s="308"/>
    </row>
    <row r="5" spans="2:129" ht="12.6" customHeight="1" x14ac:dyDescent="0.3">
      <c r="D5" s="244"/>
      <c r="E5" s="10"/>
      <c r="F5" s="10"/>
      <c r="G5" s="243" t="s">
        <v>3</v>
      </c>
      <c r="H5" s="12">
        <v>2.8000000000000001E-2</v>
      </c>
      <c r="I5" s="10"/>
      <c r="J5" s="301" t="s">
        <v>4</v>
      </c>
      <c r="K5" s="7">
        <v>0.4</v>
      </c>
      <c r="M5" s="385"/>
      <c r="N5" s="208"/>
      <c r="O5" s="8"/>
      <c r="P5" s="9"/>
      <c r="Q5" s="8"/>
      <c r="R5" s="8"/>
      <c r="S5" s="8"/>
      <c r="T5" s="8"/>
      <c r="U5" s="9"/>
      <c r="V5" s="6"/>
      <c r="W5" s="385"/>
      <c r="X5" s="8"/>
      <c r="Y5" s="8"/>
      <c r="Z5" s="9"/>
      <c r="AA5" s="6"/>
      <c r="AB5" s="385"/>
      <c r="AC5" s="8"/>
      <c r="AD5" s="8"/>
      <c r="AE5" s="9"/>
      <c r="AF5" s="6"/>
      <c r="AG5" s="385"/>
      <c r="AH5" s="8"/>
      <c r="AI5" s="8"/>
      <c r="AJ5" s="9"/>
      <c r="AL5" s="385"/>
      <c r="AM5" s="8"/>
      <c r="AN5" s="8"/>
      <c r="AO5" s="9"/>
      <c r="AQ5" s="385"/>
      <c r="AR5" s="8"/>
      <c r="AS5" s="8"/>
      <c r="AT5" s="9"/>
      <c r="AV5" s="385"/>
      <c r="AW5" s="8"/>
      <c r="AX5" s="8"/>
      <c r="AY5" s="9"/>
      <c r="BA5" s="385"/>
      <c r="BB5" s="8"/>
      <c r="BC5" s="8"/>
      <c r="BD5" s="9"/>
      <c r="BF5" s="385"/>
      <c r="BG5" s="8"/>
      <c r="BH5" s="8"/>
      <c r="BI5" s="9"/>
      <c r="BK5" s="385"/>
      <c r="BL5" s="8"/>
      <c r="BM5" s="8"/>
      <c r="BN5" s="9"/>
      <c r="BP5" s="385"/>
      <c r="BQ5" s="8"/>
      <c r="BR5" s="8"/>
      <c r="BS5" s="9"/>
      <c r="BU5" s="385"/>
      <c r="BV5" s="8"/>
      <c r="BW5" s="8"/>
      <c r="BX5" s="9"/>
      <c r="BZ5" s="385"/>
      <c r="CA5" s="8"/>
      <c r="CB5" s="8"/>
      <c r="CC5" s="9"/>
      <c r="CE5" s="385"/>
      <c r="CF5" s="8"/>
      <c r="CG5" s="8"/>
      <c r="CH5" s="9"/>
      <c r="CJ5" s="385"/>
      <c r="CK5" s="8"/>
      <c r="CL5" s="8"/>
      <c r="CM5" s="9"/>
      <c r="CO5" s="385"/>
      <c r="CP5" s="8"/>
      <c r="CQ5" s="8"/>
      <c r="CR5" s="9"/>
      <c r="CT5" s="385"/>
      <c r="CU5" s="8"/>
      <c r="CV5" s="8"/>
      <c r="CW5" s="9"/>
      <c r="CY5" s="385"/>
      <c r="CZ5" s="8"/>
      <c r="DA5" s="8"/>
      <c r="DB5" s="9"/>
      <c r="DD5" s="385"/>
      <c r="DE5" s="8"/>
      <c r="DF5" s="8"/>
      <c r="DG5" s="9"/>
      <c r="DI5" s="385"/>
      <c r="DJ5" s="8"/>
      <c r="DK5" s="8"/>
      <c r="DL5" s="9"/>
      <c r="DN5" s="385"/>
      <c r="DO5" s="8"/>
      <c r="DP5" s="8"/>
      <c r="DQ5" s="9"/>
      <c r="DY5" s="308"/>
    </row>
    <row r="6" spans="2:129" ht="12.6" customHeight="1" x14ac:dyDescent="0.3">
      <c r="H6" s="11"/>
      <c r="K6" s="11"/>
      <c r="M6" s="385"/>
      <c r="N6" s="208"/>
      <c r="O6" s="8"/>
      <c r="P6" s="8"/>
      <c r="Q6" s="8"/>
      <c r="R6" s="8"/>
      <c r="S6" s="8"/>
      <c r="T6" s="8"/>
      <c r="U6" s="8"/>
      <c r="V6" s="8"/>
      <c r="W6" s="385"/>
      <c r="X6" s="8"/>
      <c r="Y6" s="8"/>
      <c r="Z6" s="8"/>
      <c r="AA6" s="6"/>
      <c r="AB6" s="385"/>
      <c r="AC6" s="8"/>
      <c r="AD6" s="8"/>
      <c r="AE6" s="8"/>
      <c r="AF6" s="6"/>
      <c r="AG6" s="385"/>
      <c r="AH6" s="8"/>
      <c r="AI6" s="8"/>
      <c r="AJ6" s="8"/>
      <c r="AL6" s="385"/>
      <c r="AM6" s="8"/>
      <c r="AN6" s="8"/>
      <c r="AO6" s="8"/>
      <c r="AQ6" s="385"/>
      <c r="AR6" s="8"/>
      <c r="AS6" s="8"/>
      <c r="AT6" s="8"/>
      <c r="AV6" s="385"/>
      <c r="AW6" s="8"/>
      <c r="AX6" s="8"/>
      <c r="AY6" s="8"/>
      <c r="BA6" s="385"/>
      <c r="BB6" s="8"/>
      <c r="BC6" s="8"/>
      <c r="BD6" s="8"/>
      <c r="BF6" s="385"/>
      <c r="BG6" s="8"/>
      <c r="BH6" s="8"/>
      <c r="BI6" s="8"/>
      <c r="BK6" s="385"/>
      <c r="BL6" s="8"/>
      <c r="BM6" s="8"/>
      <c r="BN6" s="8"/>
      <c r="BP6" s="385"/>
      <c r="BQ6" s="8"/>
      <c r="BR6" s="8"/>
      <c r="BS6" s="8"/>
      <c r="BU6" s="385"/>
      <c r="BV6" s="8"/>
      <c r="BW6" s="8"/>
      <c r="BX6" s="8"/>
      <c r="BZ6" s="385"/>
      <c r="CA6" s="8"/>
      <c r="CB6" s="8"/>
      <c r="CC6" s="8"/>
      <c r="CE6" s="385"/>
      <c r="CF6" s="8"/>
      <c r="CG6" s="8"/>
      <c r="CH6" s="8"/>
      <c r="CJ6" s="385"/>
      <c r="CK6" s="8"/>
      <c r="CL6" s="8"/>
      <c r="CM6" s="8"/>
      <c r="CO6" s="385"/>
      <c r="CP6" s="8"/>
      <c r="CQ6" s="8"/>
      <c r="CR6" s="8"/>
      <c r="CT6" s="385"/>
      <c r="CU6" s="8"/>
      <c r="CV6" s="8"/>
      <c r="CW6" s="8"/>
      <c r="CY6" s="385"/>
      <c r="CZ6" s="8"/>
      <c r="DA6" s="8"/>
      <c r="DB6" s="8"/>
      <c r="DD6" s="385"/>
      <c r="DE6" s="8"/>
      <c r="DF6" s="8"/>
      <c r="DG6" s="8"/>
      <c r="DI6" s="385"/>
      <c r="DJ6" s="8"/>
      <c r="DK6" s="8"/>
      <c r="DL6" s="8"/>
      <c r="DN6" s="385"/>
      <c r="DO6" s="8"/>
      <c r="DP6" s="8"/>
      <c r="DQ6" s="8"/>
      <c r="DY6" s="308"/>
    </row>
    <row r="7" spans="2:129" ht="12.6" customHeight="1" x14ac:dyDescent="0.3">
      <c r="G7" s="243" t="s">
        <v>5</v>
      </c>
      <c r="H7" s="12">
        <v>0.03</v>
      </c>
      <c r="J7" s="301" t="s">
        <v>6</v>
      </c>
      <c r="K7" s="7">
        <v>0.3</v>
      </c>
      <c r="M7" s="385"/>
      <c r="N7" s="208"/>
      <c r="O7" s="8"/>
      <c r="P7" s="8"/>
      <c r="Q7" s="8"/>
      <c r="R7" s="8"/>
      <c r="S7" s="8"/>
      <c r="T7" s="8"/>
      <c r="U7" s="8"/>
      <c r="V7" s="8"/>
      <c r="W7" s="385"/>
      <c r="X7" s="8"/>
      <c r="Y7" s="8"/>
      <c r="Z7" s="8"/>
      <c r="AA7" s="6"/>
      <c r="AB7" s="385"/>
      <c r="AC7" s="8"/>
      <c r="AD7" s="8"/>
      <c r="AE7" s="8"/>
      <c r="AF7" s="6"/>
      <c r="AG7" s="385"/>
      <c r="AH7" s="8"/>
      <c r="AI7" s="8"/>
      <c r="AJ7" s="8"/>
      <c r="AL7" s="385"/>
      <c r="AM7" s="8"/>
      <c r="AN7" s="8"/>
      <c r="AO7" s="8"/>
      <c r="AQ7" s="385"/>
      <c r="AR7" s="8"/>
      <c r="AS7" s="8"/>
      <c r="AT7" s="8"/>
      <c r="AV7" s="385"/>
      <c r="AW7" s="8"/>
      <c r="AX7" s="8"/>
      <c r="AY7" s="8"/>
      <c r="BA7" s="385"/>
      <c r="BB7" s="8"/>
      <c r="BC7" s="8"/>
      <c r="BD7" s="8"/>
      <c r="BF7" s="385"/>
      <c r="BG7" s="8"/>
      <c r="BH7" s="8"/>
      <c r="BI7" s="8"/>
      <c r="BK7" s="385"/>
      <c r="BL7" s="8"/>
      <c r="BM7" s="8"/>
      <c r="BN7" s="8"/>
      <c r="BP7" s="385"/>
      <c r="BQ7" s="8"/>
      <c r="BR7" s="8"/>
      <c r="BS7" s="8"/>
      <c r="BU7" s="385"/>
      <c r="BV7" s="8"/>
      <c r="BW7" s="8"/>
      <c r="BX7" s="8"/>
      <c r="BZ7" s="385"/>
      <c r="CA7" s="8"/>
      <c r="CB7" s="8"/>
      <c r="CC7" s="8"/>
      <c r="CE7" s="385"/>
      <c r="CF7" s="8"/>
      <c r="CG7" s="8"/>
      <c r="CH7" s="8"/>
      <c r="CJ7" s="385"/>
      <c r="CK7" s="8"/>
      <c r="CL7" s="8"/>
      <c r="CM7" s="8"/>
      <c r="CO7" s="385"/>
      <c r="CP7" s="8"/>
      <c r="CQ7" s="8"/>
      <c r="CR7" s="8"/>
      <c r="CT7" s="385"/>
      <c r="CU7" s="8"/>
      <c r="CV7" s="8"/>
      <c r="CW7" s="8"/>
      <c r="CY7" s="385"/>
      <c r="CZ7" s="8"/>
      <c r="DA7" s="8"/>
      <c r="DB7" s="8"/>
      <c r="DD7" s="385"/>
      <c r="DE7" s="8"/>
      <c r="DF7" s="8"/>
      <c r="DG7" s="8"/>
      <c r="DI7" s="385"/>
      <c r="DJ7" s="8"/>
      <c r="DK7" s="8"/>
      <c r="DL7" s="8"/>
      <c r="DN7" s="385"/>
      <c r="DO7" s="8"/>
      <c r="DP7" s="8"/>
      <c r="DQ7" s="8"/>
      <c r="DY7" s="308"/>
    </row>
    <row r="8" spans="2:129" ht="12.6" customHeight="1" x14ac:dyDescent="0.3">
      <c r="H8" s="11"/>
      <c r="K8" s="11"/>
      <c r="DY8" s="308"/>
    </row>
    <row r="9" spans="2:129" ht="12.6" customHeight="1" x14ac:dyDescent="0.3">
      <c r="G9" s="243" t="s">
        <v>7</v>
      </c>
      <c r="H9" s="12">
        <v>0.1</v>
      </c>
      <c r="J9" s="301" t="s">
        <v>8</v>
      </c>
      <c r="K9" s="7">
        <v>0.15</v>
      </c>
      <c r="DY9" s="308"/>
    </row>
    <row r="10" spans="2:129" ht="12.6" customHeight="1" x14ac:dyDescent="0.3">
      <c r="DY10" s="308"/>
    </row>
    <row r="11" spans="2:129" ht="12.6" customHeight="1" x14ac:dyDescent="0.3">
      <c r="J11" s="301" t="s">
        <v>9</v>
      </c>
      <c r="K11" s="13">
        <v>2015</v>
      </c>
      <c r="DY11" s="308"/>
    </row>
    <row r="12" spans="2:129" ht="12.6" customHeight="1" x14ac:dyDescent="0.3">
      <c r="DY12" s="308"/>
    </row>
    <row r="13" spans="2:129" ht="12.6" customHeight="1" x14ac:dyDescent="0.3">
      <c r="J13" s="301" t="s">
        <v>10</v>
      </c>
      <c r="K13" s="7">
        <v>0.1</v>
      </c>
      <c r="DY13" s="308"/>
    </row>
    <row r="14" spans="2:129" ht="15" customHeight="1" x14ac:dyDescent="0.3">
      <c r="DY14" s="308"/>
    </row>
    <row r="15" spans="2:129" ht="15" customHeight="1" thickBot="1" x14ac:dyDescent="0.35">
      <c r="DY15" s="308"/>
    </row>
    <row r="16" spans="2:129" ht="15" customHeight="1" thickBot="1" x14ac:dyDescent="0.4">
      <c r="B16" s="245"/>
      <c r="C16" s="195"/>
      <c r="D16" s="238"/>
      <c r="E16" s="15"/>
      <c r="F16" s="15"/>
      <c r="G16" s="15"/>
      <c r="H16" s="15"/>
      <c r="I16" s="15"/>
      <c r="J16" s="16"/>
      <c r="K16" s="15"/>
      <c r="L16" s="15"/>
      <c r="M16" s="386"/>
      <c r="N16" s="209"/>
      <c r="O16" s="17"/>
      <c r="P16" s="17"/>
      <c r="Q16" s="17"/>
      <c r="R16" s="17"/>
      <c r="S16" s="17"/>
      <c r="T16" s="17"/>
      <c r="U16" s="17"/>
      <c r="V16" s="17"/>
      <c r="W16" s="386"/>
      <c r="X16" s="17"/>
      <c r="Y16" s="17"/>
      <c r="Z16" s="17"/>
      <c r="AA16" s="15"/>
      <c r="AB16" s="386"/>
      <c r="AC16" s="17"/>
      <c r="AD16" s="17"/>
      <c r="AE16" s="17"/>
      <c r="AF16" s="15"/>
      <c r="AG16" s="386"/>
      <c r="AH16" s="17"/>
      <c r="AI16" s="17"/>
      <c r="AJ16" s="17"/>
      <c r="AK16" s="15"/>
      <c r="AL16" s="386"/>
      <c r="AM16" s="17"/>
      <c r="AN16" s="17"/>
      <c r="AO16" s="17"/>
      <c r="AP16" s="15"/>
      <c r="AQ16" s="386"/>
      <c r="AR16" s="17"/>
      <c r="AS16" s="17"/>
      <c r="AT16" s="17"/>
      <c r="AU16" s="15"/>
      <c r="AV16" s="386"/>
      <c r="AW16" s="17"/>
      <c r="AX16" s="17"/>
      <c r="AY16" s="17"/>
      <c r="AZ16" s="15"/>
      <c r="BA16" s="386"/>
      <c r="BB16" s="17"/>
      <c r="BC16" s="17"/>
      <c r="BD16" s="17"/>
      <c r="BE16" s="15"/>
      <c r="BF16" s="386"/>
      <c r="BG16" s="17"/>
      <c r="BH16" s="17"/>
      <c r="BI16" s="17"/>
      <c r="BJ16" s="15"/>
      <c r="BK16" s="386"/>
      <c r="BL16" s="17"/>
      <c r="BM16" s="17"/>
      <c r="BN16" s="17"/>
      <c r="BO16" s="15"/>
      <c r="BP16" s="386"/>
      <c r="BQ16" s="17"/>
      <c r="BR16" s="17"/>
      <c r="BS16" s="17"/>
      <c r="BT16" s="15"/>
      <c r="BU16" s="386"/>
      <c r="BV16" s="17"/>
      <c r="BW16" s="17"/>
      <c r="BX16" s="17"/>
      <c r="BY16" s="15"/>
      <c r="BZ16" s="386"/>
      <c r="CA16" s="17"/>
      <c r="CB16" s="17"/>
      <c r="CC16" s="17"/>
      <c r="CD16" s="15"/>
      <c r="CE16" s="386"/>
      <c r="CF16" s="17"/>
      <c r="CG16" s="17"/>
      <c r="CH16" s="17"/>
      <c r="CI16" s="15"/>
      <c r="CJ16" s="386"/>
      <c r="CK16" s="17"/>
      <c r="CL16" s="17"/>
      <c r="CM16" s="17"/>
      <c r="CN16" s="15"/>
      <c r="CO16" s="386"/>
      <c r="CP16" s="17"/>
      <c r="CQ16" s="17"/>
      <c r="CR16" s="17"/>
      <c r="CS16" s="15"/>
      <c r="CT16" s="386"/>
      <c r="CU16" s="17"/>
      <c r="CV16" s="17"/>
      <c r="CW16" s="17"/>
      <c r="CX16" s="15"/>
      <c r="CY16" s="386"/>
      <c r="CZ16" s="17"/>
      <c r="DA16" s="17"/>
      <c r="DB16" s="17"/>
      <c r="DC16" s="15"/>
      <c r="DD16" s="386"/>
      <c r="DE16" s="17"/>
      <c r="DF16" s="17"/>
      <c r="DG16" s="17"/>
      <c r="DH16" s="15"/>
      <c r="DI16" s="386"/>
      <c r="DJ16" s="17"/>
      <c r="DK16" s="17"/>
      <c r="DL16" s="17"/>
      <c r="DM16" s="15"/>
      <c r="DN16" s="386"/>
      <c r="DO16" s="17"/>
      <c r="DP16" s="17"/>
      <c r="DQ16" s="18"/>
    </row>
    <row r="17" spans="1:129" ht="15" customHeight="1" x14ac:dyDescent="0.35">
      <c r="B17" s="246"/>
      <c r="DS17" s="607" t="s">
        <v>11</v>
      </c>
      <c r="DT17" s="608"/>
      <c r="DU17" s="608"/>
      <c r="DV17" s="608"/>
      <c r="DW17" s="608"/>
      <c r="DX17" s="609"/>
    </row>
    <row r="18" spans="1:129" ht="15" customHeight="1" x14ac:dyDescent="0.3">
      <c r="H18" s="2"/>
      <c r="I18" s="2"/>
      <c r="K18" s="2"/>
      <c r="M18" s="387">
        <v>1</v>
      </c>
      <c r="N18" s="210"/>
      <c r="O18" s="247">
        <v>2015</v>
      </c>
      <c r="P18" s="21"/>
      <c r="Q18" s="22"/>
      <c r="R18" s="379">
        <v>2</v>
      </c>
      <c r="S18" s="204"/>
      <c r="T18" s="247">
        <v>2016</v>
      </c>
      <c r="U18" s="21"/>
      <c r="V18" s="22"/>
      <c r="W18" s="387">
        <v>3</v>
      </c>
      <c r="X18" s="20"/>
      <c r="Y18" s="247">
        <v>2017</v>
      </c>
      <c r="Z18" s="21"/>
      <c r="AA18" s="353"/>
      <c r="AB18" s="398">
        <v>4</v>
      </c>
      <c r="AC18" s="25"/>
      <c r="AD18" s="248">
        <v>2018</v>
      </c>
      <c r="AE18" s="26"/>
      <c r="AG18" s="398">
        <v>5</v>
      </c>
      <c r="AH18" s="25"/>
      <c r="AI18" s="248">
        <v>2019</v>
      </c>
      <c r="AJ18" s="26"/>
      <c r="AL18" s="399">
        <v>6</v>
      </c>
      <c r="AM18" s="28"/>
      <c r="AN18" s="249">
        <v>2020</v>
      </c>
      <c r="AO18" s="29"/>
      <c r="AQ18" s="399">
        <v>7</v>
      </c>
      <c r="AR18" s="28"/>
      <c r="AS18" s="249">
        <v>2021</v>
      </c>
      <c r="AT18" s="29"/>
      <c r="AV18" s="399">
        <v>8</v>
      </c>
      <c r="AW18" s="28"/>
      <c r="AX18" s="249">
        <v>2022</v>
      </c>
      <c r="AY18" s="29"/>
      <c r="BA18" s="399">
        <v>9</v>
      </c>
      <c r="BB18" s="28"/>
      <c r="BC18" s="249">
        <v>2023</v>
      </c>
      <c r="BD18" s="29"/>
      <c r="BF18" s="399">
        <v>10</v>
      </c>
      <c r="BG18" s="28"/>
      <c r="BH18" s="249">
        <v>2024</v>
      </c>
      <c r="BI18" s="29"/>
      <c r="BK18" s="399">
        <v>11</v>
      </c>
      <c r="BL18" s="28"/>
      <c r="BM18" s="249">
        <v>2025</v>
      </c>
      <c r="BN18" s="29"/>
      <c r="BP18" s="399">
        <v>12</v>
      </c>
      <c r="BQ18" s="28"/>
      <c r="BR18" s="249">
        <v>2026</v>
      </c>
      <c r="BS18" s="29"/>
      <c r="BU18" s="399">
        <v>13</v>
      </c>
      <c r="BV18" s="28"/>
      <c r="BW18" s="249">
        <v>2027</v>
      </c>
      <c r="BX18" s="29"/>
      <c r="BZ18" s="399">
        <v>14</v>
      </c>
      <c r="CA18" s="28"/>
      <c r="CB18" s="249">
        <v>2028</v>
      </c>
      <c r="CC18" s="29"/>
      <c r="CE18" s="399">
        <v>15</v>
      </c>
      <c r="CF18" s="28"/>
      <c r="CG18" s="249">
        <v>2029</v>
      </c>
      <c r="CH18" s="29"/>
      <c r="CJ18" s="399">
        <v>16</v>
      </c>
      <c r="CK18" s="28"/>
      <c r="CL18" s="249">
        <v>2030</v>
      </c>
      <c r="CM18" s="29"/>
      <c r="CO18" s="399">
        <v>17</v>
      </c>
      <c r="CP18" s="28"/>
      <c r="CQ18" s="249">
        <v>2031</v>
      </c>
      <c r="CR18" s="29"/>
      <c r="CT18" s="399">
        <v>18</v>
      </c>
      <c r="CU18" s="28"/>
      <c r="CV18" s="249">
        <v>2032</v>
      </c>
      <c r="CW18" s="29"/>
      <c r="CY18" s="399">
        <v>19</v>
      </c>
      <c r="CZ18" s="28"/>
      <c r="DA18" s="249">
        <v>2033</v>
      </c>
      <c r="DB18" s="29"/>
      <c r="DD18" s="399">
        <v>20</v>
      </c>
      <c r="DE18" s="28"/>
      <c r="DF18" s="249">
        <v>2034</v>
      </c>
      <c r="DG18" s="29"/>
      <c r="DI18" s="399">
        <v>21</v>
      </c>
      <c r="DJ18" s="28"/>
      <c r="DK18" s="249">
        <v>2035</v>
      </c>
      <c r="DL18" s="29"/>
      <c r="DN18" s="399">
        <v>22</v>
      </c>
      <c r="DO18" s="28"/>
      <c r="DP18" s="249">
        <v>2036</v>
      </c>
      <c r="DQ18" s="29"/>
      <c r="DS18" s="605" t="s">
        <v>12</v>
      </c>
      <c r="DT18" s="606"/>
      <c r="DU18" s="605" t="s">
        <v>13</v>
      </c>
      <c r="DV18" s="606"/>
      <c r="DW18" s="603" t="s">
        <v>14</v>
      </c>
      <c r="DX18" s="604"/>
    </row>
    <row r="19" spans="1:129" ht="15" thickBot="1" x14ac:dyDescent="0.35">
      <c r="H19" s="2"/>
      <c r="I19" s="2"/>
      <c r="K19" s="2"/>
      <c r="M19" s="388" t="s">
        <v>15</v>
      </c>
      <c r="N19" s="211" t="s">
        <v>16</v>
      </c>
      <c r="O19" s="31" t="s">
        <v>17</v>
      </c>
      <c r="P19" s="32" t="s">
        <v>18</v>
      </c>
      <c r="Q19" s="22"/>
      <c r="R19" s="30" t="s">
        <v>15</v>
      </c>
      <c r="S19" s="31" t="s">
        <v>16</v>
      </c>
      <c r="T19" s="31" t="s">
        <v>17</v>
      </c>
      <c r="U19" s="32" t="s">
        <v>18</v>
      </c>
      <c r="V19" s="22"/>
      <c r="W19" s="388" t="s">
        <v>15</v>
      </c>
      <c r="X19" s="31" t="s">
        <v>16</v>
      </c>
      <c r="Y19" s="31" t="s">
        <v>17</v>
      </c>
      <c r="Z19" s="32" t="s">
        <v>18</v>
      </c>
      <c r="AA19" s="353"/>
      <c r="AB19" s="388" t="s">
        <v>15</v>
      </c>
      <c r="AC19" s="31" t="s">
        <v>16</v>
      </c>
      <c r="AD19" s="31" t="s">
        <v>17</v>
      </c>
      <c r="AE19" s="32" t="s">
        <v>18</v>
      </c>
      <c r="AG19" s="388" t="s">
        <v>15</v>
      </c>
      <c r="AH19" s="31" t="s">
        <v>16</v>
      </c>
      <c r="AI19" s="31" t="s">
        <v>17</v>
      </c>
      <c r="AJ19" s="32" t="s">
        <v>18</v>
      </c>
      <c r="AL19" s="388" t="s">
        <v>15</v>
      </c>
      <c r="AM19" s="31" t="s">
        <v>16</v>
      </c>
      <c r="AN19" s="31" t="s">
        <v>17</v>
      </c>
      <c r="AO19" s="32" t="s">
        <v>18</v>
      </c>
      <c r="AQ19" s="388" t="s">
        <v>15</v>
      </c>
      <c r="AR19" s="31" t="s">
        <v>16</v>
      </c>
      <c r="AS19" s="31" t="s">
        <v>17</v>
      </c>
      <c r="AT19" s="32" t="s">
        <v>18</v>
      </c>
      <c r="AV19" s="388" t="s">
        <v>15</v>
      </c>
      <c r="AW19" s="31" t="s">
        <v>16</v>
      </c>
      <c r="AX19" s="31" t="s">
        <v>17</v>
      </c>
      <c r="AY19" s="32" t="s">
        <v>18</v>
      </c>
      <c r="BA19" s="388" t="s">
        <v>15</v>
      </c>
      <c r="BB19" s="31" t="s">
        <v>16</v>
      </c>
      <c r="BC19" s="31" t="s">
        <v>17</v>
      </c>
      <c r="BD19" s="32" t="s">
        <v>18</v>
      </c>
      <c r="BF19" s="388" t="s">
        <v>15</v>
      </c>
      <c r="BG19" s="31" t="s">
        <v>16</v>
      </c>
      <c r="BH19" s="31" t="s">
        <v>17</v>
      </c>
      <c r="BI19" s="32" t="s">
        <v>18</v>
      </c>
      <c r="BK19" s="388" t="s">
        <v>15</v>
      </c>
      <c r="BL19" s="31" t="s">
        <v>16</v>
      </c>
      <c r="BM19" s="31" t="s">
        <v>17</v>
      </c>
      <c r="BN19" s="32" t="s">
        <v>18</v>
      </c>
      <c r="BP19" s="388" t="s">
        <v>15</v>
      </c>
      <c r="BQ19" s="31" t="s">
        <v>16</v>
      </c>
      <c r="BR19" s="31" t="s">
        <v>17</v>
      </c>
      <c r="BS19" s="32" t="s">
        <v>18</v>
      </c>
      <c r="BU19" s="388" t="s">
        <v>15</v>
      </c>
      <c r="BV19" s="31" t="s">
        <v>16</v>
      </c>
      <c r="BW19" s="31" t="s">
        <v>17</v>
      </c>
      <c r="BX19" s="32" t="s">
        <v>18</v>
      </c>
      <c r="BZ19" s="388" t="s">
        <v>15</v>
      </c>
      <c r="CA19" s="31" t="s">
        <v>16</v>
      </c>
      <c r="CB19" s="31" t="s">
        <v>17</v>
      </c>
      <c r="CC19" s="32" t="s">
        <v>18</v>
      </c>
      <c r="CE19" s="388" t="s">
        <v>15</v>
      </c>
      <c r="CF19" s="31" t="s">
        <v>16</v>
      </c>
      <c r="CG19" s="31" t="s">
        <v>17</v>
      </c>
      <c r="CH19" s="32" t="s">
        <v>18</v>
      </c>
      <c r="CJ19" s="388" t="s">
        <v>15</v>
      </c>
      <c r="CK19" s="31" t="s">
        <v>16</v>
      </c>
      <c r="CL19" s="31" t="s">
        <v>17</v>
      </c>
      <c r="CM19" s="32" t="s">
        <v>18</v>
      </c>
      <c r="CO19" s="388" t="s">
        <v>15</v>
      </c>
      <c r="CP19" s="31" t="s">
        <v>16</v>
      </c>
      <c r="CQ19" s="31" t="s">
        <v>17</v>
      </c>
      <c r="CR19" s="32" t="s">
        <v>18</v>
      </c>
      <c r="CT19" s="388" t="s">
        <v>15</v>
      </c>
      <c r="CU19" s="31" t="s">
        <v>16</v>
      </c>
      <c r="CV19" s="31" t="s">
        <v>17</v>
      </c>
      <c r="CW19" s="32" t="s">
        <v>18</v>
      </c>
      <c r="CY19" s="388" t="s">
        <v>15</v>
      </c>
      <c r="CZ19" s="31" t="s">
        <v>16</v>
      </c>
      <c r="DA19" s="31" t="s">
        <v>17</v>
      </c>
      <c r="DB19" s="32" t="s">
        <v>18</v>
      </c>
      <c r="DD19" s="388" t="s">
        <v>15</v>
      </c>
      <c r="DE19" s="31" t="s">
        <v>16</v>
      </c>
      <c r="DF19" s="31" t="s">
        <v>17</v>
      </c>
      <c r="DG19" s="32" t="s">
        <v>18</v>
      </c>
      <c r="DI19" s="388" t="s">
        <v>15</v>
      </c>
      <c r="DJ19" s="31" t="s">
        <v>16</v>
      </c>
      <c r="DK19" s="31" t="s">
        <v>17</v>
      </c>
      <c r="DL19" s="32" t="s">
        <v>18</v>
      </c>
      <c r="DN19" s="388" t="s">
        <v>15</v>
      </c>
      <c r="DO19" s="31" t="s">
        <v>16</v>
      </c>
      <c r="DP19" s="31" t="s">
        <v>17</v>
      </c>
      <c r="DQ19" s="32" t="s">
        <v>18</v>
      </c>
      <c r="DS19" s="250" t="s">
        <v>17</v>
      </c>
      <c r="DT19" s="251" t="s">
        <v>18</v>
      </c>
      <c r="DU19" s="250" t="s">
        <v>17</v>
      </c>
      <c r="DV19" s="252" t="s">
        <v>18</v>
      </c>
      <c r="DW19" s="253" t="s">
        <v>17</v>
      </c>
      <c r="DX19" s="252" t="s">
        <v>18</v>
      </c>
    </row>
    <row r="20" spans="1:129" s="33" customFormat="1" ht="27" customHeight="1" thickBot="1" x14ac:dyDescent="0.35">
      <c r="B20" s="254" t="s">
        <v>19</v>
      </c>
      <c r="C20" s="255" t="s">
        <v>20</v>
      </c>
      <c r="D20" s="256" t="s">
        <v>21</v>
      </c>
      <c r="E20" s="257" t="s">
        <v>22</v>
      </c>
      <c r="F20" s="257"/>
      <c r="G20" s="257" t="s">
        <v>23</v>
      </c>
      <c r="H20" s="257" t="s">
        <v>24</v>
      </c>
      <c r="I20" s="257" t="s">
        <v>25</v>
      </c>
      <c r="J20" s="258" t="s">
        <v>26</v>
      </c>
      <c r="K20" s="259" t="s">
        <v>27</v>
      </c>
      <c r="M20" s="389"/>
      <c r="N20" s="212"/>
      <c r="O20" s="35"/>
      <c r="P20" s="36"/>
      <c r="Q20" s="37"/>
      <c r="R20" s="34"/>
      <c r="S20" s="35"/>
      <c r="T20" s="35"/>
      <c r="U20" s="36"/>
      <c r="V20" s="37"/>
      <c r="W20" s="389"/>
      <c r="X20" s="35"/>
      <c r="Y20" s="35"/>
      <c r="Z20" s="36"/>
      <c r="AA20" s="37"/>
      <c r="AB20" s="389"/>
      <c r="AC20" s="35"/>
      <c r="AD20" s="35"/>
      <c r="AE20" s="36"/>
      <c r="AG20" s="389"/>
      <c r="AH20" s="35"/>
      <c r="AI20" s="35"/>
      <c r="AJ20" s="36"/>
      <c r="AL20" s="389"/>
      <c r="AM20" s="35"/>
      <c r="AN20" s="35"/>
      <c r="AO20" s="36"/>
      <c r="AQ20" s="389"/>
      <c r="AR20" s="35"/>
      <c r="AS20" s="35"/>
      <c r="AT20" s="36"/>
      <c r="AV20" s="389"/>
      <c r="AW20" s="35"/>
      <c r="AX20" s="35"/>
      <c r="AY20" s="36"/>
      <c r="BA20" s="389"/>
      <c r="BB20" s="35"/>
      <c r="BC20" s="35"/>
      <c r="BD20" s="36"/>
      <c r="BF20" s="389"/>
      <c r="BG20" s="35"/>
      <c r="BH20" s="35"/>
      <c r="BI20" s="36"/>
      <c r="BK20" s="389"/>
      <c r="BL20" s="35"/>
      <c r="BM20" s="35"/>
      <c r="BN20" s="36"/>
      <c r="BP20" s="389"/>
      <c r="BQ20" s="35"/>
      <c r="BR20" s="35"/>
      <c r="BS20" s="36"/>
      <c r="BU20" s="389"/>
      <c r="BV20" s="35"/>
      <c r="BW20" s="35"/>
      <c r="BX20" s="36"/>
      <c r="BZ20" s="389"/>
      <c r="CA20" s="35"/>
      <c r="CB20" s="35"/>
      <c r="CC20" s="36"/>
      <c r="CE20" s="389"/>
      <c r="CF20" s="35"/>
      <c r="CG20" s="35"/>
      <c r="CH20" s="36"/>
      <c r="CJ20" s="389"/>
      <c r="CK20" s="35"/>
      <c r="CL20" s="35"/>
      <c r="CM20" s="36"/>
      <c r="CO20" s="389"/>
      <c r="CP20" s="35"/>
      <c r="CQ20" s="35"/>
      <c r="CR20" s="36"/>
      <c r="CT20" s="389"/>
      <c r="CU20" s="35"/>
      <c r="CV20" s="35"/>
      <c r="CW20" s="36"/>
      <c r="CY20" s="389"/>
      <c r="CZ20" s="35"/>
      <c r="DA20" s="35"/>
      <c r="DB20" s="36"/>
      <c r="DD20" s="389"/>
      <c r="DE20" s="35"/>
      <c r="DF20" s="35"/>
      <c r="DG20" s="36"/>
      <c r="DI20" s="389"/>
      <c r="DJ20" s="35"/>
      <c r="DK20" s="35"/>
      <c r="DL20" s="36"/>
      <c r="DN20" s="389"/>
      <c r="DO20" s="35"/>
      <c r="DP20" s="35"/>
      <c r="DQ20" s="36"/>
      <c r="DS20" s="34"/>
      <c r="DT20" s="36"/>
      <c r="DU20" s="38"/>
      <c r="DV20" s="36"/>
      <c r="DW20" s="38"/>
      <c r="DX20" s="39"/>
      <c r="DY20" s="309" t="str">
        <f t="shared" ref="DY20:DY40" si="0">B20</f>
        <v>Personnel</v>
      </c>
    </row>
    <row r="21" spans="1:129" ht="19.5" customHeight="1" x14ac:dyDescent="0.3">
      <c r="B21" s="260" t="s">
        <v>510</v>
      </c>
      <c r="C21" s="261" t="s">
        <v>613</v>
      </c>
      <c r="D21" s="262">
        <v>70463</v>
      </c>
      <c r="E21" s="263">
        <f>D21/$H$3</f>
        <v>1854.2894736842106</v>
      </c>
      <c r="F21" s="263" t="s">
        <v>30</v>
      </c>
      <c r="G21" s="263" t="s">
        <v>31</v>
      </c>
      <c r="H21" s="264" t="s">
        <v>30</v>
      </c>
      <c r="I21" s="264" t="s">
        <v>32</v>
      </c>
      <c r="J21" s="265">
        <v>1</v>
      </c>
      <c r="K21" s="264" t="s">
        <v>522</v>
      </c>
      <c r="L21" s="266"/>
      <c r="M21" s="393">
        <v>0</v>
      </c>
      <c r="N21" s="213">
        <v>0</v>
      </c>
      <c r="O21" s="8">
        <f t="shared" ref="O21:O24" si="1">$D21*M21*N21</f>
        <v>0</v>
      </c>
      <c r="P21" s="43">
        <f>O21/$H$3</f>
        <v>0</v>
      </c>
      <c r="R21" s="201">
        <f>M21</f>
        <v>0</v>
      </c>
      <c r="S21" s="201">
        <f>N21</f>
        <v>0</v>
      </c>
      <c r="T21" s="8">
        <f>$D21*R21*S21</f>
        <v>0</v>
      </c>
      <c r="U21" s="43">
        <f>T21/$H$3</f>
        <v>0</v>
      </c>
      <c r="W21" s="375">
        <v>0</v>
      </c>
      <c r="X21" s="44">
        <v>0</v>
      </c>
      <c r="Y21" s="8">
        <f>$D21*W21*X21</f>
        <v>0</v>
      </c>
      <c r="Z21" s="43">
        <f>Y21/$H$3</f>
        <v>0</v>
      </c>
      <c r="AB21" s="375">
        <f>W21</f>
        <v>0</v>
      </c>
      <c r="AC21" s="44">
        <f>X21</f>
        <v>0</v>
      </c>
      <c r="AD21" s="8">
        <f>$D21*AB21*AC21</f>
        <v>0</v>
      </c>
      <c r="AE21" s="43">
        <f>AD21/$H$3</f>
        <v>0</v>
      </c>
      <c r="AG21" s="375">
        <f>AB21</f>
        <v>0</v>
      </c>
      <c r="AH21" s="44">
        <f>AC21</f>
        <v>0</v>
      </c>
      <c r="AI21" s="8">
        <f>$D21*AG21*AH21</f>
        <v>0</v>
      </c>
      <c r="AJ21" s="43">
        <f>AI21/$H$3</f>
        <v>0</v>
      </c>
      <c r="AL21" s="375">
        <f>AG21</f>
        <v>0</v>
      </c>
      <c r="AM21" s="44">
        <f>AH21</f>
        <v>0</v>
      </c>
      <c r="AN21" s="8">
        <f>$D21*AL21*AM21</f>
        <v>0</v>
      </c>
      <c r="AO21" s="43">
        <f>AN21/$H$3</f>
        <v>0</v>
      </c>
      <c r="AQ21" s="375">
        <f>AL21</f>
        <v>0</v>
      </c>
      <c r="AR21" s="44">
        <f>AM21</f>
        <v>0</v>
      </c>
      <c r="AS21" s="8">
        <f>$D21*AQ21*AR21</f>
        <v>0</v>
      </c>
      <c r="AT21" s="43">
        <f>AS21/$H$3</f>
        <v>0</v>
      </c>
      <c r="AV21" s="375">
        <f>AQ21</f>
        <v>0</v>
      </c>
      <c r="AW21" s="44">
        <f>AR21</f>
        <v>0</v>
      </c>
      <c r="AX21" s="8">
        <f>$D21*AV21*AW21</f>
        <v>0</v>
      </c>
      <c r="AY21" s="43">
        <f>AX21/$H$3</f>
        <v>0</v>
      </c>
      <c r="BA21" s="375">
        <f>AV21</f>
        <v>0</v>
      </c>
      <c r="BB21" s="44">
        <f>AW21</f>
        <v>0</v>
      </c>
      <c r="BC21" s="8">
        <f>$D21*BA21*BB21</f>
        <v>0</v>
      </c>
      <c r="BD21" s="43">
        <f>BC21/$H$3</f>
        <v>0</v>
      </c>
      <c r="BF21" s="375">
        <f>BA21</f>
        <v>0</v>
      </c>
      <c r="BG21" s="44">
        <f>BB21</f>
        <v>0</v>
      </c>
      <c r="BH21" s="8">
        <f>$D21*BF21*BG21</f>
        <v>0</v>
      </c>
      <c r="BI21" s="43">
        <f>BH21/$H$3</f>
        <v>0</v>
      </c>
      <c r="BK21" s="375">
        <f>BF21</f>
        <v>0</v>
      </c>
      <c r="BL21" s="44">
        <f>BG21</f>
        <v>0</v>
      </c>
      <c r="BM21" s="8">
        <f>$D21*BK21*BL21</f>
        <v>0</v>
      </c>
      <c r="BN21" s="43">
        <f>BM21/$H$3</f>
        <v>0</v>
      </c>
      <c r="BP21" s="375">
        <f>BK21</f>
        <v>0</v>
      </c>
      <c r="BQ21" s="44">
        <f>BL21</f>
        <v>0</v>
      </c>
      <c r="BR21" s="8">
        <f>$D21*BP21*BQ21</f>
        <v>0</v>
      </c>
      <c r="BS21" s="43">
        <f>BR21/$H$3</f>
        <v>0</v>
      </c>
      <c r="BU21" s="375">
        <f>BP21</f>
        <v>0</v>
      </c>
      <c r="BV21" s="44">
        <f>BQ21</f>
        <v>0</v>
      </c>
      <c r="BW21" s="8">
        <f>$D21*BU21*BV21</f>
        <v>0</v>
      </c>
      <c r="BX21" s="43">
        <f>BW21/$H$3</f>
        <v>0</v>
      </c>
      <c r="BZ21" s="375">
        <f>BU21</f>
        <v>0</v>
      </c>
      <c r="CA21" s="44">
        <f>BV21</f>
        <v>0</v>
      </c>
      <c r="CB21" s="8">
        <f>$D21*BZ21*CA21</f>
        <v>0</v>
      </c>
      <c r="CC21" s="43">
        <f>CB21/$H$3</f>
        <v>0</v>
      </c>
      <c r="CE21" s="375">
        <f>BZ21</f>
        <v>0</v>
      </c>
      <c r="CF21" s="44">
        <f>CA21</f>
        <v>0</v>
      </c>
      <c r="CG21" s="8">
        <f>$D21*CE21*CF21</f>
        <v>0</v>
      </c>
      <c r="CH21" s="43">
        <f>CG21/$H$3</f>
        <v>0</v>
      </c>
      <c r="CJ21" s="375">
        <f>CE21</f>
        <v>0</v>
      </c>
      <c r="CK21" s="44">
        <f>CF21</f>
        <v>0</v>
      </c>
      <c r="CL21" s="8">
        <f>$D21*CJ21*CK21</f>
        <v>0</v>
      </c>
      <c r="CM21" s="43">
        <f>CL21/$H$3</f>
        <v>0</v>
      </c>
      <c r="CO21" s="375">
        <f>CJ21</f>
        <v>0</v>
      </c>
      <c r="CP21" s="44">
        <f>CK21</f>
        <v>0</v>
      </c>
      <c r="CQ21" s="8">
        <f>$D21*CO21*CP21</f>
        <v>0</v>
      </c>
      <c r="CR21" s="43">
        <f>CQ21/$H$3</f>
        <v>0</v>
      </c>
      <c r="CT21" s="375">
        <f>CO21</f>
        <v>0</v>
      </c>
      <c r="CU21" s="44">
        <f>CP21</f>
        <v>0</v>
      </c>
      <c r="CV21" s="8">
        <f>$D21*CT21*CU21</f>
        <v>0</v>
      </c>
      <c r="CW21" s="43">
        <f>CV21/$H$3</f>
        <v>0</v>
      </c>
      <c r="CY21" s="375">
        <f>CT21</f>
        <v>0</v>
      </c>
      <c r="CZ21" s="44">
        <f>CU21</f>
        <v>0</v>
      </c>
      <c r="DA21" s="8">
        <f>$D21*CY21*CZ21</f>
        <v>0</v>
      </c>
      <c r="DB21" s="43">
        <f>DA21/$H$3</f>
        <v>0</v>
      </c>
      <c r="DD21" s="375">
        <f>CY21</f>
        <v>0</v>
      </c>
      <c r="DE21" s="44">
        <f>CZ21</f>
        <v>0</v>
      </c>
      <c r="DF21" s="8">
        <f>$D21*DD21*DE21</f>
        <v>0</v>
      </c>
      <c r="DG21" s="43">
        <f>DF21/$H$3</f>
        <v>0</v>
      </c>
      <c r="DI21" s="375">
        <f>DD21</f>
        <v>0</v>
      </c>
      <c r="DJ21" s="44">
        <f>DE21</f>
        <v>0</v>
      </c>
      <c r="DK21" s="8">
        <f>$D21*DI21*DJ21</f>
        <v>0</v>
      </c>
      <c r="DL21" s="43">
        <f>DK21/$H$3</f>
        <v>0</v>
      </c>
      <c r="DN21" s="375">
        <f>DI21</f>
        <v>0</v>
      </c>
      <c r="DO21" s="44">
        <f>DJ21</f>
        <v>0</v>
      </c>
      <c r="DP21" s="8">
        <f>$D21*DN21*DO21</f>
        <v>0</v>
      </c>
      <c r="DQ21" s="43">
        <f>DP21/$H$3</f>
        <v>0</v>
      </c>
      <c r="DS21" s="45">
        <f>O21+T21+Y21+AD21+AI21+AN21+AS21+AX21+BC21+BH21+BM21+BR21+BW21+CB21+CG21+CL21+CQ21+CV21+DA21+DF21+DK21+DP21</f>
        <v>0</v>
      </c>
      <c r="DT21" s="43">
        <f>+DS21/$H$3</f>
        <v>0</v>
      </c>
      <c r="DU21" s="46">
        <v>0</v>
      </c>
      <c r="DV21" s="43">
        <f>+DU21/$H$3</f>
        <v>0</v>
      </c>
      <c r="DW21" s="45">
        <f>+DS21+DU21</f>
        <v>0</v>
      </c>
      <c r="DX21" s="47">
        <f>+DT21+DV21</f>
        <v>0</v>
      </c>
      <c r="DY21" s="306" t="str">
        <f t="shared" si="0"/>
        <v>Project Manager</v>
      </c>
    </row>
    <row r="22" spans="1:129" ht="18" customHeight="1" x14ac:dyDescent="0.3">
      <c r="B22" s="260" t="s">
        <v>511</v>
      </c>
      <c r="C22" s="261" t="s">
        <v>614</v>
      </c>
      <c r="D22" s="262">
        <v>63699</v>
      </c>
      <c r="E22" s="263">
        <f>D22/$H$3</f>
        <v>1676.2894736842106</v>
      </c>
      <c r="F22" s="263" t="s">
        <v>30</v>
      </c>
      <c r="G22" s="263" t="s">
        <v>31</v>
      </c>
      <c r="H22" s="267" t="s">
        <v>30</v>
      </c>
      <c r="I22" s="267" t="s">
        <v>32</v>
      </c>
      <c r="J22" s="265">
        <v>1</v>
      </c>
      <c r="K22" s="264" t="s">
        <v>522</v>
      </c>
      <c r="L22" s="266"/>
      <c r="M22" s="394">
        <v>0</v>
      </c>
      <c r="N22" s="214">
        <v>0</v>
      </c>
      <c r="O22" s="8">
        <f t="shared" si="1"/>
        <v>0</v>
      </c>
      <c r="P22" s="50">
        <f t="shared" ref="P22:P40" si="2">O22/$H$3</f>
        <v>0</v>
      </c>
      <c r="R22" s="201">
        <f t="shared" ref="R22:S40" si="3">M22</f>
        <v>0</v>
      </c>
      <c r="S22" s="201">
        <f t="shared" si="3"/>
        <v>0</v>
      </c>
      <c r="T22" s="8">
        <f t="shared" ref="T22:T40" si="4">$D22*R22*S22</f>
        <v>0</v>
      </c>
      <c r="U22" s="50">
        <f t="shared" ref="U22:U40" si="5">T22/$H$3</f>
        <v>0</v>
      </c>
      <c r="W22" s="375">
        <v>0</v>
      </c>
      <c r="X22" s="44">
        <v>0</v>
      </c>
      <c r="Y22" s="8">
        <f t="shared" ref="Y22:Y40" si="6">$D22*W22*X22</f>
        <v>0</v>
      </c>
      <c r="Z22" s="50">
        <f t="shared" ref="Z22:Z40" si="7">Y22/$H$3</f>
        <v>0</v>
      </c>
      <c r="AB22" s="375">
        <f t="shared" ref="AB22:AC40" si="8">W22</f>
        <v>0</v>
      </c>
      <c r="AC22" s="44">
        <f t="shared" si="8"/>
        <v>0</v>
      </c>
      <c r="AD22" s="8">
        <f t="shared" ref="AD22:AD40" si="9">$D22*AB22*AC22</f>
        <v>0</v>
      </c>
      <c r="AE22" s="50">
        <f t="shared" ref="AE22:AE40" si="10">AD22/$H$3</f>
        <v>0</v>
      </c>
      <c r="AG22" s="375">
        <f t="shared" ref="AG22:AH40" si="11">AB22</f>
        <v>0</v>
      </c>
      <c r="AH22" s="44">
        <f t="shared" si="11"/>
        <v>0</v>
      </c>
      <c r="AI22" s="8">
        <f t="shared" ref="AI22:AI40" si="12">$D22*AG22*AH22</f>
        <v>0</v>
      </c>
      <c r="AJ22" s="50">
        <f t="shared" ref="AJ22:AJ40" si="13">AI22/$H$3</f>
        <v>0</v>
      </c>
      <c r="AL22" s="375">
        <f t="shared" ref="AL22:AM40" si="14">AG22</f>
        <v>0</v>
      </c>
      <c r="AM22" s="44">
        <f t="shared" si="14"/>
        <v>0</v>
      </c>
      <c r="AN22" s="8">
        <f t="shared" ref="AN22:AN40" si="15">$D22*AL22*AM22</f>
        <v>0</v>
      </c>
      <c r="AO22" s="50">
        <f t="shared" ref="AO22:AO40" si="16">AN22/$H$3</f>
        <v>0</v>
      </c>
      <c r="AQ22" s="375">
        <f t="shared" ref="AQ22:AR40" si="17">AL22</f>
        <v>0</v>
      </c>
      <c r="AR22" s="44">
        <f t="shared" si="17"/>
        <v>0</v>
      </c>
      <c r="AS22" s="8">
        <f t="shared" ref="AS22:AS40" si="18">$D22*AQ22*AR22</f>
        <v>0</v>
      </c>
      <c r="AT22" s="50">
        <f t="shared" ref="AT22:AT40" si="19">AS22/$H$3</f>
        <v>0</v>
      </c>
      <c r="AV22" s="375">
        <f t="shared" ref="AV22:AW40" si="20">AQ22</f>
        <v>0</v>
      </c>
      <c r="AW22" s="44">
        <f t="shared" si="20"/>
        <v>0</v>
      </c>
      <c r="AX22" s="8">
        <f t="shared" ref="AX22:AX40" si="21">$D22*AV22*AW22</f>
        <v>0</v>
      </c>
      <c r="AY22" s="50">
        <f t="shared" ref="AY22:AY40" si="22">AX22/$H$3</f>
        <v>0</v>
      </c>
      <c r="BA22" s="375">
        <f t="shared" ref="BA22:BB40" si="23">AV22</f>
        <v>0</v>
      </c>
      <c r="BB22" s="44">
        <f t="shared" si="23"/>
        <v>0</v>
      </c>
      <c r="BC22" s="8">
        <f t="shared" ref="BC22:BC40" si="24">$D22*BA22*BB22</f>
        <v>0</v>
      </c>
      <c r="BD22" s="50">
        <f t="shared" ref="BD22:BD40" si="25">BC22/$H$3</f>
        <v>0</v>
      </c>
      <c r="BF22" s="375">
        <f t="shared" ref="BF22:BG40" si="26">BA22</f>
        <v>0</v>
      </c>
      <c r="BG22" s="44">
        <f t="shared" si="26"/>
        <v>0</v>
      </c>
      <c r="BH22" s="8">
        <f t="shared" ref="BH22:BH40" si="27">$D22*BF22*BG22</f>
        <v>0</v>
      </c>
      <c r="BI22" s="50">
        <f t="shared" ref="BI22:BI40" si="28">BH22/$H$3</f>
        <v>0</v>
      </c>
      <c r="BK22" s="375">
        <f t="shared" ref="BK22:BL40" si="29">BF22</f>
        <v>0</v>
      </c>
      <c r="BL22" s="44">
        <f t="shared" si="29"/>
        <v>0</v>
      </c>
      <c r="BM22" s="8">
        <f t="shared" ref="BM22:BM40" si="30">$D22*BK22*BL22</f>
        <v>0</v>
      </c>
      <c r="BN22" s="50">
        <f t="shared" ref="BN22:BN40" si="31">BM22/$H$3</f>
        <v>0</v>
      </c>
      <c r="BP22" s="375">
        <f t="shared" ref="BP22:BQ40" si="32">BK22</f>
        <v>0</v>
      </c>
      <c r="BQ22" s="44">
        <f t="shared" si="32"/>
        <v>0</v>
      </c>
      <c r="BR22" s="8">
        <f t="shared" ref="BR22:BR40" si="33">$D22*BP22*BQ22</f>
        <v>0</v>
      </c>
      <c r="BS22" s="50">
        <f t="shared" ref="BS22:BS40" si="34">BR22/$H$3</f>
        <v>0</v>
      </c>
      <c r="BU22" s="375">
        <f t="shared" ref="BU22:BV40" si="35">BP22</f>
        <v>0</v>
      </c>
      <c r="BV22" s="44">
        <f t="shared" si="35"/>
        <v>0</v>
      </c>
      <c r="BW22" s="8">
        <f t="shared" ref="BW22:BW40" si="36">$D22*BU22*BV22</f>
        <v>0</v>
      </c>
      <c r="BX22" s="50">
        <f t="shared" ref="BX22:BX40" si="37">BW22/$H$3</f>
        <v>0</v>
      </c>
      <c r="BZ22" s="375">
        <f t="shared" ref="BZ22:CA40" si="38">BU22</f>
        <v>0</v>
      </c>
      <c r="CA22" s="44">
        <f t="shared" si="38"/>
        <v>0</v>
      </c>
      <c r="CB22" s="8">
        <f t="shared" ref="CB22:CB40" si="39">$D22*BZ22*CA22</f>
        <v>0</v>
      </c>
      <c r="CC22" s="50">
        <f t="shared" ref="CC22:CC40" si="40">CB22/$H$3</f>
        <v>0</v>
      </c>
      <c r="CE22" s="375">
        <f t="shared" ref="CE22:CF40" si="41">BZ22</f>
        <v>0</v>
      </c>
      <c r="CF22" s="44">
        <f t="shared" si="41"/>
        <v>0</v>
      </c>
      <c r="CG22" s="8">
        <f t="shared" ref="CG22:CG40" si="42">$D22*CE22*CF22</f>
        <v>0</v>
      </c>
      <c r="CH22" s="50">
        <f t="shared" ref="CH22:CH40" si="43">CG22/$H$3</f>
        <v>0</v>
      </c>
      <c r="CJ22" s="375">
        <f t="shared" ref="CJ22:CK40" si="44">CE22</f>
        <v>0</v>
      </c>
      <c r="CK22" s="44">
        <f t="shared" si="44"/>
        <v>0</v>
      </c>
      <c r="CL22" s="8">
        <f t="shared" ref="CL22:CL40" si="45">$D22*CJ22*CK22</f>
        <v>0</v>
      </c>
      <c r="CM22" s="50">
        <f t="shared" ref="CM22:CM40" si="46">CL22/$H$3</f>
        <v>0</v>
      </c>
      <c r="CO22" s="375">
        <f t="shared" ref="CO22:CP40" si="47">CJ22</f>
        <v>0</v>
      </c>
      <c r="CP22" s="44">
        <f t="shared" si="47"/>
        <v>0</v>
      </c>
      <c r="CQ22" s="8">
        <f t="shared" ref="CQ22:CQ40" si="48">$D22*CO22*CP22</f>
        <v>0</v>
      </c>
      <c r="CR22" s="50">
        <f t="shared" ref="CR22:CR40" si="49">CQ22/$H$3</f>
        <v>0</v>
      </c>
      <c r="CT22" s="375">
        <f t="shared" ref="CT22:CU40" si="50">CO22</f>
        <v>0</v>
      </c>
      <c r="CU22" s="44">
        <f t="shared" si="50"/>
        <v>0</v>
      </c>
      <c r="CV22" s="8">
        <f t="shared" ref="CV22:CV40" si="51">$D22*CT22*CU22</f>
        <v>0</v>
      </c>
      <c r="CW22" s="50">
        <f t="shared" ref="CW22:CW40" si="52">CV22/$H$3</f>
        <v>0</v>
      </c>
      <c r="CY22" s="375">
        <f t="shared" ref="CY22:CZ40" si="53">CT22</f>
        <v>0</v>
      </c>
      <c r="CZ22" s="44">
        <f t="shared" si="53"/>
        <v>0</v>
      </c>
      <c r="DA22" s="8">
        <f t="shared" ref="DA22:DA40" si="54">$D22*CY22*CZ22</f>
        <v>0</v>
      </c>
      <c r="DB22" s="50">
        <f t="shared" ref="DB22:DB40" si="55">DA22/$H$3</f>
        <v>0</v>
      </c>
      <c r="DD22" s="375">
        <f t="shared" ref="DD22:DE40" si="56">CY22</f>
        <v>0</v>
      </c>
      <c r="DE22" s="44">
        <f t="shared" si="56"/>
        <v>0</v>
      </c>
      <c r="DF22" s="8">
        <f t="shared" ref="DF22:DF40" si="57">$D22*DD22*DE22</f>
        <v>0</v>
      </c>
      <c r="DG22" s="50">
        <f t="shared" ref="DG22:DG40" si="58">DF22/$H$3</f>
        <v>0</v>
      </c>
      <c r="DI22" s="375">
        <f t="shared" ref="DI22:DJ40" si="59">DD22</f>
        <v>0</v>
      </c>
      <c r="DJ22" s="44">
        <f t="shared" si="59"/>
        <v>0</v>
      </c>
      <c r="DK22" s="8">
        <f t="shared" ref="DK22:DK40" si="60">$D22*DI22*DJ22</f>
        <v>0</v>
      </c>
      <c r="DL22" s="50">
        <f t="shared" ref="DL22:DL40" si="61">DK22/$H$3</f>
        <v>0</v>
      </c>
      <c r="DN22" s="375">
        <f t="shared" ref="DN22:DO40" si="62">DI22</f>
        <v>0</v>
      </c>
      <c r="DO22" s="44">
        <f t="shared" si="62"/>
        <v>0</v>
      </c>
      <c r="DP22" s="8">
        <f t="shared" ref="DP22:DP40" si="63">$D22*DN22*DO22</f>
        <v>0</v>
      </c>
      <c r="DQ22" s="50">
        <f t="shared" ref="DQ22:DQ40" si="64">DP22/$H$3</f>
        <v>0</v>
      </c>
      <c r="DS22" s="51">
        <f>O22+T22+Y22+AD22+AI22+AN22+AS22+AX22+BC22+BH22+BM22+BR22+BW22+CB22+CG22+CL22+CQ22+CV22+DA22+DF22+DK22+DP22</f>
        <v>0</v>
      </c>
      <c r="DT22" s="50">
        <f t="shared" ref="DT22:DT40" si="65">+DS22/$H$3</f>
        <v>0</v>
      </c>
      <c r="DU22" s="52">
        <v>0</v>
      </c>
      <c r="DV22" s="50">
        <f t="shared" ref="DV22:DV40" si="66">+DU22/$H$3</f>
        <v>0</v>
      </c>
      <c r="DW22" s="51">
        <f t="shared" ref="DW22:DX40" si="67">+DS22+DU22</f>
        <v>0</v>
      </c>
      <c r="DX22" s="53">
        <f t="shared" si="67"/>
        <v>0</v>
      </c>
      <c r="DY22" s="307" t="str">
        <f t="shared" si="0"/>
        <v>Data management</v>
      </c>
    </row>
    <row r="23" spans="1:129" ht="18" customHeight="1" x14ac:dyDescent="0.3">
      <c r="B23" s="377" t="s">
        <v>512</v>
      </c>
      <c r="C23" s="261" t="s">
        <v>609</v>
      </c>
      <c r="D23" s="262">
        <v>10974</v>
      </c>
      <c r="E23" s="263">
        <f>D23/$H$3</f>
        <v>288.78947368421052</v>
      </c>
      <c r="F23" s="263" t="s">
        <v>30</v>
      </c>
      <c r="G23" s="263" t="s">
        <v>31</v>
      </c>
      <c r="H23" s="267" t="s">
        <v>30</v>
      </c>
      <c r="I23" s="267" t="s">
        <v>32</v>
      </c>
      <c r="J23" s="265">
        <v>1</v>
      </c>
      <c r="K23" s="264" t="s">
        <v>522</v>
      </c>
      <c r="L23" s="266"/>
      <c r="M23" s="394">
        <v>19</v>
      </c>
      <c r="N23" s="214">
        <v>0</v>
      </c>
      <c r="O23" s="8">
        <f>$D23*M23*N23</f>
        <v>0</v>
      </c>
      <c r="P23" s="50">
        <f t="shared" si="2"/>
        <v>0</v>
      </c>
      <c r="R23" s="201">
        <f>M23*criteria!C42</f>
        <v>15.200000000000001</v>
      </c>
      <c r="S23" s="201">
        <v>6</v>
      </c>
      <c r="T23" s="8">
        <f t="shared" si="4"/>
        <v>1000828.8</v>
      </c>
      <c r="U23" s="50">
        <f t="shared" si="5"/>
        <v>26337.600000000002</v>
      </c>
      <c r="W23" s="375">
        <f>M23*criteria!E42</f>
        <v>15.200000000000001</v>
      </c>
      <c r="X23" s="44">
        <v>13</v>
      </c>
      <c r="Y23" s="8">
        <f t="shared" si="6"/>
        <v>2168462.4000000004</v>
      </c>
      <c r="Z23" s="50">
        <f t="shared" si="7"/>
        <v>57064.80000000001</v>
      </c>
      <c r="AB23" s="375">
        <f>M23*criteria!G42</f>
        <v>15.200000000000001</v>
      </c>
      <c r="AC23" s="44">
        <f t="shared" si="8"/>
        <v>13</v>
      </c>
      <c r="AD23" s="8">
        <f t="shared" si="9"/>
        <v>2168462.4000000004</v>
      </c>
      <c r="AE23" s="50">
        <f t="shared" si="10"/>
        <v>57064.80000000001</v>
      </c>
      <c r="AG23" s="375">
        <f>M23*criteria!I42</f>
        <v>15.200000000000001</v>
      </c>
      <c r="AH23" s="44">
        <f t="shared" si="11"/>
        <v>13</v>
      </c>
      <c r="AI23" s="8">
        <f t="shared" si="12"/>
        <v>2168462.4000000004</v>
      </c>
      <c r="AJ23" s="50">
        <f t="shared" si="13"/>
        <v>57064.80000000001</v>
      </c>
      <c r="AL23" s="375">
        <f>M23*criteria!K42</f>
        <v>15.200000000000001</v>
      </c>
      <c r="AM23" s="44">
        <f t="shared" si="14"/>
        <v>13</v>
      </c>
      <c r="AN23" s="8">
        <f t="shared" si="15"/>
        <v>2168462.4000000004</v>
      </c>
      <c r="AO23" s="50">
        <f t="shared" si="16"/>
        <v>57064.80000000001</v>
      </c>
      <c r="AQ23" s="375">
        <f t="shared" si="17"/>
        <v>15.200000000000001</v>
      </c>
      <c r="AR23" s="44">
        <f t="shared" si="17"/>
        <v>13</v>
      </c>
      <c r="AS23" s="8">
        <f t="shared" si="18"/>
        <v>2168462.4000000004</v>
      </c>
      <c r="AT23" s="50">
        <f t="shared" si="19"/>
        <v>57064.80000000001</v>
      </c>
      <c r="AV23" s="375">
        <f t="shared" si="20"/>
        <v>15.200000000000001</v>
      </c>
      <c r="AW23" s="44">
        <f t="shared" si="20"/>
        <v>13</v>
      </c>
      <c r="AX23" s="8">
        <f t="shared" si="21"/>
        <v>2168462.4000000004</v>
      </c>
      <c r="AY23" s="50">
        <f t="shared" si="22"/>
        <v>57064.80000000001</v>
      </c>
      <c r="BA23" s="375">
        <f t="shared" si="23"/>
        <v>15.200000000000001</v>
      </c>
      <c r="BB23" s="44">
        <f t="shared" si="23"/>
        <v>13</v>
      </c>
      <c r="BC23" s="8">
        <f t="shared" si="24"/>
        <v>2168462.4000000004</v>
      </c>
      <c r="BD23" s="50">
        <f t="shared" si="25"/>
        <v>57064.80000000001</v>
      </c>
      <c r="BF23" s="375">
        <f t="shared" si="26"/>
        <v>15.200000000000001</v>
      </c>
      <c r="BG23" s="44">
        <f t="shared" si="26"/>
        <v>13</v>
      </c>
      <c r="BH23" s="8">
        <f t="shared" si="27"/>
        <v>2168462.4000000004</v>
      </c>
      <c r="BI23" s="50">
        <f t="shared" si="28"/>
        <v>57064.80000000001</v>
      </c>
      <c r="BK23" s="375">
        <f t="shared" si="29"/>
        <v>15.200000000000001</v>
      </c>
      <c r="BL23" s="44">
        <f t="shared" si="29"/>
        <v>13</v>
      </c>
      <c r="BM23" s="8">
        <f t="shared" si="30"/>
        <v>2168462.4000000004</v>
      </c>
      <c r="BN23" s="50">
        <f t="shared" si="31"/>
        <v>57064.80000000001</v>
      </c>
      <c r="BP23" s="375">
        <f t="shared" si="32"/>
        <v>15.200000000000001</v>
      </c>
      <c r="BQ23" s="44">
        <f t="shared" si="32"/>
        <v>13</v>
      </c>
      <c r="BR23" s="8">
        <f t="shared" si="33"/>
        <v>2168462.4000000004</v>
      </c>
      <c r="BS23" s="50">
        <f t="shared" si="34"/>
        <v>57064.80000000001</v>
      </c>
      <c r="BU23" s="375">
        <f t="shared" si="35"/>
        <v>15.200000000000001</v>
      </c>
      <c r="BV23" s="44">
        <f t="shared" si="35"/>
        <v>13</v>
      </c>
      <c r="BW23" s="8">
        <f t="shared" si="36"/>
        <v>2168462.4000000004</v>
      </c>
      <c r="BX23" s="50">
        <f t="shared" si="37"/>
        <v>57064.80000000001</v>
      </c>
      <c r="BZ23" s="375">
        <f t="shared" si="38"/>
        <v>15.200000000000001</v>
      </c>
      <c r="CA23" s="44">
        <f t="shared" si="38"/>
        <v>13</v>
      </c>
      <c r="CB23" s="8">
        <f t="shared" si="39"/>
        <v>2168462.4000000004</v>
      </c>
      <c r="CC23" s="50">
        <f t="shared" si="40"/>
        <v>57064.80000000001</v>
      </c>
      <c r="CE23" s="375">
        <f t="shared" si="41"/>
        <v>15.200000000000001</v>
      </c>
      <c r="CF23" s="44">
        <f t="shared" si="41"/>
        <v>13</v>
      </c>
      <c r="CG23" s="8">
        <f t="shared" si="42"/>
        <v>2168462.4000000004</v>
      </c>
      <c r="CH23" s="50">
        <f t="shared" si="43"/>
        <v>57064.80000000001</v>
      </c>
      <c r="CJ23" s="375">
        <f t="shared" si="44"/>
        <v>15.200000000000001</v>
      </c>
      <c r="CK23" s="44">
        <f t="shared" si="44"/>
        <v>13</v>
      </c>
      <c r="CL23" s="8">
        <f t="shared" si="45"/>
        <v>2168462.4000000004</v>
      </c>
      <c r="CM23" s="50">
        <f t="shared" si="46"/>
        <v>57064.80000000001</v>
      </c>
      <c r="CO23" s="375">
        <f t="shared" si="47"/>
        <v>15.200000000000001</v>
      </c>
      <c r="CP23" s="44">
        <f t="shared" si="47"/>
        <v>13</v>
      </c>
      <c r="CQ23" s="8">
        <f t="shared" si="48"/>
        <v>2168462.4000000004</v>
      </c>
      <c r="CR23" s="50">
        <f t="shared" si="49"/>
        <v>57064.80000000001</v>
      </c>
      <c r="CT23" s="375">
        <f t="shared" si="50"/>
        <v>15.200000000000001</v>
      </c>
      <c r="CU23" s="44">
        <f t="shared" si="50"/>
        <v>13</v>
      </c>
      <c r="CV23" s="8">
        <f t="shared" si="51"/>
        <v>2168462.4000000004</v>
      </c>
      <c r="CW23" s="50">
        <f t="shared" si="52"/>
        <v>57064.80000000001</v>
      </c>
      <c r="CY23" s="375">
        <f t="shared" si="53"/>
        <v>15.200000000000001</v>
      </c>
      <c r="CZ23" s="44">
        <f t="shared" si="53"/>
        <v>13</v>
      </c>
      <c r="DA23" s="8">
        <f t="shared" si="54"/>
        <v>2168462.4000000004</v>
      </c>
      <c r="DB23" s="50">
        <f t="shared" si="55"/>
        <v>57064.80000000001</v>
      </c>
      <c r="DD23" s="375">
        <f t="shared" si="56"/>
        <v>15.200000000000001</v>
      </c>
      <c r="DE23" s="44">
        <f t="shared" si="56"/>
        <v>13</v>
      </c>
      <c r="DF23" s="8">
        <f t="shared" si="57"/>
        <v>2168462.4000000004</v>
      </c>
      <c r="DG23" s="50">
        <f t="shared" si="58"/>
        <v>57064.80000000001</v>
      </c>
      <c r="DI23" s="375">
        <f t="shared" si="59"/>
        <v>15.200000000000001</v>
      </c>
      <c r="DJ23" s="44">
        <f t="shared" si="59"/>
        <v>13</v>
      </c>
      <c r="DK23" s="8">
        <f t="shared" si="60"/>
        <v>2168462.4000000004</v>
      </c>
      <c r="DL23" s="50">
        <f t="shared" si="61"/>
        <v>57064.80000000001</v>
      </c>
      <c r="DN23" s="375">
        <f t="shared" si="62"/>
        <v>15.200000000000001</v>
      </c>
      <c r="DO23" s="44">
        <f t="shared" si="62"/>
        <v>13</v>
      </c>
      <c r="DP23" s="8">
        <f t="shared" si="63"/>
        <v>2168462.4000000004</v>
      </c>
      <c r="DQ23" s="50">
        <f t="shared" si="64"/>
        <v>57064.80000000001</v>
      </c>
      <c r="DS23" s="51">
        <f t="shared" ref="DS23:DS40" si="68">O23+T23+Y23+AD23+AI23+AN23+AS23+AX23+BC23+BH23+BM23+BR23+BW23+CB23+CG23+CL23+CQ23+CV23+DA23+DF23+DK23+DP23</f>
        <v>44370076.79999999</v>
      </c>
      <c r="DT23" s="50">
        <f>+DS23/$H$3</f>
        <v>1167633.5999999996</v>
      </c>
      <c r="DU23" s="52">
        <v>0</v>
      </c>
      <c r="DV23" s="50">
        <f t="shared" si="66"/>
        <v>0</v>
      </c>
      <c r="DW23" s="51">
        <f t="shared" si="67"/>
        <v>44370076.79999999</v>
      </c>
      <c r="DX23" s="53">
        <f t="shared" si="67"/>
        <v>1167633.5999999996</v>
      </c>
      <c r="DY23" s="307" t="str">
        <f t="shared" si="0"/>
        <v>Field workers</v>
      </c>
    </row>
    <row r="24" spans="1:129" ht="46.2" customHeight="1" x14ac:dyDescent="0.3">
      <c r="A24" s="6"/>
      <c r="B24" s="376" t="s">
        <v>610</v>
      </c>
      <c r="C24" s="54" t="s">
        <v>611</v>
      </c>
      <c r="D24" s="239">
        <v>2500</v>
      </c>
      <c r="E24" s="263">
        <f>D24/$H$3</f>
        <v>65.78947368421052</v>
      </c>
      <c r="F24" s="263" t="s">
        <v>30</v>
      </c>
      <c r="G24" s="263" t="s">
        <v>31</v>
      </c>
      <c r="H24" s="56" t="s">
        <v>30</v>
      </c>
      <c r="I24" s="56" t="s">
        <v>32</v>
      </c>
      <c r="J24" s="265">
        <v>0.1</v>
      </c>
      <c r="K24" s="264" t="s">
        <v>522</v>
      </c>
      <c r="L24" s="57"/>
      <c r="M24" s="394">
        <v>9</v>
      </c>
      <c r="N24" s="214">
        <v>0</v>
      </c>
      <c r="O24" s="8">
        <f t="shared" si="1"/>
        <v>0</v>
      </c>
      <c r="P24" s="50">
        <f t="shared" si="2"/>
        <v>0</v>
      </c>
      <c r="R24" s="201">
        <f>M24*criteria!C43</f>
        <v>1.8</v>
      </c>
      <c r="S24" s="201">
        <v>6</v>
      </c>
      <c r="T24" s="8">
        <f t="shared" si="4"/>
        <v>27000</v>
      </c>
      <c r="U24" s="50">
        <f t="shared" si="5"/>
        <v>710.52631578947364</v>
      </c>
      <c r="W24" s="375">
        <f>M24*criteria!E43</f>
        <v>1.8</v>
      </c>
      <c r="X24" s="44">
        <v>13</v>
      </c>
      <c r="Y24" s="8">
        <f t="shared" si="6"/>
        <v>58500</v>
      </c>
      <c r="Z24" s="50">
        <f t="shared" si="7"/>
        <v>1539.4736842105262</v>
      </c>
      <c r="AB24" s="375">
        <f>M24*criteria!G43</f>
        <v>1.8</v>
      </c>
      <c r="AC24" s="44">
        <f t="shared" si="8"/>
        <v>13</v>
      </c>
      <c r="AD24" s="8">
        <f t="shared" si="9"/>
        <v>58500</v>
      </c>
      <c r="AE24" s="50">
        <f t="shared" si="10"/>
        <v>1539.4736842105262</v>
      </c>
      <c r="AG24" s="375">
        <f>M24*criteria!I43</f>
        <v>1.8</v>
      </c>
      <c r="AH24" s="44">
        <f t="shared" si="11"/>
        <v>13</v>
      </c>
      <c r="AI24" s="8">
        <f t="shared" si="12"/>
        <v>58500</v>
      </c>
      <c r="AJ24" s="50">
        <f t="shared" si="13"/>
        <v>1539.4736842105262</v>
      </c>
      <c r="AL24" s="375">
        <f>M24*criteria!K43</f>
        <v>1.8</v>
      </c>
      <c r="AM24" s="44">
        <f t="shared" si="14"/>
        <v>13</v>
      </c>
      <c r="AN24" s="8">
        <f t="shared" si="15"/>
        <v>58500</v>
      </c>
      <c r="AO24" s="50">
        <f t="shared" si="16"/>
        <v>1539.4736842105262</v>
      </c>
      <c r="AQ24" s="375">
        <f t="shared" si="17"/>
        <v>1.8</v>
      </c>
      <c r="AR24" s="44">
        <f t="shared" si="17"/>
        <v>13</v>
      </c>
      <c r="AS24" s="8">
        <f t="shared" si="18"/>
        <v>58500</v>
      </c>
      <c r="AT24" s="50">
        <f t="shared" si="19"/>
        <v>1539.4736842105262</v>
      </c>
      <c r="AV24" s="375">
        <f t="shared" si="20"/>
        <v>1.8</v>
      </c>
      <c r="AW24" s="44">
        <f t="shared" si="20"/>
        <v>13</v>
      </c>
      <c r="AX24" s="8">
        <f t="shared" si="21"/>
        <v>58500</v>
      </c>
      <c r="AY24" s="50">
        <f t="shared" si="22"/>
        <v>1539.4736842105262</v>
      </c>
      <c r="BA24" s="375">
        <f t="shared" si="23"/>
        <v>1.8</v>
      </c>
      <c r="BB24" s="44">
        <f t="shared" si="23"/>
        <v>13</v>
      </c>
      <c r="BC24" s="8">
        <f t="shared" si="24"/>
        <v>58500</v>
      </c>
      <c r="BD24" s="50">
        <f t="shared" si="25"/>
        <v>1539.4736842105262</v>
      </c>
      <c r="BF24" s="375">
        <f t="shared" si="26"/>
        <v>1.8</v>
      </c>
      <c r="BG24" s="44">
        <f t="shared" si="26"/>
        <v>13</v>
      </c>
      <c r="BH24" s="8">
        <f t="shared" si="27"/>
        <v>58500</v>
      </c>
      <c r="BI24" s="50">
        <f t="shared" si="28"/>
        <v>1539.4736842105262</v>
      </c>
      <c r="BK24" s="375">
        <f t="shared" si="29"/>
        <v>1.8</v>
      </c>
      <c r="BL24" s="44">
        <f t="shared" si="29"/>
        <v>13</v>
      </c>
      <c r="BM24" s="8">
        <f t="shared" si="30"/>
        <v>58500</v>
      </c>
      <c r="BN24" s="50">
        <f t="shared" si="31"/>
        <v>1539.4736842105262</v>
      </c>
      <c r="BP24" s="375">
        <f t="shared" si="32"/>
        <v>1.8</v>
      </c>
      <c r="BQ24" s="44">
        <f t="shared" si="32"/>
        <v>13</v>
      </c>
      <c r="BR24" s="8">
        <f t="shared" si="33"/>
        <v>58500</v>
      </c>
      <c r="BS24" s="50">
        <f t="shared" si="34"/>
        <v>1539.4736842105262</v>
      </c>
      <c r="BU24" s="375">
        <f t="shared" si="35"/>
        <v>1.8</v>
      </c>
      <c r="BV24" s="44">
        <f t="shared" si="35"/>
        <v>13</v>
      </c>
      <c r="BW24" s="8">
        <f t="shared" si="36"/>
        <v>58500</v>
      </c>
      <c r="BX24" s="50">
        <f t="shared" si="37"/>
        <v>1539.4736842105262</v>
      </c>
      <c r="BZ24" s="375">
        <f t="shared" si="38"/>
        <v>1.8</v>
      </c>
      <c r="CA24" s="44">
        <f t="shared" si="38"/>
        <v>13</v>
      </c>
      <c r="CB24" s="8">
        <f t="shared" si="39"/>
        <v>58500</v>
      </c>
      <c r="CC24" s="50">
        <f t="shared" si="40"/>
        <v>1539.4736842105262</v>
      </c>
      <c r="CE24" s="375">
        <f t="shared" si="41"/>
        <v>1.8</v>
      </c>
      <c r="CF24" s="44">
        <f t="shared" si="41"/>
        <v>13</v>
      </c>
      <c r="CG24" s="8">
        <f t="shared" si="42"/>
        <v>58500</v>
      </c>
      <c r="CH24" s="50">
        <f t="shared" si="43"/>
        <v>1539.4736842105262</v>
      </c>
      <c r="CJ24" s="375">
        <f t="shared" si="44"/>
        <v>1.8</v>
      </c>
      <c r="CK24" s="44">
        <f t="shared" si="44"/>
        <v>13</v>
      </c>
      <c r="CL24" s="8">
        <f t="shared" si="45"/>
        <v>58500</v>
      </c>
      <c r="CM24" s="50">
        <f t="shared" si="46"/>
        <v>1539.4736842105262</v>
      </c>
      <c r="CO24" s="375">
        <f t="shared" si="47"/>
        <v>1.8</v>
      </c>
      <c r="CP24" s="44">
        <f t="shared" si="47"/>
        <v>13</v>
      </c>
      <c r="CQ24" s="8">
        <f t="shared" si="48"/>
        <v>58500</v>
      </c>
      <c r="CR24" s="50">
        <f t="shared" si="49"/>
        <v>1539.4736842105262</v>
      </c>
      <c r="CT24" s="375">
        <f t="shared" si="50"/>
        <v>1.8</v>
      </c>
      <c r="CU24" s="44">
        <f t="shared" si="50"/>
        <v>13</v>
      </c>
      <c r="CV24" s="8">
        <f t="shared" si="51"/>
        <v>58500</v>
      </c>
      <c r="CW24" s="50">
        <f t="shared" si="52"/>
        <v>1539.4736842105262</v>
      </c>
      <c r="CY24" s="375">
        <f t="shared" si="53"/>
        <v>1.8</v>
      </c>
      <c r="CZ24" s="44">
        <f t="shared" si="53"/>
        <v>13</v>
      </c>
      <c r="DA24" s="8">
        <f t="shared" si="54"/>
        <v>58500</v>
      </c>
      <c r="DB24" s="50">
        <f t="shared" si="55"/>
        <v>1539.4736842105262</v>
      </c>
      <c r="DD24" s="375">
        <f t="shared" si="56"/>
        <v>1.8</v>
      </c>
      <c r="DE24" s="44">
        <f t="shared" si="56"/>
        <v>13</v>
      </c>
      <c r="DF24" s="8">
        <f t="shared" si="57"/>
        <v>58500</v>
      </c>
      <c r="DG24" s="50">
        <f t="shared" si="58"/>
        <v>1539.4736842105262</v>
      </c>
      <c r="DI24" s="375">
        <f t="shared" si="59"/>
        <v>1.8</v>
      </c>
      <c r="DJ24" s="44">
        <f t="shared" si="59"/>
        <v>13</v>
      </c>
      <c r="DK24" s="8">
        <f t="shared" si="60"/>
        <v>58500</v>
      </c>
      <c r="DL24" s="50">
        <f t="shared" si="61"/>
        <v>1539.4736842105262</v>
      </c>
      <c r="DN24" s="375">
        <f t="shared" si="62"/>
        <v>1.8</v>
      </c>
      <c r="DO24" s="44">
        <f t="shared" si="62"/>
        <v>13</v>
      </c>
      <c r="DP24" s="8">
        <f t="shared" si="63"/>
        <v>58500</v>
      </c>
      <c r="DQ24" s="50">
        <f t="shared" si="64"/>
        <v>1539.4736842105262</v>
      </c>
      <c r="DS24" s="51">
        <f t="shared" si="68"/>
        <v>1197000</v>
      </c>
      <c r="DT24" s="50">
        <f t="shared" si="65"/>
        <v>31500</v>
      </c>
      <c r="DU24" s="52">
        <v>0</v>
      </c>
      <c r="DV24" s="50">
        <f t="shared" si="66"/>
        <v>0</v>
      </c>
      <c r="DW24" s="51">
        <f t="shared" si="67"/>
        <v>1197000</v>
      </c>
      <c r="DX24" s="53">
        <f t="shared" si="67"/>
        <v>31500</v>
      </c>
      <c r="DY24" s="307" t="str">
        <f t="shared" si="0"/>
        <v>Focal point US</v>
      </c>
    </row>
    <row r="25" spans="1:129" ht="18" customHeight="1" x14ac:dyDescent="0.3">
      <c r="B25" s="376" t="s">
        <v>616</v>
      </c>
      <c r="C25" s="54" t="s">
        <v>634</v>
      </c>
      <c r="D25" s="239">
        <v>1500</v>
      </c>
      <c r="E25" s="263">
        <f t="shared" ref="E25:E31" si="69">D25/$H$3</f>
        <v>39.473684210526315</v>
      </c>
      <c r="F25" s="263"/>
      <c r="G25" s="263" t="s">
        <v>31</v>
      </c>
      <c r="H25" s="56" t="s">
        <v>30</v>
      </c>
      <c r="I25" s="56" t="s">
        <v>32</v>
      </c>
      <c r="J25" s="265">
        <v>1</v>
      </c>
      <c r="K25" s="264" t="s">
        <v>522</v>
      </c>
      <c r="L25" s="57"/>
      <c r="M25" s="394">
        <v>27</v>
      </c>
      <c r="N25" s="214">
        <v>0</v>
      </c>
      <c r="O25" s="8">
        <f t="shared" ref="O25:O40" si="70">$D25*M25*N25</f>
        <v>0</v>
      </c>
      <c r="P25" s="50">
        <f t="shared" si="2"/>
        <v>0</v>
      </c>
      <c r="R25" s="201">
        <f>M25*criteria!C44</f>
        <v>5.4</v>
      </c>
      <c r="S25" s="201">
        <v>6</v>
      </c>
      <c r="T25" s="8">
        <f t="shared" si="4"/>
        <v>48600.000000000007</v>
      </c>
      <c r="U25" s="50">
        <f t="shared" si="5"/>
        <v>1278.9473684210527</v>
      </c>
      <c r="W25" s="375">
        <f>M25*criteria!E44</f>
        <v>5.4</v>
      </c>
      <c r="X25" s="44">
        <v>13</v>
      </c>
      <c r="Y25" s="8">
        <f t="shared" si="6"/>
        <v>105300.00000000001</v>
      </c>
      <c r="Z25" s="50">
        <f t="shared" si="7"/>
        <v>2771.052631578948</v>
      </c>
      <c r="AB25" s="375">
        <f>M25*criteria!G44</f>
        <v>5.4</v>
      </c>
      <c r="AC25" s="44">
        <f t="shared" si="8"/>
        <v>13</v>
      </c>
      <c r="AD25" s="8">
        <f t="shared" si="9"/>
        <v>105300.00000000001</v>
      </c>
      <c r="AE25" s="50">
        <f t="shared" si="10"/>
        <v>2771.052631578948</v>
      </c>
      <c r="AG25" s="375">
        <f>M25*criteria!I44</f>
        <v>5.4</v>
      </c>
      <c r="AH25" s="44">
        <f t="shared" si="11"/>
        <v>13</v>
      </c>
      <c r="AI25" s="8">
        <f t="shared" si="12"/>
        <v>105300.00000000001</v>
      </c>
      <c r="AJ25" s="50">
        <f t="shared" si="13"/>
        <v>2771.052631578948</v>
      </c>
      <c r="AL25" s="375">
        <f>M25*criteria!K44</f>
        <v>5.4</v>
      </c>
      <c r="AM25" s="44">
        <f t="shared" si="14"/>
        <v>13</v>
      </c>
      <c r="AN25" s="8">
        <f t="shared" si="15"/>
        <v>105300.00000000001</v>
      </c>
      <c r="AO25" s="50">
        <f t="shared" si="16"/>
        <v>2771.052631578948</v>
      </c>
      <c r="AQ25" s="375">
        <f t="shared" si="17"/>
        <v>5.4</v>
      </c>
      <c r="AR25" s="44">
        <f t="shared" si="17"/>
        <v>13</v>
      </c>
      <c r="AS25" s="8">
        <f t="shared" si="18"/>
        <v>105300.00000000001</v>
      </c>
      <c r="AT25" s="50">
        <f t="shared" si="19"/>
        <v>2771.052631578948</v>
      </c>
      <c r="AV25" s="375">
        <f t="shared" si="20"/>
        <v>5.4</v>
      </c>
      <c r="AW25" s="44">
        <f t="shared" si="20"/>
        <v>13</v>
      </c>
      <c r="AX25" s="8">
        <f t="shared" si="21"/>
        <v>105300.00000000001</v>
      </c>
      <c r="AY25" s="50">
        <f t="shared" si="22"/>
        <v>2771.052631578948</v>
      </c>
      <c r="BA25" s="375">
        <f t="shared" si="23"/>
        <v>5.4</v>
      </c>
      <c r="BB25" s="44">
        <f t="shared" si="23"/>
        <v>13</v>
      </c>
      <c r="BC25" s="8">
        <f t="shared" si="24"/>
        <v>105300.00000000001</v>
      </c>
      <c r="BD25" s="50">
        <f t="shared" si="25"/>
        <v>2771.052631578948</v>
      </c>
      <c r="BF25" s="375">
        <f t="shared" si="26"/>
        <v>5.4</v>
      </c>
      <c r="BG25" s="44">
        <f t="shared" si="26"/>
        <v>13</v>
      </c>
      <c r="BH25" s="8">
        <f t="shared" si="27"/>
        <v>105300.00000000001</v>
      </c>
      <c r="BI25" s="50">
        <f t="shared" si="28"/>
        <v>2771.052631578948</v>
      </c>
      <c r="BK25" s="375">
        <f t="shared" si="29"/>
        <v>5.4</v>
      </c>
      <c r="BL25" s="44">
        <f t="shared" si="29"/>
        <v>13</v>
      </c>
      <c r="BM25" s="8">
        <f t="shared" si="30"/>
        <v>105300.00000000001</v>
      </c>
      <c r="BN25" s="50">
        <f t="shared" si="31"/>
        <v>2771.052631578948</v>
      </c>
      <c r="BP25" s="375">
        <f t="shared" si="32"/>
        <v>5.4</v>
      </c>
      <c r="BQ25" s="44">
        <f t="shared" si="32"/>
        <v>13</v>
      </c>
      <c r="BR25" s="8">
        <f t="shared" si="33"/>
        <v>105300.00000000001</v>
      </c>
      <c r="BS25" s="50">
        <f t="shared" si="34"/>
        <v>2771.052631578948</v>
      </c>
      <c r="BU25" s="375">
        <f t="shared" si="35"/>
        <v>5.4</v>
      </c>
      <c r="BV25" s="44">
        <f t="shared" si="35"/>
        <v>13</v>
      </c>
      <c r="BW25" s="8">
        <f t="shared" si="36"/>
        <v>105300.00000000001</v>
      </c>
      <c r="BX25" s="50">
        <f t="shared" si="37"/>
        <v>2771.052631578948</v>
      </c>
      <c r="BZ25" s="375">
        <f t="shared" si="38"/>
        <v>5.4</v>
      </c>
      <c r="CA25" s="44">
        <f t="shared" si="38"/>
        <v>13</v>
      </c>
      <c r="CB25" s="8">
        <f t="shared" si="39"/>
        <v>105300.00000000001</v>
      </c>
      <c r="CC25" s="50">
        <f t="shared" si="40"/>
        <v>2771.052631578948</v>
      </c>
      <c r="CE25" s="375">
        <f t="shared" si="41"/>
        <v>5.4</v>
      </c>
      <c r="CF25" s="44">
        <f t="shared" si="41"/>
        <v>13</v>
      </c>
      <c r="CG25" s="8">
        <f t="shared" si="42"/>
        <v>105300.00000000001</v>
      </c>
      <c r="CH25" s="50">
        <f t="shared" si="43"/>
        <v>2771.052631578948</v>
      </c>
      <c r="CJ25" s="375">
        <f t="shared" si="44"/>
        <v>5.4</v>
      </c>
      <c r="CK25" s="44">
        <f t="shared" si="44"/>
        <v>13</v>
      </c>
      <c r="CL25" s="8">
        <f t="shared" si="45"/>
        <v>105300.00000000001</v>
      </c>
      <c r="CM25" s="50">
        <f t="shared" si="46"/>
        <v>2771.052631578948</v>
      </c>
      <c r="CO25" s="375">
        <f t="shared" si="47"/>
        <v>5.4</v>
      </c>
      <c r="CP25" s="44">
        <f t="shared" si="47"/>
        <v>13</v>
      </c>
      <c r="CQ25" s="8">
        <f t="shared" si="48"/>
        <v>105300.00000000001</v>
      </c>
      <c r="CR25" s="50">
        <f t="shared" si="49"/>
        <v>2771.052631578948</v>
      </c>
      <c r="CT25" s="375">
        <f t="shared" si="50"/>
        <v>5.4</v>
      </c>
      <c r="CU25" s="44">
        <f t="shared" si="50"/>
        <v>13</v>
      </c>
      <c r="CV25" s="8">
        <f t="shared" si="51"/>
        <v>105300.00000000001</v>
      </c>
      <c r="CW25" s="50">
        <f t="shared" si="52"/>
        <v>2771.052631578948</v>
      </c>
      <c r="CY25" s="375">
        <f t="shared" si="53"/>
        <v>5.4</v>
      </c>
      <c r="CZ25" s="44">
        <f t="shared" si="53"/>
        <v>13</v>
      </c>
      <c r="DA25" s="8">
        <f t="shared" si="54"/>
        <v>105300.00000000001</v>
      </c>
      <c r="DB25" s="50">
        <f t="shared" si="55"/>
        <v>2771.052631578948</v>
      </c>
      <c r="DD25" s="375">
        <f t="shared" si="56"/>
        <v>5.4</v>
      </c>
      <c r="DE25" s="44">
        <f t="shared" si="56"/>
        <v>13</v>
      </c>
      <c r="DF25" s="8">
        <f t="shared" si="57"/>
        <v>105300.00000000001</v>
      </c>
      <c r="DG25" s="50">
        <f t="shared" si="58"/>
        <v>2771.052631578948</v>
      </c>
      <c r="DI25" s="375">
        <f t="shared" si="59"/>
        <v>5.4</v>
      </c>
      <c r="DJ25" s="44">
        <f t="shared" si="59"/>
        <v>13</v>
      </c>
      <c r="DK25" s="8">
        <f t="shared" si="60"/>
        <v>105300.00000000001</v>
      </c>
      <c r="DL25" s="50">
        <f t="shared" si="61"/>
        <v>2771.052631578948</v>
      </c>
      <c r="DN25" s="375">
        <f t="shared" si="62"/>
        <v>5.4</v>
      </c>
      <c r="DO25" s="44">
        <f t="shared" si="62"/>
        <v>13</v>
      </c>
      <c r="DP25" s="8">
        <f t="shared" si="63"/>
        <v>105300.00000000001</v>
      </c>
      <c r="DQ25" s="50">
        <f t="shared" si="64"/>
        <v>2771.052631578948</v>
      </c>
      <c r="DS25" s="51">
        <f t="shared" si="68"/>
        <v>2154600.0000000005</v>
      </c>
      <c r="DT25" s="50">
        <f t="shared" si="65"/>
        <v>56700.000000000015</v>
      </c>
      <c r="DU25" s="52">
        <v>0</v>
      </c>
      <c r="DV25" s="50">
        <f t="shared" si="66"/>
        <v>0</v>
      </c>
      <c r="DW25" s="51">
        <f t="shared" si="67"/>
        <v>2154600.0000000005</v>
      </c>
      <c r="DX25" s="53">
        <f t="shared" si="67"/>
        <v>56700.000000000015</v>
      </c>
      <c r="DY25" s="307" t="str">
        <f t="shared" si="0"/>
        <v>APEs</v>
      </c>
    </row>
    <row r="26" spans="1:129" ht="18" customHeight="1" x14ac:dyDescent="0.3">
      <c r="B26" s="54" t="s">
        <v>514</v>
      </c>
      <c r="C26" s="54">
        <v>2</v>
      </c>
      <c r="D26" s="239">
        <v>63699</v>
      </c>
      <c r="E26" s="263">
        <f t="shared" si="69"/>
        <v>1676.2894736842106</v>
      </c>
      <c r="F26" s="263"/>
      <c r="G26" s="263" t="s">
        <v>31</v>
      </c>
      <c r="H26" s="58" t="s">
        <v>30</v>
      </c>
      <c r="I26" s="56" t="s">
        <v>32</v>
      </c>
      <c r="J26" s="265">
        <v>1</v>
      </c>
      <c r="K26" s="264" t="s">
        <v>522</v>
      </c>
      <c r="L26" s="57"/>
      <c r="M26" s="394">
        <v>0</v>
      </c>
      <c r="N26" s="214">
        <v>13</v>
      </c>
      <c r="O26" s="8">
        <f t="shared" si="70"/>
        <v>0</v>
      </c>
      <c r="P26" s="50">
        <f t="shared" si="2"/>
        <v>0</v>
      </c>
      <c r="R26" s="201">
        <f t="shared" si="3"/>
        <v>0</v>
      </c>
      <c r="S26" s="201">
        <v>0</v>
      </c>
      <c r="T26" s="8">
        <f t="shared" si="4"/>
        <v>0</v>
      </c>
      <c r="U26" s="50">
        <f t="shared" si="5"/>
        <v>0</v>
      </c>
      <c r="W26" s="375">
        <v>0</v>
      </c>
      <c r="X26" s="44">
        <v>0</v>
      </c>
      <c r="Y26" s="8">
        <f t="shared" si="6"/>
        <v>0</v>
      </c>
      <c r="Z26" s="50">
        <f t="shared" si="7"/>
        <v>0</v>
      </c>
      <c r="AB26" s="375">
        <f t="shared" si="8"/>
        <v>0</v>
      </c>
      <c r="AC26" s="44">
        <f t="shared" si="8"/>
        <v>0</v>
      </c>
      <c r="AD26" s="8">
        <f t="shared" si="9"/>
        <v>0</v>
      </c>
      <c r="AE26" s="50">
        <f t="shared" si="10"/>
        <v>0</v>
      </c>
      <c r="AG26" s="375">
        <f>M26*criteria!I45</f>
        <v>0</v>
      </c>
      <c r="AH26" s="44">
        <f t="shared" si="11"/>
        <v>0</v>
      </c>
      <c r="AI26" s="8">
        <f t="shared" si="12"/>
        <v>0</v>
      </c>
      <c r="AJ26" s="50">
        <f t="shared" si="13"/>
        <v>0</v>
      </c>
      <c r="AL26" s="375">
        <f t="shared" si="14"/>
        <v>0</v>
      </c>
      <c r="AM26" s="44">
        <f t="shared" si="14"/>
        <v>0</v>
      </c>
      <c r="AN26" s="8">
        <f t="shared" si="15"/>
        <v>0</v>
      </c>
      <c r="AO26" s="50">
        <f t="shared" si="16"/>
        <v>0</v>
      </c>
      <c r="AQ26" s="375">
        <f t="shared" si="17"/>
        <v>0</v>
      </c>
      <c r="AR26" s="44">
        <f t="shared" si="17"/>
        <v>0</v>
      </c>
      <c r="AS26" s="8">
        <f t="shared" si="18"/>
        <v>0</v>
      </c>
      <c r="AT26" s="50">
        <f t="shared" si="19"/>
        <v>0</v>
      </c>
      <c r="AV26" s="375">
        <f t="shared" si="20"/>
        <v>0</v>
      </c>
      <c r="AW26" s="44">
        <f t="shared" si="20"/>
        <v>0</v>
      </c>
      <c r="AX26" s="8">
        <f t="shared" si="21"/>
        <v>0</v>
      </c>
      <c r="AY26" s="50">
        <f t="shared" si="22"/>
        <v>0</v>
      </c>
      <c r="BA26" s="375">
        <f t="shared" si="23"/>
        <v>0</v>
      </c>
      <c r="BB26" s="44">
        <f t="shared" si="23"/>
        <v>0</v>
      </c>
      <c r="BC26" s="8">
        <f t="shared" si="24"/>
        <v>0</v>
      </c>
      <c r="BD26" s="50">
        <f t="shared" si="25"/>
        <v>0</v>
      </c>
      <c r="BF26" s="375">
        <f t="shared" si="26"/>
        <v>0</v>
      </c>
      <c r="BG26" s="44">
        <f t="shared" si="26"/>
        <v>0</v>
      </c>
      <c r="BH26" s="8">
        <f t="shared" si="27"/>
        <v>0</v>
      </c>
      <c r="BI26" s="50">
        <f t="shared" si="28"/>
        <v>0</v>
      </c>
      <c r="BK26" s="375">
        <f t="shared" si="29"/>
        <v>0</v>
      </c>
      <c r="BL26" s="44">
        <f t="shared" si="29"/>
        <v>0</v>
      </c>
      <c r="BM26" s="8">
        <f t="shared" si="30"/>
        <v>0</v>
      </c>
      <c r="BN26" s="50">
        <f t="shared" si="31"/>
        <v>0</v>
      </c>
      <c r="BP26" s="375">
        <f t="shared" si="32"/>
        <v>0</v>
      </c>
      <c r="BQ26" s="44">
        <f t="shared" si="32"/>
        <v>0</v>
      </c>
      <c r="BR26" s="8">
        <f t="shared" si="33"/>
        <v>0</v>
      </c>
      <c r="BS26" s="50">
        <f t="shared" si="34"/>
        <v>0</v>
      </c>
      <c r="BU26" s="375">
        <f t="shared" si="35"/>
        <v>0</v>
      </c>
      <c r="BV26" s="44">
        <f t="shared" si="35"/>
        <v>0</v>
      </c>
      <c r="BW26" s="8">
        <f t="shared" si="36"/>
        <v>0</v>
      </c>
      <c r="BX26" s="50">
        <f t="shared" si="37"/>
        <v>0</v>
      </c>
      <c r="BZ26" s="375">
        <f t="shared" si="38"/>
        <v>0</v>
      </c>
      <c r="CA26" s="44">
        <f t="shared" si="38"/>
        <v>0</v>
      </c>
      <c r="CB26" s="8">
        <f t="shared" si="39"/>
        <v>0</v>
      </c>
      <c r="CC26" s="50">
        <f t="shared" si="40"/>
        <v>0</v>
      </c>
      <c r="CE26" s="375">
        <f t="shared" si="41"/>
        <v>0</v>
      </c>
      <c r="CF26" s="44">
        <f t="shared" si="41"/>
        <v>0</v>
      </c>
      <c r="CG26" s="8">
        <f t="shared" si="42"/>
        <v>0</v>
      </c>
      <c r="CH26" s="50">
        <f t="shared" si="43"/>
        <v>0</v>
      </c>
      <c r="CJ26" s="375">
        <f t="shared" si="44"/>
        <v>0</v>
      </c>
      <c r="CK26" s="44">
        <f t="shared" si="44"/>
        <v>0</v>
      </c>
      <c r="CL26" s="8">
        <f t="shared" si="45"/>
        <v>0</v>
      </c>
      <c r="CM26" s="50">
        <f t="shared" si="46"/>
        <v>0</v>
      </c>
      <c r="CO26" s="375">
        <f t="shared" si="47"/>
        <v>0</v>
      </c>
      <c r="CP26" s="44">
        <f t="shared" si="47"/>
        <v>0</v>
      </c>
      <c r="CQ26" s="8">
        <f t="shared" si="48"/>
        <v>0</v>
      </c>
      <c r="CR26" s="50">
        <f t="shared" si="49"/>
        <v>0</v>
      </c>
      <c r="CT26" s="375">
        <f t="shared" si="50"/>
        <v>0</v>
      </c>
      <c r="CU26" s="44">
        <f t="shared" si="50"/>
        <v>0</v>
      </c>
      <c r="CV26" s="8">
        <f t="shared" si="51"/>
        <v>0</v>
      </c>
      <c r="CW26" s="50">
        <f t="shared" si="52"/>
        <v>0</v>
      </c>
      <c r="CY26" s="375">
        <f t="shared" si="53"/>
        <v>0</v>
      </c>
      <c r="CZ26" s="44">
        <f t="shared" si="53"/>
        <v>0</v>
      </c>
      <c r="DA26" s="8">
        <f t="shared" si="54"/>
        <v>0</v>
      </c>
      <c r="DB26" s="50">
        <f t="shared" si="55"/>
        <v>0</v>
      </c>
      <c r="DD26" s="375">
        <f t="shared" si="56"/>
        <v>0</v>
      </c>
      <c r="DE26" s="44">
        <f t="shared" si="56"/>
        <v>0</v>
      </c>
      <c r="DF26" s="8">
        <f t="shared" si="57"/>
        <v>0</v>
      </c>
      <c r="DG26" s="50">
        <f t="shared" si="58"/>
        <v>0</v>
      </c>
      <c r="DI26" s="375">
        <f t="shared" si="59"/>
        <v>0</v>
      </c>
      <c r="DJ26" s="44">
        <f t="shared" si="59"/>
        <v>0</v>
      </c>
      <c r="DK26" s="8">
        <f t="shared" si="60"/>
        <v>0</v>
      </c>
      <c r="DL26" s="50">
        <f t="shared" si="61"/>
        <v>0</v>
      </c>
      <c r="DN26" s="375">
        <f t="shared" si="62"/>
        <v>0</v>
      </c>
      <c r="DO26" s="44">
        <f t="shared" si="62"/>
        <v>0</v>
      </c>
      <c r="DP26" s="8">
        <f t="shared" si="63"/>
        <v>0</v>
      </c>
      <c r="DQ26" s="50">
        <f t="shared" si="64"/>
        <v>0</v>
      </c>
      <c r="DS26" s="51">
        <f t="shared" si="68"/>
        <v>0</v>
      </c>
      <c r="DT26" s="50">
        <f t="shared" si="65"/>
        <v>0</v>
      </c>
      <c r="DU26" s="52">
        <v>0</v>
      </c>
      <c r="DV26" s="50">
        <f t="shared" si="66"/>
        <v>0</v>
      </c>
      <c r="DW26" s="51">
        <f t="shared" si="67"/>
        <v>0</v>
      </c>
      <c r="DX26" s="53">
        <f t="shared" si="67"/>
        <v>0</v>
      </c>
      <c r="DY26" s="307" t="str">
        <f t="shared" si="0"/>
        <v>Logistics Officer</v>
      </c>
    </row>
    <row r="27" spans="1:129" ht="18" customHeight="1" x14ac:dyDescent="0.3">
      <c r="B27" s="268" t="s">
        <v>515</v>
      </c>
      <c r="C27" s="268">
        <v>2</v>
      </c>
      <c r="D27" s="269">
        <v>63699</v>
      </c>
      <c r="E27" s="263">
        <f t="shared" si="69"/>
        <v>1676.2894736842106</v>
      </c>
      <c r="F27" s="263"/>
      <c r="G27" s="263" t="s">
        <v>31</v>
      </c>
      <c r="H27" s="270" t="s">
        <v>30</v>
      </c>
      <c r="I27" s="56" t="s">
        <v>32</v>
      </c>
      <c r="J27" s="265">
        <v>1</v>
      </c>
      <c r="K27" s="264" t="s">
        <v>522</v>
      </c>
      <c r="L27" s="271"/>
      <c r="M27" s="394">
        <v>0</v>
      </c>
      <c r="N27" s="214">
        <v>13</v>
      </c>
      <c r="O27" s="8">
        <f t="shared" si="70"/>
        <v>0</v>
      </c>
      <c r="P27" s="50">
        <f t="shared" si="2"/>
        <v>0</v>
      </c>
      <c r="R27" s="201">
        <f t="shared" si="3"/>
        <v>0</v>
      </c>
      <c r="S27" s="201">
        <v>0</v>
      </c>
      <c r="T27" s="8">
        <f t="shared" si="4"/>
        <v>0</v>
      </c>
      <c r="U27" s="50">
        <f t="shared" si="5"/>
        <v>0</v>
      </c>
      <c r="W27" s="375">
        <v>0</v>
      </c>
      <c r="X27" s="44">
        <v>0</v>
      </c>
      <c r="Y27" s="8">
        <f t="shared" si="6"/>
        <v>0</v>
      </c>
      <c r="Z27" s="50">
        <f t="shared" si="7"/>
        <v>0</v>
      </c>
      <c r="AB27" s="375">
        <f t="shared" si="8"/>
        <v>0</v>
      </c>
      <c r="AC27" s="44">
        <f t="shared" si="8"/>
        <v>0</v>
      </c>
      <c r="AD27" s="8">
        <f t="shared" si="9"/>
        <v>0</v>
      </c>
      <c r="AE27" s="50">
        <f t="shared" si="10"/>
        <v>0</v>
      </c>
      <c r="AG27" s="375">
        <f>M27*criteria!I46</f>
        <v>0</v>
      </c>
      <c r="AH27" s="44">
        <f t="shared" si="11"/>
        <v>0</v>
      </c>
      <c r="AI27" s="8">
        <f t="shared" si="12"/>
        <v>0</v>
      </c>
      <c r="AJ27" s="50">
        <f t="shared" si="13"/>
        <v>0</v>
      </c>
      <c r="AL27" s="375">
        <f t="shared" si="14"/>
        <v>0</v>
      </c>
      <c r="AM27" s="44">
        <f t="shared" si="14"/>
        <v>0</v>
      </c>
      <c r="AN27" s="8">
        <f t="shared" si="15"/>
        <v>0</v>
      </c>
      <c r="AO27" s="50">
        <f t="shared" si="16"/>
        <v>0</v>
      </c>
      <c r="AQ27" s="375">
        <f t="shared" si="17"/>
        <v>0</v>
      </c>
      <c r="AR27" s="44">
        <f t="shared" si="17"/>
        <v>0</v>
      </c>
      <c r="AS27" s="8">
        <f t="shared" si="18"/>
        <v>0</v>
      </c>
      <c r="AT27" s="50">
        <f t="shared" si="19"/>
        <v>0</v>
      </c>
      <c r="AV27" s="375">
        <f t="shared" si="20"/>
        <v>0</v>
      </c>
      <c r="AW27" s="44">
        <f t="shared" si="20"/>
        <v>0</v>
      </c>
      <c r="AX27" s="8">
        <f t="shared" si="21"/>
        <v>0</v>
      </c>
      <c r="AY27" s="50">
        <f t="shared" si="22"/>
        <v>0</v>
      </c>
      <c r="BA27" s="375">
        <f t="shared" si="23"/>
        <v>0</v>
      </c>
      <c r="BB27" s="44">
        <f t="shared" si="23"/>
        <v>0</v>
      </c>
      <c r="BC27" s="8">
        <f t="shared" si="24"/>
        <v>0</v>
      </c>
      <c r="BD27" s="50">
        <f t="shared" si="25"/>
        <v>0</v>
      </c>
      <c r="BF27" s="375">
        <f t="shared" si="26"/>
        <v>0</v>
      </c>
      <c r="BG27" s="44">
        <f t="shared" si="26"/>
        <v>0</v>
      </c>
      <c r="BH27" s="8">
        <f t="shared" si="27"/>
        <v>0</v>
      </c>
      <c r="BI27" s="50">
        <f t="shared" si="28"/>
        <v>0</v>
      </c>
      <c r="BK27" s="375">
        <f t="shared" si="29"/>
        <v>0</v>
      </c>
      <c r="BL27" s="44">
        <f t="shared" si="29"/>
        <v>0</v>
      </c>
      <c r="BM27" s="8">
        <f t="shared" si="30"/>
        <v>0</v>
      </c>
      <c r="BN27" s="50">
        <f t="shared" si="31"/>
        <v>0</v>
      </c>
      <c r="BP27" s="375">
        <f t="shared" si="32"/>
        <v>0</v>
      </c>
      <c r="BQ27" s="44">
        <f t="shared" si="32"/>
        <v>0</v>
      </c>
      <c r="BR27" s="8">
        <f t="shared" si="33"/>
        <v>0</v>
      </c>
      <c r="BS27" s="50">
        <f t="shared" si="34"/>
        <v>0</v>
      </c>
      <c r="BU27" s="375">
        <f t="shared" si="35"/>
        <v>0</v>
      </c>
      <c r="BV27" s="44">
        <f t="shared" si="35"/>
        <v>0</v>
      </c>
      <c r="BW27" s="8">
        <f t="shared" si="36"/>
        <v>0</v>
      </c>
      <c r="BX27" s="50">
        <f t="shared" si="37"/>
        <v>0</v>
      </c>
      <c r="BZ27" s="375">
        <f t="shared" si="38"/>
        <v>0</v>
      </c>
      <c r="CA27" s="44">
        <f t="shared" si="38"/>
        <v>0</v>
      </c>
      <c r="CB27" s="8">
        <f t="shared" si="39"/>
        <v>0</v>
      </c>
      <c r="CC27" s="50">
        <f t="shared" si="40"/>
        <v>0</v>
      </c>
      <c r="CE27" s="375">
        <f t="shared" si="41"/>
        <v>0</v>
      </c>
      <c r="CF27" s="44">
        <f t="shared" si="41"/>
        <v>0</v>
      </c>
      <c r="CG27" s="8">
        <f t="shared" si="42"/>
        <v>0</v>
      </c>
      <c r="CH27" s="50">
        <f t="shared" si="43"/>
        <v>0</v>
      </c>
      <c r="CJ27" s="375">
        <f t="shared" si="44"/>
        <v>0</v>
      </c>
      <c r="CK27" s="44">
        <f t="shared" si="44"/>
        <v>0</v>
      </c>
      <c r="CL27" s="8">
        <f t="shared" si="45"/>
        <v>0</v>
      </c>
      <c r="CM27" s="50">
        <f t="shared" si="46"/>
        <v>0</v>
      </c>
      <c r="CO27" s="375">
        <f t="shared" si="47"/>
        <v>0</v>
      </c>
      <c r="CP27" s="44">
        <f t="shared" si="47"/>
        <v>0</v>
      </c>
      <c r="CQ27" s="8">
        <f t="shared" si="48"/>
        <v>0</v>
      </c>
      <c r="CR27" s="50">
        <f t="shared" si="49"/>
        <v>0</v>
      </c>
      <c r="CT27" s="375">
        <f t="shared" si="50"/>
        <v>0</v>
      </c>
      <c r="CU27" s="44">
        <f t="shared" si="50"/>
        <v>0</v>
      </c>
      <c r="CV27" s="8">
        <f t="shared" si="51"/>
        <v>0</v>
      </c>
      <c r="CW27" s="50">
        <f t="shared" si="52"/>
        <v>0</v>
      </c>
      <c r="CY27" s="375">
        <f t="shared" si="53"/>
        <v>0</v>
      </c>
      <c r="CZ27" s="44">
        <f t="shared" si="53"/>
        <v>0</v>
      </c>
      <c r="DA27" s="8">
        <f t="shared" si="54"/>
        <v>0</v>
      </c>
      <c r="DB27" s="50">
        <f t="shared" si="55"/>
        <v>0</v>
      </c>
      <c r="DD27" s="375">
        <f t="shared" si="56"/>
        <v>0</v>
      </c>
      <c r="DE27" s="44">
        <f t="shared" si="56"/>
        <v>0</v>
      </c>
      <c r="DF27" s="8">
        <f t="shared" si="57"/>
        <v>0</v>
      </c>
      <c r="DG27" s="50">
        <f t="shared" si="58"/>
        <v>0</v>
      </c>
      <c r="DI27" s="375">
        <f t="shared" si="59"/>
        <v>0</v>
      </c>
      <c r="DJ27" s="44">
        <f t="shared" si="59"/>
        <v>0</v>
      </c>
      <c r="DK27" s="8">
        <f t="shared" si="60"/>
        <v>0</v>
      </c>
      <c r="DL27" s="50">
        <f t="shared" si="61"/>
        <v>0</v>
      </c>
      <c r="DN27" s="375">
        <f t="shared" si="62"/>
        <v>0</v>
      </c>
      <c r="DO27" s="44">
        <f t="shared" si="62"/>
        <v>0</v>
      </c>
      <c r="DP27" s="8">
        <f t="shared" si="63"/>
        <v>0</v>
      </c>
      <c r="DQ27" s="50">
        <f t="shared" si="64"/>
        <v>0</v>
      </c>
      <c r="DS27" s="51">
        <f t="shared" si="68"/>
        <v>0</v>
      </c>
      <c r="DT27" s="50">
        <f t="shared" si="65"/>
        <v>0</v>
      </c>
      <c r="DU27" s="52">
        <v>0</v>
      </c>
      <c r="DV27" s="50">
        <f t="shared" si="66"/>
        <v>0</v>
      </c>
      <c r="DW27" s="51">
        <f t="shared" si="67"/>
        <v>0</v>
      </c>
      <c r="DX27" s="53">
        <f t="shared" si="67"/>
        <v>0</v>
      </c>
      <c r="DY27" s="307" t="str">
        <f t="shared" si="0"/>
        <v>IT specialist</v>
      </c>
    </row>
    <row r="28" spans="1:129" ht="18" customHeight="1" x14ac:dyDescent="0.3">
      <c r="A28" s="6"/>
      <c r="B28" s="54" t="s">
        <v>578</v>
      </c>
      <c r="C28" s="54" t="s">
        <v>615</v>
      </c>
      <c r="D28" s="239">
        <v>15520</v>
      </c>
      <c r="E28" s="263">
        <f t="shared" si="69"/>
        <v>408.42105263157896</v>
      </c>
      <c r="F28" s="263"/>
      <c r="G28" s="263" t="s">
        <v>31</v>
      </c>
      <c r="H28" s="58" t="s">
        <v>30</v>
      </c>
      <c r="I28" s="56" t="s">
        <v>32</v>
      </c>
      <c r="J28" s="265">
        <v>1</v>
      </c>
      <c r="K28" s="264" t="s">
        <v>522</v>
      </c>
      <c r="L28" s="57"/>
      <c r="M28" s="394">
        <v>4</v>
      </c>
      <c r="N28" s="214">
        <v>0</v>
      </c>
      <c r="O28" s="8">
        <f t="shared" si="70"/>
        <v>0</v>
      </c>
      <c r="P28" s="50">
        <f t="shared" si="2"/>
        <v>0</v>
      </c>
      <c r="R28" s="201">
        <v>4</v>
      </c>
      <c r="S28" s="201">
        <v>0</v>
      </c>
      <c r="T28" s="8">
        <f t="shared" si="4"/>
        <v>0</v>
      </c>
      <c r="U28" s="50">
        <f t="shared" si="5"/>
        <v>0</v>
      </c>
      <c r="W28" s="375">
        <v>4</v>
      </c>
      <c r="X28" s="44">
        <v>13</v>
      </c>
      <c r="Y28" s="8">
        <f t="shared" si="6"/>
        <v>807040</v>
      </c>
      <c r="Z28" s="50">
        <f t="shared" si="7"/>
        <v>21237.894736842107</v>
      </c>
      <c r="AB28" s="375">
        <f t="shared" si="8"/>
        <v>4</v>
      </c>
      <c r="AC28" s="44">
        <f t="shared" si="8"/>
        <v>13</v>
      </c>
      <c r="AD28" s="8">
        <f t="shared" si="9"/>
        <v>807040</v>
      </c>
      <c r="AE28" s="50">
        <f t="shared" si="10"/>
        <v>21237.894736842107</v>
      </c>
      <c r="AG28" s="375">
        <v>4</v>
      </c>
      <c r="AH28" s="44">
        <f t="shared" si="11"/>
        <v>13</v>
      </c>
      <c r="AI28" s="8">
        <f t="shared" si="12"/>
        <v>807040</v>
      </c>
      <c r="AJ28" s="50">
        <f t="shared" si="13"/>
        <v>21237.894736842107</v>
      </c>
      <c r="AL28" s="375">
        <v>4</v>
      </c>
      <c r="AM28" s="44">
        <f t="shared" si="14"/>
        <v>13</v>
      </c>
      <c r="AN28" s="8">
        <f t="shared" si="15"/>
        <v>807040</v>
      </c>
      <c r="AO28" s="50">
        <f t="shared" si="16"/>
        <v>21237.894736842107</v>
      </c>
      <c r="AQ28" s="375">
        <f t="shared" si="17"/>
        <v>4</v>
      </c>
      <c r="AR28" s="44">
        <f t="shared" si="17"/>
        <v>13</v>
      </c>
      <c r="AS28" s="8">
        <f t="shared" si="18"/>
        <v>807040</v>
      </c>
      <c r="AT28" s="50">
        <f t="shared" si="19"/>
        <v>21237.894736842107</v>
      </c>
      <c r="AV28" s="375">
        <f t="shared" si="20"/>
        <v>4</v>
      </c>
      <c r="AW28" s="44">
        <f t="shared" si="20"/>
        <v>13</v>
      </c>
      <c r="AX28" s="8">
        <f t="shared" si="21"/>
        <v>807040</v>
      </c>
      <c r="AY28" s="50">
        <f t="shared" si="22"/>
        <v>21237.894736842107</v>
      </c>
      <c r="BA28" s="375">
        <f t="shared" si="23"/>
        <v>4</v>
      </c>
      <c r="BB28" s="44">
        <f t="shared" si="23"/>
        <v>13</v>
      </c>
      <c r="BC28" s="8">
        <f t="shared" si="24"/>
        <v>807040</v>
      </c>
      <c r="BD28" s="50">
        <f t="shared" si="25"/>
        <v>21237.894736842107</v>
      </c>
      <c r="BF28" s="375">
        <f t="shared" si="26"/>
        <v>4</v>
      </c>
      <c r="BG28" s="44">
        <f t="shared" si="26"/>
        <v>13</v>
      </c>
      <c r="BH28" s="8">
        <f t="shared" si="27"/>
        <v>807040</v>
      </c>
      <c r="BI28" s="50">
        <f t="shared" si="28"/>
        <v>21237.894736842107</v>
      </c>
      <c r="BK28" s="375">
        <f t="shared" si="29"/>
        <v>4</v>
      </c>
      <c r="BL28" s="44">
        <f t="shared" si="29"/>
        <v>13</v>
      </c>
      <c r="BM28" s="8">
        <f t="shared" si="30"/>
        <v>807040</v>
      </c>
      <c r="BN28" s="50">
        <f t="shared" si="31"/>
        <v>21237.894736842107</v>
      </c>
      <c r="BP28" s="375">
        <f t="shared" si="32"/>
        <v>4</v>
      </c>
      <c r="BQ28" s="44">
        <f t="shared" si="32"/>
        <v>13</v>
      </c>
      <c r="BR28" s="8">
        <f t="shared" si="33"/>
        <v>807040</v>
      </c>
      <c r="BS28" s="50">
        <f t="shared" si="34"/>
        <v>21237.894736842107</v>
      </c>
      <c r="BU28" s="375">
        <f t="shared" si="35"/>
        <v>4</v>
      </c>
      <c r="BV28" s="44">
        <f t="shared" si="35"/>
        <v>13</v>
      </c>
      <c r="BW28" s="8">
        <f t="shared" si="36"/>
        <v>807040</v>
      </c>
      <c r="BX28" s="50">
        <f t="shared" si="37"/>
        <v>21237.894736842107</v>
      </c>
      <c r="BZ28" s="375">
        <f t="shared" si="38"/>
        <v>4</v>
      </c>
      <c r="CA28" s="44">
        <f t="shared" si="38"/>
        <v>13</v>
      </c>
      <c r="CB28" s="8">
        <f t="shared" si="39"/>
        <v>807040</v>
      </c>
      <c r="CC28" s="50">
        <f t="shared" si="40"/>
        <v>21237.894736842107</v>
      </c>
      <c r="CE28" s="375">
        <f t="shared" si="41"/>
        <v>4</v>
      </c>
      <c r="CF28" s="44">
        <f t="shared" si="41"/>
        <v>13</v>
      </c>
      <c r="CG28" s="8">
        <f t="shared" si="42"/>
        <v>807040</v>
      </c>
      <c r="CH28" s="50">
        <f t="shared" si="43"/>
        <v>21237.894736842107</v>
      </c>
      <c r="CJ28" s="375">
        <f t="shared" si="44"/>
        <v>4</v>
      </c>
      <c r="CK28" s="44">
        <f t="shared" si="44"/>
        <v>13</v>
      </c>
      <c r="CL28" s="8">
        <f t="shared" si="45"/>
        <v>807040</v>
      </c>
      <c r="CM28" s="50">
        <f t="shared" si="46"/>
        <v>21237.894736842107</v>
      </c>
      <c r="CO28" s="375">
        <f t="shared" si="47"/>
        <v>4</v>
      </c>
      <c r="CP28" s="44">
        <f t="shared" si="47"/>
        <v>13</v>
      </c>
      <c r="CQ28" s="8">
        <f t="shared" si="48"/>
        <v>807040</v>
      </c>
      <c r="CR28" s="50">
        <f t="shared" si="49"/>
        <v>21237.894736842107</v>
      </c>
      <c r="CT28" s="375">
        <f t="shared" si="50"/>
        <v>4</v>
      </c>
      <c r="CU28" s="44">
        <f t="shared" si="50"/>
        <v>13</v>
      </c>
      <c r="CV28" s="8">
        <f t="shared" si="51"/>
        <v>807040</v>
      </c>
      <c r="CW28" s="50">
        <f t="shared" si="52"/>
        <v>21237.894736842107</v>
      </c>
      <c r="CY28" s="375">
        <f t="shared" si="53"/>
        <v>4</v>
      </c>
      <c r="CZ28" s="44">
        <f t="shared" si="53"/>
        <v>13</v>
      </c>
      <c r="DA28" s="8">
        <f t="shared" si="54"/>
        <v>807040</v>
      </c>
      <c r="DB28" s="50">
        <f t="shared" si="55"/>
        <v>21237.894736842107</v>
      </c>
      <c r="DD28" s="375">
        <f t="shared" si="56"/>
        <v>4</v>
      </c>
      <c r="DE28" s="44">
        <f t="shared" si="56"/>
        <v>13</v>
      </c>
      <c r="DF28" s="8">
        <f t="shared" si="57"/>
        <v>807040</v>
      </c>
      <c r="DG28" s="50">
        <f t="shared" si="58"/>
        <v>21237.894736842107</v>
      </c>
      <c r="DI28" s="375">
        <f t="shared" si="59"/>
        <v>4</v>
      </c>
      <c r="DJ28" s="44">
        <f t="shared" si="59"/>
        <v>13</v>
      </c>
      <c r="DK28" s="8">
        <f t="shared" si="60"/>
        <v>807040</v>
      </c>
      <c r="DL28" s="50">
        <f t="shared" si="61"/>
        <v>21237.894736842107</v>
      </c>
      <c r="DN28" s="375">
        <f t="shared" si="62"/>
        <v>4</v>
      </c>
      <c r="DO28" s="44">
        <f t="shared" si="62"/>
        <v>13</v>
      </c>
      <c r="DP28" s="8">
        <f t="shared" si="63"/>
        <v>807040</v>
      </c>
      <c r="DQ28" s="50">
        <f t="shared" si="64"/>
        <v>21237.894736842107</v>
      </c>
      <c r="DS28" s="51">
        <f t="shared" si="68"/>
        <v>16140800</v>
      </c>
      <c r="DT28" s="50">
        <f t="shared" si="65"/>
        <v>424757.89473684208</v>
      </c>
      <c r="DU28" s="52">
        <v>0</v>
      </c>
      <c r="DV28" s="50">
        <f t="shared" si="66"/>
        <v>0</v>
      </c>
      <c r="DW28" s="51">
        <f t="shared" si="67"/>
        <v>16140800</v>
      </c>
      <c r="DX28" s="53">
        <f t="shared" si="67"/>
        <v>424757.89473684208</v>
      </c>
      <c r="DY28" s="307" t="str">
        <f t="shared" si="0"/>
        <v>Drivers (inquiridores) (10 from CISM and 10 externals)</v>
      </c>
    </row>
    <row r="29" spans="1:129" ht="18" customHeight="1" x14ac:dyDescent="0.3">
      <c r="B29" s="54" t="s">
        <v>524</v>
      </c>
      <c r="C29" s="54">
        <v>2</v>
      </c>
      <c r="D29" s="239">
        <v>15520</v>
      </c>
      <c r="E29" s="263">
        <f t="shared" si="69"/>
        <v>408.42105263157896</v>
      </c>
      <c r="F29" s="263"/>
      <c r="G29" s="263" t="s">
        <v>31</v>
      </c>
      <c r="H29" s="56" t="s">
        <v>30</v>
      </c>
      <c r="I29" s="56" t="s">
        <v>32</v>
      </c>
      <c r="J29" s="265">
        <v>1</v>
      </c>
      <c r="K29" s="264" t="s">
        <v>522</v>
      </c>
      <c r="L29" s="57"/>
      <c r="M29" s="394">
        <v>0</v>
      </c>
      <c r="N29" s="214">
        <v>4</v>
      </c>
      <c r="O29" s="8">
        <f t="shared" si="70"/>
        <v>0</v>
      </c>
      <c r="P29" s="50">
        <f t="shared" si="2"/>
        <v>0</v>
      </c>
      <c r="R29" s="201">
        <f t="shared" si="3"/>
        <v>0</v>
      </c>
      <c r="S29" s="201">
        <f t="shared" si="3"/>
        <v>4</v>
      </c>
      <c r="T29" s="8">
        <f t="shared" si="4"/>
        <v>0</v>
      </c>
      <c r="U29" s="50">
        <f t="shared" si="5"/>
        <v>0</v>
      </c>
      <c r="W29" s="375">
        <v>0</v>
      </c>
      <c r="X29" s="44">
        <v>0</v>
      </c>
      <c r="Y29" s="8">
        <f t="shared" si="6"/>
        <v>0</v>
      </c>
      <c r="Z29" s="50">
        <f t="shared" si="7"/>
        <v>0</v>
      </c>
      <c r="AB29" s="375">
        <f t="shared" si="8"/>
        <v>0</v>
      </c>
      <c r="AC29" s="44">
        <f t="shared" si="8"/>
        <v>0</v>
      </c>
      <c r="AD29" s="8">
        <f t="shared" si="9"/>
        <v>0</v>
      </c>
      <c r="AE29" s="50">
        <f t="shared" si="10"/>
        <v>0</v>
      </c>
      <c r="AG29" s="375">
        <f>M29*criteria!I48</f>
        <v>0</v>
      </c>
      <c r="AH29" s="44">
        <f t="shared" si="11"/>
        <v>0</v>
      </c>
      <c r="AI29" s="8">
        <f t="shared" si="12"/>
        <v>0</v>
      </c>
      <c r="AJ29" s="50">
        <f t="shared" si="13"/>
        <v>0</v>
      </c>
      <c r="AL29" s="375">
        <f t="shared" si="14"/>
        <v>0</v>
      </c>
      <c r="AM29" s="44">
        <f t="shared" si="14"/>
        <v>0</v>
      </c>
      <c r="AN29" s="8">
        <f t="shared" si="15"/>
        <v>0</v>
      </c>
      <c r="AO29" s="50">
        <f t="shared" si="16"/>
        <v>0</v>
      </c>
      <c r="AQ29" s="375">
        <f t="shared" si="17"/>
        <v>0</v>
      </c>
      <c r="AR29" s="44">
        <f t="shared" si="17"/>
        <v>0</v>
      </c>
      <c r="AS29" s="8">
        <f t="shared" si="18"/>
        <v>0</v>
      </c>
      <c r="AT29" s="50">
        <f t="shared" si="19"/>
        <v>0</v>
      </c>
      <c r="AV29" s="375">
        <f t="shared" si="20"/>
        <v>0</v>
      </c>
      <c r="AW29" s="44">
        <f t="shared" si="20"/>
        <v>0</v>
      </c>
      <c r="AX29" s="8">
        <f t="shared" si="21"/>
        <v>0</v>
      </c>
      <c r="AY29" s="50">
        <f t="shared" si="22"/>
        <v>0</v>
      </c>
      <c r="BA29" s="375">
        <f t="shared" si="23"/>
        <v>0</v>
      </c>
      <c r="BB29" s="44">
        <f t="shared" si="23"/>
        <v>0</v>
      </c>
      <c r="BC29" s="8">
        <f t="shared" si="24"/>
        <v>0</v>
      </c>
      <c r="BD29" s="50">
        <f t="shared" si="25"/>
        <v>0</v>
      </c>
      <c r="BF29" s="375">
        <f t="shared" si="26"/>
        <v>0</v>
      </c>
      <c r="BG29" s="44">
        <f t="shared" si="26"/>
        <v>0</v>
      </c>
      <c r="BH29" s="8">
        <f t="shared" si="27"/>
        <v>0</v>
      </c>
      <c r="BI29" s="50">
        <f t="shared" si="28"/>
        <v>0</v>
      </c>
      <c r="BK29" s="375">
        <f t="shared" si="29"/>
        <v>0</v>
      </c>
      <c r="BL29" s="44">
        <f t="shared" si="29"/>
        <v>0</v>
      </c>
      <c r="BM29" s="8">
        <f t="shared" si="30"/>
        <v>0</v>
      </c>
      <c r="BN29" s="50">
        <f t="shared" si="31"/>
        <v>0</v>
      </c>
      <c r="BP29" s="375">
        <f t="shared" si="32"/>
        <v>0</v>
      </c>
      <c r="BQ29" s="44">
        <f t="shared" si="32"/>
        <v>0</v>
      </c>
      <c r="BR29" s="8">
        <f t="shared" si="33"/>
        <v>0</v>
      </c>
      <c r="BS29" s="50">
        <f t="shared" si="34"/>
        <v>0</v>
      </c>
      <c r="BU29" s="375">
        <f t="shared" si="35"/>
        <v>0</v>
      </c>
      <c r="BV29" s="44">
        <f t="shared" si="35"/>
        <v>0</v>
      </c>
      <c r="BW29" s="8">
        <f t="shared" si="36"/>
        <v>0</v>
      </c>
      <c r="BX29" s="50">
        <f t="shared" si="37"/>
        <v>0</v>
      </c>
      <c r="BZ29" s="375">
        <f t="shared" si="38"/>
        <v>0</v>
      </c>
      <c r="CA29" s="44">
        <f t="shared" si="38"/>
        <v>0</v>
      </c>
      <c r="CB29" s="8">
        <f t="shared" si="39"/>
        <v>0</v>
      </c>
      <c r="CC29" s="50">
        <f t="shared" si="40"/>
        <v>0</v>
      </c>
      <c r="CE29" s="375">
        <f t="shared" si="41"/>
        <v>0</v>
      </c>
      <c r="CF29" s="44">
        <f t="shared" si="41"/>
        <v>0</v>
      </c>
      <c r="CG29" s="8">
        <f t="shared" si="42"/>
        <v>0</v>
      </c>
      <c r="CH29" s="50">
        <f t="shared" si="43"/>
        <v>0</v>
      </c>
      <c r="CJ29" s="375">
        <f t="shared" si="44"/>
        <v>0</v>
      </c>
      <c r="CK29" s="44">
        <f t="shared" si="44"/>
        <v>0</v>
      </c>
      <c r="CL29" s="8">
        <f t="shared" si="45"/>
        <v>0</v>
      </c>
      <c r="CM29" s="50">
        <f t="shared" si="46"/>
        <v>0</v>
      </c>
      <c r="CO29" s="375">
        <f t="shared" si="47"/>
        <v>0</v>
      </c>
      <c r="CP29" s="44">
        <f t="shared" si="47"/>
        <v>0</v>
      </c>
      <c r="CQ29" s="8">
        <f t="shared" si="48"/>
        <v>0</v>
      </c>
      <c r="CR29" s="50">
        <f t="shared" si="49"/>
        <v>0</v>
      </c>
      <c r="CT29" s="375">
        <f t="shared" si="50"/>
        <v>0</v>
      </c>
      <c r="CU29" s="44">
        <f t="shared" si="50"/>
        <v>0</v>
      </c>
      <c r="CV29" s="8">
        <f t="shared" si="51"/>
        <v>0</v>
      </c>
      <c r="CW29" s="50">
        <f t="shared" si="52"/>
        <v>0</v>
      </c>
      <c r="CY29" s="375">
        <f t="shared" si="53"/>
        <v>0</v>
      </c>
      <c r="CZ29" s="44">
        <f t="shared" si="53"/>
        <v>0</v>
      </c>
      <c r="DA29" s="8">
        <f t="shared" si="54"/>
        <v>0</v>
      </c>
      <c r="DB29" s="50">
        <f t="shared" si="55"/>
        <v>0</v>
      </c>
      <c r="DD29" s="375">
        <f t="shared" si="56"/>
        <v>0</v>
      </c>
      <c r="DE29" s="44">
        <f t="shared" si="56"/>
        <v>0</v>
      </c>
      <c r="DF29" s="8">
        <f t="shared" si="57"/>
        <v>0</v>
      </c>
      <c r="DG29" s="50">
        <f t="shared" si="58"/>
        <v>0</v>
      </c>
      <c r="DI29" s="375">
        <f t="shared" si="59"/>
        <v>0</v>
      </c>
      <c r="DJ29" s="44">
        <f t="shared" si="59"/>
        <v>0</v>
      </c>
      <c r="DK29" s="8">
        <f t="shared" si="60"/>
        <v>0</v>
      </c>
      <c r="DL29" s="50">
        <f t="shared" si="61"/>
        <v>0</v>
      </c>
      <c r="DN29" s="375">
        <f t="shared" si="62"/>
        <v>0</v>
      </c>
      <c r="DO29" s="44">
        <f t="shared" si="62"/>
        <v>0</v>
      </c>
      <c r="DP29" s="8">
        <f t="shared" si="63"/>
        <v>0</v>
      </c>
      <c r="DQ29" s="50">
        <f t="shared" si="64"/>
        <v>0</v>
      </c>
      <c r="DS29" s="51">
        <f t="shared" si="68"/>
        <v>0</v>
      </c>
      <c r="DT29" s="50">
        <f t="shared" si="65"/>
        <v>0</v>
      </c>
      <c r="DU29" s="52">
        <v>0</v>
      </c>
      <c r="DV29" s="50">
        <f t="shared" si="66"/>
        <v>0</v>
      </c>
      <c r="DW29" s="51">
        <f>+DS29+DU29</f>
        <v>0</v>
      </c>
      <c r="DX29" s="53">
        <f t="shared" si="67"/>
        <v>0</v>
      </c>
      <c r="DY29" s="307" t="str">
        <f t="shared" si="0"/>
        <v>Drivers (field logistics)</v>
      </c>
    </row>
    <row r="30" spans="1:129" ht="18" customHeight="1" x14ac:dyDescent="0.3">
      <c r="B30" s="54" t="s">
        <v>521</v>
      </c>
      <c r="C30" s="54" t="s">
        <v>523</v>
      </c>
      <c r="D30" s="239">
        <v>69248</v>
      </c>
      <c r="E30" s="263">
        <f t="shared" si="69"/>
        <v>1822.3157894736842</v>
      </c>
      <c r="F30" s="263"/>
      <c r="G30" s="263" t="s">
        <v>31</v>
      </c>
      <c r="H30" s="56" t="s">
        <v>30</v>
      </c>
      <c r="I30" s="56" t="s">
        <v>32</v>
      </c>
      <c r="J30" s="265">
        <v>1</v>
      </c>
      <c r="K30" s="264" t="s">
        <v>522</v>
      </c>
      <c r="L30" s="57"/>
      <c r="M30" s="394">
        <v>0</v>
      </c>
      <c r="N30" s="214">
        <v>13</v>
      </c>
      <c r="O30" s="8">
        <f>$D30*M30*N30</f>
        <v>0</v>
      </c>
      <c r="P30" s="50">
        <f t="shared" si="2"/>
        <v>0</v>
      </c>
      <c r="R30" s="201">
        <f t="shared" si="3"/>
        <v>0</v>
      </c>
      <c r="S30" s="201">
        <f t="shared" si="3"/>
        <v>13</v>
      </c>
      <c r="T30" s="8">
        <f t="shared" si="4"/>
        <v>0</v>
      </c>
      <c r="U30" s="50">
        <f t="shared" si="5"/>
        <v>0</v>
      </c>
      <c r="W30" s="375">
        <v>0</v>
      </c>
      <c r="X30" s="44">
        <v>0</v>
      </c>
      <c r="Y30" s="8">
        <f t="shared" si="6"/>
        <v>0</v>
      </c>
      <c r="Z30" s="50">
        <f t="shared" si="7"/>
        <v>0</v>
      </c>
      <c r="AB30" s="375">
        <f t="shared" si="8"/>
        <v>0</v>
      </c>
      <c r="AC30" s="44">
        <f t="shared" si="8"/>
        <v>0</v>
      </c>
      <c r="AD30" s="8">
        <f t="shared" si="9"/>
        <v>0</v>
      </c>
      <c r="AE30" s="50">
        <f t="shared" si="10"/>
        <v>0</v>
      </c>
      <c r="AG30" s="375">
        <f>M30*criteria!I49</f>
        <v>0</v>
      </c>
      <c r="AH30" s="44">
        <f t="shared" si="11"/>
        <v>0</v>
      </c>
      <c r="AI30" s="8">
        <f t="shared" si="12"/>
        <v>0</v>
      </c>
      <c r="AJ30" s="50">
        <f t="shared" si="13"/>
        <v>0</v>
      </c>
      <c r="AL30" s="375">
        <f t="shared" si="14"/>
        <v>0</v>
      </c>
      <c r="AM30" s="44">
        <f t="shared" si="14"/>
        <v>0</v>
      </c>
      <c r="AN30" s="8">
        <f t="shared" si="15"/>
        <v>0</v>
      </c>
      <c r="AO30" s="50">
        <f t="shared" si="16"/>
        <v>0</v>
      </c>
      <c r="AQ30" s="375">
        <f t="shared" si="17"/>
        <v>0</v>
      </c>
      <c r="AR30" s="44">
        <f t="shared" si="17"/>
        <v>0</v>
      </c>
      <c r="AS30" s="8">
        <f t="shared" si="18"/>
        <v>0</v>
      </c>
      <c r="AT30" s="50">
        <f t="shared" si="19"/>
        <v>0</v>
      </c>
      <c r="AV30" s="375">
        <f t="shared" si="20"/>
        <v>0</v>
      </c>
      <c r="AW30" s="44">
        <f t="shared" si="20"/>
        <v>0</v>
      </c>
      <c r="AX30" s="8">
        <f t="shared" si="21"/>
        <v>0</v>
      </c>
      <c r="AY30" s="50">
        <f t="shared" si="22"/>
        <v>0</v>
      </c>
      <c r="BA30" s="375">
        <f t="shared" si="23"/>
        <v>0</v>
      </c>
      <c r="BB30" s="44">
        <f t="shared" si="23"/>
        <v>0</v>
      </c>
      <c r="BC30" s="8">
        <f t="shared" si="24"/>
        <v>0</v>
      </c>
      <c r="BD30" s="50">
        <f t="shared" si="25"/>
        <v>0</v>
      </c>
      <c r="BF30" s="375">
        <f t="shared" si="26"/>
        <v>0</v>
      </c>
      <c r="BG30" s="44">
        <f t="shared" si="26"/>
        <v>0</v>
      </c>
      <c r="BH30" s="8">
        <f t="shared" si="27"/>
        <v>0</v>
      </c>
      <c r="BI30" s="50">
        <f t="shared" si="28"/>
        <v>0</v>
      </c>
      <c r="BK30" s="375">
        <f t="shared" si="29"/>
        <v>0</v>
      </c>
      <c r="BL30" s="44">
        <f t="shared" si="29"/>
        <v>0</v>
      </c>
      <c r="BM30" s="8">
        <f t="shared" si="30"/>
        <v>0</v>
      </c>
      <c r="BN30" s="50">
        <f t="shared" si="31"/>
        <v>0</v>
      </c>
      <c r="BP30" s="375">
        <f t="shared" si="32"/>
        <v>0</v>
      </c>
      <c r="BQ30" s="44">
        <f t="shared" si="32"/>
        <v>0</v>
      </c>
      <c r="BR30" s="8">
        <f t="shared" si="33"/>
        <v>0</v>
      </c>
      <c r="BS30" s="50">
        <f t="shared" si="34"/>
        <v>0</v>
      </c>
      <c r="BU30" s="375">
        <f t="shared" si="35"/>
        <v>0</v>
      </c>
      <c r="BV30" s="44">
        <f t="shared" si="35"/>
        <v>0</v>
      </c>
      <c r="BW30" s="8">
        <f t="shared" si="36"/>
        <v>0</v>
      </c>
      <c r="BX30" s="50">
        <f t="shared" si="37"/>
        <v>0</v>
      </c>
      <c r="BZ30" s="375">
        <f t="shared" si="38"/>
        <v>0</v>
      </c>
      <c r="CA30" s="44">
        <f t="shared" si="38"/>
        <v>0</v>
      </c>
      <c r="CB30" s="8">
        <f t="shared" si="39"/>
        <v>0</v>
      </c>
      <c r="CC30" s="50">
        <f t="shared" si="40"/>
        <v>0</v>
      </c>
      <c r="CE30" s="375">
        <f t="shared" si="41"/>
        <v>0</v>
      </c>
      <c r="CF30" s="44">
        <f t="shared" si="41"/>
        <v>0</v>
      </c>
      <c r="CG30" s="8">
        <f t="shared" si="42"/>
        <v>0</v>
      </c>
      <c r="CH30" s="50">
        <f t="shared" si="43"/>
        <v>0</v>
      </c>
      <c r="CJ30" s="375">
        <f t="shared" si="44"/>
        <v>0</v>
      </c>
      <c r="CK30" s="44">
        <f t="shared" si="44"/>
        <v>0</v>
      </c>
      <c r="CL30" s="8">
        <f t="shared" si="45"/>
        <v>0</v>
      </c>
      <c r="CM30" s="50">
        <f t="shared" si="46"/>
        <v>0</v>
      </c>
      <c r="CO30" s="375">
        <f t="shared" si="47"/>
        <v>0</v>
      </c>
      <c r="CP30" s="44">
        <f t="shared" si="47"/>
        <v>0</v>
      </c>
      <c r="CQ30" s="8">
        <f t="shared" si="48"/>
        <v>0</v>
      </c>
      <c r="CR30" s="50">
        <f t="shared" si="49"/>
        <v>0</v>
      </c>
      <c r="CT30" s="375">
        <f t="shared" si="50"/>
        <v>0</v>
      </c>
      <c r="CU30" s="44">
        <f t="shared" si="50"/>
        <v>0</v>
      </c>
      <c r="CV30" s="8">
        <f t="shared" si="51"/>
        <v>0</v>
      </c>
      <c r="CW30" s="50">
        <f t="shared" si="52"/>
        <v>0</v>
      </c>
      <c r="CY30" s="375">
        <f t="shared" si="53"/>
        <v>0</v>
      </c>
      <c r="CZ30" s="44">
        <f t="shared" si="53"/>
        <v>0</v>
      </c>
      <c r="DA30" s="8">
        <f t="shared" si="54"/>
        <v>0</v>
      </c>
      <c r="DB30" s="50">
        <f t="shared" si="55"/>
        <v>0</v>
      </c>
      <c r="DD30" s="375">
        <f t="shared" si="56"/>
        <v>0</v>
      </c>
      <c r="DE30" s="44">
        <f t="shared" si="56"/>
        <v>0</v>
      </c>
      <c r="DF30" s="8">
        <f t="shared" si="57"/>
        <v>0</v>
      </c>
      <c r="DG30" s="50">
        <f t="shared" si="58"/>
        <v>0</v>
      </c>
      <c r="DI30" s="375">
        <f t="shared" si="59"/>
        <v>0</v>
      </c>
      <c r="DJ30" s="44">
        <f t="shared" si="59"/>
        <v>0</v>
      </c>
      <c r="DK30" s="8">
        <f t="shared" si="60"/>
        <v>0</v>
      </c>
      <c r="DL30" s="50">
        <f t="shared" si="61"/>
        <v>0</v>
      </c>
      <c r="DN30" s="375">
        <f t="shared" si="62"/>
        <v>0</v>
      </c>
      <c r="DO30" s="44">
        <f t="shared" si="62"/>
        <v>0</v>
      </c>
      <c r="DP30" s="8">
        <f t="shared" si="63"/>
        <v>0</v>
      </c>
      <c r="DQ30" s="50">
        <f t="shared" si="64"/>
        <v>0</v>
      </c>
      <c r="DS30" s="51">
        <f t="shared" si="68"/>
        <v>0</v>
      </c>
      <c r="DT30" s="50">
        <f t="shared" si="65"/>
        <v>0</v>
      </c>
      <c r="DU30" s="52">
        <v>0</v>
      </c>
      <c r="DV30" s="50">
        <f t="shared" si="66"/>
        <v>0</v>
      </c>
      <c r="DW30" s="51">
        <f>+DS30+DU30</f>
        <v>0</v>
      </c>
      <c r="DX30" s="52">
        <f t="shared" si="67"/>
        <v>0</v>
      </c>
      <c r="DY30" s="307" t="str">
        <f t="shared" si="0"/>
        <v>Doctor (farmacovigilancia)</v>
      </c>
    </row>
    <row r="31" spans="1:129" ht="18" customHeight="1" x14ac:dyDescent="0.3">
      <c r="B31" s="272" t="s">
        <v>50</v>
      </c>
      <c r="C31" s="273" t="s">
        <v>526</v>
      </c>
      <c r="D31" s="240">
        <v>10334</v>
      </c>
      <c r="E31" s="263">
        <f t="shared" si="69"/>
        <v>271.94736842105266</v>
      </c>
      <c r="F31" s="274"/>
      <c r="G31" s="263" t="s">
        <v>31</v>
      </c>
      <c r="H31" s="56" t="s">
        <v>30</v>
      </c>
      <c r="I31" s="56" t="s">
        <v>32</v>
      </c>
      <c r="J31" s="265">
        <v>1</v>
      </c>
      <c r="K31" s="264" t="s">
        <v>522</v>
      </c>
      <c r="L31" s="57"/>
      <c r="M31" s="394">
        <v>0</v>
      </c>
      <c r="N31" s="214">
        <v>13</v>
      </c>
      <c r="O31" s="8">
        <f t="shared" si="70"/>
        <v>0</v>
      </c>
      <c r="P31" s="50">
        <f t="shared" si="2"/>
        <v>0</v>
      </c>
      <c r="R31" s="201">
        <f t="shared" si="3"/>
        <v>0</v>
      </c>
      <c r="S31" s="201">
        <f t="shared" si="3"/>
        <v>13</v>
      </c>
      <c r="T31" s="8">
        <f t="shared" si="4"/>
        <v>0</v>
      </c>
      <c r="U31" s="50">
        <f t="shared" si="5"/>
        <v>0</v>
      </c>
      <c r="W31" s="375">
        <v>0</v>
      </c>
      <c r="X31" s="44">
        <v>0</v>
      </c>
      <c r="Y31" s="8">
        <f t="shared" si="6"/>
        <v>0</v>
      </c>
      <c r="Z31" s="50">
        <f t="shared" si="7"/>
        <v>0</v>
      </c>
      <c r="AB31" s="375">
        <f t="shared" si="8"/>
        <v>0</v>
      </c>
      <c r="AC31" s="44">
        <f>X31</f>
        <v>0</v>
      </c>
      <c r="AD31" s="8">
        <f t="shared" si="9"/>
        <v>0</v>
      </c>
      <c r="AE31" s="50">
        <f t="shared" si="10"/>
        <v>0</v>
      </c>
      <c r="AG31" s="375">
        <f>M31*criteria!I50</f>
        <v>0</v>
      </c>
      <c r="AH31" s="44">
        <f t="shared" si="11"/>
        <v>0</v>
      </c>
      <c r="AI31" s="8">
        <f t="shared" si="12"/>
        <v>0</v>
      </c>
      <c r="AJ31" s="50">
        <f t="shared" si="13"/>
        <v>0</v>
      </c>
      <c r="AL31" s="375">
        <f t="shared" si="14"/>
        <v>0</v>
      </c>
      <c r="AM31" s="44">
        <f t="shared" si="14"/>
        <v>0</v>
      </c>
      <c r="AN31" s="8">
        <f t="shared" si="15"/>
        <v>0</v>
      </c>
      <c r="AO31" s="50">
        <f t="shared" si="16"/>
        <v>0</v>
      </c>
      <c r="AQ31" s="375">
        <f t="shared" si="17"/>
        <v>0</v>
      </c>
      <c r="AR31" s="44">
        <f t="shared" si="17"/>
        <v>0</v>
      </c>
      <c r="AS31" s="8">
        <f t="shared" si="18"/>
        <v>0</v>
      </c>
      <c r="AT31" s="50">
        <f t="shared" si="19"/>
        <v>0</v>
      </c>
      <c r="AV31" s="375">
        <f t="shared" si="20"/>
        <v>0</v>
      </c>
      <c r="AW31" s="44">
        <f t="shared" si="20"/>
        <v>0</v>
      </c>
      <c r="AX31" s="8">
        <f t="shared" si="21"/>
        <v>0</v>
      </c>
      <c r="AY31" s="50">
        <f t="shared" si="22"/>
        <v>0</v>
      </c>
      <c r="BA31" s="375">
        <f t="shared" si="23"/>
        <v>0</v>
      </c>
      <c r="BB31" s="44">
        <f t="shared" si="23"/>
        <v>0</v>
      </c>
      <c r="BC31" s="8">
        <f t="shared" si="24"/>
        <v>0</v>
      </c>
      <c r="BD31" s="50">
        <f t="shared" si="25"/>
        <v>0</v>
      </c>
      <c r="BF31" s="375">
        <f t="shared" si="26"/>
        <v>0</v>
      </c>
      <c r="BG31" s="44">
        <f t="shared" si="26"/>
        <v>0</v>
      </c>
      <c r="BH31" s="8">
        <f t="shared" si="27"/>
        <v>0</v>
      </c>
      <c r="BI31" s="50">
        <f t="shared" si="28"/>
        <v>0</v>
      </c>
      <c r="BK31" s="375">
        <f t="shared" si="29"/>
        <v>0</v>
      </c>
      <c r="BL31" s="44">
        <f t="shared" si="29"/>
        <v>0</v>
      </c>
      <c r="BM31" s="8">
        <f t="shared" si="30"/>
        <v>0</v>
      </c>
      <c r="BN31" s="50">
        <f t="shared" si="31"/>
        <v>0</v>
      </c>
      <c r="BP31" s="375">
        <f t="shared" si="32"/>
        <v>0</v>
      </c>
      <c r="BQ31" s="44">
        <f t="shared" si="32"/>
        <v>0</v>
      </c>
      <c r="BR31" s="8">
        <f t="shared" si="33"/>
        <v>0</v>
      </c>
      <c r="BS31" s="50">
        <f t="shared" si="34"/>
        <v>0</v>
      </c>
      <c r="BU31" s="375">
        <f t="shared" si="35"/>
        <v>0</v>
      </c>
      <c r="BV31" s="44">
        <f t="shared" si="35"/>
        <v>0</v>
      </c>
      <c r="BW31" s="8">
        <f t="shared" si="36"/>
        <v>0</v>
      </c>
      <c r="BX31" s="50">
        <f t="shared" si="37"/>
        <v>0</v>
      </c>
      <c r="BZ31" s="375">
        <f t="shared" si="38"/>
        <v>0</v>
      </c>
      <c r="CA31" s="44">
        <f t="shared" si="38"/>
        <v>0</v>
      </c>
      <c r="CB31" s="8">
        <f t="shared" si="39"/>
        <v>0</v>
      </c>
      <c r="CC31" s="50">
        <f t="shared" si="40"/>
        <v>0</v>
      </c>
      <c r="CE31" s="375">
        <f t="shared" si="41"/>
        <v>0</v>
      </c>
      <c r="CF31" s="44">
        <f t="shared" si="41"/>
        <v>0</v>
      </c>
      <c r="CG31" s="8">
        <f t="shared" si="42"/>
        <v>0</v>
      </c>
      <c r="CH31" s="50">
        <f t="shared" si="43"/>
        <v>0</v>
      </c>
      <c r="CJ31" s="375">
        <f t="shared" si="44"/>
        <v>0</v>
      </c>
      <c r="CK31" s="44">
        <f t="shared" si="44"/>
        <v>0</v>
      </c>
      <c r="CL31" s="8">
        <f t="shared" si="45"/>
        <v>0</v>
      </c>
      <c r="CM31" s="50">
        <f t="shared" si="46"/>
        <v>0</v>
      </c>
      <c r="CO31" s="375">
        <f t="shared" si="47"/>
        <v>0</v>
      </c>
      <c r="CP31" s="44">
        <f t="shared" si="47"/>
        <v>0</v>
      </c>
      <c r="CQ31" s="8">
        <f t="shared" si="48"/>
        <v>0</v>
      </c>
      <c r="CR31" s="50">
        <f t="shared" si="49"/>
        <v>0</v>
      </c>
      <c r="CT31" s="375">
        <f t="shared" si="50"/>
        <v>0</v>
      </c>
      <c r="CU31" s="44">
        <f t="shared" si="50"/>
        <v>0</v>
      </c>
      <c r="CV31" s="8">
        <f t="shared" si="51"/>
        <v>0</v>
      </c>
      <c r="CW31" s="50">
        <f t="shared" si="52"/>
        <v>0</v>
      </c>
      <c r="CY31" s="375">
        <f t="shared" si="53"/>
        <v>0</v>
      </c>
      <c r="CZ31" s="44">
        <f t="shared" si="53"/>
        <v>0</v>
      </c>
      <c r="DA31" s="8">
        <f t="shared" si="54"/>
        <v>0</v>
      </c>
      <c r="DB31" s="50">
        <f t="shared" si="55"/>
        <v>0</v>
      </c>
      <c r="DD31" s="375">
        <f t="shared" si="56"/>
        <v>0</v>
      </c>
      <c r="DE31" s="44">
        <f t="shared" si="56"/>
        <v>0</v>
      </c>
      <c r="DF31" s="8">
        <f t="shared" si="57"/>
        <v>0</v>
      </c>
      <c r="DG31" s="50">
        <f t="shared" si="58"/>
        <v>0</v>
      </c>
      <c r="DI31" s="375">
        <f t="shared" si="59"/>
        <v>0</v>
      </c>
      <c r="DJ31" s="44">
        <f t="shared" si="59"/>
        <v>0</v>
      </c>
      <c r="DK31" s="8">
        <f t="shared" si="60"/>
        <v>0</v>
      </c>
      <c r="DL31" s="50">
        <f t="shared" si="61"/>
        <v>0</v>
      </c>
      <c r="DN31" s="375">
        <f t="shared" si="62"/>
        <v>0</v>
      </c>
      <c r="DO31" s="44">
        <f t="shared" si="62"/>
        <v>0</v>
      </c>
      <c r="DP31" s="8">
        <f t="shared" si="63"/>
        <v>0</v>
      </c>
      <c r="DQ31" s="50">
        <f t="shared" si="64"/>
        <v>0</v>
      </c>
      <c r="DS31" s="51">
        <f t="shared" si="68"/>
        <v>0</v>
      </c>
      <c r="DT31" s="50">
        <f t="shared" si="65"/>
        <v>0</v>
      </c>
      <c r="DU31" s="52">
        <v>0</v>
      </c>
      <c r="DV31" s="50">
        <f t="shared" si="66"/>
        <v>0</v>
      </c>
      <c r="DW31" s="51">
        <f t="shared" ref="DW31:DW39" si="71">+DS31+DU31</f>
        <v>0</v>
      </c>
      <c r="DX31" s="52">
        <f t="shared" si="67"/>
        <v>0</v>
      </c>
      <c r="DY31" s="307" t="str">
        <f t="shared" si="0"/>
        <v>Security</v>
      </c>
    </row>
    <row r="32" spans="1:129" ht="18" customHeight="1" x14ac:dyDescent="0.3">
      <c r="B32" s="54"/>
      <c r="C32" s="54"/>
      <c r="D32" s="239"/>
      <c r="E32" s="263"/>
      <c r="F32" s="263"/>
      <c r="G32" s="263"/>
      <c r="H32" s="56"/>
      <c r="I32" s="56"/>
      <c r="J32" s="265"/>
      <c r="K32" s="264"/>
      <c r="L32" s="57"/>
      <c r="M32" s="394"/>
      <c r="N32" s="214"/>
      <c r="O32" s="8">
        <f t="shared" si="70"/>
        <v>0</v>
      </c>
      <c r="P32" s="50">
        <f t="shared" si="2"/>
        <v>0</v>
      </c>
      <c r="R32" s="201">
        <f t="shared" si="3"/>
        <v>0</v>
      </c>
      <c r="S32" s="201">
        <f t="shared" si="3"/>
        <v>0</v>
      </c>
      <c r="T32" s="8">
        <f t="shared" si="4"/>
        <v>0</v>
      </c>
      <c r="U32" s="50">
        <f t="shared" si="5"/>
        <v>0</v>
      </c>
      <c r="W32" s="375">
        <f t="shared" ref="W32:X40" si="72">R32</f>
        <v>0</v>
      </c>
      <c r="X32" s="44">
        <f t="shared" si="72"/>
        <v>0</v>
      </c>
      <c r="Y32" s="8">
        <f t="shared" si="6"/>
        <v>0</v>
      </c>
      <c r="Z32" s="50">
        <f t="shared" si="7"/>
        <v>0</v>
      </c>
      <c r="AB32" s="375">
        <f t="shared" si="8"/>
        <v>0</v>
      </c>
      <c r="AC32" s="44">
        <f t="shared" si="8"/>
        <v>0</v>
      </c>
      <c r="AD32" s="8">
        <f t="shared" si="9"/>
        <v>0</v>
      </c>
      <c r="AE32" s="50">
        <f t="shared" si="10"/>
        <v>0</v>
      </c>
      <c r="AG32" s="375">
        <f>M32*criteria!I51</f>
        <v>0</v>
      </c>
      <c r="AH32" s="44">
        <f t="shared" si="11"/>
        <v>0</v>
      </c>
      <c r="AI32" s="8">
        <f t="shared" si="12"/>
        <v>0</v>
      </c>
      <c r="AJ32" s="50">
        <f t="shared" si="13"/>
        <v>0</v>
      </c>
      <c r="AL32" s="375">
        <f t="shared" si="14"/>
        <v>0</v>
      </c>
      <c r="AM32" s="44">
        <f t="shared" si="14"/>
        <v>0</v>
      </c>
      <c r="AN32" s="8">
        <f t="shared" si="15"/>
        <v>0</v>
      </c>
      <c r="AO32" s="50">
        <f t="shared" si="16"/>
        <v>0</v>
      </c>
      <c r="AQ32" s="375">
        <f t="shared" si="17"/>
        <v>0</v>
      </c>
      <c r="AR32" s="44">
        <f t="shared" si="17"/>
        <v>0</v>
      </c>
      <c r="AS32" s="8">
        <f t="shared" si="18"/>
        <v>0</v>
      </c>
      <c r="AT32" s="50">
        <f t="shared" si="19"/>
        <v>0</v>
      </c>
      <c r="AV32" s="375">
        <f t="shared" si="20"/>
        <v>0</v>
      </c>
      <c r="AW32" s="44">
        <f t="shared" si="20"/>
        <v>0</v>
      </c>
      <c r="AX32" s="8">
        <f t="shared" si="21"/>
        <v>0</v>
      </c>
      <c r="AY32" s="50">
        <f t="shared" si="22"/>
        <v>0</v>
      </c>
      <c r="BA32" s="375">
        <f t="shared" si="23"/>
        <v>0</v>
      </c>
      <c r="BB32" s="44">
        <f t="shared" si="23"/>
        <v>0</v>
      </c>
      <c r="BC32" s="8">
        <f t="shared" si="24"/>
        <v>0</v>
      </c>
      <c r="BD32" s="50">
        <f t="shared" si="25"/>
        <v>0</v>
      </c>
      <c r="BF32" s="375">
        <f t="shared" si="26"/>
        <v>0</v>
      </c>
      <c r="BG32" s="44">
        <f t="shared" si="26"/>
        <v>0</v>
      </c>
      <c r="BH32" s="8">
        <f t="shared" si="27"/>
        <v>0</v>
      </c>
      <c r="BI32" s="50">
        <f t="shared" si="28"/>
        <v>0</v>
      </c>
      <c r="BK32" s="375">
        <f t="shared" si="29"/>
        <v>0</v>
      </c>
      <c r="BL32" s="44">
        <f t="shared" si="29"/>
        <v>0</v>
      </c>
      <c r="BM32" s="8">
        <f t="shared" si="30"/>
        <v>0</v>
      </c>
      <c r="BN32" s="50">
        <f t="shared" si="31"/>
        <v>0</v>
      </c>
      <c r="BP32" s="375">
        <f t="shared" si="32"/>
        <v>0</v>
      </c>
      <c r="BQ32" s="44">
        <f t="shared" si="32"/>
        <v>0</v>
      </c>
      <c r="BR32" s="8">
        <f t="shared" si="33"/>
        <v>0</v>
      </c>
      <c r="BS32" s="50">
        <f t="shared" si="34"/>
        <v>0</v>
      </c>
      <c r="BU32" s="375">
        <f t="shared" si="35"/>
        <v>0</v>
      </c>
      <c r="BV32" s="44">
        <f t="shared" si="35"/>
        <v>0</v>
      </c>
      <c r="BW32" s="8">
        <f t="shared" si="36"/>
        <v>0</v>
      </c>
      <c r="BX32" s="50">
        <f t="shared" si="37"/>
        <v>0</v>
      </c>
      <c r="BZ32" s="375">
        <f t="shared" si="38"/>
        <v>0</v>
      </c>
      <c r="CA32" s="44">
        <f t="shared" si="38"/>
        <v>0</v>
      </c>
      <c r="CB32" s="8">
        <f t="shared" si="39"/>
        <v>0</v>
      </c>
      <c r="CC32" s="50">
        <f t="shared" si="40"/>
        <v>0</v>
      </c>
      <c r="CE32" s="375">
        <f t="shared" si="41"/>
        <v>0</v>
      </c>
      <c r="CF32" s="44">
        <f t="shared" si="41"/>
        <v>0</v>
      </c>
      <c r="CG32" s="8">
        <f t="shared" si="42"/>
        <v>0</v>
      </c>
      <c r="CH32" s="50">
        <f t="shared" si="43"/>
        <v>0</v>
      </c>
      <c r="CJ32" s="375">
        <f t="shared" si="44"/>
        <v>0</v>
      </c>
      <c r="CK32" s="44">
        <f t="shared" si="44"/>
        <v>0</v>
      </c>
      <c r="CL32" s="8">
        <f t="shared" si="45"/>
        <v>0</v>
      </c>
      <c r="CM32" s="50">
        <f t="shared" si="46"/>
        <v>0</v>
      </c>
      <c r="CO32" s="375">
        <f t="shared" si="47"/>
        <v>0</v>
      </c>
      <c r="CP32" s="44">
        <f t="shared" si="47"/>
        <v>0</v>
      </c>
      <c r="CQ32" s="8">
        <f t="shared" si="48"/>
        <v>0</v>
      </c>
      <c r="CR32" s="50">
        <f t="shared" si="49"/>
        <v>0</v>
      </c>
      <c r="CT32" s="375">
        <f t="shared" si="50"/>
        <v>0</v>
      </c>
      <c r="CU32" s="44">
        <f t="shared" si="50"/>
        <v>0</v>
      </c>
      <c r="CV32" s="8">
        <f t="shared" si="51"/>
        <v>0</v>
      </c>
      <c r="CW32" s="50">
        <f t="shared" si="52"/>
        <v>0</v>
      </c>
      <c r="CY32" s="375">
        <f t="shared" si="53"/>
        <v>0</v>
      </c>
      <c r="CZ32" s="44">
        <f t="shared" si="53"/>
        <v>0</v>
      </c>
      <c r="DA32" s="8">
        <f t="shared" si="54"/>
        <v>0</v>
      </c>
      <c r="DB32" s="50">
        <f t="shared" si="55"/>
        <v>0</v>
      </c>
      <c r="DD32" s="375">
        <f t="shared" si="56"/>
        <v>0</v>
      </c>
      <c r="DE32" s="44">
        <f t="shared" si="56"/>
        <v>0</v>
      </c>
      <c r="DF32" s="8">
        <f t="shared" si="57"/>
        <v>0</v>
      </c>
      <c r="DG32" s="50">
        <f t="shared" si="58"/>
        <v>0</v>
      </c>
      <c r="DI32" s="375">
        <f t="shared" si="59"/>
        <v>0</v>
      </c>
      <c r="DJ32" s="44">
        <f t="shared" si="59"/>
        <v>0</v>
      </c>
      <c r="DK32" s="8">
        <f t="shared" si="60"/>
        <v>0</v>
      </c>
      <c r="DL32" s="50">
        <f t="shared" si="61"/>
        <v>0</v>
      </c>
      <c r="DN32" s="375">
        <f t="shared" si="62"/>
        <v>0</v>
      </c>
      <c r="DO32" s="44">
        <f t="shared" si="62"/>
        <v>0</v>
      </c>
      <c r="DP32" s="8">
        <f t="shared" si="63"/>
        <v>0</v>
      </c>
      <c r="DQ32" s="50">
        <f t="shared" si="64"/>
        <v>0</v>
      </c>
      <c r="DS32" s="51">
        <f t="shared" si="68"/>
        <v>0</v>
      </c>
      <c r="DT32" s="50">
        <f t="shared" si="65"/>
        <v>0</v>
      </c>
      <c r="DU32" s="52">
        <v>0</v>
      </c>
      <c r="DV32" s="50">
        <f t="shared" si="66"/>
        <v>0</v>
      </c>
      <c r="DW32" s="51">
        <f t="shared" si="71"/>
        <v>0</v>
      </c>
      <c r="DX32" s="52">
        <f t="shared" si="67"/>
        <v>0</v>
      </c>
      <c r="DY32" s="307">
        <f t="shared" si="0"/>
        <v>0</v>
      </c>
    </row>
    <row r="33" spans="1:129" ht="18" customHeight="1" x14ac:dyDescent="0.3">
      <c r="B33" s="54"/>
      <c r="C33" s="54"/>
      <c r="D33" s="239"/>
      <c r="E33" s="263"/>
      <c r="F33" s="263"/>
      <c r="G33" s="263"/>
      <c r="H33" s="56"/>
      <c r="I33" s="56"/>
      <c r="J33" s="265"/>
      <c r="K33" s="264"/>
      <c r="L33" s="57"/>
      <c r="M33" s="394"/>
      <c r="N33" s="214"/>
      <c r="O33" s="8">
        <f t="shared" si="70"/>
        <v>0</v>
      </c>
      <c r="P33" s="50">
        <f t="shared" si="2"/>
        <v>0</v>
      </c>
      <c r="R33" s="201">
        <f t="shared" si="3"/>
        <v>0</v>
      </c>
      <c r="S33" s="201">
        <f t="shared" si="3"/>
        <v>0</v>
      </c>
      <c r="T33" s="8">
        <f t="shared" si="4"/>
        <v>0</v>
      </c>
      <c r="U33" s="50">
        <f t="shared" si="5"/>
        <v>0</v>
      </c>
      <c r="W33" s="375">
        <f t="shared" si="72"/>
        <v>0</v>
      </c>
      <c r="X33" s="44">
        <f t="shared" si="72"/>
        <v>0</v>
      </c>
      <c r="Y33" s="8">
        <f t="shared" si="6"/>
        <v>0</v>
      </c>
      <c r="Z33" s="50">
        <f t="shared" si="7"/>
        <v>0</v>
      </c>
      <c r="AB33" s="375">
        <f t="shared" si="8"/>
        <v>0</v>
      </c>
      <c r="AC33" s="44">
        <f t="shared" si="8"/>
        <v>0</v>
      </c>
      <c r="AD33" s="8">
        <f t="shared" si="9"/>
        <v>0</v>
      </c>
      <c r="AE33" s="50">
        <f t="shared" si="10"/>
        <v>0</v>
      </c>
      <c r="AG33" s="375">
        <f>M33*criteria!I52</f>
        <v>0</v>
      </c>
      <c r="AH33" s="44">
        <f t="shared" si="11"/>
        <v>0</v>
      </c>
      <c r="AI33" s="8">
        <f t="shared" si="12"/>
        <v>0</v>
      </c>
      <c r="AJ33" s="50">
        <f t="shared" si="13"/>
        <v>0</v>
      </c>
      <c r="AL33" s="375">
        <f t="shared" si="14"/>
        <v>0</v>
      </c>
      <c r="AM33" s="44">
        <f t="shared" si="14"/>
        <v>0</v>
      </c>
      <c r="AN33" s="8">
        <f t="shared" si="15"/>
        <v>0</v>
      </c>
      <c r="AO33" s="50">
        <f t="shared" si="16"/>
        <v>0</v>
      </c>
      <c r="AQ33" s="375">
        <f t="shared" si="17"/>
        <v>0</v>
      </c>
      <c r="AR33" s="44">
        <f t="shared" si="17"/>
        <v>0</v>
      </c>
      <c r="AS33" s="8">
        <f t="shared" si="18"/>
        <v>0</v>
      </c>
      <c r="AT33" s="50">
        <f t="shared" si="19"/>
        <v>0</v>
      </c>
      <c r="AV33" s="375">
        <f t="shared" si="20"/>
        <v>0</v>
      </c>
      <c r="AW33" s="44">
        <f t="shared" si="20"/>
        <v>0</v>
      </c>
      <c r="AX33" s="8">
        <f t="shared" si="21"/>
        <v>0</v>
      </c>
      <c r="AY33" s="50">
        <f t="shared" si="22"/>
        <v>0</v>
      </c>
      <c r="BA33" s="375">
        <f t="shared" si="23"/>
        <v>0</v>
      </c>
      <c r="BB33" s="44">
        <f t="shared" si="23"/>
        <v>0</v>
      </c>
      <c r="BC33" s="8">
        <f t="shared" si="24"/>
        <v>0</v>
      </c>
      <c r="BD33" s="50">
        <f t="shared" si="25"/>
        <v>0</v>
      </c>
      <c r="BF33" s="375">
        <f t="shared" si="26"/>
        <v>0</v>
      </c>
      <c r="BG33" s="44">
        <f t="shared" si="26"/>
        <v>0</v>
      </c>
      <c r="BH33" s="8">
        <f t="shared" si="27"/>
        <v>0</v>
      </c>
      <c r="BI33" s="50">
        <f t="shared" si="28"/>
        <v>0</v>
      </c>
      <c r="BK33" s="375">
        <f t="shared" si="29"/>
        <v>0</v>
      </c>
      <c r="BL33" s="44">
        <f t="shared" si="29"/>
        <v>0</v>
      </c>
      <c r="BM33" s="8">
        <f t="shared" si="30"/>
        <v>0</v>
      </c>
      <c r="BN33" s="50">
        <f t="shared" si="31"/>
        <v>0</v>
      </c>
      <c r="BP33" s="375">
        <f t="shared" si="32"/>
        <v>0</v>
      </c>
      <c r="BQ33" s="44">
        <f t="shared" si="32"/>
        <v>0</v>
      </c>
      <c r="BR33" s="8">
        <f t="shared" si="33"/>
        <v>0</v>
      </c>
      <c r="BS33" s="50">
        <f t="shared" si="34"/>
        <v>0</v>
      </c>
      <c r="BU33" s="375">
        <f t="shared" si="35"/>
        <v>0</v>
      </c>
      <c r="BV33" s="44">
        <f t="shared" si="35"/>
        <v>0</v>
      </c>
      <c r="BW33" s="8">
        <f t="shared" si="36"/>
        <v>0</v>
      </c>
      <c r="BX33" s="50">
        <f t="shared" si="37"/>
        <v>0</v>
      </c>
      <c r="BZ33" s="375">
        <f t="shared" si="38"/>
        <v>0</v>
      </c>
      <c r="CA33" s="44">
        <f t="shared" si="38"/>
        <v>0</v>
      </c>
      <c r="CB33" s="8">
        <f t="shared" si="39"/>
        <v>0</v>
      </c>
      <c r="CC33" s="50">
        <f t="shared" si="40"/>
        <v>0</v>
      </c>
      <c r="CE33" s="375">
        <f t="shared" si="41"/>
        <v>0</v>
      </c>
      <c r="CF33" s="44">
        <f t="shared" si="41"/>
        <v>0</v>
      </c>
      <c r="CG33" s="8">
        <f t="shared" si="42"/>
        <v>0</v>
      </c>
      <c r="CH33" s="50">
        <f t="shared" si="43"/>
        <v>0</v>
      </c>
      <c r="CJ33" s="375">
        <f t="shared" si="44"/>
        <v>0</v>
      </c>
      <c r="CK33" s="44">
        <f t="shared" si="44"/>
        <v>0</v>
      </c>
      <c r="CL33" s="8">
        <f t="shared" si="45"/>
        <v>0</v>
      </c>
      <c r="CM33" s="50">
        <f t="shared" si="46"/>
        <v>0</v>
      </c>
      <c r="CO33" s="375">
        <f t="shared" si="47"/>
        <v>0</v>
      </c>
      <c r="CP33" s="44">
        <f t="shared" si="47"/>
        <v>0</v>
      </c>
      <c r="CQ33" s="8">
        <f t="shared" si="48"/>
        <v>0</v>
      </c>
      <c r="CR33" s="50">
        <f t="shared" si="49"/>
        <v>0</v>
      </c>
      <c r="CT33" s="375">
        <f t="shared" si="50"/>
        <v>0</v>
      </c>
      <c r="CU33" s="44">
        <f t="shared" si="50"/>
        <v>0</v>
      </c>
      <c r="CV33" s="8">
        <f t="shared" si="51"/>
        <v>0</v>
      </c>
      <c r="CW33" s="50">
        <f t="shared" si="52"/>
        <v>0</v>
      </c>
      <c r="CY33" s="375">
        <f t="shared" si="53"/>
        <v>0</v>
      </c>
      <c r="CZ33" s="44">
        <f t="shared" si="53"/>
        <v>0</v>
      </c>
      <c r="DA33" s="8">
        <f t="shared" si="54"/>
        <v>0</v>
      </c>
      <c r="DB33" s="50">
        <f t="shared" si="55"/>
        <v>0</v>
      </c>
      <c r="DD33" s="375">
        <f t="shared" si="56"/>
        <v>0</v>
      </c>
      <c r="DE33" s="44">
        <f t="shared" si="56"/>
        <v>0</v>
      </c>
      <c r="DF33" s="8">
        <f t="shared" si="57"/>
        <v>0</v>
      </c>
      <c r="DG33" s="50">
        <f t="shared" si="58"/>
        <v>0</v>
      </c>
      <c r="DI33" s="375">
        <f t="shared" si="59"/>
        <v>0</v>
      </c>
      <c r="DJ33" s="44">
        <f t="shared" si="59"/>
        <v>0</v>
      </c>
      <c r="DK33" s="8">
        <f t="shared" si="60"/>
        <v>0</v>
      </c>
      <c r="DL33" s="50">
        <f t="shared" si="61"/>
        <v>0</v>
      </c>
      <c r="DN33" s="375">
        <f t="shared" si="62"/>
        <v>0</v>
      </c>
      <c r="DO33" s="44">
        <f t="shared" si="62"/>
        <v>0</v>
      </c>
      <c r="DP33" s="8">
        <f t="shared" si="63"/>
        <v>0</v>
      </c>
      <c r="DQ33" s="50">
        <f t="shared" si="64"/>
        <v>0</v>
      </c>
      <c r="DS33" s="51">
        <f t="shared" si="68"/>
        <v>0</v>
      </c>
      <c r="DT33" s="50">
        <f t="shared" si="65"/>
        <v>0</v>
      </c>
      <c r="DU33" s="52">
        <v>0</v>
      </c>
      <c r="DV33" s="50">
        <f t="shared" si="66"/>
        <v>0</v>
      </c>
      <c r="DW33" s="51">
        <f t="shared" si="71"/>
        <v>0</v>
      </c>
      <c r="DX33" s="52">
        <f t="shared" si="67"/>
        <v>0</v>
      </c>
      <c r="DY33" s="307">
        <f t="shared" si="0"/>
        <v>0</v>
      </c>
    </row>
    <row r="34" spans="1:129" ht="18" customHeight="1" x14ac:dyDescent="0.3">
      <c r="B34" s="54"/>
      <c r="C34" s="54"/>
      <c r="D34" s="239"/>
      <c r="E34" s="263"/>
      <c r="F34" s="263"/>
      <c r="G34" s="263"/>
      <c r="H34" s="56"/>
      <c r="I34" s="56"/>
      <c r="J34" s="265"/>
      <c r="K34" s="264"/>
      <c r="L34" s="57"/>
      <c r="M34" s="394"/>
      <c r="N34" s="214"/>
      <c r="O34" s="8">
        <f t="shared" si="70"/>
        <v>0</v>
      </c>
      <c r="P34" s="50">
        <f t="shared" si="2"/>
        <v>0</v>
      </c>
      <c r="R34" s="201">
        <f t="shared" si="3"/>
        <v>0</v>
      </c>
      <c r="S34" s="201">
        <f t="shared" si="3"/>
        <v>0</v>
      </c>
      <c r="T34" s="8">
        <f t="shared" si="4"/>
        <v>0</v>
      </c>
      <c r="U34" s="50">
        <f t="shared" si="5"/>
        <v>0</v>
      </c>
      <c r="W34" s="375">
        <f t="shared" si="72"/>
        <v>0</v>
      </c>
      <c r="X34" s="44">
        <f t="shared" si="72"/>
        <v>0</v>
      </c>
      <c r="Y34" s="8">
        <f t="shared" si="6"/>
        <v>0</v>
      </c>
      <c r="Z34" s="50">
        <f t="shared" si="7"/>
        <v>0</v>
      </c>
      <c r="AB34" s="375">
        <f t="shared" si="8"/>
        <v>0</v>
      </c>
      <c r="AC34" s="44">
        <f t="shared" si="8"/>
        <v>0</v>
      </c>
      <c r="AD34" s="8">
        <f t="shared" si="9"/>
        <v>0</v>
      </c>
      <c r="AE34" s="50">
        <f t="shared" si="10"/>
        <v>0</v>
      </c>
      <c r="AG34" s="375">
        <f>M34*criteria!I53</f>
        <v>0</v>
      </c>
      <c r="AH34" s="44">
        <f t="shared" si="11"/>
        <v>0</v>
      </c>
      <c r="AI34" s="8">
        <f t="shared" si="12"/>
        <v>0</v>
      </c>
      <c r="AJ34" s="50">
        <f t="shared" si="13"/>
        <v>0</v>
      </c>
      <c r="AL34" s="375">
        <f t="shared" si="14"/>
        <v>0</v>
      </c>
      <c r="AM34" s="44">
        <f t="shared" si="14"/>
        <v>0</v>
      </c>
      <c r="AN34" s="8">
        <f t="shared" si="15"/>
        <v>0</v>
      </c>
      <c r="AO34" s="50">
        <f t="shared" si="16"/>
        <v>0</v>
      </c>
      <c r="AQ34" s="375">
        <f t="shared" si="17"/>
        <v>0</v>
      </c>
      <c r="AR34" s="44">
        <f t="shared" si="17"/>
        <v>0</v>
      </c>
      <c r="AS34" s="8">
        <f t="shared" si="18"/>
        <v>0</v>
      </c>
      <c r="AT34" s="50">
        <f t="shared" si="19"/>
        <v>0</v>
      </c>
      <c r="AV34" s="375">
        <f t="shared" si="20"/>
        <v>0</v>
      </c>
      <c r="AW34" s="44">
        <f t="shared" si="20"/>
        <v>0</v>
      </c>
      <c r="AX34" s="8">
        <f t="shared" si="21"/>
        <v>0</v>
      </c>
      <c r="AY34" s="50">
        <f t="shared" si="22"/>
        <v>0</v>
      </c>
      <c r="BA34" s="375">
        <f t="shared" si="23"/>
        <v>0</v>
      </c>
      <c r="BB34" s="44">
        <f t="shared" si="23"/>
        <v>0</v>
      </c>
      <c r="BC34" s="8">
        <f t="shared" si="24"/>
        <v>0</v>
      </c>
      <c r="BD34" s="50">
        <f t="shared" si="25"/>
        <v>0</v>
      </c>
      <c r="BF34" s="375">
        <f t="shared" si="26"/>
        <v>0</v>
      </c>
      <c r="BG34" s="44">
        <f t="shared" si="26"/>
        <v>0</v>
      </c>
      <c r="BH34" s="8">
        <f t="shared" si="27"/>
        <v>0</v>
      </c>
      <c r="BI34" s="50">
        <f t="shared" si="28"/>
        <v>0</v>
      </c>
      <c r="BK34" s="375">
        <f t="shared" si="29"/>
        <v>0</v>
      </c>
      <c r="BL34" s="44">
        <f t="shared" si="29"/>
        <v>0</v>
      </c>
      <c r="BM34" s="8">
        <f t="shared" si="30"/>
        <v>0</v>
      </c>
      <c r="BN34" s="50">
        <f t="shared" si="31"/>
        <v>0</v>
      </c>
      <c r="BP34" s="375">
        <f t="shared" si="32"/>
        <v>0</v>
      </c>
      <c r="BQ34" s="44">
        <f t="shared" si="32"/>
        <v>0</v>
      </c>
      <c r="BR34" s="8">
        <f t="shared" si="33"/>
        <v>0</v>
      </c>
      <c r="BS34" s="50">
        <f t="shared" si="34"/>
        <v>0</v>
      </c>
      <c r="BU34" s="375">
        <f t="shared" si="35"/>
        <v>0</v>
      </c>
      <c r="BV34" s="44">
        <f t="shared" si="35"/>
        <v>0</v>
      </c>
      <c r="BW34" s="8">
        <f t="shared" si="36"/>
        <v>0</v>
      </c>
      <c r="BX34" s="50">
        <f t="shared" si="37"/>
        <v>0</v>
      </c>
      <c r="BZ34" s="375">
        <f t="shared" si="38"/>
        <v>0</v>
      </c>
      <c r="CA34" s="44">
        <f t="shared" si="38"/>
        <v>0</v>
      </c>
      <c r="CB34" s="8">
        <f t="shared" si="39"/>
        <v>0</v>
      </c>
      <c r="CC34" s="50">
        <f t="shared" si="40"/>
        <v>0</v>
      </c>
      <c r="CE34" s="375">
        <f t="shared" si="41"/>
        <v>0</v>
      </c>
      <c r="CF34" s="44">
        <f t="shared" si="41"/>
        <v>0</v>
      </c>
      <c r="CG34" s="8">
        <f t="shared" si="42"/>
        <v>0</v>
      </c>
      <c r="CH34" s="50">
        <f t="shared" si="43"/>
        <v>0</v>
      </c>
      <c r="CJ34" s="375">
        <f t="shared" si="44"/>
        <v>0</v>
      </c>
      <c r="CK34" s="44">
        <f t="shared" si="44"/>
        <v>0</v>
      </c>
      <c r="CL34" s="8">
        <f t="shared" si="45"/>
        <v>0</v>
      </c>
      <c r="CM34" s="50">
        <f t="shared" si="46"/>
        <v>0</v>
      </c>
      <c r="CO34" s="375">
        <f t="shared" si="47"/>
        <v>0</v>
      </c>
      <c r="CP34" s="44">
        <f t="shared" si="47"/>
        <v>0</v>
      </c>
      <c r="CQ34" s="8">
        <f t="shared" si="48"/>
        <v>0</v>
      </c>
      <c r="CR34" s="50">
        <f t="shared" si="49"/>
        <v>0</v>
      </c>
      <c r="CT34" s="375">
        <f t="shared" si="50"/>
        <v>0</v>
      </c>
      <c r="CU34" s="44">
        <f t="shared" si="50"/>
        <v>0</v>
      </c>
      <c r="CV34" s="8">
        <f t="shared" si="51"/>
        <v>0</v>
      </c>
      <c r="CW34" s="50">
        <f t="shared" si="52"/>
        <v>0</v>
      </c>
      <c r="CY34" s="375">
        <f t="shared" si="53"/>
        <v>0</v>
      </c>
      <c r="CZ34" s="44">
        <f t="shared" si="53"/>
        <v>0</v>
      </c>
      <c r="DA34" s="8">
        <f t="shared" si="54"/>
        <v>0</v>
      </c>
      <c r="DB34" s="50">
        <f t="shared" si="55"/>
        <v>0</v>
      </c>
      <c r="DD34" s="375">
        <f t="shared" si="56"/>
        <v>0</v>
      </c>
      <c r="DE34" s="44">
        <f t="shared" si="56"/>
        <v>0</v>
      </c>
      <c r="DF34" s="8">
        <f t="shared" si="57"/>
        <v>0</v>
      </c>
      <c r="DG34" s="50">
        <f t="shared" si="58"/>
        <v>0</v>
      </c>
      <c r="DI34" s="375">
        <f t="shared" si="59"/>
        <v>0</v>
      </c>
      <c r="DJ34" s="44">
        <f t="shared" si="59"/>
        <v>0</v>
      </c>
      <c r="DK34" s="8">
        <f t="shared" si="60"/>
        <v>0</v>
      </c>
      <c r="DL34" s="50">
        <f t="shared" si="61"/>
        <v>0</v>
      </c>
      <c r="DN34" s="375">
        <f t="shared" si="62"/>
        <v>0</v>
      </c>
      <c r="DO34" s="44">
        <f t="shared" si="62"/>
        <v>0</v>
      </c>
      <c r="DP34" s="8">
        <f t="shared" si="63"/>
        <v>0</v>
      </c>
      <c r="DQ34" s="50">
        <f t="shared" si="64"/>
        <v>0</v>
      </c>
      <c r="DS34" s="51">
        <f t="shared" si="68"/>
        <v>0</v>
      </c>
      <c r="DT34" s="50">
        <f t="shared" si="65"/>
        <v>0</v>
      </c>
      <c r="DU34" s="52">
        <v>0</v>
      </c>
      <c r="DV34" s="50">
        <f t="shared" si="66"/>
        <v>0</v>
      </c>
      <c r="DW34" s="51">
        <f t="shared" si="71"/>
        <v>0</v>
      </c>
      <c r="DX34" s="52">
        <f t="shared" si="67"/>
        <v>0</v>
      </c>
      <c r="DY34" s="307">
        <f t="shared" si="0"/>
        <v>0</v>
      </c>
    </row>
    <row r="35" spans="1:129" ht="18" customHeight="1" x14ac:dyDescent="0.3">
      <c r="B35" s="54"/>
      <c r="C35" s="54"/>
      <c r="D35" s="239"/>
      <c r="E35" s="263"/>
      <c r="F35" s="263"/>
      <c r="G35" s="263"/>
      <c r="H35" s="56"/>
      <c r="I35" s="56"/>
      <c r="J35" s="265"/>
      <c r="K35" s="264"/>
      <c r="L35" s="57"/>
      <c r="M35" s="394"/>
      <c r="N35" s="214"/>
      <c r="O35" s="8">
        <f t="shared" si="70"/>
        <v>0</v>
      </c>
      <c r="P35" s="50">
        <f t="shared" si="2"/>
        <v>0</v>
      </c>
      <c r="R35" s="201">
        <f t="shared" si="3"/>
        <v>0</v>
      </c>
      <c r="S35" s="201">
        <f t="shared" si="3"/>
        <v>0</v>
      </c>
      <c r="T35" s="8">
        <f t="shared" si="4"/>
        <v>0</v>
      </c>
      <c r="U35" s="50">
        <f t="shared" si="5"/>
        <v>0</v>
      </c>
      <c r="W35" s="375">
        <f t="shared" si="72"/>
        <v>0</v>
      </c>
      <c r="X35" s="44">
        <f t="shared" si="72"/>
        <v>0</v>
      </c>
      <c r="Y35" s="8">
        <f t="shared" si="6"/>
        <v>0</v>
      </c>
      <c r="Z35" s="50">
        <f t="shared" si="7"/>
        <v>0</v>
      </c>
      <c r="AB35" s="375">
        <f t="shared" si="8"/>
        <v>0</v>
      </c>
      <c r="AC35" s="44">
        <f t="shared" si="8"/>
        <v>0</v>
      </c>
      <c r="AD35" s="8">
        <f t="shared" si="9"/>
        <v>0</v>
      </c>
      <c r="AE35" s="50">
        <f t="shared" si="10"/>
        <v>0</v>
      </c>
      <c r="AG35" s="375">
        <f>M35*criteria!I54</f>
        <v>0</v>
      </c>
      <c r="AH35" s="44">
        <f t="shared" si="11"/>
        <v>0</v>
      </c>
      <c r="AI35" s="8">
        <f t="shared" si="12"/>
        <v>0</v>
      </c>
      <c r="AJ35" s="50">
        <f t="shared" si="13"/>
        <v>0</v>
      </c>
      <c r="AL35" s="375">
        <f t="shared" si="14"/>
        <v>0</v>
      </c>
      <c r="AM35" s="44">
        <f t="shared" si="14"/>
        <v>0</v>
      </c>
      <c r="AN35" s="8">
        <f t="shared" si="15"/>
        <v>0</v>
      </c>
      <c r="AO35" s="50">
        <f t="shared" si="16"/>
        <v>0</v>
      </c>
      <c r="AQ35" s="375">
        <f t="shared" si="17"/>
        <v>0</v>
      </c>
      <c r="AR35" s="44">
        <f t="shared" si="17"/>
        <v>0</v>
      </c>
      <c r="AS35" s="8">
        <f t="shared" si="18"/>
        <v>0</v>
      </c>
      <c r="AT35" s="50">
        <f t="shared" si="19"/>
        <v>0</v>
      </c>
      <c r="AV35" s="375">
        <f t="shared" si="20"/>
        <v>0</v>
      </c>
      <c r="AW35" s="44">
        <f t="shared" si="20"/>
        <v>0</v>
      </c>
      <c r="AX35" s="8">
        <f t="shared" si="21"/>
        <v>0</v>
      </c>
      <c r="AY35" s="50">
        <f t="shared" si="22"/>
        <v>0</v>
      </c>
      <c r="BA35" s="375">
        <f t="shared" si="23"/>
        <v>0</v>
      </c>
      <c r="BB35" s="44">
        <f t="shared" si="23"/>
        <v>0</v>
      </c>
      <c r="BC35" s="8">
        <f t="shared" si="24"/>
        <v>0</v>
      </c>
      <c r="BD35" s="50">
        <f t="shared" si="25"/>
        <v>0</v>
      </c>
      <c r="BF35" s="375">
        <f t="shared" si="26"/>
        <v>0</v>
      </c>
      <c r="BG35" s="44">
        <f t="shared" si="26"/>
        <v>0</v>
      </c>
      <c r="BH35" s="8">
        <f t="shared" si="27"/>
        <v>0</v>
      </c>
      <c r="BI35" s="50">
        <f t="shared" si="28"/>
        <v>0</v>
      </c>
      <c r="BK35" s="375">
        <f t="shared" si="29"/>
        <v>0</v>
      </c>
      <c r="BL35" s="44">
        <f t="shared" si="29"/>
        <v>0</v>
      </c>
      <c r="BM35" s="8">
        <f t="shared" si="30"/>
        <v>0</v>
      </c>
      <c r="BN35" s="50">
        <f t="shared" si="31"/>
        <v>0</v>
      </c>
      <c r="BP35" s="375">
        <f t="shared" si="32"/>
        <v>0</v>
      </c>
      <c r="BQ35" s="44">
        <f t="shared" si="32"/>
        <v>0</v>
      </c>
      <c r="BR35" s="8">
        <f t="shared" si="33"/>
        <v>0</v>
      </c>
      <c r="BS35" s="50">
        <f t="shared" si="34"/>
        <v>0</v>
      </c>
      <c r="BU35" s="375">
        <f t="shared" si="35"/>
        <v>0</v>
      </c>
      <c r="BV35" s="44">
        <f t="shared" si="35"/>
        <v>0</v>
      </c>
      <c r="BW35" s="8">
        <f t="shared" si="36"/>
        <v>0</v>
      </c>
      <c r="BX35" s="50">
        <f t="shared" si="37"/>
        <v>0</v>
      </c>
      <c r="BZ35" s="375">
        <f t="shared" si="38"/>
        <v>0</v>
      </c>
      <c r="CA35" s="44">
        <f t="shared" si="38"/>
        <v>0</v>
      </c>
      <c r="CB35" s="8">
        <f t="shared" si="39"/>
        <v>0</v>
      </c>
      <c r="CC35" s="50">
        <f t="shared" si="40"/>
        <v>0</v>
      </c>
      <c r="CE35" s="375">
        <f t="shared" si="41"/>
        <v>0</v>
      </c>
      <c r="CF35" s="44">
        <f t="shared" si="41"/>
        <v>0</v>
      </c>
      <c r="CG35" s="8">
        <f t="shared" si="42"/>
        <v>0</v>
      </c>
      <c r="CH35" s="50">
        <f t="shared" si="43"/>
        <v>0</v>
      </c>
      <c r="CJ35" s="375">
        <f t="shared" si="44"/>
        <v>0</v>
      </c>
      <c r="CK35" s="44">
        <f t="shared" si="44"/>
        <v>0</v>
      </c>
      <c r="CL35" s="8">
        <f t="shared" si="45"/>
        <v>0</v>
      </c>
      <c r="CM35" s="50">
        <f t="shared" si="46"/>
        <v>0</v>
      </c>
      <c r="CO35" s="375">
        <f t="shared" si="47"/>
        <v>0</v>
      </c>
      <c r="CP35" s="44">
        <f t="shared" si="47"/>
        <v>0</v>
      </c>
      <c r="CQ35" s="8">
        <f t="shared" si="48"/>
        <v>0</v>
      </c>
      <c r="CR35" s="50">
        <f t="shared" si="49"/>
        <v>0</v>
      </c>
      <c r="CT35" s="375">
        <f t="shared" si="50"/>
        <v>0</v>
      </c>
      <c r="CU35" s="44">
        <f t="shared" si="50"/>
        <v>0</v>
      </c>
      <c r="CV35" s="8">
        <f t="shared" si="51"/>
        <v>0</v>
      </c>
      <c r="CW35" s="50">
        <f t="shared" si="52"/>
        <v>0</v>
      </c>
      <c r="CY35" s="375">
        <f t="shared" si="53"/>
        <v>0</v>
      </c>
      <c r="CZ35" s="44">
        <f t="shared" si="53"/>
        <v>0</v>
      </c>
      <c r="DA35" s="8">
        <f t="shared" si="54"/>
        <v>0</v>
      </c>
      <c r="DB35" s="50">
        <f t="shared" si="55"/>
        <v>0</v>
      </c>
      <c r="DD35" s="375">
        <f t="shared" si="56"/>
        <v>0</v>
      </c>
      <c r="DE35" s="44">
        <f t="shared" si="56"/>
        <v>0</v>
      </c>
      <c r="DF35" s="8">
        <f t="shared" si="57"/>
        <v>0</v>
      </c>
      <c r="DG35" s="50">
        <f t="shared" si="58"/>
        <v>0</v>
      </c>
      <c r="DI35" s="375">
        <f t="shared" si="59"/>
        <v>0</v>
      </c>
      <c r="DJ35" s="44">
        <f t="shared" si="59"/>
        <v>0</v>
      </c>
      <c r="DK35" s="8">
        <f t="shared" si="60"/>
        <v>0</v>
      </c>
      <c r="DL35" s="50">
        <f t="shared" si="61"/>
        <v>0</v>
      </c>
      <c r="DN35" s="375">
        <f t="shared" si="62"/>
        <v>0</v>
      </c>
      <c r="DO35" s="44">
        <f t="shared" si="62"/>
        <v>0</v>
      </c>
      <c r="DP35" s="8">
        <f t="shared" si="63"/>
        <v>0</v>
      </c>
      <c r="DQ35" s="50">
        <f t="shared" si="64"/>
        <v>0</v>
      </c>
      <c r="DS35" s="51">
        <f t="shared" si="68"/>
        <v>0</v>
      </c>
      <c r="DT35" s="50">
        <f t="shared" si="65"/>
        <v>0</v>
      </c>
      <c r="DU35" s="52">
        <v>0</v>
      </c>
      <c r="DV35" s="50">
        <f t="shared" si="66"/>
        <v>0</v>
      </c>
      <c r="DW35" s="51">
        <f t="shared" si="71"/>
        <v>0</v>
      </c>
      <c r="DX35" s="52">
        <f t="shared" si="67"/>
        <v>0</v>
      </c>
      <c r="DY35" s="307">
        <f t="shared" si="0"/>
        <v>0</v>
      </c>
    </row>
    <row r="36" spans="1:129" ht="18" customHeight="1" x14ac:dyDescent="0.3">
      <c r="B36" s="54"/>
      <c r="C36" s="54"/>
      <c r="D36" s="239"/>
      <c r="E36" s="263"/>
      <c r="F36" s="263"/>
      <c r="G36" s="263"/>
      <c r="H36" s="56"/>
      <c r="I36" s="56"/>
      <c r="J36" s="265"/>
      <c r="K36" s="264"/>
      <c r="L36" s="57"/>
      <c r="M36" s="394"/>
      <c r="N36" s="214"/>
      <c r="O36" s="8">
        <f t="shared" si="70"/>
        <v>0</v>
      </c>
      <c r="P36" s="50">
        <f t="shared" si="2"/>
        <v>0</v>
      </c>
      <c r="R36" s="201">
        <f t="shared" si="3"/>
        <v>0</v>
      </c>
      <c r="S36" s="201">
        <f t="shared" si="3"/>
        <v>0</v>
      </c>
      <c r="T36" s="8">
        <f t="shared" si="4"/>
        <v>0</v>
      </c>
      <c r="U36" s="50">
        <f t="shared" si="5"/>
        <v>0</v>
      </c>
      <c r="W36" s="375">
        <f t="shared" si="72"/>
        <v>0</v>
      </c>
      <c r="X36" s="44">
        <f t="shared" si="72"/>
        <v>0</v>
      </c>
      <c r="Y36" s="8">
        <f t="shared" si="6"/>
        <v>0</v>
      </c>
      <c r="Z36" s="50">
        <f t="shared" si="7"/>
        <v>0</v>
      </c>
      <c r="AB36" s="375">
        <f t="shared" si="8"/>
        <v>0</v>
      </c>
      <c r="AC36" s="44">
        <f t="shared" si="8"/>
        <v>0</v>
      </c>
      <c r="AD36" s="8">
        <f t="shared" si="9"/>
        <v>0</v>
      </c>
      <c r="AE36" s="50">
        <f t="shared" si="10"/>
        <v>0</v>
      </c>
      <c r="AG36" s="375">
        <f>M36*criteria!I55</f>
        <v>0</v>
      </c>
      <c r="AH36" s="44">
        <f t="shared" si="11"/>
        <v>0</v>
      </c>
      <c r="AI36" s="8">
        <f t="shared" si="12"/>
        <v>0</v>
      </c>
      <c r="AJ36" s="50">
        <f t="shared" si="13"/>
        <v>0</v>
      </c>
      <c r="AL36" s="375">
        <f t="shared" si="14"/>
        <v>0</v>
      </c>
      <c r="AM36" s="44">
        <f t="shared" si="14"/>
        <v>0</v>
      </c>
      <c r="AN36" s="8">
        <f t="shared" si="15"/>
        <v>0</v>
      </c>
      <c r="AO36" s="50">
        <f t="shared" si="16"/>
        <v>0</v>
      </c>
      <c r="AQ36" s="375">
        <f t="shared" si="17"/>
        <v>0</v>
      </c>
      <c r="AR36" s="44">
        <f t="shared" si="17"/>
        <v>0</v>
      </c>
      <c r="AS36" s="8">
        <f t="shared" si="18"/>
        <v>0</v>
      </c>
      <c r="AT36" s="50">
        <f t="shared" si="19"/>
        <v>0</v>
      </c>
      <c r="AV36" s="375">
        <f t="shared" si="20"/>
        <v>0</v>
      </c>
      <c r="AW36" s="44">
        <f t="shared" si="20"/>
        <v>0</v>
      </c>
      <c r="AX36" s="8">
        <f t="shared" si="21"/>
        <v>0</v>
      </c>
      <c r="AY36" s="50">
        <f t="shared" si="22"/>
        <v>0</v>
      </c>
      <c r="BA36" s="375">
        <f t="shared" si="23"/>
        <v>0</v>
      </c>
      <c r="BB36" s="44">
        <f t="shared" si="23"/>
        <v>0</v>
      </c>
      <c r="BC36" s="8">
        <f t="shared" si="24"/>
        <v>0</v>
      </c>
      <c r="BD36" s="50">
        <f t="shared" si="25"/>
        <v>0</v>
      </c>
      <c r="BF36" s="375">
        <f t="shared" si="26"/>
        <v>0</v>
      </c>
      <c r="BG36" s="44">
        <f t="shared" si="26"/>
        <v>0</v>
      </c>
      <c r="BH36" s="8">
        <f t="shared" si="27"/>
        <v>0</v>
      </c>
      <c r="BI36" s="50">
        <f t="shared" si="28"/>
        <v>0</v>
      </c>
      <c r="BK36" s="375">
        <f t="shared" si="29"/>
        <v>0</v>
      </c>
      <c r="BL36" s="44">
        <f t="shared" si="29"/>
        <v>0</v>
      </c>
      <c r="BM36" s="8">
        <f t="shared" si="30"/>
        <v>0</v>
      </c>
      <c r="BN36" s="50">
        <f t="shared" si="31"/>
        <v>0</v>
      </c>
      <c r="BP36" s="375">
        <f t="shared" si="32"/>
        <v>0</v>
      </c>
      <c r="BQ36" s="44">
        <f t="shared" si="32"/>
        <v>0</v>
      </c>
      <c r="BR36" s="8">
        <f t="shared" si="33"/>
        <v>0</v>
      </c>
      <c r="BS36" s="50">
        <f t="shared" si="34"/>
        <v>0</v>
      </c>
      <c r="BU36" s="375">
        <f t="shared" si="35"/>
        <v>0</v>
      </c>
      <c r="BV36" s="44">
        <f t="shared" si="35"/>
        <v>0</v>
      </c>
      <c r="BW36" s="8">
        <f t="shared" si="36"/>
        <v>0</v>
      </c>
      <c r="BX36" s="50">
        <f t="shared" si="37"/>
        <v>0</v>
      </c>
      <c r="BZ36" s="375">
        <f t="shared" si="38"/>
        <v>0</v>
      </c>
      <c r="CA36" s="44">
        <f t="shared" si="38"/>
        <v>0</v>
      </c>
      <c r="CB36" s="8">
        <f t="shared" si="39"/>
        <v>0</v>
      </c>
      <c r="CC36" s="50">
        <f t="shared" si="40"/>
        <v>0</v>
      </c>
      <c r="CE36" s="375">
        <f t="shared" si="41"/>
        <v>0</v>
      </c>
      <c r="CF36" s="44">
        <f t="shared" si="41"/>
        <v>0</v>
      </c>
      <c r="CG36" s="8">
        <f t="shared" si="42"/>
        <v>0</v>
      </c>
      <c r="CH36" s="50">
        <f t="shared" si="43"/>
        <v>0</v>
      </c>
      <c r="CJ36" s="375">
        <f t="shared" si="44"/>
        <v>0</v>
      </c>
      <c r="CK36" s="44">
        <f t="shared" si="44"/>
        <v>0</v>
      </c>
      <c r="CL36" s="8">
        <f t="shared" si="45"/>
        <v>0</v>
      </c>
      <c r="CM36" s="50">
        <f t="shared" si="46"/>
        <v>0</v>
      </c>
      <c r="CO36" s="375">
        <f t="shared" si="47"/>
        <v>0</v>
      </c>
      <c r="CP36" s="44">
        <f t="shared" si="47"/>
        <v>0</v>
      </c>
      <c r="CQ36" s="8">
        <f t="shared" si="48"/>
        <v>0</v>
      </c>
      <c r="CR36" s="50">
        <f t="shared" si="49"/>
        <v>0</v>
      </c>
      <c r="CT36" s="375">
        <f t="shared" si="50"/>
        <v>0</v>
      </c>
      <c r="CU36" s="44">
        <f t="shared" si="50"/>
        <v>0</v>
      </c>
      <c r="CV36" s="8">
        <f t="shared" si="51"/>
        <v>0</v>
      </c>
      <c r="CW36" s="50">
        <f t="shared" si="52"/>
        <v>0</v>
      </c>
      <c r="CY36" s="375">
        <f t="shared" si="53"/>
        <v>0</v>
      </c>
      <c r="CZ36" s="44">
        <f t="shared" si="53"/>
        <v>0</v>
      </c>
      <c r="DA36" s="8">
        <f t="shared" si="54"/>
        <v>0</v>
      </c>
      <c r="DB36" s="50">
        <f t="shared" si="55"/>
        <v>0</v>
      </c>
      <c r="DD36" s="375">
        <f t="shared" si="56"/>
        <v>0</v>
      </c>
      <c r="DE36" s="44">
        <f t="shared" si="56"/>
        <v>0</v>
      </c>
      <c r="DF36" s="8">
        <f t="shared" si="57"/>
        <v>0</v>
      </c>
      <c r="DG36" s="50">
        <f t="shared" si="58"/>
        <v>0</v>
      </c>
      <c r="DI36" s="375">
        <f t="shared" si="59"/>
        <v>0</v>
      </c>
      <c r="DJ36" s="44">
        <f t="shared" si="59"/>
        <v>0</v>
      </c>
      <c r="DK36" s="8">
        <f t="shared" si="60"/>
        <v>0</v>
      </c>
      <c r="DL36" s="50">
        <f t="shared" si="61"/>
        <v>0</v>
      </c>
      <c r="DN36" s="375">
        <f t="shared" si="62"/>
        <v>0</v>
      </c>
      <c r="DO36" s="44">
        <f t="shared" si="62"/>
        <v>0</v>
      </c>
      <c r="DP36" s="8">
        <f t="shared" si="63"/>
        <v>0</v>
      </c>
      <c r="DQ36" s="50">
        <f t="shared" si="64"/>
        <v>0</v>
      </c>
      <c r="DS36" s="51">
        <f t="shared" si="68"/>
        <v>0</v>
      </c>
      <c r="DT36" s="50">
        <f t="shared" si="65"/>
        <v>0</v>
      </c>
      <c r="DU36" s="52">
        <v>0</v>
      </c>
      <c r="DV36" s="50">
        <f t="shared" si="66"/>
        <v>0</v>
      </c>
      <c r="DW36" s="51">
        <f t="shared" si="71"/>
        <v>0</v>
      </c>
      <c r="DX36" s="52">
        <f t="shared" si="67"/>
        <v>0</v>
      </c>
      <c r="DY36" s="307">
        <f t="shared" si="0"/>
        <v>0</v>
      </c>
    </row>
    <row r="37" spans="1:129" ht="18" customHeight="1" x14ac:dyDescent="0.3">
      <c r="B37" s="54"/>
      <c r="C37" s="54"/>
      <c r="D37" s="239"/>
      <c r="E37" s="263"/>
      <c r="F37" s="263"/>
      <c r="G37" s="263"/>
      <c r="H37" s="56"/>
      <c r="I37" s="56"/>
      <c r="J37" s="265"/>
      <c r="K37" s="264"/>
      <c r="L37" s="57"/>
      <c r="M37" s="394"/>
      <c r="N37" s="214"/>
      <c r="O37" s="8">
        <f t="shared" si="70"/>
        <v>0</v>
      </c>
      <c r="P37" s="50">
        <f t="shared" si="2"/>
        <v>0</v>
      </c>
      <c r="R37" s="201">
        <f t="shared" si="3"/>
        <v>0</v>
      </c>
      <c r="S37" s="201">
        <f t="shared" si="3"/>
        <v>0</v>
      </c>
      <c r="T37" s="8">
        <f t="shared" si="4"/>
        <v>0</v>
      </c>
      <c r="U37" s="50">
        <f t="shared" si="5"/>
        <v>0</v>
      </c>
      <c r="W37" s="375">
        <f t="shared" si="72"/>
        <v>0</v>
      </c>
      <c r="X37" s="44">
        <f t="shared" si="72"/>
        <v>0</v>
      </c>
      <c r="Y37" s="8">
        <f t="shared" si="6"/>
        <v>0</v>
      </c>
      <c r="Z37" s="50">
        <f t="shared" si="7"/>
        <v>0</v>
      </c>
      <c r="AB37" s="375">
        <f t="shared" si="8"/>
        <v>0</v>
      </c>
      <c r="AC37" s="44">
        <f t="shared" si="8"/>
        <v>0</v>
      </c>
      <c r="AD37" s="8">
        <f t="shared" si="9"/>
        <v>0</v>
      </c>
      <c r="AE37" s="50">
        <f t="shared" si="10"/>
        <v>0</v>
      </c>
      <c r="AG37" s="375">
        <f>M37*criteria!I56</f>
        <v>0</v>
      </c>
      <c r="AH37" s="44">
        <f t="shared" si="11"/>
        <v>0</v>
      </c>
      <c r="AI37" s="8">
        <f t="shared" si="12"/>
        <v>0</v>
      </c>
      <c r="AJ37" s="50">
        <f t="shared" si="13"/>
        <v>0</v>
      </c>
      <c r="AL37" s="375">
        <f t="shared" si="14"/>
        <v>0</v>
      </c>
      <c r="AM37" s="44">
        <f t="shared" si="14"/>
        <v>0</v>
      </c>
      <c r="AN37" s="8">
        <f t="shared" si="15"/>
        <v>0</v>
      </c>
      <c r="AO37" s="50">
        <f t="shared" si="16"/>
        <v>0</v>
      </c>
      <c r="AQ37" s="375">
        <f t="shared" si="17"/>
        <v>0</v>
      </c>
      <c r="AR37" s="44">
        <f t="shared" si="17"/>
        <v>0</v>
      </c>
      <c r="AS37" s="8">
        <f t="shared" si="18"/>
        <v>0</v>
      </c>
      <c r="AT37" s="50">
        <f t="shared" si="19"/>
        <v>0</v>
      </c>
      <c r="AV37" s="375">
        <f t="shared" si="20"/>
        <v>0</v>
      </c>
      <c r="AW37" s="44">
        <f t="shared" si="20"/>
        <v>0</v>
      </c>
      <c r="AX37" s="8">
        <f t="shared" si="21"/>
        <v>0</v>
      </c>
      <c r="AY37" s="50">
        <f t="shared" si="22"/>
        <v>0</v>
      </c>
      <c r="BA37" s="375">
        <f t="shared" si="23"/>
        <v>0</v>
      </c>
      <c r="BB37" s="44">
        <f t="shared" si="23"/>
        <v>0</v>
      </c>
      <c r="BC37" s="8">
        <f t="shared" si="24"/>
        <v>0</v>
      </c>
      <c r="BD37" s="50">
        <f t="shared" si="25"/>
        <v>0</v>
      </c>
      <c r="BF37" s="375">
        <f t="shared" si="26"/>
        <v>0</v>
      </c>
      <c r="BG37" s="44">
        <f t="shared" si="26"/>
        <v>0</v>
      </c>
      <c r="BH37" s="8">
        <f t="shared" si="27"/>
        <v>0</v>
      </c>
      <c r="BI37" s="50">
        <f t="shared" si="28"/>
        <v>0</v>
      </c>
      <c r="BK37" s="375">
        <f t="shared" si="29"/>
        <v>0</v>
      </c>
      <c r="BL37" s="44">
        <f t="shared" si="29"/>
        <v>0</v>
      </c>
      <c r="BM37" s="8">
        <f t="shared" si="30"/>
        <v>0</v>
      </c>
      <c r="BN37" s="50">
        <f t="shared" si="31"/>
        <v>0</v>
      </c>
      <c r="BP37" s="375">
        <f t="shared" si="32"/>
        <v>0</v>
      </c>
      <c r="BQ37" s="44">
        <f t="shared" si="32"/>
        <v>0</v>
      </c>
      <c r="BR37" s="8">
        <f t="shared" si="33"/>
        <v>0</v>
      </c>
      <c r="BS37" s="50">
        <f t="shared" si="34"/>
        <v>0</v>
      </c>
      <c r="BU37" s="375">
        <f t="shared" si="35"/>
        <v>0</v>
      </c>
      <c r="BV37" s="44">
        <f t="shared" si="35"/>
        <v>0</v>
      </c>
      <c r="BW37" s="8">
        <f t="shared" si="36"/>
        <v>0</v>
      </c>
      <c r="BX37" s="50">
        <f t="shared" si="37"/>
        <v>0</v>
      </c>
      <c r="BZ37" s="375">
        <f t="shared" si="38"/>
        <v>0</v>
      </c>
      <c r="CA37" s="44">
        <f t="shared" si="38"/>
        <v>0</v>
      </c>
      <c r="CB37" s="8">
        <f t="shared" si="39"/>
        <v>0</v>
      </c>
      <c r="CC37" s="50">
        <f t="shared" si="40"/>
        <v>0</v>
      </c>
      <c r="CE37" s="375">
        <f t="shared" si="41"/>
        <v>0</v>
      </c>
      <c r="CF37" s="44">
        <f t="shared" si="41"/>
        <v>0</v>
      </c>
      <c r="CG37" s="8">
        <f t="shared" si="42"/>
        <v>0</v>
      </c>
      <c r="CH37" s="50">
        <f t="shared" si="43"/>
        <v>0</v>
      </c>
      <c r="CJ37" s="375">
        <f t="shared" si="44"/>
        <v>0</v>
      </c>
      <c r="CK37" s="44">
        <f t="shared" si="44"/>
        <v>0</v>
      </c>
      <c r="CL37" s="8">
        <f t="shared" si="45"/>
        <v>0</v>
      </c>
      <c r="CM37" s="50">
        <f t="shared" si="46"/>
        <v>0</v>
      </c>
      <c r="CO37" s="375">
        <f t="shared" si="47"/>
        <v>0</v>
      </c>
      <c r="CP37" s="44">
        <f t="shared" si="47"/>
        <v>0</v>
      </c>
      <c r="CQ37" s="8">
        <f t="shared" si="48"/>
        <v>0</v>
      </c>
      <c r="CR37" s="50">
        <f t="shared" si="49"/>
        <v>0</v>
      </c>
      <c r="CT37" s="375">
        <f t="shared" si="50"/>
        <v>0</v>
      </c>
      <c r="CU37" s="44">
        <f t="shared" si="50"/>
        <v>0</v>
      </c>
      <c r="CV37" s="8">
        <f t="shared" si="51"/>
        <v>0</v>
      </c>
      <c r="CW37" s="50">
        <f t="shared" si="52"/>
        <v>0</v>
      </c>
      <c r="CY37" s="375">
        <f t="shared" si="53"/>
        <v>0</v>
      </c>
      <c r="CZ37" s="44">
        <f t="shared" si="53"/>
        <v>0</v>
      </c>
      <c r="DA37" s="8">
        <f t="shared" si="54"/>
        <v>0</v>
      </c>
      <c r="DB37" s="50">
        <f t="shared" si="55"/>
        <v>0</v>
      </c>
      <c r="DD37" s="375">
        <f t="shared" si="56"/>
        <v>0</v>
      </c>
      <c r="DE37" s="44">
        <f t="shared" si="56"/>
        <v>0</v>
      </c>
      <c r="DF37" s="8">
        <f t="shared" si="57"/>
        <v>0</v>
      </c>
      <c r="DG37" s="50">
        <f t="shared" si="58"/>
        <v>0</v>
      </c>
      <c r="DI37" s="375">
        <f t="shared" si="59"/>
        <v>0</v>
      </c>
      <c r="DJ37" s="44">
        <f t="shared" si="59"/>
        <v>0</v>
      </c>
      <c r="DK37" s="8">
        <f t="shared" si="60"/>
        <v>0</v>
      </c>
      <c r="DL37" s="50">
        <f t="shared" si="61"/>
        <v>0</v>
      </c>
      <c r="DN37" s="375">
        <f t="shared" si="62"/>
        <v>0</v>
      </c>
      <c r="DO37" s="44">
        <f t="shared" si="62"/>
        <v>0</v>
      </c>
      <c r="DP37" s="8">
        <f t="shared" si="63"/>
        <v>0</v>
      </c>
      <c r="DQ37" s="50">
        <f t="shared" si="64"/>
        <v>0</v>
      </c>
      <c r="DS37" s="51">
        <f t="shared" si="68"/>
        <v>0</v>
      </c>
      <c r="DT37" s="50">
        <f t="shared" si="65"/>
        <v>0</v>
      </c>
      <c r="DU37" s="52">
        <v>0</v>
      </c>
      <c r="DV37" s="50">
        <f t="shared" si="66"/>
        <v>0</v>
      </c>
      <c r="DW37" s="51">
        <f t="shared" si="71"/>
        <v>0</v>
      </c>
      <c r="DX37" s="52">
        <f t="shared" si="67"/>
        <v>0</v>
      </c>
      <c r="DY37" s="307">
        <f t="shared" si="0"/>
        <v>0</v>
      </c>
    </row>
    <row r="38" spans="1:129" ht="18" customHeight="1" x14ac:dyDescent="0.3">
      <c r="B38" s="54"/>
      <c r="C38" s="54"/>
      <c r="D38" s="239"/>
      <c r="E38" s="263"/>
      <c r="F38" s="263"/>
      <c r="G38" s="263"/>
      <c r="H38" s="56"/>
      <c r="I38" s="56"/>
      <c r="J38" s="265"/>
      <c r="K38" s="264"/>
      <c r="L38" s="57"/>
      <c r="M38" s="394"/>
      <c r="N38" s="214"/>
      <c r="O38" s="8">
        <f t="shared" si="70"/>
        <v>0</v>
      </c>
      <c r="P38" s="50">
        <f t="shared" si="2"/>
        <v>0</v>
      </c>
      <c r="R38" s="201">
        <f t="shared" si="3"/>
        <v>0</v>
      </c>
      <c r="S38" s="201">
        <f t="shared" si="3"/>
        <v>0</v>
      </c>
      <c r="T38" s="8">
        <f t="shared" si="4"/>
        <v>0</v>
      </c>
      <c r="U38" s="50">
        <f t="shared" si="5"/>
        <v>0</v>
      </c>
      <c r="W38" s="375">
        <f t="shared" si="72"/>
        <v>0</v>
      </c>
      <c r="X38" s="44">
        <f t="shared" si="72"/>
        <v>0</v>
      </c>
      <c r="Y38" s="8">
        <f t="shared" si="6"/>
        <v>0</v>
      </c>
      <c r="Z38" s="50">
        <f t="shared" si="7"/>
        <v>0</v>
      </c>
      <c r="AB38" s="375">
        <f t="shared" si="8"/>
        <v>0</v>
      </c>
      <c r="AC38" s="44">
        <f t="shared" si="8"/>
        <v>0</v>
      </c>
      <c r="AD38" s="8">
        <f t="shared" si="9"/>
        <v>0</v>
      </c>
      <c r="AE38" s="50">
        <f t="shared" si="10"/>
        <v>0</v>
      </c>
      <c r="AG38" s="375">
        <f>M38*criteria!I57</f>
        <v>0</v>
      </c>
      <c r="AH38" s="44">
        <f t="shared" si="11"/>
        <v>0</v>
      </c>
      <c r="AI38" s="8">
        <f t="shared" si="12"/>
        <v>0</v>
      </c>
      <c r="AJ38" s="50">
        <f t="shared" si="13"/>
        <v>0</v>
      </c>
      <c r="AL38" s="375">
        <f t="shared" si="14"/>
        <v>0</v>
      </c>
      <c r="AM38" s="44">
        <f t="shared" si="14"/>
        <v>0</v>
      </c>
      <c r="AN38" s="8">
        <f t="shared" si="15"/>
        <v>0</v>
      </c>
      <c r="AO38" s="50">
        <f t="shared" si="16"/>
        <v>0</v>
      </c>
      <c r="AQ38" s="375">
        <f t="shared" si="17"/>
        <v>0</v>
      </c>
      <c r="AR38" s="44">
        <f t="shared" si="17"/>
        <v>0</v>
      </c>
      <c r="AS38" s="8">
        <f t="shared" si="18"/>
        <v>0</v>
      </c>
      <c r="AT38" s="50">
        <f t="shared" si="19"/>
        <v>0</v>
      </c>
      <c r="AV38" s="375">
        <f t="shared" si="20"/>
        <v>0</v>
      </c>
      <c r="AW38" s="44">
        <f t="shared" si="20"/>
        <v>0</v>
      </c>
      <c r="AX38" s="8">
        <f t="shared" si="21"/>
        <v>0</v>
      </c>
      <c r="AY38" s="50">
        <f t="shared" si="22"/>
        <v>0</v>
      </c>
      <c r="BA38" s="375">
        <f t="shared" si="23"/>
        <v>0</v>
      </c>
      <c r="BB38" s="44">
        <f t="shared" si="23"/>
        <v>0</v>
      </c>
      <c r="BC38" s="8">
        <f t="shared" si="24"/>
        <v>0</v>
      </c>
      <c r="BD38" s="50">
        <f t="shared" si="25"/>
        <v>0</v>
      </c>
      <c r="BF38" s="375">
        <f t="shared" si="26"/>
        <v>0</v>
      </c>
      <c r="BG38" s="44">
        <f t="shared" si="26"/>
        <v>0</v>
      </c>
      <c r="BH38" s="8">
        <f t="shared" si="27"/>
        <v>0</v>
      </c>
      <c r="BI38" s="50">
        <f t="shared" si="28"/>
        <v>0</v>
      </c>
      <c r="BK38" s="375">
        <f t="shared" si="29"/>
        <v>0</v>
      </c>
      <c r="BL38" s="44">
        <f t="shared" si="29"/>
        <v>0</v>
      </c>
      <c r="BM38" s="8">
        <f t="shared" si="30"/>
        <v>0</v>
      </c>
      <c r="BN38" s="50">
        <f t="shared" si="31"/>
        <v>0</v>
      </c>
      <c r="BP38" s="375">
        <f t="shared" si="32"/>
        <v>0</v>
      </c>
      <c r="BQ38" s="44">
        <f t="shared" si="32"/>
        <v>0</v>
      </c>
      <c r="BR38" s="8">
        <f t="shared" si="33"/>
        <v>0</v>
      </c>
      <c r="BS38" s="50">
        <f t="shared" si="34"/>
        <v>0</v>
      </c>
      <c r="BU38" s="375">
        <f t="shared" si="35"/>
        <v>0</v>
      </c>
      <c r="BV38" s="44">
        <f t="shared" si="35"/>
        <v>0</v>
      </c>
      <c r="BW38" s="8">
        <f t="shared" si="36"/>
        <v>0</v>
      </c>
      <c r="BX38" s="50">
        <f t="shared" si="37"/>
        <v>0</v>
      </c>
      <c r="BZ38" s="375">
        <f t="shared" si="38"/>
        <v>0</v>
      </c>
      <c r="CA38" s="44">
        <f t="shared" si="38"/>
        <v>0</v>
      </c>
      <c r="CB38" s="8">
        <f t="shared" si="39"/>
        <v>0</v>
      </c>
      <c r="CC38" s="50">
        <f t="shared" si="40"/>
        <v>0</v>
      </c>
      <c r="CE38" s="375">
        <f t="shared" si="41"/>
        <v>0</v>
      </c>
      <c r="CF38" s="44">
        <f t="shared" si="41"/>
        <v>0</v>
      </c>
      <c r="CG38" s="8">
        <f t="shared" si="42"/>
        <v>0</v>
      </c>
      <c r="CH38" s="50">
        <f t="shared" si="43"/>
        <v>0</v>
      </c>
      <c r="CJ38" s="375">
        <f t="shared" si="44"/>
        <v>0</v>
      </c>
      <c r="CK38" s="44">
        <f t="shared" si="44"/>
        <v>0</v>
      </c>
      <c r="CL38" s="8">
        <f t="shared" si="45"/>
        <v>0</v>
      </c>
      <c r="CM38" s="50">
        <f t="shared" si="46"/>
        <v>0</v>
      </c>
      <c r="CO38" s="375">
        <f t="shared" si="47"/>
        <v>0</v>
      </c>
      <c r="CP38" s="44">
        <f t="shared" si="47"/>
        <v>0</v>
      </c>
      <c r="CQ38" s="8">
        <f t="shared" si="48"/>
        <v>0</v>
      </c>
      <c r="CR38" s="50">
        <f t="shared" si="49"/>
        <v>0</v>
      </c>
      <c r="CT38" s="375">
        <f t="shared" si="50"/>
        <v>0</v>
      </c>
      <c r="CU38" s="44">
        <f t="shared" si="50"/>
        <v>0</v>
      </c>
      <c r="CV38" s="8">
        <f t="shared" si="51"/>
        <v>0</v>
      </c>
      <c r="CW38" s="50">
        <f t="shared" si="52"/>
        <v>0</v>
      </c>
      <c r="CY38" s="375">
        <f t="shared" si="53"/>
        <v>0</v>
      </c>
      <c r="CZ38" s="44">
        <f t="shared" si="53"/>
        <v>0</v>
      </c>
      <c r="DA38" s="8">
        <f t="shared" si="54"/>
        <v>0</v>
      </c>
      <c r="DB38" s="50">
        <f t="shared" si="55"/>
        <v>0</v>
      </c>
      <c r="DD38" s="375">
        <f t="shared" si="56"/>
        <v>0</v>
      </c>
      <c r="DE38" s="44">
        <f t="shared" si="56"/>
        <v>0</v>
      </c>
      <c r="DF38" s="8">
        <f t="shared" si="57"/>
        <v>0</v>
      </c>
      <c r="DG38" s="50">
        <f t="shared" si="58"/>
        <v>0</v>
      </c>
      <c r="DI38" s="375">
        <f t="shared" si="59"/>
        <v>0</v>
      </c>
      <c r="DJ38" s="44">
        <f t="shared" si="59"/>
        <v>0</v>
      </c>
      <c r="DK38" s="8">
        <f t="shared" si="60"/>
        <v>0</v>
      </c>
      <c r="DL38" s="50">
        <f t="shared" si="61"/>
        <v>0</v>
      </c>
      <c r="DN38" s="375">
        <f t="shared" si="62"/>
        <v>0</v>
      </c>
      <c r="DO38" s="44">
        <f t="shared" si="62"/>
        <v>0</v>
      </c>
      <c r="DP38" s="8">
        <f t="shared" si="63"/>
        <v>0</v>
      </c>
      <c r="DQ38" s="50">
        <f t="shared" si="64"/>
        <v>0</v>
      </c>
      <c r="DS38" s="51">
        <f t="shared" si="68"/>
        <v>0</v>
      </c>
      <c r="DT38" s="50">
        <f t="shared" si="65"/>
        <v>0</v>
      </c>
      <c r="DU38" s="52">
        <v>0</v>
      </c>
      <c r="DV38" s="50">
        <f t="shared" si="66"/>
        <v>0</v>
      </c>
      <c r="DW38" s="51">
        <f t="shared" si="71"/>
        <v>0</v>
      </c>
      <c r="DX38" s="52">
        <f t="shared" si="67"/>
        <v>0</v>
      </c>
      <c r="DY38" s="307">
        <f t="shared" si="0"/>
        <v>0</v>
      </c>
    </row>
    <row r="39" spans="1:129" ht="18" customHeight="1" x14ac:dyDescent="0.3">
      <c r="B39" s="54"/>
      <c r="C39" s="54"/>
      <c r="D39" s="239"/>
      <c r="E39" s="263"/>
      <c r="F39" s="263"/>
      <c r="G39" s="263"/>
      <c r="H39" s="56"/>
      <c r="I39" s="56"/>
      <c r="J39" s="265"/>
      <c r="K39" s="264"/>
      <c r="L39" s="57"/>
      <c r="M39" s="394"/>
      <c r="N39" s="214"/>
      <c r="O39" s="8">
        <f t="shared" si="70"/>
        <v>0</v>
      </c>
      <c r="P39" s="50">
        <f t="shared" si="2"/>
        <v>0</v>
      </c>
      <c r="R39" s="201">
        <f t="shared" si="3"/>
        <v>0</v>
      </c>
      <c r="S39" s="201">
        <f t="shared" si="3"/>
        <v>0</v>
      </c>
      <c r="T39" s="8">
        <f t="shared" si="4"/>
        <v>0</v>
      </c>
      <c r="U39" s="50">
        <f t="shared" si="5"/>
        <v>0</v>
      </c>
      <c r="W39" s="375">
        <f t="shared" si="72"/>
        <v>0</v>
      </c>
      <c r="X39" s="44">
        <f t="shared" si="72"/>
        <v>0</v>
      </c>
      <c r="Y39" s="8">
        <f t="shared" si="6"/>
        <v>0</v>
      </c>
      <c r="Z39" s="50">
        <f t="shared" si="7"/>
        <v>0</v>
      </c>
      <c r="AB39" s="375">
        <f t="shared" si="8"/>
        <v>0</v>
      </c>
      <c r="AC39" s="44">
        <f t="shared" si="8"/>
        <v>0</v>
      </c>
      <c r="AD39" s="8">
        <f t="shared" si="9"/>
        <v>0</v>
      </c>
      <c r="AE39" s="50">
        <f t="shared" si="10"/>
        <v>0</v>
      </c>
      <c r="AG39" s="375">
        <f>M39*criteria!I58</f>
        <v>0</v>
      </c>
      <c r="AH39" s="44">
        <f t="shared" si="11"/>
        <v>0</v>
      </c>
      <c r="AI39" s="8">
        <f t="shared" si="12"/>
        <v>0</v>
      </c>
      <c r="AJ39" s="50">
        <f t="shared" si="13"/>
        <v>0</v>
      </c>
      <c r="AL39" s="375">
        <f t="shared" si="14"/>
        <v>0</v>
      </c>
      <c r="AM39" s="44">
        <f t="shared" si="14"/>
        <v>0</v>
      </c>
      <c r="AN39" s="8">
        <f t="shared" si="15"/>
        <v>0</v>
      </c>
      <c r="AO39" s="50">
        <f t="shared" si="16"/>
        <v>0</v>
      </c>
      <c r="AQ39" s="375">
        <f t="shared" si="17"/>
        <v>0</v>
      </c>
      <c r="AR39" s="44">
        <f t="shared" si="17"/>
        <v>0</v>
      </c>
      <c r="AS39" s="8">
        <f t="shared" si="18"/>
        <v>0</v>
      </c>
      <c r="AT39" s="50">
        <f t="shared" si="19"/>
        <v>0</v>
      </c>
      <c r="AV39" s="375">
        <f t="shared" si="20"/>
        <v>0</v>
      </c>
      <c r="AW39" s="44">
        <f t="shared" si="20"/>
        <v>0</v>
      </c>
      <c r="AX39" s="8">
        <f t="shared" si="21"/>
        <v>0</v>
      </c>
      <c r="AY39" s="50">
        <f t="shared" si="22"/>
        <v>0</v>
      </c>
      <c r="BA39" s="375">
        <f t="shared" si="23"/>
        <v>0</v>
      </c>
      <c r="BB39" s="44">
        <f t="shared" si="23"/>
        <v>0</v>
      </c>
      <c r="BC39" s="8">
        <f t="shared" si="24"/>
        <v>0</v>
      </c>
      <c r="BD39" s="50">
        <f t="shared" si="25"/>
        <v>0</v>
      </c>
      <c r="BF39" s="375">
        <f t="shared" si="26"/>
        <v>0</v>
      </c>
      <c r="BG39" s="44">
        <f t="shared" si="26"/>
        <v>0</v>
      </c>
      <c r="BH39" s="8">
        <f t="shared" si="27"/>
        <v>0</v>
      </c>
      <c r="BI39" s="50">
        <f t="shared" si="28"/>
        <v>0</v>
      </c>
      <c r="BK39" s="375">
        <f t="shared" si="29"/>
        <v>0</v>
      </c>
      <c r="BL39" s="44">
        <f t="shared" si="29"/>
        <v>0</v>
      </c>
      <c r="BM39" s="8">
        <f t="shared" si="30"/>
        <v>0</v>
      </c>
      <c r="BN39" s="50">
        <f t="shared" si="31"/>
        <v>0</v>
      </c>
      <c r="BP39" s="375">
        <f t="shared" si="32"/>
        <v>0</v>
      </c>
      <c r="BQ39" s="44">
        <f t="shared" si="32"/>
        <v>0</v>
      </c>
      <c r="BR39" s="8">
        <f t="shared" si="33"/>
        <v>0</v>
      </c>
      <c r="BS39" s="50">
        <f t="shared" si="34"/>
        <v>0</v>
      </c>
      <c r="BU39" s="375">
        <f t="shared" si="35"/>
        <v>0</v>
      </c>
      <c r="BV39" s="44">
        <f t="shared" si="35"/>
        <v>0</v>
      </c>
      <c r="BW39" s="8">
        <f t="shared" si="36"/>
        <v>0</v>
      </c>
      <c r="BX39" s="50">
        <f t="shared" si="37"/>
        <v>0</v>
      </c>
      <c r="BZ39" s="375">
        <f t="shared" si="38"/>
        <v>0</v>
      </c>
      <c r="CA39" s="44">
        <f t="shared" si="38"/>
        <v>0</v>
      </c>
      <c r="CB39" s="8">
        <f t="shared" si="39"/>
        <v>0</v>
      </c>
      <c r="CC39" s="50">
        <f t="shared" si="40"/>
        <v>0</v>
      </c>
      <c r="CE39" s="375">
        <f t="shared" si="41"/>
        <v>0</v>
      </c>
      <c r="CF39" s="44">
        <f t="shared" si="41"/>
        <v>0</v>
      </c>
      <c r="CG39" s="8">
        <f t="shared" si="42"/>
        <v>0</v>
      </c>
      <c r="CH39" s="50">
        <f t="shared" si="43"/>
        <v>0</v>
      </c>
      <c r="CJ39" s="375">
        <f t="shared" si="44"/>
        <v>0</v>
      </c>
      <c r="CK39" s="44">
        <f t="shared" si="44"/>
        <v>0</v>
      </c>
      <c r="CL39" s="8">
        <f t="shared" si="45"/>
        <v>0</v>
      </c>
      <c r="CM39" s="50">
        <f t="shared" si="46"/>
        <v>0</v>
      </c>
      <c r="CO39" s="375">
        <f t="shared" si="47"/>
        <v>0</v>
      </c>
      <c r="CP39" s="44">
        <f t="shared" si="47"/>
        <v>0</v>
      </c>
      <c r="CQ39" s="8">
        <f t="shared" si="48"/>
        <v>0</v>
      </c>
      <c r="CR39" s="50">
        <f t="shared" si="49"/>
        <v>0</v>
      </c>
      <c r="CT39" s="375">
        <f t="shared" si="50"/>
        <v>0</v>
      </c>
      <c r="CU39" s="44">
        <f t="shared" si="50"/>
        <v>0</v>
      </c>
      <c r="CV39" s="8">
        <f t="shared" si="51"/>
        <v>0</v>
      </c>
      <c r="CW39" s="50">
        <f t="shared" si="52"/>
        <v>0</v>
      </c>
      <c r="CY39" s="375">
        <f t="shared" si="53"/>
        <v>0</v>
      </c>
      <c r="CZ39" s="44">
        <f t="shared" si="53"/>
        <v>0</v>
      </c>
      <c r="DA39" s="8">
        <f t="shared" si="54"/>
        <v>0</v>
      </c>
      <c r="DB39" s="50">
        <f t="shared" si="55"/>
        <v>0</v>
      </c>
      <c r="DD39" s="375">
        <f t="shared" si="56"/>
        <v>0</v>
      </c>
      <c r="DE39" s="44">
        <f t="shared" si="56"/>
        <v>0</v>
      </c>
      <c r="DF39" s="8">
        <f t="shared" si="57"/>
        <v>0</v>
      </c>
      <c r="DG39" s="50">
        <f t="shared" si="58"/>
        <v>0</v>
      </c>
      <c r="DI39" s="375">
        <f t="shared" si="59"/>
        <v>0</v>
      </c>
      <c r="DJ39" s="44">
        <f t="shared" si="59"/>
        <v>0</v>
      </c>
      <c r="DK39" s="8">
        <f t="shared" si="60"/>
        <v>0</v>
      </c>
      <c r="DL39" s="50">
        <f t="shared" si="61"/>
        <v>0</v>
      </c>
      <c r="DN39" s="375">
        <f t="shared" si="62"/>
        <v>0</v>
      </c>
      <c r="DO39" s="44">
        <f t="shared" si="62"/>
        <v>0</v>
      </c>
      <c r="DP39" s="8">
        <f t="shared" si="63"/>
        <v>0</v>
      </c>
      <c r="DQ39" s="50">
        <f t="shared" si="64"/>
        <v>0</v>
      </c>
      <c r="DS39" s="51">
        <f t="shared" si="68"/>
        <v>0</v>
      </c>
      <c r="DT39" s="50">
        <f t="shared" si="65"/>
        <v>0</v>
      </c>
      <c r="DU39" s="52">
        <v>0</v>
      </c>
      <c r="DV39" s="50">
        <f t="shared" si="66"/>
        <v>0</v>
      </c>
      <c r="DW39" s="51">
        <f t="shared" si="71"/>
        <v>0</v>
      </c>
      <c r="DX39" s="52">
        <f t="shared" si="67"/>
        <v>0</v>
      </c>
      <c r="DY39" s="307">
        <f t="shared" si="0"/>
        <v>0</v>
      </c>
    </row>
    <row r="40" spans="1:129" s="60" customFormat="1" ht="18" customHeight="1" x14ac:dyDescent="0.3">
      <c r="A40" s="1"/>
      <c r="C40" s="196"/>
      <c r="D40" s="241"/>
      <c r="J40" s="302"/>
      <c r="L40" s="61"/>
      <c r="M40" s="400"/>
      <c r="N40" s="215"/>
      <c r="O40" s="8">
        <f t="shared" si="70"/>
        <v>0</v>
      </c>
      <c r="P40" s="50">
        <f t="shared" si="2"/>
        <v>0</v>
      </c>
      <c r="Q40" s="63"/>
      <c r="R40" s="201">
        <f t="shared" si="3"/>
        <v>0</v>
      </c>
      <c r="S40" s="201">
        <f t="shared" si="3"/>
        <v>0</v>
      </c>
      <c r="T40" s="8">
        <f t="shared" si="4"/>
        <v>0</v>
      </c>
      <c r="U40" s="50">
        <f t="shared" si="5"/>
        <v>0</v>
      </c>
      <c r="V40" s="63"/>
      <c r="W40" s="375">
        <f t="shared" si="72"/>
        <v>0</v>
      </c>
      <c r="X40" s="44">
        <f t="shared" si="72"/>
        <v>0</v>
      </c>
      <c r="Y40" s="8">
        <f t="shared" si="6"/>
        <v>0</v>
      </c>
      <c r="Z40" s="50">
        <f t="shared" si="7"/>
        <v>0</v>
      </c>
      <c r="AB40" s="375">
        <f t="shared" si="8"/>
        <v>0</v>
      </c>
      <c r="AC40" s="44">
        <f t="shared" si="8"/>
        <v>0</v>
      </c>
      <c r="AD40" s="8">
        <f t="shared" si="9"/>
        <v>0</v>
      </c>
      <c r="AE40" s="50">
        <f t="shared" si="10"/>
        <v>0</v>
      </c>
      <c r="AG40" s="375">
        <f>M40*criteria!I59</f>
        <v>0</v>
      </c>
      <c r="AH40" s="44">
        <f t="shared" si="11"/>
        <v>0</v>
      </c>
      <c r="AI40" s="8">
        <f t="shared" si="12"/>
        <v>0</v>
      </c>
      <c r="AJ40" s="50">
        <f t="shared" si="13"/>
        <v>0</v>
      </c>
      <c r="AL40" s="375">
        <f t="shared" si="14"/>
        <v>0</v>
      </c>
      <c r="AM40" s="44">
        <f t="shared" si="14"/>
        <v>0</v>
      </c>
      <c r="AN40" s="8">
        <f t="shared" si="15"/>
        <v>0</v>
      </c>
      <c r="AO40" s="50">
        <f t="shared" si="16"/>
        <v>0</v>
      </c>
      <c r="AQ40" s="375">
        <f t="shared" si="17"/>
        <v>0</v>
      </c>
      <c r="AR40" s="44">
        <f t="shared" si="17"/>
        <v>0</v>
      </c>
      <c r="AS40" s="8">
        <f t="shared" si="18"/>
        <v>0</v>
      </c>
      <c r="AT40" s="50">
        <f t="shared" si="19"/>
        <v>0</v>
      </c>
      <c r="AV40" s="375">
        <f t="shared" si="20"/>
        <v>0</v>
      </c>
      <c r="AW40" s="44">
        <f t="shared" si="20"/>
        <v>0</v>
      </c>
      <c r="AX40" s="8">
        <f t="shared" si="21"/>
        <v>0</v>
      </c>
      <c r="AY40" s="50">
        <f t="shared" si="22"/>
        <v>0</v>
      </c>
      <c r="BA40" s="375">
        <f t="shared" si="23"/>
        <v>0</v>
      </c>
      <c r="BB40" s="44">
        <f t="shared" si="23"/>
        <v>0</v>
      </c>
      <c r="BC40" s="8">
        <f t="shared" si="24"/>
        <v>0</v>
      </c>
      <c r="BD40" s="50">
        <f t="shared" si="25"/>
        <v>0</v>
      </c>
      <c r="BF40" s="375">
        <f t="shared" si="26"/>
        <v>0</v>
      </c>
      <c r="BG40" s="44">
        <f t="shared" si="26"/>
        <v>0</v>
      </c>
      <c r="BH40" s="8">
        <f t="shared" si="27"/>
        <v>0</v>
      </c>
      <c r="BI40" s="50">
        <f t="shared" si="28"/>
        <v>0</v>
      </c>
      <c r="BK40" s="375">
        <f t="shared" si="29"/>
        <v>0</v>
      </c>
      <c r="BL40" s="44">
        <f t="shared" si="29"/>
        <v>0</v>
      </c>
      <c r="BM40" s="8">
        <f t="shared" si="30"/>
        <v>0</v>
      </c>
      <c r="BN40" s="50">
        <f t="shared" si="31"/>
        <v>0</v>
      </c>
      <c r="BP40" s="375">
        <f t="shared" si="32"/>
        <v>0</v>
      </c>
      <c r="BQ40" s="44">
        <f t="shared" si="32"/>
        <v>0</v>
      </c>
      <c r="BR40" s="8">
        <f t="shared" si="33"/>
        <v>0</v>
      </c>
      <c r="BS40" s="50">
        <f t="shared" si="34"/>
        <v>0</v>
      </c>
      <c r="BU40" s="375">
        <f t="shared" si="35"/>
        <v>0</v>
      </c>
      <c r="BV40" s="44">
        <f t="shared" si="35"/>
        <v>0</v>
      </c>
      <c r="BW40" s="8">
        <f t="shared" si="36"/>
        <v>0</v>
      </c>
      <c r="BX40" s="50">
        <f t="shared" si="37"/>
        <v>0</v>
      </c>
      <c r="BZ40" s="375">
        <f t="shared" si="38"/>
        <v>0</v>
      </c>
      <c r="CA40" s="44">
        <f t="shared" si="38"/>
        <v>0</v>
      </c>
      <c r="CB40" s="8">
        <f t="shared" si="39"/>
        <v>0</v>
      </c>
      <c r="CC40" s="50">
        <f t="shared" si="40"/>
        <v>0</v>
      </c>
      <c r="CE40" s="375">
        <f t="shared" si="41"/>
        <v>0</v>
      </c>
      <c r="CF40" s="44">
        <f t="shared" si="41"/>
        <v>0</v>
      </c>
      <c r="CG40" s="8">
        <f t="shared" si="42"/>
        <v>0</v>
      </c>
      <c r="CH40" s="50">
        <f t="shared" si="43"/>
        <v>0</v>
      </c>
      <c r="CJ40" s="375">
        <f t="shared" si="44"/>
        <v>0</v>
      </c>
      <c r="CK40" s="44">
        <f t="shared" si="44"/>
        <v>0</v>
      </c>
      <c r="CL40" s="8">
        <f t="shared" si="45"/>
        <v>0</v>
      </c>
      <c r="CM40" s="50">
        <f t="shared" si="46"/>
        <v>0</v>
      </c>
      <c r="CO40" s="375">
        <f t="shared" si="47"/>
        <v>0</v>
      </c>
      <c r="CP40" s="44">
        <f t="shared" si="47"/>
        <v>0</v>
      </c>
      <c r="CQ40" s="8">
        <f t="shared" si="48"/>
        <v>0</v>
      </c>
      <c r="CR40" s="50">
        <f t="shared" si="49"/>
        <v>0</v>
      </c>
      <c r="CT40" s="375">
        <f t="shared" si="50"/>
        <v>0</v>
      </c>
      <c r="CU40" s="44">
        <f t="shared" si="50"/>
        <v>0</v>
      </c>
      <c r="CV40" s="8">
        <f t="shared" si="51"/>
        <v>0</v>
      </c>
      <c r="CW40" s="50">
        <f t="shared" si="52"/>
        <v>0</v>
      </c>
      <c r="CY40" s="375">
        <f t="shared" si="53"/>
        <v>0</v>
      </c>
      <c r="CZ40" s="44">
        <f t="shared" si="53"/>
        <v>0</v>
      </c>
      <c r="DA40" s="8">
        <f t="shared" si="54"/>
        <v>0</v>
      </c>
      <c r="DB40" s="50">
        <f t="shared" si="55"/>
        <v>0</v>
      </c>
      <c r="DD40" s="375">
        <f t="shared" si="56"/>
        <v>0</v>
      </c>
      <c r="DE40" s="44">
        <f t="shared" si="56"/>
        <v>0</v>
      </c>
      <c r="DF40" s="8">
        <f t="shared" si="57"/>
        <v>0</v>
      </c>
      <c r="DG40" s="50">
        <f t="shared" si="58"/>
        <v>0</v>
      </c>
      <c r="DI40" s="375">
        <f t="shared" si="59"/>
        <v>0</v>
      </c>
      <c r="DJ40" s="44">
        <f t="shared" si="59"/>
        <v>0</v>
      </c>
      <c r="DK40" s="8">
        <f t="shared" si="60"/>
        <v>0</v>
      </c>
      <c r="DL40" s="50">
        <f t="shared" si="61"/>
        <v>0</v>
      </c>
      <c r="DN40" s="375">
        <f t="shared" si="62"/>
        <v>0</v>
      </c>
      <c r="DO40" s="44">
        <f t="shared" si="62"/>
        <v>0</v>
      </c>
      <c r="DP40" s="8">
        <f t="shared" si="63"/>
        <v>0</v>
      </c>
      <c r="DQ40" s="50">
        <f t="shared" si="64"/>
        <v>0</v>
      </c>
      <c r="DS40" s="64">
        <f t="shared" si="68"/>
        <v>0</v>
      </c>
      <c r="DT40" s="65">
        <f t="shared" si="65"/>
        <v>0</v>
      </c>
      <c r="DU40" s="66">
        <v>0</v>
      </c>
      <c r="DV40" s="50">
        <f t="shared" si="66"/>
        <v>0</v>
      </c>
      <c r="DW40" s="66">
        <f>+DS40+DU40</f>
        <v>0</v>
      </c>
      <c r="DX40" s="66">
        <f t="shared" si="67"/>
        <v>0</v>
      </c>
      <c r="DY40" s="307">
        <f t="shared" si="0"/>
        <v>0</v>
      </c>
    </row>
    <row r="41" spans="1:129" ht="18" customHeight="1" thickBot="1" x14ac:dyDescent="0.35">
      <c r="B41" s="61"/>
      <c r="C41" s="67"/>
      <c r="D41" s="239"/>
      <c r="E41" s="55"/>
      <c r="F41" s="55"/>
      <c r="G41" s="55"/>
      <c r="H41" s="56"/>
      <c r="I41" s="56"/>
      <c r="J41" s="68"/>
      <c r="K41" s="56"/>
      <c r="L41" s="57"/>
      <c r="M41" s="390"/>
      <c r="N41" s="216"/>
      <c r="O41" s="8"/>
      <c r="P41" s="8"/>
      <c r="Q41" s="52"/>
      <c r="R41" s="205"/>
      <c r="S41" s="205"/>
      <c r="T41" s="8"/>
      <c r="U41" s="8"/>
      <c r="V41" s="52"/>
      <c r="W41" s="390"/>
      <c r="X41" s="69"/>
      <c r="Y41" s="8"/>
      <c r="Z41" s="8"/>
      <c r="AA41" s="10"/>
      <c r="AB41" s="390"/>
      <c r="AC41" s="69"/>
      <c r="AD41" s="8"/>
      <c r="AE41" s="8"/>
      <c r="AG41" s="390"/>
      <c r="AH41" s="69"/>
      <c r="AI41" s="8"/>
      <c r="AJ41" s="8"/>
      <c r="AL41" s="390"/>
      <c r="AM41" s="69"/>
      <c r="AN41" s="8"/>
      <c r="AO41" s="8"/>
      <c r="AQ41" s="390"/>
      <c r="AR41" s="69"/>
      <c r="AS41" s="8"/>
      <c r="AT41" s="8"/>
      <c r="AV41" s="390"/>
      <c r="AW41" s="69"/>
      <c r="AX41" s="8"/>
      <c r="AY41" s="8"/>
      <c r="BA41" s="390"/>
      <c r="BB41" s="69"/>
      <c r="BC41" s="8"/>
      <c r="BD41" s="8"/>
      <c r="BF41" s="390"/>
      <c r="BG41" s="69"/>
      <c r="BH41" s="8"/>
      <c r="BI41" s="8"/>
      <c r="BK41" s="390"/>
      <c r="BL41" s="69"/>
      <c r="BM41" s="8"/>
      <c r="BN41" s="8"/>
      <c r="BP41" s="390"/>
      <c r="BQ41" s="69"/>
      <c r="BR41" s="8"/>
      <c r="BS41" s="8"/>
      <c r="BU41" s="390"/>
      <c r="BV41" s="69"/>
      <c r="BW41" s="8"/>
      <c r="BX41" s="8"/>
      <c r="BZ41" s="390"/>
      <c r="CA41" s="69"/>
      <c r="CB41" s="8"/>
      <c r="CC41" s="8"/>
      <c r="CE41" s="390"/>
      <c r="CF41" s="69"/>
      <c r="CG41" s="8"/>
      <c r="CH41" s="8"/>
      <c r="CJ41" s="390"/>
      <c r="CK41" s="69"/>
      <c r="CL41" s="8"/>
      <c r="CM41" s="8"/>
      <c r="CO41" s="390"/>
      <c r="CP41" s="69"/>
      <c r="CQ41" s="8"/>
      <c r="CR41" s="8"/>
      <c r="CT41" s="390"/>
      <c r="CU41" s="69"/>
      <c r="CV41" s="8"/>
      <c r="CW41" s="8"/>
      <c r="CY41" s="390"/>
      <c r="CZ41" s="69"/>
      <c r="DA41" s="8"/>
      <c r="DB41" s="8"/>
      <c r="DD41" s="390"/>
      <c r="DE41" s="69"/>
      <c r="DF41" s="8"/>
      <c r="DG41" s="8"/>
      <c r="DI41" s="390"/>
      <c r="DJ41" s="69"/>
      <c r="DK41" s="8"/>
      <c r="DL41" s="8"/>
      <c r="DN41" s="390"/>
      <c r="DO41" s="69"/>
      <c r="DP41" s="8"/>
      <c r="DQ41" s="8"/>
      <c r="DS41" s="70"/>
      <c r="DT41" s="70"/>
      <c r="DU41" s="71"/>
      <c r="DV41" s="71"/>
      <c r="DW41" s="70"/>
      <c r="DX41" s="70"/>
      <c r="DY41" s="310"/>
    </row>
    <row r="42" spans="1:129" s="72" customFormat="1" ht="32.4" customHeight="1" thickBot="1" x14ac:dyDescent="0.35">
      <c r="B42" s="275" t="s">
        <v>52</v>
      </c>
      <c r="C42" s="276" t="str">
        <f>B20</f>
        <v>Personnel</v>
      </c>
      <c r="D42" s="242"/>
      <c r="E42" s="73"/>
      <c r="F42" s="73"/>
      <c r="G42" s="73"/>
      <c r="H42" s="73"/>
      <c r="I42" s="73"/>
      <c r="J42" s="74"/>
      <c r="K42" s="73"/>
      <c r="L42" s="75"/>
      <c r="M42" s="391">
        <f>O18</f>
        <v>2015</v>
      </c>
      <c r="N42" s="278"/>
      <c r="O42" s="76">
        <f>SUM(O21:O40)</f>
        <v>0</v>
      </c>
      <c r="P42" s="77">
        <f>SUM(P21:P40)</f>
        <v>0</v>
      </c>
      <c r="Q42" s="78"/>
      <c r="R42" s="279">
        <f>T18</f>
        <v>2016</v>
      </c>
      <c r="S42" s="279"/>
      <c r="T42" s="76">
        <f>SUM(T21:T40)</f>
        <v>1076428.8</v>
      </c>
      <c r="U42" s="77">
        <f>SUM(U21:U40)</f>
        <v>28327.073684210529</v>
      </c>
      <c r="V42" s="78"/>
      <c r="W42" s="391">
        <f>Y18</f>
        <v>2017</v>
      </c>
      <c r="X42" s="277"/>
      <c r="Y42" s="76">
        <f>SUM(Y21:Y40)</f>
        <v>3139302.4000000004</v>
      </c>
      <c r="Z42" s="77">
        <f>SUM(Z21:Z40)</f>
        <v>82613.22105263159</v>
      </c>
      <c r="AA42" s="79"/>
      <c r="AB42" s="391">
        <f>AD18</f>
        <v>2018</v>
      </c>
      <c r="AC42" s="277"/>
      <c r="AD42" s="76">
        <f>SUM(AD21:AD40)</f>
        <v>3139302.4000000004</v>
      </c>
      <c r="AE42" s="77">
        <f>SUM(AE21:AE40)</f>
        <v>82613.22105263159</v>
      </c>
      <c r="AG42" s="391">
        <f>AI18</f>
        <v>2019</v>
      </c>
      <c r="AH42" s="277"/>
      <c r="AI42" s="76">
        <f>SUM(AI21:AI40)</f>
        <v>3139302.4000000004</v>
      </c>
      <c r="AJ42" s="77">
        <f>SUM(AJ21:AJ40)</f>
        <v>82613.22105263159</v>
      </c>
      <c r="AL42" s="391">
        <f>AN18</f>
        <v>2020</v>
      </c>
      <c r="AM42" s="277"/>
      <c r="AN42" s="76">
        <f>SUM(AN21:AN40)</f>
        <v>3139302.4000000004</v>
      </c>
      <c r="AO42" s="77">
        <f>SUM(AO21:AO40)</f>
        <v>82613.22105263159</v>
      </c>
      <c r="AQ42" s="391">
        <f>AS18</f>
        <v>2021</v>
      </c>
      <c r="AR42" s="277"/>
      <c r="AS42" s="76">
        <f>SUM(AS21:AS40)</f>
        <v>3139302.4000000004</v>
      </c>
      <c r="AT42" s="77">
        <f>SUM(AT21:AT40)</f>
        <v>82613.22105263159</v>
      </c>
      <c r="AV42" s="391">
        <f>AX18</f>
        <v>2022</v>
      </c>
      <c r="AW42" s="277"/>
      <c r="AX42" s="76">
        <f>SUM(AX21:AX40)</f>
        <v>3139302.4000000004</v>
      </c>
      <c r="AY42" s="77">
        <f>SUM(AY21:AY40)</f>
        <v>82613.22105263159</v>
      </c>
      <c r="BA42" s="391">
        <f>BC18</f>
        <v>2023</v>
      </c>
      <c r="BB42" s="277"/>
      <c r="BC42" s="76">
        <f>SUM(BC21:BC40)</f>
        <v>3139302.4000000004</v>
      </c>
      <c r="BD42" s="77">
        <f>SUM(BD21:BD40)</f>
        <v>82613.22105263159</v>
      </c>
      <c r="BF42" s="391">
        <f>BH18</f>
        <v>2024</v>
      </c>
      <c r="BG42" s="277"/>
      <c r="BH42" s="76">
        <f>SUM(BH21:BH40)</f>
        <v>3139302.4000000004</v>
      </c>
      <c r="BI42" s="77">
        <f>SUM(BI21:BI40)</f>
        <v>82613.22105263159</v>
      </c>
      <c r="BK42" s="391">
        <f>BM18</f>
        <v>2025</v>
      </c>
      <c r="BL42" s="277"/>
      <c r="BM42" s="76">
        <f>SUM(BM21:BM40)</f>
        <v>3139302.4000000004</v>
      </c>
      <c r="BN42" s="77">
        <f>SUM(BN21:BN40)</f>
        <v>82613.22105263159</v>
      </c>
      <c r="BP42" s="391">
        <f>BR18</f>
        <v>2026</v>
      </c>
      <c r="BQ42" s="277"/>
      <c r="BR42" s="76">
        <f>SUM(BR21:BR40)</f>
        <v>3139302.4000000004</v>
      </c>
      <c r="BS42" s="77">
        <f>SUM(BS21:BS40)</f>
        <v>82613.22105263159</v>
      </c>
      <c r="BU42" s="391">
        <f>BW18</f>
        <v>2027</v>
      </c>
      <c r="BV42" s="277"/>
      <c r="BW42" s="76">
        <f>SUM(BW21:BW40)</f>
        <v>3139302.4000000004</v>
      </c>
      <c r="BX42" s="77">
        <f>SUM(BX21:BX40)</f>
        <v>82613.22105263159</v>
      </c>
      <c r="BZ42" s="391">
        <f>CB18</f>
        <v>2028</v>
      </c>
      <c r="CA42" s="277"/>
      <c r="CB42" s="76">
        <f>SUM(CB21:CB40)</f>
        <v>3139302.4000000004</v>
      </c>
      <c r="CC42" s="77">
        <f>SUM(CC21:CC40)</f>
        <v>82613.22105263159</v>
      </c>
      <c r="CE42" s="391">
        <f>CG18</f>
        <v>2029</v>
      </c>
      <c r="CF42" s="277"/>
      <c r="CG42" s="76">
        <f>SUM(CG21:CG40)</f>
        <v>3139302.4000000004</v>
      </c>
      <c r="CH42" s="77">
        <f>SUM(CH21:CH40)</f>
        <v>82613.22105263159</v>
      </c>
      <c r="CJ42" s="391">
        <f>CL18</f>
        <v>2030</v>
      </c>
      <c r="CK42" s="277"/>
      <c r="CL42" s="76">
        <f>SUM(CL21:CL40)</f>
        <v>3139302.4000000004</v>
      </c>
      <c r="CM42" s="77">
        <f>SUM(CM21:CM40)</f>
        <v>82613.22105263159</v>
      </c>
      <c r="CO42" s="391">
        <f>CQ18</f>
        <v>2031</v>
      </c>
      <c r="CP42" s="277"/>
      <c r="CQ42" s="76">
        <f>SUM(CQ21:CQ40)</f>
        <v>3139302.4000000004</v>
      </c>
      <c r="CR42" s="77">
        <f>SUM(CR21:CR40)</f>
        <v>82613.22105263159</v>
      </c>
      <c r="CT42" s="391">
        <f>CV18</f>
        <v>2032</v>
      </c>
      <c r="CU42" s="277"/>
      <c r="CV42" s="76">
        <f>SUM(CV21:CV40)</f>
        <v>3139302.4000000004</v>
      </c>
      <c r="CW42" s="77">
        <f>SUM(CW21:CW40)</f>
        <v>82613.22105263159</v>
      </c>
      <c r="CY42" s="391">
        <f>DA18</f>
        <v>2033</v>
      </c>
      <c r="CZ42" s="277"/>
      <c r="DA42" s="76">
        <f>SUM(DA21:DA40)</f>
        <v>3139302.4000000004</v>
      </c>
      <c r="DB42" s="77">
        <f>SUM(DB21:DB40)</f>
        <v>82613.22105263159</v>
      </c>
      <c r="DD42" s="391">
        <f>DF18</f>
        <v>2034</v>
      </c>
      <c r="DE42" s="277"/>
      <c r="DF42" s="76">
        <f>SUM(DF21:DF40)</f>
        <v>3139302.4000000004</v>
      </c>
      <c r="DG42" s="77">
        <f>SUM(DG21:DG40)</f>
        <v>82613.22105263159</v>
      </c>
      <c r="DI42" s="391">
        <f>DK18</f>
        <v>2035</v>
      </c>
      <c r="DJ42" s="277"/>
      <c r="DK42" s="76">
        <f>SUM(DK21:DK40)</f>
        <v>3139302.4000000004</v>
      </c>
      <c r="DL42" s="77">
        <f>SUM(DL21:DL40)</f>
        <v>82613.22105263159</v>
      </c>
      <c r="DN42" s="391">
        <f>DP18</f>
        <v>2036</v>
      </c>
      <c r="DO42" s="277"/>
      <c r="DP42" s="76">
        <f>SUM(DP21:DP40)</f>
        <v>3139302.4000000004</v>
      </c>
      <c r="DQ42" s="77">
        <f>SUM(DQ21:DQ40)</f>
        <v>82613.22105263159</v>
      </c>
      <c r="DS42" s="80">
        <f t="shared" ref="DS42" si="73">SUM(DS21:DS40)</f>
        <v>63862476.79999999</v>
      </c>
      <c r="DT42" s="77">
        <f>SUM(DT21:DT40)</f>
        <v>1680591.4947368416</v>
      </c>
      <c r="DU42" s="77">
        <f>SUM(DU21:DU40)</f>
        <v>0</v>
      </c>
      <c r="DV42" s="77">
        <f>SUM(DV21:DV40)</f>
        <v>0</v>
      </c>
      <c r="DW42" s="77">
        <f>SUM(DW21:DW40)</f>
        <v>63862476.79999999</v>
      </c>
      <c r="DX42" s="77">
        <f>SUM(P42+U42+Z42+AE42+AJ42+AO42+AT42+AY42+BD42+BI42+BN42+BS42+BX42+CC42+CH42+CM42+CR42+CW42+DB42+DG42+DL42+DQ42)</f>
        <v>1680591.4947368419</v>
      </c>
      <c r="DY42" s="311" t="s">
        <v>53</v>
      </c>
    </row>
    <row r="43" spans="1:129" x14ac:dyDescent="0.3">
      <c r="O43" s="280" t="s">
        <v>17</v>
      </c>
      <c r="P43" s="281" t="s">
        <v>18</v>
      </c>
      <c r="T43" s="280" t="s">
        <v>17</v>
      </c>
      <c r="U43" s="281" t="s">
        <v>18</v>
      </c>
      <c r="Y43" s="280" t="s">
        <v>17</v>
      </c>
      <c r="Z43" s="281" t="s">
        <v>18</v>
      </c>
      <c r="AD43" s="280" t="s">
        <v>17</v>
      </c>
      <c r="AE43" s="281" t="s">
        <v>18</v>
      </c>
      <c r="AI43" s="280" t="s">
        <v>17</v>
      </c>
      <c r="AJ43" s="281" t="s">
        <v>18</v>
      </c>
      <c r="AN43" s="280" t="s">
        <v>17</v>
      </c>
      <c r="AO43" s="281" t="s">
        <v>18</v>
      </c>
      <c r="AS43" s="280" t="s">
        <v>17</v>
      </c>
      <c r="AT43" s="281" t="s">
        <v>18</v>
      </c>
      <c r="AX43" s="280" t="s">
        <v>17</v>
      </c>
      <c r="AY43" s="281" t="s">
        <v>18</v>
      </c>
      <c r="BC43" s="280" t="s">
        <v>17</v>
      </c>
      <c r="BD43" s="281" t="s">
        <v>18</v>
      </c>
      <c r="BH43" s="280" t="s">
        <v>17</v>
      </c>
      <c r="BI43" s="281" t="s">
        <v>18</v>
      </c>
      <c r="BM43" s="280" t="s">
        <v>17</v>
      </c>
      <c r="BN43" s="281" t="s">
        <v>18</v>
      </c>
      <c r="BR43" s="280" t="s">
        <v>17</v>
      </c>
      <c r="BS43" s="281" t="s">
        <v>18</v>
      </c>
      <c r="BW43" s="280" t="s">
        <v>17</v>
      </c>
      <c r="BX43" s="281" t="s">
        <v>18</v>
      </c>
      <c r="CB43" s="280" t="s">
        <v>17</v>
      </c>
      <c r="CC43" s="281" t="s">
        <v>18</v>
      </c>
      <c r="CG43" s="280" t="s">
        <v>17</v>
      </c>
      <c r="CH43" s="281" t="s">
        <v>18</v>
      </c>
      <c r="CL43" s="280" t="s">
        <v>17</v>
      </c>
      <c r="CM43" s="281" t="s">
        <v>18</v>
      </c>
      <c r="CQ43" s="280" t="s">
        <v>17</v>
      </c>
      <c r="CR43" s="281" t="s">
        <v>18</v>
      </c>
      <c r="CV43" s="280" t="s">
        <v>17</v>
      </c>
      <c r="CW43" s="281" t="s">
        <v>18</v>
      </c>
      <c r="DA43" s="280" t="s">
        <v>17</v>
      </c>
      <c r="DB43" s="281" t="s">
        <v>18</v>
      </c>
      <c r="DF43" s="280" t="s">
        <v>17</v>
      </c>
      <c r="DG43" s="281" t="s">
        <v>18</v>
      </c>
      <c r="DK43" s="280" t="s">
        <v>17</v>
      </c>
      <c r="DL43" s="281" t="s">
        <v>18</v>
      </c>
      <c r="DP43" s="280" t="s">
        <v>17</v>
      </c>
      <c r="DQ43" s="281" t="s">
        <v>18</v>
      </c>
      <c r="DS43" s="280" t="s">
        <v>17</v>
      </c>
      <c r="DT43" s="281" t="s">
        <v>18</v>
      </c>
      <c r="DU43" s="280" t="s">
        <v>17</v>
      </c>
      <c r="DV43" s="281" t="s">
        <v>18</v>
      </c>
      <c r="DW43" s="280" t="s">
        <v>17</v>
      </c>
      <c r="DX43" s="281" t="s">
        <v>18</v>
      </c>
    </row>
    <row r="47" spans="1:129" ht="26.4" customHeight="1" x14ac:dyDescent="0.3">
      <c r="H47" s="2"/>
      <c r="I47" s="2"/>
      <c r="K47" s="2"/>
      <c r="M47" s="392"/>
      <c r="N47" s="217"/>
      <c r="O47" s="282"/>
      <c r="P47" s="83"/>
      <c r="Q47" s="22"/>
      <c r="R47" s="380"/>
      <c r="S47" s="206"/>
      <c r="T47" s="282"/>
      <c r="U47" s="83"/>
      <c r="V47" s="22"/>
      <c r="W47" s="392"/>
      <c r="X47" s="82"/>
      <c r="Y47" s="282"/>
      <c r="Z47" s="83"/>
      <c r="AA47" s="353"/>
      <c r="AB47" s="392"/>
      <c r="AC47" s="82"/>
      <c r="AD47" s="282"/>
      <c r="AE47" s="83"/>
      <c r="AG47" s="392"/>
      <c r="AH47" s="82"/>
      <c r="AI47" s="282"/>
      <c r="AJ47" s="83"/>
      <c r="AL47" s="392"/>
      <c r="AM47" s="82"/>
      <c r="AN47" s="282"/>
      <c r="AO47" s="83"/>
      <c r="AQ47" s="392"/>
      <c r="AR47" s="82"/>
      <c r="AS47" s="282"/>
      <c r="AT47" s="83"/>
      <c r="AV47" s="392"/>
      <c r="AW47" s="82"/>
      <c r="AX47" s="282"/>
      <c r="AY47" s="83"/>
      <c r="BA47" s="392"/>
      <c r="BB47" s="82"/>
      <c r="BC47" s="282"/>
      <c r="BD47" s="83"/>
      <c r="BF47" s="392"/>
      <c r="BG47" s="82"/>
      <c r="BH47" s="282"/>
      <c r="BI47" s="83"/>
      <c r="BK47" s="392"/>
      <c r="BL47" s="82"/>
      <c r="BM47" s="282"/>
      <c r="BN47" s="83"/>
      <c r="BP47" s="392"/>
      <c r="BQ47" s="82"/>
      <c r="BR47" s="282"/>
      <c r="BS47" s="83"/>
      <c r="BU47" s="392"/>
      <c r="BV47" s="82"/>
      <c r="BW47" s="282"/>
      <c r="BX47" s="83"/>
      <c r="BZ47" s="392"/>
      <c r="CA47" s="82"/>
      <c r="CB47" s="282"/>
      <c r="CC47" s="83"/>
      <c r="CE47" s="392"/>
      <c r="CF47" s="82"/>
      <c r="CG47" s="282"/>
      <c r="CH47" s="83"/>
      <c r="CJ47" s="392"/>
      <c r="CK47" s="82"/>
      <c r="CL47" s="282"/>
      <c r="CM47" s="83"/>
      <c r="CO47" s="392"/>
      <c r="CP47" s="82"/>
      <c r="CQ47" s="282"/>
      <c r="CR47" s="83"/>
      <c r="CT47" s="392"/>
      <c r="CU47" s="82"/>
      <c r="CV47" s="282"/>
      <c r="CW47" s="83"/>
      <c r="CY47" s="392"/>
      <c r="CZ47" s="82"/>
      <c r="DA47" s="282"/>
      <c r="DB47" s="83"/>
      <c r="DD47" s="392"/>
      <c r="DE47" s="82"/>
      <c r="DF47" s="282"/>
      <c r="DG47" s="83"/>
      <c r="DI47" s="392"/>
      <c r="DJ47" s="82"/>
      <c r="DK47" s="282"/>
      <c r="DL47" s="83"/>
      <c r="DN47" s="392"/>
      <c r="DO47" s="82"/>
      <c r="DP47" s="282"/>
      <c r="DQ47" s="83"/>
      <c r="DS47" s="605" t="s">
        <v>12</v>
      </c>
      <c r="DT47" s="606"/>
      <c r="DU47" s="605" t="s">
        <v>13</v>
      </c>
      <c r="DV47" s="606"/>
      <c r="DW47" s="603" t="s">
        <v>14</v>
      </c>
      <c r="DX47" s="604"/>
    </row>
    <row r="48" spans="1:129" ht="15" thickBot="1" x14ac:dyDescent="0.35">
      <c r="H48" s="2"/>
      <c r="I48" s="2"/>
      <c r="K48" s="2"/>
      <c r="M48" s="388" t="s">
        <v>15</v>
      </c>
      <c r="N48" s="211" t="s">
        <v>16</v>
      </c>
      <c r="O48" s="31" t="s">
        <v>17</v>
      </c>
      <c r="P48" s="32" t="s">
        <v>18</v>
      </c>
      <c r="Q48" s="22"/>
      <c r="R48" s="30" t="s">
        <v>15</v>
      </c>
      <c r="S48" s="31" t="s">
        <v>16</v>
      </c>
      <c r="T48" s="31" t="s">
        <v>17</v>
      </c>
      <c r="U48" s="32" t="s">
        <v>18</v>
      </c>
      <c r="V48" s="22"/>
      <c r="W48" s="388" t="s">
        <v>15</v>
      </c>
      <c r="X48" s="31" t="s">
        <v>16</v>
      </c>
      <c r="Y48" s="31" t="s">
        <v>17</v>
      </c>
      <c r="Z48" s="32" t="s">
        <v>18</v>
      </c>
      <c r="AA48" s="353"/>
      <c r="AB48" s="388" t="s">
        <v>15</v>
      </c>
      <c r="AC48" s="31" t="s">
        <v>16</v>
      </c>
      <c r="AD48" s="31" t="s">
        <v>17</v>
      </c>
      <c r="AE48" s="32" t="s">
        <v>18</v>
      </c>
      <c r="AG48" s="388" t="s">
        <v>15</v>
      </c>
      <c r="AH48" s="31" t="s">
        <v>16</v>
      </c>
      <c r="AI48" s="31" t="s">
        <v>17</v>
      </c>
      <c r="AJ48" s="32" t="s">
        <v>18</v>
      </c>
      <c r="AL48" s="388" t="s">
        <v>15</v>
      </c>
      <c r="AM48" s="31" t="s">
        <v>16</v>
      </c>
      <c r="AN48" s="31" t="s">
        <v>17</v>
      </c>
      <c r="AO48" s="32" t="s">
        <v>18</v>
      </c>
      <c r="AQ48" s="388" t="s">
        <v>15</v>
      </c>
      <c r="AR48" s="31" t="s">
        <v>16</v>
      </c>
      <c r="AS48" s="31" t="s">
        <v>17</v>
      </c>
      <c r="AT48" s="32" t="s">
        <v>18</v>
      </c>
      <c r="AV48" s="388" t="s">
        <v>15</v>
      </c>
      <c r="AW48" s="31" t="s">
        <v>16</v>
      </c>
      <c r="AX48" s="31" t="s">
        <v>17</v>
      </c>
      <c r="AY48" s="32" t="s">
        <v>18</v>
      </c>
      <c r="BA48" s="388" t="s">
        <v>15</v>
      </c>
      <c r="BB48" s="31" t="s">
        <v>16</v>
      </c>
      <c r="BC48" s="31" t="s">
        <v>17</v>
      </c>
      <c r="BD48" s="32" t="s">
        <v>18</v>
      </c>
      <c r="BF48" s="388" t="s">
        <v>15</v>
      </c>
      <c r="BG48" s="31" t="s">
        <v>16</v>
      </c>
      <c r="BH48" s="31" t="s">
        <v>17</v>
      </c>
      <c r="BI48" s="32" t="s">
        <v>18</v>
      </c>
      <c r="BK48" s="388" t="s">
        <v>15</v>
      </c>
      <c r="BL48" s="31" t="s">
        <v>16</v>
      </c>
      <c r="BM48" s="31" t="s">
        <v>17</v>
      </c>
      <c r="BN48" s="32" t="s">
        <v>18</v>
      </c>
      <c r="BP48" s="388" t="s">
        <v>15</v>
      </c>
      <c r="BQ48" s="31" t="s">
        <v>16</v>
      </c>
      <c r="BR48" s="31" t="s">
        <v>17</v>
      </c>
      <c r="BS48" s="32" t="s">
        <v>18</v>
      </c>
      <c r="BU48" s="388" t="s">
        <v>15</v>
      </c>
      <c r="BV48" s="31" t="s">
        <v>16</v>
      </c>
      <c r="BW48" s="31" t="s">
        <v>17</v>
      </c>
      <c r="BX48" s="32" t="s">
        <v>18</v>
      </c>
      <c r="BZ48" s="388" t="s">
        <v>15</v>
      </c>
      <c r="CA48" s="31" t="s">
        <v>16</v>
      </c>
      <c r="CB48" s="31" t="s">
        <v>17</v>
      </c>
      <c r="CC48" s="32" t="s">
        <v>18</v>
      </c>
      <c r="CE48" s="388" t="s">
        <v>15</v>
      </c>
      <c r="CF48" s="31" t="s">
        <v>16</v>
      </c>
      <c r="CG48" s="31" t="s">
        <v>17</v>
      </c>
      <c r="CH48" s="32" t="s">
        <v>18</v>
      </c>
      <c r="CJ48" s="388" t="s">
        <v>15</v>
      </c>
      <c r="CK48" s="31" t="s">
        <v>16</v>
      </c>
      <c r="CL48" s="31" t="s">
        <v>17</v>
      </c>
      <c r="CM48" s="32" t="s">
        <v>18</v>
      </c>
      <c r="CO48" s="388" t="s">
        <v>15</v>
      </c>
      <c r="CP48" s="31" t="s">
        <v>16</v>
      </c>
      <c r="CQ48" s="31" t="s">
        <v>17</v>
      </c>
      <c r="CR48" s="32" t="s">
        <v>18</v>
      </c>
      <c r="CT48" s="388" t="s">
        <v>15</v>
      </c>
      <c r="CU48" s="31" t="s">
        <v>16</v>
      </c>
      <c r="CV48" s="31" t="s">
        <v>17</v>
      </c>
      <c r="CW48" s="32" t="s">
        <v>18</v>
      </c>
      <c r="CY48" s="388" t="s">
        <v>15</v>
      </c>
      <c r="CZ48" s="31" t="s">
        <v>16</v>
      </c>
      <c r="DA48" s="31" t="s">
        <v>17</v>
      </c>
      <c r="DB48" s="32" t="s">
        <v>18</v>
      </c>
      <c r="DD48" s="388" t="s">
        <v>15</v>
      </c>
      <c r="DE48" s="31" t="s">
        <v>16</v>
      </c>
      <c r="DF48" s="31" t="s">
        <v>17</v>
      </c>
      <c r="DG48" s="32" t="s">
        <v>18</v>
      </c>
      <c r="DI48" s="388" t="s">
        <v>15</v>
      </c>
      <c r="DJ48" s="31" t="s">
        <v>16</v>
      </c>
      <c r="DK48" s="31" t="s">
        <v>17</v>
      </c>
      <c r="DL48" s="32" t="s">
        <v>18</v>
      </c>
      <c r="DN48" s="388" t="s">
        <v>15</v>
      </c>
      <c r="DO48" s="31" t="s">
        <v>16</v>
      </c>
      <c r="DP48" s="31" t="s">
        <v>17</v>
      </c>
      <c r="DQ48" s="32" t="s">
        <v>18</v>
      </c>
      <c r="DS48" s="250" t="s">
        <v>17</v>
      </c>
      <c r="DT48" s="251" t="s">
        <v>18</v>
      </c>
      <c r="DU48" s="250" t="s">
        <v>17</v>
      </c>
      <c r="DV48" s="252" t="s">
        <v>18</v>
      </c>
      <c r="DW48" s="253" t="s">
        <v>17</v>
      </c>
      <c r="DX48" s="252" t="s">
        <v>18</v>
      </c>
    </row>
    <row r="49" spans="2:129" s="33" customFormat="1" ht="27" customHeight="1" thickBot="1" x14ac:dyDescent="0.35">
      <c r="B49" s="254" t="s">
        <v>506</v>
      </c>
      <c r="C49" s="255" t="s">
        <v>55</v>
      </c>
      <c r="D49" s="283" t="s">
        <v>21</v>
      </c>
      <c r="E49" s="257" t="s">
        <v>22</v>
      </c>
      <c r="F49" s="257"/>
      <c r="G49" s="257" t="s">
        <v>23</v>
      </c>
      <c r="H49" s="257" t="s">
        <v>24</v>
      </c>
      <c r="I49" s="257" t="s">
        <v>25</v>
      </c>
      <c r="J49" s="258" t="s">
        <v>26</v>
      </c>
      <c r="K49" s="259" t="s">
        <v>27</v>
      </c>
      <c r="M49" s="389"/>
      <c r="N49" s="212"/>
      <c r="O49" s="35"/>
      <c r="P49" s="36"/>
      <c r="Q49" s="37"/>
      <c r="R49" s="34"/>
      <c r="S49" s="35"/>
      <c r="T49" s="35"/>
      <c r="U49" s="36"/>
      <c r="V49" s="37"/>
      <c r="W49" s="389"/>
      <c r="X49" s="35"/>
      <c r="Y49" s="35"/>
      <c r="Z49" s="36"/>
      <c r="AA49" s="37"/>
      <c r="AB49" s="389"/>
      <c r="AC49" s="35"/>
      <c r="AD49" s="35"/>
      <c r="AE49" s="36"/>
      <c r="AG49" s="389"/>
      <c r="AH49" s="35"/>
      <c r="AI49" s="35"/>
      <c r="AJ49" s="36"/>
      <c r="AL49" s="389"/>
      <c r="AM49" s="35"/>
      <c r="AN49" s="35"/>
      <c r="AO49" s="36"/>
      <c r="AQ49" s="389"/>
      <c r="AR49" s="35"/>
      <c r="AS49" s="35"/>
      <c r="AT49" s="36"/>
      <c r="AV49" s="389"/>
      <c r="AW49" s="35"/>
      <c r="AX49" s="35"/>
      <c r="AY49" s="36"/>
      <c r="BA49" s="389"/>
      <c r="BB49" s="35"/>
      <c r="BC49" s="35"/>
      <c r="BD49" s="36"/>
      <c r="BF49" s="389"/>
      <c r="BG49" s="35"/>
      <c r="BH49" s="35"/>
      <c r="BI49" s="36"/>
      <c r="BK49" s="389"/>
      <c r="BL49" s="35"/>
      <c r="BM49" s="35"/>
      <c r="BN49" s="36"/>
      <c r="BP49" s="389"/>
      <c r="BQ49" s="35"/>
      <c r="BR49" s="35"/>
      <c r="BS49" s="36"/>
      <c r="BU49" s="389"/>
      <c r="BV49" s="35"/>
      <c r="BW49" s="35"/>
      <c r="BX49" s="36"/>
      <c r="BZ49" s="389"/>
      <c r="CA49" s="35"/>
      <c r="CB49" s="35"/>
      <c r="CC49" s="36"/>
      <c r="CE49" s="389"/>
      <c r="CF49" s="35"/>
      <c r="CG49" s="35"/>
      <c r="CH49" s="36"/>
      <c r="CJ49" s="389"/>
      <c r="CK49" s="35"/>
      <c r="CL49" s="35"/>
      <c r="CM49" s="36"/>
      <c r="CO49" s="389"/>
      <c r="CP49" s="35"/>
      <c r="CQ49" s="35"/>
      <c r="CR49" s="36"/>
      <c r="CT49" s="389"/>
      <c r="CU49" s="35"/>
      <c r="CV49" s="35"/>
      <c r="CW49" s="36"/>
      <c r="CY49" s="389"/>
      <c r="CZ49" s="35"/>
      <c r="DA49" s="35"/>
      <c r="DB49" s="36"/>
      <c r="DD49" s="389"/>
      <c r="DE49" s="35"/>
      <c r="DF49" s="35"/>
      <c r="DG49" s="36"/>
      <c r="DI49" s="389"/>
      <c r="DJ49" s="35"/>
      <c r="DK49" s="35"/>
      <c r="DL49" s="36"/>
      <c r="DN49" s="389"/>
      <c r="DO49" s="35"/>
      <c r="DP49" s="35"/>
      <c r="DQ49" s="36"/>
      <c r="DS49" s="34"/>
      <c r="DT49" s="36"/>
      <c r="DU49" s="38"/>
      <c r="DV49" s="36"/>
      <c r="DW49" s="38"/>
      <c r="DX49" s="39"/>
      <c r="DY49" s="309" t="str">
        <f t="shared" ref="DY49" si="74">B49</f>
        <v>Infrastructure (escritorio Magude + armazem )</v>
      </c>
    </row>
    <row r="50" spans="2:129" ht="16.8" customHeight="1" x14ac:dyDescent="0.3">
      <c r="D50" s="262"/>
      <c r="E50" s="263"/>
      <c r="F50" s="263"/>
      <c r="G50" s="263"/>
      <c r="H50" s="264"/>
      <c r="I50" s="264"/>
      <c r="J50" s="265"/>
      <c r="K50" s="260"/>
      <c r="L50" s="266"/>
      <c r="M50" s="393"/>
      <c r="N50" s="213"/>
      <c r="O50" s="202"/>
      <c r="P50" s="43"/>
      <c r="R50" s="381"/>
      <c r="S50" s="203"/>
      <c r="T50" s="202"/>
      <c r="U50" s="43"/>
      <c r="W50" s="393"/>
      <c r="X50" s="42"/>
      <c r="Y50" s="202"/>
      <c r="Z50" s="43"/>
      <c r="AB50" s="393"/>
      <c r="AC50" s="42"/>
      <c r="AD50" s="202"/>
      <c r="AE50" s="43"/>
      <c r="AG50" s="393"/>
      <c r="AH50" s="42"/>
      <c r="AI50" s="202"/>
      <c r="AJ50" s="43"/>
      <c r="AL50" s="393"/>
      <c r="AM50" s="42"/>
      <c r="AN50" s="202"/>
      <c r="AO50" s="43"/>
      <c r="AQ50" s="393"/>
      <c r="AR50" s="42"/>
      <c r="AS50" s="202"/>
      <c r="AT50" s="43"/>
      <c r="AV50" s="393"/>
      <c r="AW50" s="42"/>
      <c r="AX50" s="202"/>
      <c r="AY50" s="43"/>
      <c r="BA50" s="393"/>
      <c r="BB50" s="42"/>
      <c r="BC50" s="202"/>
      <c r="BD50" s="43"/>
      <c r="BF50" s="393"/>
      <c r="BG50" s="42"/>
      <c r="BH50" s="202"/>
      <c r="BI50" s="43"/>
      <c r="BK50" s="393"/>
      <c r="BL50" s="42"/>
      <c r="BM50" s="202"/>
      <c r="BN50" s="43"/>
      <c r="BP50" s="393"/>
      <c r="BQ50" s="42"/>
      <c r="BR50" s="202"/>
      <c r="BS50" s="43"/>
      <c r="BU50" s="393"/>
      <c r="BV50" s="42"/>
      <c r="BW50" s="202"/>
      <c r="BX50" s="43"/>
      <c r="BZ50" s="393"/>
      <c r="CA50" s="42"/>
      <c r="CB50" s="202"/>
      <c r="CC50" s="43"/>
      <c r="CE50" s="393"/>
      <c r="CF50" s="42"/>
      <c r="CG50" s="202"/>
      <c r="CH50" s="43"/>
      <c r="CJ50" s="393"/>
      <c r="CK50" s="42"/>
      <c r="CL50" s="202"/>
      <c r="CM50" s="43"/>
      <c r="CO50" s="393"/>
      <c r="CP50" s="42"/>
      <c r="CQ50" s="202"/>
      <c r="CR50" s="43"/>
      <c r="CT50" s="393"/>
      <c r="CU50" s="42"/>
      <c r="CV50" s="202"/>
      <c r="CW50" s="43"/>
      <c r="CY50" s="393"/>
      <c r="CZ50" s="42"/>
      <c r="DA50" s="202"/>
      <c r="DB50" s="43"/>
      <c r="DD50" s="393"/>
      <c r="DE50" s="42"/>
      <c r="DF50" s="202"/>
      <c r="DG50" s="43"/>
      <c r="DI50" s="393"/>
      <c r="DJ50" s="42"/>
      <c r="DK50" s="202"/>
      <c r="DL50" s="43"/>
      <c r="DN50" s="393"/>
      <c r="DO50" s="42"/>
      <c r="DP50" s="202"/>
      <c r="DQ50" s="43"/>
      <c r="DS50" s="51">
        <f>O50+T50+Y50+AD50+AI50+AN50+AS50+AX50+BC50+BH50+BM50+BR50+BW50+CB50+CG50+CL50+CQ50+CV50+DA50+DF50+DK50+DP50</f>
        <v>0</v>
      </c>
      <c r="DT50" s="43">
        <f>+DS50/$H$3</f>
        <v>0</v>
      </c>
      <c r="DU50" s="46">
        <v>0</v>
      </c>
      <c r="DV50" s="202">
        <f>+DU50/$H$3</f>
        <v>0</v>
      </c>
      <c r="DW50" s="52">
        <f>+DS50+DU50</f>
        <v>0</v>
      </c>
      <c r="DX50" s="52">
        <f>+DT50+DV50</f>
        <v>0</v>
      </c>
      <c r="DY50" s="350">
        <f>B50</f>
        <v>0</v>
      </c>
    </row>
    <row r="51" spans="2:129" ht="16.8" customHeight="1" x14ac:dyDescent="0.3">
      <c r="D51" s="262"/>
      <c r="E51" s="263"/>
      <c r="F51" s="263"/>
      <c r="G51" s="263"/>
      <c r="H51" s="264"/>
      <c r="I51" s="264"/>
      <c r="J51" s="265"/>
      <c r="K51" s="260"/>
      <c r="L51" s="266"/>
      <c r="M51" s="394"/>
      <c r="N51" s="214"/>
      <c r="O51" s="8">
        <f>$D51*M51*N51</f>
        <v>0</v>
      </c>
      <c r="P51" s="50">
        <f t="shared" ref="P51:P71" si="75">O51/$H$3</f>
        <v>0</v>
      </c>
      <c r="R51" s="382"/>
      <c r="S51" s="201"/>
      <c r="T51" s="8">
        <f>$D51*R51*S51</f>
        <v>0</v>
      </c>
      <c r="U51" s="50">
        <f t="shared" ref="U51:U71" si="76">T51/$H$3</f>
        <v>0</v>
      </c>
      <c r="W51" s="394"/>
      <c r="X51" s="44"/>
      <c r="Y51" s="8">
        <f>$D51*W51*X51</f>
        <v>0</v>
      </c>
      <c r="Z51" s="50">
        <f t="shared" ref="Z51:Z71" si="77">Y51/$H$3</f>
        <v>0</v>
      </c>
      <c r="AB51" s="394"/>
      <c r="AC51" s="44"/>
      <c r="AD51" s="8">
        <f>$D51*AB51*AC51</f>
        <v>0</v>
      </c>
      <c r="AE51" s="50">
        <f t="shared" ref="AE51:AE71" si="78">AD51/$H$3</f>
        <v>0</v>
      </c>
      <c r="AG51" s="394"/>
      <c r="AH51" s="44"/>
      <c r="AI51" s="8">
        <f>$D51*AG51*AH51</f>
        <v>0</v>
      </c>
      <c r="AJ51" s="50">
        <f t="shared" ref="AJ51:AJ71" si="79">AI51/$H$3</f>
        <v>0</v>
      </c>
      <c r="AL51" s="394"/>
      <c r="AM51" s="44"/>
      <c r="AN51" s="8">
        <f>$D51*AL51*AM51</f>
        <v>0</v>
      </c>
      <c r="AO51" s="50">
        <f t="shared" ref="AO51:AO71" si="80">AN51/$H$3</f>
        <v>0</v>
      </c>
      <c r="AQ51" s="394"/>
      <c r="AR51" s="44"/>
      <c r="AS51" s="8">
        <f>$D51*AQ51*AR51</f>
        <v>0</v>
      </c>
      <c r="AT51" s="50">
        <f t="shared" ref="AT51:AT71" si="81">AS51/$H$3</f>
        <v>0</v>
      </c>
      <c r="AV51" s="394"/>
      <c r="AW51" s="44"/>
      <c r="AX51" s="8">
        <f>$D51*AV51*AW51</f>
        <v>0</v>
      </c>
      <c r="AY51" s="50">
        <f t="shared" ref="AY51:AY71" si="82">AX51/$H$3</f>
        <v>0</v>
      </c>
      <c r="BA51" s="394"/>
      <c r="BB51" s="44"/>
      <c r="BC51" s="8">
        <f>$D51*BA51*BB51</f>
        <v>0</v>
      </c>
      <c r="BD51" s="50">
        <f t="shared" ref="BD51:BD71" si="83">BC51/$H$3</f>
        <v>0</v>
      </c>
      <c r="BF51" s="394"/>
      <c r="BG51" s="44"/>
      <c r="BH51" s="8">
        <f>$D51*BF51*BG51</f>
        <v>0</v>
      </c>
      <c r="BI51" s="50">
        <f t="shared" ref="BI51:BI71" si="84">BH51/$H$3</f>
        <v>0</v>
      </c>
      <c r="BK51" s="394"/>
      <c r="BL51" s="44"/>
      <c r="BM51" s="8">
        <f>$D51*BK51*BL51</f>
        <v>0</v>
      </c>
      <c r="BN51" s="50">
        <f t="shared" ref="BN51:BN71" si="85">BM51/$H$3</f>
        <v>0</v>
      </c>
      <c r="BP51" s="394"/>
      <c r="BQ51" s="44"/>
      <c r="BR51" s="8">
        <f>$D51*BP51*BQ51</f>
        <v>0</v>
      </c>
      <c r="BS51" s="50">
        <f t="shared" ref="BS51:BS71" si="86">BR51/$H$3</f>
        <v>0</v>
      </c>
      <c r="BU51" s="394"/>
      <c r="BV51" s="44"/>
      <c r="BW51" s="8">
        <f>$D51*BU51*BV51</f>
        <v>0</v>
      </c>
      <c r="BX51" s="50">
        <f t="shared" ref="BX51:BX71" si="87">BW51/$H$3</f>
        <v>0</v>
      </c>
      <c r="BZ51" s="394"/>
      <c r="CA51" s="44"/>
      <c r="CB51" s="8">
        <f>$D51*BZ51*CA51</f>
        <v>0</v>
      </c>
      <c r="CC51" s="50">
        <f t="shared" ref="CC51:CC71" si="88">CB51/$H$3</f>
        <v>0</v>
      </c>
      <c r="CE51" s="394"/>
      <c r="CF51" s="44"/>
      <c r="CG51" s="8">
        <f>$D51*CE51*CF51</f>
        <v>0</v>
      </c>
      <c r="CH51" s="50">
        <f t="shared" ref="CH51:CH71" si="89">CG51/$H$3</f>
        <v>0</v>
      </c>
      <c r="CJ51" s="394"/>
      <c r="CK51" s="44"/>
      <c r="CL51" s="8">
        <f>$D51*CJ51*CK51</f>
        <v>0</v>
      </c>
      <c r="CM51" s="50">
        <f t="shared" ref="CM51:CM71" si="90">CL51/$H$3</f>
        <v>0</v>
      </c>
      <c r="CO51" s="394"/>
      <c r="CP51" s="44"/>
      <c r="CQ51" s="8">
        <f>$D51*CO51*CP51</f>
        <v>0</v>
      </c>
      <c r="CR51" s="50">
        <f t="shared" ref="CR51:CR71" si="91">CQ51/$H$3</f>
        <v>0</v>
      </c>
      <c r="CT51" s="394"/>
      <c r="CU51" s="44"/>
      <c r="CV51" s="8">
        <f>$D51*CT51*CU51</f>
        <v>0</v>
      </c>
      <c r="CW51" s="50">
        <f t="shared" ref="CW51:CW71" si="92">CV51/$H$3</f>
        <v>0</v>
      </c>
      <c r="CY51" s="394"/>
      <c r="CZ51" s="44"/>
      <c r="DA51" s="8">
        <f>$D51*CY51*CZ51</f>
        <v>0</v>
      </c>
      <c r="DB51" s="50">
        <f t="shared" ref="DB51:DB71" si="93">DA51/$H$3</f>
        <v>0</v>
      </c>
      <c r="DD51" s="394"/>
      <c r="DE51" s="44"/>
      <c r="DF51" s="8">
        <f>$D51*DD51*DE51</f>
        <v>0</v>
      </c>
      <c r="DG51" s="50">
        <f t="shared" ref="DG51:DG71" si="94">DF51/$H$3</f>
        <v>0</v>
      </c>
      <c r="DI51" s="394"/>
      <c r="DJ51" s="44"/>
      <c r="DK51" s="8">
        <f>$D51*DI51*DJ51</f>
        <v>0</v>
      </c>
      <c r="DL51" s="50">
        <f t="shared" ref="DL51:DL71" si="95">DK51/$H$3</f>
        <v>0</v>
      </c>
      <c r="DN51" s="394"/>
      <c r="DO51" s="44"/>
      <c r="DP51" s="8">
        <f>$D51*DN51*DO51</f>
        <v>0</v>
      </c>
      <c r="DQ51" s="50">
        <f t="shared" ref="DQ51:DQ71" si="96">DP51/$H$3</f>
        <v>0</v>
      </c>
      <c r="DS51" s="51">
        <f t="shared" ref="DS51:DS71" si="97">O51+T51+Y51+AD51+AI51+AN51+AS51+AX51+BC51+BH51+BM51+BR51+BW51+CB51+CG51+CL51+CQ51+CV51+DA51+DF51+DK51+DP51</f>
        <v>0</v>
      </c>
      <c r="DT51" s="8">
        <f>+DS51/$H$3</f>
        <v>0</v>
      </c>
      <c r="DU51" s="52">
        <v>0</v>
      </c>
      <c r="DV51" s="8">
        <f>+DU51/$H$3</f>
        <v>0</v>
      </c>
      <c r="DW51" s="52">
        <f t="shared" ref="DW51:DX69" si="98">+DS51+DU51</f>
        <v>0</v>
      </c>
      <c r="DX51" s="52">
        <f>+DT51+DV51</f>
        <v>0</v>
      </c>
      <c r="DY51" s="350">
        <f t="shared" ref="DY51:DY72" si="99">B51</f>
        <v>0</v>
      </c>
    </row>
    <row r="52" spans="2:129" ht="39.6" customHeight="1" x14ac:dyDescent="0.3">
      <c r="B52" s="84" t="s">
        <v>508</v>
      </c>
      <c r="C52" s="192" t="s">
        <v>509</v>
      </c>
      <c r="D52" s="262">
        <f>116000/3</f>
        <v>38666.666666666664</v>
      </c>
      <c r="E52" s="263">
        <f>D52/$H$3</f>
        <v>1017.5438596491227</v>
      </c>
      <c r="F52" s="263"/>
      <c r="G52" s="263"/>
      <c r="H52" s="264"/>
      <c r="I52" s="264"/>
      <c r="J52" s="265"/>
      <c r="K52" s="260"/>
      <c r="L52" s="266"/>
      <c r="M52" s="394">
        <v>0</v>
      </c>
      <c r="N52" s="214">
        <v>12</v>
      </c>
      <c r="O52" s="8">
        <f>$D52*M52*N52</f>
        <v>0</v>
      </c>
      <c r="P52" s="50">
        <f t="shared" si="75"/>
        <v>0</v>
      </c>
      <c r="R52" s="382">
        <v>0</v>
      </c>
      <c r="S52" s="201">
        <f>N52</f>
        <v>12</v>
      </c>
      <c r="T52" s="8">
        <f>$D52*R52*S52</f>
        <v>0</v>
      </c>
      <c r="U52" s="50">
        <f t="shared" si="76"/>
        <v>0</v>
      </c>
      <c r="W52" s="394">
        <v>0</v>
      </c>
      <c r="X52" s="201">
        <v>0</v>
      </c>
      <c r="Y52" s="8">
        <f>$D52*W52*X52</f>
        <v>0</v>
      </c>
      <c r="Z52" s="50">
        <f t="shared" si="77"/>
        <v>0</v>
      </c>
      <c r="AB52" s="394">
        <f>W52</f>
        <v>0</v>
      </c>
      <c r="AC52" s="201">
        <f>X52</f>
        <v>0</v>
      </c>
      <c r="AD52" s="8">
        <f>$D52*AB52*AC52</f>
        <v>0</v>
      </c>
      <c r="AE52" s="50">
        <f t="shared" si="78"/>
        <v>0</v>
      </c>
      <c r="AG52" s="394">
        <f>AB52</f>
        <v>0</v>
      </c>
      <c r="AH52" s="201">
        <f>AC52</f>
        <v>0</v>
      </c>
      <c r="AI52" s="8">
        <f>$D52*AG52*AH52</f>
        <v>0</v>
      </c>
      <c r="AJ52" s="50">
        <f t="shared" si="79"/>
        <v>0</v>
      </c>
      <c r="AL52" s="394">
        <f>AG52</f>
        <v>0</v>
      </c>
      <c r="AM52" s="201">
        <f>AH52</f>
        <v>0</v>
      </c>
      <c r="AN52" s="8">
        <f>$D52*AL52*AM52</f>
        <v>0</v>
      </c>
      <c r="AO52" s="50">
        <f t="shared" si="80"/>
        <v>0</v>
      </c>
      <c r="AQ52" s="394">
        <f>AL52</f>
        <v>0</v>
      </c>
      <c r="AR52" s="201">
        <f>AM52</f>
        <v>0</v>
      </c>
      <c r="AS52" s="8">
        <f>$D52*AQ52*AR52</f>
        <v>0</v>
      </c>
      <c r="AT52" s="50">
        <f t="shared" si="81"/>
        <v>0</v>
      </c>
      <c r="AV52" s="394">
        <f>AQ52</f>
        <v>0</v>
      </c>
      <c r="AW52" s="201">
        <f>AR52</f>
        <v>0</v>
      </c>
      <c r="AX52" s="8">
        <f>$D52*AV52*AW52</f>
        <v>0</v>
      </c>
      <c r="AY52" s="50">
        <f t="shared" si="82"/>
        <v>0</v>
      </c>
      <c r="BA52" s="394">
        <f>AV52</f>
        <v>0</v>
      </c>
      <c r="BB52" s="201">
        <f>AW52</f>
        <v>0</v>
      </c>
      <c r="BC52" s="8">
        <f>$D52*BA52*BB52</f>
        <v>0</v>
      </c>
      <c r="BD52" s="50">
        <f t="shared" si="83"/>
        <v>0</v>
      </c>
      <c r="BF52" s="394">
        <f>BA52</f>
        <v>0</v>
      </c>
      <c r="BG52" s="201">
        <f>BB52</f>
        <v>0</v>
      </c>
      <c r="BH52" s="8">
        <f>$D52*BF52*BG52</f>
        <v>0</v>
      </c>
      <c r="BI52" s="50">
        <f t="shared" si="84"/>
        <v>0</v>
      </c>
      <c r="BK52" s="394">
        <f>BF52</f>
        <v>0</v>
      </c>
      <c r="BL52" s="201">
        <f>BG52</f>
        <v>0</v>
      </c>
      <c r="BM52" s="8">
        <f>$D52*BK52*BL52</f>
        <v>0</v>
      </c>
      <c r="BN52" s="50">
        <f t="shared" si="85"/>
        <v>0</v>
      </c>
      <c r="BP52" s="394">
        <f>BK52</f>
        <v>0</v>
      </c>
      <c r="BQ52" s="44">
        <f>BL52</f>
        <v>0</v>
      </c>
      <c r="BR52" s="8">
        <f>$D52*BP52*BQ52</f>
        <v>0</v>
      </c>
      <c r="BS52" s="50">
        <f t="shared" si="86"/>
        <v>0</v>
      </c>
      <c r="BU52" s="394">
        <f>BP52</f>
        <v>0</v>
      </c>
      <c r="BV52" s="44">
        <f>BQ52</f>
        <v>0</v>
      </c>
      <c r="BW52" s="8">
        <f>$D52*BU52*BV52</f>
        <v>0</v>
      </c>
      <c r="BX52" s="50">
        <f t="shared" si="87"/>
        <v>0</v>
      </c>
      <c r="BZ52" s="394">
        <f>BU52</f>
        <v>0</v>
      </c>
      <c r="CA52" s="44">
        <f>BV52</f>
        <v>0</v>
      </c>
      <c r="CB52" s="8">
        <f>$D52*BZ52*CA52</f>
        <v>0</v>
      </c>
      <c r="CC52" s="50">
        <f t="shared" si="88"/>
        <v>0</v>
      </c>
      <c r="CE52" s="394">
        <f>BZ52</f>
        <v>0</v>
      </c>
      <c r="CF52" s="44">
        <f>CA52</f>
        <v>0</v>
      </c>
      <c r="CG52" s="8">
        <f>$D52*CE52*CF52</f>
        <v>0</v>
      </c>
      <c r="CH52" s="50">
        <f t="shared" si="89"/>
        <v>0</v>
      </c>
      <c r="CJ52" s="394">
        <f>CE52</f>
        <v>0</v>
      </c>
      <c r="CK52" s="44">
        <f>CF52</f>
        <v>0</v>
      </c>
      <c r="CL52" s="8">
        <f>$D52*CJ52*CK52</f>
        <v>0</v>
      </c>
      <c r="CM52" s="50">
        <f t="shared" si="90"/>
        <v>0</v>
      </c>
      <c r="CO52" s="394">
        <f>CJ52</f>
        <v>0</v>
      </c>
      <c r="CP52" s="44">
        <f>CK52</f>
        <v>0</v>
      </c>
      <c r="CQ52" s="8">
        <f>$D52*CO52*CP52</f>
        <v>0</v>
      </c>
      <c r="CR52" s="50">
        <f t="shared" si="91"/>
        <v>0</v>
      </c>
      <c r="CT52" s="394">
        <f>CO52</f>
        <v>0</v>
      </c>
      <c r="CU52" s="44">
        <f>CP52</f>
        <v>0</v>
      </c>
      <c r="CV52" s="8">
        <f>$D52*CT52*CU52</f>
        <v>0</v>
      </c>
      <c r="CW52" s="50">
        <f t="shared" si="92"/>
        <v>0</v>
      </c>
      <c r="CY52" s="394">
        <f>CT52</f>
        <v>0</v>
      </c>
      <c r="CZ52" s="44">
        <f>CU52</f>
        <v>0</v>
      </c>
      <c r="DA52" s="8">
        <f>$D52*CY52*CZ52</f>
        <v>0</v>
      </c>
      <c r="DB52" s="50">
        <f t="shared" si="93"/>
        <v>0</v>
      </c>
      <c r="DD52" s="394">
        <f>CY52</f>
        <v>0</v>
      </c>
      <c r="DE52" s="44">
        <f>CZ52</f>
        <v>0</v>
      </c>
      <c r="DF52" s="8">
        <f>$D52*DD52*DE52</f>
        <v>0</v>
      </c>
      <c r="DG52" s="50">
        <f t="shared" si="94"/>
        <v>0</v>
      </c>
      <c r="DI52" s="394">
        <f>DD52</f>
        <v>0</v>
      </c>
      <c r="DJ52" s="44">
        <f>DE52</f>
        <v>0</v>
      </c>
      <c r="DK52" s="8">
        <f>$D52*DI52*DJ52</f>
        <v>0</v>
      </c>
      <c r="DL52" s="50">
        <f t="shared" si="95"/>
        <v>0</v>
      </c>
      <c r="DN52" s="394">
        <f>DI52</f>
        <v>0</v>
      </c>
      <c r="DO52" s="44">
        <f>DJ52</f>
        <v>0</v>
      </c>
      <c r="DP52" s="8">
        <f>$D52*DN52*DO52</f>
        <v>0</v>
      </c>
      <c r="DQ52" s="50">
        <f t="shared" si="96"/>
        <v>0</v>
      </c>
      <c r="DS52" s="51">
        <f t="shared" si="97"/>
        <v>0</v>
      </c>
      <c r="DT52" s="8">
        <f t="shared" ref="DT52:DT71" si="100">+DS52/$H$3</f>
        <v>0</v>
      </c>
      <c r="DU52" s="52">
        <v>0</v>
      </c>
      <c r="DV52" s="8">
        <f t="shared" ref="DV52:DV71" si="101">+DU52/$H$3</f>
        <v>0</v>
      </c>
      <c r="DW52" s="52">
        <f t="shared" si="98"/>
        <v>0</v>
      </c>
      <c r="DX52" s="52">
        <f t="shared" si="98"/>
        <v>0</v>
      </c>
      <c r="DY52" s="350" t="str">
        <f t="shared" si="99"/>
        <v xml:space="preserve">Magude office </v>
      </c>
    </row>
    <row r="53" spans="2:129" ht="33" customHeight="1" x14ac:dyDescent="0.3">
      <c r="B53" s="84" t="s">
        <v>507</v>
      </c>
      <c r="C53" s="192" t="s">
        <v>533</v>
      </c>
      <c r="D53" s="334">
        <f>D52*0.25</f>
        <v>9666.6666666666661</v>
      </c>
      <c r="E53" s="263">
        <f>D53/$H$3</f>
        <v>254.38596491228068</v>
      </c>
      <c r="F53" s="274"/>
      <c r="G53" s="274"/>
      <c r="H53" s="264"/>
      <c r="I53" s="264"/>
      <c r="J53" s="265"/>
      <c r="K53" s="260"/>
      <c r="L53" s="266"/>
      <c r="M53" s="394">
        <v>0</v>
      </c>
      <c r="N53" s="214">
        <v>12</v>
      </c>
      <c r="O53" s="8">
        <f>$D53*M53*N53</f>
        <v>0</v>
      </c>
      <c r="P53" s="50">
        <f t="shared" si="75"/>
        <v>0</v>
      </c>
      <c r="R53" s="382">
        <v>0</v>
      </c>
      <c r="S53" s="201">
        <f t="shared" ref="R53:S71" si="102">N53</f>
        <v>12</v>
      </c>
      <c r="T53" s="8">
        <f>$D53*R53*S53</f>
        <v>0</v>
      </c>
      <c r="U53" s="50">
        <f t="shared" si="76"/>
        <v>0</v>
      </c>
      <c r="W53" s="394">
        <v>0</v>
      </c>
      <c r="X53" s="201">
        <v>0</v>
      </c>
      <c r="Y53" s="8">
        <f>$D53*W53*X53</f>
        <v>0</v>
      </c>
      <c r="Z53" s="50">
        <f t="shared" si="77"/>
        <v>0</v>
      </c>
      <c r="AB53" s="394">
        <f t="shared" ref="AB53:AC71" si="103">W53</f>
        <v>0</v>
      </c>
      <c r="AC53" s="201">
        <f t="shared" si="103"/>
        <v>0</v>
      </c>
      <c r="AD53" s="8">
        <f>$D53*AB53*AC53</f>
        <v>0</v>
      </c>
      <c r="AE53" s="50">
        <f t="shared" si="78"/>
        <v>0</v>
      </c>
      <c r="AG53" s="394">
        <f t="shared" ref="AG53:AH71" si="104">AB53</f>
        <v>0</v>
      </c>
      <c r="AH53" s="201">
        <f t="shared" si="104"/>
        <v>0</v>
      </c>
      <c r="AI53" s="8">
        <f>$D53*AG53*AH53</f>
        <v>0</v>
      </c>
      <c r="AJ53" s="50">
        <f t="shared" si="79"/>
        <v>0</v>
      </c>
      <c r="AL53" s="394">
        <f t="shared" ref="AL53:AM71" si="105">AG53</f>
        <v>0</v>
      </c>
      <c r="AM53" s="201">
        <f t="shared" si="105"/>
        <v>0</v>
      </c>
      <c r="AN53" s="8">
        <f>$D53*AL53*AM53</f>
        <v>0</v>
      </c>
      <c r="AO53" s="50">
        <f t="shared" si="80"/>
        <v>0</v>
      </c>
      <c r="AQ53" s="394">
        <f t="shared" ref="AQ53:AR71" si="106">AL53</f>
        <v>0</v>
      </c>
      <c r="AR53" s="201">
        <f t="shared" si="106"/>
        <v>0</v>
      </c>
      <c r="AS53" s="8">
        <f>$D53*AQ53*AR53</f>
        <v>0</v>
      </c>
      <c r="AT53" s="50">
        <f t="shared" si="81"/>
        <v>0</v>
      </c>
      <c r="AV53" s="394">
        <f t="shared" ref="AV53:AW71" si="107">AQ53</f>
        <v>0</v>
      </c>
      <c r="AW53" s="201">
        <f t="shared" si="107"/>
        <v>0</v>
      </c>
      <c r="AX53" s="8">
        <f>$D53*AV53*AW53</f>
        <v>0</v>
      </c>
      <c r="AY53" s="50">
        <f t="shared" si="82"/>
        <v>0</v>
      </c>
      <c r="BA53" s="394">
        <f t="shared" ref="BA53:BB71" si="108">AV53</f>
        <v>0</v>
      </c>
      <c r="BB53" s="201">
        <f t="shared" si="108"/>
        <v>0</v>
      </c>
      <c r="BC53" s="8">
        <f>$D53*BA53*BB53</f>
        <v>0</v>
      </c>
      <c r="BD53" s="50">
        <f t="shared" si="83"/>
        <v>0</v>
      </c>
      <c r="BF53" s="394">
        <f t="shared" ref="BF53:BG71" si="109">BA53</f>
        <v>0</v>
      </c>
      <c r="BG53" s="201">
        <f t="shared" si="109"/>
        <v>0</v>
      </c>
      <c r="BH53" s="8">
        <f>$D53*BF53*BG53</f>
        <v>0</v>
      </c>
      <c r="BI53" s="50">
        <f t="shared" si="84"/>
        <v>0</v>
      </c>
      <c r="BK53" s="394">
        <f t="shared" ref="BK53:BL71" si="110">BF53</f>
        <v>0</v>
      </c>
      <c r="BL53" s="201">
        <f t="shared" si="110"/>
        <v>0</v>
      </c>
      <c r="BM53" s="8">
        <f>$D53*BK53*BL53</f>
        <v>0</v>
      </c>
      <c r="BN53" s="50">
        <f t="shared" si="85"/>
        <v>0</v>
      </c>
      <c r="BP53" s="394">
        <f t="shared" ref="BP53:BQ71" si="111">BK53</f>
        <v>0</v>
      </c>
      <c r="BQ53" s="44">
        <f t="shared" si="111"/>
        <v>0</v>
      </c>
      <c r="BR53" s="8">
        <f>$D53*BP53*BQ53</f>
        <v>0</v>
      </c>
      <c r="BS53" s="50">
        <f t="shared" si="86"/>
        <v>0</v>
      </c>
      <c r="BU53" s="394">
        <f t="shared" ref="BU53:BV71" si="112">BP53</f>
        <v>0</v>
      </c>
      <c r="BV53" s="44">
        <f t="shared" si="112"/>
        <v>0</v>
      </c>
      <c r="BW53" s="8">
        <f>$D53*BU53*BV53</f>
        <v>0</v>
      </c>
      <c r="BX53" s="50">
        <f t="shared" si="87"/>
        <v>0</v>
      </c>
      <c r="BZ53" s="394">
        <f t="shared" ref="BZ53:CA71" si="113">BU53</f>
        <v>0</v>
      </c>
      <c r="CA53" s="44">
        <f t="shared" si="113"/>
        <v>0</v>
      </c>
      <c r="CB53" s="8">
        <f>$D53*BZ53*CA53</f>
        <v>0</v>
      </c>
      <c r="CC53" s="50">
        <f t="shared" si="88"/>
        <v>0</v>
      </c>
      <c r="CE53" s="394">
        <f t="shared" ref="CE53:CF71" si="114">BZ53</f>
        <v>0</v>
      </c>
      <c r="CF53" s="44">
        <f t="shared" si="114"/>
        <v>0</v>
      </c>
      <c r="CG53" s="8">
        <f>$D53*CE53*CF53</f>
        <v>0</v>
      </c>
      <c r="CH53" s="50">
        <f t="shared" si="89"/>
        <v>0</v>
      </c>
      <c r="CJ53" s="394">
        <f t="shared" ref="CJ53:CK71" si="115">CE53</f>
        <v>0</v>
      </c>
      <c r="CK53" s="44">
        <f t="shared" si="115"/>
        <v>0</v>
      </c>
      <c r="CL53" s="8">
        <f>$D53*CJ53*CK53</f>
        <v>0</v>
      </c>
      <c r="CM53" s="50">
        <f t="shared" si="90"/>
        <v>0</v>
      </c>
      <c r="CO53" s="394">
        <f t="shared" ref="CO53:CP71" si="116">CJ53</f>
        <v>0</v>
      </c>
      <c r="CP53" s="44">
        <f t="shared" si="116"/>
        <v>0</v>
      </c>
      <c r="CQ53" s="8">
        <f>$D53*CO53*CP53</f>
        <v>0</v>
      </c>
      <c r="CR53" s="50">
        <f t="shared" si="91"/>
        <v>0</v>
      </c>
      <c r="CT53" s="394">
        <f t="shared" ref="CT53:CU71" si="117">CO53</f>
        <v>0</v>
      </c>
      <c r="CU53" s="44">
        <f t="shared" si="117"/>
        <v>0</v>
      </c>
      <c r="CV53" s="8">
        <f>$D53*CT53*CU53</f>
        <v>0</v>
      </c>
      <c r="CW53" s="50">
        <f t="shared" si="92"/>
        <v>0</v>
      </c>
      <c r="CY53" s="394">
        <f t="shared" ref="CY53:CZ71" si="118">CT53</f>
        <v>0</v>
      </c>
      <c r="CZ53" s="44">
        <f t="shared" si="118"/>
        <v>0</v>
      </c>
      <c r="DA53" s="8">
        <f>$D53*CY53*CZ53</f>
        <v>0</v>
      </c>
      <c r="DB53" s="50">
        <f t="shared" si="93"/>
        <v>0</v>
      </c>
      <c r="DD53" s="394">
        <f t="shared" ref="DD53:DE71" si="119">CY53</f>
        <v>0</v>
      </c>
      <c r="DE53" s="44">
        <f t="shared" si="119"/>
        <v>0</v>
      </c>
      <c r="DF53" s="8">
        <f>$D53*DD53*DE53</f>
        <v>0</v>
      </c>
      <c r="DG53" s="50">
        <f t="shared" si="94"/>
        <v>0</v>
      </c>
      <c r="DI53" s="394">
        <f t="shared" ref="DI53:DJ71" si="120">DD53</f>
        <v>0</v>
      </c>
      <c r="DJ53" s="44">
        <f t="shared" si="120"/>
        <v>0</v>
      </c>
      <c r="DK53" s="8">
        <f>$D53*DI53*DJ53</f>
        <v>0</v>
      </c>
      <c r="DL53" s="50">
        <f t="shared" si="95"/>
        <v>0</v>
      </c>
      <c r="DN53" s="394">
        <f t="shared" ref="DN53:DO71" si="121">DI53</f>
        <v>0</v>
      </c>
      <c r="DO53" s="44">
        <f t="shared" si="121"/>
        <v>0</v>
      </c>
      <c r="DP53" s="8">
        <f>$D53*DN53*DO53</f>
        <v>0</v>
      </c>
      <c r="DQ53" s="50">
        <f t="shared" si="96"/>
        <v>0</v>
      </c>
      <c r="DS53" s="51">
        <f t="shared" si="97"/>
        <v>0</v>
      </c>
      <c r="DT53" s="8">
        <f t="shared" si="100"/>
        <v>0</v>
      </c>
      <c r="DU53" s="52">
        <v>0</v>
      </c>
      <c r="DV53" s="8">
        <f t="shared" si="101"/>
        <v>0</v>
      </c>
      <c r="DW53" s="52">
        <f t="shared" si="98"/>
        <v>0</v>
      </c>
      <c r="DX53" s="52">
        <f t="shared" si="98"/>
        <v>0</v>
      </c>
      <c r="DY53" s="350" t="str">
        <f t="shared" si="99"/>
        <v>Operating and maintenance costs office</v>
      </c>
    </row>
    <row r="54" spans="2:129" ht="19.5" customHeight="1" x14ac:dyDescent="0.3">
      <c r="B54" s="333"/>
      <c r="C54" s="197"/>
      <c r="D54" s="334"/>
      <c r="E54" s="274"/>
      <c r="F54" s="274"/>
      <c r="G54" s="274"/>
      <c r="H54" s="264"/>
      <c r="I54" s="264"/>
      <c r="J54" s="265"/>
      <c r="K54" s="260"/>
      <c r="L54" s="266"/>
      <c r="M54" s="394"/>
      <c r="N54" s="214"/>
      <c r="O54" s="8">
        <f t="shared" ref="O54:O70" si="122">$D54*M54*N54</f>
        <v>0</v>
      </c>
      <c r="P54" s="50">
        <f t="shared" si="75"/>
        <v>0</v>
      </c>
      <c r="R54" s="382">
        <f t="shared" si="102"/>
        <v>0</v>
      </c>
      <c r="S54" s="201">
        <f t="shared" si="102"/>
        <v>0</v>
      </c>
      <c r="T54" s="8">
        <f t="shared" ref="T54:T70" si="123">$D54*R54*S54</f>
        <v>0</v>
      </c>
      <c r="U54" s="50">
        <f t="shared" si="76"/>
        <v>0</v>
      </c>
      <c r="W54" s="394">
        <f t="shared" ref="W54:X71" si="124">R54</f>
        <v>0</v>
      </c>
      <c r="X54" s="201">
        <v>0</v>
      </c>
      <c r="Y54" s="8">
        <f t="shared" ref="Y54:Y70" si="125">$D54*W54*X54</f>
        <v>0</v>
      </c>
      <c r="Z54" s="50">
        <f t="shared" si="77"/>
        <v>0</v>
      </c>
      <c r="AB54" s="394">
        <f t="shared" si="103"/>
        <v>0</v>
      </c>
      <c r="AC54" s="201">
        <f t="shared" si="103"/>
        <v>0</v>
      </c>
      <c r="AD54" s="8">
        <f t="shared" ref="AD54:AD70" si="126">$D54*AB54*AC54</f>
        <v>0</v>
      </c>
      <c r="AE54" s="50">
        <f t="shared" si="78"/>
        <v>0</v>
      </c>
      <c r="AG54" s="394">
        <f t="shared" si="104"/>
        <v>0</v>
      </c>
      <c r="AH54" s="201">
        <f t="shared" si="104"/>
        <v>0</v>
      </c>
      <c r="AI54" s="8">
        <f t="shared" ref="AI54:AI70" si="127">$D54*AG54*AH54</f>
        <v>0</v>
      </c>
      <c r="AJ54" s="50">
        <f t="shared" si="79"/>
        <v>0</v>
      </c>
      <c r="AL54" s="394">
        <f t="shared" si="105"/>
        <v>0</v>
      </c>
      <c r="AM54" s="201">
        <f t="shared" si="105"/>
        <v>0</v>
      </c>
      <c r="AN54" s="8">
        <f t="shared" ref="AN54:AN70" si="128">$D54*AL54*AM54</f>
        <v>0</v>
      </c>
      <c r="AO54" s="50">
        <f t="shared" si="80"/>
        <v>0</v>
      </c>
      <c r="AQ54" s="394">
        <f t="shared" si="106"/>
        <v>0</v>
      </c>
      <c r="AR54" s="201">
        <f t="shared" si="106"/>
        <v>0</v>
      </c>
      <c r="AS54" s="8">
        <f t="shared" ref="AS54:AS70" si="129">$D54*AQ54*AR54</f>
        <v>0</v>
      </c>
      <c r="AT54" s="50">
        <f t="shared" si="81"/>
        <v>0</v>
      </c>
      <c r="AV54" s="394">
        <f t="shared" si="107"/>
        <v>0</v>
      </c>
      <c r="AW54" s="201">
        <f t="shared" si="107"/>
        <v>0</v>
      </c>
      <c r="AX54" s="8">
        <f t="shared" ref="AX54:AX70" si="130">$D54*AV54*AW54</f>
        <v>0</v>
      </c>
      <c r="AY54" s="50">
        <f t="shared" si="82"/>
        <v>0</v>
      </c>
      <c r="BA54" s="394">
        <f t="shared" si="108"/>
        <v>0</v>
      </c>
      <c r="BB54" s="201">
        <f t="shared" si="108"/>
        <v>0</v>
      </c>
      <c r="BC54" s="8">
        <f t="shared" ref="BC54:BC70" si="131">$D54*BA54*BB54</f>
        <v>0</v>
      </c>
      <c r="BD54" s="50">
        <f t="shared" si="83"/>
        <v>0</v>
      </c>
      <c r="BF54" s="394">
        <f t="shared" si="109"/>
        <v>0</v>
      </c>
      <c r="BG54" s="201">
        <f t="shared" si="109"/>
        <v>0</v>
      </c>
      <c r="BH54" s="8">
        <f t="shared" ref="BH54:BH70" si="132">$D54*BF54*BG54</f>
        <v>0</v>
      </c>
      <c r="BI54" s="50">
        <f t="shared" si="84"/>
        <v>0</v>
      </c>
      <c r="BK54" s="394">
        <f t="shared" si="110"/>
        <v>0</v>
      </c>
      <c r="BL54" s="201">
        <f t="shared" si="110"/>
        <v>0</v>
      </c>
      <c r="BM54" s="8">
        <f t="shared" ref="BM54:BM70" si="133">$D54*BK54*BL54</f>
        <v>0</v>
      </c>
      <c r="BN54" s="50">
        <f t="shared" si="85"/>
        <v>0</v>
      </c>
      <c r="BP54" s="394">
        <f t="shared" si="111"/>
        <v>0</v>
      </c>
      <c r="BQ54" s="44">
        <f t="shared" si="111"/>
        <v>0</v>
      </c>
      <c r="BR54" s="8">
        <f t="shared" ref="BR54:BR70" si="134">$D54*BP54*BQ54</f>
        <v>0</v>
      </c>
      <c r="BS54" s="50">
        <f t="shared" si="86"/>
        <v>0</v>
      </c>
      <c r="BU54" s="394">
        <f t="shared" si="112"/>
        <v>0</v>
      </c>
      <c r="BV54" s="44">
        <f t="shared" si="112"/>
        <v>0</v>
      </c>
      <c r="BW54" s="8">
        <f t="shared" ref="BW54:BW70" si="135">$D54*BU54*BV54</f>
        <v>0</v>
      </c>
      <c r="BX54" s="50">
        <f t="shared" si="87"/>
        <v>0</v>
      </c>
      <c r="BZ54" s="394">
        <f t="shared" si="113"/>
        <v>0</v>
      </c>
      <c r="CA54" s="44">
        <f t="shared" si="113"/>
        <v>0</v>
      </c>
      <c r="CB54" s="8">
        <f t="shared" ref="CB54:CB70" si="136">$D54*BZ54*CA54</f>
        <v>0</v>
      </c>
      <c r="CC54" s="50">
        <f t="shared" si="88"/>
        <v>0</v>
      </c>
      <c r="CE54" s="394">
        <f t="shared" si="114"/>
        <v>0</v>
      </c>
      <c r="CF54" s="44">
        <f t="shared" si="114"/>
        <v>0</v>
      </c>
      <c r="CG54" s="8">
        <f t="shared" ref="CG54:CG70" si="137">$D54*CE54*CF54</f>
        <v>0</v>
      </c>
      <c r="CH54" s="50">
        <f t="shared" si="89"/>
        <v>0</v>
      </c>
      <c r="CJ54" s="394">
        <f t="shared" si="115"/>
        <v>0</v>
      </c>
      <c r="CK54" s="44">
        <f t="shared" si="115"/>
        <v>0</v>
      </c>
      <c r="CL54" s="8">
        <f t="shared" ref="CL54:CL70" si="138">$D54*CJ54*CK54</f>
        <v>0</v>
      </c>
      <c r="CM54" s="50">
        <f t="shared" si="90"/>
        <v>0</v>
      </c>
      <c r="CO54" s="394">
        <f t="shared" si="116"/>
        <v>0</v>
      </c>
      <c r="CP54" s="44">
        <f t="shared" si="116"/>
        <v>0</v>
      </c>
      <c r="CQ54" s="8">
        <f t="shared" ref="CQ54:CQ70" si="139">$D54*CO54*CP54</f>
        <v>0</v>
      </c>
      <c r="CR54" s="50">
        <f t="shared" si="91"/>
        <v>0</v>
      </c>
      <c r="CT54" s="394">
        <f t="shared" si="117"/>
        <v>0</v>
      </c>
      <c r="CU54" s="44">
        <f t="shared" si="117"/>
        <v>0</v>
      </c>
      <c r="CV54" s="8">
        <f t="shared" ref="CV54:CV70" si="140">$D54*CT54*CU54</f>
        <v>0</v>
      </c>
      <c r="CW54" s="50">
        <f t="shared" si="92"/>
        <v>0</v>
      </c>
      <c r="CY54" s="394">
        <f t="shared" si="118"/>
        <v>0</v>
      </c>
      <c r="CZ54" s="44">
        <f t="shared" si="118"/>
        <v>0</v>
      </c>
      <c r="DA54" s="8">
        <f t="shared" ref="DA54:DA70" si="141">$D54*CY54*CZ54</f>
        <v>0</v>
      </c>
      <c r="DB54" s="50">
        <f t="shared" si="93"/>
        <v>0</v>
      </c>
      <c r="DD54" s="394">
        <f t="shared" si="119"/>
        <v>0</v>
      </c>
      <c r="DE54" s="44">
        <f t="shared" si="119"/>
        <v>0</v>
      </c>
      <c r="DF54" s="8">
        <f t="shared" ref="DF54:DF70" si="142">$D54*DD54*DE54</f>
        <v>0</v>
      </c>
      <c r="DG54" s="50">
        <f t="shared" si="94"/>
        <v>0</v>
      </c>
      <c r="DI54" s="394">
        <f t="shared" si="120"/>
        <v>0</v>
      </c>
      <c r="DJ54" s="44">
        <f t="shared" si="120"/>
        <v>0</v>
      </c>
      <c r="DK54" s="8">
        <f t="shared" ref="DK54:DK70" si="143">$D54*DI54*DJ54</f>
        <v>0</v>
      </c>
      <c r="DL54" s="50">
        <f t="shared" si="95"/>
        <v>0</v>
      </c>
      <c r="DN54" s="394">
        <f t="shared" si="121"/>
        <v>0</v>
      </c>
      <c r="DO54" s="44">
        <f t="shared" si="121"/>
        <v>0</v>
      </c>
      <c r="DP54" s="8">
        <f t="shared" ref="DP54:DP70" si="144">$D54*DN54*DO54</f>
        <v>0</v>
      </c>
      <c r="DQ54" s="50">
        <f t="shared" si="96"/>
        <v>0</v>
      </c>
      <c r="DS54" s="51">
        <f t="shared" si="97"/>
        <v>0</v>
      </c>
      <c r="DT54" s="8">
        <f t="shared" si="100"/>
        <v>0</v>
      </c>
      <c r="DU54" s="52">
        <v>0</v>
      </c>
      <c r="DV54" s="8">
        <f t="shared" si="101"/>
        <v>0</v>
      </c>
      <c r="DW54" s="52">
        <f t="shared" si="98"/>
        <v>0</v>
      </c>
      <c r="DX54" s="52">
        <f t="shared" si="98"/>
        <v>0</v>
      </c>
      <c r="DY54" s="350">
        <f t="shared" si="99"/>
        <v>0</v>
      </c>
    </row>
    <row r="55" spans="2:129" ht="19.5" customHeight="1" x14ac:dyDescent="0.3">
      <c r="B55" s="338" t="s">
        <v>516</v>
      </c>
      <c r="C55" s="197"/>
      <c r="D55" s="334">
        <f>244185/3</f>
        <v>81395</v>
      </c>
      <c r="E55" s="274">
        <f>D55/$H$3</f>
        <v>2141.9736842105262</v>
      </c>
      <c r="F55" s="274"/>
      <c r="G55" s="274"/>
      <c r="H55" s="264"/>
      <c r="I55" s="264"/>
      <c r="J55" s="265"/>
      <c r="K55" s="260"/>
      <c r="L55" s="266"/>
      <c r="M55" s="394">
        <v>0</v>
      </c>
      <c r="N55" s="214">
        <v>12</v>
      </c>
      <c r="O55" s="8">
        <f t="shared" si="122"/>
        <v>0</v>
      </c>
      <c r="P55" s="50">
        <f t="shared" si="75"/>
        <v>0</v>
      </c>
      <c r="R55" s="382">
        <v>0.2</v>
      </c>
      <c r="S55" s="201">
        <v>6</v>
      </c>
      <c r="T55" s="8">
        <f t="shared" si="123"/>
        <v>97674</v>
      </c>
      <c r="U55" s="50">
        <f t="shared" si="76"/>
        <v>2570.3684210526317</v>
      </c>
      <c r="W55" s="394">
        <f>R55</f>
        <v>0.2</v>
      </c>
      <c r="X55" s="201">
        <v>13</v>
      </c>
      <c r="Y55" s="8">
        <f>$D55*W55*X55</f>
        <v>211627</v>
      </c>
      <c r="Z55" s="50">
        <f t="shared" si="77"/>
        <v>5569.1315789473683</v>
      </c>
      <c r="AB55" s="394">
        <f t="shared" si="103"/>
        <v>0.2</v>
      </c>
      <c r="AC55" s="201">
        <f t="shared" si="103"/>
        <v>13</v>
      </c>
      <c r="AD55" s="8">
        <f t="shared" si="126"/>
        <v>211627</v>
      </c>
      <c r="AE55" s="50">
        <f t="shared" si="78"/>
        <v>5569.1315789473683</v>
      </c>
      <c r="AG55" s="394">
        <f t="shared" si="104"/>
        <v>0.2</v>
      </c>
      <c r="AH55" s="201">
        <f t="shared" si="104"/>
        <v>13</v>
      </c>
      <c r="AI55" s="8">
        <f t="shared" si="127"/>
        <v>211627</v>
      </c>
      <c r="AJ55" s="50">
        <f t="shared" si="79"/>
        <v>5569.1315789473683</v>
      </c>
      <c r="AL55" s="394">
        <v>0</v>
      </c>
      <c r="AM55" s="201">
        <f t="shared" si="105"/>
        <v>13</v>
      </c>
      <c r="AN55" s="8">
        <f t="shared" si="128"/>
        <v>0</v>
      </c>
      <c r="AO55" s="50">
        <f t="shared" si="80"/>
        <v>0</v>
      </c>
      <c r="AQ55" s="394">
        <f t="shared" si="106"/>
        <v>0</v>
      </c>
      <c r="AR55" s="201">
        <f t="shared" si="106"/>
        <v>13</v>
      </c>
      <c r="AS55" s="8">
        <f t="shared" si="129"/>
        <v>0</v>
      </c>
      <c r="AT55" s="50">
        <f t="shared" si="81"/>
        <v>0</v>
      </c>
      <c r="AV55" s="394">
        <f t="shared" si="107"/>
        <v>0</v>
      </c>
      <c r="AW55" s="201">
        <f t="shared" si="107"/>
        <v>13</v>
      </c>
      <c r="AX55" s="8">
        <f t="shared" si="130"/>
        <v>0</v>
      </c>
      <c r="AY55" s="50">
        <f t="shared" si="82"/>
        <v>0</v>
      </c>
      <c r="BA55" s="394">
        <f t="shared" si="108"/>
        <v>0</v>
      </c>
      <c r="BB55" s="201">
        <f t="shared" si="108"/>
        <v>13</v>
      </c>
      <c r="BC55" s="8">
        <f t="shared" si="131"/>
        <v>0</v>
      </c>
      <c r="BD55" s="50">
        <f t="shared" si="83"/>
        <v>0</v>
      </c>
      <c r="BF55" s="394">
        <f t="shared" si="109"/>
        <v>0</v>
      </c>
      <c r="BG55" s="201">
        <f t="shared" si="109"/>
        <v>13</v>
      </c>
      <c r="BH55" s="8">
        <f t="shared" si="132"/>
        <v>0</v>
      </c>
      <c r="BI55" s="50">
        <f t="shared" si="84"/>
        <v>0</v>
      </c>
      <c r="BK55" s="394">
        <f t="shared" si="110"/>
        <v>0</v>
      </c>
      <c r="BL55" s="201">
        <f t="shared" si="110"/>
        <v>13</v>
      </c>
      <c r="BM55" s="8">
        <f t="shared" si="133"/>
        <v>0</v>
      </c>
      <c r="BN55" s="50">
        <f t="shared" si="85"/>
        <v>0</v>
      </c>
      <c r="BP55" s="394">
        <f t="shared" si="111"/>
        <v>0</v>
      </c>
      <c r="BQ55" s="44">
        <f t="shared" si="111"/>
        <v>13</v>
      </c>
      <c r="BR55" s="8">
        <f t="shared" si="134"/>
        <v>0</v>
      </c>
      <c r="BS55" s="50">
        <f t="shared" si="86"/>
        <v>0</v>
      </c>
      <c r="BU55" s="394">
        <f t="shared" si="112"/>
        <v>0</v>
      </c>
      <c r="BV55" s="44">
        <f t="shared" si="112"/>
        <v>13</v>
      </c>
      <c r="BW55" s="8">
        <f t="shared" si="135"/>
        <v>0</v>
      </c>
      <c r="BX55" s="50">
        <f t="shared" si="87"/>
        <v>0</v>
      </c>
      <c r="BZ55" s="394">
        <f t="shared" si="113"/>
        <v>0</v>
      </c>
      <c r="CA55" s="44">
        <f t="shared" si="113"/>
        <v>13</v>
      </c>
      <c r="CB55" s="8">
        <f t="shared" si="136"/>
        <v>0</v>
      </c>
      <c r="CC55" s="50">
        <f t="shared" si="88"/>
        <v>0</v>
      </c>
      <c r="CE55" s="394">
        <f t="shared" si="114"/>
        <v>0</v>
      </c>
      <c r="CF55" s="44">
        <f t="shared" si="114"/>
        <v>13</v>
      </c>
      <c r="CG55" s="8">
        <f t="shared" si="137"/>
        <v>0</v>
      </c>
      <c r="CH55" s="50">
        <f t="shared" si="89"/>
        <v>0</v>
      </c>
      <c r="CJ55" s="394">
        <f t="shared" si="115"/>
        <v>0</v>
      </c>
      <c r="CK55" s="44">
        <f t="shared" si="115"/>
        <v>13</v>
      </c>
      <c r="CL55" s="8">
        <f t="shared" si="138"/>
        <v>0</v>
      </c>
      <c r="CM55" s="50">
        <f t="shared" si="90"/>
        <v>0</v>
      </c>
      <c r="CO55" s="394">
        <f t="shared" si="116"/>
        <v>0</v>
      </c>
      <c r="CP55" s="44">
        <f t="shared" si="116"/>
        <v>13</v>
      </c>
      <c r="CQ55" s="8">
        <f t="shared" si="139"/>
        <v>0</v>
      </c>
      <c r="CR55" s="50">
        <f t="shared" si="91"/>
        <v>0</v>
      </c>
      <c r="CT55" s="394">
        <f t="shared" si="117"/>
        <v>0</v>
      </c>
      <c r="CU55" s="44">
        <f t="shared" si="117"/>
        <v>13</v>
      </c>
      <c r="CV55" s="8">
        <f t="shared" si="140"/>
        <v>0</v>
      </c>
      <c r="CW55" s="50">
        <f t="shared" si="92"/>
        <v>0</v>
      </c>
      <c r="CY55" s="394">
        <f t="shared" si="118"/>
        <v>0</v>
      </c>
      <c r="CZ55" s="44">
        <f t="shared" si="118"/>
        <v>13</v>
      </c>
      <c r="DA55" s="8">
        <f t="shared" si="141"/>
        <v>0</v>
      </c>
      <c r="DB55" s="50">
        <f t="shared" si="93"/>
        <v>0</v>
      </c>
      <c r="DD55" s="394">
        <f t="shared" si="119"/>
        <v>0</v>
      </c>
      <c r="DE55" s="44">
        <f t="shared" si="119"/>
        <v>13</v>
      </c>
      <c r="DF55" s="8">
        <f t="shared" si="142"/>
        <v>0</v>
      </c>
      <c r="DG55" s="50">
        <f t="shared" si="94"/>
        <v>0</v>
      </c>
      <c r="DI55" s="394">
        <f t="shared" si="120"/>
        <v>0</v>
      </c>
      <c r="DJ55" s="44">
        <f t="shared" si="120"/>
        <v>13</v>
      </c>
      <c r="DK55" s="8">
        <f t="shared" si="143"/>
        <v>0</v>
      </c>
      <c r="DL55" s="50">
        <f t="shared" si="95"/>
        <v>0</v>
      </c>
      <c r="DN55" s="394">
        <f t="shared" si="121"/>
        <v>0</v>
      </c>
      <c r="DO55" s="44">
        <f t="shared" si="121"/>
        <v>13</v>
      </c>
      <c r="DP55" s="8">
        <f t="shared" si="144"/>
        <v>0</v>
      </c>
      <c r="DQ55" s="50">
        <f t="shared" si="96"/>
        <v>0</v>
      </c>
      <c r="DS55" s="51">
        <f t="shared" si="97"/>
        <v>732555</v>
      </c>
      <c r="DT55" s="8">
        <f t="shared" si="100"/>
        <v>19277.763157894737</v>
      </c>
      <c r="DU55" s="52">
        <v>0</v>
      </c>
      <c r="DV55" s="8">
        <f t="shared" si="101"/>
        <v>0</v>
      </c>
      <c r="DW55" s="52">
        <f t="shared" si="98"/>
        <v>732555</v>
      </c>
      <c r="DX55" s="52">
        <f t="shared" si="98"/>
        <v>19277.763157894737</v>
      </c>
      <c r="DY55" s="350" t="str">
        <f t="shared" si="99"/>
        <v>Warehouse Magude</v>
      </c>
    </row>
    <row r="56" spans="2:129" ht="36.6" customHeight="1" x14ac:dyDescent="0.3">
      <c r="B56" s="338" t="s">
        <v>519</v>
      </c>
      <c r="C56" s="337" t="s">
        <v>520</v>
      </c>
      <c r="D56" s="334">
        <f>D55*0.15</f>
        <v>12209.25</v>
      </c>
      <c r="E56" s="274">
        <f>D56/$H$3</f>
        <v>321.29605263157896</v>
      </c>
      <c r="F56" s="274"/>
      <c r="G56" s="274"/>
      <c r="H56" s="264"/>
      <c r="I56" s="264"/>
      <c r="J56" s="265"/>
      <c r="K56" s="260"/>
      <c r="L56" s="266"/>
      <c r="M56" s="394">
        <v>0</v>
      </c>
      <c r="N56" s="214">
        <v>12</v>
      </c>
      <c r="O56" s="8">
        <f t="shared" si="122"/>
        <v>0</v>
      </c>
      <c r="P56" s="50">
        <f t="shared" si="75"/>
        <v>0</v>
      </c>
      <c r="R56" s="382">
        <v>0.2</v>
      </c>
      <c r="S56" s="201">
        <v>6</v>
      </c>
      <c r="T56" s="8">
        <f t="shared" si="123"/>
        <v>14651.099999999999</v>
      </c>
      <c r="U56" s="50">
        <f t="shared" si="76"/>
        <v>385.55526315789467</v>
      </c>
      <c r="W56" s="394">
        <f>R56</f>
        <v>0.2</v>
      </c>
      <c r="X56" s="201">
        <v>13</v>
      </c>
      <c r="Y56" s="8">
        <f t="shared" si="125"/>
        <v>31744.05</v>
      </c>
      <c r="Z56" s="50">
        <f t="shared" si="77"/>
        <v>835.36973684210523</v>
      </c>
      <c r="AB56" s="394">
        <f t="shared" si="103"/>
        <v>0.2</v>
      </c>
      <c r="AC56" s="201">
        <f t="shared" si="103"/>
        <v>13</v>
      </c>
      <c r="AD56" s="8">
        <f t="shared" si="126"/>
        <v>31744.05</v>
      </c>
      <c r="AE56" s="50">
        <f t="shared" si="78"/>
        <v>835.36973684210523</v>
      </c>
      <c r="AG56" s="394">
        <f t="shared" si="104"/>
        <v>0.2</v>
      </c>
      <c r="AH56" s="201">
        <f t="shared" si="104"/>
        <v>13</v>
      </c>
      <c r="AI56" s="8">
        <f t="shared" si="127"/>
        <v>31744.05</v>
      </c>
      <c r="AJ56" s="50">
        <f t="shared" si="79"/>
        <v>835.36973684210523</v>
      </c>
      <c r="AL56" s="394">
        <v>0</v>
      </c>
      <c r="AM56" s="201">
        <f t="shared" si="105"/>
        <v>13</v>
      </c>
      <c r="AN56" s="8">
        <f t="shared" si="128"/>
        <v>0</v>
      </c>
      <c r="AO56" s="50">
        <f t="shared" si="80"/>
        <v>0</v>
      </c>
      <c r="AQ56" s="394">
        <f t="shared" si="106"/>
        <v>0</v>
      </c>
      <c r="AR56" s="201">
        <f t="shared" si="106"/>
        <v>13</v>
      </c>
      <c r="AS56" s="8">
        <f t="shared" si="129"/>
        <v>0</v>
      </c>
      <c r="AT56" s="50">
        <f t="shared" si="81"/>
        <v>0</v>
      </c>
      <c r="AV56" s="394">
        <f t="shared" si="107"/>
        <v>0</v>
      </c>
      <c r="AW56" s="201">
        <f t="shared" si="107"/>
        <v>13</v>
      </c>
      <c r="AX56" s="8">
        <f t="shared" si="130"/>
        <v>0</v>
      </c>
      <c r="AY56" s="50">
        <f t="shared" si="82"/>
        <v>0</v>
      </c>
      <c r="BA56" s="394">
        <f t="shared" si="108"/>
        <v>0</v>
      </c>
      <c r="BB56" s="201">
        <f t="shared" si="108"/>
        <v>13</v>
      </c>
      <c r="BC56" s="8">
        <f t="shared" si="131"/>
        <v>0</v>
      </c>
      <c r="BD56" s="50">
        <f t="shared" si="83"/>
        <v>0</v>
      </c>
      <c r="BF56" s="394">
        <f t="shared" si="109"/>
        <v>0</v>
      </c>
      <c r="BG56" s="201">
        <f t="shared" si="109"/>
        <v>13</v>
      </c>
      <c r="BH56" s="8">
        <f t="shared" si="132"/>
        <v>0</v>
      </c>
      <c r="BI56" s="50">
        <f t="shared" si="84"/>
        <v>0</v>
      </c>
      <c r="BK56" s="394">
        <f t="shared" si="110"/>
        <v>0</v>
      </c>
      <c r="BL56" s="201">
        <f t="shared" si="110"/>
        <v>13</v>
      </c>
      <c r="BM56" s="8">
        <f t="shared" si="133"/>
        <v>0</v>
      </c>
      <c r="BN56" s="50">
        <f t="shared" si="85"/>
        <v>0</v>
      </c>
      <c r="BP56" s="394">
        <f t="shared" si="111"/>
        <v>0</v>
      </c>
      <c r="BQ56" s="44">
        <f t="shared" si="111"/>
        <v>13</v>
      </c>
      <c r="BR56" s="8">
        <f t="shared" si="134"/>
        <v>0</v>
      </c>
      <c r="BS56" s="50">
        <f t="shared" si="86"/>
        <v>0</v>
      </c>
      <c r="BU56" s="394">
        <f t="shared" si="112"/>
        <v>0</v>
      </c>
      <c r="BV56" s="44">
        <f t="shared" si="112"/>
        <v>13</v>
      </c>
      <c r="BW56" s="8">
        <f t="shared" si="135"/>
        <v>0</v>
      </c>
      <c r="BX56" s="50">
        <f t="shared" si="87"/>
        <v>0</v>
      </c>
      <c r="BZ56" s="394">
        <f t="shared" si="113"/>
        <v>0</v>
      </c>
      <c r="CA56" s="44">
        <f t="shared" si="113"/>
        <v>13</v>
      </c>
      <c r="CB56" s="8">
        <f t="shared" si="136"/>
        <v>0</v>
      </c>
      <c r="CC56" s="50">
        <f t="shared" si="88"/>
        <v>0</v>
      </c>
      <c r="CE56" s="394">
        <f t="shared" si="114"/>
        <v>0</v>
      </c>
      <c r="CF56" s="44">
        <f t="shared" si="114"/>
        <v>13</v>
      </c>
      <c r="CG56" s="8">
        <f t="shared" si="137"/>
        <v>0</v>
      </c>
      <c r="CH56" s="50">
        <f t="shared" si="89"/>
        <v>0</v>
      </c>
      <c r="CJ56" s="394">
        <f t="shared" si="115"/>
        <v>0</v>
      </c>
      <c r="CK56" s="44">
        <f t="shared" si="115"/>
        <v>13</v>
      </c>
      <c r="CL56" s="8">
        <f t="shared" si="138"/>
        <v>0</v>
      </c>
      <c r="CM56" s="50">
        <f t="shared" si="90"/>
        <v>0</v>
      </c>
      <c r="CO56" s="394">
        <f t="shared" si="116"/>
        <v>0</v>
      </c>
      <c r="CP56" s="44">
        <f t="shared" si="116"/>
        <v>13</v>
      </c>
      <c r="CQ56" s="8">
        <f t="shared" si="139"/>
        <v>0</v>
      </c>
      <c r="CR56" s="50">
        <f t="shared" si="91"/>
        <v>0</v>
      </c>
      <c r="CT56" s="394">
        <f t="shared" si="117"/>
        <v>0</v>
      </c>
      <c r="CU56" s="44">
        <f t="shared" si="117"/>
        <v>13</v>
      </c>
      <c r="CV56" s="8">
        <f t="shared" si="140"/>
        <v>0</v>
      </c>
      <c r="CW56" s="50">
        <f t="shared" si="92"/>
        <v>0</v>
      </c>
      <c r="CY56" s="394">
        <f t="shared" si="118"/>
        <v>0</v>
      </c>
      <c r="CZ56" s="44">
        <f t="shared" si="118"/>
        <v>13</v>
      </c>
      <c r="DA56" s="8">
        <f t="shared" si="141"/>
        <v>0</v>
      </c>
      <c r="DB56" s="50">
        <f t="shared" si="93"/>
        <v>0</v>
      </c>
      <c r="DD56" s="394">
        <f t="shared" si="119"/>
        <v>0</v>
      </c>
      <c r="DE56" s="44">
        <f t="shared" si="119"/>
        <v>13</v>
      </c>
      <c r="DF56" s="8">
        <f t="shared" si="142"/>
        <v>0</v>
      </c>
      <c r="DG56" s="50">
        <f t="shared" si="94"/>
        <v>0</v>
      </c>
      <c r="DI56" s="394">
        <f t="shared" si="120"/>
        <v>0</v>
      </c>
      <c r="DJ56" s="44">
        <f t="shared" si="120"/>
        <v>13</v>
      </c>
      <c r="DK56" s="8">
        <f t="shared" si="143"/>
        <v>0</v>
      </c>
      <c r="DL56" s="50">
        <f t="shared" si="95"/>
        <v>0</v>
      </c>
      <c r="DN56" s="394">
        <f t="shared" si="121"/>
        <v>0</v>
      </c>
      <c r="DO56" s="44">
        <f t="shared" si="121"/>
        <v>13</v>
      </c>
      <c r="DP56" s="8">
        <f t="shared" si="144"/>
        <v>0</v>
      </c>
      <c r="DQ56" s="50">
        <f t="shared" si="96"/>
        <v>0</v>
      </c>
      <c r="DS56" s="51">
        <f t="shared" si="97"/>
        <v>109883.25</v>
      </c>
      <c r="DT56" s="8">
        <f t="shared" si="100"/>
        <v>2891.6644736842104</v>
      </c>
      <c r="DU56" s="52">
        <v>0</v>
      </c>
      <c r="DV56" s="8">
        <f t="shared" si="101"/>
        <v>0</v>
      </c>
      <c r="DW56" s="52">
        <f t="shared" si="98"/>
        <v>109883.25</v>
      </c>
      <c r="DX56" s="52">
        <f t="shared" si="98"/>
        <v>2891.6644736842104</v>
      </c>
      <c r="DY56" s="350" t="str">
        <f t="shared" si="99"/>
        <v>Warehouse operating and maintenance costs</v>
      </c>
    </row>
    <row r="57" spans="2:129" ht="28.2" customHeight="1" x14ac:dyDescent="0.3">
      <c r="B57" s="333"/>
      <c r="C57" s="337"/>
      <c r="D57" s="334"/>
      <c r="E57" s="274"/>
      <c r="F57" s="274"/>
      <c r="G57" s="274"/>
      <c r="H57" s="264"/>
      <c r="I57" s="264"/>
      <c r="J57" s="265"/>
      <c r="K57" s="260"/>
      <c r="L57" s="266"/>
      <c r="M57" s="394"/>
      <c r="N57" s="214"/>
      <c r="O57" s="8">
        <f t="shared" si="122"/>
        <v>0</v>
      </c>
      <c r="P57" s="50">
        <f t="shared" si="75"/>
        <v>0</v>
      </c>
      <c r="R57" s="382">
        <f t="shared" si="102"/>
        <v>0</v>
      </c>
      <c r="S57" s="201">
        <f t="shared" si="102"/>
        <v>0</v>
      </c>
      <c r="T57" s="8">
        <f t="shared" si="123"/>
        <v>0</v>
      </c>
      <c r="U57" s="50">
        <f t="shared" si="76"/>
        <v>0</v>
      </c>
      <c r="W57" s="394">
        <f t="shared" si="124"/>
        <v>0</v>
      </c>
      <c r="X57" s="201">
        <f t="shared" si="124"/>
        <v>0</v>
      </c>
      <c r="Y57" s="8">
        <f t="shared" si="125"/>
        <v>0</v>
      </c>
      <c r="Z57" s="50">
        <f t="shared" si="77"/>
        <v>0</v>
      </c>
      <c r="AB57" s="394">
        <f t="shared" si="103"/>
        <v>0</v>
      </c>
      <c r="AC57" s="201">
        <f t="shared" si="103"/>
        <v>0</v>
      </c>
      <c r="AD57" s="8">
        <f t="shared" si="126"/>
        <v>0</v>
      </c>
      <c r="AE57" s="50">
        <f t="shared" si="78"/>
        <v>0</v>
      </c>
      <c r="AG57" s="394">
        <f t="shared" si="104"/>
        <v>0</v>
      </c>
      <c r="AH57" s="201">
        <f t="shared" si="104"/>
        <v>0</v>
      </c>
      <c r="AI57" s="8">
        <f t="shared" si="127"/>
        <v>0</v>
      </c>
      <c r="AJ57" s="50">
        <f t="shared" si="79"/>
        <v>0</v>
      </c>
      <c r="AL57" s="394">
        <f t="shared" si="105"/>
        <v>0</v>
      </c>
      <c r="AM57" s="201">
        <f t="shared" si="105"/>
        <v>0</v>
      </c>
      <c r="AN57" s="8">
        <f t="shared" si="128"/>
        <v>0</v>
      </c>
      <c r="AO57" s="50">
        <f t="shared" si="80"/>
        <v>0</v>
      </c>
      <c r="AQ57" s="394">
        <f t="shared" si="106"/>
        <v>0</v>
      </c>
      <c r="AR57" s="201">
        <f t="shared" si="106"/>
        <v>0</v>
      </c>
      <c r="AS57" s="8">
        <f t="shared" si="129"/>
        <v>0</v>
      </c>
      <c r="AT57" s="50">
        <f t="shared" si="81"/>
        <v>0</v>
      </c>
      <c r="AV57" s="394">
        <f t="shared" si="107"/>
        <v>0</v>
      </c>
      <c r="AW57" s="201">
        <f t="shared" si="107"/>
        <v>0</v>
      </c>
      <c r="AX57" s="8">
        <f t="shared" si="130"/>
        <v>0</v>
      </c>
      <c r="AY57" s="50">
        <f t="shared" si="82"/>
        <v>0</v>
      </c>
      <c r="BA57" s="394">
        <f t="shared" si="108"/>
        <v>0</v>
      </c>
      <c r="BB57" s="201">
        <f t="shared" si="108"/>
        <v>0</v>
      </c>
      <c r="BC57" s="8">
        <f t="shared" si="131"/>
        <v>0</v>
      </c>
      <c r="BD57" s="50">
        <f t="shared" si="83"/>
        <v>0</v>
      </c>
      <c r="BF57" s="394">
        <f t="shared" si="109"/>
        <v>0</v>
      </c>
      <c r="BG57" s="201">
        <f t="shared" si="109"/>
        <v>0</v>
      </c>
      <c r="BH57" s="8">
        <f t="shared" si="132"/>
        <v>0</v>
      </c>
      <c r="BI57" s="50">
        <f t="shared" si="84"/>
        <v>0</v>
      </c>
      <c r="BK57" s="394">
        <f t="shared" si="110"/>
        <v>0</v>
      </c>
      <c r="BL57" s="201">
        <f t="shared" si="110"/>
        <v>0</v>
      </c>
      <c r="BM57" s="8">
        <f t="shared" si="133"/>
        <v>0</v>
      </c>
      <c r="BN57" s="50">
        <f t="shared" si="85"/>
        <v>0</v>
      </c>
      <c r="BP57" s="394">
        <f t="shared" si="111"/>
        <v>0</v>
      </c>
      <c r="BQ57" s="44">
        <f t="shared" si="111"/>
        <v>0</v>
      </c>
      <c r="BR57" s="8">
        <f t="shared" si="134"/>
        <v>0</v>
      </c>
      <c r="BS57" s="50">
        <f t="shared" si="86"/>
        <v>0</v>
      </c>
      <c r="BU57" s="394">
        <f t="shared" si="112"/>
        <v>0</v>
      </c>
      <c r="BV57" s="44">
        <f t="shared" si="112"/>
        <v>0</v>
      </c>
      <c r="BW57" s="8">
        <f t="shared" si="135"/>
        <v>0</v>
      </c>
      <c r="BX57" s="50">
        <f t="shared" si="87"/>
        <v>0</v>
      </c>
      <c r="BZ57" s="394">
        <f t="shared" si="113"/>
        <v>0</v>
      </c>
      <c r="CA57" s="44">
        <f t="shared" si="113"/>
        <v>0</v>
      </c>
      <c r="CB57" s="8">
        <f t="shared" si="136"/>
        <v>0</v>
      </c>
      <c r="CC57" s="50">
        <f t="shared" si="88"/>
        <v>0</v>
      </c>
      <c r="CE57" s="394">
        <f t="shared" si="114"/>
        <v>0</v>
      </c>
      <c r="CF57" s="44">
        <f t="shared" si="114"/>
        <v>0</v>
      </c>
      <c r="CG57" s="8">
        <f t="shared" si="137"/>
        <v>0</v>
      </c>
      <c r="CH57" s="50">
        <f t="shared" si="89"/>
        <v>0</v>
      </c>
      <c r="CJ57" s="394">
        <f t="shared" si="115"/>
        <v>0</v>
      </c>
      <c r="CK57" s="44">
        <f t="shared" si="115"/>
        <v>0</v>
      </c>
      <c r="CL57" s="8">
        <f t="shared" si="138"/>
        <v>0</v>
      </c>
      <c r="CM57" s="50">
        <f t="shared" si="90"/>
        <v>0</v>
      </c>
      <c r="CO57" s="394">
        <f t="shared" si="116"/>
        <v>0</v>
      </c>
      <c r="CP57" s="44">
        <f t="shared" si="116"/>
        <v>0</v>
      </c>
      <c r="CQ57" s="8">
        <f t="shared" si="139"/>
        <v>0</v>
      </c>
      <c r="CR57" s="50">
        <f t="shared" si="91"/>
        <v>0</v>
      </c>
      <c r="CT57" s="394">
        <f t="shared" si="117"/>
        <v>0</v>
      </c>
      <c r="CU57" s="44">
        <f t="shared" si="117"/>
        <v>0</v>
      </c>
      <c r="CV57" s="8">
        <f t="shared" si="140"/>
        <v>0</v>
      </c>
      <c r="CW57" s="50">
        <f t="shared" si="92"/>
        <v>0</v>
      </c>
      <c r="CY57" s="394">
        <f t="shared" si="118"/>
        <v>0</v>
      </c>
      <c r="CZ57" s="44">
        <f t="shared" si="118"/>
        <v>0</v>
      </c>
      <c r="DA57" s="8">
        <f t="shared" si="141"/>
        <v>0</v>
      </c>
      <c r="DB57" s="50">
        <f t="shared" si="93"/>
        <v>0</v>
      </c>
      <c r="DD57" s="394">
        <f t="shared" si="119"/>
        <v>0</v>
      </c>
      <c r="DE57" s="44">
        <f t="shared" si="119"/>
        <v>0</v>
      </c>
      <c r="DF57" s="8">
        <f t="shared" si="142"/>
        <v>0</v>
      </c>
      <c r="DG57" s="50">
        <f t="shared" si="94"/>
        <v>0</v>
      </c>
      <c r="DI57" s="394">
        <f t="shared" si="120"/>
        <v>0</v>
      </c>
      <c r="DJ57" s="44">
        <f t="shared" si="120"/>
        <v>0</v>
      </c>
      <c r="DK57" s="8">
        <f t="shared" si="143"/>
        <v>0</v>
      </c>
      <c r="DL57" s="50">
        <f t="shared" si="95"/>
        <v>0</v>
      </c>
      <c r="DN57" s="394">
        <f t="shared" si="121"/>
        <v>0</v>
      </c>
      <c r="DO57" s="44">
        <f t="shared" si="121"/>
        <v>0</v>
      </c>
      <c r="DP57" s="8">
        <f t="shared" si="144"/>
        <v>0</v>
      </c>
      <c r="DQ57" s="50">
        <f t="shared" si="96"/>
        <v>0</v>
      </c>
      <c r="DS57" s="51">
        <f t="shared" si="97"/>
        <v>0</v>
      </c>
      <c r="DT57" s="8">
        <f t="shared" si="100"/>
        <v>0</v>
      </c>
      <c r="DU57" s="52">
        <v>0</v>
      </c>
      <c r="DV57" s="8">
        <f t="shared" si="101"/>
        <v>0</v>
      </c>
      <c r="DW57" s="52">
        <f t="shared" si="98"/>
        <v>0</v>
      </c>
      <c r="DX57" s="52">
        <f t="shared" si="98"/>
        <v>0</v>
      </c>
      <c r="DY57" s="350">
        <f t="shared" si="99"/>
        <v>0</v>
      </c>
    </row>
    <row r="58" spans="2:129" ht="19.5" customHeight="1" x14ac:dyDescent="0.3">
      <c r="B58" s="333"/>
      <c r="C58" s="197"/>
      <c r="D58" s="334"/>
      <c r="E58" s="274"/>
      <c r="F58" s="274"/>
      <c r="G58" s="274"/>
      <c r="H58" s="264"/>
      <c r="I58" s="264"/>
      <c r="J58" s="265"/>
      <c r="K58" s="260"/>
      <c r="L58" s="266"/>
      <c r="M58" s="394"/>
      <c r="N58" s="214"/>
      <c r="O58" s="8">
        <f t="shared" si="122"/>
        <v>0</v>
      </c>
      <c r="P58" s="50">
        <f t="shared" si="75"/>
        <v>0</v>
      </c>
      <c r="R58" s="382">
        <f t="shared" si="102"/>
        <v>0</v>
      </c>
      <c r="S58" s="201">
        <f t="shared" si="102"/>
        <v>0</v>
      </c>
      <c r="T58" s="8">
        <f t="shared" si="123"/>
        <v>0</v>
      </c>
      <c r="U58" s="50">
        <f t="shared" si="76"/>
        <v>0</v>
      </c>
      <c r="W58" s="394">
        <f t="shared" si="124"/>
        <v>0</v>
      </c>
      <c r="X58" s="201">
        <f t="shared" si="124"/>
        <v>0</v>
      </c>
      <c r="Y58" s="8">
        <f t="shared" si="125"/>
        <v>0</v>
      </c>
      <c r="Z58" s="50">
        <f t="shared" si="77"/>
        <v>0</v>
      </c>
      <c r="AB58" s="394">
        <f t="shared" si="103"/>
        <v>0</v>
      </c>
      <c r="AC58" s="201">
        <f t="shared" si="103"/>
        <v>0</v>
      </c>
      <c r="AD58" s="8">
        <f t="shared" si="126"/>
        <v>0</v>
      </c>
      <c r="AE58" s="50">
        <f t="shared" si="78"/>
        <v>0</v>
      </c>
      <c r="AG58" s="394">
        <f t="shared" si="104"/>
        <v>0</v>
      </c>
      <c r="AH58" s="201">
        <f t="shared" si="104"/>
        <v>0</v>
      </c>
      <c r="AI58" s="8">
        <f t="shared" si="127"/>
        <v>0</v>
      </c>
      <c r="AJ58" s="50">
        <f t="shared" si="79"/>
        <v>0</v>
      </c>
      <c r="AL58" s="394">
        <f t="shared" si="105"/>
        <v>0</v>
      </c>
      <c r="AM58" s="201">
        <f t="shared" si="105"/>
        <v>0</v>
      </c>
      <c r="AN58" s="8">
        <f t="shared" si="128"/>
        <v>0</v>
      </c>
      <c r="AO58" s="50">
        <f t="shared" si="80"/>
        <v>0</v>
      </c>
      <c r="AQ58" s="394">
        <f t="shared" si="106"/>
        <v>0</v>
      </c>
      <c r="AR58" s="201">
        <f t="shared" si="106"/>
        <v>0</v>
      </c>
      <c r="AS58" s="8">
        <f t="shared" si="129"/>
        <v>0</v>
      </c>
      <c r="AT58" s="50">
        <f t="shared" si="81"/>
        <v>0</v>
      </c>
      <c r="AV58" s="394">
        <f t="shared" si="107"/>
        <v>0</v>
      </c>
      <c r="AW58" s="201">
        <f t="shared" si="107"/>
        <v>0</v>
      </c>
      <c r="AX58" s="8">
        <f t="shared" si="130"/>
        <v>0</v>
      </c>
      <c r="AY58" s="50">
        <f t="shared" si="82"/>
        <v>0</v>
      </c>
      <c r="BA58" s="394">
        <f t="shared" si="108"/>
        <v>0</v>
      </c>
      <c r="BB58" s="201">
        <f t="shared" si="108"/>
        <v>0</v>
      </c>
      <c r="BC58" s="8">
        <f t="shared" si="131"/>
        <v>0</v>
      </c>
      <c r="BD58" s="50">
        <f t="shared" si="83"/>
        <v>0</v>
      </c>
      <c r="BF58" s="394">
        <f t="shared" si="109"/>
        <v>0</v>
      </c>
      <c r="BG58" s="201">
        <f t="shared" si="109"/>
        <v>0</v>
      </c>
      <c r="BH58" s="8">
        <f t="shared" si="132"/>
        <v>0</v>
      </c>
      <c r="BI58" s="50">
        <f t="shared" si="84"/>
        <v>0</v>
      </c>
      <c r="BK58" s="394">
        <f t="shared" si="110"/>
        <v>0</v>
      </c>
      <c r="BL58" s="201">
        <f t="shared" si="110"/>
        <v>0</v>
      </c>
      <c r="BM58" s="8">
        <f t="shared" si="133"/>
        <v>0</v>
      </c>
      <c r="BN58" s="50">
        <f t="shared" si="85"/>
        <v>0</v>
      </c>
      <c r="BP58" s="394">
        <f t="shared" si="111"/>
        <v>0</v>
      </c>
      <c r="BQ58" s="44">
        <f t="shared" si="111"/>
        <v>0</v>
      </c>
      <c r="BR58" s="8">
        <f t="shared" si="134"/>
        <v>0</v>
      </c>
      <c r="BS58" s="50">
        <f t="shared" si="86"/>
        <v>0</v>
      </c>
      <c r="BU58" s="394">
        <f t="shared" si="112"/>
        <v>0</v>
      </c>
      <c r="BV58" s="44">
        <f t="shared" si="112"/>
        <v>0</v>
      </c>
      <c r="BW58" s="8">
        <f t="shared" si="135"/>
        <v>0</v>
      </c>
      <c r="BX58" s="50">
        <f t="shared" si="87"/>
        <v>0</v>
      </c>
      <c r="BZ58" s="394">
        <f t="shared" si="113"/>
        <v>0</v>
      </c>
      <c r="CA58" s="44">
        <f t="shared" si="113"/>
        <v>0</v>
      </c>
      <c r="CB58" s="8">
        <f t="shared" si="136"/>
        <v>0</v>
      </c>
      <c r="CC58" s="50">
        <f t="shared" si="88"/>
        <v>0</v>
      </c>
      <c r="CE58" s="394">
        <f t="shared" si="114"/>
        <v>0</v>
      </c>
      <c r="CF58" s="44">
        <f t="shared" si="114"/>
        <v>0</v>
      </c>
      <c r="CG58" s="8">
        <f t="shared" si="137"/>
        <v>0</v>
      </c>
      <c r="CH58" s="50">
        <f t="shared" si="89"/>
        <v>0</v>
      </c>
      <c r="CJ58" s="394">
        <f t="shared" si="115"/>
        <v>0</v>
      </c>
      <c r="CK58" s="44">
        <f t="shared" si="115"/>
        <v>0</v>
      </c>
      <c r="CL58" s="8">
        <f t="shared" si="138"/>
        <v>0</v>
      </c>
      <c r="CM58" s="50">
        <f t="shared" si="90"/>
        <v>0</v>
      </c>
      <c r="CO58" s="394">
        <f t="shared" si="116"/>
        <v>0</v>
      </c>
      <c r="CP58" s="44">
        <f t="shared" si="116"/>
        <v>0</v>
      </c>
      <c r="CQ58" s="8">
        <f t="shared" si="139"/>
        <v>0</v>
      </c>
      <c r="CR58" s="50">
        <f t="shared" si="91"/>
        <v>0</v>
      </c>
      <c r="CT58" s="394">
        <f t="shared" si="117"/>
        <v>0</v>
      </c>
      <c r="CU58" s="44">
        <f t="shared" si="117"/>
        <v>0</v>
      </c>
      <c r="CV58" s="8">
        <f t="shared" si="140"/>
        <v>0</v>
      </c>
      <c r="CW58" s="50">
        <f t="shared" si="92"/>
        <v>0</v>
      </c>
      <c r="CY58" s="394">
        <f t="shared" si="118"/>
        <v>0</v>
      </c>
      <c r="CZ58" s="44">
        <f t="shared" si="118"/>
        <v>0</v>
      </c>
      <c r="DA58" s="8">
        <f t="shared" si="141"/>
        <v>0</v>
      </c>
      <c r="DB58" s="50">
        <f t="shared" si="93"/>
        <v>0</v>
      </c>
      <c r="DD58" s="394">
        <f t="shared" si="119"/>
        <v>0</v>
      </c>
      <c r="DE58" s="44">
        <f t="shared" si="119"/>
        <v>0</v>
      </c>
      <c r="DF58" s="8">
        <f t="shared" si="142"/>
        <v>0</v>
      </c>
      <c r="DG58" s="50">
        <f t="shared" si="94"/>
        <v>0</v>
      </c>
      <c r="DI58" s="394">
        <f t="shared" si="120"/>
        <v>0</v>
      </c>
      <c r="DJ58" s="44">
        <f t="shared" si="120"/>
        <v>0</v>
      </c>
      <c r="DK58" s="8">
        <f t="shared" si="143"/>
        <v>0</v>
      </c>
      <c r="DL58" s="50">
        <f t="shared" si="95"/>
        <v>0</v>
      </c>
      <c r="DN58" s="394">
        <f t="shared" si="121"/>
        <v>0</v>
      </c>
      <c r="DO58" s="44">
        <f t="shared" si="121"/>
        <v>0</v>
      </c>
      <c r="DP58" s="8">
        <f t="shared" si="144"/>
        <v>0</v>
      </c>
      <c r="DQ58" s="50">
        <f t="shared" si="96"/>
        <v>0</v>
      </c>
      <c r="DS58" s="51">
        <f t="shared" si="97"/>
        <v>0</v>
      </c>
      <c r="DT58" s="8">
        <f t="shared" si="100"/>
        <v>0</v>
      </c>
      <c r="DU58" s="52">
        <v>0</v>
      </c>
      <c r="DV58" s="8">
        <f t="shared" si="101"/>
        <v>0</v>
      </c>
      <c r="DW58" s="52">
        <f t="shared" si="98"/>
        <v>0</v>
      </c>
      <c r="DX58" s="52">
        <f t="shared" si="98"/>
        <v>0</v>
      </c>
      <c r="DY58" s="350">
        <f t="shared" si="99"/>
        <v>0</v>
      </c>
    </row>
    <row r="59" spans="2:129" ht="19.5" customHeight="1" x14ac:dyDescent="0.3">
      <c r="B59" s="333"/>
      <c r="C59" s="197"/>
      <c r="D59" s="334"/>
      <c r="E59" s="274"/>
      <c r="F59" s="274"/>
      <c r="G59" s="274"/>
      <c r="H59" s="264"/>
      <c r="I59" s="264"/>
      <c r="J59" s="265"/>
      <c r="K59" s="260"/>
      <c r="L59" s="266"/>
      <c r="M59" s="394"/>
      <c r="N59" s="214"/>
      <c r="O59" s="8">
        <f t="shared" si="122"/>
        <v>0</v>
      </c>
      <c r="P59" s="50">
        <f t="shared" si="75"/>
        <v>0</v>
      </c>
      <c r="R59" s="382">
        <f t="shared" si="102"/>
        <v>0</v>
      </c>
      <c r="S59" s="201">
        <f t="shared" si="102"/>
        <v>0</v>
      </c>
      <c r="T59" s="8">
        <f t="shared" si="123"/>
        <v>0</v>
      </c>
      <c r="U59" s="50">
        <f t="shared" si="76"/>
        <v>0</v>
      </c>
      <c r="W59" s="394">
        <f t="shared" si="124"/>
        <v>0</v>
      </c>
      <c r="X59" s="201">
        <f t="shared" si="124"/>
        <v>0</v>
      </c>
      <c r="Y59" s="8">
        <f t="shared" si="125"/>
        <v>0</v>
      </c>
      <c r="Z59" s="50">
        <f t="shared" si="77"/>
        <v>0</v>
      </c>
      <c r="AB59" s="394">
        <f t="shared" si="103"/>
        <v>0</v>
      </c>
      <c r="AC59" s="201">
        <f t="shared" si="103"/>
        <v>0</v>
      </c>
      <c r="AD59" s="8">
        <f t="shared" si="126"/>
        <v>0</v>
      </c>
      <c r="AE59" s="50">
        <f t="shared" si="78"/>
        <v>0</v>
      </c>
      <c r="AG59" s="394">
        <f t="shared" si="104"/>
        <v>0</v>
      </c>
      <c r="AH59" s="201">
        <f t="shared" si="104"/>
        <v>0</v>
      </c>
      <c r="AI59" s="8">
        <f t="shared" si="127"/>
        <v>0</v>
      </c>
      <c r="AJ59" s="50">
        <f t="shared" si="79"/>
        <v>0</v>
      </c>
      <c r="AL59" s="394">
        <f t="shared" si="105"/>
        <v>0</v>
      </c>
      <c r="AM59" s="201">
        <f t="shared" si="105"/>
        <v>0</v>
      </c>
      <c r="AN59" s="8">
        <f t="shared" si="128"/>
        <v>0</v>
      </c>
      <c r="AO59" s="50">
        <f t="shared" si="80"/>
        <v>0</v>
      </c>
      <c r="AQ59" s="394">
        <f t="shared" si="106"/>
        <v>0</v>
      </c>
      <c r="AR59" s="201">
        <f t="shared" si="106"/>
        <v>0</v>
      </c>
      <c r="AS59" s="8">
        <f t="shared" si="129"/>
        <v>0</v>
      </c>
      <c r="AT59" s="50">
        <f t="shared" si="81"/>
        <v>0</v>
      </c>
      <c r="AV59" s="394">
        <f t="shared" si="107"/>
        <v>0</v>
      </c>
      <c r="AW59" s="201">
        <f t="shared" si="107"/>
        <v>0</v>
      </c>
      <c r="AX59" s="8">
        <f t="shared" si="130"/>
        <v>0</v>
      </c>
      <c r="AY59" s="50">
        <f t="shared" si="82"/>
        <v>0</v>
      </c>
      <c r="BA59" s="394">
        <f t="shared" si="108"/>
        <v>0</v>
      </c>
      <c r="BB59" s="201">
        <f t="shared" si="108"/>
        <v>0</v>
      </c>
      <c r="BC59" s="8">
        <f t="shared" si="131"/>
        <v>0</v>
      </c>
      <c r="BD59" s="50">
        <f t="shared" si="83"/>
        <v>0</v>
      </c>
      <c r="BF59" s="394">
        <f t="shared" si="109"/>
        <v>0</v>
      </c>
      <c r="BG59" s="201">
        <f t="shared" si="109"/>
        <v>0</v>
      </c>
      <c r="BH59" s="8">
        <f t="shared" si="132"/>
        <v>0</v>
      </c>
      <c r="BI59" s="50">
        <f t="shared" si="84"/>
        <v>0</v>
      </c>
      <c r="BK59" s="394">
        <f t="shared" si="110"/>
        <v>0</v>
      </c>
      <c r="BL59" s="201">
        <f t="shared" si="110"/>
        <v>0</v>
      </c>
      <c r="BM59" s="8">
        <f t="shared" si="133"/>
        <v>0</v>
      </c>
      <c r="BN59" s="50">
        <f t="shared" si="85"/>
        <v>0</v>
      </c>
      <c r="BP59" s="394">
        <f t="shared" si="111"/>
        <v>0</v>
      </c>
      <c r="BQ59" s="44">
        <f t="shared" si="111"/>
        <v>0</v>
      </c>
      <c r="BR59" s="8">
        <f t="shared" si="134"/>
        <v>0</v>
      </c>
      <c r="BS59" s="50">
        <f t="shared" si="86"/>
        <v>0</v>
      </c>
      <c r="BU59" s="394">
        <f t="shared" si="112"/>
        <v>0</v>
      </c>
      <c r="BV59" s="44">
        <f t="shared" si="112"/>
        <v>0</v>
      </c>
      <c r="BW59" s="8">
        <f t="shared" si="135"/>
        <v>0</v>
      </c>
      <c r="BX59" s="50">
        <f t="shared" si="87"/>
        <v>0</v>
      </c>
      <c r="BZ59" s="394">
        <f t="shared" si="113"/>
        <v>0</v>
      </c>
      <c r="CA59" s="44">
        <f t="shared" si="113"/>
        <v>0</v>
      </c>
      <c r="CB59" s="8">
        <f t="shared" si="136"/>
        <v>0</v>
      </c>
      <c r="CC59" s="50">
        <f t="shared" si="88"/>
        <v>0</v>
      </c>
      <c r="CE59" s="394">
        <f t="shared" si="114"/>
        <v>0</v>
      </c>
      <c r="CF59" s="44">
        <f t="shared" si="114"/>
        <v>0</v>
      </c>
      <c r="CG59" s="8">
        <f t="shared" si="137"/>
        <v>0</v>
      </c>
      <c r="CH59" s="50">
        <f t="shared" si="89"/>
        <v>0</v>
      </c>
      <c r="CJ59" s="394">
        <f t="shared" si="115"/>
        <v>0</v>
      </c>
      <c r="CK59" s="44">
        <f t="shared" si="115"/>
        <v>0</v>
      </c>
      <c r="CL59" s="8">
        <f t="shared" si="138"/>
        <v>0</v>
      </c>
      <c r="CM59" s="50">
        <f t="shared" si="90"/>
        <v>0</v>
      </c>
      <c r="CO59" s="394">
        <f t="shared" si="116"/>
        <v>0</v>
      </c>
      <c r="CP59" s="44">
        <f t="shared" si="116"/>
        <v>0</v>
      </c>
      <c r="CQ59" s="8">
        <f t="shared" si="139"/>
        <v>0</v>
      </c>
      <c r="CR59" s="50">
        <f t="shared" si="91"/>
        <v>0</v>
      </c>
      <c r="CT59" s="394">
        <f t="shared" si="117"/>
        <v>0</v>
      </c>
      <c r="CU59" s="44">
        <f t="shared" si="117"/>
        <v>0</v>
      </c>
      <c r="CV59" s="8">
        <f t="shared" si="140"/>
        <v>0</v>
      </c>
      <c r="CW59" s="50">
        <f t="shared" si="92"/>
        <v>0</v>
      </c>
      <c r="CY59" s="394">
        <f t="shared" si="118"/>
        <v>0</v>
      </c>
      <c r="CZ59" s="44">
        <f t="shared" si="118"/>
        <v>0</v>
      </c>
      <c r="DA59" s="8">
        <f t="shared" si="141"/>
        <v>0</v>
      </c>
      <c r="DB59" s="50">
        <f t="shared" si="93"/>
        <v>0</v>
      </c>
      <c r="DD59" s="394">
        <f t="shared" si="119"/>
        <v>0</v>
      </c>
      <c r="DE59" s="44">
        <f t="shared" si="119"/>
        <v>0</v>
      </c>
      <c r="DF59" s="8">
        <f t="shared" si="142"/>
        <v>0</v>
      </c>
      <c r="DG59" s="50">
        <f t="shared" si="94"/>
        <v>0</v>
      </c>
      <c r="DI59" s="394">
        <f t="shared" si="120"/>
        <v>0</v>
      </c>
      <c r="DJ59" s="44">
        <f t="shared" si="120"/>
        <v>0</v>
      </c>
      <c r="DK59" s="8">
        <f t="shared" si="143"/>
        <v>0</v>
      </c>
      <c r="DL59" s="50">
        <f t="shared" si="95"/>
        <v>0</v>
      </c>
      <c r="DN59" s="394">
        <f t="shared" si="121"/>
        <v>0</v>
      </c>
      <c r="DO59" s="44">
        <f t="shared" si="121"/>
        <v>0</v>
      </c>
      <c r="DP59" s="8">
        <f t="shared" si="144"/>
        <v>0</v>
      </c>
      <c r="DQ59" s="50">
        <f t="shared" si="96"/>
        <v>0</v>
      </c>
      <c r="DS59" s="51">
        <f t="shared" si="97"/>
        <v>0</v>
      </c>
      <c r="DT59" s="8">
        <f t="shared" si="100"/>
        <v>0</v>
      </c>
      <c r="DU59" s="52">
        <v>0</v>
      </c>
      <c r="DV59" s="8">
        <f t="shared" si="101"/>
        <v>0</v>
      </c>
      <c r="DW59" s="52">
        <f t="shared" si="98"/>
        <v>0</v>
      </c>
      <c r="DX59" s="52">
        <f t="shared" si="98"/>
        <v>0</v>
      </c>
      <c r="DY59" s="350">
        <f t="shared" si="99"/>
        <v>0</v>
      </c>
    </row>
    <row r="60" spans="2:129" ht="19.5" customHeight="1" x14ac:dyDescent="0.3">
      <c r="B60" s="333"/>
      <c r="C60" s="197"/>
      <c r="D60" s="334"/>
      <c r="E60" s="274"/>
      <c r="F60" s="274"/>
      <c r="G60" s="274"/>
      <c r="H60" s="264"/>
      <c r="I60" s="264"/>
      <c r="J60" s="265"/>
      <c r="K60" s="260"/>
      <c r="L60" s="266"/>
      <c r="M60" s="394"/>
      <c r="N60" s="214"/>
      <c r="O60" s="8">
        <f t="shared" si="122"/>
        <v>0</v>
      </c>
      <c r="P60" s="50">
        <f t="shared" si="75"/>
        <v>0</v>
      </c>
      <c r="R60" s="382">
        <f t="shared" si="102"/>
        <v>0</v>
      </c>
      <c r="S60" s="201">
        <f t="shared" si="102"/>
        <v>0</v>
      </c>
      <c r="T60" s="8">
        <f t="shared" si="123"/>
        <v>0</v>
      </c>
      <c r="U60" s="50">
        <f t="shared" si="76"/>
        <v>0</v>
      </c>
      <c r="W60" s="394">
        <f t="shared" si="124"/>
        <v>0</v>
      </c>
      <c r="X60" s="201">
        <f t="shared" si="124"/>
        <v>0</v>
      </c>
      <c r="Y60" s="8">
        <f t="shared" si="125"/>
        <v>0</v>
      </c>
      <c r="Z60" s="50">
        <f t="shared" si="77"/>
        <v>0</v>
      </c>
      <c r="AB60" s="394">
        <f t="shared" si="103"/>
        <v>0</v>
      </c>
      <c r="AC60" s="201">
        <f t="shared" si="103"/>
        <v>0</v>
      </c>
      <c r="AD60" s="8">
        <f t="shared" si="126"/>
        <v>0</v>
      </c>
      <c r="AE60" s="50">
        <f t="shared" si="78"/>
        <v>0</v>
      </c>
      <c r="AG60" s="394">
        <f t="shared" si="104"/>
        <v>0</v>
      </c>
      <c r="AH60" s="201">
        <f t="shared" si="104"/>
        <v>0</v>
      </c>
      <c r="AI60" s="8">
        <f t="shared" si="127"/>
        <v>0</v>
      </c>
      <c r="AJ60" s="50">
        <f t="shared" si="79"/>
        <v>0</v>
      </c>
      <c r="AL60" s="394">
        <f t="shared" si="105"/>
        <v>0</v>
      </c>
      <c r="AM60" s="201">
        <f t="shared" si="105"/>
        <v>0</v>
      </c>
      <c r="AN60" s="8">
        <f t="shared" si="128"/>
        <v>0</v>
      </c>
      <c r="AO60" s="50">
        <f t="shared" si="80"/>
        <v>0</v>
      </c>
      <c r="AQ60" s="394">
        <f t="shared" si="106"/>
        <v>0</v>
      </c>
      <c r="AR60" s="201">
        <f t="shared" si="106"/>
        <v>0</v>
      </c>
      <c r="AS60" s="8">
        <f t="shared" si="129"/>
        <v>0</v>
      </c>
      <c r="AT60" s="50">
        <f t="shared" si="81"/>
        <v>0</v>
      </c>
      <c r="AV60" s="394">
        <f t="shared" si="107"/>
        <v>0</v>
      </c>
      <c r="AW60" s="201">
        <f t="shared" si="107"/>
        <v>0</v>
      </c>
      <c r="AX60" s="8">
        <f t="shared" si="130"/>
        <v>0</v>
      </c>
      <c r="AY60" s="50">
        <f t="shared" si="82"/>
        <v>0</v>
      </c>
      <c r="BA60" s="394">
        <f t="shared" si="108"/>
        <v>0</v>
      </c>
      <c r="BB60" s="201">
        <f t="shared" si="108"/>
        <v>0</v>
      </c>
      <c r="BC60" s="8">
        <f t="shared" si="131"/>
        <v>0</v>
      </c>
      <c r="BD60" s="50">
        <f t="shared" si="83"/>
        <v>0</v>
      </c>
      <c r="BF60" s="394">
        <f t="shared" si="109"/>
        <v>0</v>
      </c>
      <c r="BG60" s="201">
        <f t="shared" si="109"/>
        <v>0</v>
      </c>
      <c r="BH60" s="8">
        <f t="shared" si="132"/>
        <v>0</v>
      </c>
      <c r="BI60" s="50">
        <f t="shared" si="84"/>
        <v>0</v>
      </c>
      <c r="BK60" s="394">
        <f t="shared" si="110"/>
        <v>0</v>
      </c>
      <c r="BL60" s="201">
        <f t="shared" si="110"/>
        <v>0</v>
      </c>
      <c r="BM60" s="8">
        <f t="shared" si="133"/>
        <v>0</v>
      </c>
      <c r="BN60" s="50">
        <f t="shared" si="85"/>
        <v>0</v>
      </c>
      <c r="BP60" s="394">
        <f t="shared" si="111"/>
        <v>0</v>
      </c>
      <c r="BQ60" s="44">
        <f t="shared" si="111"/>
        <v>0</v>
      </c>
      <c r="BR60" s="8">
        <f t="shared" si="134"/>
        <v>0</v>
      </c>
      <c r="BS60" s="50">
        <f t="shared" si="86"/>
        <v>0</v>
      </c>
      <c r="BU60" s="394">
        <f t="shared" si="112"/>
        <v>0</v>
      </c>
      <c r="BV60" s="44">
        <f t="shared" si="112"/>
        <v>0</v>
      </c>
      <c r="BW60" s="8">
        <f t="shared" si="135"/>
        <v>0</v>
      </c>
      <c r="BX60" s="50">
        <f t="shared" si="87"/>
        <v>0</v>
      </c>
      <c r="BZ60" s="394">
        <f t="shared" si="113"/>
        <v>0</v>
      </c>
      <c r="CA60" s="44">
        <f t="shared" si="113"/>
        <v>0</v>
      </c>
      <c r="CB60" s="8">
        <f t="shared" si="136"/>
        <v>0</v>
      </c>
      <c r="CC60" s="50">
        <f t="shared" si="88"/>
        <v>0</v>
      </c>
      <c r="CE60" s="394">
        <f t="shared" si="114"/>
        <v>0</v>
      </c>
      <c r="CF60" s="44">
        <f t="shared" si="114"/>
        <v>0</v>
      </c>
      <c r="CG60" s="8">
        <f t="shared" si="137"/>
        <v>0</v>
      </c>
      <c r="CH60" s="50">
        <f t="shared" si="89"/>
        <v>0</v>
      </c>
      <c r="CJ60" s="394">
        <f t="shared" si="115"/>
        <v>0</v>
      </c>
      <c r="CK60" s="44">
        <f t="shared" si="115"/>
        <v>0</v>
      </c>
      <c r="CL60" s="8">
        <f t="shared" si="138"/>
        <v>0</v>
      </c>
      <c r="CM60" s="50">
        <f t="shared" si="90"/>
        <v>0</v>
      </c>
      <c r="CO60" s="394">
        <f t="shared" si="116"/>
        <v>0</v>
      </c>
      <c r="CP60" s="44">
        <f t="shared" si="116"/>
        <v>0</v>
      </c>
      <c r="CQ60" s="8">
        <f t="shared" si="139"/>
        <v>0</v>
      </c>
      <c r="CR60" s="50">
        <f t="shared" si="91"/>
        <v>0</v>
      </c>
      <c r="CT60" s="394">
        <f t="shared" si="117"/>
        <v>0</v>
      </c>
      <c r="CU60" s="44">
        <f t="shared" si="117"/>
        <v>0</v>
      </c>
      <c r="CV60" s="8">
        <f t="shared" si="140"/>
        <v>0</v>
      </c>
      <c r="CW60" s="50">
        <f t="shared" si="92"/>
        <v>0</v>
      </c>
      <c r="CY60" s="394">
        <f t="shared" si="118"/>
        <v>0</v>
      </c>
      <c r="CZ60" s="44">
        <f t="shared" si="118"/>
        <v>0</v>
      </c>
      <c r="DA60" s="8">
        <f t="shared" si="141"/>
        <v>0</v>
      </c>
      <c r="DB60" s="50">
        <f t="shared" si="93"/>
        <v>0</v>
      </c>
      <c r="DD60" s="394">
        <f t="shared" si="119"/>
        <v>0</v>
      </c>
      <c r="DE60" s="44">
        <f t="shared" si="119"/>
        <v>0</v>
      </c>
      <c r="DF60" s="8">
        <f t="shared" si="142"/>
        <v>0</v>
      </c>
      <c r="DG60" s="50">
        <f t="shared" si="94"/>
        <v>0</v>
      </c>
      <c r="DI60" s="394">
        <f t="shared" si="120"/>
        <v>0</v>
      </c>
      <c r="DJ60" s="44">
        <f t="shared" si="120"/>
        <v>0</v>
      </c>
      <c r="DK60" s="8">
        <f t="shared" si="143"/>
        <v>0</v>
      </c>
      <c r="DL60" s="50">
        <f t="shared" si="95"/>
        <v>0</v>
      </c>
      <c r="DN60" s="394">
        <f t="shared" si="121"/>
        <v>0</v>
      </c>
      <c r="DO60" s="44">
        <f t="shared" si="121"/>
        <v>0</v>
      </c>
      <c r="DP60" s="8">
        <f t="shared" si="144"/>
        <v>0</v>
      </c>
      <c r="DQ60" s="50">
        <f t="shared" si="96"/>
        <v>0</v>
      </c>
      <c r="DS60" s="51">
        <f t="shared" si="97"/>
        <v>0</v>
      </c>
      <c r="DT60" s="8">
        <f t="shared" si="100"/>
        <v>0</v>
      </c>
      <c r="DU60" s="52">
        <v>0</v>
      </c>
      <c r="DV60" s="8">
        <f t="shared" si="101"/>
        <v>0</v>
      </c>
      <c r="DW60" s="52">
        <f t="shared" si="98"/>
        <v>0</v>
      </c>
      <c r="DX60" s="52">
        <f t="shared" si="98"/>
        <v>0</v>
      </c>
      <c r="DY60" s="350">
        <f t="shared" si="99"/>
        <v>0</v>
      </c>
    </row>
    <row r="61" spans="2:129" ht="19.5" customHeight="1" x14ac:dyDescent="0.3">
      <c r="B61" s="333"/>
      <c r="C61" s="197"/>
      <c r="D61" s="334"/>
      <c r="E61" s="274"/>
      <c r="F61" s="274"/>
      <c r="G61" s="274"/>
      <c r="H61" s="264"/>
      <c r="I61" s="264"/>
      <c r="J61" s="265"/>
      <c r="K61" s="260"/>
      <c r="L61" s="266"/>
      <c r="M61" s="394"/>
      <c r="N61" s="214"/>
      <c r="O61" s="8">
        <f t="shared" si="122"/>
        <v>0</v>
      </c>
      <c r="P61" s="50">
        <f t="shared" si="75"/>
        <v>0</v>
      </c>
      <c r="R61" s="382">
        <f t="shared" si="102"/>
        <v>0</v>
      </c>
      <c r="S61" s="201">
        <f t="shared" si="102"/>
        <v>0</v>
      </c>
      <c r="T61" s="8">
        <f t="shared" si="123"/>
        <v>0</v>
      </c>
      <c r="U61" s="50">
        <f t="shared" si="76"/>
        <v>0</v>
      </c>
      <c r="W61" s="394">
        <f t="shared" si="124"/>
        <v>0</v>
      </c>
      <c r="X61" s="201">
        <f t="shared" si="124"/>
        <v>0</v>
      </c>
      <c r="Y61" s="8">
        <f t="shared" si="125"/>
        <v>0</v>
      </c>
      <c r="Z61" s="50">
        <f t="shared" si="77"/>
        <v>0</v>
      </c>
      <c r="AB61" s="394">
        <f t="shared" si="103"/>
        <v>0</v>
      </c>
      <c r="AC61" s="201">
        <f t="shared" si="103"/>
        <v>0</v>
      </c>
      <c r="AD61" s="8">
        <f t="shared" si="126"/>
        <v>0</v>
      </c>
      <c r="AE61" s="50">
        <f t="shared" si="78"/>
        <v>0</v>
      </c>
      <c r="AG61" s="394">
        <f t="shared" si="104"/>
        <v>0</v>
      </c>
      <c r="AH61" s="201">
        <f t="shared" si="104"/>
        <v>0</v>
      </c>
      <c r="AI61" s="8">
        <f t="shared" si="127"/>
        <v>0</v>
      </c>
      <c r="AJ61" s="50">
        <f t="shared" si="79"/>
        <v>0</v>
      </c>
      <c r="AL61" s="394">
        <f t="shared" si="105"/>
        <v>0</v>
      </c>
      <c r="AM61" s="201">
        <f t="shared" si="105"/>
        <v>0</v>
      </c>
      <c r="AN61" s="8">
        <f t="shared" si="128"/>
        <v>0</v>
      </c>
      <c r="AO61" s="50">
        <f t="shared" si="80"/>
        <v>0</v>
      </c>
      <c r="AQ61" s="394">
        <f t="shared" si="106"/>
        <v>0</v>
      </c>
      <c r="AR61" s="201">
        <f t="shared" si="106"/>
        <v>0</v>
      </c>
      <c r="AS61" s="8">
        <f t="shared" si="129"/>
        <v>0</v>
      </c>
      <c r="AT61" s="50">
        <f t="shared" si="81"/>
        <v>0</v>
      </c>
      <c r="AV61" s="394">
        <f t="shared" si="107"/>
        <v>0</v>
      </c>
      <c r="AW61" s="201">
        <f t="shared" si="107"/>
        <v>0</v>
      </c>
      <c r="AX61" s="8">
        <f t="shared" si="130"/>
        <v>0</v>
      </c>
      <c r="AY61" s="50">
        <f t="shared" si="82"/>
        <v>0</v>
      </c>
      <c r="BA61" s="394">
        <f t="shared" si="108"/>
        <v>0</v>
      </c>
      <c r="BB61" s="201">
        <f t="shared" si="108"/>
        <v>0</v>
      </c>
      <c r="BC61" s="8">
        <f t="shared" si="131"/>
        <v>0</v>
      </c>
      <c r="BD61" s="50">
        <f t="shared" si="83"/>
        <v>0</v>
      </c>
      <c r="BF61" s="394">
        <f t="shared" si="109"/>
        <v>0</v>
      </c>
      <c r="BG61" s="201">
        <f t="shared" si="109"/>
        <v>0</v>
      </c>
      <c r="BH61" s="8">
        <f t="shared" si="132"/>
        <v>0</v>
      </c>
      <c r="BI61" s="50">
        <f t="shared" si="84"/>
        <v>0</v>
      </c>
      <c r="BK61" s="394">
        <f t="shared" si="110"/>
        <v>0</v>
      </c>
      <c r="BL61" s="201">
        <f t="shared" si="110"/>
        <v>0</v>
      </c>
      <c r="BM61" s="8">
        <f t="shared" si="133"/>
        <v>0</v>
      </c>
      <c r="BN61" s="50">
        <f t="shared" si="85"/>
        <v>0</v>
      </c>
      <c r="BP61" s="394">
        <f t="shared" si="111"/>
        <v>0</v>
      </c>
      <c r="BQ61" s="44">
        <f t="shared" si="111"/>
        <v>0</v>
      </c>
      <c r="BR61" s="8">
        <f t="shared" si="134"/>
        <v>0</v>
      </c>
      <c r="BS61" s="50">
        <f t="shared" si="86"/>
        <v>0</v>
      </c>
      <c r="BU61" s="394">
        <f t="shared" si="112"/>
        <v>0</v>
      </c>
      <c r="BV61" s="44">
        <f t="shared" si="112"/>
        <v>0</v>
      </c>
      <c r="BW61" s="8">
        <f t="shared" si="135"/>
        <v>0</v>
      </c>
      <c r="BX61" s="50">
        <f t="shared" si="87"/>
        <v>0</v>
      </c>
      <c r="BZ61" s="394">
        <f t="shared" si="113"/>
        <v>0</v>
      </c>
      <c r="CA61" s="44">
        <f t="shared" si="113"/>
        <v>0</v>
      </c>
      <c r="CB61" s="8">
        <f t="shared" si="136"/>
        <v>0</v>
      </c>
      <c r="CC61" s="50">
        <f t="shared" si="88"/>
        <v>0</v>
      </c>
      <c r="CE61" s="394">
        <f t="shared" si="114"/>
        <v>0</v>
      </c>
      <c r="CF61" s="44">
        <f t="shared" si="114"/>
        <v>0</v>
      </c>
      <c r="CG61" s="8">
        <f t="shared" si="137"/>
        <v>0</v>
      </c>
      <c r="CH61" s="50">
        <f t="shared" si="89"/>
        <v>0</v>
      </c>
      <c r="CJ61" s="394">
        <f t="shared" si="115"/>
        <v>0</v>
      </c>
      <c r="CK61" s="44">
        <f t="shared" si="115"/>
        <v>0</v>
      </c>
      <c r="CL61" s="8">
        <f t="shared" si="138"/>
        <v>0</v>
      </c>
      <c r="CM61" s="50">
        <f t="shared" si="90"/>
        <v>0</v>
      </c>
      <c r="CO61" s="394">
        <f t="shared" si="116"/>
        <v>0</v>
      </c>
      <c r="CP61" s="44">
        <f t="shared" si="116"/>
        <v>0</v>
      </c>
      <c r="CQ61" s="8">
        <f t="shared" si="139"/>
        <v>0</v>
      </c>
      <c r="CR61" s="50">
        <f t="shared" si="91"/>
        <v>0</v>
      </c>
      <c r="CT61" s="394">
        <f t="shared" si="117"/>
        <v>0</v>
      </c>
      <c r="CU61" s="44">
        <f t="shared" si="117"/>
        <v>0</v>
      </c>
      <c r="CV61" s="8">
        <f t="shared" si="140"/>
        <v>0</v>
      </c>
      <c r="CW61" s="50">
        <f t="shared" si="92"/>
        <v>0</v>
      </c>
      <c r="CY61" s="394">
        <f t="shared" si="118"/>
        <v>0</v>
      </c>
      <c r="CZ61" s="44">
        <f t="shared" si="118"/>
        <v>0</v>
      </c>
      <c r="DA61" s="8">
        <f t="shared" si="141"/>
        <v>0</v>
      </c>
      <c r="DB61" s="50">
        <f t="shared" si="93"/>
        <v>0</v>
      </c>
      <c r="DD61" s="394">
        <f t="shared" si="119"/>
        <v>0</v>
      </c>
      <c r="DE61" s="44">
        <f t="shared" si="119"/>
        <v>0</v>
      </c>
      <c r="DF61" s="8">
        <f t="shared" si="142"/>
        <v>0</v>
      </c>
      <c r="DG61" s="50">
        <f t="shared" si="94"/>
        <v>0</v>
      </c>
      <c r="DI61" s="394">
        <f t="shared" si="120"/>
        <v>0</v>
      </c>
      <c r="DJ61" s="44">
        <f t="shared" si="120"/>
        <v>0</v>
      </c>
      <c r="DK61" s="8">
        <f t="shared" si="143"/>
        <v>0</v>
      </c>
      <c r="DL61" s="50">
        <f t="shared" si="95"/>
        <v>0</v>
      </c>
      <c r="DN61" s="394">
        <f t="shared" si="121"/>
        <v>0</v>
      </c>
      <c r="DO61" s="44">
        <f t="shared" si="121"/>
        <v>0</v>
      </c>
      <c r="DP61" s="8">
        <f t="shared" si="144"/>
        <v>0</v>
      </c>
      <c r="DQ61" s="50">
        <f t="shared" si="96"/>
        <v>0</v>
      </c>
      <c r="DS61" s="51">
        <f t="shared" si="97"/>
        <v>0</v>
      </c>
      <c r="DT61" s="8">
        <f t="shared" si="100"/>
        <v>0</v>
      </c>
      <c r="DU61" s="52">
        <v>0</v>
      </c>
      <c r="DV61" s="8">
        <f t="shared" si="101"/>
        <v>0</v>
      </c>
      <c r="DW61" s="52">
        <f t="shared" si="98"/>
        <v>0</v>
      </c>
      <c r="DX61" s="52">
        <f t="shared" si="98"/>
        <v>0</v>
      </c>
      <c r="DY61" s="350">
        <f t="shared" si="99"/>
        <v>0</v>
      </c>
    </row>
    <row r="62" spans="2:129" ht="26.4" customHeight="1" x14ac:dyDescent="0.3">
      <c r="B62" s="333"/>
      <c r="C62" s="197"/>
      <c r="D62" s="334"/>
      <c r="E62" s="274"/>
      <c r="F62" s="274"/>
      <c r="G62" s="274"/>
      <c r="H62" s="264"/>
      <c r="I62" s="264"/>
      <c r="J62" s="265"/>
      <c r="K62" s="260"/>
      <c r="L62" s="266"/>
      <c r="M62" s="394"/>
      <c r="N62" s="214"/>
      <c r="O62" s="8">
        <f t="shared" si="122"/>
        <v>0</v>
      </c>
      <c r="P62" s="50">
        <f t="shared" si="75"/>
        <v>0</v>
      </c>
      <c r="R62" s="382">
        <f t="shared" si="102"/>
        <v>0</v>
      </c>
      <c r="S62" s="201">
        <f t="shared" si="102"/>
        <v>0</v>
      </c>
      <c r="T62" s="8">
        <f t="shared" si="123"/>
        <v>0</v>
      </c>
      <c r="U62" s="50">
        <f t="shared" si="76"/>
        <v>0</v>
      </c>
      <c r="W62" s="394">
        <f t="shared" si="124"/>
        <v>0</v>
      </c>
      <c r="X62" s="201">
        <f t="shared" si="124"/>
        <v>0</v>
      </c>
      <c r="Y62" s="8">
        <f t="shared" si="125"/>
        <v>0</v>
      </c>
      <c r="Z62" s="50">
        <f t="shared" si="77"/>
        <v>0</v>
      </c>
      <c r="AB62" s="394">
        <f t="shared" si="103"/>
        <v>0</v>
      </c>
      <c r="AC62" s="201">
        <f t="shared" si="103"/>
        <v>0</v>
      </c>
      <c r="AD62" s="8">
        <f t="shared" si="126"/>
        <v>0</v>
      </c>
      <c r="AE62" s="50">
        <f t="shared" si="78"/>
        <v>0</v>
      </c>
      <c r="AG62" s="394">
        <f t="shared" si="104"/>
        <v>0</v>
      </c>
      <c r="AH62" s="201">
        <f t="shared" si="104"/>
        <v>0</v>
      </c>
      <c r="AI62" s="8">
        <f t="shared" si="127"/>
        <v>0</v>
      </c>
      <c r="AJ62" s="50">
        <f t="shared" si="79"/>
        <v>0</v>
      </c>
      <c r="AL62" s="394">
        <f t="shared" si="105"/>
        <v>0</v>
      </c>
      <c r="AM62" s="201">
        <f t="shared" si="105"/>
        <v>0</v>
      </c>
      <c r="AN62" s="8">
        <f t="shared" si="128"/>
        <v>0</v>
      </c>
      <c r="AO62" s="50">
        <f t="shared" si="80"/>
        <v>0</v>
      </c>
      <c r="AQ62" s="394">
        <f t="shared" si="106"/>
        <v>0</v>
      </c>
      <c r="AR62" s="201">
        <f t="shared" si="106"/>
        <v>0</v>
      </c>
      <c r="AS62" s="8">
        <f t="shared" si="129"/>
        <v>0</v>
      </c>
      <c r="AT62" s="50">
        <f t="shared" si="81"/>
        <v>0</v>
      </c>
      <c r="AV62" s="394">
        <f t="shared" si="107"/>
        <v>0</v>
      </c>
      <c r="AW62" s="201">
        <f t="shared" si="107"/>
        <v>0</v>
      </c>
      <c r="AX62" s="8">
        <f t="shared" si="130"/>
        <v>0</v>
      </c>
      <c r="AY62" s="50">
        <f t="shared" si="82"/>
        <v>0</v>
      </c>
      <c r="BA62" s="394">
        <f t="shared" si="108"/>
        <v>0</v>
      </c>
      <c r="BB62" s="201">
        <f t="shared" si="108"/>
        <v>0</v>
      </c>
      <c r="BC62" s="8">
        <f t="shared" si="131"/>
        <v>0</v>
      </c>
      <c r="BD62" s="50">
        <f t="shared" si="83"/>
        <v>0</v>
      </c>
      <c r="BF62" s="394">
        <f t="shared" si="109"/>
        <v>0</v>
      </c>
      <c r="BG62" s="201">
        <f t="shared" si="109"/>
        <v>0</v>
      </c>
      <c r="BH62" s="8">
        <f t="shared" si="132"/>
        <v>0</v>
      </c>
      <c r="BI62" s="50">
        <f t="shared" si="84"/>
        <v>0</v>
      </c>
      <c r="BK62" s="394">
        <f t="shared" si="110"/>
        <v>0</v>
      </c>
      <c r="BL62" s="201">
        <f t="shared" si="110"/>
        <v>0</v>
      </c>
      <c r="BM62" s="8">
        <f t="shared" si="133"/>
        <v>0</v>
      </c>
      <c r="BN62" s="50">
        <f t="shared" si="85"/>
        <v>0</v>
      </c>
      <c r="BP62" s="394">
        <f t="shared" si="111"/>
        <v>0</v>
      </c>
      <c r="BQ62" s="44">
        <f t="shared" si="111"/>
        <v>0</v>
      </c>
      <c r="BR62" s="8">
        <f t="shared" si="134"/>
        <v>0</v>
      </c>
      <c r="BS62" s="50">
        <f t="shared" si="86"/>
        <v>0</v>
      </c>
      <c r="BU62" s="394">
        <f t="shared" si="112"/>
        <v>0</v>
      </c>
      <c r="BV62" s="44">
        <f t="shared" si="112"/>
        <v>0</v>
      </c>
      <c r="BW62" s="8">
        <f t="shared" si="135"/>
        <v>0</v>
      </c>
      <c r="BX62" s="50">
        <f t="shared" si="87"/>
        <v>0</v>
      </c>
      <c r="BZ62" s="394">
        <f t="shared" si="113"/>
        <v>0</v>
      </c>
      <c r="CA62" s="44">
        <f t="shared" si="113"/>
        <v>0</v>
      </c>
      <c r="CB62" s="8">
        <f t="shared" si="136"/>
        <v>0</v>
      </c>
      <c r="CC62" s="50">
        <f t="shared" si="88"/>
        <v>0</v>
      </c>
      <c r="CE62" s="394">
        <f t="shared" si="114"/>
        <v>0</v>
      </c>
      <c r="CF62" s="44">
        <f t="shared" si="114"/>
        <v>0</v>
      </c>
      <c r="CG62" s="8">
        <f t="shared" si="137"/>
        <v>0</v>
      </c>
      <c r="CH62" s="50">
        <f t="shared" si="89"/>
        <v>0</v>
      </c>
      <c r="CJ62" s="394">
        <f t="shared" si="115"/>
        <v>0</v>
      </c>
      <c r="CK62" s="44">
        <f t="shared" si="115"/>
        <v>0</v>
      </c>
      <c r="CL62" s="8">
        <f t="shared" si="138"/>
        <v>0</v>
      </c>
      <c r="CM62" s="50">
        <f t="shared" si="90"/>
        <v>0</v>
      </c>
      <c r="CO62" s="394">
        <f t="shared" si="116"/>
        <v>0</v>
      </c>
      <c r="CP62" s="44">
        <f t="shared" si="116"/>
        <v>0</v>
      </c>
      <c r="CQ62" s="8">
        <f t="shared" si="139"/>
        <v>0</v>
      </c>
      <c r="CR62" s="50">
        <f t="shared" si="91"/>
        <v>0</v>
      </c>
      <c r="CT62" s="394">
        <f t="shared" si="117"/>
        <v>0</v>
      </c>
      <c r="CU62" s="44">
        <f t="shared" si="117"/>
        <v>0</v>
      </c>
      <c r="CV62" s="8">
        <f t="shared" si="140"/>
        <v>0</v>
      </c>
      <c r="CW62" s="50">
        <f t="shared" si="92"/>
        <v>0</v>
      </c>
      <c r="CY62" s="394">
        <f t="shared" si="118"/>
        <v>0</v>
      </c>
      <c r="CZ62" s="44">
        <f t="shared" si="118"/>
        <v>0</v>
      </c>
      <c r="DA62" s="8">
        <f t="shared" si="141"/>
        <v>0</v>
      </c>
      <c r="DB62" s="50">
        <f t="shared" si="93"/>
        <v>0</v>
      </c>
      <c r="DD62" s="394">
        <f t="shared" si="119"/>
        <v>0</v>
      </c>
      <c r="DE62" s="44">
        <f t="shared" si="119"/>
        <v>0</v>
      </c>
      <c r="DF62" s="8">
        <f t="shared" si="142"/>
        <v>0</v>
      </c>
      <c r="DG62" s="50">
        <f t="shared" si="94"/>
        <v>0</v>
      </c>
      <c r="DI62" s="394">
        <f t="shared" si="120"/>
        <v>0</v>
      </c>
      <c r="DJ62" s="44">
        <f t="shared" si="120"/>
        <v>0</v>
      </c>
      <c r="DK62" s="8">
        <f t="shared" si="143"/>
        <v>0</v>
      </c>
      <c r="DL62" s="50">
        <f t="shared" si="95"/>
        <v>0</v>
      </c>
      <c r="DN62" s="394">
        <f t="shared" si="121"/>
        <v>0</v>
      </c>
      <c r="DO62" s="44">
        <f t="shared" si="121"/>
        <v>0</v>
      </c>
      <c r="DP62" s="8">
        <f t="shared" si="144"/>
        <v>0</v>
      </c>
      <c r="DQ62" s="50">
        <f t="shared" si="96"/>
        <v>0</v>
      </c>
      <c r="DS62" s="51">
        <f t="shared" si="97"/>
        <v>0</v>
      </c>
      <c r="DT62" s="8">
        <f t="shared" si="100"/>
        <v>0</v>
      </c>
      <c r="DU62" s="52">
        <v>0</v>
      </c>
      <c r="DV62" s="8">
        <f t="shared" si="101"/>
        <v>0</v>
      </c>
      <c r="DW62" s="52">
        <f t="shared" si="98"/>
        <v>0</v>
      </c>
      <c r="DX62" s="52">
        <f t="shared" si="98"/>
        <v>0</v>
      </c>
      <c r="DY62" s="350">
        <f t="shared" si="99"/>
        <v>0</v>
      </c>
    </row>
    <row r="63" spans="2:129" ht="34.200000000000003" customHeight="1" x14ac:dyDescent="0.3">
      <c r="B63" s="333"/>
      <c r="C63" s="197"/>
      <c r="D63" s="334"/>
      <c r="E63" s="274"/>
      <c r="F63" s="274"/>
      <c r="G63" s="274"/>
      <c r="H63" s="264"/>
      <c r="I63" s="264"/>
      <c r="J63" s="265"/>
      <c r="K63" s="260"/>
      <c r="L63" s="266"/>
      <c r="M63" s="394"/>
      <c r="N63" s="214"/>
      <c r="O63" s="8">
        <f t="shared" si="122"/>
        <v>0</v>
      </c>
      <c r="P63" s="50">
        <f t="shared" si="75"/>
        <v>0</v>
      </c>
      <c r="R63" s="382">
        <f t="shared" si="102"/>
        <v>0</v>
      </c>
      <c r="S63" s="201">
        <f t="shared" si="102"/>
        <v>0</v>
      </c>
      <c r="T63" s="8">
        <f t="shared" si="123"/>
        <v>0</v>
      </c>
      <c r="U63" s="50">
        <f t="shared" si="76"/>
        <v>0</v>
      </c>
      <c r="W63" s="394">
        <f t="shared" si="124"/>
        <v>0</v>
      </c>
      <c r="X63" s="201">
        <f t="shared" si="124"/>
        <v>0</v>
      </c>
      <c r="Y63" s="8">
        <f t="shared" si="125"/>
        <v>0</v>
      </c>
      <c r="Z63" s="50">
        <f t="shared" si="77"/>
        <v>0</v>
      </c>
      <c r="AB63" s="394">
        <f t="shared" si="103"/>
        <v>0</v>
      </c>
      <c r="AC63" s="201">
        <f t="shared" si="103"/>
        <v>0</v>
      </c>
      <c r="AD63" s="8">
        <f t="shared" si="126"/>
        <v>0</v>
      </c>
      <c r="AE63" s="50">
        <f t="shared" si="78"/>
        <v>0</v>
      </c>
      <c r="AG63" s="394">
        <f t="shared" si="104"/>
        <v>0</v>
      </c>
      <c r="AH63" s="201">
        <f t="shared" si="104"/>
        <v>0</v>
      </c>
      <c r="AI63" s="8">
        <f t="shared" si="127"/>
        <v>0</v>
      </c>
      <c r="AJ63" s="50">
        <f t="shared" si="79"/>
        <v>0</v>
      </c>
      <c r="AL63" s="394">
        <f t="shared" si="105"/>
        <v>0</v>
      </c>
      <c r="AM63" s="201">
        <f t="shared" si="105"/>
        <v>0</v>
      </c>
      <c r="AN63" s="8">
        <f t="shared" si="128"/>
        <v>0</v>
      </c>
      <c r="AO63" s="50">
        <f t="shared" si="80"/>
        <v>0</v>
      </c>
      <c r="AQ63" s="394">
        <f t="shared" si="106"/>
        <v>0</v>
      </c>
      <c r="AR63" s="201">
        <f t="shared" si="106"/>
        <v>0</v>
      </c>
      <c r="AS63" s="8">
        <f t="shared" si="129"/>
        <v>0</v>
      </c>
      <c r="AT63" s="50">
        <f t="shared" si="81"/>
        <v>0</v>
      </c>
      <c r="AV63" s="394">
        <f t="shared" si="107"/>
        <v>0</v>
      </c>
      <c r="AW63" s="201">
        <f t="shared" si="107"/>
        <v>0</v>
      </c>
      <c r="AX63" s="8">
        <f t="shared" si="130"/>
        <v>0</v>
      </c>
      <c r="AY63" s="50">
        <f t="shared" si="82"/>
        <v>0</v>
      </c>
      <c r="BA63" s="394">
        <f t="shared" si="108"/>
        <v>0</v>
      </c>
      <c r="BB63" s="201">
        <f t="shared" si="108"/>
        <v>0</v>
      </c>
      <c r="BC63" s="8">
        <f t="shared" si="131"/>
        <v>0</v>
      </c>
      <c r="BD63" s="50">
        <f t="shared" si="83"/>
        <v>0</v>
      </c>
      <c r="BF63" s="394">
        <f t="shared" si="109"/>
        <v>0</v>
      </c>
      <c r="BG63" s="201">
        <f t="shared" si="109"/>
        <v>0</v>
      </c>
      <c r="BH63" s="8">
        <f t="shared" si="132"/>
        <v>0</v>
      </c>
      <c r="BI63" s="50">
        <f t="shared" si="84"/>
        <v>0</v>
      </c>
      <c r="BK63" s="394">
        <f t="shared" si="110"/>
        <v>0</v>
      </c>
      <c r="BL63" s="201">
        <f t="shared" si="110"/>
        <v>0</v>
      </c>
      <c r="BM63" s="8">
        <f t="shared" si="133"/>
        <v>0</v>
      </c>
      <c r="BN63" s="50">
        <f t="shared" si="85"/>
        <v>0</v>
      </c>
      <c r="BP63" s="394">
        <f t="shared" si="111"/>
        <v>0</v>
      </c>
      <c r="BQ63" s="44">
        <f t="shared" si="111"/>
        <v>0</v>
      </c>
      <c r="BR63" s="8">
        <f t="shared" si="134"/>
        <v>0</v>
      </c>
      <c r="BS63" s="50">
        <f t="shared" si="86"/>
        <v>0</v>
      </c>
      <c r="BU63" s="394">
        <f t="shared" si="112"/>
        <v>0</v>
      </c>
      <c r="BV63" s="44">
        <f t="shared" si="112"/>
        <v>0</v>
      </c>
      <c r="BW63" s="8">
        <f t="shared" si="135"/>
        <v>0</v>
      </c>
      <c r="BX63" s="50">
        <f t="shared" si="87"/>
        <v>0</v>
      </c>
      <c r="BZ63" s="394">
        <f t="shared" si="113"/>
        <v>0</v>
      </c>
      <c r="CA63" s="44">
        <f t="shared" si="113"/>
        <v>0</v>
      </c>
      <c r="CB63" s="8">
        <f t="shared" si="136"/>
        <v>0</v>
      </c>
      <c r="CC63" s="50">
        <f t="shared" si="88"/>
        <v>0</v>
      </c>
      <c r="CE63" s="394">
        <f t="shared" si="114"/>
        <v>0</v>
      </c>
      <c r="CF63" s="44">
        <f t="shared" si="114"/>
        <v>0</v>
      </c>
      <c r="CG63" s="8">
        <f t="shared" si="137"/>
        <v>0</v>
      </c>
      <c r="CH63" s="50">
        <f t="shared" si="89"/>
        <v>0</v>
      </c>
      <c r="CJ63" s="394">
        <f t="shared" si="115"/>
        <v>0</v>
      </c>
      <c r="CK63" s="44">
        <f t="shared" si="115"/>
        <v>0</v>
      </c>
      <c r="CL63" s="8">
        <f t="shared" si="138"/>
        <v>0</v>
      </c>
      <c r="CM63" s="50">
        <f t="shared" si="90"/>
        <v>0</v>
      </c>
      <c r="CO63" s="394">
        <f t="shared" si="116"/>
        <v>0</v>
      </c>
      <c r="CP63" s="44">
        <f t="shared" si="116"/>
        <v>0</v>
      </c>
      <c r="CQ63" s="8">
        <f t="shared" si="139"/>
        <v>0</v>
      </c>
      <c r="CR63" s="50">
        <f t="shared" si="91"/>
        <v>0</v>
      </c>
      <c r="CT63" s="394">
        <f t="shared" si="117"/>
        <v>0</v>
      </c>
      <c r="CU63" s="44">
        <f t="shared" si="117"/>
        <v>0</v>
      </c>
      <c r="CV63" s="8">
        <f t="shared" si="140"/>
        <v>0</v>
      </c>
      <c r="CW63" s="50">
        <f t="shared" si="92"/>
        <v>0</v>
      </c>
      <c r="CY63" s="394">
        <f t="shared" si="118"/>
        <v>0</v>
      </c>
      <c r="CZ63" s="44">
        <f t="shared" si="118"/>
        <v>0</v>
      </c>
      <c r="DA63" s="8">
        <f t="shared" si="141"/>
        <v>0</v>
      </c>
      <c r="DB63" s="50">
        <f t="shared" si="93"/>
        <v>0</v>
      </c>
      <c r="DD63" s="394">
        <f t="shared" si="119"/>
        <v>0</v>
      </c>
      <c r="DE63" s="44">
        <f t="shared" si="119"/>
        <v>0</v>
      </c>
      <c r="DF63" s="8">
        <f t="shared" si="142"/>
        <v>0</v>
      </c>
      <c r="DG63" s="50">
        <f t="shared" si="94"/>
        <v>0</v>
      </c>
      <c r="DI63" s="394">
        <f t="shared" si="120"/>
        <v>0</v>
      </c>
      <c r="DJ63" s="44">
        <f t="shared" si="120"/>
        <v>0</v>
      </c>
      <c r="DK63" s="8">
        <f t="shared" si="143"/>
        <v>0</v>
      </c>
      <c r="DL63" s="50">
        <f t="shared" si="95"/>
        <v>0</v>
      </c>
      <c r="DN63" s="394">
        <f t="shared" si="121"/>
        <v>0</v>
      </c>
      <c r="DO63" s="44">
        <f t="shared" si="121"/>
        <v>0</v>
      </c>
      <c r="DP63" s="8">
        <f t="shared" si="144"/>
        <v>0</v>
      </c>
      <c r="DQ63" s="50">
        <f t="shared" si="96"/>
        <v>0</v>
      </c>
      <c r="DS63" s="51">
        <f t="shared" si="97"/>
        <v>0</v>
      </c>
      <c r="DT63" s="8">
        <f t="shared" si="100"/>
        <v>0</v>
      </c>
      <c r="DU63" s="52">
        <v>0</v>
      </c>
      <c r="DV63" s="8">
        <f t="shared" si="101"/>
        <v>0</v>
      </c>
      <c r="DW63" s="52">
        <f t="shared" si="98"/>
        <v>0</v>
      </c>
      <c r="DX63" s="52">
        <f t="shared" si="98"/>
        <v>0</v>
      </c>
      <c r="DY63" s="350">
        <f t="shared" si="99"/>
        <v>0</v>
      </c>
    </row>
    <row r="64" spans="2:129" ht="19.5" customHeight="1" x14ac:dyDescent="0.3">
      <c r="B64" s="333"/>
      <c r="C64" s="197"/>
      <c r="D64" s="334"/>
      <c r="E64" s="274"/>
      <c r="F64" s="274"/>
      <c r="G64" s="274"/>
      <c r="H64" s="264"/>
      <c r="I64" s="264"/>
      <c r="J64" s="265"/>
      <c r="K64" s="260"/>
      <c r="L64" s="266"/>
      <c r="M64" s="394"/>
      <c r="N64" s="214"/>
      <c r="O64" s="8">
        <f t="shared" si="122"/>
        <v>0</v>
      </c>
      <c r="P64" s="50">
        <f t="shared" si="75"/>
        <v>0</v>
      </c>
      <c r="R64" s="382">
        <f t="shared" si="102"/>
        <v>0</v>
      </c>
      <c r="S64" s="201">
        <f t="shared" si="102"/>
        <v>0</v>
      </c>
      <c r="T64" s="8">
        <f t="shared" si="123"/>
        <v>0</v>
      </c>
      <c r="U64" s="50">
        <f t="shared" si="76"/>
        <v>0</v>
      </c>
      <c r="W64" s="394">
        <f t="shared" si="124"/>
        <v>0</v>
      </c>
      <c r="X64" s="201">
        <f t="shared" si="124"/>
        <v>0</v>
      </c>
      <c r="Y64" s="8">
        <f t="shared" si="125"/>
        <v>0</v>
      </c>
      <c r="Z64" s="50">
        <f t="shared" si="77"/>
        <v>0</v>
      </c>
      <c r="AB64" s="394">
        <f t="shared" si="103"/>
        <v>0</v>
      </c>
      <c r="AC64" s="201">
        <f t="shared" si="103"/>
        <v>0</v>
      </c>
      <c r="AD64" s="8">
        <f t="shared" si="126"/>
        <v>0</v>
      </c>
      <c r="AE64" s="50">
        <f t="shared" si="78"/>
        <v>0</v>
      </c>
      <c r="AG64" s="394">
        <f t="shared" si="104"/>
        <v>0</v>
      </c>
      <c r="AH64" s="201">
        <f t="shared" si="104"/>
        <v>0</v>
      </c>
      <c r="AI64" s="8">
        <f t="shared" si="127"/>
        <v>0</v>
      </c>
      <c r="AJ64" s="50">
        <f t="shared" si="79"/>
        <v>0</v>
      </c>
      <c r="AL64" s="394">
        <f t="shared" si="105"/>
        <v>0</v>
      </c>
      <c r="AM64" s="201">
        <f t="shared" si="105"/>
        <v>0</v>
      </c>
      <c r="AN64" s="8">
        <f t="shared" si="128"/>
        <v>0</v>
      </c>
      <c r="AO64" s="50">
        <f t="shared" si="80"/>
        <v>0</v>
      </c>
      <c r="AQ64" s="394">
        <f t="shared" si="106"/>
        <v>0</v>
      </c>
      <c r="AR64" s="201">
        <f t="shared" si="106"/>
        <v>0</v>
      </c>
      <c r="AS64" s="8">
        <f t="shared" si="129"/>
        <v>0</v>
      </c>
      <c r="AT64" s="50">
        <f t="shared" si="81"/>
        <v>0</v>
      </c>
      <c r="AV64" s="394">
        <f t="shared" si="107"/>
        <v>0</v>
      </c>
      <c r="AW64" s="201">
        <f t="shared" si="107"/>
        <v>0</v>
      </c>
      <c r="AX64" s="8">
        <f t="shared" si="130"/>
        <v>0</v>
      </c>
      <c r="AY64" s="50">
        <f t="shared" si="82"/>
        <v>0</v>
      </c>
      <c r="BA64" s="394">
        <f t="shared" si="108"/>
        <v>0</v>
      </c>
      <c r="BB64" s="201">
        <f t="shared" si="108"/>
        <v>0</v>
      </c>
      <c r="BC64" s="8">
        <f t="shared" si="131"/>
        <v>0</v>
      </c>
      <c r="BD64" s="50">
        <f t="shared" si="83"/>
        <v>0</v>
      </c>
      <c r="BF64" s="394">
        <f t="shared" si="109"/>
        <v>0</v>
      </c>
      <c r="BG64" s="201">
        <f t="shared" si="109"/>
        <v>0</v>
      </c>
      <c r="BH64" s="8">
        <f t="shared" si="132"/>
        <v>0</v>
      </c>
      <c r="BI64" s="50">
        <f t="shared" si="84"/>
        <v>0</v>
      </c>
      <c r="BK64" s="394">
        <f t="shared" si="110"/>
        <v>0</v>
      </c>
      <c r="BL64" s="201">
        <f t="shared" si="110"/>
        <v>0</v>
      </c>
      <c r="BM64" s="8">
        <f t="shared" si="133"/>
        <v>0</v>
      </c>
      <c r="BN64" s="50">
        <f t="shared" si="85"/>
        <v>0</v>
      </c>
      <c r="BP64" s="394">
        <f t="shared" si="111"/>
        <v>0</v>
      </c>
      <c r="BQ64" s="44">
        <f t="shared" si="111"/>
        <v>0</v>
      </c>
      <c r="BR64" s="8">
        <f t="shared" si="134"/>
        <v>0</v>
      </c>
      <c r="BS64" s="50">
        <f t="shared" si="86"/>
        <v>0</v>
      </c>
      <c r="BU64" s="394">
        <f t="shared" si="112"/>
        <v>0</v>
      </c>
      <c r="BV64" s="44">
        <f t="shared" si="112"/>
        <v>0</v>
      </c>
      <c r="BW64" s="8">
        <f t="shared" si="135"/>
        <v>0</v>
      </c>
      <c r="BX64" s="50">
        <f t="shared" si="87"/>
        <v>0</v>
      </c>
      <c r="BZ64" s="394">
        <f t="shared" si="113"/>
        <v>0</v>
      </c>
      <c r="CA64" s="44">
        <f t="shared" si="113"/>
        <v>0</v>
      </c>
      <c r="CB64" s="8">
        <f t="shared" si="136"/>
        <v>0</v>
      </c>
      <c r="CC64" s="50">
        <f t="shared" si="88"/>
        <v>0</v>
      </c>
      <c r="CE64" s="394">
        <f t="shared" si="114"/>
        <v>0</v>
      </c>
      <c r="CF64" s="44">
        <f t="shared" si="114"/>
        <v>0</v>
      </c>
      <c r="CG64" s="8">
        <f t="shared" si="137"/>
        <v>0</v>
      </c>
      <c r="CH64" s="50">
        <f t="shared" si="89"/>
        <v>0</v>
      </c>
      <c r="CJ64" s="394">
        <f t="shared" si="115"/>
        <v>0</v>
      </c>
      <c r="CK64" s="44">
        <f t="shared" si="115"/>
        <v>0</v>
      </c>
      <c r="CL64" s="8">
        <f t="shared" si="138"/>
        <v>0</v>
      </c>
      <c r="CM64" s="50">
        <f t="shared" si="90"/>
        <v>0</v>
      </c>
      <c r="CO64" s="394">
        <f t="shared" si="116"/>
        <v>0</v>
      </c>
      <c r="CP64" s="44">
        <f t="shared" si="116"/>
        <v>0</v>
      </c>
      <c r="CQ64" s="8">
        <f t="shared" si="139"/>
        <v>0</v>
      </c>
      <c r="CR64" s="50">
        <f t="shared" si="91"/>
        <v>0</v>
      </c>
      <c r="CT64" s="394">
        <f t="shared" si="117"/>
        <v>0</v>
      </c>
      <c r="CU64" s="44">
        <f t="shared" si="117"/>
        <v>0</v>
      </c>
      <c r="CV64" s="8">
        <f t="shared" si="140"/>
        <v>0</v>
      </c>
      <c r="CW64" s="50">
        <f t="shared" si="92"/>
        <v>0</v>
      </c>
      <c r="CY64" s="394">
        <f t="shared" si="118"/>
        <v>0</v>
      </c>
      <c r="CZ64" s="44">
        <f t="shared" si="118"/>
        <v>0</v>
      </c>
      <c r="DA64" s="8">
        <f t="shared" si="141"/>
        <v>0</v>
      </c>
      <c r="DB64" s="50">
        <f t="shared" si="93"/>
        <v>0</v>
      </c>
      <c r="DD64" s="394">
        <f t="shared" si="119"/>
        <v>0</v>
      </c>
      <c r="DE64" s="44">
        <f t="shared" si="119"/>
        <v>0</v>
      </c>
      <c r="DF64" s="8">
        <f t="shared" si="142"/>
        <v>0</v>
      </c>
      <c r="DG64" s="50">
        <f t="shared" si="94"/>
        <v>0</v>
      </c>
      <c r="DI64" s="394">
        <f t="shared" si="120"/>
        <v>0</v>
      </c>
      <c r="DJ64" s="44">
        <f t="shared" si="120"/>
        <v>0</v>
      </c>
      <c r="DK64" s="8">
        <f t="shared" si="143"/>
        <v>0</v>
      </c>
      <c r="DL64" s="50">
        <f t="shared" si="95"/>
        <v>0</v>
      </c>
      <c r="DN64" s="394">
        <f t="shared" si="121"/>
        <v>0</v>
      </c>
      <c r="DO64" s="44">
        <f t="shared" si="121"/>
        <v>0</v>
      </c>
      <c r="DP64" s="8">
        <f t="shared" si="144"/>
        <v>0</v>
      </c>
      <c r="DQ64" s="50">
        <f t="shared" si="96"/>
        <v>0</v>
      </c>
      <c r="DS64" s="51">
        <f t="shared" si="97"/>
        <v>0</v>
      </c>
      <c r="DT64" s="8">
        <f t="shared" si="100"/>
        <v>0</v>
      </c>
      <c r="DU64" s="52">
        <v>0</v>
      </c>
      <c r="DV64" s="8">
        <f t="shared" si="101"/>
        <v>0</v>
      </c>
      <c r="DW64" s="52">
        <f t="shared" si="98"/>
        <v>0</v>
      </c>
      <c r="DX64" s="52">
        <f t="shared" si="98"/>
        <v>0</v>
      </c>
      <c r="DY64" s="350">
        <f t="shared" si="99"/>
        <v>0</v>
      </c>
    </row>
    <row r="65" spans="1:129" ht="19.5" customHeight="1" x14ac:dyDescent="0.3">
      <c r="B65" s="333"/>
      <c r="C65" s="197"/>
      <c r="D65" s="334"/>
      <c r="E65" s="274"/>
      <c r="F65" s="274"/>
      <c r="G65" s="274"/>
      <c r="H65" s="264"/>
      <c r="I65" s="264"/>
      <c r="J65" s="265"/>
      <c r="K65" s="260"/>
      <c r="L65" s="266"/>
      <c r="M65" s="394"/>
      <c r="N65" s="214"/>
      <c r="O65" s="8">
        <f t="shared" si="122"/>
        <v>0</v>
      </c>
      <c r="P65" s="50">
        <f t="shared" si="75"/>
        <v>0</v>
      </c>
      <c r="R65" s="382">
        <f t="shared" si="102"/>
        <v>0</v>
      </c>
      <c r="S65" s="201">
        <f t="shared" si="102"/>
        <v>0</v>
      </c>
      <c r="T65" s="8">
        <f t="shared" si="123"/>
        <v>0</v>
      </c>
      <c r="U65" s="50">
        <f t="shared" si="76"/>
        <v>0</v>
      </c>
      <c r="W65" s="394">
        <f t="shared" si="124"/>
        <v>0</v>
      </c>
      <c r="X65" s="201">
        <f t="shared" si="124"/>
        <v>0</v>
      </c>
      <c r="Y65" s="8">
        <f t="shared" si="125"/>
        <v>0</v>
      </c>
      <c r="Z65" s="50">
        <f t="shared" si="77"/>
        <v>0</v>
      </c>
      <c r="AB65" s="394">
        <f t="shared" si="103"/>
        <v>0</v>
      </c>
      <c r="AC65" s="201">
        <f t="shared" si="103"/>
        <v>0</v>
      </c>
      <c r="AD65" s="8">
        <f t="shared" si="126"/>
        <v>0</v>
      </c>
      <c r="AE65" s="50">
        <f t="shared" si="78"/>
        <v>0</v>
      </c>
      <c r="AG65" s="394">
        <f t="shared" si="104"/>
        <v>0</v>
      </c>
      <c r="AH65" s="201">
        <f t="shared" si="104"/>
        <v>0</v>
      </c>
      <c r="AI65" s="8">
        <f t="shared" si="127"/>
        <v>0</v>
      </c>
      <c r="AJ65" s="50">
        <f t="shared" si="79"/>
        <v>0</v>
      </c>
      <c r="AL65" s="394">
        <f t="shared" si="105"/>
        <v>0</v>
      </c>
      <c r="AM65" s="201">
        <f t="shared" si="105"/>
        <v>0</v>
      </c>
      <c r="AN65" s="8">
        <f t="shared" si="128"/>
        <v>0</v>
      </c>
      <c r="AO65" s="50">
        <f t="shared" si="80"/>
        <v>0</v>
      </c>
      <c r="AQ65" s="394">
        <f t="shared" si="106"/>
        <v>0</v>
      </c>
      <c r="AR65" s="201">
        <f t="shared" si="106"/>
        <v>0</v>
      </c>
      <c r="AS65" s="8">
        <f t="shared" si="129"/>
        <v>0</v>
      </c>
      <c r="AT65" s="50">
        <f t="shared" si="81"/>
        <v>0</v>
      </c>
      <c r="AV65" s="394">
        <f t="shared" si="107"/>
        <v>0</v>
      </c>
      <c r="AW65" s="201">
        <f t="shared" si="107"/>
        <v>0</v>
      </c>
      <c r="AX65" s="8">
        <f t="shared" si="130"/>
        <v>0</v>
      </c>
      <c r="AY65" s="50">
        <f t="shared" si="82"/>
        <v>0</v>
      </c>
      <c r="BA65" s="394">
        <f t="shared" si="108"/>
        <v>0</v>
      </c>
      <c r="BB65" s="201">
        <f t="shared" si="108"/>
        <v>0</v>
      </c>
      <c r="BC65" s="8">
        <f t="shared" si="131"/>
        <v>0</v>
      </c>
      <c r="BD65" s="50">
        <f t="shared" si="83"/>
        <v>0</v>
      </c>
      <c r="BF65" s="394">
        <f t="shared" si="109"/>
        <v>0</v>
      </c>
      <c r="BG65" s="201">
        <f t="shared" si="109"/>
        <v>0</v>
      </c>
      <c r="BH65" s="8">
        <f t="shared" si="132"/>
        <v>0</v>
      </c>
      <c r="BI65" s="50">
        <f t="shared" si="84"/>
        <v>0</v>
      </c>
      <c r="BK65" s="394">
        <f t="shared" si="110"/>
        <v>0</v>
      </c>
      <c r="BL65" s="201">
        <f t="shared" si="110"/>
        <v>0</v>
      </c>
      <c r="BM65" s="8">
        <f t="shared" si="133"/>
        <v>0</v>
      </c>
      <c r="BN65" s="50">
        <f t="shared" si="85"/>
        <v>0</v>
      </c>
      <c r="BP65" s="394">
        <f t="shared" si="111"/>
        <v>0</v>
      </c>
      <c r="BQ65" s="44">
        <f t="shared" si="111"/>
        <v>0</v>
      </c>
      <c r="BR65" s="8">
        <f t="shared" si="134"/>
        <v>0</v>
      </c>
      <c r="BS65" s="50">
        <f t="shared" si="86"/>
        <v>0</v>
      </c>
      <c r="BU65" s="394">
        <f t="shared" si="112"/>
        <v>0</v>
      </c>
      <c r="BV65" s="44">
        <f t="shared" si="112"/>
        <v>0</v>
      </c>
      <c r="BW65" s="8">
        <f t="shared" si="135"/>
        <v>0</v>
      </c>
      <c r="BX65" s="50">
        <f t="shared" si="87"/>
        <v>0</v>
      </c>
      <c r="BZ65" s="394">
        <f t="shared" si="113"/>
        <v>0</v>
      </c>
      <c r="CA65" s="44">
        <f t="shared" si="113"/>
        <v>0</v>
      </c>
      <c r="CB65" s="8">
        <f t="shared" si="136"/>
        <v>0</v>
      </c>
      <c r="CC65" s="50">
        <f t="shared" si="88"/>
        <v>0</v>
      </c>
      <c r="CE65" s="394">
        <f t="shared" si="114"/>
        <v>0</v>
      </c>
      <c r="CF65" s="44">
        <f t="shared" si="114"/>
        <v>0</v>
      </c>
      <c r="CG65" s="8">
        <f t="shared" si="137"/>
        <v>0</v>
      </c>
      <c r="CH65" s="50">
        <f t="shared" si="89"/>
        <v>0</v>
      </c>
      <c r="CJ65" s="394">
        <f t="shared" si="115"/>
        <v>0</v>
      </c>
      <c r="CK65" s="44">
        <f t="shared" si="115"/>
        <v>0</v>
      </c>
      <c r="CL65" s="8">
        <f t="shared" si="138"/>
        <v>0</v>
      </c>
      <c r="CM65" s="50">
        <f t="shared" si="90"/>
        <v>0</v>
      </c>
      <c r="CO65" s="394">
        <f t="shared" si="116"/>
        <v>0</v>
      </c>
      <c r="CP65" s="44">
        <f t="shared" si="116"/>
        <v>0</v>
      </c>
      <c r="CQ65" s="8">
        <f t="shared" si="139"/>
        <v>0</v>
      </c>
      <c r="CR65" s="50">
        <f t="shared" si="91"/>
        <v>0</v>
      </c>
      <c r="CT65" s="394">
        <f t="shared" si="117"/>
        <v>0</v>
      </c>
      <c r="CU65" s="44">
        <f t="shared" si="117"/>
        <v>0</v>
      </c>
      <c r="CV65" s="8">
        <f t="shared" si="140"/>
        <v>0</v>
      </c>
      <c r="CW65" s="50">
        <f t="shared" si="92"/>
        <v>0</v>
      </c>
      <c r="CY65" s="394">
        <f t="shared" si="118"/>
        <v>0</v>
      </c>
      <c r="CZ65" s="44">
        <f t="shared" si="118"/>
        <v>0</v>
      </c>
      <c r="DA65" s="8">
        <f t="shared" si="141"/>
        <v>0</v>
      </c>
      <c r="DB65" s="50">
        <f t="shared" si="93"/>
        <v>0</v>
      </c>
      <c r="DD65" s="394">
        <f t="shared" si="119"/>
        <v>0</v>
      </c>
      <c r="DE65" s="44">
        <f t="shared" si="119"/>
        <v>0</v>
      </c>
      <c r="DF65" s="8">
        <f t="shared" si="142"/>
        <v>0</v>
      </c>
      <c r="DG65" s="50">
        <f t="shared" si="94"/>
        <v>0</v>
      </c>
      <c r="DI65" s="394">
        <f t="shared" si="120"/>
        <v>0</v>
      </c>
      <c r="DJ65" s="44">
        <f t="shared" si="120"/>
        <v>0</v>
      </c>
      <c r="DK65" s="8">
        <f t="shared" si="143"/>
        <v>0</v>
      </c>
      <c r="DL65" s="50">
        <f t="shared" si="95"/>
        <v>0</v>
      </c>
      <c r="DN65" s="394">
        <f t="shared" si="121"/>
        <v>0</v>
      </c>
      <c r="DO65" s="44">
        <f t="shared" si="121"/>
        <v>0</v>
      </c>
      <c r="DP65" s="8">
        <f t="shared" si="144"/>
        <v>0</v>
      </c>
      <c r="DQ65" s="50">
        <f t="shared" si="96"/>
        <v>0</v>
      </c>
      <c r="DS65" s="51">
        <f t="shared" si="97"/>
        <v>0</v>
      </c>
      <c r="DT65" s="8">
        <f t="shared" si="100"/>
        <v>0</v>
      </c>
      <c r="DU65" s="52">
        <v>0</v>
      </c>
      <c r="DV65" s="8">
        <f t="shared" si="101"/>
        <v>0</v>
      </c>
      <c r="DW65" s="52">
        <f t="shared" si="98"/>
        <v>0</v>
      </c>
      <c r="DX65" s="52">
        <f t="shared" si="98"/>
        <v>0</v>
      </c>
      <c r="DY65" s="350">
        <f t="shared" si="99"/>
        <v>0</v>
      </c>
    </row>
    <row r="66" spans="1:129" ht="19.5" customHeight="1" x14ac:dyDescent="0.3">
      <c r="B66" s="335"/>
      <c r="C66" s="197"/>
      <c r="D66" s="334"/>
      <c r="E66" s="274"/>
      <c r="F66" s="274"/>
      <c r="G66" s="274"/>
      <c r="H66" s="264"/>
      <c r="I66" s="264"/>
      <c r="J66" s="265"/>
      <c r="K66" s="260"/>
      <c r="L66" s="266"/>
      <c r="M66" s="394"/>
      <c r="N66" s="214"/>
      <c r="O66" s="8">
        <f t="shared" si="122"/>
        <v>0</v>
      </c>
      <c r="P66" s="50">
        <f t="shared" si="75"/>
        <v>0</v>
      </c>
      <c r="R66" s="382">
        <f t="shared" si="102"/>
        <v>0</v>
      </c>
      <c r="S66" s="201">
        <f t="shared" si="102"/>
        <v>0</v>
      </c>
      <c r="T66" s="8">
        <f t="shared" si="123"/>
        <v>0</v>
      </c>
      <c r="U66" s="50">
        <f t="shared" si="76"/>
        <v>0</v>
      </c>
      <c r="W66" s="394">
        <f t="shared" si="124"/>
        <v>0</v>
      </c>
      <c r="X66" s="201">
        <f t="shared" si="124"/>
        <v>0</v>
      </c>
      <c r="Y66" s="8">
        <f t="shared" si="125"/>
        <v>0</v>
      </c>
      <c r="Z66" s="50">
        <f t="shared" si="77"/>
        <v>0</v>
      </c>
      <c r="AB66" s="394">
        <f t="shared" si="103"/>
        <v>0</v>
      </c>
      <c r="AC66" s="201">
        <f t="shared" si="103"/>
        <v>0</v>
      </c>
      <c r="AD66" s="8">
        <f t="shared" si="126"/>
        <v>0</v>
      </c>
      <c r="AE66" s="50">
        <f t="shared" si="78"/>
        <v>0</v>
      </c>
      <c r="AG66" s="394">
        <f t="shared" si="104"/>
        <v>0</v>
      </c>
      <c r="AH66" s="201">
        <f t="shared" si="104"/>
        <v>0</v>
      </c>
      <c r="AI66" s="8">
        <f t="shared" si="127"/>
        <v>0</v>
      </c>
      <c r="AJ66" s="50">
        <f t="shared" si="79"/>
        <v>0</v>
      </c>
      <c r="AL66" s="394">
        <f t="shared" si="105"/>
        <v>0</v>
      </c>
      <c r="AM66" s="201">
        <f t="shared" si="105"/>
        <v>0</v>
      </c>
      <c r="AN66" s="8">
        <f t="shared" si="128"/>
        <v>0</v>
      </c>
      <c r="AO66" s="50">
        <f t="shared" si="80"/>
        <v>0</v>
      </c>
      <c r="AQ66" s="394">
        <f t="shared" si="106"/>
        <v>0</v>
      </c>
      <c r="AR66" s="201">
        <f t="shared" si="106"/>
        <v>0</v>
      </c>
      <c r="AS66" s="8">
        <f t="shared" si="129"/>
        <v>0</v>
      </c>
      <c r="AT66" s="50">
        <f t="shared" si="81"/>
        <v>0</v>
      </c>
      <c r="AV66" s="394">
        <f t="shared" si="107"/>
        <v>0</v>
      </c>
      <c r="AW66" s="201">
        <f t="shared" si="107"/>
        <v>0</v>
      </c>
      <c r="AX66" s="8">
        <f t="shared" si="130"/>
        <v>0</v>
      </c>
      <c r="AY66" s="50">
        <f t="shared" si="82"/>
        <v>0</v>
      </c>
      <c r="BA66" s="394">
        <f t="shared" si="108"/>
        <v>0</v>
      </c>
      <c r="BB66" s="201">
        <f t="shared" si="108"/>
        <v>0</v>
      </c>
      <c r="BC66" s="8">
        <f t="shared" si="131"/>
        <v>0</v>
      </c>
      <c r="BD66" s="50">
        <f t="shared" si="83"/>
        <v>0</v>
      </c>
      <c r="BF66" s="394">
        <f t="shared" si="109"/>
        <v>0</v>
      </c>
      <c r="BG66" s="201">
        <f t="shared" si="109"/>
        <v>0</v>
      </c>
      <c r="BH66" s="8">
        <f t="shared" si="132"/>
        <v>0</v>
      </c>
      <c r="BI66" s="50">
        <f t="shared" si="84"/>
        <v>0</v>
      </c>
      <c r="BK66" s="394">
        <f t="shared" si="110"/>
        <v>0</v>
      </c>
      <c r="BL66" s="201">
        <f t="shared" si="110"/>
        <v>0</v>
      </c>
      <c r="BM66" s="8">
        <f t="shared" si="133"/>
        <v>0</v>
      </c>
      <c r="BN66" s="50">
        <f t="shared" si="85"/>
        <v>0</v>
      </c>
      <c r="BP66" s="394">
        <f t="shared" si="111"/>
        <v>0</v>
      </c>
      <c r="BQ66" s="44">
        <f t="shared" si="111"/>
        <v>0</v>
      </c>
      <c r="BR66" s="8">
        <f t="shared" si="134"/>
        <v>0</v>
      </c>
      <c r="BS66" s="50">
        <f t="shared" si="86"/>
        <v>0</v>
      </c>
      <c r="BU66" s="394">
        <f t="shared" si="112"/>
        <v>0</v>
      </c>
      <c r="BV66" s="44">
        <f t="shared" si="112"/>
        <v>0</v>
      </c>
      <c r="BW66" s="8">
        <f t="shared" si="135"/>
        <v>0</v>
      </c>
      <c r="BX66" s="50">
        <f t="shared" si="87"/>
        <v>0</v>
      </c>
      <c r="BZ66" s="394">
        <f t="shared" si="113"/>
        <v>0</v>
      </c>
      <c r="CA66" s="44">
        <f t="shared" si="113"/>
        <v>0</v>
      </c>
      <c r="CB66" s="8">
        <f t="shared" si="136"/>
        <v>0</v>
      </c>
      <c r="CC66" s="50">
        <f t="shared" si="88"/>
        <v>0</v>
      </c>
      <c r="CE66" s="394">
        <f t="shared" si="114"/>
        <v>0</v>
      </c>
      <c r="CF66" s="44">
        <f t="shared" si="114"/>
        <v>0</v>
      </c>
      <c r="CG66" s="8">
        <f t="shared" si="137"/>
        <v>0</v>
      </c>
      <c r="CH66" s="50">
        <f t="shared" si="89"/>
        <v>0</v>
      </c>
      <c r="CJ66" s="394">
        <f t="shared" si="115"/>
        <v>0</v>
      </c>
      <c r="CK66" s="44">
        <f t="shared" si="115"/>
        <v>0</v>
      </c>
      <c r="CL66" s="8">
        <f t="shared" si="138"/>
        <v>0</v>
      </c>
      <c r="CM66" s="50">
        <f t="shared" si="90"/>
        <v>0</v>
      </c>
      <c r="CO66" s="394">
        <f t="shared" si="116"/>
        <v>0</v>
      </c>
      <c r="CP66" s="44">
        <f t="shared" si="116"/>
        <v>0</v>
      </c>
      <c r="CQ66" s="8">
        <f t="shared" si="139"/>
        <v>0</v>
      </c>
      <c r="CR66" s="50">
        <f t="shared" si="91"/>
        <v>0</v>
      </c>
      <c r="CT66" s="394">
        <f t="shared" si="117"/>
        <v>0</v>
      </c>
      <c r="CU66" s="44">
        <f t="shared" si="117"/>
        <v>0</v>
      </c>
      <c r="CV66" s="8">
        <f t="shared" si="140"/>
        <v>0</v>
      </c>
      <c r="CW66" s="50">
        <f t="shared" si="92"/>
        <v>0</v>
      </c>
      <c r="CY66" s="394">
        <f t="shared" si="118"/>
        <v>0</v>
      </c>
      <c r="CZ66" s="44">
        <f t="shared" si="118"/>
        <v>0</v>
      </c>
      <c r="DA66" s="8">
        <f t="shared" si="141"/>
        <v>0</v>
      </c>
      <c r="DB66" s="50">
        <f t="shared" si="93"/>
        <v>0</v>
      </c>
      <c r="DD66" s="394">
        <f t="shared" si="119"/>
        <v>0</v>
      </c>
      <c r="DE66" s="44">
        <f t="shared" si="119"/>
        <v>0</v>
      </c>
      <c r="DF66" s="8">
        <f t="shared" si="142"/>
        <v>0</v>
      </c>
      <c r="DG66" s="50">
        <f t="shared" si="94"/>
        <v>0</v>
      </c>
      <c r="DI66" s="394">
        <f t="shared" si="120"/>
        <v>0</v>
      </c>
      <c r="DJ66" s="44">
        <f t="shared" si="120"/>
        <v>0</v>
      </c>
      <c r="DK66" s="8">
        <f t="shared" si="143"/>
        <v>0</v>
      </c>
      <c r="DL66" s="50">
        <f t="shared" si="95"/>
        <v>0</v>
      </c>
      <c r="DN66" s="394">
        <f t="shared" si="121"/>
        <v>0</v>
      </c>
      <c r="DO66" s="44">
        <f t="shared" si="121"/>
        <v>0</v>
      </c>
      <c r="DP66" s="8">
        <f t="shared" si="144"/>
        <v>0</v>
      </c>
      <c r="DQ66" s="50">
        <f t="shared" si="96"/>
        <v>0</v>
      </c>
      <c r="DS66" s="51">
        <f t="shared" si="97"/>
        <v>0</v>
      </c>
      <c r="DT66" s="8">
        <f t="shared" si="100"/>
        <v>0</v>
      </c>
      <c r="DU66" s="52">
        <v>0</v>
      </c>
      <c r="DV66" s="8">
        <f t="shared" si="101"/>
        <v>0</v>
      </c>
      <c r="DW66" s="52">
        <f t="shared" si="98"/>
        <v>0</v>
      </c>
      <c r="DX66" s="52">
        <f t="shared" si="98"/>
        <v>0</v>
      </c>
      <c r="DY66" s="350">
        <f t="shared" si="99"/>
        <v>0</v>
      </c>
    </row>
    <row r="67" spans="1:129" ht="19.5" customHeight="1" x14ac:dyDescent="0.3">
      <c r="B67" s="335"/>
      <c r="C67" s="197"/>
      <c r="D67" s="334"/>
      <c r="E67" s="274"/>
      <c r="F67" s="274"/>
      <c r="G67" s="274"/>
      <c r="H67" s="264"/>
      <c r="I67" s="264"/>
      <c r="J67" s="265"/>
      <c r="K67" s="260"/>
      <c r="L67" s="266"/>
      <c r="M67" s="394"/>
      <c r="N67" s="214"/>
      <c r="O67" s="8">
        <f t="shared" si="122"/>
        <v>0</v>
      </c>
      <c r="P67" s="50">
        <f t="shared" si="75"/>
        <v>0</v>
      </c>
      <c r="R67" s="382">
        <f t="shared" si="102"/>
        <v>0</v>
      </c>
      <c r="S67" s="201">
        <f t="shared" si="102"/>
        <v>0</v>
      </c>
      <c r="T67" s="8">
        <f t="shared" si="123"/>
        <v>0</v>
      </c>
      <c r="U67" s="50">
        <f t="shared" si="76"/>
        <v>0</v>
      </c>
      <c r="W67" s="394">
        <f t="shared" si="124"/>
        <v>0</v>
      </c>
      <c r="X67" s="201">
        <f t="shared" si="124"/>
        <v>0</v>
      </c>
      <c r="Y67" s="8">
        <f t="shared" si="125"/>
        <v>0</v>
      </c>
      <c r="Z67" s="50">
        <f t="shared" si="77"/>
        <v>0</v>
      </c>
      <c r="AB67" s="394">
        <f t="shared" si="103"/>
        <v>0</v>
      </c>
      <c r="AC67" s="201">
        <f t="shared" si="103"/>
        <v>0</v>
      </c>
      <c r="AD67" s="8">
        <f t="shared" si="126"/>
        <v>0</v>
      </c>
      <c r="AE67" s="50">
        <f t="shared" si="78"/>
        <v>0</v>
      </c>
      <c r="AG67" s="394">
        <f t="shared" si="104"/>
        <v>0</v>
      </c>
      <c r="AH67" s="201">
        <f t="shared" si="104"/>
        <v>0</v>
      </c>
      <c r="AI67" s="8">
        <f t="shared" si="127"/>
        <v>0</v>
      </c>
      <c r="AJ67" s="50">
        <f t="shared" si="79"/>
        <v>0</v>
      </c>
      <c r="AL67" s="394">
        <f t="shared" si="105"/>
        <v>0</v>
      </c>
      <c r="AM67" s="201">
        <f t="shared" si="105"/>
        <v>0</v>
      </c>
      <c r="AN67" s="8">
        <f t="shared" si="128"/>
        <v>0</v>
      </c>
      <c r="AO67" s="50">
        <f t="shared" si="80"/>
        <v>0</v>
      </c>
      <c r="AQ67" s="394">
        <f t="shared" si="106"/>
        <v>0</v>
      </c>
      <c r="AR67" s="201">
        <f t="shared" si="106"/>
        <v>0</v>
      </c>
      <c r="AS67" s="8">
        <f t="shared" si="129"/>
        <v>0</v>
      </c>
      <c r="AT67" s="50">
        <f t="shared" si="81"/>
        <v>0</v>
      </c>
      <c r="AV67" s="394">
        <f t="shared" si="107"/>
        <v>0</v>
      </c>
      <c r="AW67" s="201">
        <f t="shared" si="107"/>
        <v>0</v>
      </c>
      <c r="AX67" s="8">
        <f t="shared" si="130"/>
        <v>0</v>
      </c>
      <c r="AY67" s="50">
        <f t="shared" si="82"/>
        <v>0</v>
      </c>
      <c r="BA67" s="394">
        <f t="shared" si="108"/>
        <v>0</v>
      </c>
      <c r="BB67" s="201">
        <f t="shared" si="108"/>
        <v>0</v>
      </c>
      <c r="BC67" s="8">
        <f t="shared" si="131"/>
        <v>0</v>
      </c>
      <c r="BD67" s="50">
        <f t="shared" si="83"/>
        <v>0</v>
      </c>
      <c r="BF67" s="394">
        <f t="shared" si="109"/>
        <v>0</v>
      </c>
      <c r="BG67" s="201">
        <f t="shared" si="109"/>
        <v>0</v>
      </c>
      <c r="BH67" s="8">
        <f t="shared" si="132"/>
        <v>0</v>
      </c>
      <c r="BI67" s="50">
        <f t="shared" si="84"/>
        <v>0</v>
      </c>
      <c r="BK67" s="394">
        <f t="shared" si="110"/>
        <v>0</v>
      </c>
      <c r="BL67" s="201">
        <f t="shared" si="110"/>
        <v>0</v>
      </c>
      <c r="BM67" s="8">
        <f t="shared" si="133"/>
        <v>0</v>
      </c>
      <c r="BN67" s="50">
        <f t="shared" si="85"/>
        <v>0</v>
      </c>
      <c r="BP67" s="394">
        <f t="shared" si="111"/>
        <v>0</v>
      </c>
      <c r="BQ67" s="44">
        <f t="shared" si="111"/>
        <v>0</v>
      </c>
      <c r="BR67" s="8">
        <f t="shared" si="134"/>
        <v>0</v>
      </c>
      <c r="BS67" s="50">
        <f t="shared" si="86"/>
        <v>0</v>
      </c>
      <c r="BU67" s="394">
        <f t="shared" si="112"/>
        <v>0</v>
      </c>
      <c r="BV67" s="44">
        <f t="shared" si="112"/>
        <v>0</v>
      </c>
      <c r="BW67" s="8">
        <f t="shared" si="135"/>
        <v>0</v>
      </c>
      <c r="BX67" s="50">
        <f t="shared" si="87"/>
        <v>0</v>
      </c>
      <c r="BZ67" s="394">
        <f t="shared" si="113"/>
        <v>0</v>
      </c>
      <c r="CA67" s="44">
        <f t="shared" si="113"/>
        <v>0</v>
      </c>
      <c r="CB67" s="8">
        <f t="shared" si="136"/>
        <v>0</v>
      </c>
      <c r="CC67" s="50">
        <f t="shared" si="88"/>
        <v>0</v>
      </c>
      <c r="CE67" s="394">
        <f t="shared" si="114"/>
        <v>0</v>
      </c>
      <c r="CF67" s="44">
        <f t="shared" si="114"/>
        <v>0</v>
      </c>
      <c r="CG67" s="8">
        <f t="shared" si="137"/>
        <v>0</v>
      </c>
      <c r="CH67" s="50">
        <f t="shared" si="89"/>
        <v>0</v>
      </c>
      <c r="CJ67" s="394">
        <f t="shared" si="115"/>
        <v>0</v>
      </c>
      <c r="CK67" s="44">
        <f t="shared" si="115"/>
        <v>0</v>
      </c>
      <c r="CL67" s="8">
        <f t="shared" si="138"/>
        <v>0</v>
      </c>
      <c r="CM67" s="50">
        <f t="shared" si="90"/>
        <v>0</v>
      </c>
      <c r="CO67" s="394">
        <f t="shared" si="116"/>
        <v>0</v>
      </c>
      <c r="CP67" s="44">
        <f t="shared" si="116"/>
        <v>0</v>
      </c>
      <c r="CQ67" s="8">
        <f t="shared" si="139"/>
        <v>0</v>
      </c>
      <c r="CR67" s="50">
        <f t="shared" si="91"/>
        <v>0</v>
      </c>
      <c r="CT67" s="394">
        <f t="shared" si="117"/>
        <v>0</v>
      </c>
      <c r="CU67" s="44">
        <f t="shared" si="117"/>
        <v>0</v>
      </c>
      <c r="CV67" s="8">
        <f t="shared" si="140"/>
        <v>0</v>
      </c>
      <c r="CW67" s="50">
        <f t="shared" si="92"/>
        <v>0</v>
      </c>
      <c r="CY67" s="394">
        <f t="shared" si="118"/>
        <v>0</v>
      </c>
      <c r="CZ67" s="44">
        <f t="shared" si="118"/>
        <v>0</v>
      </c>
      <c r="DA67" s="8">
        <f t="shared" si="141"/>
        <v>0</v>
      </c>
      <c r="DB67" s="50">
        <f t="shared" si="93"/>
        <v>0</v>
      </c>
      <c r="DD67" s="394">
        <f t="shared" si="119"/>
        <v>0</v>
      </c>
      <c r="DE67" s="44">
        <f t="shared" si="119"/>
        <v>0</v>
      </c>
      <c r="DF67" s="8">
        <f t="shared" si="142"/>
        <v>0</v>
      </c>
      <c r="DG67" s="50">
        <f t="shared" si="94"/>
        <v>0</v>
      </c>
      <c r="DI67" s="394">
        <f t="shared" si="120"/>
        <v>0</v>
      </c>
      <c r="DJ67" s="44">
        <f t="shared" si="120"/>
        <v>0</v>
      </c>
      <c r="DK67" s="8">
        <f t="shared" si="143"/>
        <v>0</v>
      </c>
      <c r="DL67" s="50">
        <f t="shared" si="95"/>
        <v>0</v>
      </c>
      <c r="DN67" s="394">
        <f t="shared" si="121"/>
        <v>0</v>
      </c>
      <c r="DO67" s="44">
        <f t="shared" si="121"/>
        <v>0</v>
      </c>
      <c r="DP67" s="8">
        <f t="shared" si="144"/>
        <v>0</v>
      </c>
      <c r="DQ67" s="50">
        <f t="shared" si="96"/>
        <v>0</v>
      </c>
      <c r="DS67" s="51">
        <f t="shared" si="97"/>
        <v>0</v>
      </c>
      <c r="DT67" s="8">
        <f t="shared" si="100"/>
        <v>0</v>
      </c>
      <c r="DU67" s="52">
        <v>0</v>
      </c>
      <c r="DV67" s="8">
        <f t="shared" si="101"/>
        <v>0</v>
      </c>
      <c r="DW67" s="52">
        <f t="shared" si="98"/>
        <v>0</v>
      </c>
      <c r="DX67" s="52">
        <f t="shared" si="98"/>
        <v>0</v>
      </c>
      <c r="DY67" s="350">
        <f t="shared" si="99"/>
        <v>0</v>
      </c>
    </row>
    <row r="68" spans="1:129" ht="19.5" customHeight="1" x14ac:dyDescent="0.3">
      <c r="B68" s="335"/>
      <c r="C68" s="197"/>
      <c r="D68" s="334"/>
      <c r="E68" s="274"/>
      <c r="F68" s="274"/>
      <c r="G68" s="274"/>
      <c r="H68" s="264"/>
      <c r="I68" s="264"/>
      <c r="J68" s="265"/>
      <c r="K68" s="260"/>
      <c r="L68" s="266"/>
      <c r="M68" s="394"/>
      <c r="N68" s="214"/>
      <c r="O68" s="8">
        <f t="shared" si="122"/>
        <v>0</v>
      </c>
      <c r="P68" s="50">
        <f t="shared" si="75"/>
        <v>0</v>
      </c>
      <c r="R68" s="382">
        <f t="shared" si="102"/>
        <v>0</v>
      </c>
      <c r="S68" s="201">
        <f t="shared" si="102"/>
        <v>0</v>
      </c>
      <c r="T68" s="8">
        <f t="shared" si="123"/>
        <v>0</v>
      </c>
      <c r="U68" s="50">
        <f t="shared" si="76"/>
        <v>0</v>
      </c>
      <c r="W68" s="394">
        <f t="shared" si="124"/>
        <v>0</v>
      </c>
      <c r="X68" s="201">
        <f t="shared" si="124"/>
        <v>0</v>
      </c>
      <c r="Y68" s="8">
        <f t="shared" si="125"/>
        <v>0</v>
      </c>
      <c r="Z68" s="50">
        <f t="shared" si="77"/>
        <v>0</v>
      </c>
      <c r="AB68" s="394">
        <f t="shared" si="103"/>
        <v>0</v>
      </c>
      <c r="AC68" s="201">
        <f t="shared" si="103"/>
        <v>0</v>
      </c>
      <c r="AD68" s="8">
        <f t="shared" si="126"/>
        <v>0</v>
      </c>
      <c r="AE68" s="50">
        <f t="shared" si="78"/>
        <v>0</v>
      </c>
      <c r="AG68" s="394">
        <f t="shared" si="104"/>
        <v>0</v>
      </c>
      <c r="AH68" s="201">
        <f t="shared" si="104"/>
        <v>0</v>
      </c>
      <c r="AI68" s="8">
        <f t="shared" si="127"/>
        <v>0</v>
      </c>
      <c r="AJ68" s="50">
        <f t="shared" si="79"/>
        <v>0</v>
      </c>
      <c r="AL68" s="394">
        <f t="shared" si="105"/>
        <v>0</v>
      </c>
      <c r="AM68" s="201">
        <f t="shared" si="105"/>
        <v>0</v>
      </c>
      <c r="AN68" s="8">
        <f t="shared" si="128"/>
        <v>0</v>
      </c>
      <c r="AO68" s="50">
        <f t="shared" si="80"/>
        <v>0</v>
      </c>
      <c r="AQ68" s="394">
        <f t="shared" si="106"/>
        <v>0</v>
      </c>
      <c r="AR68" s="201">
        <f t="shared" si="106"/>
        <v>0</v>
      </c>
      <c r="AS68" s="8">
        <f t="shared" si="129"/>
        <v>0</v>
      </c>
      <c r="AT68" s="50">
        <f t="shared" si="81"/>
        <v>0</v>
      </c>
      <c r="AV68" s="394">
        <f t="shared" si="107"/>
        <v>0</v>
      </c>
      <c r="AW68" s="201">
        <f t="shared" si="107"/>
        <v>0</v>
      </c>
      <c r="AX68" s="8">
        <f t="shared" si="130"/>
        <v>0</v>
      </c>
      <c r="AY68" s="50">
        <f t="shared" si="82"/>
        <v>0</v>
      </c>
      <c r="BA68" s="394">
        <f t="shared" si="108"/>
        <v>0</v>
      </c>
      <c r="BB68" s="201">
        <f t="shared" si="108"/>
        <v>0</v>
      </c>
      <c r="BC68" s="8">
        <f t="shared" si="131"/>
        <v>0</v>
      </c>
      <c r="BD68" s="50">
        <f t="shared" si="83"/>
        <v>0</v>
      </c>
      <c r="BF68" s="394">
        <f t="shared" si="109"/>
        <v>0</v>
      </c>
      <c r="BG68" s="201">
        <f t="shared" si="109"/>
        <v>0</v>
      </c>
      <c r="BH68" s="8">
        <f t="shared" si="132"/>
        <v>0</v>
      </c>
      <c r="BI68" s="50">
        <f t="shared" si="84"/>
        <v>0</v>
      </c>
      <c r="BK68" s="394">
        <f t="shared" si="110"/>
        <v>0</v>
      </c>
      <c r="BL68" s="201">
        <f t="shared" si="110"/>
        <v>0</v>
      </c>
      <c r="BM68" s="8">
        <f t="shared" si="133"/>
        <v>0</v>
      </c>
      <c r="BN68" s="50">
        <f t="shared" si="85"/>
        <v>0</v>
      </c>
      <c r="BP68" s="394">
        <f t="shared" si="111"/>
        <v>0</v>
      </c>
      <c r="BQ68" s="44">
        <f t="shared" si="111"/>
        <v>0</v>
      </c>
      <c r="BR68" s="8">
        <f t="shared" si="134"/>
        <v>0</v>
      </c>
      <c r="BS68" s="50">
        <f t="shared" si="86"/>
        <v>0</v>
      </c>
      <c r="BU68" s="394">
        <f t="shared" si="112"/>
        <v>0</v>
      </c>
      <c r="BV68" s="44">
        <f t="shared" si="112"/>
        <v>0</v>
      </c>
      <c r="BW68" s="8">
        <f t="shared" si="135"/>
        <v>0</v>
      </c>
      <c r="BX68" s="50">
        <f t="shared" si="87"/>
        <v>0</v>
      </c>
      <c r="BZ68" s="394">
        <f t="shared" si="113"/>
        <v>0</v>
      </c>
      <c r="CA68" s="44">
        <f t="shared" si="113"/>
        <v>0</v>
      </c>
      <c r="CB68" s="8">
        <f t="shared" si="136"/>
        <v>0</v>
      </c>
      <c r="CC68" s="50">
        <f t="shared" si="88"/>
        <v>0</v>
      </c>
      <c r="CE68" s="394">
        <f t="shared" si="114"/>
        <v>0</v>
      </c>
      <c r="CF68" s="44">
        <f t="shared" si="114"/>
        <v>0</v>
      </c>
      <c r="CG68" s="8">
        <f t="shared" si="137"/>
        <v>0</v>
      </c>
      <c r="CH68" s="50">
        <f t="shared" si="89"/>
        <v>0</v>
      </c>
      <c r="CJ68" s="394">
        <f t="shared" si="115"/>
        <v>0</v>
      </c>
      <c r="CK68" s="44">
        <f t="shared" si="115"/>
        <v>0</v>
      </c>
      <c r="CL68" s="8">
        <f t="shared" si="138"/>
        <v>0</v>
      </c>
      <c r="CM68" s="50">
        <f t="shared" si="90"/>
        <v>0</v>
      </c>
      <c r="CO68" s="394">
        <f t="shared" si="116"/>
        <v>0</v>
      </c>
      <c r="CP68" s="44">
        <f t="shared" si="116"/>
        <v>0</v>
      </c>
      <c r="CQ68" s="8">
        <f t="shared" si="139"/>
        <v>0</v>
      </c>
      <c r="CR68" s="50">
        <f t="shared" si="91"/>
        <v>0</v>
      </c>
      <c r="CT68" s="394">
        <f t="shared" si="117"/>
        <v>0</v>
      </c>
      <c r="CU68" s="44">
        <f t="shared" si="117"/>
        <v>0</v>
      </c>
      <c r="CV68" s="8">
        <f t="shared" si="140"/>
        <v>0</v>
      </c>
      <c r="CW68" s="50">
        <f t="shared" si="92"/>
        <v>0</v>
      </c>
      <c r="CY68" s="394">
        <f t="shared" si="118"/>
        <v>0</v>
      </c>
      <c r="CZ68" s="44">
        <f t="shared" si="118"/>
        <v>0</v>
      </c>
      <c r="DA68" s="8">
        <f t="shared" si="141"/>
        <v>0</v>
      </c>
      <c r="DB68" s="50">
        <f t="shared" si="93"/>
        <v>0</v>
      </c>
      <c r="DD68" s="394">
        <f t="shared" si="119"/>
        <v>0</v>
      </c>
      <c r="DE68" s="44">
        <f t="shared" si="119"/>
        <v>0</v>
      </c>
      <c r="DF68" s="8">
        <f t="shared" si="142"/>
        <v>0</v>
      </c>
      <c r="DG68" s="50">
        <f t="shared" si="94"/>
        <v>0</v>
      </c>
      <c r="DI68" s="394">
        <f t="shared" si="120"/>
        <v>0</v>
      </c>
      <c r="DJ68" s="44">
        <f t="shared" si="120"/>
        <v>0</v>
      </c>
      <c r="DK68" s="8">
        <f t="shared" si="143"/>
        <v>0</v>
      </c>
      <c r="DL68" s="50">
        <f t="shared" si="95"/>
        <v>0</v>
      </c>
      <c r="DN68" s="394">
        <f t="shared" si="121"/>
        <v>0</v>
      </c>
      <c r="DO68" s="44">
        <f t="shared" si="121"/>
        <v>0</v>
      </c>
      <c r="DP68" s="8">
        <f t="shared" si="144"/>
        <v>0</v>
      </c>
      <c r="DQ68" s="50">
        <f t="shared" si="96"/>
        <v>0</v>
      </c>
      <c r="DS68" s="51">
        <f t="shared" si="97"/>
        <v>0</v>
      </c>
      <c r="DT68" s="8">
        <f t="shared" si="100"/>
        <v>0</v>
      </c>
      <c r="DU68" s="52">
        <v>0</v>
      </c>
      <c r="DV68" s="8">
        <f t="shared" si="101"/>
        <v>0</v>
      </c>
      <c r="DW68" s="52">
        <f t="shared" si="98"/>
        <v>0</v>
      </c>
      <c r="DX68" s="52">
        <f t="shared" si="98"/>
        <v>0</v>
      </c>
      <c r="DY68" s="350">
        <f t="shared" si="99"/>
        <v>0</v>
      </c>
    </row>
    <row r="69" spans="1:129" ht="19.5" customHeight="1" x14ac:dyDescent="0.3">
      <c r="B69" s="335"/>
      <c r="C69" s="197"/>
      <c r="D69" s="334"/>
      <c r="E69" s="274"/>
      <c r="F69" s="274"/>
      <c r="G69" s="274"/>
      <c r="H69" s="264"/>
      <c r="I69" s="264"/>
      <c r="J69" s="265"/>
      <c r="K69" s="260"/>
      <c r="L69" s="266"/>
      <c r="M69" s="394"/>
      <c r="N69" s="214"/>
      <c r="O69" s="8">
        <f t="shared" si="122"/>
        <v>0</v>
      </c>
      <c r="P69" s="50">
        <f t="shared" si="75"/>
        <v>0</v>
      </c>
      <c r="R69" s="382">
        <f t="shared" si="102"/>
        <v>0</v>
      </c>
      <c r="S69" s="201">
        <f t="shared" si="102"/>
        <v>0</v>
      </c>
      <c r="T69" s="8">
        <f t="shared" si="123"/>
        <v>0</v>
      </c>
      <c r="U69" s="50">
        <f t="shared" si="76"/>
        <v>0</v>
      </c>
      <c r="W69" s="394">
        <f t="shared" si="124"/>
        <v>0</v>
      </c>
      <c r="X69" s="201">
        <f t="shared" si="124"/>
        <v>0</v>
      </c>
      <c r="Y69" s="8">
        <f t="shared" si="125"/>
        <v>0</v>
      </c>
      <c r="Z69" s="50">
        <f t="shared" si="77"/>
        <v>0</v>
      </c>
      <c r="AB69" s="394">
        <f t="shared" si="103"/>
        <v>0</v>
      </c>
      <c r="AC69" s="201">
        <f t="shared" si="103"/>
        <v>0</v>
      </c>
      <c r="AD69" s="8">
        <f t="shared" si="126"/>
        <v>0</v>
      </c>
      <c r="AE69" s="50">
        <f t="shared" si="78"/>
        <v>0</v>
      </c>
      <c r="AG69" s="394">
        <f t="shared" si="104"/>
        <v>0</v>
      </c>
      <c r="AH69" s="201">
        <f t="shared" si="104"/>
        <v>0</v>
      </c>
      <c r="AI69" s="8">
        <f t="shared" si="127"/>
        <v>0</v>
      </c>
      <c r="AJ69" s="50">
        <f t="shared" si="79"/>
        <v>0</v>
      </c>
      <c r="AL69" s="394">
        <f t="shared" si="105"/>
        <v>0</v>
      </c>
      <c r="AM69" s="201">
        <f t="shared" si="105"/>
        <v>0</v>
      </c>
      <c r="AN69" s="8">
        <f t="shared" si="128"/>
        <v>0</v>
      </c>
      <c r="AO69" s="50">
        <f t="shared" si="80"/>
        <v>0</v>
      </c>
      <c r="AQ69" s="394">
        <f t="shared" si="106"/>
        <v>0</v>
      </c>
      <c r="AR69" s="201">
        <f t="shared" si="106"/>
        <v>0</v>
      </c>
      <c r="AS69" s="8">
        <f t="shared" si="129"/>
        <v>0</v>
      </c>
      <c r="AT69" s="50">
        <f t="shared" si="81"/>
        <v>0</v>
      </c>
      <c r="AV69" s="394">
        <f t="shared" si="107"/>
        <v>0</v>
      </c>
      <c r="AW69" s="201">
        <f t="shared" si="107"/>
        <v>0</v>
      </c>
      <c r="AX69" s="8">
        <f t="shared" si="130"/>
        <v>0</v>
      </c>
      <c r="AY69" s="50">
        <f t="shared" si="82"/>
        <v>0</v>
      </c>
      <c r="BA69" s="394">
        <f t="shared" si="108"/>
        <v>0</v>
      </c>
      <c r="BB69" s="201">
        <f t="shared" si="108"/>
        <v>0</v>
      </c>
      <c r="BC69" s="8">
        <f t="shared" si="131"/>
        <v>0</v>
      </c>
      <c r="BD69" s="50">
        <f t="shared" si="83"/>
        <v>0</v>
      </c>
      <c r="BF69" s="394">
        <f t="shared" si="109"/>
        <v>0</v>
      </c>
      <c r="BG69" s="201">
        <f t="shared" si="109"/>
        <v>0</v>
      </c>
      <c r="BH69" s="8">
        <f t="shared" si="132"/>
        <v>0</v>
      </c>
      <c r="BI69" s="50">
        <f t="shared" si="84"/>
        <v>0</v>
      </c>
      <c r="BK69" s="394">
        <f t="shared" si="110"/>
        <v>0</v>
      </c>
      <c r="BL69" s="201">
        <f t="shared" si="110"/>
        <v>0</v>
      </c>
      <c r="BM69" s="8">
        <f t="shared" si="133"/>
        <v>0</v>
      </c>
      <c r="BN69" s="50">
        <f t="shared" si="85"/>
        <v>0</v>
      </c>
      <c r="BP69" s="394">
        <f t="shared" si="111"/>
        <v>0</v>
      </c>
      <c r="BQ69" s="44">
        <f t="shared" si="111"/>
        <v>0</v>
      </c>
      <c r="BR69" s="8">
        <f t="shared" si="134"/>
        <v>0</v>
      </c>
      <c r="BS69" s="50">
        <f t="shared" si="86"/>
        <v>0</v>
      </c>
      <c r="BU69" s="394">
        <f t="shared" si="112"/>
        <v>0</v>
      </c>
      <c r="BV69" s="44">
        <f t="shared" si="112"/>
        <v>0</v>
      </c>
      <c r="BW69" s="8">
        <f t="shared" si="135"/>
        <v>0</v>
      </c>
      <c r="BX69" s="50">
        <f t="shared" si="87"/>
        <v>0</v>
      </c>
      <c r="BZ69" s="394">
        <f t="shared" si="113"/>
        <v>0</v>
      </c>
      <c r="CA69" s="44">
        <f t="shared" si="113"/>
        <v>0</v>
      </c>
      <c r="CB69" s="8">
        <f t="shared" si="136"/>
        <v>0</v>
      </c>
      <c r="CC69" s="50">
        <f t="shared" si="88"/>
        <v>0</v>
      </c>
      <c r="CE69" s="394">
        <f t="shared" si="114"/>
        <v>0</v>
      </c>
      <c r="CF69" s="44">
        <f t="shared" si="114"/>
        <v>0</v>
      </c>
      <c r="CG69" s="8">
        <f t="shared" si="137"/>
        <v>0</v>
      </c>
      <c r="CH69" s="50">
        <f t="shared" si="89"/>
        <v>0</v>
      </c>
      <c r="CJ69" s="394">
        <f t="shared" si="115"/>
        <v>0</v>
      </c>
      <c r="CK69" s="44">
        <f t="shared" si="115"/>
        <v>0</v>
      </c>
      <c r="CL69" s="8">
        <f t="shared" si="138"/>
        <v>0</v>
      </c>
      <c r="CM69" s="50">
        <f t="shared" si="90"/>
        <v>0</v>
      </c>
      <c r="CO69" s="394">
        <f t="shared" si="116"/>
        <v>0</v>
      </c>
      <c r="CP69" s="44">
        <f t="shared" si="116"/>
        <v>0</v>
      </c>
      <c r="CQ69" s="8">
        <f t="shared" si="139"/>
        <v>0</v>
      </c>
      <c r="CR69" s="50">
        <f t="shared" si="91"/>
        <v>0</v>
      </c>
      <c r="CT69" s="394">
        <f t="shared" si="117"/>
        <v>0</v>
      </c>
      <c r="CU69" s="44">
        <f t="shared" si="117"/>
        <v>0</v>
      </c>
      <c r="CV69" s="8">
        <f t="shared" si="140"/>
        <v>0</v>
      </c>
      <c r="CW69" s="50">
        <f t="shared" si="92"/>
        <v>0</v>
      </c>
      <c r="CY69" s="394">
        <f t="shared" si="118"/>
        <v>0</v>
      </c>
      <c r="CZ69" s="44">
        <f t="shared" si="118"/>
        <v>0</v>
      </c>
      <c r="DA69" s="8">
        <f t="shared" si="141"/>
        <v>0</v>
      </c>
      <c r="DB69" s="50">
        <f t="shared" si="93"/>
        <v>0</v>
      </c>
      <c r="DD69" s="394">
        <f t="shared" si="119"/>
        <v>0</v>
      </c>
      <c r="DE69" s="44">
        <f t="shared" si="119"/>
        <v>0</v>
      </c>
      <c r="DF69" s="8">
        <f t="shared" si="142"/>
        <v>0</v>
      </c>
      <c r="DG69" s="50">
        <f t="shared" si="94"/>
        <v>0</v>
      </c>
      <c r="DI69" s="394">
        <f t="shared" si="120"/>
        <v>0</v>
      </c>
      <c r="DJ69" s="44">
        <f t="shared" si="120"/>
        <v>0</v>
      </c>
      <c r="DK69" s="8">
        <f t="shared" si="143"/>
        <v>0</v>
      </c>
      <c r="DL69" s="50">
        <f t="shared" si="95"/>
        <v>0</v>
      </c>
      <c r="DN69" s="394">
        <f t="shared" si="121"/>
        <v>0</v>
      </c>
      <c r="DO69" s="44">
        <f t="shared" si="121"/>
        <v>0</v>
      </c>
      <c r="DP69" s="8">
        <f t="shared" si="144"/>
        <v>0</v>
      </c>
      <c r="DQ69" s="50">
        <f t="shared" si="96"/>
        <v>0</v>
      </c>
      <c r="DS69" s="51">
        <f t="shared" si="97"/>
        <v>0</v>
      </c>
      <c r="DT69" s="8">
        <f t="shared" si="100"/>
        <v>0</v>
      </c>
      <c r="DU69" s="52">
        <v>0</v>
      </c>
      <c r="DV69" s="8">
        <f t="shared" si="101"/>
        <v>0</v>
      </c>
      <c r="DW69" s="52">
        <f t="shared" si="98"/>
        <v>0</v>
      </c>
      <c r="DX69" s="52">
        <f t="shared" si="98"/>
        <v>0</v>
      </c>
      <c r="DY69" s="350">
        <f t="shared" si="99"/>
        <v>0</v>
      </c>
    </row>
    <row r="70" spans="1:129" ht="18" customHeight="1" x14ac:dyDescent="0.3">
      <c r="A70" s="6"/>
      <c r="B70" s="317"/>
      <c r="C70" s="316"/>
      <c r="D70" s="334"/>
      <c r="E70" s="336"/>
      <c r="F70" s="274"/>
      <c r="G70" s="274"/>
      <c r="H70" s="58"/>
      <c r="I70" s="264"/>
      <c r="J70" s="265"/>
      <c r="K70" s="260"/>
      <c r="L70" s="57"/>
      <c r="M70" s="394"/>
      <c r="N70" s="214"/>
      <c r="O70" s="8">
        <f t="shared" si="122"/>
        <v>0</v>
      </c>
      <c r="P70" s="50">
        <f t="shared" si="75"/>
        <v>0</v>
      </c>
      <c r="R70" s="382">
        <f t="shared" si="102"/>
        <v>0</v>
      </c>
      <c r="S70" s="201">
        <f t="shared" si="102"/>
        <v>0</v>
      </c>
      <c r="T70" s="8">
        <f t="shared" si="123"/>
        <v>0</v>
      </c>
      <c r="U70" s="50">
        <f t="shared" si="76"/>
        <v>0</v>
      </c>
      <c r="W70" s="394">
        <f t="shared" si="124"/>
        <v>0</v>
      </c>
      <c r="X70" s="201">
        <f t="shared" si="124"/>
        <v>0</v>
      </c>
      <c r="Y70" s="8">
        <f t="shared" si="125"/>
        <v>0</v>
      </c>
      <c r="Z70" s="50">
        <f t="shared" si="77"/>
        <v>0</v>
      </c>
      <c r="AB70" s="394">
        <f t="shared" si="103"/>
        <v>0</v>
      </c>
      <c r="AC70" s="201">
        <f t="shared" si="103"/>
        <v>0</v>
      </c>
      <c r="AD70" s="8">
        <f t="shared" si="126"/>
        <v>0</v>
      </c>
      <c r="AE70" s="50">
        <f t="shared" si="78"/>
        <v>0</v>
      </c>
      <c r="AG70" s="394">
        <f t="shared" si="104"/>
        <v>0</v>
      </c>
      <c r="AH70" s="201">
        <f t="shared" si="104"/>
        <v>0</v>
      </c>
      <c r="AI70" s="8">
        <f t="shared" si="127"/>
        <v>0</v>
      </c>
      <c r="AJ70" s="50">
        <f t="shared" si="79"/>
        <v>0</v>
      </c>
      <c r="AL70" s="394">
        <f t="shared" si="105"/>
        <v>0</v>
      </c>
      <c r="AM70" s="201">
        <f t="shared" si="105"/>
        <v>0</v>
      </c>
      <c r="AN70" s="8">
        <f t="shared" si="128"/>
        <v>0</v>
      </c>
      <c r="AO70" s="50">
        <f t="shared" si="80"/>
        <v>0</v>
      </c>
      <c r="AQ70" s="394">
        <f t="shared" si="106"/>
        <v>0</v>
      </c>
      <c r="AR70" s="201">
        <f t="shared" si="106"/>
        <v>0</v>
      </c>
      <c r="AS70" s="8">
        <f t="shared" si="129"/>
        <v>0</v>
      </c>
      <c r="AT70" s="50">
        <f t="shared" si="81"/>
        <v>0</v>
      </c>
      <c r="AV70" s="394">
        <f t="shared" si="107"/>
        <v>0</v>
      </c>
      <c r="AW70" s="201">
        <f t="shared" si="107"/>
        <v>0</v>
      </c>
      <c r="AX70" s="8">
        <f t="shared" si="130"/>
        <v>0</v>
      </c>
      <c r="AY70" s="50">
        <f t="shared" si="82"/>
        <v>0</v>
      </c>
      <c r="BA70" s="394">
        <f t="shared" si="108"/>
        <v>0</v>
      </c>
      <c r="BB70" s="201">
        <f t="shared" si="108"/>
        <v>0</v>
      </c>
      <c r="BC70" s="8">
        <f t="shared" si="131"/>
        <v>0</v>
      </c>
      <c r="BD70" s="50">
        <f t="shared" si="83"/>
        <v>0</v>
      </c>
      <c r="BF70" s="394">
        <f t="shared" si="109"/>
        <v>0</v>
      </c>
      <c r="BG70" s="201">
        <f t="shared" si="109"/>
        <v>0</v>
      </c>
      <c r="BH70" s="8">
        <f t="shared" si="132"/>
        <v>0</v>
      </c>
      <c r="BI70" s="50">
        <f t="shared" si="84"/>
        <v>0</v>
      </c>
      <c r="BK70" s="394">
        <f t="shared" si="110"/>
        <v>0</v>
      </c>
      <c r="BL70" s="201">
        <f t="shared" si="110"/>
        <v>0</v>
      </c>
      <c r="BM70" s="8">
        <f t="shared" si="133"/>
        <v>0</v>
      </c>
      <c r="BN70" s="50">
        <f t="shared" si="85"/>
        <v>0</v>
      </c>
      <c r="BP70" s="394">
        <f t="shared" si="111"/>
        <v>0</v>
      </c>
      <c r="BQ70" s="44">
        <f t="shared" si="111"/>
        <v>0</v>
      </c>
      <c r="BR70" s="8">
        <f t="shared" si="134"/>
        <v>0</v>
      </c>
      <c r="BS70" s="50">
        <f t="shared" si="86"/>
        <v>0</v>
      </c>
      <c r="BU70" s="394">
        <f t="shared" si="112"/>
        <v>0</v>
      </c>
      <c r="BV70" s="44">
        <f t="shared" si="112"/>
        <v>0</v>
      </c>
      <c r="BW70" s="8">
        <f t="shared" si="135"/>
        <v>0</v>
      </c>
      <c r="BX70" s="50">
        <f t="shared" si="87"/>
        <v>0</v>
      </c>
      <c r="BZ70" s="394">
        <f t="shared" si="113"/>
        <v>0</v>
      </c>
      <c r="CA70" s="44">
        <f t="shared" si="113"/>
        <v>0</v>
      </c>
      <c r="CB70" s="8">
        <f t="shared" si="136"/>
        <v>0</v>
      </c>
      <c r="CC70" s="50">
        <f t="shared" si="88"/>
        <v>0</v>
      </c>
      <c r="CE70" s="394">
        <f t="shared" si="114"/>
        <v>0</v>
      </c>
      <c r="CF70" s="44">
        <f t="shared" si="114"/>
        <v>0</v>
      </c>
      <c r="CG70" s="8">
        <f t="shared" si="137"/>
        <v>0</v>
      </c>
      <c r="CH70" s="50">
        <f t="shared" si="89"/>
        <v>0</v>
      </c>
      <c r="CJ70" s="394">
        <f t="shared" si="115"/>
        <v>0</v>
      </c>
      <c r="CK70" s="44">
        <f t="shared" si="115"/>
        <v>0</v>
      </c>
      <c r="CL70" s="8">
        <f t="shared" si="138"/>
        <v>0</v>
      </c>
      <c r="CM70" s="50">
        <f t="shared" si="90"/>
        <v>0</v>
      </c>
      <c r="CO70" s="394">
        <f t="shared" si="116"/>
        <v>0</v>
      </c>
      <c r="CP70" s="44">
        <f t="shared" si="116"/>
        <v>0</v>
      </c>
      <c r="CQ70" s="8">
        <f t="shared" si="139"/>
        <v>0</v>
      </c>
      <c r="CR70" s="50">
        <f t="shared" si="91"/>
        <v>0</v>
      </c>
      <c r="CT70" s="394">
        <f t="shared" si="117"/>
        <v>0</v>
      </c>
      <c r="CU70" s="44">
        <f t="shared" si="117"/>
        <v>0</v>
      </c>
      <c r="CV70" s="8">
        <f t="shared" si="140"/>
        <v>0</v>
      </c>
      <c r="CW70" s="50">
        <f t="shared" si="92"/>
        <v>0</v>
      </c>
      <c r="CY70" s="394">
        <f t="shared" si="118"/>
        <v>0</v>
      </c>
      <c r="CZ70" s="44">
        <f t="shared" si="118"/>
        <v>0</v>
      </c>
      <c r="DA70" s="8">
        <f t="shared" si="141"/>
        <v>0</v>
      </c>
      <c r="DB70" s="50">
        <f t="shared" si="93"/>
        <v>0</v>
      </c>
      <c r="DD70" s="394">
        <f t="shared" si="119"/>
        <v>0</v>
      </c>
      <c r="DE70" s="44">
        <f t="shared" si="119"/>
        <v>0</v>
      </c>
      <c r="DF70" s="8">
        <f t="shared" si="142"/>
        <v>0</v>
      </c>
      <c r="DG70" s="50">
        <f t="shared" si="94"/>
        <v>0</v>
      </c>
      <c r="DI70" s="394">
        <f t="shared" si="120"/>
        <v>0</v>
      </c>
      <c r="DJ70" s="44">
        <f t="shared" si="120"/>
        <v>0</v>
      </c>
      <c r="DK70" s="8">
        <f t="shared" si="143"/>
        <v>0</v>
      </c>
      <c r="DL70" s="50">
        <f t="shared" si="95"/>
        <v>0</v>
      </c>
      <c r="DN70" s="394">
        <f t="shared" si="121"/>
        <v>0</v>
      </c>
      <c r="DO70" s="44">
        <f t="shared" si="121"/>
        <v>0</v>
      </c>
      <c r="DP70" s="8">
        <f t="shared" si="144"/>
        <v>0</v>
      </c>
      <c r="DQ70" s="50">
        <f t="shared" si="96"/>
        <v>0</v>
      </c>
      <c r="DS70" s="51">
        <f t="shared" si="97"/>
        <v>0</v>
      </c>
      <c r="DT70" s="8">
        <f t="shared" si="100"/>
        <v>0</v>
      </c>
      <c r="DU70" s="52">
        <v>0</v>
      </c>
      <c r="DV70" s="8">
        <f t="shared" si="101"/>
        <v>0</v>
      </c>
      <c r="DW70" s="52">
        <f t="shared" ref="DW70:DX71" si="145">+DS70+DU70</f>
        <v>0</v>
      </c>
      <c r="DX70" s="52">
        <f t="shared" si="145"/>
        <v>0</v>
      </c>
      <c r="DY70" s="350">
        <f t="shared" si="99"/>
        <v>0</v>
      </c>
    </row>
    <row r="71" spans="1:129" ht="18" customHeight="1" x14ac:dyDescent="0.3">
      <c r="B71" s="87"/>
      <c r="C71" s="317"/>
      <c r="D71" s="334"/>
      <c r="E71" s="336"/>
      <c r="F71" s="274"/>
      <c r="G71" s="274"/>
      <c r="H71" s="58"/>
      <c r="I71" s="58"/>
      <c r="J71" s="265"/>
      <c r="K71" s="264"/>
      <c r="L71" s="57"/>
      <c r="M71" s="394"/>
      <c r="N71" s="214"/>
      <c r="O71" s="8">
        <f>$D71*M71*N71</f>
        <v>0</v>
      </c>
      <c r="P71" s="50">
        <f t="shared" si="75"/>
        <v>0</v>
      </c>
      <c r="R71" s="382">
        <f t="shared" si="102"/>
        <v>0</v>
      </c>
      <c r="S71" s="201">
        <f t="shared" si="102"/>
        <v>0</v>
      </c>
      <c r="T71" s="8">
        <f>$D71*R71*S71</f>
        <v>0</v>
      </c>
      <c r="U71" s="50">
        <f t="shared" si="76"/>
        <v>0</v>
      </c>
      <c r="W71" s="394">
        <f t="shared" si="124"/>
        <v>0</v>
      </c>
      <c r="X71" s="201">
        <f t="shared" si="124"/>
        <v>0</v>
      </c>
      <c r="Y71" s="8">
        <f>$D71*W71*X71</f>
        <v>0</v>
      </c>
      <c r="Z71" s="50">
        <f t="shared" si="77"/>
        <v>0</v>
      </c>
      <c r="AB71" s="394">
        <f t="shared" si="103"/>
        <v>0</v>
      </c>
      <c r="AC71" s="201">
        <f t="shared" si="103"/>
        <v>0</v>
      </c>
      <c r="AD71" s="8">
        <f>$D71*AB71*AC71</f>
        <v>0</v>
      </c>
      <c r="AE71" s="50">
        <f t="shared" si="78"/>
        <v>0</v>
      </c>
      <c r="AG71" s="394">
        <f t="shared" si="104"/>
        <v>0</v>
      </c>
      <c r="AH71" s="201">
        <f t="shared" si="104"/>
        <v>0</v>
      </c>
      <c r="AI71" s="8">
        <f>$D71*AG71*AH71</f>
        <v>0</v>
      </c>
      <c r="AJ71" s="50">
        <f t="shared" si="79"/>
        <v>0</v>
      </c>
      <c r="AL71" s="394">
        <f t="shared" si="105"/>
        <v>0</v>
      </c>
      <c r="AM71" s="201">
        <f t="shared" si="105"/>
        <v>0</v>
      </c>
      <c r="AN71" s="8">
        <f>$D71*AL71*AM71</f>
        <v>0</v>
      </c>
      <c r="AO71" s="50">
        <f t="shared" si="80"/>
        <v>0</v>
      </c>
      <c r="AQ71" s="394">
        <f t="shared" si="106"/>
        <v>0</v>
      </c>
      <c r="AR71" s="201">
        <f t="shared" si="106"/>
        <v>0</v>
      </c>
      <c r="AS71" s="8">
        <f>$D71*AQ71*AR71</f>
        <v>0</v>
      </c>
      <c r="AT71" s="50">
        <f t="shared" si="81"/>
        <v>0</v>
      </c>
      <c r="AV71" s="394">
        <f t="shared" si="107"/>
        <v>0</v>
      </c>
      <c r="AW71" s="201">
        <f t="shared" si="107"/>
        <v>0</v>
      </c>
      <c r="AX71" s="8">
        <f>$D71*AV71*AW71</f>
        <v>0</v>
      </c>
      <c r="AY71" s="50">
        <f t="shared" si="82"/>
        <v>0</v>
      </c>
      <c r="BA71" s="394">
        <f t="shared" si="108"/>
        <v>0</v>
      </c>
      <c r="BB71" s="201">
        <f t="shared" si="108"/>
        <v>0</v>
      </c>
      <c r="BC71" s="8">
        <f>$D71*BA71*BB71</f>
        <v>0</v>
      </c>
      <c r="BD71" s="50">
        <f t="shared" si="83"/>
        <v>0</v>
      </c>
      <c r="BF71" s="394">
        <f t="shared" si="109"/>
        <v>0</v>
      </c>
      <c r="BG71" s="201">
        <f t="shared" si="109"/>
        <v>0</v>
      </c>
      <c r="BH71" s="8">
        <f>$D71*BF71*BG71</f>
        <v>0</v>
      </c>
      <c r="BI71" s="50">
        <f t="shared" si="84"/>
        <v>0</v>
      </c>
      <c r="BK71" s="394">
        <f t="shared" si="110"/>
        <v>0</v>
      </c>
      <c r="BL71" s="201">
        <f t="shared" si="110"/>
        <v>0</v>
      </c>
      <c r="BM71" s="8">
        <f>$D71*BK71*BL71</f>
        <v>0</v>
      </c>
      <c r="BN71" s="50">
        <f t="shared" si="85"/>
        <v>0</v>
      </c>
      <c r="BP71" s="394">
        <f t="shared" si="111"/>
        <v>0</v>
      </c>
      <c r="BQ71" s="44">
        <f t="shared" si="111"/>
        <v>0</v>
      </c>
      <c r="BR71" s="8">
        <f>$D71*BP71*BQ71</f>
        <v>0</v>
      </c>
      <c r="BS71" s="50">
        <f t="shared" si="86"/>
        <v>0</v>
      </c>
      <c r="BU71" s="394">
        <f t="shared" si="112"/>
        <v>0</v>
      </c>
      <c r="BV71" s="44">
        <f t="shared" si="112"/>
        <v>0</v>
      </c>
      <c r="BW71" s="8">
        <f>$D71*BU71*BV71</f>
        <v>0</v>
      </c>
      <c r="BX71" s="50">
        <f t="shared" si="87"/>
        <v>0</v>
      </c>
      <c r="BZ71" s="394">
        <f t="shared" si="113"/>
        <v>0</v>
      </c>
      <c r="CA71" s="44">
        <f t="shared" si="113"/>
        <v>0</v>
      </c>
      <c r="CB71" s="8">
        <f>$D71*BZ71*CA71</f>
        <v>0</v>
      </c>
      <c r="CC71" s="50">
        <f t="shared" si="88"/>
        <v>0</v>
      </c>
      <c r="CE71" s="394">
        <f t="shared" si="114"/>
        <v>0</v>
      </c>
      <c r="CF71" s="44">
        <f t="shared" si="114"/>
        <v>0</v>
      </c>
      <c r="CG71" s="8">
        <f>$D71*CE71*CF71</f>
        <v>0</v>
      </c>
      <c r="CH71" s="50">
        <f t="shared" si="89"/>
        <v>0</v>
      </c>
      <c r="CJ71" s="394">
        <f t="shared" si="115"/>
        <v>0</v>
      </c>
      <c r="CK71" s="44">
        <f t="shared" si="115"/>
        <v>0</v>
      </c>
      <c r="CL71" s="8">
        <f>$D71*CJ71*CK71</f>
        <v>0</v>
      </c>
      <c r="CM71" s="50">
        <f t="shared" si="90"/>
        <v>0</v>
      </c>
      <c r="CO71" s="394">
        <f t="shared" si="116"/>
        <v>0</v>
      </c>
      <c r="CP71" s="44">
        <f t="shared" si="116"/>
        <v>0</v>
      </c>
      <c r="CQ71" s="8">
        <f>$D71*CO71*CP71</f>
        <v>0</v>
      </c>
      <c r="CR71" s="50">
        <f t="shared" si="91"/>
        <v>0</v>
      </c>
      <c r="CT71" s="394">
        <f t="shared" si="117"/>
        <v>0</v>
      </c>
      <c r="CU71" s="44">
        <f t="shared" si="117"/>
        <v>0</v>
      </c>
      <c r="CV71" s="8">
        <f>$D71*CT71*CU71</f>
        <v>0</v>
      </c>
      <c r="CW71" s="50">
        <f t="shared" si="92"/>
        <v>0</v>
      </c>
      <c r="CY71" s="394">
        <f t="shared" si="118"/>
        <v>0</v>
      </c>
      <c r="CZ71" s="44">
        <f t="shared" si="118"/>
        <v>0</v>
      </c>
      <c r="DA71" s="8">
        <f>$D71*CY71*CZ71</f>
        <v>0</v>
      </c>
      <c r="DB71" s="50">
        <f t="shared" si="93"/>
        <v>0</v>
      </c>
      <c r="DD71" s="394">
        <f t="shared" si="119"/>
        <v>0</v>
      </c>
      <c r="DE71" s="44">
        <f t="shared" si="119"/>
        <v>0</v>
      </c>
      <c r="DF71" s="8">
        <f>$D71*DD71*DE71</f>
        <v>0</v>
      </c>
      <c r="DG71" s="50">
        <f t="shared" si="94"/>
        <v>0</v>
      </c>
      <c r="DI71" s="394">
        <f t="shared" si="120"/>
        <v>0</v>
      </c>
      <c r="DJ71" s="44">
        <f t="shared" si="120"/>
        <v>0</v>
      </c>
      <c r="DK71" s="8">
        <f>$D71*DI71*DJ71</f>
        <v>0</v>
      </c>
      <c r="DL71" s="50">
        <f t="shared" si="95"/>
        <v>0</v>
      </c>
      <c r="DN71" s="394">
        <f t="shared" si="121"/>
        <v>0</v>
      </c>
      <c r="DO71" s="44">
        <f t="shared" si="121"/>
        <v>0</v>
      </c>
      <c r="DP71" s="8">
        <f>$D71*DN71*DO71</f>
        <v>0</v>
      </c>
      <c r="DQ71" s="50">
        <f t="shared" si="96"/>
        <v>0</v>
      </c>
      <c r="DS71" s="51">
        <f t="shared" si="97"/>
        <v>0</v>
      </c>
      <c r="DT71" s="8">
        <f t="shared" si="100"/>
        <v>0</v>
      </c>
      <c r="DU71" s="52">
        <v>0</v>
      </c>
      <c r="DV71" s="8">
        <f t="shared" si="101"/>
        <v>0</v>
      </c>
      <c r="DW71" s="52">
        <f t="shared" si="145"/>
        <v>0</v>
      </c>
      <c r="DX71" s="52">
        <f t="shared" si="145"/>
        <v>0</v>
      </c>
      <c r="DY71" s="350">
        <f t="shared" si="99"/>
        <v>0</v>
      </c>
    </row>
    <row r="72" spans="1:129" ht="18" customHeight="1" thickBot="1" x14ac:dyDescent="0.35">
      <c r="B72" s="61"/>
      <c r="C72" s="67"/>
      <c r="D72" s="239"/>
      <c r="E72" s="55"/>
      <c r="F72" s="55"/>
      <c r="G72" s="55"/>
      <c r="H72" s="56"/>
      <c r="I72" s="56"/>
      <c r="J72" s="68"/>
      <c r="K72" s="56"/>
      <c r="L72" s="57"/>
      <c r="M72" s="390"/>
      <c r="N72" s="216"/>
      <c r="O72" s="8"/>
      <c r="P72" s="8"/>
      <c r="Q72" s="52"/>
      <c r="R72" s="205"/>
      <c r="S72" s="205"/>
      <c r="T72" s="8"/>
      <c r="U72" s="8"/>
      <c r="V72" s="52"/>
      <c r="W72" s="390"/>
      <c r="X72" s="69"/>
      <c r="Y72" s="8"/>
      <c r="Z72" s="8"/>
      <c r="AA72" s="10"/>
      <c r="AB72" s="390"/>
      <c r="AC72" s="69"/>
      <c r="AD72" s="8"/>
      <c r="AE72" s="8"/>
      <c r="AG72" s="390"/>
      <c r="AH72" s="69"/>
      <c r="AI72" s="8"/>
      <c r="AJ72" s="8"/>
      <c r="AL72" s="390"/>
      <c r="AM72" s="69"/>
      <c r="AN72" s="8"/>
      <c r="AO72" s="8"/>
      <c r="AQ72" s="390"/>
      <c r="AR72" s="69"/>
      <c r="AS72" s="8"/>
      <c r="AT72" s="8"/>
      <c r="AV72" s="390"/>
      <c r="AW72" s="69"/>
      <c r="AX72" s="8"/>
      <c r="AY72" s="8"/>
      <c r="BA72" s="390"/>
      <c r="BB72" s="69"/>
      <c r="BC72" s="8"/>
      <c r="BD72" s="8"/>
      <c r="BF72" s="390"/>
      <c r="BG72" s="69"/>
      <c r="BH72" s="8"/>
      <c r="BI72" s="8"/>
      <c r="BK72" s="390"/>
      <c r="BL72" s="69"/>
      <c r="BM72" s="8"/>
      <c r="BN72" s="8"/>
      <c r="BP72" s="390"/>
      <c r="BQ72" s="69"/>
      <c r="BR72" s="8"/>
      <c r="BS72" s="8"/>
      <c r="BU72" s="390"/>
      <c r="BV72" s="69"/>
      <c r="BW72" s="8"/>
      <c r="BX72" s="8"/>
      <c r="BZ72" s="390"/>
      <c r="CA72" s="69"/>
      <c r="CB72" s="8"/>
      <c r="CC72" s="8"/>
      <c r="CE72" s="390"/>
      <c r="CF72" s="69"/>
      <c r="CG72" s="8"/>
      <c r="CH72" s="8"/>
      <c r="CJ72" s="390"/>
      <c r="CK72" s="69"/>
      <c r="CL72" s="8"/>
      <c r="CM72" s="8"/>
      <c r="CO72" s="390"/>
      <c r="CP72" s="69"/>
      <c r="CQ72" s="8"/>
      <c r="CR72" s="8"/>
      <c r="CT72" s="390"/>
      <c r="CU72" s="69"/>
      <c r="CV72" s="8"/>
      <c r="CW72" s="8"/>
      <c r="CY72" s="390"/>
      <c r="CZ72" s="69"/>
      <c r="DA72" s="8"/>
      <c r="DB72" s="8"/>
      <c r="DD72" s="390"/>
      <c r="DE72" s="69"/>
      <c r="DF72" s="8"/>
      <c r="DG72" s="8"/>
      <c r="DI72" s="390"/>
      <c r="DJ72" s="69"/>
      <c r="DK72" s="8"/>
      <c r="DL72" s="8"/>
      <c r="DN72" s="390"/>
      <c r="DO72" s="69"/>
      <c r="DP72" s="8"/>
      <c r="DQ72" s="8"/>
      <c r="DS72" s="70"/>
      <c r="DT72" s="70"/>
      <c r="DU72" s="70"/>
      <c r="DV72" s="70"/>
      <c r="DW72" s="70"/>
      <c r="DX72" s="70"/>
      <c r="DY72" s="350">
        <f t="shared" si="99"/>
        <v>0</v>
      </c>
    </row>
    <row r="73" spans="1:129" s="72" customFormat="1" ht="32.4" customHeight="1" thickBot="1" x14ac:dyDescent="0.35">
      <c r="B73" s="275" t="s">
        <v>61</v>
      </c>
      <c r="C73" s="276" t="str">
        <f>B49</f>
        <v>Infrastructure (escritorio Magude + armazem )</v>
      </c>
      <c r="D73" s="242"/>
      <c r="E73" s="73"/>
      <c r="F73" s="73"/>
      <c r="G73" s="73"/>
      <c r="H73" s="73"/>
      <c r="I73" s="73"/>
      <c r="J73" s="74"/>
      <c r="K73" s="73"/>
      <c r="L73" s="75"/>
      <c r="M73" s="391">
        <f>O18</f>
        <v>2015</v>
      </c>
      <c r="N73" s="278"/>
      <c r="O73" s="76">
        <f>SUM(O50:O71)</f>
        <v>0</v>
      </c>
      <c r="P73" s="77">
        <f>SUM(P50:P71)</f>
        <v>0</v>
      </c>
      <c r="Q73" s="78"/>
      <c r="R73" s="279">
        <f>T18</f>
        <v>2016</v>
      </c>
      <c r="S73" s="279"/>
      <c r="T73" s="76">
        <f>SUM(T50:T71)</f>
        <v>112325.1</v>
      </c>
      <c r="U73" s="77">
        <f>SUM(U50:U71)</f>
        <v>2955.9236842105265</v>
      </c>
      <c r="V73" s="78"/>
      <c r="W73" s="391">
        <f>Y18</f>
        <v>2017</v>
      </c>
      <c r="X73" s="277"/>
      <c r="Y73" s="76">
        <f>SUM(Y50:Y71)</f>
        <v>243371.05</v>
      </c>
      <c r="Z73" s="77">
        <f>SUM(Z50:Z71)</f>
        <v>6404.5013157894737</v>
      </c>
      <c r="AA73" s="79"/>
      <c r="AB73" s="391">
        <f>AD18</f>
        <v>2018</v>
      </c>
      <c r="AC73" s="277"/>
      <c r="AD73" s="76">
        <f>SUM(AD50:AD71)</f>
        <v>243371.05</v>
      </c>
      <c r="AE73" s="77">
        <f>SUM(AE50:AE71)</f>
        <v>6404.5013157894737</v>
      </c>
      <c r="AG73" s="391">
        <f>AI18</f>
        <v>2019</v>
      </c>
      <c r="AH73" s="277"/>
      <c r="AI73" s="76">
        <f>SUM(AI50:AI71)</f>
        <v>243371.05</v>
      </c>
      <c r="AJ73" s="77">
        <f>SUM(AJ50:AJ71)</f>
        <v>6404.5013157894737</v>
      </c>
      <c r="AL73" s="391">
        <f>AN18</f>
        <v>2020</v>
      </c>
      <c r="AM73" s="277"/>
      <c r="AN73" s="76">
        <f>SUM(AN50:AN71)</f>
        <v>0</v>
      </c>
      <c r="AO73" s="77">
        <f>SUM(AO50:AO71)</f>
        <v>0</v>
      </c>
      <c r="AQ73" s="391">
        <f>AS18</f>
        <v>2021</v>
      </c>
      <c r="AR73" s="277"/>
      <c r="AS73" s="76">
        <f>SUM(AS50:AS71)</f>
        <v>0</v>
      </c>
      <c r="AT73" s="77">
        <f>SUM(AT50:AT71)</f>
        <v>0</v>
      </c>
      <c r="AV73" s="391">
        <f>AX18</f>
        <v>2022</v>
      </c>
      <c r="AW73" s="277"/>
      <c r="AX73" s="76">
        <f>SUM(AX50:AX71)</f>
        <v>0</v>
      </c>
      <c r="AY73" s="77">
        <f>SUM(AY50:AY71)</f>
        <v>0</v>
      </c>
      <c r="BA73" s="391">
        <f>BC18</f>
        <v>2023</v>
      </c>
      <c r="BB73" s="277"/>
      <c r="BC73" s="76">
        <f>SUM(BC50:BC71)</f>
        <v>0</v>
      </c>
      <c r="BD73" s="77">
        <f>SUM(BD50:BD71)</f>
        <v>0</v>
      </c>
      <c r="BF73" s="391">
        <f>BH18</f>
        <v>2024</v>
      </c>
      <c r="BG73" s="277"/>
      <c r="BH73" s="76">
        <f>SUM(BH50:BH71)</f>
        <v>0</v>
      </c>
      <c r="BI73" s="77">
        <f>SUM(BI50:BI71)</f>
        <v>0</v>
      </c>
      <c r="BK73" s="391">
        <f>BM18</f>
        <v>2025</v>
      </c>
      <c r="BL73" s="277"/>
      <c r="BM73" s="76">
        <f>SUM(BM50:BM71)</f>
        <v>0</v>
      </c>
      <c r="BN73" s="77">
        <f>SUM(BN50:BN71)</f>
        <v>0</v>
      </c>
      <c r="BP73" s="391">
        <f>BR18</f>
        <v>2026</v>
      </c>
      <c r="BQ73" s="277"/>
      <c r="BR73" s="76">
        <f>SUM(BR50:BR71)</f>
        <v>0</v>
      </c>
      <c r="BS73" s="77">
        <f>SUM(BS50:BS71)</f>
        <v>0</v>
      </c>
      <c r="BU73" s="391">
        <f>BW18</f>
        <v>2027</v>
      </c>
      <c r="BV73" s="277"/>
      <c r="BW73" s="76">
        <f>SUM(BW50:BW71)</f>
        <v>0</v>
      </c>
      <c r="BX73" s="77">
        <f>SUM(BX50:BX71)</f>
        <v>0</v>
      </c>
      <c r="BZ73" s="391">
        <f>CB18</f>
        <v>2028</v>
      </c>
      <c r="CA73" s="277"/>
      <c r="CB73" s="76">
        <f>SUM(CB50:CB71)</f>
        <v>0</v>
      </c>
      <c r="CC73" s="77">
        <f>SUM(CC50:CC71)</f>
        <v>0</v>
      </c>
      <c r="CE73" s="391">
        <f>CG18</f>
        <v>2029</v>
      </c>
      <c r="CF73" s="277"/>
      <c r="CG73" s="76">
        <f>SUM(CG50:CG71)</f>
        <v>0</v>
      </c>
      <c r="CH73" s="77">
        <f>SUM(CH50:CH71)</f>
        <v>0</v>
      </c>
      <c r="CJ73" s="391">
        <f>CL18</f>
        <v>2030</v>
      </c>
      <c r="CK73" s="277"/>
      <c r="CL73" s="76">
        <f>SUM(CL50:CL71)</f>
        <v>0</v>
      </c>
      <c r="CM73" s="77">
        <f>SUM(CM50:CM71)</f>
        <v>0</v>
      </c>
      <c r="CO73" s="391">
        <f>CQ18</f>
        <v>2031</v>
      </c>
      <c r="CP73" s="277"/>
      <c r="CQ73" s="76">
        <f>SUM(CQ50:CQ71)</f>
        <v>0</v>
      </c>
      <c r="CR73" s="77">
        <f>SUM(CR50:CR71)</f>
        <v>0</v>
      </c>
      <c r="CT73" s="391">
        <f>CV18</f>
        <v>2032</v>
      </c>
      <c r="CU73" s="277"/>
      <c r="CV73" s="76">
        <f>SUM(CV50:CV71)</f>
        <v>0</v>
      </c>
      <c r="CW73" s="77">
        <f>SUM(CW50:CW71)</f>
        <v>0</v>
      </c>
      <c r="CY73" s="391">
        <f>DA18</f>
        <v>2033</v>
      </c>
      <c r="CZ73" s="277"/>
      <c r="DA73" s="76">
        <f>SUM(DA50:DA71)</f>
        <v>0</v>
      </c>
      <c r="DB73" s="77">
        <f>SUM(DB50:DB71)</f>
        <v>0</v>
      </c>
      <c r="DD73" s="391">
        <f>DF18</f>
        <v>2034</v>
      </c>
      <c r="DE73" s="277"/>
      <c r="DF73" s="76">
        <f>SUM(DF50:DF71)</f>
        <v>0</v>
      </c>
      <c r="DG73" s="77">
        <f>SUM(DG50:DG71)</f>
        <v>0</v>
      </c>
      <c r="DI73" s="391">
        <f>DK18</f>
        <v>2035</v>
      </c>
      <c r="DJ73" s="277"/>
      <c r="DK73" s="76">
        <f>SUM(DK50:DK71)</f>
        <v>0</v>
      </c>
      <c r="DL73" s="77">
        <f>SUM(DL50:DL71)</f>
        <v>0</v>
      </c>
      <c r="DN73" s="391">
        <f>DP18</f>
        <v>2036</v>
      </c>
      <c r="DO73" s="277"/>
      <c r="DP73" s="76">
        <f>SUM(DP50:DP71)</f>
        <v>0</v>
      </c>
      <c r="DQ73" s="77">
        <f>SUM(DQ50:DQ71)</f>
        <v>0</v>
      </c>
      <c r="DS73" s="80">
        <f t="shared" ref="DS73:DW73" si="146">SUM(DS50:DS71)</f>
        <v>842438.25</v>
      </c>
      <c r="DT73" s="77">
        <f t="shared" si="146"/>
        <v>22169.427631578947</v>
      </c>
      <c r="DU73" s="77">
        <f t="shared" si="146"/>
        <v>0</v>
      </c>
      <c r="DV73" s="77">
        <f t="shared" si="146"/>
        <v>0</v>
      </c>
      <c r="DW73" s="77">
        <f t="shared" si="146"/>
        <v>842438.25</v>
      </c>
      <c r="DX73" s="77">
        <f>SUM(P73+U73+Z73+AE73+AJ73+AO73+AT73+AY73+BD73+BI73+BN73+BS73+BX73+CC73+CH73+CM73+CR73+CW73+DB73+DG73+DL73+DQ73)</f>
        <v>22169.427631578947</v>
      </c>
      <c r="DY73" s="314" t="s">
        <v>53</v>
      </c>
    </row>
    <row r="74" spans="1:129" x14ac:dyDescent="0.3">
      <c r="O74" s="280" t="s">
        <v>17</v>
      </c>
      <c r="P74" s="281" t="s">
        <v>18</v>
      </c>
      <c r="T74" s="280" t="s">
        <v>17</v>
      </c>
      <c r="U74" s="281" t="s">
        <v>18</v>
      </c>
      <c r="Y74" s="280" t="s">
        <v>17</v>
      </c>
      <c r="Z74" s="281" t="s">
        <v>18</v>
      </c>
      <c r="AD74" s="280" t="s">
        <v>17</v>
      </c>
      <c r="AE74" s="281" t="s">
        <v>18</v>
      </c>
      <c r="AI74" s="280" t="s">
        <v>17</v>
      </c>
      <c r="AJ74" s="281" t="s">
        <v>18</v>
      </c>
      <c r="AN74" s="280" t="s">
        <v>17</v>
      </c>
      <c r="AO74" s="281" t="s">
        <v>18</v>
      </c>
      <c r="AS74" s="280" t="s">
        <v>17</v>
      </c>
      <c r="AT74" s="281" t="s">
        <v>18</v>
      </c>
      <c r="AX74" s="280" t="s">
        <v>17</v>
      </c>
      <c r="AY74" s="281" t="s">
        <v>18</v>
      </c>
      <c r="BC74" s="280" t="s">
        <v>17</v>
      </c>
      <c r="BD74" s="281" t="s">
        <v>18</v>
      </c>
      <c r="BH74" s="280" t="s">
        <v>17</v>
      </c>
      <c r="BI74" s="281" t="s">
        <v>18</v>
      </c>
      <c r="BM74" s="280" t="s">
        <v>17</v>
      </c>
      <c r="BN74" s="281" t="s">
        <v>18</v>
      </c>
      <c r="BR74" s="280" t="s">
        <v>17</v>
      </c>
      <c r="BS74" s="281" t="s">
        <v>18</v>
      </c>
      <c r="BW74" s="280" t="s">
        <v>17</v>
      </c>
      <c r="BX74" s="281" t="s">
        <v>18</v>
      </c>
      <c r="CB74" s="280" t="s">
        <v>17</v>
      </c>
      <c r="CC74" s="281" t="s">
        <v>18</v>
      </c>
      <c r="CG74" s="280" t="s">
        <v>17</v>
      </c>
      <c r="CH74" s="281" t="s">
        <v>18</v>
      </c>
      <c r="CL74" s="280" t="s">
        <v>17</v>
      </c>
      <c r="CM74" s="281" t="s">
        <v>18</v>
      </c>
      <c r="CQ74" s="280" t="s">
        <v>17</v>
      </c>
      <c r="CR74" s="281" t="s">
        <v>18</v>
      </c>
      <c r="CV74" s="280" t="s">
        <v>17</v>
      </c>
      <c r="CW74" s="281" t="s">
        <v>18</v>
      </c>
      <c r="DA74" s="280" t="s">
        <v>17</v>
      </c>
      <c r="DB74" s="281" t="s">
        <v>18</v>
      </c>
      <c r="DF74" s="280" t="s">
        <v>17</v>
      </c>
      <c r="DG74" s="281" t="s">
        <v>18</v>
      </c>
      <c r="DK74" s="280" t="s">
        <v>17</v>
      </c>
      <c r="DL74" s="281" t="s">
        <v>18</v>
      </c>
      <c r="DP74" s="280" t="s">
        <v>17</v>
      </c>
      <c r="DQ74" s="281" t="s">
        <v>18</v>
      </c>
      <c r="DS74" s="280" t="s">
        <v>17</v>
      </c>
      <c r="DT74" s="281" t="s">
        <v>18</v>
      </c>
      <c r="DU74" s="280" t="s">
        <v>17</v>
      </c>
      <c r="DV74" s="281" t="s">
        <v>18</v>
      </c>
      <c r="DW74" s="280" t="s">
        <v>17</v>
      </c>
      <c r="DX74" s="281" t="s">
        <v>18</v>
      </c>
    </row>
    <row r="77" spans="1:129" ht="26.4" customHeight="1" x14ac:dyDescent="0.3">
      <c r="H77" s="2"/>
      <c r="I77" s="2"/>
      <c r="K77" s="2"/>
      <c r="M77" s="392"/>
      <c r="N77" s="217"/>
      <c r="O77" s="282"/>
      <c r="P77" s="83"/>
      <c r="Q77" s="22"/>
      <c r="R77" s="380"/>
      <c r="S77" s="206"/>
      <c r="T77" s="282"/>
      <c r="U77" s="83"/>
      <c r="V77" s="22"/>
      <c r="W77" s="392"/>
      <c r="X77" s="82"/>
      <c r="Y77" s="282"/>
      <c r="Z77" s="83"/>
      <c r="AA77" s="353"/>
      <c r="AB77" s="392"/>
      <c r="AC77" s="82"/>
      <c r="AD77" s="282"/>
      <c r="AE77" s="83"/>
      <c r="AG77" s="392"/>
      <c r="AH77" s="82"/>
      <c r="AI77" s="282"/>
      <c r="AJ77" s="83"/>
      <c r="AL77" s="392"/>
      <c r="AM77" s="82"/>
      <c r="AN77" s="282"/>
      <c r="AO77" s="83"/>
      <c r="AQ77" s="392"/>
      <c r="AR77" s="82"/>
      <c r="AS77" s="282"/>
      <c r="AT77" s="83"/>
      <c r="AV77" s="392"/>
      <c r="AW77" s="82"/>
      <c r="AX77" s="282"/>
      <c r="AY77" s="83"/>
      <c r="BA77" s="392"/>
      <c r="BB77" s="82"/>
      <c r="BC77" s="282"/>
      <c r="BD77" s="83"/>
      <c r="BF77" s="392"/>
      <c r="BG77" s="82"/>
      <c r="BH77" s="282"/>
      <c r="BI77" s="83"/>
      <c r="BK77" s="392"/>
      <c r="BL77" s="82"/>
      <c r="BM77" s="282"/>
      <c r="BN77" s="83"/>
      <c r="BP77" s="392"/>
      <c r="BQ77" s="82"/>
      <c r="BR77" s="282"/>
      <c r="BS77" s="83"/>
      <c r="BU77" s="392"/>
      <c r="BV77" s="82"/>
      <c r="BW77" s="282"/>
      <c r="BX77" s="83"/>
      <c r="BZ77" s="392"/>
      <c r="CA77" s="82"/>
      <c r="CB77" s="282"/>
      <c r="CC77" s="83"/>
      <c r="CE77" s="392"/>
      <c r="CF77" s="82"/>
      <c r="CG77" s="282"/>
      <c r="CH77" s="83"/>
      <c r="CJ77" s="392"/>
      <c r="CK77" s="82"/>
      <c r="CL77" s="282"/>
      <c r="CM77" s="83"/>
      <c r="CO77" s="392"/>
      <c r="CP77" s="82"/>
      <c r="CQ77" s="282"/>
      <c r="CR77" s="83"/>
      <c r="CT77" s="392"/>
      <c r="CU77" s="82"/>
      <c r="CV77" s="282"/>
      <c r="CW77" s="83"/>
      <c r="CY77" s="392"/>
      <c r="CZ77" s="82"/>
      <c r="DA77" s="282"/>
      <c r="DB77" s="83"/>
      <c r="DD77" s="392"/>
      <c r="DE77" s="82"/>
      <c r="DF77" s="282"/>
      <c r="DG77" s="83"/>
      <c r="DI77" s="392"/>
      <c r="DJ77" s="82"/>
      <c r="DK77" s="282"/>
      <c r="DL77" s="83"/>
      <c r="DN77" s="392"/>
      <c r="DO77" s="82"/>
      <c r="DP77" s="282"/>
      <c r="DQ77" s="83"/>
      <c r="DS77" s="605" t="s">
        <v>12</v>
      </c>
      <c r="DT77" s="606"/>
      <c r="DU77" s="605" t="s">
        <v>13</v>
      </c>
      <c r="DV77" s="606"/>
      <c r="DW77" s="603" t="s">
        <v>14</v>
      </c>
      <c r="DX77" s="604"/>
    </row>
    <row r="78" spans="1:129" ht="15" thickBot="1" x14ac:dyDescent="0.35">
      <c r="H78" s="2"/>
      <c r="I78" s="2"/>
      <c r="K78" s="2"/>
      <c r="M78" s="388" t="s">
        <v>15</v>
      </c>
      <c r="N78" s="211" t="s">
        <v>16</v>
      </c>
      <c r="O78" s="31" t="s">
        <v>17</v>
      </c>
      <c r="P78" s="32" t="s">
        <v>18</v>
      </c>
      <c r="Q78" s="22"/>
      <c r="R78" s="30" t="s">
        <v>15</v>
      </c>
      <c r="S78" s="31" t="s">
        <v>16</v>
      </c>
      <c r="T78" s="31" t="s">
        <v>17</v>
      </c>
      <c r="U78" s="32" t="s">
        <v>18</v>
      </c>
      <c r="V78" s="22"/>
      <c r="W78" s="388" t="s">
        <v>15</v>
      </c>
      <c r="X78" s="31" t="s">
        <v>16</v>
      </c>
      <c r="Y78" s="31" t="s">
        <v>17</v>
      </c>
      <c r="Z78" s="32" t="s">
        <v>18</v>
      </c>
      <c r="AA78" s="353"/>
      <c r="AB78" s="388" t="s">
        <v>15</v>
      </c>
      <c r="AC78" s="31" t="s">
        <v>16</v>
      </c>
      <c r="AD78" s="31" t="s">
        <v>17</v>
      </c>
      <c r="AE78" s="32" t="s">
        <v>18</v>
      </c>
      <c r="AG78" s="388" t="s">
        <v>15</v>
      </c>
      <c r="AH78" s="31" t="s">
        <v>16</v>
      </c>
      <c r="AI78" s="31" t="s">
        <v>17</v>
      </c>
      <c r="AJ78" s="32" t="s">
        <v>18</v>
      </c>
      <c r="AL78" s="388" t="s">
        <v>15</v>
      </c>
      <c r="AM78" s="31" t="s">
        <v>16</v>
      </c>
      <c r="AN78" s="31" t="s">
        <v>17</v>
      </c>
      <c r="AO78" s="32" t="s">
        <v>18</v>
      </c>
      <c r="AQ78" s="388" t="s">
        <v>15</v>
      </c>
      <c r="AR78" s="31" t="s">
        <v>16</v>
      </c>
      <c r="AS78" s="31" t="s">
        <v>17</v>
      </c>
      <c r="AT78" s="32" t="s">
        <v>18</v>
      </c>
      <c r="AV78" s="388" t="s">
        <v>15</v>
      </c>
      <c r="AW78" s="31" t="s">
        <v>16</v>
      </c>
      <c r="AX78" s="31" t="s">
        <v>17</v>
      </c>
      <c r="AY78" s="32" t="s">
        <v>18</v>
      </c>
      <c r="BA78" s="388" t="s">
        <v>15</v>
      </c>
      <c r="BB78" s="31" t="s">
        <v>16</v>
      </c>
      <c r="BC78" s="31" t="s">
        <v>17</v>
      </c>
      <c r="BD78" s="32" t="s">
        <v>18</v>
      </c>
      <c r="BF78" s="388" t="s">
        <v>15</v>
      </c>
      <c r="BG78" s="31" t="s">
        <v>16</v>
      </c>
      <c r="BH78" s="31" t="s">
        <v>17</v>
      </c>
      <c r="BI78" s="32" t="s">
        <v>18</v>
      </c>
      <c r="BK78" s="388" t="s">
        <v>15</v>
      </c>
      <c r="BL78" s="31" t="s">
        <v>16</v>
      </c>
      <c r="BM78" s="31" t="s">
        <v>17</v>
      </c>
      <c r="BN78" s="32" t="s">
        <v>18</v>
      </c>
      <c r="BP78" s="388" t="s">
        <v>15</v>
      </c>
      <c r="BQ78" s="31" t="s">
        <v>16</v>
      </c>
      <c r="BR78" s="31" t="s">
        <v>17</v>
      </c>
      <c r="BS78" s="32" t="s">
        <v>18</v>
      </c>
      <c r="BU78" s="388" t="s">
        <v>15</v>
      </c>
      <c r="BV78" s="31" t="s">
        <v>16</v>
      </c>
      <c r="BW78" s="31" t="s">
        <v>17</v>
      </c>
      <c r="BX78" s="32" t="s">
        <v>18</v>
      </c>
      <c r="BZ78" s="388" t="s">
        <v>15</v>
      </c>
      <c r="CA78" s="31" t="s">
        <v>16</v>
      </c>
      <c r="CB78" s="31" t="s">
        <v>17</v>
      </c>
      <c r="CC78" s="32" t="s">
        <v>18</v>
      </c>
      <c r="CE78" s="388" t="s">
        <v>15</v>
      </c>
      <c r="CF78" s="31" t="s">
        <v>16</v>
      </c>
      <c r="CG78" s="31" t="s">
        <v>17</v>
      </c>
      <c r="CH78" s="32" t="s">
        <v>18</v>
      </c>
      <c r="CJ78" s="388" t="s">
        <v>15</v>
      </c>
      <c r="CK78" s="31" t="s">
        <v>16</v>
      </c>
      <c r="CL78" s="31" t="s">
        <v>17</v>
      </c>
      <c r="CM78" s="32" t="s">
        <v>18</v>
      </c>
      <c r="CO78" s="388" t="s">
        <v>15</v>
      </c>
      <c r="CP78" s="31" t="s">
        <v>16</v>
      </c>
      <c r="CQ78" s="31" t="s">
        <v>17</v>
      </c>
      <c r="CR78" s="32" t="s">
        <v>18</v>
      </c>
      <c r="CT78" s="388" t="s">
        <v>15</v>
      </c>
      <c r="CU78" s="31" t="s">
        <v>16</v>
      </c>
      <c r="CV78" s="31" t="s">
        <v>17</v>
      </c>
      <c r="CW78" s="32" t="s">
        <v>18</v>
      </c>
      <c r="CY78" s="388" t="s">
        <v>15</v>
      </c>
      <c r="CZ78" s="31" t="s">
        <v>16</v>
      </c>
      <c r="DA78" s="31" t="s">
        <v>17</v>
      </c>
      <c r="DB78" s="32" t="s">
        <v>18</v>
      </c>
      <c r="DD78" s="388" t="s">
        <v>15</v>
      </c>
      <c r="DE78" s="31" t="s">
        <v>16</v>
      </c>
      <c r="DF78" s="31" t="s">
        <v>17</v>
      </c>
      <c r="DG78" s="32" t="s">
        <v>18</v>
      </c>
      <c r="DI78" s="388" t="s">
        <v>15</v>
      </c>
      <c r="DJ78" s="31" t="s">
        <v>16</v>
      </c>
      <c r="DK78" s="31" t="s">
        <v>17</v>
      </c>
      <c r="DL78" s="32" t="s">
        <v>18</v>
      </c>
      <c r="DN78" s="388" t="s">
        <v>15</v>
      </c>
      <c r="DO78" s="31" t="s">
        <v>16</v>
      </c>
      <c r="DP78" s="31" t="s">
        <v>17</v>
      </c>
      <c r="DQ78" s="32" t="s">
        <v>18</v>
      </c>
      <c r="DS78" s="250" t="s">
        <v>17</v>
      </c>
      <c r="DT78" s="251" t="s">
        <v>18</v>
      </c>
      <c r="DU78" s="250" t="s">
        <v>17</v>
      </c>
      <c r="DV78" s="252" t="s">
        <v>18</v>
      </c>
      <c r="DW78" s="253" t="s">
        <v>17</v>
      </c>
      <c r="DX78" s="252" t="s">
        <v>18</v>
      </c>
    </row>
    <row r="79" spans="1:129" s="33" customFormat="1" ht="27" customHeight="1" thickBot="1" x14ac:dyDescent="0.35">
      <c r="B79" s="254" t="s">
        <v>411</v>
      </c>
      <c r="C79" s="255" t="s">
        <v>55</v>
      </c>
      <c r="D79" s="283" t="s">
        <v>21</v>
      </c>
      <c r="E79" s="257" t="s">
        <v>22</v>
      </c>
      <c r="F79" s="257"/>
      <c r="G79" s="257" t="s">
        <v>23</v>
      </c>
      <c r="H79" s="257" t="s">
        <v>24</v>
      </c>
      <c r="I79" s="257" t="s">
        <v>25</v>
      </c>
      <c r="J79" s="258" t="s">
        <v>26</v>
      </c>
      <c r="K79" s="259" t="s">
        <v>27</v>
      </c>
      <c r="M79" s="389"/>
      <c r="N79" s="212"/>
      <c r="O79" s="35"/>
      <c r="P79" s="36"/>
      <c r="Q79" s="37"/>
      <c r="R79" s="34"/>
      <c r="S79" s="35"/>
      <c r="T79" s="35"/>
      <c r="U79" s="36"/>
      <c r="V79" s="37"/>
      <c r="W79" s="389"/>
      <c r="X79" s="35"/>
      <c r="Y79" s="35"/>
      <c r="Z79" s="36"/>
      <c r="AA79" s="37"/>
      <c r="AB79" s="389"/>
      <c r="AC79" s="35"/>
      <c r="AD79" s="35"/>
      <c r="AE79" s="36"/>
      <c r="AG79" s="389"/>
      <c r="AH79" s="35"/>
      <c r="AI79" s="35"/>
      <c r="AJ79" s="36"/>
      <c r="AL79" s="389"/>
      <c r="AM79" s="35"/>
      <c r="AN79" s="35"/>
      <c r="AO79" s="36"/>
      <c r="AQ79" s="389"/>
      <c r="AR79" s="35"/>
      <c r="AS79" s="35"/>
      <c r="AT79" s="36"/>
      <c r="AV79" s="389"/>
      <c r="AW79" s="35"/>
      <c r="AX79" s="35"/>
      <c r="AY79" s="36"/>
      <c r="BA79" s="389"/>
      <c r="BB79" s="35"/>
      <c r="BC79" s="35"/>
      <c r="BD79" s="36"/>
      <c r="BF79" s="389"/>
      <c r="BG79" s="35"/>
      <c r="BH79" s="35"/>
      <c r="BI79" s="36"/>
      <c r="BK79" s="389"/>
      <c r="BL79" s="35"/>
      <c r="BM79" s="35"/>
      <c r="BN79" s="36"/>
      <c r="BP79" s="389"/>
      <c r="BQ79" s="35"/>
      <c r="BR79" s="35"/>
      <c r="BS79" s="36"/>
      <c r="BU79" s="389"/>
      <c r="BV79" s="35"/>
      <c r="BW79" s="35"/>
      <c r="BX79" s="36"/>
      <c r="BZ79" s="389"/>
      <c r="CA79" s="35"/>
      <c r="CB79" s="35"/>
      <c r="CC79" s="36"/>
      <c r="CE79" s="389"/>
      <c r="CF79" s="35"/>
      <c r="CG79" s="35"/>
      <c r="CH79" s="36"/>
      <c r="CJ79" s="389"/>
      <c r="CK79" s="35"/>
      <c r="CL79" s="35"/>
      <c r="CM79" s="36"/>
      <c r="CO79" s="389"/>
      <c r="CP79" s="35"/>
      <c r="CQ79" s="35"/>
      <c r="CR79" s="36"/>
      <c r="CT79" s="389"/>
      <c r="CU79" s="35"/>
      <c r="CV79" s="35"/>
      <c r="CW79" s="36"/>
      <c r="CY79" s="389"/>
      <c r="CZ79" s="35"/>
      <c r="DA79" s="35"/>
      <c r="DB79" s="36"/>
      <c r="DD79" s="389"/>
      <c r="DE79" s="35"/>
      <c r="DF79" s="35"/>
      <c r="DG79" s="36"/>
      <c r="DI79" s="389"/>
      <c r="DJ79" s="35"/>
      <c r="DK79" s="35"/>
      <c r="DL79" s="36"/>
      <c r="DN79" s="389"/>
      <c r="DO79" s="35"/>
      <c r="DP79" s="35"/>
      <c r="DQ79" s="36"/>
      <c r="DS79" s="34"/>
      <c r="DT79" s="36"/>
      <c r="DU79" s="38"/>
      <c r="DV79" s="36"/>
      <c r="DW79" s="38"/>
      <c r="DX79" s="39"/>
      <c r="DY79" s="309" t="str">
        <f t="shared" ref="DY79:DY118" si="147">B79</f>
        <v>Equipment and furniture</v>
      </c>
    </row>
    <row r="80" spans="1:129" ht="19.5" customHeight="1" x14ac:dyDescent="0.3">
      <c r="B80" s="284" t="s">
        <v>517</v>
      </c>
      <c r="C80" s="261"/>
      <c r="D80" s="239"/>
      <c r="E80" s="263"/>
      <c r="F80" s="263"/>
      <c r="G80" s="263"/>
      <c r="H80" s="264"/>
      <c r="I80" s="264"/>
      <c r="J80" s="265"/>
      <c r="K80" s="264"/>
      <c r="L80" s="266"/>
      <c r="M80" s="389"/>
      <c r="N80" s="212"/>
      <c r="O80" s="35"/>
      <c r="P80" s="36"/>
      <c r="Q80" s="37"/>
      <c r="R80" s="34"/>
      <c r="S80" s="35"/>
      <c r="T80" s="35"/>
      <c r="U80" s="36"/>
      <c r="V80" s="37"/>
      <c r="W80" s="389"/>
      <c r="X80" s="35"/>
      <c r="Y80" s="35"/>
      <c r="Z80" s="36"/>
      <c r="AA80" s="37"/>
      <c r="AB80" s="389"/>
      <c r="AC80" s="35"/>
      <c r="AD80" s="35"/>
      <c r="AE80" s="36"/>
      <c r="AG80" s="389"/>
      <c r="AH80" s="35"/>
      <c r="AI80" s="35"/>
      <c r="AJ80" s="36"/>
      <c r="AL80" s="389"/>
      <c r="AM80" s="35"/>
      <c r="AN80" s="35"/>
      <c r="AO80" s="36"/>
      <c r="AQ80" s="389"/>
      <c r="AR80" s="35"/>
      <c r="AS80" s="35"/>
      <c r="AT80" s="36"/>
      <c r="AV80" s="389"/>
      <c r="AW80" s="35"/>
      <c r="AX80" s="35"/>
      <c r="AY80" s="36"/>
      <c r="BA80" s="389"/>
      <c r="BB80" s="35"/>
      <c r="BC80" s="35"/>
      <c r="BD80" s="36"/>
      <c r="BF80" s="389"/>
      <c r="BG80" s="35"/>
      <c r="BH80" s="35"/>
      <c r="BI80" s="36"/>
      <c r="BK80" s="389"/>
      <c r="BL80" s="35"/>
      <c r="BM80" s="35"/>
      <c r="BN80" s="36"/>
      <c r="BP80" s="389"/>
      <c r="BQ80" s="35"/>
      <c r="BR80" s="35"/>
      <c r="BS80" s="36"/>
      <c r="BU80" s="389"/>
      <c r="BV80" s="35"/>
      <c r="BW80" s="35"/>
      <c r="BX80" s="36"/>
      <c r="BZ80" s="389"/>
      <c r="CA80" s="35"/>
      <c r="CB80" s="35"/>
      <c r="CC80" s="36"/>
      <c r="CE80" s="389"/>
      <c r="CF80" s="35"/>
      <c r="CG80" s="35"/>
      <c r="CH80" s="36"/>
      <c r="CJ80" s="389"/>
      <c r="CK80" s="35"/>
      <c r="CL80" s="35"/>
      <c r="CM80" s="36"/>
      <c r="CO80" s="389"/>
      <c r="CP80" s="35"/>
      <c r="CQ80" s="35"/>
      <c r="CR80" s="36"/>
      <c r="CT80" s="389"/>
      <c r="CU80" s="35"/>
      <c r="CV80" s="35"/>
      <c r="CW80" s="36"/>
      <c r="CY80" s="389"/>
      <c r="CZ80" s="35"/>
      <c r="DA80" s="35"/>
      <c r="DB80" s="36"/>
      <c r="DD80" s="389"/>
      <c r="DE80" s="35"/>
      <c r="DF80" s="35"/>
      <c r="DG80" s="36"/>
      <c r="DI80" s="389"/>
      <c r="DJ80" s="35"/>
      <c r="DK80" s="35"/>
      <c r="DL80" s="36"/>
      <c r="DN80" s="389"/>
      <c r="DO80" s="35"/>
      <c r="DP80" s="35"/>
      <c r="DQ80" s="36"/>
      <c r="DS80" s="51">
        <f t="shared" ref="DS80:DS118" si="148">O80+T80+Y80+AD80+AI80+AN80+AS80+AX80+BC80+BH80+BM80+BR80+BW80+CB80+CG80+CL80+CQ80+CV80+DA80+DF80+DK80+DP80</f>
        <v>0</v>
      </c>
      <c r="DT80" s="50">
        <f t="shared" ref="DT80:DT118" si="149">+DS80/$H$3</f>
        <v>0</v>
      </c>
      <c r="DU80" s="52">
        <v>0</v>
      </c>
      <c r="DV80" s="50">
        <f t="shared" ref="DV80:DV118" si="150">+DU80/$H$3</f>
        <v>0</v>
      </c>
      <c r="DW80" s="51">
        <f>+DS80+DU80</f>
        <v>0</v>
      </c>
      <c r="DX80" s="52">
        <f t="shared" ref="DX80:DX118" si="151">+DT80+DV80</f>
        <v>0</v>
      </c>
      <c r="DY80" s="306" t="str">
        <f t="shared" si="147"/>
        <v>Warehouse equipment</v>
      </c>
    </row>
    <row r="81" spans="1:129" ht="18" customHeight="1" x14ac:dyDescent="0.3">
      <c r="B81" s="285" t="s">
        <v>529</v>
      </c>
      <c r="C81" s="1"/>
      <c r="D81" s="239">
        <v>200000</v>
      </c>
      <c r="E81" s="263">
        <f>D81/$H$3</f>
        <v>5263.1578947368425</v>
      </c>
      <c r="F81" s="263"/>
      <c r="G81" s="263" t="s">
        <v>57</v>
      </c>
      <c r="H81" s="267">
        <v>8</v>
      </c>
      <c r="I81" s="267"/>
      <c r="J81" s="265"/>
      <c r="K81" s="264"/>
      <c r="L81" s="266"/>
      <c r="M81" s="394">
        <v>0</v>
      </c>
      <c r="N81" s="214">
        <f>1/H81</f>
        <v>0.125</v>
      </c>
      <c r="O81" s="8">
        <f>$D81*M81*N81</f>
        <v>0</v>
      </c>
      <c r="P81" s="50">
        <f>O81/$H$3</f>
        <v>0</v>
      </c>
      <c r="R81" s="382">
        <v>0.2</v>
      </c>
      <c r="S81" s="201">
        <f>N81</f>
        <v>0.125</v>
      </c>
      <c r="T81" s="8">
        <f>$D81*R81*S81</f>
        <v>5000</v>
      </c>
      <c r="U81" s="50">
        <f>T81/$H$3</f>
        <v>131.57894736842104</v>
      </c>
      <c r="W81" s="394">
        <f>R81</f>
        <v>0.2</v>
      </c>
      <c r="X81" s="201">
        <f>S81</f>
        <v>0.125</v>
      </c>
      <c r="Y81" s="8">
        <f>$D81*W81*X81</f>
        <v>5000</v>
      </c>
      <c r="Z81" s="50">
        <f>Y81/$H$3</f>
        <v>131.57894736842104</v>
      </c>
      <c r="AB81" s="394">
        <f>W81</f>
        <v>0.2</v>
      </c>
      <c r="AC81" s="201">
        <f>X81</f>
        <v>0.125</v>
      </c>
      <c r="AD81" s="8">
        <f>$D81*AB81*AC81</f>
        <v>5000</v>
      </c>
      <c r="AE81" s="50">
        <f>AD81/$H$3</f>
        <v>131.57894736842104</v>
      </c>
      <c r="AG81" s="394">
        <f>AB81</f>
        <v>0.2</v>
      </c>
      <c r="AH81" s="201">
        <f>AC81</f>
        <v>0.125</v>
      </c>
      <c r="AI81" s="8">
        <f>$D81*AG81*AH81</f>
        <v>5000</v>
      </c>
      <c r="AJ81" s="50">
        <f>AI81/$H$3</f>
        <v>131.57894736842104</v>
      </c>
      <c r="AL81" s="394">
        <v>0</v>
      </c>
      <c r="AM81" s="201">
        <f>AH81</f>
        <v>0.125</v>
      </c>
      <c r="AN81" s="8">
        <f>$D81*AL81*AM81</f>
        <v>0</v>
      </c>
      <c r="AO81" s="50">
        <f>AN81/$H$3</f>
        <v>0</v>
      </c>
      <c r="AQ81" s="394">
        <v>0</v>
      </c>
      <c r="AR81" s="201">
        <f>AM81</f>
        <v>0.125</v>
      </c>
      <c r="AS81" s="8">
        <f>$D81*AQ81*AR81</f>
        <v>0</v>
      </c>
      <c r="AT81" s="50">
        <f>AS81/$H$3</f>
        <v>0</v>
      </c>
      <c r="AV81" s="394">
        <f>AQ81</f>
        <v>0</v>
      </c>
      <c r="AW81" s="201">
        <f>AR81</f>
        <v>0.125</v>
      </c>
      <c r="AX81" s="8">
        <f>$D81*AV81*AW81</f>
        <v>0</v>
      </c>
      <c r="AY81" s="50">
        <f>AX81/$H$3</f>
        <v>0</v>
      </c>
      <c r="BA81" s="394">
        <f>AV81</f>
        <v>0</v>
      </c>
      <c r="BB81" s="201">
        <f>AW81</f>
        <v>0.125</v>
      </c>
      <c r="BC81" s="8">
        <f>$D81*BA81*BB81</f>
        <v>0</v>
      </c>
      <c r="BD81" s="50">
        <f>BC81/$H$3</f>
        <v>0</v>
      </c>
      <c r="BF81" s="394">
        <f>BA81</f>
        <v>0</v>
      </c>
      <c r="BG81" s="201">
        <f>BB81</f>
        <v>0.125</v>
      </c>
      <c r="BH81" s="8">
        <f>$D81*BF81*BG81</f>
        <v>0</v>
      </c>
      <c r="BI81" s="50">
        <f>BH81/$H$3</f>
        <v>0</v>
      </c>
      <c r="BK81" s="394">
        <f>BF81</f>
        <v>0</v>
      </c>
      <c r="BL81" s="201">
        <f>BG81</f>
        <v>0.125</v>
      </c>
      <c r="BM81" s="8">
        <f>$D81*BK81*BL81</f>
        <v>0</v>
      </c>
      <c r="BN81" s="50">
        <f>BM81/$H$3</f>
        <v>0</v>
      </c>
      <c r="BP81" s="394">
        <f>BK81</f>
        <v>0</v>
      </c>
      <c r="BQ81" s="201">
        <f>BL81</f>
        <v>0.125</v>
      </c>
      <c r="BR81" s="8">
        <f>$D81*BP81*BQ81</f>
        <v>0</v>
      </c>
      <c r="BS81" s="50">
        <f>BR81/$H$3</f>
        <v>0</v>
      </c>
      <c r="BU81" s="394">
        <f>BP81</f>
        <v>0</v>
      </c>
      <c r="BV81" s="201">
        <f>BQ81</f>
        <v>0.125</v>
      </c>
      <c r="BW81" s="8">
        <f>$D81*BU81*BV81</f>
        <v>0</v>
      </c>
      <c r="BX81" s="50">
        <f>BW81/$H$3</f>
        <v>0</v>
      </c>
      <c r="BZ81" s="394">
        <f>BU81</f>
        <v>0</v>
      </c>
      <c r="CA81" s="201">
        <f>BV81</f>
        <v>0.125</v>
      </c>
      <c r="CB81" s="8">
        <f>$D81*BZ81*CA81</f>
        <v>0</v>
      </c>
      <c r="CC81" s="50">
        <f>CB81/$H$3</f>
        <v>0</v>
      </c>
      <c r="CE81" s="394">
        <f>BZ81</f>
        <v>0</v>
      </c>
      <c r="CF81" s="201">
        <f>CA81</f>
        <v>0.125</v>
      </c>
      <c r="CG81" s="8">
        <f>$D81*CE81*CF81</f>
        <v>0</v>
      </c>
      <c r="CH81" s="50">
        <f>CG81/$H$3</f>
        <v>0</v>
      </c>
      <c r="CJ81" s="394">
        <f>CE81</f>
        <v>0</v>
      </c>
      <c r="CK81" s="201">
        <f>CF81</f>
        <v>0.125</v>
      </c>
      <c r="CL81" s="8">
        <f>$D81*CJ81*CK81</f>
        <v>0</v>
      </c>
      <c r="CM81" s="50">
        <f>CL81/$H$3</f>
        <v>0</v>
      </c>
      <c r="CO81" s="394">
        <f>CJ81</f>
        <v>0</v>
      </c>
      <c r="CP81" s="201">
        <f>CK81</f>
        <v>0.125</v>
      </c>
      <c r="CQ81" s="8">
        <f>$D81*CO81*CP81</f>
        <v>0</v>
      </c>
      <c r="CR81" s="50">
        <f>CQ81/$H$3</f>
        <v>0</v>
      </c>
      <c r="CT81" s="394">
        <f>CO81</f>
        <v>0</v>
      </c>
      <c r="CU81" s="201">
        <f>CP81</f>
        <v>0.125</v>
      </c>
      <c r="CV81" s="8">
        <f>$D81*CT81*CU81</f>
        <v>0</v>
      </c>
      <c r="CW81" s="50">
        <f>CV81/$H$3</f>
        <v>0</v>
      </c>
      <c r="CY81" s="394">
        <f>CT81</f>
        <v>0</v>
      </c>
      <c r="CZ81" s="201">
        <f>CU81</f>
        <v>0.125</v>
      </c>
      <c r="DA81" s="8">
        <f>$D81*CY81*CZ81</f>
        <v>0</v>
      </c>
      <c r="DB81" s="50">
        <f>DA81/$H$3</f>
        <v>0</v>
      </c>
      <c r="DD81" s="394">
        <f>CY81</f>
        <v>0</v>
      </c>
      <c r="DE81" s="201">
        <f>CZ81</f>
        <v>0.125</v>
      </c>
      <c r="DF81" s="8">
        <f>$D81*DD81*DE81</f>
        <v>0</v>
      </c>
      <c r="DG81" s="50">
        <f>DF81/$H$3</f>
        <v>0</v>
      </c>
      <c r="DI81" s="394">
        <f>DD81</f>
        <v>0</v>
      </c>
      <c r="DJ81" s="201">
        <f>DE81</f>
        <v>0.125</v>
      </c>
      <c r="DK81" s="8">
        <f>$D81*DI81*DJ81</f>
        <v>0</v>
      </c>
      <c r="DL81" s="50">
        <f>DK81/$H$3</f>
        <v>0</v>
      </c>
      <c r="DN81" s="394">
        <f>DI81</f>
        <v>0</v>
      </c>
      <c r="DO81" s="201">
        <f>DJ81</f>
        <v>0.125</v>
      </c>
      <c r="DP81" s="8">
        <f>$D81*DN81*DO81</f>
        <v>0</v>
      </c>
      <c r="DQ81" s="50">
        <f>DP81/$H$3</f>
        <v>0</v>
      </c>
      <c r="DS81" s="51">
        <f t="shared" si="148"/>
        <v>20000</v>
      </c>
      <c r="DT81" s="50">
        <f t="shared" si="149"/>
        <v>526.31578947368416</v>
      </c>
      <c r="DU81" s="51">
        <v>0</v>
      </c>
      <c r="DV81" s="50">
        <f t="shared" si="150"/>
        <v>0</v>
      </c>
      <c r="DW81" s="51">
        <f t="shared" ref="DW81:DW118" si="152">+DS81+DU81</f>
        <v>20000</v>
      </c>
      <c r="DX81" s="53">
        <f t="shared" si="151"/>
        <v>526.31578947368416</v>
      </c>
      <c r="DY81" s="307" t="str">
        <f t="shared" si="147"/>
        <v>Aircon installation</v>
      </c>
    </row>
    <row r="82" spans="1:129" ht="18" customHeight="1" x14ac:dyDescent="0.3">
      <c r="B82" s="285" t="s">
        <v>541</v>
      </c>
      <c r="C82" s="1"/>
      <c r="D82" s="239">
        <v>390000</v>
      </c>
      <c r="E82" s="263">
        <f>D82/H3</f>
        <v>10263.157894736842</v>
      </c>
      <c r="F82" s="263"/>
      <c r="G82" s="263" t="s">
        <v>57</v>
      </c>
      <c r="H82" s="267">
        <v>8</v>
      </c>
      <c r="I82" s="267"/>
      <c r="J82" s="265"/>
      <c r="K82" s="264"/>
      <c r="L82" s="266"/>
      <c r="M82" s="394">
        <v>0</v>
      </c>
      <c r="N82" s="214">
        <f>1/H82</f>
        <v>0.125</v>
      </c>
      <c r="O82" s="8">
        <f t="shared" ref="O82:O118" si="153">$D82*M82*N82</f>
        <v>0</v>
      </c>
      <c r="P82" s="50">
        <f t="shared" ref="P82:P118" si="154">O82/$H$3</f>
        <v>0</v>
      </c>
      <c r="R82" s="382">
        <v>0.2</v>
      </c>
      <c r="S82" s="201">
        <f t="shared" ref="R82:S118" si="155">N82</f>
        <v>0.125</v>
      </c>
      <c r="T82" s="8">
        <f t="shared" ref="T82:T118" si="156">$D82*R82*S82</f>
        <v>9750</v>
      </c>
      <c r="U82" s="50">
        <f t="shared" ref="U82:U118" si="157">T82/$H$3</f>
        <v>256.57894736842104</v>
      </c>
      <c r="W82" s="394">
        <f t="shared" ref="W82:W87" si="158">R82</f>
        <v>0.2</v>
      </c>
      <c r="X82" s="201">
        <f t="shared" ref="W82:X118" si="159">S82</f>
        <v>0.125</v>
      </c>
      <c r="Y82" s="8">
        <f t="shared" ref="Y82:Y110" si="160">$D82*W82*X82</f>
        <v>9750</v>
      </c>
      <c r="Z82" s="50">
        <f t="shared" ref="Z82:Z118" si="161">Y82/$H$3</f>
        <v>256.57894736842104</v>
      </c>
      <c r="AB82" s="394">
        <f t="shared" ref="AB82:AC118" si="162">W82</f>
        <v>0.2</v>
      </c>
      <c r="AC82" s="201">
        <f t="shared" si="162"/>
        <v>0.125</v>
      </c>
      <c r="AD82" s="8">
        <f t="shared" ref="AD82:AD110" si="163">$D82*AB82*AC82</f>
        <v>9750</v>
      </c>
      <c r="AE82" s="50">
        <f t="shared" ref="AE82:AE118" si="164">AD82/$H$3</f>
        <v>256.57894736842104</v>
      </c>
      <c r="AG82" s="394">
        <f t="shared" ref="AG82:AH118" si="165">AB82</f>
        <v>0.2</v>
      </c>
      <c r="AH82" s="201">
        <f t="shared" si="165"/>
        <v>0.125</v>
      </c>
      <c r="AI82" s="8">
        <f t="shared" ref="AI82:AI110" si="166">$D82*AG82*AH82</f>
        <v>9750</v>
      </c>
      <c r="AJ82" s="50">
        <f t="shared" ref="AJ82:AJ118" si="167">AI82/$H$3</f>
        <v>256.57894736842104</v>
      </c>
      <c r="AL82" s="394">
        <v>0</v>
      </c>
      <c r="AM82" s="201">
        <f t="shared" ref="AL82:AM118" si="168">AH82</f>
        <v>0.125</v>
      </c>
      <c r="AN82" s="8">
        <f t="shared" ref="AN82:AN110" si="169">$D82*AL82*AM82</f>
        <v>0</v>
      </c>
      <c r="AO82" s="50">
        <f t="shared" ref="AO82:AO118" si="170">AN82/$H$3</f>
        <v>0</v>
      </c>
      <c r="AQ82" s="394">
        <v>0</v>
      </c>
      <c r="AR82" s="201">
        <f t="shared" ref="AQ82:AR118" si="171">AM82</f>
        <v>0.125</v>
      </c>
      <c r="AS82" s="8">
        <f t="shared" ref="AS82:AS110" si="172">$D82*AQ82*AR82</f>
        <v>0</v>
      </c>
      <c r="AT82" s="50">
        <f t="shared" ref="AT82:AT118" si="173">AS82/$H$3</f>
        <v>0</v>
      </c>
      <c r="AV82" s="394">
        <f t="shared" ref="AV82:AW118" si="174">AQ82</f>
        <v>0</v>
      </c>
      <c r="AW82" s="201">
        <f t="shared" si="174"/>
        <v>0.125</v>
      </c>
      <c r="AX82" s="8">
        <f t="shared" ref="AX82:AX110" si="175">$D82*AV82*AW82</f>
        <v>0</v>
      </c>
      <c r="AY82" s="50">
        <f t="shared" ref="AY82:AY118" si="176">AX82/$H$3</f>
        <v>0</v>
      </c>
      <c r="BA82" s="394">
        <f t="shared" ref="BA82:BB118" si="177">AV82</f>
        <v>0</v>
      </c>
      <c r="BB82" s="201">
        <f t="shared" si="177"/>
        <v>0.125</v>
      </c>
      <c r="BC82" s="8">
        <f t="shared" ref="BC82:BC110" si="178">$D82*BA82*BB82</f>
        <v>0</v>
      </c>
      <c r="BD82" s="50">
        <f t="shared" ref="BD82:BD118" si="179">BC82/$H$3</f>
        <v>0</v>
      </c>
      <c r="BF82" s="394">
        <f t="shared" ref="BF82:BG118" si="180">BA82</f>
        <v>0</v>
      </c>
      <c r="BG82" s="201">
        <f t="shared" si="180"/>
        <v>0.125</v>
      </c>
      <c r="BH82" s="8">
        <f t="shared" ref="BH82:BH110" si="181">$D82*BF82*BG82</f>
        <v>0</v>
      </c>
      <c r="BI82" s="50">
        <f t="shared" ref="BI82:BI118" si="182">BH82/$H$3</f>
        <v>0</v>
      </c>
      <c r="BK82" s="394">
        <f t="shared" ref="BK82:BL118" si="183">BF82</f>
        <v>0</v>
      </c>
      <c r="BL82" s="201">
        <f t="shared" si="183"/>
        <v>0.125</v>
      </c>
      <c r="BM82" s="8">
        <f t="shared" ref="BM82:BM110" si="184">$D82*BK82*BL82</f>
        <v>0</v>
      </c>
      <c r="BN82" s="50">
        <f t="shared" ref="BN82:BN118" si="185">BM82/$H$3</f>
        <v>0</v>
      </c>
      <c r="BP82" s="394">
        <f t="shared" ref="BP82:BQ118" si="186">BK82</f>
        <v>0</v>
      </c>
      <c r="BQ82" s="201">
        <f t="shared" si="186"/>
        <v>0.125</v>
      </c>
      <c r="BR82" s="8">
        <f t="shared" ref="BR82:BR110" si="187">$D82*BP82*BQ82</f>
        <v>0</v>
      </c>
      <c r="BS82" s="50">
        <f t="shared" ref="BS82:BS118" si="188">BR82/$H$3</f>
        <v>0</v>
      </c>
      <c r="BU82" s="394">
        <f t="shared" ref="BU82:BV118" si="189">BP82</f>
        <v>0</v>
      </c>
      <c r="BV82" s="201">
        <f t="shared" si="189"/>
        <v>0.125</v>
      </c>
      <c r="BW82" s="8">
        <f t="shared" ref="BW82:BW110" si="190">$D82*BU82*BV82</f>
        <v>0</v>
      </c>
      <c r="BX82" s="50">
        <f t="shared" ref="BX82:BX118" si="191">BW82/$H$3</f>
        <v>0</v>
      </c>
      <c r="BZ82" s="394">
        <f t="shared" ref="BZ82:CA118" si="192">BU82</f>
        <v>0</v>
      </c>
      <c r="CA82" s="201">
        <f t="shared" si="192"/>
        <v>0.125</v>
      </c>
      <c r="CB82" s="8">
        <f t="shared" ref="CB82:CB110" si="193">$D82*BZ82*CA82</f>
        <v>0</v>
      </c>
      <c r="CC82" s="50">
        <f t="shared" ref="CC82:CC118" si="194">CB82/$H$3</f>
        <v>0</v>
      </c>
      <c r="CE82" s="394">
        <f t="shared" ref="CE82:CF118" si="195">BZ82</f>
        <v>0</v>
      </c>
      <c r="CF82" s="201">
        <f t="shared" si="195"/>
        <v>0.125</v>
      </c>
      <c r="CG82" s="8">
        <f t="shared" ref="CG82:CG110" si="196">$D82*CE82*CF82</f>
        <v>0</v>
      </c>
      <c r="CH82" s="50">
        <f t="shared" ref="CH82:CH118" si="197">CG82/$H$3</f>
        <v>0</v>
      </c>
      <c r="CJ82" s="394">
        <f t="shared" ref="CJ82:CK118" si="198">CE82</f>
        <v>0</v>
      </c>
      <c r="CK82" s="201">
        <f t="shared" si="198"/>
        <v>0.125</v>
      </c>
      <c r="CL82" s="8">
        <f t="shared" ref="CL82:CL110" si="199">$D82*CJ82*CK82</f>
        <v>0</v>
      </c>
      <c r="CM82" s="50">
        <f t="shared" ref="CM82:CM118" si="200">CL82/$H$3</f>
        <v>0</v>
      </c>
      <c r="CO82" s="394">
        <f t="shared" ref="CO82:CP118" si="201">CJ82</f>
        <v>0</v>
      </c>
      <c r="CP82" s="201">
        <f t="shared" si="201"/>
        <v>0.125</v>
      </c>
      <c r="CQ82" s="8">
        <f t="shared" ref="CQ82:CQ110" si="202">$D82*CO82*CP82</f>
        <v>0</v>
      </c>
      <c r="CR82" s="50">
        <f t="shared" ref="CR82:CR118" si="203">CQ82/$H$3</f>
        <v>0</v>
      </c>
      <c r="CT82" s="394">
        <f t="shared" ref="CT82:CU118" si="204">CO82</f>
        <v>0</v>
      </c>
      <c r="CU82" s="201">
        <f t="shared" si="204"/>
        <v>0.125</v>
      </c>
      <c r="CV82" s="8">
        <f t="shared" ref="CV82:CV110" si="205">$D82*CT82*CU82</f>
        <v>0</v>
      </c>
      <c r="CW82" s="50">
        <f t="shared" ref="CW82:CW118" si="206">CV82/$H$3</f>
        <v>0</v>
      </c>
      <c r="CY82" s="394">
        <f t="shared" ref="CY82:CZ118" si="207">CT82</f>
        <v>0</v>
      </c>
      <c r="CZ82" s="201">
        <f t="shared" si="207"/>
        <v>0.125</v>
      </c>
      <c r="DA82" s="8">
        <f t="shared" ref="DA82:DA110" si="208">$D82*CY82*CZ82</f>
        <v>0</v>
      </c>
      <c r="DB82" s="50">
        <f t="shared" ref="DB82:DB118" si="209">DA82/$H$3</f>
        <v>0</v>
      </c>
      <c r="DD82" s="394">
        <f t="shared" ref="DD82:DE118" si="210">CY82</f>
        <v>0</v>
      </c>
      <c r="DE82" s="201">
        <f t="shared" si="210"/>
        <v>0.125</v>
      </c>
      <c r="DF82" s="8">
        <f t="shared" ref="DF82:DF110" si="211">$D82*DD82*DE82</f>
        <v>0</v>
      </c>
      <c r="DG82" s="50">
        <f t="shared" ref="DG82:DG118" si="212">DF82/$H$3</f>
        <v>0</v>
      </c>
      <c r="DI82" s="394">
        <f t="shared" ref="DI82:DJ118" si="213">DD82</f>
        <v>0</v>
      </c>
      <c r="DJ82" s="201">
        <f t="shared" si="213"/>
        <v>0.125</v>
      </c>
      <c r="DK82" s="8">
        <f t="shared" ref="DK82:DK110" si="214">$D82*DI82*DJ82</f>
        <v>0</v>
      </c>
      <c r="DL82" s="50">
        <f t="shared" ref="DL82:DL118" si="215">DK82/$H$3</f>
        <v>0</v>
      </c>
      <c r="DN82" s="394">
        <f t="shared" ref="DN82:DO118" si="216">DI82</f>
        <v>0</v>
      </c>
      <c r="DO82" s="201">
        <f t="shared" si="216"/>
        <v>0.125</v>
      </c>
      <c r="DP82" s="8">
        <f t="shared" ref="DP82:DP110" si="217">$D82*DN82*DO82</f>
        <v>0</v>
      </c>
      <c r="DQ82" s="50">
        <f t="shared" ref="DQ82:DQ118" si="218">DP82/$H$3</f>
        <v>0</v>
      </c>
      <c r="DS82" s="51">
        <f t="shared" si="148"/>
        <v>39000</v>
      </c>
      <c r="DT82" s="50">
        <f t="shared" si="149"/>
        <v>1026.3157894736842</v>
      </c>
      <c r="DU82" s="51">
        <v>0</v>
      </c>
      <c r="DV82" s="50">
        <f t="shared" si="150"/>
        <v>0</v>
      </c>
      <c r="DW82" s="51">
        <f t="shared" si="152"/>
        <v>39000</v>
      </c>
      <c r="DX82" s="53">
        <f t="shared" si="151"/>
        <v>1026.3157894736842</v>
      </c>
      <c r="DY82" s="307" t="str">
        <f t="shared" si="147"/>
        <v>Generator</v>
      </c>
    </row>
    <row r="83" spans="1:129" ht="18" customHeight="1" x14ac:dyDescent="0.3">
      <c r="A83" s="6"/>
      <c r="B83" s="285" t="s">
        <v>550</v>
      </c>
      <c r="C83" s="237" t="s">
        <v>551</v>
      </c>
      <c r="D83" s="239">
        <f>E83*H3</f>
        <v>380000</v>
      </c>
      <c r="E83" s="263">
        <v>10000</v>
      </c>
      <c r="F83" s="263"/>
      <c r="G83" s="263" t="s">
        <v>57</v>
      </c>
      <c r="H83" s="303">
        <v>2</v>
      </c>
      <c r="I83" s="56"/>
      <c r="J83" s="265"/>
      <c r="K83" s="264"/>
      <c r="L83" s="57"/>
      <c r="M83" s="394">
        <v>0</v>
      </c>
      <c r="N83" s="214">
        <f>1/H83</f>
        <v>0.5</v>
      </c>
      <c r="O83" s="8">
        <f t="shared" si="153"/>
        <v>0</v>
      </c>
      <c r="P83" s="50">
        <f t="shared" si="154"/>
        <v>0</v>
      </c>
      <c r="R83" s="382">
        <v>0.2</v>
      </c>
      <c r="S83" s="201">
        <f t="shared" si="155"/>
        <v>0.5</v>
      </c>
      <c r="T83" s="8">
        <f t="shared" si="156"/>
        <v>38000</v>
      </c>
      <c r="U83" s="50">
        <f t="shared" si="157"/>
        <v>1000</v>
      </c>
      <c r="W83" s="394">
        <f t="shared" si="158"/>
        <v>0.2</v>
      </c>
      <c r="X83" s="201">
        <f t="shared" si="159"/>
        <v>0.5</v>
      </c>
      <c r="Y83" s="8">
        <f t="shared" si="160"/>
        <v>38000</v>
      </c>
      <c r="Z83" s="50">
        <f t="shared" si="161"/>
        <v>1000</v>
      </c>
      <c r="AB83" s="394">
        <f t="shared" si="162"/>
        <v>0.2</v>
      </c>
      <c r="AC83" s="201">
        <f t="shared" si="162"/>
        <v>0.5</v>
      </c>
      <c r="AD83" s="8">
        <f t="shared" si="163"/>
        <v>38000</v>
      </c>
      <c r="AE83" s="50">
        <f t="shared" si="164"/>
        <v>1000</v>
      </c>
      <c r="AG83" s="394">
        <f t="shared" si="165"/>
        <v>0.2</v>
      </c>
      <c r="AH83" s="201">
        <f t="shared" si="165"/>
        <v>0.5</v>
      </c>
      <c r="AI83" s="8">
        <f t="shared" si="166"/>
        <v>38000</v>
      </c>
      <c r="AJ83" s="50">
        <f t="shared" si="167"/>
        <v>1000</v>
      </c>
      <c r="AL83" s="394">
        <v>0</v>
      </c>
      <c r="AM83" s="201">
        <f t="shared" si="168"/>
        <v>0.5</v>
      </c>
      <c r="AN83" s="8">
        <f t="shared" si="169"/>
        <v>0</v>
      </c>
      <c r="AO83" s="50">
        <f t="shared" si="170"/>
        <v>0</v>
      </c>
      <c r="AQ83" s="394">
        <v>0</v>
      </c>
      <c r="AR83" s="201">
        <f t="shared" si="171"/>
        <v>0.5</v>
      </c>
      <c r="AS83" s="8">
        <f t="shared" si="172"/>
        <v>0</v>
      </c>
      <c r="AT83" s="50">
        <f t="shared" si="173"/>
        <v>0</v>
      </c>
      <c r="AV83" s="394">
        <f t="shared" si="174"/>
        <v>0</v>
      </c>
      <c r="AW83" s="201">
        <f t="shared" si="174"/>
        <v>0.5</v>
      </c>
      <c r="AX83" s="8">
        <f t="shared" si="175"/>
        <v>0</v>
      </c>
      <c r="AY83" s="50">
        <f t="shared" si="176"/>
        <v>0</v>
      </c>
      <c r="BA83" s="394">
        <f t="shared" si="177"/>
        <v>0</v>
      </c>
      <c r="BB83" s="201">
        <f t="shared" si="177"/>
        <v>0.5</v>
      </c>
      <c r="BC83" s="8">
        <f t="shared" si="178"/>
        <v>0</v>
      </c>
      <c r="BD83" s="50">
        <f t="shared" si="179"/>
        <v>0</v>
      </c>
      <c r="BF83" s="394">
        <f t="shared" si="180"/>
        <v>0</v>
      </c>
      <c r="BG83" s="201">
        <f t="shared" si="180"/>
        <v>0.5</v>
      </c>
      <c r="BH83" s="8">
        <f t="shared" si="181"/>
        <v>0</v>
      </c>
      <c r="BI83" s="50">
        <f t="shared" si="182"/>
        <v>0</v>
      </c>
      <c r="BK83" s="394">
        <f t="shared" si="183"/>
        <v>0</v>
      </c>
      <c r="BL83" s="201">
        <f t="shared" si="183"/>
        <v>0.5</v>
      </c>
      <c r="BM83" s="8">
        <f t="shared" si="184"/>
        <v>0</v>
      </c>
      <c r="BN83" s="50">
        <f t="shared" si="185"/>
        <v>0</v>
      </c>
      <c r="BP83" s="394">
        <f t="shared" si="186"/>
        <v>0</v>
      </c>
      <c r="BQ83" s="201">
        <f t="shared" si="186"/>
        <v>0.5</v>
      </c>
      <c r="BR83" s="8">
        <f t="shared" si="187"/>
        <v>0</v>
      </c>
      <c r="BS83" s="50">
        <f t="shared" si="188"/>
        <v>0</v>
      </c>
      <c r="BU83" s="394">
        <f t="shared" si="189"/>
        <v>0</v>
      </c>
      <c r="BV83" s="201">
        <f t="shared" si="189"/>
        <v>0.5</v>
      </c>
      <c r="BW83" s="8">
        <f t="shared" si="190"/>
        <v>0</v>
      </c>
      <c r="BX83" s="50">
        <f t="shared" si="191"/>
        <v>0</v>
      </c>
      <c r="BZ83" s="394">
        <f t="shared" si="192"/>
        <v>0</v>
      </c>
      <c r="CA83" s="201">
        <f t="shared" si="192"/>
        <v>0.5</v>
      </c>
      <c r="CB83" s="8">
        <f t="shared" si="193"/>
        <v>0</v>
      </c>
      <c r="CC83" s="50">
        <f t="shared" si="194"/>
        <v>0</v>
      </c>
      <c r="CE83" s="394">
        <f t="shared" si="195"/>
        <v>0</v>
      </c>
      <c r="CF83" s="201">
        <f t="shared" si="195"/>
        <v>0.5</v>
      </c>
      <c r="CG83" s="8">
        <f t="shared" si="196"/>
        <v>0</v>
      </c>
      <c r="CH83" s="50">
        <f t="shared" si="197"/>
        <v>0</v>
      </c>
      <c r="CJ83" s="394">
        <f t="shared" si="198"/>
        <v>0</v>
      </c>
      <c r="CK83" s="201">
        <f t="shared" si="198"/>
        <v>0.5</v>
      </c>
      <c r="CL83" s="8">
        <f t="shared" si="199"/>
        <v>0</v>
      </c>
      <c r="CM83" s="50">
        <f t="shared" si="200"/>
        <v>0</v>
      </c>
      <c r="CO83" s="394">
        <f t="shared" si="201"/>
        <v>0</v>
      </c>
      <c r="CP83" s="201">
        <f t="shared" si="201"/>
        <v>0.5</v>
      </c>
      <c r="CQ83" s="8">
        <f t="shared" si="202"/>
        <v>0</v>
      </c>
      <c r="CR83" s="50">
        <f t="shared" si="203"/>
        <v>0</v>
      </c>
      <c r="CT83" s="394">
        <f t="shared" si="204"/>
        <v>0</v>
      </c>
      <c r="CU83" s="201">
        <f t="shared" si="204"/>
        <v>0.5</v>
      </c>
      <c r="CV83" s="8">
        <f t="shared" si="205"/>
        <v>0</v>
      </c>
      <c r="CW83" s="50">
        <f t="shared" si="206"/>
        <v>0</v>
      </c>
      <c r="CY83" s="394">
        <f t="shared" si="207"/>
        <v>0</v>
      </c>
      <c r="CZ83" s="201">
        <f t="shared" si="207"/>
        <v>0.5</v>
      </c>
      <c r="DA83" s="8">
        <f t="shared" si="208"/>
        <v>0</v>
      </c>
      <c r="DB83" s="50">
        <f t="shared" si="209"/>
        <v>0</v>
      </c>
      <c r="DD83" s="394">
        <f t="shared" si="210"/>
        <v>0</v>
      </c>
      <c r="DE83" s="201">
        <f t="shared" si="210"/>
        <v>0.5</v>
      </c>
      <c r="DF83" s="8">
        <f t="shared" si="211"/>
        <v>0</v>
      </c>
      <c r="DG83" s="50">
        <f t="shared" si="212"/>
        <v>0</v>
      </c>
      <c r="DI83" s="394">
        <f t="shared" si="213"/>
        <v>0</v>
      </c>
      <c r="DJ83" s="201">
        <f t="shared" si="213"/>
        <v>0.5</v>
      </c>
      <c r="DK83" s="8">
        <f t="shared" si="214"/>
        <v>0</v>
      </c>
      <c r="DL83" s="50">
        <f t="shared" si="215"/>
        <v>0</v>
      </c>
      <c r="DN83" s="394">
        <f t="shared" si="216"/>
        <v>0</v>
      </c>
      <c r="DO83" s="201">
        <f t="shared" si="216"/>
        <v>0.5</v>
      </c>
      <c r="DP83" s="8">
        <f t="shared" si="217"/>
        <v>0</v>
      </c>
      <c r="DQ83" s="50">
        <f t="shared" si="218"/>
        <v>0</v>
      </c>
      <c r="DS83" s="51">
        <f t="shared" si="148"/>
        <v>152000</v>
      </c>
      <c r="DT83" s="50">
        <f t="shared" si="149"/>
        <v>4000</v>
      </c>
      <c r="DU83" s="51">
        <v>0</v>
      </c>
      <c r="DV83" s="50">
        <f t="shared" si="150"/>
        <v>0</v>
      </c>
      <c r="DW83" s="51">
        <f t="shared" si="152"/>
        <v>152000</v>
      </c>
      <c r="DX83" s="53">
        <f t="shared" si="151"/>
        <v>4000</v>
      </c>
      <c r="DY83" s="307" t="str">
        <f t="shared" si="147"/>
        <v xml:space="preserve">Basic equipment for keeping material </v>
      </c>
    </row>
    <row r="84" spans="1:129" ht="18" customHeight="1" x14ac:dyDescent="0.3">
      <c r="B84" s="285" t="s">
        <v>549</v>
      </c>
      <c r="C84" s="237"/>
      <c r="D84" s="239">
        <f>E84*H3</f>
        <v>304000</v>
      </c>
      <c r="E84" s="263">
        <v>8000</v>
      </c>
      <c r="F84" s="263"/>
      <c r="G84" s="263" t="s">
        <v>57</v>
      </c>
      <c r="H84" s="303">
        <v>8</v>
      </c>
      <c r="I84" s="56"/>
      <c r="J84" s="265"/>
      <c r="K84" s="264"/>
      <c r="L84" s="57"/>
      <c r="M84" s="394">
        <v>0</v>
      </c>
      <c r="N84" s="214">
        <f>1/H84</f>
        <v>0.125</v>
      </c>
      <c r="O84" s="8">
        <f t="shared" si="153"/>
        <v>0</v>
      </c>
      <c r="P84" s="50">
        <f t="shared" si="154"/>
        <v>0</v>
      </c>
      <c r="R84" s="382">
        <v>0.2</v>
      </c>
      <c r="S84" s="201">
        <f t="shared" si="155"/>
        <v>0.125</v>
      </c>
      <c r="T84" s="8">
        <f t="shared" si="156"/>
        <v>7600</v>
      </c>
      <c r="U84" s="50">
        <f t="shared" si="157"/>
        <v>200</v>
      </c>
      <c r="W84" s="394">
        <f t="shared" si="158"/>
        <v>0.2</v>
      </c>
      <c r="X84" s="201">
        <f t="shared" si="159"/>
        <v>0.125</v>
      </c>
      <c r="Y84" s="8">
        <f t="shared" si="160"/>
        <v>7600</v>
      </c>
      <c r="Z84" s="50">
        <f t="shared" si="161"/>
        <v>200</v>
      </c>
      <c r="AB84" s="394">
        <f t="shared" si="162"/>
        <v>0.2</v>
      </c>
      <c r="AC84" s="201">
        <f t="shared" si="162"/>
        <v>0.125</v>
      </c>
      <c r="AD84" s="8">
        <f t="shared" si="163"/>
        <v>7600</v>
      </c>
      <c r="AE84" s="50">
        <f t="shared" si="164"/>
        <v>200</v>
      </c>
      <c r="AG84" s="394">
        <f t="shared" si="165"/>
        <v>0.2</v>
      </c>
      <c r="AH84" s="201">
        <f t="shared" si="165"/>
        <v>0.125</v>
      </c>
      <c r="AI84" s="8">
        <f t="shared" si="166"/>
        <v>7600</v>
      </c>
      <c r="AJ84" s="50">
        <f t="shared" si="167"/>
        <v>200</v>
      </c>
      <c r="AL84" s="394">
        <v>0</v>
      </c>
      <c r="AM84" s="201">
        <f t="shared" si="168"/>
        <v>0.125</v>
      </c>
      <c r="AN84" s="8">
        <f t="shared" si="169"/>
        <v>0</v>
      </c>
      <c r="AO84" s="50">
        <f t="shared" si="170"/>
        <v>0</v>
      </c>
      <c r="AQ84" s="394">
        <v>0</v>
      </c>
      <c r="AR84" s="201">
        <f t="shared" si="171"/>
        <v>0.125</v>
      </c>
      <c r="AS84" s="8">
        <f t="shared" si="172"/>
        <v>0</v>
      </c>
      <c r="AT84" s="50">
        <f t="shared" si="173"/>
        <v>0</v>
      </c>
      <c r="AV84" s="394">
        <f t="shared" si="174"/>
        <v>0</v>
      </c>
      <c r="AW84" s="201">
        <f t="shared" si="174"/>
        <v>0.125</v>
      </c>
      <c r="AX84" s="8">
        <f t="shared" si="175"/>
        <v>0</v>
      </c>
      <c r="AY84" s="50">
        <f t="shared" si="176"/>
        <v>0</v>
      </c>
      <c r="BA84" s="394">
        <f t="shared" si="177"/>
        <v>0</v>
      </c>
      <c r="BB84" s="201">
        <f t="shared" si="177"/>
        <v>0.125</v>
      </c>
      <c r="BC84" s="8">
        <f t="shared" si="178"/>
        <v>0</v>
      </c>
      <c r="BD84" s="50">
        <f t="shared" si="179"/>
        <v>0</v>
      </c>
      <c r="BF84" s="394">
        <f t="shared" si="180"/>
        <v>0</v>
      </c>
      <c r="BG84" s="201">
        <f t="shared" si="180"/>
        <v>0.125</v>
      </c>
      <c r="BH84" s="8">
        <f t="shared" si="181"/>
        <v>0</v>
      </c>
      <c r="BI84" s="50">
        <f t="shared" si="182"/>
        <v>0</v>
      </c>
      <c r="BK84" s="394">
        <f t="shared" si="183"/>
        <v>0</v>
      </c>
      <c r="BL84" s="201">
        <f t="shared" si="183"/>
        <v>0.125</v>
      </c>
      <c r="BM84" s="8">
        <f t="shared" si="184"/>
        <v>0</v>
      </c>
      <c r="BN84" s="50">
        <f t="shared" si="185"/>
        <v>0</v>
      </c>
      <c r="BP84" s="394">
        <f t="shared" si="186"/>
        <v>0</v>
      </c>
      <c r="BQ84" s="201">
        <f t="shared" si="186"/>
        <v>0.125</v>
      </c>
      <c r="BR84" s="8">
        <f t="shared" si="187"/>
        <v>0</v>
      </c>
      <c r="BS84" s="50">
        <f t="shared" si="188"/>
        <v>0</v>
      </c>
      <c r="BU84" s="394">
        <f t="shared" si="189"/>
        <v>0</v>
      </c>
      <c r="BV84" s="201">
        <f t="shared" si="189"/>
        <v>0.125</v>
      </c>
      <c r="BW84" s="8">
        <f t="shared" si="190"/>
        <v>0</v>
      </c>
      <c r="BX84" s="50">
        <f t="shared" si="191"/>
        <v>0</v>
      </c>
      <c r="BZ84" s="394">
        <f t="shared" si="192"/>
        <v>0</v>
      </c>
      <c r="CA84" s="201">
        <f t="shared" si="192"/>
        <v>0.125</v>
      </c>
      <c r="CB84" s="8">
        <f t="shared" si="193"/>
        <v>0</v>
      </c>
      <c r="CC84" s="50">
        <f t="shared" si="194"/>
        <v>0</v>
      </c>
      <c r="CE84" s="394">
        <f t="shared" si="195"/>
        <v>0</v>
      </c>
      <c r="CF84" s="201">
        <f t="shared" si="195"/>
        <v>0.125</v>
      </c>
      <c r="CG84" s="8">
        <f t="shared" si="196"/>
        <v>0</v>
      </c>
      <c r="CH84" s="50">
        <f t="shared" si="197"/>
        <v>0</v>
      </c>
      <c r="CJ84" s="394">
        <f t="shared" si="198"/>
        <v>0</v>
      </c>
      <c r="CK84" s="201">
        <f t="shared" si="198"/>
        <v>0.125</v>
      </c>
      <c r="CL84" s="8">
        <f t="shared" si="199"/>
        <v>0</v>
      </c>
      <c r="CM84" s="50">
        <f t="shared" si="200"/>
        <v>0</v>
      </c>
      <c r="CO84" s="394">
        <f t="shared" si="201"/>
        <v>0</v>
      </c>
      <c r="CP84" s="201">
        <f t="shared" si="201"/>
        <v>0.125</v>
      </c>
      <c r="CQ84" s="8">
        <f t="shared" si="202"/>
        <v>0</v>
      </c>
      <c r="CR84" s="50">
        <f t="shared" si="203"/>
        <v>0</v>
      </c>
      <c r="CT84" s="394">
        <f t="shared" si="204"/>
        <v>0</v>
      </c>
      <c r="CU84" s="201">
        <f t="shared" si="204"/>
        <v>0.125</v>
      </c>
      <c r="CV84" s="8">
        <f t="shared" si="205"/>
        <v>0</v>
      </c>
      <c r="CW84" s="50">
        <f t="shared" si="206"/>
        <v>0</v>
      </c>
      <c r="CY84" s="394">
        <f t="shared" si="207"/>
        <v>0</v>
      </c>
      <c r="CZ84" s="201">
        <f t="shared" si="207"/>
        <v>0.125</v>
      </c>
      <c r="DA84" s="8">
        <f t="shared" si="208"/>
        <v>0</v>
      </c>
      <c r="DB84" s="50">
        <f t="shared" si="209"/>
        <v>0</v>
      </c>
      <c r="DD84" s="394">
        <f t="shared" si="210"/>
        <v>0</v>
      </c>
      <c r="DE84" s="201">
        <f t="shared" si="210"/>
        <v>0.125</v>
      </c>
      <c r="DF84" s="8">
        <f t="shared" si="211"/>
        <v>0</v>
      </c>
      <c r="DG84" s="50">
        <f t="shared" si="212"/>
        <v>0</v>
      </c>
      <c r="DI84" s="394">
        <f t="shared" si="213"/>
        <v>0</v>
      </c>
      <c r="DJ84" s="201">
        <f t="shared" si="213"/>
        <v>0.125</v>
      </c>
      <c r="DK84" s="8">
        <f t="shared" si="214"/>
        <v>0</v>
      </c>
      <c r="DL84" s="50">
        <f t="shared" si="215"/>
        <v>0</v>
      </c>
      <c r="DN84" s="394">
        <f t="shared" si="216"/>
        <v>0</v>
      </c>
      <c r="DO84" s="201">
        <f t="shared" si="216"/>
        <v>0.125</v>
      </c>
      <c r="DP84" s="8">
        <f t="shared" si="217"/>
        <v>0</v>
      </c>
      <c r="DQ84" s="50">
        <f t="shared" si="218"/>
        <v>0</v>
      </c>
      <c r="DS84" s="51">
        <f t="shared" si="148"/>
        <v>30400</v>
      </c>
      <c r="DT84" s="50">
        <f t="shared" si="149"/>
        <v>800</v>
      </c>
      <c r="DU84" s="51">
        <v>0</v>
      </c>
      <c r="DV84" s="50">
        <f t="shared" si="150"/>
        <v>0</v>
      </c>
      <c r="DW84" s="51">
        <f t="shared" si="152"/>
        <v>30400</v>
      </c>
      <c r="DX84" s="53">
        <f t="shared" si="151"/>
        <v>800</v>
      </c>
      <c r="DY84" s="307" t="str">
        <f t="shared" si="147"/>
        <v>Basic furniture</v>
      </c>
    </row>
    <row r="85" spans="1:129" ht="18" customHeight="1" x14ac:dyDescent="0.3">
      <c r="B85" s="285"/>
      <c r="C85" s="237"/>
      <c r="D85" s="239"/>
      <c r="E85" s="263"/>
      <c r="F85" s="263"/>
      <c r="G85" s="263"/>
      <c r="H85" s="56"/>
      <c r="I85" s="56"/>
      <c r="J85" s="265"/>
      <c r="K85" s="264"/>
      <c r="L85" s="57"/>
      <c r="M85" s="394"/>
      <c r="N85" s="214"/>
      <c r="O85" s="8">
        <f>$D85*M85*N85</f>
        <v>0</v>
      </c>
      <c r="P85" s="50">
        <f t="shared" si="154"/>
        <v>0</v>
      </c>
      <c r="R85" s="382">
        <f t="shared" si="155"/>
        <v>0</v>
      </c>
      <c r="S85" s="201">
        <f t="shared" si="155"/>
        <v>0</v>
      </c>
      <c r="T85" s="8">
        <f t="shared" si="156"/>
        <v>0</v>
      </c>
      <c r="U85" s="50">
        <f t="shared" si="157"/>
        <v>0</v>
      </c>
      <c r="W85" s="394">
        <f t="shared" si="158"/>
        <v>0</v>
      </c>
      <c r="X85" s="201">
        <f t="shared" si="159"/>
        <v>0</v>
      </c>
      <c r="Y85" s="8">
        <f t="shared" si="160"/>
        <v>0</v>
      </c>
      <c r="Z85" s="50">
        <f t="shared" si="161"/>
        <v>0</v>
      </c>
      <c r="AB85" s="394">
        <f t="shared" si="162"/>
        <v>0</v>
      </c>
      <c r="AC85" s="201">
        <f t="shared" si="162"/>
        <v>0</v>
      </c>
      <c r="AD85" s="8">
        <f t="shared" si="163"/>
        <v>0</v>
      </c>
      <c r="AE85" s="50">
        <f t="shared" si="164"/>
        <v>0</v>
      </c>
      <c r="AG85" s="394">
        <f t="shared" si="165"/>
        <v>0</v>
      </c>
      <c r="AH85" s="201">
        <f t="shared" si="165"/>
        <v>0</v>
      </c>
      <c r="AI85" s="8">
        <f t="shared" si="166"/>
        <v>0</v>
      </c>
      <c r="AJ85" s="50">
        <f t="shared" si="167"/>
        <v>0</v>
      </c>
      <c r="AL85" s="394">
        <f t="shared" si="168"/>
        <v>0</v>
      </c>
      <c r="AM85" s="201">
        <f t="shared" si="168"/>
        <v>0</v>
      </c>
      <c r="AN85" s="8">
        <f t="shared" si="169"/>
        <v>0</v>
      </c>
      <c r="AO85" s="50">
        <f t="shared" si="170"/>
        <v>0</v>
      </c>
      <c r="AQ85" s="394">
        <f t="shared" si="171"/>
        <v>0</v>
      </c>
      <c r="AR85" s="201">
        <f t="shared" si="171"/>
        <v>0</v>
      </c>
      <c r="AS85" s="8">
        <f t="shared" si="172"/>
        <v>0</v>
      </c>
      <c r="AT85" s="50">
        <f t="shared" si="173"/>
        <v>0</v>
      </c>
      <c r="AV85" s="394">
        <f t="shared" si="174"/>
        <v>0</v>
      </c>
      <c r="AW85" s="201">
        <f t="shared" si="174"/>
        <v>0</v>
      </c>
      <c r="AX85" s="8">
        <f t="shared" si="175"/>
        <v>0</v>
      </c>
      <c r="AY85" s="50">
        <f t="shared" si="176"/>
        <v>0</v>
      </c>
      <c r="BA85" s="394">
        <f t="shared" si="177"/>
        <v>0</v>
      </c>
      <c r="BB85" s="201">
        <f t="shared" si="177"/>
        <v>0</v>
      </c>
      <c r="BC85" s="8">
        <f t="shared" si="178"/>
        <v>0</v>
      </c>
      <c r="BD85" s="50">
        <f t="shared" si="179"/>
        <v>0</v>
      </c>
      <c r="BF85" s="394">
        <f t="shared" si="180"/>
        <v>0</v>
      </c>
      <c r="BG85" s="201">
        <f t="shared" si="180"/>
        <v>0</v>
      </c>
      <c r="BH85" s="8">
        <f t="shared" si="181"/>
        <v>0</v>
      </c>
      <c r="BI85" s="50">
        <f t="shared" si="182"/>
        <v>0</v>
      </c>
      <c r="BK85" s="394">
        <f t="shared" si="183"/>
        <v>0</v>
      </c>
      <c r="BL85" s="201">
        <f t="shared" si="183"/>
        <v>0</v>
      </c>
      <c r="BM85" s="8">
        <f t="shared" si="184"/>
        <v>0</v>
      </c>
      <c r="BN85" s="50">
        <f t="shared" si="185"/>
        <v>0</v>
      </c>
      <c r="BP85" s="394">
        <f t="shared" si="186"/>
        <v>0</v>
      </c>
      <c r="BQ85" s="201">
        <f t="shared" si="186"/>
        <v>0</v>
      </c>
      <c r="BR85" s="8">
        <f t="shared" si="187"/>
        <v>0</v>
      </c>
      <c r="BS85" s="50">
        <f t="shared" si="188"/>
        <v>0</v>
      </c>
      <c r="BU85" s="394">
        <f t="shared" si="189"/>
        <v>0</v>
      </c>
      <c r="BV85" s="201">
        <f t="shared" si="189"/>
        <v>0</v>
      </c>
      <c r="BW85" s="8">
        <f t="shared" si="190"/>
        <v>0</v>
      </c>
      <c r="BX85" s="50">
        <f t="shared" si="191"/>
        <v>0</v>
      </c>
      <c r="BZ85" s="394">
        <f t="shared" si="192"/>
        <v>0</v>
      </c>
      <c r="CA85" s="201">
        <f t="shared" si="192"/>
        <v>0</v>
      </c>
      <c r="CB85" s="8">
        <f t="shared" si="193"/>
        <v>0</v>
      </c>
      <c r="CC85" s="50">
        <f t="shared" si="194"/>
        <v>0</v>
      </c>
      <c r="CE85" s="394">
        <f t="shared" si="195"/>
        <v>0</v>
      </c>
      <c r="CF85" s="201">
        <f t="shared" si="195"/>
        <v>0</v>
      </c>
      <c r="CG85" s="8">
        <f t="shared" si="196"/>
        <v>0</v>
      </c>
      <c r="CH85" s="50">
        <f t="shared" si="197"/>
        <v>0</v>
      </c>
      <c r="CJ85" s="394">
        <f t="shared" si="198"/>
        <v>0</v>
      </c>
      <c r="CK85" s="201">
        <f t="shared" si="198"/>
        <v>0</v>
      </c>
      <c r="CL85" s="8">
        <f t="shared" si="199"/>
        <v>0</v>
      </c>
      <c r="CM85" s="50">
        <f t="shared" si="200"/>
        <v>0</v>
      </c>
      <c r="CO85" s="394">
        <f t="shared" si="201"/>
        <v>0</v>
      </c>
      <c r="CP85" s="201">
        <f t="shared" si="201"/>
        <v>0</v>
      </c>
      <c r="CQ85" s="8">
        <f t="shared" si="202"/>
        <v>0</v>
      </c>
      <c r="CR85" s="50">
        <f t="shared" si="203"/>
        <v>0</v>
      </c>
      <c r="CT85" s="394">
        <f t="shared" si="204"/>
        <v>0</v>
      </c>
      <c r="CU85" s="201">
        <f t="shared" si="204"/>
        <v>0</v>
      </c>
      <c r="CV85" s="8">
        <f t="shared" si="205"/>
        <v>0</v>
      </c>
      <c r="CW85" s="50">
        <f t="shared" si="206"/>
        <v>0</v>
      </c>
      <c r="CY85" s="394">
        <f t="shared" si="207"/>
        <v>0</v>
      </c>
      <c r="CZ85" s="201">
        <f t="shared" si="207"/>
        <v>0</v>
      </c>
      <c r="DA85" s="8">
        <f t="shared" si="208"/>
        <v>0</v>
      </c>
      <c r="DB85" s="50">
        <f t="shared" si="209"/>
        <v>0</v>
      </c>
      <c r="DD85" s="394">
        <f t="shared" si="210"/>
        <v>0</v>
      </c>
      <c r="DE85" s="201">
        <f t="shared" si="210"/>
        <v>0</v>
      </c>
      <c r="DF85" s="8">
        <f t="shared" si="211"/>
        <v>0</v>
      </c>
      <c r="DG85" s="50">
        <f t="shared" si="212"/>
        <v>0</v>
      </c>
      <c r="DI85" s="394">
        <f t="shared" si="213"/>
        <v>0</v>
      </c>
      <c r="DJ85" s="201">
        <f t="shared" si="213"/>
        <v>0</v>
      </c>
      <c r="DK85" s="8">
        <f t="shared" si="214"/>
        <v>0</v>
      </c>
      <c r="DL85" s="50">
        <f t="shared" si="215"/>
        <v>0</v>
      </c>
      <c r="DN85" s="394">
        <f t="shared" si="216"/>
        <v>0</v>
      </c>
      <c r="DO85" s="201">
        <f t="shared" si="216"/>
        <v>0</v>
      </c>
      <c r="DP85" s="8">
        <f t="shared" si="217"/>
        <v>0</v>
      </c>
      <c r="DQ85" s="50">
        <f t="shared" si="218"/>
        <v>0</v>
      </c>
      <c r="DS85" s="51">
        <f t="shared" si="148"/>
        <v>0</v>
      </c>
      <c r="DT85" s="50">
        <f t="shared" si="149"/>
        <v>0</v>
      </c>
      <c r="DU85" s="51">
        <v>0</v>
      </c>
      <c r="DV85" s="50">
        <f t="shared" si="150"/>
        <v>0</v>
      </c>
      <c r="DW85" s="51">
        <f t="shared" si="152"/>
        <v>0</v>
      </c>
      <c r="DX85" s="53">
        <f t="shared" si="151"/>
        <v>0</v>
      </c>
      <c r="DY85" s="307">
        <f t="shared" si="147"/>
        <v>0</v>
      </c>
    </row>
    <row r="86" spans="1:129" ht="18" customHeight="1" x14ac:dyDescent="0.3">
      <c r="B86" s="286"/>
      <c r="C86" s="237"/>
      <c r="D86" s="239"/>
      <c r="E86" s="263"/>
      <c r="F86" s="263"/>
      <c r="G86" s="263"/>
      <c r="H86" s="58"/>
      <c r="I86" s="56"/>
      <c r="J86" s="265"/>
      <c r="K86" s="264"/>
      <c r="L86" s="57"/>
      <c r="M86" s="394"/>
      <c r="N86" s="214"/>
      <c r="O86" s="8">
        <f>$D86*M86*N86</f>
        <v>0</v>
      </c>
      <c r="P86" s="50">
        <f t="shared" si="154"/>
        <v>0</v>
      </c>
      <c r="R86" s="382">
        <f t="shared" si="155"/>
        <v>0</v>
      </c>
      <c r="S86" s="201">
        <f t="shared" si="155"/>
        <v>0</v>
      </c>
      <c r="T86" s="8">
        <f t="shared" si="156"/>
        <v>0</v>
      </c>
      <c r="U86" s="50">
        <f t="shared" si="157"/>
        <v>0</v>
      </c>
      <c r="W86" s="394">
        <f t="shared" si="158"/>
        <v>0</v>
      </c>
      <c r="X86" s="201">
        <f t="shared" si="159"/>
        <v>0</v>
      </c>
      <c r="Y86" s="8">
        <f t="shared" si="160"/>
        <v>0</v>
      </c>
      <c r="Z86" s="50">
        <f t="shared" si="161"/>
        <v>0</v>
      </c>
      <c r="AB86" s="394">
        <f t="shared" si="162"/>
        <v>0</v>
      </c>
      <c r="AC86" s="201">
        <f t="shared" si="162"/>
        <v>0</v>
      </c>
      <c r="AD86" s="8">
        <f t="shared" si="163"/>
        <v>0</v>
      </c>
      <c r="AE86" s="50">
        <f t="shared" si="164"/>
        <v>0</v>
      </c>
      <c r="AG86" s="394">
        <f t="shared" si="165"/>
        <v>0</v>
      </c>
      <c r="AH86" s="201">
        <f t="shared" si="165"/>
        <v>0</v>
      </c>
      <c r="AI86" s="8">
        <f t="shared" si="166"/>
        <v>0</v>
      </c>
      <c r="AJ86" s="50">
        <f t="shared" si="167"/>
        <v>0</v>
      </c>
      <c r="AL86" s="394">
        <f t="shared" si="168"/>
        <v>0</v>
      </c>
      <c r="AM86" s="201">
        <f t="shared" si="168"/>
        <v>0</v>
      </c>
      <c r="AN86" s="8">
        <f t="shared" si="169"/>
        <v>0</v>
      </c>
      <c r="AO86" s="50">
        <f t="shared" si="170"/>
        <v>0</v>
      </c>
      <c r="AQ86" s="394">
        <f t="shared" si="171"/>
        <v>0</v>
      </c>
      <c r="AR86" s="201">
        <f t="shared" si="171"/>
        <v>0</v>
      </c>
      <c r="AS86" s="8">
        <f t="shared" si="172"/>
        <v>0</v>
      </c>
      <c r="AT86" s="50">
        <f t="shared" si="173"/>
        <v>0</v>
      </c>
      <c r="AV86" s="394">
        <f t="shared" si="174"/>
        <v>0</v>
      </c>
      <c r="AW86" s="201">
        <f t="shared" si="174"/>
        <v>0</v>
      </c>
      <c r="AX86" s="8">
        <f t="shared" si="175"/>
        <v>0</v>
      </c>
      <c r="AY86" s="50">
        <f t="shared" si="176"/>
        <v>0</v>
      </c>
      <c r="BA86" s="394">
        <f t="shared" si="177"/>
        <v>0</v>
      </c>
      <c r="BB86" s="201">
        <f t="shared" si="177"/>
        <v>0</v>
      </c>
      <c r="BC86" s="8">
        <f t="shared" si="178"/>
        <v>0</v>
      </c>
      <c r="BD86" s="50">
        <f t="shared" si="179"/>
        <v>0</v>
      </c>
      <c r="BF86" s="394">
        <f t="shared" si="180"/>
        <v>0</v>
      </c>
      <c r="BG86" s="201">
        <f t="shared" si="180"/>
        <v>0</v>
      </c>
      <c r="BH86" s="8">
        <f t="shared" si="181"/>
        <v>0</v>
      </c>
      <c r="BI86" s="50">
        <f t="shared" si="182"/>
        <v>0</v>
      </c>
      <c r="BK86" s="394">
        <f t="shared" si="183"/>
        <v>0</v>
      </c>
      <c r="BL86" s="201">
        <f t="shared" si="183"/>
        <v>0</v>
      </c>
      <c r="BM86" s="8">
        <f t="shared" si="184"/>
        <v>0</v>
      </c>
      <c r="BN86" s="50">
        <f t="shared" si="185"/>
        <v>0</v>
      </c>
      <c r="BP86" s="394">
        <f t="shared" si="186"/>
        <v>0</v>
      </c>
      <c r="BQ86" s="201">
        <f t="shared" si="186"/>
        <v>0</v>
      </c>
      <c r="BR86" s="8">
        <f t="shared" si="187"/>
        <v>0</v>
      </c>
      <c r="BS86" s="50">
        <f t="shared" si="188"/>
        <v>0</v>
      </c>
      <c r="BU86" s="394">
        <f t="shared" si="189"/>
        <v>0</v>
      </c>
      <c r="BV86" s="201">
        <f t="shared" si="189"/>
        <v>0</v>
      </c>
      <c r="BW86" s="8">
        <f t="shared" si="190"/>
        <v>0</v>
      </c>
      <c r="BX86" s="50">
        <f t="shared" si="191"/>
        <v>0</v>
      </c>
      <c r="BZ86" s="394">
        <f t="shared" si="192"/>
        <v>0</v>
      </c>
      <c r="CA86" s="201">
        <f t="shared" si="192"/>
        <v>0</v>
      </c>
      <c r="CB86" s="8">
        <f t="shared" si="193"/>
        <v>0</v>
      </c>
      <c r="CC86" s="50">
        <f t="shared" si="194"/>
        <v>0</v>
      </c>
      <c r="CE86" s="394">
        <f t="shared" si="195"/>
        <v>0</v>
      </c>
      <c r="CF86" s="201">
        <f t="shared" si="195"/>
        <v>0</v>
      </c>
      <c r="CG86" s="8">
        <f t="shared" si="196"/>
        <v>0</v>
      </c>
      <c r="CH86" s="50">
        <f t="shared" si="197"/>
        <v>0</v>
      </c>
      <c r="CJ86" s="394">
        <f t="shared" si="198"/>
        <v>0</v>
      </c>
      <c r="CK86" s="201">
        <f t="shared" si="198"/>
        <v>0</v>
      </c>
      <c r="CL86" s="8">
        <f t="shared" si="199"/>
        <v>0</v>
      </c>
      <c r="CM86" s="50">
        <f t="shared" si="200"/>
        <v>0</v>
      </c>
      <c r="CO86" s="394">
        <f t="shared" si="201"/>
        <v>0</v>
      </c>
      <c r="CP86" s="201">
        <f t="shared" si="201"/>
        <v>0</v>
      </c>
      <c r="CQ86" s="8">
        <f t="shared" si="202"/>
        <v>0</v>
      </c>
      <c r="CR86" s="50">
        <f t="shared" si="203"/>
        <v>0</v>
      </c>
      <c r="CT86" s="394">
        <f t="shared" si="204"/>
        <v>0</v>
      </c>
      <c r="CU86" s="201">
        <f t="shared" si="204"/>
        <v>0</v>
      </c>
      <c r="CV86" s="8">
        <f t="shared" si="205"/>
        <v>0</v>
      </c>
      <c r="CW86" s="50">
        <f t="shared" si="206"/>
        <v>0</v>
      </c>
      <c r="CY86" s="394">
        <f t="shared" si="207"/>
        <v>0</v>
      </c>
      <c r="CZ86" s="201">
        <f t="shared" si="207"/>
        <v>0</v>
      </c>
      <c r="DA86" s="8">
        <f t="shared" si="208"/>
        <v>0</v>
      </c>
      <c r="DB86" s="50">
        <f t="shared" si="209"/>
        <v>0</v>
      </c>
      <c r="DD86" s="394">
        <f t="shared" si="210"/>
        <v>0</v>
      </c>
      <c r="DE86" s="201">
        <f t="shared" si="210"/>
        <v>0</v>
      </c>
      <c r="DF86" s="8">
        <f t="shared" si="211"/>
        <v>0</v>
      </c>
      <c r="DG86" s="50">
        <f t="shared" si="212"/>
        <v>0</v>
      </c>
      <c r="DI86" s="394">
        <f t="shared" si="213"/>
        <v>0</v>
      </c>
      <c r="DJ86" s="201">
        <f t="shared" si="213"/>
        <v>0</v>
      </c>
      <c r="DK86" s="8">
        <f t="shared" si="214"/>
        <v>0</v>
      </c>
      <c r="DL86" s="50">
        <f t="shared" si="215"/>
        <v>0</v>
      </c>
      <c r="DN86" s="394">
        <f t="shared" si="216"/>
        <v>0</v>
      </c>
      <c r="DO86" s="201">
        <f t="shared" si="216"/>
        <v>0</v>
      </c>
      <c r="DP86" s="8">
        <f t="shared" si="217"/>
        <v>0</v>
      </c>
      <c r="DQ86" s="50">
        <f t="shared" si="218"/>
        <v>0</v>
      </c>
      <c r="DS86" s="51">
        <f t="shared" si="148"/>
        <v>0</v>
      </c>
      <c r="DT86" s="50">
        <f t="shared" si="149"/>
        <v>0</v>
      </c>
      <c r="DU86" s="51">
        <v>0</v>
      </c>
      <c r="DV86" s="50">
        <f t="shared" si="150"/>
        <v>0</v>
      </c>
      <c r="DW86" s="51">
        <f t="shared" si="152"/>
        <v>0</v>
      </c>
      <c r="DX86" s="53">
        <f t="shared" si="151"/>
        <v>0</v>
      </c>
      <c r="DY86" s="307">
        <f t="shared" si="147"/>
        <v>0</v>
      </c>
    </row>
    <row r="87" spans="1:129" ht="18" customHeight="1" x14ac:dyDescent="0.3">
      <c r="B87" s="286"/>
      <c r="C87" s="237"/>
      <c r="D87" s="239"/>
      <c r="E87" s="263"/>
      <c r="F87" s="263"/>
      <c r="G87" s="263"/>
      <c r="H87" s="58"/>
      <c r="I87" s="56"/>
      <c r="J87" s="265"/>
      <c r="K87" s="264"/>
      <c r="L87" s="57"/>
      <c r="M87" s="394"/>
      <c r="N87" s="214"/>
      <c r="O87" s="8">
        <f t="shared" si="153"/>
        <v>0</v>
      </c>
      <c r="P87" s="50">
        <f t="shared" si="154"/>
        <v>0</v>
      </c>
      <c r="R87" s="382">
        <f t="shared" si="155"/>
        <v>0</v>
      </c>
      <c r="S87" s="201">
        <f t="shared" si="155"/>
        <v>0</v>
      </c>
      <c r="T87" s="8">
        <f t="shared" si="156"/>
        <v>0</v>
      </c>
      <c r="U87" s="50">
        <f t="shared" si="157"/>
        <v>0</v>
      </c>
      <c r="W87" s="394">
        <f t="shared" si="158"/>
        <v>0</v>
      </c>
      <c r="X87" s="201">
        <f t="shared" si="159"/>
        <v>0</v>
      </c>
      <c r="Y87" s="8">
        <f t="shared" si="160"/>
        <v>0</v>
      </c>
      <c r="Z87" s="50">
        <f t="shared" si="161"/>
        <v>0</v>
      </c>
      <c r="AB87" s="394">
        <f t="shared" si="162"/>
        <v>0</v>
      </c>
      <c r="AC87" s="201">
        <f t="shared" si="162"/>
        <v>0</v>
      </c>
      <c r="AD87" s="8">
        <f t="shared" si="163"/>
        <v>0</v>
      </c>
      <c r="AE87" s="50">
        <f t="shared" si="164"/>
        <v>0</v>
      </c>
      <c r="AG87" s="394">
        <f t="shared" si="165"/>
        <v>0</v>
      </c>
      <c r="AH87" s="201">
        <f t="shared" si="165"/>
        <v>0</v>
      </c>
      <c r="AI87" s="8">
        <f t="shared" si="166"/>
        <v>0</v>
      </c>
      <c r="AJ87" s="50">
        <f t="shared" si="167"/>
        <v>0</v>
      </c>
      <c r="AL87" s="394">
        <f t="shared" si="168"/>
        <v>0</v>
      </c>
      <c r="AM87" s="201">
        <f t="shared" si="168"/>
        <v>0</v>
      </c>
      <c r="AN87" s="8">
        <f t="shared" si="169"/>
        <v>0</v>
      </c>
      <c r="AO87" s="50">
        <f t="shared" si="170"/>
        <v>0</v>
      </c>
      <c r="AQ87" s="394">
        <f t="shared" si="171"/>
        <v>0</v>
      </c>
      <c r="AR87" s="201">
        <f t="shared" si="171"/>
        <v>0</v>
      </c>
      <c r="AS87" s="8">
        <f t="shared" si="172"/>
        <v>0</v>
      </c>
      <c r="AT87" s="50">
        <f t="shared" si="173"/>
        <v>0</v>
      </c>
      <c r="AV87" s="394">
        <f t="shared" si="174"/>
        <v>0</v>
      </c>
      <c r="AW87" s="201">
        <f t="shared" si="174"/>
        <v>0</v>
      </c>
      <c r="AX87" s="8">
        <f t="shared" si="175"/>
        <v>0</v>
      </c>
      <c r="AY87" s="50">
        <f t="shared" si="176"/>
        <v>0</v>
      </c>
      <c r="BA87" s="394">
        <f t="shared" si="177"/>
        <v>0</v>
      </c>
      <c r="BB87" s="201">
        <f t="shared" si="177"/>
        <v>0</v>
      </c>
      <c r="BC87" s="8">
        <f t="shared" si="178"/>
        <v>0</v>
      </c>
      <c r="BD87" s="50">
        <f t="shared" si="179"/>
        <v>0</v>
      </c>
      <c r="BF87" s="394">
        <f t="shared" si="180"/>
        <v>0</v>
      </c>
      <c r="BG87" s="201">
        <f t="shared" si="180"/>
        <v>0</v>
      </c>
      <c r="BH87" s="8">
        <f t="shared" si="181"/>
        <v>0</v>
      </c>
      <c r="BI87" s="50">
        <f t="shared" si="182"/>
        <v>0</v>
      </c>
      <c r="BK87" s="394">
        <f t="shared" si="183"/>
        <v>0</v>
      </c>
      <c r="BL87" s="201">
        <f t="shared" si="183"/>
        <v>0</v>
      </c>
      <c r="BM87" s="8">
        <f t="shared" si="184"/>
        <v>0</v>
      </c>
      <c r="BN87" s="50">
        <f t="shared" si="185"/>
        <v>0</v>
      </c>
      <c r="BP87" s="394">
        <f t="shared" si="186"/>
        <v>0</v>
      </c>
      <c r="BQ87" s="201">
        <f t="shared" si="186"/>
        <v>0</v>
      </c>
      <c r="BR87" s="8">
        <f t="shared" si="187"/>
        <v>0</v>
      </c>
      <c r="BS87" s="50">
        <f t="shared" si="188"/>
        <v>0</v>
      </c>
      <c r="BU87" s="394">
        <f t="shared" si="189"/>
        <v>0</v>
      </c>
      <c r="BV87" s="201">
        <f t="shared" si="189"/>
        <v>0</v>
      </c>
      <c r="BW87" s="8">
        <f t="shared" si="190"/>
        <v>0</v>
      </c>
      <c r="BX87" s="50">
        <f t="shared" si="191"/>
        <v>0</v>
      </c>
      <c r="BZ87" s="394">
        <f t="shared" si="192"/>
        <v>0</v>
      </c>
      <c r="CA87" s="201">
        <f t="shared" si="192"/>
        <v>0</v>
      </c>
      <c r="CB87" s="8">
        <f t="shared" si="193"/>
        <v>0</v>
      </c>
      <c r="CC87" s="50">
        <f t="shared" si="194"/>
        <v>0</v>
      </c>
      <c r="CE87" s="394">
        <f t="shared" si="195"/>
        <v>0</v>
      </c>
      <c r="CF87" s="201">
        <f t="shared" si="195"/>
        <v>0</v>
      </c>
      <c r="CG87" s="8">
        <f t="shared" si="196"/>
        <v>0</v>
      </c>
      <c r="CH87" s="50">
        <f t="shared" si="197"/>
        <v>0</v>
      </c>
      <c r="CJ87" s="394">
        <f t="shared" si="198"/>
        <v>0</v>
      </c>
      <c r="CK87" s="201">
        <f t="shared" si="198"/>
        <v>0</v>
      </c>
      <c r="CL87" s="8">
        <f t="shared" si="199"/>
        <v>0</v>
      </c>
      <c r="CM87" s="50">
        <f t="shared" si="200"/>
        <v>0</v>
      </c>
      <c r="CO87" s="394">
        <f t="shared" si="201"/>
        <v>0</v>
      </c>
      <c r="CP87" s="201">
        <f t="shared" si="201"/>
        <v>0</v>
      </c>
      <c r="CQ87" s="8">
        <f t="shared" si="202"/>
        <v>0</v>
      </c>
      <c r="CR87" s="50">
        <f t="shared" si="203"/>
        <v>0</v>
      </c>
      <c r="CT87" s="394">
        <f t="shared" si="204"/>
        <v>0</v>
      </c>
      <c r="CU87" s="201">
        <f t="shared" si="204"/>
        <v>0</v>
      </c>
      <c r="CV87" s="8">
        <f t="shared" si="205"/>
        <v>0</v>
      </c>
      <c r="CW87" s="50">
        <f t="shared" si="206"/>
        <v>0</v>
      </c>
      <c r="CY87" s="394">
        <f t="shared" si="207"/>
        <v>0</v>
      </c>
      <c r="CZ87" s="201">
        <f t="shared" si="207"/>
        <v>0</v>
      </c>
      <c r="DA87" s="8">
        <f t="shared" si="208"/>
        <v>0</v>
      </c>
      <c r="DB87" s="50">
        <f t="shared" si="209"/>
        <v>0</v>
      </c>
      <c r="DD87" s="394">
        <f t="shared" si="210"/>
        <v>0</v>
      </c>
      <c r="DE87" s="201">
        <f t="shared" si="210"/>
        <v>0</v>
      </c>
      <c r="DF87" s="8">
        <f t="shared" si="211"/>
        <v>0</v>
      </c>
      <c r="DG87" s="50">
        <f t="shared" si="212"/>
        <v>0</v>
      </c>
      <c r="DI87" s="394">
        <f t="shared" si="213"/>
        <v>0</v>
      </c>
      <c r="DJ87" s="201">
        <f t="shared" si="213"/>
        <v>0</v>
      </c>
      <c r="DK87" s="8">
        <f t="shared" si="214"/>
        <v>0</v>
      </c>
      <c r="DL87" s="50">
        <f t="shared" si="215"/>
        <v>0</v>
      </c>
      <c r="DN87" s="394">
        <f t="shared" si="216"/>
        <v>0</v>
      </c>
      <c r="DO87" s="201">
        <f t="shared" si="216"/>
        <v>0</v>
      </c>
      <c r="DP87" s="8">
        <f t="shared" si="217"/>
        <v>0</v>
      </c>
      <c r="DQ87" s="50">
        <f t="shared" si="218"/>
        <v>0</v>
      </c>
      <c r="DS87" s="51">
        <f t="shared" si="148"/>
        <v>0</v>
      </c>
      <c r="DT87" s="50">
        <f t="shared" si="149"/>
        <v>0</v>
      </c>
      <c r="DU87" s="51">
        <v>0</v>
      </c>
      <c r="DV87" s="50">
        <f t="shared" si="150"/>
        <v>0</v>
      </c>
      <c r="DW87" s="51">
        <f t="shared" si="152"/>
        <v>0</v>
      </c>
      <c r="DX87" s="53">
        <f t="shared" si="151"/>
        <v>0</v>
      </c>
      <c r="DY87" s="307">
        <f t="shared" si="147"/>
        <v>0</v>
      </c>
    </row>
    <row r="88" spans="1:129" ht="18" customHeight="1" x14ac:dyDescent="0.3">
      <c r="B88" s="286"/>
      <c r="C88" s="237"/>
      <c r="D88" s="239"/>
      <c r="E88" s="263"/>
      <c r="F88" s="287"/>
      <c r="G88" s="263"/>
      <c r="H88" s="270"/>
      <c r="I88" s="56"/>
      <c r="J88" s="265"/>
      <c r="K88" s="264"/>
      <c r="L88" s="271"/>
      <c r="M88" s="394"/>
      <c r="N88" s="214"/>
      <c r="O88" s="8">
        <f t="shared" si="153"/>
        <v>0</v>
      </c>
      <c r="P88" s="50">
        <f t="shared" si="154"/>
        <v>0</v>
      </c>
      <c r="R88" s="382">
        <f t="shared" si="155"/>
        <v>0</v>
      </c>
      <c r="S88" s="201">
        <f t="shared" si="155"/>
        <v>0</v>
      </c>
      <c r="T88" s="8">
        <f t="shared" si="156"/>
        <v>0</v>
      </c>
      <c r="U88" s="50">
        <f t="shared" si="157"/>
        <v>0</v>
      </c>
      <c r="W88" s="394">
        <f t="shared" si="159"/>
        <v>0</v>
      </c>
      <c r="X88" s="201">
        <f t="shared" si="159"/>
        <v>0</v>
      </c>
      <c r="Y88" s="8">
        <f t="shared" si="160"/>
        <v>0</v>
      </c>
      <c r="Z88" s="50">
        <f t="shared" si="161"/>
        <v>0</v>
      </c>
      <c r="AB88" s="394">
        <f t="shared" si="162"/>
        <v>0</v>
      </c>
      <c r="AC88" s="201">
        <f t="shared" si="162"/>
        <v>0</v>
      </c>
      <c r="AD88" s="8">
        <f t="shared" si="163"/>
        <v>0</v>
      </c>
      <c r="AE88" s="50">
        <f t="shared" si="164"/>
        <v>0</v>
      </c>
      <c r="AG88" s="394">
        <f t="shared" si="165"/>
        <v>0</v>
      </c>
      <c r="AH88" s="201">
        <f t="shared" si="165"/>
        <v>0</v>
      </c>
      <c r="AI88" s="8">
        <f t="shared" si="166"/>
        <v>0</v>
      </c>
      <c r="AJ88" s="50">
        <f t="shared" si="167"/>
        <v>0</v>
      </c>
      <c r="AL88" s="394">
        <f t="shared" si="168"/>
        <v>0</v>
      </c>
      <c r="AM88" s="201">
        <f t="shared" si="168"/>
        <v>0</v>
      </c>
      <c r="AN88" s="8">
        <f t="shared" si="169"/>
        <v>0</v>
      </c>
      <c r="AO88" s="50">
        <f t="shared" si="170"/>
        <v>0</v>
      </c>
      <c r="AQ88" s="394">
        <f t="shared" si="171"/>
        <v>0</v>
      </c>
      <c r="AR88" s="201">
        <f t="shared" si="171"/>
        <v>0</v>
      </c>
      <c r="AS88" s="8">
        <f t="shared" si="172"/>
        <v>0</v>
      </c>
      <c r="AT88" s="50">
        <f t="shared" si="173"/>
        <v>0</v>
      </c>
      <c r="AV88" s="394">
        <f t="shared" si="174"/>
        <v>0</v>
      </c>
      <c r="AW88" s="201">
        <f t="shared" si="174"/>
        <v>0</v>
      </c>
      <c r="AX88" s="8">
        <f t="shared" si="175"/>
        <v>0</v>
      </c>
      <c r="AY88" s="50">
        <f t="shared" si="176"/>
        <v>0</v>
      </c>
      <c r="BA88" s="394">
        <f t="shared" si="177"/>
        <v>0</v>
      </c>
      <c r="BB88" s="201">
        <f t="shared" si="177"/>
        <v>0</v>
      </c>
      <c r="BC88" s="8">
        <f t="shared" si="178"/>
        <v>0</v>
      </c>
      <c r="BD88" s="50">
        <f t="shared" si="179"/>
        <v>0</v>
      </c>
      <c r="BF88" s="394">
        <f t="shared" si="180"/>
        <v>0</v>
      </c>
      <c r="BG88" s="201">
        <f t="shared" si="180"/>
        <v>0</v>
      </c>
      <c r="BH88" s="8">
        <f t="shared" si="181"/>
        <v>0</v>
      </c>
      <c r="BI88" s="50">
        <f t="shared" si="182"/>
        <v>0</v>
      </c>
      <c r="BK88" s="394">
        <f t="shared" si="183"/>
        <v>0</v>
      </c>
      <c r="BL88" s="201">
        <f t="shared" si="183"/>
        <v>0</v>
      </c>
      <c r="BM88" s="8">
        <f t="shared" si="184"/>
        <v>0</v>
      </c>
      <c r="BN88" s="50">
        <f t="shared" si="185"/>
        <v>0</v>
      </c>
      <c r="BP88" s="394">
        <f t="shared" si="186"/>
        <v>0</v>
      </c>
      <c r="BQ88" s="201">
        <f t="shared" si="186"/>
        <v>0</v>
      </c>
      <c r="BR88" s="8">
        <f t="shared" si="187"/>
        <v>0</v>
      </c>
      <c r="BS88" s="50">
        <f t="shared" si="188"/>
        <v>0</v>
      </c>
      <c r="BU88" s="394">
        <f t="shared" si="189"/>
        <v>0</v>
      </c>
      <c r="BV88" s="201">
        <f t="shared" si="189"/>
        <v>0</v>
      </c>
      <c r="BW88" s="8">
        <f t="shared" si="190"/>
        <v>0</v>
      </c>
      <c r="BX88" s="50">
        <f t="shared" si="191"/>
        <v>0</v>
      </c>
      <c r="BZ88" s="394">
        <f t="shared" si="192"/>
        <v>0</v>
      </c>
      <c r="CA88" s="201">
        <f t="shared" si="192"/>
        <v>0</v>
      </c>
      <c r="CB88" s="8">
        <f t="shared" si="193"/>
        <v>0</v>
      </c>
      <c r="CC88" s="50">
        <f t="shared" si="194"/>
        <v>0</v>
      </c>
      <c r="CE88" s="394">
        <f t="shared" si="195"/>
        <v>0</v>
      </c>
      <c r="CF88" s="201">
        <f t="shared" si="195"/>
        <v>0</v>
      </c>
      <c r="CG88" s="8">
        <f t="shared" si="196"/>
        <v>0</v>
      </c>
      <c r="CH88" s="50">
        <f t="shared" si="197"/>
        <v>0</v>
      </c>
      <c r="CJ88" s="394">
        <f t="shared" si="198"/>
        <v>0</v>
      </c>
      <c r="CK88" s="201">
        <f t="shared" si="198"/>
        <v>0</v>
      </c>
      <c r="CL88" s="8">
        <f t="shared" si="199"/>
        <v>0</v>
      </c>
      <c r="CM88" s="50">
        <f t="shared" si="200"/>
        <v>0</v>
      </c>
      <c r="CO88" s="394">
        <f t="shared" si="201"/>
        <v>0</v>
      </c>
      <c r="CP88" s="201">
        <f t="shared" si="201"/>
        <v>0</v>
      </c>
      <c r="CQ88" s="8">
        <f t="shared" si="202"/>
        <v>0</v>
      </c>
      <c r="CR88" s="50">
        <f t="shared" si="203"/>
        <v>0</v>
      </c>
      <c r="CT88" s="394">
        <f t="shared" si="204"/>
        <v>0</v>
      </c>
      <c r="CU88" s="201">
        <f t="shared" si="204"/>
        <v>0</v>
      </c>
      <c r="CV88" s="8">
        <f t="shared" si="205"/>
        <v>0</v>
      </c>
      <c r="CW88" s="50">
        <f t="shared" si="206"/>
        <v>0</v>
      </c>
      <c r="CY88" s="394">
        <f t="shared" si="207"/>
        <v>0</v>
      </c>
      <c r="CZ88" s="201">
        <f t="shared" si="207"/>
        <v>0</v>
      </c>
      <c r="DA88" s="8">
        <f t="shared" si="208"/>
        <v>0</v>
      </c>
      <c r="DB88" s="50">
        <f t="shared" si="209"/>
        <v>0</v>
      </c>
      <c r="DD88" s="394">
        <f t="shared" si="210"/>
        <v>0</v>
      </c>
      <c r="DE88" s="201">
        <f t="shared" si="210"/>
        <v>0</v>
      </c>
      <c r="DF88" s="8">
        <f t="shared" si="211"/>
        <v>0</v>
      </c>
      <c r="DG88" s="50">
        <f t="shared" si="212"/>
        <v>0</v>
      </c>
      <c r="DI88" s="394">
        <f t="shared" si="213"/>
        <v>0</v>
      </c>
      <c r="DJ88" s="201">
        <f t="shared" si="213"/>
        <v>0</v>
      </c>
      <c r="DK88" s="8">
        <f t="shared" si="214"/>
        <v>0</v>
      </c>
      <c r="DL88" s="50">
        <f t="shared" si="215"/>
        <v>0</v>
      </c>
      <c r="DN88" s="394">
        <f t="shared" si="216"/>
        <v>0</v>
      </c>
      <c r="DO88" s="201">
        <f t="shared" si="216"/>
        <v>0</v>
      </c>
      <c r="DP88" s="8">
        <f t="shared" si="217"/>
        <v>0</v>
      </c>
      <c r="DQ88" s="50">
        <f t="shared" si="218"/>
        <v>0</v>
      </c>
      <c r="DS88" s="51">
        <f t="shared" si="148"/>
        <v>0</v>
      </c>
      <c r="DT88" s="50">
        <f t="shared" si="149"/>
        <v>0</v>
      </c>
      <c r="DU88" s="51">
        <v>0</v>
      </c>
      <c r="DV88" s="50">
        <f t="shared" si="150"/>
        <v>0</v>
      </c>
      <c r="DW88" s="51">
        <f t="shared" si="152"/>
        <v>0</v>
      </c>
      <c r="DX88" s="53">
        <f t="shared" si="151"/>
        <v>0</v>
      </c>
      <c r="DY88" s="307">
        <f t="shared" si="147"/>
        <v>0</v>
      </c>
    </row>
    <row r="89" spans="1:129" ht="18" customHeight="1" x14ac:dyDescent="0.3">
      <c r="A89" s="6"/>
      <c r="B89" s="286"/>
      <c r="C89" s="237"/>
      <c r="D89" s="239"/>
      <c r="E89" s="263"/>
      <c r="F89" s="263"/>
      <c r="G89" s="263"/>
      <c r="H89" s="58"/>
      <c r="I89" s="56"/>
      <c r="J89" s="265"/>
      <c r="K89" s="264"/>
      <c r="L89" s="57"/>
      <c r="M89" s="394"/>
      <c r="N89" s="214"/>
      <c r="O89" s="8">
        <f t="shared" si="153"/>
        <v>0</v>
      </c>
      <c r="P89" s="50">
        <f t="shared" si="154"/>
        <v>0</v>
      </c>
      <c r="R89" s="382">
        <f t="shared" si="155"/>
        <v>0</v>
      </c>
      <c r="S89" s="201">
        <f t="shared" si="155"/>
        <v>0</v>
      </c>
      <c r="T89" s="8">
        <f t="shared" si="156"/>
        <v>0</v>
      </c>
      <c r="U89" s="50">
        <f t="shared" si="157"/>
        <v>0</v>
      </c>
      <c r="W89" s="394">
        <f t="shared" si="159"/>
        <v>0</v>
      </c>
      <c r="X89" s="201">
        <f t="shared" si="159"/>
        <v>0</v>
      </c>
      <c r="Y89" s="8">
        <f t="shared" si="160"/>
        <v>0</v>
      </c>
      <c r="Z89" s="50">
        <f t="shared" si="161"/>
        <v>0</v>
      </c>
      <c r="AB89" s="394">
        <f t="shared" si="162"/>
        <v>0</v>
      </c>
      <c r="AC89" s="201">
        <f t="shared" si="162"/>
        <v>0</v>
      </c>
      <c r="AD89" s="8">
        <f t="shared" si="163"/>
        <v>0</v>
      </c>
      <c r="AE89" s="50">
        <f t="shared" si="164"/>
        <v>0</v>
      </c>
      <c r="AG89" s="394">
        <f t="shared" si="165"/>
        <v>0</v>
      </c>
      <c r="AH89" s="201">
        <f t="shared" si="165"/>
        <v>0</v>
      </c>
      <c r="AI89" s="8">
        <f t="shared" si="166"/>
        <v>0</v>
      </c>
      <c r="AJ89" s="50">
        <f t="shared" si="167"/>
        <v>0</v>
      </c>
      <c r="AL89" s="394">
        <f t="shared" si="168"/>
        <v>0</v>
      </c>
      <c r="AM89" s="201">
        <f t="shared" si="168"/>
        <v>0</v>
      </c>
      <c r="AN89" s="8">
        <f t="shared" si="169"/>
        <v>0</v>
      </c>
      <c r="AO89" s="50">
        <f t="shared" si="170"/>
        <v>0</v>
      </c>
      <c r="AQ89" s="394">
        <f t="shared" si="171"/>
        <v>0</v>
      </c>
      <c r="AR89" s="201">
        <f t="shared" si="171"/>
        <v>0</v>
      </c>
      <c r="AS89" s="8">
        <f t="shared" si="172"/>
        <v>0</v>
      </c>
      <c r="AT89" s="50">
        <f t="shared" si="173"/>
        <v>0</v>
      </c>
      <c r="AV89" s="394">
        <f t="shared" si="174"/>
        <v>0</v>
      </c>
      <c r="AW89" s="201">
        <f t="shared" si="174"/>
        <v>0</v>
      </c>
      <c r="AX89" s="8">
        <f t="shared" si="175"/>
        <v>0</v>
      </c>
      <c r="AY89" s="50">
        <f t="shared" si="176"/>
        <v>0</v>
      </c>
      <c r="BA89" s="394">
        <f t="shared" si="177"/>
        <v>0</v>
      </c>
      <c r="BB89" s="201">
        <f t="shared" si="177"/>
        <v>0</v>
      </c>
      <c r="BC89" s="8">
        <f t="shared" si="178"/>
        <v>0</v>
      </c>
      <c r="BD89" s="50">
        <f t="shared" si="179"/>
        <v>0</v>
      </c>
      <c r="BF89" s="394">
        <f t="shared" si="180"/>
        <v>0</v>
      </c>
      <c r="BG89" s="201">
        <f t="shared" si="180"/>
        <v>0</v>
      </c>
      <c r="BH89" s="8">
        <f t="shared" si="181"/>
        <v>0</v>
      </c>
      <c r="BI89" s="50">
        <f t="shared" si="182"/>
        <v>0</v>
      </c>
      <c r="BK89" s="394">
        <f t="shared" si="183"/>
        <v>0</v>
      </c>
      <c r="BL89" s="201">
        <f t="shared" si="183"/>
        <v>0</v>
      </c>
      <c r="BM89" s="8">
        <f t="shared" si="184"/>
        <v>0</v>
      </c>
      <c r="BN89" s="50">
        <f t="shared" si="185"/>
        <v>0</v>
      </c>
      <c r="BP89" s="394">
        <f t="shared" si="186"/>
        <v>0</v>
      </c>
      <c r="BQ89" s="201">
        <f t="shared" si="186"/>
        <v>0</v>
      </c>
      <c r="BR89" s="8">
        <f t="shared" si="187"/>
        <v>0</v>
      </c>
      <c r="BS89" s="50">
        <f t="shared" si="188"/>
        <v>0</v>
      </c>
      <c r="BU89" s="394">
        <f t="shared" si="189"/>
        <v>0</v>
      </c>
      <c r="BV89" s="201">
        <f t="shared" si="189"/>
        <v>0</v>
      </c>
      <c r="BW89" s="8">
        <f t="shared" si="190"/>
        <v>0</v>
      </c>
      <c r="BX89" s="50">
        <f t="shared" si="191"/>
        <v>0</v>
      </c>
      <c r="BZ89" s="394">
        <f t="shared" si="192"/>
        <v>0</v>
      </c>
      <c r="CA89" s="201">
        <f t="shared" si="192"/>
        <v>0</v>
      </c>
      <c r="CB89" s="8">
        <f t="shared" si="193"/>
        <v>0</v>
      </c>
      <c r="CC89" s="50">
        <f t="shared" si="194"/>
        <v>0</v>
      </c>
      <c r="CE89" s="394">
        <f t="shared" si="195"/>
        <v>0</v>
      </c>
      <c r="CF89" s="201">
        <f t="shared" si="195"/>
        <v>0</v>
      </c>
      <c r="CG89" s="8">
        <f t="shared" si="196"/>
        <v>0</v>
      </c>
      <c r="CH89" s="50">
        <f t="shared" si="197"/>
        <v>0</v>
      </c>
      <c r="CJ89" s="394">
        <f t="shared" si="198"/>
        <v>0</v>
      </c>
      <c r="CK89" s="201">
        <f t="shared" si="198"/>
        <v>0</v>
      </c>
      <c r="CL89" s="8">
        <f t="shared" si="199"/>
        <v>0</v>
      </c>
      <c r="CM89" s="50">
        <f t="shared" si="200"/>
        <v>0</v>
      </c>
      <c r="CO89" s="394">
        <f t="shared" si="201"/>
        <v>0</v>
      </c>
      <c r="CP89" s="201">
        <f t="shared" si="201"/>
        <v>0</v>
      </c>
      <c r="CQ89" s="8">
        <f t="shared" si="202"/>
        <v>0</v>
      </c>
      <c r="CR89" s="50">
        <f t="shared" si="203"/>
        <v>0</v>
      </c>
      <c r="CT89" s="394">
        <f t="shared" si="204"/>
        <v>0</v>
      </c>
      <c r="CU89" s="201">
        <f t="shared" si="204"/>
        <v>0</v>
      </c>
      <c r="CV89" s="8">
        <f t="shared" si="205"/>
        <v>0</v>
      </c>
      <c r="CW89" s="50">
        <f t="shared" si="206"/>
        <v>0</v>
      </c>
      <c r="CY89" s="394">
        <f t="shared" si="207"/>
        <v>0</v>
      </c>
      <c r="CZ89" s="201">
        <f t="shared" si="207"/>
        <v>0</v>
      </c>
      <c r="DA89" s="8">
        <f t="shared" si="208"/>
        <v>0</v>
      </c>
      <c r="DB89" s="50">
        <f t="shared" si="209"/>
        <v>0</v>
      </c>
      <c r="DD89" s="394">
        <f t="shared" si="210"/>
        <v>0</v>
      </c>
      <c r="DE89" s="201">
        <f t="shared" si="210"/>
        <v>0</v>
      </c>
      <c r="DF89" s="8">
        <f t="shared" si="211"/>
        <v>0</v>
      </c>
      <c r="DG89" s="50">
        <f t="shared" si="212"/>
        <v>0</v>
      </c>
      <c r="DI89" s="394">
        <f t="shared" si="213"/>
        <v>0</v>
      </c>
      <c r="DJ89" s="201">
        <f t="shared" si="213"/>
        <v>0</v>
      </c>
      <c r="DK89" s="8">
        <f t="shared" si="214"/>
        <v>0</v>
      </c>
      <c r="DL89" s="50">
        <f t="shared" si="215"/>
        <v>0</v>
      </c>
      <c r="DN89" s="394">
        <f t="shared" si="216"/>
        <v>0</v>
      </c>
      <c r="DO89" s="201">
        <f t="shared" si="216"/>
        <v>0</v>
      </c>
      <c r="DP89" s="8">
        <f t="shared" si="217"/>
        <v>0</v>
      </c>
      <c r="DQ89" s="50">
        <f t="shared" si="218"/>
        <v>0</v>
      </c>
      <c r="DS89" s="51">
        <f t="shared" si="148"/>
        <v>0</v>
      </c>
      <c r="DT89" s="50">
        <f t="shared" si="149"/>
        <v>0</v>
      </c>
      <c r="DU89" s="51">
        <v>0</v>
      </c>
      <c r="DV89" s="50">
        <f t="shared" si="150"/>
        <v>0</v>
      </c>
      <c r="DW89" s="51">
        <f t="shared" si="152"/>
        <v>0</v>
      </c>
      <c r="DX89" s="53">
        <f t="shared" si="151"/>
        <v>0</v>
      </c>
      <c r="DY89" s="307">
        <f t="shared" si="147"/>
        <v>0</v>
      </c>
    </row>
    <row r="90" spans="1:129" ht="18" customHeight="1" x14ac:dyDescent="0.3">
      <c r="B90" s="54"/>
      <c r="C90" s="261"/>
      <c r="D90" s="239"/>
      <c r="E90" s="288"/>
      <c r="F90" s="263"/>
      <c r="G90" s="263"/>
      <c r="H90" s="56"/>
      <c r="I90" s="56"/>
      <c r="J90" s="265"/>
      <c r="K90" s="264"/>
      <c r="L90" s="57"/>
      <c r="M90" s="394"/>
      <c r="N90" s="214"/>
      <c r="O90" s="8">
        <f t="shared" si="153"/>
        <v>0</v>
      </c>
      <c r="P90" s="50">
        <f t="shared" si="154"/>
        <v>0</v>
      </c>
      <c r="R90" s="382">
        <f t="shared" si="155"/>
        <v>0</v>
      </c>
      <c r="S90" s="201">
        <f t="shared" si="155"/>
        <v>0</v>
      </c>
      <c r="T90" s="8">
        <f t="shared" si="156"/>
        <v>0</v>
      </c>
      <c r="U90" s="50">
        <f t="shared" si="157"/>
        <v>0</v>
      </c>
      <c r="W90" s="394">
        <f t="shared" si="159"/>
        <v>0</v>
      </c>
      <c r="X90" s="201">
        <f t="shared" si="159"/>
        <v>0</v>
      </c>
      <c r="Y90" s="8">
        <f t="shared" si="160"/>
        <v>0</v>
      </c>
      <c r="Z90" s="50">
        <f t="shared" si="161"/>
        <v>0</v>
      </c>
      <c r="AB90" s="394">
        <f t="shared" si="162"/>
        <v>0</v>
      </c>
      <c r="AC90" s="201">
        <f t="shared" si="162"/>
        <v>0</v>
      </c>
      <c r="AD90" s="8">
        <f t="shared" si="163"/>
        <v>0</v>
      </c>
      <c r="AE90" s="50">
        <f t="shared" si="164"/>
        <v>0</v>
      </c>
      <c r="AG90" s="394">
        <f t="shared" si="165"/>
        <v>0</v>
      </c>
      <c r="AH90" s="201">
        <f t="shared" si="165"/>
        <v>0</v>
      </c>
      <c r="AI90" s="8">
        <f t="shared" si="166"/>
        <v>0</v>
      </c>
      <c r="AJ90" s="50">
        <f t="shared" si="167"/>
        <v>0</v>
      </c>
      <c r="AL90" s="394">
        <f t="shared" si="168"/>
        <v>0</v>
      </c>
      <c r="AM90" s="201">
        <f t="shared" si="168"/>
        <v>0</v>
      </c>
      <c r="AN90" s="8">
        <f t="shared" si="169"/>
        <v>0</v>
      </c>
      <c r="AO90" s="50">
        <f t="shared" si="170"/>
        <v>0</v>
      </c>
      <c r="AQ90" s="394">
        <f t="shared" si="171"/>
        <v>0</v>
      </c>
      <c r="AR90" s="201">
        <f t="shared" si="171"/>
        <v>0</v>
      </c>
      <c r="AS90" s="8">
        <f t="shared" si="172"/>
        <v>0</v>
      </c>
      <c r="AT90" s="50">
        <f t="shared" si="173"/>
        <v>0</v>
      </c>
      <c r="AV90" s="394">
        <f t="shared" si="174"/>
        <v>0</v>
      </c>
      <c r="AW90" s="201">
        <f t="shared" si="174"/>
        <v>0</v>
      </c>
      <c r="AX90" s="8">
        <f t="shared" si="175"/>
        <v>0</v>
      </c>
      <c r="AY90" s="50">
        <f t="shared" si="176"/>
        <v>0</v>
      </c>
      <c r="BA90" s="394">
        <f t="shared" si="177"/>
        <v>0</v>
      </c>
      <c r="BB90" s="201">
        <f t="shared" si="177"/>
        <v>0</v>
      </c>
      <c r="BC90" s="8">
        <f t="shared" si="178"/>
        <v>0</v>
      </c>
      <c r="BD90" s="50">
        <f t="shared" si="179"/>
        <v>0</v>
      </c>
      <c r="BF90" s="394">
        <f t="shared" si="180"/>
        <v>0</v>
      </c>
      <c r="BG90" s="201">
        <f t="shared" si="180"/>
        <v>0</v>
      </c>
      <c r="BH90" s="8">
        <f t="shared" si="181"/>
        <v>0</v>
      </c>
      <c r="BI90" s="50">
        <f t="shared" si="182"/>
        <v>0</v>
      </c>
      <c r="BK90" s="394">
        <f t="shared" si="183"/>
        <v>0</v>
      </c>
      <c r="BL90" s="201">
        <f t="shared" si="183"/>
        <v>0</v>
      </c>
      <c r="BM90" s="8">
        <f t="shared" si="184"/>
        <v>0</v>
      </c>
      <c r="BN90" s="50">
        <f t="shared" si="185"/>
        <v>0</v>
      </c>
      <c r="BP90" s="394">
        <f t="shared" si="186"/>
        <v>0</v>
      </c>
      <c r="BQ90" s="201">
        <f t="shared" si="186"/>
        <v>0</v>
      </c>
      <c r="BR90" s="8">
        <f t="shared" si="187"/>
        <v>0</v>
      </c>
      <c r="BS90" s="50">
        <f t="shared" si="188"/>
        <v>0</v>
      </c>
      <c r="BU90" s="394">
        <f t="shared" si="189"/>
        <v>0</v>
      </c>
      <c r="BV90" s="201">
        <f t="shared" si="189"/>
        <v>0</v>
      </c>
      <c r="BW90" s="8">
        <f t="shared" si="190"/>
        <v>0</v>
      </c>
      <c r="BX90" s="50">
        <f t="shared" si="191"/>
        <v>0</v>
      </c>
      <c r="BZ90" s="394">
        <f t="shared" si="192"/>
        <v>0</v>
      </c>
      <c r="CA90" s="201">
        <f t="shared" si="192"/>
        <v>0</v>
      </c>
      <c r="CB90" s="8">
        <f t="shared" si="193"/>
        <v>0</v>
      </c>
      <c r="CC90" s="50">
        <f t="shared" si="194"/>
        <v>0</v>
      </c>
      <c r="CE90" s="394">
        <f t="shared" si="195"/>
        <v>0</v>
      </c>
      <c r="CF90" s="201">
        <f t="shared" si="195"/>
        <v>0</v>
      </c>
      <c r="CG90" s="8">
        <f t="shared" si="196"/>
        <v>0</v>
      </c>
      <c r="CH90" s="50">
        <f t="shared" si="197"/>
        <v>0</v>
      </c>
      <c r="CJ90" s="394">
        <f t="shared" si="198"/>
        <v>0</v>
      </c>
      <c r="CK90" s="201">
        <f t="shared" si="198"/>
        <v>0</v>
      </c>
      <c r="CL90" s="8">
        <f t="shared" si="199"/>
        <v>0</v>
      </c>
      <c r="CM90" s="50">
        <f t="shared" si="200"/>
        <v>0</v>
      </c>
      <c r="CO90" s="394">
        <f t="shared" si="201"/>
        <v>0</v>
      </c>
      <c r="CP90" s="201">
        <f t="shared" si="201"/>
        <v>0</v>
      </c>
      <c r="CQ90" s="8">
        <f t="shared" si="202"/>
        <v>0</v>
      </c>
      <c r="CR90" s="50">
        <f t="shared" si="203"/>
        <v>0</v>
      </c>
      <c r="CT90" s="394">
        <f t="shared" si="204"/>
        <v>0</v>
      </c>
      <c r="CU90" s="201">
        <f t="shared" si="204"/>
        <v>0</v>
      </c>
      <c r="CV90" s="8">
        <f t="shared" si="205"/>
        <v>0</v>
      </c>
      <c r="CW90" s="50">
        <f t="shared" si="206"/>
        <v>0</v>
      </c>
      <c r="CY90" s="394">
        <f t="shared" si="207"/>
        <v>0</v>
      </c>
      <c r="CZ90" s="201">
        <f t="shared" si="207"/>
        <v>0</v>
      </c>
      <c r="DA90" s="8">
        <f t="shared" si="208"/>
        <v>0</v>
      </c>
      <c r="DB90" s="50">
        <f t="shared" si="209"/>
        <v>0</v>
      </c>
      <c r="DD90" s="394">
        <f t="shared" si="210"/>
        <v>0</v>
      </c>
      <c r="DE90" s="201">
        <f t="shared" si="210"/>
        <v>0</v>
      </c>
      <c r="DF90" s="8">
        <f t="shared" si="211"/>
        <v>0</v>
      </c>
      <c r="DG90" s="50">
        <f t="shared" si="212"/>
        <v>0</v>
      </c>
      <c r="DI90" s="394">
        <f t="shared" si="213"/>
        <v>0</v>
      </c>
      <c r="DJ90" s="201">
        <f t="shared" si="213"/>
        <v>0</v>
      </c>
      <c r="DK90" s="8">
        <f t="shared" si="214"/>
        <v>0</v>
      </c>
      <c r="DL90" s="50">
        <f t="shared" si="215"/>
        <v>0</v>
      </c>
      <c r="DN90" s="394">
        <f t="shared" si="216"/>
        <v>0</v>
      </c>
      <c r="DO90" s="201">
        <f t="shared" si="216"/>
        <v>0</v>
      </c>
      <c r="DP90" s="8">
        <f t="shared" si="217"/>
        <v>0</v>
      </c>
      <c r="DQ90" s="50">
        <f t="shared" si="218"/>
        <v>0</v>
      </c>
      <c r="DS90" s="51">
        <f t="shared" si="148"/>
        <v>0</v>
      </c>
      <c r="DT90" s="50">
        <f t="shared" si="149"/>
        <v>0</v>
      </c>
      <c r="DU90" s="51">
        <v>0</v>
      </c>
      <c r="DV90" s="50">
        <f t="shared" si="150"/>
        <v>0</v>
      </c>
      <c r="DW90" s="51">
        <f t="shared" si="152"/>
        <v>0</v>
      </c>
      <c r="DX90" s="53">
        <f t="shared" si="151"/>
        <v>0</v>
      </c>
      <c r="DY90" s="307">
        <f t="shared" si="147"/>
        <v>0</v>
      </c>
    </row>
    <row r="91" spans="1:129" ht="18" customHeight="1" x14ac:dyDescent="0.3">
      <c r="B91" s="54"/>
      <c r="C91" s="261"/>
      <c r="D91" s="239"/>
      <c r="E91" s="288"/>
      <c r="F91" s="263"/>
      <c r="G91" s="263"/>
      <c r="H91" s="56"/>
      <c r="I91" s="56"/>
      <c r="J91" s="265"/>
      <c r="K91" s="264"/>
      <c r="L91" s="57"/>
      <c r="M91" s="394"/>
      <c r="N91" s="214"/>
      <c r="O91" s="8"/>
      <c r="P91" s="50"/>
      <c r="R91" s="382">
        <f t="shared" si="155"/>
        <v>0</v>
      </c>
      <c r="S91" s="201">
        <f t="shared" si="155"/>
        <v>0</v>
      </c>
      <c r="T91" s="8">
        <f t="shared" si="156"/>
        <v>0</v>
      </c>
      <c r="U91" s="50">
        <f t="shared" si="157"/>
        <v>0</v>
      </c>
      <c r="W91" s="394">
        <f t="shared" si="159"/>
        <v>0</v>
      </c>
      <c r="X91" s="201">
        <f t="shared" si="159"/>
        <v>0</v>
      </c>
      <c r="Y91" s="8">
        <f t="shared" si="160"/>
        <v>0</v>
      </c>
      <c r="Z91" s="50">
        <f t="shared" si="161"/>
        <v>0</v>
      </c>
      <c r="AB91" s="394">
        <f t="shared" si="162"/>
        <v>0</v>
      </c>
      <c r="AC91" s="201">
        <f t="shared" si="162"/>
        <v>0</v>
      </c>
      <c r="AD91" s="8">
        <f t="shared" si="163"/>
        <v>0</v>
      </c>
      <c r="AE91" s="50">
        <f t="shared" si="164"/>
        <v>0</v>
      </c>
      <c r="AG91" s="394">
        <f t="shared" si="165"/>
        <v>0</v>
      </c>
      <c r="AH91" s="201">
        <f t="shared" si="165"/>
        <v>0</v>
      </c>
      <c r="AI91" s="8">
        <f t="shared" si="166"/>
        <v>0</v>
      </c>
      <c r="AJ91" s="50">
        <f t="shared" si="167"/>
        <v>0</v>
      </c>
      <c r="AL91" s="394">
        <f t="shared" si="168"/>
        <v>0</v>
      </c>
      <c r="AM91" s="201">
        <f t="shared" si="168"/>
        <v>0</v>
      </c>
      <c r="AN91" s="8">
        <f t="shared" si="169"/>
        <v>0</v>
      </c>
      <c r="AO91" s="50">
        <f t="shared" si="170"/>
        <v>0</v>
      </c>
      <c r="AQ91" s="394">
        <f t="shared" si="171"/>
        <v>0</v>
      </c>
      <c r="AR91" s="201">
        <f t="shared" si="171"/>
        <v>0</v>
      </c>
      <c r="AS91" s="8">
        <f t="shared" si="172"/>
        <v>0</v>
      </c>
      <c r="AT91" s="50">
        <f t="shared" si="173"/>
        <v>0</v>
      </c>
      <c r="AV91" s="394">
        <f t="shared" si="174"/>
        <v>0</v>
      </c>
      <c r="AW91" s="201">
        <f t="shared" si="174"/>
        <v>0</v>
      </c>
      <c r="AX91" s="8">
        <f t="shared" si="175"/>
        <v>0</v>
      </c>
      <c r="AY91" s="50">
        <f t="shared" si="176"/>
        <v>0</v>
      </c>
      <c r="BA91" s="394">
        <f t="shared" si="177"/>
        <v>0</v>
      </c>
      <c r="BB91" s="201">
        <f t="shared" si="177"/>
        <v>0</v>
      </c>
      <c r="BC91" s="8">
        <f t="shared" si="178"/>
        <v>0</v>
      </c>
      <c r="BD91" s="50">
        <f t="shared" si="179"/>
        <v>0</v>
      </c>
      <c r="BF91" s="394">
        <f t="shared" si="180"/>
        <v>0</v>
      </c>
      <c r="BG91" s="201">
        <f t="shared" si="180"/>
        <v>0</v>
      </c>
      <c r="BH91" s="8">
        <f t="shared" si="181"/>
        <v>0</v>
      </c>
      <c r="BI91" s="50">
        <f t="shared" si="182"/>
        <v>0</v>
      </c>
      <c r="BK91" s="394">
        <f t="shared" si="183"/>
        <v>0</v>
      </c>
      <c r="BL91" s="201">
        <f t="shared" si="183"/>
        <v>0</v>
      </c>
      <c r="BM91" s="8">
        <f t="shared" si="184"/>
        <v>0</v>
      </c>
      <c r="BN91" s="50">
        <f t="shared" si="185"/>
        <v>0</v>
      </c>
      <c r="BP91" s="394">
        <f t="shared" si="186"/>
        <v>0</v>
      </c>
      <c r="BQ91" s="201">
        <f t="shared" si="186"/>
        <v>0</v>
      </c>
      <c r="BR91" s="8">
        <f t="shared" si="187"/>
        <v>0</v>
      </c>
      <c r="BS91" s="50">
        <f t="shared" si="188"/>
        <v>0</v>
      </c>
      <c r="BU91" s="394">
        <f t="shared" si="189"/>
        <v>0</v>
      </c>
      <c r="BV91" s="201">
        <f t="shared" si="189"/>
        <v>0</v>
      </c>
      <c r="BW91" s="8">
        <f t="shared" si="190"/>
        <v>0</v>
      </c>
      <c r="BX91" s="50">
        <f t="shared" si="191"/>
        <v>0</v>
      </c>
      <c r="BZ91" s="394">
        <f t="shared" si="192"/>
        <v>0</v>
      </c>
      <c r="CA91" s="201">
        <f t="shared" si="192"/>
        <v>0</v>
      </c>
      <c r="CB91" s="8">
        <f t="shared" si="193"/>
        <v>0</v>
      </c>
      <c r="CC91" s="50">
        <f t="shared" si="194"/>
        <v>0</v>
      </c>
      <c r="CE91" s="394">
        <f t="shared" si="195"/>
        <v>0</v>
      </c>
      <c r="CF91" s="201">
        <f t="shared" si="195"/>
        <v>0</v>
      </c>
      <c r="CG91" s="8">
        <f t="shared" si="196"/>
        <v>0</v>
      </c>
      <c r="CH91" s="50">
        <f t="shared" si="197"/>
        <v>0</v>
      </c>
      <c r="CJ91" s="394">
        <f t="shared" si="198"/>
        <v>0</v>
      </c>
      <c r="CK91" s="201">
        <f t="shared" si="198"/>
        <v>0</v>
      </c>
      <c r="CL91" s="8">
        <f t="shared" si="199"/>
        <v>0</v>
      </c>
      <c r="CM91" s="50">
        <f t="shared" si="200"/>
        <v>0</v>
      </c>
      <c r="CO91" s="394">
        <f t="shared" si="201"/>
        <v>0</v>
      </c>
      <c r="CP91" s="201">
        <f t="shared" si="201"/>
        <v>0</v>
      </c>
      <c r="CQ91" s="8">
        <f t="shared" si="202"/>
        <v>0</v>
      </c>
      <c r="CR91" s="50">
        <f t="shared" si="203"/>
        <v>0</v>
      </c>
      <c r="CT91" s="394">
        <f t="shared" si="204"/>
        <v>0</v>
      </c>
      <c r="CU91" s="201">
        <f t="shared" si="204"/>
        <v>0</v>
      </c>
      <c r="CV91" s="8">
        <f t="shared" si="205"/>
        <v>0</v>
      </c>
      <c r="CW91" s="50">
        <f t="shared" si="206"/>
        <v>0</v>
      </c>
      <c r="CY91" s="394">
        <f t="shared" si="207"/>
        <v>0</v>
      </c>
      <c r="CZ91" s="201">
        <f t="shared" si="207"/>
        <v>0</v>
      </c>
      <c r="DA91" s="8">
        <f t="shared" si="208"/>
        <v>0</v>
      </c>
      <c r="DB91" s="50">
        <f t="shared" si="209"/>
        <v>0</v>
      </c>
      <c r="DD91" s="394">
        <f t="shared" si="210"/>
        <v>0</v>
      </c>
      <c r="DE91" s="201">
        <f t="shared" si="210"/>
        <v>0</v>
      </c>
      <c r="DF91" s="8">
        <f t="shared" si="211"/>
        <v>0</v>
      </c>
      <c r="DG91" s="50">
        <f t="shared" si="212"/>
        <v>0</v>
      </c>
      <c r="DI91" s="394">
        <f t="shared" si="213"/>
        <v>0</v>
      </c>
      <c r="DJ91" s="201">
        <f t="shared" si="213"/>
        <v>0</v>
      </c>
      <c r="DK91" s="8">
        <f t="shared" si="214"/>
        <v>0</v>
      </c>
      <c r="DL91" s="50">
        <f t="shared" si="215"/>
        <v>0</v>
      </c>
      <c r="DN91" s="394">
        <f t="shared" si="216"/>
        <v>0</v>
      </c>
      <c r="DO91" s="201">
        <f t="shared" si="216"/>
        <v>0</v>
      </c>
      <c r="DP91" s="8">
        <f t="shared" si="217"/>
        <v>0</v>
      </c>
      <c r="DQ91" s="50">
        <f t="shared" si="218"/>
        <v>0</v>
      </c>
      <c r="DS91" s="51">
        <f t="shared" si="148"/>
        <v>0</v>
      </c>
      <c r="DT91" s="50">
        <f t="shared" si="149"/>
        <v>0</v>
      </c>
      <c r="DU91" s="51">
        <v>0</v>
      </c>
      <c r="DV91" s="50">
        <f t="shared" si="150"/>
        <v>0</v>
      </c>
      <c r="DW91" s="51">
        <f t="shared" si="152"/>
        <v>0</v>
      </c>
      <c r="DX91" s="53">
        <f t="shared" si="151"/>
        <v>0</v>
      </c>
      <c r="DY91" s="307">
        <f t="shared" si="147"/>
        <v>0</v>
      </c>
    </row>
    <row r="92" spans="1:129" ht="18" customHeight="1" x14ac:dyDescent="0.3">
      <c r="B92" s="84" t="s">
        <v>518</v>
      </c>
      <c r="C92" s="54"/>
      <c r="D92" s="239"/>
      <c r="E92" s="55"/>
      <c r="F92" s="263"/>
      <c r="G92" s="263"/>
      <c r="H92" s="56"/>
      <c r="I92" s="56"/>
      <c r="J92" s="265"/>
      <c r="K92" s="264"/>
      <c r="L92" s="57"/>
      <c r="M92" s="394"/>
      <c r="N92" s="214"/>
      <c r="O92" s="8">
        <f t="shared" si="153"/>
        <v>0</v>
      </c>
      <c r="P92" s="50">
        <f t="shared" si="154"/>
        <v>0</v>
      </c>
      <c r="R92" s="382">
        <f t="shared" si="155"/>
        <v>0</v>
      </c>
      <c r="S92" s="201">
        <f t="shared" si="155"/>
        <v>0</v>
      </c>
      <c r="T92" s="8">
        <f t="shared" si="156"/>
        <v>0</v>
      </c>
      <c r="U92" s="50">
        <f t="shared" si="157"/>
        <v>0</v>
      </c>
      <c r="W92" s="394">
        <f t="shared" si="159"/>
        <v>0</v>
      </c>
      <c r="X92" s="201">
        <f t="shared" si="159"/>
        <v>0</v>
      </c>
      <c r="Y92" s="8">
        <f t="shared" si="160"/>
        <v>0</v>
      </c>
      <c r="Z92" s="50">
        <f t="shared" si="161"/>
        <v>0</v>
      </c>
      <c r="AB92" s="394">
        <f t="shared" si="162"/>
        <v>0</v>
      </c>
      <c r="AC92" s="201">
        <f t="shared" si="162"/>
        <v>0</v>
      </c>
      <c r="AD92" s="8">
        <f t="shared" si="163"/>
        <v>0</v>
      </c>
      <c r="AE92" s="50">
        <f t="shared" si="164"/>
        <v>0</v>
      </c>
      <c r="AG92" s="394">
        <f t="shared" si="165"/>
        <v>0</v>
      </c>
      <c r="AH92" s="201">
        <f t="shared" si="165"/>
        <v>0</v>
      </c>
      <c r="AI92" s="8">
        <f t="shared" si="166"/>
        <v>0</v>
      </c>
      <c r="AJ92" s="50">
        <f t="shared" si="167"/>
        <v>0</v>
      </c>
      <c r="AL92" s="394">
        <f t="shared" si="168"/>
        <v>0</v>
      </c>
      <c r="AM92" s="201">
        <f t="shared" si="168"/>
        <v>0</v>
      </c>
      <c r="AN92" s="8">
        <f t="shared" si="169"/>
        <v>0</v>
      </c>
      <c r="AO92" s="50">
        <f t="shared" si="170"/>
        <v>0</v>
      </c>
      <c r="AQ92" s="394">
        <f t="shared" si="171"/>
        <v>0</v>
      </c>
      <c r="AR92" s="201">
        <f t="shared" si="171"/>
        <v>0</v>
      </c>
      <c r="AS92" s="8">
        <f t="shared" si="172"/>
        <v>0</v>
      </c>
      <c r="AT92" s="50">
        <f t="shared" si="173"/>
        <v>0</v>
      </c>
      <c r="AV92" s="394">
        <f t="shared" si="174"/>
        <v>0</v>
      </c>
      <c r="AW92" s="201">
        <f t="shared" si="174"/>
        <v>0</v>
      </c>
      <c r="AX92" s="8">
        <f t="shared" si="175"/>
        <v>0</v>
      </c>
      <c r="AY92" s="50">
        <f t="shared" si="176"/>
        <v>0</v>
      </c>
      <c r="BA92" s="394">
        <f t="shared" si="177"/>
        <v>0</v>
      </c>
      <c r="BB92" s="201">
        <f t="shared" si="177"/>
        <v>0</v>
      </c>
      <c r="BC92" s="8">
        <f t="shared" si="178"/>
        <v>0</v>
      </c>
      <c r="BD92" s="50">
        <f t="shared" si="179"/>
        <v>0</v>
      </c>
      <c r="BF92" s="394">
        <f t="shared" si="180"/>
        <v>0</v>
      </c>
      <c r="BG92" s="201">
        <f t="shared" si="180"/>
        <v>0</v>
      </c>
      <c r="BH92" s="8">
        <f t="shared" si="181"/>
        <v>0</v>
      </c>
      <c r="BI92" s="50">
        <f t="shared" si="182"/>
        <v>0</v>
      </c>
      <c r="BK92" s="394">
        <f t="shared" si="183"/>
        <v>0</v>
      </c>
      <c r="BL92" s="201">
        <f t="shared" si="183"/>
        <v>0</v>
      </c>
      <c r="BM92" s="8">
        <f t="shared" si="184"/>
        <v>0</v>
      </c>
      <c r="BN92" s="50">
        <f t="shared" si="185"/>
        <v>0</v>
      </c>
      <c r="BP92" s="394">
        <f t="shared" si="186"/>
        <v>0</v>
      </c>
      <c r="BQ92" s="201">
        <f t="shared" si="186"/>
        <v>0</v>
      </c>
      <c r="BR92" s="8">
        <f t="shared" si="187"/>
        <v>0</v>
      </c>
      <c r="BS92" s="50">
        <f t="shared" si="188"/>
        <v>0</v>
      </c>
      <c r="BU92" s="394">
        <f t="shared" si="189"/>
        <v>0</v>
      </c>
      <c r="BV92" s="201">
        <f t="shared" si="189"/>
        <v>0</v>
      </c>
      <c r="BW92" s="8">
        <f t="shared" si="190"/>
        <v>0</v>
      </c>
      <c r="BX92" s="50">
        <f t="shared" si="191"/>
        <v>0</v>
      </c>
      <c r="BZ92" s="394">
        <f t="shared" si="192"/>
        <v>0</v>
      </c>
      <c r="CA92" s="201">
        <f t="shared" si="192"/>
        <v>0</v>
      </c>
      <c r="CB92" s="8">
        <f t="shared" si="193"/>
        <v>0</v>
      </c>
      <c r="CC92" s="50">
        <f t="shared" si="194"/>
        <v>0</v>
      </c>
      <c r="CE92" s="394">
        <f t="shared" si="195"/>
        <v>0</v>
      </c>
      <c r="CF92" s="201">
        <f t="shared" si="195"/>
        <v>0</v>
      </c>
      <c r="CG92" s="8">
        <f t="shared" si="196"/>
        <v>0</v>
      </c>
      <c r="CH92" s="50">
        <f t="shared" si="197"/>
        <v>0</v>
      </c>
      <c r="CJ92" s="394">
        <f t="shared" si="198"/>
        <v>0</v>
      </c>
      <c r="CK92" s="201">
        <f t="shared" si="198"/>
        <v>0</v>
      </c>
      <c r="CL92" s="8">
        <f t="shared" si="199"/>
        <v>0</v>
      </c>
      <c r="CM92" s="50">
        <f t="shared" si="200"/>
        <v>0</v>
      </c>
      <c r="CO92" s="394">
        <f t="shared" si="201"/>
        <v>0</v>
      </c>
      <c r="CP92" s="201">
        <f t="shared" si="201"/>
        <v>0</v>
      </c>
      <c r="CQ92" s="8">
        <f t="shared" si="202"/>
        <v>0</v>
      </c>
      <c r="CR92" s="50">
        <f t="shared" si="203"/>
        <v>0</v>
      </c>
      <c r="CT92" s="394">
        <f t="shared" si="204"/>
        <v>0</v>
      </c>
      <c r="CU92" s="201">
        <f t="shared" si="204"/>
        <v>0</v>
      </c>
      <c r="CV92" s="8">
        <f t="shared" si="205"/>
        <v>0</v>
      </c>
      <c r="CW92" s="50">
        <f t="shared" si="206"/>
        <v>0</v>
      </c>
      <c r="CY92" s="394">
        <f t="shared" si="207"/>
        <v>0</v>
      </c>
      <c r="CZ92" s="201">
        <f t="shared" si="207"/>
        <v>0</v>
      </c>
      <c r="DA92" s="8">
        <f t="shared" si="208"/>
        <v>0</v>
      </c>
      <c r="DB92" s="50">
        <f t="shared" si="209"/>
        <v>0</v>
      </c>
      <c r="DD92" s="394">
        <f t="shared" si="210"/>
        <v>0</v>
      </c>
      <c r="DE92" s="201">
        <f t="shared" si="210"/>
        <v>0</v>
      </c>
      <c r="DF92" s="8">
        <f t="shared" si="211"/>
        <v>0</v>
      </c>
      <c r="DG92" s="50">
        <f t="shared" si="212"/>
        <v>0</v>
      </c>
      <c r="DI92" s="394">
        <f t="shared" si="213"/>
        <v>0</v>
      </c>
      <c r="DJ92" s="201">
        <f t="shared" si="213"/>
        <v>0</v>
      </c>
      <c r="DK92" s="8">
        <f t="shared" si="214"/>
        <v>0</v>
      </c>
      <c r="DL92" s="50">
        <f t="shared" si="215"/>
        <v>0</v>
      </c>
      <c r="DN92" s="394">
        <f t="shared" si="216"/>
        <v>0</v>
      </c>
      <c r="DO92" s="201">
        <f t="shared" si="216"/>
        <v>0</v>
      </c>
      <c r="DP92" s="8">
        <f t="shared" si="217"/>
        <v>0</v>
      </c>
      <c r="DQ92" s="50">
        <f t="shared" si="218"/>
        <v>0</v>
      </c>
      <c r="DS92" s="51">
        <f t="shared" si="148"/>
        <v>0</v>
      </c>
      <c r="DT92" s="50">
        <f t="shared" si="149"/>
        <v>0</v>
      </c>
      <c r="DU92" s="51">
        <v>0</v>
      </c>
      <c r="DV92" s="50">
        <f t="shared" si="150"/>
        <v>0</v>
      </c>
      <c r="DW92" s="51">
        <f t="shared" si="152"/>
        <v>0</v>
      </c>
      <c r="DX92" s="53">
        <f t="shared" si="151"/>
        <v>0</v>
      </c>
      <c r="DY92" s="307" t="str">
        <f t="shared" si="147"/>
        <v>Office equipment and furniture</v>
      </c>
    </row>
    <row r="93" spans="1:129" ht="18" customHeight="1" x14ac:dyDescent="0.3">
      <c r="B93" s="72" t="s">
        <v>547</v>
      </c>
      <c r="C93" s="14"/>
      <c r="D93" s="239">
        <f>E93*H3</f>
        <v>380000</v>
      </c>
      <c r="E93" s="55">
        <v>10000</v>
      </c>
      <c r="F93" s="274"/>
      <c r="G93" s="274" t="s">
        <v>57</v>
      </c>
      <c r="H93" s="58">
        <v>8</v>
      </c>
      <c r="I93" s="56"/>
      <c r="J93" s="265"/>
      <c r="K93" s="264"/>
      <c r="L93" s="57"/>
      <c r="M93" s="394">
        <v>0</v>
      </c>
      <c r="N93" s="214">
        <f>1/H93</f>
        <v>0.125</v>
      </c>
      <c r="O93" s="8">
        <f t="shared" si="153"/>
        <v>0</v>
      </c>
      <c r="P93" s="50">
        <f t="shared" si="154"/>
        <v>0</v>
      </c>
      <c r="R93" s="382">
        <f t="shared" si="155"/>
        <v>0</v>
      </c>
      <c r="S93" s="201">
        <f t="shared" si="155"/>
        <v>0.125</v>
      </c>
      <c r="T93" s="8">
        <f t="shared" si="156"/>
        <v>0</v>
      </c>
      <c r="U93" s="50">
        <f t="shared" si="157"/>
        <v>0</v>
      </c>
      <c r="W93" s="394">
        <v>0</v>
      </c>
      <c r="X93" s="201">
        <f t="shared" si="159"/>
        <v>0.125</v>
      </c>
      <c r="Y93" s="8">
        <f t="shared" si="160"/>
        <v>0</v>
      </c>
      <c r="Z93" s="50">
        <f t="shared" si="161"/>
        <v>0</v>
      </c>
      <c r="AB93" s="394">
        <f t="shared" si="162"/>
        <v>0</v>
      </c>
      <c r="AC93" s="201">
        <f t="shared" si="162"/>
        <v>0.125</v>
      </c>
      <c r="AD93" s="8">
        <f t="shared" si="163"/>
        <v>0</v>
      </c>
      <c r="AE93" s="50">
        <f t="shared" si="164"/>
        <v>0</v>
      </c>
      <c r="AG93" s="394">
        <f t="shared" si="165"/>
        <v>0</v>
      </c>
      <c r="AH93" s="201">
        <f t="shared" si="165"/>
        <v>0.125</v>
      </c>
      <c r="AI93" s="8">
        <f t="shared" si="166"/>
        <v>0</v>
      </c>
      <c r="AJ93" s="50">
        <f t="shared" si="167"/>
        <v>0</v>
      </c>
      <c r="AL93" s="394">
        <f t="shared" si="168"/>
        <v>0</v>
      </c>
      <c r="AM93" s="201">
        <f t="shared" si="168"/>
        <v>0.125</v>
      </c>
      <c r="AN93" s="8">
        <f t="shared" si="169"/>
        <v>0</v>
      </c>
      <c r="AO93" s="50">
        <f t="shared" si="170"/>
        <v>0</v>
      </c>
      <c r="AQ93" s="394">
        <f t="shared" si="171"/>
        <v>0</v>
      </c>
      <c r="AR93" s="201">
        <f t="shared" si="171"/>
        <v>0.125</v>
      </c>
      <c r="AS93" s="8">
        <f t="shared" si="172"/>
        <v>0</v>
      </c>
      <c r="AT93" s="50">
        <f t="shared" si="173"/>
        <v>0</v>
      </c>
      <c r="AV93" s="394">
        <f t="shared" si="174"/>
        <v>0</v>
      </c>
      <c r="AW93" s="201">
        <f t="shared" si="174"/>
        <v>0.125</v>
      </c>
      <c r="AX93" s="8">
        <f t="shared" si="175"/>
        <v>0</v>
      </c>
      <c r="AY93" s="50">
        <f t="shared" si="176"/>
        <v>0</v>
      </c>
      <c r="BA93" s="394">
        <f t="shared" si="177"/>
        <v>0</v>
      </c>
      <c r="BB93" s="201">
        <f t="shared" si="177"/>
        <v>0.125</v>
      </c>
      <c r="BC93" s="8">
        <f t="shared" si="178"/>
        <v>0</v>
      </c>
      <c r="BD93" s="50">
        <f t="shared" si="179"/>
        <v>0</v>
      </c>
      <c r="BF93" s="394">
        <f t="shared" si="180"/>
        <v>0</v>
      </c>
      <c r="BG93" s="201">
        <f t="shared" si="180"/>
        <v>0.125</v>
      </c>
      <c r="BH93" s="8">
        <f t="shared" si="181"/>
        <v>0</v>
      </c>
      <c r="BI93" s="50">
        <f t="shared" si="182"/>
        <v>0</v>
      </c>
      <c r="BK93" s="394">
        <f t="shared" si="183"/>
        <v>0</v>
      </c>
      <c r="BL93" s="201">
        <f t="shared" si="183"/>
        <v>0.125</v>
      </c>
      <c r="BM93" s="8">
        <f t="shared" si="184"/>
        <v>0</v>
      </c>
      <c r="BN93" s="50">
        <f t="shared" si="185"/>
        <v>0</v>
      </c>
      <c r="BP93" s="394">
        <f t="shared" si="186"/>
        <v>0</v>
      </c>
      <c r="BQ93" s="201">
        <f t="shared" si="186"/>
        <v>0.125</v>
      </c>
      <c r="BR93" s="8">
        <f t="shared" si="187"/>
        <v>0</v>
      </c>
      <c r="BS93" s="50">
        <f t="shared" si="188"/>
        <v>0</v>
      </c>
      <c r="BU93" s="394">
        <f t="shared" si="189"/>
        <v>0</v>
      </c>
      <c r="BV93" s="201">
        <f t="shared" si="189"/>
        <v>0.125</v>
      </c>
      <c r="BW93" s="8">
        <f t="shared" si="190"/>
        <v>0</v>
      </c>
      <c r="BX93" s="50">
        <f t="shared" si="191"/>
        <v>0</v>
      </c>
      <c r="BZ93" s="394">
        <f t="shared" si="192"/>
        <v>0</v>
      </c>
      <c r="CA93" s="201">
        <f t="shared" si="192"/>
        <v>0.125</v>
      </c>
      <c r="CB93" s="8">
        <f t="shared" si="193"/>
        <v>0</v>
      </c>
      <c r="CC93" s="50">
        <f t="shared" si="194"/>
        <v>0</v>
      </c>
      <c r="CE93" s="394">
        <f t="shared" si="195"/>
        <v>0</v>
      </c>
      <c r="CF93" s="201">
        <f t="shared" si="195"/>
        <v>0.125</v>
      </c>
      <c r="CG93" s="8">
        <f t="shared" si="196"/>
        <v>0</v>
      </c>
      <c r="CH93" s="50">
        <f t="shared" si="197"/>
        <v>0</v>
      </c>
      <c r="CJ93" s="394">
        <f t="shared" si="198"/>
        <v>0</v>
      </c>
      <c r="CK93" s="201">
        <f t="shared" si="198"/>
        <v>0.125</v>
      </c>
      <c r="CL93" s="8">
        <f t="shared" si="199"/>
        <v>0</v>
      </c>
      <c r="CM93" s="50">
        <f t="shared" si="200"/>
        <v>0</v>
      </c>
      <c r="CO93" s="394">
        <f t="shared" si="201"/>
        <v>0</v>
      </c>
      <c r="CP93" s="201">
        <f t="shared" si="201"/>
        <v>0.125</v>
      </c>
      <c r="CQ93" s="8">
        <f t="shared" si="202"/>
        <v>0</v>
      </c>
      <c r="CR93" s="50">
        <f t="shared" si="203"/>
        <v>0</v>
      </c>
      <c r="CT93" s="394">
        <f t="shared" si="204"/>
        <v>0</v>
      </c>
      <c r="CU93" s="201">
        <f t="shared" si="204"/>
        <v>0.125</v>
      </c>
      <c r="CV93" s="8">
        <f t="shared" si="205"/>
        <v>0</v>
      </c>
      <c r="CW93" s="50">
        <f t="shared" si="206"/>
        <v>0</v>
      </c>
      <c r="CY93" s="394">
        <f t="shared" si="207"/>
        <v>0</v>
      </c>
      <c r="CZ93" s="201">
        <f t="shared" si="207"/>
        <v>0.125</v>
      </c>
      <c r="DA93" s="8">
        <f t="shared" si="208"/>
        <v>0</v>
      </c>
      <c r="DB93" s="50">
        <f t="shared" si="209"/>
        <v>0</v>
      </c>
      <c r="DD93" s="394">
        <f t="shared" si="210"/>
        <v>0</v>
      </c>
      <c r="DE93" s="201">
        <f t="shared" si="210"/>
        <v>0.125</v>
      </c>
      <c r="DF93" s="8">
        <f t="shared" si="211"/>
        <v>0</v>
      </c>
      <c r="DG93" s="50">
        <f t="shared" si="212"/>
        <v>0</v>
      </c>
      <c r="DI93" s="394">
        <f t="shared" si="213"/>
        <v>0</v>
      </c>
      <c r="DJ93" s="201">
        <f t="shared" si="213"/>
        <v>0.125</v>
      </c>
      <c r="DK93" s="8">
        <f t="shared" si="214"/>
        <v>0</v>
      </c>
      <c r="DL93" s="50">
        <f t="shared" si="215"/>
        <v>0</v>
      </c>
      <c r="DN93" s="394">
        <f t="shared" si="216"/>
        <v>0</v>
      </c>
      <c r="DO93" s="201">
        <f t="shared" si="216"/>
        <v>0.125</v>
      </c>
      <c r="DP93" s="8">
        <f t="shared" si="217"/>
        <v>0</v>
      </c>
      <c r="DQ93" s="50">
        <f t="shared" si="218"/>
        <v>0</v>
      </c>
      <c r="DS93" s="51">
        <f t="shared" si="148"/>
        <v>0</v>
      </c>
      <c r="DT93" s="50">
        <f t="shared" si="149"/>
        <v>0</v>
      </c>
      <c r="DU93" s="51">
        <v>0</v>
      </c>
      <c r="DV93" s="50">
        <f t="shared" si="150"/>
        <v>0</v>
      </c>
      <c r="DW93" s="51">
        <f t="shared" si="152"/>
        <v>0</v>
      </c>
      <c r="DX93" s="53">
        <f t="shared" si="151"/>
        <v>0</v>
      </c>
      <c r="DY93" s="307" t="str">
        <f t="shared" si="147"/>
        <v>Furniture (tables, chairs)</v>
      </c>
    </row>
    <row r="94" spans="1:129" ht="18" customHeight="1" x14ac:dyDescent="0.3">
      <c r="B94" s="72"/>
      <c r="C94" s="14"/>
      <c r="D94" s="239"/>
      <c r="E94" s="288"/>
      <c r="F94" s="274"/>
      <c r="G94" s="263"/>
      <c r="H94" s="56"/>
      <c r="I94" s="56"/>
      <c r="J94" s="265"/>
      <c r="K94" s="264"/>
      <c r="L94" s="57"/>
      <c r="M94" s="394"/>
      <c r="N94" s="214"/>
      <c r="O94" s="8">
        <f t="shared" si="153"/>
        <v>0</v>
      </c>
      <c r="P94" s="50">
        <f t="shared" si="154"/>
        <v>0</v>
      </c>
      <c r="R94" s="382">
        <f t="shared" si="155"/>
        <v>0</v>
      </c>
      <c r="S94" s="201">
        <f t="shared" si="155"/>
        <v>0</v>
      </c>
      <c r="T94" s="8">
        <f t="shared" si="156"/>
        <v>0</v>
      </c>
      <c r="U94" s="50">
        <f t="shared" si="157"/>
        <v>0</v>
      </c>
      <c r="W94" s="394">
        <f t="shared" si="159"/>
        <v>0</v>
      </c>
      <c r="X94" s="201">
        <f t="shared" si="159"/>
        <v>0</v>
      </c>
      <c r="Y94" s="8">
        <f t="shared" si="160"/>
        <v>0</v>
      </c>
      <c r="Z94" s="50">
        <f t="shared" si="161"/>
        <v>0</v>
      </c>
      <c r="AB94" s="394">
        <f t="shared" si="162"/>
        <v>0</v>
      </c>
      <c r="AC94" s="201">
        <f t="shared" si="162"/>
        <v>0</v>
      </c>
      <c r="AD94" s="8">
        <f t="shared" si="163"/>
        <v>0</v>
      </c>
      <c r="AE94" s="50">
        <f t="shared" si="164"/>
        <v>0</v>
      </c>
      <c r="AG94" s="394">
        <f t="shared" si="165"/>
        <v>0</v>
      </c>
      <c r="AH94" s="201">
        <f t="shared" si="165"/>
        <v>0</v>
      </c>
      <c r="AI94" s="8">
        <f t="shared" si="166"/>
        <v>0</v>
      </c>
      <c r="AJ94" s="50">
        <f t="shared" si="167"/>
        <v>0</v>
      </c>
      <c r="AL94" s="394">
        <f t="shared" si="168"/>
        <v>0</v>
      </c>
      <c r="AM94" s="201">
        <f t="shared" si="168"/>
        <v>0</v>
      </c>
      <c r="AN94" s="8">
        <f t="shared" si="169"/>
        <v>0</v>
      </c>
      <c r="AO94" s="50">
        <f t="shared" si="170"/>
        <v>0</v>
      </c>
      <c r="AQ94" s="394">
        <f t="shared" si="171"/>
        <v>0</v>
      </c>
      <c r="AR94" s="201">
        <f t="shared" si="171"/>
        <v>0</v>
      </c>
      <c r="AS94" s="8">
        <f t="shared" si="172"/>
        <v>0</v>
      </c>
      <c r="AT94" s="50">
        <f t="shared" si="173"/>
        <v>0</v>
      </c>
      <c r="AV94" s="394">
        <f t="shared" si="174"/>
        <v>0</v>
      </c>
      <c r="AW94" s="201">
        <f t="shared" si="174"/>
        <v>0</v>
      </c>
      <c r="AX94" s="8">
        <f t="shared" si="175"/>
        <v>0</v>
      </c>
      <c r="AY94" s="50">
        <f t="shared" si="176"/>
        <v>0</v>
      </c>
      <c r="BA94" s="394">
        <f t="shared" si="177"/>
        <v>0</v>
      </c>
      <c r="BB94" s="201">
        <f t="shared" si="177"/>
        <v>0</v>
      </c>
      <c r="BC94" s="8">
        <f t="shared" si="178"/>
        <v>0</v>
      </c>
      <c r="BD94" s="50">
        <f t="shared" si="179"/>
        <v>0</v>
      </c>
      <c r="BF94" s="394">
        <f t="shared" si="180"/>
        <v>0</v>
      </c>
      <c r="BG94" s="201">
        <f t="shared" si="180"/>
        <v>0</v>
      </c>
      <c r="BH94" s="8">
        <f t="shared" si="181"/>
        <v>0</v>
      </c>
      <c r="BI94" s="50">
        <f t="shared" si="182"/>
        <v>0</v>
      </c>
      <c r="BK94" s="394">
        <f t="shared" si="183"/>
        <v>0</v>
      </c>
      <c r="BL94" s="201">
        <f t="shared" si="183"/>
        <v>0</v>
      </c>
      <c r="BM94" s="8">
        <f t="shared" si="184"/>
        <v>0</v>
      </c>
      <c r="BN94" s="50">
        <f t="shared" si="185"/>
        <v>0</v>
      </c>
      <c r="BP94" s="394">
        <f t="shared" si="186"/>
        <v>0</v>
      </c>
      <c r="BQ94" s="201">
        <f t="shared" si="186"/>
        <v>0</v>
      </c>
      <c r="BR94" s="8">
        <f t="shared" si="187"/>
        <v>0</v>
      </c>
      <c r="BS94" s="50">
        <f t="shared" si="188"/>
        <v>0</v>
      </c>
      <c r="BU94" s="394">
        <f t="shared" si="189"/>
        <v>0</v>
      </c>
      <c r="BV94" s="201">
        <f t="shared" si="189"/>
        <v>0</v>
      </c>
      <c r="BW94" s="8">
        <f t="shared" si="190"/>
        <v>0</v>
      </c>
      <c r="BX94" s="50">
        <f t="shared" si="191"/>
        <v>0</v>
      </c>
      <c r="BZ94" s="394">
        <f t="shared" si="192"/>
        <v>0</v>
      </c>
      <c r="CA94" s="201">
        <f t="shared" si="192"/>
        <v>0</v>
      </c>
      <c r="CB94" s="8">
        <f t="shared" si="193"/>
        <v>0</v>
      </c>
      <c r="CC94" s="50">
        <f t="shared" si="194"/>
        <v>0</v>
      </c>
      <c r="CE94" s="394">
        <f t="shared" si="195"/>
        <v>0</v>
      </c>
      <c r="CF94" s="201">
        <f t="shared" si="195"/>
        <v>0</v>
      </c>
      <c r="CG94" s="8">
        <f t="shared" si="196"/>
        <v>0</v>
      </c>
      <c r="CH94" s="50">
        <f t="shared" si="197"/>
        <v>0</v>
      </c>
      <c r="CJ94" s="394">
        <f t="shared" si="198"/>
        <v>0</v>
      </c>
      <c r="CK94" s="201">
        <f t="shared" si="198"/>
        <v>0</v>
      </c>
      <c r="CL94" s="8">
        <f t="shared" si="199"/>
        <v>0</v>
      </c>
      <c r="CM94" s="50">
        <f t="shared" si="200"/>
        <v>0</v>
      </c>
      <c r="CO94" s="394">
        <f t="shared" si="201"/>
        <v>0</v>
      </c>
      <c r="CP94" s="201">
        <f t="shared" si="201"/>
        <v>0</v>
      </c>
      <c r="CQ94" s="8">
        <f t="shared" si="202"/>
        <v>0</v>
      </c>
      <c r="CR94" s="50">
        <f t="shared" si="203"/>
        <v>0</v>
      </c>
      <c r="CT94" s="394">
        <f t="shared" si="204"/>
        <v>0</v>
      </c>
      <c r="CU94" s="201">
        <f t="shared" si="204"/>
        <v>0</v>
      </c>
      <c r="CV94" s="8">
        <f t="shared" si="205"/>
        <v>0</v>
      </c>
      <c r="CW94" s="50">
        <f t="shared" si="206"/>
        <v>0</v>
      </c>
      <c r="CY94" s="394">
        <f t="shared" si="207"/>
        <v>0</v>
      </c>
      <c r="CZ94" s="201">
        <f t="shared" si="207"/>
        <v>0</v>
      </c>
      <c r="DA94" s="8">
        <f t="shared" si="208"/>
        <v>0</v>
      </c>
      <c r="DB94" s="50">
        <f t="shared" si="209"/>
        <v>0</v>
      </c>
      <c r="DD94" s="394">
        <f t="shared" si="210"/>
        <v>0</v>
      </c>
      <c r="DE94" s="201">
        <f t="shared" si="210"/>
        <v>0</v>
      </c>
      <c r="DF94" s="8">
        <f t="shared" si="211"/>
        <v>0</v>
      </c>
      <c r="DG94" s="50">
        <f t="shared" si="212"/>
        <v>0</v>
      </c>
      <c r="DI94" s="394">
        <f t="shared" si="213"/>
        <v>0</v>
      </c>
      <c r="DJ94" s="201">
        <f t="shared" si="213"/>
        <v>0</v>
      </c>
      <c r="DK94" s="8">
        <f t="shared" si="214"/>
        <v>0</v>
      </c>
      <c r="DL94" s="50">
        <f t="shared" si="215"/>
        <v>0</v>
      </c>
      <c r="DN94" s="394">
        <f t="shared" si="216"/>
        <v>0</v>
      </c>
      <c r="DO94" s="201">
        <f t="shared" si="216"/>
        <v>0</v>
      </c>
      <c r="DP94" s="8">
        <f t="shared" si="217"/>
        <v>0</v>
      </c>
      <c r="DQ94" s="50">
        <f t="shared" si="218"/>
        <v>0</v>
      </c>
      <c r="DS94" s="51">
        <f t="shared" si="148"/>
        <v>0</v>
      </c>
      <c r="DT94" s="50">
        <f t="shared" si="149"/>
        <v>0</v>
      </c>
      <c r="DU94" s="51">
        <v>0</v>
      </c>
      <c r="DV94" s="50">
        <f t="shared" si="150"/>
        <v>0</v>
      </c>
      <c r="DW94" s="51">
        <f t="shared" si="152"/>
        <v>0</v>
      </c>
      <c r="DX94" s="53">
        <f t="shared" si="151"/>
        <v>0</v>
      </c>
      <c r="DY94" s="307">
        <f t="shared" si="147"/>
        <v>0</v>
      </c>
    </row>
    <row r="95" spans="1:129" ht="18" customHeight="1" x14ac:dyDescent="0.3">
      <c r="B95" s="72"/>
      <c r="C95" s="33"/>
      <c r="D95" s="239"/>
      <c r="E95" s="55"/>
      <c r="F95" s="274"/>
      <c r="G95" s="263"/>
      <c r="H95" s="56"/>
      <c r="I95" s="56"/>
      <c r="J95" s="265"/>
      <c r="K95" s="264"/>
      <c r="L95" s="57"/>
      <c r="M95" s="394"/>
      <c r="N95" s="214"/>
      <c r="O95" s="8">
        <f t="shared" si="153"/>
        <v>0</v>
      </c>
      <c r="P95" s="50">
        <f t="shared" si="154"/>
        <v>0</v>
      </c>
      <c r="R95" s="382">
        <f t="shared" si="155"/>
        <v>0</v>
      </c>
      <c r="S95" s="201">
        <f t="shared" si="155"/>
        <v>0</v>
      </c>
      <c r="T95" s="8">
        <f t="shared" si="156"/>
        <v>0</v>
      </c>
      <c r="U95" s="50">
        <f t="shared" si="157"/>
        <v>0</v>
      </c>
      <c r="W95" s="394">
        <f t="shared" si="159"/>
        <v>0</v>
      </c>
      <c r="X95" s="201">
        <f t="shared" si="159"/>
        <v>0</v>
      </c>
      <c r="Y95" s="8">
        <f t="shared" si="160"/>
        <v>0</v>
      </c>
      <c r="Z95" s="50">
        <f t="shared" si="161"/>
        <v>0</v>
      </c>
      <c r="AB95" s="394">
        <f t="shared" si="162"/>
        <v>0</v>
      </c>
      <c r="AC95" s="201">
        <f t="shared" si="162"/>
        <v>0</v>
      </c>
      <c r="AD95" s="8">
        <f t="shared" si="163"/>
        <v>0</v>
      </c>
      <c r="AE95" s="50">
        <f t="shared" si="164"/>
        <v>0</v>
      </c>
      <c r="AG95" s="394">
        <f t="shared" si="165"/>
        <v>0</v>
      </c>
      <c r="AH95" s="201">
        <f t="shared" si="165"/>
        <v>0</v>
      </c>
      <c r="AI95" s="8">
        <f t="shared" si="166"/>
        <v>0</v>
      </c>
      <c r="AJ95" s="50">
        <f t="shared" si="167"/>
        <v>0</v>
      </c>
      <c r="AL95" s="394">
        <f t="shared" si="168"/>
        <v>0</v>
      </c>
      <c r="AM95" s="201">
        <f t="shared" si="168"/>
        <v>0</v>
      </c>
      <c r="AN95" s="8">
        <f t="shared" si="169"/>
        <v>0</v>
      </c>
      <c r="AO95" s="50">
        <f t="shared" si="170"/>
        <v>0</v>
      </c>
      <c r="AQ95" s="394">
        <f t="shared" si="171"/>
        <v>0</v>
      </c>
      <c r="AR95" s="201">
        <f t="shared" si="171"/>
        <v>0</v>
      </c>
      <c r="AS95" s="8">
        <f t="shared" si="172"/>
        <v>0</v>
      </c>
      <c r="AT95" s="50">
        <f t="shared" si="173"/>
        <v>0</v>
      </c>
      <c r="AV95" s="394">
        <f t="shared" si="174"/>
        <v>0</v>
      </c>
      <c r="AW95" s="201">
        <f t="shared" si="174"/>
        <v>0</v>
      </c>
      <c r="AX95" s="8">
        <f t="shared" si="175"/>
        <v>0</v>
      </c>
      <c r="AY95" s="50">
        <f t="shared" si="176"/>
        <v>0</v>
      </c>
      <c r="BA95" s="394">
        <f t="shared" si="177"/>
        <v>0</v>
      </c>
      <c r="BB95" s="201">
        <f t="shared" si="177"/>
        <v>0</v>
      </c>
      <c r="BC95" s="8">
        <f t="shared" si="178"/>
        <v>0</v>
      </c>
      <c r="BD95" s="50">
        <f t="shared" si="179"/>
        <v>0</v>
      </c>
      <c r="BF95" s="394">
        <f t="shared" si="180"/>
        <v>0</v>
      </c>
      <c r="BG95" s="201">
        <f t="shared" si="180"/>
        <v>0</v>
      </c>
      <c r="BH95" s="8">
        <f t="shared" si="181"/>
        <v>0</v>
      </c>
      <c r="BI95" s="50">
        <f t="shared" si="182"/>
        <v>0</v>
      </c>
      <c r="BK95" s="394">
        <f t="shared" si="183"/>
        <v>0</v>
      </c>
      <c r="BL95" s="201">
        <f t="shared" si="183"/>
        <v>0</v>
      </c>
      <c r="BM95" s="8">
        <f t="shared" si="184"/>
        <v>0</v>
      </c>
      <c r="BN95" s="50">
        <f t="shared" si="185"/>
        <v>0</v>
      </c>
      <c r="BP95" s="394">
        <f t="shared" si="186"/>
        <v>0</v>
      </c>
      <c r="BQ95" s="201">
        <f t="shared" si="186"/>
        <v>0</v>
      </c>
      <c r="BR95" s="8">
        <f t="shared" si="187"/>
        <v>0</v>
      </c>
      <c r="BS95" s="50">
        <f t="shared" si="188"/>
        <v>0</v>
      </c>
      <c r="BU95" s="394">
        <f t="shared" si="189"/>
        <v>0</v>
      </c>
      <c r="BV95" s="201">
        <f t="shared" si="189"/>
        <v>0</v>
      </c>
      <c r="BW95" s="8">
        <f t="shared" si="190"/>
        <v>0</v>
      </c>
      <c r="BX95" s="50">
        <f t="shared" si="191"/>
        <v>0</v>
      </c>
      <c r="BZ95" s="394">
        <f t="shared" si="192"/>
        <v>0</v>
      </c>
      <c r="CA95" s="201">
        <f t="shared" si="192"/>
        <v>0</v>
      </c>
      <c r="CB95" s="8">
        <f t="shared" si="193"/>
        <v>0</v>
      </c>
      <c r="CC95" s="50">
        <f t="shared" si="194"/>
        <v>0</v>
      </c>
      <c r="CE95" s="394">
        <f t="shared" si="195"/>
        <v>0</v>
      </c>
      <c r="CF95" s="201">
        <f t="shared" si="195"/>
        <v>0</v>
      </c>
      <c r="CG95" s="8">
        <f t="shared" si="196"/>
        <v>0</v>
      </c>
      <c r="CH95" s="50">
        <f t="shared" si="197"/>
        <v>0</v>
      </c>
      <c r="CJ95" s="394">
        <f t="shared" si="198"/>
        <v>0</v>
      </c>
      <c r="CK95" s="201">
        <f t="shared" si="198"/>
        <v>0</v>
      </c>
      <c r="CL95" s="8">
        <f t="shared" si="199"/>
        <v>0</v>
      </c>
      <c r="CM95" s="50">
        <f t="shared" si="200"/>
        <v>0</v>
      </c>
      <c r="CO95" s="394">
        <f t="shared" si="201"/>
        <v>0</v>
      </c>
      <c r="CP95" s="201">
        <f t="shared" si="201"/>
        <v>0</v>
      </c>
      <c r="CQ95" s="8">
        <f t="shared" si="202"/>
        <v>0</v>
      </c>
      <c r="CR95" s="50">
        <f t="shared" si="203"/>
        <v>0</v>
      </c>
      <c r="CT95" s="394">
        <f t="shared" si="204"/>
        <v>0</v>
      </c>
      <c r="CU95" s="201">
        <f t="shared" si="204"/>
        <v>0</v>
      </c>
      <c r="CV95" s="8">
        <f t="shared" si="205"/>
        <v>0</v>
      </c>
      <c r="CW95" s="50">
        <f t="shared" si="206"/>
        <v>0</v>
      </c>
      <c r="CY95" s="394">
        <f t="shared" si="207"/>
        <v>0</v>
      </c>
      <c r="CZ95" s="201">
        <f t="shared" si="207"/>
        <v>0</v>
      </c>
      <c r="DA95" s="8">
        <f t="shared" si="208"/>
        <v>0</v>
      </c>
      <c r="DB95" s="50">
        <f t="shared" si="209"/>
        <v>0</v>
      </c>
      <c r="DD95" s="394">
        <f t="shared" si="210"/>
        <v>0</v>
      </c>
      <c r="DE95" s="201">
        <f t="shared" si="210"/>
        <v>0</v>
      </c>
      <c r="DF95" s="8">
        <f t="shared" si="211"/>
        <v>0</v>
      </c>
      <c r="DG95" s="50">
        <f t="shared" si="212"/>
        <v>0</v>
      </c>
      <c r="DI95" s="394">
        <f t="shared" si="213"/>
        <v>0</v>
      </c>
      <c r="DJ95" s="201">
        <f t="shared" si="213"/>
        <v>0</v>
      </c>
      <c r="DK95" s="8">
        <f t="shared" si="214"/>
        <v>0</v>
      </c>
      <c r="DL95" s="50">
        <f t="shared" si="215"/>
        <v>0</v>
      </c>
      <c r="DN95" s="394">
        <f t="shared" si="216"/>
        <v>0</v>
      </c>
      <c r="DO95" s="201">
        <f t="shared" si="216"/>
        <v>0</v>
      </c>
      <c r="DP95" s="8">
        <f t="shared" si="217"/>
        <v>0</v>
      </c>
      <c r="DQ95" s="50">
        <f t="shared" si="218"/>
        <v>0</v>
      </c>
      <c r="DS95" s="51">
        <f t="shared" si="148"/>
        <v>0</v>
      </c>
      <c r="DT95" s="50">
        <f t="shared" si="149"/>
        <v>0</v>
      </c>
      <c r="DU95" s="51">
        <v>0</v>
      </c>
      <c r="DV95" s="50">
        <f t="shared" si="150"/>
        <v>0</v>
      </c>
      <c r="DW95" s="51">
        <f t="shared" si="152"/>
        <v>0</v>
      </c>
      <c r="DX95" s="53">
        <f t="shared" si="151"/>
        <v>0</v>
      </c>
      <c r="DY95" s="307">
        <f t="shared" si="147"/>
        <v>0</v>
      </c>
    </row>
    <row r="96" spans="1:129" ht="18" customHeight="1" x14ac:dyDescent="0.3">
      <c r="B96" s="72"/>
      <c r="C96" s="54"/>
      <c r="D96" s="239"/>
      <c r="E96" s="263"/>
      <c r="F96" s="274"/>
      <c r="G96" s="263"/>
      <c r="H96" s="56"/>
      <c r="I96" s="56"/>
      <c r="J96" s="265"/>
      <c r="K96" s="264"/>
      <c r="L96" s="57"/>
      <c r="M96" s="394"/>
      <c r="N96" s="214"/>
      <c r="O96" s="8">
        <f t="shared" si="153"/>
        <v>0</v>
      </c>
      <c r="P96" s="50">
        <f t="shared" si="154"/>
        <v>0</v>
      </c>
      <c r="R96" s="382">
        <f t="shared" si="155"/>
        <v>0</v>
      </c>
      <c r="S96" s="201">
        <f t="shared" si="155"/>
        <v>0</v>
      </c>
      <c r="T96" s="8">
        <f t="shared" si="156"/>
        <v>0</v>
      </c>
      <c r="U96" s="50">
        <f t="shared" si="157"/>
        <v>0</v>
      </c>
      <c r="W96" s="394">
        <f t="shared" si="159"/>
        <v>0</v>
      </c>
      <c r="X96" s="201">
        <f t="shared" si="159"/>
        <v>0</v>
      </c>
      <c r="Y96" s="8">
        <f t="shared" si="160"/>
        <v>0</v>
      </c>
      <c r="Z96" s="50">
        <f t="shared" si="161"/>
        <v>0</v>
      </c>
      <c r="AB96" s="394">
        <f t="shared" si="162"/>
        <v>0</v>
      </c>
      <c r="AC96" s="201">
        <f t="shared" si="162"/>
        <v>0</v>
      </c>
      <c r="AD96" s="8">
        <f t="shared" si="163"/>
        <v>0</v>
      </c>
      <c r="AE96" s="50">
        <f t="shared" si="164"/>
        <v>0</v>
      </c>
      <c r="AG96" s="394">
        <f t="shared" si="165"/>
        <v>0</v>
      </c>
      <c r="AH96" s="201">
        <f t="shared" si="165"/>
        <v>0</v>
      </c>
      <c r="AI96" s="8">
        <f t="shared" si="166"/>
        <v>0</v>
      </c>
      <c r="AJ96" s="50">
        <f t="shared" si="167"/>
        <v>0</v>
      </c>
      <c r="AL96" s="394">
        <f t="shared" si="168"/>
        <v>0</v>
      </c>
      <c r="AM96" s="201">
        <f t="shared" si="168"/>
        <v>0</v>
      </c>
      <c r="AN96" s="8">
        <f t="shared" si="169"/>
        <v>0</v>
      </c>
      <c r="AO96" s="50">
        <f t="shared" si="170"/>
        <v>0</v>
      </c>
      <c r="AQ96" s="394">
        <f t="shared" si="171"/>
        <v>0</v>
      </c>
      <c r="AR96" s="201">
        <f t="shared" si="171"/>
        <v>0</v>
      </c>
      <c r="AS96" s="8">
        <f t="shared" si="172"/>
        <v>0</v>
      </c>
      <c r="AT96" s="50">
        <f t="shared" si="173"/>
        <v>0</v>
      </c>
      <c r="AV96" s="394">
        <f t="shared" si="174"/>
        <v>0</v>
      </c>
      <c r="AW96" s="201">
        <f t="shared" si="174"/>
        <v>0</v>
      </c>
      <c r="AX96" s="8">
        <f t="shared" si="175"/>
        <v>0</v>
      </c>
      <c r="AY96" s="50">
        <f t="shared" si="176"/>
        <v>0</v>
      </c>
      <c r="BA96" s="394">
        <f t="shared" si="177"/>
        <v>0</v>
      </c>
      <c r="BB96" s="201">
        <f t="shared" si="177"/>
        <v>0</v>
      </c>
      <c r="BC96" s="8">
        <f t="shared" si="178"/>
        <v>0</v>
      </c>
      <c r="BD96" s="50">
        <f t="shared" si="179"/>
        <v>0</v>
      </c>
      <c r="BF96" s="394">
        <f t="shared" si="180"/>
        <v>0</v>
      </c>
      <c r="BG96" s="201">
        <f t="shared" si="180"/>
        <v>0</v>
      </c>
      <c r="BH96" s="8">
        <f t="shared" si="181"/>
        <v>0</v>
      </c>
      <c r="BI96" s="50">
        <f t="shared" si="182"/>
        <v>0</v>
      </c>
      <c r="BK96" s="394">
        <f t="shared" si="183"/>
        <v>0</v>
      </c>
      <c r="BL96" s="201">
        <f t="shared" si="183"/>
        <v>0</v>
      </c>
      <c r="BM96" s="8">
        <f t="shared" si="184"/>
        <v>0</v>
      </c>
      <c r="BN96" s="50">
        <f t="shared" si="185"/>
        <v>0</v>
      </c>
      <c r="BP96" s="394">
        <f t="shared" si="186"/>
        <v>0</v>
      </c>
      <c r="BQ96" s="201">
        <f t="shared" si="186"/>
        <v>0</v>
      </c>
      <c r="BR96" s="8">
        <f t="shared" si="187"/>
        <v>0</v>
      </c>
      <c r="BS96" s="50">
        <f t="shared" si="188"/>
        <v>0</v>
      </c>
      <c r="BU96" s="394">
        <f t="shared" si="189"/>
        <v>0</v>
      </c>
      <c r="BV96" s="201">
        <f t="shared" si="189"/>
        <v>0</v>
      </c>
      <c r="BW96" s="8">
        <f t="shared" si="190"/>
        <v>0</v>
      </c>
      <c r="BX96" s="50">
        <f t="shared" si="191"/>
        <v>0</v>
      </c>
      <c r="BZ96" s="394">
        <f t="shared" si="192"/>
        <v>0</v>
      </c>
      <c r="CA96" s="201">
        <f t="shared" si="192"/>
        <v>0</v>
      </c>
      <c r="CB96" s="8">
        <f t="shared" si="193"/>
        <v>0</v>
      </c>
      <c r="CC96" s="50">
        <f t="shared" si="194"/>
        <v>0</v>
      </c>
      <c r="CE96" s="394">
        <f t="shared" si="195"/>
        <v>0</v>
      </c>
      <c r="CF96" s="201">
        <f t="shared" si="195"/>
        <v>0</v>
      </c>
      <c r="CG96" s="8">
        <f t="shared" si="196"/>
        <v>0</v>
      </c>
      <c r="CH96" s="50">
        <f t="shared" si="197"/>
        <v>0</v>
      </c>
      <c r="CJ96" s="394">
        <f t="shared" si="198"/>
        <v>0</v>
      </c>
      <c r="CK96" s="201">
        <f t="shared" si="198"/>
        <v>0</v>
      </c>
      <c r="CL96" s="8">
        <f t="shared" si="199"/>
        <v>0</v>
      </c>
      <c r="CM96" s="50">
        <f t="shared" si="200"/>
        <v>0</v>
      </c>
      <c r="CO96" s="394">
        <f t="shared" si="201"/>
        <v>0</v>
      </c>
      <c r="CP96" s="201">
        <f t="shared" si="201"/>
        <v>0</v>
      </c>
      <c r="CQ96" s="8">
        <f t="shared" si="202"/>
        <v>0</v>
      </c>
      <c r="CR96" s="50">
        <f t="shared" si="203"/>
        <v>0</v>
      </c>
      <c r="CT96" s="394">
        <f t="shared" si="204"/>
        <v>0</v>
      </c>
      <c r="CU96" s="201">
        <f t="shared" si="204"/>
        <v>0</v>
      </c>
      <c r="CV96" s="8">
        <f t="shared" si="205"/>
        <v>0</v>
      </c>
      <c r="CW96" s="50">
        <f t="shared" si="206"/>
        <v>0</v>
      </c>
      <c r="CY96" s="394">
        <f t="shared" si="207"/>
        <v>0</v>
      </c>
      <c r="CZ96" s="201">
        <f t="shared" si="207"/>
        <v>0</v>
      </c>
      <c r="DA96" s="8">
        <f t="shared" si="208"/>
        <v>0</v>
      </c>
      <c r="DB96" s="50">
        <f t="shared" si="209"/>
        <v>0</v>
      </c>
      <c r="DD96" s="394">
        <f t="shared" si="210"/>
        <v>0</v>
      </c>
      <c r="DE96" s="201">
        <f t="shared" si="210"/>
        <v>0</v>
      </c>
      <c r="DF96" s="8">
        <f t="shared" si="211"/>
        <v>0</v>
      </c>
      <c r="DG96" s="50">
        <f t="shared" si="212"/>
        <v>0</v>
      </c>
      <c r="DI96" s="394">
        <f t="shared" si="213"/>
        <v>0</v>
      </c>
      <c r="DJ96" s="201">
        <f t="shared" si="213"/>
        <v>0</v>
      </c>
      <c r="DK96" s="8">
        <f t="shared" si="214"/>
        <v>0</v>
      </c>
      <c r="DL96" s="50">
        <f t="shared" si="215"/>
        <v>0</v>
      </c>
      <c r="DN96" s="394">
        <f t="shared" si="216"/>
        <v>0</v>
      </c>
      <c r="DO96" s="201">
        <f t="shared" si="216"/>
        <v>0</v>
      </c>
      <c r="DP96" s="8">
        <f t="shared" si="217"/>
        <v>0</v>
      </c>
      <c r="DQ96" s="50">
        <f t="shared" si="218"/>
        <v>0</v>
      </c>
      <c r="DS96" s="51">
        <f t="shared" si="148"/>
        <v>0</v>
      </c>
      <c r="DT96" s="50">
        <f t="shared" si="149"/>
        <v>0</v>
      </c>
      <c r="DU96" s="51">
        <v>0</v>
      </c>
      <c r="DV96" s="50">
        <f t="shared" si="150"/>
        <v>0</v>
      </c>
      <c r="DW96" s="51">
        <f t="shared" si="152"/>
        <v>0</v>
      </c>
      <c r="DX96" s="53">
        <f t="shared" si="151"/>
        <v>0</v>
      </c>
      <c r="DY96" s="307">
        <f t="shared" si="147"/>
        <v>0</v>
      </c>
    </row>
    <row r="97" spans="2:129" ht="18" customHeight="1" x14ac:dyDescent="0.3">
      <c r="B97" s="87"/>
      <c r="C97" s="54"/>
      <c r="D97" s="239"/>
      <c r="E97" s="263"/>
      <c r="F97" s="274"/>
      <c r="G97" s="263"/>
      <c r="H97" s="56"/>
      <c r="I97" s="56"/>
      <c r="J97" s="265"/>
      <c r="K97" s="264"/>
      <c r="L97" s="57"/>
      <c r="M97" s="394"/>
      <c r="N97" s="214"/>
      <c r="O97" s="8">
        <f t="shared" si="153"/>
        <v>0</v>
      </c>
      <c r="P97" s="50">
        <f t="shared" si="154"/>
        <v>0</v>
      </c>
      <c r="R97" s="382">
        <f t="shared" si="155"/>
        <v>0</v>
      </c>
      <c r="S97" s="201">
        <f t="shared" si="155"/>
        <v>0</v>
      </c>
      <c r="T97" s="8">
        <f t="shared" si="156"/>
        <v>0</v>
      </c>
      <c r="U97" s="50">
        <f t="shared" si="157"/>
        <v>0</v>
      </c>
      <c r="W97" s="394">
        <f t="shared" si="159"/>
        <v>0</v>
      </c>
      <c r="X97" s="201">
        <f t="shared" si="159"/>
        <v>0</v>
      </c>
      <c r="Y97" s="8">
        <f t="shared" si="160"/>
        <v>0</v>
      </c>
      <c r="Z97" s="50">
        <f t="shared" si="161"/>
        <v>0</v>
      </c>
      <c r="AB97" s="394">
        <f t="shared" si="162"/>
        <v>0</v>
      </c>
      <c r="AC97" s="201">
        <f t="shared" si="162"/>
        <v>0</v>
      </c>
      <c r="AD97" s="8">
        <f t="shared" si="163"/>
        <v>0</v>
      </c>
      <c r="AE97" s="50">
        <f t="shared" si="164"/>
        <v>0</v>
      </c>
      <c r="AG97" s="394">
        <f t="shared" si="165"/>
        <v>0</v>
      </c>
      <c r="AH97" s="201">
        <f t="shared" si="165"/>
        <v>0</v>
      </c>
      <c r="AI97" s="8">
        <f t="shared" si="166"/>
        <v>0</v>
      </c>
      <c r="AJ97" s="50">
        <f t="shared" si="167"/>
        <v>0</v>
      </c>
      <c r="AL97" s="394">
        <f t="shared" si="168"/>
        <v>0</v>
      </c>
      <c r="AM97" s="201">
        <f t="shared" si="168"/>
        <v>0</v>
      </c>
      <c r="AN97" s="8">
        <f t="shared" si="169"/>
        <v>0</v>
      </c>
      <c r="AO97" s="50">
        <f t="shared" si="170"/>
        <v>0</v>
      </c>
      <c r="AQ97" s="394">
        <f t="shared" si="171"/>
        <v>0</v>
      </c>
      <c r="AR97" s="201">
        <f t="shared" si="171"/>
        <v>0</v>
      </c>
      <c r="AS97" s="8">
        <f t="shared" si="172"/>
        <v>0</v>
      </c>
      <c r="AT97" s="50">
        <f t="shared" si="173"/>
        <v>0</v>
      </c>
      <c r="AV97" s="394">
        <f t="shared" si="174"/>
        <v>0</v>
      </c>
      <c r="AW97" s="201">
        <f t="shared" si="174"/>
        <v>0</v>
      </c>
      <c r="AX97" s="8">
        <f t="shared" si="175"/>
        <v>0</v>
      </c>
      <c r="AY97" s="50">
        <f t="shared" si="176"/>
        <v>0</v>
      </c>
      <c r="BA97" s="394">
        <f t="shared" si="177"/>
        <v>0</v>
      </c>
      <c r="BB97" s="201">
        <f t="shared" si="177"/>
        <v>0</v>
      </c>
      <c r="BC97" s="8">
        <f t="shared" si="178"/>
        <v>0</v>
      </c>
      <c r="BD97" s="50">
        <f t="shared" si="179"/>
        <v>0</v>
      </c>
      <c r="BF97" s="394">
        <f t="shared" si="180"/>
        <v>0</v>
      </c>
      <c r="BG97" s="201">
        <f t="shared" si="180"/>
        <v>0</v>
      </c>
      <c r="BH97" s="8">
        <f t="shared" si="181"/>
        <v>0</v>
      </c>
      <c r="BI97" s="50">
        <f t="shared" si="182"/>
        <v>0</v>
      </c>
      <c r="BK97" s="394">
        <f t="shared" si="183"/>
        <v>0</v>
      </c>
      <c r="BL97" s="201">
        <f t="shared" si="183"/>
        <v>0</v>
      </c>
      <c r="BM97" s="8">
        <f t="shared" si="184"/>
        <v>0</v>
      </c>
      <c r="BN97" s="50">
        <f t="shared" si="185"/>
        <v>0</v>
      </c>
      <c r="BP97" s="394">
        <f t="shared" si="186"/>
        <v>0</v>
      </c>
      <c r="BQ97" s="201">
        <f t="shared" si="186"/>
        <v>0</v>
      </c>
      <c r="BR97" s="8">
        <f t="shared" si="187"/>
        <v>0</v>
      </c>
      <c r="BS97" s="50">
        <f t="shared" si="188"/>
        <v>0</v>
      </c>
      <c r="BU97" s="394">
        <f t="shared" si="189"/>
        <v>0</v>
      </c>
      <c r="BV97" s="201">
        <f t="shared" si="189"/>
        <v>0</v>
      </c>
      <c r="BW97" s="8">
        <f t="shared" si="190"/>
        <v>0</v>
      </c>
      <c r="BX97" s="50">
        <f t="shared" si="191"/>
        <v>0</v>
      </c>
      <c r="BZ97" s="394">
        <f t="shared" si="192"/>
        <v>0</v>
      </c>
      <c r="CA97" s="201">
        <f t="shared" si="192"/>
        <v>0</v>
      </c>
      <c r="CB97" s="8">
        <f t="shared" si="193"/>
        <v>0</v>
      </c>
      <c r="CC97" s="50">
        <f t="shared" si="194"/>
        <v>0</v>
      </c>
      <c r="CE97" s="394">
        <f t="shared" si="195"/>
        <v>0</v>
      </c>
      <c r="CF97" s="201">
        <f t="shared" si="195"/>
        <v>0</v>
      </c>
      <c r="CG97" s="8">
        <f t="shared" si="196"/>
        <v>0</v>
      </c>
      <c r="CH97" s="50">
        <f t="shared" si="197"/>
        <v>0</v>
      </c>
      <c r="CJ97" s="394">
        <f t="shared" si="198"/>
        <v>0</v>
      </c>
      <c r="CK97" s="201">
        <f t="shared" si="198"/>
        <v>0</v>
      </c>
      <c r="CL97" s="8">
        <f t="shared" si="199"/>
        <v>0</v>
      </c>
      <c r="CM97" s="50">
        <f t="shared" si="200"/>
        <v>0</v>
      </c>
      <c r="CO97" s="394">
        <f t="shared" si="201"/>
        <v>0</v>
      </c>
      <c r="CP97" s="201">
        <f t="shared" si="201"/>
        <v>0</v>
      </c>
      <c r="CQ97" s="8">
        <f t="shared" si="202"/>
        <v>0</v>
      </c>
      <c r="CR97" s="50">
        <f t="shared" si="203"/>
        <v>0</v>
      </c>
      <c r="CT97" s="394">
        <f t="shared" si="204"/>
        <v>0</v>
      </c>
      <c r="CU97" s="201">
        <f t="shared" si="204"/>
        <v>0</v>
      </c>
      <c r="CV97" s="8">
        <f t="shared" si="205"/>
        <v>0</v>
      </c>
      <c r="CW97" s="50">
        <f t="shared" si="206"/>
        <v>0</v>
      </c>
      <c r="CY97" s="394">
        <f t="shared" si="207"/>
        <v>0</v>
      </c>
      <c r="CZ97" s="201">
        <f t="shared" si="207"/>
        <v>0</v>
      </c>
      <c r="DA97" s="8">
        <f t="shared" si="208"/>
        <v>0</v>
      </c>
      <c r="DB97" s="50">
        <f t="shared" si="209"/>
        <v>0</v>
      </c>
      <c r="DD97" s="394">
        <f t="shared" si="210"/>
        <v>0</v>
      </c>
      <c r="DE97" s="201">
        <f t="shared" si="210"/>
        <v>0</v>
      </c>
      <c r="DF97" s="8">
        <f t="shared" si="211"/>
        <v>0</v>
      </c>
      <c r="DG97" s="50">
        <f t="shared" si="212"/>
        <v>0</v>
      </c>
      <c r="DI97" s="394">
        <f t="shared" si="213"/>
        <v>0</v>
      </c>
      <c r="DJ97" s="201">
        <f t="shared" si="213"/>
        <v>0</v>
      </c>
      <c r="DK97" s="8">
        <f t="shared" si="214"/>
        <v>0</v>
      </c>
      <c r="DL97" s="50">
        <f t="shared" si="215"/>
        <v>0</v>
      </c>
      <c r="DN97" s="394">
        <f t="shared" si="216"/>
        <v>0</v>
      </c>
      <c r="DO97" s="201">
        <f t="shared" si="216"/>
        <v>0</v>
      </c>
      <c r="DP97" s="8">
        <f t="shared" si="217"/>
        <v>0</v>
      </c>
      <c r="DQ97" s="50">
        <f t="shared" si="218"/>
        <v>0</v>
      </c>
      <c r="DS97" s="51">
        <f t="shared" si="148"/>
        <v>0</v>
      </c>
      <c r="DT97" s="50">
        <f t="shared" si="149"/>
        <v>0</v>
      </c>
      <c r="DU97" s="51">
        <v>0</v>
      </c>
      <c r="DV97" s="50">
        <f t="shared" si="150"/>
        <v>0</v>
      </c>
      <c r="DW97" s="51">
        <f t="shared" si="152"/>
        <v>0</v>
      </c>
      <c r="DX97" s="53">
        <f t="shared" si="151"/>
        <v>0</v>
      </c>
      <c r="DY97" s="307">
        <f t="shared" si="147"/>
        <v>0</v>
      </c>
    </row>
    <row r="98" spans="2:129" ht="30" customHeight="1" x14ac:dyDescent="0.3">
      <c r="B98" s="321"/>
      <c r="C98" s="54"/>
      <c r="D98" s="239"/>
      <c r="E98" s="263"/>
      <c r="F98" s="274"/>
      <c r="G98" s="263"/>
      <c r="H98" s="56"/>
      <c r="I98" s="56"/>
      <c r="J98" s="265"/>
      <c r="K98" s="264"/>
      <c r="L98" s="57"/>
      <c r="M98" s="394"/>
      <c r="N98" s="214"/>
      <c r="O98" s="8">
        <f t="shared" si="153"/>
        <v>0</v>
      </c>
      <c r="P98" s="50">
        <f t="shared" si="154"/>
        <v>0</v>
      </c>
      <c r="R98" s="382">
        <f t="shared" si="155"/>
        <v>0</v>
      </c>
      <c r="S98" s="201">
        <f t="shared" si="155"/>
        <v>0</v>
      </c>
      <c r="T98" s="8">
        <f t="shared" si="156"/>
        <v>0</v>
      </c>
      <c r="U98" s="50">
        <f t="shared" si="157"/>
        <v>0</v>
      </c>
      <c r="W98" s="394">
        <f t="shared" si="159"/>
        <v>0</v>
      </c>
      <c r="X98" s="201">
        <f t="shared" si="159"/>
        <v>0</v>
      </c>
      <c r="Y98" s="8">
        <f t="shared" si="160"/>
        <v>0</v>
      </c>
      <c r="Z98" s="50">
        <f t="shared" si="161"/>
        <v>0</v>
      </c>
      <c r="AB98" s="394">
        <f t="shared" si="162"/>
        <v>0</v>
      </c>
      <c r="AC98" s="201">
        <f t="shared" si="162"/>
        <v>0</v>
      </c>
      <c r="AD98" s="8">
        <f t="shared" si="163"/>
        <v>0</v>
      </c>
      <c r="AE98" s="50">
        <f t="shared" si="164"/>
        <v>0</v>
      </c>
      <c r="AG98" s="394">
        <f t="shared" si="165"/>
        <v>0</v>
      </c>
      <c r="AH98" s="201">
        <f t="shared" si="165"/>
        <v>0</v>
      </c>
      <c r="AI98" s="8">
        <f t="shared" si="166"/>
        <v>0</v>
      </c>
      <c r="AJ98" s="50">
        <f t="shared" si="167"/>
        <v>0</v>
      </c>
      <c r="AL98" s="394">
        <f t="shared" si="168"/>
        <v>0</v>
      </c>
      <c r="AM98" s="201">
        <f t="shared" si="168"/>
        <v>0</v>
      </c>
      <c r="AN98" s="8">
        <f t="shared" si="169"/>
        <v>0</v>
      </c>
      <c r="AO98" s="50">
        <f t="shared" si="170"/>
        <v>0</v>
      </c>
      <c r="AQ98" s="394">
        <f t="shared" si="171"/>
        <v>0</v>
      </c>
      <c r="AR98" s="201">
        <f t="shared" si="171"/>
        <v>0</v>
      </c>
      <c r="AS98" s="8">
        <f t="shared" si="172"/>
        <v>0</v>
      </c>
      <c r="AT98" s="50">
        <f t="shared" si="173"/>
        <v>0</v>
      </c>
      <c r="AV98" s="394">
        <f t="shared" si="174"/>
        <v>0</v>
      </c>
      <c r="AW98" s="201">
        <f t="shared" si="174"/>
        <v>0</v>
      </c>
      <c r="AX98" s="8">
        <f t="shared" si="175"/>
        <v>0</v>
      </c>
      <c r="AY98" s="50">
        <f t="shared" si="176"/>
        <v>0</v>
      </c>
      <c r="BA98" s="394">
        <f t="shared" si="177"/>
        <v>0</v>
      </c>
      <c r="BB98" s="201">
        <f t="shared" si="177"/>
        <v>0</v>
      </c>
      <c r="BC98" s="8">
        <f t="shared" si="178"/>
        <v>0</v>
      </c>
      <c r="BD98" s="50">
        <f t="shared" si="179"/>
        <v>0</v>
      </c>
      <c r="BF98" s="394">
        <f t="shared" si="180"/>
        <v>0</v>
      </c>
      <c r="BG98" s="201">
        <f t="shared" si="180"/>
        <v>0</v>
      </c>
      <c r="BH98" s="8">
        <f t="shared" si="181"/>
        <v>0</v>
      </c>
      <c r="BI98" s="50">
        <f t="shared" si="182"/>
        <v>0</v>
      </c>
      <c r="BK98" s="394">
        <f t="shared" si="183"/>
        <v>0</v>
      </c>
      <c r="BL98" s="201">
        <f t="shared" si="183"/>
        <v>0</v>
      </c>
      <c r="BM98" s="8">
        <f t="shared" si="184"/>
        <v>0</v>
      </c>
      <c r="BN98" s="50">
        <f t="shared" si="185"/>
        <v>0</v>
      </c>
      <c r="BP98" s="394">
        <f t="shared" si="186"/>
        <v>0</v>
      </c>
      <c r="BQ98" s="201">
        <f t="shared" si="186"/>
        <v>0</v>
      </c>
      <c r="BR98" s="8">
        <f t="shared" si="187"/>
        <v>0</v>
      </c>
      <c r="BS98" s="50">
        <f t="shared" si="188"/>
        <v>0</v>
      </c>
      <c r="BU98" s="394">
        <f t="shared" si="189"/>
        <v>0</v>
      </c>
      <c r="BV98" s="201">
        <f t="shared" si="189"/>
        <v>0</v>
      </c>
      <c r="BW98" s="8">
        <f t="shared" si="190"/>
        <v>0</v>
      </c>
      <c r="BX98" s="50">
        <f t="shared" si="191"/>
        <v>0</v>
      </c>
      <c r="BZ98" s="394">
        <f t="shared" si="192"/>
        <v>0</v>
      </c>
      <c r="CA98" s="201">
        <f t="shared" si="192"/>
        <v>0</v>
      </c>
      <c r="CB98" s="8">
        <f t="shared" si="193"/>
        <v>0</v>
      </c>
      <c r="CC98" s="50">
        <f t="shared" si="194"/>
        <v>0</v>
      </c>
      <c r="CE98" s="394">
        <f t="shared" si="195"/>
        <v>0</v>
      </c>
      <c r="CF98" s="201">
        <f t="shared" si="195"/>
        <v>0</v>
      </c>
      <c r="CG98" s="8">
        <f t="shared" si="196"/>
        <v>0</v>
      </c>
      <c r="CH98" s="50">
        <f t="shared" si="197"/>
        <v>0</v>
      </c>
      <c r="CJ98" s="394">
        <f t="shared" si="198"/>
        <v>0</v>
      </c>
      <c r="CK98" s="201">
        <f t="shared" si="198"/>
        <v>0</v>
      </c>
      <c r="CL98" s="8">
        <f t="shared" si="199"/>
        <v>0</v>
      </c>
      <c r="CM98" s="50">
        <f t="shared" si="200"/>
        <v>0</v>
      </c>
      <c r="CO98" s="394">
        <f t="shared" si="201"/>
        <v>0</v>
      </c>
      <c r="CP98" s="201">
        <f t="shared" si="201"/>
        <v>0</v>
      </c>
      <c r="CQ98" s="8">
        <f t="shared" si="202"/>
        <v>0</v>
      </c>
      <c r="CR98" s="50">
        <f t="shared" si="203"/>
        <v>0</v>
      </c>
      <c r="CT98" s="394">
        <f t="shared" si="204"/>
        <v>0</v>
      </c>
      <c r="CU98" s="201">
        <f t="shared" si="204"/>
        <v>0</v>
      </c>
      <c r="CV98" s="8">
        <f t="shared" si="205"/>
        <v>0</v>
      </c>
      <c r="CW98" s="50">
        <f t="shared" si="206"/>
        <v>0</v>
      </c>
      <c r="CY98" s="394">
        <f t="shared" si="207"/>
        <v>0</v>
      </c>
      <c r="CZ98" s="201">
        <f t="shared" si="207"/>
        <v>0</v>
      </c>
      <c r="DA98" s="8">
        <f t="shared" si="208"/>
        <v>0</v>
      </c>
      <c r="DB98" s="50">
        <f t="shared" si="209"/>
        <v>0</v>
      </c>
      <c r="DD98" s="394">
        <f t="shared" si="210"/>
        <v>0</v>
      </c>
      <c r="DE98" s="201">
        <f t="shared" si="210"/>
        <v>0</v>
      </c>
      <c r="DF98" s="8">
        <f t="shared" si="211"/>
        <v>0</v>
      </c>
      <c r="DG98" s="50">
        <f t="shared" si="212"/>
        <v>0</v>
      </c>
      <c r="DI98" s="394">
        <f t="shared" si="213"/>
        <v>0</v>
      </c>
      <c r="DJ98" s="201">
        <f t="shared" si="213"/>
        <v>0</v>
      </c>
      <c r="DK98" s="8">
        <f t="shared" si="214"/>
        <v>0</v>
      </c>
      <c r="DL98" s="50">
        <f t="shared" si="215"/>
        <v>0</v>
      </c>
      <c r="DN98" s="394">
        <f t="shared" si="216"/>
        <v>0</v>
      </c>
      <c r="DO98" s="201">
        <f t="shared" si="216"/>
        <v>0</v>
      </c>
      <c r="DP98" s="8">
        <f t="shared" si="217"/>
        <v>0</v>
      </c>
      <c r="DQ98" s="50">
        <f t="shared" si="218"/>
        <v>0</v>
      </c>
      <c r="DS98" s="51">
        <f t="shared" si="148"/>
        <v>0</v>
      </c>
      <c r="DT98" s="50">
        <f t="shared" si="149"/>
        <v>0</v>
      </c>
      <c r="DU98" s="51">
        <v>0</v>
      </c>
      <c r="DV98" s="50">
        <f t="shared" si="150"/>
        <v>0</v>
      </c>
      <c r="DW98" s="51">
        <f t="shared" si="152"/>
        <v>0</v>
      </c>
      <c r="DX98" s="53">
        <f t="shared" si="151"/>
        <v>0</v>
      </c>
      <c r="DY98" s="307">
        <f t="shared" si="147"/>
        <v>0</v>
      </c>
    </row>
    <row r="99" spans="2:129" ht="18" customHeight="1" x14ac:dyDescent="0.3">
      <c r="B99" s="286"/>
      <c r="C99" s="54"/>
      <c r="D99" s="239"/>
      <c r="E99" s="263"/>
      <c r="F99" s="274"/>
      <c r="G99" s="263"/>
      <c r="H99" s="56"/>
      <c r="I99" s="56"/>
      <c r="J99" s="265"/>
      <c r="K99" s="264"/>
      <c r="L99" s="57"/>
      <c r="M99" s="394"/>
      <c r="N99" s="214"/>
      <c r="O99" s="8">
        <f t="shared" si="153"/>
        <v>0</v>
      </c>
      <c r="P99" s="50">
        <f t="shared" si="154"/>
        <v>0</v>
      </c>
      <c r="R99" s="382">
        <f t="shared" si="155"/>
        <v>0</v>
      </c>
      <c r="S99" s="201">
        <f t="shared" si="155"/>
        <v>0</v>
      </c>
      <c r="T99" s="8">
        <f t="shared" si="156"/>
        <v>0</v>
      </c>
      <c r="U99" s="50">
        <f t="shared" si="157"/>
        <v>0</v>
      </c>
      <c r="W99" s="394">
        <f t="shared" si="159"/>
        <v>0</v>
      </c>
      <c r="X99" s="201">
        <f t="shared" si="159"/>
        <v>0</v>
      </c>
      <c r="Y99" s="8">
        <f t="shared" si="160"/>
        <v>0</v>
      </c>
      <c r="Z99" s="50">
        <f t="shared" si="161"/>
        <v>0</v>
      </c>
      <c r="AB99" s="394">
        <f t="shared" si="162"/>
        <v>0</v>
      </c>
      <c r="AC99" s="201">
        <f t="shared" si="162"/>
        <v>0</v>
      </c>
      <c r="AD99" s="8">
        <f t="shared" si="163"/>
        <v>0</v>
      </c>
      <c r="AE99" s="50">
        <f t="shared" si="164"/>
        <v>0</v>
      </c>
      <c r="AG99" s="394">
        <f t="shared" si="165"/>
        <v>0</v>
      </c>
      <c r="AH99" s="201">
        <f t="shared" si="165"/>
        <v>0</v>
      </c>
      <c r="AI99" s="8">
        <f t="shared" si="166"/>
        <v>0</v>
      </c>
      <c r="AJ99" s="50">
        <f t="shared" si="167"/>
        <v>0</v>
      </c>
      <c r="AL99" s="394">
        <f t="shared" si="168"/>
        <v>0</v>
      </c>
      <c r="AM99" s="201">
        <f t="shared" si="168"/>
        <v>0</v>
      </c>
      <c r="AN99" s="8">
        <f t="shared" si="169"/>
        <v>0</v>
      </c>
      <c r="AO99" s="50">
        <f t="shared" si="170"/>
        <v>0</v>
      </c>
      <c r="AQ99" s="394">
        <f t="shared" si="171"/>
        <v>0</v>
      </c>
      <c r="AR99" s="201">
        <f t="shared" si="171"/>
        <v>0</v>
      </c>
      <c r="AS99" s="8">
        <f t="shared" si="172"/>
        <v>0</v>
      </c>
      <c r="AT99" s="50">
        <f t="shared" si="173"/>
        <v>0</v>
      </c>
      <c r="AV99" s="394">
        <f t="shared" si="174"/>
        <v>0</v>
      </c>
      <c r="AW99" s="201">
        <f t="shared" si="174"/>
        <v>0</v>
      </c>
      <c r="AX99" s="8">
        <f t="shared" si="175"/>
        <v>0</v>
      </c>
      <c r="AY99" s="50">
        <f t="shared" si="176"/>
        <v>0</v>
      </c>
      <c r="BA99" s="394">
        <f t="shared" si="177"/>
        <v>0</v>
      </c>
      <c r="BB99" s="201">
        <f t="shared" si="177"/>
        <v>0</v>
      </c>
      <c r="BC99" s="8">
        <f t="shared" si="178"/>
        <v>0</v>
      </c>
      <c r="BD99" s="50">
        <f t="shared" si="179"/>
        <v>0</v>
      </c>
      <c r="BF99" s="394">
        <f t="shared" si="180"/>
        <v>0</v>
      </c>
      <c r="BG99" s="201">
        <f t="shared" si="180"/>
        <v>0</v>
      </c>
      <c r="BH99" s="8">
        <f t="shared" si="181"/>
        <v>0</v>
      </c>
      <c r="BI99" s="50">
        <f t="shared" si="182"/>
        <v>0</v>
      </c>
      <c r="BK99" s="394">
        <f t="shared" si="183"/>
        <v>0</v>
      </c>
      <c r="BL99" s="201">
        <f t="shared" si="183"/>
        <v>0</v>
      </c>
      <c r="BM99" s="8">
        <f t="shared" si="184"/>
        <v>0</v>
      </c>
      <c r="BN99" s="50">
        <f t="shared" si="185"/>
        <v>0</v>
      </c>
      <c r="BP99" s="394">
        <f t="shared" si="186"/>
        <v>0</v>
      </c>
      <c r="BQ99" s="201">
        <f t="shared" si="186"/>
        <v>0</v>
      </c>
      <c r="BR99" s="8">
        <f t="shared" si="187"/>
        <v>0</v>
      </c>
      <c r="BS99" s="50">
        <f t="shared" si="188"/>
        <v>0</v>
      </c>
      <c r="BU99" s="394">
        <f t="shared" si="189"/>
        <v>0</v>
      </c>
      <c r="BV99" s="201">
        <f t="shared" si="189"/>
        <v>0</v>
      </c>
      <c r="BW99" s="8">
        <f t="shared" si="190"/>
        <v>0</v>
      </c>
      <c r="BX99" s="50">
        <f t="shared" si="191"/>
        <v>0</v>
      </c>
      <c r="BZ99" s="394">
        <f t="shared" si="192"/>
        <v>0</v>
      </c>
      <c r="CA99" s="201">
        <f t="shared" si="192"/>
        <v>0</v>
      </c>
      <c r="CB99" s="8">
        <f t="shared" si="193"/>
        <v>0</v>
      </c>
      <c r="CC99" s="50">
        <f t="shared" si="194"/>
        <v>0</v>
      </c>
      <c r="CE99" s="394">
        <f t="shared" si="195"/>
        <v>0</v>
      </c>
      <c r="CF99" s="201">
        <f t="shared" si="195"/>
        <v>0</v>
      </c>
      <c r="CG99" s="8">
        <f t="shared" si="196"/>
        <v>0</v>
      </c>
      <c r="CH99" s="50">
        <f t="shared" si="197"/>
        <v>0</v>
      </c>
      <c r="CJ99" s="394">
        <f t="shared" si="198"/>
        <v>0</v>
      </c>
      <c r="CK99" s="201">
        <f t="shared" si="198"/>
        <v>0</v>
      </c>
      <c r="CL99" s="8">
        <f t="shared" si="199"/>
        <v>0</v>
      </c>
      <c r="CM99" s="50">
        <f t="shared" si="200"/>
        <v>0</v>
      </c>
      <c r="CO99" s="394">
        <f t="shared" si="201"/>
        <v>0</v>
      </c>
      <c r="CP99" s="201">
        <f t="shared" si="201"/>
        <v>0</v>
      </c>
      <c r="CQ99" s="8">
        <f t="shared" si="202"/>
        <v>0</v>
      </c>
      <c r="CR99" s="50">
        <f t="shared" si="203"/>
        <v>0</v>
      </c>
      <c r="CT99" s="394">
        <f t="shared" si="204"/>
        <v>0</v>
      </c>
      <c r="CU99" s="201">
        <f t="shared" si="204"/>
        <v>0</v>
      </c>
      <c r="CV99" s="8">
        <f t="shared" si="205"/>
        <v>0</v>
      </c>
      <c r="CW99" s="50">
        <f t="shared" si="206"/>
        <v>0</v>
      </c>
      <c r="CY99" s="394">
        <f t="shared" si="207"/>
        <v>0</v>
      </c>
      <c r="CZ99" s="201">
        <f t="shared" si="207"/>
        <v>0</v>
      </c>
      <c r="DA99" s="8">
        <f t="shared" si="208"/>
        <v>0</v>
      </c>
      <c r="DB99" s="50">
        <f t="shared" si="209"/>
        <v>0</v>
      </c>
      <c r="DD99" s="394">
        <f t="shared" si="210"/>
        <v>0</v>
      </c>
      <c r="DE99" s="201">
        <f t="shared" si="210"/>
        <v>0</v>
      </c>
      <c r="DF99" s="8">
        <f t="shared" si="211"/>
        <v>0</v>
      </c>
      <c r="DG99" s="50">
        <f t="shared" si="212"/>
        <v>0</v>
      </c>
      <c r="DI99" s="394">
        <f t="shared" si="213"/>
        <v>0</v>
      </c>
      <c r="DJ99" s="201">
        <f t="shared" si="213"/>
        <v>0</v>
      </c>
      <c r="DK99" s="8">
        <f t="shared" si="214"/>
        <v>0</v>
      </c>
      <c r="DL99" s="50">
        <f t="shared" si="215"/>
        <v>0</v>
      </c>
      <c r="DN99" s="394">
        <f t="shared" si="216"/>
        <v>0</v>
      </c>
      <c r="DO99" s="201">
        <f t="shared" si="216"/>
        <v>0</v>
      </c>
      <c r="DP99" s="8">
        <f t="shared" si="217"/>
        <v>0</v>
      </c>
      <c r="DQ99" s="50">
        <f t="shared" si="218"/>
        <v>0</v>
      </c>
      <c r="DS99" s="51">
        <f t="shared" si="148"/>
        <v>0</v>
      </c>
      <c r="DT99" s="50">
        <f t="shared" si="149"/>
        <v>0</v>
      </c>
      <c r="DU99" s="51">
        <v>0</v>
      </c>
      <c r="DV99" s="50">
        <f t="shared" si="150"/>
        <v>0</v>
      </c>
      <c r="DW99" s="51">
        <f t="shared" si="152"/>
        <v>0</v>
      </c>
      <c r="DX99" s="53">
        <f t="shared" si="151"/>
        <v>0</v>
      </c>
      <c r="DY99" s="307">
        <f t="shared" si="147"/>
        <v>0</v>
      </c>
    </row>
    <row r="100" spans="2:129" ht="18" customHeight="1" x14ac:dyDescent="0.3">
      <c r="B100" s="321"/>
      <c r="C100" s="54"/>
      <c r="D100" s="239"/>
      <c r="E100" s="263"/>
      <c r="F100" s="274"/>
      <c r="G100" s="263"/>
      <c r="H100" s="56"/>
      <c r="I100" s="56"/>
      <c r="J100" s="265"/>
      <c r="K100" s="264"/>
      <c r="L100" s="57"/>
      <c r="M100" s="394"/>
      <c r="N100" s="214"/>
      <c r="O100" s="8">
        <f t="shared" si="153"/>
        <v>0</v>
      </c>
      <c r="P100" s="50">
        <f t="shared" si="154"/>
        <v>0</v>
      </c>
      <c r="R100" s="382">
        <f t="shared" si="155"/>
        <v>0</v>
      </c>
      <c r="S100" s="201">
        <f t="shared" si="155"/>
        <v>0</v>
      </c>
      <c r="T100" s="8">
        <f t="shared" si="156"/>
        <v>0</v>
      </c>
      <c r="U100" s="50">
        <f t="shared" si="157"/>
        <v>0</v>
      </c>
      <c r="W100" s="394">
        <f t="shared" si="159"/>
        <v>0</v>
      </c>
      <c r="X100" s="201">
        <f t="shared" si="159"/>
        <v>0</v>
      </c>
      <c r="Y100" s="8">
        <f t="shared" si="160"/>
        <v>0</v>
      </c>
      <c r="Z100" s="50">
        <f t="shared" si="161"/>
        <v>0</v>
      </c>
      <c r="AB100" s="394">
        <f t="shared" si="162"/>
        <v>0</v>
      </c>
      <c r="AC100" s="201">
        <f t="shared" si="162"/>
        <v>0</v>
      </c>
      <c r="AD100" s="8">
        <f t="shared" si="163"/>
        <v>0</v>
      </c>
      <c r="AE100" s="50">
        <f t="shared" si="164"/>
        <v>0</v>
      </c>
      <c r="AG100" s="394">
        <f t="shared" si="165"/>
        <v>0</v>
      </c>
      <c r="AH100" s="201">
        <f t="shared" si="165"/>
        <v>0</v>
      </c>
      <c r="AI100" s="8">
        <f t="shared" si="166"/>
        <v>0</v>
      </c>
      <c r="AJ100" s="50">
        <f t="shared" si="167"/>
        <v>0</v>
      </c>
      <c r="AL100" s="394">
        <f t="shared" si="168"/>
        <v>0</v>
      </c>
      <c r="AM100" s="201">
        <f t="shared" si="168"/>
        <v>0</v>
      </c>
      <c r="AN100" s="8">
        <f t="shared" si="169"/>
        <v>0</v>
      </c>
      <c r="AO100" s="50">
        <f t="shared" si="170"/>
        <v>0</v>
      </c>
      <c r="AQ100" s="394">
        <f t="shared" si="171"/>
        <v>0</v>
      </c>
      <c r="AR100" s="201">
        <f t="shared" si="171"/>
        <v>0</v>
      </c>
      <c r="AS100" s="8">
        <f t="shared" si="172"/>
        <v>0</v>
      </c>
      <c r="AT100" s="50">
        <f t="shared" si="173"/>
        <v>0</v>
      </c>
      <c r="AV100" s="394">
        <f t="shared" si="174"/>
        <v>0</v>
      </c>
      <c r="AW100" s="201">
        <f t="shared" si="174"/>
        <v>0</v>
      </c>
      <c r="AX100" s="8">
        <f t="shared" si="175"/>
        <v>0</v>
      </c>
      <c r="AY100" s="50">
        <f t="shared" si="176"/>
        <v>0</v>
      </c>
      <c r="BA100" s="394">
        <f t="shared" si="177"/>
        <v>0</v>
      </c>
      <c r="BB100" s="201">
        <f t="shared" si="177"/>
        <v>0</v>
      </c>
      <c r="BC100" s="8">
        <f t="shared" si="178"/>
        <v>0</v>
      </c>
      <c r="BD100" s="50">
        <f t="shared" si="179"/>
        <v>0</v>
      </c>
      <c r="BF100" s="394">
        <f t="shared" si="180"/>
        <v>0</v>
      </c>
      <c r="BG100" s="201">
        <f t="shared" si="180"/>
        <v>0</v>
      </c>
      <c r="BH100" s="8">
        <f t="shared" si="181"/>
        <v>0</v>
      </c>
      <c r="BI100" s="50">
        <f t="shared" si="182"/>
        <v>0</v>
      </c>
      <c r="BK100" s="394">
        <f t="shared" si="183"/>
        <v>0</v>
      </c>
      <c r="BL100" s="201">
        <f t="shared" si="183"/>
        <v>0</v>
      </c>
      <c r="BM100" s="8">
        <f t="shared" si="184"/>
        <v>0</v>
      </c>
      <c r="BN100" s="50">
        <f t="shared" si="185"/>
        <v>0</v>
      </c>
      <c r="BP100" s="394">
        <f t="shared" si="186"/>
        <v>0</v>
      </c>
      <c r="BQ100" s="201">
        <f t="shared" si="186"/>
        <v>0</v>
      </c>
      <c r="BR100" s="8">
        <f t="shared" si="187"/>
        <v>0</v>
      </c>
      <c r="BS100" s="50">
        <f t="shared" si="188"/>
        <v>0</v>
      </c>
      <c r="BU100" s="394">
        <f t="shared" si="189"/>
        <v>0</v>
      </c>
      <c r="BV100" s="201">
        <f t="shared" si="189"/>
        <v>0</v>
      </c>
      <c r="BW100" s="8">
        <f t="shared" si="190"/>
        <v>0</v>
      </c>
      <c r="BX100" s="50">
        <f t="shared" si="191"/>
        <v>0</v>
      </c>
      <c r="BZ100" s="394">
        <f t="shared" si="192"/>
        <v>0</v>
      </c>
      <c r="CA100" s="201">
        <f t="shared" si="192"/>
        <v>0</v>
      </c>
      <c r="CB100" s="8">
        <f t="shared" si="193"/>
        <v>0</v>
      </c>
      <c r="CC100" s="50">
        <f t="shared" si="194"/>
        <v>0</v>
      </c>
      <c r="CE100" s="394">
        <f t="shared" si="195"/>
        <v>0</v>
      </c>
      <c r="CF100" s="201">
        <f t="shared" si="195"/>
        <v>0</v>
      </c>
      <c r="CG100" s="8">
        <f t="shared" si="196"/>
        <v>0</v>
      </c>
      <c r="CH100" s="50">
        <f t="shared" si="197"/>
        <v>0</v>
      </c>
      <c r="CJ100" s="394">
        <f t="shared" si="198"/>
        <v>0</v>
      </c>
      <c r="CK100" s="201">
        <f t="shared" si="198"/>
        <v>0</v>
      </c>
      <c r="CL100" s="8">
        <f t="shared" si="199"/>
        <v>0</v>
      </c>
      <c r="CM100" s="50">
        <f t="shared" si="200"/>
        <v>0</v>
      </c>
      <c r="CO100" s="394">
        <f t="shared" si="201"/>
        <v>0</v>
      </c>
      <c r="CP100" s="201">
        <f t="shared" si="201"/>
        <v>0</v>
      </c>
      <c r="CQ100" s="8">
        <f t="shared" si="202"/>
        <v>0</v>
      </c>
      <c r="CR100" s="50">
        <f t="shared" si="203"/>
        <v>0</v>
      </c>
      <c r="CT100" s="394">
        <f t="shared" si="204"/>
        <v>0</v>
      </c>
      <c r="CU100" s="201">
        <f t="shared" si="204"/>
        <v>0</v>
      </c>
      <c r="CV100" s="8">
        <f t="shared" si="205"/>
        <v>0</v>
      </c>
      <c r="CW100" s="50">
        <f t="shared" si="206"/>
        <v>0</v>
      </c>
      <c r="CY100" s="394">
        <f t="shared" si="207"/>
        <v>0</v>
      </c>
      <c r="CZ100" s="201">
        <f t="shared" si="207"/>
        <v>0</v>
      </c>
      <c r="DA100" s="8">
        <f t="shared" si="208"/>
        <v>0</v>
      </c>
      <c r="DB100" s="50">
        <f t="shared" si="209"/>
        <v>0</v>
      </c>
      <c r="DD100" s="394">
        <f t="shared" si="210"/>
        <v>0</v>
      </c>
      <c r="DE100" s="201">
        <f t="shared" si="210"/>
        <v>0</v>
      </c>
      <c r="DF100" s="8">
        <f t="shared" si="211"/>
        <v>0</v>
      </c>
      <c r="DG100" s="50">
        <f t="shared" si="212"/>
        <v>0</v>
      </c>
      <c r="DI100" s="394">
        <f t="shared" si="213"/>
        <v>0</v>
      </c>
      <c r="DJ100" s="201">
        <f t="shared" si="213"/>
        <v>0</v>
      </c>
      <c r="DK100" s="8">
        <f t="shared" si="214"/>
        <v>0</v>
      </c>
      <c r="DL100" s="50">
        <f t="shared" si="215"/>
        <v>0</v>
      </c>
      <c r="DN100" s="394">
        <f t="shared" si="216"/>
        <v>0</v>
      </c>
      <c r="DO100" s="201">
        <f t="shared" si="216"/>
        <v>0</v>
      </c>
      <c r="DP100" s="8">
        <f t="shared" si="217"/>
        <v>0</v>
      </c>
      <c r="DQ100" s="50">
        <f t="shared" si="218"/>
        <v>0</v>
      </c>
      <c r="DS100" s="51">
        <f t="shared" si="148"/>
        <v>0</v>
      </c>
      <c r="DT100" s="50">
        <f t="shared" si="149"/>
        <v>0</v>
      </c>
      <c r="DU100" s="51">
        <v>0</v>
      </c>
      <c r="DV100" s="50">
        <f t="shared" si="150"/>
        <v>0</v>
      </c>
      <c r="DW100" s="51">
        <f t="shared" si="152"/>
        <v>0</v>
      </c>
      <c r="DX100" s="53">
        <f t="shared" si="151"/>
        <v>0</v>
      </c>
      <c r="DY100" s="307">
        <f t="shared" si="147"/>
        <v>0</v>
      </c>
    </row>
    <row r="101" spans="2:129" ht="39" customHeight="1" x14ac:dyDescent="0.3">
      <c r="B101" s="342"/>
      <c r="C101" s="1"/>
      <c r="D101" s="239"/>
      <c r="E101" s="263"/>
      <c r="F101" s="274"/>
      <c r="G101" s="263"/>
      <c r="H101" s="56"/>
      <c r="I101" s="56"/>
      <c r="J101" s="265"/>
      <c r="K101" s="264"/>
      <c r="L101" s="57"/>
      <c r="M101" s="394"/>
      <c r="N101" s="214"/>
      <c r="O101" s="8">
        <f t="shared" si="153"/>
        <v>0</v>
      </c>
      <c r="P101" s="50">
        <f t="shared" si="154"/>
        <v>0</v>
      </c>
      <c r="R101" s="382">
        <f t="shared" si="155"/>
        <v>0</v>
      </c>
      <c r="S101" s="201">
        <f t="shared" si="155"/>
        <v>0</v>
      </c>
      <c r="T101" s="8">
        <f t="shared" si="156"/>
        <v>0</v>
      </c>
      <c r="U101" s="50">
        <f t="shared" si="157"/>
        <v>0</v>
      </c>
      <c r="W101" s="394">
        <f t="shared" si="159"/>
        <v>0</v>
      </c>
      <c r="X101" s="201">
        <f t="shared" si="159"/>
        <v>0</v>
      </c>
      <c r="Y101" s="8">
        <f t="shared" si="160"/>
        <v>0</v>
      </c>
      <c r="Z101" s="50">
        <f t="shared" si="161"/>
        <v>0</v>
      </c>
      <c r="AB101" s="394">
        <f t="shared" si="162"/>
        <v>0</v>
      </c>
      <c r="AC101" s="201">
        <f t="shared" si="162"/>
        <v>0</v>
      </c>
      <c r="AD101" s="8">
        <f t="shared" si="163"/>
        <v>0</v>
      </c>
      <c r="AE101" s="50">
        <f t="shared" si="164"/>
        <v>0</v>
      </c>
      <c r="AG101" s="394">
        <f t="shared" si="165"/>
        <v>0</v>
      </c>
      <c r="AH101" s="201">
        <f t="shared" si="165"/>
        <v>0</v>
      </c>
      <c r="AI101" s="8">
        <f t="shared" si="166"/>
        <v>0</v>
      </c>
      <c r="AJ101" s="50">
        <f t="shared" si="167"/>
        <v>0</v>
      </c>
      <c r="AL101" s="394">
        <f t="shared" si="168"/>
        <v>0</v>
      </c>
      <c r="AM101" s="201">
        <f t="shared" si="168"/>
        <v>0</v>
      </c>
      <c r="AN101" s="8">
        <f t="shared" si="169"/>
        <v>0</v>
      </c>
      <c r="AO101" s="50">
        <f t="shared" si="170"/>
        <v>0</v>
      </c>
      <c r="AQ101" s="394">
        <f t="shared" si="171"/>
        <v>0</v>
      </c>
      <c r="AR101" s="201">
        <f t="shared" si="171"/>
        <v>0</v>
      </c>
      <c r="AS101" s="8">
        <f t="shared" si="172"/>
        <v>0</v>
      </c>
      <c r="AT101" s="50">
        <f t="shared" si="173"/>
        <v>0</v>
      </c>
      <c r="AV101" s="394">
        <f t="shared" si="174"/>
        <v>0</v>
      </c>
      <c r="AW101" s="201">
        <f t="shared" si="174"/>
        <v>0</v>
      </c>
      <c r="AX101" s="8">
        <f t="shared" si="175"/>
        <v>0</v>
      </c>
      <c r="AY101" s="50">
        <f t="shared" si="176"/>
        <v>0</v>
      </c>
      <c r="BA101" s="394">
        <f t="shared" si="177"/>
        <v>0</v>
      </c>
      <c r="BB101" s="201">
        <f t="shared" si="177"/>
        <v>0</v>
      </c>
      <c r="BC101" s="8">
        <f t="shared" si="178"/>
        <v>0</v>
      </c>
      <c r="BD101" s="50">
        <f t="shared" si="179"/>
        <v>0</v>
      </c>
      <c r="BF101" s="394">
        <f t="shared" si="180"/>
        <v>0</v>
      </c>
      <c r="BG101" s="201">
        <f t="shared" si="180"/>
        <v>0</v>
      </c>
      <c r="BH101" s="8">
        <f t="shared" si="181"/>
        <v>0</v>
      </c>
      <c r="BI101" s="50">
        <f t="shared" si="182"/>
        <v>0</v>
      </c>
      <c r="BK101" s="394">
        <f t="shared" si="183"/>
        <v>0</v>
      </c>
      <c r="BL101" s="201">
        <f t="shared" si="183"/>
        <v>0</v>
      </c>
      <c r="BM101" s="8">
        <f t="shared" si="184"/>
        <v>0</v>
      </c>
      <c r="BN101" s="50">
        <f t="shared" si="185"/>
        <v>0</v>
      </c>
      <c r="BP101" s="394">
        <f t="shared" si="186"/>
        <v>0</v>
      </c>
      <c r="BQ101" s="201">
        <f t="shared" si="186"/>
        <v>0</v>
      </c>
      <c r="BR101" s="8">
        <f t="shared" si="187"/>
        <v>0</v>
      </c>
      <c r="BS101" s="50">
        <f t="shared" si="188"/>
        <v>0</v>
      </c>
      <c r="BU101" s="394">
        <f t="shared" si="189"/>
        <v>0</v>
      </c>
      <c r="BV101" s="201">
        <f t="shared" si="189"/>
        <v>0</v>
      </c>
      <c r="BW101" s="8">
        <f t="shared" si="190"/>
        <v>0</v>
      </c>
      <c r="BX101" s="50">
        <f t="shared" si="191"/>
        <v>0</v>
      </c>
      <c r="BZ101" s="394">
        <f t="shared" si="192"/>
        <v>0</v>
      </c>
      <c r="CA101" s="201">
        <f t="shared" si="192"/>
        <v>0</v>
      </c>
      <c r="CB101" s="8">
        <f t="shared" si="193"/>
        <v>0</v>
      </c>
      <c r="CC101" s="50">
        <f t="shared" si="194"/>
        <v>0</v>
      </c>
      <c r="CE101" s="394">
        <f t="shared" si="195"/>
        <v>0</v>
      </c>
      <c r="CF101" s="201">
        <f t="shared" si="195"/>
        <v>0</v>
      </c>
      <c r="CG101" s="8">
        <f t="shared" si="196"/>
        <v>0</v>
      </c>
      <c r="CH101" s="50">
        <f t="shared" si="197"/>
        <v>0</v>
      </c>
      <c r="CJ101" s="394">
        <f t="shared" si="198"/>
        <v>0</v>
      </c>
      <c r="CK101" s="201">
        <f t="shared" si="198"/>
        <v>0</v>
      </c>
      <c r="CL101" s="8">
        <f t="shared" si="199"/>
        <v>0</v>
      </c>
      <c r="CM101" s="50">
        <f t="shared" si="200"/>
        <v>0</v>
      </c>
      <c r="CO101" s="394">
        <f t="shared" si="201"/>
        <v>0</v>
      </c>
      <c r="CP101" s="201">
        <f t="shared" si="201"/>
        <v>0</v>
      </c>
      <c r="CQ101" s="8">
        <f t="shared" si="202"/>
        <v>0</v>
      </c>
      <c r="CR101" s="50">
        <f t="shared" si="203"/>
        <v>0</v>
      </c>
      <c r="CT101" s="394">
        <f t="shared" si="204"/>
        <v>0</v>
      </c>
      <c r="CU101" s="201">
        <f t="shared" si="204"/>
        <v>0</v>
      </c>
      <c r="CV101" s="8">
        <f t="shared" si="205"/>
        <v>0</v>
      </c>
      <c r="CW101" s="50">
        <f t="shared" si="206"/>
        <v>0</v>
      </c>
      <c r="CY101" s="394">
        <f t="shared" si="207"/>
        <v>0</v>
      </c>
      <c r="CZ101" s="201">
        <f t="shared" si="207"/>
        <v>0</v>
      </c>
      <c r="DA101" s="8">
        <f t="shared" si="208"/>
        <v>0</v>
      </c>
      <c r="DB101" s="50">
        <f t="shared" si="209"/>
        <v>0</v>
      </c>
      <c r="DD101" s="394">
        <f t="shared" si="210"/>
        <v>0</v>
      </c>
      <c r="DE101" s="201">
        <f t="shared" si="210"/>
        <v>0</v>
      </c>
      <c r="DF101" s="8">
        <f t="shared" si="211"/>
        <v>0</v>
      </c>
      <c r="DG101" s="50">
        <f t="shared" si="212"/>
        <v>0</v>
      </c>
      <c r="DI101" s="394">
        <f t="shared" si="213"/>
        <v>0</v>
      </c>
      <c r="DJ101" s="201">
        <f t="shared" si="213"/>
        <v>0</v>
      </c>
      <c r="DK101" s="8">
        <f t="shared" si="214"/>
        <v>0</v>
      </c>
      <c r="DL101" s="50">
        <f t="shared" si="215"/>
        <v>0</v>
      </c>
      <c r="DN101" s="394">
        <f t="shared" si="216"/>
        <v>0</v>
      </c>
      <c r="DO101" s="201">
        <f t="shared" si="216"/>
        <v>0</v>
      </c>
      <c r="DP101" s="8">
        <f t="shared" si="217"/>
        <v>0</v>
      </c>
      <c r="DQ101" s="50">
        <f t="shared" si="218"/>
        <v>0</v>
      </c>
      <c r="DS101" s="51">
        <f t="shared" si="148"/>
        <v>0</v>
      </c>
      <c r="DT101" s="50">
        <f t="shared" si="149"/>
        <v>0</v>
      </c>
      <c r="DU101" s="51">
        <v>0</v>
      </c>
      <c r="DV101" s="50">
        <f t="shared" si="150"/>
        <v>0</v>
      </c>
      <c r="DW101" s="51">
        <f t="shared" si="152"/>
        <v>0</v>
      </c>
      <c r="DX101" s="53">
        <f t="shared" si="151"/>
        <v>0</v>
      </c>
      <c r="DY101" s="307">
        <f t="shared" si="147"/>
        <v>0</v>
      </c>
    </row>
    <row r="102" spans="2:129" ht="18" customHeight="1" x14ac:dyDescent="0.3">
      <c r="B102" s="342"/>
      <c r="C102" s="1"/>
      <c r="D102" s="239"/>
      <c r="E102" s="263"/>
      <c r="F102" s="274"/>
      <c r="G102" s="263"/>
      <c r="H102" s="56"/>
      <c r="I102" s="56"/>
      <c r="J102" s="265"/>
      <c r="K102" s="264"/>
      <c r="L102" s="57"/>
      <c r="M102" s="394"/>
      <c r="N102" s="214"/>
      <c r="O102" s="8">
        <f t="shared" si="153"/>
        <v>0</v>
      </c>
      <c r="P102" s="50">
        <f t="shared" si="154"/>
        <v>0</v>
      </c>
      <c r="R102" s="382">
        <f t="shared" si="155"/>
        <v>0</v>
      </c>
      <c r="S102" s="201">
        <f t="shared" si="155"/>
        <v>0</v>
      </c>
      <c r="T102" s="8">
        <f t="shared" si="156"/>
        <v>0</v>
      </c>
      <c r="U102" s="50">
        <f t="shared" si="157"/>
        <v>0</v>
      </c>
      <c r="W102" s="394">
        <f t="shared" si="159"/>
        <v>0</v>
      </c>
      <c r="X102" s="201">
        <f t="shared" si="159"/>
        <v>0</v>
      </c>
      <c r="Y102" s="8">
        <f t="shared" si="160"/>
        <v>0</v>
      </c>
      <c r="Z102" s="50">
        <f t="shared" si="161"/>
        <v>0</v>
      </c>
      <c r="AB102" s="394">
        <f t="shared" si="162"/>
        <v>0</v>
      </c>
      <c r="AC102" s="201">
        <f t="shared" si="162"/>
        <v>0</v>
      </c>
      <c r="AD102" s="8">
        <f t="shared" si="163"/>
        <v>0</v>
      </c>
      <c r="AE102" s="50">
        <f t="shared" si="164"/>
        <v>0</v>
      </c>
      <c r="AG102" s="394">
        <f t="shared" si="165"/>
        <v>0</v>
      </c>
      <c r="AH102" s="201">
        <f t="shared" si="165"/>
        <v>0</v>
      </c>
      <c r="AI102" s="8">
        <f t="shared" si="166"/>
        <v>0</v>
      </c>
      <c r="AJ102" s="50">
        <f t="shared" si="167"/>
        <v>0</v>
      </c>
      <c r="AL102" s="394">
        <f t="shared" si="168"/>
        <v>0</v>
      </c>
      <c r="AM102" s="201">
        <f t="shared" si="168"/>
        <v>0</v>
      </c>
      <c r="AN102" s="8">
        <f t="shared" si="169"/>
        <v>0</v>
      </c>
      <c r="AO102" s="50">
        <f t="shared" si="170"/>
        <v>0</v>
      </c>
      <c r="AQ102" s="394">
        <f t="shared" si="171"/>
        <v>0</v>
      </c>
      <c r="AR102" s="201">
        <f t="shared" si="171"/>
        <v>0</v>
      </c>
      <c r="AS102" s="8">
        <f t="shared" si="172"/>
        <v>0</v>
      </c>
      <c r="AT102" s="50">
        <f t="shared" si="173"/>
        <v>0</v>
      </c>
      <c r="AV102" s="394">
        <f t="shared" si="174"/>
        <v>0</v>
      </c>
      <c r="AW102" s="201">
        <f t="shared" si="174"/>
        <v>0</v>
      </c>
      <c r="AX102" s="8">
        <f t="shared" si="175"/>
        <v>0</v>
      </c>
      <c r="AY102" s="50">
        <f t="shared" si="176"/>
        <v>0</v>
      </c>
      <c r="BA102" s="394">
        <f t="shared" si="177"/>
        <v>0</v>
      </c>
      <c r="BB102" s="201">
        <f t="shared" si="177"/>
        <v>0</v>
      </c>
      <c r="BC102" s="8">
        <f t="shared" si="178"/>
        <v>0</v>
      </c>
      <c r="BD102" s="50">
        <f t="shared" si="179"/>
        <v>0</v>
      </c>
      <c r="BF102" s="394">
        <f t="shared" si="180"/>
        <v>0</v>
      </c>
      <c r="BG102" s="201">
        <f t="shared" si="180"/>
        <v>0</v>
      </c>
      <c r="BH102" s="8">
        <f t="shared" si="181"/>
        <v>0</v>
      </c>
      <c r="BI102" s="50">
        <f t="shared" si="182"/>
        <v>0</v>
      </c>
      <c r="BK102" s="394">
        <f t="shared" si="183"/>
        <v>0</v>
      </c>
      <c r="BL102" s="201">
        <f t="shared" si="183"/>
        <v>0</v>
      </c>
      <c r="BM102" s="8">
        <f t="shared" si="184"/>
        <v>0</v>
      </c>
      <c r="BN102" s="50">
        <f t="shared" si="185"/>
        <v>0</v>
      </c>
      <c r="BP102" s="394">
        <f t="shared" si="186"/>
        <v>0</v>
      </c>
      <c r="BQ102" s="201">
        <f t="shared" si="186"/>
        <v>0</v>
      </c>
      <c r="BR102" s="8">
        <f t="shared" si="187"/>
        <v>0</v>
      </c>
      <c r="BS102" s="50">
        <f t="shared" si="188"/>
        <v>0</v>
      </c>
      <c r="BU102" s="394">
        <f t="shared" si="189"/>
        <v>0</v>
      </c>
      <c r="BV102" s="201">
        <f t="shared" si="189"/>
        <v>0</v>
      </c>
      <c r="BW102" s="8">
        <f t="shared" si="190"/>
        <v>0</v>
      </c>
      <c r="BX102" s="50">
        <f t="shared" si="191"/>
        <v>0</v>
      </c>
      <c r="BZ102" s="394">
        <f t="shared" si="192"/>
        <v>0</v>
      </c>
      <c r="CA102" s="201">
        <f t="shared" si="192"/>
        <v>0</v>
      </c>
      <c r="CB102" s="8">
        <f t="shared" si="193"/>
        <v>0</v>
      </c>
      <c r="CC102" s="50">
        <f t="shared" si="194"/>
        <v>0</v>
      </c>
      <c r="CE102" s="394">
        <f t="shared" si="195"/>
        <v>0</v>
      </c>
      <c r="CF102" s="201">
        <f t="shared" si="195"/>
        <v>0</v>
      </c>
      <c r="CG102" s="8">
        <f t="shared" si="196"/>
        <v>0</v>
      </c>
      <c r="CH102" s="50">
        <f t="shared" si="197"/>
        <v>0</v>
      </c>
      <c r="CJ102" s="394">
        <f t="shared" si="198"/>
        <v>0</v>
      </c>
      <c r="CK102" s="201">
        <f t="shared" si="198"/>
        <v>0</v>
      </c>
      <c r="CL102" s="8">
        <f t="shared" si="199"/>
        <v>0</v>
      </c>
      <c r="CM102" s="50">
        <f t="shared" si="200"/>
        <v>0</v>
      </c>
      <c r="CO102" s="394">
        <f t="shared" si="201"/>
        <v>0</v>
      </c>
      <c r="CP102" s="201">
        <f t="shared" si="201"/>
        <v>0</v>
      </c>
      <c r="CQ102" s="8">
        <f t="shared" si="202"/>
        <v>0</v>
      </c>
      <c r="CR102" s="50">
        <f t="shared" si="203"/>
        <v>0</v>
      </c>
      <c r="CT102" s="394">
        <f t="shared" si="204"/>
        <v>0</v>
      </c>
      <c r="CU102" s="201">
        <f t="shared" si="204"/>
        <v>0</v>
      </c>
      <c r="CV102" s="8">
        <f t="shared" si="205"/>
        <v>0</v>
      </c>
      <c r="CW102" s="50">
        <f t="shared" si="206"/>
        <v>0</v>
      </c>
      <c r="CY102" s="394">
        <f t="shared" si="207"/>
        <v>0</v>
      </c>
      <c r="CZ102" s="201">
        <f t="shared" si="207"/>
        <v>0</v>
      </c>
      <c r="DA102" s="8">
        <f t="shared" si="208"/>
        <v>0</v>
      </c>
      <c r="DB102" s="50">
        <f t="shared" si="209"/>
        <v>0</v>
      </c>
      <c r="DD102" s="394">
        <f t="shared" si="210"/>
        <v>0</v>
      </c>
      <c r="DE102" s="201">
        <f t="shared" si="210"/>
        <v>0</v>
      </c>
      <c r="DF102" s="8">
        <f t="shared" si="211"/>
        <v>0</v>
      </c>
      <c r="DG102" s="50">
        <f t="shared" si="212"/>
        <v>0</v>
      </c>
      <c r="DI102" s="394">
        <f t="shared" si="213"/>
        <v>0</v>
      </c>
      <c r="DJ102" s="201">
        <f t="shared" si="213"/>
        <v>0</v>
      </c>
      <c r="DK102" s="8">
        <f t="shared" si="214"/>
        <v>0</v>
      </c>
      <c r="DL102" s="50">
        <f t="shared" si="215"/>
        <v>0</v>
      </c>
      <c r="DN102" s="394">
        <f t="shared" si="216"/>
        <v>0</v>
      </c>
      <c r="DO102" s="201">
        <f t="shared" si="216"/>
        <v>0</v>
      </c>
      <c r="DP102" s="8">
        <f t="shared" si="217"/>
        <v>0</v>
      </c>
      <c r="DQ102" s="50">
        <f t="shared" si="218"/>
        <v>0</v>
      </c>
      <c r="DS102" s="51">
        <f t="shared" si="148"/>
        <v>0</v>
      </c>
      <c r="DT102" s="50">
        <f t="shared" si="149"/>
        <v>0</v>
      </c>
      <c r="DU102" s="51">
        <v>0</v>
      </c>
      <c r="DV102" s="50">
        <f t="shared" si="150"/>
        <v>0</v>
      </c>
      <c r="DW102" s="51">
        <f t="shared" si="152"/>
        <v>0</v>
      </c>
      <c r="DX102" s="53">
        <f t="shared" si="151"/>
        <v>0</v>
      </c>
      <c r="DY102" s="307">
        <f t="shared" si="147"/>
        <v>0</v>
      </c>
    </row>
    <row r="103" spans="2:129" ht="18" customHeight="1" x14ac:dyDescent="0.3">
      <c r="B103" s="291"/>
      <c r="C103" s="237"/>
      <c r="D103" s="239"/>
      <c r="E103" s="263"/>
      <c r="F103" s="274"/>
      <c r="G103" s="263"/>
      <c r="H103" s="56"/>
      <c r="I103" s="56"/>
      <c r="J103" s="265"/>
      <c r="K103" s="264"/>
      <c r="L103" s="57"/>
      <c r="M103" s="394"/>
      <c r="N103" s="214"/>
      <c r="O103" s="8">
        <f t="shared" si="153"/>
        <v>0</v>
      </c>
      <c r="P103" s="50">
        <f t="shared" si="154"/>
        <v>0</v>
      </c>
      <c r="R103" s="382">
        <f t="shared" si="155"/>
        <v>0</v>
      </c>
      <c r="S103" s="201">
        <f t="shared" si="155"/>
        <v>0</v>
      </c>
      <c r="T103" s="8">
        <f t="shared" si="156"/>
        <v>0</v>
      </c>
      <c r="U103" s="50">
        <f t="shared" si="157"/>
        <v>0</v>
      </c>
      <c r="W103" s="394">
        <f t="shared" si="159"/>
        <v>0</v>
      </c>
      <c r="X103" s="201">
        <f t="shared" si="159"/>
        <v>0</v>
      </c>
      <c r="Y103" s="8">
        <f t="shared" si="160"/>
        <v>0</v>
      </c>
      <c r="Z103" s="50">
        <f t="shared" si="161"/>
        <v>0</v>
      </c>
      <c r="AB103" s="394">
        <f t="shared" si="162"/>
        <v>0</v>
      </c>
      <c r="AC103" s="201">
        <f t="shared" si="162"/>
        <v>0</v>
      </c>
      <c r="AD103" s="8">
        <f t="shared" si="163"/>
        <v>0</v>
      </c>
      <c r="AE103" s="50">
        <f t="shared" si="164"/>
        <v>0</v>
      </c>
      <c r="AG103" s="394">
        <f t="shared" si="165"/>
        <v>0</v>
      </c>
      <c r="AH103" s="201">
        <f t="shared" si="165"/>
        <v>0</v>
      </c>
      <c r="AI103" s="8">
        <f t="shared" si="166"/>
        <v>0</v>
      </c>
      <c r="AJ103" s="50">
        <f t="shared" si="167"/>
        <v>0</v>
      </c>
      <c r="AL103" s="394">
        <f t="shared" si="168"/>
        <v>0</v>
      </c>
      <c r="AM103" s="201">
        <f t="shared" si="168"/>
        <v>0</v>
      </c>
      <c r="AN103" s="8">
        <f t="shared" si="169"/>
        <v>0</v>
      </c>
      <c r="AO103" s="50">
        <f t="shared" si="170"/>
        <v>0</v>
      </c>
      <c r="AQ103" s="394">
        <f t="shared" si="171"/>
        <v>0</v>
      </c>
      <c r="AR103" s="201">
        <f t="shared" si="171"/>
        <v>0</v>
      </c>
      <c r="AS103" s="8">
        <f t="shared" si="172"/>
        <v>0</v>
      </c>
      <c r="AT103" s="50">
        <f t="shared" si="173"/>
        <v>0</v>
      </c>
      <c r="AV103" s="394">
        <f t="shared" si="174"/>
        <v>0</v>
      </c>
      <c r="AW103" s="201">
        <f t="shared" si="174"/>
        <v>0</v>
      </c>
      <c r="AX103" s="8">
        <f t="shared" si="175"/>
        <v>0</v>
      </c>
      <c r="AY103" s="50">
        <f t="shared" si="176"/>
        <v>0</v>
      </c>
      <c r="BA103" s="394">
        <f t="shared" si="177"/>
        <v>0</v>
      </c>
      <c r="BB103" s="201">
        <f t="shared" si="177"/>
        <v>0</v>
      </c>
      <c r="BC103" s="8">
        <f t="shared" si="178"/>
        <v>0</v>
      </c>
      <c r="BD103" s="50">
        <f t="shared" si="179"/>
        <v>0</v>
      </c>
      <c r="BF103" s="394">
        <f t="shared" si="180"/>
        <v>0</v>
      </c>
      <c r="BG103" s="201">
        <f t="shared" si="180"/>
        <v>0</v>
      </c>
      <c r="BH103" s="8">
        <f t="shared" si="181"/>
        <v>0</v>
      </c>
      <c r="BI103" s="50">
        <f t="shared" si="182"/>
        <v>0</v>
      </c>
      <c r="BK103" s="394">
        <f t="shared" si="183"/>
        <v>0</v>
      </c>
      <c r="BL103" s="201">
        <f t="shared" si="183"/>
        <v>0</v>
      </c>
      <c r="BM103" s="8">
        <f t="shared" si="184"/>
        <v>0</v>
      </c>
      <c r="BN103" s="50">
        <f t="shared" si="185"/>
        <v>0</v>
      </c>
      <c r="BP103" s="394">
        <f t="shared" si="186"/>
        <v>0</v>
      </c>
      <c r="BQ103" s="201">
        <f t="shared" si="186"/>
        <v>0</v>
      </c>
      <c r="BR103" s="8">
        <f t="shared" si="187"/>
        <v>0</v>
      </c>
      <c r="BS103" s="50">
        <f t="shared" si="188"/>
        <v>0</v>
      </c>
      <c r="BU103" s="394">
        <f t="shared" si="189"/>
        <v>0</v>
      </c>
      <c r="BV103" s="201">
        <f t="shared" si="189"/>
        <v>0</v>
      </c>
      <c r="BW103" s="8">
        <f t="shared" si="190"/>
        <v>0</v>
      </c>
      <c r="BX103" s="50">
        <f t="shared" si="191"/>
        <v>0</v>
      </c>
      <c r="BZ103" s="394">
        <f t="shared" si="192"/>
        <v>0</v>
      </c>
      <c r="CA103" s="201">
        <f t="shared" si="192"/>
        <v>0</v>
      </c>
      <c r="CB103" s="8">
        <f t="shared" si="193"/>
        <v>0</v>
      </c>
      <c r="CC103" s="50">
        <f t="shared" si="194"/>
        <v>0</v>
      </c>
      <c r="CE103" s="394">
        <f t="shared" si="195"/>
        <v>0</v>
      </c>
      <c r="CF103" s="201">
        <f t="shared" si="195"/>
        <v>0</v>
      </c>
      <c r="CG103" s="8">
        <f t="shared" si="196"/>
        <v>0</v>
      </c>
      <c r="CH103" s="50">
        <f t="shared" si="197"/>
        <v>0</v>
      </c>
      <c r="CJ103" s="394">
        <f t="shared" si="198"/>
        <v>0</v>
      </c>
      <c r="CK103" s="201">
        <f t="shared" si="198"/>
        <v>0</v>
      </c>
      <c r="CL103" s="8">
        <f t="shared" si="199"/>
        <v>0</v>
      </c>
      <c r="CM103" s="50">
        <f t="shared" si="200"/>
        <v>0</v>
      </c>
      <c r="CO103" s="394">
        <f t="shared" si="201"/>
        <v>0</v>
      </c>
      <c r="CP103" s="201">
        <f t="shared" si="201"/>
        <v>0</v>
      </c>
      <c r="CQ103" s="8">
        <f t="shared" si="202"/>
        <v>0</v>
      </c>
      <c r="CR103" s="50">
        <f t="shared" si="203"/>
        <v>0</v>
      </c>
      <c r="CT103" s="394">
        <f t="shared" si="204"/>
        <v>0</v>
      </c>
      <c r="CU103" s="201">
        <f t="shared" si="204"/>
        <v>0</v>
      </c>
      <c r="CV103" s="8">
        <f t="shared" si="205"/>
        <v>0</v>
      </c>
      <c r="CW103" s="50">
        <f t="shared" si="206"/>
        <v>0</v>
      </c>
      <c r="CY103" s="394">
        <f t="shared" si="207"/>
        <v>0</v>
      </c>
      <c r="CZ103" s="201">
        <f t="shared" si="207"/>
        <v>0</v>
      </c>
      <c r="DA103" s="8">
        <f t="shared" si="208"/>
        <v>0</v>
      </c>
      <c r="DB103" s="50">
        <f t="shared" si="209"/>
        <v>0</v>
      </c>
      <c r="DD103" s="394">
        <f t="shared" si="210"/>
        <v>0</v>
      </c>
      <c r="DE103" s="201">
        <f t="shared" si="210"/>
        <v>0</v>
      </c>
      <c r="DF103" s="8">
        <f t="shared" si="211"/>
        <v>0</v>
      </c>
      <c r="DG103" s="50">
        <f t="shared" si="212"/>
        <v>0</v>
      </c>
      <c r="DI103" s="394">
        <f t="shared" si="213"/>
        <v>0</v>
      </c>
      <c r="DJ103" s="201">
        <f t="shared" si="213"/>
        <v>0</v>
      </c>
      <c r="DK103" s="8">
        <f t="shared" si="214"/>
        <v>0</v>
      </c>
      <c r="DL103" s="50">
        <f t="shared" si="215"/>
        <v>0</v>
      </c>
      <c r="DN103" s="394">
        <f t="shared" si="216"/>
        <v>0</v>
      </c>
      <c r="DO103" s="201">
        <f t="shared" si="216"/>
        <v>0</v>
      </c>
      <c r="DP103" s="8">
        <f t="shared" si="217"/>
        <v>0</v>
      </c>
      <c r="DQ103" s="50">
        <f t="shared" si="218"/>
        <v>0</v>
      </c>
      <c r="DS103" s="51">
        <f t="shared" si="148"/>
        <v>0</v>
      </c>
      <c r="DT103" s="50">
        <f t="shared" si="149"/>
        <v>0</v>
      </c>
      <c r="DU103" s="51">
        <v>0</v>
      </c>
      <c r="DV103" s="50">
        <f t="shared" si="150"/>
        <v>0</v>
      </c>
      <c r="DW103" s="51">
        <f t="shared" si="152"/>
        <v>0</v>
      </c>
      <c r="DX103" s="53">
        <f t="shared" si="151"/>
        <v>0</v>
      </c>
      <c r="DY103" s="307">
        <f t="shared" si="147"/>
        <v>0</v>
      </c>
    </row>
    <row r="104" spans="2:129" ht="18" customHeight="1" x14ac:dyDescent="0.3">
      <c r="B104" s="291"/>
      <c r="C104" s="237"/>
      <c r="D104" s="239"/>
      <c r="E104" s="263"/>
      <c r="F104" s="274"/>
      <c r="G104" s="263"/>
      <c r="H104" s="56"/>
      <c r="I104" s="56"/>
      <c r="J104" s="265"/>
      <c r="K104" s="264"/>
      <c r="L104" s="57"/>
      <c r="M104" s="394"/>
      <c r="N104" s="214"/>
      <c r="O104" s="8">
        <f t="shared" si="153"/>
        <v>0</v>
      </c>
      <c r="P104" s="50">
        <f t="shared" si="154"/>
        <v>0</v>
      </c>
      <c r="R104" s="382">
        <f t="shared" si="155"/>
        <v>0</v>
      </c>
      <c r="S104" s="201">
        <f t="shared" si="155"/>
        <v>0</v>
      </c>
      <c r="T104" s="8">
        <f t="shared" si="156"/>
        <v>0</v>
      </c>
      <c r="U104" s="50">
        <f t="shared" si="157"/>
        <v>0</v>
      </c>
      <c r="W104" s="394">
        <f t="shared" si="159"/>
        <v>0</v>
      </c>
      <c r="X104" s="201">
        <f t="shared" si="159"/>
        <v>0</v>
      </c>
      <c r="Y104" s="8">
        <f t="shared" si="160"/>
        <v>0</v>
      </c>
      <c r="Z104" s="50">
        <f t="shared" si="161"/>
        <v>0</v>
      </c>
      <c r="AB104" s="394">
        <f t="shared" si="162"/>
        <v>0</v>
      </c>
      <c r="AC104" s="201">
        <f t="shared" si="162"/>
        <v>0</v>
      </c>
      <c r="AD104" s="8">
        <f t="shared" si="163"/>
        <v>0</v>
      </c>
      <c r="AE104" s="50">
        <f t="shared" si="164"/>
        <v>0</v>
      </c>
      <c r="AG104" s="394">
        <f t="shared" si="165"/>
        <v>0</v>
      </c>
      <c r="AH104" s="201">
        <f t="shared" si="165"/>
        <v>0</v>
      </c>
      <c r="AI104" s="8">
        <f t="shared" si="166"/>
        <v>0</v>
      </c>
      <c r="AJ104" s="50">
        <f t="shared" si="167"/>
        <v>0</v>
      </c>
      <c r="AL104" s="394">
        <f t="shared" si="168"/>
        <v>0</v>
      </c>
      <c r="AM104" s="201">
        <f t="shared" si="168"/>
        <v>0</v>
      </c>
      <c r="AN104" s="8">
        <f t="shared" si="169"/>
        <v>0</v>
      </c>
      <c r="AO104" s="50">
        <f t="shared" si="170"/>
        <v>0</v>
      </c>
      <c r="AQ104" s="394">
        <f t="shared" si="171"/>
        <v>0</v>
      </c>
      <c r="AR104" s="201">
        <f t="shared" si="171"/>
        <v>0</v>
      </c>
      <c r="AS104" s="8">
        <f t="shared" si="172"/>
        <v>0</v>
      </c>
      <c r="AT104" s="50">
        <f t="shared" si="173"/>
        <v>0</v>
      </c>
      <c r="AV104" s="394">
        <f t="shared" si="174"/>
        <v>0</v>
      </c>
      <c r="AW104" s="201">
        <f t="shared" si="174"/>
        <v>0</v>
      </c>
      <c r="AX104" s="8">
        <f t="shared" si="175"/>
        <v>0</v>
      </c>
      <c r="AY104" s="50">
        <f t="shared" si="176"/>
        <v>0</v>
      </c>
      <c r="BA104" s="394">
        <f t="shared" si="177"/>
        <v>0</v>
      </c>
      <c r="BB104" s="201">
        <f t="shared" si="177"/>
        <v>0</v>
      </c>
      <c r="BC104" s="8">
        <f t="shared" si="178"/>
        <v>0</v>
      </c>
      <c r="BD104" s="50">
        <f t="shared" si="179"/>
        <v>0</v>
      </c>
      <c r="BF104" s="394">
        <f t="shared" si="180"/>
        <v>0</v>
      </c>
      <c r="BG104" s="201">
        <f t="shared" si="180"/>
        <v>0</v>
      </c>
      <c r="BH104" s="8">
        <f t="shared" si="181"/>
        <v>0</v>
      </c>
      <c r="BI104" s="50">
        <f t="shared" si="182"/>
        <v>0</v>
      </c>
      <c r="BK104" s="394">
        <f t="shared" si="183"/>
        <v>0</v>
      </c>
      <c r="BL104" s="201">
        <f t="shared" si="183"/>
        <v>0</v>
      </c>
      <c r="BM104" s="8">
        <f t="shared" si="184"/>
        <v>0</v>
      </c>
      <c r="BN104" s="50">
        <f t="shared" si="185"/>
        <v>0</v>
      </c>
      <c r="BP104" s="394">
        <f t="shared" si="186"/>
        <v>0</v>
      </c>
      <c r="BQ104" s="201">
        <f t="shared" si="186"/>
        <v>0</v>
      </c>
      <c r="BR104" s="8">
        <f t="shared" si="187"/>
        <v>0</v>
      </c>
      <c r="BS104" s="50">
        <f t="shared" si="188"/>
        <v>0</v>
      </c>
      <c r="BU104" s="394">
        <f t="shared" si="189"/>
        <v>0</v>
      </c>
      <c r="BV104" s="201">
        <f t="shared" si="189"/>
        <v>0</v>
      </c>
      <c r="BW104" s="8">
        <f t="shared" si="190"/>
        <v>0</v>
      </c>
      <c r="BX104" s="50">
        <f t="shared" si="191"/>
        <v>0</v>
      </c>
      <c r="BZ104" s="394">
        <f t="shared" si="192"/>
        <v>0</v>
      </c>
      <c r="CA104" s="201">
        <f t="shared" si="192"/>
        <v>0</v>
      </c>
      <c r="CB104" s="8">
        <f t="shared" si="193"/>
        <v>0</v>
      </c>
      <c r="CC104" s="50">
        <f t="shared" si="194"/>
        <v>0</v>
      </c>
      <c r="CE104" s="394">
        <f t="shared" si="195"/>
        <v>0</v>
      </c>
      <c r="CF104" s="201">
        <f t="shared" si="195"/>
        <v>0</v>
      </c>
      <c r="CG104" s="8">
        <f t="shared" si="196"/>
        <v>0</v>
      </c>
      <c r="CH104" s="50">
        <f t="shared" si="197"/>
        <v>0</v>
      </c>
      <c r="CJ104" s="394">
        <f t="shared" si="198"/>
        <v>0</v>
      </c>
      <c r="CK104" s="201">
        <f t="shared" si="198"/>
        <v>0</v>
      </c>
      <c r="CL104" s="8">
        <f t="shared" si="199"/>
        <v>0</v>
      </c>
      <c r="CM104" s="50">
        <f t="shared" si="200"/>
        <v>0</v>
      </c>
      <c r="CO104" s="394">
        <f t="shared" si="201"/>
        <v>0</v>
      </c>
      <c r="CP104" s="201">
        <f t="shared" si="201"/>
        <v>0</v>
      </c>
      <c r="CQ104" s="8">
        <f t="shared" si="202"/>
        <v>0</v>
      </c>
      <c r="CR104" s="50">
        <f t="shared" si="203"/>
        <v>0</v>
      </c>
      <c r="CT104" s="394">
        <f t="shared" si="204"/>
        <v>0</v>
      </c>
      <c r="CU104" s="201">
        <f t="shared" si="204"/>
        <v>0</v>
      </c>
      <c r="CV104" s="8">
        <f t="shared" si="205"/>
        <v>0</v>
      </c>
      <c r="CW104" s="50">
        <f t="shared" si="206"/>
        <v>0</v>
      </c>
      <c r="CY104" s="394">
        <f t="shared" si="207"/>
        <v>0</v>
      </c>
      <c r="CZ104" s="201">
        <f t="shared" si="207"/>
        <v>0</v>
      </c>
      <c r="DA104" s="8">
        <f t="shared" si="208"/>
        <v>0</v>
      </c>
      <c r="DB104" s="50">
        <f t="shared" si="209"/>
        <v>0</v>
      </c>
      <c r="DD104" s="394">
        <f t="shared" si="210"/>
        <v>0</v>
      </c>
      <c r="DE104" s="201">
        <f t="shared" si="210"/>
        <v>0</v>
      </c>
      <c r="DF104" s="8">
        <f t="shared" si="211"/>
        <v>0</v>
      </c>
      <c r="DG104" s="50">
        <f t="shared" si="212"/>
        <v>0</v>
      </c>
      <c r="DI104" s="394">
        <f t="shared" si="213"/>
        <v>0</v>
      </c>
      <c r="DJ104" s="201">
        <f t="shared" si="213"/>
        <v>0</v>
      </c>
      <c r="DK104" s="8">
        <f t="shared" si="214"/>
        <v>0</v>
      </c>
      <c r="DL104" s="50">
        <f t="shared" si="215"/>
        <v>0</v>
      </c>
      <c r="DN104" s="394">
        <f t="shared" si="216"/>
        <v>0</v>
      </c>
      <c r="DO104" s="201">
        <f t="shared" si="216"/>
        <v>0</v>
      </c>
      <c r="DP104" s="8">
        <f t="shared" si="217"/>
        <v>0</v>
      </c>
      <c r="DQ104" s="50">
        <f t="shared" si="218"/>
        <v>0</v>
      </c>
      <c r="DS104" s="51">
        <f t="shared" si="148"/>
        <v>0</v>
      </c>
      <c r="DT104" s="50">
        <f t="shared" si="149"/>
        <v>0</v>
      </c>
      <c r="DU104" s="51">
        <v>0</v>
      </c>
      <c r="DV104" s="50">
        <f t="shared" si="150"/>
        <v>0</v>
      </c>
      <c r="DW104" s="51">
        <f t="shared" si="152"/>
        <v>0</v>
      </c>
      <c r="DX104" s="53">
        <f t="shared" si="151"/>
        <v>0</v>
      </c>
      <c r="DY104" s="307">
        <f t="shared" si="147"/>
        <v>0</v>
      </c>
    </row>
    <row r="105" spans="2:129" ht="18" customHeight="1" x14ac:dyDescent="0.3">
      <c r="B105" s="72"/>
      <c r="C105" s="54"/>
      <c r="D105" s="239"/>
      <c r="E105" s="263"/>
      <c r="F105" s="274"/>
      <c r="G105" s="263"/>
      <c r="H105" s="56"/>
      <c r="I105" s="56"/>
      <c r="J105" s="265"/>
      <c r="K105" s="264"/>
      <c r="L105" s="57"/>
      <c r="M105" s="394"/>
      <c r="N105" s="214"/>
      <c r="O105" s="8">
        <f t="shared" si="153"/>
        <v>0</v>
      </c>
      <c r="P105" s="50">
        <f t="shared" si="154"/>
        <v>0</v>
      </c>
      <c r="R105" s="382">
        <f t="shared" si="155"/>
        <v>0</v>
      </c>
      <c r="S105" s="201">
        <f t="shared" si="155"/>
        <v>0</v>
      </c>
      <c r="T105" s="8">
        <f t="shared" si="156"/>
        <v>0</v>
      </c>
      <c r="U105" s="50">
        <f t="shared" si="157"/>
        <v>0</v>
      </c>
      <c r="W105" s="394">
        <f t="shared" si="159"/>
        <v>0</v>
      </c>
      <c r="X105" s="201">
        <f t="shared" si="159"/>
        <v>0</v>
      </c>
      <c r="Y105" s="8">
        <f t="shared" si="160"/>
        <v>0</v>
      </c>
      <c r="Z105" s="50">
        <f t="shared" si="161"/>
        <v>0</v>
      </c>
      <c r="AB105" s="394">
        <f t="shared" si="162"/>
        <v>0</v>
      </c>
      <c r="AC105" s="201">
        <f t="shared" si="162"/>
        <v>0</v>
      </c>
      <c r="AD105" s="8">
        <f t="shared" si="163"/>
        <v>0</v>
      </c>
      <c r="AE105" s="50">
        <f t="shared" si="164"/>
        <v>0</v>
      </c>
      <c r="AG105" s="394">
        <f t="shared" si="165"/>
        <v>0</v>
      </c>
      <c r="AH105" s="201">
        <f t="shared" si="165"/>
        <v>0</v>
      </c>
      <c r="AI105" s="8">
        <f t="shared" si="166"/>
        <v>0</v>
      </c>
      <c r="AJ105" s="50">
        <f t="shared" si="167"/>
        <v>0</v>
      </c>
      <c r="AL105" s="394">
        <f t="shared" si="168"/>
        <v>0</v>
      </c>
      <c r="AM105" s="201">
        <f t="shared" si="168"/>
        <v>0</v>
      </c>
      <c r="AN105" s="8">
        <f t="shared" si="169"/>
        <v>0</v>
      </c>
      <c r="AO105" s="50">
        <f t="shared" si="170"/>
        <v>0</v>
      </c>
      <c r="AQ105" s="394">
        <f t="shared" si="171"/>
        <v>0</v>
      </c>
      <c r="AR105" s="201">
        <f t="shared" si="171"/>
        <v>0</v>
      </c>
      <c r="AS105" s="8">
        <f t="shared" si="172"/>
        <v>0</v>
      </c>
      <c r="AT105" s="50">
        <f t="shared" si="173"/>
        <v>0</v>
      </c>
      <c r="AV105" s="394">
        <f t="shared" si="174"/>
        <v>0</v>
      </c>
      <c r="AW105" s="201">
        <f t="shared" si="174"/>
        <v>0</v>
      </c>
      <c r="AX105" s="8">
        <f t="shared" si="175"/>
        <v>0</v>
      </c>
      <c r="AY105" s="50">
        <f t="shared" si="176"/>
        <v>0</v>
      </c>
      <c r="BA105" s="394">
        <f t="shared" si="177"/>
        <v>0</v>
      </c>
      <c r="BB105" s="201">
        <f t="shared" si="177"/>
        <v>0</v>
      </c>
      <c r="BC105" s="8">
        <f t="shared" si="178"/>
        <v>0</v>
      </c>
      <c r="BD105" s="50">
        <f t="shared" si="179"/>
        <v>0</v>
      </c>
      <c r="BF105" s="394">
        <f t="shared" si="180"/>
        <v>0</v>
      </c>
      <c r="BG105" s="201">
        <f t="shared" si="180"/>
        <v>0</v>
      </c>
      <c r="BH105" s="8">
        <f t="shared" si="181"/>
        <v>0</v>
      </c>
      <c r="BI105" s="50">
        <f t="shared" si="182"/>
        <v>0</v>
      </c>
      <c r="BK105" s="394">
        <f t="shared" si="183"/>
        <v>0</v>
      </c>
      <c r="BL105" s="201">
        <f t="shared" si="183"/>
        <v>0</v>
      </c>
      <c r="BM105" s="8">
        <f t="shared" si="184"/>
        <v>0</v>
      </c>
      <c r="BN105" s="50">
        <f t="shared" si="185"/>
        <v>0</v>
      </c>
      <c r="BP105" s="394">
        <f t="shared" si="186"/>
        <v>0</v>
      </c>
      <c r="BQ105" s="201">
        <f t="shared" si="186"/>
        <v>0</v>
      </c>
      <c r="BR105" s="8">
        <f t="shared" si="187"/>
        <v>0</v>
      </c>
      <c r="BS105" s="50">
        <f t="shared" si="188"/>
        <v>0</v>
      </c>
      <c r="BU105" s="394">
        <f t="shared" si="189"/>
        <v>0</v>
      </c>
      <c r="BV105" s="201">
        <f t="shared" si="189"/>
        <v>0</v>
      </c>
      <c r="BW105" s="8">
        <f t="shared" si="190"/>
        <v>0</v>
      </c>
      <c r="BX105" s="50">
        <f t="shared" si="191"/>
        <v>0</v>
      </c>
      <c r="BZ105" s="394">
        <f t="shared" si="192"/>
        <v>0</v>
      </c>
      <c r="CA105" s="201">
        <f t="shared" si="192"/>
        <v>0</v>
      </c>
      <c r="CB105" s="8">
        <f t="shared" si="193"/>
        <v>0</v>
      </c>
      <c r="CC105" s="50">
        <f t="shared" si="194"/>
        <v>0</v>
      </c>
      <c r="CE105" s="394">
        <f t="shared" si="195"/>
        <v>0</v>
      </c>
      <c r="CF105" s="201">
        <f t="shared" si="195"/>
        <v>0</v>
      </c>
      <c r="CG105" s="8">
        <f t="shared" si="196"/>
        <v>0</v>
      </c>
      <c r="CH105" s="50">
        <f t="shared" si="197"/>
        <v>0</v>
      </c>
      <c r="CJ105" s="394">
        <f t="shared" si="198"/>
        <v>0</v>
      </c>
      <c r="CK105" s="201">
        <f t="shared" si="198"/>
        <v>0</v>
      </c>
      <c r="CL105" s="8">
        <f t="shared" si="199"/>
        <v>0</v>
      </c>
      <c r="CM105" s="50">
        <f t="shared" si="200"/>
        <v>0</v>
      </c>
      <c r="CO105" s="394">
        <f t="shared" si="201"/>
        <v>0</v>
      </c>
      <c r="CP105" s="201">
        <f t="shared" si="201"/>
        <v>0</v>
      </c>
      <c r="CQ105" s="8">
        <f t="shared" si="202"/>
        <v>0</v>
      </c>
      <c r="CR105" s="50">
        <f t="shared" si="203"/>
        <v>0</v>
      </c>
      <c r="CT105" s="394">
        <f t="shared" si="204"/>
        <v>0</v>
      </c>
      <c r="CU105" s="201">
        <f t="shared" si="204"/>
        <v>0</v>
      </c>
      <c r="CV105" s="8">
        <f t="shared" si="205"/>
        <v>0</v>
      </c>
      <c r="CW105" s="50">
        <f t="shared" si="206"/>
        <v>0</v>
      </c>
      <c r="CY105" s="394">
        <f t="shared" si="207"/>
        <v>0</v>
      </c>
      <c r="CZ105" s="201">
        <f t="shared" si="207"/>
        <v>0</v>
      </c>
      <c r="DA105" s="8">
        <f t="shared" si="208"/>
        <v>0</v>
      </c>
      <c r="DB105" s="50">
        <f t="shared" si="209"/>
        <v>0</v>
      </c>
      <c r="DD105" s="394">
        <f t="shared" si="210"/>
        <v>0</v>
      </c>
      <c r="DE105" s="201">
        <f t="shared" si="210"/>
        <v>0</v>
      </c>
      <c r="DF105" s="8">
        <f t="shared" si="211"/>
        <v>0</v>
      </c>
      <c r="DG105" s="50">
        <f t="shared" si="212"/>
        <v>0</v>
      </c>
      <c r="DI105" s="394">
        <f t="shared" si="213"/>
        <v>0</v>
      </c>
      <c r="DJ105" s="201">
        <f t="shared" si="213"/>
        <v>0</v>
      </c>
      <c r="DK105" s="8">
        <f t="shared" si="214"/>
        <v>0</v>
      </c>
      <c r="DL105" s="50">
        <f t="shared" si="215"/>
        <v>0</v>
      </c>
      <c r="DN105" s="394">
        <f t="shared" si="216"/>
        <v>0</v>
      </c>
      <c r="DO105" s="201">
        <f t="shared" si="216"/>
        <v>0</v>
      </c>
      <c r="DP105" s="8">
        <f t="shared" si="217"/>
        <v>0</v>
      </c>
      <c r="DQ105" s="50">
        <f t="shared" si="218"/>
        <v>0</v>
      </c>
      <c r="DS105" s="51">
        <f t="shared" si="148"/>
        <v>0</v>
      </c>
      <c r="DT105" s="50">
        <f t="shared" si="149"/>
        <v>0</v>
      </c>
      <c r="DU105" s="51">
        <v>0</v>
      </c>
      <c r="DV105" s="50">
        <f t="shared" si="150"/>
        <v>0</v>
      </c>
      <c r="DW105" s="51">
        <f t="shared" si="152"/>
        <v>0</v>
      </c>
      <c r="DX105" s="53">
        <f t="shared" si="151"/>
        <v>0</v>
      </c>
      <c r="DY105" s="307">
        <f t="shared" si="147"/>
        <v>0</v>
      </c>
    </row>
    <row r="106" spans="2:129" ht="18" customHeight="1" x14ac:dyDescent="0.3">
      <c r="B106" s="321"/>
      <c r="C106" s="54"/>
      <c r="D106" s="239"/>
      <c r="E106" s="263"/>
      <c r="F106" s="274"/>
      <c r="G106" s="263"/>
      <c r="H106" s="56"/>
      <c r="I106" s="56"/>
      <c r="J106" s="265"/>
      <c r="K106" s="264"/>
      <c r="L106" s="57"/>
      <c r="M106" s="394"/>
      <c r="N106" s="214"/>
      <c r="O106" s="8">
        <f t="shared" si="153"/>
        <v>0</v>
      </c>
      <c r="P106" s="50">
        <f t="shared" si="154"/>
        <v>0</v>
      </c>
      <c r="R106" s="382">
        <f t="shared" si="155"/>
        <v>0</v>
      </c>
      <c r="S106" s="201">
        <f t="shared" si="155"/>
        <v>0</v>
      </c>
      <c r="T106" s="8">
        <f t="shared" si="156"/>
        <v>0</v>
      </c>
      <c r="U106" s="50">
        <f t="shared" si="157"/>
        <v>0</v>
      </c>
      <c r="W106" s="394">
        <f t="shared" si="159"/>
        <v>0</v>
      </c>
      <c r="X106" s="201">
        <f t="shared" si="159"/>
        <v>0</v>
      </c>
      <c r="Y106" s="8">
        <f t="shared" si="160"/>
        <v>0</v>
      </c>
      <c r="Z106" s="50">
        <f t="shared" si="161"/>
        <v>0</v>
      </c>
      <c r="AB106" s="394">
        <f t="shared" si="162"/>
        <v>0</v>
      </c>
      <c r="AC106" s="201">
        <f t="shared" si="162"/>
        <v>0</v>
      </c>
      <c r="AD106" s="8">
        <f t="shared" si="163"/>
        <v>0</v>
      </c>
      <c r="AE106" s="50">
        <f t="shared" si="164"/>
        <v>0</v>
      </c>
      <c r="AG106" s="394">
        <f t="shared" si="165"/>
        <v>0</v>
      </c>
      <c r="AH106" s="201">
        <f t="shared" si="165"/>
        <v>0</v>
      </c>
      <c r="AI106" s="8">
        <f t="shared" si="166"/>
        <v>0</v>
      </c>
      <c r="AJ106" s="50">
        <f t="shared" si="167"/>
        <v>0</v>
      </c>
      <c r="AL106" s="394">
        <f t="shared" si="168"/>
        <v>0</v>
      </c>
      <c r="AM106" s="201">
        <f t="shared" si="168"/>
        <v>0</v>
      </c>
      <c r="AN106" s="8">
        <f t="shared" si="169"/>
        <v>0</v>
      </c>
      <c r="AO106" s="50">
        <f t="shared" si="170"/>
        <v>0</v>
      </c>
      <c r="AQ106" s="394">
        <f t="shared" si="171"/>
        <v>0</v>
      </c>
      <c r="AR106" s="201">
        <f t="shared" si="171"/>
        <v>0</v>
      </c>
      <c r="AS106" s="8">
        <f t="shared" si="172"/>
        <v>0</v>
      </c>
      <c r="AT106" s="50">
        <f t="shared" si="173"/>
        <v>0</v>
      </c>
      <c r="AV106" s="394">
        <f t="shared" si="174"/>
        <v>0</v>
      </c>
      <c r="AW106" s="201">
        <f t="shared" si="174"/>
        <v>0</v>
      </c>
      <c r="AX106" s="8">
        <f t="shared" si="175"/>
        <v>0</v>
      </c>
      <c r="AY106" s="50">
        <f t="shared" si="176"/>
        <v>0</v>
      </c>
      <c r="BA106" s="394">
        <f t="shared" si="177"/>
        <v>0</v>
      </c>
      <c r="BB106" s="201">
        <f t="shared" si="177"/>
        <v>0</v>
      </c>
      <c r="BC106" s="8">
        <f t="shared" si="178"/>
        <v>0</v>
      </c>
      <c r="BD106" s="50">
        <f t="shared" si="179"/>
        <v>0</v>
      </c>
      <c r="BF106" s="394">
        <f t="shared" si="180"/>
        <v>0</v>
      </c>
      <c r="BG106" s="201">
        <f t="shared" si="180"/>
        <v>0</v>
      </c>
      <c r="BH106" s="8">
        <f t="shared" si="181"/>
        <v>0</v>
      </c>
      <c r="BI106" s="50">
        <f t="shared" si="182"/>
        <v>0</v>
      </c>
      <c r="BK106" s="394">
        <f t="shared" si="183"/>
        <v>0</v>
      </c>
      <c r="BL106" s="201">
        <f t="shared" si="183"/>
        <v>0</v>
      </c>
      <c r="BM106" s="8">
        <f t="shared" si="184"/>
        <v>0</v>
      </c>
      <c r="BN106" s="50">
        <f t="shared" si="185"/>
        <v>0</v>
      </c>
      <c r="BP106" s="394">
        <f t="shared" si="186"/>
        <v>0</v>
      </c>
      <c r="BQ106" s="201">
        <f t="shared" si="186"/>
        <v>0</v>
      </c>
      <c r="BR106" s="8">
        <f t="shared" si="187"/>
        <v>0</v>
      </c>
      <c r="BS106" s="50">
        <f t="shared" si="188"/>
        <v>0</v>
      </c>
      <c r="BU106" s="394">
        <f t="shared" si="189"/>
        <v>0</v>
      </c>
      <c r="BV106" s="201">
        <f t="shared" si="189"/>
        <v>0</v>
      </c>
      <c r="BW106" s="8">
        <f t="shared" si="190"/>
        <v>0</v>
      </c>
      <c r="BX106" s="50">
        <f t="shared" si="191"/>
        <v>0</v>
      </c>
      <c r="BZ106" s="394">
        <f t="shared" si="192"/>
        <v>0</v>
      </c>
      <c r="CA106" s="201">
        <f t="shared" si="192"/>
        <v>0</v>
      </c>
      <c r="CB106" s="8">
        <f t="shared" si="193"/>
        <v>0</v>
      </c>
      <c r="CC106" s="50">
        <f t="shared" si="194"/>
        <v>0</v>
      </c>
      <c r="CE106" s="394">
        <f t="shared" si="195"/>
        <v>0</v>
      </c>
      <c r="CF106" s="201">
        <f t="shared" si="195"/>
        <v>0</v>
      </c>
      <c r="CG106" s="8">
        <f t="shared" si="196"/>
        <v>0</v>
      </c>
      <c r="CH106" s="50">
        <f t="shared" si="197"/>
        <v>0</v>
      </c>
      <c r="CJ106" s="394">
        <f t="shared" si="198"/>
        <v>0</v>
      </c>
      <c r="CK106" s="201">
        <f t="shared" si="198"/>
        <v>0</v>
      </c>
      <c r="CL106" s="8">
        <f t="shared" si="199"/>
        <v>0</v>
      </c>
      <c r="CM106" s="50">
        <f t="shared" si="200"/>
        <v>0</v>
      </c>
      <c r="CO106" s="394">
        <f t="shared" si="201"/>
        <v>0</v>
      </c>
      <c r="CP106" s="201">
        <f t="shared" si="201"/>
        <v>0</v>
      </c>
      <c r="CQ106" s="8">
        <f t="shared" si="202"/>
        <v>0</v>
      </c>
      <c r="CR106" s="50">
        <f t="shared" si="203"/>
        <v>0</v>
      </c>
      <c r="CT106" s="394">
        <f t="shared" si="204"/>
        <v>0</v>
      </c>
      <c r="CU106" s="201">
        <f t="shared" si="204"/>
        <v>0</v>
      </c>
      <c r="CV106" s="8">
        <f t="shared" si="205"/>
        <v>0</v>
      </c>
      <c r="CW106" s="50">
        <f t="shared" si="206"/>
        <v>0</v>
      </c>
      <c r="CY106" s="394">
        <f t="shared" si="207"/>
        <v>0</v>
      </c>
      <c r="CZ106" s="201">
        <f t="shared" si="207"/>
        <v>0</v>
      </c>
      <c r="DA106" s="8">
        <f t="shared" si="208"/>
        <v>0</v>
      </c>
      <c r="DB106" s="50">
        <f t="shared" si="209"/>
        <v>0</v>
      </c>
      <c r="DD106" s="394">
        <f t="shared" si="210"/>
        <v>0</v>
      </c>
      <c r="DE106" s="201">
        <f t="shared" si="210"/>
        <v>0</v>
      </c>
      <c r="DF106" s="8">
        <f t="shared" si="211"/>
        <v>0</v>
      </c>
      <c r="DG106" s="50">
        <f t="shared" si="212"/>
        <v>0</v>
      </c>
      <c r="DI106" s="394">
        <f t="shared" si="213"/>
        <v>0</v>
      </c>
      <c r="DJ106" s="201">
        <f t="shared" si="213"/>
        <v>0</v>
      </c>
      <c r="DK106" s="8">
        <f t="shared" si="214"/>
        <v>0</v>
      </c>
      <c r="DL106" s="50">
        <f t="shared" si="215"/>
        <v>0</v>
      </c>
      <c r="DN106" s="394">
        <f t="shared" si="216"/>
        <v>0</v>
      </c>
      <c r="DO106" s="201">
        <f t="shared" si="216"/>
        <v>0</v>
      </c>
      <c r="DP106" s="8">
        <f t="shared" si="217"/>
        <v>0</v>
      </c>
      <c r="DQ106" s="50">
        <f t="shared" si="218"/>
        <v>0</v>
      </c>
      <c r="DS106" s="51">
        <f t="shared" si="148"/>
        <v>0</v>
      </c>
      <c r="DT106" s="50">
        <f t="shared" si="149"/>
        <v>0</v>
      </c>
      <c r="DU106" s="51">
        <v>0</v>
      </c>
      <c r="DV106" s="50">
        <f t="shared" si="150"/>
        <v>0</v>
      </c>
      <c r="DW106" s="51">
        <f t="shared" si="152"/>
        <v>0</v>
      </c>
      <c r="DX106" s="53">
        <f t="shared" si="151"/>
        <v>0</v>
      </c>
      <c r="DY106" s="307">
        <f t="shared" si="147"/>
        <v>0</v>
      </c>
    </row>
    <row r="107" spans="2:129" ht="18" customHeight="1" x14ac:dyDescent="0.3">
      <c r="B107" s="286"/>
      <c r="C107" s="54"/>
      <c r="D107" s="239"/>
      <c r="E107" s="263"/>
      <c r="F107" s="274"/>
      <c r="G107" s="263"/>
      <c r="H107" s="56"/>
      <c r="I107" s="56"/>
      <c r="J107" s="265"/>
      <c r="K107" s="264"/>
      <c r="L107" s="57"/>
      <c r="M107" s="394"/>
      <c r="N107" s="214"/>
      <c r="O107" s="8">
        <f t="shared" si="153"/>
        <v>0</v>
      </c>
      <c r="P107" s="50">
        <f t="shared" si="154"/>
        <v>0</v>
      </c>
      <c r="R107" s="382">
        <f t="shared" si="155"/>
        <v>0</v>
      </c>
      <c r="S107" s="201">
        <f t="shared" si="155"/>
        <v>0</v>
      </c>
      <c r="T107" s="8">
        <f t="shared" si="156"/>
        <v>0</v>
      </c>
      <c r="U107" s="50">
        <f t="shared" si="157"/>
        <v>0</v>
      </c>
      <c r="W107" s="394">
        <f t="shared" si="159"/>
        <v>0</v>
      </c>
      <c r="X107" s="201">
        <f t="shared" si="159"/>
        <v>0</v>
      </c>
      <c r="Y107" s="8">
        <f t="shared" si="160"/>
        <v>0</v>
      </c>
      <c r="Z107" s="50">
        <f t="shared" si="161"/>
        <v>0</v>
      </c>
      <c r="AB107" s="394">
        <f t="shared" si="162"/>
        <v>0</v>
      </c>
      <c r="AC107" s="201">
        <f t="shared" si="162"/>
        <v>0</v>
      </c>
      <c r="AD107" s="8">
        <f t="shared" si="163"/>
        <v>0</v>
      </c>
      <c r="AE107" s="50">
        <f t="shared" si="164"/>
        <v>0</v>
      </c>
      <c r="AG107" s="394">
        <f t="shared" si="165"/>
        <v>0</v>
      </c>
      <c r="AH107" s="201">
        <f t="shared" si="165"/>
        <v>0</v>
      </c>
      <c r="AI107" s="8">
        <f t="shared" si="166"/>
        <v>0</v>
      </c>
      <c r="AJ107" s="50">
        <f t="shared" si="167"/>
        <v>0</v>
      </c>
      <c r="AL107" s="394">
        <f t="shared" si="168"/>
        <v>0</v>
      </c>
      <c r="AM107" s="201">
        <f t="shared" si="168"/>
        <v>0</v>
      </c>
      <c r="AN107" s="8">
        <f t="shared" si="169"/>
        <v>0</v>
      </c>
      <c r="AO107" s="50">
        <f t="shared" si="170"/>
        <v>0</v>
      </c>
      <c r="AQ107" s="394">
        <f t="shared" si="171"/>
        <v>0</v>
      </c>
      <c r="AR107" s="201">
        <f t="shared" si="171"/>
        <v>0</v>
      </c>
      <c r="AS107" s="8">
        <f t="shared" si="172"/>
        <v>0</v>
      </c>
      <c r="AT107" s="50">
        <f t="shared" si="173"/>
        <v>0</v>
      </c>
      <c r="AV107" s="394">
        <f t="shared" si="174"/>
        <v>0</v>
      </c>
      <c r="AW107" s="201">
        <f t="shared" si="174"/>
        <v>0</v>
      </c>
      <c r="AX107" s="8">
        <f t="shared" si="175"/>
        <v>0</v>
      </c>
      <c r="AY107" s="50">
        <f t="shared" si="176"/>
        <v>0</v>
      </c>
      <c r="BA107" s="394">
        <f t="shared" si="177"/>
        <v>0</v>
      </c>
      <c r="BB107" s="201">
        <f t="shared" si="177"/>
        <v>0</v>
      </c>
      <c r="BC107" s="8">
        <f t="shared" si="178"/>
        <v>0</v>
      </c>
      <c r="BD107" s="50">
        <f t="shared" si="179"/>
        <v>0</v>
      </c>
      <c r="BF107" s="394">
        <f t="shared" si="180"/>
        <v>0</v>
      </c>
      <c r="BG107" s="201">
        <f t="shared" si="180"/>
        <v>0</v>
      </c>
      <c r="BH107" s="8">
        <f t="shared" si="181"/>
        <v>0</v>
      </c>
      <c r="BI107" s="50">
        <f t="shared" si="182"/>
        <v>0</v>
      </c>
      <c r="BK107" s="394">
        <f t="shared" si="183"/>
        <v>0</v>
      </c>
      <c r="BL107" s="201">
        <f t="shared" si="183"/>
        <v>0</v>
      </c>
      <c r="BM107" s="8">
        <f t="shared" si="184"/>
        <v>0</v>
      </c>
      <c r="BN107" s="50">
        <f t="shared" si="185"/>
        <v>0</v>
      </c>
      <c r="BP107" s="394">
        <f t="shared" si="186"/>
        <v>0</v>
      </c>
      <c r="BQ107" s="201">
        <f t="shared" si="186"/>
        <v>0</v>
      </c>
      <c r="BR107" s="8">
        <f t="shared" si="187"/>
        <v>0</v>
      </c>
      <c r="BS107" s="50">
        <f t="shared" si="188"/>
        <v>0</v>
      </c>
      <c r="BU107" s="394">
        <f t="shared" si="189"/>
        <v>0</v>
      </c>
      <c r="BV107" s="201">
        <f t="shared" si="189"/>
        <v>0</v>
      </c>
      <c r="BW107" s="8">
        <f t="shared" si="190"/>
        <v>0</v>
      </c>
      <c r="BX107" s="50">
        <f t="shared" si="191"/>
        <v>0</v>
      </c>
      <c r="BZ107" s="394">
        <f t="shared" si="192"/>
        <v>0</v>
      </c>
      <c r="CA107" s="201">
        <f t="shared" si="192"/>
        <v>0</v>
      </c>
      <c r="CB107" s="8">
        <f t="shared" si="193"/>
        <v>0</v>
      </c>
      <c r="CC107" s="50">
        <f t="shared" si="194"/>
        <v>0</v>
      </c>
      <c r="CE107" s="394">
        <f t="shared" si="195"/>
        <v>0</v>
      </c>
      <c r="CF107" s="201">
        <f t="shared" si="195"/>
        <v>0</v>
      </c>
      <c r="CG107" s="8">
        <f t="shared" si="196"/>
        <v>0</v>
      </c>
      <c r="CH107" s="50">
        <f t="shared" si="197"/>
        <v>0</v>
      </c>
      <c r="CJ107" s="394">
        <f t="shared" si="198"/>
        <v>0</v>
      </c>
      <c r="CK107" s="201">
        <f t="shared" si="198"/>
        <v>0</v>
      </c>
      <c r="CL107" s="8">
        <f t="shared" si="199"/>
        <v>0</v>
      </c>
      <c r="CM107" s="50">
        <f t="shared" si="200"/>
        <v>0</v>
      </c>
      <c r="CO107" s="394">
        <f t="shared" si="201"/>
        <v>0</v>
      </c>
      <c r="CP107" s="201">
        <f t="shared" si="201"/>
        <v>0</v>
      </c>
      <c r="CQ107" s="8">
        <f t="shared" si="202"/>
        <v>0</v>
      </c>
      <c r="CR107" s="50">
        <f t="shared" si="203"/>
        <v>0</v>
      </c>
      <c r="CT107" s="394">
        <f t="shared" si="204"/>
        <v>0</v>
      </c>
      <c r="CU107" s="201">
        <f t="shared" si="204"/>
        <v>0</v>
      </c>
      <c r="CV107" s="8">
        <f t="shared" si="205"/>
        <v>0</v>
      </c>
      <c r="CW107" s="50">
        <f t="shared" si="206"/>
        <v>0</v>
      </c>
      <c r="CY107" s="394">
        <f t="shared" si="207"/>
        <v>0</v>
      </c>
      <c r="CZ107" s="201">
        <f t="shared" si="207"/>
        <v>0</v>
      </c>
      <c r="DA107" s="8">
        <f t="shared" si="208"/>
        <v>0</v>
      </c>
      <c r="DB107" s="50">
        <f t="shared" si="209"/>
        <v>0</v>
      </c>
      <c r="DD107" s="394">
        <f t="shared" si="210"/>
        <v>0</v>
      </c>
      <c r="DE107" s="201">
        <f t="shared" si="210"/>
        <v>0</v>
      </c>
      <c r="DF107" s="8">
        <f t="shared" si="211"/>
        <v>0</v>
      </c>
      <c r="DG107" s="50">
        <f t="shared" si="212"/>
        <v>0</v>
      </c>
      <c r="DI107" s="394">
        <f t="shared" si="213"/>
        <v>0</v>
      </c>
      <c r="DJ107" s="201">
        <f t="shared" si="213"/>
        <v>0</v>
      </c>
      <c r="DK107" s="8">
        <f t="shared" si="214"/>
        <v>0</v>
      </c>
      <c r="DL107" s="50">
        <f t="shared" si="215"/>
        <v>0</v>
      </c>
      <c r="DN107" s="394">
        <f t="shared" si="216"/>
        <v>0</v>
      </c>
      <c r="DO107" s="201">
        <f t="shared" si="216"/>
        <v>0</v>
      </c>
      <c r="DP107" s="8">
        <f t="shared" si="217"/>
        <v>0</v>
      </c>
      <c r="DQ107" s="50">
        <f t="shared" si="218"/>
        <v>0</v>
      </c>
      <c r="DS107" s="51">
        <f t="shared" si="148"/>
        <v>0</v>
      </c>
      <c r="DT107" s="50">
        <f t="shared" si="149"/>
        <v>0</v>
      </c>
      <c r="DU107" s="51">
        <v>0</v>
      </c>
      <c r="DV107" s="50">
        <f t="shared" si="150"/>
        <v>0</v>
      </c>
      <c r="DW107" s="51">
        <f t="shared" si="152"/>
        <v>0</v>
      </c>
      <c r="DX107" s="53">
        <f t="shared" si="151"/>
        <v>0</v>
      </c>
      <c r="DY107" s="307">
        <f t="shared" si="147"/>
        <v>0</v>
      </c>
    </row>
    <row r="108" spans="2:129" ht="18" customHeight="1" x14ac:dyDescent="0.3">
      <c r="B108" s="286"/>
      <c r="C108" s="54"/>
      <c r="D108" s="239"/>
      <c r="E108" s="263"/>
      <c r="F108" s="274"/>
      <c r="G108" s="263"/>
      <c r="H108" s="56"/>
      <c r="I108" s="56"/>
      <c r="J108" s="265"/>
      <c r="K108" s="264"/>
      <c r="L108" s="57"/>
      <c r="M108" s="394"/>
      <c r="N108" s="214"/>
      <c r="O108" s="8">
        <f t="shared" si="153"/>
        <v>0</v>
      </c>
      <c r="P108" s="50">
        <f t="shared" si="154"/>
        <v>0</v>
      </c>
      <c r="R108" s="382">
        <f t="shared" si="155"/>
        <v>0</v>
      </c>
      <c r="S108" s="201">
        <f t="shared" si="155"/>
        <v>0</v>
      </c>
      <c r="T108" s="8">
        <f t="shared" si="156"/>
        <v>0</v>
      </c>
      <c r="U108" s="50">
        <f t="shared" si="157"/>
        <v>0</v>
      </c>
      <c r="W108" s="394">
        <f t="shared" si="159"/>
        <v>0</v>
      </c>
      <c r="X108" s="201">
        <f t="shared" si="159"/>
        <v>0</v>
      </c>
      <c r="Y108" s="8">
        <f t="shared" si="160"/>
        <v>0</v>
      </c>
      <c r="Z108" s="50">
        <f t="shared" si="161"/>
        <v>0</v>
      </c>
      <c r="AB108" s="394">
        <f t="shared" si="162"/>
        <v>0</v>
      </c>
      <c r="AC108" s="201">
        <f t="shared" si="162"/>
        <v>0</v>
      </c>
      <c r="AD108" s="8">
        <f t="shared" si="163"/>
        <v>0</v>
      </c>
      <c r="AE108" s="50">
        <f t="shared" si="164"/>
        <v>0</v>
      </c>
      <c r="AG108" s="394">
        <f t="shared" si="165"/>
        <v>0</v>
      </c>
      <c r="AH108" s="201">
        <f t="shared" si="165"/>
        <v>0</v>
      </c>
      <c r="AI108" s="8">
        <f t="shared" si="166"/>
        <v>0</v>
      </c>
      <c r="AJ108" s="50">
        <f t="shared" si="167"/>
        <v>0</v>
      </c>
      <c r="AL108" s="394">
        <f t="shared" si="168"/>
        <v>0</v>
      </c>
      <c r="AM108" s="201">
        <f t="shared" si="168"/>
        <v>0</v>
      </c>
      <c r="AN108" s="8">
        <f t="shared" si="169"/>
        <v>0</v>
      </c>
      <c r="AO108" s="50">
        <f t="shared" si="170"/>
        <v>0</v>
      </c>
      <c r="AQ108" s="394">
        <f t="shared" si="171"/>
        <v>0</v>
      </c>
      <c r="AR108" s="201">
        <f t="shared" si="171"/>
        <v>0</v>
      </c>
      <c r="AS108" s="8">
        <f t="shared" si="172"/>
        <v>0</v>
      </c>
      <c r="AT108" s="50">
        <f t="shared" si="173"/>
        <v>0</v>
      </c>
      <c r="AV108" s="394">
        <f t="shared" si="174"/>
        <v>0</v>
      </c>
      <c r="AW108" s="201">
        <f t="shared" si="174"/>
        <v>0</v>
      </c>
      <c r="AX108" s="8">
        <f t="shared" si="175"/>
        <v>0</v>
      </c>
      <c r="AY108" s="50">
        <f t="shared" si="176"/>
        <v>0</v>
      </c>
      <c r="BA108" s="394">
        <f t="shared" si="177"/>
        <v>0</v>
      </c>
      <c r="BB108" s="201">
        <f t="shared" si="177"/>
        <v>0</v>
      </c>
      <c r="BC108" s="8">
        <f t="shared" si="178"/>
        <v>0</v>
      </c>
      <c r="BD108" s="50">
        <f t="shared" si="179"/>
        <v>0</v>
      </c>
      <c r="BF108" s="394">
        <f t="shared" si="180"/>
        <v>0</v>
      </c>
      <c r="BG108" s="201">
        <f t="shared" si="180"/>
        <v>0</v>
      </c>
      <c r="BH108" s="8">
        <f t="shared" si="181"/>
        <v>0</v>
      </c>
      <c r="BI108" s="50">
        <f t="shared" si="182"/>
        <v>0</v>
      </c>
      <c r="BK108" s="394">
        <f t="shared" si="183"/>
        <v>0</v>
      </c>
      <c r="BL108" s="201">
        <f t="shared" si="183"/>
        <v>0</v>
      </c>
      <c r="BM108" s="8">
        <f t="shared" si="184"/>
        <v>0</v>
      </c>
      <c r="BN108" s="50">
        <f t="shared" si="185"/>
        <v>0</v>
      </c>
      <c r="BP108" s="394">
        <f t="shared" si="186"/>
        <v>0</v>
      </c>
      <c r="BQ108" s="201">
        <f t="shared" si="186"/>
        <v>0</v>
      </c>
      <c r="BR108" s="8">
        <f t="shared" si="187"/>
        <v>0</v>
      </c>
      <c r="BS108" s="50">
        <f t="shared" si="188"/>
        <v>0</v>
      </c>
      <c r="BU108" s="394">
        <f t="shared" si="189"/>
        <v>0</v>
      </c>
      <c r="BV108" s="201">
        <f t="shared" si="189"/>
        <v>0</v>
      </c>
      <c r="BW108" s="8">
        <f t="shared" si="190"/>
        <v>0</v>
      </c>
      <c r="BX108" s="50">
        <f t="shared" si="191"/>
        <v>0</v>
      </c>
      <c r="BZ108" s="394">
        <f t="shared" si="192"/>
        <v>0</v>
      </c>
      <c r="CA108" s="201">
        <f t="shared" si="192"/>
        <v>0</v>
      </c>
      <c r="CB108" s="8">
        <f t="shared" si="193"/>
        <v>0</v>
      </c>
      <c r="CC108" s="50">
        <f t="shared" si="194"/>
        <v>0</v>
      </c>
      <c r="CE108" s="394">
        <f t="shared" si="195"/>
        <v>0</v>
      </c>
      <c r="CF108" s="201">
        <f t="shared" si="195"/>
        <v>0</v>
      </c>
      <c r="CG108" s="8">
        <f t="shared" si="196"/>
        <v>0</v>
      </c>
      <c r="CH108" s="50">
        <f t="shared" si="197"/>
        <v>0</v>
      </c>
      <c r="CJ108" s="394">
        <f t="shared" si="198"/>
        <v>0</v>
      </c>
      <c r="CK108" s="201">
        <f t="shared" si="198"/>
        <v>0</v>
      </c>
      <c r="CL108" s="8">
        <f t="shared" si="199"/>
        <v>0</v>
      </c>
      <c r="CM108" s="50">
        <f t="shared" si="200"/>
        <v>0</v>
      </c>
      <c r="CO108" s="394">
        <f t="shared" si="201"/>
        <v>0</v>
      </c>
      <c r="CP108" s="201">
        <f t="shared" si="201"/>
        <v>0</v>
      </c>
      <c r="CQ108" s="8">
        <f t="shared" si="202"/>
        <v>0</v>
      </c>
      <c r="CR108" s="50">
        <f t="shared" si="203"/>
        <v>0</v>
      </c>
      <c r="CT108" s="394">
        <f t="shared" si="204"/>
        <v>0</v>
      </c>
      <c r="CU108" s="201">
        <f t="shared" si="204"/>
        <v>0</v>
      </c>
      <c r="CV108" s="8">
        <f t="shared" si="205"/>
        <v>0</v>
      </c>
      <c r="CW108" s="50">
        <f t="shared" si="206"/>
        <v>0</v>
      </c>
      <c r="CY108" s="394">
        <f t="shared" si="207"/>
        <v>0</v>
      </c>
      <c r="CZ108" s="201">
        <f t="shared" si="207"/>
        <v>0</v>
      </c>
      <c r="DA108" s="8">
        <f t="shared" si="208"/>
        <v>0</v>
      </c>
      <c r="DB108" s="50">
        <f t="shared" si="209"/>
        <v>0</v>
      </c>
      <c r="DD108" s="394">
        <f t="shared" si="210"/>
        <v>0</v>
      </c>
      <c r="DE108" s="201">
        <f t="shared" si="210"/>
        <v>0</v>
      </c>
      <c r="DF108" s="8">
        <f t="shared" si="211"/>
        <v>0</v>
      </c>
      <c r="DG108" s="50">
        <f t="shared" si="212"/>
        <v>0</v>
      </c>
      <c r="DI108" s="394">
        <f t="shared" si="213"/>
        <v>0</v>
      </c>
      <c r="DJ108" s="201">
        <f t="shared" si="213"/>
        <v>0</v>
      </c>
      <c r="DK108" s="8">
        <f t="shared" si="214"/>
        <v>0</v>
      </c>
      <c r="DL108" s="50">
        <f t="shared" si="215"/>
        <v>0</v>
      </c>
      <c r="DN108" s="394">
        <f t="shared" si="216"/>
        <v>0</v>
      </c>
      <c r="DO108" s="201">
        <f t="shared" si="216"/>
        <v>0</v>
      </c>
      <c r="DP108" s="8">
        <f t="shared" si="217"/>
        <v>0</v>
      </c>
      <c r="DQ108" s="50">
        <f t="shared" si="218"/>
        <v>0</v>
      </c>
      <c r="DS108" s="51">
        <f t="shared" si="148"/>
        <v>0</v>
      </c>
      <c r="DT108" s="50">
        <f t="shared" si="149"/>
        <v>0</v>
      </c>
      <c r="DU108" s="51">
        <v>0</v>
      </c>
      <c r="DV108" s="50">
        <f t="shared" si="150"/>
        <v>0</v>
      </c>
      <c r="DW108" s="51">
        <f t="shared" si="152"/>
        <v>0</v>
      </c>
      <c r="DX108" s="53">
        <f t="shared" si="151"/>
        <v>0</v>
      </c>
      <c r="DY108" s="307">
        <f t="shared" si="147"/>
        <v>0</v>
      </c>
    </row>
    <row r="109" spans="2:129" ht="18" customHeight="1" x14ac:dyDescent="0.3">
      <c r="B109" s="72"/>
      <c r="C109" s="54"/>
      <c r="D109" s="239"/>
      <c r="E109" s="263"/>
      <c r="F109" s="274"/>
      <c r="G109" s="263"/>
      <c r="H109" s="56"/>
      <c r="I109" s="56"/>
      <c r="J109" s="265"/>
      <c r="K109" s="264"/>
      <c r="L109" s="57"/>
      <c r="M109" s="394"/>
      <c r="N109" s="214"/>
      <c r="O109" s="8">
        <f t="shared" si="153"/>
        <v>0</v>
      </c>
      <c r="P109" s="50">
        <f t="shared" si="154"/>
        <v>0</v>
      </c>
      <c r="R109" s="382">
        <f t="shared" si="155"/>
        <v>0</v>
      </c>
      <c r="S109" s="201">
        <f t="shared" si="155"/>
        <v>0</v>
      </c>
      <c r="T109" s="8">
        <f t="shared" si="156"/>
        <v>0</v>
      </c>
      <c r="U109" s="50">
        <f t="shared" si="157"/>
        <v>0</v>
      </c>
      <c r="W109" s="394">
        <f t="shared" si="159"/>
        <v>0</v>
      </c>
      <c r="X109" s="201">
        <f t="shared" si="159"/>
        <v>0</v>
      </c>
      <c r="Y109" s="8">
        <f t="shared" si="160"/>
        <v>0</v>
      </c>
      <c r="Z109" s="50">
        <f t="shared" si="161"/>
        <v>0</v>
      </c>
      <c r="AB109" s="394">
        <f t="shared" si="162"/>
        <v>0</v>
      </c>
      <c r="AC109" s="201">
        <f t="shared" si="162"/>
        <v>0</v>
      </c>
      <c r="AD109" s="8">
        <f t="shared" si="163"/>
        <v>0</v>
      </c>
      <c r="AE109" s="50">
        <f t="shared" si="164"/>
        <v>0</v>
      </c>
      <c r="AG109" s="394">
        <f t="shared" si="165"/>
        <v>0</v>
      </c>
      <c r="AH109" s="201">
        <f t="shared" si="165"/>
        <v>0</v>
      </c>
      <c r="AI109" s="8">
        <f t="shared" si="166"/>
        <v>0</v>
      </c>
      <c r="AJ109" s="50">
        <f t="shared" si="167"/>
        <v>0</v>
      </c>
      <c r="AL109" s="394">
        <f t="shared" si="168"/>
        <v>0</v>
      </c>
      <c r="AM109" s="201">
        <f t="shared" si="168"/>
        <v>0</v>
      </c>
      <c r="AN109" s="8">
        <f t="shared" si="169"/>
        <v>0</v>
      </c>
      <c r="AO109" s="50">
        <f t="shared" si="170"/>
        <v>0</v>
      </c>
      <c r="AQ109" s="394">
        <f t="shared" si="171"/>
        <v>0</v>
      </c>
      <c r="AR109" s="201">
        <f t="shared" si="171"/>
        <v>0</v>
      </c>
      <c r="AS109" s="8">
        <f t="shared" si="172"/>
        <v>0</v>
      </c>
      <c r="AT109" s="50">
        <f t="shared" si="173"/>
        <v>0</v>
      </c>
      <c r="AV109" s="394">
        <f t="shared" si="174"/>
        <v>0</v>
      </c>
      <c r="AW109" s="201">
        <f t="shared" si="174"/>
        <v>0</v>
      </c>
      <c r="AX109" s="8">
        <f t="shared" si="175"/>
        <v>0</v>
      </c>
      <c r="AY109" s="50">
        <f t="shared" si="176"/>
        <v>0</v>
      </c>
      <c r="BA109" s="394">
        <f t="shared" si="177"/>
        <v>0</v>
      </c>
      <c r="BB109" s="201">
        <f t="shared" si="177"/>
        <v>0</v>
      </c>
      <c r="BC109" s="8">
        <f t="shared" si="178"/>
        <v>0</v>
      </c>
      <c r="BD109" s="50">
        <f t="shared" si="179"/>
        <v>0</v>
      </c>
      <c r="BF109" s="394">
        <f t="shared" si="180"/>
        <v>0</v>
      </c>
      <c r="BG109" s="201">
        <f t="shared" si="180"/>
        <v>0</v>
      </c>
      <c r="BH109" s="8">
        <f t="shared" si="181"/>
        <v>0</v>
      </c>
      <c r="BI109" s="50">
        <f t="shared" si="182"/>
        <v>0</v>
      </c>
      <c r="BK109" s="394">
        <f t="shared" si="183"/>
        <v>0</v>
      </c>
      <c r="BL109" s="201">
        <f t="shared" si="183"/>
        <v>0</v>
      </c>
      <c r="BM109" s="8">
        <f t="shared" si="184"/>
        <v>0</v>
      </c>
      <c r="BN109" s="50">
        <f t="shared" si="185"/>
        <v>0</v>
      </c>
      <c r="BP109" s="394">
        <f t="shared" si="186"/>
        <v>0</v>
      </c>
      <c r="BQ109" s="201">
        <f t="shared" si="186"/>
        <v>0</v>
      </c>
      <c r="BR109" s="8">
        <f t="shared" si="187"/>
        <v>0</v>
      </c>
      <c r="BS109" s="50">
        <f t="shared" si="188"/>
        <v>0</v>
      </c>
      <c r="BU109" s="394">
        <f t="shared" si="189"/>
        <v>0</v>
      </c>
      <c r="BV109" s="201">
        <f t="shared" si="189"/>
        <v>0</v>
      </c>
      <c r="BW109" s="8">
        <f t="shared" si="190"/>
        <v>0</v>
      </c>
      <c r="BX109" s="50">
        <f t="shared" si="191"/>
        <v>0</v>
      </c>
      <c r="BZ109" s="394">
        <f t="shared" si="192"/>
        <v>0</v>
      </c>
      <c r="CA109" s="201">
        <f t="shared" si="192"/>
        <v>0</v>
      </c>
      <c r="CB109" s="8">
        <f t="shared" si="193"/>
        <v>0</v>
      </c>
      <c r="CC109" s="50">
        <f t="shared" si="194"/>
        <v>0</v>
      </c>
      <c r="CE109" s="394">
        <f t="shared" si="195"/>
        <v>0</v>
      </c>
      <c r="CF109" s="201">
        <f t="shared" si="195"/>
        <v>0</v>
      </c>
      <c r="CG109" s="8">
        <f t="shared" si="196"/>
        <v>0</v>
      </c>
      <c r="CH109" s="50">
        <f t="shared" si="197"/>
        <v>0</v>
      </c>
      <c r="CJ109" s="394">
        <f t="shared" si="198"/>
        <v>0</v>
      </c>
      <c r="CK109" s="201">
        <f t="shared" si="198"/>
        <v>0</v>
      </c>
      <c r="CL109" s="8">
        <f t="shared" si="199"/>
        <v>0</v>
      </c>
      <c r="CM109" s="50">
        <f t="shared" si="200"/>
        <v>0</v>
      </c>
      <c r="CO109" s="394">
        <f t="shared" si="201"/>
        <v>0</v>
      </c>
      <c r="CP109" s="201">
        <f t="shared" si="201"/>
        <v>0</v>
      </c>
      <c r="CQ109" s="8">
        <f t="shared" si="202"/>
        <v>0</v>
      </c>
      <c r="CR109" s="50">
        <f t="shared" si="203"/>
        <v>0</v>
      </c>
      <c r="CT109" s="394">
        <f t="shared" si="204"/>
        <v>0</v>
      </c>
      <c r="CU109" s="201">
        <f t="shared" si="204"/>
        <v>0</v>
      </c>
      <c r="CV109" s="8">
        <f t="shared" si="205"/>
        <v>0</v>
      </c>
      <c r="CW109" s="50">
        <f t="shared" si="206"/>
        <v>0</v>
      </c>
      <c r="CY109" s="394">
        <f t="shared" si="207"/>
        <v>0</v>
      </c>
      <c r="CZ109" s="201">
        <f t="shared" si="207"/>
        <v>0</v>
      </c>
      <c r="DA109" s="8">
        <f t="shared" si="208"/>
        <v>0</v>
      </c>
      <c r="DB109" s="50">
        <f t="shared" si="209"/>
        <v>0</v>
      </c>
      <c r="DD109" s="394">
        <f t="shared" si="210"/>
        <v>0</v>
      </c>
      <c r="DE109" s="201">
        <f t="shared" si="210"/>
        <v>0</v>
      </c>
      <c r="DF109" s="8">
        <f t="shared" si="211"/>
        <v>0</v>
      </c>
      <c r="DG109" s="50">
        <f t="shared" si="212"/>
        <v>0</v>
      </c>
      <c r="DI109" s="394">
        <f t="shared" si="213"/>
        <v>0</v>
      </c>
      <c r="DJ109" s="201">
        <f t="shared" si="213"/>
        <v>0</v>
      </c>
      <c r="DK109" s="8">
        <f t="shared" si="214"/>
        <v>0</v>
      </c>
      <c r="DL109" s="50">
        <f t="shared" si="215"/>
        <v>0</v>
      </c>
      <c r="DN109" s="394">
        <f t="shared" si="216"/>
        <v>0</v>
      </c>
      <c r="DO109" s="201">
        <f t="shared" si="216"/>
        <v>0</v>
      </c>
      <c r="DP109" s="8">
        <f t="shared" si="217"/>
        <v>0</v>
      </c>
      <c r="DQ109" s="50">
        <f t="shared" si="218"/>
        <v>0</v>
      </c>
      <c r="DS109" s="51">
        <f t="shared" si="148"/>
        <v>0</v>
      </c>
      <c r="DT109" s="50">
        <f t="shared" si="149"/>
        <v>0</v>
      </c>
      <c r="DU109" s="51">
        <v>0</v>
      </c>
      <c r="DV109" s="50">
        <f t="shared" si="150"/>
        <v>0</v>
      </c>
      <c r="DW109" s="51">
        <f t="shared" si="152"/>
        <v>0</v>
      </c>
      <c r="DX109" s="53">
        <f t="shared" si="151"/>
        <v>0</v>
      </c>
      <c r="DY109" s="307">
        <f t="shared" si="147"/>
        <v>0</v>
      </c>
    </row>
    <row r="110" spans="2:129" ht="18" customHeight="1" x14ac:dyDescent="0.3">
      <c r="B110" s="72"/>
      <c r="C110" s="54"/>
      <c r="D110" s="239"/>
      <c r="E110" s="263"/>
      <c r="F110" s="274"/>
      <c r="G110" s="263"/>
      <c r="H110" s="56"/>
      <c r="I110" s="56"/>
      <c r="J110" s="265"/>
      <c r="K110" s="264"/>
      <c r="L110" s="57"/>
      <c r="M110" s="394"/>
      <c r="N110" s="214"/>
      <c r="O110" s="8">
        <f t="shared" si="153"/>
        <v>0</v>
      </c>
      <c r="P110" s="50">
        <f t="shared" si="154"/>
        <v>0</v>
      </c>
      <c r="R110" s="382">
        <f t="shared" si="155"/>
        <v>0</v>
      </c>
      <c r="S110" s="201">
        <f t="shared" si="155"/>
        <v>0</v>
      </c>
      <c r="T110" s="8">
        <f t="shared" si="156"/>
        <v>0</v>
      </c>
      <c r="U110" s="50">
        <f t="shared" si="157"/>
        <v>0</v>
      </c>
      <c r="W110" s="394">
        <f t="shared" si="159"/>
        <v>0</v>
      </c>
      <c r="X110" s="201">
        <f t="shared" si="159"/>
        <v>0</v>
      </c>
      <c r="Y110" s="8">
        <f t="shared" si="160"/>
        <v>0</v>
      </c>
      <c r="Z110" s="50">
        <f t="shared" si="161"/>
        <v>0</v>
      </c>
      <c r="AB110" s="394">
        <f t="shared" si="162"/>
        <v>0</v>
      </c>
      <c r="AC110" s="201">
        <f t="shared" si="162"/>
        <v>0</v>
      </c>
      <c r="AD110" s="8">
        <f t="shared" si="163"/>
        <v>0</v>
      </c>
      <c r="AE110" s="50">
        <f t="shared" si="164"/>
        <v>0</v>
      </c>
      <c r="AG110" s="394">
        <f t="shared" si="165"/>
        <v>0</v>
      </c>
      <c r="AH110" s="201">
        <f t="shared" si="165"/>
        <v>0</v>
      </c>
      <c r="AI110" s="8">
        <f t="shared" si="166"/>
        <v>0</v>
      </c>
      <c r="AJ110" s="50">
        <f t="shared" si="167"/>
        <v>0</v>
      </c>
      <c r="AL110" s="394">
        <f t="shared" si="168"/>
        <v>0</v>
      </c>
      <c r="AM110" s="201">
        <f t="shared" si="168"/>
        <v>0</v>
      </c>
      <c r="AN110" s="8">
        <f t="shared" si="169"/>
        <v>0</v>
      </c>
      <c r="AO110" s="50">
        <f t="shared" si="170"/>
        <v>0</v>
      </c>
      <c r="AQ110" s="394">
        <f t="shared" si="171"/>
        <v>0</v>
      </c>
      <c r="AR110" s="201">
        <f t="shared" si="171"/>
        <v>0</v>
      </c>
      <c r="AS110" s="8">
        <f t="shared" si="172"/>
        <v>0</v>
      </c>
      <c r="AT110" s="50">
        <f t="shared" si="173"/>
        <v>0</v>
      </c>
      <c r="AV110" s="394">
        <f t="shared" si="174"/>
        <v>0</v>
      </c>
      <c r="AW110" s="201">
        <f t="shared" si="174"/>
        <v>0</v>
      </c>
      <c r="AX110" s="8">
        <f t="shared" si="175"/>
        <v>0</v>
      </c>
      <c r="AY110" s="50">
        <f t="shared" si="176"/>
        <v>0</v>
      </c>
      <c r="BA110" s="394">
        <f t="shared" si="177"/>
        <v>0</v>
      </c>
      <c r="BB110" s="201">
        <f t="shared" si="177"/>
        <v>0</v>
      </c>
      <c r="BC110" s="8">
        <f t="shared" si="178"/>
        <v>0</v>
      </c>
      <c r="BD110" s="50">
        <f t="shared" si="179"/>
        <v>0</v>
      </c>
      <c r="BF110" s="394">
        <f t="shared" si="180"/>
        <v>0</v>
      </c>
      <c r="BG110" s="201">
        <f t="shared" si="180"/>
        <v>0</v>
      </c>
      <c r="BH110" s="8">
        <f t="shared" si="181"/>
        <v>0</v>
      </c>
      <c r="BI110" s="50">
        <f t="shared" si="182"/>
        <v>0</v>
      </c>
      <c r="BK110" s="394">
        <f t="shared" si="183"/>
        <v>0</v>
      </c>
      <c r="BL110" s="201">
        <f t="shared" si="183"/>
        <v>0</v>
      </c>
      <c r="BM110" s="8">
        <f t="shared" si="184"/>
        <v>0</v>
      </c>
      <c r="BN110" s="50">
        <f t="shared" si="185"/>
        <v>0</v>
      </c>
      <c r="BP110" s="394">
        <f t="shared" si="186"/>
        <v>0</v>
      </c>
      <c r="BQ110" s="201">
        <f t="shared" si="186"/>
        <v>0</v>
      </c>
      <c r="BR110" s="8">
        <f t="shared" si="187"/>
        <v>0</v>
      </c>
      <c r="BS110" s="50">
        <f t="shared" si="188"/>
        <v>0</v>
      </c>
      <c r="BU110" s="394">
        <f t="shared" si="189"/>
        <v>0</v>
      </c>
      <c r="BV110" s="201">
        <f t="shared" si="189"/>
        <v>0</v>
      </c>
      <c r="BW110" s="8">
        <f t="shared" si="190"/>
        <v>0</v>
      </c>
      <c r="BX110" s="50">
        <f t="shared" si="191"/>
        <v>0</v>
      </c>
      <c r="BZ110" s="394">
        <f t="shared" si="192"/>
        <v>0</v>
      </c>
      <c r="CA110" s="201">
        <f t="shared" si="192"/>
        <v>0</v>
      </c>
      <c r="CB110" s="8">
        <f t="shared" si="193"/>
        <v>0</v>
      </c>
      <c r="CC110" s="50">
        <f t="shared" si="194"/>
        <v>0</v>
      </c>
      <c r="CE110" s="394">
        <f t="shared" si="195"/>
        <v>0</v>
      </c>
      <c r="CF110" s="201">
        <f t="shared" si="195"/>
        <v>0</v>
      </c>
      <c r="CG110" s="8">
        <f t="shared" si="196"/>
        <v>0</v>
      </c>
      <c r="CH110" s="50">
        <f t="shared" si="197"/>
        <v>0</v>
      </c>
      <c r="CJ110" s="394">
        <f t="shared" si="198"/>
        <v>0</v>
      </c>
      <c r="CK110" s="201">
        <f t="shared" si="198"/>
        <v>0</v>
      </c>
      <c r="CL110" s="8">
        <f t="shared" si="199"/>
        <v>0</v>
      </c>
      <c r="CM110" s="50">
        <f t="shared" si="200"/>
        <v>0</v>
      </c>
      <c r="CO110" s="394">
        <f t="shared" si="201"/>
        <v>0</v>
      </c>
      <c r="CP110" s="201">
        <f t="shared" si="201"/>
        <v>0</v>
      </c>
      <c r="CQ110" s="8">
        <f t="shared" si="202"/>
        <v>0</v>
      </c>
      <c r="CR110" s="50">
        <f t="shared" si="203"/>
        <v>0</v>
      </c>
      <c r="CT110" s="394">
        <f t="shared" si="204"/>
        <v>0</v>
      </c>
      <c r="CU110" s="201">
        <f t="shared" si="204"/>
        <v>0</v>
      </c>
      <c r="CV110" s="8">
        <f t="shared" si="205"/>
        <v>0</v>
      </c>
      <c r="CW110" s="50">
        <f t="shared" si="206"/>
        <v>0</v>
      </c>
      <c r="CY110" s="394">
        <f t="shared" si="207"/>
        <v>0</v>
      </c>
      <c r="CZ110" s="201">
        <f t="shared" si="207"/>
        <v>0</v>
      </c>
      <c r="DA110" s="8">
        <f t="shared" si="208"/>
        <v>0</v>
      </c>
      <c r="DB110" s="50">
        <f t="shared" si="209"/>
        <v>0</v>
      </c>
      <c r="DD110" s="394">
        <f t="shared" si="210"/>
        <v>0</v>
      </c>
      <c r="DE110" s="201">
        <f t="shared" si="210"/>
        <v>0</v>
      </c>
      <c r="DF110" s="8">
        <f t="shared" si="211"/>
        <v>0</v>
      </c>
      <c r="DG110" s="50">
        <f t="shared" si="212"/>
        <v>0</v>
      </c>
      <c r="DI110" s="394">
        <f t="shared" si="213"/>
        <v>0</v>
      </c>
      <c r="DJ110" s="201">
        <f t="shared" si="213"/>
        <v>0</v>
      </c>
      <c r="DK110" s="8">
        <f t="shared" si="214"/>
        <v>0</v>
      </c>
      <c r="DL110" s="50">
        <f t="shared" si="215"/>
        <v>0</v>
      </c>
      <c r="DN110" s="394">
        <f t="shared" si="216"/>
        <v>0</v>
      </c>
      <c r="DO110" s="201">
        <f t="shared" si="216"/>
        <v>0</v>
      </c>
      <c r="DP110" s="8">
        <f t="shared" si="217"/>
        <v>0</v>
      </c>
      <c r="DQ110" s="50">
        <f t="shared" si="218"/>
        <v>0</v>
      </c>
      <c r="DS110" s="51">
        <f t="shared" si="148"/>
        <v>0</v>
      </c>
      <c r="DT110" s="50">
        <f t="shared" si="149"/>
        <v>0</v>
      </c>
      <c r="DU110" s="51">
        <v>0</v>
      </c>
      <c r="DV110" s="50">
        <f t="shared" si="150"/>
        <v>0</v>
      </c>
      <c r="DW110" s="51">
        <f t="shared" si="152"/>
        <v>0</v>
      </c>
      <c r="DX110" s="53">
        <f t="shared" si="151"/>
        <v>0</v>
      </c>
      <c r="DY110" s="307">
        <f t="shared" si="147"/>
        <v>0</v>
      </c>
    </row>
    <row r="111" spans="2:129" ht="18" customHeight="1" x14ac:dyDescent="0.3">
      <c r="B111" s="72"/>
      <c r="C111" s="54"/>
      <c r="D111" s="239"/>
      <c r="E111" s="263"/>
      <c r="F111" s="274"/>
      <c r="G111" s="263"/>
      <c r="H111" s="56"/>
      <c r="I111" s="56"/>
      <c r="J111" s="265"/>
      <c r="K111" s="264"/>
      <c r="L111" s="57"/>
      <c r="M111" s="394"/>
      <c r="N111" s="214"/>
      <c r="O111" s="8">
        <f t="shared" si="153"/>
        <v>0</v>
      </c>
      <c r="P111" s="50">
        <f t="shared" si="154"/>
        <v>0</v>
      </c>
      <c r="R111" s="382">
        <f t="shared" si="155"/>
        <v>0</v>
      </c>
      <c r="S111" s="201">
        <f t="shared" si="155"/>
        <v>0</v>
      </c>
      <c r="T111" s="8">
        <f>$D111*R111*S111</f>
        <v>0</v>
      </c>
      <c r="U111" s="50">
        <f t="shared" si="157"/>
        <v>0</v>
      </c>
      <c r="W111" s="394">
        <f t="shared" si="159"/>
        <v>0</v>
      </c>
      <c r="X111" s="201">
        <f t="shared" si="159"/>
        <v>0</v>
      </c>
      <c r="Y111" s="8">
        <f>$D111*W111*X111</f>
        <v>0</v>
      </c>
      <c r="Z111" s="50">
        <f t="shared" si="161"/>
        <v>0</v>
      </c>
      <c r="AB111" s="394">
        <f t="shared" si="162"/>
        <v>0</v>
      </c>
      <c r="AC111" s="201">
        <f t="shared" si="162"/>
        <v>0</v>
      </c>
      <c r="AD111" s="8">
        <f>$D111*AB111*AC111</f>
        <v>0</v>
      </c>
      <c r="AE111" s="50">
        <f t="shared" si="164"/>
        <v>0</v>
      </c>
      <c r="AG111" s="394">
        <f t="shared" si="165"/>
        <v>0</v>
      </c>
      <c r="AH111" s="201">
        <f t="shared" si="165"/>
        <v>0</v>
      </c>
      <c r="AI111" s="8">
        <f>$D111*AG111*AH111</f>
        <v>0</v>
      </c>
      <c r="AJ111" s="50">
        <f t="shared" si="167"/>
        <v>0</v>
      </c>
      <c r="AL111" s="394">
        <f t="shared" si="168"/>
        <v>0</v>
      </c>
      <c r="AM111" s="201">
        <f t="shared" si="168"/>
        <v>0</v>
      </c>
      <c r="AN111" s="8">
        <f>$D111*AL111*AM111</f>
        <v>0</v>
      </c>
      <c r="AO111" s="50">
        <f t="shared" si="170"/>
        <v>0</v>
      </c>
      <c r="AQ111" s="394">
        <f t="shared" si="171"/>
        <v>0</v>
      </c>
      <c r="AR111" s="201">
        <f t="shared" si="171"/>
        <v>0</v>
      </c>
      <c r="AS111" s="8">
        <f>$D111*AQ111*AR111</f>
        <v>0</v>
      </c>
      <c r="AT111" s="50">
        <f t="shared" si="173"/>
        <v>0</v>
      </c>
      <c r="AV111" s="394">
        <f t="shared" si="174"/>
        <v>0</v>
      </c>
      <c r="AW111" s="201">
        <f t="shared" si="174"/>
        <v>0</v>
      </c>
      <c r="AX111" s="8">
        <f>$D111*AV111*AW111</f>
        <v>0</v>
      </c>
      <c r="AY111" s="50">
        <f t="shared" si="176"/>
        <v>0</v>
      </c>
      <c r="BA111" s="394">
        <f t="shared" si="177"/>
        <v>0</v>
      </c>
      <c r="BB111" s="201">
        <f t="shared" si="177"/>
        <v>0</v>
      </c>
      <c r="BC111" s="8">
        <f>$D111*BA111*BB111</f>
        <v>0</v>
      </c>
      <c r="BD111" s="50">
        <f t="shared" si="179"/>
        <v>0</v>
      </c>
      <c r="BF111" s="394">
        <f t="shared" si="180"/>
        <v>0</v>
      </c>
      <c r="BG111" s="201">
        <f t="shared" si="180"/>
        <v>0</v>
      </c>
      <c r="BH111" s="8">
        <f>$D111*BF111*BG111</f>
        <v>0</v>
      </c>
      <c r="BI111" s="50">
        <f t="shared" si="182"/>
        <v>0</v>
      </c>
      <c r="BK111" s="394">
        <f t="shared" si="183"/>
        <v>0</v>
      </c>
      <c r="BL111" s="201">
        <f t="shared" si="183"/>
        <v>0</v>
      </c>
      <c r="BM111" s="8">
        <f>$D111*BK111*BL111</f>
        <v>0</v>
      </c>
      <c r="BN111" s="50">
        <f t="shared" si="185"/>
        <v>0</v>
      </c>
      <c r="BP111" s="394">
        <f t="shared" si="186"/>
        <v>0</v>
      </c>
      <c r="BQ111" s="201">
        <f t="shared" si="186"/>
        <v>0</v>
      </c>
      <c r="BR111" s="8">
        <f>$D111*BP111*BQ111</f>
        <v>0</v>
      </c>
      <c r="BS111" s="50">
        <f t="shared" si="188"/>
        <v>0</v>
      </c>
      <c r="BU111" s="394">
        <f t="shared" si="189"/>
        <v>0</v>
      </c>
      <c r="BV111" s="201">
        <f t="shared" si="189"/>
        <v>0</v>
      </c>
      <c r="BW111" s="8">
        <f>$D111*BU111*BV111</f>
        <v>0</v>
      </c>
      <c r="BX111" s="50">
        <f t="shared" si="191"/>
        <v>0</v>
      </c>
      <c r="BZ111" s="394">
        <f t="shared" si="192"/>
        <v>0</v>
      </c>
      <c r="CA111" s="201">
        <f t="shared" si="192"/>
        <v>0</v>
      </c>
      <c r="CB111" s="8">
        <f>$D111*BZ111*CA111</f>
        <v>0</v>
      </c>
      <c r="CC111" s="50">
        <f t="shared" si="194"/>
        <v>0</v>
      </c>
      <c r="CE111" s="394">
        <f t="shared" si="195"/>
        <v>0</v>
      </c>
      <c r="CF111" s="201">
        <f t="shared" si="195"/>
        <v>0</v>
      </c>
      <c r="CG111" s="8">
        <f>$D111*CE111*CF111</f>
        <v>0</v>
      </c>
      <c r="CH111" s="50">
        <f t="shared" si="197"/>
        <v>0</v>
      </c>
      <c r="CJ111" s="394">
        <f t="shared" si="198"/>
        <v>0</v>
      </c>
      <c r="CK111" s="201">
        <f t="shared" si="198"/>
        <v>0</v>
      </c>
      <c r="CL111" s="8">
        <f>$D111*CJ111*CK111</f>
        <v>0</v>
      </c>
      <c r="CM111" s="50">
        <f t="shared" si="200"/>
        <v>0</v>
      </c>
      <c r="CO111" s="394">
        <f t="shared" si="201"/>
        <v>0</v>
      </c>
      <c r="CP111" s="201">
        <f t="shared" si="201"/>
        <v>0</v>
      </c>
      <c r="CQ111" s="8">
        <f>$D111*CO111*CP111</f>
        <v>0</v>
      </c>
      <c r="CR111" s="50">
        <f t="shared" si="203"/>
        <v>0</v>
      </c>
      <c r="CT111" s="394">
        <f t="shared" si="204"/>
        <v>0</v>
      </c>
      <c r="CU111" s="201">
        <f t="shared" si="204"/>
        <v>0</v>
      </c>
      <c r="CV111" s="8">
        <f>$D111*CT111*CU111</f>
        <v>0</v>
      </c>
      <c r="CW111" s="50">
        <f t="shared" si="206"/>
        <v>0</v>
      </c>
      <c r="CY111" s="394">
        <f t="shared" si="207"/>
        <v>0</v>
      </c>
      <c r="CZ111" s="201">
        <f t="shared" si="207"/>
        <v>0</v>
      </c>
      <c r="DA111" s="8">
        <f>$D111*CY111*CZ111</f>
        <v>0</v>
      </c>
      <c r="DB111" s="50">
        <f t="shared" si="209"/>
        <v>0</v>
      </c>
      <c r="DD111" s="394">
        <f t="shared" si="210"/>
        <v>0</v>
      </c>
      <c r="DE111" s="201">
        <f t="shared" si="210"/>
        <v>0</v>
      </c>
      <c r="DF111" s="8">
        <f>$D111*DD111*DE111</f>
        <v>0</v>
      </c>
      <c r="DG111" s="50">
        <f t="shared" si="212"/>
        <v>0</v>
      </c>
      <c r="DI111" s="394">
        <f t="shared" si="213"/>
        <v>0</v>
      </c>
      <c r="DJ111" s="201">
        <f t="shared" si="213"/>
        <v>0</v>
      </c>
      <c r="DK111" s="8">
        <f>$D111*DI111*DJ111</f>
        <v>0</v>
      </c>
      <c r="DL111" s="50">
        <f t="shared" si="215"/>
        <v>0</v>
      </c>
      <c r="DN111" s="394">
        <f t="shared" si="216"/>
        <v>0</v>
      </c>
      <c r="DO111" s="201">
        <f t="shared" si="216"/>
        <v>0</v>
      </c>
      <c r="DP111" s="8">
        <f>$D111*DN111*DO111</f>
        <v>0</v>
      </c>
      <c r="DQ111" s="50">
        <f t="shared" si="218"/>
        <v>0</v>
      </c>
      <c r="DS111" s="51">
        <f t="shared" si="148"/>
        <v>0</v>
      </c>
      <c r="DT111" s="50">
        <f t="shared" si="149"/>
        <v>0</v>
      </c>
      <c r="DU111" s="51">
        <v>0</v>
      </c>
      <c r="DV111" s="50">
        <f t="shared" si="150"/>
        <v>0</v>
      </c>
      <c r="DW111" s="51">
        <f t="shared" si="152"/>
        <v>0</v>
      </c>
      <c r="DX111" s="53">
        <f t="shared" si="151"/>
        <v>0</v>
      </c>
      <c r="DY111" s="307">
        <f t="shared" si="147"/>
        <v>0</v>
      </c>
    </row>
    <row r="112" spans="2:129" ht="18" customHeight="1" x14ac:dyDescent="0.3">
      <c r="B112" s="72"/>
      <c r="C112" s="54"/>
      <c r="D112" s="239"/>
      <c r="E112" s="263"/>
      <c r="F112" s="274"/>
      <c r="G112" s="263"/>
      <c r="H112" s="56"/>
      <c r="I112" s="56"/>
      <c r="J112" s="265"/>
      <c r="K112" s="264"/>
      <c r="L112" s="57"/>
      <c r="M112" s="394"/>
      <c r="N112" s="214"/>
      <c r="O112" s="8">
        <f t="shared" si="153"/>
        <v>0</v>
      </c>
      <c r="P112" s="50">
        <f t="shared" si="154"/>
        <v>0</v>
      </c>
      <c r="R112" s="382">
        <f t="shared" si="155"/>
        <v>0</v>
      </c>
      <c r="S112" s="201">
        <f t="shared" si="155"/>
        <v>0</v>
      </c>
      <c r="T112" s="8">
        <f t="shared" si="156"/>
        <v>0</v>
      </c>
      <c r="U112" s="50">
        <f>T112/$H$3</f>
        <v>0</v>
      </c>
      <c r="W112" s="394">
        <f t="shared" si="159"/>
        <v>0</v>
      </c>
      <c r="X112" s="201">
        <f t="shared" si="159"/>
        <v>0</v>
      </c>
      <c r="Y112" s="8">
        <f t="shared" ref="Y112:Y118" si="219">$D112*W112*X112</f>
        <v>0</v>
      </c>
      <c r="Z112" s="50">
        <f>Y112/$H$3</f>
        <v>0</v>
      </c>
      <c r="AB112" s="394">
        <f t="shared" si="162"/>
        <v>0</v>
      </c>
      <c r="AC112" s="201">
        <f t="shared" si="162"/>
        <v>0</v>
      </c>
      <c r="AD112" s="8">
        <f t="shared" ref="AD112:AD118" si="220">$D112*AB112*AC112</f>
        <v>0</v>
      </c>
      <c r="AE112" s="50">
        <f>AD112/$H$3</f>
        <v>0</v>
      </c>
      <c r="AG112" s="394">
        <f t="shared" si="165"/>
        <v>0</v>
      </c>
      <c r="AH112" s="201">
        <f t="shared" si="165"/>
        <v>0</v>
      </c>
      <c r="AI112" s="8">
        <f t="shared" ref="AI112:AI118" si="221">$D112*AG112*AH112</f>
        <v>0</v>
      </c>
      <c r="AJ112" s="50">
        <f>AI112/$H$3</f>
        <v>0</v>
      </c>
      <c r="AL112" s="394">
        <f t="shared" si="168"/>
        <v>0</v>
      </c>
      <c r="AM112" s="201">
        <f t="shared" si="168"/>
        <v>0</v>
      </c>
      <c r="AN112" s="8">
        <f t="shared" ref="AN112:AN118" si="222">$D112*AL112*AM112</f>
        <v>0</v>
      </c>
      <c r="AO112" s="50">
        <f>AN112/$H$3</f>
        <v>0</v>
      </c>
      <c r="AQ112" s="394">
        <f t="shared" si="171"/>
        <v>0</v>
      </c>
      <c r="AR112" s="201">
        <f t="shared" si="171"/>
        <v>0</v>
      </c>
      <c r="AS112" s="8">
        <f t="shared" ref="AS112:AS118" si="223">$D112*AQ112*AR112</f>
        <v>0</v>
      </c>
      <c r="AT112" s="50">
        <f>AS112/$H$3</f>
        <v>0</v>
      </c>
      <c r="AV112" s="394">
        <f t="shared" si="174"/>
        <v>0</v>
      </c>
      <c r="AW112" s="201">
        <f t="shared" si="174"/>
        <v>0</v>
      </c>
      <c r="AX112" s="8">
        <f t="shared" ref="AX112:AX118" si="224">$D112*AV112*AW112</f>
        <v>0</v>
      </c>
      <c r="AY112" s="50">
        <f>AX112/$H$3</f>
        <v>0</v>
      </c>
      <c r="BA112" s="394">
        <f t="shared" si="177"/>
        <v>0</v>
      </c>
      <c r="BB112" s="201">
        <f t="shared" si="177"/>
        <v>0</v>
      </c>
      <c r="BC112" s="8">
        <f t="shared" ref="BC112:BC118" si="225">$D112*BA112*BB112</f>
        <v>0</v>
      </c>
      <c r="BD112" s="50">
        <f>BC112/$H$3</f>
        <v>0</v>
      </c>
      <c r="BF112" s="394">
        <f t="shared" si="180"/>
        <v>0</v>
      </c>
      <c r="BG112" s="201">
        <f t="shared" si="180"/>
        <v>0</v>
      </c>
      <c r="BH112" s="8">
        <f t="shared" ref="BH112:BH118" si="226">$D112*BF112*BG112</f>
        <v>0</v>
      </c>
      <c r="BI112" s="50">
        <f>BH112/$H$3</f>
        <v>0</v>
      </c>
      <c r="BK112" s="394">
        <f t="shared" si="183"/>
        <v>0</v>
      </c>
      <c r="BL112" s="201">
        <f t="shared" si="183"/>
        <v>0</v>
      </c>
      <c r="BM112" s="8">
        <f t="shared" ref="BM112:BM118" si="227">$D112*BK112*BL112</f>
        <v>0</v>
      </c>
      <c r="BN112" s="50">
        <f>BM112/$H$3</f>
        <v>0</v>
      </c>
      <c r="BP112" s="394">
        <f t="shared" si="186"/>
        <v>0</v>
      </c>
      <c r="BQ112" s="201">
        <f t="shared" si="186"/>
        <v>0</v>
      </c>
      <c r="BR112" s="8">
        <f t="shared" ref="BR112:BR118" si="228">$D112*BP112*BQ112</f>
        <v>0</v>
      </c>
      <c r="BS112" s="50">
        <f>BR112/$H$3</f>
        <v>0</v>
      </c>
      <c r="BU112" s="394">
        <f t="shared" si="189"/>
        <v>0</v>
      </c>
      <c r="BV112" s="201">
        <f t="shared" si="189"/>
        <v>0</v>
      </c>
      <c r="BW112" s="8">
        <f t="shared" ref="BW112:BW118" si="229">$D112*BU112*BV112</f>
        <v>0</v>
      </c>
      <c r="BX112" s="50">
        <f>BW112/$H$3</f>
        <v>0</v>
      </c>
      <c r="BZ112" s="394">
        <f t="shared" si="192"/>
        <v>0</v>
      </c>
      <c r="CA112" s="201">
        <f t="shared" si="192"/>
        <v>0</v>
      </c>
      <c r="CB112" s="8">
        <f t="shared" ref="CB112:CB118" si="230">$D112*BZ112*CA112</f>
        <v>0</v>
      </c>
      <c r="CC112" s="50">
        <f>CB112/$H$3</f>
        <v>0</v>
      </c>
      <c r="CE112" s="394">
        <f t="shared" si="195"/>
        <v>0</v>
      </c>
      <c r="CF112" s="201">
        <f t="shared" si="195"/>
        <v>0</v>
      </c>
      <c r="CG112" s="8">
        <f t="shared" ref="CG112:CG118" si="231">$D112*CE112*CF112</f>
        <v>0</v>
      </c>
      <c r="CH112" s="50">
        <f>CG112/$H$3</f>
        <v>0</v>
      </c>
      <c r="CJ112" s="394">
        <f t="shared" si="198"/>
        <v>0</v>
      </c>
      <c r="CK112" s="201">
        <f t="shared" si="198"/>
        <v>0</v>
      </c>
      <c r="CL112" s="8">
        <f t="shared" ref="CL112:CL118" si="232">$D112*CJ112*CK112</f>
        <v>0</v>
      </c>
      <c r="CM112" s="50">
        <f>CL112/$H$3</f>
        <v>0</v>
      </c>
      <c r="CO112" s="394">
        <f t="shared" si="201"/>
        <v>0</v>
      </c>
      <c r="CP112" s="201">
        <f t="shared" si="201"/>
        <v>0</v>
      </c>
      <c r="CQ112" s="8">
        <f t="shared" ref="CQ112:CQ118" si="233">$D112*CO112*CP112</f>
        <v>0</v>
      </c>
      <c r="CR112" s="50">
        <f>CQ112/$H$3</f>
        <v>0</v>
      </c>
      <c r="CT112" s="394">
        <f t="shared" si="204"/>
        <v>0</v>
      </c>
      <c r="CU112" s="201">
        <f t="shared" si="204"/>
        <v>0</v>
      </c>
      <c r="CV112" s="8">
        <f t="shared" ref="CV112:CV118" si="234">$D112*CT112*CU112</f>
        <v>0</v>
      </c>
      <c r="CW112" s="50">
        <f>CV112/$H$3</f>
        <v>0</v>
      </c>
      <c r="CY112" s="394">
        <f t="shared" si="207"/>
        <v>0</v>
      </c>
      <c r="CZ112" s="201">
        <f t="shared" si="207"/>
        <v>0</v>
      </c>
      <c r="DA112" s="8">
        <f t="shared" ref="DA112:DA118" si="235">$D112*CY112*CZ112</f>
        <v>0</v>
      </c>
      <c r="DB112" s="50">
        <f>DA112/$H$3</f>
        <v>0</v>
      </c>
      <c r="DD112" s="394">
        <f t="shared" si="210"/>
        <v>0</v>
      </c>
      <c r="DE112" s="201">
        <f t="shared" si="210"/>
        <v>0</v>
      </c>
      <c r="DF112" s="8">
        <f t="shared" ref="DF112:DF118" si="236">$D112*DD112*DE112</f>
        <v>0</v>
      </c>
      <c r="DG112" s="50">
        <f>DF112/$H$3</f>
        <v>0</v>
      </c>
      <c r="DI112" s="394">
        <f t="shared" si="213"/>
        <v>0</v>
      </c>
      <c r="DJ112" s="201">
        <f t="shared" si="213"/>
        <v>0</v>
      </c>
      <c r="DK112" s="8">
        <f t="shared" ref="DK112:DK118" si="237">$D112*DI112*DJ112</f>
        <v>0</v>
      </c>
      <c r="DL112" s="50">
        <f>DK112/$H$3</f>
        <v>0</v>
      </c>
      <c r="DN112" s="394">
        <f t="shared" si="216"/>
        <v>0</v>
      </c>
      <c r="DO112" s="201">
        <f t="shared" si="216"/>
        <v>0</v>
      </c>
      <c r="DP112" s="8">
        <f t="shared" ref="DP112:DP118" si="238">$D112*DN112*DO112</f>
        <v>0</v>
      </c>
      <c r="DQ112" s="50">
        <f>DP112/$H$3</f>
        <v>0</v>
      </c>
      <c r="DS112" s="51">
        <f t="shared" si="148"/>
        <v>0</v>
      </c>
      <c r="DT112" s="50">
        <f t="shared" si="149"/>
        <v>0</v>
      </c>
      <c r="DU112" s="51">
        <v>0</v>
      </c>
      <c r="DV112" s="50">
        <f t="shared" si="150"/>
        <v>0</v>
      </c>
      <c r="DW112" s="51">
        <f t="shared" si="152"/>
        <v>0</v>
      </c>
      <c r="DX112" s="53">
        <f t="shared" si="151"/>
        <v>0</v>
      </c>
      <c r="DY112" s="307">
        <f t="shared" si="147"/>
        <v>0</v>
      </c>
    </row>
    <row r="113" spans="1:129" ht="18" customHeight="1" x14ac:dyDescent="0.3">
      <c r="B113" s="72"/>
      <c r="C113" s="54"/>
      <c r="D113" s="239"/>
      <c r="E113" s="263"/>
      <c r="F113" s="274"/>
      <c r="G113" s="263"/>
      <c r="H113" s="56"/>
      <c r="I113" s="56"/>
      <c r="J113" s="265"/>
      <c r="K113" s="264"/>
      <c r="L113" s="57"/>
      <c r="M113" s="394"/>
      <c r="N113" s="214"/>
      <c r="O113" s="8">
        <f t="shared" si="153"/>
        <v>0</v>
      </c>
      <c r="P113" s="50">
        <f t="shared" si="154"/>
        <v>0</v>
      </c>
      <c r="R113" s="382">
        <f t="shared" si="155"/>
        <v>0</v>
      </c>
      <c r="S113" s="201">
        <f t="shared" si="155"/>
        <v>0</v>
      </c>
      <c r="T113" s="8">
        <f t="shared" si="156"/>
        <v>0</v>
      </c>
      <c r="U113" s="50">
        <f t="shared" si="157"/>
        <v>0</v>
      </c>
      <c r="W113" s="394">
        <f t="shared" si="159"/>
        <v>0</v>
      </c>
      <c r="X113" s="201">
        <f t="shared" si="159"/>
        <v>0</v>
      </c>
      <c r="Y113" s="8">
        <f t="shared" si="219"/>
        <v>0</v>
      </c>
      <c r="Z113" s="50">
        <f t="shared" si="161"/>
        <v>0</v>
      </c>
      <c r="AB113" s="394">
        <f t="shared" si="162"/>
        <v>0</v>
      </c>
      <c r="AC113" s="201">
        <f t="shared" si="162"/>
        <v>0</v>
      </c>
      <c r="AD113" s="8">
        <f t="shared" si="220"/>
        <v>0</v>
      </c>
      <c r="AE113" s="50">
        <f t="shared" si="164"/>
        <v>0</v>
      </c>
      <c r="AG113" s="394">
        <f t="shared" si="165"/>
        <v>0</v>
      </c>
      <c r="AH113" s="201">
        <f t="shared" si="165"/>
        <v>0</v>
      </c>
      <c r="AI113" s="8">
        <f t="shared" si="221"/>
        <v>0</v>
      </c>
      <c r="AJ113" s="50">
        <f t="shared" si="167"/>
        <v>0</v>
      </c>
      <c r="AL113" s="394">
        <f t="shared" si="168"/>
        <v>0</v>
      </c>
      <c r="AM113" s="201">
        <f t="shared" si="168"/>
        <v>0</v>
      </c>
      <c r="AN113" s="8">
        <f t="shared" si="222"/>
        <v>0</v>
      </c>
      <c r="AO113" s="50">
        <f t="shared" si="170"/>
        <v>0</v>
      </c>
      <c r="AQ113" s="394">
        <f t="shared" si="171"/>
        <v>0</v>
      </c>
      <c r="AR113" s="201">
        <f t="shared" si="171"/>
        <v>0</v>
      </c>
      <c r="AS113" s="8">
        <f t="shared" si="223"/>
        <v>0</v>
      </c>
      <c r="AT113" s="50">
        <f t="shared" si="173"/>
        <v>0</v>
      </c>
      <c r="AV113" s="394">
        <f t="shared" si="174"/>
        <v>0</v>
      </c>
      <c r="AW113" s="201">
        <f t="shared" si="174"/>
        <v>0</v>
      </c>
      <c r="AX113" s="8">
        <f t="shared" si="224"/>
        <v>0</v>
      </c>
      <c r="AY113" s="50">
        <f t="shared" si="176"/>
        <v>0</v>
      </c>
      <c r="BA113" s="394">
        <f t="shared" si="177"/>
        <v>0</v>
      </c>
      <c r="BB113" s="201">
        <f t="shared" si="177"/>
        <v>0</v>
      </c>
      <c r="BC113" s="8">
        <f t="shared" si="225"/>
        <v>0</v>
      </c>
      <c r="BD113" s="50">
        <f t="shared" si="179"/>
        <v>0</v>
      </c>
      <c r="BF113" s="394">
        <f t="shared" si="180"/>
        <v>0</v>
      </c>
      <c r="BG113" s="201">
        <f t="shared" si="180"/>
        <v>0</v>
      </c>
      <c r="BH113" s="8">
        <f t="shared" si="226"/>
        <v>0</v>
      </c>
      <c r="BI113" s="50">
        <f t="shared" si="182"/>
        <v>0</v>
      </c>
      <c r="BK113" s="394">
        <f t="shared" si="183"/>
        <v>0</v>
      </c>
      <c r="BL113" s="201">
        <f t="shared" si="183"/>
        <v>0</v>
      </c>
      <c r="BM113" s="8">
        <f t="shared" si="227"/>
        <v>0</v>
      </c>
      <c r="BN113" s="50">
        <f t="shared" si="185"/>
        <v>0</v>
      </c>
      <c r="BP113" s="394">
        <f t="shared" si="186"/>
        <v>0</v>
      </c>
      <c r="BQ113" s="201">
        <f t="shared" si="186"/>
        <v>0</v>
      </c>
      <c r="BR113" s="8">
        <f t="shared" si="228"/>
        <v>0</v>
      </c>
      <c r="BS113" s="50">
        <f t="shared" si="188"/>
        <v>0</v>
      </c>
      <c r="BU113" s="394">
        <f t="shared" si="189"/>
        <v>0</v>
      </c>
      <c r="BV113" s="201">
        <f t="shared" si="189"/>
        <v>0</v>
      </c>
      <c r="BW113" s="8">
        <f t="shared" si="229"/>
        <v>0</v>
      </c>
      <c r="BX113" s="50">
        <f t="shared" si="191"/>
        <v>0</v>
      </c>
      <c r="BZ113" s="394">
        <f t="shared" si="192"/>
        <v>0</v>
      </c>
      <c r="CA113" s="201">
        <f t="shared" si="192"/>
        <v>0</v>
      </c>
      <c r="CB113" s="8">
        <f t="shared" si="230"/>
        <v>0</v>
      </c>
      <c r="CC113" s="50">
        <f t="shared" si="194"/>
        <v>0</v>
      </c>
      <c r="CE113" s="394">
        <f t="shared" si="195"/>
        <v>0</v>
      </c>
      <c r="CF113" s="201">
        <f t="shared" si="195"/>
        <v>0</v>
      </c>
      <c r="CG113" s="8">
        <f t="shared" si="231"/>
        <v>0</v>
      </c>
      <c r="CH113" s="50">
        <f t="shared" si="197"/>
        <v>0</v>
      </c>
      <c r="CJ113" s="394">
        <f t="shared" si="198"/>
        <v>0</v>
      </c>
      <c r="CK113" s="201">
        <f t="shared" si="198"/>
        <v>0</v>
      </c>
      <c r="CL113" s="8">
        <f t="shared" si="232"/>
        <v>0</v>
      </c>
      <c r="CM113" s="50">
        <f t="shared" si="200"/>
        <v>0</v>
      </c>
      <c r="CO113" s="394">
        <f t="shared" si="201"/>
        <v>0</v>
      </c>
      <c r="CP113" s="201">
        <f t="shared" si="201"/>
        <v>0</v>
      </c>
      <c r="CQ113" s="8">
        <f t="shared" si="233"/>
        <v>0</v>
      </c>
      <c r="CR113" s="50">
        <f t="shared" si="203"/>
        <v>0</v>
      </c>
      <c r="CT113" s="394">
        <f t="shared" si="204"/>
        <v>0</v>
      </c>
      <c r="CU113" s="201">
        <f t="shared" si="204"/>
        <v>0</v>
      </c>
      <c r="CV113" s="8">
        <f t="shared" si="234"/>
        <v>0</v>
      </c>
      <c r="CW113" s="50">
        <f t="shared" si="206"/>
        <v>0</v>
      </c>
      <c r="CY113" s="394">
        <f t="shared" si="207"/>
        <v>0</v>
      </c>
      <c r="CZ113" s="201">
        <f t="shared" si="207"/>
        <v>0</v>
      </c>
      <c r="DA113" s="8">
        <f t="shared" si="235"/>
        <v>0</v>
      </c>
      <c r="DB113" s="50">
        <f t="shared" si="209"/>
        <v>0</v>
      </c>
      <c r="DD113" s="394">
        <f t="shared" si="210"/>
        <v>0</v>
      </c>
      <c r="DE113" s="201">
        <f t="shared" si="210"/>
        <v>0</v>
      </c>
      <c r="DF113" s="8">
        <f t="shared" si="236"/>
        <v>0</v>
      </c>
      <c r="DG113" s="50">
        <f t="shared" si="212"/>
        <v>0</v>
      </c>
      <c r="DI113" s="394">
        <f t="shared" si="213"/>
        <v>0</v>
      </c>
      <c r="DJ113" s="201">
        <f t="shared" si="213"/>
        <v>0</v>
      </c>
      <c r="DK113" s="8">
        <f t="shared" si="237"/>
        <v>0</v>
      </c>
      <c r="DL113" s="50">
        <f t="shared" si="215"/>
        <v>0</v>
      </c>
      <c r="DN113" s="394">
        <f t="shared" si="216"/>
        <v>0</v>
      </c>
      <c r="DO113" s="201">
        <f t="shared" si="216"/>
        <v>0</v>
      </c>
      <c r="DP113" s="8">
        <f t="shared" si="238"/>
        <v>0</v>
      </c>
      <c r="DQ113" s="50">
        <f t="shared" si="218"/>
        <v>0</v>
      </c>
      <c r="DS113" s="51">
        <f t="shared" si="148"/>
        <v>0</v>
      </c>
      <c r="DT113" s="50">
        <f t="shared" si="149"/>
        <v>0</v>
      </c>
      <c r="DU113" s="51">
        <v>0</v>
      </c>
      <c r="DV113" s="50">
        <f t="shared" si="150"/>
        <v>0</v>
      </c>
      <c r="DW113" s="51">
        <f t="shared" si="152"/>
        <v>0</v>
      </c>
      <c r="DX113" s="53">
        <f t="shared" si="151"/>
        <v>0</v>
      </c>
      <c r="DY113" s="307">
        <f t="shared" si="147"/>
        <v>0</v>
      </c>
    </row>
    <row r="114" spans="1:129" ht="18" customHeight="1" x14ac:dyDescent="0.3">
      <c r="B114" s="72"/>
      <c r="C114" s="54"/>
      <c r="D114" s="239"/>
      <c r="E114" s="263"/>
      <c r="F114" s="274"/>
      <c r="G114" s="263"/>
      <c r="H114" s="56"/>
      <c r="I114" s="56"/>
      <c r="J114" s="265"/>
      <c r="K114" s="264"/>
      <c r="L114" s="57"/>
      <c r="M114" s="394"/>
      <c r="N114" s="214"/>
      <c r="O114" s="8">
        <f t="shared" si="153"/>
        <v>0</v>
      </c>
      <c r="P114" s="50">
        <f t="shared" si="154"/>
        <v>0</v>
      </c>
      <c r="R114" s="382">
        <f t="shared" si="155"/>
        <v>0</v>
      </c>
      <c r="S114" s="201">
        <f t="shared" si="155"/>
        <v>0</v>
      </c>
      <c r="T114" s="8">
        <f t="shared" si="156"/>
        <v>0</v>
      </c>
      <c r="U114" s="50">
        <f t="shared" si="157"/>
        <v>0</v>
      </c>
      <c r="W114" s="394">
        <f t="shared" si="159"/>
        <v>0</v>
      </c>
      <c r="X114" s="201">
        <f t="shared" si="159"/>
        <v>0</v>
      </c>
      <c r="Y114" s="8">
        <f t="shared" si="219"/>
        <v>0</v>
      </c>
      <c r="Z114" s="50">
        <f t="shared" si="161"/>
        <v>0</v>
      </c>
      <c r="AB114" s="394">
        <f t="shared" si="162"/>
        <v>0</v>
      </c>
      <c r="AC114" s="201">
        <f t="shared" si="162"/>
        <v>0</v>
      </c>
      <c r="AD114" s="8">
        <f t="shared" si="220"/>
        <v>0</v>
      </c>
      <c r="AE114" s="50">
        <f t="shared" si="164"/>
        <v>0</v>
      </c>
      <c r="AG114" s="394">
        <f t="shared" si="165"/>
        <v>0</v>
      </c>
      <c r="AH114" s="201">
        <f t="shared" si="165"/>
        <v>0</v>
      </c>
      <c r="AI114" s="8">
        <f t="shared" si="221"/>
        <v>0</v>
      </c>
      <c r="AJ114" s="50">
        <f t="shared" si="167"/>
        <v>0</v>
      </c>
      <c r="AL114" s="394">
        <f t="shared" si="168"/>
        <v>0</v>
      </c>
      <c r="AM114" s="201">
        <f t="shared" si="168"/>
        <v>0</v>
      </c>
      <c r="AN114" s="8">
        <f t="shared" si="222"/>
        <v>0</v>
      </c>
      <c r="AO114" s="50">
        <f t="shared" si="170"/>
        <v>0</v>
      </c>
      <c r="AQ114" s="394">
        <f t="shared" si="171"/>
        <v>0</v>
      </c>
      <c r="AR114" s="201">
        <f t="shared" si="171"/>
        <v>0</v>
      </c>
      <c r="AS114" s="8">
        <f t="shared" si="223"/>
        <v>0</v>
      </c>
      <c r="AT114" s="50">
        <f t="shared" si="173"/>
        <v>0</v>
      </c>
      <c r="AV114" s="394">
        <f t="shared" si="174"/>
        <v>0</v>
      </c>
      <c r="AW114" s="201">
        <f t="shared" si="174"/>
        <v>0</v>
      </c>
      <c r="AX114" s="8">
        <f t="shared" si="224"/>
        <v>0</v>
      </c>
      <c r="AY114" s="50">
        <f t="shared" si="176"/>
        <v>0</v>
      </c>
      <c r="BA114" s="394">
        <f t="shared" si="177"/>
        <v>0</v>
      </c>
      <c r="BB114" s="201">
        <f t="shared" si="177"/>
        <v>0</v>
      </c>
      <c r="BC114" s="8">
        <f t="shared" si="225"/>
        <v>0</v>
      </c>
      <c r="BD114" s="50">
        <f t="shared" si="179"/>
        <v>0</v>
      </c>
      <c r="BF114" s="394">
        <f t="shared" si="180"/>
        <v>0</v>
      </c>
      <c r="BG114" s="201">
        <f t="shared" si="180"/>
        <v>0</v>
      </c>
      <c r="BH114" s="8">
        <f t="shared" si="226"/>
        <v>0</v>
      </c>
      <c r="BI114" s="50">
        <f t="shared" si="182"/>
        <v>0</v>
      </c>
      <c r="BK114" s="394">
        <f t="shared" si="183"/>
        <v>0</v>
      </c>
      <c r="BL114" s="201">
        <f t="shared" si="183"/>
        <v>0</v>
      </c>
      <c r="BM114" s="8">
        <f t="shared" si="227"/>
        <v>0</v>
      </c>
      <c r="BN114" s="50">
        <f t="shared" si="185"/>
        <v>0</v>
      </c>
      <c r="BP114" s="394">
        <f t="shared" si="186"/>
        <v>0</v>
      </c>
      <c r="BQ114" s="201">
        <f t="shared" si="186"/>
        <v>0</v>
      </c>
      <c r="BR114" s="8">
        <f t="shared" si="228"/>
        <v>0</v>
      </c>
      <c r="BS114" s="50">
        <f t="shared" si="188"/>
        <v>0</v>
      </c>
      <c r="BU114" s="394">
        <f t="shared" si="189"/>
        <v>0</v>
      </c>
      <c r="BV114" s="201">
        <f t="shared" si="189"/>
        <v>0</v>
      </c>
      <c r="BW114" s="8">
        <f t="shared" si="229"/>
        <v>0</v>
      </c>
      <c r="BX114" s="50">
        <f t="shared" si="191"/>
        <v>0</v>
      </c>
      <c r="BZ114" s="394">
        <f t="shared" si="192"/>
        <v>0</v>
      </c>
      <c r="CA114" s="201">
        <f t="shared" si="192"/>
        <v>0</v>
      </c>
      <c r="CB114" s="8">
        <f t="shared" si="230"/>
        <v>0</v>
      </c>
      <c r="CC114" s="50">
        <f t="shared" si="194"/>
        <v>0</v>
      </c>
      <c r="CE114" s="394">
        <f t="shared" si="195"/>
        <v>0</v>
      </c>
      <c r="CF114" s="201">
        <f t="shared" si="195"/>
        <v>0</v>
      </c>
      <c r="CG114" s="8">
        <f t="shared" si="231"/>
        <v>0</v>
      </c>
      <c r="CH114" s="50">
        <f t="shared" si="197"/>
        <v>0</v>
      </c>
      <c r="CJ114" s="394">
        <f t="shared" si="198"/>
        <v>0</v>
      </c>
      <c r="CK114" s="201">
        <f t="shared" si="198"/>
        <v>0</v>
      </c>
      <c r="CL114" s="8">
        <f t="shared" si="232"/>
        <v>0</v>
      </c>
      <c r="CM114" s="50">
        <f t="shared" si="200"/>
        <v>0</v>
      </c>
      <c r="CO114" s="394">
        <f t="shared" si="201"/>
        <v>0</v>
      </c>
      <c r="CP114" s="201">
        <f t="shared" si="201"/>
        <v>0</v>
      </c>
      <c r="CQ114" s="8">
        <f t="shared" si="233"/>
        <v>0</v>
      </c>
      <c r="CR114" s="50">
        <f t="shared" si="203"/>
        <v>0</v>
      </c>
      <c r="CT114" s="394">
        <f t="shared" si="204"/>
        <v>0</v>
      </c>
      <c r="CU114" s="201">
        <f t="shared" si="204"/>
        <v>0</v>
      </c>
      <c r="CV114" s="8">
        <f t="shared" si="234"/>
        <v>0</v>
      </c>
      <c r="CW114" s="50">
        <f t="shared" si="206"/>
        <v>0</v>
      </c>
      <c r="CY114" s="394">
        <f t="shared" si="207"/>
        <v>0</v>
      </c>
      <c r="CZ114" s="201">
        <f t="shared" si="207"/>
        <v>0</v>
      </c>
      <c r="DA114" s="8">
        <f t="shared" si="235"/>
        <v>0</v>
      </c>
      <c r="DB114" s="50">
        <f t="shared" si="209"/>
        <v>0</v>
      </c>
      <c r="DD114" s="394">
        <f t="shared" si="210"/>
        <v>0</v>
      </c>
      <c r="DE114" s="201">
        <f t="shared" si="210"/>
        <v>0</v>
      </c>
      <c r="DF114" s="8">
        <f t="shared" si="236"/>
        <v>0</v>
      </c>
      <c r="DG114" s="50">
        <f t="shared" si="212"/>
        <v>0</v>
      </c>
      <c r="DI114" s="394">
        <f t="shared" si="213"/>
        <v>0</v>
      </c>
      <c r="DJ114" s="201">
        <f t="shared" si="213"/>
        <v>0</v>
      </c>
      <c r="DK114" s="8">
        <f t="shared" si="237"/>
        <v>0</v>
      </c>
      <c r="DL114" s="50">
        <f t="shared" si="215"/>
        <v>0</v>
      </c>
      <c r="DN114" s="394">
        <f t="shared" si="216"/>
        <v>0</v>
      </c>
      <c r="DO114" s="201">
        <f t="shared" si="216"/>
        <v>0</v>
      </c>
      <c r="DP114" s="8">
        <f t="shared" si="238"/>
        <v>0</v>
      </c>
      <c r="DQ114" s="50">
        <f t="shared" si="218"/>
        <v>0</v>
      </c>
      <c r="DS114" s="51">
        <f t="shared" si="148"/>
        <v>0</v>
      </c>
      <c r="DT114" s="50">
        <f t="shared" si="149"/>
        <v>0</v>
      </c>
      <c r="DU114" s="51">
        <v>0</v>
      </c>
      <c r="DV114" s="50">
        <f t="shared" si="150"/>
        <v>0</v>
      </c>
      <c r="DW114" s="51">
        <f t="shared" si="152"/>
        <v>0</v>
      </c>
      <c r="DX114" s="53">
        <f t="shared" si="151"/>
        <v>0</v>
      </c>
      <c r="DY114" s="307">
        <f t="shared" si="147"/>
        <v>0</v>
      </c>
    </row>
    <row r="115" spans="1:129" ht="18" customHeight="1" x14ac:dyDescent="0.3">
      <c r="B115" s="72"/>
      <c r="C115" s="54"/>
      <c r="D115" s="239"/>
      <c r="E115" s="263"/>
      <c r="F115" s="274"/>
      <c r="G115" s="263"/>
      <c r="H115" s="56"/>
      <c r="I115" s="56"/>
      <c r="J115" s="265"/>
      <c r="K115" s="264"/>
      <c r="L115" s="57"/>
      <c r="M115" s="394"/>
      <c r="N115" s="214"/>
      <c r="O115" s="8">
        <f t="shared" si="153"/>
        <v>0</v>
      </c>
      <c r="P115" s="50">
        <f t="shared" si="154"/>
        <v>0</v>
      </c>
      <c r="R115" s="382">
        <f t="shared" si="155"/>
        <v>0</v>
      </c>
      <c r="S115" s="201">
        <f t="shared" si="155"/>
        <v>0</v>
      </c>
      <c r="T115" s="8">
        <f t="shared" si="156"/>
        <v>0</v>
      </c>
      <c r="U115" s="50">
        <f t="shared" si="157"/>
        <v>0</v>
      </c>
      <c r="W115" s="394">
        <f t="shared" si="159"/>
        <v>0</v>
      </c>
      <c r="X115" s="201">
        <f t="shared" si="159"/>
        <v>0</v>
      </c>
      <c r="Y115" s="8">
        <f t="shared" si="219"/>
        <v>0</v>
      </c>
      <c r="Z115" s="50">
        <f t="shared" si="161"/>
        <v>0</v>
      </c>
      <c r="AB115" s="394">
        <f t="shared" si="162"/>
        <v>0</v>
      </c>
      <c r="AC115" s="201">
        <f t="shared" si="162"/>
        <v>0</v>
      </c>
      <c r="AD115" s="8">
        <f t="shared" si="220"/>
        <v>0</v>
      </c>
      <c r="AE115" s="50">
        <f t="shared" si="164"/>
        <v>0</v>
      </c>
      <c r="AG115" s="394">
        <f t="shared" si="165"/>
        <v>0</v>
      </c>
      <c r="AH115" s="201">
        <f t="shared" si="165"/>
        <v>0</v>
      </c>
      <c r="AI115" s="8">
        <f t="shared" si="221"/>
        <v>0</v>
      </c>
      <c r="AJ115" s="50">
        <f t="shared" si="167"/>
        <v>0</v>
      </c>
      <c r="AL115" s="394">
        <f t="shared" si="168"/>
        <v>0</v>
      </c>
      <c r="AM115" s="201">
        <f t="shared" si="168"/>
        <v>0</v>
      </c>
      <c r="AN115" s="8">
        <f t="shared" si="222"/>
        <v>0</v>
      </c>
      <c r="AO115" s="50">
        <f t="shared" si="170"/>
        <v>0</v>
      </c>
      <c r="AQ115" s="394">
        <f t="shared" si="171"/>
        <v>0</v>
      </c>
      <c r="AR115" s="201">
        <f t="shared" si="171"/>
        <v>0</v>
      </c>
      <c r="AS115" s="8">
        <f t="shared" si="223"/>
        <v>0</v>
      </c>
      <c r="AT115" s="50">
        <f t="shared" si="173"/>
        <v>0</v>
      </c>
      <c r="AV115" s="394">
        <f t="shared" si="174"/>
        <v>0</v>
      </c>
      <c r="AW115" s="201">
        <f t="shared" si="174"/>
        <v>0</v>
      </c>
      <c r="AX115" s="8">
        <f t="shared" si="224"/>
        <v>0</v>
      </c>
      <c r="AY115" s="50">
        <f t="shared" si="176"/>
        <v>0</v>
      </c>
      <c r="BA115" s="394">
        <f t="shared" si="177"/>
        <v>0</v>
      </c>
      <c r="BB115" s="201">
        <f t="shared" si="177"/>
        <v>0</v>
      </c>
      <c r="BC115" s="8">
        <f t="shared" si="225"/>
        <v>0</v>
      </c>
      <c r="BD115" s="50">
        <f t="shared" si="179"/>
        <v>0</v>
      </c>
      <c r="BF115" s="394">
        <f t="shared" si="180"/>
        <v>0</v>
      </c>
      <c r="BG115" s="201">
        <f t="shared" si="180"/>
        <v>0</v>
      </c>
      <c r="BH115" s="8">
        <f t="shared" si="226"/>
        <v>0</v>
      </c>
      <c r="BI115" s="50">
        <f t="shared" si="182"/>
        <v>0</v>
      </c>
      <c r="BK115" s="394">
        <f t="shared" si="183"/>
        <v>0</v>
      </c>
      <c r="BL115" s="201">
        <f t="shared" si="183"/>
        <v>0</v>
      </c>
      <c r="BM115" s="8">
        <f t="shared" si="227"/>
        <v>0</v>
      </c>
      <c r="BN115" s="50">
        <f t="shared" si="185"/>
        <v>0</v>
      </c>
      <c r="BP115" s="394">
        <f t="shared" si="186"/>
        <v>0</v>
      </c>
      <c r="BQ115" s="201">
        <f t="shared" si="186"/>
        <v>0</v>
      </c>
      <c r="BR115" s="8">
        <f t="shared" si="228"/>
        <v>0</v>
      </c>
      <c r="BS115" s="50">
        <f t="shared" si="188"/>
        <v>0</v>
      </c>
      <c r="BU115" s="394">
        <f t="shared" si="189"/>
        <v>0</v>
      </c>
      <c r="BV115" s="201">
        <f t="shared" si="189"/>
        <v>0</v>
      </c>
      <c r="BW115" s="8">
        <f t="shared" si="229"/>
        <v>0</v>
      </c>
      <c r="BX115" s="50">
        <f t="shared" si="191"/>
        <v>0</v>
      </c>
      <c r="BZ115" s="394">
        <f t="shared" si="192"/>
        <v>0</v>
      </c>
      <c r="CA115" s="201">
        <f t="shared" si="192"/>
        <v>0</v>
      </c>
      <c r="CB115" s="8">
        <f t="shared" si="230"/>
        <v>0</v>
      </c>
      <c r="CC115" s="50">
        <f t="shared" si="194"/>
        <v>0</v>
      </c>
      <c r="CE115" s="394">
        <f t="shared" si="195"/>
        <v>0</v>
      </c>
      <c r="CF115" s="201">
        <f t="shared" si="195"/>
        <v>0</v>
      </c>
      <c r="CG115" s="8">
        <f t="shared" si="231"/>
        <v>0</v>
      </c>
      <c r="CH115" s="50">
        <f t="shared" si="197"/>
        <v>0</v>
      </c>
      <c r="CJ115" s="394">
        <f t="shared" si="198"/>
        <v>0</v>
      </c>
      <c r="CK115" s="201">
        <f t="shared" si="198"/>
        <v>0</v>
      </c>
      <c r="CL115" s="8">
        <f t="shared" si="232"/>
        <v>0</v>
      </c>
      <c r="CM115" s="50">
        <f t="shared" si="200"/>
        <v>0</v>
      </c>
      <c r="CO115" s="394">
        <f t="shared" si="201"/>
        <v>0</v>
      </c>
      <c r="CP115" s="201">
        <f t="shared" si="201"/>
        <v>0</v>
      </c>
      <c r="CQ115" s="8">
        <f t="shared" si="233"/>
        <v>0</v>
      </c>
      <c r="CR115" s="50">
        <f t="shared" si="203"/>
        <v>0</v>
      </c>
      <c r="CT115" s="394">
        <f t="shared" si="204"/>
        <v>0</v>
      </c>
      <c r="CU115" s="201">
        <f t="shared" si="204"/>
        <v>0</v>
      </c>
      <c r="CV115" s="8">
        <f t="shared" si="234"/>
        <v>0</v>
      </c>
      <c r="CW115" s="50">
        <f t="shared" si="206"/>
        <v>0</v>
      </c>
      <c r="CY115" s="394">
        <f t="shared" si="207"/>
        <v>0</v>
      </c>
      <c r="CZ115" s="201">
        <f t="shared" si="207"/>
        <v>0</v>
      </c>
      <c r="DA115" s="8">
        <f t="shared" si="235"/>
        <v>0</v>
      </c>
      <c r="DB115" s="50">
        <f t="shared" si="209"/>
        <v>0</v>
      </c>
      <c r="DD115" s="394">
        <f t="shared" si="210"/>
        <v>0</v>
      </c>
      <c r="DE115" s="201">
        <f t="shared" si="210"/>
        <v>0</v>
      </c>
      <c r="DF115" s="8">
        <f t="shared" si="236"/>
        <v>0</v>
      </c>
      <c r="DG115" s="50">
        <f t="shared" si="212"/>
        <v>0</v>
      </c>
      <c r="DI115" s="394">
        <f t="shared" si="213"/>
        <v>0</v>
      </c>
      <c r="DJ115" s="201">
        <f t="shared" si="213"/>
        <v>0</v>
      </c>
      <c r="DK115" s="8">
        <f t="shared" si="237"/>
        <v>0</v>
      </c>
      <c r="DL115" s="50">
        <f t="shared" si="215"/>
        <v>0</v>
      </c>
      <c r="DN115" s="394">
        <f t="shared" si="216"/>
        <v>0</v>
      </c>
      <c r="DO115" s="201">
        <f t="shared" si="216"/>
        <v>0</v>
      </c>
      <c r="DP115" s="8">
        <f t="shared" si="238"/>
        <v>0</v>
      </c>
      <c r="DQ115" s="50">
        <f t="shared" si="218"/>
        <v>0</v>
      </c>
      <c r="DS115" s="51">
        <f t="shared" si="148"/>
        <v>0</v>
      </c>
      <c r="DT115" s="50">
        <f t="shared" si="149"/>
        <v>0</v>
      </c>
      <c r="DU115" s="51">
        <v>0</v>
      </c>
      <c r="DV115" s="50">
        <f t="shared" si="150"/>
        <v>0</v>
      </c>
      <c r="DW115" s="51">
        <f t="shared" si="152"/>
        <v>0</v>
      </c>
      <c r="DX115" s="53">
        <f t="shared" si="151"/>
        <v>0</v>
      </c>
      <c r="DY115" s="307">
        <f t="shared" si="147"/>
        <v>0</v>
      </c>
    </row>
    <row r="116" spans="1:129" ht="18" customHeight="1" x14ac:dyDescent="0.3">
      <c r="B116" s="72"/>
      <c r="C116" s="54"/>
      <c r="D116" s="239"/>
      <c r="E116" s="263"/>
      <c r="F116" s="274"/>
      <c r="G116" s="263"/>
      <c r="H116" s="56"/>
      <c r="I116" s="56"/>
      <c r="J116" s="265"/>
      <c r="K116" s="264"/>
      <c r="L116" s="57"/>
      <c r="M116" s="394"/>
      <c r="N116" s="214"/>
      <c r="O116" s="8">
        <f t="shared" si="153"/>
        <v>0</v>
      </c>
      <c r="P116" s="50">
        <f t="shared" si="154"/>
        <v>0</v>
      </c>
      <c r="R116" s="382">
        <f t="shared" si="155"/>
        <v>0</v>
      </c>
      <c r="S116" s="201">
        <f t="shared" si="155"/>
        <v>0</v>
      </c>
      <c r="T116" s="8">
        <f t="shared" si="156"/>
        <v>0</v>
      </c>
      <c r="U116" s="50">
        <f t="shared" si="157"/>
        <v>0</v>
      </c>
      <c r="W116" s="394">
        <f t="shared" si="159"/>
        <v>0</v>
      </c>
      <c r="X116" s="201">
        <f t="shared" si="159"/>
        <v>0</v>
      </c>
      <c r="Y116" s="8">
        <f t="shared" si="219"/>
        <v>0</v>
      </c>
      <c r="Z116" s="50">
        <f t="shared" si="161"/>
        <v>0</v>
      </c>
      <c r="AB116" s="394">
        <f t="shared" si="162"/>
        <v>0</v>
      </c>
      <c r="AC116" s="201">
        <f t="shared" si="162"/>
        <v>0</v>
      </c>
      <c r="AD116" s="8">
        <f t="shared" si="220"/>
        <v>0</v>
      </c>
      <c r="AE116" s="50">
        <f t="shared" si="164"/>
        <v>0</v>
      </c>
      <c r="AG116" s="394">
        <f t="shared" si="165"/>
        <v>0</v>
      </c>
      <c r="AH116" s="201">
        <f t="shared" si="165"/>
        <v>0</v>
      </c>
      <c r="AI116" s="8">
        <f t="shared" si="221"/>
        <v>0</v>
      </c>
      <c r="AJ116" s="50">
        <f t="shared" si="167"/>
        <v>0</v>
      </c>
      <c r="AL116" s="394">
        <f t="shared" si="168"/>
        <v>0</v>
      </c>
      <c r="AM116" s="201">
        <f t="shared" si="168"/>
        <v>0</v>
      </c>
      <c r="AN116" s="8">
        <f t="shared" si="222"/>
        <v>0</v>
      </c>
      <c r="AO116" s="50">
        <f t="shared" si="170"/>
        <v>0</v>
      </c>
      <c r="AQ116" s="394">
        <f t="shared" si="171"/>
        <v>0</v>
      </c>
      <c r="AR116" s="201">
        <f t="shared" si="171"/>
        <v>0</v>
      </c>
      <c r="AS116" s="8">
        <f t="shared" si="223"/>
        <v>0</v>
      </c>
      <c r="AT116" s="50">
        <f t="shared" si="173"/>
        <v>0</v>
      </c>
      <c r="AV116" s="394">
        <f t="shared" si="174"/>
        <v>0</v>
      </c>
      <c r="AW116" s="201">
        <f t="shared" si="174"/>
        <v>0</v>
      </c>
      <c r="AX116" s="8">
        <f t="shared" si="224"/>
        <v>0</v>
      </c>
      <c r="AY116" s="50">
        <f t="shared" si="176"/>
        <v>0</v>
      </c>
      <c r="BA116" s="394">
        <f t="shared" si="177"/>
        <v>0</v>
      </c>
      <c r="BB116" s="201">
        <f t="shared" si="177"/>
        <v>0</v>
      </c>
      <c r="BC116" s="8">
        <f t="shared" si="225"/>
        <v>0</v>
      </c>
      <c r="BD116" s="50">
        <f t="shared" si="179"/>
        <v>0</v>
      </c>
      <c r="BF116" s="394">
        <f t="shared" si="180"/>
        <v>0</v>
      </c>
      <c r="BG116" s="201">
        <f t="shared" si="180"/>
        <v>0</v>
      </c>
      <c r="BH116" s="8">
        <f t="shared" si="226"/>
        <v>0</v>
      </c>
      <c r="BI116" s="50">
        <f t="shared" si="182"/>
        <v>0</v>
      </c>
      <c r="BK116" s="394">
        <f t="shared" si="183"/>
        <v>0</v>
      </c>
      <c r="BL116" s="201">
        <f t="shared" si="183"/>
        <v>0</v>
      </c>
      <c r="BM116" s="8">
        <f t="shared" si="227"/>
        <v>0</v>
      </c>
      <c r="BN116" s="50">
        <f t="shared" si="185"/>
        <v>0</v>
      </c>
      <c r="BP116" s="394">
        <f t="shared" si="186"/>
        <v>0</v>
      </c>
      <c r="BQ116" s="201">
        <f t="shared" si="186"/>
        <v>0</v>
      </c>
      <c r="BR116" s="8">
        <f t="shared" si="228"/>
        <v>0</v>
      </c>
      <c r="BS116" s="50">
        <f t="shared" si="188"/>
        <v>0</v>
      </c>
      <c r="BU116" s="394">
        <f t="shared" si="189"/>
        <v>0</v>
      </c>
      <c r="BV116" s="201">
        <f t="shared" si="189"/>
        <v>0</v>
      </c>
      <c r="BW116" s="8">
        <f t="shared" si="229"/>
        <v>0</v>
      </c>
      <c r="BX116" s="50">
        <f t="shared" si="191"/>
        <v>0</v>
      </c>
      <c r="BZ116" s="394">
        <f t="shared" si="192"/>
        <v>0</v>
      </c>
      <c r="CA116" s="201">
        <f t="shared" si="192"/>
        <v>0</v>
      </c>
      <c r="CB116" s="8">
        <f t="shared" si="230"/>
        <v>0</v>
      </c>
      <c r="CC116" s="50">
        <f t="shared" si="194"/>
        <v>0</v>
      </c>
      <c r="CE116" s="394">
        <f t="shared" si="195"/>
        <v>0</v>
      </c>
      <c r="CF116" s="201">
        <f t="shared" si="195"/>
        <v>0</v>
      </c>
      <c r="CG116" s="8">
        <f t="shared" si="231"/>
        <v>0</v>
      </c>
      <c r="CH116" s="50">
        <f t="shared" si="197"/>
        <v>0</v>
      </c>
      <c r="CJ116" s="394">
        <f t="shared" si="198"/>
        <v>0</v>
      </c>
      <c r="CK116" s="201">
        <f t="shared" si="198"/>
        <v>0</v>
      </c>
      <c r="CL116" s="8">
        <f t="shared" si="232"/>
        <v>0</v>
      </c>
      <c r="CM116" s="50">
        <f t="shared" si="200"/>
        <v>0</v>
      </c>
      <c r="CO116" s="394">
        <f t="shared" si="201"/>
        <v>0</v>
      </c>
      <c r="CP116" s="201">
        <f t="shared" si="201"/>
        <v>0</v>
      </c>
      <c r="CQ116" s="8">
        <f t="shared" si="233"/>
        <v>0</v>
      </c>
      <c r="CR116" s="50">
        <f t="shared" si="203"/>
        <v>0</v>
      </c>
      <c r="CT116" s="394">
        <f t="shared" si="204"/>
        <v>0</v>
      </c>
      <c r="CU116" s="201">
        <f t="shared" si="204"/>
        <v>0</v>
      </c>
      <c r="CV116" s="8">
        <f t="shared" si="234"/>
        <v>0</v>
      </c>
      <c r="CW116" s="50">
        <f t="shared" si="206"/>
        <v>0</v>
      </c>
      <c r="CY116" s="394">
        <f t="shared" si="207"/>
        <v>0</v>
      </c>
      <c r="CZ116" s="201">
        <f t="shared" si="207"/>
        <v>0</v>
      </c>
      <c r="DA116" s="8">
        <f t="shared" si="235"/>
        <v>0</v>
      </c>
      <c r="DB116" s="50">
        <f t="shared" si="209"/>
        <v>0</v>
      </c>
      <c r="DD116" s="394">
        <f t="shared" si="210"/>
        <v>0</v>
      </c>
      <c r="DE116" s="201">
        <f t="shared" si="210"/>
        <v>0</v>
      </c>
      <c r="DF116" s="8">
        <f t="shared" si="236"/>
        <v>0</v>
      </c>
      <c r="DG116" s="50">
        <f t="shared" si="212"/>
        <v>0</v>
      </c>
      <c r="DI116" s="394">
        <f t="shared" si="213"/>
        <v>0</v>
      </c>
      <c r="DJ116" s="201">
        <f t="shared" si="213"/>
        <v>0</v>
      </c>
      <c r="DK116" s="8">
        <f t="shared" si="237"/>
        <v>0</v>
      </c>
      <c r="DL116" s="50">
        <f t="shared" si="215"/>
        <v>0</v>
      </c>
      <c r="DN116" s="394">
        <f t="shared" si="216"/>
        <v>0</v>
      </c>
      <c r="DO116" s="201">
        <f t="shared" si="216"/>
        <v>0</v>
      </c>
      <c r="DP116" s="8">
        <f t="shared" si="238"/>
        <v>0</v>
      </c>
      <c r="DQ116" s="50">
        <f t="shared" si="218"/>
        <v>0</v>
      </c>
      <c r="DS116" s="51">
        <f t="shared" si="148"/>
        <v>0</v>
      </c>
      <c r="DT116" s="50">
        <f t="shared" si="149"/>
        <v>0</v>
      </c>
      <c r="DU116" s="51">
        <v>0</v>
      </c>
      <c r="DV116" s="50">
        <f t="shared" si="150"/>
        <v>0</v>
      </c>
      <c r="DW116" s="51">
        <f t="shared" si="152"/>
        <v>0</v>
      </c>
      <c r="DX116" s="53">
        <f t="shared" si="151"/>
        <v>0</v>
      </c>
      <c r="DY116" s="307">
        <f t="shared" si="147"/>
        <v>0</v>
      </c>
    </row>
    <row r="117" spans="1:129" ht="18" customHeight="1" x14ac:dyDescent="0.3">
      <c r="B117" s="72"/>
      <c r="C117" s="54"/>
      <c r="D117" s="239"/>
      <c r="E117" s="263"/>
      <c r="F117" s="274"/>
      <c r="G117" s="263"/>
      <c r="H117" s="56"/>
      <c r="I117" s="56"/>
      <c r="J117" s="265"/>
      <c r="K117" s="264"/>
      <c r="L117" s="57"/>
      <c r="M117" s="394"/>
      <c r="N117" s="214"/>
      <c r="O117" s="8">
        <f t="shared" si="153"/>
        <v>0</v>
      </c>
      <c r="P117" s="50">
        <f t="shared" si="154"/>
        <v>0</v>
      </c>
      <c r="R117" s="382">
        <f t="shared" si="155"/>
        <v>0</v>
      </c>
      <c r="S117" s="201">
        <f t="shared" si="155"/>
        <v>0</v>
      </c>
      <c r="T117" s="8">
        <f t="shared" si="156"/>
        <v>0</v>
      </c>
      <c r="U117" s="50">
        <f t="shared" si="157"/>
        <v>0</v>
      </c>
      <c r="W117" s="394">
        <f t="shared" si="159"/>
        <v>0</v>
      </c>
      <c r="X117" s="201">
        <f t="shared" si="159"/>
        <v>0</v>
      </c>
      <c r="Y117" s="8">
        <f t="shared" si="219"/>
        <v>0</v>
      </c>
      <c r="Z117" s="50">
        <f t="shared" si="161"/>
        <v>0</v>
      </c>
      <c r="AB117" s="394">
        <f t="shared" si="162"/>
        <v>0</v>
      </c>
      <c r="AC117" s="201">
        <f t="shared" si="162"/>
        <v>0</v>
      </c>
      <c r="AD117" s="8">
        <f t="shared" si="220"/>
        <v>0</v>
      </c>
      <c r="AE117" s="50">
        <f t="shared" si="164"/>
        <v>0</v>
      </c>
      <c r="AG117" s="394">
        <f t="shared" si="165"/>
        <v>0</v>
      </c>
      <c r="AH117" s="201">
        <f t="shared" si="165"/>
        <v>0</v>
      </c>
      <c r="AI117" s="8">
        <f t="shared" si="221"/>
        <v>0</v>
      </c>
      <c r="AJ117" s="50">
        <f t="shared" si="167"/>
        <v>0</v>
      </c>
      <c r="AL117" s="394">
        <f t="shared" si="168"/>
        <v>0</v>
      </c>
      <c r="AM117" s="201">
        <f t="shared" si="168"/>
        <v>0</v>
      </c>
      <c r="AN117" s="8">
        <f t="shared" si="222"/>
        <v>0</v>
      </c>
      <c r="AO117" s="50">
        <f t="shared" si="170"/>
        <v>0</v>
      </c>
      <c r="AQ117" s="394">
        <f t="shared" si="171"/>
        <v>0</v>
      </c>
      <c r="AR117" s="201">
        <f t="shared" si="171"/>
        <v>0</v>
      </c>
      <c r="AS117" s="8">
        <f t="shared" si="223"/>
        <v>0</v>
      </c>
      <c r="AT117" s="50">
        <f t="shared" si="173"/>
        <v>0</v>
      </c>
      <c r="AV117" s="394">
        <f t="shared" si="174"/>
        <v>0</v>
      </c>
      <c r="AW117" s="201">
        <f t="shared" si="174"/>
        <v>0</v>
      </c>
      <c r="AX117" s="8">
        <f t="shared" si="224"/>
        <v>0</v>
      </c>
      <c r="AY117" s="50">
        <f t="shared" si="176"/>
        <v>0</v>
      </c>
      <c r="BA117" s="394">
        <f t="shared" si="177"/>
        <v>0</v>
      </c>
      <c r="BB117" s="201">
        <f t="shared" si="177"/>
        <v>0</v>
      </c>
      <c r="BC117" s="8">
        <f t="shared" si="225"/>
        <v>0</v>
      </c>
      <c r="BD117" s="50">
        <f t="shared" si="179"/>
        <v>0</v>
      </c>
      <c r="BF117" s="394">
        <f t="shared" si="180"/>
        <v>0</v>
      </c>
      <c r="BG117" s="201">
        <f t="shared" si="180"/>
        <v>0</v>
      </c>
      <c r="BH117" s="8">
        <f t="shared" si="226"/>
        <v>0</v>
      </c>
      <c r="BI117" s="50">
        <f t="shared" si="182"/>
        <v>0</v>
      </c>
      <c r="BK117" s="394">
        <f t="shared" si="183"/>
        <v>0</v>
      </c>
      <c r="BL117" s="201">
        <f t="shared" si="183"/>
        <v>0</v>
      </c>
      <c r="BM117" s="8">
        <f t="shared" si="227"/>
        <v>0</v>
      </c>
      <c r="BN117" s="50">
        <f t="shared" si="185"/>
        <v>0</v>
      </c>
      <c r="BP117" s="394">
        <f t="shared" si="186"/>
        <v>0</v>
      </c>
      <c r="BQ117" s="201">
        <f t="shared" si="186"/>
        <v>0</v>
      </c>
      <c r="BR117" s="8">
        <f t="shared" si="228"/>
        <v>0</v>
      </c>
      <c r="BS117" s="50">
        <f t="shared" si="188"/>
        <v>0</v>
      </c>
      <c r="BU117" s="394">
        <f t="shared" si="189"/>
        <v>0</v>
      </c>
      <c r="BV117" s="201">
        <f t="shared" si="189"/>
        <v>0</v>
      </c>
      <c r="BW117" s="8">
        <f t="shared" si="229"/>
        <v>0</v>
      </c>
      <c r="BX117" s="50">
        <f t="shared" si="191"/>
        <v>0</v>
      </c>
      <c r="BZ117" s="394">
        <f t="shared" si="192"/>
        <v>0</v>
      </c>
      <c r="CA117" s="201">
        <f t="shared" si="192"/>
        <v>0</v>
      </c>
      <c r="CB117" s="8">
        <f t="shared" si="230"/>
        <v>0</v>
      </c>
      <c r="CC117" s="50">
        <f t="shared" si="194"/>
        <v>0</v>
      </c>
      <c r="CE117" s="394">
        <f t="shared" si="195"/>
        <v>0</v>
      </c>
      <c r="CF117" s="201">
        <f t="shared" si="195"/>
        <v>0</v>
      </c>
      <c r="CG117" s="8">
        <f t="shared" si="231"/>
        <v>0</v>
      </c>
      <c r="CH117" s="50">
        <f t="shared" si="197"/>
        <v>0</v>
      </c>
      <c r="CJ117" s="394">
        <f t="shared" si="198"/>
        <v>0</v>
      </c>
      <c r="CK117" s="201">
        <f t="shared" si="198"/>
        <v>0</v>
      </c>
      <c r="CL117" s="8">
        <f t="shared" si="232"/>
        <v>0</v>
      </c>
      <c r="CM117" s="50">
        <f t="shared" si="200"/>
        <v>0</v>
      </c>
      <c r="CO117" s="394">
        <f t="shared" si="201"/>
        <v>0</v>
      </c>
      <c r="CP117" s="201">
        <f t="shared" si="201"/>
        <v>0</v>
      </c>
      <c r="CQ117" s="8">
        <f t="shared" si="233"/>
        <v>0</v>
      </c>
      <c r="CR117" s="50">
        <f t="shared" si="203"/>
        <v>0</v>
      </c>
      <c r="CT117" s="394">
        <f t="shared" si="204"/>
        <v>0</v>
      </c>
      <c r="CU117" s="201">
        <f t="shared" si="204"/>
        <v>0</v>
      </c>
      <c r="CV117" s="8">
        <f t="shared" si="234"/>
        <v>0</v>
      </c>
      <c r="CW117" s="50">
        <f t="shared" si="206"/>
        <v>0</v>
      </c>
      <c r="CY117" s="394">
        <f t="shared" si="207"/>
        <v>0</v>
      </c>
      <c r="CZ117" s="201">
        <f t="shared" si="207"/>
        <v>0</v>
      </c>
      <c r="DA117" s="8">
        <f t="shared" si="235"/>
        <v>0</v>
      </c>
      <c r="DB117" s="50">
        <f t="shared" si="209"/>
        <v>0</v>
      </c>
      <c r="DD117" s="394">
        <f t="shared" si="210"/>
        <v>0</v>
      </c>
      <c r="DE117" s="201">
        <f t="shared" si="210"/>
        <v>0</v>
      </c>
      <c r="DF117" s="8">
        <f t="shared" si="236"/>
        <v>0</v>
      </c>
      <c r="DG117" s="50">
        <f t="shared" si="212"/>
        <v>0</v>
      </c>
      <c r="DI117" s="394">
        <f t="shared" si="213"/>
        <v>0</v>
      </c>
      <c r="DJ117" s="201">
        <f t="shared" si="213"/>
        <v>0</v>
      </c>
      <c r="DK117" s="8">
        <f t="shared" si="237"/>
        <v>0</v>
      </c>
      <c r="DL117" s="50">
        <f t="shared" si="215"/>
        <v>0</v>
      </c>
      <c r="DN117" s="394">
        <f t="shared" si="216"/>
        <v>0</v>
      </c>
      <c r="DO117" s="201">
        <f t="shared" si="216"/>
        <v>0</v>
      </c>
      <c r="DP117" s="8">
        <f t="shared" si="238"/>
        <v>0</v>
      </c>
      <c r="DQ117" s="50">
        <f t="shared" si="218"/>
        <v>0</v>
      </c>
      <c r="DS117" s="51">
        <f t="shared" si="148"/>
        <v>0</v>
      </c>
      <c r="DT117" s="50">
        <f t="shared" si="149"/>
        <v>0</v>
      </c>
      <c r="DU117" s="51">
        <v>0</v>
      </c>
      <c r="DV117" s="50">
        <f t="shared" si="150"/>
        <v>0</v>
      </c>
      <c r="DW117" s="51">
        <f t="shared" si="152"/>
        <v>0</v>
      </c>
      <c r="DX117" s="53">
        <f t="shared" si="151"/>
        <v>0</v>
      </c>
      <c r="DY117" s="307">
        <f t="shared" si="147"/>
        <v>0</v>
      </c>
    </row>
    <row r="118" spans="1:129" ht="18" customHeight="1" thickBot="1" x14ac:dyDescent="0.35">
      <c r="B118" s="72"/>
      <c r="C118" s="54"/>
      <c r="D118" s="239"/>
      <c r="E118" s="263"/>
      <c r="F118" s="274"/>
      <c r="G118" s="263"/>
      <c r="H118" s="56"/>
      <c r="I118" s="56"/>
      <c r="J118" s="265"/>
      <c r="K118" s="264"/>
      <c r="L118" s="57"/>
      <c r="M118" s="394"/>
      <c r="N118" s="214"/>
      <c r="O118" s="8">
        <f t="shared" si="153"/>
        <v>0</v>
      </c>
      <c r="P118" s="50">
        <f t="shared" si="154"/>
        <v>0</v>
      </c>
      <c r="R118" s="382">
        <f t="shared" si="155"/>
        <v>0</v>
      </c>
      <c r="S118" s="201">
        <f t="shared" si="155"/>
        <v>0</v>
      </c>
      <c r="T118" s="8">
        <f t="shared" si="156"/>
        <v>0</v>
      </c>
      <c r="U118" s="50">
        <f t="shared" si="157"/>
        <v>0</v>
      </c>
      <c r="W118" s="394">
        <f t="shared" si="159"/>
        <v>0</v>
      </c>
      <c r="X118" s="201">
        <f t="shared" si="159"/>
        <v>0</v>
      </c>
      <c r="Y118" s="8">
        <f t="shared" si="219"/>
        <v>0</v>
      </c>
      <c r="Z118" s="50">
        <f t="shared" si="161"/>
        <v>0</v>
      </c>
      <c r="AB118" s="394">
        <f t="shared" si="162"/>
        <v>0</v>
      </c>
      <c r="AC118" s="201">
        <f t="shared" si="162"/>
        <v>0</v>
      </c>
      <c r="AD118" s="8">
        <f t="shared" si="220"/>
        <v>0</v>
      </c>
      <c r="AE118" s="50">
        <f t="shared" si="164"/>
        <v>0</v>
      </c>
      <c r="AG118" s="394">
        <f t="shared" si="165"/>
        <v>0</v>
      </c>
      <c r="AH118" s="201">
        <f t="shared" si="165"/>
        <v>0</v>
      </c>
      <c r="AI118" s="8">
        <f t="shared" si="221"/>
        <v>0</v>
      </c>
      <c r="AJ118" s="50">
        <f t="shared" si="167"/>
        <v>0</v>
      </c>
      <c r="AL118" s="394">
        <f t="shared" si="168"/>
        <v>0</v>
      </c>
      <c r="AM118" s="201">
        <f t="shared" si="168"/>
        <v>0</v>
      </c>
      <c r="AN118" s="8">
        <f t="shared" si="222"/>
        <v>0</v>
      </c>
      <c r="AO118" s="50">
        <f t="shared" si="170"/>
        <v>0</v>
      </c>
      <c r="AQ118" s="394">
        <f t="shared" si="171"/>
        <v>0</v>
      </c>
      <c r="AR118" s="201">
        <f t="shared" si="171"/>
        <v>0</v>
      </c>
      <c r="AS118" s="8">
        <f t="shared" si="223"/>
        <v>0</v>
      </c>
      <c r="AT118" s="50">
        <f t="shared" si="173"/>
        <v>0</v>
      </c>
      <c r="AV118" s="394">
        <f t="shared" si="174"/>
        <v>0</v>
      </c>
      <c r="AW118" s="201">
        <f t="shared" si="174"/>
        <v>0</v>
      </c>
      <c r="AX118" s="8">
        <f t="shared" si="224"/>
        <v>0</v>
      </c>
      <c r="AY118" s="50">
        <f t="shared" si="176"/>
        <v>0</v>
      </c>
      <c r="BA118" s="394">
        <f t="shared" si="177"/>
        <v>0</v>
      </c>
      <c r="BB118" s="201">
        <f t="shared" si="177"/>
        <v>0</v>
      </c>
      <c r="BC118" s="8">
        <f t="shared" si="225"/>
        <v>0</v>
      </c>
      <c r="BD118" s="50">
        <f t="shared" si="179"/>
        <v>0</v>
      </c>
      <c r="BF118" s="394">
        <f t="shared" si="180"/>
        <v>0</v>
      </c>
      <c r="BG118" s="201">
        <f t="shared" si="180"/>
        <v>0</v>
      </c>
      <c r="BH118" s="8">
        <f t="shared" si="226"/>
        <v>0</v>
      </c>
      <c r="BI118" s="50">
        <f t="shared" si="182"/>
        <v>0</v>
      </c>
      <c r="BK118" s="394">
        <f t="shared" si="183"/>
        <v>0</v>
      </c>
      <c r="BL118" s="201">
        <f t="shared" si="183"/>
        <v>0</v>
      </c>
      <c r="BM118" s="8">
        <f t="shared" si="227"/>
        <v>0</v>
      </c>
      <c r="BN118" s="50">
        <f t="shared" si="185"/>
        <v>0</v>
      </c>
      <c r="BP118" s="394">
        <f t="shared" si="186"/>
        <v>0</v>
      </c>
      <c r="BQ118" s="201">
        <f t="shared" si="186"/>
        <v>0</v>
      </c>
      <c r="BR118" s="8">
        <f t="shared" si="228"/>
        <v>0</v>
      </c>
      <c r="BS118" s="50">
        <f t="shared" si="188"/>
        <v>0</v>
      </c>
      <c r="BU118" s="394">
        <f t="shared" si="189"/>
        <v>0</v>
      </c>
      <c r="BV118" s="201">
        <f t="shared" si="189"/>
        <v>0</v>
      </c>
      <c r="BW118" s="8">
        <f t="shared" si="229"/>
        <v>0</v>
      </c>
      <c r="BX118" s="50">
        <f t="shared" si="191"/>
        <v>0</v>
      </c>
      <c r="BZ118" s="394">
        <f t="shared" si="192"/>
        <v>0</v>
      </c>
      <c r="CA118" s="201">
        <f t="shared" si="192"/>
        <v>0</v>
      </c>
      <c r="CB118" s="8">
        <f t="shared" si="230"/>
        <v>0</v>
      </c>
      <c r="CC118" s="50">
        <f t="shared" si="194"/>
        <v>0</v>
      </c>
      <c r="CE118" s="394">
        <f t="shared" si="195"/>
        <v>0</v>
      </c>
      <c r="CF118" s="201">
        <f t="shared" si="195"/>
        <v>0</v>
      </c>
      <c r="CG118" s="8">
        <f t="shared" si="231"/>
        <v>0</v>
      </c>
      <c r="CH118" s="50">
        <f t="shared" si="197"/>
        <v>0</v>
      </c>
      <c r="CJ118" s="394">
        <f t="shared" si="198"/>
        <v>0</v>
      </c>
      <c r="CK118" s="201">
        <f t="shared" si="198"/>
        <v>0</v>
      </c>
      <c r="CL118" s="8">
        <f t="shared" si="232"/>
        <v>0</v>
      </c>
      <c r="CM118" s="50">
        <f t="shared" si="200"/>
        <v>0</v>
      </c>
      <c r="CO118" s="394">
        <f t="shared" si="201"/>
        <v>0</v>
      </c>
      <c r="CP118" s="201">
        <f t="shared" si="201"/>
        <v>0</v>
      </c>
      <c r="CQ118" s="8">
        <f t="shared" si="233"/>
        <v>0</v>
      </c>
      <c r="CR118" s="50">
        <f t="shared" si="203"/>
        <v>0</v>
      </c>
      <c r="CT118" s="394">
        <f t="shared" si="204"/>
        <v>0</v>
      </c>
      <c r="CU118" s="201">
        <f t="shared" si="204"/>
        <v>0</v>
      </c>
      <c r="CV118" s="8">
        <f t="shared" si="234"/>
        <v>0</v>
      </c>
      <c r="CW118" s="50">
        <f t="shared" si="206"/>
        <v>0</v>
      </c>
      <c r="CY118" s="394">
        <f t="shared" si="207"/>
        <v>0</v>
      </c>
      <c r="CZ118" s="201">
        <f t="shared" si="207"/>
        <v>0</v>
      </c>
      <c r="DA118" s="8">
        <f t="shared" si="235"/>
        <v>0</v>
      </c>
      <c r="DB118" s="50">
        <f t="shared" si="209"/>
        <v>0</v>
      </c>
      <c r="DD118" s="394">
        <f t="shared" si="210"/>
        <v>0</v>
      </c>
      <c r="DE118" s="201">
        <f t="shared" si="210"/>
        <v>0</v>
      </c>
      <c r="DF118" s="8">
        <f t="shared" si="236"/>
        <v>0</v>
      </c>
      <c r="DG118" s="50">
        <f t="shared" si="212"/>
        <v>0</v>
      </c>
      <c r="DI118" s="394">
        <f t="shared" si="213"/>
        <v>0</v>
      </c>
      <c r="DJ118" s="201">
        <f t="shared" si="213"/>
        <v>0</v>
      </c>
      <c r="DK118" s="8">
        <f t="shared" si="237"/>
        <v>0</v>
      </c>
      <c r="DL118" s="50">
        <f t="shared" si="215"/>
        <v>0</v>
      </c>
      <c r="DN118" s="394">
        <f t="shared" si="216"/>
        <v>0</v>
      </c>
      <c r="DO118" s="201">
        <f t="shared" si="216"/>
        <v>0</v>
      </c>
      <c r="DP118" s="8">
        <f t="shared" si="238"/>
        <v>0</v>
      </c>
      <c r="DQ118" s="50">
        <f t="shared" si="218"/>
        <v>0</v>
      </c>
      <c r="DS118" s="51">
        <f t="shared" si="148"/>
        <v>0</v>
      </c>
      <c r="DT118" s="50">
        <f t="shared" si="149"/>
        <v>0</v>
      </c>
      <c r="DU118" s="51">
        <v>0</v>
      </c>
      <c r="DV118" s="50">
        <f t="shared" si="150"/>
        <v>0</v>
      </c>
      <c r="DW118" s="51">
        <f t="shared" si="152"/>
        <v>0</v>
      </c>
      <c r="DX118" s="53">
        <f t="shared" si="151"/>
        <v>0</v>
      </c>
      <c r="DY118" s="307">
        <f t="shared" si="147"/>
        <v>0</v>
      </c>
    </row>
    <row r="119" spans="1:129" s="72" customFormat="1" ht="32.4" customHeight="1" thickBot="1" x14ac:dyDescent="0.35">
      <c r="B119" s="275" t="s">
        <v>78</v>
      </c>
      <c r="C119" s="276" t="str">
        <f>B79</f>
        <v>Equipment and furniture</v>
      </c>
      <c r="D119" s="242"/>
      <c r="E119" s="73"/>
      <c r="F119" s="73"/>
      <c r="G119" s="73"/>
      <c r="H119" s="73"/>
      <c r="I119" s="73"/>
      <c r="J119" s="74"/>
      <c r="K119" s="73"/>
      <c r="L119" s="91"/>
      <c r="M119" s="395">
        <f>O18</f>
        <v>2015</v>
      </c>
      <c r="N119" s="278"/>
      <c r="O119" s="76">
        <f>SUM(O80:O118)</f>
        <v>0</v>
      </c>
      <c r="P119" s="77">
        <f>SUM(P80:P118)</f>
        <v>0</v>
      </c>
      <c r="Q119" s="78"/>
      <c r="R119" s="383">
        <f>T18</f>
        <v>2016</v>
      </c>
      <c r="S119" s="279"/>
      <c r="T119" s="76">
        <f>SUM(T80:T118)</f>
        <v>60350</v>
      </c>
      <c r="U119" s="77">
        <f>SUM(U80:U118)</f>
        <v>1588.1578947368421</v>
      </c>
      <c r="V119" s="78"/>
      <c r="W119" s="395">
        <f>Y18</f>
        <v>2017</v>
      </c>
      <c r="X119" s="277"/>
      <c r="Y119" s="76">
        <f>SUM(Y80:Y118)</f>
        <v>60350</v>
      </c>
      <c r="Z119" s="77">
        <f>SUM(Z80:Z118)</f>
        <v>1588.1578947368421</v>
      </c>
      <c r="AA119" s="79"/>
      <c r="AB119" s="395">
        <f>AD18</f>
        <v>2018</v>
      </c>
      <c r="AC119" s="277"/>
      <c r="AD119" s="76">
        <f>SUM(AD80:AD118)</f>
        <v>60350</v>
      </c>
      <c r="AE119" s="77">
        <f>SUM(AE80:AE118)</f>
        <v>1588.1578947368421</v>
      </c>
      <c r="AG119" s="395">
        <f>AI18</f>
        <v>2019</v>
      </c>
      <c r="AH119" s="277"/>
      <c r="AI119" s="76">
        <f>SUM(AI80:AI118)</f>
        <v>60350</v>
      </c>
      <c r="AJ119" s="77">
        <f>SUM(AJ80:AJ118)</f>
        <v>1588.1578947368421</v>
      </c>
      <c r="AL119" s="395">
        <f>AN18</f>
        <v>2020</v>
      </c>
      <c r="AM119" s="277"/>
      <c r="AN119" s="76">
        <f>SUM(AN80:AN118)</f>
        <v>0</v>
      </c>
      <c r="AO119" s="77">
        <f>SUM(AO80:AO118)</f>
        <v>0</v>
      </c>
      <c r="AQ119" s="395">
        <f>AS18</f>
        <v>2021</v>
      </c>
      <c r="AR119" s="277"/>
      <c r="AS119" s="76">
        <f>SUM(AS80:AS118)</f>
        <v>0</v>
      </c>
      <c r="AT119" s="77">
        <f>SUM(AT80:AT118)</f>
        <v>0</v>
      </c>
      <c r="AV119" s="395">
        <f>AX18</f>
        <v>2022</v>
      </c>
      <c r="AW119" s="277"/>
      <c r="AX119" s="76">
        <f>SUM(AX80:AX118)</f>
        <v>0</v>
      </c>
      <c r="AY119" s="77">
        <f>SUM(AY80:AY118)</f>
        <v>0</v>
      </c>
      <c r="BA119" s="395">
        <f>BC18</f>
        <v>2023</v>
      </c>
      <c r="BB119" s="277"/>
      <c r="BC119" s="76">
        <f>SUM(BC80:BC118)</f>
        <v>0</v>
      </c>
      <c r="BD119" s="77">
        <f>SUM(BD80:BD118)</f>
        <v>0</v>
      </c>
      <c r="BF119" s="395">
        <f>BH18</f>
        <v>2024</v>
      </c>
      <c r="BG119" s="277"/>
      <c r="BH119" s="76">
        <f>SUM(BH80:BH118)</f>
        <v>0</v>
      </c>
      <c r="BI119" s="77">
        <f>SUM(BI80:BI118)</f>
        <v>0</v>
      </c>
      <c r="BK119" s="395">
        <f>BM18</f>
        <v>2025</v>
      </c>
      <c r="BL119" s="277"/>
      <c r="BM119" s="76">
        <f>SUM(BM80:BM118)</f>
        <v>0</v>
      </c>
      <c r="BN119" s="77">
        <f>SUM(BN80:BN118)</f>
        <v>0</v>
      </c>
      <c r="BP119" s="395">
        <f>BR18</f>
        <v>2026</v>
      </c>
      <c r="BQ119" s="277"/>
      <c r="BR119" s="76">
        <f>SUM(BR80:BR118)</f>
        <v>0</v>
      </c>
      <c r="BS119" s="77">
        <f>SUM(BS80:BS118)</f>
        <v>0</v>
      </c>
      <c r="BU119" s="395">
        <f>BW18</f>
        <v>2027</v>
      </c>
      <c r="BV119" s="277"/>
      <c r="BW119" s="76">
        <f>SUM(BW80:BW118)</f>
        <v>0</v>
      </c>
      <c r="BX119" s="77">
        <f>SUM(BX80:BX118)</f>
        <v>0</v>
      </c>
      <c r="BZ119" s="395">
        <f>CB18</f>
        <v>2028</v>
      </c>
      <c r="CA119" s="277"/>
      <c r="CB119" s="76">
        <f>SUM(CB80:CB118)</f>
        <v>0</v>
      </c>
      <c r="CC119" s="77">
        <f>SUM(CC80:CC118)</f>
        <v>0</v>
      </c>
      <c r="CE119" s="395">
        <f>CG18</f>
        <v>2029</v>
      </c>
      <c r="CF119" s="277"/>
      <c r="CG119" s="76">
        <f>SUM(CG80:CG118)</f>
        <v>0</v>
      </c>
      <c r="CH119" s="77">
        <f>SUM(CH80:CH118)</f>
        <v>0</v>
      </c>
      <c r="CJ119" s="395">
        <f>CL18</f>
        <v>2030</v>
      </c>
      <c r="CK119" s="277"/>
      <c r="CL119" s="76">
        <f>SUM(CL80:CL118)</f>
        <v>0</v>
      </c>
      <c r="CM119" s="77">
        <f>SUM(CM80:CM118)</f>
        <v>0</v>
      </c>
      <c r="CO119" s="395">
        <f>CQ18</f>
        <v>2031</v>
      </c>
      <c r="CP119" s="277"/>
      <c r="CQ119" s="76">
        <f>SUM(CQ80:CQ118)</f>
        <v>0</v>
      </c>
      <c r="CR119" s="77">
        <f>SUM(CR80:CR118)</f>
        <v>0</v>
      </c>
      <c r="CT119" s="395">
        <f>CV18</f>
        <v>2032</v>
      </c>
      <c r="CU119" s="277"/>
      <c r="CV119" s="76">
        <f>SUM(CV80:CV118)</f>
        <v>0</v>
      </c>
      <c r="CW119" s="77">
        <f>SUM(CW80:CW118)</f>
        <v>0</v>
      </c>
      <c r="CY119" s="395">
        <f>DA18</f>
        <v>2033</v>
      </c>
      <c r="CZ119" s="277"/>
      <c r="DA119" s="76">
        <f>SUM(DA80:DA118)</f>
        <v>0</v>
      </c>
      <c r="DB119" s="77">
        <f>SUM(DB80:DB118)</f>
        <v>0</v>
      </c>
      <c r="DD119" s="395">
        <f>DF18</f>
        <v>2034</v>
      </c>
      <c r="DE119" s="277"/>
      <c r="DF119" s="76">
        <f>SUM(DF80:DF118)</f>
        <v>0</v>
      </c>
      <c r="DG119" s="77">
        <f>SUM(DG80:DG118)</f>
        <v>0</v>
      </c>
      <c r="DI119" s="395">
        <f>DK18</f>
        <v>2035</v>
      </c>
      <c r="DJ119" s="277"/>
      <c r="DK119" s="76">
        <f>SUM(DK80:DK118)</f>
        <v>0</v>
      </c>
      <c r="DL119" s="77">
        <f>SUM(DL80:DL118)</f>
        <v>0</v>
      </c>
      <c r="DN119" s="395">
        <f>DP18</f>
        <v>2036</v>
      </c>
      <c r="DO119" s="277"/>
      <c r="DP119" s="76">
        <f>SUM(DP80:DP118)</f>
        <v>0</v>
      </c>
      <c r="DQ119" s="77">
        <f>SUM(DQ80:DQ118)</f>
        <v>0</v>
      </c>
      <c r="DS119" s="80">
        <f t="shared" ref="DS119:DW119" si="239">SUM(DS80:DS118)</f>
        <v>241400</v>
      </c>
      <c r="DT119" s="77">
        <f t="shared" si="239"/>
        <v>6352.6315789473683</v>
      </c>
      <c r="DU119" s="77">
        <f t="shared" si="239"/>
        <v>0</v>
      </c>
      <c r="DV119" s="77">
        <f t="shared" si="239"/>
        <v>0</v>
      </c>
      <c r="DW119" s="77">
        <f t="shared" si="239"/>
        <v>241400</v>
      </c>
      <c r="DX119" s="77">
        <f>SUM(P119+U119+Z119+AE119+AJ119+AO119+AT119+AY119+BD119+BI119+BN119+BS119+BX119+CC119+CH119+CM119+CR119+CW119+DB119+DG119+DL119+DQ119)</f>
        <v>6352.6315789473683</v>
      </c>
      <c r="DY119" s="311" t="s">
        <v>53</v>
      </c>
    </row>
    <row r="120" spans="1:129" x14ac:dyDescent="0.3">
      <c r="O120" s="280" t="s">
        <v>17</v>
      </c>
      <c r="P120" s="281" t="s">
        <v>18</v>
      </c>
      <c r="T120" s="280" t="s">
        <v>17</v>
      </c>
      <c r="U120" s="281" t="s">
        <v>18</v>
      </c>
      <c r="Y120" s="280" t="s">
        <v>17</v>
      </c>
      <c r="Z120" s="281" t="s">
        <v>18</v>
      </c>
      <c r="AD120" s="280" t="s">
        <v>17</v>
      </c>
      <c r="AE120" s="281" t="s">
        <v>18</v>
      </c>
      <c r="AI120" s="280" t="s">
        <v>17</v>
      </c>
      <c r="AJ120" s="281" t="s">
        <v>18</v>
      </c>
      <c r="AN120" s="280" t="s">
        <v>17</v>
      </c>
      <c r="AO120" s="281" t="s">
        <v>18</v>
      </c>
      <c r="AS120" s="280" t="s">
        <v>17</v>
      </c>
      <c r="AT120" s="281" t="s">
        <v>18</v>
      </c>
      <c r="AX120" s="280" t="s">
        <v>17</v>
      </c>
      <c r="AY120" s="281" t="s">
        <v>18</v>
      </c>
      <c r="BC120" s="280" t="s">
        <v>17</v>
      </c>
      <c r="BD120" s="281" t="s">
        <v>18</v>
      </c>
      <c r="BH120" s="280" t="s">
        <v>17</v>
      </c>
      <c r="BI120" s="281" t="s">
        <v>18</v>
      </c>
      <c r="BM120" s="280" t="s">
        <v>17</v>
      </c>
      <c r="BN120" s="281" t="s">
        <v>18</v>
      </c>
      <c r="BR120" s="280" t="s">
        <v>17</v>
      </c>
      <c r="BS120" s="281" t="s">
        <v>18</v>
      </c>
      <c r="BW120" s="280" t="s">
        <v>17</v>
      </c>
      <c r="BX120" s="281" t="s">
        <v>18</v>
      </c>
      <c r="CB120" s="280" t="s">
        <v>17</v>
      </c>
      <c r="CC120" s="281" t="s">
        <v>18</v>
      </c>
      <c r="CG120" s="280" t="s">
        <v>17</v>
      </c>
      <c r="CH120" s="281" t="s">
        <v>18</v>
      </c>
      <c r="CL120" s="280" t="s">
        <v>17</v>
      </c>
      <c r="CM120" s="281" t="s">
        <v>18</v>
      </c>
      <c r="CQ120" s="280" t="s">
        <v>17</v>
      </c>
      <c r="CR120" s="281" t="s">
        <v>18</v>
      </c>
      <c r="CV120" s="280" t="s">
        <v>17</v>
      </c>
      <c r="CW120" s="281" t="s">
        <v>18</v>
      </c>
      <c r="DA120" s="280" t="s">
        <v>17</v>
      </c>
      <c r="DB120" s="281" t="s">
        <v>18</v>
      </c>
      <c r="DF120" s="280" t="s">
        <v>17</v>
      </c>
      <c r="DG120" s="281" t="s">
        <v>18</v>
      </c>
      <c r="DK120" s="280" t="s">
        <v>17</v>
      </c>
      <c r="DL120" s="281" t="s">
        <v>18</v>
      </c>
      <c r="DP120" s="280" t="s">
        <v>17</v>
      </c>
      <c r="DQ120" s="281" t="s">
        <v>18</v>
      </c>
      <c r="DS120" s="280" t="s">
        <v>17</v>
      </c>
      <c r="DT120" s="281" t="s">
        <v>18</v>
      </c>
      <c r="DU120" s="280" t="s">
        <v>17</v>
      </c>
      <c r="DV120" s="281" t="s">
        <v>18</v>
      </c>
      <c r="DW120" s="280" t="s">
        <v>17</v>
      </c>
      <c r="DX120" s="281" t="s">
        <v>18</v>
      </c>
    </row>
    <row r="121" spans="1:129" x14ac:dyDescent="0.3">
      <c r="H121" s="92"/>
      <c r="I121" s="92"/>
      <c r="K121" s="92"/>
    </row>
    <row r="122" spans="1:129" ht="27.6" customHeight="1" x14ac:dyDescent="0.3">
      <c r="H122" s="2"/>
      <c r="I122" s="2"/>
      <c r="K122" s="2"/>
      <c r="M122" s="392"/>
      <c r="N122" s="217"/>
      <c r="O122" s="282"/>
      <c r="P122" s="83"/>
      <c r="Q122" s="22"/>
      <c r="R122" s="380"/>
      <c r="S122" s="206"/>
      <c r="T122" s="282"/>
      <c r="U122" s="83"/>
      <c r="V122" s="22"/>
      <c r="W122" s="392"/>
      <c r="X122" s="82"/>
      <c r="Y122" s="282"/>
      <c r="Z122" s="83"/>
      <c r="AA122" s="353"/>
      <c r="AB122" s="392"/>
      <c r="AC122" s="82"/>
      <c r="AD122" s="282"/>
      <c r="AE122" s="83"/>
      <c r="AG122" s="392"/>
      <c r="AH122" s="82"/>
      <c r="AI122" s="282"/>
      <c r="AJ122" s="83"/>
      <c r="AL122" s="392"/>
      <c r="AM122" s="82"/>
      <c r="AN122" s="282"/>
      <c r="AO122" s="83"/>
      <c r="AQ122" s="392"/>
      <c r="AR122" s="82"/>
      <c r="AS122" s="282"/>
      <c r="AT122" s="83"/>
      <c r="AV122" s="392"/>
      <c r="AW122" s="82"/>
      <c r="AX122" s="282"/>
      <c r="AY122" s="83"/>
      <c r="BA122" s="392"/>
      <c r="BB122" s="82"/>
      <c r="BC122" s="282"/>
      <c r="BD122" s="83"/>
      <c r="BF122" s="392"/>
      <c r="BG122" s="82"/>
      <c r="BH122" s="282"/>
      <c r="BI122" s="83"/>
      <c r="BK122" s="392"/>
      <c r="BL122" s="82"/>
      <c r="BM122" s="282"/>
      <c r="BN122" s="83"/>
      <c r="BP122" s="392"/>
      <c r="BQ122" s="82"/>
      <c r="BR122" s="282"/>
      <c r="BS122" s="83"/>
      <c r="BU122" s="392"/>
      <c r="BV122" s="82"/>
      <c r="BW122" s="282"/>
      <c r="BX122" s="83"/>
      <c r="BZ122" s="392"/>
      <c r="CA122" s="82"/>
      <c r="CB122" s="282"/>
      <c r="CC122" s="83"/>
      <c r="CE122" s="392"/>
      <c r="CF122" s="82"/>
      <c r="CG122" s="282"/>
      <c r="CH122" s="83"/>
      <c r="CJ122" s="392"/>
      <c r="CK122" s="82"/>
      <c r="CL122" s="282"/>
      <c r="CM122" s="83"/>
      <c r="CO122" s="392"/>
      <c r="CP122" s="82"/>
      <c r="CQ122" s="282"/>
      <c r="CR122" s="83"/>
      <c r="CT122" s="392"/>
      <c r="CU122" s="82"/>
      <c r="CV122" s="282"/>
      <c r="CW122" s="83"/>
      <c r="CY122" s="392"/>
      <c r="CZ122" s="82"/>
      <c r="DA122" s="282"/>
      <c r="DB122" s="83"/>
      <c r="DD122" s="392"/>
      <c r="DE122" s="82"/>
      <c r="DF122" s="282"/>
      <c r="DG122" s="83"/>
      <c r="DI122" s="392"/>
      <c r="DJ122" s="82"/>
      <c r="DK122" s="282"/>
      <c r="DL122" s="83"/>
      <c r="DN122" s="392"/>
      <c r="DO122" s="82"/>
      <c r="DP122" s="282"/>
      <c r="DQ122" s="83"/>
      <c r="DS122" s="605" t="s">
        <v>12</v>
      </c>
      <c r="DT122" s="606"/>
      <c r="DU122" s="605" t="s">
        <v>13</v>
      </c>
      <c r="DV122" s="606"/>
      <c r="DW122" s="603" t="s">
        <v>14</v>
      </c>
      <c r="DX122" s="604"/>
    </row>
    <row r="123" spans="1:129" ht="15" thickBot="1" x14ac:dyDescent="0.35">
      <c r="H123" s="2"/>
      <c r="I123" s="2"/>
      <c r="K123" s="2"/>
      <c r="M123" s="388" t="s">
        <v>15</v>
      </c>
      <c r="N123" s="211" t="s">
        <v>495</v>
      </c>
      <c r="O123" s="31" t="s">
        <v>17</v>
      </c>
      <c r="P123" s="32" t="s">
        <v>18</v>
      </c>
      <c r="Q123" s="22"/>
      <c r="R123" s="30" t="s">
        <v>15</v>
      </c>
      <c r="S123" s="31" t="s">
        <v>16</v>
      </c>
      <c r="T123" s="31" t="s">
        <v>17</v>
      </c>
      <c r="U123" s="32" t="s">
        <v>18</v>
      </c>
      <c r="V123" s="22"/>
      <c r="W123" s="388" t="s">
        <v>15</v>
      </c>
      <c r="X123" s="31" t="s">
        <v>16</v>
      </c>
      <c r="Y123" s="31" t="s">
        <v>17</v>
      </c>
      <c r="Z123" s="32" t="s">
        <v>18</v>
      </c>
      <c r="AA123" s="353"/>
      <c r="AB123" s="388" t="s">
        <v>15</v>
      </c>
      <c r="AC123" s="31" t="s">
        <v>16</v>
      </c>
      <c r="AD123" s="31" t="s">
        <v>17</v>
      </c>
      <c r="AE123" s="32" t="s">
        <v>18</v>
      </c>
      <c r="AG123" s="388" t="s">
        <v>15</v>
      </c>
      <c r="AH123" s="31" t="s">
        <v>16</v>
      </c>
      <c r="AI123" s="31" t="s">
        <v>17</v>
      </c>
      <c r="AJ123" s="32" t="s">
        <v>18</v>
      </c>
      <c r="AL123" s="388" t="s">
        <v>15</v>
      </c>
      <c r="AM123" s="31" t="s">
        <v>16</v>
      </c>
      <c r="AN123" s="31" t="s">
        <v>17</v>
      </c>
      <c r="AO123" s="32" t="s">
        <v>18</v>
      </c>
      <c r="AQ123" s="388" t="s">
        <v>15</v>
      </c>
      <c r="AR123" s="31" t="s">
        <v>16</v>
      </c>
      <c r="AS123" s="31" t="s">
        <v>17</v>
      </c>
      <c r="AT123" s="32" t="s">
        <v>18</v>
      </c>
      <c r="AV123" s="388" t="s">
        <v>15</v>
      </c>
      <c r="AW123" s="31" t="s">
        <v>16</v>
      </c>
      <c r="AX123" s="31" t="s">
        <v>17</v>
      </c>
      <c r="AY123" s="32" t="s">
        <v>18</v>
      </c>
      <c r="BA123" s="388" t="s">
        <v>15</v>
      </c>
      <c r="BB123" s="31" t="s">
        <v>16</v>
      </c>
      <c r="BC123" s="31" t="s">
        <v>17</v>
      </c>
      <c r="BD123" s="32" t="s">
        <v>18</v>
      </c>
      <c r="BF123" s="388" t="s">
        <v>15</v>
      </c>
      <c r="BG123" s="31" t="s">
        <v>16</v>
      </c>
      <c r="BH123" s="31" t="s">
        <v>17</v>
      </c>
      <c r="BI123" s="32" t="s">
        <v>18</v>
      </c>
      <c r="BK123" s="388" t="s">
        <v>15</v>
      </c>
      <c r="BL123" s="31" t="s">
        <v>16</v>
      </c>
      <c r="BM123" s="31" t="s">
        <v>17</v>
      </c>
      <c r="BN123" s="32" t="s">
        <v>18</v>
      </c>
      <c r="BP123" s="388" t="s">
        <v>15</v>
      </c>
      <c r="BQ123" s="31" t="s">
        <v>16</v>
      </c>
      <c r="BR123" s="31" t="s">
        <v>17</v>
      </c>
      <c r="BS123" s="32" t="s">
        <v>18</v>
      </c>
      <c r="BU123" s="388" t="s">
        <v>15</v>
      </c>
      <c r="BV123" s="31" t="s">
        <v>16</v>
      </c>
      <c r="BW123" s="31" t="s">
        <v>17</v>
      </c>
      <c r="BX123" s="32" t="s">
        <v>18</v>
      </c>
      <c r="BZ123" s="388" t="s">
        <v>15</v>
      </c>
      <c r="CA123" s="31" t="s">
        <v>16</v>
      </c>
      <c r="CB123" s="31" t="s">
        <v>17</v>
      </c>
      <c r="CC123" s="32" t="s">
        <v>18</v>
      </c>
      <c r="CE123" s="388" t="s">
        <v>15</v>
      </c>
      <c r="CF123" s="31" t="s">
        <v>16</v>
      </c>
      <c r="CG123" s="31" t="s">
        <v>17</v>
      </c>
      <c r="CH123" s="32" t="s">
        <v>18</v>
      </c>
      <c r="CJ123" s="388" t="s">
        <v>15</v>
      </c>
      <c r="CK123" s="31" t="s">
        <v>16</v>
      </c>
      <c r="CL123" s="31" t="s">
        <v>17</v>
      </c>
      <c r="CM123" s="32" t="s">
        <v>18</v>
      </c>
      <c r="CO123" s="388" t="s">
        <v>15</v>
      </c>
      <c r="CP123" s="31" t="s">
        <v>16</v>
      </c>
      <c r="CQ123" s="31" t="s">
        <v>17</v>
      </c>
      <c r="CR123" s="32" t="s">
        <v>18</v>
      </c>
      <c r="CT123" s="388" t="s">
        <v>15</v>
      </c>
      <c r="CU123" s="31" t="s">
        <v>16</v>
      </c>
      <c r="CV123" s="31" t="s">
        <v>17</v>
      </c>
      <c r="CW123" s="32" t="s">
        <v>18</v>
      </c>
      <c r="CY123" s="388" t="s">
        <v>15</v>
      </c>
      <c r="CZ123" s="31" t="s">
        <v>16</v>
      </c>
      <c r="DA123" s="31" t="s">
        <v>17</v>
      </c>
      <c r="DB123" s="32" t="s">
        <v>18</v>
      </c>
      <c r="DD123" s="388" t="s">
        <v>15</v>
      </c>
      <c r="DE123" s="31" t="s">
        <v>16</v>
      </c>
      <c r="DF123" s="31" t="s">
        <v>17</v>
      </c>
      <c r="DG123" s="32" t="s">
        <v>18</v>
      </c>
      <c r="DI123" s="388" t="s">
        <v>15</v>
      </c>
      <c r="DJ123" s="31" t="s">
        <v>16</v>
      </c>
      <c r="DK123" s="31" t="s">
        <v>17</v>
      </c>
      <c r="DL123" s="32" t="s">
        <v>18</v>
      </c>
      <c r="DN123" s="388" t="s">
        <v>15</v>
      </c>
      <c r="DO123" s="31" t="s">
        <v>16</v>
      </c>
      <c r="DP123" s="31" t="s">
        <v>17</v>
      </c>
      <c r="DQ123" s="32" t="s">
        <v>18</v>
      </c>
      <c r="DS123" s="250" t="s">
        <v>17</v>
      </c>
      <c r="DT123" s="251" t="s">
        <v>18</v>
      </c>
      <c r="DU123" s="250" t="s">
        <v>17</v>
      </c>
      <c r="DV123" s="252" t="s">
        <v>18</v>
      </c>
      <c r="DW123" s="253" t="s">
        <v>17</v>
      </c>
      <c r="DX123" s="252" t="s">
        <v>18</v>
      </c>
    </row>
    <row r="124" spans="1:129" s="33" customFormat="1" ht="27" customHeight="1" thickBot="1" x14ac:dyDescent="0.35">
      <c r="B124" s="254" t="s">
        <v>79</v>
      </c>
      <c r="C124" s="255" t="s">
        <v>55</v>
      </c>
      <c r="D124" s="283" t="s">
        <v>21</v>
      </c>
      <c r="E124" s="257" t="s">
        <v>22</v>
      </c>
      <c r="F124" s="257"/>
      <c r="G124" s="257" t="s">
        <v>23</v>
      </c>
      <c r="H124" s="257" t="s">
        <v>24</v>
      </c>
      <c r="I124" s="257" t="s">
        <v>25</v>
      </c>
      <c r="J124" s="258" t="s">
        <v>500</v>
      </c>
      <c r="K124" s="259" t="s">
        <v>27</v>
      </c>
      <c r="M124" s="389"/>
      <c r="N124" s="212"/>
      <c r="O124" s="35"/>
      <c r="P124" s="36"/>
      <c r="Q124" s="37"/>
      <c r="R124" s="34"/>
      <c r="S124" s="35"/>
      <c r="T124" s="35"/>
      <c r="U124" s="36"/>
      <c r="V124" s="37"/>
      <c r="W124" s="389"/>
      <c r="X124" s="35"/>
      <c r="Y124" s="35"/>
      <c r="Z124" s="36"/>
      <c r="AA124" s="37"/>
      <c r="AB124" s="389"/>
      <c r="AC124" s="35"/>
      <c r="AD124" s="35"/>
      <c r="AE124" s="36"/>
      <c r="AG124" s="389"/>
      <c r="AH124" s="35"/>
      <c r="AI124" s="35"/>
      <c r="AJ124" s="36"/>
      <c r="AL124" s="389"/>
      <c r="AM124" s="35"/>
      <c r="AN124" s="35"/>
      <c r="AO124" s="36"/>
      <c r="AQ124" s="389"/>
      <c r="AR124" s="35"/>
      <c r="AS124" s="35"/>
      <c r="AT124" s="36"/>
      <c r="AV124" s="389"/>
      <c r="AW124" s="35"/>
      <c r="AX124" s="35"/>
      <c r="AY124" s="36"/>
      <c r="BA124" s="389"/>
      <c r="BB124" s="35"/>
      <c r="BC124" s="35"/>
      <c r="BD124" s="36"/>
      <c r="BF124" s="389"/>
      <c r="BG124" s="35"/>
      <c r="BH124" s="35"/>
      <c r="BI124" s="36"/>
      <c r="BK124" s="389"/>
      <c r="BL124" s="35"/>
      <c r="BM124" s="35"/>
      <c r="BN124" s="36"/>
      <c r="BP124" s="389"/>
      <c r="BQ124" s="35"/>
      <c r="BR124" s="35"/>
      <c r="BS124" s="36"/>
      <c r="BU124" s="389"/>
      <c r="BV124" s="35"/>
      <c r="BW124" s="35"/>
      <c r="BX124" s="36"/>
      <c r="BZ124" s="389"/>
      <c r="CA124" s="35"/>
      <c r="CB124" s="35"/>
      <c r="CC124" s="36"/>
      <c r="CE124" s="389"/>
      <c r="CF124" s="35"/>
      <c r="CG124" s="35"/>
      <c r="CH124" s="36"/>
      <c r="CJ124" s="389"/>
      <c r="CK124" s="35"/>
      <c r="CL124" s="35"/>
      <c r="CM124" s="36"/>
      <c r="CO124" s="389"/>
      <c r="CP124" s="35"/>
      <c r="CQ124" s="35"/>
      <c r="CR124" s="36"/>
      <c r="CT124" s="389"/>
      <c r="CU124" s="35"/>
      <c r="CV124" s="35"/>
      <c r="CW124" s="36"/>
      <c r="CY124" s="389"/>
      <c r="CZ124" s="35"/>
      <c r="DA124" s="35"/>
      <c r="DB124" s="36"/>
      <c r="DD124" s="389"/>
      <c r="DE124" s="35"/>
      <c r="DF124" s="35"/>
      <c r="DG124" s="36"/>
      <c r="DI124" s="389"/>
      <c r="DJ124" s="35"/>
      <c r="DK124" s="35"/>
      <c r="DL124" s="36"/>
      <c r="DN124" s="389"/>
      <c r="DO124" s="35"/>
      <c r="DP124" s="35"/>
      <c r="DQ124" s="36"/>
      <c r="DS124" s="34"/>
      <c r="DT124" s="36"/>
      <c r="DU124" s="38"/>
      <c r="DV124" s="36"/>
      <c r="DW124" s="38"/>
      <c r="DX124" s="39"/>
      <c r="DY124" s="309" t="str">
        <f>B124</f>
        <v>Drugs and supplies</v>
      </c>
    </row>
    <row r="125" spans="1:129" ht="19.5" customHeight="1" x14ac:dyDescent="0.3">
      <c r="B125" s="284" t="s">
        <v>494</v>
      </c>
      <c r="C125" s="261"/>
      <c r="D125" s="262"/>
      <c r="E125" s="263"/>
      <c r="F125" s="263"/>
      <c r="G125" s="263"/>
      <c r="H125" s="264"/>
      <c r="I125" s="264"/>
      <c r="J125" s="265"/>
      <c r="K125" s="264"/>
      <c r="L125" s="266"/>
      <c r="M125" s="389"/>
      <c r="N125" s="212"/>
      <c r="O125" s="35"/>
      <c r="P125" s="36"/>
      <c r="Q125" s="37"/>
      <c r="R125" s="34"/>
      <c r="S125" s="35"/>
      <c r="T125" s="35"/>
      <c r="U125" s="36"/>
      <c r="V125" s="37"/>
      <c r="W125" s="389"/>
      <c r="X125" s="35"/>
      <c r="Y125" s="35"/>
      <c r="Z125" s="36"/>
      <c r="AA125" s="37"/>
      <c r="AB125" s="389"/>
      <c r="AC125" s="35"/>
      <c r="AD125" s="35"/>
      <c r="AE125" s="36"/>
      <c r="AG125" s="389"/>
      <c r="AH125" s="35"/>
      <c r="AI125" s="35"/>
      <c r="AJ125" s="36"/>
      <c r="AL125" s="389"/>
      <c r="AM125" s="35"/>
      <c r="AN125" s="35"/>
      <c r="AO125" s="36"/>
      <c r="AQ125" s="389"/>
      <c r="AR125" s="35"/>
      <c r="AS125" s="35"/>
      <c r="AT125" s="36"/>
      <c r="AV125" s="389"/>
      <c r="AW125" s="35"/>
      <c r="AX125" s="35"/>
      <c r="AY125" s="36"/>
      <c r="BA125" s="389"/>
      <c r="BB125" s="35"/>
      <c r="BC125" s="35"/>
      <c r="BD125" s="36"/>
      <c r="BF125" s="389"/>
      <c r="BG125" s="35"/>
      <c r="BH125" s="35"/>
      <c r="BI125" s="36"/>
      <c r="BK125" s="389"/>
      <c r="BL125" s="35"/>
      <c r="BM125" s="35"/>
      <c r="BN125" s="36"/>
      <c r="BP125" s="389"/>
      <c r="BQ125" s="35"/>
      <c r="BR125" s="35"/>
      <c r="BS125" s="36"/>
      <c r="BU125" s="389"/>
      <c r="BV125" s="35"/>
      <c r="BW125" s="35"/>
      <c r="BX125" s="36"/>
      <c r="BZ125" s="389"/>
      <c r="CA125" s="35"/>
      <c r="CB125" s="35"/>
      <c r="CC125" s="36"/>
      <c r="CE125" s="389"/>
      <c r="CF125" s="35"/>
      <c r="CG125" s="35"/>
      <c r="CH125" s="36"/>
      <c r="CJ125" s="389"/>
      <c r="CK125" s="35"/>
      <c r="CL125" s="35"/>
      <c r="CM125" s="36"/>
      <c r="CO125" s="389"/>
      <c r="CP125" s="35"/>
      <c r="CQ125" s="35"/>
      <c r="CR125" s="36"/>
      <c r="CT125" s="389"/>
      <c r="CU125" s="35"/>
      <c r="CV125" s="35"/>
      <c r="CW125" s="36"/>
      <c r="CY125" s="389"/>
      <c r="CZ125" s="35"/>
      <c r="DA125" s="35"/>
      <c r="DB125" s="36"/>
      <c r="DD125" s="389"/>
      <c r="DE125" s="35"/>
      <c r="DF125" s="35"/>
      <c r="DG125" s="36"/>
      <c r="DI125" s="389"/>
      <c r="DJ125" s="35"/>
      <c r="DK125" s="35"/>
      <c r="DL125" s="36"/>
      <c r="DN125" s="389"/>
      <c r="DO125" s="35"/>
      <c r="DP125" s="35"/>
      <c r="DQ125" s="36"/>
      <c r="DS125" s="51">
        <f t="shared" ref="DS125:DS147" si="240">O125+T125+Y125+AD125+AI125+AN125+AS125+AX125+BC125+BH125+BM125+BR125+BW125+CB125+CG125+CL125+CQ125+CV125+DA125+DF125+DK125+DP125</f>
        <v>0</v>
      </c>
      <c r="DT125" s="43">
        <f>+DS125/$H$3</f>
        <v>0</v>
      </c>
      <c r="DU125" s="45">
        <v>0</v>
      </c>
      <c r="DV125" s="43">
        <f>+DU125/$H$3</f>
        <v>0</v>
      </c>
      <c r="DW125" s="45">
        <f>+DS125+DU125</f>
        <v>0</v>
      </c>
      <c r="DX125" s="46">
        <f>+DT125+DV125</f>
        <v>0</v>
      </c>
      <c r="DY125" s="306" t="str">
        <f>B125</f>
        <v>DHA-PQP</v>
      </c>
    </row>
    <row r="126" spans="1:129" ht="18" customHeight="1" x14ac:dyDescent="0.3">
      <c r="B126" s="72" t="s">
        <v>493</v>
      </c>
      <c r="C126" s="261" t="s">
        <v>489</v>
      </c>
      <c r="D126" s="239">
        <f>E126*$H$3</f>
        <v>19</v>
      </c>
      <c r="E126" s="263">
        <v>0.5</v>
      </c>
      <c r="F126" s="263"/>
      <c r="G126" s="263" t="s">
        <v>31</v>
      </c>
      <c r="H126" s="267"/>
      <c r="I126" s="267" t="s">
        <v>32</v>
      </c>
      <c r="J126" s="265">
        <v>1</v>
      </c>
      <c r="K126" s="264" t="s">
        <v>496</v>
      </c>
      <c r="L126" s="266"/>
      <c r="M126" s="393">
        <v>0</v>
      </c>
      <c r="N126" s="213">
        <v>2</v>
      </c>
      <c r="O126" s="8">
        <f>$D126*M126*N126</f>
        <v>0</v>
      </c>
      <c r="P126" s="43">
        <f>O126/$H$3</f>
        <v>0</v>
      </c>
      <c r="R126" s="201">
        <f>M126</f>
        <v>0</v>
      </c>
      <c r="S126" s="201">
        <v>0</v>
      </c>
      <c r="T126" s="8">
        <f>$D126*R126*S126</f>
        <v>0</v>
      </c>
      <c r="U126" s="43">
        <f>T126/$H$3</f>
        <v>0</v>
      </c>
      <c r="W126" s="375">
        <f>R126</f>
        <v>0</v>
      </c>
      <c r="X126" s="201">
        <f>S126</f>
        <v>0</v>
      </c>
      <c r="Y126" s="8">
        <f>$D126*W126*X126</f>
        <v>0</v>
      </c>
      <c r="Z126" s="43">
        <f>Y126/$H$3</f>
        <v>0</v>
      </c>
      <c r="AB126" s="375">
        <f>W126</f>
        <v>0</v>
      </c>
      <c r="AC126" s="201">
        <f>X126</f>
        <v>0</v>
      </c>
      <c r="AD126" s="8">
        <f>$D126*AB126*AC126</f>
        <v>0</v>
      </c>
      <c r="AE126" s="43">
        <f>AD126/$H$3</f>
        <v>0</v>
      </c>
      <c r="AG126" s="375">
        <f>AB126</f>
        <v>0</v>
      </c>
      <c r="AH126" s="201">
        <f>AC126</f>
        <v>0</v>
      </c>
      <c r="AI126" s="8">
        <f>$D126*AG126*AH126</f>
        <v>0</v>
      </c>
      <c r="AJ126" s="43">
        <f>AI126/$H$3</f>
        <v>0</v>
      </c>
      <c r="AL126" s="375">
        <f>AG126</f>
        <v>0</v>
      </c>
      <c r="AM126" s="201">
        <f>AH126</f>
        <v>0</v>
      </c>
      <c r="AN126" s="8">
        <f>$D126*AL126*AM126</f>
        <v>0</v>
      </c>
      <c r="AO126" s="43">
        <f>AN126/$H$3</f>
        <v>0</v>
      </c>
      <c r="AQ126" s="375">
        <f>AL126</f>
        <v>0</v>
      </c>
      <c r="AR126" s="201">
        <f>AM126</f>
        <v>0</v>
      </c>
      <c r="AS126" s="8">
        <f>$D126*AQ126*AR126</f>
        <v>0</v>
      </c>
      <c r="AT126" s="43">
        <f>AS126/$H$3</f>
        <v>0</v>
      </c>
      <c r="AV126" s="375">
        <f>AQ126</f>
        <v>0</v>
      </c>
      <c r="AW126" s="201">
        <f>AR126</f>
        <v>0</v>
      </c>
      <c r="AX126" s="8">
        <f>$D126*AV126*AW126</f>
        <v>0</v>
      </c>
      <c r="AY126" s="43">
        <f>AX126/$H$3</f>
        <v>0</v>
      </c>
      <c r="BA126" s="375">
        <f>AV126</f>
        <v>0</v>
      </c>
      <c r="BB126" s="201">
        <f>AW126</f>
        <v>0</v>
      </c>
      <c r="BC126" s="8">
        <f>$D126*BA126*BB126</f>
        <v>0</v>
      </c>
      <c r="BD126" s="43">
        <f>BC126/$H$3</f>
        <v>0</v>
      </c>
      <c r="BF126" s="375">
        <f>BA126</f>
        <v>0</v>
      </c>
      <c r="BG126" s="201">
        <f>BB126</f>
        <v>0</v>
      </c>
      <c r="BH126" s="8">
        <f>$D126*BF126*BG126</f>
        <v>0</v>
      </c>
      <c r="BI126" s="43">
        <f>BH126/$H$3</f>
        <v>0</v>
      </c>
      <c r="BK126" s="375">
        <f>BF126</f>
        <v>0</v>
      </c>
      <c r="BL126" s="201">
        <f>BG126</f>
        <v>0</v>
      </c>
      <c r="BM126" s="8">
        <f>$D126*BK126*BL126</f>
        <v>0</v>
      </c>
      <c r="BN126" s="43">
        <f>BM126/$H$3</f>
        <v>0</v>
      </c>
      <c r="BP126" s="375">
        <f>BK126</f>
        <v>0</v>
      </c>
      <c r="BQ126" s="201">
        <f>BL126</f>
        <v>0</v>
      </c>
      <c r="BR126" s="8">
        <f>$D126*BP126*BQ126</f>
        <v>0</v>
      </c>
      <c r="BS126" s="43">
        <f>BR126/$H$3</f>
        <v>0</v>
      </c>
      <c r="BU126" s="375">
        <f>BP126</f>
        <v>0</v>
      </c>
      <c r="BV126" s="201">
        <f>BQ126</f>
        <v>0</v>
      </c>
      <c r="BW126" s="8">
        <f>$D126*BU126*BV126</f>
        <v>0</v>
      </c>
      <c r="BX126" s="43">
        <f>BW126/$H$3</f>
        <v>0</v>
      </c>
      <c r="BZ126" s="375">
        <f>BU126</f>
        <v>0</v>
      </c>
      <c r="CA126" s="201">
        <f>BV126</f>
        <v>0</v>
      </c>
      <c r="CB126" s="8">
        <f>$D126*BZ126*CA126</f>
        <v>0</v>
      </c>
      <c r="CC126" s="43">
        <f>CB126/$H$3</f>
        <v>0</v>
      </c>
      <c r="CE126" s="375">
        <f>BZ126</f>
        <v>0</v>
      </c>
      <c r="CF126" s="201">
        <f>CA126</f>
        <v>0</v>
      </c>
      <c r="CG126" s="8">
        <f>$D126*CE126*CF126</f>
        <v>0</v>
      </c>
      <c r="CH126" s="43">
        <f>CG126/$H$3</f>
        <v>0</v>
      </c>
      <c r="CJ126" s="375">
        <f>CE126</f>
        <v>0</v>
      </c>
      <c r="CK126" s="201">
        <f>CF126</f>
        <v>0</v>
      </c>
      <c r="CL126" s="8">
        <f>$D126*CJ126*CK126</f>
        <v>0</v>
      </c>
      <c r="CM126" s="43">
        <f>CL126/$H$3</f>
        <v>0</v>
      </c>
      <c r="CO126" s="375">
        <f>CJ126</f>
        <v>0</v>
      </c>
      <c r="CP126" s="201">
        <f>CK126</f>
        <v>0</v>
      </c>
      <c r="CQ126" s="8">
        <f>$D126*CO126*CP126</f>
        <v>0</v>
      </c>
      <c r="CR126" s="43">
        <f>CQ126/$H$3</f>
        <v>0</v>
      </c>
      <c r="CT126" s="375">
        <f>CO126</f>
        <v>0</v>
      </c>
      <c r="CU126" s="201">
        <f>CP126</f>
        <v>0</v>
      </c>
      <c r="CV126" s="8">
        <f>$D126*CT126*CU126</f>
        <v>0</v>
      </c>
      <c r="CW126" s="43">
        <f>CV126/$H$3</f>
        <v>0</v>
      </c>
      <c r="CY126" s="375">
        <f>CT126</f>
        <v>0</v>
      </c>
      <c r="CZ126" s="201">
        <f>CU126</f>
        <v>0</v>
      </c>
      <c r="DA126" s="8">
        <f>$D126*CY126*CZ126</f>
        <v>0</v>
      </c>
      <c r="DB126" s="43">
        <f>DA126/$H$3</f>
        <v>0</v>
      </c>
      <c r="DD126" s="375">
        <f>CY126</f>
        <v>0</v>
      </c>
      <c r="DE126" s="201">
        <f>CZ126</f>
        <v>0</v>
      </c>
      <c r="DF126" s="8">
        <f>$D126*DD126*DE126</f>
        <v>0</v>
      </c>
      <c r="DG126" s="43">
        <f>DF126/$H$3</f>
        <v>0</v>
      </c>
      <c r="DI126" s="375">
        <f>DD126</f>
        <v>0</v>
      </c>
      <c r="DJ126" s="201">
        <f>DE126</f>
        <v>0</v>
      </c>
      <c r="DK126" s="8">
        <f>$D126*DI126*DJ126</f>
        <v>0</v>
      </c>
      <c r="DL126" s="43">
        <f>DK126/$H$3</f>
        <v>0</v>
      </c>
      <c r="DN126" s="375">
        <f>DI126</f>
        <v>0</v>
      </c>
      <c r="DO126" s="201">
        <f>DJ126</f>
        <v>0</v>
      </c>
      <c r="DP126" s="8">
        <f>$D126*DN126*DO126</f>
        <v>0</v>
      </c>
      <c r="DQ126" s="43">
        <f>DP126/$H$3</f>
        <v>0</v>
      </c>
      <c r="DS126" s="51">
        <f t="shared" si="240"/>
        <v>0</v>
      </c>
      <c r="DT126" s="50">
        <f t="shared" ref="DT126:DT127" si="241">+DS126/$H$3</f>
        <v>0</v>
      </c>
      <c r="DU126" s="51">
        <v>0</v>
      </c>
      <c r="DV126" s="50">
        <f t="shared" ref="DV126:DV147" si="242">+DU126/$H$3</f>
        <v>0</v>
      </c>
      <c r="DW126" s="51">
        <f t="shared" ref="DW126:DX141" si="243">+DS126+DU126</f>
        <v>0</v>
      </c>
      <c r="DX126" s="52">
        <f t="shared" si="243"/>
        <v>0</v>
      </c>
      <c r="DY126" s="307" t="str">
        <f>B126</f>
        <v>Cost per package (2 package per person per round)</v>
      </c>
    </row>
    <row r="127" spans="1:129" ht="30" customHeight="1" x14ac:dyDescent="0.3">
      <c r="B127" s="72" t="s">
        <v>493</v>
      </c>
      <c r="C127" s="261" t="s">
        <v>490</v>
      </c>
      <c r="D127" s="239">
        <f>E127*$H$3</f>
        <v>26.599999999999998</v>
      </c>
      <c r="E127" s="263">
        <v>0.7</v>
      </c>
      <c r="F127" s="263"/>
      <c r="G127" s="263" t="s">
        <v>31</v>
      </c>
      <c r="H127" s="267"/>
      <c r="I127" s="267" t="s">
        <v>32</v>
      </c>
      <c r="J127" s="265">
        <v>1</v>
      </c>
      <c r="K127" s="264" t="s">
        <v>496</v>
      </c>
      <c r="L127" s="266"/>
      <c r="M127" s="394">
        <v>0</v>
      </c>
      <c r="N127" s="214">
        <v>2</v>
      </c>
      <c r="O127" s="8">
        <f t="shared" ref="O127:O147" si="244">$D127*M127*N127</f>
        <v>0</v>
      </c>
      <c r="P127" s="50">
        <f>O127/$H$3</f>
        <v>0</v>
      </c>
      <c r="R127" s="201">
        <f t="shared" ref="R127:S147" si="245">M127</f>
        <v>0</v>
      </c>
      <c r="S127" s="201">
        <v>0</v>
      </c>
      <c r="T127" s="8">
        <f t="shared" ref="T127:T147" si="246">$D127*R127*S127</f>
        <v>0</v>
      </c>
      <c r="U127" s="50">
        <f>T127/$H$3</f>
        <v>0</v>
      </c>
      <c r="W127" s="375">
        <f t="shared" ref="W127:W147" si="247">R127</f>
        <v>0</v>
      </c>
      <c r="X127" s="201">
        <f t="shared" ref="X127:X147" si="248">S127</f>
        <v>0</v>
      </c>
      <c r="Y127" s="8">
        <f t="shared" ref="Y127:Y147" si="249">$D127*W127*X127</f>
        <v>0</v>
      </c>
      <c r="Z127" s="50">
        <f>Y127/$H$3</f>
        <v>0</v>
      </c>
      <c r="AB127" s="375">
        <f t="shared" ref="AB127:AB144" si="250">W127</f>
        <v>0</v>
      </c>
      <c r="AC127" s="201">
        <f t="shared" ref="AC127" si="251">X127</f>
        <v>0</v>
      </c>
      <c r="AD127" s="8">
        <f t="shared" ref="AD127:AD147" si="252">$D127*AB127*AC127</f>
        <v>0</v>
      </c>
      <c r="AE127" s="50">
        <f>AD127/$H$3</f>
        <v>0</v>
      </c>
      <c r="AG127" s="375">
        <f t="shared" ref="AG127:AG144" si="253">AB127</f>
        <v>0</v>
      </c>
      <c r="AH127" s="201">
        <f t="shared" ref="AH127" si="254">AC127</f>
        <v>0</v>
      </c>
      <c r="AI127" s="8">
        <f t="shared" ref="AI127:AI147" si="255">$D127*AG127*AH127</f>
        <v>0</v>
      </c>
      <c r="AJ127" s="50">
        <f>AI127/$H$3</f>
        <v>0</v>
      </c>
      <c r="AL127" s="375">
        <f t="shared" ref="AL127:AL144" si="256">AG127</f>
        <v>0</v>
      </c>
      <c r="AM127" s="201">
        <f t="shared" ref="AM127" si="257">AH127</f>
        <v>0</v>
      </c>
      <c r="AN127" s="8">
        <f t="shared" ref="AN127:AN147" si="258">$D127*AL127*AM127</f>
        <v>0</v>
      </c>
      <c r="AO127" s="50">
        <f>AN127/$H$3</f>
        <v>0</v>
      </c>
      <c r="AQ127" s="375">
        <f t="shared" ref="AQ127:AQ147" si="259">AL127</f>
        <v>0</v>
      </c>
      <c r="AR127" s="201">
        <f t="shared" ref="AR127:AR147" si="260">AM127</f>
        <v>0</v>
      </c>
      <c r="AS127" s="8">
        <f t="shared" ref="AS127:AS147" si="261">$D127*AQ127*AR127</f>
        <v>0</v>
      </c>
      <c r="AT127" s="50">
        <f>AS127/$H$3</f>
        <v>0</v>
      </c>
      <c r="AV127" s="375">
        <f t="shared" ref="AV127:AV147" si="262">AQ127</f>
        <v>0</v>
      </c>
      <c r="AW127" s="201">
        <f t="shared" ref="AW127:AW147" si="263">AR127</f>
        <v>0</v>
      </c>
      <c r="AX127" s="8">
        <f t="shared" ref="AX127:AX147" si="264">$D127*AV127*AW127</f>
        <v>0</v>
      </c>
      <c r="AY127" s="50">
        <f>AX127/$H$3</f>
        <v>0</v>
      </c>
      <c r="BA127" s="375">
        <f t="shared" ref="BA127:BA147" si="265">AV127</f>
        <v>0</v>
      </c>
      <c r="BB127" s="201">
        <f t="shared" ref="BB127:BB147" si="266">AW127</f>
        <v>0</v>
      </c>
      <c r="BC127" s="8">
        <f t="shared" ref="BC127:BC147" si="267">$D127*BA127*BB127</f>
        <v>0</v>
      </c>
      <c r="BD127" s="50">
        <f>BC127/$H$3</f>
        <v>0</v>
      </c>
      <c r="BF127" s="375">
        <f t="shared" ref="BF127:BF147" si="268">BA127</f>
        <v>0</v>
      </c>
      <c r="BG127" s="201">
        <f t="shared" ref="BG127:BG147" si="269">BB127</f>
        <v>0</v>
      </c>
      <c r="BH127" s="8">
        <f t="shared" ref="BH127:BH147" si="270">$D127*BF127*BG127</f>
        <v>0</v>
      </c>
      <c r="BI127" s="50">
        <f>BH127/$H$3</f>
        <v>0</v>
      </c>
      <c r="BK127" s="375">
        <f t="shared" ref="BK127:BK147" si="271">BF127</f>
        <v>0</v>
      </c>
      <c r="BL127" s="201">
        <f t="shared" ref="BL127:BL147" si="272">BG127</f>
        <v>0</v>
      </c>
      <c r="BM127" s="8">
        <f t="shared" ref="BM127:BM147" si="273">$D127*BK127*BL127</f>
        <v>0</v>
      </c>
      <c r="BN127" s="50">
        <f>BM127/$H$3</f>
        <v>0</v>
      </c>
      <c r="BP127" s="375">
        <f t="shared" ref="BP127:BP147" si="274">BK127</f>
        <v>0</v>
      </c>
      <c r="BQ127" s="201">
        <f t="shared" ref="BQ127:BQ147" si="275">BL127</f>
        <v>0</v>
      </c>
      <c r="BR127" s="8">
        <f t="shared" ref="BR127:BR147" si="276">$D127*BP127*BQ127</f>
        <v>0</v>
      </c>
      <c r="BS127" s="50">
        <f>BR127/$H$3</f>
        <v>0</v>
      </c>
      <c r="BU127" s="375">
        <f t="shared" ref="BU127:BU147" si="277">BP127</f>
        <v>0</v>
      </c>
      <c r="BV127" s="201">
        <f t="shared" ref="BV127:BV147" si="278">BQ127</f>
        <v>0</v>
      </c>
      <c r="BW127" s="8">
        <f t="shared" ref="BW127:BW147" si="279">$D127*BU127*BV127</f>
        <v>0</v>
      </c>
      <c r="BX127" s="50">
        <f>BW127/$H$3</f>
        <v>0</v>
      </c>
      <c r="BZ127" s="375">
        <f t="shared" ref="BZ127:BZ147" si="280">BU127</f>
        <v>0</v>
      </c>
      <c r="CA127" s="201">
        <f t="shared" ref="CA127:CA147" si="281">BV127</f>
        <v>0</v>
      </c>
      <c r="CB127" s="8">
        <f t="shared" ref="CB127:CB147" si="282">$D127*BZ127*CA127</f>
        <v>0</v>
      </c>
      <c r="CC127" s="50">
        <f>CB127/$H$3</f>
        <v>0</v>
      </c>
      <c r="CE127" s="375">
        <f t="shared" ref="CE127:CE147" si="283">BZ127</f>
        <v>0</v>
      </c>
      <c r="CF127" s="201">
        <f t="shared" ref="CF127:CF147" si="284">CA127</f>
        <v>0</v>
      </c>
      <c r="CG127" s="8">
        <f t="shared" ref="CG127:CG147" si="285">$D127*CE127*CF127</f>
        <v>0</v>
      </c>
      <c r="CH127" s="50">
        <f>CG127/$H$3</f>
        <v>0</v>
      </c>
      <c r="CJ127" s="375">
        <f t="shared" ref="CJ127:CJ147" si="286">CE127</f>
        <v>0</v>
      </c>
      <c r="CK127" s="201">
        <f t="shared" ref="CK127:CK147" si="287">CF127</f>
        <v>0</v>
      </c>
      <c r="CL127" s="8">
        <f t="shared" ref="CL127:CL147" si="288">$D127*CJ127*CK127</f>
        <v>0</v>
      </c>
      <c r="CM127" s="50">
        <f>CL127/$H$3</f>
        <v>0</v>
      </c>
      <c r="CO127" s="375">
        <f t="shared" ref="CO127:CO147" si="289">CJ127</f>
        <v>0</v>
      </c>
      <c r="CP127" s="201">
        <f t="shared" ref="CP127:CP147" si="290">CK127</f>
        <v>0</v>
      </c>
      <c r="CQ127" s="8">
        <f t="shared" ref="CQ127:CQ147" si="291">$D127*CO127*CP127</f>
        <v>0</v>
      </c>
      <c r="CR127" s="50">
        <f>CQ127/$H$3</f>
        <v>0</v>
      </c>
      <c r="CT127" s="375">
        <f t="shared" ref="CT127:CT147" si="292">CO127</f>
        <v>0</v>
      </c>
      <c r="CU127" s="201">
        <f t="shared" ref="CU127:CU147" si="293">CP127</f>
        <v>0</v>
      </c>
      <c r="CV127" s="8">
        <f t="shared" ref="CV127:CV147" si="294">$D127*CT127*CU127</f>
        <v>0</v>
      </c>
      <c r="CW127" s="50">
        <f>CV127/$H$3</f>
        <v>0</v>
      </c>
      <c r="CY127" s="375">
        <f t="shared" ref="CY127:CY147" si="295">CT127</f>
        <v>0</v>
      </c>
      <c r="CZ127" s="201">
        <f t="shared" ref="CZ127:CZ147" si="296">CU127</f>
        <v>0</v>
      </c>
      <c r="DA127" s="8">
        <f t="shared" ref="DA127:DA147" si="297">$D127*CY127*CZ127</f>
        <v>0</v>
      </c>
      <c r="DB127" s="50">
        <f>DA127/$H$3</f>
        <v>0</v>
      </c>
      <c r="DD127" s="375">
        <f t="shared" ref="DD127:DD147" si="298">CY127</f>
        <v>0</v>
      </c>
      <c r="DE127" s="201">
        <f t="shared" ref="DE127:DE147" si="299">CZ127</f>
        <v>0</v>
      </c>
      <c r="DF127" s="8">
        <f t="shared" ref="DF127:DF147" si="300">$D127*DD127*DE127</f>
        <v>0</v>
      </c>
      <c r="DG127" s="50">
        <f>DF127/$H$3</f>
        <v>0</v>
      </c>
      <c r="DI127" s="375">
        <f t="shared" ref="DI127:DI147" si="301">DD127</f>
        <v>0</v>
      </c>
      <c r="DJ127" s="201">
        <f t="shared" ref="DJ127:DJ147" si="302">DE127</f>
        <v>0</v>
      </c>
      <c r="DK127" s="8">
        <f t="shared" ref="DK127:DK147" si="303">$D127*DI127*DJ127</f>
        <v>0</v>
      </c>
      <c r="DL127" s="50">
        <f>DK127/$H$3</f>
        <v>0</v>
      </c>
      <c r="DN127" s="375">
        <f t="shared" ref="DN127:DN147" si="304">DI127</f>
        <v>0</v>
      </c>
      <c r="DO127" s="201">
        <f t="shared" ref="DO127:DO147" si="305">DJ127</f>
        <v>0</v>
      </c>
      <c r="DP127" s="8">
        <f t="shared" ref="DP127:DP147" si="306">$D127*DN127*DO127</f>
        <v>0</v>
      </c>
      <c r="DQ127" s="50">
        <f>DP127/$H$3</f>
        <v>0</v>
      </c>
      <c r="DS127" s="51">
        <f t="shared" si="240"/>
        <v>0</v>
      </c>
      <c r="DT127" s="50">
        <f t="shared" si="241"/>
        <v>0</v>
      </c>
      <c r="DU127" s="51">
        <v>0</v>
      </c>
      <c r="DV127" s="50">
        <f t="shared" si="242"/>
        <v>0</v>
      </c>
      <c r="DW127" s="51">
        <f t="shared" si="243"/>
        <v>0</v>
      </c>
      <c r="DX127" s="52">
        <f t="shared" si="243"/>
        <v>0</v>
      </c>
      <c r="DY127" s="307"/>
    </row>
    <row r="128" spans="1:129" ht="26.4" customHeight="1" x14ac:dyDescent="0.3">
      <c r="A128" s="6"/>
      <c r="B128" s="72" t="s">
        <v>493</v>
      </c>
      <c r="C128" s="54" t="s">
        <v>491</v>
      </c>
      <c r="D128" s="239">
        <f>E128*$H$3</f>
        <v>41.800000000000004</v>
      </c>
      <c r="E128" s="263">
        <v>1.1000000000000001</v>
      </c>
      <c r="F128" s="263"/>
      <c r="G128" s="263" t="s">
        <v>31</v>
      </c>
      <c r="H128" s="56"/>
      <c r="I128" s="267" t="s">
        <v>32</v>
      </c>
      <c r="J128" s="265">
        <v>1</v>
      </c>
      <c r="K128" s="264" t="s">
        <v>496</v>
      </c>
      <c r="L128" s="57"/>
      <c r="M128" s="394">
        <v>0</v>
      </c>
      <c r="N128" s="214">
        <v>2</v>
      </c>
      <c r="O128" s="8">
        <f t="shared" si="244"/>
        <v>0</v>
      </c>
      <c r="P128" s="50">
        <f t="shared" ref="P128:P147" si="307">O128/$H$3</f>
        <v>0</v>
      </c>
      <c r="R128" s="201">
        <v>8000</v>
      </c>
      <c r="S128" s="201">
        <v>0</v>
      </c>
      <c r="T128" s="8">
        <f t="shared" si="246"/>
        <v>0</v>
      </c>
      <c r="U128" s="50">
        <f t="shared" ref="U128:U147" si="308">T128/$H$3</f>
        <v>0</v>
      </c>
      <c r="W128" s="375">
        <f t="shared" si="247"/>
        <v>8000</v>
      </c>
      <c r="X128" s="201">
        <v>1</v>
      </c>
      <c r="Y128" s="8">
        <f t="shared" si="249"/>
        <v>334400.00000000006</v>
      </c>
      <c r="Z128" s="50">
        <f t="shared" ref="Z128:Z147" si="309">Y128/$H$3</f>
        <v>8800.0000000000018</v>
      </c>
      <c r="AB128" s="375">
        <f t="shared" si="250"/>
        <v>8000</v>
      </c>
      <c r="AC128" s="201">
        <v>1</v>
      </c>
      <c r="AD128" s="8">
        <f t="shared" si="252"/>
        <v>334400.00000000006</v>
      </c>
      <c r="AE128" s="50">
        <f t="shared" ref="AE128:AE147" si="310">AD128/$H$3</f>
        <v>8800.0000000000018</v>
      </c>
      <c r="AG128" s="375">
        <f t="shared" si="253"/>
        <v>8000</v>
      </c>
      <c r="AH128" s="201">
        <v>1</v>
      </c>
      <c r="AI128" s="8">
        <f t="shared" si="255"/>
        <v>334400.00000000006</v>
      </c>
      <c r="AJ128" s="50">
        <f t="shared" ref="AJ128:AJ147" si="311">AI128/$H$3</f>
        <v>8800.0000000000018</v>
      </c>
      <c r="AL128" s="375">
        <f t="shared" si="256"/>
        <v>8000</v>
      </c>
      <c r="AM128" s="201">
        <v>1</v>
      </c>
      <c r="AN128" s="8">
        <f t="shared" si="258"/>
        <v>334400.00000000006</v>
      </c>
      <c r="AO128" s="50">
        <f t="shared" ref="AO128:AO147" si="312">AN128/$H$3</f>
        <v>8800.0000000000018</v>
      </c>
      <c r="AQ128" s="375">
        <f t="shared" si="259"/>
        <v>8000</v>
      </c>
      <c r="AR128" s="201">
        <f t="shared" si="260"/>
        <v>1</v>
      </c>
      <c r="AS128" s="8">
        <f t="shared" si="261"/>
        <v>334400.00000000006</v>
      </c>
      <c r="AT128" s="50">
        <f t="shared" ref="AT128:AT147" si="313">AS128/$H$3</f>
        <v>8800.0000000000018</v>
      </c>
      <c r="AV128" s="375">
        <f t="shared" si="262"/>
        <v>8000</v>
      </c>
      <c r="AW128" s="201">
        <f t="shared" si="263"/>
        <v>1</v>
      </c>
      <c r="AX128" s="8">
        <f t="shared" si="264"/>
        <v>334400.00000000006</v>
      </c>
      <c r="AY128" s="50">
        <f t="shared" ref="AY128:AY147" si="314">AX128/$H$3</f>
        <v>8800.0000000000018</v>
      </c>
      <c r="BA128" s="375">
        <f t="shared" si="265"/>
        <v>8000</v>
      </c>
      <c r="BB128" s="201">
        <f t="shared" si="266"/>
        <v>1</v>
      </c>
      <c r="BC128" s="8">
        <f t="shared" si="267"/>
        <v>334400.00000000006</v>
      </c>
      <c r="BD128" s="50">
        <f t="shared" ref="BD128:BD147" si="315">BC128/$H$3</f>
        <v>8800.0000000000018</v>
      </c>
      <c r="BF128" s="375">
        <f t="shared" si="268"/>
        <v>8000</v>
      </c>
      <c r="BG128" s="201">
        <f t="shared" si="269"/>
        <v>1</v>
      </c>
      <c r="BH128" s="8">
        <f t="shared" si="270"/>
        <v>334400.00000000006</v>
      </c>
      <c r="BI128" s="50">
        <f t="shared" ref="BI128:BI147" si="316">BH128/$H$3</f>
        <v>8800.0000000000018</v>
      </c>
      <c r="BK128" s="375">
        <f t="shared" si="271"/>
        <v>8000</v>
      </c>
      <c r="BL128" s="201">
        <f t="shared" si="272"/>
        <v>1</v>
      </c>
      <c r="BM128" s="8">
        <f t="shared" si="273"/>
        <v>334400.00000000006</v>
      </c>
      <c r="BN128" s="50">
        <f t="shared" ref="BN128:BN147" si="317">BM128/$H$3</f>
        <v>8800.0000000000018</v>
      </c>
      <c r="BP128" s="375">
        <f t="shared" si="274"/>
        <v>8000</v>
      </c>
      <c r="BQ128" s="201">
        <f t="shared" si="275"/>
        <v>1</v>
      </c>
      <c r="BR128" s="8">
        <f t="shared" si="276"/>
        <v>334400.00000000006</v>
      </c>
      <c r="BS128" s="50">
        <f t="shared" ref="BS128:BS147" si="318">BR128/$H$3</f>
        <v>8800.0000000000018</v>
      </c>
      <c r="BU128" s="375">
        <f t="shared" si="277"/>
        <v>8000</v>
      </c>
      <c r="BV128" s="201">
        <f t="shared" si="278"/>
        <v>1</v>
      </c>
      <c r="BW128" s="8">
        <f t="shared" si="279"/>
        <v>334400.00000000006</v>
      </c>
      <c r="BX128" s="50">
        <f t="shared" ref="BX128:BX147" si="319">BW128/$H$3</f>
        <v>8800.0000000000018</v>
      </c>
      <c r="BZ128" s="375">
        <f t="shared" si="280"/>
        <v>8000</v>
      </c>
      <c r="CA128" s="201">
        <f t="shared" si="281"/>
        <v>1</v>
      </c>
      <c r="CB128" s="8">
        <f t="shared" si="282"/>
        <v>334400.00000000006</v>
      </c>
      <c r="CC128" s="50">
        <f t="shared" ref="CC128:CC147" si="320">CB128/$H$3</f>
        <v>8800.0000000000018</v>
      </c>
      <c r="CE128" s="375">
        <f t="shared" si="283"/>
        <v>8000</v>
      </c>
      <c r="CF128" s="201">
        <f t="shared" si="284"/>
        <v>1</v>
      </c>
      <c r="CG128" s="8">
        <f t="shared" si="285"/>
        <v>334400.00000000006</v>
      </c>
      <c r="CH128" s="50">
        <f t="shared" ref="CH128:CH147" si="321">CG128/$H$3</f>
        <v>8800.0000000000018</v>
      </c>
      <c r="CJ128" s="375">
        <f t="shared" si="286"/>
        <v>8000</v>
      </c>
      <c r="CK128" s="201">
        <f t="shared" si="287"/>
        <v>1</v>
      </c>
      <c r="CL128" s="8">
        <f t="shared" si="288"/>
        <v>334400.00000000006</v>
      </c>
      <c r="CM128" s="50">
        <f t="shared" ref="CM128:CM147" si="322">CL128/$H$3</f>
        <v>8800.0000000000018</v>
      </c>
      <c r="CO128" s="375">
        <f t="shared" si="289"/>
        <v>8000</v>
      </c>
      <c r="CP128" s="201">
        <f t="shared" si="290"/>
        <v>1</v>
      </c>
      <c r="CQ128" s="8">
        <f t="shared" si="291"/>
        <v>334400.00000000006</v>
      </c>
      <c r="CR128" s="50">
        <f t="shared" ref="CR128:CR147" si="323">CQ128/$H$3</f>
        <v>8800.0000000000018</v>
      </c>
      <c r="CT128" s="375">
        <f t="shared" si="292"/>
        <v>8000</v>
      </c>
      <c r="CU128" s="201">
        <f t="shared" si="293"/>
        <v>1</v>
      </c>
      <c r="CV128" s="8">
        <f t="shared" si="294"/>
        <v>334400.00000000006</v>
      </c>
      <c r="CW128" s="50">
        <f t="shared" ref="CW128:CW147" si="324">CV128/$H$3</f>
        <v>8800.0000000000018</v>
      </c>
      <c r="CY128" s="375">
        <f t="shared" si="295"/>
        <v>8000</v>
      </c>
      <c r="CZ128" s="201">
        <f t="shared" si="296"/>
        <v>1</v>
      </c>
      <c r="DA128" s="8">
        <f t="shared" si="297"/>
        <v>334400.00000000006</v>
      </c>
      <c r="DB128" s="50">
        <f t="shared" ref="DB128:DB147" si="325">DA128/$H$3</f>
        <v>8800.0000000000018</v>
      </c>
      <c r="DD128" s="375">
        <f t="shared" si="298"/>
        <v>8000</v>
      </c>
      <c r="DE128" s="201">
        <f t="shared" si="299"/>
        <v>1</v>
      </c>
      <c r="DF128" s="8">
        <f t="shared" si="300"/>
        <v>334400.00000000006</v>
      </c>
      <c r="DG128" s="50">
        <f t="shared" ref="DG128:DG147" si="326">DF128/$H$3</f>
        <v>8800.0000000000018</v>
      </c>
      <c r="DI128" s="375">
        <f t="shared" si="301"/>
        <v>8000</v>
      </c>
      <c r="DJ128" s="201">
        <f t="shared" si="302"/>
        <v>1</v>
      </c>
      <c r="DK128" s="8">
        <f t="shared" si="303"/>
        <v>334400.00000000006</v>
      </c>
      <c r="DL128" s="50">
        <f t="shared" ref="DL128:DL147" si="327">DK128/$H$3</f>
        <v>8800.0000000000018</v>
      </c>
      <c r="DN128" s="375">
        <f t="shared" si="304"/>
        <v>8000</v>
      </c>
      <c r="DO128" s="201">
        <f t="shared" si="305"/>
        <v>1</v>
      </c>
      <c r="DP128" s="8">
        <f t="shared" si="306"/>
        <v>334400.00000000006</v>
      </c>
      <c r="DQ128" s="50">
        <f t="shared" ref="DQ128:DQ147" si="328">DP128/$H$3</f>
        <v>8800.0000000000018</v>
      </c>
      <c r="DS128" s="51">
        <f t="shared" si="240"/>
        <v>6688000.0000000009</v>
      </c>
      <c r="DT128" s="50">
        <f>+DS128/$H$3</f>
        <v>176000.00000000003</v>
      </c>
      <c r="DU128" s="51">
        <v>0</v>
      </c>
      <c r="DV128" s="50">
        <f t="shared" si="242"/>
        <v>0</v>
      </c>
      <c r="DW128" s="51">
        <f t="shared" si="243"/>
        <v>6688000.0000000009</v>
      </c>
      <c r="DX128" s="52">
        <f t="shared" si="243"/>
        <v>176000.00000000003</v>
      </c>
      <c r="DY128" s="307" t="str">
        <f t="shared" ref="DY128:DY147" si="329">B128</f>
        <v>Cost per package (2 package per person per round)</v>
      </c>
    </row>
    <row r="129" spans="1:129" ht="29.4" customHeight="1" x14ac:dyDescent="0.3">
      <c r="B129" s="72" t="s">
        <v>493</v>
      </c>
      <c r="C129" s="261" t="s">
        <v>492</v>
      </c>
      <c r="D129" s="239">
        <f>E129*$H$3</f>
        <v>57</v>
      </c>
      <c r="E129" s="263">
        <v>1.5</v>
      </c>
      <c r="F129" s="263"/>
      <c r="G129" s="263" t="s">
        <v>31</v>
      </c>
      <c r="H129" s="56"/>
      <c r="I129" s="267" t="s">
        <v>32</v>
      </c>
      <c r="J129" s="265">
        <v>1</v>
      </c>
      <c r="K129" s="264" t="s">
        <v>496</v>
      </c>
      <c r="L129" s="57"/>
      <c r="M129" s="394">
        <v>0</v>
      </c>
      <c r="N129" s="214">
        <v>2</v>
      </c>
      <c r="O129" s="8">
        <f t="shared" si="244"/>
        <v>0</v>
      </c>
      <c r="P129" s="50">
        <f t="shared" si="307"/>
        <v>0</v>
      </c>
      <c r="R129" s="201">
        <f t="shared" si="245"/>
        <v>0</v>
      </c>
      <c r="S129" s="201">
        <v>0</v>
      </c>
      <c r="T129" s="8">
        <f t="shared" si="246"/>
        <v>0</v>
      </c>
      <c r="U129" s="50">
        <f t="shared" si="308"/>
        <v>0</v>
      </c>
      <c r="W129" s="375">
        <f t="shared" si="247"/>
        <v>0</v>
      </c>
      <c r="X129" s="201">
        <f t="shared" si="248"/>
        <v>0</v>
      </c>
      <c r="Y129" s="8">
        <f t="shared" si="249"/>
        <v>0</v>
      </c>
      <c r="Z129" s="50">
        <f t="shared" si="309"/>
        <v>0</v>
      </c>
      <c r="AB129" s="375">
        <f t="shared" si="250"/>
        <v>0</v>
      </c>
      <c r="AC129" s="201">
        <f t="shared" ref="AC129:AC136" si="330">X129</f>
        <v>0</v>
      </c>
      <c r="AD129" s="8">
        <f t="shared" si="252"/>
        <v>0</v>
      </c>
      <c r="AE129" s="50">
        <f t="shared" si="310"/>
        <v>0</v>
      </c>
      <c r="AG129" s="375">
        <f t="shared" si="253"/>
        <v>0</v>
      </c>
      <c r="AH129" s="201">
        <f t="shared" ref="AH129:AH136" si="331">AC129</f>
        <v>0</v>
      </c>
      <c r="AI129" s="8">
        <f t="shared" si="255"/>
        <v>0</v>
      </c>
      <c r="AJ129" s="50">
        <f t="shared" si="311"/>
        <v>0</v>
      </c>
      <c r="AL129" s="375">
        <f t="shared" si="256"/>
        <v>0</v>
      </c>
      <c r="AM129" s="201">
        <f t="shared" ref="AM129:AM136" si="332">AH129</f>
        <v>0</v>
      </c>
      <c r="AN129" s="8">
        <f t="shared" si="258"/>
        <v>0</v>
      </c>
      <c r="AO129" s="50">
        <f t="shared" si="312"/>
        <v>0</v>
      </c>
      <c r="AQ129" s="375">
        <f t="shared" si="259"/>
        <v>0</v>
      </c>
      <c r="AR129" s="201">
        <f t="shared" si="260"/>
        <v>0</v>
      </c>
      <c r="AS129" s="8">
        <f t="shared" si="261"/>
        <v>0</v>
      </c>
      <c r="AT129" s="50">
        <f t="shared" si="313"/>
        <v>0</v>
      </c>
      <c r="AV129" s="375">
        <f t="shared" si="262"/>
        <v>0</v>
      </c>
      <c r="AW129" s="201">
        <f t="shared" si="263"/>
        <v>0</v>
      </c>
      <c r="AX129" s="8">
        <f t="shared" si="264"/>
        <v>0</v>
      </c>
      <c r="AY129" s="50">
        <f t="shared" si="314"/>
        <v>0</v>
      </c>
      <c r="BA129" s="375">
        <f t="shared" si="265"/>
        <v>0</v>
      </c>
      <c r="BB129" s="201">
        <f t="shared" si="266"/>
        <v>0</v>
      </c>
      <c r="BC129" s="8">
        <f t="shared" si="267"/>
        <v>0</v>
      </c>
      <c r="BD129" s="50">
        <f t="shared" si="315"/>
        <v>0</v>
      </c>
      <c r="BF129" s="375">
        <f t="shared" si="268"/>
        <v>0</v>
      </c>
      <c r="BG129" s="201">
        <f t="shared" si="269"/>
        <v>0</v>
      </c>
      <c r="BH129" s="8">
        <f t="shared" si="270"/>
        <v>0</v>
      </c>
      <c r="BI129" s="50">
        <f t="shared" si="316"/>
        <v>0</v>
      </c>
      <c r="BK129" s="375">
        <f t="shared" si="271"/>
        <v>0</v>
      </c>
      <c r="BL129" s="201">
        <f t="shared" si="272"/>
        <v>0</v>
      </c>
      <c r="BM129" s="8">
        <f t="shared" si="273"/>
        <v>0</v>
      </c>
      <c r="BN129" s="50">
        <f t="shared" si="317"/>
        <v>0</v>
      </c>
      <c r="BP129" s="375">
        <f t="shared" si="274"/>
        <v>0</v>
      </c>
      <c r="BQ129" s="201">
        <f t="shared" si="275"/>
        <v>0</v>
      </c>
      <c r="BR129" s="8">
        <f t="shared" si="276"/>
        <v>0</v>
      </c>
      <c r="BS129" s="50">
        <f t="shared" si="318"/>
        <v>0</v>
      </c>
      <c r="BU129" s="375">
        <f t="shared" si="277"/>
        <v>0</v>
      </c>
      <c r="BV129" s="201">
        <f t="shared" si="278"/>
        <v>0</v>
      </c>
      <c r="BW129" s="8">
        <f t="shared" si="279"/>
        <v>0</v>
      </c>
      <c r="BX129" s="50">
        <f t="shared" si="319"/>
        <v>0</v>
      </c>
      <c r="BZ129" s="375">
        <f t="shared" si="280"/>
        <v>0</v>
      </c>
      <c r="CA129" s="201">
        <f t="shared" si="281"/>
        <v>0</v>
      </c>
      <c r="CB129" s="8">
        <f t="shared" si="282"/>
        <v>0</v>
      </c>
      <c r="CC129" s="50">
        <f t="shared" si="320"/>
        <v>0</v>
      </c>
      <c r="CE129" s="375">
        <f t="shared" si="283"/>
        <v>0</v>
      </c>
      <c r="CF129" s="201">
        <f t="shared" si="284"/>
        <v>0</v>
      </c>
      <c r="CG129" s="8">
        <f t="shared" si="285"/>
        <v>0</v>
      </c>
      <c r="CH129" s="50">
        <f t="shared" si="321"/>
        <v>0</v>
      </c>
      <c r="CJ129" s="375">
        <f t="shared" si="286"/>
        <v>0</v>
      </c>
      <c r="CK129" s="201">
        <f t="shared" si="287"/>
        <v>0</v>
      </c>
      <c r="CL129" s="8">
        <f t="shared" si="288"/>
        <v>0</v>
      </c>
      <c r="CM129" s="50">
        <f t="shared" si="322"/>
        <v>0</v>
      </c>
      <c r="CO129" s="375">
        <f t="shared" si="289"/>
        <v>0</v>
      </c>
      <c r="CP129" s="201">
        <f t="shared" si="290"/>
        <v>0</v>
      </c>
      <c r="CQ129" s="8">
        <f t="shared" si="291"/>
        <v>0</v>
      </c>
      <c r="CR129" s="50">
        <f t="shared" si="323"/>
        <v>0</v>
      </c>
      <c r="CT129" s="375">
        <f t="shared" si="292"/>
        <v>0</v>
      </c>
      <c r="CU129" s="201">
        <f t="shared" si="293"/>
        <v>0</v>
      </c>
      <c r="CV129" s="8">
        <f t="shared" si="294"/>
        <v>0</v>
      </c>
      <c r="CW129" s="50">
        <f t="shared" si="324"/>
        <v>0</v>
      </c>
      <c r="CY129" s="375">
        <f t="shared" si="295"/>
        <v>0</v>
      </c>
      <c r="CZ129" s="201">
        <f t="shared" si="296"/>
        <v>0</v>
      </c>
      <c r="DA129" s="8">
        <f t="shared" si="297"/>
        <v>0</v>
      </c>
      <c r="DB129" s="50">
        <f t="shared" si="325"/>
        <v>0</v>
      </c>
      <c r="DD129" s="375">
        <f t="shared" si="298"/>
        <v>0</v>
      </c>
      <c r="DE129" s="201">
        <f t="shared" si="299"/>
        <v>0</v>
      </c>
      <c r="DF129" s="8">
        <f t="shared" si="300"/>
        <v>0</v>
      </c>
      <c r="DG129" s="50">
        <f t="shared" si="326"/>
        <v>0</v>
      </c>
      <c r="DI129" s="375">
        <f t="shared" si="301"/>
        <v>0</v>
      </c>
      <c r="DJ129" s="201">
        <f t="shared" si="302"/>
        <v>0</v>
      </c>
      <c r="DK129" s="8">
        <f t="shared" si="303"/>
        <v>0</v>
      </c>
      <c r="DL129" s="50">
        <f t="shared" si="327"/>
        <v>0</v>
      </c>
      <c r="DN129" s="375">
        <f t="shared" si="304"/>
        <v>0</v>
      </c>
      <c r="DO129" s="201">
        <f t="shared" si="305"/>
        <v>0</v>
      </c>
      <c r="DP129" s="8">
        <f t="shared" si="306"/>
        <v>0</v>
      </c>
      <c r="DQ129" s="50">
        <f t="shared" si="328"/>
        <v>0</v>
      </c>
      <c r="DS129" s="51">
        <f t="shared" si="240"/>
        <v>0</v>
      </c>
      <c r="DT129" s="50">
        <f t="shared" ref="DT129:DT147" si="333">+DS129/$H$3</f>
        <v>0</v>
      </c>
      <c r="DU129" s="51">
        <v>0</v>
      </c>
      <c r="DV129" s="50">
        <f t="shared" si="242"/>
        <v>0</v>
      </c>
      <c r="DW129" s="51">
        <f t="shared" si="243"/>
        <v>0</v>
      </c>
      <c r="DX129" s="52">
        <f t="shared" si="243"/>
        <v>0</v>
      </c>
      <c r="DY129" s="307" t="str">
        <f t="shared" si="329"/>
        <v>Cost per package (2 package per person per round)</v>
      </c>
    </row>
    <row r="130" spans="1:129" ht="26.4" customHeight="1" x14ac:dyDescent="0.3">
      <c r="B130" s="72" t="s">
        <v>493</v>
      </c>
      <c r="C130" s="261" t="s">
        <v>497</v>
      </c>
      <c r="D130" s="239">
        <f>E130*$H$3</f>
        <v>72.58</v>
      </c>
      <c r="E130" s="263">
        <v>1.91</v>
      </c>
      <c r="F130" s="263"/>
      <c r="G130" s="263" t="s">
        <v>31</v>
      </c>
      <c r="H130" s="56"/>
      <c r="I130" s="267" t="s">
        <v>32</v>
      </c>
      <c r="J130" s="265">
        <v>1</v>
      </c>
      <c r="K130" s="264" t="s">
        <v>496</v>
      </c>
      <c r="L130" s="57"/>
      <c r="M130" s="394">
        <v>0</v>
      </c>
      <c r="N130" s="214">
        <v>2</v>
      </c>
      <c r="O130" s="8">
        <f t="shared" si="244"/>
        <v>0</v>
      </c>
      <c r="P130" s="50">
        <f t="shared" si="307"/>
        <v>0</v>
      </c>
      <c r="R130" s="201">
        <f t="shared" si="245"/>
        <v>0</v>
      </c>
      <c r="S130" s="201">
        <v>0</v>
      </c>
      <c r="T130" s="8">
        <f t="shared" si="246"/>
        <v>0</v>
      </c>
      <c r="U130" s="50">
        <f t="shared" si="308"/>
        <v>0</v>
      </c>
      <c r="W130" s="375">
        <f t="shared" si="247"/>
        <v>0</v>
      </c>
      <c r="X130" s="201">
        <f t="shared" si="248"/>
        <v>0</v>
      </c>
      <c r="Y130" s="8">
        <f t="shared" si="249"/>
        <v>0</v>
      </c>
      <c r="Z130" s="50">
        <f t="shared" si="309"/>
        <v>0</v>
      </c>
      <c r="AB130" s="375">
        <f t="shared" si="250"/>
        <v>0</v>
      </c>
      <c r="AC130" s="201">
        <f t="shared" si="330"/>
        <v>0</v>
      </c>
      <c r="AD130" s="8">
        <f t="shared" si="252"/>
        <v>0</v>
      </c>
      <c r="AE130" s="50">
        <f t="shared" si="310"/>
        <v>0</v>
      </c>
      <c r="AG130" s="375">
        <f t="shared" si="253"/>
        <v>0</v>
      </c>
      <c r="AH130" s="201">
        <f t="shared" si="331"/>
        <v>0</v>
      </c>
      <c r="AI130" s="8">
        <f t="shared" si="255"/>
        <v>0</v>
      </c>
      <c r="AJ130" s="50">
        <f t="shared" si="311"/>
        <v>0</v>
      </c>
      <c r="AL130" s="375">
        <f t="shared" si="256"/>
        <v>0</v>
      </c>
      <c r="AM130" s="201">
        <f t="shared" si="332"/>
        <v>0</v>
      </c>
      <c r="AN130" s="8">
        <f t="shared" si="258"/>
        <v>0</v>
      </c>
      <c r="AO130" s="50">
        <f t="shared" si="312"/>
        <v>0</v>
      </c>
      <c r="AQ130" s="375">
        <f t="shared" si="259"/>
        <v>0</v>
      </c>
      <c r="AR130" s="201">
        <f t="shared" si="260"/>
        <v>0</v>
      </c>
      <c r="AS130" s="8">
        <f t="shared" si="261"/>
        <v>0</v>
      </c>
      <c r="AT130" s="50">
        <f t="shared" si="313"/>
        <v>0</v>
      </c>
      <c r="AV130" s="375">
        <f t="shared" si="262"/>
        <v>0</v>
      </c>
      <c r="AW130" s="201">
        <f t="shared" si="263"/>
        <v>0</v>
      </c>
      <c r="AX130" s="8">
        <f t="shared" si="264"/>
        <v>0</v>
      </c>
      <c r="AY130" s="50">
        <f t="shared" si="314"/>
        <v>0</v>
      </c>
      <c r="BA130" s="375">
        <f t="shared" si="265"/>
        <v>0</v>
      </c>
      <c r="BB130" s="201">
        <f t="shared" si="266"/>
        <v>0</v>
      </c>
      <c r="BC130" s="8">
        <f t="shared" si="267"/>
        <v>0</v>
      </c>
      <c r="BD130" s="50">
        <f t="shared" si="315"/>
        <v>0</v>
      </c>
      <c r="BF130" s="375">
        <f t="shared" si="268"/>
        <v>0</v>
      </c>
      <c r="BG130" s="201">
        <f t="shared" si="269"/>
        <v>0</v>
      </c>
      <c r="BH130" s="8">
        <f t="shared" si="270"/>
        <v>0</v>
      </c>
      <c r="BI130" s="50">
        <f t="shared" si="316"/>
        <v>0</v>
      </c>
      <c r="BK130" s="375">
        <f t="shared" si="271"/>
        <v>0</v>
      </c>
      <c r="BL130" s="201">
        <f t="shared" si="272"/>
        <v>0</v>
      </c>
      <c r="BM130" s="8">
        <f t="shared" si="273"/>
        <v>0</v>
      </c>
      <c r="BN130" s="50">
        <f t="shared" si="317"/>
        <v>0</v>
      </c>
      <c r="BP130" s="375">
        <f t="shared" si="274"/>
        <v>0</v>
      </c>
      <c r="BQ130" s="201">
        <f t="shared" si="275"/>
        <v>0</v>
      </c>
      <c r="BR130" s="8">
        <f t="shared" si="276"/>
        <v>0</v>
      </c>
      <c r="BS130" s="50">
        <f t="shared" si="318"/>
        <v>0</v>
      </c>
      <c r="BU130" s="375">
        <f t="shared" si="277"/>
        <v>0</v>
      </c>
      <c r="BV130" s="201">
        <f t="shared" si="278"/>
        <v>0</v>
      </c>
      <c r="BW130" s="8">
        <f t="shared" si="279"/>
        <v>0</v>
      </c>
      <c r="BX130" s="50">
        <f t="shared" si="319"/>
        <v>0</v>
      </c>
      <c r="BZ130" s="375">
        <f t="shared" si="280"/>
        <v>0</v>
      </c>
      <c r="CA130" s="201">
        <f t="shared" si="281"/>
        <v>0</v>
      </c>
      <c r="CB130" s="8">
        <f t="shared" si="282"/>
        <v>0</v>
      </c>
      <c r="CC130" s="50">
        <f t="shared" si="320"/>
        <v>0</v>
      </c>
      <c r="CE130" s="375">
        <f t="shared" si="283"/>
        <v>0</v>
      </c>
      <c r="CF130" s="201">
        <f t="shared" si="284"/>
        <v>0</v>
      </c>
      <c r="CG130" s="8">
        <f t="shared" si="285"/>
        <v>0</v>
      </c>
      <c r="CH130" s="50">
        <f t="shared" si="321"/>
        <v>0</v>
      </c>
      <c r="CJ130" s="375">
        <f t="shared" si="286"/>
        <v>0</v>
      </c>
      <c r="CK130" s="201">
        <f t="shared" si="287"/>
        <v>0</v>
      </c>
      <c r="CL130" s="8">
        <f t="shared" si="288"/>
        <v>0</v>
      </c>
      <c r="CM130" s="50">
        <f t="shared" si="322"/>
        <v>0</v>
      </c>
      <c r="CO130" s="375">
        <f t="shared" si="289"/>
        <v>0</v>
      </c>
      <c r="CP130" s="201">
        <f t="shared" si="290"/>
        <v>0</v>
      </c>
      <c r="CQ130" s="8">
        <f t="shared" si="291"/>
        <v>0</v>
      </c>
      <c r="CR130" s="50">
        <f t="shared" si="323"/>
        <v>0</v>
      </c>
      <c r="CT130" s="375">
        <f t="shared" si="292"/>
        <v>0</v>
      </c>
      <c r="CU130" s="201">
        <f t="shared" si="293"/>
        <v>0</v>
      </c>
      <c r="CV130" s="8">
        <f t="shared" si="294"/>
        <v>0</v>
      </c>
      <c r="CW130" s="50">
        <f t="shared" si="324"/>
        <v>0</v>
      </c>
      <c r="CY130" s="375">
        <f t="shared" si="295"/>
        <v>0</v>
      </c>
      <c r="CZ130" s="201">
        <f t="shared" si="296"/>
        <v>0</v>
      </c>
      <c r="DA130" s="8">
        <f t="shared" si="297"/>
        <v>0</v>
      </c>
      <c r="DB130" s="50">
        <f t="shared" si="325"/>
        <v>0</v>
      </c>
      <c r="DD130" s="375">
        <f t="shared" si="298"/>
        <v>0</v>
      </c>
      <c r="DE130" s="201">
        <f t="shared" si="299"/>
        <v>0</v>
      </c>
      <c r="DF130" s="8">
        <f t="shared" si="300"/>
        <v>0</v>
      </c>
      <c r="DG130" s="50">
        <f t="shared" si="326"/>
        <v>0</v>
      </c>
      <c r="DI130" s="375">
        <f t="shared" si="301"/>
        <v>0</v>
      </c>
      <c r="DJ130" s="201">
        <f t="shared" si="302"/>
        <v>0</v>
      </c>
      <c r="DK130" s="8">
        <f t="shared" si="303"/>
        <v>0</v>
      </c>
      <c r="DL130" s="50">
        <f t="shared" si="327"/>
        <v>0</v>
      </c>
      <c r="DN130" s="375">
        <f t="shared" si="304"/>
        <v>0</v>
      </c>
      <c r="DO130" s="201">
        <f t="shared" si="305"/>
        <v>0</v>
      </c>
      <c r="DP130" s="8">
        <f t="shared" si="306"/>
        <v>0</v>
      </c>
      <c r="DQ130" s="50">
        <f t="shared" si="328"/>
        <v>0</v>
      </c>
      <c r="DS130" s="51">
        <f t="shared" si="240"/>
        <v>0</v>
      </c>
      <c r="DT130" s="50">
        <f t="shared" si="333"/>
        <v>0</v>
      </c>
      <c r="DU130" s="51">
        <v>0</v>
      </c>
      <c r="DV130" s="50">
        <f t="shared" si="242"/>
        <v>0</v>
      </c>
      <c r="DW130" s="51">
        <f t="shared" si="243"/>
        <v>0</v>
      </c>
      <c r="DX130" s="52">
        <f t="shared" si="243"/>
        <v>0</v>
      </c>
      <c r="DY130" s="307" t="str">
        <f t="shared" si="329"/>
        <v>Cost per package (2 package per person per round)</v>
      </c>
    </row>
    <row r="131" spans="1:129" ht="30" customHeight="1" x14ac:dyDescent="0.3">
      <c r="B131" s="284" t="s">
        <v>498</v>
      </c>
      <c r="C131" s="54" t="s">
        <v>499</v>
      </c>
      <c r="D131" s="239">
        <f>E131*H3</f>
        <v>0</v>
      </c>
      <c r="E131" s="263">
        <f>P128*0.31</f>
        <v>0</v>
      </c>
      <c r="F131" s="263"/>
      <c r="G131" s="263" t="s">
        <v>31</v>
      </c>
      <c r="H131" s="56"/>
      <c r="I131" s="267" t="s">
        <v>32</v>
      </c>
      <c r="J131" s="265">
        <v>1</v>
      </c>
      <c r="K131" s="264" t="s">
        <v>496</v>
      </c>
      <c r="L131" s="57"/>
      <c r="M131" s="394">
        <v>0</v>
      </c>
      <c r="N131" s="214">
        <v>1</v>
      </c>
      <c r="O131" s="8">
        <f t="shared" si="244"/>
        <v>0</v>
      </c>
      <c r="P131" s="50">
        <f t="shared" si="307"/>
        <v>0</v>
      </c>
      <c r="R131" s="201">
        <v>1</v>
      </c>
      <c r="S131" s="201">
        <f t="shared" si="245"/>
        <v>1</v>
      </c>
      <c r="T131" s="8">
        <f t="shared" si="246"/>
        <v>0</v>
      </c>
      <c r="U131" s="50">
        <f t="shared" si="308"/>
        <v>0</v>
      </c>
      <c r="W131" s="375">
        <f t="shared" si="247"/>
        <v>1</v>
      </c>
      <c r="X131" s="201">
        <f t="shared" si="248"/>
        <v>1</v>
      </c>
      <c r="Y131" s="8">
        <f t="shared" si="249"/>
        <v>0</v>
      </c>
      <c r="Z131" s="50">
        <f t="shared" si="309"/>
        <v>0</v>
      </c>
      <c r="AB131" s="375">
        <f t="shared" si="250"/>
        <v>1</v>
      </c>
      <c r="AC131" s="201">
        <f t="shared" si="330"/>
        <v>1</v>
      </c>
      <c r="AD131" s="8">
        <f t="shared" si="252"/>
        <v>0</v>
      </c>
      <c r="AE131" s="50">
        <f t="shared" si="310"/>
        <v>0</v>
      </c>
      <c r="AG131" s="375">
        <f t="shared" si="253"/>
        <v>1</v>
      </c>
      <c r="AH131" s="201">
        <f t="shared" si="331"/>
        <v>1</v>
      </c>
      <c r="AI131" s="8">
        <f t="shared" si="255"/>
        <v>0</v>
      </c>
      <c r="AJ131" s="50">
        <f t="shared" si="311"/>
        <v>0</v>
      </c>
      <c r="AL131" s="375">
        <f t="shared" si="256"/>
        <v>1</v>
      </c>
      <c r="AM131" s="201">
        <f t="shared" si="332"/>
        <v>1</v>
      </c>
      <c r="AN131" s="8">
        <f t="shared" si="258"/>
        <v>0</v>
      </c>
      <c r="AO131" s="50">
        <f t="shared" si="312"/>
        <v>0</v>
      </c>
      <c r="AQ131" s="375">
        <f t="shared" si="259"/>
        <v>1</v>
      </c>
      <c r="AR131" s="201">
        <f t="shared" si="260"/>
        <v>1</v>
      </c>
      <c r="AS131" s="8">
        <f t="shared" si="261"/>
        <v>0</v>
      </c>
      <c r="AT131" s="50">
        <f t="shared" si="313"/>
        <v>0</v>
      </c>
      <c r="AV131" s="375">
        <f t="shared" si="262"/>
        <v>1</v>
      </c>
      <c r="AW131" s="201">
        <f t="shared" si="263"/>
        <v>1</v>
      </c>
      <c r="AX131" s="8">
        <f t="shared" si="264"/>
        <v>0</v>
      </c>
      <c r="AY131" s="50">
        <f t="shared" si="314"/>
        <v>0</v>
      </c>
      <c r="BA131" s="375">
        <f t="shared" si="265"/>
        <v>1</v>
      </c>
      <c r="BB131" s="201">
        <f t="shared" si="266"/>
        <v>1</v>
      </c>
      <c r="BC131" s="8">
        <f t="shared" si="267"/>
        <v>0</v>
      </c>
      <c r="BD131" s="50">
        <f t="shared" si="315"/>
        <v>0</v>
      </c>
      <c r="BF131" s="375">
        <f t="shared" si="268"/>
        <v>1</v>
      </c>
      <c r="BG131" s="201">
        <f t="shared" si="269"/>
        <v>1</v>
      </c>
      <c r="BH131" s="8">
        <f t="shared" si="270"/>
        <v>0</v>
      </c>
      <c r="BI131" s="50">
        <f t="shared" si="316"/>
        <v>0</v>
      </c>
      <c r="BK131" s="375">
        <f t="shared" si="271"/>
        <v>1</v>
      </c>
      <c r="BL131" s="201">
        <f t="shared" si="272"/>
        <v>1</v>
      </c>
      <c r="BM131" s="8">
        <f t="shared" si="273"/>
        <v>0</v>
      </c>
      <c r="BN131" s="50">
        <f t="shared" si="317"/>
        <v>0</v>
      </c>
      <c r="BP131" s="375">
        <f t="shared" si="274"/>
        <v>1</v>
      </c>
      <c r="BQ131" s="201">
        <f t="shared" si="275"/>
        <v>1</v>
      </c>
      <c r="BR131" s="8">
        <f t="shared" si="276"/>
        <v>0</v>
      </c>
      <c r="BS131" s="50">
        <f t="shared" si="318"/>
        <v>0</v>
      </c>
      <c r="BU131" s="375">
        <f t="shared" si="277"/>
        <v>1</v>
      </c>
      <c r="BV131" s="201">
        <f t="shared" si="278"/>
        <v>1</v>
      </c>
      <c r="BW131" s="8">
        <f t="shared" si="279"/>
        <v>0</v>
      </c>
      <c r="BX131" s="50">
        <f t="shared" si="319"/>
        <v>0</v>
      </c>
      <c r="BZ131" s="375">
        <f t="shared" si="280"/>
        <v>1</v>
      </c>
      <c r="CA131" s="201">
        <f t="shared" si="281"/>
        <v>1</v>
      </c>
      <c r="CB131" s="8">
        <f t="shared" si="282"/>
        <v>0</v>
      </c>
      <c r="CC131" s="50">
        <f t="shared" si="320"/>
        <v>0</v>
      </c>
      <c r="CE131" s="375">
        <f t="shared" si="283"/>
        <v>1</v>
      </c>
      <c r="CF131" s="201">
        <f t="shared" si="284"/>
        <v>1</v>
      </c>
      <c r="CG131" s="8">
        <f t="shared" si="285"/>
        <v>0</v>
      </c>
      <c r="CH131" s="50">
        <f t="shared" si="321"/>
        <v>0</v>
      </c>
      <c r="CJ131" s="375">
        <f t="shared" si="286"/>
        <v>1</v>
      </c>
      <c r="CK131" s="201">
        <f t="shared" si="287"/>
        <v>1</v>
      </c>
      <c r="CL131" s="8">
        <f t="shared" si="288"/>
        <v>0</v>
      </c>
      <c r="CM131" s="50">
        <f t="shared" si="322"/>
        <v>0</v>
      </c>
      <c r="CO131" s="375">
        <f t="shared" si="289"/>
        <v>1</v>
      </c>
      <c r="CP131" s="201">
        <f t="shared" si="290"/>
        <v>1</v>
      </c>
      <c r="CQ131" s="8">
        <f t="shared" si="291"/>
        <v>0</v>
      </c>
      <c r="CR131" s="50">
        <f t="shared" si="323"/>
        <v>0</v>
      </c>
      <c r="CT131" s="375">
        <f t="shared" si="292"/>
        <v>1</v>
      </c>
      <c r="CU131" s="201">
        <f t="shared" si="293"/>
        <v>1</v>
      </c>
      <c r="CV131" s="8">
        <f t="shared" si="294"/>
        <v>0</v>
      </c>
      <c r="CW131" s="50">
        <f t="shared" si="324"/>
        <v>0</v>
      </c>
      <c r="CY131" s="375">
        <f t="shared" si="295"/>
        <v>1</v>
      </c>
      <c r="CZ131" s="201">
        <f t="shared" si="296"/>
        <v>1</v>
      </c>
      <c r="DA131" s="8">
        <f t="shared" si="297"/>
        <v>0</v>
      </c>
      <c r="DB131" s="50">
        <f t="shared" si="325"/>
        <v>0</v>
      </c>
      <c r="DD131" s="375">
        <f t="shared" si="298"/>
        <v>1</v>
      </c>
      <c r="DE131" s="201">
        <f t="shared" si="299"/>
        <v>1</v>
      </c>
      <c r="DF131" s="8">
        <f t="shared" si="300"/>
        <v>0</v>
      </c>
      <c r="DG131" s="50">
        <f t="shared" si="326"/>
        <v>0</v>
      </c>
      <c r="DI131" s="375">
        <f t="shared" si="301"/>
        <v>1</v>
      </c>
      <c r="DJ131" s="201">
        <f t="shared" si="302"/>
        <v>1</v>
      </c>
      <c r="DK131" s="8">
        <f t="shared" si="303"/>
        <v>0</v>
      </c>
      <c r="DL131" s="50">
        <f t="shared" si="327"/>
        <v>0</v>
      </c>
      <c r="DN131" s="375">
        <f t="shared" si="304"/>
        <v>1</v>
      </c>
      <c r="DO131" s="201">
        <f t="shared" si="305"/>
        <v>1</v>
      </c>
      <c r="DP131" s="8">
        <f t="shared" si="306"/>
        <v>0</v>
      </c>
      <c r="DQ131" s="50">
        <f t="shared" si="328"/>
        <v>0</v>
      </c>
      <c r="DS131" s="51">
        <f t="shared" si="240"/>
        <v>0</v>
      </c>
      <c r="DT131" s="50">
        <f t="shared" si="333"/>
        <v>0</v>
      </c>
      <c r="DU131" s="51">
        <v>0</v>
      </c>
      <c r="DV131" s="50">
        <f t="shared" si="242"/>
        <v>0</v>
      </c>
      <c r="DW131" s="51">
        <f t="shared" si="243"/>
        <v>0</v>
      </c>
      <c r="DX131" s="52">
        <f t="shared" si="243"/>
        <v>0</v>
      </c>
      <c r="DY131" s="307" t="str">
        <f t="shared" si="329"/>
        <v>DHA transport cost</v>
      </c>
    </row>
    <row r="132" spans="1:129" ht="30" customHeight="1" x14ac:dyDescent="0.3">
      <c r="B132" s="72"/>
      <c r="C132" s="261"/>
      <c r="D132" s="239"/>
      <c r="E132" s="263"/>
      <c r="F132" s="263"/>
      <c r="G132" s="263"/>
      <c r="H132" s="267"/>
      <c r="I132" s="267"/>
      <c r="J132" s="265"/>
      <c r="K132" s="264"/>
      <c r="L132" s="266"/>
      <c r="M132" s="394">
        <v>0</v>
      </c>
      <c r="N132" s="214">
        <v>1</v>
      </c>
      <c r="O132" s="8">
        <f t="shared" si="244"/>
        <v>0</v>
      </c>
      <c r="P132" s="50">
        <f t="shared" si="307"/>
        <v>0</v>
      </c>
      <c r="R132" s="201">
        <f t="shared" si="245"/>
        <v>0</v>
      </c>
      <c r="S132" s="201">
        <f t="shared" si="245"/>
        <v>1</v>
      </c>
      <c r="T132" s="8">
        <f t="shared" si="246"/>
        <v>0</v>
      </c>
      <c r="U132" s="50">
        <f t="shared" si="308"/>
        <v>0</v>
      </c>
      <c r="W132" s="375">
        <f t="shared" si="247"/>
        <v>0</v>
      </c>
      <c r="X132" s="201">
        <f t="shared" si="248"/>
        <v>1</v>
      </c>
      <c r="Y132" s="8">
        <f t="shared" si="249"/>
        <v>0</v>
      </c>
      <c r="Z132" s="50">
        <f t="shared" si="309"/>
        <v>0</v>
      </c>
      <c r="AB132" s="375">
        <f t="shared" si="250"/>
        <v>0</v>
      </c>
      <c r="AC132" s="201">
        <f t="shared" si="330"/>
        <v>1</v>
      </c>
      <c r="AD132" s="8">
        <f t="shared" si="252"/>
        <v>0</v>
      </c>
      <c r="AE132" s="50">
        <f t="shared" si="310"/>
        <v>0</v>
      </c>
      <c r="AG132" s="375">
        <f t="shared" si="253"/>
        <v>0</v>
      </c>
      <c r="AH132" s="201">
        <f t="shared" si="331"/>
        <v>1</v>
      </c>
      <c r="AI132" s="8">
        <f t="shared" si="255"/>
        <v>0</v>
      </c>
      <c r="AJ132" s="50">
        <f t="shared" si="311"/>
        <v>0</v>
      </c>
      <c r="AL132" s="375">
        <f t="shared" si="256"/>
        <v>0</v>
      </c>
      <c r="AM132" s="201">
        <f t="shared" si="332"/>
        <v>1</v>
      </c>
      <c r="AN132" s="8">
        <f t="shared" si="258"/>
        <v>0</v>
      </c>
      <c r="AO132" s="50">
        <f t="shared" si="312"/>
        <v>0</v>
      </c>
      <c r="AQ132" s="375">
        <f t="shared" si="259"/>
        <v>0</v>
      </c>
      <c r="AR132" s="201">
        <f t="shared" si="260"/>
        <v>1</v>
      </c>
      <c r="AS132" s="8">
        <f t="shared" si="261"/>
        <v>0</v>
      </c>
      <c r="AT132" s="50">
        <f t="shared" si="313"/>
        <v>0</v>
      </c>
      <c r="AV132" s="375">
        <f t="shared" si="262"/>
        <v>0</v>
      </c>
      <c r="AW132" s="201">
        <f t="shared" si="263"/>
        <v>1</v>
      </c>
      <c r="AX132" s="8">
        <f t="shared" si="264"/>
        <v>0</v>
      </c>
      <c r="AY132" s="50">
        <f t="shared" si="314"/>
        <v>0</v>
      </c>
      <c r="BA132" s="375">
        <f t="shared" si="265"/>
        <v>0</v>
      </c>
      <c r="BB132" s="201">
        <f t="shared" si="266"/>
        <v>1</v>
      </c>
      <c r="BC132" s="8">
        <f t="shared" si="267"/>
        <v>0</v>
      </c>
      <c r="BD132" s="50">
        <f t="shared" si="315"/>
        <v>0</v>
      </c>
      <c r="BF132" s="375">
        <f t="shared" si="268"/>
        <v>0</v>
      </c>
      <c r="BG132" s="201">
        <f t="shared" si="269"/>
        <v>1</v>
      </c>
      <c r="BH132" s="8">
        <f t="shared" si="270"/>
        <v>0</v>
      </c>
      <c r="BI132" s="50">
        <f t="shared" si="316"/>
        <v>0</v>
      </c>
      <c r="BK132" s="375">
        <f t="shared" si="271"/>
        <v>0</v>
      </c>
      <c r="BL132" s="201">
        <f t="shared" si="272"/>
        <v>1</v>
      </c>
      <c r="BM132" s="8">
        <f t="shared" si="273"/>
        <v>0</v>
      </c>
      <c r="BN132" s="50">
        <f t="shared" si="317"/>
        <v>0</v>
      </c>
      <c r="BP132" s="375">
        <f t="shared" si="274"/>
        <v>0</v>
      </c>
      <c r="BQ132" s="201">
        <f t="shared" si="275"/>
        <v>1</v>
      </c>
      <c r="BR132" s="8">
        <f t="shared" si="276"/>
        <v>0</v>
      </c>
      <c r="BS132" s="50">
        <f t="shared" si="318"/>
        <v>0</v>
      </c>
      <c r="BU132" s="375">
        <f t="shared" si="277"/>
        <v>0</v>
      </c>
      <c r="BV132" s="201">
        <f t="shared" si="278"/>
        <v>1</v>
      </c>
      <c r="BW132" s="8">
        <f t="shared" si="279"/>
        <v>0</v>
      </c>
      <c r="BX132" s="50">
        <f t="shared" si="319"/>
        <v>0</v>
      </c>
      <c r="BZ132" s="375">
        <f t="shared" si="280"/>
        <v>0</v>
      </c>
      <c r="CA132" s="201">
        <f t="shared" si="281"/>
        <v>1</v>
      </c>
      <c r="CB132" s="8">
        <f t="shared" si="282"/>
        <v>0</v>
      </c>
      <c r="CC132" s="50">
        <f t="shared" si="320"/>
        <v>0</v>
      </c>
      <c r="CE132" s="375">
        <f t="shared" si="283"/>
        <v>0</v>
      </c>
      <c r="CF132" s="201">
        <f t="shared" si="284"/>
        <v>1</v>
      </c>
      <c r="CG132" s="8">
        <f t="shared" si="285"/>
        <v>0</v>
      </c>
      <c r="CH132" s="50">
        <f t="shared" si="321"/>
        <v>0</v>
      </c>
      <c r="CJ132" s="375">
        <f t="shared" si="286"/>
        <v>0</v>
      </c>
      <c r="CK132" s="201">
        <f t="shared" si="287"/>
        <v>1</v>
      </c>
      <c r="CL132" s="8">
        <f t="shared" si="288"/>
        <v>0</v>
      </c>
      <c r="CM132" s="50">
        <f t="shared" si="322"/>
        <v>0</v>
      </c>
      <c r="CO132" s="375">
        <f t="shared" si="289"/>
        <v>0</v>
      </c>
      <c r="CP132" s="201">
        <f t="shared" si="290"/>
        <v>1</v>
      </c>
      <c r="CQ132" s="8">
        <f t="shared" si="291"/>
        <v>0</v>
      </c>
      <c r="CR132" s="50">
        <f t="shared" si="323"/>
        <v>0</v>
      </c>
      <c r="CT132" s="375">
        <f t="shared" si="292"/>
        <v>0</v>
      </c>
      <c r="CU132" s="201">
        <f t="shared" si="293"/>
        <v>1</v>
      </c>
      <c r="CV132" s="8">
        <f t="shared" si="294"/>
        <v>0</v>
      </c>
      <c r="CW132" s="50">
        <f t="shared" si="324"/>
        <v>0</v>
      </c>
      <c r="CY132" s="375">
        <f t="shared" si="295"/>
        <v>0</v>
      </c>
      <c r="CZ132" s="201">
        <f t="shared" si="296"/>
        <v>1</v>
      </c>
      <c r="DA132" s="8">
        <f t="shared" si="297"/>
        <v>0</v>
      </c>
      <c r="DB132" s="50">
        <f t="shared" si="325"/>
        <v>0</v>
      </c>
      <c r="DD132" s="375">
        <f t="shared" si="298"/>
        <v>0</v>
      </c>
      <c r="DE132" s="201">
        <f t="shared" si="299"/>
        <v>1</v>
      </c>
      <c r="DF132" s="8">
        <f t="shared" si="300"/>
        <v>0</v>
      </c>
      <c r="DG132" s="50">
        <f t="shared" si="326"/>
        <v>0</v>
      </c>
      <c r="DI132" s="375">
        <f t="shared" si="301"/>
        <v>0</v>
      </c>
      <c r="DJ132" s="201">
        <f t="shared" si="302"/>
        <v>1</v>
      </c>
      <c r="DK132" s="8">
        <f t="shared" si="303"/>
        <v>0</v>
      </c>
      <c r="DL132" s="50">
        <f t="shared" si="327"/>
        <v>0</v>
      </c>
      <c r="DN132" s="375">
        <f t="shared" si="304"/>
        <v>0</v>
      </c>
      <c r="DO132" s="201">
        <f t="shared" si="305"/>
        <v>1</v>
      </c>
      <c r="DP132" s="8">
        <f t="shared" si="306"/>
        <v>0</v>
      </c>
      <c r="DQ132" s="50">
        <f t="shared" si="328"/>
        <v>0</v>
      </c>
      <c r="DS132" s="51">
        <f t="shared" si="240"/>
        <v>0</v>
      </c>
      <c r="DT132" s="50">
        <f t="shared" si="333"/>
        <v>0</v>
      </c>
      <c r="DU132" s="51">
        <v>0</v>
      </c>
      <c r="DV132" s="50">
        <f t="shared" si="242"/>
        <v>0</v>
      </c>
      <c r="DW132" s="51">
        <f t="shared" si="243"/>
        <v>0</v>
      </c>
      <c r="DX132" s="52">
        <f t="shared" si="243"/>
        <v>0</v>
      </c>
      <c r="DY132" s="307">
        <f t="shared" si="329"/>
        <v>0</v>
      </c>
    </row>
    <row r="133" spans="1:129" ht="18" customHeight="1" x14ac:dyDescent="0.3">
      <c r="B133" s="93" t="s">
        <v>530</v>
      </c>
      <c r="C133" s="93" t="s">
        <v>542</v>
      </c>
      <c r="D133" s="239"/>
      <c r="E133" s="263"/>
      <c r="F133" s="263"/>
      <c r="G133" s="263"/>
      <c r="H133" s="56"/>
      <c r="I133" s="56"/>
      <c r="J133" s="265"/>
      <c r="K133" s="264"/>
      <c r="L133" s="57"/>
      <c r="M133" s="394"/>
      <c r="N133" s="214"/>
      <c r="O133" s="8">
        <f t="shared" si="244"/>
        <v>0</v>
      </c>
      <c r="P133" s="50">
        <f t="shared" si="307"/>
        <v>0</v>
      </c>
      <c r="R133" s="201">
        <f t="shared" si="245"/>
        <v>0</v>
      </c>
      <c r="S133" s="201">
        <f t="shared" si="245"/>
        <v>0</v>
      </c>
      <c r="T133" s="8">
        <f t="shared" si="246"/>
        <v>0</v>
      </c>
      <c r="U133" s="50">
        <f t="shared" si="308"/>
        <v>0</v>
      </c>
      <c r="W133" s="375">
        <f t="shared" si="247"/>
        <v>0</v>
      </c>
      <c r="X133" s="201">
        <f t="shared" si="248"/>
        <v>0</v>
      </c>
      <c r="Y133" s="8">
        <f t="shared" si="249"/>
        <v>0</v>
      </c>
      <c r="Z133" s="50">
        <f t="shared" si="309"/>
        <v>0</v>
      </c>
      <c r="AB133" s="375">
        <f t="shared" si="250"/>
        <v>0</v>
      </c>
      <c r="AC133" s="201">
        <f t="shared" si="330"/>
        <v>0</v>
      </c>
      <c r="AD133" s="8">
        <f t="shared" si="252"/>
        <v>0</v>
      </c>
      <c r="AE133" s="50">
        <f t="shared" si="310"/>
        <v>0</v>
      </c>
      <c r="AG133" s="375">
        <f t="shared" si="253"/>
        <v>0</v>
      </c>
      <c r="AH133" s="201">
        <f t="shared" si="331"/>
        <v>0</v>
      </c>
      <c r="AI133" s="8">
        <f t="shared" si="255"/>
        <v>0</v>
      </c>
      <c r="AJ133" s="50">
        <f t="shared" si="311"/>
        <v>0</v>
      </c>
      <c r="AL133" s="375">
        <f t="shared" si="256"/>
        <v>0</v>
      </c>
      <c r="AM133" s="201">
        <f t="shared" si="332"/>
        <v>0</v>
      </c>
      <c r="AN133" s="8">
        <f t="shared" si="258"/>
        <v>0</v>
      </c>
      <c r="AO133" s="50">
        <f t="shared" si="312"/>
        <v>0</v>
      </c>
      <c r="AQ133" s="375">
        <f t="shared" si="259"/>
        <v>0</v>
      </c>
      <c r="AR133" s="201">
        <f t="shared" si="260"/>
        <v>0</v>
      </c>
      <c r="AS133" s="8">
        <f t="shared" si="261"/>
        <v>0</v>
      </c>
      <c r="AT133" s="50">
        <f t="shared" si="313"/>
        <v>0</v>
      </c>
      <c r="AV133" s="375">
        <f t="shared" si="262"/>
        <v>0</v>
      </c>
      <c r="AW133" s="201">
        <f t="shared" si="263"/>
        <v>0</v>
      </c>
      <c r="AX133" s="8">
        <f t="shared" si="264"/>
        <v>0</v>
      </c>
      <c r="AY133" s="50">
        <f t="shared" si="314"/>
        <v>0</v>
      </c>
      <c r="BA133" s="375">
        <f t="shared" si="265"/>
        <v>0</v>
      </c>
      <c r="BB133" s="201">
        <f t="shared" si="266"/>
        <v>0</v>
      </c>
      <c r="BC133" s="8">
        <f t="shared" si="267"/>
        <v>0</v>
      </c>
      <c r="BD133" s="50">
        <f t="shared" si="315"/>
        <v>0</v>
      </c>
      <c r="BF133" s="375">
        <f t="shared" si="268"/>
        <v>0</v>
      </c>
      <c r="BG133" s="201">
        <f t="shared" si="269"/>
        <v>0</v>
      </c>
      <c r="BH133" s="8">
        <f t="shared" si="270"/>
        <v>0</v>
      </c>
      <c r="BI133" s="50">
        <f t="shared" si="316"/>
        <v>0</v>
      </c>
      <c r="BK133" s="375">
        <f t="shared" si="271"/>
        <v>0</v>
      </c>
      <c r="BL133" s="201">
        <f t="shared" si="272"/>
        <v>0</v>
      </c>
      <c r="BM133" s="8">
        <f t="shared" si="273"/>
        <v>0</v>
      </c>
      <c r="BN133" s="50">
        <f t="shared" si="317"/>
        <v>0</v>
      </c>
      <c r="BP133" s="375">
        <f t="shared" si="274"/>
        <v>0</v>
      </c>
      <c r="BQ133" s="201">
        <f t="shared" si="275"/>
        <v>0</v>
      </c>
      <c r="BR133" s="8">
        <f t="shared" si="276"/>
        <v>0</v>
      </c>
      <c r="BS133" s="50">
        <f t="shared" si="318"/>
        <v>0</v>
      </c>
      <c r="BU133" s="375">
        <f t="shared" si="277"/>
        <v>0</v>
      </c>
      <c r="BV133" s="201">
        <f t="shared" si="278"/>
        <v>0</v>
      </c>
      <c r="BW133" s="8">
        <f t="shared" si="279"/>
        <v>0</v>
      </c>
      <c r="BX133" s="50">
        <f t="shared" si="319"/>
        <v>0</v>
      </c>
      <c r="BZ133" s="375">
        <f t="shared" si="280"/>
        <v>0</v>
      </c>
      <c r="CA133" s="201">
        <f t="shared" si="281"/>
        <v>0</v>
      </c>
      <c r="CB133" s="8">
        <f t="shared" si="282"/>
        <v>0</v>
      </c>
      <c r="CC133" s="50">
        <f t="shared" si="320"/>
        <v>0</v>
      </c>
      <c r="CE133" s="375">
        <f t="shared" si="283"/>
        <v>0</v>
      </c>
      <c r="CF133" s="201">
        <f t="shared" si="284"/>
        <v>0</v>
      </c>
      <c r="CG133" s="8">
        <f t="shared" si="285"/>
        <v>0</v>
      </c>
      <c r="CH133" s="50">
        <f t="shared" si="321"/>
        <v>0</v>
      </c>
      <c r="CJ133" s="375">
        <f t="shared" si="286"/>
        <v>0</v>
      </c>
      <c r="CK133" s="201">
        <f t="shared" si="287"/>
        <v>0</v>
      </c>
      <c r="CL133" s="8">
        <f t="shared" si="288"/>
        <v>0</v>
      </c>
      <c r="CM133" s="50">
        <f t="shared" si="322"/>
        <v>0</v>
      </c>
      <c r="CO133" s="375">
        <f t="shared" si="289"/>
        <v>0</v>
      </c>
      <c r="CP133" s="201">
        <f t="shared" si="290"/>
        <v>0</v>
      </c>
      <c r="CQ133" s="8">
        <f t="shared" si="291"/>
        <v>0</v>
      </c>
      <c r="CR133" s="50">
        <f t="shared" si="323"/>
        <v>0</v>
      </c>
      <c r="CT133" s="375">
        <f t="shared" si="292"/>
        <v>0</v>
      </c>
      <c r="CU133" s="201">
        <f t="shared" si="293"/>
        <v>0</v>
      </c>
      <c r="CV133" s="8">
        <f t="shared" si="294"/>
        <v>0</v>
      </c>
      <c r="CW133" s="50">
        <f t="shared" si="324"/>
        <v>0</v>
      </c>
      <c r="CY133" s="375">
        <f t="shared" si="295"/>
        <v>0</v>
      </c>
      <c r="CZ133" s="201">
        <f t="shared" si="296"/>
        <v>0</v>
      </c>
      <c r="DA133" s="8">
        <f t="shared" si="297"/>
        <v>0</v>
      </c>
      <c r="DB133" s="50">
        <f t="shared" si="325"/>
        <v>0</v>
      </c>
      <c r="DD133" s="375">
        <f t="shared" si="298"/>
        <v>0</v>
      </c>
      <c r="DE133" s="201">
        <f t="shared" si="299"/>
        <v>0</v>
      </c>
      <c r="DF133" s="8">
        <f t="shared" si="300"/>
        <v>0</v>
      </c>
      <c r="DG133" s="50">
        <f t="shared" si="326"/>
        <v>0</v>
      </c>
      <c r="DI133" s="375">
        <f t="shared" si="301"/>
        <v>0</v>
      </c>
      <c r="DJ133" s="201">
        <f t="shared" si="302"/>
        <v>0</v>
      </c>
      <c r="DK133" s="8">
        <f t="shared" si="303"/>
        <v>0</v>
      </c>
      <c r="DL133" s="50">
        <f t="shared" si="327"/>
        <v>0</v>
      </c>
      <c r="DN133" s="375">
        <f t="shared" si="304"/>
        <v>0</v>
      </c>
      <c r="DO133" s="201">
        <f t="shared" si="305"/>
        <v>0</v>
      </c>
      <c r="DP133" s="8">
        <f t="shared" si="306"/>
        <v>0</v>
      </c>
      <c r="DQ133" s="50">
        <f t="shared" si="328"/>
        <v>0</v>
      </c>
      <c r="DS133" s="51">
        <f t="shared" si="240"/>
        <v>0</v>
      </c>
      <c r="DT133" s="50">
        <f t="shared" si="333"/>
        <v>0</v>
      </c>
      <c r="DU133" s="51">
        <v>0</v>
      </c>
      <c r="DV133" s="50">
        <f t="shared" si="242"/>
        <v>0</v>
      </c>
      <c r="DW133" s="51">
        <f t="shared" si="243"/>
        <v>0</v>
      </c>
      <c r="DX133" s="52">
        <f t="shared" si="243"/>
        <v>0</v>
      </c>
      <c r="DY133" s="307" t="str">
        <f t="shared" si="329"/>
        <v>MDA kit material</v>
      </c>
    </row>
    <row r="134" spans="1:129" ht="18" customHeight="1" x14ac:dyDescent="0.3">
      <c r="B134" s="343" t="s">
        <v>534</v>
      </c>
      <c r="C134" s="344">
        <v>1</v>
      </c>
      <c r="D134" s="239"/>
      <c r="E134" s="263"/>
      <c r="F134" s="263"/>
      <c r="G134" s="263"/>
      <c r="H134" s="56"/>
      <c r="I134" s="56"/>
      <c r="J134" s="265"/>
      <c r="K134" s="264"/>
      <c r="L134" s="57"/>
      <c r="M134" s="394"/>
      <c r="N134" s="214"/>
      <c r="O134" s="8">
        <f t="shared" si="244"/>
        <v>0</v>
      </c>
      <c r="P134" s="50">
        <f t="shared" si="307"/>
        <v>0</v>
      </c>
      <c r="R134" s="201">
        <f t="shared" si="245"/>
        <v>0</v>
      </c>
      <c r="S134" s="201">
        <f t="shared" si="245"/>
        <v>0</v>
      </c>
      <c r="T134" s="8">
        <f t="shared" si="246"/>
        <v>0</v>
      </c>
      <c r="U134" s="50">
        <f t="shared" si="308"/>
        <v>0</v>
      </c>
      <c r="W134" s="375">
        <f t="shared" si="247"/>
        <v>0</v>
      </c>
      <c r="X134" s="201">
        <f t="shared" si="248"/>
        <v>0</v>
      </c>
      <c r="Y134" s="8">
        <f t="shared" si="249"/>
        <v>0</v>
      </c>
      <c r="Z134" s="50">
        <f t="shared" si="309"/>
        <v>0</v>
      </c>
      <c r="AB134" s="375">
        <f t="shared" si="250"/>
        <v>0</v>
      </c>
      <c r="AC134" s="201">
        <f t="shared" si="330"/>
        <v>0</v>
      </c>
      <c r="AD134" s="8">
        <f t="shared" si="252"/>
        <v>0</v>
      </c>
      <c r="AE134" s="50">
        <f t="shared" si="310"/>
        <v>0</v>
      </c>
      <c r="AG134" s="375">
        <f t="shared" si="253"/>
        <v>0</v>
      </c>
      <c r="AH134" s="201">
        <f t="shared" si="331"/>
        <v>0</v>
      </c>
      <c r="AI134" s="8">
        <f t="shared" si="255"/>
        <v>0</v>
      </c>
      <c r="AJ134" s="50">
        <f t="shared" si="311"/>
        <v>0</v>
      </c>
      <c r="AL134" s="375">
        <f t="shared" si="256"/>
        <v>0</v>
      </c>
      <c r="AM134" s="201">
        <f t="shared" si="332"/>
        <v>0</v>
      </c>
      <c r="AN134" s="8">
        <f t="shared" si="258"/>
        <v>0</v>
      </c>
      <c r="AO134" s="50">
        <f t="shared" si="312"/>
        <v>0</v>
      </c>
      <c r="AQ134" s="375">
        <f t="shared" si="259"/>
        <v>0</v>
      </c>
      <c r="AR134" s="201">
        <f t="shared" si="260"/>
        <v>0</v>
      </c>
      <c r="AS134" s="8">
        <f t="shared" si="261"/>
        <v>0</v>
      </c>
      <c r="AT134" s="50">
        <f t="shared" si="313"/>
        <v>0</v>
      </c>
      <c r="AV134" s="375">
        <f t="shared" si="262"/>
        <v>0</v>
      </c>
      <c r="AW134" s="201">
        <f t="shared" si="263"/>
        <v>0</v>
      </c>
      <c r="AX134" s="8">
        <f t="shared" si="264"/>
        <v>0</v>
      </c>
      <c r="AY134" s="50">
        <f t="shared" si="314"/>
        <v>0</v>
      </c>
      <c r="BA134" s="375">
        <f t="shared" si="265"/>
        <v>0</v>
      </c>
      <c r="BB134" s="201">
        <f t="shared" si="266"/>
        <v>0</v>
      </c>
      <c r="BC134" s="8">
        <f t="shared" si="267"/>
        <v>0</v>
      </c>
      <c r="BD134" s="50">
        <f t="shared" si="315"/>
        <v>0</v>
      </c>
      <c r="BF134" s="375">
        <f t="shared" si="268"/>
        <v>0</v>
      </c>
      <c r="BG134" s="201">
        <f t="shared" si="269"/>
        <v>0</v>
      </c>
      <c r="BH134" s="8">
        <f t="shared" si="270"/>
        <v>0</v>
      </c>
      <c r="BI134" s="50">
        <f t="shared" si="316"/>
        <v>0</v>
      </c>
      <c r="BK134" s="375">
        <f t="shared" si="271"/>
        <v>0</v>
      </c>
      <c r="BL134" s="201">
        <f t="shared" si="272"/>
        <v>0</v>
      </c>
      <c r="BM134" s="8">
        <f t="shared" si="273"/>
        <v>0</v>
      </c>
      <c r="BN134" s="50">
        <f t="shared" si="317"/>
        <v>0</v>
      </c>
      <c r="BP134" s="375">
        <f t="shared" si="274"/>
        <v>0</v>
      </c>
      <c r="BQ134" s="201">
        <f t="shared" si="275"/>
        <v>0</v>
      </c>
      <c r="BR134" s="8">
        <f t="shared" si="276"/>
        <v>0</v>
      </c>
      <c r="BS134" s="50">
        <f t="shared" si="318"/>
        <v>0</v>
      </c>
      <c r="BU134" s="375">
        <f t="shared" si="277"/>
        <v>0</v>
      </c>
      <c r="BV134" s="201">
        <f t="shared" si="278"/>
        <v>0</v>
      </c>
      <c r="BW134" s="8">
        <f t="shared" si="279"/>
        <v>0</v>
      </c>
      <c r="BX134" s="50">
        <f t="shared" si="319"/>
        <v>0</v>
      </c>
      <c r="BZ134" s="375">
        <f t="shared" si="280"/>
        <v>0</v>
      </c>
      <c r="CA134" s="201">
        <f t="shared" si="281"/>
        <v>0</v>
      </c>
      <c r="CB134" s="8">
        <f t="shared" si="282"/>
        <v>0</v>
      </c>
      <c r="CC134" s="50">
        <f t="shared" si="320"/>
        <v>0</v>
      </c>
      <c r="CE134" s="375">
        <f t="shared" si="283"/>
        <v>0</v>
      </c>
      <c r="CF134" s="201">
        <f t="shared" si="284"/>
        <v>0</v>
      </c>
      <c r="CG134" s="8">
        <f t="shared" si="285"/>
        <v>0</v>
      </c>
      <c r="CH134" s="50">
        <f t="shared" si="321"/>
        <v>0</v>
      </c>
      <c r="CJ134" s="375">
        <f t="shared" si="286"/>
        <v>0</v>
      </c>
      <c r="CK134" s="201">
        <f t="shared" si="287"/>
        <v>0</v>
      </c>
      <c r="CL134" s="8">
        <f t="shared" si="288"/>
        <v>0</v>
      </c>
      <c r="CM134" s="50">
        <f t="shared" si="322"/>
        <v>0</v>
      </c>
      <c r="CO134" s="375">
        <f t="shared" si="289"/>
        <v>0</v>
      </c>
      <c r="CP134" s="201">
        <f t="shared" si="290"/>
        <v>0</v>
      </c>
      <c r="CQ134" s="8">
        <f t="shared" si="291"/>
        <v>0</v>
      </c>
      <c r="CR134" s="50">
        <f t="shared" si="323"/>
        <v>0</v>
      </c>
      <c r="CT134" s="375">
        <f t="shared" si="292"/>
        <v>0</v>
      </c>
      <c r="CU134" s="201">
        <f t="shared" si="293"/>
        <v>0</v>
      </c>
      <c r="CV134" s="8">
        <f t="shared" si="294"/>
        <v>0</v>
      </c>
      <c r="CW134" s="50">
        <f t="shared" si="324"/>
        <v>0</v>
      </c>
      <c r="CY134" s="375">
        <f t="shared" si="295"/>
        <v>0</v>
      </c>
      <c r="CZ134" s="201">
        <f t="shared" si="296"/>
        <v>0</v>
      </c>
      <c r="DA134" s="8">
        <f t="shared" si="297"/>
        <v>0</v>
      </c>
      <c r="DB134" s="50">
        <f t="shared" si="325"/>
        <v>0</v>
      </c>
      <c r="DD134" s="375">
        <f t="shared" si="298"/>
        <v>0</v>
      </c>
      <c r="DE134" s="201">
        <f t="shared" si="299"/>
        <v>0</v>
      </c>
      <c r="DF134" s="8">
        <f t="shared" si="300"/>
        <v>0</v>
      </c>
      <c r="DG134" s="50">
        <f t="shared" si="326"/>
        <v>0</v>
      </c>
      <c r="DI134" s="375">
        <f t="shared" si="301"/>
        <v>0</v>
      </c>
      <c r="DJ134" s="201">
        <f t="shared" si="302"/>
        <v>0</v>
      </c>
      <c r="DK134" s="8">
        <f t="shared" si="303"/>
        <v>0</v>
      </c>
      <c r="DL134" s="50">
        <f t="shared" si="327"/>
        <v>0</v>
      </c>
      <c r="DN134" s="375">
        <f t="shared" si="304"/>
        <v>0</v>
      </c>
      <c r="DO134" s="201">
        <f t="shared" si="305"/>
        <v>0</v>
      </c>
      <c r="DP134" s="8">
        <f t="shared" si="306"/>
        <v>0</v>
      </c>
      <c r="DQ134" s="50">
        <f t="shared" si="328"/>
        <v>0</v>
      </c>
      <c r="DS134" s="51">
        <f t="shared" si="240"/>
        <v>0</v>
      </c>
      <c r="DT134" s="50">
        <f t="shared" si="333"/>
        <v>0</v>
      </c>
      <c r="DU134" s="51">
        <v>0</v>
      </c>
      <c r="DV134" s="50">
        <f t="shared" si="242"/>
        <v>0</v>
      </c>
      <c r="DW134" s="51">
        <f t="shared" si="243"/>
        <v>0</v>
      </c>
      <c r="DX134" s="52">
        <f t="shared" si="243"/>
        <v>0</v>
      </c>
      <c r="DY134" s="307" t="str">
        <f t="shared" si="329"/>
        <v>lixivia</v>
      </c>
    </row>
    <row r="135" spans="1:129" s="60" customFormat="1" ht="18" customHeight="1" x14ac:dyDescent="0.3">
      <c r="A135" s="1"/>
      <c r="B135" s="343" t="s">
        <v>535</v>
      </c>
      <c r="C135" s="344"/>
      <c r="D135" s="241"/>
      <c r="E135" s="263"/>
      <c r="J135" s="302"/>
      <c r="L135" s="61"/>
      <c r="M135" s="394"/>
      <c r="N135" s="214"/>
      <c r="O135" s="8">
        <f t="shared" si="244"/>
        <v>0</v>
      </c>
      <c r="P135" s="50">
        <f t="shared" si="307"/>
        <v>0</v>
      </c>
      <c r="Q135" s="3"/>
      <c r="R135" s="201">
        <f t="shared" si="245"/>
        <v>0</v>
      </c>
      <c r="S135" s="201">
        <f t="shared" si="245"/>
        <v>0</v>
      </c>
      <c r="T135" s="8">
        <f t="shared" si="246"/>
        <v>0</v>
      </c>
      <c r="U135" s="50">
        <f t="shared" si="308"/>
        <v>0</v>
      </c>
      <c r="V135" s="3"/>
      <c r="W135" s="375">
        <f t="shared" si="247"/>
        <v>0</v>
      </c>
      <c r="X135" s="201">
        <f t="shared" si="248"/>
        <v>0</v>
      </c>
      <c r="Y135" s="8">
        <f t="shared" si="249"/>
        <v>0</v>
      </c>
      <c r="Z135" s="50">
        <f t="shared" si="309"/>
        <v>0</v>
      </c>
      <c r="AA135" s="1"/>
      <c r="AB135" s="375">
        <f t="shared" si="250"/>
        <v>0</v>
      </c>
      <c r="AC135" s="201">
        <f t="shared" si="330"/>
        <v>0</v>
      </c>
      <c r="AD135" s="8">
        <f t="shared" si="252"/>
        <v>0</v>
      </c>
      <c r="AE135" s="50">
        <f t="shared" si="310"/>
        <v>0</v>
      </c>
      <c r="AG135" s="375">
        <f t="shared" si="253"/>
        <v>0</v>
      </c>
      <c r="AH135" s="201">
        <f t="shared" si="331"/>
        <v>0</v>
      </c>
      <c r="AI135" s="8">
        <f t="shared" si="255"/>
        <v>0</v>
      </c>
      <c r="AJ135" s="50">
        <f t="shared" si="311"/>
        <v>0</v>
      </c>
      <c r="AL135" s="375">
        <f t="shared" si="256"/>
        <v>0</v>
      </c>
      <c r="AM135" s="201">
        <f t="shared" si="332"/>
        <v>0</v>
      </c>
      <c r="AN135" s="8">
        <f t="shared" si="258"/>
        <v>0</v>
      </c>
      <c r="AO135" s="50">
        <f t="shared" si="312"/>
        <v>0</v>
      </c>
      <c r="AQ135" s="375">
        <f t="shared" si="259"/>
        <v>0</v>
      </c>
      <c r="AR135" s="201">
        <f t="shared" si="260"/>
        <v>0</v>
      </c>
      <c r="AS135" s="8">
        <f t="shared" si="261"/>
        <v>0</v>
      </c>
      <c r="AT135" s="50">
        <f t="shared" si="313"/>
        <v>0</v>
      </c>
      <c r="AV135" s="375">
        <f t="shared" si="262"/>
        <v>0</v>
      </c>
      <c r="AW135" s="201">
        <f t="shared" si="263"/>
        <v>0</v>
      </c>
      <c r="AX135" s="8">
        <f t="shared" si="264"/>
        <v>0</v>
      </c>
      <c r="AY135" s="50">
        <f t="shared" si="314"/>
        <v>0</v>
      </c>
      <c r="BA135" s="375">
        <f t="shared" si="265"/>
        <v>0</v>
      </c>
      <c r="BB135" s="201">
        <f t="shared" si="266"/>
        <v>0</v>
      </c>
      <c r="BC135" s="8">
        <f t="shared" si="267"/>
        <v>0</v>
      </c>
      <c r="BD135" s="50">
        <f t="shared" si="315"/>
        <v>0</v>
      </c>
      <c r="BF135" s="375">
        <f t="shared" si="268"/>
        <v>0</v>
      </c>
      <c r="BG135" s="201">
        <f t="shared" si="269"/>
        <v>0</v>
      </c>
      <c r="BH135" s="8">
        <f t="shared" si="270"/>
        <v>0</v>
      </c>
      <c r="BI135" s="50">
        <f t="shared" si="316"/>
        <v>0</v>
      </c>
      <c r="BK135" s="375">
        <f t="shared" si="271"/>
        <v>0</v>
      </c>
      <c r="BL135" s="201">
        <f t="shared" si="272"/>
        <v>0</v>
      </c>
      <c r="BM135" s="8">
        <f t="shared" si="273"/>
        <v>0</v>
      </c>
      <c r="BN135" s="50">
        <f t="shared" si="317"/>
        <v>0</v>
      </c>
      <c r="BP135" s="375">
        <f t="shared" si="274"/>
        <v>0</v>
      </c>
      <c r="BQ135" s="201">
        <f t="shared" si="275"/>
        <v>0</v>
      </c>
      <c r="BR135" s="8">
        <f t="shared" si="276"/>
        <v>0</v>
      </c>
      <c r="BS135" s="50">
        <f t="shared" si="318"/>
        <v>0</v>
      </c>
      <c r="BU135" s="375">
        <f t="shared" si="277"/>
        <v>0</v>
      </c>
      <c r="BV135" s="201">
        <f t="shared" si="278"/>
        <v>0</v>
      </c>
      <c r="BW135" s="8">
        <f t="shared" si="279"/>
        <v>0</v>
      </c>
      <c r="BX135" s="50">
        <f t="shared" si="319"/>
        <v>0</v>
      </c>
      <c r="BZ135" s="375">
        <f t="shared" si="280"/>
        <v>0</v>
      </c>
      <c r="CA135" s="201">
        <f t="shared" si="281"/>
        <v>0</v>
      </c>
      <c r="CB135" s="8">
        <f t="shared" si="282"/>
        <v>0</v>
      </c>
      <c r="CC135" s="50">
        <f t="shared" si="320"/>
        <v>0</v>
      </c>
      <c r="CE135" s="375">
        <f t="shared" si="283"/>
        <v>0</v>
      </c>
      <c r="CF135" s="201">
        <f t="shared" si="284"/>
        <v>0</v>
      </c>
      <c r="CG135" s="8">
        <f t="shared" si="285"/>
        <v>0</v>
      </c>
      <c r="CH135" s="50">
        <f t="shared" si="321"/>
        <v>0</v>
      </c>
      <c r="CJ135" s="375">
        <f t="shared" si="286"/>
        <v>0</v>
      </c>
      <c r="CK135" s="201">
        <f t="shared" si="287"/>
        <v>0</v>
      </c>
      <c r="CL135" s="8">
        <f t="shared" si="288"/>
        <v>0</v>
      </c>
      <c r="CM135" s="50">
        <f t="shared" si="322"/>
        <v>0</v>
      </c>
      <c r="CO135" s="375">
        <f t="shared" si="289"/>
        <v>0</v>
      </c>
      <c r="CP135" s="201">
        <f t="shared" si="290"/>
        <v>0</v>
      </c>
      <c r="CQ135" s="8">
        <f t="shared" si="291"/>
        <v>0</v>
      </c>
      <c r="CR135" s="50">
        <f t="shared" si="323"/>
        <v>0</v>
      </c>
      <c r="CT135" s="375">
        <f t="shared" si="292"/>
        <v>0</v>
      </c>
      <c r="CU135" s="201">
        <f t="shared" si="293"/>
        <v>0</v>
      </c>
      <c r="CV135" s="8">
        <f t="shared" si="294"/>
        <v>0</v>
      </c>
      <c r="CW135" s="50">
        <f t="shared" si="324"/>
        <v>0</v>
      </c>
      <c r="CY135" s="375">
        <f t="shared" si="295"/>
        <v>0</v>
      </c>
      <c r="CZ135" s="201">
        <f t="shared" si="296"/>
        <v>0</v>
      </c>
      <c r="DA135" s="8">
        <f t="shared" si="297"/>
        <v>0</v>
      </c>
      <c r="DB135" s="50">
        <f t="shared" si="325"/>
        <v>0</v>
      </c>
      <c r="DD135" s="375">
        <f t="shared" si="298"/>
        <v>0</v>
      </c>
      <c r="DE135" s="201">
        <f t="shared" si="299"/>
        <v>0</v>
      </c>
      <c r="DF135" s="8">
        <f t="shared" si="300"/>
        <v>0</v>
      </c>
      <c r="DG135" s="50">
        <f t="shared" si="326"/>
        <v>0</v>
      </c>
      <c r="DI135" s="375">
        <f t="shared" si="301"/>
        <v>0</v>
      </c>
      <c r="DJ135" s="201">
        <f t="shared" si="302"/>
        <v>0</v>
      </c>
      <c r="DK135" s="8">
        <f t="shared" si="303"/>
        <v>0</v>
      </c>
      <c r="DL135" s="50">
        <f t="shared" si="327"/>
        <v>0</v>
      </c>
      <c r="DN135" s="375">
        <f t="shared" si="304"/>
        <v>0</v>
      </c>
      <c r="DO135" s="201">
        <f t="shared" si="305"/>
        <v>0</v>
      </c>
      <c r="DP135" s="8">
        <f t="shared" si="306"/>
        <v>0</v>
      </c>
      <c r="DQ135" s="50">
        <f t="shared" si="328"/>
        <v>0</v>
      </c>
      <c r="DS135" s="51">
        <f t="shared" si="240"/>
        <v>0</v>
      </c>
      <c r="DT135" s="50">
        <f t="shared" si="333"/>
        <v>0</v>
      </c>
      <c r="DU135" s="51">
        <v>0</v>
      </c>
      <c r="DV135" s="50">
        <f t="shared" si="242"/>
        <v>0</v>
      </c>
      <c r="DW135" s="51">
        <f t="shared" si="243"/>
        <v>0</v>
      </c>
      <c r="DX135" s="52">
        <f t="shared" si="243"/>
        <v>0</v>
      </c>
      <c r="DY135" s="307" t="str">
        <f t="shared" si="329"/>
        <v>algodao</v>
      </c>
    </row>
    <row r="136" spans="1:129" s="60" customFormat="1" ht="18" customHeight="1" x14ac:dyDescent="0.3">
      <c r="A136" s="1"/>
      <c r="B136" s="343" t="s">
        <v>536</v>
      </c>
      <c r="C136" s="344" t="s">
        <v>543</v>
      </c>
      <c r="D136" s="241"/>
      <c r="E136" s="263"/>
      <c r="J136" s="302"/>
      <c r="L136" s="61"/>
      <c r="M136" s="394"/>
      <c r="N136" s="214"/>
      <c r="O136" s="8">
        <f t="shared" si="244"/>
        <v>0</v>
      </c>
      <c r="P136" s="50">
        <f t="shared" si="307"/>
        <v>0</v>
      </c>
      <c r="Q136" s="3"/>
      <c r="R136" s="201">
        <f t="shared" si="245"/>
        <v>0</v>
      </c>
      <c r="S136" s="201">
        <f t="shared" si="245"/>
        <v>0</v>
      </c>
      <c r="T136" s="8">
        <f t="shared" si="246"/>
        <v>0</v>
      </c>
      <c r="U136" s="50">
        <f t="shared" si="308"/>
        <v>0</v>
      </c>
      <c r="V136" s="3"/>
      <c r="W136" s="375">
        <f t="shared" si="247"/>
        <v>0</v>
      </c>
      <c r="X136" s="201">
        <f t="shared" si="248"/>
        <v>0</v>
      </c>
      <c r="Y136" s="8">
        <f t="shared" si="249"/>
        <v>0</v>
      </c>
      <c r="Z136" s="50">
        <f t="shared" si="309"/>
        <v>0</v>
      </c>
      <c r="AA136" s="1"/>
      <c r="AB136" s="375">
        <f t="shared" si="250"/>
        <v>0</v>
      </c>
      <c r="AC136" s="201">
        <f t="shared" si="330"/>
        <v>0</v>
      </c>
      <c r="AD136" s="8">
        <f t="shared" si="252"/>
        <v>0</v>
      </c>
      <c r="AE136" s="50">
        <f t="shared" si="310"/>
        <v>0</v>
      </c>
      <c r="AG136" s="375">
        <f t="shared" si="253"/>
        <v>0</v>
      </c>
      <c r="AH136" s="201">
        <f t="shared" si="331"/>
        <v>0</v>
      </c>
      <c r="AI136" s="8">
        <f t="shared" si="255"/>
        <v>0</v>
      </c>
      <c r="AJ136" s="50">
        <f t="shared" si="311"/>
        <v>0</v>
      </c>
      <c r="AL136" s="375">
        <f t="shared" si="256"/>
        <v>0</v>
      </c>
      <c r="AM136" s="201">
        <f t="shared" si="332"/>
        <v>0</v>
      </c>
      <c r="AN136" s="8">
        <f t="shared" si="258"/>
        <v>0</v>
      </c>
      <c r="AO136" s="50">
        <f t="shared" si="312"/>
        <v>0</v>
      </c>
      <c r="AQ136" s="375">
        <f t="shared" si="259"/>
        <v>0</v>
      </c>
      <c r="AR136" s="201">
        <f t="shared" si="260"/>
        <v>0</v>
      </c>
      <c r="AS136" s="8">
        <f t="shared" si="261"/>
        <v>0</v>
      </c>
      <c r="AT136" s="50">
        <f t="shared" si="313"/>
        <v>0</v>
      </c>
      <c r="AV136" s="375">
        <f t="shared" si="262"/>
        <v>0</v>
      </c>
      <c r="AW136" s="201">
        <f t="shared" si="263"/>
        <v>0</v>
      </c>
      <c r="AX136" s="8">
        <f t="shared" si="264"/>
        <v>0</v>
      </c>
      <c r="AY136" s="50">
        <f t="shared" si="314"/>
        <v>0</v>
      </c>
      <c r="BA136" s="375">
        <f t="shared" si="265"/>
        <v>0</v>
      </c>
      <c r="BB136" s="201">
        <f t="shared" si="266"/>
        <v>0</v>
      </c>
      <c r="BC136" s="8">
        <f t="shared" si="267"/>
        <v>0</v>
      </c>
      <c r="BD136" s="50">
        <f t="shared" si="315"/>
        <v>0</v>
      </c>
      <c r="BF136" s="375">
        <f t="shared" si="268"/>
        <v>0</v>
      </c>
      <c r="BG136" s="201">
        <f t="shared" si="269"/>
        <v>0</v>
      </c>
      <c r="BH136" s="8">
        <f t="shared" si="270"/>
        <v>0</v>
      </c>
      <c r="BI136" s="50">
        <f t="shared" si="316"/>
        <v>0</v>
      </c>
      <c r="BK136" s="375">
        <f t="shared" si="271"/>
        <v>0</v>
      </c>
      <c r="BL136" s="201">
        <f t="shared" si="272"/>
        <v>0</v>
      </c>
      <c r="BM136" s="8">
        <f t="shared" si="273"/>
        <v>0</v>
      </c>
      <c r="BN136" s="50">
        <f t="shared" si="317"/>
        <v>0</v>
      </c>
      <c r="BP136" s="375">
        <f t="shared" si="274"/>
        <v>0</v>
      </c>
      <c r="BQ136" s="201">
        <f t="shared" si="275"/>
        <v>0</v>
      </c>
      <c r="BR136" s="8">
        <f t="shared" si="276"/>
        <v>0</v>
      </c>
      <c r="BS136" s="50">
        <f t="shared" si="318"/>
        <v>0</v>
      </c>
      <c r="BU136" s="375">
        <f t="shared" si="277"/>
        <v>0</v>
      </c>
      <c r="BV136" s="201">
        <f t="shared" si="278"/>
        <v>0</v>
      </c>
      <c r="BW136" s="8">
        <f t="shared" si="279"/>
        <v>0</v>
      </c>
      <c r="BX136" s="50">
        <f t="shared" si="319"/>
        <v>0</v>
      </c>
      <c r="BZ136" s="375">
        <f t="shared" si="280"/>
        <v>0</v>
      </c>
      <c r="CA136" s="201">
        <f t="shared" si="281"/>
        <v>0</v>
      </c>
      <c r="CB136" s="8">
        <f t="shared" si="282"/>
        <v>0</v>
      </c>
      <c r="CC136" s="50">
        <f t="shared" si="320"/>
        <v>0</v>
      </c>
      <c r="CE136" s="375">
        <f t="shared" si="283"/>
        <v>0</v>
      </c>
      <c r="CF136" s="201">
        <f t="shared" si="284"/>
        <v>0</v>
      </c>
      <c r="CG136" s="8">
        <f t="shared" si="285"/>
        <v>0</v>
      </c>
      <c r="CH136" s="50">
        <f t="shared" si="321"/>
        <v>0</v>
      </c>
      <c r="CJ136" s="375">
        <f t="shared" si="286"/>
        <v>0</v>
      </c>
      <c r="CK136" s="201">
        <f t="shared" si="287"/>
        <v>0</v>
      </c>
      <c r="CL136" s="8">
        <f t="shared" si="288"/>
        <v>0</v>
      </c>
      <c r="CM136" s="50">
        <f t="shared" si="322"/>
        <v>0</v>
      </c>
      <c r="CO136" s="375">
        <f t="shared" si="289"/>
        <v>0</v>
      </c>
      <c r="CP136" s="201">
        <f t="shared" si="290"/>
        <v>0</v>
      </c>
      <c r="CQ136" s="8">
        <f t="shared" si="291"/>
        <v>0</v>
      </c>
      <c r="CR136" s="50">
        <f t="shared" si="323"/>
        <v>0</v>
      </c>
      <c r="CT136" s="375">
        <f t="shared" si="292"/>
        <v>0</v>
      </c>
      <c r="CU136" s="201">
        <f t="shared" si="293"/>
        <v>0</v>
      </c>
      <c r="CV136" s="8">
        <f t="shared" si="294"/>
        <v>0</v>
      </c>
      <c r="CW136" s="50">
        <f t="shared" si="324"/>
        <v>0</v>
      </c>
      <c r="CY136" s="375">
        <f t="shared" si="295"/>
        <v>0</v>
      </c>
      <c r="CZ136" s="201">
        <f t="shared" si="296"/>
        <v>0</v>
      </c>
      <c r="DA136" s="8">
        <f t="shared" si="297"/>
        <v>0</v>
      </c>
      <c r="DB136" s="50">
        <f t="shared" si="325"/>
        <v>0</v>
      </c>
      <c r="DD136" s="375">
        <f t="shared" si="298"/>
        <v>0</v>
      </c>
      <c r="DE136" s="201">
        <f t="shared" si="299"/>
        <v>0</v>
      </c>
      <c r="DF136" s="8">
        <f t="shared" si="300"/>
        <v>0</v>
      </c>
      <c r="DG136" s="50">
        <f t="shared" si="326"/>
        <v>0</v>
      </c>
      <c r="DI136" s="375">
        <f t="shared" si="301"/>
        <v>0</v>
      </c>
      <c r="DJ136" s="201">
        <f t="shared" si="302"/>
        <v>0</v>
      </c>
      <c r="DK136" s="8">
        <f t="shared" si="303"/>
        <v>0</v>
      </c>
      <c r="DL136" s="50">
        <f t="shared" si="327"/>
        <v>0</v>
      </c>
      <c r="DN136" s="375">
        <f t="shared" si="304"/>
        <v>0</v>
      </c>
      <c r="DO136" s="201">
        <f t="shared" si="305"/>
        <v>0</v>
      </c>
      <c r="DP136" s="8">
        <f t="shared" si="306"/>
        <v>0</v>
      </c>
      <c r="DQ136" s="50">
        <f t="shared" si="328"/>
        <v>0</v>
      </c>
      <c r="DS136" s="51">
        <f t="shared" si="240"/>
        <v>0</v>
      </c>
      <c r="DT136" s="50">
        <f t="shared" si="333"/>
        <v>0</v>
      </c>
      <c r="DU136" s="51">
        <v>0</v>
      </c>
      <c r="DV136" s="50">
        <f t="shared" si="242"/>
        <v>0</v>
      </c>
      <c r="DW136" s="51">
        <f t="shared" si="243"/>
        <v>0</v>
      </c>
      <c r="DX136" s="52">
        <f t="shared" si="243"/>
        <v>0</v>
      </c>
      <c r="DY136" s="307" t="str">
        <f t="shared" si="329"/>
        <v>paracetamol</v>
      </c>
    </row>
    <row r="137" spans="1:129" s="60" customFormat="1" ht="18" customHeight="1" x14ac:dyDescent="0.3">
      <c r="A137" s="1"/>
      <c r="B137" s="348" t="s">
        <v>568</v>
      </c>
      <c r="C137" s="346"/>
      <c r="D137" s="241">
        <f>E137*$H$3</f>
        <v>34.650455927051674</v>
      </c>
      <c r="E137" s="263">
        <v>0.91185410334346506</v>
      </c>
      <c r="J137" s="302"/>
      <c r="L137" s="61"/>
      <c r="M137" s="394">
        <v>10000</v>
      </c>
      <c r="N137" s="214">
        <v>0</v>
      </c>
      <c r="O137" s="8">
        <f t="shared" si="244"/>
        <v>0</v>
      </c>
      <c r="P137" s="50">
        <f t="shared" si="307"/>
        <v>0</v>
      </c>
      <c r="Q137" s="3"/>
      <c r="R137" s="201">
        <f t="shared" si="245"/>
        <v>10000</v>
      </c>
      <c r="S137" s="201">
        <v>0</v>
      </c>
      <c r="T137" s="8">
        <f t="shared" si="246"/>
        <v>0</v>
      </c>
      <c r="U137" s="50">
        <f t="shared" si="308"/>
        <v>0</v>
      </c>
      <c r="V137" s="3"/>
      <c r="W137" s="375">
        <f t="shared" si="247"/>
        <v>10000</v>
      </c>
      <c r="X137" s="201">
        <v>1</v>
      </c>
      <c r="Y137" s="8">
        <f t="shared" si="249"/>
        <v>346504.55927051674</v>
      </c>
      <c r="Z137" s="50">
        <f t="shared" si="309"/>
        <v>9118.5410334346507</v>
      </c>
      <c r="AA137" s="1"/>
      <c r="AB137" s="375">
        <f t="shared" si="250"/>
        <v>10000</v>
      </c>
      <c r="AC137" s="201">
        <v>1</v>
      </c>
      <c r="AD137" s="8">
        <f t="shared" si="252"/>
        <v>346504.55927051674</v>
      </c>
      <c r="AE137" s="50">
        <f t="shared" si="310"/>
        <v>9118.5410334346507</v>
      </c>
      <c r="AG137" s="375">
        <f t="shared" si="253"/>
        <v>10000</v>
      </c>
      <c r="AH137" s="201">
        <v>1</v>
      </c>
      <c r="AI137" s="8">
        <f t="shared" si="255"/>
        <v>346504.55927051674</v>
      </c>
      <c r="AJ137" s="50">
        <f t="shared" si="311"/>
        <v>9118.5410334346507</v>
      </c>
      <c r="AL137" s="375">
        <f t="shared" si="256"/>
        <v>10000</v>
      </c>
      <c r="AM137" s="201">
        <v>1</v>
      </c>
      <c r="AN137" s="8">
        <f t="shared" si="258"/>
        <v>346504.55927051674</v>
      </c>
      <c r="AO137" s="50">
        <f t="shared" si="312"/>
        <v>9118.5410334346507</v>
      </c>
      <c r="AQ137" s="375">
        <f t="shared" si="259"/>
        <v>10000</v>
      </c>
      <c r="AR137" s="201">
        <f t="shared" si="260"/>
        <v>1</v>
      </c>
      <c r="AS137" s="8">
        <f t="shared" si="261"/>
        <v>346504.55927051674</v>
      </c>
      <c r="AT137" s="50">
        <f t="shared" si="313"/>
        <v>9118.5410334346507</v>
      </c>
      <c r="AV137" s="375">
        <f t="shared" si="262"/>
        <v>10000</v>
      </c>
      <c r="AW137" s="201">
        <f t="shared" si="263"/>
        <v>1</v>
      </c>
      <c r="AX137" s="8">
        <f t="shared" si="264"/>
        <v>346504.55927051674</v>
      </c>
      <c r="AY137" s="50">
        <f t="shared" si="314"/>
        <v>9118.5410334346507</v>
      </c>
      <c r="BA137" s="375">
        <f t="shared" si="265"/>
        <v>10000</v>
      </c>
      <c r="BB137" s="201">
        <f t="shared" si="266"/>
        <v>1</v>
      </c>
      <c r="BC137" s="8">
        <f t="shared" si="267"/>
        <v>346504.55927051674</v>
      </c>
      <c r="BD137" s="50">
        <f t="shared" si="315"/>
        <v>9118.5410334346507</v>
      </c>
      <c r="BF137" s="375">
        <f t="shared" si="268"/>
        <v>10000</v>
      </c>
      <c r="BG137" s="201">
        <f t="shared" si="269"/>
        <v>1</v>
      </c>
      <c r="BH137" s="8">
        <f t="shared" si="270"/>
        <v>346504.55927051674</v>
      </c>
      <c r="BI137" s="50">
        <f t="shared" si="316"/>
        <v>9118.5410334346507</v>
      </c>
      <c r="BK137" s="375">
        <f t="shared" si="271"/>
        <v>10000</v>
      </c>
      <c r="BL137" s="201">
        <f t="shared" si="272"/>
        <v>1</v>
      </c>
      <c r="BM137" s="8">
        <f t="shared" si="273"/>
        <v>346504.55927051674</v>
      </c>
      <c r="BN137" s="50">
        <f t="shared" si="317"/>
        <v>9118.5410334346507</v>
      </c>
      <c r="BP137" s="375">
        <f t="shared" si="274"/>
        <v>10000</v>
      </c>
      <c r="BQ137" s="201">
        <f t="shared" si="275"/>
        <v>1</v>
      </c>
      <c r="BR137" s="8">
        <f t="shared" si="276"/>
        <v>346504.55927051674</v>
      </c>
      <c r="BS137" s="50">
        <f t="shared" si="318"/>
        <v>9118.5410334346507</v>
      </c>
      <c r="BU137" s="375">
        <f t="shared" si="277"/>
        <v>10000</v>
      </c>
      <c r="BV137" s="201">
        <f t="shared" si="278"/>
        <v>1</v>
      </c>
      <c r="BW137" s="8">
        <f t="shared" si="279"/>
        <v>346504.55927051674</v>
      </c>
      <c r="BX137" s="50">
        <f t="shared" si="319"/>
        <v>9118.5410334346507</v>
      </c>
      <c r="BZ137" s="375">
        <f t="shared" si="280"/>
        <v>10000</v>
      </c>
      <c r="CA137" s="201">
        <f t="shared" si="281"/>
        <v>1</v>
      </c>
      <c r="CB137" s="8">
        <f t="shared" si="282"/>
        <v>346504.55927051674</v>
      </c>
      <c r="CC137" s="50">
        <f t="shared" si="320"/>
        <v>9118.5410334346507</v>
      </c>
      <c r="CE137" s="375">
        <f t="shared" si="283"/>
        <v>10000</v>
      </c>
      <c r="CF137" s="201">
        <f t="shared" si="284"/>
        <v>1</v>
      </c>
      <c r="CG137" s="8">
        <f t="shared" si="285"/>
        <v>346504.55927051674</v>
      </c>
      <c r="CH137" s="50">
        <f t="shared" si="321"/>
        <v>9118.5410334346507</v>
      </c>
      <c r="CJ137" s="375">
        <f t="shared" si="286"/>
        <v>10000</v>
      </c>
      <c r="CK137" s="201">
        <f t="shared" si="287"/>
        <v>1</v>
      </c>
      <c r="CL137" s="8">
        <f t="shared" si="288"/>
        <v>346504.55927051674</v>
      </c>
      <c r="CM137" s="50">
        <f t="shared" si="322"/>
        <v>9118.5410334346507</v>
      </c>
      <c r="CO137" s="375">
        <f t="shared" si="289"/>
        <v>10000</v>
      </c>
      <c r="CP137" s="201">
        <f t="shared" si="290"/>
        <v>1</v>
      </c>
      <c r="CQ137" s="8">
        <f t="shared" si="291"/>
        <v>346504.55927051674</v>
      </c>
      <c r="CR137" s="50">
        <f t="shared" si="323"/>
        <v>9118.5410334346507</v>
      </c>
      <c r="CT137" s="375">
        <f t="shared" si="292"/>
        <v>10000</v>
      </c>
      <c r="CU137" s="201">
        <f t="shared" si="293"/>
        <v>1</v>
      </c>
      <c r="CV137" s="8">
        <f t="shared" si="294"/>
        <v>346504.55927051674</v>
      </c>
      <c r="CW137" s="50">
        <f t="shared" si="324"/>
        <v>9118.5410334346507</v>
      </c>
      <c r="CY137" s="375">
        <f t="shared" si="295"/>
        <v>10000</v>
      </c>
      <c r="CZ137" s="201">
        <f t="shared" si="296"/>
        <v>1</v>
      </c>
      <c r="DA137" s="8">
        <f t="shared" si="297"/>
        <v>346504.55927051674</v>
      </c>
      <c r="DB137" s="50">
        <f t="shared" si="325"/>
        <v>9118.5410334346507</v>
      </c>
      <c r="DD137" s="375">
        <f t="shared" si="298"/>
        <v>10000</v>
      </c>
      <c r="DE137" s="201">
        <f t="shared" si="299"/>
        <v>1</v>
      </c>
      <c r="DF137" s="8">
        <f t="shared" si="300"/>
        <v>346504.55927051674</v>
      </c>
      <c r="DG137" s="50">
        <f t="shared" si="326"/>
        <v>9118.5410334346507</v>
      </c>
      <c r="DI137" s="375">
        <f t="shared" si="301"/>
        <v>10000</v>
      </c>
      <c r="DJ137" s="201">
        <f t="shared" si="302"/>
        <v>1</v>
      </c>
      <c r="DK137" s="8">
        <f t="shared" si="303"/>
        <v>346504.55927051674</v>
      </c>
      <c r="DL137" s="50">
        <f t="shared" si="327"/>
        <v>9118.5410334346507</v>
      </c>
      <c r="DN137" s="375">
        <f t="shared" si="304"/>
        <v>10000</v>
      </c>
      <c r="DO137" s="201">
        <f t="shared" si="305"/>
        <v>1</v>
      </c>
      <c r="DP137" s="8">
        <f t="shared" si="306"/>
        <v>346504.55927051674</v>
      </c>
      <c r="DQ137" s="50">
        <f t="shared" si="328"/>
        <v>9118.5410334346507</v>
      </c>
      <c r="DS137" s="51">
        <f t="shared" si="240"/>
        <v>6930091.1854103375</v>
      </c>
      <c r="DT137" s="50">
        <f t="shared" si="333"/>
        <v>182370.82066869308</v>
      </c>
      <c r="DU137" s="51">
        <v>0</v>
      </c>
      <c r="DV137" s="50">
        <f t="shared" si="242"/>
        <v>0</v>
      </c>
      <c r="DW137" s="51">
        <f t="shared" si="243"/>
        <v>6930091.1854103375</v>
      </c>
      <c r="DX137" s="52">
        <f t="shared" si="243"/>
        <v>182370.82066869308</v>
      </c>
      <c r="DY137" s="307" t="str">
        <f t="shared" si="329"/>
        <v>RDTs</v>
      </c>
    </row>
    <row r="138" spans="1:129" s="60" customFormat="1" ht="18" customHeight="1" x14ac:dyDescent="0.3">
      <c r="A138" s="1"/>
      <c r="B138" s="348" t="s">
        <v>569</v>
      </c>
      <c r="C138" s="343"/>
      <c r="D138" s="241">
        <f t="shared" ref="D138:D146" si="334">E138*$H$3</f>
        <v>282.13932584269662</v>
      </c>
      <c r="E138" s="263">
        <v>7.4247191011235953</v>
      </c>
      <c r="J138" s="302"/>
      <c r="L138" s="61"/>
      <c r="M138" s="394">
        <v>200</v>
      </c>
      <c r="N138" s="214">
        <v>0</v>
      </c>
      <c r="O138" s="8">
        <f t="shared" si="244"/>
        <v>0</v>
      </c>
      <c r="P138" s="50">
        <f t="shared" si="307"/>
        <v>0</v>
      </c>
      <c r="Q138" s="3"/>
      <c r="R138" s="201">
        <f t="shared" si="245"/>
        <v>200</v>
      </c>
      <c r="S138" s="201">
        <v>0</v>
      </c>
      <c r="T138" s="8">
        <f t="shared" si="246"/>
        <v>0</v>
      </c>
      <c r="U138" s="50">
        <f t="shared" si="308"/>
        <v>0</v>
      </c>
      <c r="V138" s="3"/>
      <c r="W138" s="375">
        <f t="shared" si="247"/>
        <v>200</v>
      </c>
      <c r="X138" s="201">
        <v>1</v>
      </c>
      <c r="Y138" s="8">
        <f t="shared" si="249"/>
        <v>56427.865168539327</v>
      </c>
      <c r="Z138" s="50">
        <f t="shared" si="309"/>
        <v>1484.943820224719</v>
      </c>
      <c r="AA138" s="1"/>
      <c r="AB138" s="375">
        <f t="shared" si="250"/>
        <v>200</v>
      </c>
      <c r="AC138" s="201">
        <v>1</v>
      </c>
      <c r="AD138" s="8">
        <f t="shared" si="252"/>
        <v>56427.865168539327</v>
      </c>
      <c r="AE138" s="50">
        <f t="shared" si="310"/>
        <v>1484.943820224719</v>
      </c>
      <c r="AG138" s="375">
        <f t="shared" si="253"/>
        <v>200</v>
      </c>
      <c r="AH138" s="201">
        <v>1</v>
      </c>
      <c r="AI138" s="8">
        <f t="shared" si="255"/>
        <v>56427.865168539327</v>
      </c>
      <c r="AJ138" s="50">
        <f t="shared" si="311"/>
        <v>1484.943820224719</v>
      </c>
      <c r="AL138" s="375">
        <f t="shared" si="256"/>
        <v>200</v>
      </c>
      <c r="AM138" s="201">
        <v>1</v>
      </c>
      <c r="AN138" s="8">
        <f t="shared" si="258"/>
        <v>56427.865168539327</v>
      </c>
      <c r="AO138" s="50">
        <f t="shared" si="312"/>
        <v>1484.943820224719</v>
      </c>
      <c r="AQ138" s="375">
        <f t="shared" si="259"/>
        <v>200</v>
      </c>
      <c r="AR138" s="201">
        <f t="shared" si="260"/>
        <v>1</v>
      </c>
      <c r="AS138" s="8">
        <f t="shared" si="261"/>
        <v>56427.865168539327</v>
      </c>
      <c r="AT138" s="50">
        <f t="shared" si="313"/>
        <v>1484.943820224719</v>
      </c>
      <c r="AV138" s="375">
        <f t="shared" si="262"/>
        <v>200</v>
      </c>
      <c r="AW138" s="201">
        <f t="shared" si="263"/>
        <v>1</v>
      </c>
      <c r="AX138" s="8">
        <f t="shared" si="264"/>
        <v>56427.865168539327</v>
      </c>
      <c r="AY138" s="50">
        <f t="shared" si="314"/>
        <v>1484.943820224719</v>
      </c>
      <c r="BA138" s="375">
        <f t="shared" si="265"/>
        <v>200</v>
      </c>
      <c r="BB138" s="201">
        <f t="shared" si="266"/>
        <v>1</v>
      </c>
      <c r="BC138" s="8">
        <f t="shared" si="267"/>
        <v>56427.865168539327</v>
      </c>
      <c r="BD138" s="50">
        <f t="shared" si="315"/>
        <v>1484.943820224719</v>
      </c>
      <c r="BF138" s="375">
        <f t="shared" si="268"/>
        <v>200</v>
      </c>
      <c r="BG138" s="201">
        <f t="shared" si="269"/>
        <v>1</v>
      </c>
      <c r="BH138" s="8">
        <f t="shared" si="270"/>
        <v>56427.865168539327</v>
      </c>
      <c r="BI138" s="50">
        <f t="shared" si="316"/>
        <v>1484.943820224719</v>
      </c>
      <c r="BK138" s="375">
        <f t="shared" si="271"/>
        <v>200</v>
      </c>
      <c r="BL138" s="201">
        <f t="shared" si="272"/>
        <v>1</v>
      </c>
      <c r="BM138" s="8">
        <f t="shared" si="273"/>
        <v>56427.865168539327</v>
      </c>
      <c r="BN138" s="50">
        <f t="shared" si="317"/>
        <v>1484.943820224719</v>
      </c>
      <c r="BP138" s="375">
        <f t="shared" si="274"/>
        <v>200</v>
      </c>
      <c r="BQ138" s="201">
        <f t="shared" si="275"/>
        <v>1</v>
      </c>
      <c r="BR138" s="8">
        <f t="shared" si="276"/>
        <v>56427.865168539327</v>
      </c>
      <c r="BS138" s="50">
        <f t="shared" si="318"/>
        <v>1484.943820224719</v>
      </c>
      <c r="BU138" s="375">
        <f t="shared" si="277"/>
        <v>200</v>
      </c>
      <c r="BV138" s="201">
        <f t="shared" si="278"/>
        <v>1</v>
      </c>
      <c r="BW138" s="8">
        <f t="shared" si="279"/>
        <v>56427.865168539327</v>
      </c>
      <c r="BX138" s="50">
        <f t="shared" si="319"/>
        <v>1484.943820224719</v>
      </c>
      <c r="BZ138" s="375">
        <f t="shared" si="280"/>
        <v>200</v>
      </c>
      <c r="CA138" s="201">
        <f t="shared" si="281"/>
        <v>1</v>
      </c>
      <c r="CB138" s="8">
        <f t="shared" si="282"/>
        <v>56427.865168539327</v>
      </c>
      <c r="CC138" s="50">
        <f t="shared" si="320"/>
        <v>1484.943820224719</v>
      </c>
      <c r="CE138" s="375">
        <f t="shared" si="283"/>
        <v>200</v>
      </c>
      <c r="CF138" s="201">
        <f t="shared" si="284"/>
        <v>1</v>
      </c>
      <c r="CG138" s="8">
        <f t="shared" si="285"/>
        <v>56427.865168539327</v>
      </c>
      <c r="CH138" s="50">
        <f t="shared" si="321"/>
        <v>1484.943820224719</v>
      </c>
      <c r="CJ138" s="375">
        <f t="shared" si="286"/>
        <v>200</v>
      </c>
      <c r="CK138" s="201">
        <f t="shared" si="287"/>
        <v>1</v>
      </c>
      <c r="CL138" s="8">
        <f t="shared" si="288"/>
        <v>56427.865168539327</v>
      </c>
      <c r="CM138" s="50">
        <f t="shared" si="322"/>
        <v>1484.943820224719</v>
      </c>
      <c r="CO138" s="375">
        <f t="shared" si="289"/>
        <v>200</v>
      </c>
      <c r="CP138" s="201">
        <f t="shared" si="290"/>
        <v>1</v>
      </c>
      <c r="CQ138" s="8">
        <f t="shared" si="291"/>
        <v>56427.865168539327</v>
      </c>
      <c r="CR138" s="50">
        <f t="shared" si="323"/>
        <v>1484.943820224719</v>
      </c>
      <c r="CT138" s="375">
        <f t="shared" si="292"/>
        <v>200</v>
      </c>
      <c r="CU138" s="201">
        <f t="shared" si="293"/>
        <v>1</v>
      </c>
      <c r="CV138" s="8">
        <f t="shared" si="294"/>
        <v>56427.865168539327</v>
      </c>
      <c r="CW138" s="50">
        <f t="shared" si="324"/>
        <v>1484.943820224719</v>
      </c>
      <c r="CY138" s="375">
        <f t="shared" si="295"/>
        <v>200</v>
      </c>
      <c r="CZ138" s="201">
        <f t="shared" si="296"/>
        <v>1</v>
      </c>
      <c r="DA138" s="8">
        <f t="shared" si="297"/>
        <v>56427.865168539327</v>
      </c>
      <c r="DB138" s="50">
        <f t="shared" si="325"/>
        <v>1484.943820224719</v>
      </c>
      <c r="DD138" s="375">
        <f t="shared" si="298"/>
        <v>200</v>
      </c>
      <c r="DE138" s="201">
        <f t="shared" si="299"/>
        <v>1</v>
      </c>
      <c r="DF138" s="8">
        <f t="shared" si="300"/>
        <v>56427.865168539327</v>
      </c>
      <c r="DG138" s="50">
        <f t="shared" si="326"/>
        <v>1484.943820224719</v>
      </c>
      <c r="DI138" s="375">
        <f t="shared" si="301"/>
        <v>200</v>
      </c>
      <c r="DJ138" s="201">
        <f t="shared" si="302"/>
        <v>1</v>
      </c>
      <c r="DK138" s="8">
        <f t="shared" si="303"/>
        <v>56427.865168539327</v>
      </c>
      <c r="DL138" s="50">
        <f t="shared" si="327"/>
        <v>1484.943820224719</v>
      </c>
      <c r="DN138" s="375">
        <f t="shared" si="304"/>
        <v>200</v>
      </c>
      <c r="DO138" s="201">
        <f t="shared" si="305"/>
        <v>1</v>
      </c>
      <c r="DP138" s="8">
        <f t="shared" si="306"/>
        <v>56427.865168539327</v>
      </c>
      <c r="DQ138" s="50">
        <f t="shared" si="328"/>
        <v>1484.943820224719</v>
      </c>
      <c r="DS138" s="51">
        <f t="shared" si="240"/>
        <v>1128557.3033707866</v>
      </c>
      <c r="DT138" s="50">
        <f t="shared" si="333"/>
        <v>29698.876404494385</v>
      </c>
      <c r="DU138" s="51">
        <v>0</v>
      </c>
      <c r="DV138" s="50">
        <f t="shared" si="242"/>
        <v>0</v>
      </c>
      <c r="DW138" s="51">
        <f t="shared" si="243"/>
        <v>1128557.3033707866</v>
      </c>
      <c r="DX138" s="52">
        <f t="shared" si="243"/>
        <v>29698.876404494385</v>
      </c>
      <c r="DY138" s="307" t="str">
        <f t="shared" si="329"/>
        <v>Gloves</v>
      </c>
    </row>
    <row r="139" spans="1:129" s="60" customFormat="1" ht="18" customHeight="1" x14ac:dyDescent="0.3">
      <c r="A139" s="1"/>
      <c r="B139" s="348" t="s">
        <v>570</v>
      </c>
      <c r="C139" s="343"/>
      <c r="D139" s="241">
        <f t="shared" si="334"/>
        <v>76</v>
      </c>
      <c r="E139" s="263">
        <v>2</v>
      </c>
      <c r="J139" s="302"/>
      <c r="L139" s="61"/>
      <c r="M139" s="394">
        <v>70</v>
      </c>
      <c r="N139" s="214">
        <v>0</v>
      </c>
      <c r="O139" s="8">
        <f t="shared" si="244"/>
        <v>0</v>
      </c>
      <c r="P139" s="50">
        <f t="shared" si="307"/>
        <v>0</v>
      </c>
      <c r="Q139" s="3"/>
      <c r="R139" s="201">
        <f t="shared" si="245"/>
        <v>70</v>
      </c>
      <c r="S139" s="201">
        <v>0</v>
      </c>
      <c r="T139" s="8">
        <f t="shared" si="246"/>
        <v>0</v>
      </c>
      <c r="U139" s="50">
        <f t="shared" si="308"/>
        <v>0</v>
      </c>
      <c r="V139" s="3"/>
      <c r="W139" s="375">
        <f t="shared" si="247"/>
        <v>70</v>
      </c>
      <c r="X139" s="201">
        <v>1</v>
      </c>
      <c r="Y139" s="8">
        <f t="shared" si="249"/>
        <v>5320</v>
      </c>
      <c r="Z139" s="50">
        <f t="shared" si="309"/>
        <v>140</v>
      </c>
      <c r="AA139" s="1"/>
      <c r="AB139" s="375">
        <f t="shared" si="250"/>
        <v>70</v>
      </c>
      <c r="AC139" s="201">
        <v>1</v>
      </c>
      <c r="AD139" s="8">
        <f t="shared" si="252"/>
        <v>5320</v>
      </c>
      <c r="AE139" s="50">
        <f t="shared" si="310"/>
        <v>140</v>
      </c>
      <c r="AG139" s="375">
        <f t="shared" si="253"/>
        <v>70</v>
      </c>
      <c r="AH139" s="201">
        <v>1</v>
      </c>
      <c r="AI139" s="8">
        <f t="shared" si="255"/>
        <v>5320</v>
      </c>
      <c r="AJ139" s="50">
        <f t="shared" si="311"/>
        <v>140</v>
      </c>
      <c r="AL139" s="375">
        <f t="shared" si="256"/>
        <v>70</v>
      </c>
      <c r="AM139" s="201">
        <v>1</v>
      </c>
      <c r="AN139" s="8">
        <f t="shared" si="258"/>
        <v>5320</v>
      </c>
      <c r="AO139" s="50">
        <f t="shared" si="312"/>
        <v>140</v>
      </c>
      <c r="AQ139" s="375">
        <f t="shared" si="259"/>
        <v>70</v>
      </c>
      <c r="AR139" s="201">
        <f t="shared" si="260"/>
        <v>1</v>
      </c>
      <c r="AS139" s="8">
        <f t="shared" si="261"/>
        <v>5320</v>
      </c>
      <c r="AT139" s="50">
        <f t="shared" si="313"/>
        <v>140</v>
      </c>
      <c r="AV139" s="375">
        <f t="shared" si="262"/>
        <v>70</v>
      </c>
      <c r="AW139" s="201">
        <f t="shared" si="263"/>
        <v>1</v>
      </c>
      <c r="AX139" s="8">
        <f t="shared" si="264"/>
        <v>5320</v>
      </c>
      <c r="AY139" s="50">
        <f t="shared" si="314"/>
        <v>140</v>
      </c>
      <c r="BA139" s="375">
        <f t="shared" si="265"/>
        <v>70</v>
      </c>
      <c r="BB139" s="201">
        <f t="shared" si="266"/>
        <v>1</v>
      </c>
      <c r="BC139" s="8">
        <f t="shared" si="267"/>
        <v>5320</v>
      </c>
      <c r="BD139" s="50">
        <f t="shared" si="315"/>
        <v>140</v>
      </c>
      <c r="BF139" s="375">
        <f t="shared" si="268"/>
        <v>70</v>
      </c>
      <c r="BG139" s="201">
        <f t="shared" si="269"/>
        <v>1</v>
      </c>
      <c r="BH139" s="8">
        <f t="shared" si="270"/>
        <v>5320</v>
      </c>
      <c r="BI139" s="50">
        <f t="shared" si="316"/>
        <v>140</v>
      </c>
      <c r="BK139" s="375">
        <f t="shared" si="271"/>
        <v>70</v>
      </c>
      <c r="BL139" s="201">
        <f t="shared" si="272"/>
        <v>1</v>
      </c>
      <c r="BM139" s="8">
        <f t="shared" si="273"/>
        <v>5320</v>
      </c>
      <c r="BN139" s="50">
        <f t="shared" si="317"/>
        <v>140</v>
      </c>
      <c r="BP139" s="375">
        <f t="shared" si="274"/>
        <v>70</v>
      </c>
      <c r="BQ139" s="201">
        <f t="shared" si="275"/>
        <v>1</v>
      </c>
      <c r="BR139" s="8">
        <f t="shared" si="276"/>
        <v>5320</v>
      </c>
      <c r="BS139" s="50">
        <f t="shared" si="318"/>
        <v>140</v>
      </c>
      <c r="BU139" s="375">
        <f t="shared" si="277"/>
        <v>70</v>
      </c>
      <c r="BV139" s="201">
        <f t="shared" si="278"/>
        <v>1</v>
      </c>
      <c r="BW139" s="8">
        <f t="shared" si="279"/>
        <v>5320</v>
      </c>
      <c r="BX139" s="50">
        <f t="shared" si="319"/>
        <v>140</v>
      </c>
      <c r="BZ139" s="375">
        <f t="shared" si="280"/>
        <v>70</v>
      </c>
      <c r="CA139" s="201">
        <f t="shared" si="281"/>
        <v>1</v>
      </c>
      <c r="CB139" s="8">
        <f t="shared" si="282"/>
        <v>5320</v>
      </c>
      <c r="CC139" s="50">
        <f t="shared" si="320"/>
        <v>140</v>
      </c>
      <c r="CE139" s="375">
        <f t="shared" si="283"/>
        <v>70</v>
      </c>
      <c r="CF139" s="201">
        <f t="shared" si="284"/>
        <v>1</v>
      </c>
      <c r="CG139" s="8">
        <f t="shared" si="285"/>
        <v>5320</v>
      </c>
      <c r="CH139" s="50">
        <f t="shared" si="321"/>
        <v>140</v>
      </c>
      <c r="CJ139" s="375">
        <f t="shared" si="286"/>
        <v>70</v>
      </c>
      <c r="CK139" s="201">
        <f t="shared" si="287"/>
        <v>1</v>
      </c>
      <c r="CL139" s="8">
        <f t="shared" si="288"/>
        <v>5320</v>
      </c>
      <c r="CM139" s="50">
        <f t="shared" si="322"/>
        <v>140</v>
      </c>
      <c r="CO139" s="375">
        <f t="shared" si="289"/>
        <v>70</v>
      </c>
      <c r="CP139" s="201">
        <f t="shared" si="290"/>
        <v>1</v>
      </c>
      <c r="CQ139" s="8">
        <f t="shared" si="291"/>
        <v>5320</v>
      </c>
      <c r="CR139" s="50">
        <f t="shared" si="323"/>
        <v>140</v>
      </c>
      <c r="CT139" s="375">
        <f t="shared" si="292"/>
        <v>70</v>
      </c>
      <c r="CU139" s="201">
        <f t="shared" si="293"/>
        <v>1</v>
      </c>
      <c r="CV139" s="8">
        <f t="shared" si="294"/>
        <v>5320</v>
      </c>
      <c r="CW139" s="50">
        <f t="shared" si="324"/>
        <v>140</v>
      </c>
      <c r="CY139" s="375">
        <f t="shared" si="295"/>
        <v>70</v>
      </c>
      <c r="CZ139" s="201">
        <f t="shared" si="296"/>
        <v>1</v>
      </c>
      <c r="DA139" s="8">
        <f t="shared" si="297"/>
        <v>5320</v>
      </c>
      <c r="DB139" s="50">
        <f t="shared" si="325"/>
        <v>140</v>
      </c>
      <c r="DD139" s="375">
        <f t="shared" si="298"/>
        <v>70</v>
      </c>
      <c r="DE139" s="201">
        <f t="shared" si="299"/>
        <v>1</v>
      </c>
      <c r="DF139" s="8">
        <f t="shared" si="300"/>
        <v>5320</v>
      </c>
      <c r="DG139" s="50">
        <f t="shared" si="326"/>
        <v>140</v>
      </c>
      <c r="DI139" s="375">
        <f t="shared" si="301"/>
        <v>70</v>
      </c>
      <c r="DJ139" s="201">
        <f t="shared" si="302"/>
        <v>1</v>
      </c>
      <c r="DK139" s="8">
        <f t="shared" si="303"/>
        <v>5320</v>
      </c>
      <c r="DL139" s="50">
        <f t="shared" si="327"/>
        <v>140</v>
      </c>
      <c r="DN139" s="375">
        <f t="shared" si="304"/>
        <v>70</v>
      </c>
      <c r="DO139" s="201">
        <f t="shared" si="305"/>
        <v>1</v>
      </c>
      <c r="DP139" s="8">
        <f t="shared" si="306"/>
        <v>5320</v>
      </c>
      <c r="DQ139" s="50">
        <f t="shared" si="328"/>
        <v>140</v>
      </c>
      <c r="DS139" s="51">
        <f t="shared" si="240"/>
        <v>106400</v>
      </c>
      <c r="DT139" s="50">
        <f t="shared" si="333"/>
        <v>2800</v>
      </c>
      <c r="DU139" s="51">
        <v>0</v>
      </c>
      <c r="DV139" s="50">
        <f t="shared" si="242"/>
        <v>0</v>
      </c>
      <c r="DW139" s="51">
        <f t="shared" si="243"/>
        <v>106400</v>
      </c>
      <c r="DX139" s="52">
        <f t="shared" si="243"/>
        <v>2800</v>
      </c>
      <c r="DY139" s="307" t="str">
        <f t="shared" si="329"/>
        <v>Safety Boxes</v>
      </c>
    </row>
    <row r="140" spans="1:129" s="60" customFormat="1" ht="18" customHeight="1" x14ac:dyDescent="0.3">
      <c r="A140" s="1"/>
      <c r="B140" s="348" t="s">
        <v>571</v>
      </c>
      <c r="C140" s="343"/>
      <c r="D140" s="241">
        <f t="shared" si="334"/>
        <v>57</v>
      </c>
      <c r="E140" s="263">
        <v>1.5</v>
      </c>
      <c r="J140" s="302"/>
      <c r="L140" s="61"/>
      <c r="M140" s="394">
        <v>40</v>
      </c>
      <c r="N140" s="214">
        <v>0</v>
      </c>
      <c r="O140" s="8">
        <f t="shared" si="244"/>
        <v>0</v>
      </c>
      <c r="P140" s="50">
        <f t="shared" si="307"/>
        <v>0</v>
      </c>
      <c r="Q140" s="3"/>
      <c r="R140" s="201">
        <v>3000</v>
      </c>
      <c r="S140" s="201">
        <v>0</v>
      </c>
      <c r="T140" s="8">
        <f t="shared" si="246"/>
        <v>0</v>
      </c>
      <c r="U140" s="50">
        <f t="shared" si="308"/>
        <v>0</v>
      </c>
      <c r="V140" s="3"/>
      <c r="W140" s="375">
        <f t="shared" si="247"/>
        <v>3000</v>
      </c>
      <c r="X140" s="201">
        <v>1</v>
      </c>
      <c r="Y140" s="8">
        <f t="shared" si="249"/>
        <v>171000</v>
      </c>
      <c r="Z140" s="50">
        <f t="shared" si="309"/>
        <v>4500</v>
      </c>
      <c r="AA140" s="1"/>
      <c r="AB140" s="375">
        <f t="shared" si="250"/>
        <v>3000</v>
      </c>
      <c r="AC140" s="201">
        <v>1</v>
      </c>
      <c r="AD140" s="8">
        <f t="shared" si="252"/>
        <v>171000</v>
      </c>
      <c r="AE140" s="50">
        <f t="shared" si="310"/>
        <v>4500</v>
      </c>
      <c r="AG140" s="375">
        <f t="shared" si="253"/>
        <v>3000</v>
      </c>
      <c r="AH140" s="201">
        <v>1</v>
      </c>
      <c r="AI140" s="8">
        <f t="shared" si="255"/>
        <v>171000</v>
      </c>
      <c r="AJ140" s="50">
        <f t="shared" si="311"/>
        <v>4500</v>
      </c>
      <c r="AL140" s="375">
        <f t="shared" si="256"/>
        <v>3000</v>
      </c>
      <c r="AM140" s="201">
        <v>1</v>
      </c>
      <c r="AN140" s="8">
        <f t="shared" si="258"/>
        <v>171000</v>
      </c>
      <c r="AO140" s="50">
        <f t="shared" si="312"/>
        <v>4500</v>
      </c>
      <c r="AQ140" s="375">
        <f t="shared" si="259"/>
        <v>3000</v>
      </c>
      <c r="AR140" s="201">
        <f t="shared" si="260"/>
        <v>1</v>
      </c>
      <c r="AS140" s="8">
        <f t="shared" si="261"/>
        <v>171000</v>
      </c>
      <c r="AT140" s="50">
        <f t="shared" si="313"/>
        <v>4500</v>
      </c>
      <c r="AV140" s="375">
        <f t="shared" si="262"/>
        <v>3000</v>
      </c>
      <c r="AW140" s="201">
        <f t="shared" si="263"/>
        <v>1</v>
      </c>
      <c r="AX140" s="8">
        <f t="shared" si="264"/>
        <v>171000</v>
      </c>
      <c r="AY140" s="50">
        <f t="shared" si="314"/>
        <v>4500</v>
      </c>
      <c r="BA140" s="375">
        <f t="shared" si="265"/>
        <v>3000</v>
      </c>
      <c r="BB140" s="201">
        <f t="shared" si="266"/>
        <v>1</v>
      </c>
      <c r="BC140" s="8">
        <f t="shared" si="267"/>
        <v>171000</v>
      </c>
      <c r="BD140" s="50">
        <f t="shared" si="315"/>
        <v>4500</v>
      </c>
      <c r="BF140" s="375">
        <f t="shared" si="268"/>
        <v>3000</v>
      </c>
      <c r="BG140" s="201">
        <f t="shared" si="269"/>
        <v>1</v>
      </c>
      <c r="BH140" s="8">
        <f t="shared" si="270"/>
        <v>171000</v>
      </c>
      <c r="BI140" s="50">
        <f t="shared" si="316"/>
        <v>4500</v>
      </c>
      <c r="BK140" s="375">
        <f t="shared" si="271"/>
        <v>3000</v>
      </c>
      <c r="BL140" s="201">
        <f t="shared" si="272"/>
        <v>1</v>
      </c>
      <c r="BM140" s="8">
        <f t="shared" si="273"/>
        <v>171000</v>
      </c>
      <c r="BN140" s="50">
        <f t="shared" si="317"/>
        <v>4500</v>
      </c>
      <c r="BP140" s="375">
        <f t="shared" si="274"/>
        <v>3000</v>
      </c>
      <c r="BQ140" s="201">
        <f t="shared" si="275"/>
        <v>1</v>
      </c>
      <c r="BR140" s="8">
        <f t="shared" si="276"/>
        <v>171000</v>
      </c>
      <c r="BS140" s="50">
        <f t="shared" si="318"/>
        <v>4500</v>
      </c>
      <c r="BU140" s="375">
        <f t="shared" si="277"/>
        <v>3000</v>
      </c>
      <c r="BV140" s="201">
        <f t="shared" si="278"/>
        <v>1</v>
      </c>
      <c r="BW140" s="8">
        <f t="shared" si="279"/>
        <v>171000</v>
      </c>
      <c r="BX140" s="50">
        <f t="shared" si="319"/>
        <v>4500</v>
      </c>
      <c r="BZ140" s="375">
        <f t="shared" si="280"/>
        <v>3000</v>
      </c>
      <c r="CA140" s="201">
        <f t="shared" si="281"/>
        <v>1</v>
      </c>
      <c r="CB140" s="8">
        <f t="shared" si="282"/>
        <v>171000</v>
      </c>
      <c r="CC140" s="50">
        <f t="shared" si="320"/>
        <v>4500</v>
      </c>
      <c r="CE140" s="375">
        <f t="shared" si="283"/>
        <v>3000</v>
      </c>
      <c r="CF140" s="201">
        <f t="shared" si="284"/>
        <v>1</v>
      </c>
      <c r="CG140" s="8">
        <f t="shared" si="285"/>
        <v>171000</v>
      </c>
      <c r="CH140" s="50">
        <f t="shared" si="321"/>
        <v>4500</v>
      </c>
      <c r="CJ140" s="375">
        <f t="shared" si="286"/>
        <v>3000</v>
      </c>
      <c r="CK140" s="201">
        <f t="shared" si="287"/>
        <v>1</v>
      </c>
      <c r="CL140" s="8">
        <f t="shared" si="288"/>
        <v>171000</v>
      </c>
      <c r="CM140" s="50">
        <f t="shared" si="322"/>
        <v>4500</v>
      </c>
      <c r="CO140" s="375">
        <f t="shared" si="289"/>
        <v>3000</v>
      </c>
      <c r="CP140" s="201">
        <f t="shared" si="290"/>
        <v>1</v>
      </c>
      <c r="CQ140" s="8">
        <f t="shared" si="291"/>
        <v>171000</v>
      </c>
      <c r="CR140" s="50">
        <f t="shared" si="323"/>
        <v>4500</v>
      </c>
      <c r="CT140" s="375">
        <f t="shared" si="292"/>
        <v>3000</v>
      </c>
      <c r="CU140" s="201">
        <f t="shared" si="293"/>
        <v>1</v>
      </c>
      <c r="CV140" s="8">
        <f t="shared" si="294"/>
        <v>171000</v>
      </c>
      <c r="CW140" s="50">
        <f t="shared" si="324"/>
        <v>4500</v>
      </c>
      <c r="CY140" s="375">
        <f t="shared" si="295"/>
        <v>3000</v>
      </c>
      <c r="CZ140" s="201">
        <f t="shared" si="296"/>
        <v>1</v>
      </c>
      <c r="DA140" s="8">
        <f t="shared" si="297"/>
        <v>171000</v>
      </c>
      <c r="DB140" s="50">
        <f t="shared" si="325"/>
        <v>4500</v>
      </c>
      <c r="DD140" s="375">
        <f t="shared" si="298"/>
        <v>3000</v>
      </c>
      <c r="DE140" s="201">
        <f t="shared" si="299"/>
        <v>1</v>
      </c>
      <c r="DF140" s="8">
        <f t="shared" si="300"/>
        <v>171000</v>
      </c>
      <c r="DG140" s="50">
        <f t="shared" si="326"/>
        <v>4500</v>
      </c>
      <c r="DI140" s="375">
        <f t="shared" si="301"/>
        <v>3000</v>
      </c>
      <c r="DJ140" s="201">
        <f t="shared" si="302"/>
        <v>1</v>
      </c>
      <c r="DK140" s="8">
        <f t="shared" si="303"/>
        <v>171000</v>
      </c>
      <c r="DL140" s="50">
        <f t="shared" si="327"/>
        <v>4500</v>
      </c>
      <c r="DN140" s="375">
        <f t="shared" si="304"/>
        <v>3000</v>
      </c>
      <c r="DO140" s="201">
        <f t="shared" si="305"/>
        <v>1</v>
      </c>
      <c r="DP140" s="8">
        <f t="shared" si="306"/>
        <v>171000</v>
      </c>
      <c r="DQ140" s="50">
        <f t="shared" si="328"/>
        <v>4500</v>
      </c>
      <c r="DS140" s="51">
        <f t="shared" si="240"/>
        <v>3420000</v>
      </c>
      <c r="DT140" s="50">
        <f t="shared" si="333"/>
        <v>90000</v>
      </c>
      <c r="DU140" s="51">
        <v>0</v>
      </c>
      <c r="DV140" s="50">
        <f t="shared" si="242"/>
        <v>0</v>
      </c>
      <c r="DW140" s="51">
        <f t="shared" si="243"/>
        <v>3420000</v>
      </c>
      <c r="DX140" s="52">
        <f t="shared" si="243"/>
        <v>90000</v>
      </c>
      <c r="DY140" s="307" t="str">
        <f t="shared" si="329"/>
        <v>Pregnancy Tests</v>
      </c>
    </row>
    <row r="141" spans="1:129" s="60" customFormat="1" ht="18" customHeight="1" x14ac:dyDescent="0.3">
      <c r="A141" s="1"/>
      <c r="B141" s="348" t="s">
        <v>572</v>
      </c>
      <c r="C141" s="343"/>
      <c r="D141" s="241">
        <f t="shared" si="334"/>
        <v>39.9</v>
      </c>
      <c r="E141" s="263">
        <v>1.05</v>
      </c>
      <c r="J141" s="302"/>
      <c r="L141" s="61"/>
      <c r="M141" s="394">
        <v>0</v>
      </c>
      <c r="N141" s="214">
        <v>0</v>
      </c>
      <c r="O141" s="8">
        <f t="shared" si="244"/>
        <v>0</v>
      </c>
      <c r="P141" s="50">
        <f t="shared" si="307"/>
        <v>0</v>
      </c>
      <c r="Q141" s="3"/>
      <c r="R141" s="201">
        <f t="shared" si="245"/>
        <v>0</v>
      </c>
      <c r="S141" s="201">
        <v>1</v>
      </c>
      <c r="T141" s="8">
        <f t="shared" si="246"/>
        <v>0</v>
      </c>
      <c r="U141" s="50">
        <f t="shared" si="308"/>
        <v>0</v>
      </c>
      <c r="V141" s="3"/>
      <c r="W141" s="375">
        <f t="shared" si="247"/>
        <v>0</v>
      </c>
      <c r="X141" s="201">
        <v>1</v>
      </c>
      <c r="Y141" s="8">
        <f t="shared" si="249"/>
        <v>0</v>
      </c>
      <c r="Z141" s="50">
        <f t="shared" si="309"/>
        <v>0</v>
      </c>
      <c r="AA141" s="1"/>
      <c r="AB141" s="375">
        <f t="shared" si="250"/>
        <v>0</v>
      </c>
      <c r="AC141" s="201">
        <v>1</v>
      </c>
      <c r="AD141" s="8">
        <f t="shared" si="252"/>
        <v>0</v>
      </c>
      <c r="AE141" s="50">
        <f t="shared" si="310"/>
        <v>0</v>
      </c>
      <c r="AG141" s="375">
        <f t="shared" si="253"/>
        <v>0</v>
      </c>
      <c r="AH141" s="201">
        <v>1</v>
      </c>
      <c r="AI141" s="8">
        <f t="shared" si="255"/>
        <v>0</v>
      </c>
      <c r="AJ141" s="50">
        <f t="shared" si="311"/>
        <v>0</v>
      </c>
      <c r="AL141" s="375">
        <f t="shared" si="256"/>
        <v>0</v>
      </c>
      <c r="AM141" s="201">
        <v>1</v>
      </c>
      <c r="AN141" s="8">
        <f t="shared" si="258"/>
        <v>0</v>
      </c>
      <c r="AO141" s="50">
        <f t="shared" si="312"/>
        <v>0</v>
      </c>
      <c r="AQ141" s="375">
        <f t="shared" si="259"/>
        <v>0</v>
      </c>
      <c r="AR141" s="201">
        <f t="shared" si="260"/>
        <v>1</v>
      </c>
      <c r="AS141" s="8">
        <f t="shared" si="261"/>
        <v>0</v>
      </c>
      <c r="AT141" s="50">
        <f t="shared" si="313"/>
        <v>0</v>
      </c>
      <c r="AV141" s="375">
        <f t="shared" si="262"/>
        <v>0</v>
      </c>
      <c r="AW141" s="201">
        <f t="shared" si="263"/>
        <v>1</v>
      </c>
      <c r="AX141" s="8">
        <f t="shared" si="264"/>
        <v>0</v>
      </c>
      <c r="AY141" s="50">
        <f t="shared" si="314"/>
        <v>0</v>
      </c>
      <c r="BA141" s="375">
        <f t="shared" si="265"/>
        <v>0</v>
      </c>
      <c r="BB141" s="201">
        <f t="shared" si="266"/>
        <v>1</v>
      </c>
      <c r="BC141" s="8">
        <f t="shared" si="267"/>
        <v>0</v>
      </c>
      <c r="BD141" s="50">
        <f t="shared" si="315"/>
        <v>0</v>
      </c>
      <c r="BF141" s="375">
        <f t="shared" si="268"/>
        <v>0</v>
      </c>
      <c r="BG141" s="201">
        <f t="shared" si="269"/>
        <v>1</v>
      </c>
      <c r="BH141" s="8">
        <f t="shared" si="270"/>
        <v>0</v>
      </c>
      <c r="BI141" s="50">
        <f t="shared" si="316"/>
        <v>0</v>
      </c>
      <c r="BK141" s="375">
        <f t="shared" si="271"/>
        <v>0</v>
      </c>
      <c r="BL141" s="201">
        <f t="shared" si="272"/>
        <v>1</v>
      </c>
      <c r="BM141" s="8">
        <f t="shared" si="273"/>
        <v>0</v>
      </c>
      <c r="BN141" s="50">
        <f t="shared" si="317"/>
        <v>0</v>
      </c>
      <c r="BP141" s="375">
        <f t="shared" si="274"/>
        <v>0</v>
      </c>
      <c r="BQ141" s="201">
        <f t="shared" si="275"/>
        <v>1</v>
      </c>
      <c r="BR141" s="8">
        <f t="shared" si="276"/>
        <v>0</v>
      </c>
      <c r="BS141" s="50">
        <f t="shared" si="318"/>
        <v>0</v>
      </c>
      <c r="BU141" s="375">
        <f t="shared" si="277"/>
        <v>0</v>
      </c>
      <c r="BV141" s="201">
        <f t="shared" si="278"/>
        <v>1</v>
      </c>
      <c r="BW141" s="8">
        <f t="shared" si="279"/>
        <v>0</v>
      </c>
      <c r="BX141" s="50">
        <f t="shared" si="319"/>
        <v>0</v>
      </c>
      <c r="BZ141" s="375">
        <f t="shared" si="280"/>
        <v>0</v>
      </c>
      <c r="CA141" s="201">
        <f t="shared" si="281"/>
        <v>1</v>
      </c>
      <c r="CB141" s="8">
        <f t="shared" si="282"/>
        <v>0</v>
      </c>
      <c r="CC141" s="50">
        <f t="shared" si="320"/>
        <v>0</v>
      </c>
      <c r="CE141" s="375">
        <f t="shared" si="283"/>
        <v>0</v>
      </c>
      <c r="CF141" s="201">
        <f t="shared" si="284"/>
        <v>1</v>
      </c>
      <c r="CG141" s="8">
        <f t="shared" si="285"/>
        <v>0</v>
      </c>
      <c r="CH141" s="50">
        <f t="shared" si="321"/>
        <v>0</v>
      </c>
      <c r="CJ141" s="375">
        <f t="shared" si="286"/>
        <v>0</v>
      </c>
      <c r="CK141" s="201">
        <f t="shared" si="287"/>
        <v>1</v>
      </c>
      <c r="CL141" s="8">
        <f t="shared" si="288"/>
        <v>0</v>
      </c>
      <c r="CM141" s="50">
        <f t="shared" si="322"/>
        <v>0</v>
      </c>
      <c r="CO141" s="375">
        <f t="shared" si="289"/>
        <v>0</v>
      </c>
      <c r="CP141" s="201">
        <f t="shared" si="290"/>
        <v>1</v>
      </c>
      <c r="CQ141" s="8">
        <f t="shared" si="291"/>
        <v>0</v>
      </c>
      <c r="CR141" s="50">
        <f t="shared" si="323"/>
        <v>0</v>
      </c>
      <c r="CT141" s="375">
        <f t="shared" si="292"/>
        <v>0</v>
      </c>
      <c r="CU141" s="201">
        <f t="shared" si="293"/>
        <v>1</v>
      </c>
      <c r="CV141" s="8">
        <f t="shared" si="294"/>
        <v>0</v>
      </c>
      <c r="CW141" s="50">
        <f t="shared" si="324"/>
        <v>0</v>
      </c>
      <c r="CY141" s="375">
        <f t="shared" si="295"/>
        <v>0</v>
      </c>
      <c r="CZ141" s="201">
        <f t="shared" si="296"/>
        <v>1</v>
      </c>
      <c r="DA141" s="8">
        <f t="shared" si="297"/>
        <v>0</v>
      </c>
      <c r="DB141" s="50">
        <f t="shared" si="325"/>
        <v>0</v>
      </c>
      <c r="DD141" s="375">
        <f t="shared" si="298"/>
        <v>0</v>
      </c>
      <c r="DE141" s="201">
        <f t="shared" si="299"/>
        <v>1</v>
      </c>
      <c r="DF141" s="8">
        <f t="shared" si="300"/>
        <v>0</v>
      </c>
      <c r="DG141" s="50">
        <f t="shared" si="326"/>
        <v>0</v>
      </c>
      <c r="DI141" s="375">
        <f t="shared" si="301"/>
        <v>0</v>
      </c>
      <c r="DJ141" s="201">
        <f t="shared" si="302"/>
        <v>1</v>
      </c>
      <c r="DK141" s="8">
        <f t="shared" si="303"/>
        <v>0</v>
      </c>
      <c r="DL141" s="50">
        <f t="shared" si="327"/>
        <v>0</v>
      </c>
      <c r="DN141" s="375">
        <f t="shared" si="304"/>
        <v>0</v>
      </c>
      <c r="DO141" s="201">
        <f t="shared" si="305"/>
        <v>1</v>
      </c>
      <c r="DP141" s="8">
        <f t="shared" si="306"/>
        <v>0</v>
      </c>
      <c r="DQ141" s="50">
        <f t="shared" si="328"/>
        <v>0</v>
      </c>
      <c r="DS141" s="51">
        <f t="shared" si="240"/>
        <v>0</v>
      </c>
      <c r="DT141" s="50">
        <f t="shared" si="333"/>
        <v>0</v>
      </c>
      <c r="DU141" s="51">
        <v>0</v>
      </c>
      <c r="DV141" s="50">
        <f t="shared" si="242"/>
        <v>0</v>
      </c>
      <c r="DW141" s="51">
        <f t="shared" si="243"/>
        <v>0</v>
      </c>
      <c r="DX141" s="52">
        <f t="shared" si="243"/>
        <v>0</v>
      </c>
      <c r="DY141" s="307" t="str">
        <f t="shared" si="329"/>
        <v>Filter Papers</v>
      </c>
    </row>
    <row r="142" spans="1:129" s="60" customFormat="1" ht="18" customHeight="1" x14ac:dyDescent="0.3">
      <c r="A142" s="1"/>
      <c r="B142" s="348" t="s">
        <v>573</v>
      </c>
      <c r="C142" s="343"/>
      <c r="D142" s="241">
        <f t="shared" si="334"/>
        <v>950</v>
      </c>
      <c r="E142" s="263">
        <v>25</v>
      </c>
      <c r="J142" s="302"/>
      <c r="L142" s="61"/>
      <c r="M142" s="394">
        <v>0</v>
      </c>
      <c r="N142" s="214">
        <v>0</v>
      </c>
      <c r="O142" s="8">
        <f t="shared" si="244"/>
        <v>0</v>
      </c>
      <c r="P142" s="50">
        <f t="shared" si="307"/>
        <v>0</v>
      </c>
      <c r="Q142" s="3"/>
      <c r="R142" s="201">
        <f t="shared" si="245"/>
        <v>0</v>
      </c>
      <c r="S142" s="201">
        <v>1</v>
      </c>
      <c r="T142" s="8">
        <f t="shared" si="246"/>
        <v>0</v>
      </c>
      <c r="U142" s="50">
        <f t="shared" si="308"/>
        <v>0</v>
      </c>
      <c r="V142" s="3"/>
      <c r="W142" s="375">
        <f t="shared" si="247"/>
        <v>0</v>
      </c>
      <c r="X142" s="201">
        <v>1</v>
      </c>
      <c r="Y142" s="8">
        <f t="shared" si="249"/>
        <v>0</v>
      </c>
      <c r="Z142" s="50">
        <f t="shared" si="309"/>
        <v>0</v>
      </c>
      <c r="AA142" s="1"/>
      <c r="AB142" s="375">
        <f t="shared" si="250"/>
        <v>0</v>
      </c>
      <c r="AC142" s="201">
        <v>1</v>
      </c>
      <c r="AD142" s="8">
        <f t="shared" si="252"/>
        <v>0</v>
      </c>
      <c r="AE142" s="50">
        <f t="shared" si="310"/>
        <v>0</v>
      </c>
      <c r="AG142" s="375">
        <f t="shared" si="253"/>
        <v>0</v>
      </c>
      <c r="AH142" s="201">
        <v>1</v>
      </c>
      <c r="AI142" s="8">
        <f t="shared" si="255"/>
        <v>0</v>
      </c>
      <c r="AJ142" s="50">
        <f t="shared" si="311"/>
        <v>0</v>
      </c>
      <c r="AL142" s="375">
        <f t="shared" si="256"/>
        <v>0</v>
      </c>
      <c r="AM142" s="201">
        <v>1</v>
      </c>
      <c r="AN142" s="8">
        <f t="shared" si="258"/>
        <v>0</v>
      </c>
      <c r="AO142" s="50">
        <f t="shared" si="312"/>
        <v>0</v>
      </c>
      <c r="AQ142" s="375">
        <f t="shared" si="259"/>
        <v>0</v>
      </c>
      <c r="AR142" s="201">
        <f t="shared" si="260"/>
        <v>1</v>
      </c>
      <c r="AS142" s="8">
        <f t="shared" si="261"/>
        <v>0</v>
      </c>
      <c r="AT142" s="50">
        <f t="shared" si="313"/>
        <v>0</v>
      </c>
      <c r="AV142" s="375">
        <f t="shared" si="262"/>
        <v>0</v>
      </c>
      <c r="AW142" s="201">
        <f t="shared" si="263"/>
        <v>1</v>
      </c>
      <c r="AX142" s="8">
        <f t="shared" si="264"/>
        <v>0</v>
      </c>
      <c r="AY142" s="50">
        <f t="shared" si="314"/>
        <v>0</v>
      </c>
      <c r="BA142" s="375">
        <f t="shared" si="265"/>
        <v>0</v>
      </c>
      <c r="BB142" s="201">
        <f t="shared" si="266"/>
        <v>1</v>
      </c>
      <c r="BC142" s="8">
        <f t="shared" si="267"/>
        <v>0</v>
      </c>
      <c r="BD142" s="50">
        <f t="shared" si="315"/>
        <v>0</v>
      </c>
      <c r="BF142" s="375">
        <f t="shared" si="268"/>
        <v>0</v>
      </c>
      <c r="BG142" s="201">
        <f t="shared" si="269"/>
        <v>1</v>
      </c>
      <c r="BH142" s="8">
        <f t="shared" si="270"/>
        <v>0</v>
      </c>
      <c r="BI142" s="50">
        <f t="shared" si="316"/>
        <v>0</v>
      </c>
      <c r="BK142" s="375">
        <f t="shared" si="271"/>
        <v>0</v>
      </c>
      <c r="BL142" s="201">
        <f t="shared" si="272"/>
        <v>1</v>
      </c>
      <c r="BM142" s="8">
        <f t="shared" si="273"/>
        <v>0</v>
      </c>
      <c r="BN142" s="50">
        <f t="shared" si="317"/>
        <v>0</v>
      </c>
      <c r="BP142" s="375">
        <f t="shared" si="274"/>
        <v>0</v>
      </c>
      <c r="BQ142" s="201">
        <f t="shared" si="275"/>
        <v>1</v>
      </c>
      <c r="BR142" s="8">
        <f t="shared" si="276"/>
        <v>0</v>
      </c>
      <c r="BS142" s="50">
        <f t="shared" si="318"/>
        <v>0</v>
      </c>
      <c r="BU142" s="375">
        <f t="shared" si="277"/>
        <v>0</v>
      </c>
      <c r="BV142" s="201">
        <f t="shared" si="278"/>
        <v>1</v>
      </c>
      <c r="BW142" s="8">
        <f t="shared" si="279"/>
        <v>0</v>
      </c>
      <c r="BX142" s="50">
        <f t="shared" si="319"/>
        <v>0</v>
      </c>
      <c r="BZ142" s="375">
        <f t="shared" si="280"/>
        <v>0</v>
      </c>
      <c r="CA142" s="201">
        <f t="shared" si="281"/>
        <v>1</v>
      </c>
      <c r="CB142" s="8">
        <f t="shared" si="282"/>
        <v>0</v>
      </c>
      <c r="CC142" s="50">
        <f t="shared" si="320"/>
        <v>0</v>
      </c>
      <c r="CE142" s="375">
        <f t="shared" si="283"/>
        <v>0</v>
      </c>
      <c r="CF142" s="201">
        <f t="shared" si="284"/>
        <v>1</v>
      </c>
      <c r="CG142" s="8">
        <f t="shared" si="285"/>
        <v>0</v>
      </c>
      <c r="CH142" s="50">
        <f t="shared" si="321"/>
        <v>0</v>
      </c>
      <c r="CJ142" s="375">
        <f t="shared" si="286"/>
        <v>0</v>
      </c>
      <c r="CK142" s="201">
        <f t="shared" si="287"/>
        <v>1</v>
      </c>
      <c r="CL142" s="8">
        <f t="shared" si="288"/>
        <v>0</v>
      </c>
      <c r="CM142" s="50">
        <f t="shared" si="322"/>
        <v>0</v>
      </c>
      <c r="CO142" s="375">
        <f t="shared" si="289"/>
        <v>0</v>
      </c>
      <c r="CP142" s="201">
        <f t="shared" si="290"/>
        <v>1</v>
      </c>
      <c r="CQ142" s="8">
        <f t="shared" si="291"/>
        <v>0</v>
      </c>
      <c r="CR142" s="50">
        <f t="shared" si="323"/>
        <v>0</v>
      </c>
      <c r="CT142" s="375">
        <f t="shared" si="292"/>
        <v>0</v>
      </c>
      <c r="CU142" s="201">
        <f t="shared" si="293"/>
        <v>1</v>
      </c>
      <c r="CV142" s="8">
        <f t="shared" si="294"/>
        <v>0</v>
      </c>
      <c r="CW142" s="50">
        <f t="shared" si="324"/>
        <v>0</v>
      </c>
      <c r="CY142" s="375">
        <f t="shared" si="295"/>
        <v>0</v>
      </c>
      <c r="CZ142" s="201">
        <f t="shared" si="296"/>
        <v>1</v>
      </c>
      <c r="DA142" s="8">
        <f t="shared" si="297"/>
        <v>0</v>
      </c>
      <c r="DB142" s="50">
        <f t="shared" si="325"/>
        <v>0</v>
      </c>
      <c r="DD142" s="375">
        <f t="shared" si="298"/>
        <v>0</v>
      </c>
      <c r="DE142" s="201">
        <f t="shared" si="299"/>
        <v>1</v>
      </c>
      <c r="DF142" s="8">
        <f t="shared" si="300"/>
        <v>0</v>
      </c>
      <c r="DG142" s="50">
        <f t="shared" si="326"/>
        <v>0</v>
      </c>
      <c r="DI142" s="375">
        <f t="shared" si="301"/>
        <v>0</v>
      </c>
      <c r="DJ142" s="201">
        <f t="shared" si="302"/>
        <v>1</v>
      </c>
      <c r="DK142" s="8">
        <f t="shared" si="303"/>
        <v>0</v>
      </c>
      <c r="DL142" s="50">
        <f t="shared" si="327"/>
        <v>0</v>
      </c>
      <c r="DN142" s="375">
        <f t="shared" si="304"/>
        <v>0</v>
      </c>
      <c r="DO142" s="201">
        <f t="shared" si="305"/>
        <v>1</v>
      </c>
      <c r="DP142" s="8">
        <f t="shared" si="306"/>
        <v>0</v>
      </c>
      <c r="DQ142" s="50">
        <f t="shared" si="328"/>
        <v>0</v>
      </c>
      <c r="DS142" s="51">
        <f t="shared" si="240"/>
        <v>0</v>
      </c>
      <c r="DT142" s="50">
        <f t="shared" si="333"/>
        <v>0</v>
      </c>
      <c r="DU142" s="51">
        <v>0</v>
      </c>
      <c r="DV142" s="50">
        <f t="shared" si="242"/>
        <v>0</v>
      </c>
      <c r="DW142" s="51">
        <f t="shared" ref="DW142:DX147" si="335">+DS142+DU142</f>
        <v>0</v>
      </c>
      <c r="DX142" s="52">
        <f t="shared" si="335"/>
        <v>0</v>
      </c>
      <c r="DY142" s="307" t="str">
        <f t="shared" si="329"/>
        <v>PCRs</v>
      </c>
    </row>
    <row r="143" spans="1:129" s="60" customFormat="1" ht="18" customHeight="1" x14ac:dyDescent="0.3">
      <c r="A143" s="1"/>
      <c r="B143" s="348" t="s">
        <v>574</v>
      </c>
      <c r="C143" s="343"/>
      <c r="D143" s="241">
        <f t="shared" si="334"/>
        <v>0</v>
      </c>
      <c r="E143" s="263">
        <v>0</v>
      </c>
      <c r="J143" s="302"/>
      <c r="L143" s="61"/>
      <c r="M143" s="394">
        <v>0</v>
      </c>
      <c r="N143" s="214">
        <v>0</v>
      </c>
      <c r="O143" s="8">
        <f t="shared" si="244"/>
        <v>0</v>
      </c>
      <c r="P143" s="50">
        <f t="shared" si="307"/>
        <v>0</v>
      </c>
      <c r="Q143" s="3"/>
      <c r="R143" s="201">
        <f t="shared" si="245"/>
        <v>0</v>
      </c>
      <c r="S143" s="201">
        <v>1</v>
      </c>
      <c r="T143" s="8">
        <f t="shared" si="246"/>
        <v>0</v>
      </c>
      <c r="U143" s="50">
        <f t="shared" si="308"/>
        <v>0</v>
      </c>
      <c r="V143" s="3"/>
      <c r="W143" s="375">
        <f t="shared" si="247"/>
        <v>0</v>
      </c>
      <c r="X143" s="201">
        <v>1</v>
      </c>
      <c r="Y143" s="8">
        <f t="shared" si="249"/>
        <v>0</v>
      </c>
      <c r="Z143" s="50">
        <f t="shared" si="309"/>
        <v>0</v>
      </c>
      <c r="AA143" s="1"/>
      <c r="AB143" s="375">
        <f t="shared" si="250"/>
        <v>0</v>
      </c>
      <c r="AC143" s="201">
        <v>1</v>
      </c>
      <c r="AD143" s="8">
        <f t="shared" si="252"/>
        <v>0</v>
      </c>
      <c r="AE143" s="50">
        <f t="shared" si="310"/>
        <v>0</v>
      </c>
      <c r="AG143" s="375">
        <f t="shared" si="253"/>
        <v>0</v>
      </c>
      <c r="AH143" s="201">
        <v>1</v>
      </c>
      <c r="AI143" s="8">
        <f t="shared" si="255"/>
        <v>0</v>
      </c>
      <c r="AJ143" s="50">
        <f t="shared" si="311"/>
        <v>0</v>
      </c>
      <c r="AL143" s="375">
        <f t="shared" si="256"/>
        <v>0</v>
      </c>
      <c r="AM143" s="201">
        <v>1</v>
      </c>
      <c r="AN143" s="8">
        <f t="shared" si="258"/>
        <v>0</v>
      </c>
      <c r="AO143" s="50">
        <f t="shared" si="312"/>
        <v>0</v>
      </c>
      <c r="AQ143" s="375">
        <f t="shared" si="259"/>
        <v>0</v>
      </c>
      <c r="AR143" s="201">
        <f t="shared" si="260"/>
        <v>1</v>
      </c>
      <c r="AS143" s="8">
        <f t="shared" si="261"/>
        <v>0</v>
      </c>
      <c r="AT143" s="50">
        <f t="shared" si="313"/>
        <v>0</v>
      </c>
      <c r="AV143" s="375">
        <f t="shared" si="262"/>
        <v>0</v>
      </c>
      <c r="AW143" s="201">
        <f t="shared" si="263"/>
        <v>1</v>
      </c>
      <c r="AX143" s="8">
        <f t="shared" si="264"/>
        <v>0</v>
      </c>
      <c r="AY143" s="50">
        <f t="shared" si="314"/>
        <v>0</v>
      </c>
      <c r="BA143" s="375">
        <f t="shared" si="265"/>
        <v>0</v>
      </c>
      <c r="BB143" s="201">
        <f t="shared" si="266"/>
        <v>1</v>
      </c>
      <c r="BC143" s="8">
        <f t="shared" si="267"/>
        <v>0</v>
      </c>
      <c r="BD143" s="50">
        <f t="shared" si="315"/>
        <v>0</v>
      </c>
      <c r="BF143" s="375">
        <f t="shared" si="268"/>
        <v>0</v>
      </c>
      <c r="BG143" s="201">
        <f t="shared" si="269"/>
        <v>1</v>
      </c>
      <c r="BH143" s="8">
        <f t="shared" si="270"/>
        <v>0</v>
      </c>
      <c r="BI143" s="50">
        <f t="shared" si="316"/>
        <v>0</v>
      </c>
      <c r="BK143" s="375">
        <f t="shared" si="271"/>
        <v>0</v>
      </c>
      <c r="BL143" s="201">
        <f t="shared" si="272"/>
        <v>1</v>
      </c>
      <c r="BM143" s="8">
        <f t="shared" si="273"/>
        <v>0</v>
      </c>
      <c r="BN143" s="50">
        <f t="shared" si="317"/>
        <v>0</v>
      </c>
      <c r="BP143" s="375">
        <f t="shared" si="274"/>
        <v>0</v>
      </c>
      <c r="BQ143" s="201">
        <f t="shared" si="275"/>
        <v>1</v>
      </c>
      <c r="BR143" s="8">
        <f t="shared" si="276"/>
        <v>0</v>
      </c>
      <c r="BS143" s="50">
        <f t="shared" si="318"/>
        <v>0</v>
      </c>
      <c r="BU143" s="375">
        <f t="shared" si="277"/>
        <v>0</v>
      </c>
      <c r="BV143" s="201">
        <f t="shared" si="278"/>
        <v>1</v>
      </c>
      <c r="BW143" s="8">
        <f t="shared" si="279"/>
        <v>0</v>
      </c>
      <c r="BX143" s="50">
        <f t="shared" si="319"/>
        <v>0</v>
      </c>
      <c r="BZ143" s="375">
        <f t="shared" si="280"/>
        <v>0</v>
      </c>
      <c r="CA143" s="201">
        <f t="shared" si="281"/>
        <v>1</v>
      </c>
      <c r="CB143" s="8">
        <f t="shared" si="282"/>
        <v>0</v>
      </c>
      <c r="CC143" s="50">
        <f t="shared" si="320"/>
        <v>0</v>
      </c>
      <c r="CE143" s="375">
        <f t="shared" si="283"/>
        <v>0</v>
      </c>
      <c r="CF143" s="201">
        <f t="shared" si="284"/>
        <v>1</v>
      </c>
      <c r="CG143" s="8">
        <f t="shared" si="285"/>
        <v>0</v>
      </c>
      <c r="CH143" s="50">
        <f t="shared" si="321"/>
        <v>0</v>
      </c>
      <c r="CJ143" s="375">
        <f t="shared" si="286"/>
        <v>0</v>
      </c>
      <c r="CK143" s="201">
        <f t="shared" si="287"/>
        <v>1</v>
      </c>
      <c r="CL143" s="8">
        <f t="shared" si="288"/>
        <v>0</v>
      </c>
      <c r="CM143" s="50">
        <f t="shared" si="322"/>
        <v>0</v>
      </c>
      <c r="CO143" s="375">
        <f t="shared" si="289"/>
        <v>0</v>
      </c>
      <c r="CP143" s="201">
        <f t="shared" si="290"/>
        <v>1</v>
      </c>
      <c r="CQ143" s="8">
        <f t="shared" si="291"/>
        <v>0</v>
      </c>
      <c r="CR143" s="50">
        <f t="shared" si="323"/>
        <v>0</v>
      </c>
      <c r="CT143" s="375">
        <f t="shared" si="292"/>
        <v>0</v>
      </c>
      <c r="CU143" s="201">
        <f t="shared" si="293"/>
        <v>1</v>
      </c>
      <c r="CV143" s="8">
        <f t="shared" si="294"/>
        <v>0</v>
      </c>
      <c r="CW143" s="50">
        <f t="shared" si="324"/>
        <v>0</v>
      </c>
      <c r="CY143" s="375">
        <f t="shared" si="295"/>
        <v>0</v>
      </c>
      <c r="CZ143" s="201">
        <f t="shared" si="296"/>
        <v>1</v>
      </c>
      <c r="DA143" s="8">
        <f t="shared" si="297"/>
        <v>0</v>
      </c>
      <c r="DB143" s="50">
        <f t="shared" si="325"/>
        <v>0</v>
      </c>
      <c r="DD143" s="375">
        <f t="shared" si="298"/>
        <v>0</v>
      </c>
      <c r="DE143" s="201">
        <f t="shared" si="299"/>
        <v>1</v>
      </c>
      <c r="DF143" s="8">
        <f t="shared" si="300"/>
        <v>0</v>
      </c>
      <c r="DG143" s="50">
        <f t="shared" si="326"/>
        <v>0</v>
      </c>
      <c r="DI143" s="375">
        <f t="shared" si="301"/>
        <v>0</v>
      </c>
      <c r="DJ143" s="201">
        <f t="shared" si="302"/>
        <v>1</v>
      </c>
      <c r="DK143" s="8">
        <f t="shared" si="303"/>
        <v>0</v>
      </c>
      <c r="DL143" s="50">
        <f t="shared" si="327"/>
        <v>0</v>
      </c>
      <c r="DN143" s="375">
        <f t="shared" si="304"/>
        <v>0</v>
      </c>
      <c r="DO143" s="201">
        <f t="shared" si="305"/>
        <v>1</v>
      </c>
      <c r="DP143" s="8">
        <f t="shared" si="306"/>
        <v>0</v>
      </c>
      <c r="DQ143" s="50">
        <f t="shared" si="328"/>
        <v>0</v>
      </c>
      <c r="DS143" s="51">
        <f t="shared" si="240"/>
        <v>0</v>
      </c>
      <c r="DT143" s="50">
        <f t="shared" si="333"/>
        <v>0</v>
      </c>
      <c r="DU143" s="51">
        <v>0</v>
      </c>
      <c r="DV143" s="50">
        <f t="shared" si="242"/>
        <v>0</v>
      </c>
      <c r="DW143" s="51">
        <f t="shared" si="335"/>
        <v>0</v>
      </c>
      <c r="DX143" s="52">
        <f t="shared" si="335"/>
        <v>0</v>
      </c>
      <c r="DY143" s="307" t="str">
        <f t="shared" si="329"/>
        <v>LAMP</v>
      </c>
    </row>
    <row r="144" spans="1:129" s="60" customFormat="1" ht="18" customHeight="1" x14ac:dyDescent="0.3">
      <c r="A144" s="1"/>
      <c r="B144" s="348" t="s">
        <v>575</v>
      </c>
      <c r="C144" s="343"/>
      <c r="D144" s="241">
        <f t="shared" si="334"/>
        <v>0</v>
      </c>
      <c r="E144" s="263">
        <v>0</v>
      </c>
      <c r="J144" s="302"/>
      <c r="L144" s="61"/>
      <c r="M144" s="394">
        <v>0</v>
      </c>
      <c r="N144" s="214">
        <v>0</v>
      </c>
      <c r="O144" s="8">
        <f t="shared" si="244"/>
        <v>0</v>
      </c>
      <c r="P144" s="50">
        <f t="shared" si="307"/>
        <v>0</v>
      </c>
      <c r="Q144" s="3"/>
      <c r="R144" s="201">
        <f t="shared" si="245"/>
        <v>0</v>
      </c>
      <c r="S144" s="201">
        <v>1</v>
      </c>
      <c r="T144" s="8">
        <f t="shared" si="246"/>
        <v>0</v>
      </c>
      <c r="U144" s="50">
        <f t="shared" si="308"/>
        <v>0</v>
      </c>
      <c r="V144" s="3"/>
      <c r="W144" s="375">
        <f t="shared" si="247"/>
        <v>0</v>
      </c>
      <c r="X144" s="201">
        <v>1</v>
      </c>
      <c r="Y144" s="8">
        <f t="shared" si="249"/>
        <v>0</v>
      </c>
      <c r="Z144" s="50">
        <f t="shared" si="309"/>
        <v>0</v>
      </c>
      <c r="AA144" s="1"/>
      <c r="AB144" s="375">
        <f t="shared" si="250"/>
        <v>0</v>
      </c>
      <c r="AC144" s="201">
        <v>1</v>
      </c>
      <c r="AD144" s="8">
        <f t="shared" si="252"/>
        <v>0</v>
      </c>
      <c r="AE144" s="50">
        <f t="shared" si="310"/>
        <v>0</v>
      </c>
      <c r="AG144" s="375">
        <f t="shared" si="253"/>
        <v>0</v>
      </c>
      <c r="AH144" s="201">
        <v>1</v>
      </c>
      <c r="AI144" s="8">
        <f t="shared" si="255"/>
        <v>0</v>
      </c>
      <c r="AJ144" s="50">
        <f t="shared" si="311"/>
        <v>0</v>
      </c>
      <c r="AL144" s="375">
        <f t="shared" si="256"/>
        <v>0</v>
      </c>
      <c r="AM144" s="201">
        <v>1</v>
      </c>
      <c r="AN144" s="8">
        <f t="shared" si="258"/>
        <v>0</v>
      </c>
      <c r="AO144" s="50">
        <f t="shared" si="312"/>
        <v>0</v>
      </c>
      <c r="AQ144" s="375">
        <f t="shared" si="259"/>
        <v>0</v>
      </c>
      <c r="AR144" s="201">
        <f t="shared" si="260"/>
        <v>1</v>
      </c>
      <c r="AS144" s="8">
        <f t="shared" si="261"/>
        <v>0</v>
      </c>
      <c r="AT144" s="50">
        <f t="shared" si="313"/>
        <v>0</v>
      </c>
      <c r="AV144" s="375">
        <f t="shared" si="262"/>
        <v>0</v>
      </c>
      <c r="AW144" s="201">
        <f t="shared" si="263"/>
        <v>1</v>
      </c>
      <c r="AX144" s="8">
        <f t="shared" si="264"/>
        <v>0</v>
      </c>
      <c r="AY144" s="50">
        <f t="shared" si="314"/>
        <v>0</v>
      </c>
      <c r="BA144" s="375">
        <f t="shared" si="265"/>
        <v>0</v>
      </c>
      <c r="BB144" s="201">
        <f t="shared" si="266"/>
        <v>1</v>
      </c>
      <c r="BC144" s="8">
        <f t="shared" si="267"/>
        <v>0</v>
      </c>
      <c r="BD144" s="50">
        <f t="shared" si="315"/>
        <v>0</v>
      </c>
      <c r="BF144" s="375">
        <f t="shared" si="268"/>
        <v>0</v>
      </c>
      <c r="BG144" s="201">
        <f t="shared" si="269"/>
        <v>1</v>
      </c>
      <c r="BH144" s="8">
        <f t="shared" si="270"/>
        <v>0</v>
      </c>
      <c r="BI144" s="50">
        <f t="shared" si="316"/>
        <v>0</v>
      </c>
      <c r="BK144" s="375">
        <f t="shared" si="271"/>
        <v>0</v>
      </c>
      <c r="BL144" s="201">
        <f t="shared" si="272"/>
        <v>1</v>
      </c>
      <c r="BM144" s="8">
        <f t="shared" si="273"/>
        <v>0</v>
      </c>
      <c r="BN144" s="50">
        <f t="shared" si="317"/>
        <v>0</v>
      </c>
      <c r="BP144" s="375">
        <f t="shared" si="274"/>
        <v>0</v>
      </c>
      <c r="BQ144" s="201">
        <f t="shared" si="275"/>
        <v>1</v>
      </c>
      <c r="BR144" s="8">
        <f t="shared" si="276"/>
        <v>0</v>
      </c>
      <c r="BS144" s="50">
        <f t="shared" si="318"/>
        <v>0</v>
      </c>
      <c r="BU144" s="375">
        <f t="shared" si="277"/>
        <v>0</v>
      </c>
      <c r="BV144" s="201">
        <f t="shared" si="278"/>
        <v>1</v>
      </c>
      <c r="BW144" s="8">
        <f t="shared" si="279"/>
        <v>0</v>
      </c>
      <c r="BX144" s="50">
        <f t="shared" si="319"/>
        <v>0</v>
      </c>
      <c r="BZ144" s="375">
        <f t="shared" si="280"/>
        <v>0</v>
      </c>
      <c r="CA144" s="201">
        <f t="shared" si="281"/>
        <v>1</v>
      </c>
      <c r="CB144" s="8">
        <f t="shared" si="282"/>
        <v>0</v>
      </c>
      <c r="CC144" s="50">
        <f t="shared" si="320"/>
        <v>0</v>
      </c>
      <c r="CE144" s="375">
        <f t="shared" si="283"/>
        <v>0</v>
      </c>
      <c r="CF144" s="201">
        <f t="shared" si="284"/>
        <v>1</v>
      </c>
      <c r="CG144" s="8">
        <f t="shared" si="285"/>
        <v>0</v>
      </c>
      <c r="CH144" s="50">
        <f t="shared" si="321"/>
        <v>0</v>
      </c>
      <c r="CJ144" s="375">
        <f t="shared" si="286"/>
        <v>0</v>
      </c>
      <c r="CK144" s="201">
        <f t="shared" si="287"/>
        <v>1</v>
      </c>
      <c r="CL144" s="8">
        <f t="shared" si="288"/>
        <v>0</v>
      </c>
      <c r="CM144" s="50">
        <f t="shared" si="322"/>
        <v>0</v>
      </c>
      <c r="CO144" s="375">
        <f t="shared" si="289"/>
        <v>0</v>
      </c>
      <c r="CP144" s="201">
        <f t="shared" si="290"/>
        <v>1</v>
      </c>
      <c r="CQ144" s="8">
        <f t="shared" si="291"/>
        <v>0</v>
      </c>
      <c r="CR144" s="50">
        <f t="shared" si="323"/>
        <v>0</v>
      </c>
      <c r="CT144" s="375">
        <f t="shared" si="292"/>
        <v>0</v>
      </c>
      <c r="CU144" s="201">
        <f t="shared" si="293"/>
        <v>1</v>
      </c>
      <c r="CV144" s="8">
        <f t="shared" si="294"/>
        <v>0</v>
      </c>
      <c r="CW144" s="50">
        <f t="shared" si="324"/>
        <v>0</v>
      </c>
      <c r="CY144" s="375">
        <f t="shared" si="295"/>
        <v>0</v>
      </c>
      <c r="CZ144" s="201">
        <f t="shared" si="296"/>
        <v>1</v>
      </c>
      <c r="DA144" s="8">
        <f t="shared" si="297"/>
        <v>0</v>
      </c>
      <c r="DB144" s="50">
        <f t="shared" si="325"/>
        <v>0</v>
      </c>
      <c r="DD144" s="375">
        <f t="shared" si="298"/>
        <v>0</v>
      </c>
      <c r="DE144" s="201">
        <f t="shared" si="299"/>
        <v>1</v>
      </c>
      <c r="DF144" s="8">
        <f t="shared" si="300"/>
        <v>0</v>
      </c>
      <c r="DG144" s="50">
        <f t="shared" si="326"/>
        <v>0</v>
      </c>
      <c r="DI144" s="375">
        <f t="shared" si="301"/>
        <v>0</v>
      </c>
      <c r="DJ144" s="201">
        <f t="shared" si="302"/>
        <v>1</v>
      </c>
      <c r="DK144" s="8">
        <f t="shared" si="303"/>
        <v>0</v>
      </c>
      <c r="DL144" s="50">
        <f t="shared" si="327"/>
        <v>0</v>
      </c>
      <c r="DN144" s="375">
        <f t="shared" si="304"/>
        <v>0</v>
      </c>
      <c r="DO144" s="201">
        <f t="shared" si="305"/>
        <v>1</v>
      </c>
      <c r="DP144" s="8">
        <f t="shared" si="306"/>
        <v>0</v>
      </c>
      <c r="DQ144" s="50">
        <f t="shared" si="328"/>
        <v>0</v>
      </c>
      <c r="DS144" s="51">
        <f t="shared" si="240"/>
        <v>0</v>
      </c>
      <c r="DT144" s="50">
        <f t="shared" si="333"/>
        <v>0</v>
      </c>
      <c r="DU144" s="51">
        <v>0</v>
      </c>
      <c r="DV144" s="50">
        <f t="shared" si="242"/>
        <v>0</v>
      </c>
      <c r="DW144" s="51">
        <f t="shared" si="335"/>
        <v>0</v>
      </c>
      <c r="DX144" s="52">
        <f t="shared" si="335"/>
        <v>0</v>
      </c>
      <c r="DY144" s="307" t="str">
        <f t="shared" si="329"/>
        <v>NIDAs</v>
      </c>
    </row>
    <row r="145" spans="1:129" s="60" customFormat="1" ht="18" customHeight="1" x14ac:dyDescent="0.3">
      <c r="A145" s="1"/>
      <c r="B145" s="348" t="s">
        <v>305</v>
      </c>
      <c r="C145" s="345" t="s">
        <v>544</v>
      </c>
      <c r="D145" s="241">
        <f t="shared" si="334"/>
        <v>104.88</v>
      </c>
      <c r="E145" s="263">
        <v>2.76</v>
      </c>
      <c r="J145" s="302"/>
      <c r="L145" s="61"/>
      <c r="M145" s="394">
        <v>3000</v>
      </c>
      <c r="N145" s="214">
        <v>0</v>
      </c>
      <c r="O145" s="8">
        <f t="shared" si="244"/>
        <v>0</v>
      </c>
      <c r="P145" s="50">
        <f t="shared" si="307"/>
        <v>0</v>
      </c>
      <c r="Q145" s="3"/>
      <c r="R145" s="201">
        <f t="shared" si="245"/>
        <v>3000</v>
      </c>
      <c r="S145" s="201">
        <v>0</v>
      </c>
      <c r="T145" s="8">
        <f t="shared" si="246"/>
        <v>0</v>
      </c>
      <c r="U145" s="50">
        <f t="shared" si="308"/>
        <v>0</v>
      </c>
      <c r="V145" s="3"/>
      <c r="W145" s="375">
        <v>0</v>
      </c>
      <c r="X145" s="201">
        <v>1</v>
      </c>
      <c r="Y145" s="8">
        <f t="shared" si="249"/>
        <v>0</v>
      </c>
      <c r="Z145" s="50">
        <f t="shared" si="309"/>
        <v>0</v>
      </c>
      <c r="AA145" s="1"/>
      <c r="AB145" s="375">
        <v>0</v>
      </c>
      <c r="AC145" s="201">
        <v>1</v>
      </c>
      <c r="AD145" s="8">
        <f t="shared" si="252"/>
        <v>0</v>
      </c>
      <c r="AE145" s="50">
        <f t="shared" si="310"/>
        <v>0</v>
      </c>
      <c r="AG145" s="375">
        <v>0</v>
      </c>
      <c r="AH145" s="201">
        <v>1</v>
      </c>
      <c r="AI145" s="8">
        <f t="shared" si="255"/>
        <v>0</v>
      </c>
      <c r="AJ145" s="50">
        <f t="shared" si="311"/>
        <v>0</v>
      </c>
      <c r="AL145" s="375">
        <v>0</v>
      </c>
      <c r="AM145" s="201">
        <v>1</v>
      </c>
      <c r="AN145" s="8">
        <f t="shared" si="258"/>
        <v>0</v>
      </c>
      <c r="AO145" s="50">
        <f t="shared" si="312"/>
        <v>0</v>
      </c>
      <c r="AQ145" s="375">
        <f t="shared" si="259"/>
        <v>0</v>
      </c>
      <c r="AR145" s="201">
        <f t="shared" si="260"/>
        <v>1</v>
      </c>
      <c r="AS145" s="8">
        <f t="shared" si="261"/>
        <v>0</v>
      </c>
      <c r="AT145" s="50">
        <f t="shared" si="313"/>
        <v>0</v>
      </c>
      <c r="AV145" s="375">
        <f t="shared" si="262"/>
        <v>0</v>
      </c>
      <c r="AW145" s="201">
        <f t="shared" si="263"/>
        <v>1</v>
      </c>
      <c r="AX145" s="8">
        <f t="shared" si="264"/>
        <v>0</v>
      </c>
      <c r="AY145" s="50">
        <f t="shared" si="314"/>
        <v>0</v>
      </c>
      <c r="BA145" s="375">
        <f t="shared" si="265"/>
        <v>0</v>
      </c>
      <c r="BB145" s="201">
        <f t="shared" si="266"/>
        <v>1</v>
      </c>
      <c r="BC145" s="8">
        <f t="shared" si="267"/>
        <v>0</v>
      </c>
      <c r="BD145" s="50">
        <f t="shared" si="315"/>
        <v>0</v>
      </c>
      <c r="BF145" s="375">
        <f t="shared" si="268"/>
        <v>0</v>
      </c>
      <c r="BG145" s="201">
        <f t="shared" si="269"/>
        <v>1</v>
      </c>
      <c r="BH145" s="8">
        <f t="shared" si="270"/>
        <v>0</v>
      </c>
      <c r="BI145" s="50">
        <f t="shared" si="316"/>
        <v>0</v>
      </c>
      <c r="BK145" s="375">
        <f t="shared" si="271"/>
        <v>0</v>
      </c>
      <c r="BL145" s="201">
        <f t="shared" si="272"/>
        <v>1</v>
      </c>
      <c r="BM145" s="8">
        <f t="shared" si="273"/>
        <v>0</v>
      </c>
      <c r="BN145" s="50">
        <f t="shared" si="317"/>
        <v>0</v>
      </c>
      <c r="BP145" s="375">
        <f t="shared" si="274"/>
        <v>0</v>
      </c>
      <c r="BQ145" s="201">
        <f t="shared" si="275"/>
        <v>1</v>
      </c>
      <c r="BR145" s="8">
        <f t="shared" si="276"/>
        <v>0</v>
      </c>
      <c r="BS145" s="50">
        <f t="shared" si="318"/>
        <v>0</v>
      </c>
      <c r="BU145" s="375">
        <f t="shared" si="277"/>
        <v>0</v>
      </c>
      <c r="BV145" s="201">
        <f t="shared" si="278"/>
        <v>1</v>
      </c>
      <c r="BW145" s="8">
        <f t="shared" si="279"/>
        <v>0</v>
      </c>
      <c r="BX145" s="50">
        <f t="shared" si="319"/>
        <v>0</v>
      </c>
      <c r="BZ145" s="375">
        <f t="shared" si="280"/>
        <v>0</v>
      </c>
      <c r="CA145" s="201">
        <f t="shared" si="281"/>
        <v>1</v>
      </c>
      <c r="CB145" s="8">
        <f t="shared" si="282"/>
        <v>0</v>
      </c>
      <c r="CC145" s="50">
        <f t="shared" si="320"/>
        <v>0</v>
      </c>
      <c r="CE145" s="375">
        <f t="shared" si="283"/>
        <v>0</v>
      </c>
      <c r="CF145" s="201">
        <f t="shared" si="284"/>
        <v>1</v>
      </c>
      <c r="CG145" s="8">
        <f t="shared" si="285"/>
        <v>0</v>
      </c>
      <c r="CH145" s="50">
        <f t="shared" si="321"/>
        <v>0</v>
      </c>
      <c r="CJ145" s="375">
        <f t="shared" si="286"/>
        <v>0</v>
      </c>
      <c r="CK145" s="201">
        <f t="shared" si="287"/>
        <v>1</v>
      </c>
      <c r="CL145" s="8">
        <f t="shared" si="288"/>
        <v>0</v>
      </c>
      <c r="CM145" s="50">
        <f t="shared" si="322"/>
        <v>0</v>
      </c>
      <c r="CO145" s="375">
        <f t="shared" si="289"/>
        <v>0</v>
      </c>
      <c r="CP145" s="201">
        <f t="shared" si="290"/>
        <v>1</v>
      </c>
      <c r="CQ145" s="8">
        <f t="shared" si="291"/>
        <v>0</v>
      </c>
      <c r="CR145" s="50">
        <f t="shared" si="323"/>
        <v>0</v>
      </c>
      <c r="CT145" s="375">
        <f t="shared" si="292"/>
        <v>0</v>
      </c>
      <c r="CU145" s="201">
        <f t="shared" si="293"/>
        <v>1</v>
      </c>
      <c r="CV145" s="8">
        <f t="shared" si="294"/>
        <v>0</v>
      </c>
      <c r="CW145" s="50">
        <f t="shared" si="324"/>
        <v>0</v>
      </c>
      <c r="CY145" s="375">
        <f t="shared" si="295"/>
        <v>0</v>
      </c>
      <c r="CZ145" s="201">
        <f t="shared" si="296"/>
        <v>1</v>
      </c>
      <c r="DA145" s="8">
        <f t="shared" si="297"/>
        <v>0</v>
      </c>
      <c r="DB145" s="50">
        <f t="shared" si="325"/>
        <v>0</v>
      </c>
      <c r="DD145" s="375">
        <f t="shared" si="298"/>
        <v>0</v>
      </c>
      <c r="DE145" s="201">
        <f t="shared" si="299"/>
        <v>1</v>
      </c>
      <c r="DF145" s="8">
        <f t="shared" si="300"/>
        <v>0</v>
      </c>
      <c r="DG145" s="50">
        <f t="shared" si="326"/>
        <v>0</v>
      </c>
      <c r="DI145" s="375">
        <f t="shared" si="301"/>
        <v>0</v>
      </c>
      <c r="DJ145" s="201">
        <f t="shared" si="302"/>
        <v>1</v>
      </c>
      <c r="DK145" s="8">
        <f t="shared" si="303"/>
        <v>0</v>
      </c>
      <c r="DL145" s="50">
        <f t="shared" si="327"/>
        <v>0</v>
      </c>
      <c r="DN145" s="375">
        <f t="shared" si="304"/>
        <v>0</v>
      </c>
      <c r="DO145" s="201">
        <f t="shared" si="305"/>
        <v>1</v>
      </c>
      <c r="DP145" s="8">
        <f t="shared" si="306"/>
        <v>0</v>
      </c>
      <c r="DQ145" s="50">
        <f t="shared" si="328"/>
        <v>0</v>
      </c>
      <c r="DS145" s="51">
        <f t="shared" si="240"/>
        <v>0</v>
      </c>
      <c r="DT145" s="50">
        <f t="shared" si="333"/>
        <v>0</v>
      </c>
      <c r="DU145" s="51">
        <v>0</v>
      </c>
      <c r="DV145" s="50">
        <f t="shared" si="242"/>
        <v>0</v>
      </c>
      <c r="DW145" s="51">
        <f t="shared" si="335"/>
        <v>0</v>
      </c>
      <c r="DX145" s="52">
        <f t="shared" si="335"/>
        <v>0</v>
      </c>
      <c r="DY145" s="307" t="str">
        <f t="shared" si="329"/>
        <v>Coartem</v>
      </c>
    </row>
    <row r="146" spans="1:129" s="60" customFormat="1" ht="18" customHeight="1" x14ac:dyDescent="0.3">
      <c r="A146" s="1"/>
      <c r="B146" s="348" t="s">
        <v>537</v>
      </c>
      <c r="C146" s="196"/>
      <c r="D146" s="241">
        <f t="shared" si="334"/>
        <v>1707.8651685393261</v>
      </c>
      <c r="E146" s="263">
        <v>44.943820224719104</v>
      </c>
      <c r="J146" s="302"/>
      <c r="L146" s="61"/>
      <c r="M146" s="394">
        <v>50</v>
      </c>
      <c r="N146" s="214">
        <v>0</v>
      </c>
      <c r="O146" s="8">
        <f t="shared" si="244"/>
        <v>0</v>
      </c>
      <c r="P146" s="50">
        <f t="shared" si="307"/>
        <v>0</v>
      </c>
      <c r="Q146" s="3"/>
      <c r="R146" s="201">
        <f t="shared" si="245"/>
        <v>50</v>
      </c>
      <c r="S146" s="201">
        <v>0</v>
      </c>
      <c r="T146" s="8">
        <f t="shared" si="246"/>
        <v>0</v>
      </c>
      <c r="U146" s="50">
        <f t="shared" si="308"/>
        <v>0</v>
      </c>
      <c r="V146" s="3"/>
      <c r="W146" s="375">
        <f t="shared" si="247"/>
        <v>50</v>
      </c>
      <c r="X146" s="201">
        <v>1</v>
      </c>
      <c r="Y146" s="8">
        <f t="shared" si="249"/>
        <v>85393.258426966306</v>
      </c>
      <c r="Z146" s="50">
        <f t="shared" si="309"/>
        <v>2247.1910112359556</v>
      </c>
      <c r="AA146" s="1"/>
      <c r="AB146" s="375">
        <f t="shared" ref="AB146:AB147" si="336">W146</f>
        <v>50</v>
      </c>
      <c r="AC146" s="201">
        <v>1</v>
      </c>
      <c r="AD146" s="8">
        <f t="shared" si="252"/>
        <v>85393.258426966306</v>
      </c>
      <c r="AE146" s="50">
        <f t="shared" si="310"/>
        <v>2247.1910112359556</v>
      </c>
      <c r="AG146" s="375">
        <f t="shared" ref="AG146:AG147" si="337">AB146</f>
        <v>50</v>
      </c>
      <c r="AH146" s="201">
        <v>1</v>
      </c>
      <c r="AI146" s="8">
        <f t="shared" si="255"/>
        <v>85393.258426966306</v>
      </c>
      <c r="AJ146" s="50">
        <f t="shared" si="311"/>
        <v>2247.1910112359556</v>
      </c>
      <c r="AL146" s="375">
        <f t="shared" ref="AL146:AL147" si="338">AG146</f>
        <v>50</v>
      </c>
      <c r="AM146" s="201">
        <v>1</v>
      </c>
      <c r="AN146" s="8">
        <f t="shared" si="258"/>
        <v>85393.258426966306</v>
      </c>
      <c r="AO146" s="50">
        <f t="shared" si="312"/>
        <v>2247.1910112359556</v>
      </c>
      <c r="AQ146" s="375">
        <f t="shared" si="259"/>
        <v>50</v>
      </c>
      <c r="AR146" s="201">
        <f t="shared" si="260"/>
        <v>1</v>
      </c>
      <c r="AS146" s="8">
        <f t="shared" si="261"/>
        <v>85393.258426966306</v>
      </c>
      <c r="AT146" s="50">
        <f t="shared" si="313"/>
        <v>2247.1910112359556</v>
      </c>
      <c r="AV146" s="375">
        <f t="shared" si="262"/>
        <v>50</v>
      </c>
      <c r="AW146" s="201">
        <f t="shared" si="263"/>
        <v>1</v>
      </c>
      <c r="AX146" s="8">
        <f t="shared" si="264"/>
        <v>85393.258426966306</v>
      </c>
      <c r="AY146" s="50">
        <f t="shared" si="314"/>
        <v>2247.1910112359556</v>
      </c>
      <c r="BA146" s="375">
        <f t="shared" si="265"/>
        <v>50</v>
      </c>
      <c r="BB146" s="201">
        <f t="shared" si="266"/>
        <v>1</v>
      </c>
      <c r="BC146" s="8">
        <f t="shared" si="267"/>
        <v>85393.258426966306</v>
      </c>
      <c r="BD146" s="50">
        <f t="shared" si="315"/>
        <v>2247.1910112359556</v>
      </c>
      <c r="BF146" s="375">
        <f t="shared" si="268"/>
        <v>50</v>
      </c>
      <c r="BG146" s="201">
        <f t="shared" si="269"/>
        <v>1</v>
      </c>
      <c r="BH146" s="8">
        <f t="shared" si="270"/>
        <v>85393.258426966306</v>
      </c>
      <c r="BI146" s="50">
        <f t="shared" si="316"/>
        <v>2247.1910112359556</v>
      </c>
      <c r="BK146" s="375">
        <f t="shared" si="271"/>
        <v>50</v>
      </c>
      <c r="BL146" s="201">
        <f t="shared" si="272"/>
        <v>1</v>
      </c>
      <c r="BM146" s="8">
        <f t="shared" si="273"/>
        <v>85393.258426966306</v>
      </c>
      <c r="BN146" s="50">
        <f t="shared" si="317"/>
        <v>2247.1910112359556</v>
      </c>
      <c r="BP146" s="375">
        <f t="shared" si="274"/>
        <v>50</v>
      </c>
      <c r="BQ146" s="201">
        <f t="shared" si="275"/>
        <v>1</v>
      </c>
      <c r="BR146" s="8">
        <f t="shared" si="276"/>
        <v>85393.258426966306</v>
      </c>
      <c r="BS146" s="50">
        <f t="shared" si="318"/>
        <v>2247.1910112359556</v>
      </c>
      <c r="BU146" s="375">
        <f t="shared" si="277"/>
        <v>50</v>
      </c>
      <c r="BV146" s="201">
        <f t="shared" si="278"/>
        <v>1</v>
      </c>
      <c r="BW146" s="8">
        <f t="shared" si="279"/>
        <v>85393.258426966306</v>
      </c>
      <c r="BX146" s="50">
        <f t="shared" si="319"/>
        <v>2247.1910112359556</v>
      </c>
      <c r="BZ146" s="375">
        <f t="shared" si="280"/>
        <v>50</v>
      </c>
      <c r="CA146" s="201">
        <f t="shared" si="281"/>
        <v>1</v>
      </c>
      <c r="CB146" s="8">
        <f t="shared" si="282"/>
        <v>85393.258426966306</v>
      </c>
      <c r="CC146" s="50">
        <f t="shared" si="320"/>
        <v>2247.1910112359556</v>
      </c>
      <c r="CE146" s="375">
        <f t="shared" si="283"/>
        <v>50</v>
      </c>
      <c r="CF146" s="201">
        <f t="shared" si="284"/>
        <v>1</v>
      </c>
      <c r="CG146" s="8">
        <f t="shared" si="285"/>
        <v>85393.258426966306</v>
      </c>
      <c r="CH146" s="50">
        <f t="shared" si="321"/>
        <v>2247.1910112359556</v>
      </c>
      <c r="CJ146" s="375">
        <f t="shared" si="286"/>
        <v>50</v>
      </c>
      <c r="CK146" s="201">
        <f t="shared" si="287"/>
        <v>1</v>
      </c>
      <c r="CL146" s="8">
        <f t="shared" si="288"/>
        <v>85393.258426966306</v>
      </c>
      <c r="CM146" s="50">
        <f t="shared" si="322"/>
        <v>2247.1910112359556</v>
      </c>
      <c r="CO146" s="375">
        <f t="shared" si="289"/>
        <v>50</v>
      </c>
      <c r="CP146" s="201">
        <f t="shared" si="290"/>
        <v>1</v>
      </c>
      <c r="CQ146" s="8">
        <f t="shared" si="291"/>
        <v>85393.258426966306</v>
      </c>
      <c r="CR146" s="50">
        <f t="shared" si="323"/>
        <v>2247.1910112359556</v>
      </c>
      <c r="CT146" s="375">
        <f t="shared" si="292"/>
        <v>50</v>
      </c>
      <c r="CU146" s="201">
        <f t="shared" si="293"/>
        <v>1</v>
      </c>
      <c r="CV146" s="8">
        <f t="shared" si="294"/>
        <v>85393.258426966306</v>
      </c>
      <c r="CW146" s="50">
        <f t="shared" si="324"/>
        <v>2247.1910112359556</v>
      </c>
      <c r="CY146" s="375">
        <f t="shared" si="295"/>
        <v>50</v>
      </c>
      <c r="CZ146" s="201">
        <f t="shared" si="296"/>
        <v>1</v>
      </c>
      <c r="DA146" s="8">
        <f t="shared" si="297"/>
        <v>85393.258426966306</v>
      </c>
      <c r="DB146" s="50">
        <f t="shared" si="325"/>
        <v>2247.1910112359556</v>
      </c>
      <c r="DD146" s="375">
        <f t="shared" si="298"/>
        <v>50</v>
      </c>
      <c r="DE146" s="201">
        <f t="shared" si="299"/>
        <v>1</v>
      </c>
      <c r="DF146" s="8">
        <f t="shared" si="300"/>
        <v>85393.258426966306</v>
      </c>
      <c r="DG146" s="50">
        <f t="shared" si="326"/>
        <v>2247.1910112359556</v>
      </c>
      <c r="DI146" s="375">
        <f t="shared" si="301"/>
        <v>50</v>
      </c>
      <c r="DJ146" s="201">
        <f t="shared" si="302"/>
        <v>1</v>
      </c>
      <c r="DK146" s="8">
        <f t="shared" si="303"/>
        <v>85393.258426966306</v>
      </c>
      <c r="DL146" s="50">
        <f t="shared" si="327"/>
        <v>2247.1910112359556</v>
      </c>
      <c r="DN146" s="375">
        <f t="shared" si="304"/>
        <v>50</v>
      </c>
      <c r="DO146" s="201">
        <f t="shared" si="305"/>
        <v>1</v>
      </c>
      <c r="DP146" s="8">
        <f t="shared" si="306"/>
        <v>85393.258426966306</v>
      </c>
      <c r="DQ146" s="50">
        <f t="shared" si="328"/>
        <v>2247.1910112359556</v>
      </c>
      <c r="DS146" s="51">
        <f t="shared" si="240"/>
        <v>1707865.1685393264</v>
      </c>
      <c r="DT146" s="50">
        <f t="shared" si="333"/>
        <v>44943.820224719115</v>
      </c>
      <c r="DU146" s="51">
        <v>0</v>
      </c>
      <c r="DV146" s="50">
        <f t="shared" si="242"/>
        <v>0</v>
      </c>
      <c r="DW146" s="51">
        <f t="shared" si="335"/>
        <v>1707865.1685393264</v>
      </c>
      <c r="DX146" s="52">
        <f t="shared" si="335"/>
        <v>44943.820224719115</v>
      </c>
      <c r="DY146" s="307" t="str">
        <f t="shared" si="329"/>
        <v>Toolboxes</v>
      </c>
    </row>
    <row r="147" spans="1:129" ht="18" customHeight="1" thickBot="1" x14ac:dyDescent="0.35">
      <c r="B147" s="61"/>
      <c r="C147" s="67"/>
      <c r="D147" s="239"/>
      <c r="E147" s="55"/>
      <c r="F147" s="55"/>
      <c r="G147" s="55"/>
      <c r="H147" s="56"/>
      <c r="I147" s="56"/>
      <c r="J147" s="68"/>
      <c r="K147" s="56"/>
      <c r="L147" s="57"/>
      <c r="M147" s="400"/>
      <c r="N147" s="215"/>
      <c r="O147" s="8">
        <f t="shared" si="244"/>
        <v>0</v>
      </c>
      <c r="P147" s="50">
        <f t="shared" si="307"/>
        <v>0</v>
      </c>
      <c r="Q147" s="63"/>
      <c r="R147" s="201">
        <f t="shared" si="245"/>
        <v>0</v>
      </c>
      <c r="S147" s="201">
        <f t="shared" si="245"/>
        <v>0</v>
      </c>
      <c r="T147" s="8">
        <f t="shared" si="246"/>
        <v>0</v>
      </c>
      <c r="U147" s="50">
        <f t="shared" si="308"/>
        <v>0</v>
      </c>
      <c r="V147" s="63"/>
      <c r="W147" s="375">
        <f t="shared" si="247"/>
        <v>0</v>
      </c>
      <c r="X147" s="201">
        <f t="shared" si="248"/>
        <v>0</v>
      </c>
      <c r="Y147" s="8">
        <f t="shared" si="249"/>
        <v>0</v>
      </c>
      <c r="Z147" s="50">
        <f t="shared" si="309"/>
        <v>0</v>
      </c>
      <c r="AA147" s="60"/>
      <c r="AB147" s="375">
        <f t="shared" si="336"/>
        <v>0</v>
      </c>
      <c r="AC147" s="201">
        <f t="shared" ref="AC147" si="339">X147</f>
        <v>0</v>
      </c>
      <c r="AD147" s="8">
        <f t="shared" si="252"/>
        <v>0</v>
      </c>
      <c r="AE147" s="50">
        <f t="shared" si="310"/>
        <v>0</v>
      </c>
      <c r="AG147" s="375">
        <f t="shared" si="337"/>
        <v>0</v>
      </c>
      <c r="AH147" s="201">
        <f t="shared" ref="AH147" si="340">AC147</f>
        <v>0</v>
      </c>
      <c r="AI147" s="8">
        <f t="shared" si="255"/>
        <v>0</v>
      </c>
      <c r="AJ147" s="50">
        <f t="shared" si="311"/>
        <v>0</v>
      </c>
      <c r="AL147" s="375">
        <f t="shared" si="338"/>
        <v>0</v>
      </c>
      <c r="AM147" s="201">
        <f t="shared" ref="AM147" si="341">AH147</f>
        <v>0</v>
      </c>
      <c r="AN147" s="8">
        <f t="shared" si="258"/>
        <v>0</v>
      </c>
      <c r="AO147" s="50">
        <f t="shared" si="312"/>
        <v>0</v>
      </c>
      <c r="AQ147" s="375">
        <f t="shared" si="259"/>
        <v>0</v>
      </c>
      <c r="AR147" s="201">
        <f t="shared" si="260"/>
        <v>0</v>
      </c>
      <c r="AS147" s="8">
        <f t="shared" si="261"/>
        <v>0</v>
      </c>
      <c r="AT147" s="50">
        <f t="shared" si="313"/>
        <v>0</v>
      </c>
      <c r="AV147" s="375">
        <f t="shared" si="262"/>
        <v>0</v>
      </c>
      <c r="AW147" s="201">
        <f t="shared" si="263"/>
        <v>0</v>
      </c>
      <c r="AX147" s="8">
        <f t="shared" si="264"/>
        <v>0</v>
      </c>
      <c r="AY147" s="50">
        <f t="shared" si="314"/>
        <v>0</v>
      </c>
      <c r="BA147" s="375">
        <f t="shared" si="265"/>
        <v>0</v>
      </c>
      <c r="BB147" s="201">
        <f t="shared" si="266"/>
        <v>0</v>
      </c>
      <c r="BC147" s="8">
        <f t="shared" si="267"/>
        <v>0</v>
      </c>
      <c r="BD147" s="50">
        <f t="shared" si="315"/>
        <v>0</v>
      </c>
      <c r="BF147" s="375">
        <f t="shared" si="268"/>
        <v>0</v>
      </c>
      <c r="BG147" s="201">
        <f t="shared" si="269"/>
        <v>0</v>
      </c>
      <c r="BH147" s="8">
        <f t="shared" si="270"/>
        <v>0</v>
      </c>
      <c r="BI147" s="50">
        <f t="shared" si="316"/>
        <v>0</v>
      </c>
      <c r="BK147" s="375">
        <f t="shared" si="271"/>
        <v>0</v>
      </c>
      <c r="BL147" s="201">
        <f t="shared" si="272"/>
        <v>0</v>
      </c>
      <c r="BM147" s="8">
        <f t="shared" si="273"/>
        <v>0</v>
      </c>
      <c r="BN147" s="50">
        <f t="shared" si="317"/>
        <v>0</v>
      </c>
      <c r="BP147" s="375">
        <f t="shared" si="274"/>
        <v>0</v>
      </c>
      <c r="BQ147" s="201">
        <f t="shared" si="275"/>
        <v>0</v>
      </c>
      <c r="BR147" s="8">
        <f t="shared" si="276"/>
        <v>0</v>
      </c>
      <c r="BS147" s="50">
        <f t="shared" si="318"/>
        <v>0</v>
      </c>
      <c r="BU147" s="375">
        <f t="shared" si="277"/>
        <v>0</v>
      </c>
      <c r="BV147" s="201">
        <f t="shared" si="278"/>
        <v>0</v>
      </c>
      <c r="BW147" s="8">
        <f t="shared" si="279"/>
        <v>0</v>
      </c>
      <c r="BX147" s="50">
        <f t="shared" si="319"/>
        <v>0</v>
      </c>
      <c r="BZ147" s="375">
        <f t="shared" si="280"/>
        <v>0</v>
      </c>
      <c r="CA147" s="201">
        <f t="shared" si="281"/>
        <v>0</v>
      </c>
      <c r="CB147" s="8">
        <f t="shared" si="282"/>
        <v>0</v>
      </c>
      <c r="CC147" s="50">
        <f t="shared" si="320"/>
        <v>0</v>
      </c>
      <c r="CE147" s="375">
        <f t="shared" si="283"/>
        <v>0</v>
      </c>
      <c r="CF147" s="201">
        <f t="shared" si="284"/>
        <v>0</v>
      </c>
      <c r="CG147" s="8">
        <f t="shared" si="285"/>
        <v>0</v>
      </c>
      <c r="CH147" s="50">
        <f t="shared" si="321"/>
        <v>0</v>
      </c>
      <c r="CJ147" s="375">
        <f t="shared" si="286"/>
        <v>0</v>
      </c>
      <c r="CK147" s="201">
        <f t="shared" si="287"/>
        <v>0</v>
      </c>
      <c r="CL147" s="8">
        <f t="shared" si="288"/>
        <v>0</v>
      </c>
      <c r="CM147" s="50">
        <f t="shared" si="322"/>
        <v>0</v>
      </c>
      <c r="CO147" s="375">
        <f t="shared" si="289"/>
        <v>0</v>
      </c>
      <c r="CP147" s="201">
        <f t="shared" si="290"/>
        <v>0</v>
      </c>
      <c r="CQ147" s="8">
        <f t="shared" si="291"/>
        <v>0</v>
      </c>
      <c r="CR147" s="50">
        <f t="shared" si="323"/>
        <v>0</v>
      </c>
      <c r="CT147" s="375">
        <f t="shared" si="292"/>
        <v>0</v>
      </c>
      <c r="CU147" s="201">
        <f t="shared" si="293"/>
        <v>0</v>
      </c>
      <c r="CV147" s="8">
        <f t="shared" si="294"/>
        <v>0</v>
      </c>
      <c r="CW147" s="50">
        <f t="shared" si="324"/>
        <v>0</v>
      </c>
      <c r="CY147" s="375">
        <f t="shared" si="295"/>
        <v>0</v>
      </c>
      <c r="CZ147" s="201">
        <f t="shared" si="296"/>
        <v>0</v>
      </c>
      <c r="DA147" s="8">
        <f t="shared" si="297"/>
        <v>0</v>
      </c>
      <c r="DB147" s="50">
        <f t="shared" si="325"/>
        <v>0</v>
      </c>
      <c r="DD147" s="375">
        <f t="shared" si="298"/>
        <v>0</v>
      </c>
      <c r="DE147" s="201">
        <f t="shared" si="299"/>
        <v>0</v>
      </c>
      <c r="DF147" s="8">
        <f t="shared" si="300"/>
        <v>0</v>
      </c>
      <c r="DG147" s="50">
        <f t="shared" si="326"/>
        <v>0</v>
      </c>
      <c r="DI147" s="375">
        <f t="shared" si="301"/>
        <v>0</v>
      </c>
      <c r="DJ147" s="201">
        <f t="shared" si="302"/>
        <v>0</v>
      </c>
      <c r="DK147" s="8">
        <f t="shared" si="303"/>
        <v>0</v>
      </c>
      <c r="DL147" s="50">
        <f t="shared" si="327"/>
        <v>0</v>
      </c>
      <c r="DN147" s="375">
        <f t="shared" si="304"/>
        <v>0</v>
      </c>
      <c r="DO147" s="201">
        <f t="shared" si="305"/>
        <v>0</v>
      </c>
      <c r="DP147" s="8">
        <f t="shared" si="306"/>
        <v>0</v>
      </c>
      <c r="DQ147" s="50">
        <f t="shared" si="328"/>
        <v>0</v>
      </c>
      <c r="DS147" s="51">
        <f t="shared" si="240"/>
        <v>0</v>
      </c>
      <c r="DT147" s="50">
        <f t="shared" si="333"/>
        <v>0</v>
      </c>
      <c r="DU147" s="51">
        <v>0</v>
      </c>
      <c r="DV147" s="50">
        <f t="shared" si="242"/>
        <v>0</v>
      </c>
      <c r="DW147" s="51">
        <f t="shared" si="335"/>
        <v>0</v>
      </c>
      <c r="DX147" s="52">
        <f t="shared" si="335"/>
        <v>0</v>
      </c>
      <c r="DY147" s="307">
        <f t="shared" si="329"/>
        <v>0</v>
      </c>
    </row>
    <row r="148" spans="1:129" s="72" customFormat="1" ht="32.4" customHeight="1" thickBot="1" x14ac:dyDescent="0.35">
      <c r="B148" s="275" t="s">
        <v>100</v>
      </c>
      <c r="C148" s="276" t="str">
        <f>B124</f>
        <v>Drugs and supplies</v>
      </c>
      <c r="D148" s="242"/>
      <c r="E148" s="73"/>
      <c r="F148" s="73"/>
      <c r="G148" s="73"/>
      <c r="H148" s="73"/>
      <c r="I148" s="73"/>
      <c r="J148" s="74"/>
      <c r="K148" s="73"/>
      <c r="L148" s="75"/>
      <c r="M148" s="391">
        <f>O18</f>
        <v>2015</v>
      </c>
      <c r="N148" s="278"/>
      <c r="O148" s="95">
        <f>SUM(O125:O135)</f>
        <v>0</v>
      </c>
      <c r="P148" s="77">
        <f>SUM(P125:P147)</f>
        <v>0</v>
      </c>
      <c r="Q148" s="78"/>
      <c r="R148" s="294">
        <f>T18</f>
        <v>2016</v>
      </c>
      <c r="S148" s="294"/>
      <c r="T148" s="95">
        <f>SUM(T125:T135)</f>
        <v>0</v>
      </c>
      <c r="U148" s="77">
        <f>SUM(U125:U147)</f>
        <v>0</v>
      </c>
      <c r="V148" s="78"/>
      <c r="W148" s="391">
        <f>Y18</f>
        <v>2017</v>
      </c>
      <c r="X148" s="277"/>
      <c r="Y148" s="77">
        <f>SUM(Y125:Y147)</f>
        <v>999045.68286602234</v>
      </c>
      <c r="Z148" s="77">
        <f>SUM(Z125:Z147)</f>
        <v>26290.675864895326</v>
      </c>
      <c r="AA148" s="79"/>
      <c r="AB148" s="391">
        <f>AD18</f>
        <v>2018</v>
      </c>
      <c r="AC148" s="277"/>
      <c r="AD148" s="77">
        <f>SUM(AD125:AD147)</f>
        <v>999045.68286602234</v>
      </c>
      <c r="AE148" s="77">
        <f>SUM(AE125:AE147)</f>
        <v>26290.675864895326</v>
      </c>
      <c r="AG148" s="391">
        <f>AI18</f>
        <v>2019</v>
      </c>
      <c r="AH148" s="277"/>
      <c r="AI148" s="77">
        <f>SUM(AI125:AI147)</f>
        <v>999045.68286602234</v>
      </c>
      <c r="AJ148" s="77">
        <f>SUM(AJ125:AJ147)</f>
        <v>26290.675864895326</v>
      </c>
      <c r="AL148" s="391">
        <f>AN18</f>
        <v>2020</v>
      </c>
      <c r="AM148" s="277"/>
      <c r="AN148" s="77">
        <f>SUM(AN125:AN147)</f>
        <v>999045.68286602234</v>
      </c>
      <c r="AO148" s="77">
        <f>SUM(AO125:AO147)</f>
        <v>26290.675864895326</v>
      </c>
      <c r="AQ148" s="391">
        <f>AS18</f>
        <v>2021</v>
      </c>
      <c r="AR148" s="277"/>
      <c r="AS148" s="77">
        <f>SUM(AS125:AS147)</f>
        <v>999045.68286602234</v>
      </c>
      <c r="AT148" s="77">
        <f>SUM(AT125:AT147)</f>
        <v>26290.675864895326</v>
      </c>
      <c r="AV148" s="391">
        <f>AX18</f>
        <v>2022</v>
      </c>
      <c r="AW148" s="277"/>
      <c r="AX148" s="77">
        <f>SUM(AX125:AX147)</f>
        <v>999045.68286602234</v>
      </c>
      <c r="AY148" s="77">
        <f>SUM(AY125:AY147)</f>
        <v>26290.675864895326</v>
      </c>
      <c r="BA148" s="391">
        <f>BC18</f>
        <v>2023</v>
      </c>
      <c r="BB148" s="277"/>
      <c r="BC148" s="77">
        <f>SUM(BC125:BC147)</f>
        <v>999045.68286602234</v>
      </c>
      <c r="BD148" s="77">
        <f>SUM(BD125:BD147)</f>
        <v>26290.675864895326</v>
      </c>
      <c r="BF148" s="391">
        <f>BH18</f>
        <v>2024</v>
      </c>
      <c r="BG148" s="277"/>
      <c r="BH148" s="77">
        <f>SUM(BH125:BH147)</f>
        <v>999045.68286602234</v>
      </c>
      <c r="BI148" s="77">
        <f>SUM(BI125:BI147)</f>
        <v>26290.675864895326</v>
      </c>
      <c r="BK148" s="391">
        <f>BM18</f>
        <v>2025</v>
      </c>
      <c r="BL148" s="277"/>
      <c r="BM148" s="77">
        <f>SUM(BM125:BM147)</f>
        <v>999045.68286602234</v>
      </c>
      <c r="BN148" s="77">
        <f>SUM(BN125:BN147)</f>
        <v>26290.675864895326</v>
      </c>
      <c r="BP148" s="391">
        <f>BR18</f>
        <v>2026</v>
      </c>
      <c r="BQ148" s="277"/>
      <c r="BR148" s="77">
        <f>SUM(BR125:BR147)</f>
        <v>999045.68286602234</v>
      </c>
      <c r="BS148" s="77">
        <f>SUM(BS125:BS147)</f>
        <v>26290.675864895326</v>
      </c>
      <c r="BU148" s="391">
        <f>BW18</f>
        <v>2027</v>
      </c>
      <c r="BV148" s="277"/>
      <c r="BW148" s="77">
        <f>SUM(BW125:BW147)</f>
        <v>999045.68286602234</v>
      </c>
      <c r="BX148" s="77">
        <f>SUM(BX125:BX147)</f>
        <v>26290.675864895326</v>
      </c>
      <c r="BZ148" s="391">
        <f>CB18</f>
        <v>2028</v>
      </c>
      <c r="CA148" s="277"/>
      <c r="CB148" s="77">
        <f>SUM(CB125:CB147)</f>
        <v>999045.68286602234</v>
      </c>
      <c r="CC148" s="77">
        <f>SUM(CC125:CC147)</f>
        <v>26290.675864895326</v>
      </c>
      <c r="CE148" s="391">
        <f>CG18</f>
        <v>2029</v>
      </c>
      <c r="CF148" s="277"/>
      <c r="CG148" s="77">
        <f>SUM(CG125:CG147)</f>
        <v>999045.68286602234</v>
      </c>
      <c r="CH148" s="77">
        <f>SUM(CH125:CH147)</f>
        <v>26290.675864895326</v>
      </c>
      <c r="CJ148" s="391">
        <f>CL18</f>
        <v>2030</v>
      </c>
      <c r="CK148" s="277"/>
      <c r="CL148" s="77">
        <f>SUM(CL125:CL147)</f>
        <v>999045.68286602234</v>
      </c>
      <c r="CM148" s="77">
        <f>SUM(CM125:CM147)</f>
        <v>26290.675864895326</v>
      </c>
      <c r="CO148" s="391">
        <f>CQ18</f>
        <v>2031</v>
      </c>
      <c r="CP148" s="277"/>
      <c r="CQ148" s="77">
        <f>SUM(CQ125:CQ147)</f>
        <v>999045.68286602234</v>
      </c>
      <c r="CR148" s="77">
        <f>SUM(CR125:CR147)</f>
        <v>26290.675864895326</v>
      </c>
      <c r="CT148" s="391">
        <f>CV18</f>
        <v>2032</v>
      </c>
      <c r="CU148" s="277"/>
      <c r="CV148" s="77">
        <f>SUM(CV125:CV147)</f>
        <v>999045.68286602234</v>
      </c>
      <c r="CW148" s="77">
        <f>SUM(CW125:CW147)</f>
        <v>26290.675864895326</v>
      </c>
      <c r="CY148" s="391">
        <f>DA18</f>
        <v>2033</v>
      </c>
      <c r="CZ148" s="277"/>
      <c r="DA148" s="77">
        <f>SUM(DA125:DA147)</f>
        <v>999045.68286602234</v>
      </c>
      <c r="DB148" s="77">
        <f>SUM(DB125:DB147)</f>
        <v>26290.675864895326</v>
      </c>
      <c r="DD148" s="391">
        <f>DF18</f>
        <v>2034</v>
      </c>
      <c r="DE148" s="277"/>
      <c r="DF148" s="95">
        <f>SUM(DF125:DF135)</f>
        <v>334400.00000000006</v>
      </c>
      <c r="DG148" s="77">
        <f>SUM(DG125:DG135)</f>
        <v>8800.0000000000018</v>
      </c>
      <c r="DI148" s="391">
        <f>DK18</f>
        <v>2035</v>
      </c>
      <c r="DJ148" s="277"/>
      <c r="DK148" s="95">
        <f>SUM(DK125:DK135)</f>
        <v>334400.00000000006</v>
      </c>
      <c r="DL148" s="77">
        <f>SUM(DL125:DL135)</f>
        <v>8800.0000000000018</v>
      </c>
      <c r="DN148" s="391">
        <f>DP18</f>
        <v>2036</v>
      </c>
      <c r="DO148" s="277"/>
      <c r="DP148" s="95">
        <f>SUM(DP125:DP135)</f>
        <v>334400.00000000006</v>
      </c>
      <c r="DQ148" s="77">
        <f>SUM(DQ125:DQ135)</f>
        <v>8800.0000000000018</v>
      </c>
      <c r="DS148" s="80">
        <f t="shared" ref="DS148:DV148" si="342">SUM(DS125:DS135)</f>
        <v>6688000.0000000009</v>
      </c>
      <c r="DT148" s="77">
        <f t="shared" si="342"/>
        <v>176000.00000000003</v>
      </c>
      <c r="DU148" s="77">
        <f t="shared" si="342"/>
        <v>0</v>
      </c>
      <c r="DV148" s="77">
        <f t="shared" si="342"/>
        <v>0</v>
      </c>
      <c r="DW148" s="77">
        <f>SUM(DW125:DW147)</f>
        <v>19980913.657320451</v>
      </c>
      <c r="DX148" s="77">
        <f>SUM(P148+U148+Z148+AE148+AJ148+AO148+AT148+AY148+BD148+BI148+BN148+BS148+BX148+CC148+CH148+CM148+CR148+CW148+DB148+DG148+DL148+DQ148)</f>
        <v>473341.48970322072</v>
      </c>
      <c r="DY148" s="311" t="s">
        <v>53</v>
      </c>
    </row>
    <row r="149" spans="1:129" x14ac:dyDescent="0.3">
      <c r="O149" s="280" t="s">
        <v>17</v>
      </c>
      <c r="P149" s="281" t="s">
        <v>18</v>
      </c>
      <c r="T149" s="280" t="s">
        <v>17</v>
      </c>
      <c r="U149" s="281" t="s">
        <v>18</v>
      </c>
      <c r="Y149" s="280" t="s">
        <v>17</v>
      </c>
      <c r="Z149" s="281" t="s">
        <v>18</v>
      </c>
      <c r="AD149" s="280" t="s">
        <v>17</v>
      </c>
      <c r="AE149" s="281" t="s">
        <v>18</v>
      </c>
      <c r="AI149" s="280" t="s">
        <v>17</v>
      </c>
      <c r="AJ149" s="281" t="s">
        <v>18</v>
      </c>
      <c r="AN149" s="280" t="s">
        <v>17</v>
      </c>
      <c r="AO149" s="281" t="s">
        <v>18</v>
      </c>
      <c r="AS149" s="280" t="s">
        <v>17</v>
      </c>
      <c r="AT149" s="281" t="s">
        <v>18</v>
      </c>
      <c r="AX149" s="280" t="s">
        <v>17</v>
      </c>
      <c r="AY149" s="281" t="s">
        <v>18</v>
      </c>
      <c r="BC149" s="280" t="s">
        <v>17</v>
      </c>
      <c r="BD149" s="281" t="s">
        <v>18</v>
      </c>
      <c r="BH149" s="280" t="s">
        <v>17</v>
      </c>
      <c r="BI149" s="281" t="s">
        <v>18</v>
      </c>
      <c r="BM149" s="280" t="s">
        <v>17</v>
      </c>
      <c r="BN149" s="281" t="s">
        <v>18</v>
      </c>
      <c r="BR149" s="280" t="s">
        <v>17</v>
      </c>
      <c r="BS149" s="281" t="s">
        <v>18</v>
      </c>
      <c r="BW149" s="280" t="s">
        <v>17</v>
      </c>
      <c r="BX149" s="281" t="s">
        <v>18</v>
      </c>
      <c r="CB149" s="280" t="s">
        <v>17</v>
      </c>
      <c r="CC149" s="281" t="s">
        <v>18</v>
      </c>
      <c r="CG149" s="280" t="s">
        <v>17</v>
      </c>
      <c r="CH149" s="281" t="s">
        <v>18</v>
      </c>
      <c r="CL149" s="280" t="s">
        <v>17</v>
      </c>
      <c r="CM149" s="281" t="s">
        <v>18</v>
      </c>
      <c r="CQ149" s="280" t="s">
        <v>17</v>
      </c>
      <c r="CR149" s="281" t="s">
        <v>18</v>
      </c>
      <c r="CV149" s="280" t="s">
        <v>17</v>
      </c>
      <c r="CW149" s="281" t="s">
        <v>18</v>
      </c>
      <c r="DA149" s="280" t="s">
        <v>17</v>
      </c>
      <c r="DB149" s="281" t="s">
        <v>18</v>
      </c>
      <c r="DF149" s="280" t="s">
        <v>17</v>
      </c>
      <c r="DG149" s="281" t="s">
        <v>18</v>
      </c>
      <c r="DK149" s="280" t="s">
        <v>17</v>
      </c>
      <c r="DL149" s="281" t="s">
        <v>18</v>
      </c>
      <c r="DP149" s="280" t="s">
        <v>17</v>
      </c>
      <c r="DQ149" s="281" t="s">
        <v>18</v>
      </c>
      <c r="DS149" s="280" t="s">
        <v>17</v>
      </c>
      <c r="DT149" s="281" t="s">
        <v>18</v>
      </c>
      <c r="DU149" s="280" t="s">
        <v>17</v>
      </c>
      <c r="DV149" s="281" t="s">
        <v>18</v>
      </c>
      <c r="DW149" s="280" t="s">
        <v>17</v>
      </c>
      <c r="DX149" s="281" t="s">
        <v>18</v>
      </c>
    </row>
    <row r="150" spans="1:129" x14ac:dyDescent="0.3">
      <c r="H150" s="92"/>
      <c r="I150" s="92"/>
      <c r="K150" s="92"/>
    </row>
    <row r="151" spans="1:129" x14ac:dyDescent="0.3">
      <c r="H151" s="92"/>
      <c r="I151" s="92"/>
      <c r="K151" s="92"/>
    </row>
    <row r="152" spans="1:129" ht="26.4" customHeight="1" x14ac:dyDescent="0.3">
      <c r="H152" s="2"/>
      <c r="I152" s="2"/>
      <c r="K152" s="2"/>
      <c r="M152" s="392"/>
      <c r="N152" s="217"/>
      <c r="O152" s="282"/>
      <c r="P152" s="83"/>
      <c r="Q152" s="22"/>
      <c r="R152" s="380"/>
      <c r="S152" s="206"/>
      <c r="T152" s="282"/>
      <c r="U152" s="83"/>
      <c r="V152" s="22"/>
      <c r="W152" s="392"/>
      <c r="X152" s="82"/>
      <c r="Y152" s="282"/>
      <c r="Z152" s="83"/>
      <c r="AA152" s="353"/>
      <c r="AB152" s="392"/>
      <c r="AC152" s="82"/>
      <c r="AD152" s="282"/>
      <c r="AE152" s="83"/>
      <c r="AG152" s="392"/>
      <c r="AH152" s="82"/>
      <c r="AI152" s="282"/>
      <c r="AJ152" s="83"/>
      <c r="AL152" s="392"/>
      <c r="AM152" s="82"/>
      <c r="AN152" s="282"/>
      <c r="AO152" s="83"/>
      <c r="AQ152" s="392"/>
      <c r="AR152" s="82"/>
      <c r="AS152" s="282"/>
      <c r="AT152" s="83"/>
      <c r="AV152" s="392"/>
      <c r="AW152" s="82"/>
      <c r="AX152" s="282"/>
      <c r="AY152" s="83"/>
      <c r="BA152" s="392"/>
      <c r="BB152" s="82"/>
      <c r="BC152" s="282"/>
      <c r="BD152" s="83"/>
      <c r="BF152" s="392"/>
      <c r="BG152" s="82"/>
      <c r="BH152" s="282"/>
      <c r="BI152" s="83"/>
      <c r="BK152" s="392"/>
      <c r="BL152" s="82"/>
      <c r="BM152" s="282"/>
      <c r="BN152" s="83"/>
      <c r="BP152" s="392"/>
      <c r="BQ152" s="82"/>
      <c r="BR152" s="282"/>
      <c r="BS152" s="83"/>
      <c r="BU152" s="392"/>
      <c r="BV152" s="82"/>
      <c r="BW152" s="282"/>
      <c r="BX152" s="83"/>
      <c r="BZ152" s="392"/>
      <c r="CA152" s="82"/>
      <c r="CB152" s="282"/>
      <c r="CC152" s="83"/>
      <c r="CE152" s="392"/>
      <c r="CF152" s="82"/>
      <c r="CG152" s="282"/>
      <c r="CH152" s="83"/>
      <c r="CJ152" s="392"/>
      <c r="CK152" s="82"/>
      <c r="CL152" s="282"/>
      <c r="CM152" s="83"/>
      <c r="CO152" s="392"/>
      <c r="CP152" s="82"/>
      <c r="CQ152" s="282"/>
      <c r="CR152" s="83"/>
      <c r="CT152" s="392"/>
      <c r="CU152" s="82"/>
      <c r="CV152" s="282"/>
      <c r="CW152" s="83"/>
      <c r="CY152" s="392"/>
      <c r="CZ152" s="82"/>
      <c r="DA152" s="282"/>
      <c r="DB152" s="83"/>
      <c r="DD152" s="392"/>
      <c r="DE152" s="82"/>
      <c r="DF152" s="282"/>
      <c r="DG152" s="83"/>
      <c r="DI152" s="392"/>
      <c r="DJ152" s="82"/>
      <c r="DK152" s="282"/>
      <c r="DL152" s="83"/>
      <c r="DN152" s="392"/>
      <c r="DO152" s="82"/>
      <c r="DP152" s="282"/>
      <c r="DQ152" s="83"/>
      <c r="DS152" s="605" t="s">
        <v>12</v>
      </c>
      <c r="DT152" s="606"/>
      <c r="DU152" s="605" t="s">
        <v>13</v>
      </c>
      <c r="DV152" s="606"/>
      <c r="DW152" s="603" t="s">
        <v>14</v>
      </c>
      <c r="DX152" s="604"/>
    </row>
    <row r="153" spans="1:129" ht="15" thickBot="1" x14ac:dyDescent="0.35">
      <c r="H153" s="2"/>
      <c r="I153" s="2"/>
      <c r="K153" s="2"/>
      <c r="M153" s="388" t="s">
        <v>15</v>
      </c>
      <c r="N153" s="211" t="s">
        <v>16</v>
      </c>
      <c r="O153" s="31" t="s">
        <v>17</v>
      </c>
      <c r="P153" s="32" t="s">
        <v>18</v>
      </c>
      <c r="Q153" s="22"/>
      <c r="R153" s="30" t="s">
        <v>15</v>
      </c>
      <c r="S153" s="31" t="s">
        <v>16</v>
      </c>
      <c r="T153" s="31" t="s">
        <v>17</v>
      </c>
      <c r="U153" s="32" t="s">
        <v>18</v>
      </c>
      <c r="V153" s="22"/>
      <c r="W153" s="388" t="s">
        <v>15</v>
      </c>
      <c r="X153" s="31" t="s">
        <v>16</v>
      </c>
      <c r="Y153" s="31" t="s">
        <v>17</v>
      </c>
      <c r="Z153" s="32" t="s">
        <v>18</v>
      </c>
      <c r="AA153" s="353"/>
      <c r="AB153" s="388" t="s">
        <v>15</v>
      </c>
      <c r="AC153" s="31" t="s">
        <v>16</v>
      </c>
      <c r="AD153" s="31" t="s">
        <v>17</v>
      </c>
      <c r="AE153" s="32" t="s">
        <v>18</v>
      </c>
      <c r="AG153" s="388" t="s">
        <v>15</v>
      </c>
      <c r="AH153" s="31" t="s">
        <v>16</v>
      </c>
      <c r="AI153" s="31" t="s">
        <v>17</v>
      </c>
      <c r="AJ153" s="32" t="s">
        <v>18</v>
      </c>
      <c r="AL153" s="388" t="s">
        <v>15</v>
      </c>
      <c r="AM153" s="31" t="s">
        <v>16</v>
      </c>
      <c r="AN153" s="31" t="s">
        <v>17</v>
      </c>
      <c r="AO153" s="32" t="s">
        <v>18</v>
      </c>
      <c r="AQ153" s="388" t="s">
        <v>15</v>
      </c>
      <c r="AR153" s="31" t="s">
        <v>16</v>
      </c>
      <c r="AS153" s="31" t="s">
        <v>17</v>
      </c>
      <c r="AT153" s="32" t="s">
        <v>18</v>
      </c>
      <c r="AV153" s="388" t="s">
        <v>15</v>
      </c>
      <c r="AW153" s="31" t="s">
        <v>16</v>
      </c>
      <c r="AX153" s="31" t="s">
        <v>17</v>
      </c>
      <c r="AY153" s="32" t="s">
        <v>18</v>
      </c>
      <c r="BA153" s="388" t="s">
        <v>15</v>
      </c>
      <c r="BB153" s="31" t="s">
        <v>16</v>
      </c>
      <c r="BC153" s="31" t="s">
        <v>17</v>
      </c>
      <c r="BD153" s="32" t="s">
        <v>18</v>
      </c>
      <c r="BF153" s="388" t="s">
        <v>15</v>
      </c>
      <c r="BG153" s="31" t="s">
        <v>16</v>
      </c>
      <c r="BH153" s="31" t="s">
        <v>17</v>
      </c>
      <c r="BI153" s="32" t="s">
        <v>18</v>
      </c>
      <c r="BK153" s="388" t="s">
        <v>15</v>
      </c>
      <c r="BL153" s="31" t="s">
        <v>16</v>
      </c>
      <c r="BM153" s="31" t="s">
        <v>17</v>
      </c>
      <c r="BN153" s="32" t="s">
        <v>18</v>
      </c>
      <c r="BP153" s="388" t="s">
        <v>15</v>
      </c>
      <c r="BQ153" s="31" t="s">
        <v>16</v>
      </c>
      <c r="BR153" s="31" t="s">
        <v>17</v>
      </c>
      <c r="BS153" s="32" t="s">
        <v>18</v>
      </c>
      <c r="BU153" s="388" t="s">
        <v>15</v>
      </c>
      <c r="BV153" s="31" t="s">
        <v>16</v>
      </c>
      <c r="BW153" s="31" t="s">
        <v>17</v>
      </c>
      <c r="BX153" s="32" t="s">
        <v>18</v>
      </c>
      <c r="BZ153" s="388" t="s">
        <v>15</v>
      </c>
      <c r="CA153" s="31" t="s">
        <v>16</v>
      </c>
      <c r="CB153" s="31" t="s">
        <v>17</v>
      </c>
      <c r="CC153" s="32" t="s">
        <v>18</v>
      </c>
      <c r="CE153" s="388" t="s">
        <v>15</v>
      </c>
      <c r="CF153" s="31" t="s">
        <v>16</v>
      </c>
      <c r="CG153" s="31" t="s">
        <v>17</v>
      </c>
      <c r="CH153" s="32" t="s">
        <v>18</v>
      </c>
      <c r="CJ153" s="388" t="s">
        <v>15</v>
      </c>
      <c r="CK153" s="31" t="s">
        <v>16</v>
      </c>
      <c r="CL153" s="31" t="s">
        <v>17</v>
      </c>
      <c r="CM153" s="32" t="s">
        <v>18</v>
      </c>
      <c r="CO153" s="388" t="s">
        <v>15</v>
      </c>
      <c r="CP153" s="31" t="s">
        <v>16</v>
      </c>
      <c r="CQ153" s="31" t="s">
        <v>17</v>
      </c>
      <c r="CR153" s="32" t="s">
        <v>18</v>
      </c>
      <c r="CT153" s="388" t="s">
        <v>15</v>
      </c>
      <c r="CU153" s="31" t="s">
        <v>16</v>
      </c>
      <c r="CV153" s="31" t="s">
        <v>17</v>
      </c>
      <c r="CW153" s="32" t="s">
        <v>18</v>
      </c>
      <c r="CY153" s="388" t="s">
        <v>15</v>
      </c>
      <c r="CZ153" s="31" t="s">
        <v>16</v>
      </c>
      <c r="DA153" s="31" t="s">
        <v>17</v>
      </c>
      <c r="DB153" s="32" t="s">
        <v>18</v>
      </c>
      <c r="DD153" s="388" t="s">
        <v>15</v>
      </c>
      <c r="DE153" s="31" t="s">
        <v>16</v>
      </c>
      <c r="DF153" s="31" t="s">
        <v>17</v>
      </c>
      <c r="DG153" s="32" t="s">
        <v>18</v>
      </c>
      <c r="DI153" s="388" t="s">
        <v>15</v>
      </c>
      <c r="DJ153" s="31" t="s">
        <v>16</v>
      </c>
      <c r="DK153" s="31" t="s">
        <v>17</v>
      </c>
      <c r="DL153" s="32" t="s">
        <v>18</v>
      </c>
      <c r="DN153" s="388" t="s">
        <v>15</v>
      </c>
      <c r="DO153" s="31" t="s">
        <v>16</v>
      </c>
      <c r="DP153" s="31" t="s">
        <v>17</v>
      </c>
      <c r="DQ153" s="32" t="s">
        <v>18</v>
      </c>
      <c r="DS153" s="250" t="s">
        <v>17</v>
      </c>
      <c r="DT153" s="251" t="s">
        <v>18</v>
      </c>
      <c r="DU153" s="250" t="s">
        <v>17</v>
      </c>
      <c r="DV153" s="252" t="s">
        <v>18</v>
      </c>
      <c r="DW153" s="253" t="s">
        <v>17</v>
      </c>
      <c r="DX153" s="252" t="s">
        <v>18</v>
      </c>
    </row>
    <row r="154" spans="1:129" s="33" customFormat="1" ht="61.8" customHeight="1" thickBot="1" x14ac:dyDescent="0.35">
      <c r="B154" s="254" t="s">
        <v>461</v>
      </c>
      <c r="C154" s="255" t="s">
        <v>55</v>
      </c>
      <c r="D154" s="283" t="s">
        <v>21</v>
      </c>
      <c r="E154" s="257" t="s">
        <v>22</v>
      </c>
      <c r="F154" s="257"/>
      <c r="G154" s="257" t="s">
        <v>23</v>
      </c>
      <c r="H154" s="257" t="s">
        <v>24</v>
      </c>
      <c r="I154" s="257" t="s">
        <v>25</v>
      </c>
      <c r="J154" s="258" t="s">
        <v>26</v>
      </c>
      <c r="K154" s="259" t="s">
        <v>27</v>
      </c>
      <c r="M154" s="389"/>
      <c r="N154" s="212"/>
      <c r="O154" s="35"/>
      <c r="P154" s="36"/>
      <c r="Q154" s="37"/>
      <c r="R154" s="34"/>
      <c r="S154" s="35"/>
      <c r="T154" s="35"/>
      <c r="U154" s="36"/>
      <c r="V154" s="37"/>
      <c r="W154" s="389"/>
      <c r="X154" s="35"/>
      <c r="Y154" s="35"/>
      <c r="Z154" s="36"/>
      <c r="AA154" s="37"/>
      <c r="AB154" s="389"/>
      <c r="AC154" s="35"/>
      <c r="AD154" s="35"/>
      <c r="AE154" s="36"/>
      <c r="AG154" s="389"/>
      <c r="AH154" s="35"/>
      <c r="AI154" s="35"/>
      <c r="AJ154" s="36"/>
      <c r="AL154" s="389"/>
      <c r="AM154" s="35"/>
      <c r="AN154" s="35"/>
      <c r="AO154" s="36"/>
      <c r="AQ154" s="389"/>
      <c r="AR154" s="35"/>
      <c r="AS154" s="35"/>
      <c r="AT154" s="36"/>
      <c r="AV154" s="389"/>
      <c r="AW154" s="35"/>
      <c r="AX154" s="35"/>
      <c r="AY154" s="36"/>
      <c r="BA154" s="389"/>
      <c r="BB154" s="35"/>
      <c r="BC154" s="35"/>
      <c r="BD154" s="36"/>
      <c r="BF154" s="389"/>
      <c r="BG154" s="35"/>
      <c r="BH154" s="35"/>
      <c r="BI154" s="36"/>
      <c r="BK154" s="389"/>
      <c r="BL154" s="35"/>
      <c r="BM154" s="35"/>
      <c r="BN154" s="36"/>
      <c r="BP154" s="389"/>
      <c r="BQ154" s="35"/>
      <c r="BR154" s="35"/>
      <c r="BS154" s="36"/>
      <c r="BU154" s="389"/>
      <c r="BV154" s="35"/>
      <c r="BW154" s="35"/>
      <c r="BX154" s="36"/>
      <c r="BZ154" s="389"/>
      <c r="CA154" s="35"/>
      <c r="CB154" s="35"/>
      <c r="CC154" s="36"/>
      <c r="CE154" s="389"/>
      <c r="CF154" s="35"/>
      <c r="CG154" s="35"/>
      <c r="CH154" s="36"/>
      <c r="CJ154" s="389"/>
      <c r="CK154" s="35"/>
      <c r="CL154" s="35"/>
      <c r="CM154" s="36"/>
      <c r="CO154" s="389"/>
      <c r="CP154" s="35"/>
      <c r="CQ154" s="35"/>
      <c r="CR154" s="36"/>
      <c r="CT154" s="389"/>
      <c r="CU154" s="35"/>
      <c r="CV154" s="35"/>
      <c r="CW154" s="36"/>
      <c r="CY154" s="389"/>
      <c r="CZ154" s="35"/>
      <c r="DA154" s="35"/>
      <c r="DB154" s="36"/>
      <c r="DD154" s="389"/>
      <c r="DE154" s="35"/>
      <c r="DF154" s="35"/>
      <c r="DG154" s="36"/>
      <c r="DI154" s="389"/>
      <c r="DJ154" s="35"/>
      <c r="DK154" s="35"/>
      <c r="DL154" s="36"/>
      <c r="DN154" s="389"/>
      <c r="DO154" s="35"/>
      <c r="DP154" s="35"/>
      <c r="DQ154" s="36"/>
      <c r="DS154" s="34"/>
      <c r="DT154" s="36"/>
      <c r="DU154" s="38"/>
      <c r="DV154" s="36"/>
      <c r="DW154" s="38"/>
      <c r="DX154" s="39"/>
      <c r="DY154" s="309" t="str">
        <f>B154</f>
        <v>Program management (training, supervision, meetings, conferences, protocols development…) - discuss what to include</v>
      </c>
    </row>
    <row r="155" spans="1:129" ht="29.4" customHeight="1" x14ac:dyDescent="0.3">
      <c r="B155" s="341" t="s">
        <v>636</v>
      </c>
      <c r="C155" s="316" t="s">
        <v>637</v>
      </c>
      <c r="D155" s="334">
        <f>E155*H3</f>
        <v>15200</v>
      </c>
      <c r="E155" s="274">
        <v>400</v>
      </c>
      <c r="F155" s="274"/>
      <c r="G155" s="274"/>
      <c r="H155" s="264"/>
      <c r="I155" s="264" t="s">
        <v>587</v>
      </c>
      <c r="J155" s="265">
        <v>1</v>
      </c>
      <c r="K155" s="264"/>
      <c r="L155" s="266"/>
      <c r="M155" s="393">
        <v>0</v>
      </c>
      <c r="N155" s="213">
        <v>1</v>
      </c>
      <c r="O155" s="202">
        <f>$D155*M155*N155</f>
        <v>0</v>
      </c>
      <c r="P155" s="43">
        <f>O155/$H$3</f>
        <v>0</v>
      </c>
      <c r="R155" s="201">
        <v>1</v>
      </c>
      <c r="S155" s="201">
        <f>N155</f>
        <v>1</v>
      </c>
      <c r="T155" s="202">
        <f>$D155*R155*S155</f>
        <v>15200</v>
      </c>
      <c r="U155" s="43">
        <f>T155/$H$3</f>
        <v>400</v>
      </c>
      <c r="W155" s="375">
        <v>0</v>
      </c>
      <c r="X155" s="201">
        <f>S155</f>
        <v>1</v>
      </c>
      <c r="Y155" s="202">
        <f>$D155*W155*X155</f>
        <v>0</v>
      </c>
      <c r="Z155" s="43">
        <f>Y155/$H$3</f>
        <v>0</v>
      </c>
      <c r="AB155" s="375">
        <v>1</v>
      </c>
      <c r="AC155" s="201">
        <f>X155</f>
        <v>1</v>
      </c>
      <c r="AD155" s="202">
        <f>$D155*AB155*AC155</f>
        <v>15200</v>
      </c>
      <c r="AE155" s="43">
        <f>AD155/$H$3</f>
        <v>400</v>
      </c>
      <c r="AG155" s="375">
        <f>AB155</f>
        <v>1</v>
      </c>
      <c r="AH155" s="201">
        <f>AC155</f>
        <v>1</v>
      </c>
      <c r="AI155" s="202">
        <f>$D155*AG155*AH155</f>
        <v>15200</v>
      </c>
      <c r="AJ155" s="43">
        <f>AI155/$H$3</f>
        <v>400</v>
      </c>
      <c r="AL155" s="375">
        <v>0</v>
      </c>
      <c r="AM155" s="201">
        <f>AH155</f>
        <v>1</v>
      </c>
      <c r="AN155" s="202">
        <f>$D155*AL155*AM155</f>
        <v>0</v>
      </c>
      <c r="AO155" s="43">
        <f>AN155/$H$3</f>
        <v>0</v>
      </c>
      <c r="AQ155" s="375">
        <f>AL155</f>
        <v>0</v>
      </c>
      <c r="AR155" s="201">
        <f>AM155</f>
        <v>1</v>
      </c>
      <c r="AS155" s="202">
        <f>$D155*AQ155*AR155</f>
        <v>0</v>
      </c>
      <c r="AT155" s="43">
        <f>AS155/$H$3</f>
        <v>0</v>
      </c>
      <c r="AV155" s="375">
        <f>AQ155</f>
        <v>0</v>
      </c>
      <c r="AW155" s="201">
        <f>AR155</f>
        <v>1</v>
      </c>
      <c r="AX155" s="202">
        <f>$D155*AV155*AW155</f>
        <v>0</v>
      </c>
      <c r="AY155" s="43">
        <f>AX155/$H$3</f>
        <v>0</v>
      </c>
      <c r="BA155" s="375">
        <f>AV155</f>
        <v>0</v>
      </c>
      <c r="BB155" s="201">
        <f>AW155</f>
        <v>1</v>
      </c>
      <c r="BC155" s="202">
        <f>$D155*BA155*BB155</f>
        <v>0</v>
      </c>
      <c r="BD155" s="43">
        <f>BC155/$H$3</f>
        <v>0</v>
      </c>
      <c r="BF155" s="375">
        <f>BA155</f>
        <v>0</v>
      </c>
      <c r="BG155" s="201">
        <f>BB155</f>
        <v>1</v>
      </c>
      <c r="BH155" s="202">
        <f>$D155*BF155*BG155</f>
        <v>0</v>
      </c>
      <c r="BI155" s="43">
        <f>BH155/$H$3</f>
        <v>0</v>
      </c>
      <c r="BK155" s="375">
        <f>BF155</f>
        <v>0</v>
      </c>
      <c r="BL155" s="201">
        <f>BG155</f>
        <v>1</v>
      </c>
      <c r="BM155" s="202">
        <f>$D155*BK155*BL155</f>
        <v>0</v>
      </c>
      <c r="BN155" s="43">
        <f>BM155/$H$3</f>
        <v>0</v>
      </c>
      <c r="BP155" s="375">
        <f>BK155</f>
        <v>0</v>
      </c>
      <c r="BQ155" s="201">
        <f>BL155</f>
        <v>1</v>
      </c>
      <c r="BR155" s="202">
        <f>$D155*BP155*BQ155</f>
        <v>0</v>
      </c>
      <c r="BS155" s="43">
        <f>BR155/$H$3</f>
        <v>0</v>
      </c>
      <c r="BU155" s="375">
        <f>BP155</f>
        <v>0</v>
      </c>
      <c r="BV155" s="201">
        <f>BQ155</f>
        <v>1</v>
      </c>
      <c r="BW155" s="202">
        <f>$D155*BU155*BV155</f>
        <v>0</v>
      </c>
      <c r="BX155" s="43">
        <f>BW155/$H$3</f>
        <v>0</v>
      </c>
      <c r="BZ155" s="375">
        <f>BU155</f>
        <v>0</v>
      </c>
      <c r="CA155" s="201">
        <f>BV155</f>
        <v>1</v>
      </c>
      <c r="CB155" s="202">
        <f>$D155*BZ155*CA155</f>
        <v>0</v>
      </c>
      <c r="CC155" s="43">
        <f>CB155/$H$3</f>
        <v>0</v>
      </c>
      <c r="CE155" s="375">
        <f>BZ155</f>
        <v>0</v>
      </c>
      <c r="CF155" s="201">
        <f>CA155</f>
        <v>1</v>
      </c>
      <c r="CG155" s="202">
        <f>$D155*CE155*CF155</f>
        <v>0</v>
      </c>
      <c r="CH155" s="43">
        <f>CG155/$H$3</f>
        <v>0</v>
      </c>
      <c r="CJ155" s="375">
        <f>CE155</f>
        <v>0</v>
      </c>
      <c r="CK155" s="201">
        <f>CF155</f>
        <v>1</v>
      </c>
      <c r="CL155" s="202">
        <f>$D155*CJ155*CK155</f>
        <v>0</v>
      </c>
      <c r="CM155" s="43">
        <f>CL155/$H$3</f>
        <v>0</v>
      </c>
      <c r="CO155" s="375">
        <f>CJ155</f>
        <v>0</v>
      </c>
      <c r="CP155" s="201">
        <f>CK155</f>
        <v>1</v>
      </c>
      <c r="CQ155" s="202">
        <f>$D155*CO155*CP155</f>
        <v>0</v>
      </c>
      <c r="CR155" s="43">
        <f>CQ155/$H$3</f>
        <v>0</v>
      </c>
      <c r="CT155" s="375">
        <f>CO155</f>
        <v>0</v>
      </c>
      <c r="CU155" s="201">
        <f>CP155</f>
        <v>1</v>
      </c>
      <c r="CV155" s="202">
        <f>$D155*CT155*CU155</f>
        <v>0</v>
      </c>
      <c r="CW155" s="43">
        <f>CV155/$H$3</f>
        <v>0</v>
      </c>
      <c r="CY155" s="375">
        <f>CT155</f>
        <v>0</v>
      </c>
      <c r="CZ155" s="201">
        <f>CU155</f>
        <v>1</v>
      </c>
      <c r="DA155" s="202">
        <f>$D155*CY155*CZ155</f>
        <v>0</v>
      </c>
      <c r="DB155" s="43">
        <f>DA155/$H$3</f>
        <v>0</v>
      </c>
      <c r="DD155" s="375">
        <f>CY155</f>
        <v>0</v>
      </c>
      <c r="DE155" s="201">
        <f>CZ155</f>
        <v>1</v>
      </c>
      <c r="DF155" s="202">
        <f>$D155*DD155*DE155</f>
        <v>0</v>
      </c>
      <c r="DG155" s="43">
        <f>DF155/$H$3</f>
        <v>0</v>
      </c>
      <c r="DI155" s="375">
        <f>DD155</f>
        <v>0</v>
      </c>
      <c r="DJ155" s="201">
        <f>DE155</f>
        <v>1</v>
      </c>
      <c r="DK155" s="202">
        <f>$D155*DI155*DJ155</f>
        <v>0</v>
      </c>
      <c r="DL155" s="43">
        <f>DK155/$H$3</f>
        <v>0</v>
      </c>
      <c r="DN155" s="375">
        <f>DI155</f>
        <v>0</v>
      </c>
      <c r="DO155" s="201">
        <f>DJ155</f>
        <v>1</v>
      </c>
      <c r="DP155" s="202">
        <f>$D155*DN155*DO155</f>
        <v>0</v>
      </c>
      <c r="DQ155" s="43">
        <f>DP155/$H$3</f>
        <v>0</v>
      </c>
      <c r="DS155" s="51">
        <f t="shared" ref="DS155:DS173" si="343">O155+T155+Y155+AD155+AI155+AN155+AS155+AX155+BC155+BH155+BM155+BR155+BW155+CB155+CG155+CL155+CQ155+CV155+DA155+DF155+DK155+DP155</f>
        <v>45600</v>
      </c>
      <c r="DT155" s="50">
        <f t="shared" ref="DT155:DT156" si="344">+DS155/$H$3</f>
        <v>1200</v>
      </c>
      <c r="DU155" s="51">
        <v>0</v>
      </c>
      <c r="DV155" s="50">
        <f t="shared" ref="DV155:DV173" si="345">+DU155/$H$3</f>
        <v>0</v>
      </c>
      <c r="DW155" s="51">
        <f t="shared" ref="DW155:DX170" si="346">+DS155+DU155</f>
        <v>45600</v>
      </c>
      <c r="DX155" s="53">
        <f t="shared" si="346"/>
        <v>1200</v>
      </c>
      <c r="DY155" s="307" t="str">
        <f>B155</f>
        <v>Training REACT</v>
      </c>
    </row>
    <row r="156" spans="1:129" ht="38.4" customHeight="1" x14ac:dyDescent="0.3">
      <c r="B156" s="341" t="s">
        <v>638</v>
      </c>
      <c r="C156" s="316" t="s">
        <v>639</v>
      </c>
      <c r="D156" s="334"/>
      <c r="E156" s="274"/>
      <c r="F156" s="274"/>
      <c r="G156" s="274"/>
      <c r="H156" s="264"/>
      <c r="I156" s="264"/>
      <c r="J156" s="265"/>
      <c r="K156" s="264"/>
      <c r="L156" s="266"/>
      <c r="M156" s="394"/>
      <c r="N156" s="214"/>
      <c r="O156" s="8">
        <f>$D156*M156*N156</f>
        <v>0</v>
      </c>
      <c r="P156" s="50">
        <f>O156/$H$3</f>
        <v>0</v>
      </c>
      <c r="R156" s="201">
        <f t="shared" ref="R156:S174" si="347">M156</f>
        <v>0</v>
      </c>
      <c r="S156" s="201">
        <f t="shared" si="347"/>
        <v>0</v>
      </c>
      <c r="T156" s="8">
        <f>$D156*R156*S156</f>
        <v>0</v>
      </c>
      <c r="U156" s="50">
        <f>T156/$H$3</f>
        <v>0</v>
      </c>
      <c r="W156" s="375">
        <f t="shared" ref="W156:X174" si="348">R156</f>
        <v>0</v>
      </c>
      <c r="X156" s="201">
        <f t="shared" si="348"/>
        <v>0</v>
      </c>
      <c r="Y156" s="8">
        <f>$D156*W156*X156</f>
        <v>0</v>
      </c>
      <c r="Z156" s="50">
        <f>Y156/$H$3</f>
        <v>0</v>
      </c>
      <c r="AB156" s="375">
        <f t="shared" ref="AB156:AC171" si="349">W156</f>
        <v>0</v>
      </c>
      <c r="AC156" s="201">
        <f t="shared" si="349"/>
        <v>0</v>
      </c>
      <c r="AD156" s="8">
        <f>$D156*AB156*AC156</f>
        <v>0</v>
      </c>
      <c r="AE156" s="50">
        <f>AD156/$H$3</f>
        <v>0</v>
      </c>
      <c r="AG156" s="375">
        <f t="shared" ref="AG156:AH174" si="350">AB156</f>
        <v>0</v>
      </c>
      <c r="AH156" s="201">
        <f t="shared" si="350"/>
        <v>0</v>
      </c>
      <c r="AI156" s="8">
        <f>$D156*AG156*AH156</f>
        <v>0</v>
      </c>
      <c r="AJ156" s="50">
        <f>AI156/$H$3</f>
        <v>0</v>
      </c>
      <c r="AL156" s="375">
        <f t="shared" ref="AL156:AM174" si="351">AG156</f>
        <v>0</v>
      </c>
      <c r="AM156" s="201">
        <f t="shared" si="351"/>
        <v>0</v>
      </c>
      <c r="AN156" s="8">
        <f>$D156*AL156*AM156</f>
        <v>0</v>
      </c>
      <c r="AO156" s="50">
        <f>AN156/$H$3</f>
        <v>0</v>
      </c>
      <c r="AQ156" s="375">
        <f t="shared" ref="AQ156:AR174" si="352">AL156</f>
        <v>0</v>
      </c>
      <c r="AR156" s="201">
        <f t="shared" si="352"/>
        <v>0</v>
      </c>
      <c r="AS156" s="8">
        <f>$D156*AQ156*AR156</f>
        <v>0</v>
      </c>
      <c r="AT156" s="50">
        <f>AS156/$H$3</f>
        <v>0</v>
      </c>
      <c r="AV156" s="375">
        <f t="shared" ref="AV156:AW174" si="353">AQ156</f>
        <v>0</v>
      </c>
      <c r="AW156" s="201">
        <f t="shared" si="353"/>
        <v>0</v>
      </c>
      <c r="AX156" s="8">
        <f>$D156*AV156*AW156</f>
        <v>0</v>
      </c>
      <c r="AY156" s="50">
        <f>AX156/$H$3</f>
        <v>0</v>
      </c>
      <c r="BA156" s="375">
        <f t="shared" ref="BA156:BB174" si="354">AV156</f>
        <v>0</v>
      </c>
      <c r="BB156" s="201">
        <f t="shared" si="354"/>
        <v>0</v>
      </c>
      <c r="BC156" s="8">
        <f>$D156*BA156*BB156</f>
        <v>0</v>
      </c>
      <c r="BD156" s="50">
        <f>BC156/$H$3</f>
        <v>0</v>
      </c>
      <c r="BF156" s="375">
        <f t="shared" ref="BF156:BG174" si="355">BA156</f>
        <v>0</v>
      </c>
      <c r="BG156" s="201">
        <f t="shared" si="355"/>
        <v>0</v>
      </c>
      <c r="BH156" s="8">
        <f>$D156*BF156*BG156</f>
        <v>0</v>
      </c>
      <c r="BI156" s="50">
        <f>BH156/$H$3</f>
        <v>0</v>
      </c>
      <c r="BK156" s="375">
        <f t="shared" ref="BK156:BL174" si="356">BF156</f>
        <v>0</v>
      </c>
      <c r="BL156" s="201">
        <f t="shared" si="356"/>
        <v>0</v>
      </c>
      <c r="BM156" s="8">
        <f>$D156*BK156*BL156</f>
        <v>0</v>
      </c>
      <c r="BN156" s="50">
        <f>BM156/$H$3</f>
        <v>0</v>
      </c>
      <c r="BP156" s="375">
        <f t="shared" ref="BP156:BQ174" si="357">BK156</f>
        <v>0</v>
      </c>
      <c r="BQ156" s="201">
        <f t="shared" si="357"/>
        <v>0</v>
      </c>
      <c r="BR156" s="8">
        <f>$D156*BP156*BQ156</f>
        <v>0</v>
      </c>
      <c r="BS156" s="50">
        <f>BR156/$H$3</f>
        <v>0</v>
      </c>
      <c r="BU156" s="375">
        <f t="shared" ref="BU156:BV174" si="358">BP156</f>
        <v>0</v>
      </c>
      <c r="BV156" s="201">
        <f t="shared" si="358"/>
        <v>0</v>
      </c>
      <c r="BW156" s="8">
        <f>$D156*BU156*BV156</f>
        <v>0</v>
      </c>
      <c r="BX156" s="50">
        <f>BW156/$H$3</f>
        <v>0</v>
      </c>
      <c r="BZ156" s="375">
        <f t="shared" ref="BZ156:CA174" si="359">BU156</f>
        <v>0</v>
      </c>
      <c r="CA156" s="201">
        <f t="shared" si="359"/>
        <v>0</v>
      </c>
      <c r="CB156" s="8">
        <f>$D156*BZ156*CA156</f>
        <v>0</v>
      </c>
      <c r="CC156" s="50">
        <f>CB156/$H$3</f>
        <v>0</v>
      </c>
      <c r="CE156" s="375">
        <f t="shared" ref="CE156:CF174" si="360">BZ156</f>
        <v>0</v>
      </c>
      <c r="CF156" s="201">
        <f t="shared" si="360"/>
        <v>0</v>
      </c>
      <c r="CG156" s="8">
        <f>$D156*CE156*CF156</f>
        <v>0</v>
      </c>
      <c r="CH156" s="50">
        <f>CG156/$H$3</f>
        <v>0</v>
      </c>
      <c r="CJ156" s="375">
        <f t="shared" ref="CJ156:CK174" si="361">CE156</f>
        <v>0</v>
      </c>
      <c r="CK156" s="201">
        <f t="shared" si="361"/>
        <v>0</v>
      </c>
      <c r="CL156" s="8">
        <f>$D156*CJ156*CK156</f>
        <v>0</v>
      </c>
      <c r="CM156" s="50">
        <f>CL156/$H$3</f>
        <v>0</v>
      </c>
      <c r="CO156" s="375">
        <f t="shared" ref="CO156:CP174" si="362">CJ156</f>
        <v>0</v>
      </c>
      <c r="CP156" s="201">
        <f t="shared" si="362"/>
        <v>0</v>
      </c>
      <c r="CQ156" s="8">
        <f>$D156*CO156*CP156</f>
        <v>0</v>
      </c>
      <c r="CR156" s="50">
        <f>CQ156/$H$3</f>
        <v>0</v>
      </c>
      <c r="CT156" s="375">
        <f t="shared" ref="CT156:CU174" si="363">CO156</f>
        <v>0</v>
      </c>
      <c r="CU156" s="201">
        <f t="shared" si="363"/>
        <v>0</v>
      </c>
      <c r="CV156" s="8">
        <f>$D156*CT156*CU156</f>
        <v>0</v>
      </c>
      <c r="CW156" s="50">
        <f>CV156/$H$3</f>
        <v>0</v>
      </c>
      <c r="CY156" s="375">
        <f t="shared" ref="CY156:CZ174" si="364">CT156</f>
        <v>0</v>
      </c>
      <c r="CZ156" s="201">
        <f t="shared" si="364"/>
        <v>0</v>
      </c>
      <c r="DA156" s="8">
        <f>$D156*CY156*CZ156</f>
        <v>0</v>
      </c>
      <c r="DB156" s="50">
        <f>DA156/$H$3</f>
        <v>0</v>
      </c>
      <c r="DD156" s="375">
        <f t="shared" ref="DD156:DE174" si="365">CY156</f>
        <v>0</v>
      </c>
      <c r="DE156" s="201">
        <f t="shared" si="365"/>
        <v>0</v>
      </c>
      <c r="DF156" s="8">
        <f>$D156*DD156*DE156</f>
        <v>0</v>
      </c>
      <c r="DG156" s="50">
        <f>DF156/$H$3</f>
        <v>0</v>
      </c>
      <c r="DI156" s="375">
        <f t="shared" ref="DI156:DJ174" si="366">DD156</f>
        <v>0</v>
      </c>
      <c r="DJ156" s="201">
        <f t="shared" si="366"/>
        <v>0</v>
      </c>
      <c r="DK156" s="8">
        <f>$D156*DI156*DJ156</f>
        <v>0</v>
      </c>
      <c r="DL156" s="50">
        <f>DK156/$H$3</f>
        <v>0</v>
      </c>
      <c r="DN156" s="375">
        <f t="shared" ref="DN156:DO174" si="367">DI156</f>
        <v>0</v>
      </c>
      <c r="DO156" s="201">
        <f t="shared" si="367"/>
        <v>0</v>
      </c>
      <c r="DP156" s="8">
        <f>$D156*DN156*DO156</f>
        <v>0</v>
      </c>
      <c r="DQ156" s="50">
        <f>DP156/$H$3</f>
        <v>0</v>
      </c>
      <c r="DS156" s="51">
        <f t="shared" si="343"/>
        <v>0</v>
      </c>
      <c r="DT156" s="50">
        <f t="shared" si="344"/>
        <v>0</v>
      </c>
      <c r="DU156" s="51">
        <v>0</v>
      </c>
      <c r="DV156" s="50">
        <f t="shared" si="345"/>
        <v>0</v>
      </c>
      <c r="DW156" s="51">
        <f t="shared" si="346"/>
        <v>0</v>
      </c>
      <c r="DX156" s="53">
        <f t="shared" si="346"/>
        <v>0</v>
      </c>
      <c r="DY156" s="307" t="str">
        <f>B156</f>
        <v>Visitas supervisão e monitoria</v>
      </c>
    </row>
    <row r="157" spans="1:129" ht="18" customHeight="1" x14ac:dyDescent="0.3">
      <c r="A157" s="6"/>
      <c r="B157" s="317"/>
      <c r="C157" s="316"/>
      <c r="D157" s="334"/>
      <c r="E157" s="274"/>
      <c r="F157" s="274"/>
      <c r="G157" s="274"/>
      <c r="H157" s="58"/>
      <c r="I157" s="58"/>
      <c r="J157" s="265"/>
      <c r="K157" s="264"/>
      <c r="L157" s="57"/>
      <c r="M157" s="394"/>
      <c r="N157" s="214"/>
      <c r="O157" s="8">
        <f t="shared" ref="O157:O174" si="368">$D157*M157*N157</f>
        <v>0</v>
      </c>
      <c r="P157" s="50">
        <f t="shared" ref="P157:P174" si="369">O157/$H$3</f>
        <v>0</v>
      </c>
      <c r="R157" s="201">
        <f t="shared" si="347"/>
        <v>0</v>
      </c>
      <c r="S157" s="201">
        <f t="shared" si="347"/>
        <v>0</v>
      </c>
      <c r="T157" s="8">
        <f t="shared" ref="T157:T174" si="370">$D157*R157*S157</f>
        <v>0</v>
      </c>
      <c r="U157" s="50">
        <f t="shared" ref="U157:U174" si="371">T157/$H$3</f>
        <v>0</v>
      </c>
      <c r="W157" s="375">
        <f t="shared" si="348"/>
        <v>0</v>
      </c>
      <c r="X157" s="201">
        <f t="shared" si="348"/>
        <v>0</v>
      </c>
      <c r="Y157" s="8">
        <f t="shared" ref="Y157:Y174" si="372">$D157*W157*X157</f>
        <v>0</v>
      </c>
      <c r="Z157" s="50">
        <f t="shared" ref="Z157:Z174" si="373">Y157/$H$3</f>
        <v>0</v>
      </c>
      <c r="AB157" s="375">
        <f t="shared" si="349"/>
        <v>0</v>
      </c>
      <c r="AC157" s="201">
        <f t="shared" si="349"/>
        <v>0</v>
      </c>
      <c r="AD157" s="8">
        <f t="shared" ref="AD157:AD174" si="374">$D157*AB157*AC157</f>
        <v>0</v>
      </c>
      <c r="AE157" s="50">
        <f t="shared" ref="AE157:AE174" si="375">AD157/$H$3</f>
        <v>0</v>
      </c>
      <c r="AG157" s="375">
        <f t="shared" si="350"/>
        <v>0</v>
      </c>
      <c r="AH157" s="201">
        <f t="shared" si="350"/>
        <v>0</v>
      </c>
      <c r="AI157" s="8">
        <f t="shared" ref="AI157:AI174" si="376">$D157*AG157*AH157</f>
        <v>0</v>
      </c>
      <c r="AJ157" s="50">
        <f t="shared" ref="AJ157:AJ174" si="377">AI157/$H$3</f>
        <v>0</v>
      </c>
      <c r="AL157" s="375">
        <f t="shared" si="351"/>
        <v>0</v>
      </c>
      <c r="AM157" s="201">
        <f t="shared" si="351"/>
        <v>0</v>
      </c>
      <c r="AN157" s="8">
        <f t="shared" ref="AN157:AN174" si="378">$D157*AL157*AM157</f>
        <v>0</v>
      </c>
      <c r="AO157" s="50">
        <f t="shared" ref="AO157:AO174" si="379">AN157/$H$3</f>
        <v>0</v>
      </c>
      <c r="AQ157" s="375">
        <f t="shared" si="352"/>
        <v>0</v>
      </c>
      <c r="AR157" s="201">
        <f t="shared" si="352"/>
        <v>0</v>
      </c>
      <c r="AS157" s="8">
        <f t="shared" ref="AS157:AS174" si="380">$D157*AQ157*AR157</f>
        <v>0</v>
      </c>
      <c r="AT157" s="50">
        <f t="shared" ref="AT157:AT174" si="381">AS157/$H$3</f>
        <v>0</v>
      </c>
      <c r="AV157" s="375">
        <f t="shared" si="353"/>
        <v>0</v>
      </c>
      <c r="AW157" s="201">
        <f t="shared" si="353"/>
        <v>0</v>
      </c>
      <c r="AX157" s="8">
        <f t="shared" ref="AX157:AX174" si="382">$D157*AV157*AW157</f>
        <v>0</v>
      </c>
      <c r="AY157" s="50">
        <f t="shared" ref="AY157:AY174" si="383">AX157/$H$3</f>
        <v>0</v>
      </c>
      <c r="BA157" s="375">
        <f t="shared" si="354"/>
        <v>0</v>
      </c>
      <c r="BB157" s="201">
        <f t="shared" si="354"/>
        <v>0</v>
      </c>
      <c r="BC157" s="8">
        <f t="shared" ref="BC157:BC174" si="384">$D157*BA157*BB157</f>
        <v>0</v>
      </c>
      <c r="BD157" s="50">
        <f t="shared" ref="BD157:BD174" si="385">BC157/$H$3</f>
        <v>0</v>
      </c>
      <c r="BF157" s="375">
        <f t="shared" si="355"/>
        <v>0</v>
      </c>
      <c r="BG157" s="201">
        <f t="shared" si="355"/>
        <v>0</v>
      </c>
      <c r="BH157" s="8">
        <f t="shared" ref="BH157:BH174" si="386">$D157*BF157*BG157</f>
        <v>0</v>
      </c>
      <c r="BI157" s="50">
        <f t="shared" ref="BI157:BI174" si="387">BH157/$H$3</f>
        <v>0</v>
      </c>
      <c r="BK157" s="375">
        <f t="shared" si="356"/>
        <v>0</v>
      </c>
      <c r="BL157" s="201">
        <f t="shared" si="356"/>
        <v>0</v>
      </c>
      <c r="BM157" s="8">
        <f t="shared" ref="BM157:BM174" si="388">$D157*BK157*BL157</f>
        <v>0</v>
      </c>
      <c r="BN157" s="50">
        <f t="shared" ref="BN157:BN174" si="389">BM157/$H$3</f>
        <v>0</v>
      </c>
      <c r="BP157" s="375">
        <f t="shared" si="357"/>
        <v>0</v>
      </c>
      <c r="BQ157" s="201">
        <f t="shared" si="357"/>
        <v>0</v>
      </c>
      <c r="BR157" s="8">
        <f t="shared" ref="BR157:BR174" si="390">$D157*BP157*BQ157</f>
        <v>0</v>
      </c>
      <c r="BS157" s="50">
        <f t="shared" ref="BS157:BS174" si="391">BR157/$H$3</f>
        <v>0</v>
      </c>
      <c r="BU157" s="375">
        <f t="shared" si="358"/>
        <v>0</v>
      </c>
      <c r="BV157" s="201">
        <f t="shared" si="358"/>
        <v>0</v>
      </c>
      <c r="BW157" s="8">
        <f t="shared" ref="BW157:BW174" si="392">$D157*BU157*BV157</f>
        <v>0</v>
      </c>
      <c r="BX157" s="50">
        <f t="shared" ref="BX157:BX174" si="393">BW157/$H$3</f>
        <v>0</v>
      </c>
      <c r="BZ157" s="375">
        <f t="shared" si="359"/>
        <v>0</v>
      </c>
      <c r="CA157" s="201">
        <f t="shared" si="359"/>
        <v>0</v>
      </c>
      <c r="CB157" s="8">
        <f t="shared" ref="CB157:CB174" si="394">$D157*BZ157*CA157</f>
        <v>0</v>
      </c>
      <c r="CC157" s="50">
        <f t="shared" ref="CC157:CC174" si="395">CB157/$H$3</f>
        <v>0</v>
      </c>
      <c r="CE157" s="375">
        <f t="shared" si="360"/>
        <v>0</v>
      </c>
      <c r="CF157" s="201">
        <f t="shared" si="360"/>
        <v>0</v>
      </c>
      <c r="CG157" s="8">
        <f t="shared" ref="CG157:CG174" si="396">$D157*CE157*CF157</f>
        <v>0</v>
      </c>
      <c r="CH157" s="50">
        <f t="shared" ref="CH157:CH174" si="397">CG157/$H$3</f>
        <v>0</v>
      </c>
      <c r="CJ157" s="375">
        <f t="shared" si="361"/>
        <v>0</v>
      </c>
      <c r="CK157" s="201">
        <f t="shared" si="361"/>
        <v>0</v>
      </c>
      <c r="CL157" s="8">
        <f t="shared" ref="CL157:CL174" si="398">$D157*CJ157*CK157</f>
        <v>0</v>
      </c>
      <c r="CM157" s="50">
        <f t="shared" ref="CM157:CM174" si="399">CL157/$H$3</f>
        <v>0</v>
      </c>
      <c r="CO157" s="375">
        <f t="shared" si="362"/>
        <v>0</v>
      </c>
      <c r="CP157" s="201">
        <f t="shared" si="362"/>
        <v>0</v>
      </c>
      <c r="CQ157" s="8">
        <f t="shared" ref="CQ157:CQ174" si="400">$D157*CO157*CP157</f>
        <v>0</v>
      </c>
      <c r="CR157" s="50">
        <f t="shared" ref="CR157:CR174" si="401">CQ157/$H$3</f>
        <v>0</v>
      </c>
      <c r="CT157" s="375">
        <f t="shared" si="363"/>
        <v>0</v>
      </c>
      <c r="CU157" s="201">
        <f t="shared" si="363"/>
        <v>0</v>
      </c>
      <c r="CV157" s="8">
        <f t="shared" ref="CV157:CV174" si="402">$D157*CT157*CU157</f>
        <v>0</v>
      </c>
      <c r="CW157" s="50">
        <f t="shared" ref="CW157:CW174" si="403">CV157/$H$3</f>
        <v>0</v>
      </c>
      <c r="CY157" s="375">
        <f t="shared" si="364"/>
        <v>0</v>
      </c>
      <c r="CZ157" s="201">
        <f t="shared" si="364"/>
        <v>0</v>
      </c>
      <c r="DA157" s="8">
        <f t="shared" ref="DA157:DA174" si="404">$D157*CY157*CZ157</f>
        <v>0</v>
      </c>
      <c r="DB157" s="50">
        <f t="shared" ref="DB157:DB174" si="405">DA157/$H$3</f>
        <v>0</v>
      </c>
      <c r="DD157" s="375">
        <f t="shared" si="365"/>
        <v>0</v>
      </c>
      <c r="DE157" s="201">
        <f t="shared" si="365"/>
        <v>0</v>
      </c>
      <c r="DF157" s="8">
        <f t="shared" ref="DF157:DF174" si="406">$D157*DD157*DE157</f>
        <v>0</v>
      </c>
      <c r="DG157" s="50">
        <f t="shared" ref="DG157:DG174" si="407">DF157/$H$3</f>
        <v>0</v>
      </c>
      <c r="DI157" s="375">
        <f t="shared" si="366"/>
        <v>0</v>
      </c>
      <c r="DJ157" s="201">
        <f t="shared" si="366"/>
        <v>0</v>
      </c>
      <c r="DK157" s="8">
        <f t="shared" ref="DK157:DK174" si="408">$D157*DI157*DJ157</f>
        <v>0</v>
      </c>
      <c r="DL157" s="50">
        <f t="shared" ref="DL157:DL174" si="409">DK157/$H$3</f>
        <v>0</v>
      </c>
      <c r="DN157" s="375">
        <f t="shared" si="367"/>
        <v>0</v>
      </c>
      <c r="DO157" s="201">
        <f t="shared" si="367"/>
        <v>0</v>
      </c>
      <c r="DP157" s="8">
        <f t="shared" ref="DP157:DP174" si="410">$D157*DN157*DO157</f>
        <v>0</v>
      </c>
      <c r="DQ157" s="50">
        <f t="shared" ref="DQ157:DQ174" si="411">DP157/$H$3</f>
        <v>0</v>
      </c>
      <c r="DS157" s="51">
        <f t="shared" si="343"/>
        <v>0</v>
      </c>
      <c r="DT157" s="50">
        <f>+DS157/$H$3</f>
        <v>0</v>
      </c>
      <c r="DU157" s="51">
        <v>0</v>
      </c>
      <c r="DV157" s="50">
        <f t="shared" si="345"/>
        <v>0</v>
      </c>
      <c r="DW157" s="51">
        <f t="shared" si="346"/>
        <v>0</v>
      </c>
      <c r="DX157" s="53">
        <f t="shared" si="346"/>
        <v>0</v>
      </c>
      <c r="DY157" s="307">
        <f t="shared" ref="DY157:DY173" si="412">B157</f>
        <v>0</v>
      </c>
    </row>
    <row r="158" spans="1:129" ht="18" customHeight="1" x14ac:dyDescent="0.3">
      <c r="B158" s="317"/>
      <c r="C158" s="316"/>
      <c r="D158" s="334"/>
      <c r="E158" s="274"/>
      <c r="F158" s="274"/>
      <c r="G158" s="274"/>
      <c r="H158" s="58"/>
      <c r="I158" s="58"/>
      <c r="J158" s="265"/>
      <c r="K158" s="264"/>
      <c r="L158" s="57"/>
      <c r="M158" s="394"/>
      <c r="N158" s="214"/>
      <c r="O158" s="8">
        <f t="shared" si="368"/>
        <v>0</v>
      </c>
      <c r="P158" s="50">
        <f t="shared" si="369"/>
        <v>0</v>
      </c>
      <c r="R158" s="201">
        <f t="shared" si="347"/>
        <v>0</v>
      </c>
      <c r="S158" s="201">
        <f t="shared" si="347"/>
        <v>0</v>
      </c>
      <c r="T158" s="8">
        <f t="shared" si="370"/>
        <v>0</v>
      </c>
      <c r="U158" s="50">
        <f t="shared" si="371"/>
        <v>0</v>
      </c>
      <c r="W158" s="375">
        <f t="shared" si="348"/>
        <v>0</v>
      </c>
      <c r="X158" s="201">
        <f t="shared" si="348"/>
        <v>0</v>
      </c>
      <c r="Y158" s="8">
        <f t="shared" si="372"/>
        <v>0</v>
      </c>
      <c r="Z158" s="50">
        <f t="shared" si="373"/>
        <v>0</v>
      </c>
      <c r="AB158" s="375">
        <f t="shared" si="349"/>
        <v>0</v>
      </c>
      <c r="AC158" s="201">
        <f t="shared" si="349"/>
        <v>0</v>
      </c>
      <c r="AD158" s="8">
        <f t="shared" si="374"/>
        <v>0</v>
      </c>
      <c r="AE158" s="50">
        <f t="shared" si="375"/>
        <v>0</v>
      </c>
      <c r="AG158" s="375">
        <f t="shared" si="350"/>
        <v>0</v>
      </c>
      <c r="AH158" s="201">
        <f t="shared" si="350"/>
        <v>0</v>
      </c>
      <c r="AI158" s="8">
        <f t="shared" si="376"/>
        <v>0</v>
      </c>
      <c r="AJ158" s="50">
        <f t="shared" si="377"/>
        <v>0</v>
      </c>
      <c r="AL158" s="375">
        <f t="shared" si="351"/>
        <v>0</v>
      </c>
      <c r="AM158" s="201">
        <f t="shared" si="351"/>
        <v>0</v>
      </c>
      <c r="AN158" s="8">
        <f t="shared" si="378"/>
        <v>0</v>
      </c>
      <c r="AO158" s="50">
        <f t="shared" si="379"/>
        <v>0</v>
      </c>
      <c r="AQ158" s="375">
        <f t="shared" si="352"/>
        <v>0</v>
      </c>
      <c r="AR158" s="201">
        <f t="shared" si="352"/>
        <v>0</v>
      </c>
      <c r="AS158" s="8">
        <f t="shared" si="380"/>
        <v>0</v>
      </c>
      <c r="AT158" s="50">
        <f t="shared" si="381"/>
        <v>0</v>
      </c>
      <c r="AV158" s="375">
        <f t="shared" si="353"/>
        <v>0</v>
      </c>
      <c r="AW158" s="201">
        <f t="shared" si="353"/>
        <v>0</v>
      </c>
      <c r="AX158" s="8">
        <f t="shared" si="382"/>
        <v>0</v>
      </c>
      <c r="AY158" s="50">
        <f t="shared" si="383"/>
        <v>0</v>
      </c>
      <c r="BA158" s="375">
        <f t="shared" si="354"/>
        <v>0</v>
      </c>
      <c r="BB158" s="201">
        <f t="shared" si="354"/>
        <v>0</v>
      </c>
      <c r="BC158" s="8">
        <f t="shared" si="384"/>
        <v>0</v>
      </c>
      <c r="BD158" s="50">
        <f t="shared" si="385"/>
        <v>0</v>
      </c>
      <c r="BF158" s="375">
        <f t="shared" si="355"/>
        <v>0</v>
      </c>
      <c r="BG158" s="201">
        <f t="shared" si="355"/>
        <v>0</v>
      </c>
      <c r="BH158" s="8">
        <f t="shared" si="386"/>
        <v>0</v>
      </c>
      <c r="BI158" s="50">
        <f t="shared" si="387"/>
        <v>0</v>
      </c>
      <c r="BK158" s="375">
        <f t="shared" si="356"/>
        <v>0</v>
      </c>
      <c r="BL158" s="201">
        <f t="shared" si="356"/>
        <v>0</v>
      </c>
      <c r="BM158" s="8">
        <f t="shared" si="388"/>
        <v>0</v>
      </c>
      <c r="BN158" s="50">
        <f t="shared" si="389"/>
        <v>0</v>
      </c>
      <c r="BP158" s="375">
        <f t="shared" si="357"/>
        <v>0</v>
      </c>
      <c r="BQ158" s="201">
        <f t="shared" si="357"/>
        <v>0</v>
      </c>
      <c r="BR158" s="8">
        <f t="shared" si="390"/>
        <v>0</v>
      </c>
      <c r="BS158" s="50">
        <f t="shared" si="391"/>
        <v>0</v>
      </c>
      <c r="BU158" s="375">
        <f t="shared" si="358"/>
        <v>0</v>
      </c>
      <c r="BV158" s="201">
        <f t="shared" si="358"/>
        <v>0</v>
      </c>
      <c r="BW158" s="8">
        <f t="shared" si="392"/>
        <v>0</v>
      </c>
      <c r="BX158" s="50">
        <f t="shared" si="393"/>
        <v>0</v>
      </c>
      <c r="BZ158" s="375">
        <f t="shared" si="359"/>
        <v>0</v>
      </c>
      <c r="CA158" s="201">
        <f t="shared" si="359"/>
        <v>0</v>
      </c>
      <c r="CB158" s="8">
        <f t="shared" si="394"/>
        <v>0</v>
      </c>
      <c r="CC158" s="50">
        <f t="shared" si="395"/>
        <v>0</v>
      </c>
      <c r="CE158" s="375">
        <f t="shared" si="360"/>
        <v>0</v>
      </c>
      <c r="CF158" s="201">
        <f t="shared" si="360"/>
        <v>0</v>
      </c>
      <c r="CG158" s="8">
        <f t="shared" si="396"/>
        <v>0</v>
      </c>
      <c r="CH158" s="50">
        <f t="shared" si="397"/>
        <v>0</v>
      </c>
      <c r="CJ158" s="375">
        <f t="shared" si="361"/>
        <v>0</v>
      </c>
      <c r="CK158" s="201">
        <f t="shared" si="361"/>
        <v>0</v>
      </c>
      <c r="CL158" s="8">
        <f t="shared" si="398"/>
        <v>0</v>
      </c>
      <c r="CM158" s="50">
        <f t="shared" si="399"/>
        <v>0</v>
      </c>
      <c r="CO158" s="375">
        <f t="shared" si="362"/>
        <v>0</v>
      </c>
      <c r="CP158" s="201">
        <f t="shared" si="362"/>
        <v>0</v>
      </c>
      <c r="CQ158" s="8">
        <f t="shared" si="400"/>
        <v>0</v>
      </c>
      <c r="CR158" s="50">
        <f t="shared" si="401"/>
        <v>0</v>
      </c>
      <c r="CT158" s="375">
        <f t="shared" si="363"/>
        <v>0</v>
      </c>
      <c r="CU158" s="201">
        <f t="shared" si="363"/>
        <v>0</v>
      </c>
      <c r="CV158" s="8">
        <f t="shared" si="402"/>
        <v>0</v>
      </c>
      <c r="CW158" s="50">
        <f t="shared" si="403"/>
        <v>0</v>
      </c>
      <c r="CY158" s="375">
        <f t="shared" si="364"/>
        <v>0</v>
      </c>
      <c r="CZ158" s="201">
        <f t="shared" si="364"/>
        <v>0</v>
      </c>
      <c r="DA158" s="8">
        <f t="shared" si="404"/>
        <v>0</v>
      </c>
      <c r="DB158" s="50">
        <f t="shared" si="405"/>
        <v>0</v>
      </c>
      <c r="DD158" s="375">
        <f t="shared" si="365"/>
        <v>0</v>
      </c>
      <c r="DE158" s="201">
        <f t="shared" si="365"/>
        <v>0</v>
      </c>
      <c r="DF158" s="8">
        <f t="shared" si="406"/>
        <v>0</v>
      </c>
      <c r="DG158" s="50">
        <f t="shared" si="407"/>
        <v>0</v>
      </c>
      <c r="DI158" s="375">
        <f t="shared" si="366"/>
        <v>0</v>
      </c>
      <c r="DJ158" s="201">
        <f t="shared" si="366"/>
        <v>0</v>
      </c>
      <c r="DK158" s="8">
        <f t="shared" si="408"/>
        <v>0</v>
      </c>
      <c r="DL158" s="50">
        <f t="shared" si="409"/>
        <v>0</v>
      </c>
      <c r="DN158" s="375">
        <f t="shared" si="367"/>
        <v>0</v>
      </c>
      <c r="DO158" s="201">
        <f t="shared" si="367"/>
        <v>0</v>
      </c>
      <c r="DP158" s="8">
        <f t="shared" si="410"/>
        <v>0</v>
      </c>
      <c r="DQ158" s="50">
        <f t="shared" si="411"/>
        <v>0</v>
      </c>
      <c r="DS158" s="51">
        <f t="shared" si="343"/>
        <v>0</v>
      </c>
      <c r="DT158" s="50">
        <f t="shared" ref="DT158:DT173" si="413">+DS158/$H$3</f>
        <v>0</v>
      </c>
      <c r="DU158" s="51">
        <v>0</v>
      </c>
      <c r="DV158" s="50">
        <f t="shared" si="345"/>
        <v>0</v>
      </c>
      <c r="DW158" s="51">
        <f t="shared" si="346"/>
        <v>0</v>
      </c>
      <c r="DX158" s="53">
        <f t="shared" si="346"/>
        <v>0</v>
      </c>
      <c r="DY158" s="307">
        <f t="shared" si="412"/>
        <v>0</v>
      </c>
    </row>
    <row r="159" spans="1:129" ht="18" customHeight="1" x14ac:dyDescent="0.3">
      <c r="B159" s="317"/>
      <c r="C159" s="316"/>
      <c r="D159" s="334"/>
      <c r="E159" s="274"/>
      <c r="F159" s="274"/>
      <c r="G159" s="274"/>
      <c r="H159" s="58"/>
      <c r="I159" s="58"/>
      <c r="J159" s="265"/>
      <c r="K159" s="264"/>
      <c r="L159" s="57"/>
      <c r="M159" s="394"/>
      <c r="N159" s="214"/>
      <c r="O159" s="8">
        <f t="shared" si="368"/>
        <v>0</v>
      </c>
      <c r="P159" s="50">
        <f t="shared" si="369"/>
        <v>0</v>
      </c>
      <c r="R159" s="201">
        <f t="shared" si="347"/>
        <v>0</v>
      </c>
      <c r="S159" s="201">
        <f t="shared" si="347"/>
        <v>0</v>
      </c>
      <c r="T159" s="8">
        <f t="shared" si="370"/>
        <v>0</v>
      </c>
      <c r="U159" s="50">
        <f t="shared" si="371"/>
        <v>0</v>
      </c>
      <c r="W159" s="375">
        <f t="shared" si="348"/>
        <v>0</v>
      </c>
      <c r="X159" s="201">
        <f t="shared" si="348"/>
        <v>0</v>
      </c>
      <c r="Y159" s="8">
        <f t="shared" si="372"/>
        <v>0</v>
      </c>
      <c r="Z159" s="50">
        <f t="shared" si="373"/>
        <v>0</v>
      </c>
      <c r="AB159" s="375">
        <f t="shared" si="349"/>
        <v>0</v>
      </c>
      <c r="AC159" s="201">
        <f t="shared" si="349"/>
        <v>0</v>
      </c>
      <c r="AD159" s="8">
        <f t="shared" si="374"/>
        <v>0</v>
      </c>
      <c r="AE159" s="50">
        <f t="shared" si="375"/>
        <v>0</v>
      </c>
      <c r="AG159" s="375">
        <f t="shared" si="350"/>
        <v>0</v>
      </c>
      <c r="AH159" s="201">
        <f t="shared" si="350"/>
        <v>0</v>
      </c>
      <c r="AI159" s="8">
        <f t="shared" si="376"/>
        <v>0</v>
      </c>
      <c r="AJ159" s="50">
        <f t="shared" si="377"/>
        <v>0</v>
      </c>
      <c r="AL159" s="375">
        <f t="shared" si="351"/>
        <v>0</v>
      </c>
      <c r="AM159" s="201">
        <f t="shared" si="351"/>
        <v>0</v>
      </c>
      <c r="AN159" s="8">
        <f t="shared" si="378"/>
        <v>0</v>
      </c>
      <c r="AO159" s="50">
        <f t="shared" si="379"/>
        <v>0</v>
      </c>
      <c r="AQ159" s="375">
        <f t="shared" si="352"/>
        <v>0</v>
      </c>
      <c r="AR159" s="201">
        <f t="shared" si="352"/>
        <v>0</v>
      </c>
      <c r="AS159" s="8">
        <f t="shared" si="380"/>
        <v>0</v>
      </c>
      <c r="AT159" s="50">
        <f t="shared" si="381"/>
        <v>0</v>
      </c>
      <c r="AV159" s="375">
        <f t="shared" si="353"/>
        <v>0</v>
      </c>
      <c r="AW159" s="201">
        <f t="shared" si="353"/>
        <v>0</v>
      </c>
      <c r="AX159" s="8">
        <f t="shared" si="382"/>
        <v>0</v>
      </c>
      <c r="AY159" s="50">
        <f t="shared" si="383"/>
        <v>0</v>
      </c>
      <c r="BA159" s="375">
        <f t="shared" si="354"/>
        <v>0</v>
      </c>
      <c r="BB159" s="201">
        <f t="shared" si="354"/>
        <v>0</v>
      </c>
      <c r="BC159" s="8">
        <f t="shared" si="384"/>
        <v>0</v>
      </c>
      <c r="BD159" s="50">
        <f t="shared" si="385"/>
        <v>0</v>
      </c>
      <c r="BF159" s="375">
        <f t="shared" si="355"/>
        <v>0</v>
      </c>
      <c r="BG159" s="201">
        <f t="shared" si="355"/>
        <v>0</v>
      </c>
      <c r="BH159" s="8">
        <f t="shared" si="386"/>
        <v>0</v>
      </c>
      <c r="BI159" s="50">
        <f t="shared" si="387"/>
        <v>0</v>
      </c>
      <c r="BK159" s="375">
        <f t="shared" si="356"/>
        <v>0</v>
      </c>
      <c r="BL159" s="201">
        <f t="shared" si="356"/>
        <v>0</v>
      </c>
      <c r="BM159" s="8">
        <f t="shared" si="388"/>
        <v>0</v>
      </c>
      <c r="BN159" s="50">
        <f t="shared" si="389"/>
        <v>0</v>
      </c>
      <c r="BP159" s="375">
        <f t="shared" si="357"/>
        <v>0</v>
      </c>
      <c r="BQ159" s="201">
        <f t="shared" si="357"/>
        <v>0</v>
      </c>
      <c r="BR159" s="8">
        <f t="shared" si="390"/>
        <v>0</v>
      </c>
      <c r="BS159" s="50">
        <f t="shared" si="391"/>
        <v>0</v>
      </c>
      <c r="BU159" s="375">
        <f t="shared" si="358"/>
        <v>0</v>
      </c>
      <c r="BV159" s="201">
        <f t="shared" si="358"/>
        <v>0</v>
      </c>
      <c r="BW159" s="8">
        <f t="shared" si="392"/>
        <v>0</v>
      </c>
      <c r="BX159" s="50">
        <f t="shared" si="393"/>
        <v>0</v>
      </c>
      <c r="BZ159" s="375">
        <f t="shared" si="359"/>
        <v>0</v>
      </c>
      <c r="CA159" s="201">
        <f t="shared" si="359"/>
        <v>0</v>
      </c>
      <c r="CB159" s="8">
        <f t="shared" si="394"/>
        <v>0</v>
      </c>
      <c r="CC159" s="50">
        <f t="shared" si="395"/>
        <v>0</v>
      </c>
      <c r="CE159" s="375">
        <f t="shared" si="360"/>
        <v>0</v>
      </c>
      <c r="CF159" s="201">
        <f t="shared" si="360"/>
        <v>0</v>
      </c>
      <c r="CG159" s="8">
        <f t="shared" si="396"/>
        <v>0</v>
      </c>
      <c r="CH159" s="50">
        <f t="shared" si="397"/>
        <v>0</v>
      </c>
      <c r="CJ159" s="375">
        <f t="shared" si="361"/>
        <v>0</v>
      </c>
      <c r="CK159" s="201">
        <f t="shared" si="361"/>
        <v>0</v>
      </c>
      <c r="CL159" s="8">
        <f t="shared" si="398"/>
        <v>0</v>
      </c>
      <c r="CM159" s="50">
        <f t="shared" si="399"/>
        <v>0</v>
      </c>
      <c r="CO159" s="375">
        <f t="shared" si="362"/>
        <v>0</v>
      </c>
      <c r="CP159" s="201">
        <f t="shared" si="362"/>
        <v>0</v>
      </c>
      <c r="CQ159" s="8">
        <f t="shared" si="400"/>
        <v>0</v>
      </c>
      <c r="CR159" s="50">
        <f t="shared" si="401"/>
        <v>0</v>
      </c>
      <c r="CT159" s="375">
        <f t="shared" si="363"/>
        <v>0</v>
      </c>
      <c r="CU159" s="201">
        <f t="shared" si="363"/>
        <v>0</v>
      </c>
      <c r="CV159" s="8">
        <f t="shared" si="402"/>
        <v>0</v>
      </c>
      <c r="CW159" s="50">
        <f t="shared" si="403"/>
        <v>0</v>
      </c>
      <c r="CY159" s="375">
        <f t="shared" si="364"/>
        <v>0</v>
      </c>
      <c r="CZ159" s="201">
        <f t="shared" si="364"/>
        <v>0</v>
      </c>
      <c r="DA159" s="8">
        <f t="shared" si="404"/>
        <v>0</v>
      </c>
      <c r="DB159" s="50">
        <f t="shared" si="405"/>
        <v>0</v>
      </c>
      <c r="DD159" s="375">
        <f t="shared" si="365"/>
        <v>0</v>
      </c>
      <c r="DE159" s="201">
        <f t="shared" si="365"/>
        <v>0</v>
      </c>
      <c r="DF159" s="8">
        <f t="shared" si="406"/>
        <v>0</v>
      </c>
      <c r="DG159" s="50">
        <f t="shared" si="407"/>
        <v>0</v>
      </c>
      <c r="DI159" s="375">
        <f t="shared" si="366"/>
        <v>0</v>
      </c>
      <c r="DJ159" s="201">
        <f t="shared" si="366"/>
        <v>0</v>
      </c>
      <c r="DK159" s="8">
        <f t="shared" si="408"/>
        <v>0</v>
      </c>
      <c r="DL159" s="50">
        <f t="shared" si="409"/>
        <v>0</v>
      </c>
      <c r="DN159" s="375">
        <f t="shared" si="367"/>
        <v>0</v>
      </c>
      <c r="DO159" s="201">
        <f t="shared" si="367"/>
        <v>0</v>
      </c>
      <c r="DP159" s="8">
        <f t="shared" si="410"/>
        <v>0</v>
      </c>
      <c r="DQ159" s="50">
        <f t="shared" si="411"/>
        <v>0</v>
      </c>
      <c r="DS159" s="51">
        <f t="shared" si="343"/>
        <v>0</v>
      </c>
      <c r="DT159" s="50">
        <f t="shared" si="413"/>
        <v>0</v>
      </c>
      <c r="DU159" s="51">
        <v>0</v>
      </c>
      <c r="DV159" s="50">
        <f t="shared" si="345"/>
        <v>0</v>
      </c>
      <c r="DW159" s="51">
        <f t="shared" si="346"/>
        <v>0</v>
      </c>
      <c r="DX159" s="53">
        <f t="shared" si="346"/>
        <v>0</v>
      </c>
      <c r="DY159" s="307">
        <f t="shared" si="412"/>
        <v>0</v>
      </c>
    </row>
    <row r="160" spans="1:129" ht="18" customHeight="1" x14ac:dyDescent="0.3">
      <c r="B160" s="317"/>
      <c r="C160" s="316"/>
      <c r="D160" s="334"/>
      <c r="E160" s="274"/>
      <c r="F160" s="274"/>
      <c r="G160" s="274"/>
      <c r="H160" s="270"/>
      <c r="I160" s="58"/>
      <c r="J160" s="265"/>
      <c r="K160" s="264"/>
      <c r="L160" s="271"/>
      <c r="M160" s="394"/>
      <c r="N160" s="214"/>
      <c r="O160" s="8">
        <f t="shared" si="368"/>
        <v>0</v>
      </c>
      <c r="P160" s="50">
        <f t="shared" si="369"/>
        <v>0</v>
      </c>
      <c r="R160" s="201">
        <f t="shared" si="347"/>
        <v>0</v>
      </c>
      <c r="S160" s="201">
        <f t="shared" si="347"/>
        <v>0</v>
      </c>
      <c r="T160" s="8">
        <f t="shared" si="370"/>
        <v>0</v>
      </c>
      <c r="U160" s="50">
        <f t="shared" si="371"/>
        <v>0</v>
      </c>
      <c r="W160" s="375">
        <f t="shared" si="348"/>
        <v>0</v>
      </c>
      <c r="X160" s="201">
        <f t="shared" si="348"/>
        <v>0</v>
      </c>
      <c r="Y160" s="8">
        <f t="shared" si="372"/>
        <v>0</v>
      </c>
      <c r="Z160" s="50">
        <f t="shared" si="373"/>
        <v>0</v>
      </c>
      <c r="AB160" s="375">
        <f t="shared" si="349"/>
        <v>0</v>
      </c>
      <c r="AC160" s="201">
        <f t="shared" si="349"/>
        <v>0</v>
      </c>
      <c r="AD160" s="8">
        <f t="shared" si="374"/>
        <v>0</v>
      </c>
      <c r="AE160" s="50">
        <f t="shared" si="375"/>
        <v>0</v>
      </c>
      <c r="AG160" s="375">
        <f t="shared" si="350"/>
        <v>0</v>
      </c>
      <c r="AH160" s="201">
        <f t="shared" si="350"/>
        <v>0</v>
      </c>
      <c r="AI160" s="8">
        <f t="shared" si="376"/>
        <v>0</v>
      </c>
      <c r="AJ160" s="50">
        <f t="shared" si="377"/>
        <v>0</v>
      </c>
      <c r="AL160" s="375">
        <f t="shared" si="351"/>
        <v>0</v>
      </c>
      <c r="AM160" s="201">
        <f t="shared" si="351"/>
        <v>0</v>
      </c>
      <c r="AN160" s="8">
        <f t="shared" si="378"/>
        <v>0</v>
      </c>
      <c r="AO160" s="50">
        <f t="shared" si="379"/>
        <v>0</v>
      </c>
      <c r="AQ160" s="375">
        <f t="shared" si="352"/>
        <v>0</v>
      </c>
      <c r="AR160" s="201">
        <f t="shared" si="352"/>
        <v>0</v>
      </c>
      <c r="AS160" s="8">
        <f t="shared" si="380"/>
        <v>0</v>
      </c>
      <c r="AT160" s="50">
        <f t="shared" si="381"/>
        <v>0</v>
      </c>
      <c r="AV160" s="375">
        <f t="shared" si="353"/>
        <v>0</v>
      </c>
      <c r="AW160" s="201">
        <f t="shared" si="353"/>
        <v>0</v>
      </c>
      <c r="AX160" s="8">
        <f t="shared" si="382"/>
        <v>0</v>
      </c>
      <c r="AY160" s="50">
        <f t="shared" si="383"/>
        <v>0</v>
      </c>
      <c r="BA160" s="375">
        <f t="shared" si="354"/>
        <v>0</v>
      </c>
      <c r="BB160" s="201">
        <f t="shared" si="354"/>
        <v>0</v>
      </c>
      <c r="BC160" s="8">
        <f t="shared" si="384"/>
        <v>0</v>
      </c>
      <c r="BD160" s="50">
        <f t="shared" si="385"/>
        <v>0</v>
      </c>
      <c r="BF160" s="375">
        <f t="shared" si="355"/>
        <v>0</v>
      </c>
      <c r="BG160" s="201">
        <f t="shared" si="355"/>
        <v>0</v>
      </c>
      <c r="BH160" s="8">
        <f t="shared" si="386"/>
        <v>0</v>
      </c>
      <c r="BI160" s="50">
        <f t="shared" si="387"/>
        <v>0</v>
      </c>
      <c r="BK160" s="375">
        <f t="shared" si="356"/>
        <v>0</v>
      </c>
      <c r="BL160" s="201">
        <f t="shared" si="356"/>
        <v>0</v>
      </c>
      <c r="BM160" s="8">
        <f t="shared" si="388"/>
        <v>0</v>
      </c>
      <c r="BN160" s="50">
        <f t="shared" si="389"/>
        <v>0</v>
      </c>
      <c r="BP160" s="375">
        <f t="shared" si="357"/>
        <v>0</v>
      </c>
      <c r="BQ160" s="201">
        <f t="shared" si="357"/>
        <v>0</v>
      </c>
      <c r="BR160" s="8">
        <f t="shared" si="390"/>
        <v>0</v>
      </c>
      <c r="BS160" s="50">
        <f t="shared" si="391"/>
        <v>0</v>
      </c>
      <c r="BU160" s="375">
        <f t="shared" si="358"/>
        <v>0</v>
      </c>
      <c r="BV160" s="201">
        <f t="shared" si="358"/>
        <v>0</v>
      </c>
      <c r="BW160" s="8">
        <f t="shared" si="392"/>
        <v>0</v>
      </c>
      <c r="BX160" s="50">
        <f t="shared" si="393"/>
        <v>0</v>
      </c>
      <c r="BZ160" s="375">
        <f t="shared" si="359"/>
        <v>0</v>
      </c>
      <c r="CA160" s="201">
        <f t="shared" si="359"/>
        <v>0</v>
      </c>
      <c r="CB160" s="8">
        <f t="shared" si="394"/>
        <v>0</v>
      </c>
      <c r="CC160" s="50">
        <f t="shared" si="395"/>
        <v>0</v>
      </c>
      <c r="CE160" s="375">
        <f t="shared" si="360"/>
        <v>0</v>
      </c>
      <c r="CF160" s="201">
        <f t="shared" si="360"/>
        <v>0</v>
      </c>
      <c r="CG160" s="8">
        <f t="shared" si="396"/>
        <v>0</v>
      </c>
      <c r="CH160" s="50">
        <f t="shared" si="397"/>
        <v>0</v>
      </c>
      <c r="CJ160" s="375">
        <f t="shared" si="361"/>
        <v>0</v>
      </c>
      <c r="CK160" s="201">
        <f t="shared" si="361"/>
        <v>0</v>
      </c>
      <c r="CL160" s="8">
        <f t="shared" si="398"/>
        <v>0</v>
      </c>
      <c r="CM160" s="50">
        <f t="shared" si="399"/>
        <v>0</v>
      </c>
      <c r="CO160" s="375">
        <f t="shared" si="362"/>
        <v>0</v>
      </c>
      <c r="CP160" s="201">
        <f t="shared" si="362"/>
        <v>0</v>
      </c>
      <c r="CQ160" s="8">
        <f t="shared" si="400"/>
        <v>0</v>
      </c>
      <c r="CR160" s="50">
        <f t="shared" si="401"/>
        <v>0</v>
      </c>
      <c r="CT160" s="375">
        <f t="shared" si="363"/>
        <v>0</v>
      </c>
      <c r="CU160" s="201">
        <f t="shared" si="363"/>
        <v>0</v>
      </c>
      <c r="CV160" s="8">
        <f t="shared" si="402"/>
        <v>0</v>
      </c>
      <c r="CW160" s="50">
        <f t="shared" si="403"/>
        <v>0</v>
      </c>
      <c r="CY160" s="375">
        <f t="shared" si="364"/>
        <v>0</v>
      </c>
      <c r="CZ160" s="201">
        <f t="shared" si="364"/>
        <v>0</v>
      </c>
      <c r="DA160" s="8">
        <f t="shared" si="404"/>
        <v>0</v>
      </c>
      <c r="DB160" s="50">
        <f t="shared" si="405"/>
        <v>0</v>
      </c>
      <c r="DD160" s="375">
        <f t="shared" si="365"/>
        <v>0</v>
      </c>
      <c r="DE160" s="201">
        <f t="shared" si="365"/>
        <v>0</v>
      </c>
      <c r="DF160" s="8">
        <f t="shared" si="406"/>
        <v>0</v>
      </c>
      <c r="DG160" s="50">
        <f t="shared" si="407"/>
        <v>0</v>
      </c>
      <c r="DI160" s="375">
        <f t="shared" si="366"/>
        <v>0</v>
      </c>
      <c r="DJ160" s="201">
        <f t="shared" si="366"/>
        <v>0</v>
      </c>
      <c r="DK160" s="8">
        <f t="shared" si="408"/>
        <v>0</v>
      </c>
      <c r="DL160" s="50">
        <f t="shared" si="409"/>
        <v>0</v>
      </c>
      <c r="DN160" s="375">
        <f t="shared" si="367"/>
        <v>0</v>
      </c>
      <c r="DO160" s="201">
        <f t="shared" si="367"/>
        <v>0</v>
      </c>
      <c r="DP160" s="8">
        <f t="shared" si="410"/>
        <v>0</v>
      </c>
      <c r="DQ160" s="50">
        <f t="shared" si="411"/>
        <v>0</v>
      </c>
      <c r="DS160" s="51">
        <f t="shared" si="343"/>
        <v>0</v>
      </c>
      <c r="DT160" s="50">
        <f t="shared" si="413"/>
        <v>0</v>
      </c>
      <c r="DU160" s="51">
        <v>0</v>
      </c>
      <c r="DV160" s="50">
        <f t="shared" si="345"/>
        <v>0</v>
      </c>
      <c r="DW160" s="51">
        <f t="shared" si="346"/>
        <v>0</v>
      </c>
      <c r="DX160" s="53">
        <f t="shared" si="346"/>
        <v>0</v>
      </c>
      <c r="DY160" s="307">
        <f t="shared" si="412"/>
        <v>0</v>
      </c>
    </row>
    <row r="161" spans="1:129" ht="18" customHeight="1" x14ac:dyDescent="0.3">
      <c r="A161" s="6"/>
      <c r="B161" s="339"/>
      <c r="C161" s="316"/>
      <c r="D161" s="334"/>
      <c r="E161" s="274"/>
      <c r="F161" s="274"/>
      <c r="G161" s="274"/>
      <c r="H161" s="58"/>
      <c r="I161" s="58"/>
      <c r="J161" s="265"/>
      <c r="K161" s="264"/>
      <c r="L161" s="57"/>
      <c r="M161" s="394"/>
      <c r="N161" s="214"/>
      <c r="O161" s="8">
        <f t="shared" si="368"/>
        <v>0</v>
      </c>
      <c r="P161" s="50">
        <f t="shared" si="369"/>
        <v>0</v>
      </c>
      <c r="R161" s="201">
        <f t="shared" si="347"/>
        <v>0</v>
      </c>
      <c r="S161" s="201">
        <f t="shared" si="347"/>
        <v>0</v>
      </c>
      <c r="T161" s="8">
        <f t="shared" si="370"/>
        <v>0</v>
      </c>
      <c r="U161" s="50">
        <f t="shared" si="371"/>
        <v>0</v>
      </c>
      <c r="W161" s="375">
        <f t="shared" si="348"/>
        <v>0</v>
      </c>
      <c r="X161" s="201">
        <f t="shared" si="348"/>
        <v>0</v>
      </c>
      <c r="Y161" s="8">
        <f t="shared" si="372"/>
        <v>0</v>
      </c>
      <c r="Z161" s="50">
        <f t="shared" si="373"/>
        <v>0</v>
      </c>
      <c r="AB161" s="375">
        <f t="shared" si="349"/>
        <v>0</v>
      </c>
      <c r="AC161" s="201">
        <f t="shared" si="349"/>
        <v>0</v>
      </c>
      <c r="AD161" s="8">
        <f t="shared" si="374"/>
        <v>0</v>
      </c>
      <c r="AE161" s="50">
        <f t="shared" si="375"/>
        <v>0</v>
      </c>
      <c r="AG161" s="375">
        <f t="shared" si="350"/>
        <v>0</v>
      </c>
      <c r="AH161" s="201">
        <f t="shared" si="350"/>
        <v>0</v>
      </c>
      <c r="AI161" s="8">
        <f t="shared" si="376"/>
        <v>0</v>
      </c>
      <c r="AJ161" s="50">
        <f t="shared" si="377"/>
        <v>0</v>
      </c>
      <c r="AL161" s="375">
        <f t="shared" si="351"/>
        <v>0</v>
      </c>
      <c r="AM161" s="201">
        <f t="shared" si="351"/>
        <v>0</v>
      </c>
      <c r="AN161" s="8">
        <f t="shared" si="378"/>
        <v>0</v>
      </c>
      <c r="AO161" s="50">
        <f t="shared" si="379"/>
        <v>0</v>
      </c>
      <c r="AQ161" s="375">
        <f t="shared" si="352"/>
        <v>0</v>
      </c>
      <c r="AR161" s="201">
        <f t="shared" si="352"/>
        <v>0</v>
      </c>
      <c r="AS161" s="8">
        <f t="shared" si="380"/>
        <v>0</v>
      </c>
      <c r="AT161" s="50">
        <f t="shared" si="381"/>
        <v>0</v>
      </c>
      <c r="AV161" s="375">
        <f t="shared" si="353"/>
        <v>0</v>
      </c>
      <c r="AW161" s="201">
        <f t="shared" si="353"/>
        <v>0</v>
      </c>
      <c r="AX161" s="8">
        <f t="shared" si="382"/>
        <v>0</v>
      </c>
      <c r="AY161" s="50">
        <f t="shared" si="383"/>
        <v>0</v>
      </c>
      <c r="BA161" s="375">
        <f t="shared" si="354"/>
        <v>0</v>
      </c>
      <c r="BB161" s="201">
        <f t="shared" si="354"/>
        <v>0</v>
      </c>
      <c r="BC161" s="8">
        <f t="shared" si="384"/>
        <v>0</v>
      </c>
      <c r="BD161" s="50">
        <f t="shared" si="385"/>
        <v>0</v>
      </c>
      <c r="BF161" s="375">
        <f t="shared" si="355"/>
        <v>0</v>
      </c>
      <c r="BG161" s="201">
        <f t="shared" si="355"/>
        <v>0</v>
      </c>
      <c r="BH161" s="8">
        <f t="shared" si="386"/>
        <v>0</v>
      </c>
      <c r="BI161" s="50">
        <f t="shared" si="387"/>
        <v>0</v>
      </c>
      <c r="BK161" s="375">
        <f t="shared" si="356"/>
        <v>0</v>
      </c>
      <c r="BL161" s="201">
        <f t="shared" si="356"/>
        <v>0</v>
      </c>
      <c r="BM161" s="8">
        <f t="shared" si="388"/>
        <v>0</v>
      </c>
      <c r="BN161" s="50">
        <f t="shared" si="389"/>
        <v>0</v>
      </c>
      <c r="BP161" s="375">
        <f t="shared" si="357"/>
        <v>0</v>
      </c>
      <c r="BQ161" s="201">
        <f t="shared" si="357"/>
        <v>0</v>
      </c>
      <c r="BR161" s="8">
        <f t="shared" si="390"/>
        <v>0</v>
      </c>
      <c r="BS161" s="50">
        <f t="shared" si="391"/>
        <v>0</v>
      </c>
      <c r="BU161" s="375">
        <f t="shared" si="358"/>
        <v>0</v>
      </c>
      <c r="BV161" s="201">
        <f t="shared" si="358"/>
        <v>0</v>
      </c>
      <c r="BW161" s="8">
        <f t="shared" si="392"/>
        <v>0</v>
      </c>
      <c r="BX161" s="50">
        <f t="shared" si="393"/>
        <v>0</v>
      </c>
      <c r="BZ161" s="375">
        <f t="shared" si="359"/>
        <v>0</v>
      </c>
      <c r="CA161" s="201">
        <f t="shared" si="359"/>
        <v>0</v>
      </c>
      <c r="CB161" s="8">
        <f t="shared" si="394"/>
        <v>0</v>
      </c>
      <c r="CC161" s="50">
        <f t="shared" si="395"/>
        <v>0</v>
      </c>
      <c r="CE161" s="375">
        <f t="shared" si="360"/>
        <v>0</v>
      </c>
      <c r="CF161" s="201">
        <f t="shared" si="360"/>
        <v>0</v>
      </c>
      <c r="CG161" s="8">
        <f t="shared" si="396"/>
        <v>0</v>
      </c>
      <c r="CH161" s="50">
        <f t="shared" si="397"/>
        <v>0</v>
      </c>
      <c r="CJ161" s="375">
        <f t="shared" si="361"/>
        <v>0</v>
      </c>
      <c r="CK161" s="201">
        <f t="shared" si="361"/>
        <v>0</v>
      </c>
      <c r="CL161" s="8">
        <f t="shared" si="398"/>
        <v>0</v>
      </c>
      <c r="CM161" s="50">
        <f t="shared" si="399"/>
        <v>0</v>
      </c>
      <c r="CO161" s="375">
        <f t="shared" si="362"/>
        <v>0</v>
      </c>
      <c r="CP161" s="201">
        <f t="shared" si="362"/>
        <v>0</v>
      </c>
      <c r="CQ161" s="8">
        <f t="shared" si="400"/>
        <v>0</v>
      </c>
      <c r="CR161" s="50">
        <f t="shared" si="401"/>
        <v>0</v>
      </c>
      <c r="CT161" s="375">
        <f t="shared" si="363"/>
        <v>0</v>
      </c>
      <c r="CU161" s="201">
        <f t="shared" si="363"/>
        <v>0</v>
      </c>
      <c r="CV161" s="8">
        <f t="shared" si="402"/>
        <v>0</v>
      </c>
      <c r="CW161" s="50">
        <f t="shared" si="403"/>
        <v>0</v>
      </c>
      <c r="CY161" s="375">
        <f t="shared" si="364"/>
        <v>0</v>
      </c>
      <c r="CZ161" s="201">
        <f t="shared" si="364"/>
        <v>0</v>
      </c>
      <c r="DA161" s="8">
        <f t="shared" si="404"/>
        <v>0</v>
      </c>
      <c r="DB161" s="50">
        <f t="shared" si="405"/>
        <v>0</v>
      </c>
      <c r="DD161" s="375">
        <f t="shared" si="365"/>
        <v>0</v>
      </c>
      <c r="DE161" s="201">
        <f t="shared" si="365"/>
        <v>0</v>
      </c>
      <c r="DF161" s="8">
        <f t="shared" si="406"/>
        <v>0</v>
      </c>
      <c r="DG161" s="50">
        <f t="shared" si="407"/>
        <v>0</v>
      </c>
      <c r="DI161" s="375">
        <f t="shared" si="366"/>
        <v>0</v>
      </c>
      <c r="DJ161" s="201">
        <f t="shared" si="366"/>
        <v>0</v>
      </c>
      <c r="DK161" s="8">
        <f t="shared" si="408"/>
        <v>0</v>
      </c>
      <c r="DL161" s="50">
        <f t="shared" si="409"/>
        <v>0</v>
      </c>
      <c r="DN161" s="375">
        <f t="shared" si="367"/>
        <v>0</v>
      </c>
      <c r="DO161" s="201">
        <f t="shared" si="367"/>
        <v>0</v>
      </c>
      <c r="DP161" s="8">
        <f t="shared" si="410"/>
        <v>0</v>
      </c>
      <c r="DQ161" s="50">
        <f t="shared" si="411"/>
        <v>0</v>
      </c>
      <c r="DS161" s="51">
        <f t="shared" si="343"/>
        <v>0</v>
      </c>
      <c r="DT161" s="50">
        <f t="shared" si="413"/>
        <v>0</v>
      </c>
      <c r="DU161" s="51">
        <v>0</v>
      </c>
      <c r="DV161" s="50">
        <f t="shared" si="345"/>
        <v>0</v>
      </c>
      <c r="DW161" s="51">
        <f t="shared" si="346"/>
        <v>0</v>
      </c>
      <c r="DX161" s="53">
        <f t="shared" si="346"/>
        <v>0</v>
      </c>
      <c r="DY161" s="307">
        <f t="shared" si="412"/>
        <v>0</v>
      </c>
    </row>
    <row r="162" spans="1:129" ht="18" customHeight="1" x14ac:dyDescent="0.3">
      <c r="B162" s="339"/>
      <c r="C162" s="317"/>
      <c r="D162" s="334"/>
      <c r="E162" s="274"/>
      <c r="F162" s="274"/>
      <c r="G162" s="274"/>
      <c r="H162" s="58"/>
      <c r="I162" s="58"/>
      <c r="J162" s="265"/>
      <c r="K162" s="264"/>
      <c r="L162" s="57"/>
      <c r="M162" s="394"/>
      <c r="N162" s="214"/>
      <c r="O162" s="8">
        <f t="shared" si="368"/>
        <v>0</v>
      </c>
      <c r="P162" s="50">
        <f t="shared" si="369"/>
        <v>0</v>
      </c>
      <c r="R162" s="201">
        <f t="shared" si="347"/>
        <v>0</v>
      </c>
      <c r="S162" s="201">
        <f t="shared" si="347"/>
        <v>0</v>
      </c>
      <c r="T162" s="8">
        <f t="shared" si="370"/>
        <v>0</v>
      </c>
      <c r="U162" s="50">
        <f t="shared" si="371"/>
        <v>0</v>
      </c>
      <c r="W162" s="375">
        <f t="shared" si="348"/>
        <v>0</v>
      </c>
      <c r="X162" s="201">
        <f t="shared" si="348"/>
        <v>0</v>
      </c>
      <c r="Y162" s="8">
        <f t="shared" si="372"/>
        <v>0</v>
      </c>
      <c r="Z162" s="50">
        <f t="shared" si="373"/>
        <v>0</v>
      </c>
      <c r="AB162" s="375">
        <f t="shared" si="349"/>
        <v>0</v>
      </c>
      <c r="AC162" s="201">
        <f t="shared" si="349"/>
        <v>0</v>
      </c>
      <c r="AD162" s="8">
        <f t="shared" si="374"/>
        <v>0</v>
      </c>
      <c r="AE162" s="50">
        <f t="shared" si="375"/>
        <v>0</v>
      </c>
      <c r="AG162" s="375">
        <f t="shared" si="350"/>
        <v>0</v>
      </c>
      <c r="AH162" s="201">
        <f t="shared" si="350"/>
        <v>0</v>
      </c>
      <c r="AI162" s="8">
        <f t="shared" si="376"/>
        <v>0</v>
      </c>
      <c r="AJ162" s="50">
        <f t="shared" si="377"/>
        <v>0</v>
      </c>
      <c r="AL162" s="375">
        <f t="shared" si="351"/>
        <v>0</v>
      </c>
      <c r="AM162" s="201">
        <f t="shared" si="351"/>
        <v>0</v>
      </c>
      <c r="AN162" s="8">
        <f t="shared" si="378"/>
        <v>0</v>
      </c>
      <c r="AO162" s="50">
        <f t="shared" si="379"/>
        <v>0</v>
      </c>
      <c r="AQ162" s="375">
        <f t="shared" si="352"/>
        <v>0</v>
      </c>
      <c r="AR162" s="201">
        <f t="shared" si="352"/>
        <v>0</v>
      </c>
      <c r="AS162" s="8">
        <f t="shared" si="380"/>
        <v>0</v>
      </c>
      <c r="AT162" s="50">
        <f t="shared" si="381"/>
        <v>0</v>
      </c>
      <c r="AV162" s="375">
        <f t="shared" si="353"/>
        <v>0</v>
      </c>
      <c r="AW162" s="201">
        <f t="shared" si="353"/>
        <v>0</v>
      </c>
      <c r="AX162" s="8">
        <f t="shared" si="382"/>
        <v>0</v>
      </c>
      <c r="AY162" s="50">
        <f t="shared" si="383"/>
        <v>0</v>
      </c>
      <c r="BA162" s="375">
        <f t="shared" si="354"/>
        <v>0</v>
      </c>
      <c r="BB162" s="201">
        <f t="shared" si="354"/>
        <v>0</v>
      </c>
      <c r="BC162" s="8">
        <f t="shared" si="384"/>
        <v>0</v>
      </c>
      <c r="BD162" s="50">
        <f t="shared" si="385"/>
        <v>0</v>
      </c>
      <c r="BF162" s="375">
        <f t="shared" si="355"/>
        <v>0</v>
      </c>
      <c r="BG162" s="201">
        <f t="shared" si="355"/>
        <v>0</v>
      </c>
      <c r="BH162" s="8">
        <f t="shared" si="386"/>
        <v>0</v>
      </c>
      <c r="BI162" s="50">
        <f t="shared" si="387"/>
        <v>0</v>
      </c>
      <c r="BK162" s="375">
        <f t="shared" si="356"/>
        <v>0</v>
      </c>
      <c r="BL162" s="201">
        <f t="shared" si="356"/>
        <v>0</v>
      </c>
      <c r="BM162" s="8">
        <f t="shared" si="388"/>
        <v>0</v>
      </c>
      <c r="BN162" s="50">
        <f t="shared" si="389"/>
        <v>0</v>
      </c>
      <c r="BP162" s="375">
        <f t="shared" si="357"/>
        <v>0</v>
      </c>
      <c r="BQ162" s="201">
        <f t="shared" si="357"/>
        <v>0</v>
      </c>
      <c r="BR162" s="8">
        <f t="shared" si="390"/>
        <v>0</v>
      </c>
      <c r="BS162" s="50">
        <f t="shared" si="391"/>
        <v>0</v>
      </c>
      <c r="BU162" s="375">
        <f t="shared" si="358"/>
        <v>0</v>
      </c>
      <c r="BV162" s="201">
        <f t="shared" si="358"/>
        <v>0</v>
      </c>
      <c r="BW162" s="8">
        <f t="shared" si="392"/>
        <v>0</v>
      </c>
      <c r="BX162" s="50">
        <f t="shared" si="393"/>
        <v>0</v>
      </c>
      <c r="BZ162" s="375">
        <f t="shared" si="359"/>
        <v>0</v>
      </c>
      <c r="CA162" s="201">
        <f t="shared" si="359"/>
        <v>0</v>
      </c>
      <c r="CB162" s="8">
        <f t="shared" si="394"/>
        <v>0</v>
      </c>
      <c r="CC162" s="50">
        <f t="shared" si="395"/>
        <v>0</v>
      </c>
      <c r="CE162" s="375">
        <f t="shared" si="360"/>
        <v>0</v>
      </c>
      <c r="CF162" s="201">
        <f t="shared" si="360"/>
        <v>0</v>
      </c>
      <c r="CG162" s="8">
        <f t="shared" si="396"/>
        <v>0</v>
      </c>
      <c r="CH162" s="50">
        <f t="shared" si="397"/>
        <v>0</v>
      </c>
      <c r="CJ162" s="375">
        <f t="shared" si="361"/>
        <v>0</v>
      </c>
      <c r="CK162" s="201">
        <f t="shared" si="361"/>
        <v>0</v>
      </c>
      <c r="CL162" s="8">
        <f t="shared" si="398"/>
        <v>0</v>
      </c>
      <c r="CM162" s="50">
        <f t="shared" si="399"/>
        <v>0</v>
      </c>
      <c r="CO162" s="375">
        <f t="shared" si="362"/>
        <v>0</v>
      </c>
      <c r="CP162" s="201">
        <f t="shared" si="362"/>
        <v>0</v>
      </c>
      <c r="CQ162" s="8">
        <f t="shared" si="400"/>
        <v>0</v>
      </c>
      <c r="CR162" s="50">
        <f t="shared" si="401"/>
        <v>0</v>
      </c>
      <c r="CT162" s="375">
        <f t="shared" si="363"/>
        <v>0</v>
      </c>
      <c r="CU162" s="201">
        <f t="shared" si="363"/>
        <v>0</v>
      </c>
      <c r="CV162" s="8">
        <f t="shared" si="402"/>
        <v>0</v>
      </c>
      <c r="CW162" s="50">
        <f t="shared" si="403"/>
        <v>0</v>
      </c>
      <c r="CY162" s="375">
        <f t="shared" si="364"/>
        <v>0</v>
      </c>
      <c r="CZ162" s="201">
        <f t="shared" si="364"/>
        <v>0</v>
      </c>
      <c r="DA162" s="8">
        <f t="shared" si="404"/>
        <v>0</v>
      </c>
      <c r="DB162" s="50">
        <f t="shared" si="405"/>
        <v>0</v>
      </c>
      <c r="DD162" s="375">
        <f t="shared" si="365"/>
        <v>0</v>
      </c>
      <c r="DE162" s="201">
        <f t="shared" si="365"/>
        <v>0</v>
      </c>
      <c r="DF162" s="8">
        <f t="shared" si="406"/>
        <v>0</v>
      </c>
      <c r="DG162" s="50">
        <f t="shared" si="407"/>
        <v>0</v>
      </c>
      <c r="DI162" s="375">
        <f t="shared" si="366"/>
        <v>0</v>
      </c>
      <c r="DJ162" s="201">
        <f t="shared" si="366"/>
        <v>0</v>
      </c>
      <c r="DK162" s="8">
        <f t="shared" si="408"/>
        <v>0</v>
      </c>
      <c r="DL162" s="50">
        <f t="shared" si="409"/>
        <v>0</v>
      </c>
      <c r="DN162" s="375">
        <f t="shared" si="367"/>
        <v>0</v>
      </c>
      <c r="DO162" s="201">
        <f t="shared" si="367"/>
        <v>0</v>
      </c>
      <c r="DP162" s="8">
        <f t="shared" si="410"/>
        <v>0</v>
      </c>
      <c r="DQ162" s="50">
        <f t="shared" si="411"/>
        <v>0</v>
      </c>
      <c r="DS162" s="51">
        <f t="shared" si="343"/>
        <v>0</v>
      </c>
      <c r="DT162" s="50">
        <f t="shared" si="413"/>
        <v>0</v>
      </c>
      <c r="DU162" s="51">
        <v>0</v>
      </c>
      <c r="DV162" s="50">
        <f t="shared" si="345"/>
        <v>0</v>
      </c>
      <c r="DW162" s="51">
        <f>+DS162+DU162</f>
        <v>0</v>
      </c>
      <c r="DX162" s="53">
        <f t="shared" si="346"/>
        <v>0</v>
      </c>
      <c r="DY162" s="307">
        <f t="shared" si="412"/>
        <v>0</v>
      </c>
    </row>
    <row r="163" spans="1:129" ht="18" customHeight="1" x14ac:dyDescent="0.3">
      <c r="B163" s="339"/>
      <c r="C163" s="317"/>
      <c r="D163" s="334"/>
      <c r="E163" s="274"/>
      <c r="F163" s="274"/>
      <c r="G163" s="274"/>
      <c r="H163" s="58"/>
      <c r="I163" s="58"/>
      <c r="J163" s="265"/>
      <c r="K163" s="264"/>
      <c r="L163" s="57"/>
      <c r="M163" s="394"/>
      <c r="N163" s="214"/>
      <c r="O163" s="8">
        <f t="shared" si="368"/>
        <v>0</v>
      </c>
      <c r="P163" s="50">
        <f t="shared" si="369"/>
        <v>0</v>
      </c>
      <c r="R163" s="201">
        <f t="shared" si="347"/>
        <v>0</v>
      </c>
      <c r="S163" s="201">
        <f t="shared" si="347"/>
        <v>0</v>
      </c>
      <c r="T163" s="8">
        <f t="shared" si="370"/>
        <v>0</v>
      </c>
      <c r="U163" s="50">
        <f t="shared" si="371"/>
        <v>0</v>
      </c>
      <c r="W163" s="375">
        <f t="shared" si="348"/>
        <v>0</v>
      </c>
      <c r="X163" s="201">
        <f t="shared" si="348"/>
        <v>0</v>
      </c>
      <c r="Y163" s="8">
        <f t="shared" si="372"/>
        <v>0</v>
      </c>
      <c r="Z163" s="50">
        <f t="shared" si="373"/>
        <v>0</v>
      </c>
      <c r="AB163" s="375">
        <f t="shared" si="349"/>
        <v>0</v>
      </c>
      <c r="AC163" s="201">
        <f t="shared" si="349"/>
        <v>0</v>
      </c>
      <c r="AD163" s="8">
        <f t="shared" si="374"/>
        <v>0</v>
      </c>
      <c r="AE163" s="50">
        <f t="shared" si="375"/>
        <v>0</v>
      </c>
      <c r="AG163" s="375">
        <f t="shared" si="350"/>
        <v>0</v>
      </c>
      <c r="AH163" s="201">
        <f t="shared" si="350"/>
        <v>0</v>
      </c>
      <c r="AI163" s="8">
        <f t="shared" si="376"/>
        <v>0</v>
      </c>
      <c r="AJ163" s="50">
        <f t="shared" si="377"/>
        <v>0</v>
      </c>
      <c r="AL163" s="375">
        <f t="shared" si="351"/>
        <v>0</v>
      </c>
      <c r="AM163" s="201">
        <f t="shared" si="351"/>
        <v>0</v>
      </c>
      <c r="AN163" s="8">
        <f t="shared" si="378"/>
        <v>0</v>
      </c>
      <c r="AO163" s="50">
        <f t="shared" si="379"/>
        <v>0</v>
      </c>
      <c r="AQ163" s="375">
        <f t="shared" si="352"/>
        <v>0</v>
      </c>
      <c r="AR163" s="201">
        <f t="shared" si="352"/>
        <v>0</v>
      </c>
      <c r="AS163" s="8">
        <f t="shared" si="380"/>
        <v>0</v>
      </c>
      <c r="AT163" s="50">
        <f t="shared" si="381"/>
        <v>0</v>
      </c>
      <c r="AV163" s="375">
        <f t="shared" si="353"/>
        <v>0</v>
      </c>
      <c r="AW163" s="201">
        <f t="shared" si="353"/>
        <v>0</v>
      </c>
      <c r="AX163" s="8">
        <f t="shared" si="382"/>
        <v>0</v>
      </c>
      <c r="AY163" s="50">
        <f t="shared" si="383"/>
        <v>0</v>
      </c>
      <c r="BA163" s="375">
        <f t="shared" si="354"/>
        <v>0</v>
      </c>
      <c r="BB163" s="201">
        <f t="shared" si="354"/>
        <v>0</v>
      </c>
      <c r="BC163" s="8">
        <f t="shared" si="384"/>
        <v>0</v>
      </c>
      <c r="BD163" s="50">
        <f t="shared" si="385"/>
        <v>0</v>
      </c>
      <c r="BF163" s="375">
        <f t="shared" si="355"/>
        <v>0</v>
      </c>
      <c r="BG163" s="201">
        <f t="shared" si="355"/>
        <v>0</v>
      </c>
      <c r="BH163" s="8">
        <f t="shared" si="386"/>
        <v>0</v>
      </c>
      <c r="BI163" s="50">
        <f t="shared" si="387"/>
        <v>0</v>
      </c>
      <c r="BK163" s="375">
        <f t="shared" si="356"/>
        <v>0</v>
      </c>
      <c r="BL163" s="201">
        <f t="shared" si="356"/>
        <v>0</v>
      </c>
      <c r="BM163" s="8">
        <f t="shared" si="388"/>
        <v>0</v>
      </c>
      <c r="BN163" s="50">
        <f t="shared" si="389"/>
        <v>0</v>
      </c>
      <c r="BP163" s="375">
        <f t="shared" si="357"/>
        <v>0</v>
      </c>
      <c r="BQ163" s="201">
        <f t="shared" si="357"/>
        <v>0</v>
      </c>
      <c r="BR163" s="8">
        <f t="shared" si="390"/>
        <v>0</v>
      </c>
      <c r="BS163" s="50">
        <f t="shared" si="391"/>
        <v>0</v>
      </c>
      <c r="BU163" s="375">
        <f t="shared" si="358"/>
        <v>0</v>
      </c>
      <c r="BV163" s="201">
        <f t="shared" si="358"/>
        <v>0</v>
      </c>
      <c r="BW163" s="8">
        <f t="shared" si="392"/>
        <v>0</v>
      </c>
      <c r="BX163" s="50">
        <f t="shared" si="393"/>
        <v>0</v>
      </c>
      <c r="BZ163" s="375">
        <f t="shared" si="359"/>
        <v>0</v>
      </c>
      <c r="CA163" s="201">
        <f t="shared" si="359"/>
        <v>0</v>
      </c>
      <c r="CB163" s="8">
        <f t="shared" si="394"/>
        <v>0</v>
      </c>
      <c r="CC163" s="50">
        <f t="shared" si="395"/>
        <v>0</v>
      </c>
      <c r="CE163" s="375">
        <f t="shared" si="360"/>
        <v>0</v>
      </c>
      <c r="CF163" s="201">
        <f t="shared" si="360"/>
        <v>0</v>
      </c>
      <c r="CG163" s="8">
        <f t="shared" si="396"/>
        <v>0</v>
      </c>
      <c r="CH163" s="50">
        <f t="shared" si="397"/>
        <v>0</v>
      </c>
      <c r="CJ163" s="375">
        <f t="shared" si="361"/>
        <v>0</v>
      </c>
      <c r="CK163" s="201">
        <f t="shared" si="361"/>
        <v>0</v>
      </c>
      <c r="CL163" s="8">
        <f t="shared" si="398"/>
        <v>0</v>
      </c>
      <c r="CM163" s="50">
        <f t="shared" si="399"/>
        <v>0</v>
      </c>
      <c r="CO163" s="375">
        <f t="shared" si="362"/>
        <v>0</v>
      </c>
      <c r="CP163" s="201">
        <f t="shared" si="362"/>
        <v>0</v>
      </c>
      <c r="CQ163" s="8">
        <f t="shared" si="400"/>
        <v>0</v>
      </c>
      <c r="CR163" s="50">
        <f t="shared" si="401"/>
        <v>0</v>
      </c>
      <c r="CT163" s="375">
        <f t="shared" si="363"/>
        <v>0</v>
      </c>
      <c r="CU163" s="201">
        <f t="shared" si="363"/>
        <v>0</v>
      </c>
      <c r="CV163" s="8">
        <f t="shared" si="402"/>
        <v>0</v>
      </c>
      <c r="CW163" s="50">
        <f t="shared" si="403"/>
        <v>0</v>
      </c>
      <c r="CY163" s="375">
        <f t="shared" si="364"/>
        <v>0</v>
      </c>
      <c r="CZ163" s="201">
        <f t="shared" si="364"/>
        <v>0</v>
      </c>
      <c r="DA163" s="8">
        <f t="shared" si="404"/>
        <v>0</v>
      </c>
      <c r="DB163" s="50">
        <f t="shared" si="405"/>
        <v>0</v>
      </c>
      <c r="DD163" s="375">
        <f t="shared" si="365"/>
        <v>0</v>
      </c>
      <c r="DE163" s="201">
        <f t="shared" si="365"/>
        <v>0</v>
      </c>
      <c r="DF163" s="8">
        <f t="shared" si="406"/>
        <v>0</v>
      </c>
      <c r="DG163" s="50">
        <f t="shared" si="407"/>
        <v>0</v>
      </c>
      <c r="DI163" s="375">
        <f t="shared" si="366"/>
        <v>0</v>
      </c>
      <c r="DJ163" s="201">
        <f t="shared" si="366"/>
        <v>0</v>
      </c>
      <c r="DK163" s="8">
        <f t="shared" si="408"/>
        <v>0</v>
      </c>
      <c r="DL163" s="50">
        <f t="shared" si="409"/>
        <v>0</v>
      </c>
      <c r="DN163" s="375">
        <f t="shared" si="367"/>
        <v>0</v>
      </c>
      <c r="DO163" s="201">
        <f t="shared" si="367"/>
        <v>0</v>
      </c>
      <c r="DP163" s="8">
        <f t="shared" si="410"/>
        <v>0</v>
      </c>
      <c r="DQ163" s="50">
        <f t="shared" si="411"/>
        <v>0</v>
      </c>
      <c r="DS163" s="51">
        <f t="shared" si="343"/>
        <v>0</v>
      </c>
      <c r="DT163" s="50">
        <f t="shared" si="413"/>
        <v>0</v>
      </c>
      <c r="DU163" s="51">
        <v>0</v>
      </c>
      <c r="DV163" s="50">
        <f t="shared" si="345"/>
        <v>0</v>
      </c>
      <c r="DW163" s="51">
        <f>+DS163+DU163</f>
        <v>0</v>
      </c>
      <c r="DX163" s="52">
        <f t="shared" si="346"/>
        <v>0</v>
      </c>
      <c r="DY163" s="307">
        <f t="shared" si="412"/>
        <v>0</v>
      </c>
    </row>
    <row r="164" spans="1:129" ht="18" customHeight="1" x14ac:dyDescent="0.3">
      <c r="B164" s="339"/>
      <c r="C164" s="318"/>
      <c r="D164" s="334"/>
      <c r="E164" s="274"/>
      <c r="F164" s="274"/>
      <c r="G164" s="274"/>
      <c r="H164" s="58"/>
      <c r="I164" s="58"/>
      <c r="J164" s="265"/>
      <c r="K164" s="264"/>
      <c r="L164" s="57"/>
      <c r="M164" s="394"/>
      <c r="N164" s="214"/>
      <c r="O164" s="8">
        <f t="shared" si="368"/>
        <v>0</v>
      </c>
      <c r="P164" s="50">
        <f t="shared" si="369"/>
        <v>0</v>
      </c>
      <c r="R164" s="201">
        <f t="shared" si="347"/>
        <v>0</v>
      </c>
      <c r="S164" s="201">
        <f t="shared" si="347"/>
        <v>0</v>
      </c>
      <c r="T164" s="8">
        <f t="shared" si="370"/>
        <v>0</v>
      </c>
      <c r="U164" s="50">
        <f t="shared" si="371"/>
        <v>0</v>
      </c>
      <c r="W164" s="375">
        <f t="shared" si="348"/>
        <v>0</v>
      </c>
      <c r="X164" s="201">
        <f t="shared" si="348"/>
        <v>0</v>
      </c>
      <c r="Y164" s="8">
        <f t="shared" si="372"/>
        <v>0</v>
      </c>
      <c r="Z164" s="50">
        <f t="shared" si="373"/>
        <v>0</v>
      </c>
      <c r="AB164" s="375">
        <f t="shared" si="349"/>
        <v>0</v>
      </c>
      <c r="AC164" s="201">
        <f t="shared" si="349"/>
        <v>0</v>
      </c>
      <c r="AD164" s="8">
        <f t="shared" si="374"/>
        <v>0</v>
      </c>
      <c r="AE164" s="50">
        <f t="shared" si="375"/>
        <v>0</v>
      </c>
      <c r="AG164" s="375">
        <f t="shared" si="350"/>
        <v>0</v>
      </c>
      <c r="AH164" s="201">
        <f t="shared" si="350"/>
        <v>0</v>
      </c>
      <c r="AI164" s="8">
        <f t="shared" si="376"/>
        <v>0</v>
      </c>
      <c r="AJ164" s="50">
        <f t="shared" si="377"/>
        <v>0</v>
      </c>
      <c r="AL164" s="375">
        <f t="shared" si="351"/>
        <v>0</v>
      </c>
      <c r="AM164" s="201">
        <f t="shared" si="351"/>
        <v>0</v>
      </c>
      <c r="AN164" s="8">
        <f t="shared" si="378"/>
        <v>0</v>
      </c>
      <c r="AO164" s="50">
        <f t="shared" si="379"/>
        <v>0</v>
      </c>
      <c r="AQ164" s="375">
        <f t="shared" si="352"/>
        <v>0</v>
      </c>
      <c r="AR164" s="201">
        <f t="shared" si="352"/>
        <v>0</v>
      </c>
      <c r="AS164" s="8">
        <f t="shared" si="380"/>
        <v>0</v>
      </c>
      <c r="AT164" s="50">
        <f t="shared" si="381"/>
        <v>0</v>
      </c>
      <c r="AV164" s="375">
        <f t="shared" si="353"/>
        <v>0</v>
      </c>
      <c r="AW164" s="201">
        <f t="shared" si="353"/>
        <v>0</v>
      </c>
      <c r="AX164" s="8">
        <f t="shared" si="382"/>
        <v>0</v>
      </c>
      <c r="AY164" s="50">
        <f t="shared" si="383"/>
        <v>0</v>
      </c>
      <c r="BA164" s="375">
        <f t="shared" si="354"/>
        <v>0</v>
      </c>
      <c r="BB164" s="201">
        <f t="shared" si="354"/>
        <v>0</v>
      </c>
      <c r="BC164" s="8">
        <f t="shared" si="384"/>
        <v>0</v>
      </c>
      <c r="BD164" s="50">
        <f t="shared" si="385"/>
        <v>0</v>
      </c>
      <c r="BF164" s="375">
        <f t="shared" si="355"/>
        <v>0</v>
      </c>
      <c r="BG164" s="201">
        <f t="shared" si="355"/>
        <v>0</v>
      </c>
      <c r="BH164" s="8">
        <f t="shared" si="386"/>
        <v>0</v>
      </c>
      <c r="BI164" s="50">
        <f t="shared" si="387"/>
        <v>0</v>
      </c>
      <c r="BK164" s="375">
        <f t="shared" si="356"/>
        <v>0</v>
      </c>
      <c r="BL164" s="201">
        <f t="shared" si="356"/>
        <v>0</v>
      </c>
      <c r="BM164" s="8">
        <f t="shared" si="388"/>
        <v>0</v>
      </c>
      <c r="BN164" s="50">
        <f t="shared" si="389"/>
        <v>0</v>
      </c>
      <c r="BP164" s="375">
        <f t="shared" si="357"/>
        <v>0</v>
      </c>
      <c r="BQ164" s="201">
        <f t="shared" si="357"/>
        <v>0</v>
      </c>
      <c r="BR164" s="8">
        <f t="shared" si="390"/>
        <v>0</v>
      </c>
      <c r="BS164" s="50">
        <f t="shared" si="391"/>
        <v>0</v>
      </c>
      <c r="BU164" s="375">
        <f t="shared" si="358"/>
        <v>0</v>
      </c>
      <c r="BV164" s="201">
        <f t="shared" si="358"/>
        <v>0</v>
      </c>
      <c r="BW164" s="8">
        <f t="shared" si="392"/>
        <v>0</v>
      </c>
      <c r="BX164" s="50">
        <f t="shared" si="393"/>
        <v>0</v>
      </c>
      <c r="BZ164" s="375">
        <f t="shared" si="359"/>
        <v>0</v>
      </c>
      <c r="CA164" s="201">
        <f t="shared" si="359"/>
        <v>0</v>
      </c>
      <c r="CB164" s="8">
        <f t="shared" si="394"/>
        <v>0</v>
      </c>
      <c r="CC164" s="50">
        <f t="shared" si="395"/>
        <v>0</v>
      </c>
      <c r="CE164" s="375">
        <f t="shared" si="360"/>
        <v>0</v>
      </c>
      <c r="CF164" s="201">
        <f t="shared" si="360"/>
        <v>0</v>
      </c>
      <c r="CG164" s="8">
        <f t="shared" si="396"/>
        <v>0</v>
      </c>
      <c r="CH164" s="50">
        <f t="shared" si="397"/>
        <v>0</v>
      </c>
      <c r="CJ164" s="375">
        <f t="shared" si="361"/>
        <v>0</v>
      </c>
      <c r="CK164" s="201">
        <f t="shared" si="361"/>
        <v>0</v>
      </c>
      <c r="CL164" s="8">
        <f t="shared" si="398"/>
        <v>0</v>
      </c>
      <c r="CM164" s="50">
        <f t="shared" si="399"/>
        <v>0</v>
      </c>
      <c r="CO164" s="375">
        <f t="shared" si="362"/>
        <v>0</v>
      </c>
      <c r="CP164" s="201">
        <f t="shared" si="362"/>
        <v>0</v>
      </c>
      <c r="CQ164" s="8">
        <f t="shared" si="400"/>
        <v>0</v>
      </c>
      <c r="CR164" s="50">
        <f t="shared" si="401"/>
        <v>0</v>
      </c>
      <c r="CT164" s="375">
        <f t="shared" si="363"/>
        <v>0</v>
      </c>
      <c r="CU164" s="201">
        <f t="shared" si="363"/>
        <v>0</v>
      </c>
      <c r="CV164" s="8">
        <f t="shared" si="402"/>
        <v>0</v>
      </c>
      <c r="CW164" s="50">
        <f t="shared" si="403"/>
        <v>0</v>
      </c>
      <c r="CY164" s="375">
        <f t="shared" si="364"/>
        <v>0</v>
      </c>
      <c r="CZ164" s="201">
        <f t="shared" si="364"/>
        <v>0</v>
      </c>
      <c r="DA164" s="8">
        <f t="shared" si="404"/>
        <v>0</v>
      </c>
      <c r="DB164" s="50">
        <f t="shared" si="405"/>
        <v>0</v>
      </c>
      <c r="DD164" s="375">
        <f t="shared" si="365"/>
        <v>0</v>
      </c>
      <c r="DE164" s="201">
        <f t="shared" si="365"/>
        <v>0</v>
      </c>
      <c r="DF164" s="8">
        <f t="shared" si="406"/>
        <v>0</v>
      </c>
      <c r="DG164" s="50">
        <f t="shared" si="407"/>
        <v>0</v>
      </c>
      <c r="DI164" s="375">
        <f t="shared" si="366"/>
        <v>0</v>
      </c>
      <c r="DJ164" s="201">
        <f t="shared" si="366"/>
        <v>0</v>
      </c>
      <c r="DK164" s="8">
        <f t="shared" si="408"/>
        <v>0</v>
      </c>
      <c r="DL164" s="50">
        <f t="shared" si="409"/>
        <v>0</v>
      </c>
      <c r="DN164" s="375">
        <f t="shared" si="367"/>
        <v>0</v>
      </c>
      <c r="DO164" s="201">
        <f t="shared" si="367"/>
        <v>0</v>
      </c>
      <c r="DP164" s="8">
        <f t="shared" si="410"/>
        <v>0</v>
      </c>
      <c r="DQ164" s="50">
        <f t="shared" si="411"/>
        <v>0</v>
      </c>
      <c r="DS164" s="51">
        <f t="shared" si="343"/>
        <v>0</v>
      </c>
      <c r="DT164" s="50">
        <f t="shared" si="413"/>
        <v>0</v>
      </c>
      <c r="DU164" s="51">
        <v>0</v>
      </c>
      <c r="DV164" s="50">
        <f t="shared" si="345"/>
        <v>0</v>
      </c>
      <c r="DW164" s="51">
        <f t="shared" ref="DW164:DX173" si="414">+DS164+DU164</f>
        <v>0</v>
      </c>
      <c r="DX164" s="52">
        <f t="shared" si="346"/>
        <v>0</v>
      </c>
      <c r="DY164" s="307">
        <f t="shared" si="412"/>
        <v>0</v>
      </c>
    </row>
    <row r="165" spans="1:129" ht="18" customHeight="1" x14ac:dyDescent="0.3">
      <c r="B165" s="54"/>
      <c r="C165" s="54"/>
      <c r="D165" s="239"/>
      <c r="E165" s="263"/>
      <c r="F165" s="274"/>
      <c r="G165" s="263"/>
      <c r="H165" s="56"/>
      <c r="I165" s="56"/>
      <c r="J165" s="265"/>
      <c r="K165" s="264"/>
      <c r="L165" s="57"/>
      <c r="M165" s="394"/>
      <c r="N165" s="214"/>
      <c r="O165" s="8">
        <f t="shared" si="368"/>
        <v>0</v>
      </c>
      <c r="P165" s="50">
        <f t="shared" si="369"/>
        <v>0</v>
      </c>
      <c r="R165" s="201">
        <f t="shared" si="347"/>
        <v>0</v>
      </c>
      <c r="S165" s="201">
        <f t="shared" si="347"/>
        <v>0</v>
      </c>
      <c r="T165" s="8">
        <f t="shared" si="370"/>
        <v>0</v>
      </c>
      <c r="U165" s="50">
        <f t="shared" si="371"/>
        <v>0</v>
      </c>
      <c r="W165" s="375">
        <f t="shared" si="348"/>
        <v>0</v>
      </c>
      <c r="X165" s="201">
        <f t="shared" si="348"/>
        <v>0</v>
      </c>
      <c r="Y165" s="8">
        <f t="shared" si="372"/>
        <v>0</v>
      </c>
      <c r="Z165" s="50">
        <f t="shared" si="373"/>
        <v>0</v>
      </c>
      <c r="AB165" s="375">
        <f t="shared" si="349"/>
        <v>0</v>
      </c>
      <c r="AC165" s="201">
        <f t="shared" si="349"/>
        <v>0</v>
      </c>
      <c r="AD165" s="8">
        <f t="shared" si="374"/>
        <v>0</v>
      </c>
      <c r="AE165" s="50">
        <f t="shared" si="375"/>
        <v>0</v>
      </c>
      <c r="AG165" s="375">
        <f t="shared" si="350"/>
        <v>0</v>
      </c>
      <c r="AH165" s="201">
        <f t="shared" si="350"/>
        <v>0</v>
      </c>
      <c r="AI165" s="8">
        <f t="shared" si="376"/>
        <v>0</v>
      </c>
      <c r="AJ165" s="50">
        <f t="shared" si="377"/>
        <v>0</v>
      </c>
      <c r="AL165" s="375">
        <f t="shared" si="351"/>
        <v>0</v>
      </c>
      <c r="AM165" s="201">
        <f t="shared" si="351"/>
        <v>0</v>
      </c>
      <c r="AN165" s="8">
        <f t="shared" si="378"/>
        <v>0</v>
      </c>
      <c r="AO165" s="50">
        <f t="shared" si="379"/>
        <v>0</v>
      </c>
      <c r="AQ165" s="375">
        <f t="shared" si="352"/>
        <v>0</v>
      </c>
      <c r="AR165" s="201">
        <f t="shared" si="352"/>
        <v>0</v>
      </c>
      <c r="AS165" s="8">
        <f t="shared" si="380"/>
        <v>0</v>
      </c>
      <c r="AT165" s="50">
        <f t="shared" si="381"/>
        <v>0</v>
      </c>
      <c r="AV165" s="375">
        <f t="shared" si="353"/>
        <v>0</v>
      </c>
      <c r="AW165" s="201">
        <f t="shared" si="353"/>
        <v>0</v>
      </c>
      <c r="AX165" s="8">
        <f t="shared" si="382"/>
        <v>0</v>
      </c>
      <c r="AY165" s="50">
        <f t="shared" si="383"/>
        <v>0</v>
      </c>
      <c r="BA165" s="375">
        <f t="shared" si="354"/>
        <v>0</v>
      </c>
      <c r="BB165" s="201">
        <f t="shared" si="354"/>
        <v>0</v>
      </c>
      <c r="BC165" s="8">
        <f t="shared" si="384"/>
        <v>0</v>
      </c>
      <c r="BD165" s="50">
        <f t="shared" si="385"/>
        <v>0</v>
      </c>
      <c r="BF165" s="375">
        <f t="shared" si="355"/>
        <v>0</v>
      </c>
      <c r="BG165" s="201">
        <f t="shared" si="355"/>
        <v>0</v>
      </c>
      <c r="BH165" s="8">
        <f t="shared" si="386"/>
        <v>0</v>
      </c>
      <c r="BI165" s="50">
        <f t="shared" si="387"/>
        <v>0</v>
      </c>
      <c r="BK165" s="375">
        <f t="shared" si="356"/>
        <v>0</v>
      </c>
      <c r="BL165" s="201">
        <f t="shared" si="356"/>
        <v>0</v>
      </c>
      <c r="BM165" s="8">
        <f t="shared" si="388"/>
        <v>0</v>
      </c>
      <c r="BN165" s="50">
        <f t="shared" si="389"/>
        <v>0</v>
      </c>
      <c r="BP165" s="375">
        <f t="shared" si="357"/>
        <v>0</v>
      </c>
      <c r="BQ165" s="201">
        <f t="shared" si="357"/>
        <v>0</v>
      </c>
      <c r="BR165" s="8">
        <f t="shared" si="390"/>
        <v>0</v>
      </c>
      <c r="BS165" s="50">
        <f t="shared" si="391"/>
        <v>0</v>
      </c>
      <c r="BU165" s="375">
        <f t="shared" si="358"/>
        <v>0</v>
      </c>
      <c r="BV165" s="201">
        <f t="shared" si="358"/>
        <v>0</v>
      </c>
      <c r="BW165" s="8">
        <f t="shared" si="392"/>
        <v>0</v>
      </c>
      <c r="BX165" s="50">
        <f t="shared" si="393"/>
        <v>0</v>
      </c>
      <c r="BZ165" s="375">
        <f t="shared" si="359"/>
        <v>0</v>
      </c>
      <c r="CA165" s="201">
        <f t="shared" si="359"/>
        <v>0</v>
      </c>
      <c r="CB165" s="8">
        <f t="shared" si="394"/>
        <v>0</v>
      </c>
      <c r="CC165" s="50">
        <f t="shared" si="395"/>
        <v>0</v>
      </c>
      <c r="CE165" s="375">
        <f t="shared" si="360"/>
        <v>0</v>
      </c>
      <c r="CF165" s="201">
        <f t="shared" si="360"/>
        <v>0</v>
      </c>
      <c r="CG165" s="8">
        <f t="shared" si="396"/>
        <v>0</v>
      </c>
      <c r="CH165" s="50">
        <f t="shared" si="397"/>
        <v>0</v>
      </c>
      <c r="CJ165" s="375">
        <f t="shared" si="361"/>
        <v>0</v>
      </c>
      <c r="CK165" s="201">
        <f t="shared" si="361"/>
        <v>0</v>
      </c>
      <c r="CL165" s="8">
        <f t="shared" si="398"/>
        <v>0</v>
      </c>
      <c r="CM165" s="50">
        <f t="shared" si="399"/>
        <v>0</v>
      </c>
      <c r="CO165" s="375">
        <f t="shared" si="362"/>
        <v>0</v>
      </c>
      <c r="CP165" s="201">
        <f t="shared" si="362"/>
        <v>0</v>
      </c>
      <c r="CQ165" s="8">
        <f t="shared" si="400"/>
        <v>0</v>
      </c>
      <c r="CR165" s="50">
        <f t="shared" si="401"/>
        <v>0</v>
      </c>
      <c r="CT165" s="375">
        <f t="shared" si="363"/>
        <v>0</v>
      </c>
      <c r="CU165" s="201">
        <f t="shared" si="363"/>
        <v>0</v>
      </c>
      <c r="CV165" s="8">
        <f t="shared" si="402"/>
        <v>0</v>
      </c>
      <c r="CW165" s="50">
        <f t="shared" si="403"/>
        <v>0</v>
      </c>
      <c r="CY165" s="375">
        <f t="shared" si="364"/>
        <v>0</v>
      </c>
      <c r="CZ165" s="201">
        <f t="shared" si="364"/>
        <v>0</v>
      </c>
      <c r="DA165" s="8">
        <f t="shared" si="404"/>
        <v>0</v>
      </c>
      <c r="DB165" s="50">
        <f t="shared" si="405"/>
        <v>0</v>
      </c>
      <c r="DD165" s="375">
        <f t="shared" si="365"/>
        <v>0</v>
      </c>
      <c r="DE165" s="201">
        <f t="shared" si="365"/>
        <v>0</v>
      </c>
      <c r="DF165" s="8">
        <f t="shared" si="406"/>
        <v>0</v>
      </c>
      <c r="DG165" s="50">
        <f t="shared" si="407"/>
        <v>0</v>
      </c>
      <c r="DI165" s="375">
        <f t="shared" si="366"/>
        <v>0</v>
      </c>
      <c r="DJ165" s="201">
        <f t="shared" si="366"/>
        <v>0</v>
      </c>
      <c r="DK165" s="8">
        <f t="shared" si="408"/>
        <v>0</v>
      </c>
      <c r="DL165" s="50">
        <f t="shared" si="409"/>
        <v>0</v>
      </c>
      <c r="DN165" s="375">
        <f t="shared" si="367"/>
        <v>0</v>
      </c>
      <c r="DO165" s="201">
        <f t="shared" si="367"/>
        <v>0</v>
      </c>
      <c r="DP165" s="8">
        <f t="shared" si="410"/>
        <v>0</v>
      </c>
      <c r="DQ165" s="50">
        <f t="shared" si="411"/>
        <v>0</v>
      </c>
      <c r="DS165" s="51">
        <f t="shared" si="343"/>
        <v>0</v>
      </c>
      <c r="DT165" s="50">
        <f t="shared" si="413"/>
        <v>0</v>
      </c>
      <c r="DU165" s="51">
        <v>0</v>
      </c>
      <c r="DV165" s="50">
        <f t="shared" si="345"/>
        <v>0</v>
      </c>
      <c r="DW165" s="51">
        <f t="shared" si="414"/>
        <v>0</v>
      </c>
      <c r="DX165" s="52">
        <f t="shared" si="346"/>
        <v>0</v>
      </c>
      <c r="DY165" s="307">
        <f t="shared" si="412"/>
        <v>0</v>
      </c>
    </row>
    <row r="166" spans="1:129" ht="18" customHeight="1" x14ac:dyDescent="0.3">
      <c r="B166" s="54"/>
      <c r="C166" s="54"/>
      <c r="D166" s="239"/>
      <c r="E166" s="263"/>
      <c r="F166" s="274"/>
      <c r="G166" s="263"/>
      <c r="H166" s="56"/>
      <c r="I166" s="56"/>
      <c r="J166" s="265"/>
      <c r="K166" s="264"/>
      <c r="L166" s="57"/>
      <c r="M166" s="394"/>
      <c r="N166" s="214"/>
      <c r="O166" s="8">
        <f t="shared" si="368"/>
        <v>0</v>
      </c>
      <c r="P166" s="50">
        <f t="shared" si="369"/>
        <v>0</v>
      </c>
      <c r="R166" s="201">
        <f t="shared" si="347"/>
        <v>0</v>
      </c>
      <c r="S166" s="201">
        <f t="shared" si="347"/>
        <v>0</v>
      </c>
      <c r="T166" s="8">
        <f t="shared" si="370"/>
        <v>0</v>
      </c>
      <c r="U166" s="50">
        <f t="shared" si="371"/>
        <v>0</v>
      </c>
      <c r="W166" s="375">
        <f t="shared" si="348"/>
        <v>0</v>
      </c>
      <c r="X166" s="201">
        <f t="shared" si="348"/>
        <v>0</v>
      </c>
      <c r="Y166" s="8">
        <f t="shared" si="372"/>
        <v>0</v>
      </c>
      <c r="Z166" s="50">
        <f t="shared" si="373"/>
        <v>0</v>
      </c>
      <c r="AB166" s="375">
        <f t="shared" si="349"/>
        <v>0</v>
      </c>
      <c r="AC166" s="201">
        <f t="shared" si="349"/>
        <v>0</v>
      </c>
      <c r="AD166" s="8">
        <f t="shared" si="374"/>
        <v>0</v>
      </c>
      <c r="AE166" s="50">
        <f t="shared" si="375"/>
        <v>0</v>
      </c>
      <c r="AG166" s="375">
        <f t="shared" si="350"/>
        <v>0</v>
      </c>
      <c r="AH166" s="201">
        <f t="shared" si="350"/>
        <v>0</v>
      </c>
      <c r="AI166" s="8">
        <f t="shared" si="376"/>
        <v>0</v>
      </c>
      <c r="AJ166" s="50">
        <f t="shared" si="377"/>
        <v>0</v>
      </c>
      <c r="AL166" s="375">
        <f t="shared" si="351"/>
        <v>0</v>
      </c>
      <c r="AM166" s="201">
        <f t="shared" si="351"/>
        <v>0</v>
      </c>
      <c r="AN166" s="8">
        <f t="shared" si="378"/>
        <v>0</v>
      </c>
      <c r="AO166" s="50">
        <f t="shared" si="379"/>
        <v>0</v>
      </c>
      <c r="AQ166" s="375">
        <f t="shared" si="352"/>
        <v>0</v>
      </c>
      <c r="AR166" s="201">
        <f t="shared" si="352"/>
        <v>0</v>
      </c>
      <c r="AS166" s="8">
        <f t="shared" si="380"/>
        <v>0</v>
      </c>
      <c r="AT166" s="50">
        <f t="shared" si="381"/>
        <v>0</v>
      </c>
      <c r="AV166" s="375">
        <f t="shared" si="353"/>
        <v>0</v>
      </c>
      <c r="AW166" s="201">
        <f t="shared" si="353"/>
        <v>0</v>
      </c>
      <c r="AX166" s="8">
        <f t="shared" si="382"/>
        <v>0</v>
      </c>
      <c r="AY166" s="50">
        <f t="shared" si="383"/>
        <v>0</v>
      </c>
      <c r="BA166" s="375">
        <f t="shared" si="354"/>
        <v>0</v>
      </c>
      <c r="BB166" s="201">
        <f t="shared" si="354"/>
        <v>0</v>
      </c>
      <c r="BC166" s="8">
        <f t="shared" si="384"/>
        <v>0</v>
      </c>
      <c r="BD166" s="50">
        <f t="shared" si="385"/>
        <v>0</v>
      </c>
      <c r="BF166" s="375">
        <f t="shared" si="355"/>
        <v>0</v>
      </c>
      <c r="BG166" s="201">
        <f t="shared" si="355"/>
        <v>0</v>
      </c>
      <c r="BH166" s="8">
        <f t="shared" si="386"/>
        <v>0</v>
      </c>
      <c r="BI166" s="50">
        <f t="shared" si="387"/>
        <v>0</v>
      </c>
      <c r="BK166" s="375">
        <f t="shared" si="356"/>
        <v>0</v>
      </c>
      <c r="BL166" s="201">
        <f t="shared" si="356"/>
        <v>0</v>
      </c>
      <c r="BM166" s="8">
        <f t="shared" si="388"/>
        <v>0</v>
      </c>
      <c r="BN166" s="50">
        <f t="shared" si="389"/>
        <v>0</v>
      </c>
      <c r="BP166" s="375">
        <f t="shared" si="357"/>
        <v>0</v>
      </c>
      <c r="BQ166" s="201">
        <f t="shared" si="357"/>
        <v>0</v>
      </c>
      <c r="BR166" s="8">
        <f t="shared" si="390"/>
        <v>0</v>
      </c>
      <c r="BS166" s="50">
        <f t="shared" si="391"/>
        <v>0</v>
      </c>
      <c r="BU166" s="375">
        <f t="shared" si="358"/>
        <v>0</v>
      </c>
      <c r="BV166" s="201">
        <f t="shared" si="358"/>
        <v>0</v>
      </c>
      <c r="BW166" s="8">
        <f t="shared" si="392"/>
        <v>0</v>
      </c>
      <c r="BX166" s="50">
        <f t="shared" si="393"/>
        <v>0</v>
      </c>
      <c r="BZ166" s="375">
        <f t="shared" si="359"/>
        <v>0</v>
      </c>
      <c r="CA166" s="201">
        <f t="shared" si="359"/>
        <v>0</v>
      </c>
      <c r="CB166" s="8">
        <f t="shared" si="394"/>
        <v>0</v>
      </c>
      <c r="CC166" s="50">
        <f t="shared" si="395"/>
        <v>0</v>
      </c>
      <c r="CE166" s="375">
        <f t="shared" si="360"/>
        <v>0</v>
      </c>
      <c r="CF166" s="201">
        <f t="shared" si="360"/>
        <v>0</v>
      </c>
      <c r="CG166" s="8">
        <f t="shared" si="396"/>
        <v>0</v>
      </c>
      <c r="CH166" s="50">
        <f t="shared" si="397"/>
        <v>0</v>
      </c>
      <c r="CJ166" s="375">
        <f t="shared" si="361"/>
        <v>0</v>
      </c>
      <c r="CK166" s="201">
        <f t="shared" si="361"/>
        <v>0</v>
      </c>
      <c r="CL166" s="8">
        <f t="shared" si="398"/>
        <v>0</v>
      </c>
      <c r="CM166" s="50">
        <f t="shared" si="399"/>
        <v>0</v>
      </c>
      <c r="CO166" s="375">
        <f t="shared" si="362"/>
        <v>0</v>
      </c>
      <c r="CP166" s="201">
        <f t="shared" si="362"/>
        <v>0</v>
      </c>
      <c r="CQ166" s="8">
        <f t="shared" si="400"/>
        <v>0</v>
      </c>
      <c r="CR166" s="50">
        <f t="shared" si="401"/>
        <v>0</v>
      </c>
      <c r="CT166" s="375">
        <f t="shared" si="363"/>
        <v>0</v>
      </c>
      <c r="CU166" s="201">
        <f t="shared" si="363"/>
        <v>0</v>
      </c>
      <c r="CV166" s="8">
        <f t="shared" si="402"/>
        <v>0</v>
      </c>
      <c r="CW166" s="50">
        <f t="shared" si="403"/>
        <v>0</v>
      </c>
      <c r="CY166" s="375">
        <f t="shared" si="364"/>
        <v>0</v>
      </c>
      <c r="CZ166" s="201">
        <f t="shared" si="364"/>
        <v>0</v>
      </c>
      <c r="DA166" s="8">
        <f t="shared" si="404"/>
        <v>0</v>
      </c>
      <c r="DB166" s="50">
        <f t="shared" si="405"/>
        <v>0</v>
      </c>
      <c r="DD166" s="375">
        <f t="shared" si="365"/>
        <v>0</v>
      </c>
      <c r="DE166" s="201">
        <f t="shared" si="365"/>
        <v>0</v>
      </c>
      <c r="DF166" s="8">
        <f t="shared" si="406"/>
        <v>0</v>
      </c>
      <c r="DG166" s="50">
        <f t="shared" si="407"/>
        <v>0</v>
      </c>
      <c r="DI166" s="375">
        <f t="shared" si="366"/>
        <v>0</v>
      </c>
      <c r="DJ166" s="201">
        <f t="shared" si="366"/>
        <v>0</v>
      </c>
      <c r="DK166" s="8">
        <f t="shared" si="408"/>
        <v>0</v>
      </c>
      <c r="DL166" s="50">
        <f t="shared" si="409"/>
        <v>0</v>
      </c>
      <c r="DN166" s="375">
        <f t="shared" si="367"/>
        <v>0</v>
      </c>
      <c r="DO166" s="201">
        <f t="shared" si="367"/>
        <v>0</v>
      </c>
      <c r="DP166" s="8">
        <f t="shared" si="410"/>
        <v>0</v>
      </c>
      <c r="DQ166" s="50">
        <f t="shared" si="411"/>
        <v>0</v>
      </c>
      <c r="DS166" s="51">
        <f t="shared" si="343"/>
        <v>0</v>
      </c>
      <c r="DT166" s="50">
        <f t="shared" si="413"/>
        <v>0</v>
      </c>
      <c r="DU166" s="51">
        <v>0</v>
      </c>
      <c r="DV166" s="50">
        <f t="shared" si="345"/>
        <v>0</v>
      </c>
      <c r="DW166" s="51">
        <f t="shared" si="414"/>
        <v>0</v>
      </c>
      <c r="DX166" s="52">
        <f t="shared" si="346"/>
        <v>0</v>
      </c>
      <c r="DY166" s="307">
        <f t="shared" si="412"/>
        <v>0</v>
      </c>
    </row>
    <row r="167" spans="1:129" ht="18" customHeight="1" x14ac:dyDescent="0.3">
      <c r="B167" s="54"/>
      <c r="C167" s="54"/>
      <c r="D167" s="239"/>
      <c r="E167" s="263"/>
      <c r="F167" s="274"/>
      <c r="G167" s="263"/>
      <c r="H167" s="56"/>
      <c r="I167" s="56"/>
      <c r="J167" s="265"/>
      <c r="K167" s="264"/>
      <c r="L167" s="57"/>
      <c r="M167" s="394"/>
      <c r="N167" s="214"/>
      <c r="O167" s="8">
        <f t="shared" si="368"/>
        <v>0</v>
      </c>
      <c r="P167" s="50">
        <f t="shared" si="369"/>
        <v>0</v>
      </c>
      <c r="R167" s="201">
        <f t="shared" si="347"/>
        <v>0</v>
      </c>
      <c r="S167" s="201">
        <f t="shared" si="347"/>
        <v>0</v>
      </c>
      <c r="T167" s="8">
        <f t="shared" si="370"/>
        <v>0</v>
      </c>
      <c r="U167" s="50">
        <f t="shared" si="371"/>
        <v>0</v>
      </c>
      <c r="W167" s="375">
        <f t="shared" si="348"/>
        <v>0</v>
      </c>
      <c r="X167" s="201">
        <f t="shared" si="348"/>
        <v>0</v>
      </c>
      <c r="Y167" s="8">
        <f t="shared" si="372"/>
        <v>0</v>
      </c>
      <c r="Z167" s="50">
        <f t="shared" si="373"/>
        <v>0</v>
      </c>
      <c r="AB167" s="375">
        <f t="shared" si="349"/>
        <v>0</v>
      </c>
      <c r="AC167" s="201">
        <f t="shared" si="349"/>
        <v>0</v>
      </c>
      <c r="AD167" s="8">
        <f t="shared" si="374"/>
        <v>0</v>
      </c>
      <c r="AE167" s="50">
        <f t="shared" si="375"/>
        <v>0</v>
      </c>
      <c r="AG167" s="375">
        <f t="shared" si="350"/>
        <v>0</v>
      </c>
      <c r="AH167" s="201">
        <f t="shared" si="350"/>
        <v>0</v>
      </c>
      <c r="AI167" s="8">
        <f t="shared" si="376"/>
        <v>0</v>
      </c>
      <c r="AJ167" s="50">
        <f t="shared" si="377"/>
        <v>0</v>
      </c>
      <c r="AL167" s="375">
        <f t="shared" si="351"/>
        <v>0</v>
      </c>
      <c r="AM167" s="201">
        <f t="shared" si="351"/>
        <v>0</v>
      </c>
      <c r="AN167" s="8">
        <f t="shared" si="378"/>
        <v>0</v>
      </c>
      <c r="AO167" s="50">
        <f t="shared" si="379"/>
        <v>0</v>
      </c>
      <c r="AQ167" s="375">
        <f t="shared" si="352"/>
        <v>0</v>
      </c>
      <c r="AR167" s="201">
        <f t="shared" si="352"/>
        <v>0</v>
      </c>
      <c r="AS167" s="8">
        <f t="shared" si="380"/>
        <v>0</v>
      </c>
      <c r="AT167" s="50">
        <f t="shared" si="381"/>
        <v>0</v>
      </c>
      <c r="AV167" s="375">
        <f t="shared" si="353"/>
        <v>0</v>
      </c>
      <c r="AW167" s="201">
        <f t="shared" si="353"/>
        <v>0</v>
      </c>
      <c r="AX167" s="8">
        <f t="shared" si="382"/>
        <v>0</v>
      </c>
      <c r="AY167" s="50">
        <f t="shared" si="383"/>
        <v>0</v>
      </c>
      <c r="BA167" s="375">
        <f t="shared" si="354"/>
        <v>0</v>
      </c>
      <c r="BB167" s="201">
        <f t="shared" si="354"/>
        <v>0</v>
      </c>
      <c r="BC167" s="8">
        <f t="shared" si="384"/>
        <v>0</v>
      </c>
      <c r="BD167" s="50">
        <f t="shared" si="385"/>
        <v>0</v>
      </c>
      <c r="BF167" s="375">
        <f t="shared" si="355"/>
        <v>0</v>
      </c>
      <c r="BG167" s="201">
        <f t="shared" si="355"/>
        <v>0</v>
      </c>
      <c r="BH167" s="8">
        <f t="shared" si="386"/>
        <v>0</v>
      </c>
      <c r="BI167" s="50">
        <f t="shared" si="387"/>
        <v>0</v>
      </c>
      <c r="BK167" s="375">
        <f t="shared" si="356"/>
        <v>0</v>
      </c>
      <c r="BL167" s="201">
        <f t="shared" si="356"/>
        <v>0</v>
      </c>
      <c r="BM167" s="8">
        <f t="shared" si="388"/>
        <v>0</v>
      </c>
      <c r="BN167" s="50">
        <f t="shared" si="389"/>
        <v>0</v>
      </c>
      <c r="BP167" s="375">
        <f t="shared" si="357"/>
        <v>0</v>
      </c>
      <c r="BQ167" s="201">
        <f t="shared" si="357"/>
        <v>0</v>
      </c>
      <c r="BR167" s="8">
        <f t="shared" si="390"/>
        <v>0</v>
      </c>
      <c r="BS167" s="50">
        <f t="shared" si="391"/>
        <v>0</v>
      </c>
      <c r="BU167" s="375">
        <f t="shared" si="358"/>
        <v>0</v>
      </c>
      <c r="BV167" s="201">
        <f t="shared" si="358"/>
        <v>0</v>
      </c>
      <c r="BW167" s="8">
        <f t="shared" si="392"/>
        <v>0</v>
      </c>
      <c r="BX167" s="50">
        <f t="shared" si="393"/>
        <v>0</v>
      </c>
      <c r="BZ167" s="375">
        <f t="shared" si="359"/>
        <v>0</v>
      </c>
      <c r="CA167" s="201">
        <f t="shared" si="359"/>
        <v>0</v>
      </c>
      <c r="CB167" s="8">
        <f t="shared" si="394"/>
        <v>0</v>
      </c>
      <c r="CC167" s="50">
        <f t="shared" si="395"/>
        <v>0</v>
      </c>
      <c r="CE167" s="375">
        <f t="shared" si="360"/>
        <v>0</v>
      </c>
      <c r="CF167" s="201">
        <f t="shared" si="360"/>
        <v>0</v>
      </c>
      <c r="CG167" s="8">
        <f t="shared" si="396"/>
        <v>0</v>
      </c>
      <c r="CH167" s="50">
        <f t="shared" si="397"/>
        <v>0</v>
      </c>
      <c r="CJ167" s="375">
        <f t="shared" si="361"/>
        <v>0</v>
      </c>
      <c r="CK167" s="201">
        <f t="shared" si="361"/>
        <v>0</v>
      </c>
      <c r="CL167" s="8">
        <f t="shared" si="398"/>
        <v>0</v>
      </c>
      <c r="CM167" s="50">
        <f t="shared" si="399"/>
        <v>0</v>
      </c>
      <c r="CO167" s="375">
        <f t="shared" si="362"/>
        <v>0</v>
      </c>
      <c r="CP167" s="201">
        <f t="shared" si="362"/>
        <v>0</v>
      </c>
      <c r="CQ167" s="8">
        <f t="shared" si="400"/>
        <v>0</v>
      </c>
      <c r="CR167" s="50">
        <f t="shared" si="401"/>
        <v>0</v>
      </c>
      <c r="CT167" s="375">
        <f t="shared" si="363"/>
        <v>0</v>
      </c>
      <c r="CU167" s="201">
        <f t="shared" si="363"/>
        <v>0</v>
      </c>
      <c r="CV167" s="8">
        <f t="shared" si="402"/>
        <v>0</v>
      </c>
      <c r="CW167" s="50">
        <f t="shared" si="403"/>
        <v>0</v>
      </c>
      <c r="CY167" s="375">
        <f t="shared" si="364"/>
        <v>0</v>
      </c>
      <c r="CZ167" s="201">
        <f t="shared" si="364"/>
        <v>0</v>
      </c>
      <c r="DA167" s="8">
        <f t="shared" si="404"/>
        <v>0</v>
      </c>
      <c r="DB167" s="50">
        <f t="shared" si="405"/>
        <v>0</v>
      </c>
      <c r="DD167" s="375">
        <f t="shared" si="365"/>
        <v>0</v>
      </c>
      <c r="DE167" s="201">
        <f t="shared" si="365"/>
        <v>0</v>
      </c>
      <c r="DF167" s="8">
        <f t="shared" si="406"/>
        <v>0</v>
      </c>
      <c r="DG167" s="50">
        <f t="shared" si="407"/>
        <v>0</v>
      </c>
      <c r="DI167" s="375">
        <f t="shared" si="366"/>
        <v>0</v>
      </c>
      <c r="DJ167" s="201">
        <f t="shared" si="366"/>
        <v>0</v>
      </c>
      <c r="DK167" s="8">
        <f t="shared" si="408"/>
        <v>0</v>
      </c>
      <c r="DL167" s="50">
        <f t="shared" si="409"/>
        <v>0</v>
      </c>
      <c r="DN167" s="375">
        <f t="shared" si="367"/>
        <v>0</v>
      </c>
      <c r="DO167" s="201">
        <f t="shared" si="367"/>
        <v>0</v>
      </c>
      <c r="DP167" s="8">
        <f t="shared" si="410"/>
        <v>0</v>
      </c>
      <c r="DQ167" s="50">
        <f t="shared" si="411"/>
        <v>0</v>
      </c>
      <c r="DS167" s="51">
        <f t="shared" si="343"/>
        <v>0</v>
      </c>
      <c r="DT167" s="50">
        <f t="shared" si="413"/>
        <v>0</v>
      </c>
      <c r="DU167" s="51">
        <v>0</v>
      </c>
      <c r="DV167" s="50">
        <f t="shared" si="345"/>
        <v>0</v>
      </c>
      <c r="DW167" s="51">
        <f t="shared" si="414"/>
        <v>0</v>
      </c>
      <c r="DX167" s="52">
        <f t="shared" si="346"/>
        <v>0</v>
      </c>
      <c r="DY167" s="307">
        <f t="shared" si="412"/>
        <v>0</v>
      </c>
    </row>
    <row r="168" spans="1:129" ht="18" customHeight="1" x14ac:dyDescent="0.3">
      <c r="B168" s="54"/>
      <c r="C168" s="54"/>
      <c r="D168" s="239"/>
      <c r="E168" s="263"/>
      <c r="F168" s="274"/>
      <c r="G168" s="263"/>
      <c r="H168" s="56"/>
      <c r="I168" s="56"/>
      <c r="J168" s="265"/>
      <c r="K168" s="264"/>
      <c r="L168" s="57"/>
      <c r="M168" s="394"/>
      <c r="N168" s="214"/>
      <c r="O168" s="8">
        <f t="shared" si="368"/>
        <v>0</v>
      </c>
      <c r="P168" s="50">
        <f t="shared" si="369"/>
        <v>0</v>
      </c>
      <c r="R168" s="201">
        <f t="shared" si="347"/>
        <v>0</v>
      </c>
      <c r="S168" s="201">
        <f t="shared" si="347"/>
        <v>0</v>
      </c>
      <c r="T168" s="8">
        <f t="shared" si="370"/>
        <v>0</v>
      </c>
      <c r="U168" s="50">
        <f t="shared" si="371"/>
        <v>0</v>
      </c>
      <c r="W168" s="375">
        <f t="shared" si="348"/>
        <v>0</v>
      </c>
      <c r="X168" s="201">
        <f t="shared" si="348"/>
        <v>0</v>
      </c>
      <c r="Y168" s="8">
        <f t="shared" si="372"/>
        <v>0</v>
      </c>
      <c r="Z168" s="50">
        <f t="shared" si="373"/>
        <v>0</v>
      </c>
      <c r="AB168" s="375">
        <f t="shared" si="349"/>
        <v>0</v>
      </c>
      <c r="AC168" s="201">
        <f t="shared" si="349"/>
        <v>0</v>
      </c>
      <c r="AD168" s="8">
        <f t="shared" si="374"/>
        <v>0</v>
      </c>
      <c r="AE168" s="50">
        <f t="shared" si="375"/>
        <v>0</v>
      </c>
      <c r="AG168" s="375">
        <f t="shared" si="350"/>
        <v>0</v>
      </c>
      <c r="AH168" s="201">
        <f t="shared" si="350"/>
        <v>0</v>
      </c>
      <c r="AI168" s="8">
        <f t="shared" si="376"/>
        <v>0</v>
      </c>
      <c r="AJ168" s="50">
        <f t="shared" si="377"/>
        <v>0</v>
      </c>
      <c r="AL168" s="375">
        <f t="shared" si="351"/>
        <v>0</v>
      </c>
      <c r="AM168" s="201">
        <f t="shared" si="351"/>
        <v>0</v>
      </c>
      <c r="AN168" s="8">
        <f t="shared" si="378"/>
        <v>0</v>
      </c>
      <c r="AO168" s="50">
        <f t="shared" si="379"/>
        <v>0</v>
      </c>
      <c r="AQ168" s="375">
        <f t="shared" si="352"/>
        <v>0</v>
      </c>
      <c r="AR168" s="201">
        <f t="shared" si="352"/>
        <v>0</v>
      </c>
      <c r="AS168" s="8">
        <f t="shared" si="380"/>
        <v>0</v>
      </c>
      <c r="AT168" s="50">
        <f t="shared" si="381"/>
        <v>0</v>
      </c>
      <c r="AV168" s="375">
        <f t="shared" si="353"/>
        <v>0</v>
      </c>
      <c r="AW168" s="201">
        <f t="shared" si="353"/>
        <v>0</v>
      </c>
      <c r="AX168" s="8">
        <f t="shared" si="382"/>
        <v>0</v>
      </c>
      <c r="AY168" s="50">
        <f t="shared" si="383"/>
        <v>0</v>
      </c>
      <c r="BA168" s="375">
        <f t="shared" si="354"/>
        <v>0</v>
      </c>
      <c r="BB168" s="201">
        <f t="shared" si="354"/>
        <v>0</v>
      </c>
      <c r="BC168" s="8">
        <f t="shared" si="384"/>
        <v>0</v>
      </c>
      <c r="BD168" s="50">
        <f t="shared" si="385"/>
        <v>0</v>
      </c>
      <c r="BF168" s="375">
        <f t="shared" si="355"/>
        <v>0</v>
      </c>
      <c r="BG168" s="201">
        <f t="shared" si="355"/>
        <v>0</v>
      </c>
      <c r="BH168" s="8">
        <f t="shared" si="386"/>
        <v>0</v>
      </c>
      <c r="BI168" s="50">
        <f t="shared" si="387"/>
        <v>0</v>
      </c>
      <c r="BK168" s="375">
        <f t="shared" si="356"/>
        <v>0</v>
      </c>
      <c r="BL168" s="201">
        <f t="shared" si="356"/>
        <v>0</v>
      </c>
      <c r="BM168" s="8">
        <f t="shared" si="388"/>
        <v>0</v>
      </c>
      <c r="BN168" s="50">
        <f t="shared" si="389"/>
        <v>0</v>
      </c>
      <c r="BP168" s="375">
        <f t="shared" si="357"/>
        <v>0</v>
      </c>
      <c r="BQ168" s="201">
        <f t="shared" si="357"/>
        <v>0</v>
      </c>
      <c r="BR168" s="8">
        <f t="shared" si="390"/>
        <v>0</v>
      </c>
      <c r="BS168" s="50">
        <f t="shared" si="391"/>
        <v>0</v>
      </c>
      <c r="BU168" s="375">
        <f t="shared" si="358"/>
        <v>0</v>
      </c>
      <c r="BV168" s="201">
        <f t="shared" si="358"/>
        <v>0</v>
      </c>
      <c r="BW168" s="8">
        <f t="shared" si="392"/>
        <v>0</v>
      </c>
      <c r="BX168" s="50">
        <f t="shared" si="393"/>
        <v>0</v>
      </c>
      <c r="BZ168" s="375">
        <f t="shared" si="359"/>
        <v>0</v>
      </c>
      <c r="CA168" s="201">
        <f t="shared" si="359"/>
        <v>0</v>
      </c>
      <c r="CB168" s="8">
        <f t="shared" si="394"/>
        <v>0</v>
      </c>
      <c r="CC168" s="50">
        <f t="shared" si="395"/>
        <v>0</v>
      </c>
      <c r="CE168" s="375">
        <f t="shared" si="360"/>
        <v>0</v>
      </c>
      <c r="CF168" s="201">
        <f t="shared" si="360"/>
        <v>0</v>
      </c>
      <c r="CG168" s="8">
        <f t="shared" si="396"/>
        <v>0</v>
      </c>
      <c r="CH168" s="50">
        <f t="shared" si="397"/>
        <v>0</v>
      </c>
      <c r="CJ168" s="375">
        <f t="shared" si="361"/>
        <v>0</v>
      </c>
      <c r="CK168" s="201">
        <f t="shared" si="361"/>
        <v>0</v>
      </c>
      <c r="CL168" s="8">
        <f t="shared" si="398"/>
        <v>0</v>
      </c>
      <c r="CM168" s="50">
        <f t="shared" si="399"/>
        <v>0</v>
      </c>
      <c r="CO168" s="375">
        <f t="shared" si="362"/>
        <v>0</v>
      </c>
      <c r="CP168" s="201">
        <f t="shared" si="362"/>
        <v>0</v>
      </c>
      <c r="CQ168" s="8">
        <f t="shared" si="400"/>
        <v>0</v>
      </c>
      <c r="CR168" s="50">
        <f t="shared" si="401"/>
        <v>0</v>
      </c>
      <c r="CT168" s="375">
        <f t="shared" si="363"/>
        <v>0</v>
      </c>
      <c r="CU168" s="201">
        <f t="shared" si="363"/>
        <v>0</v>
      </c>
      <c r="CV168" s="8">
        <f t="shared" si="402"/>
        <v>0</v>
      </c>
      <c r="CW168" s="50">
        <f t="shared" si="403"/>
        <v>0</v>
      </c>
      <c r="CY168" s="375">
        <f t="shared" si="364"/>
        <v>0</v>
      </c>
      <c r="CZ168" s="201">
        <f t="shared" si="364"/>
        <v>0</v>
      </c>
      <c r="DA168" s="8">
        <f t="shared" si="404"/>
        <v>0</v>
      </c>
      <c r="DB168" s="50">
        <f t="shared" si="405"/>
        <v>0</v>
      </c>
      <c r="DD168" s="375">
        <f t="shared" si="365"/>
        <v>0</v>
      </c>
      <c r="DE168" s="201">
        <f t="shared" si="365"/>
        <v>0</v>
      </c>
      <c r="DF168" s="8">
        <f t="shared" si="406"/>
        <v>0</v>
      </c>
      <c r="DG168" s="50">
        <f t="shared" si="407"/>
        <v>0</v>
      </c>
      <c r="DI168" s="375">
        <f t="shared" si="366"/>
        <v>0</v>
      </c>
      <c r="DJ168" s="201">
        <f t="shared" si="366"/>
        <v>0</v>
      </c>
      <c r="DK168" s="8">
        <f t="shared" si="408"/>
        <v>0</v>
      </c>
      <c r="DL168" s="50">
        <f t="shared" si="409"/>
        <v>0</v>
      </c>
      <c r="DN168" s="375">
        <f t="shared" si="367"/>
        <v>0</v>
      </c>
      <c r="DO168" s="201">
        <f t="shared" si="367"/>
        <v>0</v>
      </c>
      <c r="DP168" s="8">
        <f t="shared" si="410"/>
        <v>0</v>
      </c>
      <c r="DQ168" s="50">
        <f t="shared" si="411"/>
        <v>0</v>
      </c>
      <c r="DS168" s="51">
        <f t="shared" si="343"/>
        <v>0</v>
      </c>
      <c r="DT168" s="50">
        <f t="shared" si="413"/>
        <v>0</v>
      </c>
      <c r="DU168" s="51">
        <v>0</v>
      </c>
      <c r="DV168" s="50">
        <f t="shared" si="345"/>
        <v>0</v>
      </c>
      <c r="DW168" s="51">
        <f t="shared" si="414"/>
        <v>0</v>
      </c>
      <c r="DX168" s="52">
        <f t="shared" si="346"/>
        <v>0</v>
      </c>
      <c r="DY168" s="307">
        <f t="shared" si="412"/>
        <v>0</v>
      </c>
    </row>
    <row r="169" spans="1:129" ht="18" customHeight="1" x14ac:dyDescent="0.3">
      <c r="B169" s="54"/>
      <c r="C169" s="54"/>
      <c r="D169" s="239"/>
      <c r="E169" s="263"/>
      <c r="F169" s="274"/>
      <c r="G169" s="263"/>
      <c r="H169" s="56"/>
      <c r="I169" s="56"/>
      <c r="J169" s="265"/>
      <c r="K169" s="264"/>
      <c r="L169" s="57"/>
      <c r="M169" s="394"/>
      <c r="N169" s="214"/>
      <c r="O169" s="8">
        <f t="shared" si="368"/>
        <v>0</v>
      </c>
      <c r="P169" s="50">
        <f t="shared" si="369"/>
        <v>0</v>
      </c>
      <c r="R169" s="201">
        <f t="shared" si="347"/>
        <v>0</v>
      </c>
      <c r="S169" s="201">
        <f t="shared" si="347"/>
        <v>0</v>
      </c>
      <c r="T169" s="8">
        <f t="shared" si="370"/>
        <v>0</v>
      </c>
      <c r="U169" s="50">
        <f t="shared" si="371"/>
        <v>0</v>
      </c>
      <c r="W169" s="375">
        <f t="shared" si="348"/>
        <v>0</v>
      </c>
      <c r="X169" s="201">
        <f t="shared" si="348"/>
        <v>0</v>
      </c>
      <c r="Y169" s="8">
        <f t="shared" si="372"/>
        <v>0</v>
      </c>
      <c r="Z169" s="50">
        <f t="shared" si="373"/>
        <v>0</v>
      </c>
      <c r="AB169" s="375">
        <f t="shared" si="349"/>
        <v>0</v>
      </c>
      <c r="AC169" s="201">
        <f t="shared" si="349"/>
        <v>0</v>
      </c>
      <c r="AD169" s="8">
        <f t="shared" si="374"/>
        <v>0</v>
      </c>
      <c r="AE169" s="50">
        <f t="shared" si="375"/>
        <v>0</v>
      </c>
      <c r="AG169" s="375">
        <f t="shared" si="350"/>
        <v>0</v>
      </c>
      <c r="AH169" s="201">
        <f t="shared" si="350"/>
        <v>0</v>
      </c>
      <c r="AI169" s="8">
        <f t="shared" si="376"/>
        <v>0</v>
      </c>
      <c r="AJ169" s="50">
        <f t="shared" si="377"/>
        <v>0</v>
      </c>
      <c r="AL169" s="375">
        <f t="shared" si="351"/>
        <v>0</v>
      </c>
      <c r="AM169" s="201">
        <f t="shared" si="351"/>
        <v>0</v>
      </c>
      <c r="AN169" s="8">
        <f t="shared" si="378"/>
        <v>0</v>
      </c>
      <c r="AO169" s="50">
        <f t="shared" si="379"/>
        <v>0</v>
      </c>
      <c r="AQ169" s="375">
        <f t="shared" si="352"/>
        <v>0</v>
      </c>
      <c r="AR169" s="201">
        <f t="shared" si="352"/>
        <v>0</v>
      </c>
      <c r="AS169" s="8">
        <f t="shared" si="380"/>
        <v>0</v>
      </c>
      <c r="AT169" s="50">
        <f t="shared" si="381"/>
        <v>0</v>
      </c>
      <c r="AV169" s="375">
        <f t="shared" si="353"/>
        <v>0</v>
      </c>
      <c r="AW169" s="201">
        <f t="shared" si="353"/>
        <v>0</v>
      </c>
      <c r="AX169" s="8">
        <f t="shared" si="382"/>
        <v>0</v>
      </c>
      <c r="AY169" s="50">
        <f t="shared" si="383"/>
        <v>0</v>
      </c>
      <c r="BA169" s="375">
        <f t="shared" si="354"/>
        <v>0</v>
      </c>
      <c r="BB169" s="201">
        <f t="shared" si="354"/>
        <v>0</v>
      </c>
      <c r="BC169" s="8">
        <f t="shared" si="384"/>
        <v>0</v>
      </c>
      <c r="BD169" s="50">
        <f t="shared" si="385"/>
        <v>0</v>
      </c>
      <c r="BF169" s="375">
        <f t="shared" si="355"/>
        <v>0</v>
      </c>
      <c r="BG169" s="201">
        <f t="shared" si="355"/>
        <v>0</v>
      </c>
      <c r="BH169" s="8">
        <f t="shared" si="386"/>
        <v>0</v>
      </c>
      <c r="BI169" s="50">
        <f t="shared" si="387"/>
        <v>0</v>
      </c>
      <c r="BK169" s="375">
        <f t="shared" si="356"/>
        <v>0</v>
      </c>
      <c r="BL169" s="201">
        <f t="shared" si="356"/>
        <v>0</v>
      </c>
      <c r="BM169" s="8">
        <f t="shared" si="388"/>
        <v>0</v>
      </c>
      <c r="BN169" s="50">
        <f t="shared" si="389"/>
        <v>0</v>
      </c>
      <c r="BP169" s="375">
        <f t="shared" si="357"/>
        <v>0</v>
      </c>
      <c r="BQ169" s="201">
        <f t="shared" si="357"/>
        <v>0</v>
      </c>
      <c r="BR169" s="8">
        <f t="shared" si="390"/>
        <v>0</v>
      </c>
      <c r="BS169" s="50">
        <f t="shared" si="391"/>
        <v>0</v>
      </c>
      <c r="BU169" s="375">
        <f t="shared" si="358"/>
        <v>0</v>
      </c>
      <c r="BV169" s="201">
        <f t="shared" si="358"/>
        <v>0</v>
      </c>
      <c r="BW169" s="8">
        <f t="shared" si="392"/>
        <v>0</v>
      </c>
      <c r="BX169" s="50">
        <f t="shared" si="393"/>
        <v>0</v>
      </c>
      <c r="BZ169" s="375">
        <f t="shared" si="359"/>
        <v>0</v>
      </c>
      <c r="CA169" s="201">
        <f t="shared" si="359"/>
        <v>0</v>
      </c>
      <c r="CB169" s="8">
        <f t="shared" si="394"/>
        <v>0</v>
      </c>
      <c r="CC169" s="50">
        <f t="shared" si="395"/>
        <v>0</v>
      </c>
      <c r="CE169" s="375">
        <f t="shared" si="360"/>
        <v>0</v>
      </c>
      <c r="CF169" s="201">
        <f t="shared" si="360"/>
        <v>0</v>
      </c>
      <c r="CG169" s="8">
        <f t="shared" si="396"/>
        <v>0</v>
      </c>
      <c r="CH169" s="50">
        <f t="shared" si="397"/>
        <v>0</v>
      </c>
      <c r="CJ169" s="375">
        <f t="shared" si="361"/>
        <v>0</v>
      </c>
      <c r="CK169" s="201">
        <f t="shared" si="361"/>
        <v>0</v>
      </c>
      <c r="CL169" s="8">
        <f t="shared" si="398"/>
        <v>0</v>
      </c>
      <c r="CM169" s="50">
        <f t="shared" si="399"/>
        <v>0</v>
      </c>
      <c r="CO169" s="375">
        <f t="shared" si="362"/>
        <v>0</v>
      </c>
      <c r="CP169" s="201">
        <f t="shared" si="362"/>
        <v>0</v>
      </c>
      <c r="CQ169" s="8">
        <f t="shared" si="400"/>
        <v>0</v>
      </c>
      <c r="CR169" s="50">
        <f t="shared" si="401"/>
        <v>0</v>
      </c>
      <c r="CT169" s="375">
        <f t="shared" si="363"/>
        <v>0</v>
      </c>
      <c r="CU169" s="201">
        <f t="shared" si="363"/>
        <v>0</v>
      </c>
      <c r="CV169" s="8">
        <f t="shared" si="402"/>
        <v>0</v>
      </c>
      <c r="CW169" s="50">
        <f t="shared" si="403"/>
        <v>0</v>
      </c>
      <c r="CY169" s="375">
        <f t="shared" si="364"/>
        <v>0</v>
      </c>
      <c r="CZ169" s="201">
        <f t="shared" si="364"/>
        <v>0</v>
      </c>
      <c r="DA169" s="8">
        <f t="shared" si="404"/>
        <v>0</v>
      </c>
      <c r="DB169" s="50">
        <f t="shared" si="405"/>
        <v>0</v>
      </c>
      <c r="DD169" s="375">
        <f t="shared" si="365"/>
        <v>0</v>
      </c>
      <c r="DE169" s="201">
        <f t="shared" si="365"/>
        <v>0</v>
      </c>
      <c r="DF169" s="8">
        <f t="shared" si="406"/>
        <v>0</v>
      </c>
      <c r="DG169" s="50">
        <f t="shared" si="407"/>
        <v>0</v>
      </c>
      <c r="DI169" s="375">
        <f t="shared" si="366"/>
        <v>0</v>
      </c>
      <c r="DJ169" s="201">
        <f t="shared" si="366"/>
        <v>0</v>
      </c>
      <c r="DK169" s="8">
        <f t="shared" si="408"/>
        <v>0</v>
      </c>
      <c r="DL169" s="50">
        <f t="shared" si="409"/>
        <v>0</v>
      </c>
      <c r="DN169" s="375">
        <f t="shared" si="367"/>
        <v>0</v>
      </c>
      <c r="DO169" s="201">
        <f t="shared" si="367"/>
        <v>0</v>
      </c>
      <c r="DP169" s="8">
        <f t="shared" si="410"/>
        <v>0</v>
      </c>
      <c r="DQ169" s="50">
        <f t="shared" si="411"/>
        <v>0</v>
      </c>
      <c r="DS169" s="51">
        <f t="shared" si="343"/>
        <v>0</v>
      </c>
      <c r="DT169" s="50">
        <f t="shared" si="413"/>
        <v>0</v>
      </c>
      <c r="DU169" s="51">
        <v>0</v>
      </c>
      <c r="DV169" s="50">
        <f t="shared" si="345"/>
        <v>0</v>
      </c>
      <c r="DW169" s="51">
        <f t="shared" si="414"/>
        <v>0</v>
      </c>
      <c r="DX169" s="52">
        <f t="shared" si="346"/>
        <v>0</v>
      </c>
      <c r="DY169" s="307">
        <f t="shared" si="412"/>
        <v>0</v>
      </c>
    </row>
    <row r="170" spans="1:129" ht="18" customHeight="1" x14ac:dyDescent="0.3">
      <c r="B170" s="54"/>
      <c r="C170" s="54"/>
      <c r="D170" s="239"/>
      <c r="E170" s="263"/>
      <c r="F170" s="274"/>
      <c r="G170" s="263"/>
      <c r="H170" s="56"/>
      <c r="I170" s="56"/>
      <c r="J170" s="265"/>
      <c r="K170" s="264"/>
      <c r="L170" s="57"/>
      <c r="M170" s="394"/>
      <c r="N170" s="214"/>
      <c r="O170" s="8">
        <f t="shared" si="368"/>
        <v>0</v>
      </c>
      <c r="P170" s="50">
        <f t="shared" si="369"/>
        <v>0</v>
      </c>
      <c r="R170" s="201">
        <f t="shared" si="347"/>
        <v>0</v>
      </c>
      <c r="S170" s="201">
        <f t="shared" si="347"/>
        <v>0</v>
      </c>
      <c r="T170" s="8">
        <f t="shared" si="370"/>
        <v>0</v>
      </c>
      <c r="U170" s="50">
        <f t="shared" si="371"/>
        <v>0</v>
      </c>
      <c r="W170" s="375">
        <f t="shared" si="348"/>
        <v>0</v>
      </c>
      <c r="X170" s="201">
        <f t="shared" si="348"/>
        <v>0</v>
      </c>
      <c r="Y170" s="8">
        <f t="shared" si="372"/>
        <v>0</v>
      </c>
      <c r="Z170" s="50">
        <f t="shared" si="373"/>
        <v>0</v>
      </c>
      <c r="AB170" s="375">
        <f t="shared" si="349"/>
        <v>0</v>
      </c>
      <c r="AC170" s="201">
        <f t="shared" si="349"/>
        <v>0</v>
      </c>
      <c r="AD170" s="8">
        <f t="shared" si="374"/>
        <v>0</v>
      </c>
      <c r="AE170" s="50">
        <f t="shared" si="375"/>
        <v>0</v>
      </c>
      <c r="AG170" s="375">
        <f t="shared" si="350"/>
        <v>0</v>
      </c>
      <c r="AH170" s="201">
        <f t="shared" si="350"/>
        <v>0</v>
      </c>
      <c r="AI170" s="8">
        <f t="shared" si="376"/>
        <v>0</v>
      </c>
      <c r="AJ170" s="50">
        <f t="shared" si="377"/>
        <v>0</v>
      </c>
      <c r="AL170" s="375">
        <f t="shared" si="351"/>
        <v>0</v>
      </c>
      <c r="AM170" s="201">
        <f t="shared" si="351"/>
        <v>0</v>
      </c>
      <c r="AN170" s="8">
        <f t="shared" si="378"/>
        <v>0</v>
      </c>
      <c r="AO170" s="50">
        <f t="shared" si="379"/>
        <v>0</v>
      </c>
      <c r="AQ170" s="375">
        <f t="shared" si="352"/>
        <v>0</v>
      </c>
      <c r="AR170" s="201">
        <f t="shared" si="352"/>
        <v>0</v>
      </c>
      <c r="AS170" s="8">
        <f t="shared" si="380"/>
        <v>0</v>
      </c>
      <c r="AT170" s="50">
        <f t="shared" si="381"/>
        <v>0</v>
      </c>
      <c r="AV170" s="375">
        <f t="shared" si="353"/>
        <v>0</v>
      </c>
      <c r="AW170" s="201">
        <f t="shared" si="353"/>
        <v>0</v>
      </c>
      <c r="AX170" s="8">
        <f t="shared" si="382"/>
        <v>0</v>
      </c>
      <c r="AY170" s="50">
        <f t="shared" si="383"/>
        <v>0</v>
      </c>
      <c r="BA170" s="375">
        <f t="shared" si="354"/>
        <v>0</v>
      </c>
      <c r="BB170" s="201">
        <f t="shared" si="354"/>
        <v>0</v>
      </c>
      <c r="BC170" s="8">
        <f t="shared" si="384"/>
        <v>0</v>
      </c>
      <c r="BD170" s="50">
        <f t="shared" si="385"/>
        <v>0</v>
      </c>
      <c r="BF170" s="375">
        <f t="shared" si="355"/>
        <v>0</v>
      </c>
      <c r="BG170" s="201">
        <f t="shared" si="355"/>
        <v>0</v>
      </c>
      <c r="BH170" s="8">
        <f t="shared" si="386"/>
        <v>0</v>
      </c>
      <c r="BI170" s="50">
        <f t="shared" si="387"/>
        <v>0</v>
      </c>
      <c r="BK170" s="375">
        <f t="shared" si="356"/>
        <v>0</v>
      </c>
      <c r="BL170" s="201">
        <f t="shared" si="356"/>
        <v>0</v>
      </c>
      <c r="BM170" s="8">
        <f t="shared" si="388"/>
        <v>0</v>
      </c>
      <c r="BN170" s="50">
        <f t="shared" si="389"/>
        <v>0</v>
      </c>
      <c r="BP170" s="375">
        <f t="shared" si="357"/>
        <v>0</v>
      </c>
      <c r="BQ170" s="201">
        <f t="shared" si="357"/>
        <v>0</v>
      </c>
      <c r="BR170" s="8">
        <f t="shared" si="390"/>
        <v>0</v>
      </c>
      <c r="BS170" s="50">
        <f t="shared" si="391"/>
        <v>0</v>
      </c>
      <c r="BU170" s="375">
        <f t="shared" si="358"/>
        <v>0</v>
      </c>
      <c r="BV170" s="201">
        <f t="shared" si="358"/>
        <v>0</v>
      </c>
      <c r="BW170" s="8">
        <f t="shared" si="392"/>
        <v>0</v>
      </c>
      <c r="BX170" s="50">
        <f t="shared" si="393"/>
        <v>0</v>
      </c>
      <c r="BZ170" s="375">
        <f t="shared" si="359"/>
        <v>0</v>
      </c>
      <c r="CA170" s="201">
        <f t="shared" si="359"/>
        <v>0</v>
      </c>
      <c r="CB170" s="8">
        <f t="shared" si="394"/>
        <v>0</v>
      </c>
      <c r="CC170" s="50">
        <f t="shared" si="395"/>
        <v>0</v>
      </c>
      <c r="CE170" s="375">
        <f t="shared" si="360"/>
        <v>0</v>
      </c>
      <c r="CF170" s="201">
        <f t="shared" si="360"/>
        <v>0</v>
      </c>
      <c r="CG170" s="8">
        <f t="shared" si="396"/>
        <v>0</v>
      </c>
      <c r="CH170" s="50">
        <f t="shared" si="397"/>
        <v>0</v>
      </c>
      <c r="CJ170" s="375">
        <f t="shared" si="361"/>
        <v>0</v>
      </c>
      <c r="CK170" s="201">
        <f t="shared" si="361"/>
        <v>0</v>
      </c>
      <c r="CL170" s="8">
        <f t="shared" si="398"/>
        <v>0</v>
      </c>
      <c r="CM170" s="50">
        <f t="shared" si="399"/>
        <v>0</v>
      </c>
      <c r="CO170" s="375">
        <f t="shared" si="362"/>
        <v>0</v>
      </c>
      <c r="CP170" s="201">
        <f t="shared" si="362"/>
        <v>0</v>
      </c>
      <c r="CQ170" s="8">
        <f t="shared" si="400"/>
        <v>0</v>
      </c>
      <c r="CR170" s="50">
        <f t="shared" si="401"/>
        <v>0</v>
      </c>
      <c r="CT170" s="375">
        <f t="shared" si="363"/>
        <v>0</v>
      </c>
      <c r="CU170" s="201">
        <f t="shared" si="363"/>
        <v>0</v>
      </c>
      <c r="CV170" s="8">
        <f t="shared" si="402"/>
        <v>0</v>
      </c>
      <c r="CW170" s="50">
        <f t="shared" si="403"/>
        <v>0</v>
      </c>
      <c r="CY170" s="375">
        <f t="shared" si="364"/>
        <v>0</v>
      </c>
      <c r="CZ170" s="201">
        <f t="shared" si="364"/>
        <v>0</v>
      </c>
      <c r="DA170" s="8">
        <f t="shared" si="404"/>
        <v>0</v>
      </c>
      <c r="DB170" s="50">
        <f t="shared" si="405"/>
        <v>0</v>
      </c>
      <c r="DD170" s="375">
        <f t="shared" si="365"/>
        <v>0</v>
      </c>
      <c r="DE170" s="201">
        <f t="shared" si="365"/>
        <v>0</v>
      </c>
      <c r="DF170" s="8">
        <f t="shared" si="406"/>
        <v>0</v>
      </c>
      <c r="DG170" s="50">
        <f t="shared" si="407"/>
        <v>0</v>
      </c>
      <c r="DI170" s="375">
        <f t="shared" si="366"/>
        <v>0</v>
      </c>
      <c r="DJ170" s="201">
        <f t="shared" si="366"/>
        <v>0</v>
      </c>
      <c r="DK170" s="8">
        <f t="shared" si="408"/>
        <v>0</v>
      </c>
      <c r="DL170" s="50">
        <f t="shared" si="409"/>
        <v>0</v>
      </c>
      <c r="DN170" s="375">
        <f t="shared" si="367"/>
        <v>0</v>
      </c>
      <c r="DO170" s="201">
        <f t="shared" si="367"/>
        <v>0</v>
      </c>
      <c r="DP170" s="8">
        <f t="shared" si="410"/>
        <v>0</v>
      </c>
      <c r="DQ170" s="50">
        <f t="shared" si="411"/>
        <v>0</v>
      </c>
      <c r="DS170" s="51">
        <f t="shared" si="343"/>
        <v>0</v>
      </c>
      <c r="DT170" s="50">
        <f t="shared" si="413"/>
        <v>0</v>
      </c>
      <c r="DU170" s="51">
        <v>0</v>
      </c>
      <c r="DV170" s="50">
        <f t="shared" si="345"/>
        <v>0</v>
      </c>
      <c r="DW170" s="51">
        <f t="shared" si="414"/>
        <v>0</v>
      </c>
      <c r="DX170" s="52">
        <f t="shared" si="346"/>
        <v>0</v>
      </c>
      <c r="DY170" s="307">
        <f t="shared" si="412"/>
        <v>0</v>
      </c>
    </row>
    <row r="171" spans="1:129" ht="18" customHeight="1" x14ac:dyDescent="0.3">
      <c r="B171" s="54"/>
      <c r="C171" s="54"/>
      <c r="D171" s="239"/>
      <c r="E171" s="263"/>
      <c r="F171" s="274"/>
      <c r="G171" s="263"/>
      <c r="H171" s="56"/>
      <c r="I171" s="56"/>
      <c r="J171" s="265"/>
      <c r="K171" s="264"/>
      <c r="L171" s="57"/>
      <c r="M171" s="394"/>
      <c r="N171" s="214"/>
      <c r="O171" s="8">
        <f t="shared" si="368"/>
        <v>0</v>
      </c>
      <c r="P171" s="50">
        <f t="shared" si="369"/>
        <v>0</v>
      </c>
      <c r="R171" s="201">
        <f t="shared" si="347"/>
        <v>0</v>
      </c>
      <c r="S171" s="201">
        <f t="shared" si="347"/>
        <v>0</v>
      </c>
      <c r="T171" s="8">
        <f t="shared" si="370"/>
        <v>0</v>
      </c>
      <c r="U171" s="50">
        <f t="shared" si="371"/>
        <v>0</v>
      </c>
      <c r="W171" s="375">
        <f t="shared" si="348"/>
        <v>0</v>
      </c>
      <c r="X171" s="201">
        <f t="shared" si="348"/>
        <v>0</v>
      </c>
      <c r="Y171" s="8">
        <f t="shared" si="372"/>
        <v>0</v>
      </c>
      <c r="Z171" s="50">
        <f t="shared" si="373"/>
        <v>0</v>
      </c>
      <c r="AB171" s="375">
        <f t="shared" si="349"/>
        <v>0</v>
      </c>
      <c r="AC171" s="201">
        <f t="shared" si="349"/>
        <v>0</v>
      </c>
      <c r="AD171" s="8">
        <f t="shared" si="374"/>
        <v>0</v>
      </c>
      <c r="AE171" s="50">
        <f t="shared" si="375"/>
        <v>0</v>
      </c>
      <c r="AG171" s="375">
        <f t="shared" si="350"/>
        <v>0</v>
      </c>
      <c r="AH171" s="201">
        <f t="shared" si="350"/>
        <v>0</v>
      </c>
      <c r="AI171" s="8">
        <f t="shared" si="376"/>
        <v>0</v>
      </c>
      <c r="AJ171" s="50">
        <f t="shared" si="377"/>
        <v>0</v>
      </c>
      <c r="AL171" s="375">
        <f t="shared" si="351"/>
        <v>0</v>
      </c>
      <c r="AM171" s="201">
        <f t="shared" si="351"/>
        <v>0</v>
      </c>
      <c r="AN171" s="8">
        <f t="shared" si="378"/>
        <v>0</v>
      </c>
      <c r="AO171" s="50">
        <f t="shared" si="379"/>
        <v>0</v>
      </c>
      <c r="AQ171" s="375">
        <f t="shared" si="352"/>
        <v>0</v>
      </c>
      <c r="AR171" s="201">
        <f t="shared" si="352"/>
        <v>0</v>
      </c>
      <c r="AS171" s="8">
        <f t="shared" si="380"/>
        <v>0</v>
      </c>
      <c r="AT171" s="50">
        <f t="shared" si="381"/>
        <v>0</v>
      </c>
      <c r="AV171" s="375">
        <f t="shared" si="353"/>
        <v>0</v>
      </c>
      <c r="AW171" s="201">
        <f t="shared" si="353"/>
        <v>0</v>
      </c>
      <c r="AX171" s="8">
        <f t="shared" si="382"/>
        <v>0</v>
      </c>
      <c r="AY171" s="50">
        <f t="shared" si="383"/>
        <v>0</v>
      </c>
      <c r="BA171" s="375">
        <f t="shared" si="354"/>
        <v>0</v>
      </c>
      <c r="BB171" s="201">
        <f t="shared" si="354"/>
        <v>0</v>
      </c>
      <c r="BC171" s="8">
        <f t="shared" si="384"/>
        <v>0</v>
      </c>
      <c r="BD171" s="50">
        <f t="shared" si="385"/>
        <v>0</v>
      </c>
      <c r="BF171" s="375">
        <f t="shared" si="355"/>
        <v>0</v>
      </c>
      <c r="BG171" s="201">
        <f t="shared" si="355"/>
        <v>0</v>
      </c>
      <c r="BH171" s="8">
        <f t="shared" si="386"/>
        <v>0</v>
      </c>
      <c r="BI171" s="50">
        <f t="shared" si="387"/>
        <v>0</v>
      </c>
      <c r="BK171" s="375">
        <f t="shared" si="356"/>
        <v>0</v>
      </c>
      <c r="BL171" s="201">
        <f t="shared" si="356"/>
        <v>0</v>
      </c>
      <c r="BM171" s="8">
        <f t="shared" si="388"/>
        <v>0</v>
      </c>
      <c r="BN171" s="50">
        <f t="shared" si="389"/>
        <v>0</v>
      </c>
      <c r="BP171" s="375">
        <f t="shared" si="357"/>
        <v>0</v>
      </c>
      <c r="BQ171" s="201">
        <f t="shared" si="357"/>
        <v>0</v>
      </c>
      <c r="BR171" s="8">
        <f t="shared" si="390"/>
        <v>0</v>
      </c>
      <c r="BS171" s="50">
        <f t="shared" si="391"/>
        <v>0</v>
      </c>
      <c r="BU171" s="375">
        <f t="shared" si="358"/>
        <v>0</v>
      </c>
      <c r="BV171" s="201">
        <f t="shared" si="358"/>
        <v>0</v>
      </c>
      <c r="BW171" s="8">
        <f t="shared" si="392"/>
        <v>0</v>
      </c>
      <c r="BX171" s="50">
        <f t="shared" si="393"/>
        <v>0</v>
      </c>
      <c r="BZ171" s="375">
        <f t="shared" si="359"/>
        <v>0</v>
      </c>
      <c r="CA171" s="201">
        <f t="shared" si="359"/>
        <v>0</v>
      </c>
      <c r="CB171" s="8">
        <f t="shared" si="394"/>
        <v>0</v>
      </c>
      <c r="CC171" s="50">
        <f t="shared" si="395"/>
        <v>0</v>
      </c>
      <c r="CE171" s="375">
        <f t="shared" si="360"/>
        <v>0</v>
      </c>
      <c r="CF171" s="201">
        <f t="shared" si="360"/>
        <v>0</v>
      </c>
      <c r="CG171" s="8">
        <f t="shared" si="396"/>
        <v>0</v>
      </c>
      <c r="CH171" s="50">
        <f t="shared" si="397"/>
        <v>0</v>
      </c>
      <c r="CJ171" s="375">
        <f t="shared" si="361"/>
        <v>0</v>
      </c>
      <c r="CK171" s="201">
        <f t="shared" si="361"/>
        <v>0</v>
      </c>
      <c r="CL171" s="8">
        <f t="shared" si="398"/>
        <v>0</v>
      </c>
      <c r="CM171" s="50">
        <f t="shared" si="399"/>
        <v>0</v>
      </c>
      <c r="CO171" s="375">
        <f t="shared" si="362"/>
        <v>0</v>
      </c>
      <c r="CP171" s="201">
        <f t="shared" si="362"/>
        <v>0</v>
      </c>
      <c r="CQ171" s="8">
        <f t="shared" si="400"/>
        <v>0</v>
      </c>
      <c r="CR171" s="50">
        <f t="shared" si="401"/>
        <v>0</v>
      </c>
      <c r="CT171" s="375">
        <f t="shared" si="363"/>
        <v>0</v>
      </c>
      <c r="CU171" s="201">
        <f t="shared" si="363"/>
        <v>0</v>
      </c>
      <c r="CV171" s="8">
        <f t="shared" si="402"/>
        <v>0</v>
      </c>
      <c r="CW171" s="50">
        <f t="shared" si="403"/>
        <v>0</v>
      </c>
      <c r="CY171" s="375">
        <f t="shared" si="364"/>
        <v>0</v>
      </c>
      <c r="CZ171" s="201">
        <f t="shared" si="364"/>
        <v>0</v>
      </c>
      <c r="DA171" s="8">
        <f t="shared" si="404"/>
        <v>0</v>
      </c>
      <c r="DB171" s="50">
        <f t="shared" si="405"/>
        <v>0</v>
      </c>
      <c r="DD171" s="375">
        <f t="shared" si="365"/>
        <v>0</v>
      </c>
      <c r="DE171" s="201">
        <f t="shared" si="365"/>
        <v>0</v>
      </c>
      <c r="DF171" s="8">
        <f t="shared" si="406"/>
        <v>0</v>
      </c>
      <c r="DG171" s="50">
        <f t="shared" si="407"/>
        <v>0</v>
      </c>
      <c r="DI171" s="375">
        <f t="shared" si="366"/>
        <v>0</v>
      </c>
      <c r="DJ171" s="201">
        <f t="shared" si="366"/>
        <v>0</v>
      </c>
      <c r="DK171" s="8">
        <f t="shared" si="408"/>
        <v>0</v>
      </c>
      <c r="DL171" s="50">
        <f t="shared" si="409"/>
        <v>0</v>
      </c>
      <c r="DN171" s="375">
        <f t="shared" si="367"/>
        <v>0</v>
      </c>
      <c r="DO171" s="201">
        <f t="shared" si="367"/>
        <v>0</v>
      </c>
      <c r="DP171" s="8">
        <f t="shared" si="410"/>
        <v>0</v>
      </c>
      <c r="DQ171" s="50">
        <f t="shared" si="411"/>
        <v>0</v>
      </c>
      <c r="DS171" s="51">
        <f t="shared" si="343"/>
        <v>0</v>
      </c>
      <c r="DT171" s="50">
        <f t="shared" si="413"/>
        <v>0</v>
      </c>
      <c r="DU171" s="51">
        <v>0</v>
      </c>
      <c r="DV171" s="50">
        <f t="shared" si="345"/>
        <v>0</v>
      </c>
      <c r="DW171" s="51">
        <f t="shared" si="414"/>
        <v>0</v>
      </c>
      <c r="DX171" s="52">
        <f t="shared" si="414"/>
        <v>0</v>
      </c>
      <c r="DY171" s="307">
        <f t="shared" si="412"/>
        <v>0</v>
      </c>
    </row>
    <row r="172" spans="1:129" ht="18" customHeight="1" x14ac:dyDescent="0.3">
      <c r="B172" s="54"/>
      <c r="C172" s="54"/>
      <c r="D172" s="239"/>
      <c r="E172" s="263"/>
      <c r="F172" s="274"/>
      <c r="G172" s="263"/>
      <c r="H172" s="56"/>
      <c r="I172" s="56"/>
      <c r="J172" s="265"/>
      <c r="K172" s="264"/>
      <c r="L172" s="57"/>
      <c r="M172" s="394"/>
      <c r="N172" s="214"/>
      <c r="O172" s="8">
        <f t="shared" si="368"/>
        <v>0</v>
      </c>
      <c r="P172" s="50">
        <f t="shared" si="369"/>
        <v>0</v>
      </c>
      <c r="R172" s="201">
        <f t="shared" si="347"/>
        <v>0</v>
      </c>
      <c r="S172" s="201">
        <f t="shared" si="347"/>
        <v>0</v>
      </c>
      <c r="T172" s="8">
        <f t="shared" si="370"/>
        <v>0</v>
      </c>
      <c r="U172" s="50">
        <f t="shared" si="371"/>
        <v>0</v>
      </c>
      <c r="W172" s="375">
        <f t="shared" si="348"/>
        <v>0</v>
      </c>
      <c r="X172" s="201">
        <f t="shared" si="348"/>
        <v>0</v>
      </c>
      <c r="Y172" s="8">
        <f t="shared" si="372"/>
        <v>0</v>
      </c>
      <c r="Z172" s="50">
        <f t="shared" si="373"/>
        <v>0</v>
      </c>
      <c r="AB172" s="375">
        <f t="shared" ref="AB172:AC174" si="415">W172</f>
        <v>0</v>
      </c>
      <c r="AC172" s="201">
        <f t="shared" si="415"/>
        <v>0</v>
      </c>
      <c r="AD172" s="8">
        <f t="shared" si="374"/>
        <v>0</v>
      </c>
      <c r="AE172" s="50">
        <f t="shared" si="375"/>
        <v>0</v>
      </c>
      <c r="AG172" s="375">
        <f t="shared" si="350"/>
        <v>0</v>
      </c>
      <c r="AH172" s="201">
        <f t="shared" si="350"/>
        <v>0</v>
      </c>
      <c r="AI172" s="8">
        <f t="shared" si="376"/>
        <v>0</v>
      </c>
      <c r="AJ172" s="50">
        <f t="shared" si="377"/>
        <v>0</v>
      </c>
      <c r="AL172" s="375">
        <f t="shared" si="351"/>
        <v>0</v>
      </c>
      <c r="AM172" s="201">
        <f t="shared" si="351"/>
        <v>0</v>
      </c>
      <c r="AN172" s="8">
        <f t="shared" si="378"/>
        <v>0</v>
      </c>
      <c r="AO172" s="50">
        <f t="shared" si="379"/>
        <v>0</v>
      </c>
      <c r="AQ172" s="375">
        <f t="shared" si="352"/>
        <v>0</v>
      </c>
      <c r="AR172" s="201">
        <f t="shared" si="352"/>
        <v>0</v>
      </c>
      <c r="AS172" s="8">
        <f t="shared" si="380"/>
        <v>0</v>
      </c>
      <c r="AT172" s="50">
        <f t="shared" si="381"/>
        <v>0</v>
      </c>
      <c r="AV172" s="375">
        <f t="shared" si="353"/>
        <v>0</v>
      </c>
      <c r="AW172" s="201">
        <f t="shared" si="353"/>
        <v>0</v>
      </c>
      <c r="AX172" s="8">
        <f t="shared" si="382"/>
        <v>0</v>
      </c>
      <c r="AY172" s="50">
        <f t="shared" si="383"/>
        <v>0</v>
      </c>
      <c r="BA172" s="375">
        <f t="shared" si="354"/>
        <v>0</v>
      </c>
      <c r="BB172" s="201">
        <f t="shared" si="354"/>
        <v>0</v>
      </c>
      <c r="BC172" s="8">
        <f t="shared" si="384"/>
        <v>0</v>
      </c>
      <c r="BD172" s="50">
        <f t="shared" si="385"/>
        <v>0</v>
      </c>
      <c r="BF172" s="375">
        <f t="shared" si="355"/>
        <v>0</v>
      </c>
      <c r="BG172" s="201">
        <f t="shared" si="355"/>
        <v>0</v>
      </c>
      <c r="BH172" s="8">
        <f t="shared" si="386"/>
        <v>0</v>
      </c>
      <c r="BI172" s="50">
        <f t="shared" si="387"/>
        <v>0</v>
      </c>
      <c r="BK172" s="375">
        <f t="shared" si="356"/>
        <v>0</v>
      </c>
      <c r="BL172" s="201">
        <f t="shared" si="356"/>
        <v>0</v>
      </c>
      <c r="BM172" s="8">
        <f t="shared" si="388"/>
        <v>0</v>
      </c>
      <c r="BN172" s="50">
        <f t="shared" si="389"/>
        <v>0</v>
      </c>
      <c r="BP172" s="375">
        <f t="shared" si="357"/>
        <v>0</v>
      </c>
      <c r="BQ172" s="201">
        <f t="shared" si="357"/>
        <v>0</v>
      </c>
      <c r="BR172" s="8">
        <f t="shared" si="390"/>
        <v>0</v>
      </c>
      <c r="BS172" s="50">
        <f t="shared" si="391"/>
        <v>0</v>
      </c>
      <c r="BU172" s="375">
        <f t="shared" si="358"/>
        <v>0</v>
      </c>
      <c r="BV172" s="201">
        <f t="shared" si="358"/>
        <v>0</v>
      </c>
      <c r="BW172" s="8">
        <f t="shared" si="392"/>
        <v>0</v>
      </c>
      <c r="BX172" s="50">
        <f t="shared" si="393"/>
        <v>0</v>
      </c>
      <c r="BZ172" s="375">
        <f t="shared" si="359"/>
        <v>0</v>
      </c>
      <c r="CA172" s="201">
        <f t="shared" si="359"/>
        <v>0</v>
      </c>
      <c r="CB172" s="8">
        <f t="shared" si="394"/>
        <v>0</v>
      </c>
      <c r="CC172" s="50">
        <f t="shared" si="395"/>
        <v>0</v>
      </c>
      <c r="CE172" s="375">
        <f t="shared" si="360"/>
        <v>0</v>
      </c>
      <c r="CF172" s="201">
        <f t="shared" si="360"/>
        <v>0</v>
      </c>
      <c r="CG172" s="8">
        <f t="shared" si="396"/>
        <v>0</v>
      </c>
      <c r="CH172" s="50">
        <f t="shared" si="397"/>
        <v>0</v>
      </c>
      <c r="CJ172" s="375">
        <f t="shared" si="361"/>
        <v>0</v>
      </c>
      <c r="CK172" s="201">
        <f t="shared" si="361"/>
        <v>0</v>
      </c>
      <c r="CL172" s="8">
        <f t="shared" si="398"/>
        <v>0</v>
      </c>
      <c r="CM172" s="50">
        <f t="shared" si="399"/>
        <v>0</v>
      </c>
      <c r="CO172" s="375">
        <f t="shared" si="362"/>
        <v>0</v>
      </c>
      <c r="CP172" s="201">
        <f t="shared" si="362"/>
        <v>0</v>
      </c>
      <c r="CQ172" s="8">
        <f t="shared" si="400"/>
        <v>0</v>
      </c>
      <c r="CR172" s="50">
        <f t="shared" si="401"/>
        <v>0</v>
      </c>
      <c r="CT172" s="375">
        <f t="shared" si="363"/>
        <v>0</v>
      </c>
      <c r="CU172" s="201">
        <f t="shared" si="363"/>
        <v>0</v>
      </c>
      <c r="CV172" s="8">
        <f t="shared" si="402"/>
        <v>0</v>
      </c>
      <c r="CW172" s="50">
        <f t="shared" si="403"/>
        <v>0</v>
      </c>
      <c r="CY172" s="375">
        <f t="shared" si="364"/>
        <v>0</v>
      </c>
      <c r="CZ172" s="201">
        <f t="shared" si="364"/>
        <v>0</v>
      </c>
      <c r="DA172" s="8">
        <f t="shared" si="404"/>
        <v>0</v>
      </c>
      <c r="DB172" s="50">
        <f t="shared" si="405"/>
        <v>0</v>
      </c>
      <c r="DD172" s="375">
        <f t="shared" si="365"/>
        <v>0</v>
      </c>
      <c r="DE172" s="201">
        <f t="shared" si="365"/>
        <v>0</v>
      </c>
      <c r="DF172" s="8">
        <f t="shared" si="406"/>
        <v>0</v>
      </c>
      <c r="DG172" s="50">
        <f t="shared" si="407"/>
        <v>0</v>
      </c>
      <c r="DI172" s="375">
        <f t="shared" si="366"/>
        <v>0</v>
      </c>
      <c r="DJ172" s="201">
        <f t="shared" si="366"/>
        <v>0</v>
      </c>
      <c r="DK172" s="8">
        <f t="shared" si="408"/>
        <v>0</v>
      </c>
      <c r="DL172" s="50">
        <f t="shared" si="409"/>
        <v>0</v>
      </c>
      <c r="DN172" s="375">
        <f t="shared" si="367"/>
        <v>0</v>
      </c>
      <c r="DO172" s="201">
        <f t="shared" si="367"/>
        <v>0</v>
      </c>
      <c r="DP172" s="8">
        <f t="shared" si="410"/>
        <v>0</v>
      </c>
      <c r="DQ172" s="50">
        <f t="shared" si="411"/>
        <v>0</v>
      </c>
      <c r="DS172" s="51">
        <f t="shared" si="343"/>
        <v>0</v>
      </c>
      <c r="DT172" s="50">
        <f t="shared" si="413"/>
        <v>0</v>
      </c>
      <c r="DU172" s="51">
        <v>0</v>
      </c>
      <c r="DV172" s="50">
        <f t="shared" si="345"/>
        <v>0</v>
      </c>
      <c r="DW172" s="51">
        <f t="shared" si="414"/>
        <v>0</v>
      </c>
      <c r="DX172" s="52">
        <f t="shared" si="414"/>
        <v>0</v>
      </c>
      <c r="DY172" s="307">
        <f t="shared" si="412"/>
        <v>0</v>
      </c>
    </row>
    <row r="173" spans="1:129" s="60" customFormat="1" ht="18" customHeight="1" x14ac:dyDescent="0.3">
      <c r="A173" s="1"/>
      <c r="C173" s="196"/>
      <c r="D173" s="241"/>
      <c r="E173" s="263"/>
      <c r="F173" s="274"/>
      <c r="J173" s="302"/>
      <c r="L173" s="61"/>
      <c r="M173" s="394"/>
      <c r="N173" s="214"/>
      <c r="O173" s="8">
        <f t="shared" si="368"/>
        <v>0</v>
      </c>
      <c r="P173" s="50">
        <f t="shared" si="369"/>
        <v>0</v>
      </c>
      <c r="Q173" s="3"/>
      <c r="R173" s="201">
        <f t="shared" si="347"/>
        <v>0</v>
      </c>
      <c r="S173" s="201">
        <f t="shared" si="347"/>
        <v>0</v>
      </c>
      <c r="T173" s="8">
        <f t="shared" si="370"/>
        <v>0</v>
      </c>
      <c r="U173" s="50">
        <f t="shared" si="371"/>
        <v>0</v>
      </c>
      <c r="V173" s="3"/>
      <c r="W173" s="375">
        <f t="shared" si="348"/>
        <v>0</v>
      </c>
      <c r="X173" s="201">
        <f t="shared" si="348"/>
        <v>0</v>
      </c>
      <c r="Y173" s="8">
        <f t="shared" si="372"/>
        <v>0</v>
      </c>
      <c r="Z173" s="50">
        <f t="shared" si="373"/>
        <v>0</v>
      </c>
      <c r="AA173" s="1"/>
      <c r="AB173" s="375">
        <f t="shared" si="415"/>
        <v>0</v>
      </c>
      <c r="AC173" s="201">
        <f t="shared" si="415"/>
        <v>0</v>
      </c>
      <c r="AD173" s="8">
        <f t="shared" si="374"/>
        <v>0</v>
      </c>
      <c r="AE173" s="50">
        <f t="shared" si="375"/>
        <v>0</v>
      </c>
      <c r="AG173" s="375">
        <f t="shared" si="350"/>
        <v>0</v>
      </c>
      <c r="AH173" s="201">
        <f t="shared" si="350"/>
        <v>0</v>
      </c>
      <c r="AI173" s="8">
        <f t="shared" si="376"/>
        <v>0</v>
      </c>
      <c r="AJ173" s="50">
        <f t="shared" si="377"/>
        <v>0</v>
      </c>
      <c r="AL173" s="375">
        <f t="shared" si="351"/>
        <v>0</v>
      </c>
      <c r="AM173" s="201">
        <f t="shared" si="351"/>
        <v>0</v>
      </c>
      <c r="AN173" s="8">
        <f t="shared" si="378"/>
        <v>0</v>
      </c>
      <c r="AO173" s="50">
        <f t="shared" si="379"/>
        <v>0</v>
      </c>
      <c r="AQ173" s="375">
        <f t="shared" si="352"/>
        <v>0</v>
      </c>
      <c r="AR173" s="201">
        <f t="shared" si="352"/>
        <v>0</v>
      </c>
      <c r="AS173" s="8">
        <f t="shared" si="380"/>
        <v>0</v>
      </c>
      <c r="AT173" s="50">
        <f t="shared" si="381"/>
        <v>0</v>
      </c>
      <c r="AV173" s="375">
        <f t="shared" si="353"/>
        <v>0</v>
      </c>
      <c r="AW173" s="201">
        <f t="shared" si="353"/>
        <v>0</v>
      </c>
      <c r="AX173" s="8">
        <f t="shared" si="382"/>
        <v>0</v>
      </c>
      <c r="AY173" s="50">
        <f t="shared" si="383"/>
        <v>0</v>
      </c>
      <c r="BA173" s="375">
        <f t="shared" si="354"/>
        <v>0</v>
      </c>
      <c r="BB173" s="201">
        <f t="shared" si="354"/>
        <v>0</v>
      </c>
      <c r="BC173" s="8">
        <f t="shared" si="384"/>
        <v>0</v>
      </c>
      <c r="BD173" s="50">
        <f t="shared" si="385"/>
        <v>0</v>
      </c>
      <c r="BF173" s="375">
        <f t="shared" si="355"/>
        <v>0</v>
      </c>
      <c r="BG173" s="201">
        <f t="shared" si="355"/>
        <v>0</v>
      </c>
      <c r="BH173" s="8">
        <f t="shared" si="386"/>
        <v>0</v>
      </c>
      <c r="BI173" s="50">
        <f t="shared" si="387"/>
        <v>0</v>
      </c>
      <c r="BK173" s="375">
        <f t="shared" si="356"/>
        <v>0</v>
      </c>
      <c r="BL173" s="201">
        <f t="shared" si="356"/>
        <v>0</v>
      </c>
      <c r="BM173" s="8">
        <f t="shared" si="388"/>
        <v>0</v>
      </c>
      <c r="BN173" s="50">
        <f t="shared" si="389"/>
        <v>0</v>
      </c>
      <c r="BP173" s="375">
        <f t="shared" si="357"/>
        <v>0</v>
      </c>
      <c r="BQ173" s="201">
        <f t="shared" si="357"/>
        <v>0</v>
      </c>
      <c r="BR173" s="8">
        <f t="shared" si="390"/>
        <v>0</v>
      </c>
      <c r="BS173" s="50">
        <f t="shared" si="391"/>
        <v>0</v>
      </c>
      <c r="BU173" s="375">
        <f t="shared" si="358"/>
        <v>0</v>
      </c>
      <c r="BV173" s="201">
        <f t="shared" si="358"/>
        <v>0</v>
      </c>
      <c r="BW173" s="8">
        <f t="shared" si="392"/>
        <v>0</v>
      </c>
      <c r="BX173" s="50">
        <f t="shared" si="393"/>
        <v>0</v>
      </c>
      <c r="BZ173" s="375">
        <f t="shared" si="359"/>
        <v>0</v>
      </c>
      <c r="CA173" s="201">
        <f t="shared" si="359"/>
        <v>0</v>
      </c>
      <c r="CB173" s="8">
        <f t="shared" si="394"/>
        <v>0</v>
      </c>
      <c r="CC173" s="50">
        <f t="shared" si="395"/>
        <v>0</v>
      </c>
      <c r="CE173" s="375">
        <f t="shared" si="360"/>
        <v>0</v>
      </c>
      <c r="CF173" s="201">
        <f t="shared" si="360"/>
        <v>0</v>
      </c>
      <c r="CG173" s="8">
        <f t="shared" si="396"/>
        <v>0</v>
      </c>
      <c r="CH173" s="50">
        <f t="shared" si="397"/>
        <v>0</v>
      </c>
      <c r="CJ173" s="375">
        <f t="shared" si="361"/>
        <v>0</v>
      </c>
      <c r="CK173" s="201">
        <f t="shared" si="361"/>
        <v>0</v>
      </c>
      <c r="CL173" s="8">
        <f t="shared" si="398"/>
        <v>0</v>
      </c>
      <c r="CM173" s="50">
        <f t="shared" si="399"/>
        <v>0</v>
      </c>
      <c r="CO173" s="375">
        <f t="shared" si="362"/>
        <v>0</v>
      </c>
      <c r="CP173" s="201">
        <f t="shared" si="362"/>
        <v>0</v>
      </c>
      <c r="CQ173" s="8">
        <f t="shared" si="400"/>
        <v>0</v>
      </c>
      <c r="CR173" s="50">
        <f t="shared" si="401"/>
        <v>0</v>
      </c>
      <c r="CT173" s="375">
        <f t="shared" si="363"/>
        <v>0</v>
      </c>
      <c r="CU173" s="201">
        <f t="shared" si="363"/>
        <v>0</v>
      </c>
      <c r="CV173" s="8">
        <f t="shared" si="402"/>
        <v>0</v>
      </c>
      <c r="CW173" s="50">
        <f t="shared" si="403"/>
        <v>0</v>
      </c>
      <c r="CY173" s="375">
        <f t="shared" si="364"/>
        <v>0</v>
      </c>
      <c r="CZ173" s="201">
        <f t="shared" si="364"/>
        <v>0</v>
      </c>
      <c r="DA173" s="8">
        <f t="shared" si="404"/>
        <v>0</v>
      </c>
      <c r="DB173" s="50">
        <f t="shared" si="405"/>
        <v>0</v>
      </c>
      <c r="DD173" s="375">
        <f t="shared" si="365"/>
        <v>0</v>
      </c>
      <c r="DE173" s="201">
        <f t="shared" si="365"/>
        <v>0</v>
      </c>
      <c r="DF173" s="8">
        <f t="shared" si="406"/>
        <v>0</v>
      </c>
      <c r="DG173" s="50">
        <f t="shared" si="407"/>
        <v>0</v>
      </c>
      <c r="DI173" s="375">
        <f t="shared" si="366"/>
        <v>0</v>
      </c>
      <c r="DJ173" s="201">
        <f t="shared" si="366"/>
        <v>0</v>
      </c>
      <c r="DK173" s="8">
        <f t="shared" si="408"/>
        <v>0</v>
      </c>
      <c r="DL173" s="50">
        <f t="shared" si="409"/>
        <v>0</v>
      </c>
      <c r="DN173" s="375">
        <f t="shared" si="367"/>
        <v>0</v>
      </c>
      <c r="DO173" s="201">
        <f t="shared" si="367"/>
        <v>0</v>
      </c>
      <c r="DP173" s="8">
        <f t="shared" si="410"/>
        <v>0</v>
      </c>
      <c r="DQ173" s="50">
        <f t="shared" si="411"/>
        <v>0</v>
      </c>
      <c r="DS173" s="51">
        <f t="shared" si="343"/>
        <v>0</v>
      </c>
      <c r="DT173" s="65">
        <f t="shared" si="413"/>
        <v>0</v>
      </c>
      <c r="DU173" s="90">
        <v>0</v>
      </c>
      <c r="DV173" s="65">
        <f t="shared" si="345"/>
        <v>0</v>
      </c>
      <c r="DW173" s="66">
        <f>+DS173+DU173</f>
        <v>0</v>
      </c>
      <c r="DX173" s="66">
        <f t="shared" si="414"/>
        <v>0</v>
      </c>
      <c r="DY173" s="307">
        <f t="shared" si="412"/>
        <v>0</v>
      </c>
    </row>
    <row r="174" spans="1:129" ht="18" customHeight="1" thickBot="1" x14ac:dyDescent="0.35">
      <c r="B174" s="61"/>
      <c r="C174" s="67"/>
      <c r="D174" s="239"/>
      <c r="E174" s="55"/>
      <c r="F174" s="55"/>
      <c r="G174" s="55"/>
      <c r="H174" s="56"/>
      <c r="I174" s="56"/>
      <c r="J174" s="68"/>
      <c r="K174" s="56"/>
      <c r="L174" s="57"/>
      <c r="M174" s="400"/>
      <c r="N174" s="215"/>
      <c r="O174" s="8">
        <f t="shared" si="368"/>
        <v>0</v>
      </c>
      <c r="P174" s="50">
        <f t="shared" si="369"/>
        <v>0</v>
      </c>
      <c r="Q174" s="63"/>
      <c r="R174" s="201">
        <f t="shared" si="347"/>
        <v>0</v>
      </c>
      <c r="S174" s="201">
        <f t="shared" si="347"/>
        <v>0</v>
      </c>
      <c r="T174" s="8">
        <f t="shared" si="370"/>
        <v>0</v>
      </c>
      <c r="U174" s="50">
        <f t="shared" si="371"/>
        <v>0</v>
      </c>
      <c r="V174" s="63"/>
      <c r="W174" s="375">
        <f t="shared" si="348"/>
        <v>0</v>
      </c>
      <c r="X174" s="201">
        <f t="shared" si="348"/>
        <v>0</v>
      </c>
      <c r="Y174" s="8">
        <f t="shared" si="372"/>
        <v>0</v>
      </c>
      <c r="Z174" s="50">
        <f t="shared" si="373"/>
        <v>0</v>
      </c>
      <c r="AA174" s="60"/>
      <c r="AB174" s="375">
        <f t="shared" si="415"/>
        <v>0</v>
      </c>
      <c r="AC174" s="201">
        <f t="shared" si="415"/>
        <v>0</v>
      </c>
      <c r="AD174" s="8">
        <f t="shared" si="374"/>
        <v>0</v>
      </c>
      <c r="AE174" s="50">
        <f t="shared" si="375"/>
        <v>0</v>
      </c>
      <c r="AG174" s="375">
        <f t="shared" si="350"/>
        <v>0</v>
      </c>
      <c r="AH174" s="201">
        <f t="shared" si="350"/>
        <v>0</v>
      </c>
      <c r="AI174" s="8">
        <f t="shared" si="376"/>
        <v>0</v>
      </c>
      <c r="AJ174" s="50">
        <f t="shared" si="377"/>
        <v>0</v>
      </c>
      <c r="AL174" s="375">
        <f t="shared" si="351"/>
        <v>0</v>
      </c>
      <c r="AM174" s="201">
        <f t="shared" si="351"/>
        <v>0</v>
      </c>
      <c r="AN174" s="8">
        <f t="shared" si="378"/>
        <v>0</v>
      </c>
      <c r="AO174" s="50">
        <f t="shared" si="379"/>
        <v>0</v>
      </c>
      <c r="AQ174" s="375">
        <f t="shared" si="352"/>
        <v>0</v>
      </c>
      <c r="AR174" s="201">
        <f t="shared" si="352"/>
        <v>0</v>
      </c>
      <c r="AS174" s="8">
        <f t="shared" si="380"/>
        <v>0</v>
      </c>
      <c r="AT174" s="50">
        <f t="shared" si="381"/>
        <v>0</v>
      </c>
      <c r="AV174" s="375">
        <f t="shared" si="353"/>
        <v>0</v>
      </c>
      <c r="AW174" s="201">
        <f t="shared" si="353"/>
        <v>0</v>
      </c>
      <c r="AX174" s="8">
        <f t="shared" si="382"/>
        <v>0</v>
      </c>
      <c r="AY174" s="50">
        <f t="shared" si="383"/>
        <v>0</v>
      </c>
      <c r="BA174" s="375">
        <f t="shared" si="354"/>
        <v>0</v>
      </c>
      <c r="BB174" s="201">
        <f t="shared" si="354"/>
        <v>0</v>
      </c>
      <c r="BC174" s="8">
        <f t="shared" si="384"/>
        <v>0</v>
      </c>
      <c r="BD174" s="50">
        <f t="shared" si="385"/>
        <v>0</v>
      </c>
      <c r="BF174" s="375">
        <f t="shared" si="355"/>
        <v>0</v>
      </c>
      <c r="BG174" s="201">
        <f t="shared" si="355"/>
        <v>0</v>
      </c>
      <c r="BH174" s="8">
        <f t="shared" si="386"/>
        <v>0</v>
      </c>
      <c r="BI174" s="50">
        <f t="shared" si="387"/>
        <v>0</v>
      </c>
      <c r="BK174" s="375">
        <f t="shared" si="356"/>
        <v>0</v>
      </c>
      <c r="BL174" s="201">
        <f t="shared" si="356"/>
        <v>0</v>
      </c>
      <c r="BM174" s="8">
        <f t="shared" si="388"/>
        <v>0</v>
      </c>
      <c r="BN174" s="50">
        <f t="shared" si="389"/>
        <v>0</v>
      </c>
      <c r="BP174" s="375">
        <f t="shared" si="357"/>
        <v>0</v>
      </c>
      <c r="BQ174" s="201">
        <f t="shared" si="357"/>
        <v>0</v>
      </c>
      <c r="BR174" s="8">
        <f t="shared" si="390"/>
        <v>0</v>
      </c>
      <c r="BS174" s="50">
        <f t="shared" si="391"/>
        <v>0</v>
      </c>
      <c r="BU174" s="375">
        <f t="shared" si="358"/>
        <v>0</v>
      </c>
      <c r="BV174" s="201">
        <f t="shared" si="358"/>
        <v>0</v>
      </c>
      <c r="BW174" s="8">
        <f t="shared" si="392"/>
        <v>0</v>
      </c>
      <c r="BX174" s="50">
        <f t="shared" si="393"/>
        <v>0</v>
      </c>
      <c r="BZ174" s="375">
        <f t="shared" si="359"/>
        <v>0</v>
      </c>
      <c r="CA174" s="201">
        <f t="shared" si="359"/>
        <v>0</v>
      </c>
      <c r="CB174" s="8">
        <f t="shared" si="394"/>
        <v>0</v>
      </c>
      <c r="CC174" s="50">
        <f t="shared" si="395"/>
        <v>0</v>
      </c>
      <c r="CE174" s="375">
        <f t="shared" si="360"/>
        <v>0</v>
      </c>
      <c r="CF174" s="201">
        <f t="shared" si="360"/>
        <v>0</v>
      </c>
      <c r="CG174" s="8">
        <f t="shared" si="396"/>
        <v>0</v>
      </c>
      <c r="CH174" s="50">
        <f t="shared" si="397"/>
        <v>0</v>
      </c>
      <c r="CJ174" s="375">
        <f t="shared" si="361"/>
        <v>0</v>
      </c>
      <c r="CK174" s="201">
        <f t="shared" si="361"/>
        <v>0</v>
      </c>
      <c r="CL174" s="8">
        <f t="shared" si="398"/>
        <v>0</v>
      </c>
      <c r="CM174" s="50">
        <f t="shared" si="399"/>
        <v>0</v>
      </c>
      <c r="CO174" s="375">
        <f t="shared" si="362"/>
        <v>0</v>
      </c>
      <c r="CP174" s="201">
        <f t="shared" si="362"/>
        <v>0</v>
      </c>
      <c r="CQ174" s="8">
        <f t="shared" si="400"/>
        <v>0</v>
      </c>
      <c r="CR174" s="50">
        <f t="shared" si="401"/>
        <v>0</v>
      </c>
      <c r="CT174" s="375">
        <f t="shared" si="363"/>
        <v>0</v>
      </c>
      <c r="CU174" s="201">
        <f t="shared" si="363"/>
        <v>0</v>
      </c>
      <c r="CV174" s="8">
        <f t="shared" si="402"/>
        <v>0</v>
      </c>
      <c r="CW174" s="50">
        <f t="shared" si="403"/>
        <v>0</v>
      </c>
      <c r="CY174" s="375">
        <f t="shared" si="364"/>
        <v>0</v>
      </c>
      <c r="CZ174" s="201">
        <f t="shared" si="364"/>
        <v>0</v>
      </c>
      <c r="DA174" s="8">
        <f t="shared" si="404"/>
        <v>0</v>
      </c>
      <c r="DB174" s="50">
        <f t="shared" si="405"/>
        <v>0</v>
      </c>
      <c r="DD174" s="375">
        <f t="shared" si="365"/>
        <v>0</v>
      </c>
      <c r="DE174" s="201">
        <f t="shared" si="365"/>
        <v>0</v>
      </c>
      <c r="DF174" s="8">
        <f t="shared" si="406"/>
        <v>0</v>
      </c>
      <c r="DG174" s="50">
        <f t="shared" si="407"/>
        <v>0</v>
      </c>
      <c r="DI174" s="375">
        <f t="shared" si="366"/>
        <v>0</v>
      </c>
      <c r="DJ174" s="201">
        <f t="shared" si="366"/>
        <v>0</v>
      </c>
      <c r="DK174" s="8">
        <f t="shared" si="408"/>
        <v>0</v>
      </c>
      <c r="DL174" s="50">
        <f t="shared" si="409"/>
        <v>0</v>
      </c>
      <c r="DN174" s="375">
        <f t="shared" si="367"/>
        <v>0</v>
      </c>
      <c r="DO174" s="201">
        <f t="shared" si="367"/>
        <v>0</v>
      </c>
      <c r="DP174" s="8">
        <f t="shared" si="410"/>
        <v>0</v>
      </c>
      <c r="DQ174" s="50">
        <f t="shared" si="411"/>
        <v>0</v>
      </c>
      <c r="DS174" s="70"/>
      <c r="DT174" s="70"/>
      <c r="DU174" s="71"/>
      <c r="DV174" s="71"/>
      <c r="DW174" s="70"/>
      <c r="DX174" s="70"/>
      <c r="DY174" s="310"/>
    </row>
    <row r="175" spans="1:129" s="72" customFormat="1" ht="32.4" customHeight="1" thickBot="1" x14ac:dyDescent="0.35">
      <c r="B175" s="275" t="s">
        <v>101</v>
      </c>
      <c r="C175" s="276" t="str">
        <f>B154</f>
        <v>Program management (training, supervision, meetings, conferences, protocols development…) - discuss what to include</v>
      </c>
      <c r="D175" s="242"/>
      <c r="E175" s="73"/>
      <c r="F175" s="73"/>
      <c r="G175" s="73"/>
      <c r="H175" s="73"/>
      <c r="I175" s="73"/>
      <c r="J175" s="74"/>
      <c r="K175" s="73"/>
      <c r="L175" s="75"/>
      <c r="M175" s="391">
        <f>O18</f>
        <v>2015</v>
      </c>
      <c r="N175" s="278"/>
      <c r="O175" s="76">
        <f>SUM(O155:O173)</f>
        <v>0</v>
      </c>
      <c r="P175" s="77">
        <f>SUM(P155:P173)</f>
        <v>0</v>
      </c>
      <c r="Q175" s="78"/>
      <c r="R175" s="294">
        <f>T18</f>
        <v>2016</v>
      </c>
      <c r="S175" s="294"/>
      <c r="T175" s="76">
        <f>SUM(T155:T173)</f>
        <v>15200</v>
      </c>
      <c r="U175" s="77">
        <f>SUM(U155:U173)</f>
        <v>400</v>
      </c>
      <c r="V175" s="78"/>
      <c r="W175" s="391">
        <f>Y18</f>
        <v>2017</v>
      </c>
      <c r="X175" s="277"/>
      <c r="Y175" s="76">
        <f>SUM(Y155:Y173)</f>
        <v>0</v>
      </c>
      <c r="Z175" s="77">
        <f>SUM(Z155:Z173)</f>
        <v>0</v>
      </c>
      <c r="AA175" s="79"/>
      <c r="AB175" s="391">
        <f>AD18</f>
        <v>2018</v>
      </c>
      <c r="AC175" s="277"/>
      <c r="AD175" s="76">
        <f>SUM(AD155:AD173)</f>
        <v>15200</v>
      </c>
      <c r="AE175" s="77">
        <f>SUM(AE155:AE173)</f>
        <v>400</v>
      </c>
      <c r="AG175" s="391">
        <f>AI18</f>
        <v>2019</v>
      </c>
      <c r="AH175" s="277"/>
      <c r="AI175" s="76">
        <f>SUM(AI155:AI173)</f>
        <v>15200</v>
      </c>
      <c r="AJ175" s="77">
        <f>SUM(AJ155:AJ173)</f>
        <v>400</v>
      </c>
      <c r="AL175" s="391">
        <f>AN18</f>
        <v>2020</v>
      </c>
      <c r="AM175" s="277"/>
      <c r="AN175" s="76">
        <f>SUM(AN155:AN173)</f>
        <v>0</v>
      </c>
      <c r="AO175" s="77">
        <f>SUM(AO155:AO173)</f>
        <v>0</v>
      </c>
      <c r="AQ175" s="391">
        <f>AS18</f>
        <v>2021</v>
      </c>
      <c r="AR175" s="277"/>
      <c r="AS175" s="76">
        <f>SUM(AS155:AS173)</f>
        <v>0</v>
      </c>
      <c r="AT175" s="77">
        <f>SUM(AT155:AT173)</f>
        <v>0</v>
      </c>
      <c r="AV175" s="391">
        <f>AX18</f>
        <v>2022</v>
      </c>
      <c r="AW175" s="277"/>
      <c r="AX175" s="76">
        <f>SUM(AX155:AX173)</f>
        <v>0</v>
      </c>
      <c r="AY175" s="77">
        <f>SUM(AY155:AY173)</f>
        <v>0</v>
      </c>
      <c r="BA175" s="391">
        <f>BC18</f>
        <v>2023</v>
      </c>
      <c r="BB175" s="277"/>
      <c r="BC175" s="76">
        <f>SUM(BC155:BC173)</f>
        <v>0</v>
      </c>
      <c r="BD175" s="77">
        <f>SUM(BD155:BD173)</f>
        <v>0</v>
      </c>
      <c r="BF175" s="391">
        <f>BH18</f>
        <v>2024</v>
      </c>
      <c r="BG175" s="277"/>
      <c r="BH175" s="76">
        <f>SUM(BH155:BH173)</f>
        <v>0</v>
      </c>
      <c r="BI175" s="77">
        <f>SUM(BI155:BI173)</f>
        <v>0</v>
      </c>
      <c r="BK175" s="391">
        <f>BM18</f>
        <v>2025</v>
      </c>
      <c r="BL175" s="277"/>
      <c r="BM175" s="76">
        <f>SUM(BM155:BM173)</f>
        <v>0</v>
      </c>
      <c r="BN175" s="77">
        <f>SUM(BN155:BN173)</f>
        <v>0</v>
      </c>
      <c r="BP175" s="391">
        <f>BR18</f>
        <v>2026</v>
      </c>
      <c r="BQ175" s="277"/>
      <c r="BR175" s="76">
        <f>SUM(BR155:BR173)</f>
        <v>0</v>
      </c>
      <c r="BS175" s="77">
        <f>SUM(BS155:BS173)</f>
        <v>0</v>
      </c>
      <c r="BU175" s="391">
        <f>BW18</f>
        <v>2027</v>
      </c>
      <c r="BV175" s="277"/>
      <c r="BW175" s="76">
        <f>SUM(BW155:BW173)</f>
        <v>0</v>
      </c>
      <c r="BX175" s="77">
        <f>SUM(BX155:BX173)</f>
        <v>0</v>
      </c>
      <c r="BZ175" s="391">
        <f>CB18</f>
        <v>2028</v>
      </c>
      <c r="CA175" s="277"/>
      <c r="CB175" s="76">
        <f>SUM(CB155:CB173)</f>
        <v>0</v>
      </c>
      <c r="CC175" s="77">
        <f>SUM(CC155:CC173)</f>
        <v>0</v>
      </c>
      <c r="CE175" s="391">
        <f>CG18</f>
        <v>2029</v>
      </c>
      <c r="CF175" s="277"/>
      <c r="CG175" s="76">
        <f>SUM(CG155:CG173)</f>
        <v>0</v>
      </c>
      <c r="CH175" s="77">
        <f>SUM(CH155:CH173)</f>
        <v>0</v>
      </c>
      <c r="CJ175" s="391">
        <f>CL18</f>
        <v>2030</v>
      </c>
      <c r="CK175" s="277"/>
      <c r="CL175" s="76">
        <f>SUM(CL155:CL173)</f>
        <v>0</v>
      </c>
      <c r="CM175" s="77">
        <f>SUM(CM155:CM173)</f>
        <v>0</v>
      </c>
      <c r="CO175" s="391">
        <f>CQ18</f>
        <v>2031</v>
      </c>
      <c r="CP175" s="277"/>
      <c r="CQ175" s="76">
        <f>SUM(CQ155:CQ173)</f>
        <v>0</v>
      </c>
      <c r="CR175" s="77">
        <f>SUM(CR155:CR173)</f>
        <v>0</v>
      </c>
      <c r="CT175" s="391">
        <f>CV18</f>
        <v>2032</v>
      </c>
      <c r="CU175" s="277"/>
      <c r="CV175" s="76">
        <f>SUM(CV155:CV173)</f>
        <v>0</v>
      </c>
      <c r="CW175" s="77">
        <f>SUM(CW155:CW173)</f>
        <v>0</v>
      </c>
      <c r="CY175" s="391">
        <f>DA18</f>
        <v>2033</v>
      </c>
      <c r="CZ175" s="277"/>
      <c r="DA175" s="76">
        <f>SUM(DA155:DA173)</f>
        <v>0</v>
      </c>
      <c r="DB175" s="77">
        <f>SUM(DB155:DB173)</f>
        <v>0</v>
      </c>
      <c r="DD175" s="391">
        <f>DF18</f>
        <v>2034</v>
      </c>
      <c r="DE175" s="277"/>
      <c r="DF175" s="76">
        <f>SUM(DF155:DF173)</f>
        <v>0</v>
      </c>
      <c r="DG175" s="77">
        <f>SUM(DG155:DG173)</f>
        <v>0</v>
      </c>
      <c r="DI175" s="391">
        <f>DK18</f>
        <v>2035</v>
      </c>
      <c r="DJ175" s="277"/>
      <c r="DK175" s="76">
        <f>SUM(DK155:DK173)</f>
        <v>0</v>
      </c>
      <c r="DL175" s="77">
        <f>SUM(DL155:DL173)</f>
        <v>0</v>
      </c>
      <c r="DN175" s="391">
        <f>DP18</f>
        <v>2036</v>
      </c>
      <c r="DO175" s="277"/>
      <c r="DP175" s="76">
        <f>SUM(DP155:DP173)</f>
        <v>0</v>
      </c>
      <c r="DQ175" s="77">
        <f>SUM(DQ155:DQ173)</f>
        <v>0</v>
      </c>
      <c r="DS175" s="80">
        <f t="shared" ref="DS175:DW175" si="416">SUM(DS155:DS173)</f>
        <v>45600</v>
      </c>
      <c r="DT175" s="77">
        <f>SUM(DT155:DT173)</f>
        <v>1200</v>
      </c>
      <c r="DU175" s="77">
        <f t="shared" si="416"/>
        <v>0</v>
      </c>
      <c r="DV175" s="77">
        <f t="shared" si="416"/>
        <v>0</v>
      </c>
      <c r="DW175" s="77">
        <f t="shared" si="416"/>
        <v>45600</v>
      </c>
      <c r="DX175" s="77">
        <f>SUM(P175+U175+Z175+AE175+AJ175+AO175+AT175+AY175+BD175+BI175+BN175+BS175+BX175+CC175+CH175+CM175+CR175+CW175+DB175+DG175+DL175+DQ175)</f>
        <v>1200</v>
      </c>
      <c r="DY175" s="311" t="s">
        <v>53</v>
      </c>
    </row>
    <row r="176" spans="1:129" x14ac:dyDescent="0.3">
      <c r="O176" s="280" t="s">
        <v>17</v>
      </c>
      <c r="P176" s="281" t="s">
        <v>18</v>
      </c>
      <c r="T176" s="280" t="s">
        <v>17</v>
      </c>
      <c r="U176" s="281" t="s">
        <v>18</v>
      </c>
      <c r="Y176" s="280" t="s">
        <v>17</v>
      </c>
      <c r="Z176" s="281" t="s">
        <v>18</v>
      </c>
      <c r="AD176" s="280" t="s">
        <v>17</v>
      </c>
      <c r="AE176" s="281" t="s">
        <v>18</v>
      </c>
      <c r="AI176" s="280" t="s">
        <v>17</v>
      </c>
      <c r="AJ176" s="281" t="s">
        <v>18</v>
      </c>
      <c r="AN176" s="280" t="s">
        <v>17</v>
      </c>
      <c r="AO176" s="281" t="s">
        <v>18</v>
      </c>
      <c r="AS176" s="280" t="s">
        <v>17</v>
      </c>
      <c r="AT176" s="281" t="s">
        <v>18</v>
      </c>
      <c r="AX176" s="280" t="s">
        <v>17</v>
      </c>
      <c r="AY176" s="281" t="s">
        <v>18</v>
      </c>
      <c r="BC176" s="280" t="s">
        <v>17</v>
      </c>
      <c r="BD176" s="281" t="s">
        <v>18</v>
      </c>
      <c r="BH176" s="280" t="s">
        <v>17</v>
      </c>
      <c r="BI176" s="281" t="s">
        <v>18</v>
      </c>
      <c r="BM176" s="280" t="s">
        <v>17</v>
      </c>
      <c r="BN176" s="281" t="s">
        <v>18</v>
      </c>
      <c r="BR176" s="280" t="s">
        <v>17</v>
      </c>
      <c r="BS176" s="281" t="s">
        <v>18</v>
      </c>
      <c r="BW176" s="280" t="s">
        <v>17</v>
      </c>
      <c r="BX176" s="281" t="s">
        <v>18</v>
      </c>
      <c r="CB176" s="280" t="s">
        <v>17</v>
      </c>
      <c r="CC176" s="281" t="s">
        <v>18</v>
      </c>
      <c r="CG176" s="280" t="s">
        <v>17</v>
      </c>
      <c r="CH176" s="281" t="s">
        <v>18</v>
      </c>
      <c r="CL176" s="280" t="s">
        <v>17</v>
      </c>
      <c r="CM176" s="281" t="s">
        <v>18</v>
      </c>
      <c r="CQ176" s="280" t="s">
        <v>17</v>
      </c>
      <c r="CR176" s="281" t="s">
        <v>18</v>
      </c>
      <c r="CV176" s="280" t="s">
        <v>17</v>
      </c>
      <c r="CW176" s="281" t="s">
        <v>18</v>
      </c>
      <c r="DA176" s="280" t="s">
        <v>17</v>
      </c>
      <c r="DB176" s="281" t="s">
        <v>18</v>
      </c>
      <c r="DF176" s="280" t="s">
        <v>17</v>
      </c>
      <c r="DG176" s="281" t="s">
        <v>18</v>
      </c>
      <c r="DK176" s="280" t="s">
        <v>17</v>
      </c>
      <c r="DL176" s="281" t="s">
        <v>18</v>
      </c>
      <c r="DP176" s="280" t="s">
        <v>17</v>
      </c>
      <c r="DQ176" s="281" t="s">
        <v>18</v>
      </c>
      <c r="DS176" s="280" t="s">
        <v>17</v>
      </c>
      <c r="DT176" s="281" t="s">
        <v>18</v>
      </c>
      <c r="DU176" s="280" t="s">
        <v>17</v>
      </c>
      <c r="DV176" s="281" t="s">
        <v>18</v>
      </c>
      <c r="DW176" s="280" t="s">
        <v>17</v>
      </c>
      <c r="DX176" s="281" t="s">
        <v>18</v>
      </c>
    </row>
    <row r="177" spans="1:129" x14ac:dyDescent="0.3">
      <c r="H177" s="92"/>
      <c r="I177" s="92"/>
      <c r="K177" s="92"/>
    </row>
    <row r="178" spans="1:129" x14ac:dyDescent="0.3">
      <c r="H178" s="92"/>
      <c r="I178" s="92"/>
      <c r="K178" s="92"/>
    </row>
    <row r="179" spans="1:129" ht="26.4" customHeight="1" x14ac:dyDescent="0.3">
      <c r="H179" s="2"/>
      <c r="I179" s="2"/>
      <c r="K179" s="2"/>
      <c r="M179" s="392"/>
      <c r="N179" s="217"/>
      <c r="O179" s="282"/>
      <c r="P179" s="83"/>
      <c r="Q179" s="22"/>
      <c r="R179" s="380"/>
      <c r="S179" s="206"/>
      <c r="T179" s="282"/>
      <c r="U179" s="83"/>
      <c r="V179" s="22"/>
      <c r="W179" s="392"/>
      <c r="X179" s="82"/>
      <c r="Y179" s="282"/>
      <c r="Z179" s="83"/>
      <c r="AA179" s="353"/>
      <c r="AB179" s="392"/>
      <c r="AC179" s="82"/>
      <c r="AD179" s="282"/>
      <c r="AE179" s="83"/>
      <c r="AG179" s="392"/>
      <c r="AH179" s="82"/>
      <c r="AI179" s="282"/>
      <c r="AJ179" s="83"/>
      <c r="AL179" s="392"/>
      <c r="AM179" s="82"/>
      <c r="AN179" s="282"/>
      <c r="AO179" s="83"/>
      <c r="AQ179" s="392"/>
      <c r="AR179" s="82"/>
      <c r="AS179" s="282"/>
      <c r="AT179" s="83"/>
      <c r="AV179" s="392"/>
      <c r="AW179" s="82"/>
      <c r="AX179" s="282"/>
      <c r="AY179" s="83"/>
      <c r="BA179" s="392"/>
      <c r="BB179" s="82"/>
      <c r="BC179" s="282"/>
      <c r="BD179" s="83"/>
      <c r="BF179" s="392"/>
      <c r="BG179" s="82"/>
      <c r="BH179" s="282"/>
      <c r="BI179" s="83"/>
      <c r="BK179" s="392"/>
      <c r="BL179" s="82"/>
      <c r="BM179" s="282"/>
      <c r="BN179" s="83"/>
      <c r="BP179" s="392"/>
      <c r="BQ179" s="82"/>
      <c r="BR179" s="282"/>
      <c r="BS179" s="83"/>
      <c r="BU179" s="392"/>
      <c r="BV179" s="82"/>
      <c r="BW179" s="282"/>
      <c r="BX179" s="83"/>
      <c r="BZ179" s="392"/>
      <c r="CA179" s="82"/>
      <c r="CB179" s="282"/>
      <c r="CC179" s="83"/>
      <c r="CE179" s="392"/>
      <c r="CF179" s="82"/>
      <c r="CG179" s="282"/>
      <c r="CH179" s="83"/>
      <c r="CJ179" s="392"/>
      <c r="CK179" s="82"/>
      <c r="CL179" s="282"/>
      <c r="CM179" s="83"/>
      <c r="CO179" s="392"/>
      <c r="CP179" s="82"/>
      <c r="CQ179" s="282"/>
      <c r="CR179" s="83"/>
      <c r="CT179" s="392"/>
      <c r="CU179" s="82"/>
      <c r="CV179" s="282"/>
      <c r="CW179" s="83"/>
      <c r="CY179" s="392"/>
      <c r="CZ179" s="82"/>
      <c r="DA179" s="282"/>
      <c r="DB179" s="83"/>
      <c r="DD179" s="392"/>
      <c r="DE179" s="82"/>
      <c r="DF179" s="282"/>
      <c r="DG179" s="83"/>
      <c r="DI179" s="392"/>
      <c r="DJ179" s="82"/>
      <c r="DK179" s="282"/>
      <c r="DL179" s="83"/>
      <c r="DN179" s="392"/>
      <c r="DO179" s="82"/>
      <c r="DP179" s="282"/>
      <c r="DQ179" s="83"/>
      <c r="DS179" s="605" t="s">
        <v>12</v>
      </c>
      <c r="DT179" s="606"/>
      <c r="DU179" s="605" t="s">
        <v>13</v>
      </c>
      <c r="DV179" s="606"/>
      <c r="DW179" s="603" t="s">
        <v>14</v>
      </c>
      <c r="DX179" s="604"/>
    </row>
    <row r="180" spans="1:129" ht="15" thickBot="1" x14ac:dyDescent="0.35">
      <c r="H180" s="2"/>
      <c r="I180" s="2"/>
      <c r="K180" s="2"/>
      <c r="M180" s="388" t="s">
        <v>15</v>
      </c>
      <c r="N180" s="211" t="s">
        <v>16</v>
      </c>
      <c r="O180" s="31" t="s">
        <v>17</v>
      </c>
      <c r="P180" s="32" t="s">
        <v>18</v>
      </c>
      <c r="Q180" s="22"/>
      <c r="R180" s="30" t="s">
        <v>15</v>
      </c>
      <c r="S180" s="31" t="s">
        <v>16</v>
      </c>
      <c r="T180" s="31" t="s">
        <v>17</v>
      </c>
      <c r="U180" s="32" t="s">
        <v>18</v>
      </c>
      <c r="V180" s="22"/>
      <c r="W180" s="388" t="s">
        <v>15</v>
      </c>
      <c r="X180" s="31" t="s">
        <v>16</v>
      </c>
      <c r="Y180" s="31" t="s">
        <v>17</v>
      </c>
      <c r="Z180" s="32" t="s">
        <v>18</v>
      </c>
      <c r="AA180" s="353"/>
      <c r="AB180" s="388" t="s">
        <v>15</v>
      </c>
      <c r="AC180" s="31" t="s">
        <v>16</v>
      </c>
      <c r="AD180" s="31" t="s">
        <v>17</v>
      </c>
      <c r="AE180" s="32" t="s">
        <v>18</v>
      </c>
      <c r="AG180" s="388" t="s">
        <v>15</v>
      </c>
      <c r="AH180" s="31" t="s">
        <v>16</v>
      </c>
      <c r="AI180" s="31" t="s">
        <v>17</v>
      </c>
      <c r="AJ180" s="32" t="s">
        <v>18</v>
      </c>
      <c r="AL180" s="388" t="s">
        <v>15</v>
      </c>
      <c r="AM180" s="31" t="s">
        <v>16</v>
      </c>
      <c r="AN180" s="31" t="s">
        <v>17</v>
      </c>
      <c r="AO180" s="32" t="s">
        <v>18</v>
      </c>
      <c r="AQ180" s="388" t="s">
        <v>15</v>
      </c>
      <c r="AR180" s="31" t="s">
        <v>16</v>
      </c>
      <c r="AS180" s="31" t="s">
        <v>17</v>
      </c>
      <c r="AT180" s="32" t="s">
        <v>18</v>
      </c>
      <c r="AV180" s="388" t="s">
        <v>15</v>
      </c>
      <c r="AW180" s="31" t="s">
        <v>16</v>
      </c>
      <c r="AX180" s="31" t="s">
        <v>17</v>
      </c>
      <c r="AY180" s="32" t="s">
        <v>18</v>
      </c>
      <c r="BA180" s="388" t="s">
        <v>15</v>
      </c>
      <c r="BB180" s="31" t="s">
        <v>16</v>
      </c>
      <c r="BC180" s="31" t="s">
        <v>17</v>
      </c>
      <c r="BD180" s="32" t="s">
        <v>18</v>
      </c>
      <c r="BF180" s="388" t="s">
        <v>15</v>
      </c>
      <c r="BG180" s="31" t="s">
        <v>16</v>
      </c>
      <c r="BH180" s="31" t="s">
        <v>17</v>
      </c>
      <c r="BI180" s="32" t="s">
        <v>18</v>
      </c>
      <c r="BK180" s="388" t="s">
        <v>15</v>
      </c>
      <c r="BL180" s="31" t="s">
        <v>16</v>
      </c>
      <c r="BM180" s="31" t="s">
        <v>17</v>
      </c>
      <c r="BN180" s="32" t="s">
        <v>18</v>
      </c>
      <c r="BP180" s="388" t="s">
        <v>15</v>
      </c>
      <c r="BQ180" s="31" t="s">
        <v>16</v>
      </c>
      <c r="BR180" s="31" t="s">
        <v>17</v>
      </c>
      <c r="BS180" s="32" t="s">
        <v>18</v>
      </c>
      <c r="BU180" s="388" t="s">
        <v>15</v>
      </c>
      <c r="BV180" s="31" t="s">
        <v>16</v>
      </c>
      <c r="BW180" s="31" t="s">
        <v>17</v>
      </c>
      <c r="BX180" s="32" t="s">
        <v>18</v>
      </c>
      <c r="BZ180" s="388" t="s">
        <v>15</v>
      </c>
      <c r="CA180" s="31" t="s">
        <v>16</v>
      </c>
      <c r="CB180" s="31" t="s">
        <v>17</v>
      </c>
      <c r="CC180" s="32" t="s">
        <v>18</v>
      </c>
      <c r="CE180" s="388" t="s">
        <v>15</v>
      </c>
      <c r="CF180" s="31" t="s">
        <v>16</v>
      </c>
      <c r="CG180" s="31" t="s">
        <v>17</v>
      </c>
      <c r="CH180" s="32" t="s">
        <v>18</v>
      </c>
      <c r="CJ180" s="388" t="s">
        <v>15</v>
      </c>
      <c r="CK180" s="31" t="s">
        <v>16</v>
      </c>
      <c r="CL180" s="31" t="s">
        <v>17</v>
      </c>
      <c r="CM180" s="32" t="s">
        <v>18</v>
      </c>
      <c r="CO180" s="388" t="s">
        <v>15</v>
      </c>
      <c r="CP180" s="31" t="s">
        <v>16</v>
      </c>
      <c r="CQ180" s="31" t="s">
        <v>17</v>
      </c>
      <c r="CR180" s="32" t="s">
        <v>18</v>
      </c>
      <c r="CT180" s="388" t="s">
        <v>15</v>
      </c>
      <c r="CU180" s="31" t="s">
        <v>16</v>
      </c>
      <c r="CV180" s="31" t="s">
        <v>17</v>
      </c>
      <c r="CW180" s="32" t="s">
        <v>18</v>
      </c>
      <c r="CY180" s="388" t="s">
        <v>15</v>
      </c>
      <c r="CZ180" s="31" t="s">
        <v>16</v>
      </c>
      <c r="DA180" s="31" t="s">
        <v>17</v>
      </c>
      <c r="DB180" s="32" t="s">
        <v>18</v>
      </c>
      <c r="DD180" s="388" t="s">
        <v>15</v>
      </c>
      <c r="DE180" s="31" t="s">
        <v>16</v>
      </c>
      <c r="DF180" s="31" t="s">
        <v>17</v>
      </c>
      <c r="DG180" s="32" t="s">
        <v>18</v>
      </c>
      <c r="DI180" s="388" t="s">
        <v>15</v>
      </c>
      <c r="DJ180" s="31" t="s">
        <v>16</v>
      </c>
      <c r="DK180" s="31" t="s">
        <v>17</v>
      </c>
      <c r="DL180" s="32" t="s">
        <v>18</v>
      </c>
      <c r="DN180" s="388" t="s">
        <v>15</v>
      </c>
      <c r="DO180" s="31" t="s">
        <v>16</v>
      </c>
      <c r="DP180" s="31" t="s">
        <v>17</v>
      </c>
      <c r="DQ180" s="32" t="s">
        <v>18</v>
      </c>
      <c r="DS180" s="250" t="s">
        <v>17</v>
      </c>
      <c r="DT180" s="251" t="s">
        <v>18</v>
      </c>
      <c r="DU180" s="250" t="s">
        <v>17</v>
      </c>
      <c r="DV180" s="252" t="s">
        <v>18</v>
      </c>
      <c r="DW180" s="253" t="s">
        <v>17</v>
      </c>
      <c r="DX180" s="252" t="s">
        <v>18</v>
      </c>
    </row>
    <row r="181" spans="1:129" s="33" customFormat="1" ht="27" customHeight="1" thickBot="1" x14ac:dyDescent="0.35">
      <c r="B181" s="254" t="s">
        <v>525</v>
      </c>
      <c r="C181" s="255" t="s">
        <v>55</v>
      </c>
      <c r="D181" s="283" t="s">
        <v>21</v>
      </c>
      <c r="E181" s="257" t="s">
        <v>22</v>
      </c>
      <c r="F181" s="257"/>
      <c r="G181" s="257" t="s">
        <v>23</v>
      </c>
      <c r="H181" s="257" t="s">
        <v>24</v>
      </c>
      <c r="I181" s="257" t="s">
        <v>25</v>
      </c>
      <c r="J181" s="258" t="s">
        <v>26</v>
      </c>
      <c r="K181" s="259" t="s">
        <v>27</v>
      </c>
      <c r="M181" s="389"/>
      <c r="N181" s="212"/>
      <c r="O181" s="35"/>
      <c r="P181" s="36"/>
      <c r="Q181" s="37"/>
      <c r="R181" s="34"/>
      <c r="S181" s="35"/>
      <c r="T181" s="35"/>
      <c r="U181" s="36"/>
      <c r="V181" s="37"/>
      <c r="W181" s="389"/>
      <c r="X181" s="35"/>
      <c r="Y181" s="35"/>
      <c r="Z181" s="36"/>
      <c r="AA181" s="37"/>
      <c r="AB181" s="389"/>
      <c r="AC181" s="35"/>
      <c r="AD181" s="35"/>
      <c r="AE181" s="36"/>
      <c r="AG181" s="389"/>
      <c r="AH181" s="35"/>
      <c r="AI181" s="35"/>
      <c r="AJ181" s="36"/>
      <c r="AL181" s="389"/>
      <c r="AM181" s="35"/>
      <c r="AN181" s="35"/>
      <c r="AO181" s="36"/>
      <c r="AQ181" s="389"/>
      <c r="AR181" s="35"/>
      <c r="AS181" s="35"/>
      <c r="AT181" s="36"/>
      <c r="AV181" s="389"/>
      <c r="AW181" s="35"/>
      <c r="AX181" s="35"/>
      <c r="AY181" s="36"/>
      <c r="BA181" s="389"/>
      <c r="BB181" s="35"/>
      <c r="BC181" s="35"/>
      <c r="BD181" s="36"/>
      <c r="BF181" s="389"/>
      <c r="BG181" s="35"/>
      <c r="BH181" s="35"/>
      <c r="BI181" s="36"/>
      <c r="BK181" s="389"/>
      <c r="BL181" s="35"/>
      <c r="BM181" s="35"/>
      <c r="BN181" s="36"/>
      <c r="BP181" s="389"/>
      <c r="BQ181" s="35"/>
      <c r="BR181" s="35"/>
      <c r="BS181" s="36"/>
      <c r="BU181" s="389"/>
      <c r="BV181" s="35"/>
      <c r="BW181" s="35"/>
      <c r="BX181" s="36"/>
      <c r="BZ181" s="389"/>
      <c r="CA181" s="35"/>
      <c r="CB181" s="35"/>
      <c r="CC181" s="36"/>
      <c r="CE181" s="389"/>
      <c r="CF181" s="35"/>
      <c r="CG181" s="35"/>
      <c r="CH181" s="36"/>
      <c r="CJ181" s="389"/>
      <c r="CK181" s="35"/>
      <c r="CL181" s="35"/>
      <c r="CM181" s="36"/>
      <c r="CO181" s="389"/>
      <c r="CP181" s="35"/>
      <c r="CQ181" s="35"/>
      <c r="CR181" s="36"/>
      <c r="CT181" s="389"/>
      <c r="CU181" s="35"/>
      <c r="CV181" s="35"/>
      <c r="CW181" s="36"/>
      <c r="CY181" s="389"/>
      <c r="CZ181" s="35"/>
      <c r="DA181" s="35"/>
      <c r="DB181" s="36"/>
      <c r="DD181" s="389"/>
      <c r="DE181" s="35"/>
      <c r="DF181" s="35"/>
      <c r="DG181" s="36"/>
      <c r="DI181" s="389"/>
      <c r="DJ181" s="35"/>
      <c r="DK181" s="35"/>
      <c r="DL181" s="36"/>
      <c r="DN181" s="389"/>
      <c r="DO181" s="35"/>
      <c r="DP181" s="35"/>
      <c r="DQ181" s="36"/>
      <c r="DS181" s="34"/>
      <c r="DT181" s="36"/>
      <c r="DU181" s="38"/>
      <c r="DV181" s="36"/>
      <c r="DW181" s="38"/>
      <c r="DX181" s="39"/>
      <c r="DY181" s="309" t="str">
        <f>B181</f>
        <v>Office material (magude office)</v>
      </c>
    </row>
    <row r="182" spans="1:129" ht="34.799999999999997" customHeight="1" x14ac:dyDescent="0.3">
      <c r="B182" s="349" t="s">
        <v>642</v>
      </c>
      <c r="C182" s="1"/>
      <c r="D182" s="262"/>
      <c r="E182" s="263"/>
      <c r="F182" s="263"/>
      <c r="G182" s="263"/>
      <c r="H182" s="264"/>
      <c r="I182" s="264"/>
      <c r="J182" s="265"/>
      <c r="K182" s="264"/>
      <c r="L182" s="266"/>
      <c r="M182" s="389"/>
      <c r="N182" s="212"/>
      <c r="O182" s="35"/>
      <c r="P182" s="36"/>
      <c r="Q182" s="37"/>
      <c r="R182" s="34"/>
      <c r="S182" s="35"/>
      <c r="T182" s="35"/>
      <c r="U182" s="36"/>
      <c r="V182" s="37"/>
      <c r="W182" s="389"/>
      <c r="X182" s="35"/>
      <c r="Y182" s="35"/>
      <c r="Z182" s="36"/>
      <c r="AA182" s="37"/>
      <c r="AB182" s="389"/>
      <c r="AC182" s="35"/>
      <c r="AD182" s="35"/>
      <c r="AE182" s="36"/>
      <c r="AG182" s="389"/>
      <c r="AH182" s="35"/>
      <c r="AI182" s="35"/>
      <c r="AJ182" s="36"/>
      <c r="AL182" s="389"/>
      <c r="AM182" s="35"/>
      <c r="AN182" s="35"/>
      <c r="AO182" s="36"/>
      <c r="AQ182" s="389"/>
      <c r="AR182" s="35"/>
      <c r="AS182" s="35"/>
      <c r="AT182" s="36"/>
      <c r="AV182" s="389"/>
      <c r="AW182" s="35"/>
      <c r="AX182" s="35"/>
      <c r="AY182" s="36"/>
      <c r="BA182" s="389"/>
      <c r="BB182" s="35"/>
      <c r="BC182" s="35"/>
      <c r="BD182" s="36"/>
      <c r="BF182" s="389"/>
      <c r="BG182" s="35"/>
      <c r="BH182" s="35"/>
      <c r="BI182" s="36"/>
      <c r="BK182" s="389"/>
      <c r="BL182" s="35"/>
      <c r="BM182" s="35"/>
      <c r="BN182" s="36"/>
      <c r="BP182" s="389"/>
      <c r="BQ182" s="35"/>
      <c r="BR182" s="35"/>
      <c r="BS182" s="36"/>
      <c r="BU182" s="389"/>
      <c r="BV182" s="35"/>
      <c r="BW182" s="35"/>
      <c r="BX182" s="36"/>
      <c r="BZ182" s="389"/>
      <c r="CA182" s="35"/>
      <c r="CB182" s="35"/>
      <c r="CC182" s="36"/>
      <c r="CE182" s="389"/>
      <c r="CF182" s="35"/>
      <c r="CG182" s="35"/>
      <c r="CH182" s="36"/>
      <c r="CJ182" s="389"/>
      <c r="CK182" s="35"/>
      <c r="CL182" s="35"/>
      <c r="CM182" s="36"/>
      <c r="CO182" s="389"/>
      <c r="CP182" s="35"/>
      <c r="CQ182" s="35"/>
      <c r="CR182" s="36"/>
      <c r="CT182" s="389"/>
      <c r="CU182" s="35"/>
      <c r="CV182" s="35"/>
      <c r="CW182" s="36"/>
      <c r="CY182" s="389"/>
      <c r="CZ182" s="35"/>
      <c r="DA182" s="35"/>
      <c r="DB182" s="36"/>
      <c r="DD182" s="389"/>
      <c r="DE182" s="35"/>
      <c r="DF182" s="35"/>
      <c r="DG182" s="36"/>
      <c r="DI182" s="389"/>
      <c r="DJ182" s="35"/>
      <c r="DK182" s="35"/>
      <c r="DL182" s="36"/>
      <c r="DN182" s="389"/>
      <c r="DO182" s="35"/>
      <c r="DP182" s="35"/>
      <c r="DQ182" s="36"/>
      <c r="DS182" s="51">
        <f t="shared" ref="DS182:DS201" si="417">O182+T182+Y182+AD182+AI182+AN182+AS182+AX182+BC182+BH182+BM182+BR182+BW182+CB182+CG182+CL182+CQ182+CV182+DA182+DF182+DK182+DP182</f>
        <v>0</v>
      </c>
      <c r="DT182" s="43">
        <f>+DS182/$H$3</f>
        <v>0</v>
      </c>
      <c r="DU182" s="45">
        <v>0</v>
      </c>
      <c r="DV182" s="43">
        <f>+DU182/$H$3</f>
        <v>0</v>
      </c>
      <c r="DW182" s="45">
        <f>+DS182+DU182</f>
        <v>0</v>
      </c>
      <c r="DX182" s="47">
        <f>+DT182+DV182</f>
        <v>0</v>
      </c>
      <c r="DY182" s="306" t="str">
        <f>B182</f>
        <v xml:space="preserve">Annually! </v>
      </c>
    </row>
    <row r="183" spans="1:129" ht="15.6" x14ac:dyDescent="0.3">
      <c r="B183" s="347" t="s">
        <v>552</v>
      </c>
      <c r="D183" s="262">
        <f>E183*$H$3</f>
        <v>0.56788247213779131</v>
      </c>
      <c r="E183" s="263">
        <v>1.4944275582573456E-2</v>
      </c>
      <c r="F183" s="263"/>
      <c r="G183" s="263"/>
      <c r="H183" s="267"/>
      <c r="I183" s="267"/>
      <c r="J183" s="265"/>
      <c r="K183" s="264"/>
      <c r="L183" s="266"/>
      <c r="M183" s="393">
        <v>20000</v>
      </c>
      <c r="N183" s="213">
        <v>0</v>
      </c>
      <c r="O183" s="8">
        <f>$D183*M183*N183</f>
        <v>0</v>
      </c>
      <c r="P183" s="8">
        <f>O183/$H$3</f>
        <v>0</v>
      </c>
      <c r="R183" s="201">
        <f>M183</f>
        <v>20000</v>
      </c>
      <c r="S183" s="201">
        <v>1</v>
      </c>
      <c r="T183" s="8">
        <f>$D183*R183*S183</f>
        <v>11357.649442755826</v>
      </c>
      <c r="U183" s="8">
        <f>T183/$H$3</f>
        <v>298.88551165146913</v>
      </c>
      <c r="W183" s="375">
        <f>R183</f>
        <v>20000</v>
      </c>
      <c r="X183" s="201">
        <f>S183</f>
        <v>1</v>
      </c>
      <c r="Y183" s="8">
        <f>$D183*W183*X183</f>
        <v>11357.649442755826</v>
      </c>
      <c r="Z183" s="8">
        <f>Y183/$H$3</f>
        <v>298.88551165146913</v>
      </c>
      <c r="AB183" s="375">
        <f>W183</f>
        <v>20000</v>
      </c>
      <c r="AC183" s="201">
        <v>0.8</v>
      </c>
      <c r="AD183" s="8">
        <f>$D183*AB183*AC183</f>
        <v>9086.1195542046607</v>
      </c>
      <c r="AE183" s="8">
        <f>AD183/$H$3</f>
        <v>239.10840932117529</v>
      </c>
      <c r="AG183" s="375">
        <f>AB183</f>
        <v>20000</v>
      </c>
      <c r="AH183" s="201">
        <v>0.5</v>
      </c>
      <c r="AI183" s="8">
        <f>$D183*AG183*AH183</f>
        <v>5678.8247213779132</v>
      </c>
      <c r="AJ183" s="8">
        <f>AI183/$H$3</f>
        <v>149.44275582573457</v>
      </c>
      <c r="AL183" s="375">
        <f>AG183</f>
        <v>20000</v>
      </c>
      <c r="AM183" s="201">
        <v>0</v>
      </c>
      <c r="AN183" s="8">
        <f>$D183*AL183*AM183</f>
        <v>0</v>
      </c>
      <c r="AO183" s="8">
        <f>AN183/$H$3</f>
        <v>0</v>
      </c>
      <c r="AQ183" s="375">
        <f>AL183</f>
        <v>20000</v>
      </c>
      <c r="AR183" s="201">
        <f>AM183</f>
        <v>0</v>
      </c>
      <c r="AS183" s="8">
        <f>$D183*AQ183*AR183</f>
        <v>0</v>
      </c>
      <c r="AT183" s="8">
        <f>AS183/$H$3</f>
        <v>0</v>
      </c>
      <c r="AV183" s="375">
        <f>AQ183</f>
        <v>20000</v>
      </c>
      <c r="AW183" s="201">
        <f>AR183</f>
        <v>0</v>
      </c>
      <c r="AX183" s="8">
        <f>$D183*AV183*AW183</f>
        <v>0</v>
      </c>
      <c r="AY183" s="8">
        <f>AX183/$H$3</f>
        <v>0</v>
      </c>
      <c r="BA183" s="375">
        <f>AV183</f>
        <v>20000</v>
      </c>
      <c r="BB183" s="201">
        <f>AW183</f>
        <v>0</v>
      </c>
      <c r="BC183" s="8">
        <f>$D183*BA183*BB183</f>
        <v>0</v>
      </c>
      <c r="BD183" s="8">
        <f>BC183/$H$3</f>
        <v>0</v>
      </c>
      <c r="BF183" s="375">
        <f>BA183</f>
        <v>20000</v>
      </c>
      <c r="BG183" s="201">
        <f>BB183</f>
        <v>0</v>
      </c>
      <c r="BH183" s="8">
        <f>$D183*BF183*BG183</f>
        <v>0</v>
      </c>
      <c r="BI183" s="8">
        <f>BH183/$H$3</f>
        <v>0</v>
      </c>
      <c r="BK183" s="375">
        <f>BF183</f>
        <v>20000</v>
      </c>
      <c r="BL183" s="201">
        <f>BG183</f>
        <v>0</v>
      </c>
      <c r="BM183" s="8">
        <f>$D183*BK183*BL183</f>
        <v>0</v>
      </c>
      <c r="BN183" s="8">
        <f>BM183/$H$3</f>
        <v>0</v>
      </c>
      <c r="BP183" s="375">
        <f>BK183</f>
        <v>20000</v>
      </c>
      <c r="BQ183" s="201">
        <f>BL183</f>
        <v>0</v>
      </c>
      <c r="BR183" s="8">
        <f>$D183*BP183*BQ183</f>
        <v>0</v>
      </c>
      <c r="BS183" s="8">
        <f>BR183/$H$3</f>
        <v>0</v>
      </c>
      <c r="BU183" s="375">
        <f>BP183</f>
        <v>20000</v>
      </c>
      <c r="BV183" s="201">
        <f>BQ183</f>
        <v>0</v>
      </c>
      <c r="BW183" s="8">
        <f>$D183*BU183*BV183</f>
        <v>0</v>
      </c>
      <c r="BX183" s="8">
        <f>BW183/$H$3</f>
        <v>0</v>
      </c>
      <c r="BZ183" s="375">
        <f>BU183</f>
        <v>20000</v>
      </c>
      <c r="CA183" s="201">
        <f>BV183</f>
        <v>0</v>
      </c>
      <c r="CB183" s="8">
        <f>$D183*BZ183*CA183</f>
        <v>0</v>
      </c>
      <c r="CC183" s="8">
        <f>CB183/$H$3</f>
        <v>0</v>
      </c>
      <c r="CE183" s="375">
        <f>BZ183</f>
        <v>20000</v>
      </c>
      <c r="CF183" s="201">
        <f>CA183</f>
        <v>0</v>
      </c>
      <c r="CG183" s="8">
        <f>$D183*CE183*CF183</f>
        <v>0</v>
      </c>
      <c r="CH183" s="8">
        <f>CG183/$H$3</f>
        <v>0</v>
      </c>
      <c r="CJ183" s="375">
        <f>CE183</f>
        <v>20000</v>
      </c>
      <c r="CK183" s="201">
        <f>CF183</f>
        <v>0</v>
      </c>
      <c r="CL183" s="8">
        <f>$D183*CJ183*CK183</f>
        <v>0</v>
      </c>
      <c r="CM183" s="8">
        <f>CL183/$H$3</f>
        <v>0</v>
      </c>
      <c r="CO183" s="375">
        <f>CJ183</f>
        <v>20000</v>
      </c>
      <c r="CP183" s="201">
        <f>CK183</f>
        <v>0</v>
      </c>
      <c r="CQ183" s="8">
        <f>$D183*CO183*CP183</f>
        <v>0</v>
      </c>
      <c r="CR183" s="8">
        <f>CQ183/$H$3</f>
        <v>0</v>
      </c>
      <c r="CT183" s="375">
        <f>CO183</f>
        <v>20000</v>
      </c>
      <c r="CU183" s="201">
        <f>CP183</f>
        <v>0</v>
      </c>
      <c r="CV183" s="8">
        <f>$D183*CT183*CU183</f>
        <v>0</v>
      </c>
      <c r="CW183" s="8">
        <f>CV183/$H$3</f>
        <v>0</v>
      </c>
      <c r="CY183" s="375">
        <f>CT183</f>
        <v>20000</v>
      </c>
      <c r="CZ183" s="201">
        <f>CU183</f>
        <v>0</v>
      </c>
      <c r="DA183" s="8">
        <f>$D183*CY183*CZ183</f>
        <v>0</v>
      </c>
      <c r="DB183" s="8">
        <f>DA183/$H$3</f>
        <v>0</v>
      </c>
      <c r="DD183" s="375">
        <f>CY183</f>
        <v>20000</v>
      </c>
      <c r="DE183" s="201">
        <f>CZ183</f>
        <v>0</v>
      </c>
      <c r="DF183" s="8">
        <f>$D183*DD183*DE183</f>
        <v>0</v>
      </c>
      <c r="DG183" s="8">
        <f>DF183/$H$3</f>
        <v>0</v>
      </c>
      <c r="DI183" s="375">
        <f>DD183</f>
        <v>20000</v>
      </c>
      <c r="DJ183" s="201">
        <f>DE183</f>
        <v>0</v>
      </c>
      <c r="DK183" s="8">
        <f>$D183*DI183*DJ183</f>
        <v>0</v>
      </c>
      <c r="DL183" s="8">
        <f>DK183/$H$3</f>
        <v>0</v>
      </c>
      <c r="DN183" s="375">
        <f>DI183</f>
        <v>20000</v>
      </c>
      <c r="DO183" s="201">
        <f>DJ183</f>
        <v>0</v>
      </c>
      <c r="DP183" s="8">
        <f>$D183*DN183*DO183</f>
        <v>0</v>
      </c>
      <c r="DQ183" s="8">
        <f>DP183/$H$3</f>
        <v>0</v>
      </c>
      <c r="DS183" s="51">
        <f t="shared" si="417"/>
        <v>37480.243161094222</v>
      </c>
      <c r="DT183" s="50">
        <f t="shared" ref="DT183:DT184" si="418">+DS183/$H$3</f>
        <v>986.322188449848</v>
      </c>
      <c r="DU183" s="51">
        <v>0</v>
      </c>
      <c r="DV183" s="50">
        <f t="shared" ref="DV183:DV201" si="419">+DU183/$H$3</f>
        <v>0</v>
      </c>
      <c r="DW183" s="51">
        <f t="shared" ref="DW183:DX198" si="420">+DS183+DU183</f>
        <v>37480.243161094222</v>
      </c>
      <c r="DX183" s="53">
        <f t="shared" si="420"/>
        <v>986.322188449848</v>
      </c>
      <c r="DY183" s="307" t="str">
        <f>B183</f>
        <v xml:space="preserve">IC copies </v>
      </c>
    </row>
    <row r="184" spans="1:129" ht="18" customHeight="1" x14ac:dyDescent="0.3">
      <c r="B184" s="347" t="s">
        <v>553</v>
      </c>
      <c r="D184" s="262">
        <f t="shared" ref="D184:D198" si="421">E184*$H$3</f>
        <v>5.7750759878419453</v>
      </c>
      <c r="E184" s="263">
        <v>0.1519756838905775</v>
      </c>
      <c r="F184" s="263"/>
      <c r="G184" s="263"/>
      <c r="H184" s="267"/>
      <c r="I184" s="267"/>
      <c r="J184" s="265"/>
      <c r="K184" s="264"/>
      <c r="L184" s="266"/>
      <c r="M184" s="394">
        <v>500</v>
      </c>
      <c r="N184" s="214">
        <v>0</v>
      </c>
      <c r="O184" s="8">
        <f t="shared" ref="O184:O202" si="422">$D184*M184*N184</f>
        <v>0</v>
      </c>
      <c r="P184" s="8">
        <f t="shared" ref="P184:P202" si="423">O184/$H$3</f>
        <v>0</v>
      </c>
      <c r="R184" s="201">
        <f t="shared" ref="R184:S202" si="424">M184</f>
        <v>500</v>
      </c>
      <c r="S184" s="201">
        <v>1</v>
      </c>
      <c r="T184" s="8">
        <f t="shared" ref="T184:T202" si="425">$D184*R184*S184</f>
        <v>2887.5379939209724</v>
      </c>
      <c r="U184" s="8">
        <f t="shared" ref="U184:U202" si="426">T184/$H$3</f>
        <v>75.98784194528875</v>
      </c>
      <c r="W184" s="375">
        <f t="shared" ref="W184:W202" si="427">R184</f>
        <v>500</v>
      </c>
      <c r="X184" s="201">
        <f t="shared" ref="X184:X202" si="428">S184</f>
        <v>1</v>
      </c>
      <c r="Y184" s="8">
        <f t="shared" ref="Y184:Y202" si="429">$D184*W184*X184</f>
        <v>2887.5379939209724</v>
      </c>
      <c r="Z184" s="8">
        <f t="shared" ref="Z184:Z202" si="430">Y184/$H$3</f>
        <v>75.98784194528875</v>
      </c>
      <c r="AB184" s="375">
        <f t="shared" ref="AB184:AB202" si="431">W184</f>
        <v>500</v>
      </c>
      <c r="AC184" s="201">
        <v>0.8</v>
      </c>
      <c r="AD184" s="8">
        <f t="shared" ref="AD184:AD202" si="432">$D184*AB184*AC184</f>
        <v>2310.0303951367782</v>
      </c>
      <c r="AE184" s="8">
        <f t="shared" ref="AE184:AE202" si="433">AD184/$H$3</f>
        <v>60.790273556231007</v>
      </c>
      <c r="AG184" s="375">
        <f t="shared" ref="AG184:AG202" si="434">AB184</f>
        <v>500</v>
      </c>
      <c r="AH184" s="201">
        <v>0.5</v>
      </c>
      <c r="AI184" s="8">
        <f t="shared" ref="AI184:AI202" si="435">$D184*AG184*AH184</f>
        <v>1443.7689969604862</v>
      </c>
      <c r="AJ184" s="8">
        <f t="shared" ref="AJ184:AJ202" si="436">AI184/$H$3</f>
        <v>37.993920972644375</v>
      </c>
      <c r="AL184" s="375">
        <f t="shared" ref="AL184:AL202" si="437">AG184</f>
        <v>500</v>
      </c>
      <c r="AM184" s="201">
        <v>0</v>
      </c>
      <c r="AN184" s="8">
        <f t="shared" ref="AN184:AN202" si="438">$D184*AL184*AM184</f>
        <v>0</v>
      </c>
      <c r="AO184" s="8">
        <f t="shared" ref="AO184:AO202" si="439">AN184/$H$3</f>
        <v>0</v>
      </c>
      <c r="AQ184" s="375">
        <f t="shared" ref="AQ184:AR202" si="440">AL184</f>
        <v>500</v>
      </c>
      <c r="AR184" s="201">
        <f t="shared" si="440"/>
        <v>0</v>
      </c>
      <c r="AS184" s="8">
        <f t="shared" ref="AS184:AS202" si="441">$D184*AQ184*AR184</f>
        <v>0</v>
      </c>
      <c r="AT184" s="8">
        <f t="shared" ref="AT184:AT202" si="442">AS184/$H$3</f>
        <v>0</v>
      </c>
      <c r="AV184" s="375">
        <f t="shared" ref="AV184:AW202" si="443">AQ184</f>
        <v>500</v>
      </c>
      <c r="AW184" s="201">
        <f t="shared" si="443"/>
        <v>0</v>
      </c>
      <c r="AX184" s="8">
        <f t="shared" ref="AX184:AX202" si="444">$D184*AV184*AW184</f>
        <v>0</v>
      </c>
      <c r="AY184" s="8">
        <f t="shared" ref="AY184:AY202" si="445">AX184/$H$3</f>
        <v>0</v>
      </c>
      <c r="BA184" s="375">
        <f t="shared" ref="BA184:BB202" si="446">AV184</f>
        <v>500</v>
      </c>
      <c r="BB184" s="201">
        <f t="shared" si="446"/>
        <v>0</v>
      </c>
      <c r="BC184" s="8">
        <f t="shared" ref="BC184:BC202" si="447">$D184*BA184*BB184</f>
        <v>0</v>
      </c>
      <c r="BD184" s="8">
        <f t="shared" ref="BD184:BD202" si="448">BC184/$H$3</f>
        <v>0</v>
      </c>
      <c r="BF184" s="375">
        <f t="shared" ref="BF184:BG202" si="449">BA184</f>
        <v>500</v>
      </c>
      <c r="BG184" s="201">
        <f t="shared" si="449"/>
        <v>0</v>
      </c>
      <c r="BH184" s="8">
        <f t="shared" ref="BH184:BH202" si="450">$D184*BF184*BG184</f>
        <v>0</v>
      </c>
      <c r="BI184" s="8">
        <f t="shared" ref="BI184:BI202" si="451">BH184/$H$3</f>
        <v>0</v>
      </c>
      <c r="BK184" s="375">
        <f t="shared" ref="BK184:BL202" si="452">BF184</f>
        <v>500</v>
      </c>
      <c r="BL184" s="201">
        <f t="shared" si="452"/>
        <v>0</v>
      </c>
      <c r="BM184" s="8">
        <f t="shared" ref="BM184:BM202" si="453">$D184*BK184*BL184</f>
        <v>0</v>
      </c>
      <c r="BN184" s="8">
        <f t="shared" ref="BN184:BN202" si="454">BM184/$H$3</f>
        <v>0</v>
      </c>
      <c r="BP184" s="375">
        <f t="shared" ref="BP184:BQ202" si="455">BK184</f>
        <v>500</v>
      </c>
      <c r="BQ184" s="201">
        <f t="shared" si="455"/>
        <v>0</v>
      </c>
      <c r="BR184" s="8">
        <f t="shared" ref="BR184:BR202" si="456">$D184*BP184*BQ184</f>
        <v>0</v>
      </c>
      <c r="BS184" s="8">
        <f t="shared" ref="BS184:BS202" si="457">BR184/$H$3</f>
        <v>0</v>
      </c>
      <c r="BU184" s="375">
        <f t="shared" ref="BU184:BV202" si="458">BP184</f>
        <v>500</v>
      </c>
      <c r="BV184" s="201">
        <f t="shared" si="458"/>
        <v>0</v>
      </c>
      <c r="BW184" s="8">
        <f t="shared" ref="BW184:BW202" si="459">$D184*BU184*BV184</f>
        <v>0</v>
      </c>
      <c r="BX184" s="8">
        <f t="shared" ref="BX184:BX202" si="460">BW184/$H$3</f>
        <v>0</v>
      </c>
      <c r="BZ184" s="375">
        <f t="shared" ref="BZ184:CA202" si="461">BU184</f>
        <v>500</v>
      </c>
      <c r="CA184" s="201">
        <f t="shared" si="461"/>
        <v>0</v>
      </c>
      <c r="CB184" s="8">
        <f t="shared" ref="CB184:CB202" si="462">$D184*BZ184*CA184</f>
        <v>0</v>
      </c>
      <c r="CC184" s="8">
        <f t="shared" ref="CC184:CC202" si="463">CB184/$H$3</f>
        <v>0</v>
      </c>
      <c r="CE184" s="375">
        <f t="shared" ref="CE184:CF202" si="464">BZ184</f>
        <v>500</v>
      </c>
      <c r="CF184" s="201">
        <f t="shared" si="464"/>
        <v>0</v>
      </c>
      <c r="CG184" s="8">
        <f t="shared" ref="CG184:CG202" si="465">$D184*CE184*CF184</f>
        <v>0</v>
      </c>
      <c r="CH184" s="8">
        <f t="shared" ref="CH184:CH202" si="466">CG184/$H$3</f>
        <v>0</v>
      </c>
      <c r="CJ184" s="375">
        <f t="shared" ref="CJ184:CK202" si="467">CE184</f>
        <v>500</v>
      </c>
      <c r="CK184" s="201">
        <f t="shared" si="467"/>
        <v>0</v>
      </c>
      <c r="CL184" s="8">
        <f t="shared" ref="CL184:CL202" si="468">$D184*CJ184*CK184</f>
        <v>0</v>
      </c>
      <c r="CM184" s="8">
        <f t="shared" ref="CM184:CM202" si="469">CL184/$H$3</f>
        <v>0</v>
      </c>
      <c r="CO184" s="375">
        <f t="shared" ref="CO184:CP202" si="470">CJ184</f>
        <v>500</v>
      </c>
      <c r="CP184" s="201">
        <f t="shared" si="470"/>
        <v>0</v>
      </c>
      <c r="CQ184" s="8">
        <f t="shared" ref="CQ184:CQ202" si="471">$D184*CO184*CP184</f>
        <v>0</v>
      </c>
      <c r="CR184" s="8">
        <f t="shared" ref="CR184:CR202" si="472">CQ184/$H$3</f>
        <v>0</v>
      </c>
      <c r="CT184" s="375">
        <f t="shared" ref="CT184:CU202" si="473">CO184</f>
        <v>500</v>
      </c>
      <c r="CU184" s="201">
        <f t="shared" si="473"/>
        <v>0</v>
      </c>
      <c r="CV184" s="8">
        <f t="shared" ref="CV184:CV202" si="474">$D184*CT184*CU184</f>
        <v>0</v>
      </c>
      <c r="CW184" s="8">
        <f t="shared" ref="CW184:CW202" si="475">CV184/$H$3</f>
        <v>0</v>
      </c>
      <c r="CY184" s="375">
        <f t="shared" ref="CY184:CZ202" si="476">CT184</f>
        <v>500</v>
      </c>
      <c r="CZ184" s="201">
        <f t="shared" si="476"/>
        <v>0</v>
      </c>
      <c r="DA184" s="8">
        <f t="shared" ref="DA184:DA202" si="477">$D184*CY184*CZ184</f>
        <v>0</v>
      </c>
      <c r="DB184" s="8">
        <f t="shared" ref="DB184:DB202" si="478">DA184/$H$3</f>
        <v>0</v>
      </c>
      <c r="DD184" s="375">
        <f t="shared" ref="DD184:DE202" si="479">CY184</f>
        <v>500</v>
      </c>
      <c r="DE184" s="201">
        <f t="shared" si="479"/>
        <v>0</v>
      </c>
      <c r="DF184" s="8">
        <f t="shared" ref="DF184:DF202" si="480">$D184*DD184*DE184</f>
        <v>0</v>
      </c>
      <c r="DG184" s="8">
        <f t="shared" ref="DG184:DG202" si="481">DF184/$H$3</f>
        <v>0</v>
      </c>
      <c r="DI184" s="375">
        <f t="shared" ref="DI184:DJ202" si="482">DD184</f>
        <v>500</v>
      </c>
      <c r="DJ184" s="201">
        <f t="shared" si="482"/>
        <v>0</v>
      </c>
      <c r="DK184" s="8">
        <f t="shared" ref="DK184:DK202" si="483">$D184*DI184*DJ184</f>
        <v>0</v>
      </c>
      <c r="DL184" s="8">
        <f t="shared" ref="DL184:DL202" si="484">DK184/$H$3</f>
        <v>0</v>
      </c>
      <c r="DN184" s="375">
        <f t="shared" ref="DN184:DO202" si="485">DI184</f>
        <v>500</v>
      </c>
      <c r="DO184" s="201">
        <f t="shared" si="485"/>
        <v>0</v>
      </c>
      <c r="DP184" s="8">
        <f t="shared" ref="DP184:DP202" si="486">$D184*DN184*DO184</f>
        <v>0</v>
      </c>
      <c r="DQ184" s="8">
        <f t="shared" ref="DQ184:DQ202" si="487">DP184/$H$3</f>
        <v>0</v>
      </c>
      <c r="DS184" s="51">
        <f t="shared" si="417"/>
        <v>9528.8753799392107</v>
      </c>
      <c r="DT184" s="50">
        <f t="shared" si="418"/>
        <v>250.75987841945292</v>
      </c>
      <c r="DU184" s="51">
        <v>0</v>
      </c>
      <c r="DV184" s="50">
        <f t="shared" si="419"/>
        <v>0</v>
      </c>
      <c r="DW184" s="51">
        <f t="shared" si="420"/>
        <v>9528.8753799392107</v>
      </c>
      <c r="DX184" s="53">
        <f t="shared" si="420"/>
        <v>250.75987841945292</v>
      </c>
      <c r="DY184" s="307" t="str">
        <f t="shared" ref="DY184:DY201" si="488">B184</f>
        <v>Pens</v>
      </c>
    </row>
    <row r="185" spans="1:129" ht="18" customHeight="1" x14ac:dyDescent="0.3">
      <c r="A185" s="6"/>
      <c r="B185" s="347" t="s">
        <v>554</v>
      </c>
      <c r="D185" s="262">
        <f t="shared" si="421"/>
        <v>17.325227963525837</v>
      </c>
      <c r="E185" s="263">
        <v>0.45592705167173253</v>
      </c>
      <c r="F185" s="263"/>
      <c r="G185" s="263"/>
      <c r="H185" s="56"/>
      <c r="I185" s="56"/>
      <c r="J185" s="265"/>
      <c r="K185" s="264"/>
      <c r="L185" s="57"/>
      <c r="M185" s="394">
        <v>100</v>
      </c>
      <c r="N185" s="214">
        <v>0</v>
      </c>
      <c r="O185" s="8">
        <f t="shared" si="422"/>
        <v>0</v>
      </c>
      <c r="P185" s="8">
        <f t="shared" si="423"/>
        <v>0</v>
      </c>
      <c r="R185" s="201">
        <f t="shared" si="424"/>
        <v>100</v>
      </c>
      <c r="S185" s="201">
        <v>1</v>
      </c>
      <c r="T185" s="8">
        <f t="shared" si="425"/>
        <v>1732.5227963525838</v>
      </c>
      <c r="U185" s="8">
        <f t="shared" si="426"/>
        <v>45.592705167173257</v>
      </c>
      <c r="W185" s="375">
        <f t="shared" si="427"/>
        <v>100</v>
      </c>
      <c r="X185" s="201">
        <f t="shared" si="428"/>
        <v>1</v>
      </c>
      <c r="Y185" s="8">
        <f t="shared" si="429"/>
        <v>1732.5227963525838</v>
      </c>
      <c r="Z185" s="8">
        <f t="shared" si="430"/>
        <v>45.592705167173257</v>
      </c>
      <c r="AB185" s="375">
        <f t="shared" si="431"/>
        <v>100</v>
      </c>
      <c r="AC185" s="201">
        <v>0.8</v>
      </c>
      <c r="AD185" s="8">
        <f t="shared" si="432"/>
        <v>1386.0182370820671</v>
      </c>
      <c r="AE185" s="8">
        <f t="shared" si="433"/>
        <v>36.474164133738611</v>
      </c>
      <c r="AG185" s="375">
        <f t="shared" si="434"/>
        <v>100</v>
      </c>
      <c r="AH185" s="201">
        <v>0.5</v>
      </c>
      <c r="AI185" s="8">
        <f t="shared" si="435"/>
        <v>866.26139817629189</v>
      </c>
      <c r="AJ185" s="8">
        <f t="shared" si="436"/>
        <v>22.796352583586629</v>
      </c>
      <c r="AL185" s="375">
        <f t="shared" si="437"/>
        <v>100</v>
      </c>
      <c r="AM185" s="201">
        <v>0</v>
      </c>
      <c r="AN185" s="8">
        <f t="shared" si="438"/>
        <v>0</v>
      </c>
      <c r="AO185" s="8">
        <f t="shared" si="439"/>
        <v>0</v>
      </c>
      <c r="AQ185" s="375">
        <f t="shared" si="440"/>
        <v>100</v>
      </c>
      <c r="AR185" s="201">
        <f t="shared" si="440"/>
        <v>0</v>
      </c>
      <c r="AS185" s="8">
        <f t="shared" si="441"/>
        <v>0</v>
      </c>
      <c r="AT185" s="8">
        <f t="shared" si="442"/>
        <v>0</v>
      </c>
      <c r="AV185" s="375">
        <f t="shared" si="443"/>
        <v>100</v>
      </c>
      <c r="AW185" s="201">
        <f t="shared" si="443"/>
        <v>0</v>
      </c>
      <c r="AX185" s="8">
        <f t="shared" si="444"/>
        <v>0</v>
      </c>
      <c r="AY185" s="8">
        <f t="shared" si="445"/>
        <v>0</v>
      </c>
      <c r="BA185" s="375">
        <f t="shared" si="446"/>
        <v>100</v>
      </c>
      <c r="BB185" s="201">
        <f t="shared" si="446"/>
        <v>0</v>
      </c>
      <c r="BC185" s="8">
        <f t="shared" si="447"/>
        <v>0</v>
      </c>
      <c r="BD185" s="8">
        <f t="shared" si="448"/>
        <v>0</v>
      </c>
      <c r="BF185" s="375">
        <f t="shared" si="449"/>
        <v>100</v>
      </c>
      <c r="BG185" s="201">
        <f t="shared" si="449"/>
        <v>0</v>
      </c>
      <c r="BH185" s="8">
        <f t="shared" si="450"/>
        <v>0</v>
      </c>
      <c r="BI185" s="8">
        <f t="shared" si="451"/>
        <v>0</v>
      </c>
      <c r="BK185" s="375">
        <f t="shared" si="452"/>
        <v>100</v>
      </c>
      <c r="BL185" s="201">
        <f t="shared" si="452"/>
        <v>0</v>
      </c>
      <c r="BM185" s="8">
        <f t="shared" si="453"/>
        <v>0</v>
      </c>
      <c r="BN185" s="8">
        <f t="shared" si="454"/>
        <v>0</v>
      </c>
      <c r="BP185" s="375">
        <f t="shared" si="455"/>
        <v>100</v>
      </c>
      <c r="BQ185" s="201">
        <f t="shared" si="455"/>
        <v>0</v>
      </c>
      <c r="BR185" s="8">
        <f t="shared" si="456"/>
        <v>0</v>
      </c>
      <c r="BS185" s="8">
        <f t="shared" si="457"/>
        <v>0</v>
      </c>
      <c r="BU185" s="375">
        <f t="shared" si="458"/>
        <v>100</v>
      </c>
      <c r="BV185" s="201">
        <f t="shared" si="458"/>
        <v>0</v>
      </c>
      <c r="BW185" s="8">
        <f t="shared" si="459"/>
        <v>0</v>
      </c>
      <c r="BX185" s="8">
        <f t="shared" si="460"/>
        <v>0</v>
      </c>
      <c r="BZ185" s="375">
        <f t="shared" si="461"/>
        <v>100</v>
      </c>
      <c r="CA185" s="201">
        <f t="shared" si="461"/>
        <v>0</v>
      </c>
      <c r="CB185" s="8">
        <f t="shared" si="462"/>
        <v>0</v>
      </c>
      <c r="CC185" s="8">
        <f t="shared" si="463"/>
        <v>0</v>
      </c>
      <c r="CE185" s="375">
        <f t="shared" si="464"/>
        <v>100</v>
      </c>
      <c r="CF185" s="201">
        <f t="shared" si="464"/>
        <v>0</v>
      </c>
      <c r="CG185" s="8">
        <f t="shared" si="465"/>
        <v>0</v>
      </c>
      <c r="CH185" s="8">
        <f t="shared" si="466"/>
        <v>0</v>
      </c>
      <c r="CJ185" s="375">
        <f t="shared" si="467"/>
        <v>100</v>
      </c>
      <c r="CK185" s="201">
        <f t="shared" si="467"/>
        <v>0</v>
      </c>
      <c r="CL185" s="8">
        <f t="shared" si="468"/>
        <v>0</v>
      </c>
      <c r="CM185" s="8">
        <f t="shared" si="469"/>
        <v>0</v>
      </c>
      <c r="CO185" s="375">
        <f t="shared" si="470"/>
        <v>100</v>
      </c>
      <c r="CP185" s="201">
        <f t="shared" si="470"/>
        <v>0</v>
      </c>
      <c r="CQ185" s="8">
        <f t="shared" si="471"/>
        <v>0</v>
      </c>
      <c r="CR185" s="8">
        <f t="shared" si="472"/>
        <v>0</v>
      </c>
      <c r="CT185" s="375">
        <f t="shared" si="473"/>
        <v>100</v>
      </c>
      <c r="CU185" s="201">
        <f t="shared" si="473"/>
        <v>0</v>
      </c>
      <c r="CV185" s="8">
        <f t="shared" si="474"/>
        <v>0</v>
      </c>
      <c r="CW185" s="8">
        <f t="shared" si="475"/>
        <v>0</v>
      </c>
      <c r="CY185" s="375">
        <f t="shared" si="476"/>
        <v>100</v>
      </c>
      <c r="CZ185" s="201">
        <f t="shared" si="476"/>
        <v>0</v>
      </c>
      <c r="DA185" s="8">
        <f t="shared" si="477"/>
        <v>0</v>
      </c>
      <c r="DB185" s="8">
        <f t="shared" si="478"/>
        <v>0</v>
      </c>
      <c r="DD185" s="375">
        <f t="shared" si="479"/>
        <v>100</v>
      </c>
      <c r="DE185" s="201">
        <f t="shared" si="479"/>
        <v>0</v>
      </c>
      <c r="DF185" s="8">
        <f t="shared" si="480"/>
        <v>0</v>
      </c>
      <c r="DG185" s="8">
        <f t="shared" si="481"/>
        <v>0</v>
      </c>
      <c r="DI185" s="375">
        <f t="shared" si="482"/>
        <v>100</v>
      </c>
      <c r="DJ185" s="201">
        <f t="shared" si="482"/>
        <v>0</v>
      </c>
      <c r="DK185" s="8">
        <f t="shared" si="483"/>
        <v>0</v>
      </c>
      <c r="DL185" s="8">
        <f t="shared" si="484"/>
        <v>0</v>
      </c>
      <c r="DN185" s="375">
        <f t="shared" si="485"/>
        <v>100</v>
      </c>
      <c r="DO185" s="201">
        <f t="shared" si="485"/>
        <v>0</v>
      </c>
      <c r="DP185" s="8">
        <f t="shared" si="486"/>
        <v>0</v>
      </c>
      <c r="DQ185" s="8">
        <f t="shared" si="487"/>
        <v>0</v>
      </c>
      <c r="DS185" s="51">
        <f t="shared" si="417"/>
        <v>5717.3252279635262</v>
      </c>
      <c r="DT185" s="50">
        <f>+DS185/$H$3</f>
        <v>150.45592705167175</v>
      </c>
      <c r="DU185" s="51">
        <v>0</v>
      </c>
      <c r="DV185" s="50">
        <f t="shared" si="419"/>
        <v>0</v>
      </c>
      <c r="DW185" s="51">
        <f t="shared" si="420"/>
        <v>5717.3252279635262</v>
      </c>
      <c r="DX185" s="53">
        <f t="shared" si="420"/>
        <v>150.45592705167175</v>
      </c>
      <c r="DY185" s="307" t="str">
        <f t="shared" si="488"/>
        <v>Notebooks</v>
      </c>
    </row>
    <row r="186" spans="1:129" ht="18" customHeight="1" x14ac:dyDescent="0.3">
      <c r="B186" s="347" t="s">
        <v>555</v>
      </c>
      <c r="D186" s="262">
        <f t="shared" si="421"/>
        <v>28.875379939209729</v>
      </c>
      <c r="E186" s="263">
        <v>0.75987841945288759</v>
      </c>
      <c r="F186" s="263"/>
      <c r="G186" s="263"/>
      <c r="H186" s="56"/>
      <c r="I186" s="56"/>
      <c r="J186" s="265"/>
      <c r="K186" s="264"/>
      <c r="L186" s="57"/>
      <c r="M186" s="394">
        <v>50</v>
      </c>
      <c r="N186" s="214">
        <v>0</v>
      </c>
      <c r="O186" s="8">
        <f t="shared" si="422"/>
        <v>0</v>
      </c>
      <c r="P186" s="8">
        <f t="shared" si="423"/>
        <v>0</v>
      </c>
      <c r="R186" s="201">
        <f t="shared" si="424"/>
        <v>50</v>
      </c>
      <c r="S186" s="201">
        <v>1</v>
      </c>
      <c r="T186" s="8">
        <f t="shared" si="425"/>
        <v>1443.7689969604864</v>
      </c>
      <c r="U186" s="8">
        <f t="shared" si="426"/>
        <v>37.993920972644382</v>
      </c>
      <c r="W186" s="375">
        <f t="shared" si="427"/>
        <v>50</v>
      </c>
      <c r="X186" s="201">
        <f t="shared" si="428"/>
        <v>1</v>
      </c>
      <c r="Y186" s="8">
        <f t="shared" si="429"/>
        <v>1443.7689969604864</v>
      </c>
      <c r="Z186" s="8">
        <f t="shared" si="430"/>
        <v>37.993920972644382</v>
      </c>
      <c r="AB186" s="375">
        <f t="shared" si="431"/>
        <v>50</v>
      </c>
      <c r="AC186" s="201">
        <v>0.8</v>
      </c>
      <c r="AD186" s="8">
        <f t="shared" si="432"/>
        <v>1155.0151975683891</v>
      </c>
      <c r="AE186" s="8">
        <f t="shared" si="433"/>
        <v>30.395136778115504</v>
      </c>
      <c r="AG186" s="375">
        <f t="shared" si="434"/>
        <v>50</v>
      </c>
      <c r="AH186" s="201">
        <v>0.5</v>
      </c>
      <c r="AI186" s="8">
        <f t="shared" si="435"/>
        <v>721.88449848024322</v>
      </c>
      <c r="AJ186" s="8">
        <f t="shared" si="436"/>
        <v>18.996960486322191</v>
      </c>
      <c r="AL186" s="375">
        <f t="shared" si="437"/>
        <v>50</v>
      </c>
      <c r="AM186" s="201">
        <v>0</v>
      </c>
      <c r="AN186" s="8">
        <f t="shared" si="438"/>
        <v>0</v>
      </c>
      <c r="AO186" s="8">
        <f t="shared" si="439"/>
        <v>0</v>
      </c>
      <c r="AQ186" s="375">
        <f t="shared" si="440"/>
        <v>50</v>
      </c>
      <c r="AR186" s="201">
        <f t="shared" si="440"/>
        <v>0</v>
      </c>
      <c r="AS186" s="8">
        <f t="shared" si="441"/>
        <v>0</v>
      </c>
      <c r="AT186" s="8">
        <f t="shared" si="442"/>
        <v>0</v>
      </c>
      <c r="AV186" s="375">
        <f t="shared" si="443"/>
        <v>50</v>
      </c>
      <c r="AW186" s="201">
        <f t="shared" si="443"/>
        <v>0</v>
      </c>
      <c r="AX186" s="8">
        <f t="shared" si="444"/>
        <v>0</v>
      </c>
      <c r="AY186" s="8">
        <f t="shared" si="445"/>
        <v>0</v>
      </c>
      <c r="BA186" s="375">
        <f t="shared" si="446"/>
        <v>50</v>
      </c>
      <c r="BB186" s="201">
        <f t="shared" si="446"/>
        <v>0</v>
      </c>
      <c r="BC186" s="8">
        <f t="shared" si="447"/>
        <v>0</v>
      </c>
      <c r="BD186" s="8">
        <f t="shared" si="448"/>
        <v>0</v>
      </c>
      <c r="BF186" s="375">
        <f t="shared" si="449"/>
        <v>50</v>
      </c>
      <c r="BG186" s="201">
        <f t="shared" si="449"/>
        <v>0</v>
      </c>
      <c r="BH186" s="8">
        <f t="shared" si="450"/>
        <v>0</v>
      </c>
      <c r="BI186" s="8">
        <f t="shared" si="451"/>
        <v>0</v>
      </c>
      <c r="BK186" s="375">
        <f t="shared" si="452"/>
        <v>50</v>
      </c>
      <c r="BL186" s="201">
        <f t="shared" si="452"/>
        <v>0</v>
      </c>
      <c r="BM186" s="8">
        <f t="shared" si="453"/>
        <v>0</v>
      </c>
      <c r="BN186" s="8">
        <f t="shared" si="454"/>
        <v>0</v>
      </c>
      <c r="BP186" s="375">
        <f t="shared" si="455"/>
        <v>50</v>
      </c>
      <c r="BQ186" s="201">
        <f t="shared" si="455"/>
        <v>0</v>
      </c>
      <c r="BR186" s="8">
        <f t="shared" si="456"/>
        <v>0</v>
      </c>
      <c r="BS186" s="8">
        <f t="shared" si="457"/>
        <v>0</v>
      </c>
      <c r="BU186" s="375">
        <f t="shared" si="458"/>
        <v>50</v>
      </c>
      <c r="BV186" s="201">
        <f t="shared" si="458"/>
        <v>0</v>
      </c>
      <c r="BW186" s="8">
        <f t="shared" si="459"/>
        <v>0</v>
      </c>
      <c r="BX186" s="8">
        <f t="shared" si="460"/>
        <v>0</v>
      </c>
      <c r="BZ186" s="375">
        <f t="shared" si="461"/>
        <v>50</v>
      </c>
      <c r="CA186" s="201">
        <f t="shared" si="461"/>
        <v>0</v>
      </c>
      <c r="CB186" s="8">
        <f t="shared" si="462"/>
        <v>0</v>
      </c>
      <c r="CC186" s="8">
        <f t="shared" si="463"/>
        <v>0</v>
      </c>
      <c r="CE186" s="375">
        <f t="shared" si="464"/>
        <v>50</v>
      </c>
      <c r="CF186" s="201">
        <f t="shared" si="464"/>
        <v>0</v>
      </c>
      <c r="CG186" s="8">
        <f t="shared" si="465"/>
        <v>0</v>
      </c>
      <c r="CH186" s="8">
        <f t="shared" si="466"/>
        <v>0</v>
      </c>
      <c r="CJ186" s="375">
        <f t="shared" si="467"/>
        <v>50</v>
      </c>
      <c r="CK186" s="201">
        <f t="shared" si="467"/>
        <v>0</v>
      </c>
      <c r="CL186" s="8">
        <f t="shared" si="468"/>
        <v>0</v>
      </c>
      <c r="CM186" s="8">
        <f t="shared" si="469"/>
        <v>0</v>
      </c>
      <c r="CO186" s="375">
        <f t="shared" si="470"/>
        <v>50</v>
      </c>
      <c r="CP186" s="201">
        <f t="shared" si="470"/>
        <v>0</v>
      </c>
      <c r="CQ186" s="8">
        <f t="shared" si="471"/>
        <v>0</v>
      </c>
      <c r="CR186" s="8">
        <f t="shared" si="472"/>
        <v>0</v>
      </c>
      <c r="CT186" s="375">
        <f t="shared" si="473"/>
        <v>50</v>
      </c>
      <c r="CU186" s="201">
        <f t="shared" si="473"/>
        <v>0</v>
      </c>
      <c r="CV186" s="8">
        <f t="shared" si="474"/>
        <v>0</v>
      </c>
      <c r="CW186" s="8">
        <f t="shared" si="475"/>
        <v>0</v>
      </c>
      <c r="CY186" s="375">
        <f t="shared" si="476"/>
        <v>50</v>
      </c>
      <c r="CZ186" s="201">
        <f t="shared" si="476"/>
        <v>0</v>
      </c>
      <c r="DA186" s="8">
        <f t="shared" si="477"/>
        <v>0</v>
      </c>
      <c r="DB186" s="8">
        <f t="shared" si="478"/>
        <v>0</v>
      </c>
      <c r="DD186" s="375">
        <f t="shared" si="479"/>
        <v>50</v>
      </c>
      <c r="DE186" s="201">
        <f t="shared" si="479"/>
        <v>0</v>
      </c>
      <c r="DF186" s="8">
        <f t="shared" si="480"/>
        <v>0</v>
      </c>
      <c r="DG186" s="8">
        <f t="shared" si="481"/>
        <v>0</v>
      </c>
      <c r="DI186" s="375">
        <f t="shared" si="482"/>
        <v>50</v>
      </c>
      <c r="DJ186" s="201">
        <f t="shared" si="482"/>
        <v>0</v>
      </c>
      <c r="DK186" s="8">
        <f t="shared" si="483"/>
        <v>0</v>
      </c>
      <c r="DL186" s="8">
        <f t="shared" si="484"/>
        <v>0</v>
      </c>
      <c r="DN186" s="375">
        <f t="shared" si="485"/>
        <v>50</v>
      </c>
      <c r="DO186" s="201">
        <f t="shared" si="485"/>
        <v>0</v>
      </c>
      <c r="DP186" s="8">
        <f t="shared" si="486"/>
        <v>0</v>
      </c>
      <c r="DQ186" s="8">
        <f t="shared" si="487"/>
        <v>0</v>
      </c>
      <c r="DS186" s="51">
        <f t="shared" si="417"/>
        <v>4764.4376899696053</v>
      </c>
      <c r="DT186" s="50">
        <f t="shared" ref="DT186:DT201" si="489">+DS186/$H$3</f>
        <v>125.37993920972646</v>
      </c>
      <c r="DU186" s="51">
        <v>0</v>
      </c>
      <c r="DV186" s="50">
        <f t="shared" si="419"/>
        <v>0</v>
      </c>
      <c r="DW186" s="51">
        <f t="shared" si="420"/>
        <v>4764.4376899696053</v>
      </c>
      <c r="DX186" s="53">
        <f t="shared" si="420"/>
        <v>125.37993920972646</v>
      </c>
      <c r="DY186" s="307" t="str">
        <f t="shared" si="488"/>
        <v>Stapplers and staples</v>
      </c>
    </row>
    <row r="187" spans="1:129" ht="18" customHeight="1" x14ac:dyDescent="0.3">
      <c r="B187" s="347" t="s">
        <v>556</v>
      </c>
      <c r="D187" s="262">
        <f t="shared" si="421"/>
        <v>115.50151975683892</v>
      </c>
      <c r="E187" s="263">
        <v>3.0395136778115504</v>
      </c>
      <c r="F187" s="263"/>
      <c r="G187" s="263"/>
      <c r="H187" s="58"/>
      <c r="I187" s="56"/>
      <c r="J187" s="265"/>
      <c r="K187" s="264"/>
      <c r="L187" s="57"/>
      <c r="M187" s="394">
        <v>50</v>
      </c>
      <c r="N187" s="214">
        <v>0</v>
      </c>
      <c r="O187" s="8">
        <f t="shared" si="422"/>
        <v>0</v>
      </c>
      <c r="P187" s="8">
        <f t="shared" si="423"/>
        <v>0</v>
      </c>
      <c r="R187" s="201">
        <f t="shared" si="424"/>
        <v>50</v>
      </c>
      <c r="S187" s="201">
        <v>1</v>
      </c>
      <c r="T187" s="8">
        <f t="shared" si="425"/>
        <v>5775.0759878419458</v>
      </c>
      <c r="U187" s="8">
        <f t="shared" si="426"/>
        <v>151.97568389057753</v>
      </c>
      <c r="W187" s="375">
        <f t="shared" si="427"/>
        <v>50</v>
      </c>
      <c r="X187" s="201">
        <f t="shared" si="428"/>
        <v>1</v>
      </c>
      <c r="Y187" s="8">
        <f t="shared" si="429"/>
        <v>5775.0759878419458</v>
      </c>
      <c r="Z187" s="8">
        <f t="shared" si="430"/>
        <v>151.97568389057753</v>
      </c>
      <c r="AB187" s="375">
        <f t="shared" si="431"/>
        <v>50</v>
      </c>
      <c r="AC187" s="201">
        <v>0.8</v>
      </c>
      <c r="AD187" s="8">
        <f t="shared" si="432"/>
        <v>4620.0607902735564</v>
      </c>
      <c r="AE187" s="8">
        <f t="shared" si="433"/>
        <v>121.58054711246201</v>
      </c>
      <c r="AG187" s="375">
        <f t="shared" si="434"/>
        <v>50</v>
      </c>
      <c r="AH187" s="201">
        <v>0.5</v>
      </c>
      <c r="AI187" s="8">
        <f t="shared" si="435"/>
        <v>2887.5379939209729</v>
      </c>
      <c r="AJ187" s="8">
        <f t="shared" si="436"/>
        <v>75.987841945288764</v>
      </c>
      <c r="AL187" s="375">
        <f t="shared" si="437"/>
        <v>50</v>
      </c>
      <c r="AM187" s="201">
        <v>0</v>
      </c>
      <c r="AN187" s="8">
        <f t="shared" si="438"/>
        <v>0</v>
      </c>
      <c r="AO187" s="8">
        <f t="shared" si="439"/>
        <v>0</v>
      </c>
      <c r="AQ187" s="375">
        <f t="shared" si="440"/>
        <v>50</v>
      </c>
      <c r="AR187" s="201">
        <f t="shared" si="440"/>
        <v>0</v>
      </c>
      <c r="AS187" s="8">
        <f t="shared" si="441"/>
        <v>0</v>
      </c>
      <c r="AT187" s="8">
        <f t="shared" si="442"/>
        <v>0</v>
      </c>
      <c r="AV187" s="375">
        <f t="shared" si="443"/>
        <v>50</v>
      </c>
      <c r="AW187" s="201">
        <f t="shared" si="443"/>
        <v>0</v>
      </c>
      <c r="AX187" s="8">
        <f t="shared" si="444"/>
        <v>0</v>
      </c>
      <c r="AY187" s="8">
        <f t="shared" si="445"/>
        <v>0</v>
      </c>
      <c r="BA187" s="375">
        <f t="shared" si="446"/>
        <v>50</v>
      </c>
      <c r="BB187" s="201">
        <f t="shared" si="446"/>
        <v>0</v>
      </c>
      <c r="BC187" s="8">
        <f t="shared" si="447"/>
        <v>0</v>
      </c>
      <c r="BD187" s="8">
        <f t="shared" si="448"/>
        <v>0</v>
      </c>
      <c r="BF187" s="375">
        <f t="shared" si="449"/>
        <v>50</v>
      </c>
      <c r="BG187" s="201">
        <f t="shared" si="449"/>
        <v>0</v>
      </c>
      <c r="BH187" s="8">
        <f t="shared" si="450"/>
        <v>0</v>
      </c>
      <c r="BI187" s="8">
        <f t="shared" si="451"/>
        <v>0</v>
      </c>
      <c r="BK187" s="375">
        <f t="shared" si="452"/>
        <v>50</v>
      </c>
      <c r="BL187" s="201">
        <f t="shared" si="452"/>
        <v>0</v>
      </c>
      <c r="BM187" s="8">
        <f t="shared" si="453"/>
        <v>0</v>
      </c>
      <c r="BN187" s="8">
        <f t="shared" si="454"/>
        <v>0</v>
      </c>
      <c r="BP187" s="375">
        <f t="shared" si="455"/>
        <v>50</v>
      </c>
      <c r="BQ187" s="201">
        <f t="shared" si="455"/>
        <v>0</v>
      </c>
      <c r="BR187" s="8">
        <f t="shared" si="456"/>
        <v>0</v>
      </c>
      <c r="BS187" s="8">
        <f t="shared" si="457"/>
        <v>0</v>
      </c>
      <c r="BU187" s="375">
        <f t="shared" si="458"/>
        <v>50</v>
      </c>
      <c r="BV187" s="201">
        <f t="shared" si="458"/>
        <v>0</v>
      </c>
      <c r="BW187" s="8">
        <f t="shared" si="459"/>
        <v>0</v>
      </c>
      <c r="BX187" s="8">
        <f t="shared" si="460"/>
        <v>0</v>
      </c>
      <c r="BZ187" s="375">
        <f t="shared" si="461"/>
        <v>50</v>
      </c>
      <c r="CA187" s="201">
        <f t="shared" si="461"/>
        <v>0</v>
      </c>
      <c r="CB187" s="8">
        <f t="shared" si="462"/>
        <v>0</v>
      </c>
      <c r="CC187" s="8">
        <f t="shared" si="463"/>
        <v>0</v>
      </c>
      <c r="CE187" s="375">
        <f t="shared" si="464"/>
        <v>50</v>
      </c>
      <c r="CF187" s="201">
        <f t="shared" si="464"/>
        <v>0</v>
      </c>
      <c r="CG187" s="8">
        <f t="shared" si="465"/>
        <v>0</v>
      </c>
      <c r="CH187" s="8">
        <f t="shared" si="466"/>
        <v>0</v>
      </c>
      <c r="CJ187" s="375">
        <f t="shared" si="467"/>
        <v>50</v>
      </c>
      <c r="CK187" s="201">
        <f t="shared" si="467"/>
        <v>0</v>
      </c>
      <c r="CL187" s="8">
        <f t="shared" si="468"/>
        <v>0</v>
      </c>
      <c r="CM187" s="8">
        <f t="shared" si="469"/>
        <v>0</v>
      </c>
      <c r="CO187" s="375">
        <f t="shared" si="470"/>
        <v>50</v>
      </c>
      <c r="CP187" s="201">
        <f t="shared" si="470"/>
        <v>0</v>
      </c>
      <c r="CQ187" s="8">
        <f t="shared" si="471"/>
        <v>0</v>
      </c>
      <c r="CR187" s="8">
        <f t="shared" si="472"/>
        <v>0</v>
      </c>
      <c r="CT187" s="375">
        <f t="shared" si="473"/>
        <v>50</v>
      </c>
      <c r="CU187" s="201">
        <f t="shared" si="473"/>
        <v>0</v>
      </c>
      <c r="CV187" s="8">
        <f t="shared" si="474"/>
        <v>0</v>
      </c>
      <c r="CW187" s="8">
        <f t="shared" si="475"/>
        <v>0</v>
      </c>
      <c r="CY187" s="375">
        <f t="shared" si="476"/>
        <v>50</v>
      </c>
      <c r="CZ187" s="201">
        <f t="shared" si="476"/>
        <v>0</v>
      </c>
      <c r="DA187" s="8">
        <f t="shared" si="477"/>
        <v>0</v>
      </c>
      <c r="DB187" s="8">
        <f t="shared" si="478"/>
        <v>0</v>
      </c>
      <c r="DD187" s="375">
        <f t="shared" si="479"/>
        <v>50</v>
      </c>
      <c r="DE187" s="201">
        <f t="shared" si="479"/>
        <v>0</v>
      </c>
      <c r="DF187" s="8">
        <f t="shared" si="480"/>
        <v>0</v>
      </c>
      <c r="DG187" s="8">
        <f t="shared" si="481"/>
        <v>0</v>
      </c>
      <c r="DI187" s="375">
        <f t="shared" si="482"/>
        <v>50</v>
      </c>
      <c r="DJ187" s="201">
        <f t="shared" si="482"/>
        <v>0</v>
      </c>
      <c r="DK187" s="8">
        <f t="shared" si="483"/>
        <v>0</v>
      </c>
      <c r="DL187" s="8">
        <f t="shared" si="484"/>
        <v>0</v>
      </c>
      <c r="DN187" s="375">
        <f t="shared" si="485"/>
        <v>50</v>
      </c>
      <c r="DO187" s="201">
        <f t="shared" si="485"/>
        <v>0</v>
      </c>
      <c r="DP187" s="8">
        <f t="shared" si="486"/>
        <v>0</v>
      </c>
      <c r="DQ187" s="8">
        <f t="shared" si="487"/>
        <v>0</v>
      </c>
      <c r="DS187" s="51">
        <f t="shared" si="417"/>
        <v>19057.750759878421</v>
      </c>
      <c r="DT187" s="50">
        <f t="shared" si="489"/>
        <v>501.51975683890583</v>
      </c>
      <c r="DU187" s="51">
        <v>0</v>
      </c>
      <c r="DV187" s="50">
        <f t="shared" si="419"/>
        <v>0</v>
      </c>
      <c r="DW187" s="51">
        <f t="shared" si="420"/>
        <v>19057.750759878421</v>
      </c>
      <c r="DX187" s="53">
        <f t="shared" si="420"/>
        <v>501.51975683890583</v>
      </c>
      <c r="DY187" s="307" t="str">
        <f t="shared" si="488"/>
        <v>Scissors</v>
      </c>
    </row>
    <row r="188" spans="1:129" ht="18" customHeight="1" x14ac:dyDescent="0.3">
      <c r="B188" s="347" t="s">
        <v>557</v>
      </c>
      <c r="D188" s="262">
        <f t="shared" si="421"/>
        <v>69.300911854103347</v>
      </c>
      <c r="E188" s="263">
        <v>1.8237082066869301</v>
      </c>
      <c r="F188" s="263"/>
      <c r="G188" s="263"/>
      <c r="H188" s="270"/>
      <c r="I188" s="56"/>
      <c r="J188" s="265"/>
      <c r="K188" s="264"/>
      <c r="L188" s="271"/>
      <c r="M188" s="394">
        <v>50</v>
      </c>
      <c r="N188" s="214">
        <v>0</v>
      </c>
      <c r="O188" s="8">
        <f t="shared" si="422"/>
        <v>0</v>
      </c>
      <c r="P188" s="8">
        <f t="shared" si="423"/>
        <v>0</v>
      </c>
      <c r="R188" s="201">
        <f t="shared" si="424"/>
        <v>50</v>
      </c>
      <c r="S188" s="201">
        <v>1</v>
      </c>
      <c r="T188" s="8">
        <f t="shared" si="425"/>
        <v>3465.0455927051676</v>
      </c>
      <c r="U188" s="8">
        <f t="shared" si="426"/>
        <v>91.185410334346514</v>
      </c>
      <c r="W188" s="375">
        <f t="shared" si="427"/>
        <v>50</v>
      </c>
      <c r="X188" s="201">
        <f t="shared" si="428"/>
        <v>1</v>
      </c>
      <c r="Y188" s="8">
        <f t="shared" si="429"/>
        <v>3465.0455927051676</v>
      </c>
      <c r="Z188" s="8">
        <f t="shared" si="430"/>
        <v>91.185410334346514</v>
      </c>
      <c r="AB188" s="375">
        <f t="shared" si="431"/>
        <v>50</v>
      </c>
      <c r="AC188" s="201">
        <v>0.8</v>
      </c>
      <c r="AD188" s="8">
        <f t="shared" si="432"/>
        <v>2772.0364741641342</v>
      </c>
      <c r="AE188" s="8">
        <f t="shared" si="433"/>
        <v>72.948328267477223</v>
      </c>
      <c r="AG188" s="375">
        <f t="shared" si="434"/>
        <v>50</v>
      </c>
      <c r="AH188" s="201">
        <v>0.5</v>
      </c>
      <c r="AI188" s="8">
        <f t="shared" si="435"/>
        <v>1732.5227963525838</v>
      </c>
      <c r="AJ188" s="8">
        <f t="shared" si="436"/>
        <v>45.592705167173257</v>
      </c>
      <c r="AL188" s="375">
        <f t="shared" si="437"/>
        <v>50</v>
      </c>
      <c r="AM188" s="201">
        <v>0</v>
      </c>
      <c r="AN188" s="8">
        <f t="shared" si="438"/>
        <v>0</v>
      </c>
      <c r="AO188" s="8">
        <f t="shared" si="439"/>
        <v>0</v>
      </c>
      <c r="AQ188" s="375">
        <f t="shared" si="440"/>
        <v>50</v>
      </c>
      <c r="AR188" s="201">
        <f t="shared" si="440"/>
        <v>0</v>
      </c>
      <c r="AS188" s="8">
        <f t="shared" si="441"/>
        <v>0</v>
      </c>
      <c r="AT188" s="8">
        <f t="shared" si="442"/>
        <v>0</v>
      </c>
      <c r="AV188" s="375">
        <f t="shared" si="443"/>
        <v>50</v>
      </c>
      <c r="AW188" s="201">
        <f t="shared" si="443"/>
        <v>0</v>
      </c>
      <c r="AX188" s="8">
        <f t="shared" si="444"/>
        <v>0</v>
      </c>
      <c r="AY188" s="8">
        <f t="shared" si="445"/>
        <v>0</v>
      </c>
      <c r="BA188" s="375">
        <f t="shared" si="446"/>
        <v>50</v>
      </c>
      <c r="BB188" s="201">
        <f t="shared" si="446"/>
        <v>0</v>
      </c>
      <c r="BC188" s="8">
        <f t="shared" si="447"/>
        <v>0</v>
      </c>
      <c r="BD188" s="8">
        <f t="shared" si="448"/>
        <v>0</v>
      </c>
      <c r="BF188" s="375">
        <f t="shared" si="449"/>
        <v>50</v>
      </c>
      <c r="BG188" s="201">
        <f t="shared" si="449"/>
        <v>0</v>
      </c>
      <c r="BH188" s="8">
        <f t="shared" si="450"/>
        <v>0</v>
      </c>
      <c r="BI188" s="8">
        <f t="shared" si="451"/>
        <v>0</v>
      </c>
      <c r="BK188" s="375">
        <f t="shared" si="452"/>
        <v>50</v>
      </c>
      <c r="BL188" s="201">
        <f t="shared" si="452"/>
        <v>0</v>
      </c>
      <c r="BM188" s="8">
        <f t="shared" si="453"/>
        <v>0</v>
      </c>
      <c r="BN188" s="8">
        <f t="shared" si="454"/>
        <v>0</v>
      </c>
      <c r="BP188" s="375">
        <f t="shared" si="455"/>
        <v>50</v>
      </c>
      <c r="BQ188" s="201">
        <f t="shared" si="455"/>
        <v>0</v>
      </c>
      <c r="BR188" s="8">
        <f t="shared" si="456"/>
        <v>0</v>
      </c>
      <c r="BS188" s="8">
        <f t="shared" si="457"/>
        <v>0</v>
      </c>
      <c r="BU188" s="375">
        <f t="shared" si="458"/>
        <v>50</v>
      </c>
      <c r="BV188" s="201">
        <f t="shared" si="458"/>
        <v>0</v>
      </c>
      <c r="BW188" s="8">
        <f t="shared" si="459"/>
        <v>0</v>
      </c>
      <c r="BX188" s="8">
        <f t="shared" si="460"/>
        <v>0</v>
      </c>
      <c r="BZ188" s="375">
        <f t="shared" si="461"/>
        <v>50</v>
      </c>
      <c r="CA188" s="201">
        <f t="shared" si="461"/>
        <v>0</v>
      </c>
      <c r="CB188" s="8">
        <f t="shared" si="462"/>
        <v>0</v>
      </c>
      <c r="CC188" s="8">
        <f t="shared" si="463"/>
        <v>0</v>
      </c>
      <c r="CE188" s="375">
        <f t="shared" si="464"/>
        <v>50</v>
      </c>
      <c r="CF188" s="201">
        <f t="shared" si="464"/>
        <v>0</v>
      </c>
      <c r="CG188" s="8">
        <f t="shared" si="465"/>
        <v>0</v>
      </c>
      <c r="CH188" s="8">
        <f t="shared" si="466"/>
        <v>0</v>
      </c>
      <c r="CJ188" s="375">
        <f t="shared" si="467"/>
        <v>50</v>
      </c>
      <c r="CK188" s="201">
        <f t="shared" si="467"/>
        <v>0</v>
      </c>
      <c r="CL188" s="8">
        <f t="shared" si="468"/>
        <v>0</v>
      </c>
      <c r="CM188" s="8">
        <f t="shared" si="469"/>
        <v>0</v>
      </c>
      <c r="CO188" s="375">
        <f t="shared" si="470"/>
        <v>50</v>
      </c>
      <c r="CP188" s="201">
        <f t="shared" si="470"/>
        <v>0</v>
      </c>
      <c r="CQ188" s="8">
        <f t="shared" si="471"/>
        <v>0</v>
      </c>
      <c r="CR188" s="8">
        <f t="shared" si="472"/>
        <v>0</v>
      </c>
      <c r="CT188" s="375">
        <f t="shared" si="473"/>
        <v>50</v>
      </c>
      <c r="CU188" s="201">
        <f t="shared" si="473"/>
        <v>0</v>
      </c>
      <c r="CV188" s="8">
        <f t="shared" si="474"/>
        <v>0</v>
      </c>
      <c r="CW188" s="8">
        <f t="shared" si="475"/>
        <v>0</v>
      </c>
      <c r="CY188" s="375">
        <f t="shared" si="476"/>
        <v>50</v>
      </c>
      <c r="CZ188" s="201">
        <f t="shared" si="476"/>
        <v>0</v>
      </c>
      <c r="DA188" s="8">
        <f t="shared" si="477"/>
        <v>0</v>
      </c>
      <c r="DB188" s="8">
        <f t="shared" si="478"/>
        <v>0</v>
      </c>
      <c r="DD188" s="375">
        <f t="shared" si="479"/>
        <v>50</v>
      </c>
      <c r="DE188" s="201">
        <f t="shared" si="479"/>
        <v>0</v>
      </c>
      <c r="DF188" s="8">
        <f t="shared" si="480"/>
        <v>0</v>
      </c>
      <c r="DG188" s="8">
        <f t="shared" si="481"/>
        <v>0</v>
      </c>
      <c r="DI188" s="375">
        <f t="shared" si="482"/>
        <v>50</v>
      </c>
      <c r="DJ188" s="201">
        <f t="shared" si="482"/>
        <v>0</v>
      </c>
      <c r="DK188" s="8">
        <f t="shared" si="483"/>
        <v>0</v>
      </c>
      <c r="DL188" s="8">
        <f t="shared" si="484"/>
        <v>0</v>
      </c>
      <c r="DN188" s="375">
        <f t="shared" si="485"/>
        <v>50</v>
      </c>
      <c r="DO188" s="201">
        <f t="shared" si="485"/>
        <v>0</v>
      </c>
      <c r="DP188" s="8">
        <f t="shared" si="486"/>
        <v>0</v>
      </c>
      <c r="DQ188" s="8">
        <f t="shared" si="487"/>
        <v>0</v>
      </c>
      <c r="DS188" s="51">
        <f t="shared" si="417"/>
        <v>11434.650455927052</v>
      </c>
      <c r="DT188" s="50">
        <f t="shared" si="489"/>
        <v>300.9118541033435</v>
      </c>
      <c r="DU188" s="51">
        <v>0</v>
      </c>
      <c r="DV188" s="50">
        <f t="shared" si="419"/>
        <v>0</v>
      </c>
      <c r="DW188" s="51">
        <f t="shared" si="420"/>
        <v>11434.650455927052</v>
      </c>
      <c r="DX188" s="53">
        <f t="shared" si="420"/>
        <v>300.9118541033435</v>
      </c>
      <c r="DY188" s="307" t="str">
        <f t="shared" si="488"/>
        <v>Archive Folders</v>
      </c>
    </row>
    <row r="189" spans="1:129" ht="18" customHeight="1" x14ac:dyDescent="0.3">
      <c r="A189" s="6"/>
      <c r="B189" s="347" t="s">
        <v>558</v>
      </c>
      <c r="D189" s="262">
        <f t="shared" si="421"/>
        <v>462.00607902735567</v>
      </c>
      <c r="E189" s="263">
        <v>12.158054711246201</v>
      </c>
      <c r="F189" s="263"/>
      <c r="G189" s="263"/>
      <c r="H189" s="58"/>
      <c r="I189" s="56"/>
      <c r="J189" s="265"/>
      <c r="K189" s="264"/>
      <c r="L189" s="57"/>
      <c r="M189" s="394">
        <v>15</v>
      </c>
      <c r="N189" s="214">
        <v>0</v>
      </c>
      <c r="O189" s="8">
        <f t="shared" si="422"/>
        <v>0</v>
      </c>
      <c r="P189" s="8">
        <f t="shared" si="423"/>
        <v>0</v>
      </c>
      <c r="R189" s="201">
        <f t="shared" si="424"/>
        <v>15</v>
      </c>
      <c r="S189" s="201">
        <v>1</v>
      </c>
      <c r="T189" s="8">
        <f t="shared" si="425"/>
        <v>6930.0911854103351</v>
      </c>
      <c r="U189" s="8">
        <f t="shared" si="426"/>
        <v>182.37082066869303</v>
      </c>
      <c r="W189" s="375">
        <f t="shared" si="427"/>
        <v>15</v>
      </c>
      <c r="X189" s="201">
        <f t="shared" si="428"/>
        <v>1</v>
      </c>
      <c r="Y189" s="8">
        <f t="shared" si="429"/>
        <v>6930.0911854103351</v>
      </c>
      <c r="Z189" s="8">
        <f t="shared" si="430"/>
        <v>182.37082066869303</v>
      </c>
      <c r="AB189" s="375">
        <f t="shared" si="431"/>
        <v>15</v>
      </c>
      <c r="AC189" s="201">
        <v>0.8</v>
      </c>
      <c r="AD189" s="8">
        <f t="shared" si="432"/>
        <v>5544.0729483282685</v>
      </c>
      <c r="AE189" s="8">
        <f t="shared" si="433"/>
        <v>145.89665653495445</v>
      </c>
      <c r="AG189" s="375">
        <f t="shared" si="434"/>
        <v>15</v>
      </c>
      <c r="AH189" s="201">
        <v>0.5</v>
      </c>
      <c r="AI189" s="8">
        <f t="shared" si="435"/>
        <v>3465.0455927051676</v>
      </c>
      <c r="AJ189" s="8">
        <f t="shared" si="436"/>
        <v>91.185410334346514</v>
      </c>
      <c r="AL189" s="375">
        <f t="shared" si="437"/>
        <v>15</v>
      </c>
      <c r="AM189" s="201">
        <v>0</v>
      </c>
      <c r="AN189" s="8">
        <f t="shared" si="438"/>
        <v>0</v>
      </c>
      <c r="AO189" s="8">
        <f t="shared" si="439"/>
        <v>0</v>
      </c>
      <c r="AQ189" s="375">
        <f t="shared" si="440"/>
        <v>15</v>
      </c>
      <c r="AR189" s="201">
        <f t="shared" si="440"/>
        <v>0</v>
      </c>
      <c r="AS189" s="8">
        <f t="shared" si="441"/>
        <v>0</v>
      </c>
      <c r="AT189" s="8">
        <f t="shared" si="442"/>
        <v>0</v>
      </c>
      <c r="AV189" s="375">
        <f t="shared" si="443"/>
        <v>15</v>
      </c>
      <c r="AW189" s="201">
        <f t="shared" si="443"/>
        <v>0</v>
      </c>
      <c r="AX189" s="8">
        <f t="shared" si="444"/>
        <v>0</v>
      </c>
      <c r="AY189" s="8">
        <f t="shared" si="445"/>
        <v>0</v>
      </c>
      <c r="BA189" s="375">
        <f t="shared" si="446"/>
        <v>15</v>
      </c>
      <c r="BB189" s="201">
        <f t="shared" si="446"/>
        <v>0</v>
      </c>
      <c r="BC189" s="8">
        <f t="shared" si="447"/>
        <v>0</v>
      </c>
      <c r="BD189" s="8">
        <f t="shared" si="448"/>
        <v>0</v>
      </c>
      <c r="BF189" s="375">
        <f t="shared" si="449"/>
        <v>15</v>
      </c>
      <c r="BG189" s="201">
        <f t="shared" si="449"/>
        <v>0</v>
      </c>
      <c r="BH189" s="8">
        <f t="shared" si="450"/>
        <v>0</v>
      </c>
      <c r="BI189" s="8">
        <f t="shared" si="451"/>
        <v>0</v>
      </c>
      <c r="BK189" s="375">
        <f t="shared" si="452"/>
        <v>15</v>
      </c>
      <c r="BL189" s="201">
        <f t="shared" si="452"/>
        <v>0</v>
      </c>
      <c r="BM189" s="8">
        <f t="shared" si="453"/>
        <v>0</v>
      </c>
      <c r="BN189" s="8">
        <f t="shared" si="454"/>
        <v>0</v>
      </c>
      <c r="BP189" s="375">
        <f t="shared" si="455"/>
        <v>15</v>
      </c>
      <c r="BQ189" s="201">
        <f t="shared" si="455"/>
        <v>0</v>
      </c>
      <c r="BR189" s="8">
        <f t="shared" si="456"/>
        <v>0</v>
      </c>
      <c r="BS189" s="8">
        <f t="shared" si="457"/>
        <v>0</v>
      </c>
      <c r="BU189" s="375">
        <f t="shared" si="458"/>
        <v>15</v>
      </c>
      <c r="BV189" s="201">
        <f t="shared" si="458"/>
        <v>0</v>
      </c>
      <c r="BW189" s="8">
        <f t="shared" si="459"/>
        <v>0</v>
      </c>
      <c r="BX189" s="8">
        <f t="shared" si="460"/>
        <v>0</v>
      </c>
      <c r="BZ189" s="375">
        <f t="shared" si="461"/>
        <v>15</v>
      </c>
      <c r="CA189" s="201">
        <f t="shared" si="461"/>
        <v>0</v>
      </c>
      <c r="CB189" s="8">
        <f t="shared" si="462"/>
        <v>0</v>
      </c>
      <c r="CC189" s="8">
        <f t="shared" si="463"/>
        <v>0</v>
      </c>
      <c r="CE189" s="375">
        <f t="shared" si="464"/>
        <v>15</v>
      </c>
      <c r="CF189" s="201">
        <f t="shared" si="464"/>
        <v>0</v>
      </c>
      <c r="CG189" s="8">
        <f t="shared" si="465"/>
        <v>0</v>
      </c>
      <c r="CH189" s="8">
        <f t="shared" si="466"/>
        <v>0</v>
      </c>
      <c r="CJ189" s="375">
        <f t="shared" si="467"/>
        <v>15</v>
      </c>
      <c r="CK189" s="201">
        <f t="shared" si="467"/>
        <v>0</v>
      </c>
      <c r="CL189" s="8">
        <f t="shared" si="468"/>
        <v>0</v>
      </c>
      <c r="CM189" s="8">
        <f t="shared" si="469"/>
        <v>0</v>
      </c>
      <c r="CO189" s="375">
        <f t="shared" si="470"/>
        <v>15</v>
      </c>
      <c r="CP189" s="201">
        <f t="shared" si="470"/>
        <v>0</v>
      </c>
      <c r="CQ189" s="8">
        <f t="shared" si="471"/>
        <v>0</v>
      </c>
      <c r="CR189" s="8">
        <f t="shared" si="472"/>
        <v>0</v>
      </c>
      <c r="CT189" s="375">
        <f t="shared" si="473"/>
        <v>15</v>
      </c>
      <c r="CU189" s="201">
        <f t="shared" si="473"/>
        <v>0</v>
      </c>
      <c r="CV189" s="8">
        <f t="shared" si="474"/>
        <v>0</v>
      </c>
      <c r="CW189" s="8">
        <f t="shared" si="475"/>
        <v>0</v>
      </c>
      <c r="CY189" s="375">
        <f t="shared" si="476"/>
        <v>15</v>
      </c>
      <c r="CZ189" s="201">
        <f t="shared" si="476"/>
        <v>0</v>
      </c>
      <c r="DA189" s="8">
        <f t="shared" si="477"/>
        <v>0</v>
      </c>
      <c r="DB189" s="8">
        <f t="shared" si="478"/>
        <v>0</v>
      </c>
      <c r="DD189" s="375">
        <f t="shared" si="479"/>
        <v>15</v>
      </c>
      <c r="DE189" s="201">
        <f t="shared" si="479"/>
        <v>0</v>
      </c>
      <c r="DF189" s="8">
        <f t="shared" si="480"/>
        <v>0</v>
      </c>
      <c r="DG189" s="8">
        <f t="shared" si="481"/>
        <v>0</v>
      </c>
      <c r="DI189" s="375">
        <f t="shared" si="482"/>
        <v>15</v>
      </c>
      <c r="DJ189" s="201">
        <f t="shared" si="482"/>
        <v>0</v>
      </c>
      <c r="DK189" s="8">
        <f t="shared" si="483"/>
        <v>0</v>
      </c>
      <c r="DL189" s="8">
        <f t="shared" si="484"/>
        <v>0</v>
      </c>
      <c r="DN189" s="375">
        <f t="shared" si="485"/>
        <v>15</v>
      </c>
      <c r="DO189" s="201">
        <f t="shared" si="485"/>
        <v>0</v>
      </c>
      <c r="DP189" s="8">
        <f t="shared" si="486"/>
        <v>0</v>
      </c>
      <c r="DQ189" s="8">
        <f t="shared" si="487"/>
        <v>0</v>
      </c>
      <c r="DS189" s="51">
        <f t="shared" si="417"/>
        <v>22869.300911854105</v>
      </c>
      <c r="DT189" s="50">
        <f t="shared" si="489"/>
        <v>601.823708206687</v>
      </c>
      <c r="DU189" s="51">
        <v>0</v>
      </c>
      <c r="DV189" s="50">
        <f t="shared" si="419"/>
        <v>0</v>
      </c>
      <c r="DW189" s="51">
        <f t="shared" si="420"/>
        <v>22869.300911854105</v>
      </c>
      <c r="DX189" s="53">
        <f t="shared" si="420"/>
        <v>601.823708206687</v>
      </c>
      <c r="DY189" s="307" t="str">
        <f t="shared" si="488"/>
        <v xml:space="preserve">A4 Paper Blocks </v>
      </c>
    </row>
    <row r="190" spans="1:129" ht="18" customHeight="1" x14ac:dyDescent="0.3">
      <c r="B190" s="347" t="s">
        <v>559</v>
      </c>
      <c r="C190" s="54"/>
      <c r="D190" s="262">
        <f t="shared" si="421"/>
        <v>11.550151975683891</v>
      </c>
      <c r="E190" s="263">
        <v>0.303951367781155</v>
      </c>
      <c r="F190" s="263"/>
      <c r="G190" s="263"/>
      <c r="H190" s="56"/>
      <c r="I190" s="56"/>
      <c r="J190" s="265"/>
      <c r="K190" s="264"/>
      <c r="L190" s="57"/>
      <c r="M190" s="394">
        <v>20</v>
      </c>
      <c r="N190" s="214">
        <v>0</v>
      </c>
      <c r="O190" s="8">
        <f t="shared" si="422"/>
        <v>0</v>
      </c>
      <c r="P190" s="8">
        <f t="shared" si="423"/>
        <v>0</v>
      </c>
      <c r="R190" s="201">
        <f t="shared" si="424"/>
        <v>20</v>
      </c>
      <c r="S190" s="201">
        <v>1</v>
      </c>
      <c r="T190" s="8">
        <f t="shared" si="425"/>
        <v>231.00303951367781</v>
      </c>
      <c r="U190" s="8">
        <f t="shared" si="426"/>
        <v>6.0790273556230998</v>
      </c>
      <c r="W190" s="375">
        <f t="shared" si="427"/>
        <v>20</v>
      </c>
      <c r="X190" s="201">
        <f t="shared" si="428"/>
        <v>1</v>
      </c>
      <c r="Y190" s="8">
        <f t="shared" si="429"/>
        <v>231.00303951367781</v>
      </c>
      <c r="Z190" s="8">
        <f t="shared" si="430"/>
        <v>6.0790273556230998</v>
      </c>
      <c r="AB190" s="375">
        <f t="shared" si="431"/>
        <v>20</v>
      </c>
      <c r="AC190" s="201">
        <v>0.8</v>
      </c>
      <c r="AD190" s="8">
        <f t="shared" si="432"/>
        <v>184.80243161094225</v>
      </c>
      <c r="AE190" s="8">
        <f t="shared" si="433"/>
        <v>4.86322188449848</v>
      </c>
      <c r="AG190" s="375">
        <f t="shared" si="434"/>
        <v>20</v>
      </c>
      <c r="AH190" s="201">
        <v>0.5</v>
      </c>
      <c r="AI190" s="8">
        <f t="shared" si="435"/>
        <v>115.5015197568389</v>
      </c>
      <c r="AJ190" s="8">
        <f t="shared" si="436"/>
        <v>3.0395136778115499</v>
      </c>
      <c r="AL190" s="375">
        <f t="shared" si="437"/>
        <v>20</v>
      </c>
      <c r="AM190" s="201">
        <v>0</v>
      </c>
      <c r="AN190" s="8">
        <f t="shared" si="438"/>
        <v>0</v>
      </c>
      <c r="AO190" s="8">
        <f t="shared" si="439"/>
        <v>0</v>
      </c>
      <c r="AQ190" s="375">
        <f t="shared" si="440"/>
        <v>20</v>
      </c>
      <c r="AR190" s="201">
        <f t="shared" si="440"/>
        <v>0</v>
      </c>
      <c r="AS190" s="8">
        <f t="shared" si="441"/>
        <v>0</v>
      </c>
      <c r="AT190" s="8">
        <f t="shared" si="442"/>
        <v>0</v>
      </c>
      <c r="AV190" s="375">
        <f t="shared" si="443"/>
        <v>20</v>
      </c>
      <c r="AW190" s="201">
        <f t="shared" si="443"/>
        <v>0</v>
      </c>
      <c r="AX190" s="8">
        <f t="shared" si="444"/>
        <v>0</v>
      </c>
      <c r="AY190" s="8">
        <f t="shared" si="445"/>
        <v>0</v>
      </c>
      <c r="BA190" s="375">
        <f t="shared" si="446"/>
        <v>20</v>
      </c>
      <c r="BB190" s="201">
        <f t="shared" si="446"/>
        <v>0</v>
      </c>
      <c r="BC190" s="8">
        <f t="shared" si="447"/>
        <v>0</v>
      </c>
      <c r="BD190" s="8">
        <f t="shared" si="448"/>
        <v>0</v>
      </c>
      <c r="BF190" s="375">
        <f t="shared" si="449"/>
        <v>20</v>
      </c>
      <c r="BG190" s="201">
        <f t="shared" si="449"/>
        <v>0</v>
      </c>
      <c r="BH190" s="8">
        <f t="shared" si="450"/>
        <v>0</v>
      </c>
      <c r="BI190" s="8">
        <f t="shared" si="451"/>
        <v>0</v>
      </c>
      <c r="BK190" s="375">
        <f t="shared" si="452"/>
        <v>20</v>
      </c>
      <c r="BL190" s="201">
        <f t="shared" si="452"/>
        <v>0</v>
      </c>
      <c r="BM190" s="8">
        <f t="shared" si="453"/>
        <v>0</v>
      </c>
      <c r="BN190" s="8">
        <f t="shared" si="454"/>
        <v>0</v>
      </c>
      <c r="BP190" s="375">
        <f t="shared" si="455"/>
        <v>20</v>
      </c>
      <c r="BQ190" s="201">
        <f t="shared" si="455"/>
        <v>0</v>
      </c>
      <c r="BR190" s="8">
        <f t="shared" si="456"/>
        <v>0</v>
      </c>
      <c r="BS190" s="8">
        <f t="shared" si="457"/>
        <v>0</v>
      </c>
      <c r="BU190" s="375">
        <f t="shared" si="458"/>
        <v>20</v>
      </c>
      <c r="BV190" s="201">
        <f t="shared" si="458"/>
        <v>0</v>
      </c>
      <c r="BW190" s="8">
        <f t="shared" si="459"/>
        <v>0</v>
      </c>
      <c r="BX190" s="8">
        <f t="shared" si="460"/>
        <v>0</v>
      </c>
      <c r="BZ190" s="375">
        <f t="shared" si="461"/>
        <v>20</v>
      </c>
      <c r="CA190" s="201">
        <f t="shared" si="461"/>
        <v>0</v>
      </c>
      <c r="CB190" s="8">
        <f t="shared" si="462"/>
        <v>0</v>
      </c>
      <c r="CC190" s="8">
        <f t="shared" si="463"/>
        <v>0</v>
      </c>
      <c r="CE190" s="375">
        <f t="shared" si="464"/>
        <v>20</v>
      </c>
      <c r="CF190" s="201">
        <f t="shared" si="464"/>
        <v>0</v>
      </c>
      <c r="CG190" s="8">
        <f t="shared" si="465"/>
        <v>0</v>
      </c>
      <c r="CH190" s="8">
        <f t="shared" si="466"/>
        <v>0</v>
      </c>
      <c r="CJ190" s="375">
        <f t="shared" si="467"/>
        <v>20</v>
      </c>
      <c r="CK190" s="201">
        <f t="shared" si="467"/>
        <v>0</v>
      </c>
      <c r="CL190" s="8">
        <f t="shared" si="468"/>
        <v>0</v>
      </c>
      <c r="CM190" s="8">
        <f t="shared" si="469"/>
        <v>0</v>
      </c>
      <c r="CO190" s="375">
        <f t="shared" si="470"/>
        <v>20</v>
      </c>
      <c r="CP190" s="201">
        <f t="shared" si="470"/>
        <v>0</v>
      </c>
      <c r="CQ190" s="8">
        <f t="shared" si="471"/>
        <v>0</v>
      </c>
      <c r="CR190" s="8">
        <f t="shared" si="472"/>
        <v>0</v>
      </c>
      <c r="CT190" s="375">
        <f t="shared" si="473"/>
        <v>20</v>
      </c>
      <c r="CU190" s="201">
        <f t="shared" si="473"/>
        <v>0</v>
      </c>
      <c r="CV190" s="8">
        <f t="shared" si="474"/>
        <v>0</v>
      </c>
      <c r="CW190" s="8">
        <f t="shared" si="475"/>
        <v>0</v>
      </c>
      <c r="CY190" s="375">
        <f t="shared" si="476"/>
        <v>20</v>
      </c>
      <c r="CZ190" s="201">
        <f t="shared" si="476"/>
        <v>0</v>
      </c>
      <c r="DA190" s="8">
        <f t="shared" si="477"/>
        <v>0</v>
      </c>
      <c r="DB190" s="8">
        <f t="shared" si="478"/>
        <v>0</v>
      </c>
      <c r="DD190" s="375">
        <f t="shared" si="479"/>
        <v>20</v>
      </c>
      <c r="DE190" s="201">
        <f t="shared" si="479"/>
        <v>0</v>
      </c>
      <c r="DF190" s="8">
        <f t="shared" si="480"/>
        <v>0</v>
      </c>
      <c r="DG190" s="8">
        <f t="shared" si="481"/>
        <v>0</v>
      </c>
      <c r="DI190" s="375">
        <f t="shared" si="482"/>
        <v>20</v>
      </c>
      <c r="DJ190" s="201">
        <f t="shared" si="482"/>
        <v>0</v>
      </c>
      <c r="DK190" s="8">
        <f t="shared" si="483"/>
        <v>0</v>
      </c>
      <c r="DL190" s="8">
        <f t="shared" si="484"/>
        <v>0</v>
      </c>
      <c r="DN190" s="375">
        <f t="shared" si="485"/>
        <v>20</v>
      </c>
      <c r="DO190" s="201">
        <f t="shared" si="485"/>
        <v>0</v>
      </c>
      <c r="DP190" s="8">
        <f t="shared" si="486"/>
        <v>0</v>
      </c>
      <c r="DQ190" s="8">
        <f t="shared" si="487"/>
        <v>0</v>
      </c>
      <c r="DS190" s="51">
        <f t="shared" si="417"/>
        <v>762.31003039513678</v>
      </c>
      <c r="DT190" s="50">
        <f t="shared" si="489"/>
        <v>20.060790273556233</v>
      </c>
      <c r="DU190" s="51">
        <v>0</v>
      </c>
      <c r="DV190" s="50">
        <f t="shared" si="419"/>
        <v>0</v>
      </c>
      <c r="DW190" s="51">
        <f>+DS190+DU190</f>
        <v>762.31003039513678</v>
      </c>
      <c r="DX190" s="53">
        <f t="shared" si="420"/>
        <v>20.060790273556233</v>
      </c>
      <c r="DY190" s="307" t="str">
        <f t="shared" si="488"/>
        <v xml:space="preserve">Markers </v>
      </c>
    </row>
    <row r="191" spans="1:129" ht="18" customHeight="1" x14ac:dyDescent="0.3">
      <c r="B191" s="347" t="s">
        <v>560</v>
      </c>
      <c r="C191" s="54"/>
      <c r="D191" s="262">
        <f t="shared" si="421"/>
        <v>57.750759878419458</v>
      </c>
      <c r="E191" s="263">
        <v>1.5197568389057752</v>
      </c>
      <c r="F191" s="263"/>
      <c r="G191" s="263"/>
      <c r="H191" s="56"/>
      <c r="I191" s="56"/>
      <c r="J191" s="265"/>
      <c r="K191" s="264"/>
      <c r="L191" s="57"/>
      <c r="M191" s="394">
        <v>60</v>
      </c>
      <c r="N191" s="214">
        <v>0</v>
      </c>
      <c r="O191" s="8">
        <f t="shared" si="422"/>
        <v>0</v>
      </c>
      <c r="P191" s="8">
        <f t="shared" si="423"/>
        <v>0</v>
      </c>
      <c r="R191" s="201">
        <f t="shared" si="424"/>
        <v>60</v>
      </c>
      <c r="S191" s="201">
        <v>1</v>
      </c>
      <c r="T191" s="8">
        <f t="shared" si="425"/>
        <v>3465.0455927051676</v>
      </c>
      <c r="U191" s="8">
        <f t="shared" si="426"/>
        <v>91.185410334346514</v>
      </c>
      <c r="W191" s="375">
        <f t="shared" si="427"/>
        <v>60</v>
      </c>
      <c r="X191" s="201">
        <f t="shared" si="428"/>
        <v>1</v>
      </c>
      <c r="Y191" s="8">
        <f t="shared" si="429"/>
        <v>3465.0455927051676</v>
      </c>
      <c r="Z191" s="8">
        <f t="shared" si="430"/>
        <v>91.185410334346514</v>
      </c>
      <c r="AB191" s="375">
        <f t="shared" si="431"/>
        <v>60</v>
      </c>
      <c r="AC191" s="201">
        <v>0.8</v>
      </c>
      <c r="AD191" s="8">
        <f t="shared" si="432"/>
        <v>2772.0364741641342</v>
      </c>
      <c r="AE191" s="8">
        <f t="shared" si="433"/>
        <v>72.948328267477223</v>
      </c>
      <c r="AG191" s="375">
        <f t="shared" si="434"/>
        <v>60</v>
      </c>
      <c r="AH191" s="201">
        <v>0.5</v>
      </c>
      <c r="AI191" s="8">
        <f t="shared" si="435"/>
        <v>1732.5227963525838</v>
      </c>
      <c r="AJ191" s="8">
        <f t="shared" si="436"/>
        <v>45.592705167173257</v>
      </c>
      <c r="AL191" s="375">
        <f t="shared" si="437"/>
        <v>60</v>
      </c>
      <c r="AM191" s="201">
        <v>0</v>
      </c>
      <c r="AN191" s="8">
        <f t="shared" si="438"/>
        <v>0</v>
      </c>
      <c r="AO191" s="8">
        <f t="shared" si="439"/>
        <v>0</v>
      </c>
      <c r="AQ191" s="375">
        <f t="shared" si="440"/>
        <v>60</v>
      </c>
      <c r="AR191" s="201">
        <f t="shared" si="440"/>
        <v>0</v>
      </c>
      <c r="AS191" s="8">
        <f t="shared" si="441"/>
        <v>0</v>
      </c>
      <c r="AT191" s="8">
        <f t="shared" si="442"/>
        <v>0</v>
      </c>
      <c r="AV191" s="375">
        <f t="shared" si="443"/>
        <v>60</v>
      </c>
      <c r="AW191" s="201">
        <f t="shared" si="443"/>
        <v>0</v>
      </c>
      <c r="AX191" s="8">
        <f t="shared" si="444"/>
        <v>0</v>
      </c>
      <c r="AY191" s="8">
        <f t="shared" si="445"/>
        <v>0</v>
      </c>
      <c r="BA191" s="375">
        <f t="shared" si="446"/>
        <v>60</v>
      </c>
      <c r="BB191" s="201">
        <f t="shared" si="446"/>
        <v>0</v>
      </c>
      <c r="BC191" s="8">
        <f t="shared" si="447"/>
        <v>0</v>
      </c>
      <c r="BD191" s="8">
        <f t="shared" si="448"/>
        <v>0</v>
      </c>
      <c r="BF191" s="375">
        <f t="shared" si="449"/>
        <v>60</v>
      </c>
      <c r="BG191" s="201">
        <f t="shared" si="449"/>
        <v>0</v>
      </c>
      <c r="BH191" s="8">
        <f t="shared" si="450"/>
        <v>0</v>
      </c>
      <c r="BI191" s="8">
        <f t="shared" si="451"/>
        <v>0</v>
      </c>
      <c r="BK191" s="375">
        <f t="shared" si="452"/>
        <v>60</v>
      </c>
      <c r="BL191" s="201">
        <f t="shared" si="452"/>
        <v>0</v>
      </c>
      <c r="BM191" s="8">
        <f t="shared" si="453"/>
        <v>0</v>
      </c>
      <c r="BN191" s="8">
        <f t="shared" si="454"/>
        <v>0</v>
      </c>
      <c r="BP191" s="375">
        <f t="shared" si="455"/>
        <v>60</v>
      </c>
      <c r="BQ191" s="201">
        <f t="shared" si="455"/>
        <v>0</v>
      </c>
      <c r="BR191" s="8">
        <f t="shared" si="456"/>
        <v>0</v>
      </c>
      <c r="BS191" s="8">
        <f t="shared" si="457"/>
        <v>0</v>
      </c>
      <c r="BU191" s="375">
        <f t="shared" si="458"/>
        <v>60</v>
      </c>
      <c r="BV191" s="201">
        <f t="shared" si="458"/>
        <v>0</v>
      </c>
      <c r="BW191" s="8">
        <f t="shared" si="459"/>
        <v>0</v>
      </c>
      <c r="BX191" s="8">
        <f t="shared" si="460"/>
        <v>0</v>
      </c>
      <c r="BZ191" s="375">
        <f t="shared" si="461"/>
        <v>60</v>
      </c>
      <c r="CA191" s="201">
        <f t="shared" si="461"/>
        <v>0</v>
      </c>
      <c r="CB191" s="8">
        <f t="shared" si="462"/>
        <v>0</v>
      </c>
      <c r="CC191" s="8">
        <f t="shared" si="463"/>
        <v>0</v>
      </c>
      <c r="CE191" s="375">
        <f t="shared" si="464"/>
        <v>60</v>
      </c>
      <c r="CF191" s="201">
        <f t="shared" si="464"/>
        <v>0</v>
      </c>
      <c r="CG191" s="8">
        <f t="shared" si="465"/>
        <v>0</v>
      </c>
      <c r="CH191" s="8">
        <f t="shared" si="466"/>
        <v>0</v>
      </c>
      <c r="CJ191" s="375">
        <f t="shared" si="467"/>
        <v>60</v>
      </c>
      <c r="CK191" s="201">
        <f t="shared" si="467"/>
        <v>0</v>
      </c>
      <c r="CL191" s="8">
        <f t="shared" si="468"/>
        <v>0</v>
      </c>
      <c r="CM191" s="8">
        <f t="shared" si="469"/>
        <v>0</v>
      </c>
      <c r="CO191" s="375">
        <f t="shared" si="470"/>
        <v>60</v>
      </c>
      <c r="CP191" s="201">
        <f t="shared" si="470"/>
        <v>0</v>
      </c>
      <c r="CQ191" s="8">
        <f t="shared" si="471"/>
        <v>0</v>
      </c>
      <c r="CR191" s="8">
        <f t="shared" si="472"/>
        <v>0</v>
      </c>
      <c r="CT191" s="375">
        <f t="shared" si="473"/>
        <v>60</v>
      </c>
      <c r="CU191" s="201">
        <f t="shared" si="473"/>
        <v>0</v>
      </c>
      <c r="CV191" s="8">
        <f t="shared" si="474"/>
        <v>0</v>
      </c>
      <c r="CW191" s="8">
        <f t="shared" si="475"/>
        <v>0</v>
      </c>
      <c r="CY191" s="375">
        <f t="shared" si="476"/>
        <v>60</v>
      </c>
      <c r="CZ191" s="201">
        <f t="shared" si="476"/>
        <v>0</v>
      </c>
      <c r="DA191" s="8">
        <f t="shared" si="477"/>
        <v>0</v>
      </c>
      <c r="DB191" s="8">
        <f t="shared" si="478"/>
        <v>0</v>
      </c>
      <c r="DD191" s="375">
        <f t="shared" si="479"/>
        <v>60</v>
      </c>
      <c r="DE191" s="201">
        <f t="shared" si="479"/>
        <v>0</v>
      </c>
      <c r="DF191" s="8">
        <f t="shared" si="480"/>
        <v>0</v>
      </c>
      <c r="DG191" s="8">
        <f t="shared" si="481"/>
        <v>0</v>
      </c>
      <c r="DI191" s="375">
        <f t="shared" si="482"/>
        <v>60</v>
      </c>
      <c r="DJ191" s="201">
        <f t="shared" si="482"/>
        <v>0</v>
      </c>
      <c r="DK191" s="8">
        <f t="shared" si="483"/>
        <v>0</v>
      </c>
      <c r="DL191" s="8">
        <f t="shared" si="484"/>
        <v>0</v>
      </c>
      <c r="DN191" s="375">
        <f t="shared" si="485"/>
        <v>60</v>
      </c>
      <c r="DO191" s="201">
        <f t="shared" si="485"/>
        <v>0</v>
      </c>
      <c r="DP191" s="8">
        <f t="shared" si="486"/>
        <v>0</v>
      </c>
      <c r="DQ191" s="8">
        <f t="shared" si="487"/>
        <v>0</v>
      </c>
      <c r="DS191" s="51">
        <f t="shared" si="417"/>
        <v>11434.650455927052</v>
      </c>
      <c r="DT191" s="50">
        <f t="shared" si="489"/>
        <v>300.9118541033435</v>
      </c>
      <c r="DU191" s="51">
        <v>0</v>
      </c>
      <c r="DV191" s="50">
        <f t="shared" si="419"/>
        <v>0</v>
      </c>
      <c r="DW191" s="51">
        <f>+DS191+DU191</f>
        <v>11434.650455927052</v>
      </c>
      <c r="DX191" s="52">
        <f t="shared" si="420"/>
        <v>300.9118541033435</v>
      </c>
      <c r="DY191" s="307" t="str">
        <f t="shared" si="488"/>
        <v xml:space="preserve">Bind Boards </v>
      </c>
    </row>
    <row r="192" spans="1:129" ht="18" customHeight="1" x14ac:dyDescent="0.3">
      <c r="B192" s="347" t="s">
        <v>561</v>
      </c>
      <c r="C192" s="273"/>
      <c r="D192" s="262">
        <f t="shared" si="421"/>
        <v>0</v>
      </c>
      <c r="E192" s="263">
        <v>0</v>
      </c>
      <c r="F192" s="274"/>
      <c r="G192" s="274"/>
      <c r="H192" s="58"/>
      <c r="I192" s="56"/>
      <c r="J192" s="265"/>
      <c r="K192" s="264"/>
      <c r="L192" s="57"/>
      <c r="M192" s="394">
        <v>0</v>
      </c>
      <c r="N192" s="214">
        <v>0</v>
      </c>
      <c r="O192" s="8">
        <f t="shared" si="422"/>
        <v>0</v>
      </c>
      <c r="P192" s="8">
        <f t="shared" si="423"/>
        <v>0</v>
      </c>
      <c r="R192" s="201">
        <f t="shared" si="424"/>
        <v>0</v>
      </c>
      <c r="S192" s="201">
        <v>1</v>
      </c>
      <c r="T192" s="8">
        <f t="shared" si="425"/>
        <v>0</v>
      </c>
      <c r="U192" s="8">
        <f t="shared" si="426"/>
        <v>0</v>
      </c>
      <c r="W192" s="375">
        <f t="shared" si="427"/>
        <v>0</v>
      </c>
      <c r="X192" s="201">
        <f t="shared" si="428"/>
        <v>1</v>
      </c>
      <c r="Y192" s="8">
        <f t="shared" si="429"/>
        <v>0</v>
      </c>
      <c r="Z192" s="8">
        <f t="shared" si="430"/>
        <v>0</v>
      </c>
      <c r="AB192" s="375">
        <f t="shared" si="431"/>
        <v>0</v>
      </c>
      <c r="AC192" s="201">
        <v>0.8</v>
      </c>
      <c r="AD192" s="8">
        <f t="shared" si="432"/>
        <v>0</v>
      </c>
      <c r="AE192" s="8">
        <f t="shared" si="433"/>
        <v>0</v>
      </c>
      <c r="AG192" s="375">
        <f t="shared" si="434"/>
        <v>0</v>
      </c>
      <c r="AH192" s="201">
        <v>0.5</v>
      </c>
      <c r="AI192" s="8">
        <f t="shared" si="435"/>
        <v>0</v>
      </c>
      <c r="AJ192" s="8">
        <f t="shared" si="436"/>
        <v>0</v>
      </c>
      <c r="AL192" s="375">
        <f t="shared" si="437"/>
        <v>0</v>
      </c>
      <c r="AM192" s="201">
        <v>0</v>
      </c>
      <c r="AN192" s="8">
        <f t="shared" si="438"/>
        <v>0</v>
      </c>
      <c r="AO192" s="8">
        <f t="shared" si="439"/>
        <v>0</v>
      </c>
      <c r="AQ192" s="375">
        <f t="shared" si="440"/>
        <v>0</v>
      </c>
      <c r="AR192" s="201">
        <f t="shared" si="440"/>
        <v>0</v>
      </c>
      <c r="AS192" s="8">
        <f t="shared" si="441"/>
        <v>0</v>
      </c>
      <c r="AT192" s="8">
        <f t="shared" si="442"/>
        <v>0</v>
      </c>
      <c r="AV192" s="375">
        <f t="shared" si="443"/>
        <v>0</v>
      </c>
      <c r="AW192" s="201">
        <f t="shared" si="443"/>
        <v>0</v>
      </c>
      <c r="AX192" s="8">
        <f t="shared" si="444"/>
        <v>0</v>
      </c>
      <c r="AY192" s="8">
        <f t="shared" si="445"/>
        <v>0</v>
      </c>
      <c r="BA192" s="375">
        <f t="shared" si="446"/>
        <v>0</v>
      </c>
      <c r="BB192" s="201">
        <f t="shared" si="446"/>
        <v>0</v>
      </c>
      <c r="BC192" s="8">
        <f t="shared" si="447"/>
        <v>0</v>
      </c>
      <c r="BD192" s="8">
        <f t="shared" si="448"/>
        <v>0</v>
      </c>
      <c r="BF192" s="375">
        <f t="shared" si="449"/>
        <v>0</v>
      </c>
      <c r="BG192" s="201">
        <f t="shared" si="449"/>
        <v>0</v>
      </c>
      <c r="BH192" s="8">
        <f t="shared" si="450"/>
        <v>0</v>
      </c>
      <c r="BI192" s="8">
        <f t="shared" si="451"/>
        <v>0</v>
      </c>
      <c r="BK192" s="375">
        <f t="shared" si="452"/>
        <v>0</v>
      </c>
      <c r="BL192" s="201">
        <f t="shared" si="452"/>
        <v>0</v>
      </c>
      <c r="BM192" s="8">
        <f t="shared" si="453"/>
        <v>0</v>
      </c>
      <c r="BN192" s="8">
        <f t="shared" si="454"/>
        <v>0</v>
      </c>
      <c r="BP192" s="375">
        <f t="shared" si="455"/>
        <v>0</v>
      </c>
      <c r="BQ192" s="201">
        <f t="shared" si="455"/>
        <v>0</v>
      </c>
      <c r="BR192" s="8">
        <f t="shared" si="456"/>
        <v>0</v>
      </c>
      <c r="BS192" s="8">
        <f t="shared" si="457"/>
        <v>0</v>
      </c>
      <c r="BU192" s="375">
        <f t="shared" si="458"/>
        <v>0</v>
      </c>
      <c r="BV192" s="201">
        <f t="shared" si="458"/>
        <v>0</v>
      </c>
      <c r="BW192" s="8">
        <f t="shared" si="459"/>
        <v>0</v>
      </c>
      <c r="BX192" s="8">
        <f t="shared" si="460"/>
        <v>0</v>
      </c>
      <c r="BZ192" s="375">
        <f t="shared" si="461"/>
        <v>0</v>
      </c>
      <c r="CA192" s="201">
        <f t="shared" si="461"/>
        <v>0</v>
      </c>
      <c r="CB192" s="8">
        <f t="shared" si="462"/>
        <v>0</v>
      </c>
      <c r="CC192" s="8">
        <f t="shared" si="463"/>
        <v>0</v>
      </c>
      <c r="CE192" s="375">
        <f t="shared" si="464"/>
        <v>0</v>
      </c>
      <c r="CF192" s="201">
        <f t="shared" si="464"/>
        <v>0</v>
      </c>
      <c r="CG192" s="8">
        <f t="shared" si="465"/>
        <v>0</v>
      </c>
      <c r="CH192" s="8">
        <f t="shared" si="466"/>
        <v>0</v>
      </c>
      <c r="CJ192" s="375">
        <f t="shared" si="467"/>
        <v>0</v>
      </c>
      <c r="CK192" s="201">
        <f t="shared" si="467"/>
        <v>0</v>
      </c>
      <c r="CL192" s="8">
        <f t="shared" si="468"/>
        <v>0</v>
      </c>
      <c r="CM192" s="8">
        <f t="shared" si="469"/>
        <v>0</v>
      </c>
      <c r="CO192" s="375">
        <f t="shared" si="470"/>
        <v>0</v>
      </c>
      <c r="CP192" s="201">
        <f t="shared" si="470"/>
        <v>0</v>
      </c>
      <c r="CQ192" s="8">
        <f t="shared" si="471"/>
        <v>0</v>
      </c>
      <c r="CR192" s="8">
        <f t="shared" si="472"/>
        <v>0</v>
      </c>
      <c r="CT192" s="375">
        <f t="shared" si="473"/>
        <v>0</v>
      </c>
      <c r="CU192" s="201">
        <f t="shared" si="473"/>
        <v>0</v>
      </c>
      <c r="CV192" s="8">
        <f t="shared" si="474"/>
        <v>0</v>
      </c>
      <c r="CW192" s="8">
        <f t="shared" si="475"/>
        <v>0</v>
      </c>
      <c r="CY192" s="375">
        <f t="shared" si="476"/>
        <v>0</v>
      </c>
      <c r="CZ192" s="201">
        <f t="shared" si="476"/>
        <v>0</v>
      </c>
      <c r="DA192" s="8">
        <f t="shared" si="477"/>
        <v>0</v>
      </c>
      <c r="DB192" s="8">
        <f t="shared" si="478"/>
        <v>0</v>
      </c>
      <c r="DD192" s="375">
        <f t="shared" si="479"/>
        <v>0</v>
      </c>
      <c r="DE192" s="201">
        <f t="shared" si="479"/>
        <v>0</v>
      </c>
      <c r="DF192" s="8">
        <f t="shared" si="480"/>
        <v>0</v>
      </c>
      <c r="DG192" s="8">
        <f t="shared" si="481"/>
        <v>0</v>
      </c>
      <c r="DI192" s="375">
        <f t="shared" si="482"/>
        <v>0</v>
      </c>
      <c r="DJ192" s="201">
        <f t="shared" si="482"/>
        <v>0</v>
      </c>
      <c r="DK192" s="8">
        <f t="shared" si="483"/>
        <v>0</v>
      </c>
      <c r="DL192" s="8">
        <f t="shared" si="484"/>
        <v>0</v>
      </c>
      <c r="DN192" s="375">
        <f t="shared" si="485"/>
        <v>0</v>
      </c>
      <c r="DO192" s="201">
        <f t="shared" si="485"/>
        <v>0</v>
      </c>
      <c r="DP192" s="8">
        <f t="shared" si="486"/>
        <v>0</v>
      </c>
      <c r="DQ192" s="8">
        <f t="shared" si="487"/>
        <v>0</v>
      </c>
      <c r="DS192" s="51">
        <f t="shared" si="417"/>
        <v>0</v>
      </c>
      <c r="DT192" s="50">
        <f t="shared" si="489"/>
        <v>0</v>
      </c>
      <c r="DU192" s="51">
        <v>0</v>
      </c>
      <c r="DV192" s="50">
        <f t="shared" si="419"/>
        <v>0</v>
      </c>
      <c r="DW192" s="51">
        <f t="shared" ref="DW192:DX201" si="490">+DS192+DU192</f>
        <v>0</v>
      </c>
      <c r="DX192" s="52">
        <f t="shared" si="420"/>
        <v>0</v>
      </c>
      <c r="DY192" s="307" t="str">
        <f t="shared" si="488"/>
        <v xml:space="preserve">Finger Prick Sponges and Ink </v>
      </c>
    </row>
    <row r="193" spans="1:129" ht="18" customHeight="1" x14ac:dyDescent="0.3">
      <c r="B193" s="347" t="s">
        <v>562</v>
      </c>
      <c r="C193" s="54"/>
      <c r="D193" s="262">
        <f t="shared" si="421"/>
        <v>0</v>
      </c>
      <c r="E193" s="263">
        <v>0</v>
      </c>
      <c r="F193" s="274"/>
      <c r="G193" s="263"/>
      <c r="H193" s="56"/>
      <c r="I193" s="56"/>
      <c r="J193" s="265"/>
      <c r="K193" s="264"/>
      <c r="L193" s="57"/>
      <c r="M193" s="394">
        <v>8</v>
      </c>
      <c r="N193" s="214">
        <v>0</v>
      </c>
      <c r="O193" s="8">
        <f t="shared" si="422"/>
        <v>0</v>
      </c>
      <c r="P193" s="8">
        <f t="shared" si="423"/>
        <v>0</v>
      </c>
      <c r="R193" s="201">
        <f t="shared" si="424"/>
        <v>8</v>
      </c>
      <c r="S193" s="201">
        <v>1</v>
      </c>
      <c r="T193" s="8">
        <f t="shared" si="425"/>
        <v>0</v>
      </c>
      <c r="U193" s="8">
        <f t="shared" si="426"/>
        <v>0</v>
      </c>
      <c r="W193" s="375">
        <f t="shared" si="427"/>
        <v>8</v>
      </c>
      <c r="X193" s="201">
        <f t="shared" si="428"/>
        <v>1</v>
      </c>
      <c r="Y193" s="8">
        <f t="shared" si="429"/>
        <v>0</v>
      </c>
      <c r="Z193" s="8">
        <f t="shared" si="430"/>
        <v>0</v>
      </c>
      <c r="AB193" s="375">
        <f t="shared" si="431"/>
        <v>8</v>
      </c>
      <c r="AC193" s="201">
        <v>0.8</v>
      </c>
      <c r="AD193" s="8">
        <f t="shared" si="432"/>
        <v>0</v>
      </c>
      <c r="AE193" s="8">
        <f t="shared" si="433"/>
        <v>0</v>
      </c>
      <c r="AG193" s="375">
        <f t="shared" si="434"/>
        <v>8</v>
      </c>
      <c r="AH193" s="201">
        <v>0.5</v>
      </c>
      <c r="AI193" s="8">
        <f t="shared" si="435"/>
        <v>0</v>
      </c>
      <c r="AJ193" s="8">
        <f t="shared" si="436"/>
        <v>0</v>
      </c>
      <c r="AL193" s="375">
        <f t="shared" si="437"/>
        <v>8</v>
      </c>
      <c r="AM193" s="201">
        <v>0</v>
      </c>
      <c r="AN193" s="8">
        <f t="shared" si="438"/>
        <v>0</v>
      </c>
      <c r="AO193" s="8">
        <f t="shared" si="439"/>
        <v>0</v>
      </c>
      <c r="AQ193" s="375">
        <f t="shared" si="440"/>
        <v>8</v>
      </c>
      <c r="AR193" s="201">
        <f t="shared" si="440"/>
        <v>0</v>
      </c>
      <c r="AS193" s="8">
        <f t="shared" si="441"/>
        <v>0</v>
      </c>
      <c r="AT193" s="8">
        <f t="shared" si="442"/>
        <v>0</v>
      </c>
      <c r="AV193" s="375">
        <f t="shared" si="443"/>
        <v>8</v>
      </c>
      <c r="AW193" s="201">
        <f t="shared" si="443"/>
        <v>0</v>
      </c>
      <c r="AX193" s="8">
        <f t="shared" si="444"/>
        <v>0</v>
      </c>
      <c r="AY193" s="8">
        <f t="shared" si="445"/>
        <v>0</v>
      </c>
      <c r="BA193" s="375">
        <f t="shared" si="446"/>
        <v>8</v>
      </c>
      <c r="BB193" s="201">
        <f t="shared" si="446"/>
        <v>0</v>
      </c>
      <c r="BC193" s="8">
        <f t="shared" si="447"/>
        <v>0</v>
      </c>
      <c r="BD193" s="8">
        <f t="shared" si="448"/>
        <v>0</v>
      </c>
      <c r="BF193" s="375">
        <f t="shared" si="449"/>
        <v>8</v>
      </c>
      <c r="BG193" s="201">
        <f t="shared" si="449"/>
        <v>0</v>
      </c>
      <c r="BH193" s="8">
        <f t="shared" si="450"/>
        <v>0</v>
      </c>
      <c r="BI193" s="8">
        <f t="shared" si="451"/>
        <v>0</v>
      </c>
      <c r="BK193" s="375">
        <f t="shared" si="452"/>
        <v>8</v>
      </c>
      <c r="BL193" s="201">
        <f t="shared" si="452"/>
        <v>0</v>
      </c>
      <c r="BM193" s="8">
        <f t="shared" si="453"/>
        <v>0</v>
      </c>
      <c r="BN193" s="8">
        <f t="shared" si="454"/>
        <v>0</v>
      </c>
      <c r="BP193" s="375">
        <f t="shared" si="455"/>
        <v>8</v>
      </c>
      <c r="BQ193" s="201">
        <f t="shared" si="455"/>
        <v>0</v>
      </c>
      <c r="BR193" s="8">
        <f t="shared" si="456"/>
        <v>0</v>
      </c>
      <c r="BS193" s="8">
        <f t="shared" si="457"/>
        <v>0</v>
      </c>
      <c r="BU193" s="375">
        <f t="shared" si="458"/>
        <v>8</v>
      </c>
      <c r="BV193" s="201">
        <f t="shared" si="458"/>
        <v>0</v>
      </c>
      <c r="BW193" s="8">
        <f t="shared" si="459"/>
        <v>0</v>
      </c>
      <c r="BX193" s="8">
        <f t="shared" si="460"/>
        <v>0</v>
      </c>
      <c r="BZ193" s="375">
        <f t="shared" si="461"/>
        <v>8</v>
      </c>
      <c r="CA193" s="201">
        <f t="shared" si="461"/>
        <v>0</v>
      </c>
      <c r="CB193" s="8">
        <f t="shared" si="462"/>
        <v>0</v>
      </c>
      <c r="CC193" s="8">
        <f t="shared" si="463"/>
        <v>0</v>
      </c>
      <c r="CE193" s="375">
        <f t="shared" si="464"/>
        <v>8</v>
      </c>
      <c r="CF193" s="201">
        <f t="shared" si="464"/>
        <v>0</v>
      </c>
      <c r="CG193" s="8">
        <f t="shared" si="465"/>
        <v>0</v>
      </c>
      <c r="CH193" s="8">
        <f t="shared" si="466"/>
        <v>0</v>
      </c>
      <c r="CJ193" s="375">
        <f t="shared" si="467"/>
        <v>8</v>
      </c>
      <c r="CK193" s="201">
        <f t="shared" si="467"/>
        <v>0</v>
      </c>
      <c r="CL193" s="8">
        <f t="shared" si="468"/>
        <v>0</v>
      </c>
      <c r="CM193" s="8">
        <f t="shared" si="469"/>
        <v>0</v>
      </c>
      <c r="CO193" s="375">
        <f t="shared" si="470"/>
        <v>8</v>
      </c>
      <c r="CP193" s="201">
        <f t="shared" si="470"/>
        <v>0</v>
      </c>
      <c r="CQ193" s="8">
        <f t="shared" si="471"/>
        <v>0</v>
      </c>
      <c r="CR193" s="8">
        <f t="shared" si="472"/>
        <v>0</v>
      </c>
      <c r="CT193" s="375">
        <f t="shared" si="473"/>
        <v>8</v>
      </c>
      <c r="CU193" s="201">
        <f t="shared" si="473"/>
        <v>0</v>
      </c>
      <c r="CV193" s="8">
        <f t="shared" si="474"/>
        <v>0</v>
      </c>
      <c r="CW193" s="8">
        <f t="shared" si="475"/>
        <v>0</v>
      </c>
      <c r="CY193" s="375">
        <f t="shared" si="476"/>
        <v>8</v>
      </c>
      <c r="CZ193" s="201">
        <f t="shared" si="476"/>
        <v>0</v>
      </c>
      <c r="DA193" s="8">
        <f t="shared" si="477"/>
        <v>0</v>
      </c>
      <c r="DB193" s="8">
        <f t="shared" si="478"/>
        <v>0</v>
      </c>
      <c r="DD193" s="375">
        <f t="shared" si="479"/>
        <v>8</v>
      </c>
      <c r="DE193" s="201">
        <f t="shared" si="479"/>
        <v>0</v>
      </c>
      <c r="DF193" s="8">
        <f t="shared" si="480"/>
        <v>0</v>
      </c>
      <c r="DG193" s="8">
        <f t="shared" si="481"/>
        <v>0</v>
      </c>
      <c r="DI193" s="375">
        <f t="shared" si="482"/>
        <v>8</v>
      </c>
      <c r="DJ193" s="201">
        <f t="shared" si="482"/>
        <v>0</v>
      </c>
      <c r="DK193" s="8">
        <f t="shared" si="483"/>
        <v>0</v>
      </c>
      <c r="DL193" s="8">
        <f t="shared" si="484"/>
        <v>0</v>
      </c>
      <c r="DN193" s="375">
        <f t="shared" si="485"/>
        <v>8</v>
      </c>
      <c r="DO193" s="201">
        <f t="shared" si="485"/>
        <v>0</v>
      </c>
      <c r="DP193" s="8">
        <f t="shared" si="486"/>
        <v>0</v>
      </c>
      <c r="DQ193" s="8">
        <f t="shared" si="487"/>
        <v>0</v>
      </c>
      <c r="DS193" s="51">
        <f t="shared" si="417"/>
        <v>0</v>
      </c>
      <c r="DT193" s="50">
        <f t="shared" si="489"/>
        <v>0</v>
      </c>
      <c r="DU193" s="51">
        <v>0</v>
      </c>
      <c r="DV193" s="50">
        <f t="shared" si="419"/>
        <v>0</v>
      </c>
      <c r="DW193" s="51">
        <f t="shared" si="490"/>
        <v>0</v>
      </c>
      <c r="DX193" s="52">
        <f t="shared" si="420"/>
        <v>0</v>
      </c>
      <c r="DY193" s="307" t="str">
        <f t="shared" si="488"/>
        <v xml:space="preserve">Tape </v>
      </c>
    </row>
    <row r="194" spans="1:129" ht="18" customHeight="1" x14ac:dyDescent="0.3">
      <c r="B194" s="347" t="s">
        <v>563</v>
      </c>
      <c r="C194" s="54"/>
      <c r="D194" s="262">
        <f t="shared" si="421"/>
        <v>106.838905775076</v>
      </c>
      <c r="E194" s="263">
        <v>2.811550151975684</v>
      </c>
      <c r="F194" s="274"/>
      <c r="G194" s="263"/>
      <c r="H194" s="56"/>
      <c r="I194" s="56"/>
      <c r="J194" s="265"/>
      <c r="K194" s="264"/>
      <c r="L194" s="57"/>
      <c r="M194" s="394">
        <v>150</v>
      </c>
      <c r="N194" s="214">
        <v>0</v>
      </c>
      <c r="O194" s="8">
        <f t="shared" si="422"/>
        <v>0</v>
      </c>
      <c r="P194" s="8">
        <f t="shared" si="423"/>
        <v>0</v>
      </c>
      <c r="R194" s="201">
        <f t="shared" si="424"/>
        <v>150</v>
      </c>
      <c r="S194" s="201">
        <v>1</v>
      </c>
      <c r="T194" s="8">
        <f t="shared" si="425"/>
        <v>16025.835866261401</v>
      </c>
      <c r="U194" s="8">
        <f t="shared" si="426"/>
        <v>421.73252279635267</v>
      </c>
      <c r="W194" s="375">
        <f t="shared" si="427"/>
        <v>150</v>
      </c>
      <c r="X194" s="201">
        <f t="shared" si="428"/>
        <v>1</v>
      </c>
      <c r="Y194" s="8">
        <f t="shared" si="429"/>
        <v>16025.835866261401</v>
      </c>
      <c r="Z194" s="8">
        <f t="shared" si="430"/>
        <v>421.73252279635267</v>
      </c>
      <c r="AB194" s="375">
        <f t="shared" si="431"/>
        <v>150</v>
      </c>
      <c r="AC194" s="201">
        <v>0.8</v>
      </c>
      <c r="AD194" s="8">
        <f t="shared" si="432"/>
        <v>12820.668693009122</v>
      </c>
      <c r="AE194" s="8">
        <f t="shared" si="433"/>
        <v>337.38601823708217</v>
      </c>
      <c r="AG194" s="375">
        <f t="shared" si="434"/>
        <v>150</v>
      </c>
      <c r="AH194" s="201">
        <v>0.5</v>
      </c>
      <c r="AI194" s="8">
        <f t="shared" si="435"/>
        <v>8012.9179331307005</v>
      </c>
      <c r="AJ194" s="8">
        <f t="shared" si="436"/>
        <v>210.86626139817633</v>
      </c>
      <c r="AL194" s="375">
        <f t="shared" si="437"/>
        <v>150</v>
      </c>
      <c r="AM194" s="201">
        <v>0</v>
      </c>
      <c r="AN194" s="8">
        <f t="shared" si="438"/>
        <v>0</v>
      </c>
      <c r="AO194" s="8">
        <f t="shared" si="439"/>
        <v>0</v>
      </c>
      <c r="AQ194" s="375">
        <f t="shared" si="440"/>
        <v>150</v>
      </c>
      <c r="AR194" s="201">
        <f t="shared" si="440"/>
        <v>0</v>
      </c>
      <c r="AS194" s="8">
        <f t="shared" si="441"/>
        <v>0</v>
      </c>
      <c r="AT194" s="8">
        <f t="shared" si="442"/>
        <v>0</v>
      </c>
      <c r="AV194" s="375">
        <f t="shared" si="443"/>
        <v>150</v>
      </c>
      <c r="AW194" s="201">
        <f t="shared" si="443"/>
        <v>0</v>
      </c>
      <c r="AX194" s="8">
        <f t="shared" si="444"/>
        <v>0</v>
      </c>
      <c r="AY194" s="8">
        <f t="shared" si="445"/>
        <v>0</v>
      </c>
      <c r="BA194" s="375">
        <f t="shared" si="446"/>
        <v>150</v>
      </c>
      <c r="BB194" s="201">
        <f t="shared" si="446"/>
        <v>0</v>
      </c>
      <c r="BC194" s="8">
        <f t="shared" si="447"/>
        <v>0</v>
      </c>
      <c r="BD194" s="8">
        <f t="shared" si="448"/>
        <v>0</v>
      </c>
      <c r="BF194" s="375">
        <f t="shared" si="449"/>
        <v>150</v>
      </c>
      <c r="BG194" s="201">
        <f t="shared" si="449"/>
        <v>0</v>
      </c>
      <c r="BH194" s="8">
        <f t="shared" si="450"/>
        <v>0</v>
      </c>
      <c r="BI194" s="8">
        <f t="shared" si="451"/>
        <v>0</v>
      </c>
      <c r="BK194" s="375">
        <f t="shared" si="452"/>
        <v>150</v>
      </c>
      <c r="BL194" s="201">
        <f t="shared" si="452"/>
        <v>0</v>
      </c>
      <c r="BM194" s="8">
        <f t="shared" si="453"/>
        <v>0</v>
      </c>
      <c r="BN194" s="8">
        <f t="shared" si="454"/>
        <v>0</v>
      </c>
      <c r="BP194" s="375">
        <f t="shared" si="455"/>
        <v>150</v>
      </c>
      <c r="BQ194" s="201">
        <f t="shared" si="455"/>
        <v>0</v>
      </c>
      <c r="BR194" s="8">
        <f t="shared" si="456"/>
        <v>0</v>
      </c>
      <c r="BS194" s="8">
        <f t="shared" si="457"/>
        <v>0</v>
      </c>
      <c r="BU194" s="375">
        <f t="shared" si="458"/>
        <v>150</v>
      </c>
      <c r="BV194" s="201">
        <f t="shared" si="458"/>
        <v>0</v>
      </c>
      <c r="BW194" s="8">
        <f t="shared" si="459"/>
        <v>0</v>
      </c>
      <c r="BX194" s="8">
        <f t="shared" si="460"/>
        <v>0</v>
      </c>
      <c r="BZ194" s="375">
        <f t="shared" si="461"/>
        <v>150</v>
      </c>
      <c r="CA194" s="201">
        <f t="shared" si="461"/>
        <v>0</v>
      </c>
      <c r="CB194" s="8">
        <f t="shared" si="462"/>
        <v>0</v>
      </c>
      <c r="CC194" s="8">
        <f t="shared" si="463"/>
        <v>0</v>
      </c>
      <c r="CE194" s="375">
        <f t="shared" si="464"/>
        <v>150</v>
      </c>
      <c r="CF194" s="201">
        <f t="shared" si="464"/>
        <v>0</v>
      </c>
      <c r="CG194" s="8">
        <f t="shared" si="465"/>
        <v>0</v>
      </c>
      <c r="CH194" s="8">
        <f t="shared" si="466"/>
        <v>0</v>
      </c>
      <c r="CJ194" s="375">
        <f t="shared" si="467"/>
        <v>150</v>
      </c>
      <c r="CK194" s="201">
        <f t="shared" si="467"/>
        <v>0</v>
      </c>
      <c r="CL194" s="8">
        <f t="shared" si="468"/>
        <v>0</v>
      </c>
      <c r="CM194" s="8">
        <f t="shared" si="469"/>
        <v>0</v>
      </c>
      <c r="CO194" s="375">
        <f t="shared" si="470"/>
        <v>150</v>
      </c>
      <c r="CP194" s="201">
        <f t="shared" si="470"/>
        <v>0</v>
      </c>
      <c r="CQ194" s="8">
        <f t="shared" si="471"/>
        <v>0</v>
      </c>
      <c r="CR194" s="8">
        <f t="shared" si="472"/>
        <v>0</v>
      </c>
      <c r="CT194" s="375">
        <f t="shared" si="473"/>
        <v>150</v>
      </c>
      <c r="CU194" s="201">
        <f t="shared" si="473"/>
        <v>0</v>
      </c>
      <c r="CV194" s="8">
        <f t="shared" si="474"/>
        <v>0</v>
      </c>
      <c r="CW194" s="8">
        <f t="shared" si="475"/>
        <v>0</v>
      </c>
      <c r="CY194" s="375">
        <f t="shared" si="476"/>
        <v>150</v>
      </c>
      <c r="CZ194" s="201">
        <f t="shared" si="476"/>
        <v>0</v>
      </c>
      <c r="DA194" s="8">
        <f t="shared" si="477"/>
        <v>0</v>
      </c>
      <c r="DB194" s="8">
        <f t="shared" si="478"/>
        <v>0</v>
      </c>
      <c r="DD194" s="375">
        <f t="shared" si="479"/>
        <v>150</v>
      </c>
      <c r="DE194" s="201">
        <f t="shared" si="479"/>
        <v>0</v>
      </c>
      <c r="DF194" s="8">
        <f t="shared" si="480"/>
        <v>0</v>
      </c>
      <c r="DG194" s="8">
        <f t="shared" si="481"/>
        <v>0</v>
      </c>
      <c r="DI194" s="375">
        <f t="shared" si="482"/>
        <v>150</v>
      </c>
      <c r="DJ194" s="201">
        <f t="shared" si="482"/>
        <v>0</v>
      </c>
      <c r="DK194" s="8">
        <f t="shared" si="483"/>
        <v>0</v>
      </c>
      <c r="DL194" s="8">
        <f t="shared" si="484"/>
        <v>0</v>
      </c>
      <c r="DN194" s="375">
        <f t="shared" si="485"/>
        <v>150</v>
      </c>
      <c r="DO194" s="201">
        <f t="shared" si="485"/>
        <v>0</v>
      </c>
      <c r="DP194" s="8">
        <f t="shared" si="486"/>
        <v>0</v>
      </c>
      <c r="DQ194" s="8">
        <f t="shared" si="487"/>
        <v>0</v>
      </c>
      <c r="DS194" s="51">
        <f t="shared" si="417"/>
        <v>52885.258358662628</v>
      </c>
      <c r="DT194" s="50">
        <f t="shared" si="489"/>
        <v>1391.7173252279638</v>
      </c>
      <c r="DU194" s="51">
        <v>0</v>
      </c>
      <c r="DV194" s="50">
        <f t="shared" si="419"/>
        <v>0</v>
      </c>
      <c r="DW194" s="51">
        <f t="shared" si="490"/>
        <v>52885.258358662628</v>
      </c>
      <c r="DX194" s="52">
        <f t="shared" si="420"/>
        <v>1391.7173252279638</v>
      </c>
      <c r="DY194" s="307" t="str">
        <f t="shared" si="488"/>
        <v xml:space="preserve">T-Shirts </v>
      </c>
    </row>
    <row r="195" spans="1:129" ht="18" customHeight="1" x14ac:dyDescent="0.3">
      <c r="B195" s="347" t="s">
        <v>564</v>
      </c>
      <c r="C195" s="54"/>
      <c r="D195" s="262">
        <f t="shared" si="421"/>
        <v>49.088145896656535</v>
      </c>
      <c r="E195" s="263">
        <v>1.2917933130699089</v>
      </c>
      <c r="F195" s="274"/>
      <c r="G195" s="263"/>
      <c r="H195" s="56"/>
      <c r="I195" s="56"/>
      <c r="J195" s="265"/>
      <c r="K195" s="264"/>
      <c r="L195" s="57"/>
      <c r="M195" s="394">
        <v>70</v>
      </c>
      <c r="N195" s="214">
        <v>0</v>
      </c>
      <c r="O195" s="8">
        <f t="shared" si="422"/>
        <v>0</v>
      </c>
      <c r="P195" s="8">
        <f t="shared" si="423"/>
        <v>0</v>
      </c>
      <c r="R195" s="201">
        <f t="shared" si="424"/>
        <v>70</v>
      </c>
      <c r="S195" s="201">
        <v>1</v>
      </c>
      <c r="T195" s="8">
        <f t="shared" si="425"/>
        <v>3436.1702127659573</v>
      </c>
      <c r="U195" s="8">
        <f t="shared" si="426"/>
        <v>90.425531914893611</v>
      </c>
      <c r="W195" s="375">
        <f t="shared" si="427"/>
        <v>70</v>
      </c>
      <c r="X195" s="201">
        <f t="shared" si="428"/>
        <v>1</v>
      </c>
      <c r="Y195" s="8">
        <f t="shared" si="429"/>
        <v>3436.1702127659573</v>
      </c>
      <c r="Z195" s="8">
        <f t="shared" si="430"/>
        <v>90.425531914893611</v>
      </c>
      <c r="AB195" s="375">
        <f t="shared" si="431"/>
        <v>70</v>
      </c>
      <c r="AC195" s="201">
        <v>0.8</v>
      </c>
      <c r="AD195" s="8">
        <f t="shared" si="432"/>
        <v>2748.9361702127662</v>
      </c>
      <c r="AE195" s="8">
        <f t="shared" si="433"/>
        <v>72.340425531914903</v>
      </c>
      <c r="AG195" s="375">
        <f t="shared" si="434"/>
        <v>70</v>
      </c>
      <c r="AH195" s="201">
        <v>0.5</v>
      </c>
      <c r="AI195" s="8">
        <f t="shared" si="435"/>
        <v>1718.0851063829787</v>
      </c>
      <c r="AJ195" s="8">
        <f t="shared" si="436"/>
        <v>45.212765957446805</v>
      </c>
      <c r="AL195" s="375">
        <f t="shared" si="437"/>
        <v>70</v>
      </c>
      <c r="AM195" s="201">
        <v>0</v>
      </c>
      <c r="AN195" s="8">
        <f t="shared" si="438"/>
        <v>0</v>
      </c>
      <c r="AO195" s="8">
        <f t="shared" si="439"/>
        <v>0</v>
      </c>
      <c r="AQ195" s="375">
        <f t="shared" si="440"/>
        <v>70</v>
      </c>
      <c r="AR195" s="201">
        <f t="shared" si="440"/>
        <v>0</v>
      </c>
      <c r="AS195" s="8">
        <f t="shared" si="441"/>
        <v>0</v>
      </c>
      <c r="AT195" s="8">
        <f t="shared" si="442"/>
        <v>0</v>
      </c>
      <c r="AV195" s="375">
        <f t="shared" si="443"/>
        <v>70</v>
      </c>
      <c r="AW195" s="201">
        <f t="shared" si="443"/>
        <v>0</v>
      </c>
      <c r="AX195" s="8">
        <f t="shared" si="444"/>
        <v>0</v>
      </c>
      <c r="AY195" s="8">
        <f t="shared" si="445"/>
        <v>0</v>
      </c>
      <c r="BA195" s="375">
        <f t="shared" si="446"/>
        <v>70</v>
      </c>
      <c r="BB195" s="201">
        <f t="shared" si="446"/>
        <v>0</v>
      </c>
      <c r="BC195" s="8">
        <f t="shared" si="447"/>
        <v>0</v>
      </c>
      <c r="BD195" s="8">
        <f t="shared" si="448"/>
        <v>0</v>
      </c>
      <c r="BF195" s="375">
        <f t="shared" si="449"/>
        <v>70</v>
      </c>
      <c r="BG195" s="201">
        <f t="shared" si="449"/>
        <v>0</v>
      </c>
      <c r="BH195" s="8">
        <f t="shared" si="450"/>
        <v>0</v>
      </c>
      <c r="BI195" s="8">
        <f t="shared" si="451"/>
        <v>0</v>
      </c>
      <c r="BK195" s="375">
        <f t="shared" si="452"/>
        <v>70</v>
      </c>
      <c r="BL195" s="201">
        <f t="shared" si="452"/>
        <v>0</v>
      </c>
      <c r="BM195" s="8">
        <f t="shared" si="453"/>
        <v>0</v>
      </c>
      <c r="BN195" s="8">
        <f t="shared" si="454"/>
        <v>0</v>
      </c>
      <c r="BP195" s="375">
        <f t="shared" si="455"/>
        <v>70</v>
      </c>
      <c r="BQ195" s="201">
        <f t="shared" si="455"/>
        <v>0</v>
      </c>
      <c r="BR195" s="8">
        <f t="shared" si="456"/>
        <v>0</v>
      </c>
      <c r="BS195" s="8">
        <f t="shared" si="457"/>
        <v>0</v>
      </c>
      <c r="BU195" s="375">
        <f t="shared" si="458"/>
        <v>70</v>
      </c>
      <c r="BV195" s="201">
        <f t="shared" si="458"/>
        <v>0</v>
      </c>
      <c r="BW195" s="8">
        <f t="shared" si="459"/>
        <v>0</v>
      </c>
      <c r="BX195" s="8">
        <f t="shared" si="460"/>
        <v>0</v>
      </c>
      <c r="BZ195" s="375">
        <f t="shared" si="461"/>
        <v>70</v>
      </c>
      <c r="CA195" s="201">
        <f t="shared" si="461"/>
        <v>0</v>
      </c>
      <c r="CB195" s="8">
        <f t="shared" si="462"/>
        <v>0</v>
      </c>
      <c r="CC195" s="8">
        <f t="shared" si="463"/>
        <v>0</v>
      </c>
      <c r="CE195" s="375">
        <f t="shared" si="464"/>
        <v>70</v>
      </c>
      <c r="CF195" s="201">
        <f t="shared" si="464"/>
        <v>0</v>
      </c>
      <c r="CG195" s="8">
        <f t="shared" si="465"/>
        <v>0</v>
      </c>
      <c r="CH195" s="8">
        <f t="shared" si="466"/>
        <v>0</v>
      </c>
      <c r="CJ195" s="375">
        <f t="shared" si="467"/>
        <v>70</v>
      </c>
      <c r="CK195" s="201">
        <f t="shared" si="467"/>
        <v>0</v>
      </c>
      <c r="CL195" s="8">
        <f t="shared" si="468"/>
        <v>0</v>
      </c>
      <c r="CM195" s="8">
        <f t="shared" si="469"/>
        <v>0</v>
      </c>
      <c r="CO195" s="375">
        <f t="shared" si="470"/>
        <v>70</v>
      </c>
      <c r="CP195" s="201">
        <f t="shared" si="470"/>
        <v>0</v>
      </c>
      <c r="CQ195" s="8">
        <f t="shared" si="471"/>
        <v>0</v>
      </c>
      <c r="CR195" s="8">
        <f t="shared" si="472"/>
        <v>0</v>
      </c>
      <c r="CT195" s="375">
        <f t="shared" si="473"/>
        <v>70</v>
      </c>
      <c r="CU195" s="201">
        <f t="shared" si="473"/>
        <v>0</v>
      </c>
      <c r="CV195" s="8">
        <f t="shared" si="474"/>
        <v>0</v>
      </c>
      <c r="CW195" s="8">
        <f t="shared" si="475"/>
        <v>0</v>
      </c>
      <c r="CY195" s="375">
        <f t="shared" si="476"/>
        <v>70</v>
      </c>
      <c r="CZ195" s="201">
        <f t="shared" si="476"/>
        <v>0</v>
      </c>
      <c r="DA195" s="8">
        <f t="shared" si="477"/>
        <v>0</v>
      </c>
      <c r="DB195" s="8">
        <f t="shared" si="478"/>
        <v>0</v>
      </c>
      <c r="DD195" s="375">
        <f t="shared" si="479"/>
        <v>70</v>
      </c>
      <c r="DE195" s="201">
        <f t="shared" si="479"/>
        <v>0</v>
      </c>
      <c r="DF195" s="8">
        <f t="shared" si="480"/>
        <v>0</v>
      </c>
      <c r="DG195" s="8">
        <f t="shared" si="481"/>
        <v>0</v>
      </c>
      <c r="DI195" s="375">
        <f t="shared" si="482"/>
        <v>70</v>
      </c>
      <c r="DJ195" s="201">
        <f t="shared" si="482"/>
        <v>0</v>
      </c>
      <c r="DK195" s="8">
        <f t="shared" si="483"/>
        <v>0</v>
      </c>
      <c r="DL195" s="8">
        <f t="shared" si="484"/>
        <v>0</v>
      </c>
      <c r="DN195" s="375">
        <f t="shared" si="485"/>
        <v>70</v>
      </c>
      <c r="DO195" s="201">
        <f t="shared" si="485"/>
        <v>0</v>
      </c>
      <c r="DP195" s="8">
        <f t="shared" si="486"/>
        <v>0</v>
      </c>
      <c r="DQ195" s="8">
        <f t="shared" si="487"/>
        <v>0</v>
      </c>
      <c r="DS195" s="51">
        <f t="shared" si="417"/>
        <v>11339.361702127659</v>
      </c>
      <c r="DT195" s="50">
        <f t="shared" si="489"/>
        <v>298.40425531914889</v>
      </c>
      <c r="DU195" s="51">
        <v>0</v>
      </c>
      <c r="DV195" s="50">
        <f t="shared" si="419"/>
        <v>0</v>
      </c>
      <c r="DW195" s="51">
        <f t="shared" si="490"/>
        <v>11339.361702127659</v>
      </c>
      <c r="DX195" s="52">
        <f t="shared" si="420"/>
        <v>298.40425531914889</v>
      </c>
      <c r="DY195" s="307" t="str">
        <f t="shared" si="488"/>
        <v>Caps</v>
      </c>
    </row>
    <row r="196" spans="1:129" ht="18" customHeight="1" x14ac:dyDescent="0.3">
      <c r="B196" s="347" t="s">
        <v>565</v>
      </c>
      <c r="C196" s="54"/>
      <c r="D196" s="262">
        <f t="shared" si="421"/>
        <v>548.63221884498489</v>
      </c>
      <c r="E196" s="263">
        <v>14.437689969604865</v>
      </c>
      <c r="F196" s="274"/>
      <c r="G196" s="263"/>
      <c r="H196" s="56"/>
      <c r="I196" s="56"/>
      <c r="J196" s="265"/>
      <c r="K196" s="264"/>
      <c r="L196" s="57"/>
      <c r="M196" s="394">
        <v>60</v>
      </c>
      <c r="N196" s="214">
        <v>0</v>
      </c>
      <c r="O196" s="8">
        <f t="shared" si="422"/>
        <v>0</v>
      </c>
      <c r="P196" s="8">
        <f t="shared" si="423"/>
        <v>0</v>
      </c>
      <c r="R196" s="201">
        <f t="shared" si="424"/>
        <v>60</v>
      </c>
      <c r="S196" s="201">
        <v>1</v>
      </c>
      <c r="T196" s="8">
        <f t="shared" si="425"/>
        <v>32917.933130699093</v>
      </c>
      <c r="U196" s="8">
        <f t="shared" si="426"/>
        <v>866.26139817629189</v>
      </c>
      <c r="W196" s="375">
        <f t="shared" si="427"/>
        <v>60</v>
      </c>
      <c r="X196" s="201">
        <f t="shared" si="428"/>
        <v>1</v>
      </c>
      <c r="Y196" s="8">
        <f t="shared" si="429"/>
        <v>32917.933130699093</v>
      </c>
      <c r="Z196" s="8">
        <f t="shared" si="430"/>
        <v>866.26139817629189</v>
      </c>
      <c r="AB196" s="375">
        <f t="shared" si="431"/>
        <v>60</v>
      </c>
      <c r="AC196" s="201">
        <v>0.8</v>
      </c>
      <c r="AD196" s="8">
        <f t="shared" si="432"/>
        <v>26334.346504559275</v>
      </c>
      <c r="AE196" s="8">
        <f t="shared" si="433"/>
        <v>693.00911854103356</v>
      </c>
      <c r="AG196" s="375">
        <f t="shared" si="434"/>
        <v>60</v>
      </c>
      <c r="AH196" s="201">
        <v>0.5</v>
      </c>
      <c r="AI196" s="8">
        <f t="shared" si="435"/>
        <v>16458.966565349547</v>
      </c>
      <c r="AJ196" s="8">
        <f t="shared" si="436"/>
        <v>433.13069908814595</v>
      </c>
      <c r="AL196" s="375">
        <f t="shared" si="437"/>
        <v>60</v>
      </c>
      <c r="AM196" s="201">
        <v>0</v>
      </c>
      <c r="AN196" s="8">
        <f t="shared" si="438"/>
        <v>0</v>
      </c>
      <c r="AO196" s="8">
        <f t="shared" si="439"/>
        <v>0</v>
      </c>
      <c r="AQ196" s="375">
        <f t="shared" si="440"/>
        <v>60</v>
      </c>
      <c r="AR196" s="201">
        <f t="shared" si="440"/>
        <v>0</v>
      </c>
      <c r="AS196" s="8">
        <f t="shared" si="441"/>
        <v>0</v>
      </c>
      <c r="AT196" s="8">
        <f t="shared" si="442"/>
        <v>0</v>
      </c>
      <c r="AV196" s="375">
        <f t="shared" si="443"/>
        <v>60</v>
      </c>
      <c r="AW196" s="201">
        <f t="shared" si="443"/>
        <v>0</v>
      </c>
      <c r="AX196" s="8">
        <f t="shared" si="444"/>
        <v>0</v>
      </c>
      <c r="AY196" s="8">
        <f t="shared" si="445"/>
        <v>0</v>
      </c>
      <c r="BA196" s="375">
        <f t="shared" si="446"/>
        <v>60</v>
      </c>
      <c r="BB196" s="201">
        <f t="shared" si="446"/>
        <v>0</v>
      </c>
      <c r="BC196" s="8">
        <f t="shared" si="447"/>
        <v>0</v>
      </c>
      <c r="BD196" s="8">
        <f t="shared" si="448"/>
        <v>0</v>
      </c>
      <c r="BF196" s="375">
        <f t="shared" si="449"/>
        <v>60</v>
      </c>
      <c r="BG196" s="201">
        <f t="shared" si="449"/>
        <v>0</v>
      </c>
      <c r="BH196" s="8">
        <f t="shared" si="450"/>
        <v>0</v>
      </c>
      <c r="BI196" s="8">
        <f t="shared" si="451"/>
        <v>0</v>
      </c>
      <c r="BK196" s="375">
        <f t="shared" si="452"/>
        <v>60</v>
      </c>
      <c r="BL196" s="201">
        <f t="shared" si="452"/>
        <v>0</v>
      </c>
      <c r="BM196" s="8">
        <f t="shared" si="453"/>
        <v>0</v>
      </c>
      <c r="BN196" s="8">
        <f t="shared" si="454"/>
        <v>0</v>
      </c>
      <c r="BP196" s="375">
        <f t="shared" si="455"/>
        <v>60</v>
      </c>
      <c r="BQ196" s="201">
        <f t="shared" si="455"/>
        <v>0</v>
      </c>
      <c r="BR196" s="8">
        <f t="shared" si="456"/>
        <v>0</v>
      </c>
      <c r="BS196" s="8">
        <f t="shared" si="457"/>
        <v>0</v>
      </c>
      <c r="BU196" s="375">
        <f t="shared" si="458"/>
        <v>60</v>
      </c>
      <c r="BV196" s="201">
        <f t="shared" si="458"/>
        <v>0</v>
      </c>
      <c r="BW196" s="8">
        <f t="shared" si="459"/>
        <v>0</v>
      </c>
      <c r="BX196" s="8">
        <f t="shared" si="460"/>
        <v>0</v>
      </c>
      <c r="BZ196" s="375">
        <f t="shared" si="461"/>
        <v>60</v>
      </c>
      <c r="CA196" s="201">
        <f t="shared" si="461"/>
        <v>0</v>
      </c>
      <c r="CB196" s="8">
        <f t="shared" si="462"/>
        <v>0</v>
      </c>
      <c r="CC196" s="8">
        <f t="shared" si="463"/>
        <v>0</v>
      </c>
      <c r="CE196" s="375">
        <f t="shared" si="464"/>
        <v>60</v>
      </c>
      <c r="CF196" s="201">
        <f t="shared" si="464"/>
        <v>0</v>
      </c>
      <c r="CG196" s="8">
        <f t="shared" si="465"/>
        <v>0</v>
      </c>
      <c r="CH196" s="8">
        <f t="shared" si="466"/>
        <v>0</v>
      </c>
      <c r="CJ196" s="375">
        <f t="shared" si="467"/>
        <v>60</v>
      </c>
      <c r="CK196" s="201">
        <f t="shared" si="467"/>
        <v>0</v>
      </c>
      <c r="CL196" s="8">
        <f t="shared" si="468"/>
        <v>0</v>
      </c>
      <c r="CM196" s="8">
        <f t="shared" si="469"/>
        <v>0</v>
      </c>
      <c r="CO196" s="375">
        <f t="shared" si="470"/>
        <v>60</v>
      </c>
      <c r="CP196" s="201">
        <f t="shared" si="470"/>
        <v>0</v>
      </c>
      <c r="CQ196" s="8">
        <f t="shared" si="471"/>
        <v>0</v>
      </c>
      <c r="CR196" s="8">
        <f t="shared" si="472"/>
        <v>0</v>
      </c>
      <c r="CT196" s="375">
        <f t="shared" si="473"/>
        <v>60</v>
      </c>
      <c r="CU196" s="201">
        <f t="shared" si="473"/>
        <v>0</v>
      </c>
      <c r="CV196" s="8">
        <f t="shared" si="474"/>
        <v>0</v>
      </c>
      <c r="CW196" s="8">
        <f t="shared" si="475"/>
        <v>0</v>
      </c>
      <c r="CY196" s="375">
        <f t="shared" si="476"/>
        <v>60</v>
      </c>
      <c r="CZ196" s="201">
        <f t="shared" si="476"/>
        <v>0</v>
      </c>
      <c r="DA196" s="8">
        <f t="shared" si="477"/>
        <v>0</v>
      </c>
      <c r="DB196" s="8">
        <f t="shared" si="478"/>
        <v>0</v>
      </c>
      <c r="DD196" s="375">
        <f t="shared" si="479"/>
        <v>60</v>
      </c>
      <c r="DE196" s="201">
        <f t="shared" si="479"/>
        <v>0</v>
      </c>
      <c r="DF196" s="8">
        <f t="shared" si="480"/>
        <v>0</v>
      </c>
      <c r="DG196" s="8">
        <f t="shared" si="481"/>
        <v>0</v>
      </c>
      <c r="DI196" s="375">
        <f t="shared" si="482"/>
        <v>60</v>
      </c>
      <c r="DJ196" s="201">
        <f t="shared" si="482"/>
        <v>0</v>
      </c>
      <c r="DK196" s="8">
        <f t="shared" si="483"/>
        <v>0</v>
      </c>
      <c r="DL196" s="8">
        <f t="shared" si="484"/>
        <v>0</v>
      </c>
      <c r="DN196" s="375">
        <f t="shared" si="485"/>
        <v>60</v>
      </c>
      <c r="DO196" s="201">
        <f t="shared" si="485"/>
        <v>0</v>
      </c>
      <c r="DP196" s="8">
        <f t="shared" si="486"/>
        <v>0</v>
      </c>
      <c r="DQ196" s="8">
        <f t="shared" si="487"/>
        <v>0</v>
      </c>
      <c r="DS196" s="51">
        <f t="shared" si="417"/>
        <v>108629.17933130701</v>
      </c>
      <c r="DT196" s="50">
        <f t="shared" si="489"/>
        <v>2858.6626139817636</v>
      </c>
      <c r="DU196" s="51">
        <v>0</v>
      </c>
      <c r="DV196" s="50">
        <f t="shared" si="419"/>
        <v>0</v>
      </c>
      <c r="DW196" s="51">
        <f t="shared" si="490"/>
        <v>108629.17933130701</v>
      </c>
      <c r="DX196" s="52">
        <f t="shared" si="420"/>
        <v>2858.6626139817636</v>
      </c>
      <c r="DY196" s="307" t="str">
        <f t="shared" si="488"/>
        <v>Backpacks</v>
      </c>
    </row>
    <row r="197" spans="1:129" ht="18" customHeight="1" x14ac:dyDescent="0.3">
      <c r="B197" s="347" t="s">
        <v>566</v>
      </c>
      <c r="C197" s="54"/>
      <c r="D197" s="262">
        <f t="shared" si="421"/>
        <v>163.43465045592706</v>
      </c>
      <c r="E197" s="263">
        <v>4.3009118541033438</v>
      </c>
      <c r="F197" s="274"/>
      <c r="G197" s="263"/>
      <c r="H197" s="56"/>
      <c r="I197" s="56"/>
      <c r="J197" s="265"/>
      <c r="K197" s="264"/>
      <c r="L197" s="57"/>
      <c r="M197" s="394">
        <v>0</v>
      </c>
      <c r="N197" s="214">
        <v>0</v>
      </c>
      <c r="O197" s="8">
        <f t="shared" si="422"/>
        <v>0</v>
      </c>
      <c r="P197" s="8">
        <f t="shared" si="423"/>
        <v>0</v>
      </c>
      <c r="R197" s="201">
        <f t="shared" si="424"/>
        <v>0</v>
      </c>
      <c r="S197" s="201">
        <v>1</v>
      </c>
      <c r="T197" s="8">
        <f t="shared" si="425"/>
        <v>0</v>
      </c>
      <c r="U197" s="8">
        <f t="shared" si="426"/>
        <v>0</v>
      </c>
      <c r="W197" s="375">
        <f t="shared" si="427"/>
        <v>0</v>
      </c>
      <c r="X197" s="201">
        <f t="shared" si="428"/>
        <v>1</v>
      </c>
      <c r="Y197" s="8">
        <f t="shared" si="429"/>
        <v>0</v>
      </c>
      <c r="Z197" s="8">
        <f t="shared" si="430"/>
        <v>0</v>
      </c>
      <c r="AB197" s="375">
        <f t="shared" si="431"/>
        <v>0</v>
      </c>
      <c r="AC197" s="201">
        <v>0.8</v>
      </c>
      <c r="AD197" s="8">
        <f t="shared" si="432"/>
        <v>0</v>
      </c>
      <c r="AE197" s="8">
        <f t="shared" si="433"/>
        <v>0</v>
      </c>
      <c r="AG197" s="375">
        <f t="shared" si="434"/>
        <v>0</v>
      </c>
      <c r="AH197" s="201">
        <v>0.5</v>
      </c>
      <c r="AI197" s="8">
        <f t="shared" si="435"/>
        <v>0</v>
      </c>
      <c r="AJ197" s="8">
        <f t="shared" si="436"/>
        <v>0</v>
      </c>
      <c r="AL197" s="375">
        <f t="shared" si="437"/>
        <v>0</v>
      </c>
      <c r="AM197" s="201">
        <v>0</v>
      </c>
      <c r="AN197" s="8">
        <f t="shared" si="438"/>
        <v>0</v>
      </c>
      <c r="AO197" s="8">
        <f t="shared" si="439"/>
        <v>0</v>
      </c>
      <c r="AQ197" s="375">
        <f t="shared" si="440"/>
        <v>0</v>
      </c>
      <c r="AR197" s="201">
        <f t="shared" si="440"/>
        <v>0</v>
      </c>
      <c r="AS197" s="8">
        <f t="shared" si="441"/>
        <v>0</v>
      </c>
      <c r="AT197" s="8">
        <f t="shared" si="442"/>
        <v>0</v>
      </c>
      <c r="AV197" s="375">
        <f t="shared" si="443"/>
        <v>0</v>
      </c>
      <c r="AW197" s="201">
        <f t="shared" si="443"/>
        <v>0</v>
      </c>
      <c r="AX197" s="8">
        <f t="shared" si="444"/>
        <v>0</v>
      </c>
      <c r="AY197" s="8">
        <f t="shared" si="445"/>
        <v>0</v>
      </c>
      <c r="BA197" s="375">
        <f t="shared" si="446"/>
        <v>0</v>
      </c>
      <c r="BB197" s="201">
        <f t="shared" si="446"/>
        <v>0</v>
      </c>
      <c r="BC197" s="8">
        <f t="shared" si="447"/>
        <v>0</v>
      </c>
      <c r="BD197" s="8">
        <f t="shared" si="448"/>
        <v>0</v>
      </c>
      <c r="BF197" s="375">
        <f t="shared" si="449"/>
        <v>0</v>
      </c>
      <c r="BG197" s="201">
        <f t="shared" si="449"/>
        <v>0</v>
      </c>
      <c r="BH197" s="8">
        <f t="shared" si="450"/>
        <v>0</v>
      </c>
      <c r="BI197" s="8">
        <f t="shared" si="451"/>
        <v>0</v>
      </c>
      <c r="BK197" s="375">
        <f t="shared" si="452"/>
        <v>0</v>
      </c>
      <c r="BL197" s="201">
        <f t="shared" si="452"/>
        <v>0</v>
      </c>
      <c r="BM197" s="8">
        <f t="shared" si="453"/>
        <v>0</v>
      </c>
      <c r="BN197" s="8">
        <f t="shared" si="454"/>
        <v>0</v>
      </c>
      <c r="BP197" s="375">
        <f t="shared" si="455"/>
        <v>0</v>
      </c>
      <c r="BQ197" s="201">
        <f t="shared" si="455"/>
        <v>0</v>
      </c>
      <c r="BR197" s="8">
        <f t="shared" si="456"/>
        <v>0</v>
      </c>
      <c r="BS197" s="8">
        <f t="shared" si="457"/>
        <v>0</v>
      </c>
      <c r="BU197" s="375">
        <f t="shared" si="458"/>
        <v>0</v>
      </c>
      <c r="BV197" s="201">
        <f t="shared" si="458"/>
        <v>0</v>
      </c>
      <c r="BW197" s="8">
        <f t="shared" si="459"/>
        <v>0</v>
      </c>
      <c r="BX197" s="8">
        <f t="shared" si="460"/>
        <v>0</v>
      </c>
      <c r="BZ197" s="375">
        <f t="shared" si="461"/>
        <v>0</v>
      </c>
      <c r="CA197" s="201">
        <f t="shared" si="461"/>
        <v>0</v>
      </c>
      <c r="CB197" s="8">
        <f t="shared" si="462"/>
        <v>0</v>
      </c>
      <c r="CC197" s="8">
        <f t="shared" si="463"/>
        <v>0</v>
      </c>
      <c r="CE197" s="375">
        <f t="shared" si="464"/>
        <v>0</v>
      </c>
      <c r="CF197" s="201">
        <f t="shared" si="464"/>
        <v>0</v>
      </c>
      <c r="CG197" s="8">
        <f t="shared" si="465"/>
        <v>0</v>
      </c>
      <c r="CH197" s="8">
        <f t="shared" si="466"/>
        <v>0</v>
      </c>
      <c r="CJ197" s="375">
        <f t="shared" si="467"/>
        <v>0</v>
      </c>
      <c r="CK197" s="201">
        <f t="shared" si="467"/>
        <v>0</v>
      </c>
      <c r="CL197" s="8">
        <f t="shared" si="468"/>
        <v>0</v>
      </c>
      <c r="CM197" s="8">
        <f t="shared" si="469"/>
        <v>0</v>
      </c>
      <c r="CO197" s="375">
        <f t="shared" si="470"/>
        <v>0</v>
      </c>
      <c r="CP197" s="201">
        <f t="shared" si="470"/>
        <v>0</v>
      </c>
      <c r="CQ197" s="8">
        <f t="shared" si="471"/>
        <v>0</v>
      </c>
      <c r="CR197" s="8">
        <f t="shared" si="472"/>
        <v>0</v>
      </c>
      <c r="CT197" s="375">
        <f t="shared" si="473"/>
        <v>0</v>
      </c>
      <c r="CU197" s="201">
        <f t="shared" si="473"/>
        <v>0</v>
      </c>
      <c r="CV197" s="8">
        <f t="shared" si="474"/>
        <v>0</v>
      </c>
      <c r="CW197" s="8">
        <f t="shared" si="475"/>
        <v>0</v>
      </c>
      <c r="CY197" s="375">
        <f t="shared" si="476"/>
        <v>0</v>
      </c>
      <c r="CZ197" s="201">
        <f t="shared" si="476"/>
        <v>0</v>
      </c>
      <c r="DA197" s="8">
        <f t="shared" si="477"/>
        <v>0</v>
      </c>
      <c r="DB197" s="8">
        <f t="shared" si="478"/>
        <v>0</v>
      </c>
      <c r="DD197" s="375">
        <f t="shared" si="479"/>
        <v>0</v>
      </c>
      <c r="DE197" s="201">
        <f t="shared" si="479"/>
        <v>0</v>
      </c>
      <c r="DF197" s="8">
        <f t="shared" si="480"/>
        <v>0</v>
      </c>
      <c r="DG197" s="8">
        <f t="shared" si="481"/>
        <v>0</v>
      </c>
      <c r="DI197" s="375">
        <f t="shared" si="482"/>
        <v>0</v>
      </c>
      <c r="DJ197" s="201">
        <f t="shared" si="482"/>
        <v>0</v>
      </c>
      <c r="DK197" s="8">
        <f t="shared" si="483"/>
        <v>0</v>
      </c>
      <c r="DL197" s="8">
        <f t="shared" si="484"/>
        <v>0</v>
      </c>
      <c r="DN197" s="375">
        <f t="shared" si="485"/>
        <v>0</v>
      </c>
      <c r="DO197" s="201">
        <f t="shared" si="485"/>
        <v>0</v>
      </c>
      <c r="DP197" s="8">
        <f t="shared" si="486"/>
        <v>0</v>
      </c>
      <c r="DQ197" s="8">
        <f t="shared" si="487"/>
        <v>0</v>
      </c>
      <c r="DS197" s="51">
        <f t="shared" si="417"/>
        <v>0</v>
      </c>
      <c r="DT197" s="50">
        <f t="shared" si="489"/>
        <v>0</v>
      </c>
      <c r="DU197" s="51">
        <v>0</v>
      </c>
      <c r="DV197" s="50">
        <f t="shared" si="419"/>
        <v>0</v>
      </c>
      <c r="DW197" s="51">
        <f t="shared" si="490"/>
        <v>0</v>
      </c>
      <c r="DX197" s="52">
        <f t="shared" si="420"/>
        <v>0</v>
      </c>
      <c r="DY197" s="307" t="str">
        <f t="shared" si="488"/>
        <v>Raincoats</v>
      </c>
    </row>
    <row r="198" spans="1:129" ht="18" customHeight="1" x14ac:dyDescent="0.3">
      <c r="B198" s="347" t="s">
        <v>567</v>
      </c>
      <c r="C198" s="54"/>
      <c r="D198" s="262">
        <f t="shared" si="421"/>
        <v>115.50151975683892</v>
      </c>
      <c r="E198" s="263">
        <v>3.0395136778115504</v>
      </c>
      <c r="F198" s="274"/>
      <c r="G198" s="263"/>
      <c r="H198" s="56"/>
      <c r="I198" s="56"/>
      <c r="J198" s="265"/>
      <c r="K198" s="264"/>
      <c r="L198" s="57"/>
      <c r="M198" s="394">
        <v>8</v>
      </c>
      <c r="N198" s="214">
        <v>0</v>
      </c>
      <c r="O198" s="8">
        <f t="shared" si="422"/>
        <v>0</v>
      </c>
      <c r="P198" s="8">
        <f t="shared" si="423"/>
        <v>0</v>
      </c>
      <c r="R198" s="201">
        <f t="shared" si="424"/>
        <v>8</v>
      </c>
      <c r="S198" s="201">
        <v>1</v>
      </c>
      <c r="T198" s="8">
        <f t="shared" si="425"/>
        <v>924.01215805471134</v>
      </c>
      <c r="U198" s="8">
        <f t="shared" si="426"/>
        <v>24.316109422492403</v>
      </c>
      <c r="W198" s="375">
        <f t="shared" si="427"/>
        <v>8</v>
      </c>
      <c r="X198" s="201">
        <f t="shared" si="428"/>
        <v>1</v>
      </c>
      <c r="Y198" s="8">
        <f t="shared" si="429"/>
        <v>924.01215805471134</v>
      </c>
      <c r="Z198" s="8">
        <f t="shared" si="430"/>
        <v>24.316109422492403</v>
      </c>
      <c r="AB198" s="375">
        <f t="shared" si="431"/>
        <v>8</v>
      </c>
      <c r="AC198" s="201">
        <v>0.8</v>
      </c>
      <c r="AD198" s="8">
        <f t="shared" si="432"/>
        <v>739.20972644376911</v>
      </c>
      <c r="AE198" s="8">
        <f t="shared" si="433"/>
        <v>19.452887537993924</v>
      </c>
      <c r="AG198" s="375">
        <f t="shared" si="434"/>
        <v>8</v>
      </c>
      <c r="AH198" s="201">
        <v>0.5</v>
      </c>
      <c r="AI198" s="8">
        <f t="shared" si="435"/>
        <v>462.00607902735567</v>
      </c>
      <c r="AJ198" s="8">
        <f t="shared" si="436"/>
        <v>12.158054711246201</v>
      </c>
      <c r="AL198" s="375">
        <f t="shared" si="437"/>
        <v>8</v>
      </c>
      <c r="AM198" s="201">
        <v>0</v>
      </c>
      <c r="AN198" s="8">
        <f t="shared" si="438"/>
        <v>0</v>
      </c>
      <c r="AO198" s="8">
        <f t="shared" si="439"/>
        <v>0</v>
      </c>
      <c r="AQ198" s="375">
        <f t="shared" si="440"/>
        <v>8</v>
      </c>
      <c r="AR198" s="201">
        <f t="shared" si="440"/>
        <v>0</v>
      </c>
      <c r="AS198" s="8">
        <f t="shared" si="441"/>
        <v>0</v>
      </c>
      <c r="AT198" s="8">
        <f t="shared" si="442"/>
        <v>0</v>
      </c>
      <c r="AV198" s="375">
        <f t="shared" si="443"/>
        <v>8</v>
      </c>
      <c r="AW198" s="201">
        <f t="shared" si="443"/>
        <v>0</v>
      </c>
      <c r="AX198" s="8">
        <f t="shared" si="444"/>
        <v>0</v>
      </c>
      <c r="AY198" s="8">
        <f t="shared" si="445"/>
        <v>0</v>
      </c>
      <c r="BA198" s="375">
        <f t="shared" si="446"/>
        <v>8</v>
      </c>
      <c r="BB198" s="201">
        <f t="shared" si="446"/>
        <v>0</v>
      </c>
      <c r="BC198" s="8">
        <f t="shared" si="447"/>
        <v>0</v>
      </c>
      <c r="BD198" s="8">
        <f t="shared" si="448"/>
        <v>0</v>
      </c>
      <c r="BF198" s="375">
        <f t="shared" si="449"/>
        <v>8</v>
      </c>
      <c r="BG198" s="201">
        <f t="shared" si="449"/>
        <v>0</v>
      </c>
      <c r="BH198" s="8">
        <f t="shared" si="450"/>
        <v>0</v>
      </c>
      <c r="BI198" s="8">
        <f t="shared" si="451"/>
        <v>0</v>
      </c>
      <c r="BK198" s="375">
        <f t="shared" si="452"/>
        <v>8</v>
      </c>
      <c r="BL198" s="201">
        <f t="shared" si="452"/>
        <v>0</v>
      </c>
      <c r="BM198" s="8">
        <f t="shared" si="453"/>
        <v>0</v>
      </c>
      <c r="BN198" s="8">
        <f t="shared" si="454"/>
        <v>0</v>
      </c>
      <c r="BP198" s="375">
        <f t="shared" si="455"/>
        <v>8</v>
      </c>
      <c r="BQ198" s="201">
        <f t="shared" si="455"/>
        <v>0</v>
      </c>
      <c r="BR198" s="8">
        <f t="shared" si="456"/>
        <v>0</v>
      </c>
      <c r="BS198" s="8">
        <f t="shared" si="457"/>
        <v>0</v>
      </c>
      <c r="BU198" s="375">
        <f t="shared" si="458"/>
        <v>8</v>
      </c>
      <c r="BV198" s="201">
        <f t="shared" si="458"/>
        <v>0</v>
      </c>
      <c r="BW198" s="8">
        <f t="shared" si="459"/>
        <v>0</v>
      </c>
      <c r="BX198" s="8">
        <f t="shared" si="460"/>
        <v>0</v>
      </c>
      <c r="BZ198" s="375">
        <f t="shared" si="461"/>
        <v>8</v>
      </c>
      <c r="CA198" s="201">
        <f t="shared" si="461"/>
        <v>0</v>
      </c>
      <c r="CB198" s="8">
        <f t="shared" si="462"/>
        <v>0</v>
      </c>
      <c r="CC198" s="8">
        <f t="shared" si="463"/>
        <v>0</v>
      </c>
      <c r="CE198" s="375">
        <f t="shared" si="464"/>
        <v>8</v>
      </c>
      <c r="CF198" s="201">
        <f t="shared" si="464"/>
        <v>0</v>
      </c>
      <c r="CG198" s="8">
        <f t="shared" si="465"/>
        <v>0</v>
      </c>
      <c r="CH198" s="8">
        <f t="shared" si="466"/>
        <v>0</v>
      </c>
      <c r="CJ198" s="375">
        <f t="shared" si="467"/>
        <v>8</v>
      </c>
      <c r="CK198" s="201">
        <f t="shared" si="467"/>
        <v>0</v>
      </c>
      <c r="CL198" s="8">
        <f t="shared" si="468"/>
        <v>0</v>
      </c>
      <c r="CM198" s="8">
        <f t="shared" si="469"/>
        <v>0</v>
      </c>
      <c r="CO198" s="375">
        <f t="shared" si="470"/>
        <v>8</v>
      </c>
      <c r="CP198" s="201">
        <f t="shared" si="470"/>
        <v>0</v>
      </c>
      <c r="CQ198" s="8">
        <f t="shared" si="471"/>
        <v>0</v>
      </c>
      <c r="CR198" s="8">
        <f t="shared" si="472"/>
        <v>0</v>
      </c>
      <c r="CT198" s="375">
        <f t="shared" si="473"/>
        <v>8</v>
      </c>
      <c r="CU198" s="201">
        <f t="shared" si="473"/>
        <v>0</v>
      </c>
      <c r="CV198" s="8">
        <f t="shared" si="474"/>
        <v>0</v>
      </c>
      <c r="CW198" s="8">
        <f t="shared" si="475"/>
        <v>0</v>
      </c>
      <c r="CY198" s="375">
        <f t="shared" si="476"/>
        <v>8</v>
      </c>
      <c r="CZ198" s="201">
        <f t="shared" si="476"/>
        <v>0</v>
      </c>
      <c r="DA198" s="8">
        <f t="shared" si="477"/>
        <v>0</v>
      </c>
      <c r="DB198" s="8">
        <f t="shared" si="478"/>
        <v>0</v>
      </c>
      <c r="DD198" s="375">
        <f t="shared" si="479"/>
        <v>8</v>
      </c>
      <c r="DE198" s="201">
        <f t="shared" si="479"/>
        <v>0</v>
      </c>
      <c r="DF198" s="8">
        <f t="shared" si="480"/>
        <v>0</v>
      </c>
      <c r="DG198" s="8">
        <f t="shared" si="481"/>
        <v>0</v>
      </c>
      <c r="DI198" s="375">
        <f t="shared" si="482"/>
        <v>8</v>
      </c>
      <c r="DJ198" s="201">
        <f t="shared" si="482"/>
        <v>0</v>
      </c>
      <c r="DK198" s="8">
        <f t="shared" si="483"/>
        <v>0</v>
      </c>
      <c r="DL198" s="8">
        <f t="shared" si="484"/>
        <v>0</v>
      </c>
      <c r="DN198" s="375">
        <f t="shared" si="485"/>
        <v>8</v>
      </c>
      <c r="DO198" s="201">
        <f t="shared" si="485"/>
        <v>0</v>
      </c>
      <c r="DP198" s="8">
        <f t="shared" si="486"/>
        <v>0</v>
      </c>
      <c r="DQ198" s="8">
        <f t="shared" si="487"/>
        <v>0</v>
      </c>
      <c r="DS198" s="51">
        <f t="shared" si="417"/>
        <v>3049.2401215805476</v>
      </c>
      <c r="DT198" s="50">
        <f t="shared" si="489"/>
        <v>80.243161094224931</v>
      </c>
      <c r="DU198" s="51">
        <v>0</v>
      </c>
      <c r="DV198" s="50">
        <f t="shared" si="419"/>
        <v>0</v>
      </c>
      <c r="DW198" s="51">
        <f t="shared" si="490"/>
        <v>3049.2401215805476</v>
      </c>
      <c r="DX198" s="52">
        <f t="shared" si="420"/>
        <v>80.243161094224931</v>
      </c>
      <c r="DY198" s="307" t="str">
        <f t="shared" si="488"/>
        <v xml:space="preserve">Archive Plastic Boxes </v>
      </c>
    </row>
    <row r="199" spans="1:129" ht="18" customHeight="1" x14ac:dyDescent="0.3">
      <c r="B199" s="54"/>
      <c r="C199" s="54"/>
      <c r="D199" s="262"/>
      <c r="E199" s="263"/>
      <c r="F199" s="274"/>
      <c r="G199" s="263"/>
      <c r="H199" s="56"/>
      <c r="I199" s="56"/>
      <c r="J199" s="265"/>
      <c r="K199" s="264"/>
      <c r="L199" s="57"/>
      <c r="M199" s="394"/>
      <c r="N199" s="214"/>
      <c r="O199" s="8">
        <f t="shared" si="422"/>
        <v>0</v>
      </c>
      <c r="P199" s="8">
        <f t="shared" si="423"/>
        <v>0</v>
      </c>
      <c r="R199" s="201">
        <f t="shared" si="424"/>
        <v>0</v>
      </c>
      <c r="S199" s="201">
        <f t="shared" si="424"/>
        <v>0</v>
      </c>
      <c r="T199" s="8">
        <f t="shared" si="425"/>
        <v>0</v>
      </c>
      <c r="U199" s="8">
        <f t="shared" si="426"/>
        <v>0</v>
      </c>
      <c r="W199" s="375">
        <f t="shared" si="427"/>
        <v>0</v>
      </c>
      <c r="X199" s="201">
        <f t="shared" si="428"/>
        <v>0</v>
      </c>
      <c r="Y199" s="8">
        <f t="shared" si="429"/>
        <v>0</v>
      </c>
      <c r="Z199" s="8">
        <f t="shared" si="430"/>
        <v>0</v>
      </c>
      <c r="AB199" s="375">
        <f t="shared" si="431"/>
        <v>0</v>
      </c>
      <c r="AC199" s="201">
        <v>0.8</v>
      </c>
      <c r="AD199" s="8">
        <f t="shared" si="432"/>
        <v>0</v>
      </c>
      <c r="AE199" s="8">
        <f t="shared" si="433"/>
        <v>0</v>
      </c>
      <c r="AG199" s="375">
        <f t="shared" si="434"/>
        <v>0</v>
      </c>
      <c r="AH199" s="201">
        <v>0.5</v>
      </c>
      <c r="AI199" s="8">
        <f t="shared" si="435"/>
        <v>0</v>
      </c>
      <c r="AJ199" s="8">
        <f t="shared" si="436"/>
        <v>0</v>
      </c>
      <c r="AL199" s="375">
        <f t="shared" si="437"/>
        <v>0</v>
      </c>
      <c r="AM199" s="201">
        <v>0</v>
      </c>
      <c r="AN199" s="8">
        <f t="shared" si="438"/>
        <v>0</v>
      </c>
      <c r="AO199" s="8">
        <f t="shared" si="439"/>
        <v>0</v>
      </c>
      <c r="AQ199" s="375">
        <f t="shared" si="440"/>
        <v>0</v>
      </c>
      <c r="AR199" s="201">
        <f t="shared" si="440"/>
        <v>0</v>
      </c>
      <c r="AS199" s="8">
        <f t="shared" si="441"/>
        <v>0</v>
      </c>
      <c r="AT199" s="8">
        <f t="shared" si="442"/>
        <v>0</v>
      </c>
      <c r="AV199" s="375">
        <f t="shared" si="443"/>
        <v>0</v>
      </c>
      <c r="AW199" s="201">
        <f t="shared" si="443"/>
        <v>0</v>
      </c>
      <c r="AX199" s="8">
        <f t="shared" si="444"/>
        <v>0</v>
      </c>
      <c r="AY199" s="8">
        <f t="shared" si="445"/>
        <v>0</v>
      </c>
      <c r="BA199" s="375">
        <f t="shared" si="446"/>
        <v>0</v>
      </c>
      <c r="BB199" s="201">
        <f t="shared" si="446"/>
        <v>0</v>
      </c>
      <c r="BC199" s="8">
        <f t="shared" si="447"/>
        <v>0</v>
      </c>
      <c r="BD199" s="8">
        <f t="shared" si="448"/>
        <v>0</v>
      </c>
      <c r="BF199" s="375">
        <f t="shared" si="449"/>
        <v>0</v>
      </c>
      <c r="BG199" s="201">
        <f t="shared" si="449"/>
        <v>0</v>
      </c>
      <c r="BH199" s="8">
        <f t="shared" si="450"/>
        <v>0</v>
      </c>
      <c r="BI199" s="8">
        <f t="shared" si="451"/>
        <v>0</v>
      </c>
      <c r="BK199" s="375">
        <f t="shared" si="452"/>
        <v>0</v>
      </c>
      <c r="BL199" s="201">
        <f t="shared" si="452"/>
        <v>0</v>
      </c>
      <c r="BM199" s="8">
        <f t="shared" si="453"/>
        <v>0</v>
      </c>
      <c r="BN199" s="8">
        <f t="shared" si="454"/>
        <v>0</v>
      </c>
      <c r="BP199" s="375">
        <f t="shared" si="455"/>
        <v>0</v>
      </c>
      <c r="BQ199" s="201">
        <f t="shared" si="455"/>
        <v>0</v>
      </c>
      <c r="BR199" s="8">
        <f t="shared" si="456"/>
        <v>0</v>
      </c>
      <c r="BS199" s="8">
        <f t="shared" si="457"/>
        <v>0</v>
      </c>
      <c r="BU199" s="375">
        <f t="shared" si="458"/>
        <v>0</v>
      </c>
      <c r="BV199" s="201">
        <f t="shared" si="458"/>
        <v>0</v>
      </c>
      <c r="BW199" s="8">
        <f t="shared" si="459"/>
        <v>0</v>
      </c>
      <c r="BX199" s="8">
        <f t="shared" si="460"/>
        <v>0</v>
      </c>
      <c r="BZ199" s="375">
        <f t="shared" si="461"/>
        <v>0</v>
      </c>
      <c r="CA199" s="201">
        <f t="shared" si="461"/>
        <v>0</v>
      </c>
      <c r="CB199" s="8">
        <f t="shared" si="462"/>
        <v>0</v>
      </c>
      <c r="CC199" s="8">
        <f t="shared" si="463"/>
        <v>0</v>
      </c>
      <c r="CE199" s="375">
        <f t="shared" si="464"/>
        <v>0</v>
      </c>
      <c r="CF199" s="201">
        <f t="shared" si="464"/>
        <v>0</v>
      </c>
      <c r="CG199" s="8">
        <f t="shared" si="465"/>
        <v>0</v>
      </c>
      <c r="CH199" s="8">
        <f t="shared" si="466"/>
        <v>0</v>
      </c>
      <c r="CJ199" s="375">
        <f t="shared" si="467"/>
        <v>0</v>
      </c>
      <c r="CK199" s="201">
        <f t="shared" si="467"/>
        <v>0</v>
      </c>
      <c r="CL199" s="8">
        <f t="shared" si="468"/>
        <v>0</v>
      </c>
      <c r="CM199" s="8">
        <f t="shared" si="469"/>
        <v>0</v>
      </c>
      <c r="CO199" s="375">
        <f t="shared" si="470"/>
        <v>0</v>
      </c>
      <c r="CP199" s="201">
        <f t="shared" si="470"/>
        <v>0</v>
      </c>
      <c r="CQ199" s="8">
        <f t="shared" si="471"/>
        <v>0</v>
      </c>
      <c r="CR199" s="8">
        <f t="shared" si="472"/>
        <v>0</v>
      </c>
      <c r="CT199" s="375">
        <f t="shared" si="473"/>
        <v>0</v>
      </c>
      <c r="CU199" s="201">
        <f t="shared" si="473"/>
        <v>0</v>
      </c>
      <c r="CV199" s="8">
        <f t="shared" si="474"/>
        <v>0</v>
      </c>
      <c r="CW199" s="8">
        <f t="shared" si="475"/>
        <v>0</v>
      </c>
      <c r="CY199" s="375">
        <f t="shared" si="476"/>
        <v>0</v>
      </c>
      <c r="CZ199" s="201">
        <f t="shared" si="476"/>
        <v>0</v>
      </c>
      <c r="DA199" s="8">
        <f t="shared" si="477"/>
        <v>0</v>
      </c>
      <c r="DB199" s="8">
        <f t="shared" si="478"/>
        <v>0</v>
      </c>
      <c r="DD199" s="375">
        <f t="shared" si="479"/>
        <v>0</v>
      </c>
      <c r="DE199" s="201">
        <f t="shared" si="479"/>
        <v>0</v>
      </c>
      <c r="DF199" s="8">
        <f t="shared" si="480"/>
        <v>0</v>
      </c>
      <c r="DG199" s="8">
        <f t="shared" si="481"/>
        <v>0</v>
      </c>
      <c r="DI199" s="375">
        <f t="shared" si="482"/>
        <v>0</v>
      </c>
      <c r="DJ199" s="201">
        <f t="shared" si="482"/>
        <v>0</v>
      </c>
      <c r="DK199" s="8">
        <f t="shared" si="483"/>
        <v>0</v>
      </c>
      <c r="DL199" s="8">
        <f t="shared" si="484"/>
        <v>0</v>
      </c>
      <c r="DN199" s="375">
        <f t="shared" si="485"/>
        <v>0</v>
      </c>
      <c r="DO199" s="201">
        <f t="shared" si="485"/>
        <v>0</v>
      </c>
      <c r="DP199" s="8">
        <f t="shared" si="486"/>
        <v>0</v>
      </c>
      <c r="DQ199" s="8">
        <f t="shared" si="487"/>
        <v>0</v>
      </c>
      <c r="DS199" s="51">
        <f t="shared" si="417"/>
        <v>0</v>
      </c>
      <c r="DT199" s="50">
        <f t="shared" si="489"/>
        <v>0</v>
      </c>
      <c r="DU199" s="51">
        <v>0</v>
      </c>
      <c r="DV199" s="50">
        <f t="shared" si="419"/>
        <v>0</v>
      </c>
      <c r="DW199" s="51">
        <f t="shared" si="490"/>
        <v>0</v>
      </c>
      <c r="DX199" s="52">
        <f t="shared" si="490"/>
        <v>0</v>
      </c>
      <c r="DY199" s="307">
        <f t="shared" si="488"/>
        <v>0</v>
      </c>
    </row>
    <row r="200" spans="1:129" ht="18" customHeight="1" x14ac:dyDescent="0.3">
      <c r="B200" s="54"/>
      <c r="C200" s="54"/>
      <c r="D200" s="262"/>
      <c r="E200" s="263"/>
      <c r="F200" s="274"/>
      <c r="G200" s="263"/>
      <c r="H200" s="56"/>
      <c r="I200" s="56"/>
      <c r="J200" s="265"/>
      <c r="K200" s="264"/>
      <c r="L200" s="57"/>
      <c r="M200" s="394"/>
      <c r="N200" s="214"/>
      <c r="O200" s="8">
        <f t="shared" si="422"/>
        <v>0</v>
      </c>
      <c r="P200" s="8">
        <f t="shared" si="423"/>
        <v>0</v>
      </c>
      <c r="R200" s="201">
        <f t="shared" si="424"/>
        <v>0</v>
      </c>
      <c r="S200" s="201">
        <f t="shared" si="424"/>
        <v>0</v>
      </c>
      <c r="T200" s="8">
        <f t="shared" si="425"/>
        <v>0</v>
      </c>
      <c r="U200" s="8">
        <f t="shared" si="426"/>
        <v>0</v>
      </c>
      <c r="W200" s="375">
        <f t="shared" si="427"/>
        <v>0</v>
      </c>
      <c r="X200" s="201">
        <f t="shared" si="428"/>
        <v>0</v>
      </c>
      <c r="Y200" s="8">
        <f t="shared" si="429"/>
        <v>0</v>
      </c>
      <c r="Z200" s="8">
        <f t="shared" si="430"/>
        <v>0</v>
      </c>
      <c r="AB200" s="375">
        <f t="shared" si="431"/>
        <v>0</v>
      </c>
      <c r="AC200" s="201">
        <v>0.8</v>
      </c>
      <c r="AD200" s="8">
        <f t="shared" si="432"/>
        <v>0</v>
      </c>
      <c r="AE200" s="8">
        <f t="shared" si="433"/>
        <v>0</v>
      </c>
      <c r="AG200" s="375">
        <f t="shared" si="434"/>
        <v>0</v>
      </c>
      <c r="AH200" s="201">
        <v>0.5</v>
      </c>
      <c r="AI200" s="8">
        <f t="shared" si="435"/>
        <v>0</v>
      </c>
      <c r="AJ200" s="8">
        <f t="shared" si="436"/>
        <v>0</v>
      </c>
      <c r="AL200" s="375">
        <f t="shared" si="437"/>
        <v>0</v>
      </c>
      <c r="AM200" s="201">
        <v>0</v>
      </c>
      <c r="AN200" s="8">
        <f t="shared" si="438"/>
        <v>0</v>
      </c>
      <c r="AO200" s="8">
        <f t="shared" si="439"/>
        <v>0</v>
      </c>
      <c r="AQ200" s="375">
        <f t="shared" si="440"/>
        <v>0</v>
      </c>
      <c r="AR200" s="201">
        <f t="shared" si="440"/>
        <v>0</v>
      </c>
      <c r="AS200" s="8">
        <f t="shared" si="441"/>
        <v>0</v>
      </c>
      <c r="AT200" s="8">
        <f t="shared" si="442"/>
        <v>0</v>
      </c>
      <c r="AV200" s="375">
        <f t="shared" si="443"/>
        <v>0</v>
      </c>
      <c r="AW200" s="201">
        <f t="shared" si="443"/>
        <v>0</v>
      </c>
      <c r="AX200" s="8">
        <f t="shared" si="444"/>
        <v>0</v>
      </c>
      <c r="AY200" s="8">
        <f t="shared" si="445"/>
        <v>0</v>
      </c>
      <c r="BA200" s="375">
        <f t="shared" si="446"/>
        <v>0</v>
      </c>
      <c r="BB200" s="201">
        <f t="shared" si="446"/>
        <v>0</v>
      </c>
      <c r="BC200" s="8">
        <f t="shared" si="447"/>
        <v>0</v>
      </c>
      <c r="BD200" s="8">
        <f t="shared" si="448"/>
        <v>0</v>
      </c>
      <c r="BF200" s="375">
        <f t="shared" si="449"/>
        <v>0</v>
      </c>
      <c r="BG200" s="201">
        <f t="shared" si="449"/>
        <v>0</v>
      </c>
      <c r="BH200" s="8">
        <f t="shared" si="450"/>
        <v>0</v>
      </c>
      <c r="BI200" s="8">
        <f t="shared" si="451"/>
        <v>0</v>
      </c>
      <c r="BK200" s="375">
        <f t="shared" si="452"/>
        <v>0</v>
      </c>
      <c r="BL200" s="201">
        <f t="shared" si="452"/>
        <v>0</v>
      </c>
      <c r="BM200" s="8">
        <f t="shared" si="453"/>
        <v>0</v>
      </c>
      <c r="BN200" s="8">
        <f t="shared" si="454"/>
        <v>0</v>
      </c>
      <c r="BP200" s="375">
        <f t="shared" si="455"/>
        <v>0</v>
      </c>
      <c r="BQ200" s="201">
        <f t="shared" si="455"/>
        <v>0</v>
      </c>
      <c r="BR200" s="8">
        <f t="shared" si="456"/>
        <v>0</v>
      </c>
      <c r="BS200" s="8">
        <f t="shared" si="457"/>
        <v>0</v>
      </c>
      <c r="BU200" s="375">
        <f t="shared" si="458"/>
        <v>0</v>
      </c>
      <c r="BV200" s="201">
        <f t="shared" si="458"/>
        <v>0</v>
      </c>
      <c r="BW200" s="8">
        <f t="shared" si="459"/>
        <v>0</v>
      </c>
      <c r="BX200" s="8">
        <f t="shared" si="460"/>
        <v>0</v>
      </c>
      <c r="BZ200" s="375">
        <f t="shared" si="461"/>
        <v>0</v>
      </c>
      <c r="CA200" s="201">
        <f t="shared" si="461"/>
        <v>0</v>
      </c>
      <c r="CB200" s="8">
        <f t="shared" si="462"/>
        <v>0</v>
      </c>
      <c r="CC200" s="8">
        <f t="shared" si="463"/>
        <v>0</v>
      </c>
      <c r="CE200" s="375">
        <f t="shared" si="464"/>
        <v>0</v>
      </c>
      <c r="CF200" s="201">
        <f t="shared" si="464"/>
        <v>0</v>
      </c>
      <c r="CG200" s="8">
        <f t="shared" si="465"/>
        <v>0</v>
      </c>
      <c r="CH200" s="8">
        <f t="shared" si="466"/>
        <v>0</v>
      </c>
      <c r="CJ200" s="375">
        <f t="shared" si="467"/>
        <v>0</v>
      </c>
      <c r="CK200" s="201">
        <f t="shared" si="467"/>
        <v>0</v>
      </c>
      <c r="CL200" s="8">
        <f t="shared" si="468"/>
        <v>0</v>
      </c>
      <c r="CM200" s="8">
        <f t="shared" si="469"/>
        <v>0</v>
      </c>
      <c r="CO200" s="375">
        <f t="shared" si="470"/>
        <v>0</v>
      </c>
      <c r="CP200" s="201">
        <f t="shared" si="470"/>
        <v>0</v>
      </c>
      <c r="CQ200" s="8">
        <f t="shared" si="471"/>
        <v>0</v>
      </c>
      <c r="CR200" s="8">
        <f t="shared" si="472"/>
        <v>0</v>
      </c>
      <c r="CT200" s="375">
        <f t="shared" si="473"/>
        <v>0</v>
      </c>
      <c r="CU200" s="201">
        <f t="shared" si="473"/>
        <v>0</v>
      </c>
      <c r="CV200" s="8">
        <f t="shared" si="474"/>
        <v>0</v>
      </c>
      <c r="CW200" s="8">
        <f t="shared" si="475"/>
        <v>0</v>
      </c>
      <c r="CY200" s="375">
        <f t="shared" si="476"/>
        <v>0</v>
      </c>
      <c r="CZ200" s="201">
        <f t="shared" si="476"/>
        <v>0</v>
      </c>
      <c r="DA200" s="8">
        <f t="shared" si="477"/>
        <v>0</v>
      </c>
      <c r="DB200" s="8">
        <f t="shared" si="478"/>
        <v>0</v>
      </c>
      <c r="DD200" s="375">
        <f t="shared" si="479"/>
        <v>0</v>
      </c>
      <c r="DE200" s="201">
        <f t="shared" si="479"/>
        <v>0</v>
      </c>
      <c r="DF200" s="8">
        <f t="shared" si="480"/>
        <v>0</v>
      </c>
      <c r="DG200" s="8">
        <f t="shared" si="481"/>
        <v>0</v>
      </c>
      <c r="DI200" s="375">
        <f t="shared" si="482"/>
        <v>0</v>
      </c>
      <c r="DJ200" s="201">
        <f t="shared" si="482"/>
        <v>0</v>
      </c>
      <c r="DK200" s="8">
        <f t="shared" si="483"/>
        <v>0</v>
      </c>
      <c r="DL200" s="8">
        <f t="shared" si="484"/>
        <v>0</v>
      </c>
      <c r="DN200" s="375">
        <f t="shared" si="485"/>
        <v>0</v>
      </c>
      <c r="DO200" s="201">
        <f t="shared" si="485"/>
        <v>0</v>
      </c>
      <c r="DP200" s="8">
        <f t="shared" si="486"/>
        <v>0</v>
      </c>
      <c r="DQ200" s="8">
        <f t="shared" si="487"/>
        <v>0</v>
      </c>
      <c r="DS200" s="51">
        <f t="shared" si="417"/>
        <v>0</v>
      </c>
      <c r="DT200" s="50">
        <f t="shared" si="489"/>
        <v>0</v>
      </c>
      <c r="DU200" s="51">
        <v>0</v>
      </c>
      <c r="DV200" s="50">
        <f t="shared" si="419"/>
        <v>0</v>
      </c>
      <c r="DW200" s="51">
        <f t="shared" si="490"/>
        <v>0</v>
      </c>
      <c r="DX200" s="52">
        <f t="shared" si="490"/>
        <v>0</v>
      </c>
      <c r="DY200" s="307">
        <f t="shared" si="488"/>
        <v>0</v>
      </c>
    </row>
    <row r="201" spans="1:129" s="60" customFormat="1" ht="18" customHeight="1" x14ac:dyDescent="0.3">
      <c r="A201" s="1"/>
      <c r="C201" s="196"/>
      <c r="D201" s="262"/>
      <c r="E201" s="263"/>
      <c r="F201" s="274"/>
      <c r="J201" s="302"/>
      <c r="L201" s="61"/>
      <c r="M201" s="394"/>
      <c r="N201" s="214"/>
      <c r="O201" s="8">
        <f t="shared" si="422"/>
        <v>0</v>
      </c>
      <c r="P201" s="8">
        <f t="shared" si="423"/>
        <v>0</v>
      </c>
      <c r="Q201" s="3"/>
      <c r="R201" s="201">
        <f t="shared" si="424"/>
        <v>0</v>
      </c>
      <c r="S201" s="201">
        <f t="shared" si="424"/>
        <v>0</v>
      </c>
      <c r="T201" s="8">
        <f t="shared" si="425"/>
        <v>0</v>
      </c>
      <c r="U201" s="8">
        <f t="shared" si="426"/>
        <v>0</v>
      </c>
      <c r="V201" s="3"/>
      <c r="W201" s="375">
        <f t="shared" si="427"/>
        <v>0</v>
      </c>
      <c r="X201" s="201">
        <f t="shared" si="428"/>
        <v>0</v>
      </c>
      <c r="Y201" s="8">
        <f t="shared" si="429"/>
        <v>0</v>
      </c>
      <c r="Z201" s="8">
        <f t="shared" si="430"/>
        <v>0</v>
      </c>
      <c r="AA201" s="1"/>
      <c r="AB201" s="375">
        <f t="shared" si="431"/>
        <v>0</v>
      </c>
      <c r="AC201" s="201">
        <v>0.8</v>
      </c>
      <c r="AD201" s="8">
        <f t="shared" si="432"/>
        <v>0</v>
      </c>
      <c r="AE201" s="8">
        <f t="shared" si="433"/>
        <v>0</v>
      </c>
      <c r="AG201" s="375">
        <f t="shared" si="434"/>
        <v>0</v>
      </c>
      <c r="AH201" s="201">
        <v>0.5</v>
      </c>
      <c r="AI201" s="8">
        <f t="shared" si="435"/>
        <v>0</v>
      </c>
      <c r="AJ201" s="8">
        <f t="shared" si="436"/>
        <v>0</v>
      </c>
      <c r="AL201" s="375">
        <f t="shared" si="437"/>
        <v>0</v>
      </c>
      <c r="AM201" s="201">
        <v>0</v>
      </c>
      <c r="AN201" s="8">
        <f t="shared" si="438"/>
        <v>0</v>
      </c>
      <c r="AO201" s="8">
        <f t="shared" si="439"/>
        <v>0</v>
      </c>
      <c r="AQ201" s="375">
        <f t="shared" si="440"/>
        <v>0</v>
      </c>
      <c r="AR201" s="201">
        <f t="shared" si="440"/>
        <v>0</v>
      </c>
      <c r="AS201" s="8">
        <f t="shared" si="441"/>
        <v>0</v>
      </c>
      <c r="AT201" s="8">
        <f t="shared" si="442"/>
        <v>0</v>
      </c>
      <c r="AV201" s="375">
        <f t="shared" si="443"/>
        <v>0</v>
      </c>
      <c r="AW201" s="201">
        <f t="shared" si="443"/>
        <v>0</v>
      </c>
      <c r="AX201" s="8">
        <f t="shared" si="444"/>
        <v>0</v>
      </c>
      <c r="AY201" s="8">
        <f t="shared" si="445"/>
        <v>0</v>
      </c>
      <c r="BA201" s="375">
        <f t="shared" si="446"/>
        <v>0</v>
      </c>
      <c r="BB201" s="201">
        <f t="shared" si="446"/>
        <v>0</v>
      </c>
      <c r="BC201" s="8">
        <f t="shared" si="447"/>
        <v>0</v>
      </c>
      <c r="BD201" s="8">
        <f t="shared" si="448"/>
        <v>0</v>
      </c>
      <c r="BF201" s="375">
        <f t="shared" si="449"/>
        <v>0</v>
      </c>
      <c r="BG201" s="201">
        <f t="shared" si="449"/>
        <v>0</v>
      </c>
      <c r="BH201" s="8">
        <f t="shared" si="450"/>
        <v>0</v>
      </c>
      <c r="BI201" s="8">
        <f t="shared" si="451"/>
        <v>0</v>
      </c>
      <c r="BK201" s="375">
        <f t="shared" si="452"/>
        <v>0</v>
      </c>
      <c r="BL201" s="201">
        <f t="shared" si="452"/>
        <v>0</v>
      </c>
      <c r="BM201" s="8">
        <f t="shared" si="453"/>
        <v>0</v>
      </c>
      <c r="BN201" s="8">
        <f t="shared" si="454"/>
        <v>0</v>
      </c>
      <c r="BP201" s="375">
        <f t="shared" si="455"/>
        <v>0</v>
      </c>
      <c r="BQ201" s="201">
        <f t="shared" si="455"/>
        <v>0</v>
      </c>
      <c r="BR201" s="8">
        <f t="shared" si="456"/>
        <v>0</v>
      </c>
      <c r="BS201" s="8">
        <f t="shared" si="457"/>
        <v>0</v>
      </c>
      <c r="BU201" s="375">
        <f t="shared" si="458"/>
        <v>0</v>
      </c>
      <c r="BV201" s="201">
        <f t="shared" si="458"/>
        <v>0</v>
      </c>
      <c r="BW201" s="8">
        <f t="shared" si="459"/>
        <v>0</v>
      </c>
      <c r="BX201" s="8">
        <f t="shared" si="460"/>
        <v>0</v>
      </c>
      <c r="BZ201" s="375">
        <f t="shared" si="461"/>
        <v>0</v>
      </c>
      <c r="CA201" s="201">
        <f t="shared" si="461"/>
        <v>0</v>
      </c>
      <c r="CB201" s="8">
        <f t="shared" si="462"/>
        <v>0</v>
      </c>
      <c r="CC201" s="8">
        <f t="shared" si="463"/>
        <v>0</v>
      </c>
      <c r="CE201" s="375">
        <f t="shared" si="464"/>
        <v>0</v>
      </c>
      <c r="CF201" s="201">
        <f t="shared" si="464"/>
        <v>0</v>
      </c>
      <c r="CG201" s="8">
        <f t="shared" si="465"/>
        <v>0</v>
      </c>
      <c r="CH201" s="8">
        <f t="shared" si="466"/>
        <v>0</v>
      </c>
      <c r="CJ201" s="375">
        <f t="shared" si="467"/>
        <v>0</v>
      </c>
      <c r="CK201" s="201">
        <f t="shared" si="467"/>
        <v>0</v>
      </c>
      <c r="CL201" s="8">
        <f t="shared" si="468"/>
        <v>0</v>
      </c>
      <c r="CM201" s="8">
        <f t="shared" si="469"/>
        <v>0</v>
      </c>
      <c r="CO201" s="375">
        <f t="shared" si="470"/>
        <v>0</v>
      </c>
      <c r="CP201" s="201">
        <f t="shared" si="470"/>
        <v>0</v>
      </c>
      <c r="CQ201" s="8">
        <f t="shared" si="471"/>
        <v>0</v>
      </c>
      <c r="CR201" s="8">
        <f t="shared" si="472"/>
        <v>0</v>
      </c>
      <c r="CT201" s="375">
        <f t="shared" si="473"/>
        <v>0</v>
      </c>
      <c r="CU201" s="201">
        <f t="shared" si="473"/>
        <v>0</v>
      </c>
      <c r="CV201" s="8">
        <f t="shared" si="474"/>
        <v>0</v>
      </c>
      <c r="CW201" s="8">
        <f t="shared" si="475"/>
        <v>0</v>
      </c>
      <c r="CY201" s="375">
        <f t="shared" si="476"/>
        <v>0</v>
      </c>
      <c r="CZ201" s="201">
        <f t="shared" si="476"/>
        <v>0</v>
      </c>
      <c r="DA201" s="8">
        <f t="shared" si="477"/>
        <v>0</v>
      </c>
      <c r="DB201" s="8">
        <f t="shared" si="478"/>
        <v>0</v>
      </c>
      <c r="DD201" s="375">
        <f t="shared" si="479"/>
        <v>0</v>
      </c>
      <c r="DE201" s="201">
        <f t="shared" si="479"/>
        <v>0</v>
      </c>
      <c r="DF201" s="8">
        <f t="shared" si="480"/>
        <v>0</v>
      </c>
      <c r="DG201" s="8">
        <f t="shared" si="481"/>
        <v>0</v>
      </c>
      <c r="DI201" s="375">
        <f t="shared" si="482"/>
        <v>0</v>
      </c>
      <c r="DJ201" s="201">
        <f t="shared" si="482"/>
        <v>0</v>
      </c>
      <c r="DK201" s="8">
        <f t="shared" si="483"/>
        <v>0</v>
      </c>
      <c r="DL201" s="8">
        <f t="shared" si="484"/>
        <v>0</v>
      </c>
      <c r="DN201" s="375">
        <f t="shared" si="485"/>
        <v>0</v>
      </c>
      <c r="DO201" s="201">
        <f t="shared" si="485"/>
        <v>0</v>
      </c>
      <c r="DP201" s="8">
        <f t="shared" si="486"/>
        <v>0</v>
      </c>
      <c r="DQ201" s="8">
        <f t="shared" si="487"/>
        <v>0</v>
      </c>
      <c r="DS201" s="51">
        <f t="shared" si="417"/>
        <v>0</v>
      </c>
      <c r="DT201" s="65">
        <f t="shared" si="489"/>
        <v>0</v>
      </c>
      <c r="DU201" s="90">
        <v>0</v>
      </c>
      <c r="DV201" s="65">
        <f t="shared" si="419"/>
        <v>0</v>
      </c>
      <c r="DW201" s="66">
        <f>+DS201+DU201</f>
        <v>0</v>
      </c>
      <c r="DX201" s="66">
        <f t="shared" si="490"/>
        <v>0</v>
      </c>
      <c r="DY201" s="307">
        <f t="shared" si="488"/>
        <v>0</v>
      </c>
    </row>
    <row r="202" spans="1:129" ht="18" customHeight="1" thickBot="1" x14ac:dyDescent="0.35">
      <c r="B202" s="61"/>
      <c r="C202" s="67"/>
      <c r="D202" s="239"/>
      <c r="E202" s="55"/>
      <c r="F202" s="55"/>
      <c r="G202" s="55"/>
      <c r="H202" s="56"/>
      <c r="I202" s="56"/>
      <c r="J202" s="68"/>
      <c r="K202" s="56"/>
      <c r="L202" s="57"/>
      <c r="M202" s="400"/>
      <c r="N202" s="215"/>
      <c r="O202" s="8">
        <f t="shared" si="422"/>
        <v>0</v>
      </c>
      <c r="P202" s="8">
        <f t="shared" si="423"/>
        <v>0</v>
      </c>
      <c r="Q202" s="63"/>
      <c r="R202" s="201">
        <f t="shared" si="424"/>
        <v>0</v>
      </c>
      <c r="S202" s="201">
        <f t="shared" si="424"/>
        <v>0</v>
      </c>
      <c r="T202" s="8">
        <f t="shared" si="425"/>
        <v>0</v>
      </c>
      <c r="U202" s="8">
        <f t="shared" si="426"/>
        <v>0</v>
      </c>
      <c r="V202" s="63"/>
      <c r="W202" s="375">
        <f t="shared" si="427"/>
        <v>0</v>
      </c>
      <c r="X202" s="201">
        <f t="shared" si="428"/>
        <v>0</v>
      </c>
      <c r="Y202" s="8">
        <f t="shared" si="429"/>
        <v>0</v>
      </c>
      <c r="Z202" s="8">
        <f t="shared" si="430"/>
        <v>0</v>
      </c>
      <c r="AA202" s="60"/>
      <c r="AB202" s="375">
        <f t="shared" si="431"/>
        <v>0</v>
      </c>
      <c r="AC202" s="201">
        <v>0.8</v>
      </c>
      <c r="AD202" s="8">
        <f t="shared" si="432"/>
        <v>0</v>
      </c>
      <c r="AE202" s="8">
        <f t="shared" si="433"/>
        <v>0</v>
      </c>
      <c r="AG202" s="375">
        <f t="shared" si="434"/>
        <v>0</v>
      </c>
      <c r="AH202" s="201">
        <v>0.5</v>
      </c>
      <c r="AI202" s="8">
        <f t="shared" si="435"/>
        <v>0</v>
      </c>
      <c r="AJ202" s="8">
        <f t="shared" si="436"/>
        <v>0</v>
      </c>
      <c r="AL202" s="375">
        <f t="shared" si="437"/>
        <v>0</v>
      </c>
      <c r="AM202" s="201">
        <v>0</v>
      </c>
      <c r="AN202" s="8">
        <f t="shared" si="438"/>
        <v>0</v>
      </c>
      <c r="AO202" s="8">
        <f t="shared" si="439"/>
        <v>0</v>
      </c>
      <c r="AQ202" s="375">
        <f t="shared" si="440"/>
        <v>0</v>
      </c>
      <c r="AR202" s="201">
        <f t="shared" si="440"/>
        <v>0</v>
      </c>
      <c r="AS202" s="8">
        <f t="shared" si="441"/>
        <v>0</v>
      </c>
      <c r="AT202" s="8">
        <f t="shared" si="442"/>
        <v>0</v>
      </c>
      <c r="AV202" s="375">
        <f t="shared" si="443"/>
        <v>0</v>
      </c>
      <c r="AW202" s="201">
        <f t="shared" si="443"/>
        <v>0</v>
      </c>
      <c r="AX202" s="8">
        <f t="shared" si="444"/>
        <v>0</v>
      </c>
      <c r="AY202" s="8">
        <f t="shared" si="445"/>
        <v>0</v>
      </c>
      <c r="BA202" s="375">
        <f t="shared" si="446"/>
        <v>0</v>
      </c>
      <c r="BB202" s="201">
        <f t="shared" si="446"/>
        <v>0</v>
      </c>
      <c r="BC202" s="8">
        <f t="shared" si="447"/>
        <v>0</v>
      </c>
      <c r="BD202" s="8">
        <f t="shared" si="448"/>
        <v>0</v>
      </c>
      <c r="BF202" s="375">
        <f t="shared" si="449"/>
        <v>0</v>
      </c>
      <c r="BG202" s="201">
        <f t="shared" si="449"/>
        <v>0</v>
      </c>
      <c r="BH202" s="8">
        <f t="shared" si="450"/>
        <v>0</v>
      </c>
      <c r="BI202" s="8">
        <f t="shared" si="451"/>
        <v>0</v>
      </c>
      <c r="BK202" s="375">
        <f t="shared" si="452"/>
        <v>0</v>
      </c>
      <c r="BL202" s="201">
        <f t="shared" si="452"/>
        <v>0</v>
      </c>
      <c r="BM202" s="8">
        <f t="shared" si="453"/>
        <v>0</v>
      </c>
      <c r="BN202" s="8">
        <f t="shared" si="454"/>
        <v>0</v>
      </c>
      <c r="BP202" s="375">
        <f t="shared" si="455"/>
        <v>0</v>
      </c>
      <c r="BQ202" s="201">
        <f t="shared" si="455"/>
        <v>0</v>
      </c>
      <c r="BR202" s="8">
        <f t="shared" si="456"/>
        <v>0</v>
      </c>
      <c r="BS202" s="8">
        <f t="shared" si="457"/>
        <v>0</v>
      </c>
      <c r="BU202" s="375">
        <f t="shared" si="458"/>
        <v>0</v>
      </c>
      <c r="BV202" s="201">
        <f t="shared" si="458"/>
        <v>0</v>
      </c>
      <c r="BW202" s="8">
        <f t="shared" si="459"/>
        <v>0</v>
      </c>
      <c r="BX202" s="8">
        <f t="shared" si="460"/>
        <v>0</v>
      </c>
      <c r="BZ202" s="375">
        <f t="shared" si="461"/>
        <v>0</v>
      </c>
      <c r="CA202" s="201">
        <f t="shared" si="461"/>
        <v>0</v>
      </c>
      <c r="CB202" s="8">
        <f t="shared" si="462"/>
        <v>0</v>
      </c>
      <c r="CC202" s="8">
        <f t="shared" si="463"/>
        <v>0</v>
      </c>
      <c r="CE202" s="375">
        <f t="shared" si="464"/>
        <v>0</v>
      </c>
      <c r="CF202" s="201">
        <f t="shared" si="464"/>
        <v>0</v>
      </c>
      <c r="CG202" s="8">
        <f t="shared" si="465"/>
        <v>0</v>
      </c>
      <c r="CH202" s="8">
        <f t="shared" si="466"/>
        <v>0</v>
      </c>
      <c r="CJ202" s="375">
        <f t="shared" si="467"/>
        <v>0</v>
      </c>
      <c r="CK202" s="201">
        <f t="shared" si="467"/>
        <v>0</v>
      </c>
      <c r="CL202" s="8">
        <f t="shared" si="468"/>
        <v>0</v>
      </c>
      <c r="CM202" s="8">
        <f t="shared" si="469"/>
        <v>0</v>
      </c>
      <c r="CO202" s="375">
        <f t="shared" si="470"/>
        <v>0</v>
      </c>
      <c r="CP202" s="201">
        <f t="shared" si="470"/>
        <v>0</v>
      </c>
      <c r="CQ202" s="8">
        <f t="shared" si="471"/>
        <v>0</v>
      </c>
      <c r="CR202" s="8">
        <f t="shared" si="472"/>
        <v>0</v>
      </c>
      <c r="CT202" s="375">
        <f t="shared" si="473"/>
        <v>0</v>
      </c>
      <c r="CU202" s="201">
        <f t="shared" si="473"/>
        <v>0</v>
      </c>
      <c r="CV202" s="8">
        <f t="shared" si="474"/>
        <v>0</v>
      </c>
      <c r="CW202" s="8">
        <f t="shared" si="475"/>
        <v>0</v>
      </c>
      <c r="CY202" s="375">
        <f t="shared" si="476"/>
        <v>0</v>
      </c>
      <c r="CZ202" s="201">
        <f t="shared" si="476"/>
        <v>0</v>
      </c>
      <c r="DA202" s="8">
        <f t="shared" si="477"/>
        <v>0</v>
      </c>
      <c r="DB202" s="8">
        <f t="shared" si="478"/>
        <v>0</v>
      </c>
      <c r="DD202" s="375">
        <f t="shared" si="479"/>
        <v>0</v>
      </c>
      <c r="DE202" s="201">
        <f t="shared" si="479"/>
        <v>0</v>
      </c>
      <c r="DF202" s="8">
        <f t="shared" si="480"/>
        <v>0</v>
      </c>
      <c r="DG202" s="8">
        <f t="shared" si="481"/>
        <v>0</v>
      </c>
      <c r="DI202" s="375">
        <f t="shared" si="482"/>
        <v>0</v>
      </c>
      <c r="DJ202" s="201">
        <f t="shared" si="482"/>
        <v>0</v>
      </c>
      <c r="DK202" s="8">
        <f t="shared" si="483"/>
        <v>0</v>
      </c>
      <c r="DL202" s="8">
        <f t="shared" si="484"/>
        <v>0</v>
      </c>
      <c r="DN202" s="375">
        <f t="shared" si="485"/>
        <v>0</v>
      </c>
      <c r="DO202" s="201">
        <f t="shared" si="485"/>
        <v>0</v>
      </c>
      <c r="DP202" s="8">
        <f t="shared" si="486"/>
        <v>0</v>
      </c>
      <c r="DQ202" s="8">
        <f t="shared" si="487"/>
        <v>0</v>
      </c>
      <c r="DS202" s="70"/>
      <c r="DT202" s="70"/>
      <c r="DU202" s="71"/>
      <c r="DV202" s="71"/>
      <c r="DW202" s="70"/>
      <c r="DX202" s="70"/>
      <c r="DY202" s="310"/>
    </row>
    <row r="203" spans="1:129" s="72" customFormat="1" ht="32.4" customHeight="1" thickBot="1" x14ac:dyDescent="0.35">
      <c r="B203" s="275" t="s">
        <v>103</v>
      </c>
      <c r="C203" s="276" t="str">
        <f>B181</f>
        <v>Office material (magude office)</v>
      </c>
      <c r="D203" s="242"/>
      <c r="E203" s="73"/>
      <c r="F203" s="73"/>
      <c r="G203" s="73"/>
      <c r="H203" s="73"/>
      <c r="I203" s="73"/>
      <c r="J203" s="74"/>
      <c r="K203" s="73"/>
      <c r="L203" s="75"/>
      <c r="M203" s="391">
        <f>O18</f>
        <v>2015</v>
      </c>
      <c r="N203" s="278"/>
      <c r="O203" s="95">
        <f>SUM(O182:O202)</f>
        <v>0</v>
      </c>
      <c r="P203" s="218">
        <f>SUM(P182:P201)</f>
        <v>0</v>
      </c>
      <c r="Q203" s="78"/>
      <c r="R203" s="294">
        <f>T18</f>
        <v>2016</v>
      </c>
      <c r="S203" s="294"/>
      <c r="T203" s="76">
        <f>SUM(T182:T201)</f>
        <v>90591.691995947331</v>
      </c>
      <c r="U203" s="77">
        <f>SUM(U182:U201)</f>
        <v>2383.9918946301927</v>
      </c>
      <c r="V203" s="78"/>
      <c r="W203" s="391">
        <f>Y18</f>
        <v>2017</v>
      </c>
      <c r="X203" s="277"/>
      <c r="Y203" s="76">
        <f>SUM(Y182:Y201)</f>
        <v>90591.691995947331</v>
      </c>
      <c r="Z203" s="77">
        <f>SUM(Z182:Z201)</f>
        <v>2383.9918946301927</v>
      </c>
      <c r="AA203" s="79"/>
      <c r="AB203" s="391">
        <f>AD18</f>
        <v>2018</v>
      </c>
      <c r="AC203" s="277"/>
      <c r="AD203" s="76">
        <f>SUM(AD182:AD201)</f>
        <v>72473.353596757865</v>
      </c>
      <c r="AE203" s="77">
        <f>SUM(AE182:AE201)</f>
        <v>1907.1935157041544</v>
      </c>
      <c r="AG203" s="391">
        <f>AI18</f>
        <v>2019</v>
      </c>
      <c r="AH203" s="277"/>
      <c r="AI203" s="76">
        <f>SUM(AI182:AI201)</f>
        <v>45295.845997973665</v>
      </c>
      <c r="AJ203" s="77">
        <f>SUM(AJ182:AJ201)</f>
        <v>1191.9959473150964</v>
      </c>
      <c r="AL203" s="391">
        <f>AN18</f>
        <v>2020</v>
      </c>
      <c r="AM203" s="277"/>
      <c r="AN203" s="76">
        <f>SUM(AN182:AN201)</f>
        <v>0</v>
      </c>
      <c r="AO203" s="77">
        <f>SUM(AO182:AO201)</f>
        <v>0</v>
      </c>
      <c r="AQ203" s="391">
        <f>AS18</f>
        <v>2021</v>
      </c>
      <c r="AR203" s="277"/>
      <c r="AS203" s="76">
        <f>SUM(AS182:AS201)</f>
        <v>0</v>
      </c>
      <c r="AT203" s="77">
        <f>SUM(AT182:AT201)</f>
        <v>0</v>
      </c>
      <c r="AV203" s="391">
        <f>AX18</f>
        <v>2022</v>
      </c>
      <c r="AW203" s="277"/>
      <c r="AX203" s="76">
        <f>SUM(AX182:AX201)</f>
        <v>0</v>
      </c>
      <c r="AY203" s="77">
        <f>SUM(AY182:AY201)</f>
        <v>0</v>
      </c>
      <c r="BA203" s="391">
        <f>BC18</f>
        <v>2023</v>
      </c>
      <c r="BB203" s="277"/>
      <c r="BC203" s="76">
        <f>SUM(BC182:BC201)</f>
        <v>0</v>
      </c>
      <c r="BD203" s="77">
        <f>SUM(BD182:BD201)</f>
        <v>0</v>
      </c>
      <c r="BF203" s="391">
        <f>BH18</f>
        <v>2024</v>
      </c>
      <c r="BG203" s="277"/>
      <c r="BH203" s="76">
        <f>SUM(BH182:BH201)</f>
        <v>0</v>
      </c>
      <c r="BI203" s="77">
        <f>SUM(BI182:BI201)</f>
        <v>0</v>
      </c>
      <c r="BK203" s="391">
        <f>BM18</f>
        <v>2025</v>
      </c>
      <c r="BL203" s="277"/>
      <c r="BM203" s="76">
        <f>SUM(BM182:BM201)</f>
        <v>0</v>
      </c>
      <c r="BN203" s="77">
        <f>SUM(BN182:BN201)</f>
        <v>0</v>
      </c>
      <c r="BP203" s="391">
        <f>BR18</f>
        <v>2026</v>
      </c>
      <c r="BQ203" s="277"/>
      <c r="BR203" s="76">
        <f>SUM(BR182:BR201)</f>
        <v>0</v>
      </c>
      <c r="BS203" s="77">
        <f>SUM(BS182:BS201)</f>
        <v>0</v>
      </c>
      <c r="BU203" s="391">
        <f>BW18</f>
        <v>2027</v>
      </c>
      <c r="BV203" s="277"/>
      <c r="BW203" s="76">
        <f>SUM(BW182:BW201)</f>
        <v>0</v>
      </c>
      <c r="BX203" s="77">
        <f>SUM(BX182:BX201)</f>
        <v>0</v>
      </c>
      <c r="BZ203" s="391">
        <f>CB18</f>
        <v>2028</v>
      </c>
      <c r="CA203" s="277"/>
      <c r="CB203" s="76">
        <f>SUM(CB182:CB201)</f>
        <v>0</v>
      </c>
      <c r="CC203" s="77">
        <f>SUM(CC182:CC201)</f>
        <v>0</v>
      </c>
      <c r="CE203" s="391">
        <f>CG18</f>
        <v>2029</v>
      </c>
      <c r="CF203" s="277"/>
      <c r="CG203" s="76">
        <f>SUM(CG182:CG201)</f>
        <v>0</v>
      </c>
      <c r="CH203" s="77">
        <f>SUM(CH182:CH201)</f>
        <v>0</v>
      </c>
      <c r="CJ203" s="391">
        <f>CL18</f>
        <v>2030</v>
      </c>
      <c r="CK203" s="277"/>
      <c r="CL203" s="76">
        <f>SUM(CL182:CL201)</f>
        <v>0</v>
      </c>
      <c r="CM203" s="77">
        <f>SUM(CM182:CM201)</f>
        <v>0</v>
      </c>
      <c r="CO203" s="391">
        <f>CQ18</f>
        <v>2031</v>
      </c>
      <c r="CP203" s="277"/>
      <c r="CQ203" s="76">
        <f>SUM(CQ182:CQ201)</f>
        <v>0</v>
      </c>
      <c r="CR203" s="77">
        <f>SUM(CR182:CR201)</f>
        <v>0</v>
      </c>
      <c r="CT203" s="391">
        <f>CV18</f>
        <v>2032</v>
      </c>
      <c r="CU203" s="277"/>
      <c r="CV203" s="76">
        <f>SUM(CV182:CV201)</f>
        <v>0</v>
      </c>
      <c r="CW203" s="77">
        <f>SUM(CW182:CW201)</f>
        <v>0</v>
      </c>
      <c r="CY203" s="391">
        <f>DA18</f>
        <v>2033</v>
      </c>
      <c r="CZ203" s="277"/>
      <c r="DA203" s="76">
        <f>SUM(DA182:DA201)</f>
        <v>0</v>
      </c>
      <c r="DB203" s="77">
        <f>SUM(DB182:DB201)</f>
        <v>0</v>
      </c>
      <c r="DD203" s="391">
        <f>DF18</f>
        <v>2034</v>
      </c>
      <c r="DE203" s="277"/>
      <c r="DF203" s="76">
        <f>SUM(DF182:DF201)</f>
        <v>0</v>
      </c>
      <c r="DG203" s="77">
        <f>SUM(DG182:DG201)</f>
        <v>0</v>
      </c>
      <c r="DI203" s="391">
        <f>DK18</f>
        <v>2035</v>
      </c>
      <c r="DJ203" s="277"/>
      <c r="DK203" s="76">
        <f>SUM(DK182:DK201)</f>
        <v>0</v>
      </c>
      <c r="DL203" s="77">
        <f>SUM(DL182:DL201)</f>
        <v>0</v>
      </c>
      <c r="DN203" s="391">
        <f>DP18</f>
        <v>2036</v>
      </c>
      <c r="DO203" s="277"/>
      <c r="DP203" s="76">
        <f>SUM(DP182:DP201)</f>
        <v>0</v>
      </c>
      <c r="DQ203" s="77">
        <f>SUM(DQ182:DQ201)</f>
        <v>0</v>
      </c>
      <c r="DS203" s="80">
        <f t="shared" ref="DS203:DW203" si="491">SUM(DS182:DS201)</f>
        <v>298952.58358662616</v>
      </c>
      <c r="DT203" s="77">
        <f t="shared" si="491"/>
        <v>7867.1732522796365</v>
      </c>
      <c r="DU203" s="77">
        <f t="shared" si="491"/>
        <v>0</v>
      </c>
      <c r="DV203" s="77">
        <f t="shared" si="491"/>
        <v>0</v>
      </c>
      <c r="DW203" s="77">
        <f t="shared" si="491"/>
        <v>298952.58358662616</v>
      </c>
      <c r="DX203" s="77">
        <f>SUM(P203+U203+Z203+AE203+AJ203+AO203+AT203+AY203+BD203+BI203+BN203+BS203+BX203+CC203+CH203+CM203+CR203+CW203+DB203+DG203+DL203+DQ203)</f>
        <v>7867.1732522796365</v>
      </c>
      <c r="DY203" s="311" t="s">
        <v>53</v>
      </c>
    </row>
    <row r="204" spans="1:129" x14ac:dyDescent="0.3">
      <c r="O204" s="280" t="s">
        <v>17</v>
      </c>
      <c r="P204" s="281" t="s">
        <v>18</v>
      </c>
      <c r="T204" s="280" t="s">
        <v>17</v>
      </c>
      <c r="U204" s="281" t="s">
        <v>18</v>
      </c>
      <c r="Y204" s="280" t="s">
        <v>17</v>
      </c>
      <c r="Z204" s="281" t="s">
        <v>18</v>
      </c>
      <c r="AD204" s="280" t="s">
        <v>17</v>
      </c>
      <c r="AE204" s="281" t="s">
        <v>18</v>
      </c>
      <c r="AI204" s="280" t="s">
        <v>17</v>
      </c>
      <c r="AJ204" s="281" t="s">
        <v>18</v>
      </c>
      <c r="AN204" s="280" t="s">
        <v>17</v>
      </c>
      <c r="AO204" s="281" t="s">
        <v>18</v>
      </c>
      <c r="AS204" s="280" t="s">
        <v>17</v>
      </c>
      <c r="AT204" s="281" t="s">
        <v>18</v>
      </c>
      <c r="AX204" s="280" t="s">
        <v>17</v>
      </c>
      <c r="AY204" s="281" t="s">
        <v>18</v>
      </c>
      <c r="BC204" s="280" t="s">
        <v>17</v>
      </c>
      <c r="BD204" s="281" t="s">
        <v>18</v>
      </c>
      <c r="BH204" s="280" t="s">
        <v>17</v>
      </c>
      <c r="BI204" s="281" t="s">
        <v>18</v>
      </c>
      <c r="BM204" s="280" t="s">
        <v>17</v>
      </c>
      <c r="BN204" s="281" t="s">
        <v>18</v>
      </c>
      <c r="BR204" s="280" t="s">
        <v>17</v>
      </c>
      <c r="BS204" s="281" t="s">
        <v>18</v>
      </c>
      <c r="BW204" s="280" t="s">
        <v>17</v>
      </c>
      <c r="BX204" s="281" t="s">
        <v>18</v>
      </c>
      <c r="CB204" s="280" t="s">
        <v>17</v>
      </c>
      <c r="CC204" s="281" t="s">
        <v>18</v>
      </c>
      <c r="CG204" s="280" t="s">
        <v>17</v>
      </c>
      <c r="CH204" s="281" t="s">
        <v>18</v>
      </c>
      <c r="CL204" s="280" t="s">
        <v>17</v>
      </c>
      <c r="CM204" s="281" t="s">
        <v>18</v>
      </c>
      <c r="CQ204" s="280" t="s">
        <v>17</v>
      </c>
      <c r="CR204" s="281" t="s">
        <v>18</v>
      </c>
      <c r="CV204" s="280" t="s">
        <v>17</v>
      </c>
      <c r="CW204" s="281" t="s">
        <v>18</v>
      </c>
      <c r="DA204" s="280" t="s">
        <v>17</v>
      </c>
      <c r="DB204" s="281" t="s">
        <v>18</v>
      </c>
      <c r="DF204" s="280" t="s">
        <v>17</v>
      </c>
      <c r="DG204" s="281" t="s">
        <v>18</v>
      </c>
      <c r="DK204" s="280" t="s">
        <v>17</v>
      </c>
      <c r="DL204" s="281" t="s">
        <v>18</v>
      </c>
      <c r="DP204" s="280" t="s">
        <v>17</v>
      </c>
      <c r="DQ204" s="281" t="s">
        <v>18</v>
      </c>
      <c r="DS204" s="280" t="s">
        <v>17</v>
      </c>
      <c r="DT204" s="281" t="s">
        <v>18</v>
      </c>
      <c r="DU204" s="280" t="s">
        <v>17</v>
      </c>
      <c r="DV204" s="281" t="s">
        <v>18</v>
      </c>
      <c r="DW204" s="280" t="s">
        <v>17</v>
      </c>
      <c r="DX204" s="281" t="s">
        <v>18</v>
      </c>
    </row>
    <row r="205" spans="1:129" x14ac:dyDescent="0.3">
      <c r="H205" s="92"/>
      <c r="I205" s="92"/>
      <c r="K205" s="92"/>
    </row>
    <row r="206" spans="1:129" x14ac:dyDescent="0.3">
      <c r="H206" s="92"/>
      <c r="I206" s="92"/>
      <c r="K206" s="92"/>
    </row>
    <row r="207" spans="1:129" ht="26.4" customHeight="1" x14ac:dyDescent="0.3">
      <c r="H207" s="2"/>
      <c r="I207" s="2"/>
      <c r="K207" s="2"/>
      <c r="M207" s="392"/>
      <c r="N207" s="217"/>
      <c r="O207" s="282"/>
      <c r="P207" s="83"/>
      <c r="Q207" s="22"/>
      <c r="R207" s="380"/>
      <c r="S207" s="206"/>
      <c r="T207" s="282"/>
      <c r="U207" s="83"/>
      <c r="V207" s="22"/>
      <c r="W207" s="392"/>
      <c r="X207" s="82"/>
      <c r="Y207" s="282"/>
      <c r="Z207" s="83"/>
      <c r="AA207" s="353"/>
      <c r="AB207" s="392"/>
      <c r="AC207" s="82"/>
      <c r="AD207" s="282"/>
      <c r="AE207" s="83"/>
      <c r="AG207" s="392"/>
      <c r="AH207" s="82"/>
      <c r="AI207" s="282"/>
      <c r="AJ207" s="83"/>
      <c r="AL207" s="392"/>
      <c r="AM207" s="82"/>
      <c r="AN207" s="282"/>
      <c r="AO207" s="83"/>
      <c r="AQ207" s="392"/>
      <c r="AR207" s="82"/>
      <c r="AS207" s="282"/>
      <c r="AT207" s="83"/>
      <c r="AV207" s="392"/>
      <c r="AW207" s="82"/>
      <c r="AX207" s="282"/>
      <c r="AY207" s="83"/>
      <c r="BA207" s="392"/>
      <c r="BB207" s="82"/>
      <c r="BC207" s="282"/>
      <c r="BD207" s="83"/>
      <c r="BF207" s="392"/>
      <c r="BG207" s="82"/>
      <c r="BH207" s="282"/>
      <c r="BI207" s="83"/>
      <c r="BK207" s="392"/>
      <c r="BL207" s="82"/>
      <c r="BM207" s="282"/>
      <c r="BN207" s="83"/>
      <c r="BP207" s="392"/>
      <c r="BQ207" s="82"/>
      <c r="BR207" s="282"/>
      <c r="BS207" s="83"/>
      <c r="BU207" s="392"/>
      <c r="BV207" s="82"/>
      <c r="BW207" s="282"/>
      <c r="BX207" s="83"/>
      <c r="BZ207" s="392"/>
      <c r="CA207" s="82"/>
      <c r="CB207" s="282"/>
      <c r="CC207" s="83"/>
      <c r="CE207" s="392"/>
      <c r="CF207" s="82"/>
      <c r="CG207" s="282"/>
      <c r="CH207" s="83"/>
      <c r="CJ207" s="392"/>
      <c r="CK207" s="82"/>
      <c r="CL207" s="282"/>
      <c r="CM207" s="83"/>
      <c r="CO207" s="392"/>
      <c r="CP207" s="82"/>
      <c r="CQ207" s="282"/>
      <c r="CR207" s="83"/>
      <c r="CT207" s="392"/>
      <c r="CU207" s="82"/>
      <c r="CV207" s="282"/>
      <c r="CW207" s="83"/>
      <c r="CY207" s="392"/>
      <c r="CZ207" s="82"/>
      <c r="DA207" s="282"/>
      <c r="DB207" s="83"/>
      <c r="DD207" s="392"/>
      <c r="DE207" s="82"/>
      <c r="DF207" s="282"/>
      <c r="DG207" s="83"/>
      <c r="DI207" s="392"/>
      <c r="DJ207" s="82"/>
      <c r="DK207" s="282"/>
      <c r="DL207" s="83"/>
      <c r="DN207" s="392"/>
      <c r="DO207" s="82"/>
      <c r="DP207" s="282"/>
      <c r="DQ207" s="83"/>
      <c r="DS207" s="605" t="s">
        <v>12</v>
      </c>
      <c r="DT207" s="606"/>
      <c r="DU207" s="605" t="s">
        <v>13</v>
      </c>
      <c r="DV207" s="606"/>
      <c r="DW207" s="603" t="s">
        <v>14</v>
      </c>
      <c r="DX207" s="604"/>
    </row>
    <row r="208" spans="1:129" ht="15" thickBot="1" x14ac:dyDescent="0.35">
      <c r="H208" s="2"/>
      <c r="I208" s="2"/>
      <c r="K208" s="2"/>
      <c r="M208" s="388" t="s">
        <v>15</v>
      </c>
      <c r="N208" s="211" t="s">
        <v>16</v>
      </c>
      <c r="O208" s="31" t="s">
        <v>17</v>
      </c>
      <c r="P208" s="32" t="s">
        <v>18</v>
      </c>
      <c r="Q208" s="22"/>
      <c r="R208" s="30" t="s">
        <v>15</v>
      </c>
      <c r="S208" s="31" t="s">
        <v>16</v>
      </c>
      <c r="T208" s="31" t="s">
        <v>17</v>
      </c>
      <c r="U208" s="32" t="s">
        <v>18</v>
      </c>
      <c r="V208" s="22"/>
      <c r="W208" s="388" t="s">
        <v>15</v>
      </c>
      <c r="X208" s="31" t="s">
        <v>16</v>
      </c>
      <c r="Y208" s="31" t="s">
        <v>17</v>
      </c>
      <c r="Z208" s="32" t="s">
        <v>18</v>
      </c>
      <c r="AA208" s="353"/>
      <c r="AB208" s="388" t="s">
        <v>15</v>
      </c>
      <c r="AC208" s="31" t="s">
        <v>16</v>
      </c>
      <c r="AD208" s="31" t="s">
        <v>17</v>
      </c>
      <c r="AE208" s="32" t="s">
        <v>18</v>
      </c>
      <c r="AG208" s="388" t="s">
        <v>15</v>
      </c>
      <c r="AH208" s="31" t="s">
        <v>16</v>
      </c>
      <c r="AI208" s="31" t="s">
        <v>17</v>
      </c>
      <c r="AJ208" s="32" t="s">
        <v>18</v>
      </c>
      <c r="AL208" s="388" t="s">
        <v>15</v>
      </c>
      <c r="AM208" s="31" t="s">
        <v>16</v>
      </c>
      <c r="AN208" s="31" t="s">
        <v>17</v>
      </c>
      <c r="AO208" s="32" t="s">
        <v>18</v>
      </c>
      <c r="AQ208" s="388" t="s">
        <v>15</v>
      </c>
      <c r="AR208" s="31" t="s">
        <v>16</v>
      </c>
      <c r="AS208" s="31" t="s">
        <v>17</v>
      </c>
      <c r="AT208" s="32" t="s">
        <v>18</v>
      </c>
      <c r="AV208" s="388" t="s">
        <v>15</v>
      </c>
      <c r="AW208" s="31" t="s">
        <v>16</v>
      </c>
      <c r="AX208" s="31" t="s">
        <v>17</v>
      </c>
      <c r="AY208" s="32" t="s">
        <v>18</v>
      </c>
      <c r="BA208" s="388" t="s">
        <v>15</v>
      </c>
      <c r="BB208" s="31" t="s">
        <v>16</v>
      </c>
      <c r="BC208" s="31" t="s">
        <v>17</v>
      </c>
      <c r="BD208" s="32" t="s">
        <v>18</v>
      </c>
      <c r="BF208" s="388" t="s">
        <v>15</v>
      </c>
      <c r="BG208" s="31" t="s">
        <v>16</v>
      </c>
      <c r="BH208" s="31" t="s">
        <v>17</v>
      </c>
      <c r="BI208" s="32" t="s">
        <v>18</v>
      </c>
      <c r="BK208" s="388" t="s">
        <v>15</v>
      </c>
      <c r="BL208" s="31" t="s">
        <v>16</v>
      </c>
      <c r="BM208" s="31" t="s">
        <v>17</v>
      </c>
      <c r="BN208" s="32" t="s">
        <v>18</v>
      </c>
      <c r="BP208" s="388" t="s">
        <v>15</v>
      </c>
      <c r="BQ208" s="31" t="s">
        <v>16</v>
      </c>
      <c r="BR208" s="31" t="s">
        <v>17</v>
      </c>
      <c r="BS208" s="32" t="s">
        <v>18</v>
      </c>
      <c r="BU208" s="388" t="s">
        <v>15</v>
      </c>
      <c r="BV208" s="31" t="s">
        <v>16</v>
      </c>
      <c r="BW208" s="31" t="s">
        <v>17</v>
      </c>
      <c r="BX208" s="32" t="s">
        <v>18</v>
      </c>
      <c r="BZ208" s="388" t="s">
        <v>15</v>
      </c>
      <c r="CA208" s="31" t="s">
        <v>16</v>
      </c>
      <c r="CB208" s="31" t="s">
        <v>17</v>
      </c>
      <c r="CC208" s="32" t="s">
        <v>18</v>
      </c>
      <c r="CE208" s="388" t="s">
        <v>15</v>
      </c>
      <c r="CF208" s="31" t="s">
        <v>16</v>
      </c>
      <c r="CG208" s="31" t="s">
        <v>17</v>
      </c>
      <c r="CH208" s="32" t="s">
        <v>18</v>
      </c>
      <c r="CJ208" s="388" t="s">
        <v>15</v>
      </c>
      <c r="CK208" s="31" t="s">
        <v>16</v>
      </c>
      <c r="CL208" s="31" t="s">
        <v>17</v>
      </c>
      <c r="CM208" s="32" t="s">
        <v>18</v>
      </c>
      <c r="CO208" s="388" t="s">
        <v>15</v>
      </c>
      <c r="CP208" s="31" t="s">
        <v>16</v>
      </c>
      <c r="CQ208" s="31" t="s">
        <v>17</v>
      </c>
      <c r="CR208" s="32" t="s">
        <v>18</v>
      </c>
      <c r="CT208" s="388" t="s">
        <v>15</v>
      </c>
      <c r="CU208" s="31" t="s">
        <v>16</v>
      </c>
      <c r="CV208" s="31" t="s">
        <v>17</v>
      </c>
      <c r="CW208" s="32" t="s">
        <v>18</v>
      </c>
      <c r="CY208" s="388" t="s">
        <v>15</v>
      </c>
      <c r="CZ208" s="31" t="s">
        <v>16</v>
      </c>
      <c r="DA208" s="31" t="s">
        <v>17</v>
      </c>
      <c r="DB208" s="32" t="s">
        <v>18</v>
      </c>
      <c r="DD208" s="388" t="s">
        <v>15</v>
      </c>
      <c r="DE208" s="31" t="s">
        <v>16</v>
      </c>
      <c r="DF208" s="31" t="s">
        <v>17</v>
      </c>
      <c r="DG208" s="32" t="s">
        <v>18</v>
      </c>
      <c r="DI208" s="388" t="s">
        <v>15</v>
      </c>
      <c r="DJ208" s="31" t="s">
        <v>16</v>
      </c>
      <c r="DK208" s="31" t="s">
        <v>17</v>
      </c>
      <c r="DL208" s="32" t="s">
        <v>18</v>
      </c>
      <c r="DN208" s="388" t="s">
        <v>15</v>
      </c>
      <c r="DO208" s="31" t="s">
        <v>16</v>
      </c>
      <c r="DP208" s="31" t="s">
        <v>17</v>
      </c>
      <c r="DQ208" s="32" t="s">
        <v>18</v>
      </c>
      <c r="DS208" s="250" t="s">
        <v>17</v>
      </c>
      <c r="DT208" s="251" t="s">
        <v>18</v>
      </c>
      <c r="DU208" s="250" t="s">
        <v>17</v>
      </c>
      <c r="DV208" s="252" t="s">
        <v>18</v>
      </c>
      <c r="DW208" s="253" t="s">
        <v>17</v>
      </c>
      <c r="DX208" s="252" t="s">
        <v>18</v>
      </c>
    </row>
    <row r="209" spans="1:129" s="33" customFormat="1" ht="27" customHeight="1" thickBot="1" x14ac:dyDescent="0.35">
      <c r="B209" s="254" t="s">
        <v>117</v>
      </c>
      <c r="C209" s="255" t="s">
        <v>55</v>
      </c>
      <c r="D209" s="283" t="s">
        <v>21</v>
      </c>
      <c r="E209" s="257" t="s">
        <v>22</v>
      </c>
      <c r="F209" s="257"/>
      <c r="G209" s="257" t="s">
        <v>23</v>
      </c>
      <c r="H209" s="257" t="s">
        <v>24</v>
      </c>
      <c r="I209" s="257" t="s">
        <v>25</v>
      </c>
      <c r="J209" s="258" t="s">
        <v>26</v>
      </c>
      <c r="K209" s="259" t="s">
        <v>27</v>
      </c>
      <c r="M209" s="389"/>
      <c r="N209" s="212"/>
      <c r="O209" s="35"/>
      <c r="P209" s="36"/>
      <c r="Q209" s="37"/>
      <c r="R209" s="34"/>
      <c r="S209" s="35"/>
      <c r="T209" s="35"/>
      <c r="U209" s="36"/>
      <c r="V209" s="37"/>
      <c r="W209" s="389"/>
      <c r="X209" s="35"/>
      <c r="Y209" s="35"/>
      <c r="Z209" s="36"/>
      <c r="AA209" s="37"/>
      <c r="AB209" s="389"/>
      <c r="AC209" s="35"/>
      <c r="AD209" s="35"/>
      <c r="AE209" s="36"/>
      <c r="AG209" s="389"/>
      <c r="AH209" s="35"/>
      <c r="AI209" s="35"/>
      <c r="AJ209" s="36"/>
      <c r="AL209" s="389"/>
      <c r="AM209" s="35"/>
      <c r="AN209" s="35"/>
      <c r="AO209" s="36"/>
      <c r="AQ209" s="389"/>
      <c r="AR209" s="35"/>
      <c r="AS209" s="35"/>
      <c r="AT209" s="36"/>
      <c r="AV209" s="389"/>
      <c r="AW209" s="35"/>
      <c r="AX209" s="35"/>
      <c r="AY209" s="36"/>
      <c r="BA209" s="389"/>
      <c r="BB209" s="35"/>
      <c r="BC209" s="35"/>
      <c r="BD209" s="36"/>
      <c r="BF209" s="389"/>
      <c r="BG209" s="35"/>
      <c r="BH209" s="35"/>
      <c r="BI209" s="36"/>
      <c r="BK209" s="389"/>
      <c r="BL209" s="35"/>
      <c r="BM209" s="35"/>
      <c r="BN209" s="36"/>
      <c r="BP209" s="389"/>
      <c r="BQ209" s="35"/>
      <c r="BR209" s="35"/>
      <c r="BS209" s="36"/>
      <c r="BU209" s="389"/>
      <c r="BV209" s="35"/>
      <c r="BW209" s="35"/>
      <c r="BX209" s="36"/>
      <c r="BZ209" s="389"/>
      <c r="CA209" s="35"/>
      <c r="CB209" s="35"/>
      <c r="CC209" s="36"/>
      <c r="CE209" s="389"/>
      <c r="CF209" s="35"/>
      <c r="CG209" s="35"/>
      <c r="CH209" s="36"/>
      <c r="CJ209" s="389"/>
      <c r="CK209" s="35"/>
      <c r="CL209" s="35"/>
      <c r="CM209" s="36"/>
      <c r="CO209" s="389"/>
      <c r="CP209" s="35"/>
      <c r="CQ209" s="35"/>
      <c r="CR209" s="36"/>
      <c r="CT209" s="389"/>
      <c r="CU209" s="35"/>
      <c r="CV209" s="35"/>
      <c r="CW209" s="36"/>
      <c r="CY209" s="389"/>
      <c r="CZ209" s="35"/>
      <c r="DA209" s="35"/>
      <c r="DB209" s="36"/>
      <c r="DD209" s="389"/>
      <c r="DE209" s="35"/>
      <c r="DF209" s="35"/>
      <c r="DG209" s="36"/>
      <c r="DI209" s="389"/>
      <c r="DJ209" s="35"/>
      <c r="DK209" s="35"/>
      <c r="DL209" s="36"/>
      <c r="DN209" s="389"/>
      <c r="DO209" s="35"/>
      <c r="DP209" s="35"/>
      <c r="DQ209" s="36"/>
      <c r="DS209" s="34"/>
      <c r="DT209" s="36"/>
      <c r="DU209" s="38"/>
      <c r="DV209" s="36"/>
      <c r="DW209" s="38"/>
      <c r="DX209" s="39"/>
      <c r="DY209" s="309" t="str">
        <f t="shared" ref="DY209:DY216" si="492">B209</f>
        <v>Transport</v>
      </c>
    </row>
    <row r="210" spans="1:129" ht="19.2" customHeight="1" x14ac:dyDescent="0.3">
      <c r="B210" s="315"/>
      <c r="C210" s="316"/>
      <c r="D210" s="262"/>
      <c r="E210" s="263"/>
      <c r="F210" s="263"/>
      <c r="G210" s="263"/>
      <c r="H210" s="264"/>
      <c r="I210" s="264"/>
      <c r="J210" s="265"/>
      <c r="K210" s="264"/>
      <c r="L210" s="266"/>
      <c r="M210" s="389"/>
      <c r="N210" s="212"/>
      <c r="O210" s="35"/>
      <c r="P210" s="36"/>
      <c r="Q210" s="37"/>
      <c r="R210" s="34"/>
      <c r="S210" s="35"/>
      <c r="T210" s="35"/>
      <c r="U210" s="36"/>
      <c r="V210" s="37"/>
      <c r="W210" s="389"/>
      <c r="X210" s="35"/>
      <c r="Y210" s="35"/>
      <c r="Z210" s="36"/>
      <c r="AA210" s="37"/>
      <c r="AB210" s="389"/>
      <c r="AC210" s="35"/>
      <c r="AD210" s="35"/>
      <c r="AE210" s="36"/>
      <c r="AG210" s="389"/>
      <c r="AH210" s="35"/>
      <c r="AI210" s="35"/>
      <c r="AJ210" s="36"/>
      <c r="AL210" s="389"/>
      <c r="AM210" s="35"/>
      <c r="AN210" s="35"/>
      <c r="AO210" s="36"/>
      <c r="AQ210" s="389"/>
      <c r="AR210" s="35"/>
      <c r="AS210" s="35"/>
      <c r="AT210" s="36"/>
      <c r="AV210" s="389"/>
      <c r="AW210" s="35"/>
      <c r="AX210" s="35"/>
      <c r="AY210" s="36"/>
      <c r="BA210" s="389"/>
      <c r="BB210" s="35"/>
      <c r="BC210" s="35"/>
      <c r="BD210" s="36"/>
      <c r="BF210" s="389"/>
      <c r="BG210" s="35"/>
      <c r="BH210" s="35"/>
      <c r="BI210" s="36"/>
      <c r="BK210" s="389"/>
      <c r="BL210" s="35"/>
      <c r="BM210" s="35"/>
      <c r="BN210" s="36"/>
      <c r="BP210" s="389"/>
      <c r="BQ210" s="35"/>
      <c r="BR210" s="35"/>
      <c r="BS210" s="36"/>
      <c r="BU210" s="389"/>
      <c r="BV210" s="35"/>
      <c r="BW210" s="35"/>
      <c r="BX210" s="36"/>
      <c r="BZ210" s="389"/>
      <c r="CA210" s="35"/>
      <c r="CB210" s="35"/>
      <c r="CC210" s="36"/>
      <c r="CE210" s="389"/>
      <c r="CF210" s="35"/>
      <c r="CG210" s="35"/>
      <c r="CH210" s="36"/>
      <c r="CJ210" s="389"/>
      <c r="CK210" s="35"/>
      <c r="CL210" s="35"/>
      <c r="CM210" s="36"/>
      <c r="CO210" s="389"/>
      <c r="CP210" s="35"/>
      <c r="CQ210" s="35"/>
      <c r="CR210" s="36"/>
      <c r="CT210" s="389"/>
      <c r="CU210" s="35"/>
      <c r="CV210" s="35"/>
      <c r="CW210" s="36"/>
      <c r="CY210" s="389"/>
      <c r="CZ210" s="35"/>
      <c r="DA210" s="35"/>
      <c r="DB210" s="36"/>
      <c r="DD210" s="389"/>
      <c r="DE210" s="35"/>
      <c r="DF210" s="35"/>
      <c r="DG210" s="36"/>
      <c r="DI210" s="389"/>
      <c r="DJ210" s="35"/>
      <c r="DK210" s="35"/>
      <c r="DL210" s="36"/>
      <c r="DN210" s="389"/>
      <c r="DO210" s="35"/>
      <c r="DP210" s="35"/>
      <c r="DQ210" s="36"/>
      <c r="DS210" s="51">
        <f t="shared" ref="DS210:DS215" si="493">O210+T210+Y210+AD210+AI210+AN210+AS210+AX210+BC210+BH210+BM210+BR210+BW210+CB210+CG210+CL210+CQ210+CV210+DA210+DF210+DK210+DP210</f>
        <v>0</v>
      </c>
      <c r="DT210" s="43">
        <f>+DS210/$H$3</f>
        <v>0</v>
      </c>
      <c r="DU210" s="45">
        <v>0</v>
      </c>
      <c r="DV210" s="43">
        <f>+DU210/$H$3</f>
        <v>0</v>
      </c>
      <c r="DW210" s="45">
        <f>+DS210+DU210</f>
        <v>0</v>
      </c>
      <c r="DX210" s="47">
        <f>+DT210+DV210</f>
        <v>0</v>
      </c>
      <c r="DY210" s="306">
        <f t="shared" si="492"/>
        <v>0</v>
      </c>
    </row>
    <row r="211" spans="1:129" ht="18" customHeight="1" x14ac:dyDescent="0.3">
      <c r="B211" s="295" t="s">
        <v>532</v>
      </c>
      <c r="C211" s="261" t="s">
        <v>643</v>
      </c>
      <c r="D211" s="262">
        <f>E211*$H$3</f>
        <v>18.239999999999998</v>
      </c>
      <c r="E211" s="263">
        <v>0.48</v>
      </c>
      <c r="F211" s="263"/>
      <c r="G211" s="263" t="s">
        <v>31</v>
      </c>
      <c r="H211" s="267"/>
      <c r="I211" s="267" t="s">
        <v>58</v>
      </c>
      <c r="J211" s="265">
        <v>1</v>
      </c>
      <c r="K211" s="264"/>
      <c r="L211" s="266"/>
      <c r="M211" s="393">
        <f>(2*40)</f>
        <v>80</v>
      </c>
      <c r="N211" s="213">
        <v>0</v>
      </c>
      <c r="O211" s="8">
        <f>$D211*M211*N211</f>
        <v>0</v>
      </c>
      <c r="P211" s="8">
        <f>O211/$H$3</f>
        <v>0</v>
      </c>
      <c r="R211" s="201">
        <f>M211</f>
        <v>80</v>
      </c>
      <c r="S211" s="201">
        <f>6*20</f>
        <v>120</v>
      </c>
      <c r="T211" s="8">
        <f>$D211*R211*S211</f>
        <v>175103.99999999997</v>
      </c>
      <c r="U211" s="8">
        <f>T211/$H$3</f>
        <v>4607.9999999999991</v>
      </c>
      <c r="W211" s="375">
        <f>R211</f>
        <v>80</v>
      </c>
      <c r="X211" s="201">
        <f>(20*12)</f>
        <v>240</v>
      </c>
      <c r="Y211" s="8">
        <f>$D211*W211*X211</f>
        <v>350207.99999999994</v>
      </c>
      <c r="Z211" s="8">
        <f>Y211/$H$3</f>
        <v>9215.9999999999982</v>
      </c>
      <c r="AB211" s="375">
        <f>W211</f>
        <v>80</v>
      </c>
      <c r="AC211" s="201">
        <f>X211*0.8</f>
        <v>192</v>
      </c>
      <c r="AD211" s="8">
        <f>$D211*AB211*AC211</f>
        <v>280166.39999999997</v>
      </c>
      <c r="AE211" s="8">
        <f>AD211/$H$3</f>
        <v>7372.7999999999993</v>
      </c>
      <c r="AG211" s="375">
        <f>AB211</f>
        <v>80</v>
      </c>
      <c r="AH211" s="201">
        <f>AC211*0.5</f>
        <v>96</v>
      </c>
      <c r="AI211" s="8">
        <f>$D211*AG211*AH211</f>
        <v>140083.19999999998</v>
      </c>
      <c r="AJ211" s="8">
        <f>AI211/$H$3</f>
        <v>3686.3999999999996</v>
      </c>
      <c r="AL211" s="375">
        <v>0</v>
      </c>
      <c r="AM211" s="201">
        <f>AH211</f>
        <v>96</v>
      </c>
      <c r="AN211" s="8">
        <f>$D211*AL211*AM211</f>
        <v>0</v>
      </c>
      <c r="AO211" s="8">
        <f>AN211/$H$3</f>
        <v>0</v>
      </c>
      <c r="AQ211" s="375">
        <f>AL211</f>
        <v>0</v>
      </c>
      <c r="AR211" s="201">
        <f>AM211</f>
        <v>96</v>
      </c>
      <c r="AS211" s="8">
        <f>$D211*AQ211*AR211</f>
        <v>0</v>
      </c>
      <c r="AT211" s="8">
        <f>AS211/$H$3</f>
        <v>0</v>
      </c>
      <c r="AV211" s="375">
        <f>AQ211</f>
        <v>0</v>
      </c>
      <c r="AW211" s="201">
        <f>AR211</f>
        <v>96</v>
      </c>
      <c r="AX211" s="8">
        <f>$D211*AV211*AW211</f>
        <v>0</v>
      </c>
      <c r="AY211" s="8">
        <f>AX211/$H$3</f>
        <v>0</v>
      </c>
      <c r="BA211" s="375">
        <f>AV211</f>
        <v>0</v>
      </c>
      <c r="BB211" s="201">
        <f>AW211</f>
        <v>96</v>
      </c>
      <c r="BC211" s="8">
        <f>$D211*BA211*BB211</f>
        <v>0</v>
      </c>
      <c r="BD211" s="8">
        <f>BC211/$H$3</f>
        <v>0</v>
      </c>
      <c r="BF211" s="375">
        <f>BA211</f>
        <v>0</v>
      </c>
      <c r="BG211" s="201">
        <f>BB211</f>
        <v>96</v>
      </c>
      <c r="BH211" s="8">
        <f>$D211*BF211*BG211</f>
        <v>0</v>
      </c>
      <c r="BI211" s="8">
        <f>BH211/$H$3</f>
        <v>0</v>
      </c>
      <c r="BK211" s="375">
        <f>BF211</f>
        <v>0</v>
      </c>
      <c r="BL211" s="201">
        <f>BG211</f>
        <v>96</v>
      </c>
      <c r="BM211" s="8">
        <f>$D211*BK211*BL211</f>
        <v>0</v>
      </c>
      <c r="BN211" s="8">
        <f>BM211/$H$3</f>
        <v>0</v>
      </c>
      <c r="BP211" s="375">
        <f>BK211</f>
        <v>0</v>
      </c>
      <c r="BQ211" s="201">
        <f>BL211</f>
        <v>96</v>
      </c>
      <c r="BR211" s="8">
        <f>$D211*BP211*BQ211</f>
        <v>0</v>
      </c>
      <c r="BS211" s="8">
        <f>BR211/$H$3</f>
        <v>0</v>
      </c>
      <c r="BU211" s="375">
        <f>BP211</f>
        <v>0</v>
      </c>
      <c r="BV211" s="201">
        <f>BQ211</f>
        <v>96</v>
      </c>
      <c r="BW211" s="8">
        <f>$D211*BU211*BV211</f>
        <v>0</v>
      </c>
      <c r="BX211" s="8">
        <f>BW211/$H$3</f>
        <v>0</v>
      </c>
      <c r="BZ211" s="375">
        <f>BU211</f>
        <v>0</v>
      </c>
      <c r="CA211" s="201">
        <f>BV211</f>
        <v>96</v>
      </c>
      <c r="CB211" s="8">
        <f>$D211*BZ211*CA211</f>
        <v>0</v>
      </c>
      <c r="CC211" s="8">
        <f>CB211/$H$3</f>
        <v>0</v>
      </c>
      <c r="CE211" s="375">
        <f>BZ211</f>
        <v>0</v>
      </c>
      <c r="CF211" s="201">
        <f>CA211</f>
        <v>96</v>
      </c>
      <c r="CG211" s="8">
        <f>$D211*CE211*CF211</f>
        <v>0</v>
      </c>
      <c r="CH211" s="8">
        <f>CG211/$H$3</f>
        <v>0</v>
      </c>
      <c r="CJ211" s="375">
        <f>CE211</f>
        <v>0</v>
      </c>
      <c r="CK211" s="201">
        <f>CF211</f>
        <v>96</v>
      </c>
      <c r="CL211" s="8">
        <f>$D211*CJ211*CK211</f>
        <v>0</v>
      </c>
      <c r="CM211" s="8">
        <f>CL211/$H$3</f>
        <v>0</v>
      </c>
      <c r="CO211" s="375">
        <f>CJ211</f>
        <v>0</v>
      </c>
      <c r="CP211" s="201">
        <f>CK211</f>
        <v>96</v>
      </c>
      <c r="CQ211" s="8">
        <f>$D211*CO211*CP211</f>
        <v>0</v>
      </c>
      <c r="CR211" s="8">
        <f>CQ211/$H$3</f>
        <v>0</v>
      </c>
      <c r="CT211" s="375">
        <f>CO211</f>
        <v>0</v>
      </c>
      <c r="CU211" s="201">
        <f>CP211</f>
        <v>96</v>
      </c>
      <c r="CV211" s="8">
        <f>$D211*CT211*CU211</f>
        <v>0</v>
      </c>
      <c r="CW211" s="8">
        <f>CV211/$H$3</f>
        <v>0</v>
      </c>
      <c r="CY211" s="375">
        <f>CT211</f>
        <v>0</v>
      </c>
      <c r="CZ211" s="201">
        <f>CU211</f>
        <v>96</v>
      </c>
      <c r="DA211" s="8">
        <f>$D211*CY211*CZ211</f>
        <v>0</v>
      </c>
      <c r="DB211" s="8">
        <f>DA211/$H$3</f>
        <v>0</v>
      </c>
      <c r="DD211" s="375">
        <f>CY211</f>
        <v>0</v>
      </c>
      <c r="DE211" s="201">
        <f>CZ211</f>
        <v>96</v>
      </c>
      <c r="DF211" s="8">
        <f>$D211*DD211*DE211</f>
        <v>0</v>
      </c>
      <c r="DG211" s="8">
        <f>DF211/$H$3</f>
        <v>0</v>
      </c>
      <c r="DI211" s="375">
        <f>DD211</f>
        <v>0</v>
      </c>
      <c r="DJ211" s="201">
        <f>DE211</f>
        <v>96</v>
      </c>
      <c r="DK211" s="8">
        <f>$D211*DI211*DJ211</f>
        <v>0</v>
      </c>
      <c r="DL211" s="8">
        <f>DK211/$H$3</f>
        <v>0</v>
      </c>
      <c r="DN211" s="375">
        <f>DI211</f>
        <v>0</v>
      </c>
      <c r="DO211" s="201">
        <f>DJ211</f>
        <v>96</v>
      </c>
      <c r="DP211" s="8">
        <f>$D211*DN211*DO211</f>
        <v>0</v>
      </c>
      <c r="DQ211" s="8">
        <f>DP211/$H$3</f>
        <v>0</v>
      </c>
      <c r="DS211" s="51">
        <f t="shared" si="493"/>
        <v>945561.59999999986</v>
      </c>
      <c r="DT211" s="50">
        <f t="shared" ref="DT211:DT216" si="494">+DS211/$H$3</f>
        <v>24883.199999999997</v>
      </c>
      <c r="DU211" s="51">
        <v>0</v>
      </c>
      <c r="DV211" s="50">
        <f t="shared" ref="DV211:DV216" si="495">+DU211/$H$3</f>
        <v>0</v>
      </c>
      <c r="DW211" s="51">
        <f t="shared" ref="DW211:DX216" si="496">+DS211+DU211</f>
        <v>945561.59999999986</v>
      </c>
      <c r="DX211" s="53">
        <f t="shared" si="496"/>
        <v>24883.199999999997</v>
      </c>
      <c r="DY211" s="307" t="str">
        <f t="shared" si="492"/>
        <v>Fuel (the unit cost already includes maintenance)</v>
      </c>
    </row>
    <row r="212" spans="1:129" ht="18" customHeight="1" x14ac:dyDescent="0.3">
      <c r="B212" s="304"/>
      <c r="C212" s="305"/>
      <c r="D212" s="262"/>
      <c r="E212" s="263"/>
      <c r="F212" s="263"/>
      <c r="G212" s="263"/>
      <c r="H212" s="267"/>
      <c r="I212" s="267"/>
      <c r="J212" s="265"/>
      <c r="K212" s="264"/>
      <c r="L212" s="266"/>
      <c r="M212" s="394"/>
      <c r="N212" s="214"/>
      <c r="O212" s="8">
        <f t="shared" ref="O212:O217" si="497">$D212*M212*N212</f>
        <v>0</v>
      </c>
      <c r="P212" s="8">
        <f t="shared" ref="P212:P217" si="498">O212/$H$3</f>
        <v>0</v>
      </c>
      <c r="R212" s="201">
        <f t="shared" ref="R212:S217" si="499">M212</f>
        <v>0</v>
      </c>
      <c r="S212" s="201">
        <f t="shared" si="499"/>
        <v>0</v>
      </c>
      <c r="T212" s="8">
        <f t="shared" ref="T212:T217" si="500">$D212*R212*S212</f>
        <v>0</v>
      </c>
      <c r="U212" s="8">
        <f t="shared" ref="U212:U217" si="501">T212/$H$3</f>
        <v>0</v>
      </c>
      <c r="W212" s="375">
        <f t="shared" ref="W212:X217" si="502">R212</f>
        <v>0</v>
      </c>
      <c r="X212" s="201">
        <f t="shared" si="502"/>
        <v>0</v>
      </c>
      <c r="Y212" s="8">
        <f t="shared" ref="Y212:Y217" si="503">$D212*W212*X212</f>
        <v>0</v>
      </c>
      <c r="Z212" s="8">
        <f t="shared" ref="Z212:Z217" si="504">Y212/$H$3</f>
        <v>0</v>
      </c>
      <c r="AB212" s="375">
        <f t="shared" ref="AB212:AC217" si="505">W212</f>
        <v>0</v>
      </c>
      <c r="AC212" s="201">
        <f t="shared" si="505"/>
        <v>0</v>
      </c>
      <c r="AD212" s="8">
        <f t="shared" ref="AD212:AD217" si="506">$D212*AB212*AC212</f>
        <v>0</v>
      </c>
      <c r="AE212" s="8">
        <f t="shared" ref="AE212:AE217" si="507">AD212/$H$3</f>
        <v>0</v>
      </c>
      <c r="AG212" s="375">
        <f t="shared" ref="AG212:AH217" si="508">AB212</f>
        <v>0</v>
      </c>
      <c r="AH212" s="201">
        <f t="shared" si="508"/>
        <v>0</v>
      </c>
      <c r="AI212" s="8">
        <f t="shared" ref="AI212:AI217" si="509">$D212*AG212*AH212</f>
        <v>0</v>
      </c>
      <c r="AJ212" s="8">
        <f t="shared" ref="AJ212:AJ217" si="510">AI212/$H$3</f>
        <v>0</v>
      </c>
      <c r="AL212" s="375">
        <f t="shared" ref="AL212:AM217" si="511">AG212</f>
        <v>0</v>
      </c>
      <c r="AM212" s="201">
        <f t="shared" si="511"/>
        <v>0</v>
      </c>
      <c r="AN212" s="8">
        <f t="shared" ref="AN212:AN217" si="512">$D212*AL212*AM212</f>
        <v>0</v>
      </c>
      <c r="AO212" s="8">
        <f t="shared" ref="AO212:AO217" si="513">AN212/$H$3</f>
        <v>0</v>
      </c>
      <c r="AQ212" s="375">
        <f t="shared" ref="AQ212:AR217" si="514">AL212</f>
        <v>0</v>
      </c>
      <c r="AR212" s="201">
        <f t="shared" si="514"/>
        <v>0</v>
      </c>
      <c r="AS212" s="8">
        <f t="shared" ref="AS212:AS217" si="515">$D212*AQ212*AR212</f>
        <v>0</v>
      </c>
      <c r="AT212" s="8">
        <f t="shared" ref="AT212:AT217" si="516">AS212/$H$3</f>
        <v>0</v>
      </c>
      <c r="AV212" s="375">
        <f t="shared" ref="AV212:AW217" si="517">AQ212</f>
        <v>0</v>
      </c>
      <c r="AW212" s="201">
        <f t="shared" si="517"/>
        <v>0</v>
      </c>
      <c r="AX212" s="8">
        <f t="shared" ref="AX212:AX217" si="518">$D212*AV212*AW212</f>
        <v>0</v>
      </c>
      <c r="AY212" s="8">
        <f t="shared" ref="AY212:AY217" si="519">AX212/$H$3</f>
        <v>0</v>
      </c>
      <c r="BA212" s="375">
        <f t="shared" ref="BA212:BB217" si="520">AV212</f>
        <v>0</v>
      </c>
      <c r="BB212" s="201">
        <f t="shared" si="520"/>
        <v>0</v>
      </c>
      <c r="BC212" s="8">
        <f t="shared" ref="BC212:BC217" si="521">$D212*BA212*BB212</f>
        <v>0</v>
      </c>
      <c r="BD212" s="8">
        <f t="shared" ref="BD212:BD217" si="522">BC212/$H$3</f>
        <v>0</v>
      </c>
      <c r="BF212" s="375">
        <f t="shared" ref="BF212:BG217" si="523">BA212</f>
        <v>0</v>
      </c>
      <c r="BG212" s="201">
        <f t="shared" si="523"/>
        <v>0</v>
      </c>
      <c r="BH212" s="8">
        <f t="shared" ref="BH212:BH217" si="524">$D212*BF212*BG212</f>
        <v>0</v>
      </c>
      <c r="BI212" s="8">
        <f t="shared" ref="BI212:BI217" si="525">BH212/$H$3</f>
        <v>0</v>
      </c>
      <c r="BK212" s="375">
        <f t="shared" ref="BK212:BL217" si="526">BF212</f>
        <v>0</v>
      </c>
      <c r="BL212" s="201">
        <f t="shared" si="526"/>
        <v>0</v>
      </c>
      <c r="BM212" s="8">
        <f t="shared" ref="BM212:BM217" si="527">$D212*BK212*BL212</f>
        <v>0</v>
      </c>
      <c r="BN212" s="8">
        <f t="shared" ref="BN212:BN217" si="528">BM212/$H$3</f>
        <v>0</v>
      </c>
      <c r="BP212" s="375">
        <f t="shared" ref="BP212:BQ217" si="529">BK212</f>
        <v>0</v>
      </c>
      <c r="BQ212" s="201">
        <f t="shared" si="529"/>
        <v>0</v>
      </c>
      <c r="BR212" s="8">
        <f t="shared" ref="BR212:BR217" si="530">$D212*BP212*BQ212</f>
        <v>0</v>
      </c>
      <c r="BS212" s="8">
        <f t="shared" ref="BS212:BS217" si="531">BR212/$H$3</f>
        <v>0</v>
      </c>
      <c r="BU212" s="375">
        <f t="shared" ref="BU212:BV217" si="532">BP212</f>
        <v>0</v>
      </c>
      <c r="BV212" s="201">
        <f t="shared" si="532"/>
        <v>0</v>
      </c>
      <c r="BW212" s="8">
        <f t="shared" ref="BW212:BW217" si="533">$D212*BU212*BV212</f>
        <v>0</v>
      </c>
      <c r="BX212" s="8">
        <f t="shared" ref="BX212:BX217" si="534">BW212/$H$3</f>
        <v>0</v>
      </c>
      <c r="BZ212" s="375">
        <f t="shared" ref="BZ212:CA217" si="535">BU212</f>
        <v>0</v>
      </c>
      <c r="CA212" s="201">
        <f t="shared" si="535"/>
        <v>0</v>
      </c>
      <c r="CB212" s="8">
        <f t="shared" ref="CB212:CB217" si="536">$D212*BZ212*CA212</f>
        <v>0</v>
      </c>
      <c r="CC212" s="8">
        <f t="shared" ref="CC212:CC217" si="537">CB212/$H$3</f>
        <v>0</v>
      </c>
      <c r="CE212" s="375">
        <f t="shared" ref="CE212:CF217" si="538">BZ212</f>
        <v>0</v>
      </c>
      <c r="CF212" s="201">
        <f t="shared" si="538"/>
        <v>0</v>
      </c>
      <c r="CG212" s="8">
        <f t="shared" ref="CG212:CG217" si="539">$D212*CE212*CF212</f>
        <v>0</v>
      </c>
      <c r="CH212" s="8">
        <f t="shared" ref="CH212:CH217" si="540">CG212/$H$3</f>
        <v>0</v>
      </c>
      <c r="CJ212" s="375">
        <f t="shared" ref="CJ212:CK217" si="541">CE212</f>
        <v>0</v>
      </c>
      <c r="CK212" s="201">
        <f t="shared" si="541"/>
        <v>0</v>
      </c>
      <c r="CL212" s="8">
        <f t="shared" ref="CL212:CL217" si="542">$D212*CJ212*CK212</f>
        <v>0</v>
      </c>
      <c r="CM212" s="8">
        <f t="shared" ref="CM212:CM217" si="543">CL212/$H$3</f>
        <v>0</v>
      </c>
      <c r="CO212" s="375">
        <f t="shared" ref="CO212:CP217" si="544">CJ212</f>
        <v>0</v>
      </c>
      <c r="CP212" s="201">
        <f t="shared" si="544"/>
        <v>0</v>
      </c>
      <c r="CQ212" s="8">
        <f t="shared" ref="CQ212:CQ217" si="545">$D212*CO212*CP212</f>
        <v>0</v>
      </c>
      <c r="CR212" s="8">
        <f t="shared" ref="CR212:CR217" si="546">CQ212/$H$3</f>
        <v>0</v>
      </c>
      <c r="CT212" s="375">
        <f t="shared" ref="CT212:CU217" si="547">CO212</f>
        <v>0</v>
      </c>
      <c r="CU212" s="201">
        <f t="shared" si="547"/>
        <v>0</v>
      </c>
      <c r="CV212" s="8">
        <f t="shared" ref="CV212:CV217" si="548">$D212*CT212*CU212</f>
        <v>0</v>
      </c>
      <c r="CW212" s="8">
        <f t="shared" ref="CW212:CW217" si="549">CV212/$H$3</f>
        <v>0</v>
      </c>
      <c r="CY212" s="375">
        <f t="shared" ref="CY212:CZ217" si="550">CT212</f>
        <v>0</v>
      </c>
      <c r="CZ212" s="201">
        <f t="shared" si="550"/>
        <v>0</v>
      </c>
      <c r="DA212" s="8">
        <f t="shared" ref="DA212:DA217" si="551">$D212*CY212*CZ212</f>
        <v>0</v>
      </c>
      <c r="DB212" s="8">
        <f t="shared" ref="DB212:DB217" si="552">DA212/$H$3</f>
        <v>0</v>
      </c>
      <c r="DD212" s="375">
        <f t="shared" ref="DD212:DE217" si="553">CY212</f>
        <v>0</v>
      </c>
      <c r="DE212" s="201">
        <f t="shared" si="553"/>
        <v>0</v>
      </c>
      <c r="DF212" s="8">
        <f t="shared" ref="DF212:DF217" si="554">$D212*DD212*DE212</f>
        <v>0</v>
      </c>
      <c r="DG212" s="8">
        <f t="shared" ref="DG212:DG217" si="555">DF212/$H$3</f>
        <v>0</v>
      </c>
      <c r="DI212" s="375">
        <f t="shared" ref="DI212:DJ217" si="556">DD212</f>
        <v>0</v>
      </c>
      <c r="DJ212" s="201">
        <f t="shared" si="556"/>
        <v>0</v>
      </c>
      <c r="DK212" s="8">
        <f t="shared" ref="DK212:DK217" si="557">$D212*DI212*DJ212</f>
        <v>0</v>
      </c>
      <c r="DL212" s="8">
        <f t="shared" ref="DL212:DL217" si="558">DK212/$H$3</f>
        <v>0</v>
      </c>
      <c r="DN212" s="375">
        <f t="shared" ref="DN212:DO217" si="559">DI212</f>
        <v>0</v>
      </c>
      <c r="DO212" s="201">
        <f t="shared" si="559"/>
        <v>0</v>
      </c>
      <c r="DP212" s="8">
        <f t="shared" ref="DP212:DP217" si="560">$D212*DN212*DO212</f>
        <v>0</v>
      </c>
      <c r="DQ212" s="8">
        <f t="shared" ref="DQ212:DQ217" si="561">DP212/$H$3</f>
        <v>0</v>
      </c>
      <c r="DS212" s="51">
        <f t="shared" si="493"/>
        <v>0</v>
      </c>
      <c r="DT212" s="50">
        <f t="shared" si="494"/>
        <v>0</v>
      </c>
      <c r="DU212" s="51">
        <v>0</v>
      </c>
      <c r="DV212" s="50">
        <f t="shared" si="495"/>
        <v>0</v>
      </c>
      <c r="DW212" s="51">
        <f t="shared" si="496"/>
        <v>0</v>
      </c>
      <c r="DX212" s="53">
        <f t="shared" si="496"/>
        <v>0</v>
      </c>
      <c r="DY212" s="307">
        <f t="shared" si="492"/>
        <v>0</v>
      </c>
    </row>
    <row r="213" spans="1:129" ht="18" customHeight="1" x14ac:dyDescent="0.3">
      <c r="B213" s="54"/>
      <c r="C213" s="54"/>
      <c r="D213" s="239"/>
      <c r="E213" s="263"/>
      <c r="F213" s="274"/>
      <c r="G213" s="263"/>
      <c r="H213" s="56"/>
      <c r="I213" s="56"/>
      <c r="J213" s="265"/>
      <c r="K213" s="264"/>
      <c r="L213" s="57"/>
      <c r="M213" s="394"/>
      <c r="N213" s="214"/>
      <c r="O213" s="8">
        <f t="shared" si="497"/>
        <v>0</v>
      </c>
      <c r="P213" s="8">
        <f t="shared" si="498"/>
        <v>0</v>
      </c>
      <c r="R213" s="201">
        <f t="shared" si="499"/>
        <v>0</v>
      </c>
      <c r="S213" s="201">
        <f t="shared" si="499"/>
        <v>0</v>
      </c>
      <c r="T213" s="8">
        <f t="shared" si="500"/>
        <v>0</v>
      </c>
      <c r="U213" s="8">
        <f t="shared" si="501"/>
        <v>0</v>
      </c>
      <c r="W213" s="375">
        <f t="shared" si="502"/>
        <v>0</v>
      </c>
      <c r="X213" s="201">
        <f t="shared" si="502"/>
        <v>0</v>
      </c>
      <c r="Y213" s="8">
        <f t="shared" si="503"/>
        <v>0</v>
      </c>
      <c r="Z213" s="8">
        <f t="shared" si="504"/>
        <v>0</v>
      </c>
      <c r="AB213" s="375">
        <f t="shared" si="505"/>
        <v>0</v>
      </c>
      <c r="AC213" s="201">
        <f t="shared" si="505"/>
        <v>0</v>
      </c>
      <c r="AD213" s="8">
        <f t="shared" si="506"/>
        <v>0</v>
      </c>
      <c r="AE213" s="8">
        <f t="shared" si="507"/>
        <v>0</v>
      </c>
      <c r="AG213" s="375">
        <f t="shared" si="508"/>
        <v>0</v>
      </c>
      <c r="AH213" s="201">
        <f t="shared" si="508"/>
        <v>0</v>
      </c>
      <c r="AI213" s="8">
        <f t="shared" si="509"/>
        <v>0</v>
      </c>
      <c r="AJ213" s="8">
        <f t="shared" si="510"/>
        <v>0</v>
      </c>
      <c r="AL213" s="375">
        <f t="shared" si="511"/>
        <v>0</v>
      </c>
      <c r="AM213" s="201">
        <f t="shared" si="511"/>
        <v>0</v>
      </c>
      <c r="AN213" s="8">
        <f t="shared" si="512"/>
        <v>0</v>
      </c>
      <c r="AO213" s="8">
        <f t="shared" si="513"/>
        <v>0</v>
      </c>
      <c r="AQ213" s="375">
        <f t="shared" si="514"/>
        <v>0</v>
      </c>
      <c r="AR213" s="201">
        <f t="shared" si="514"/>
        <v>0</v>
      </c>
      <c r="AS213" s="8">
        <f t="shared" si="515"/>
        <v>0</v>
      </c>
      <c r="AT213" s="8">
        <f t="shared" si="516"/>
        <v>0</v>
      </c>
      <c r="AV213" s="375">
        <f t="shared" si="517"/>
        <v>0</v>
      </c>
      <c r="AW213" s="201">
        <f t="shared" si="517"/>
        <v>0</v>
      </c>
      <c r="AX213" s="8">
        <f t="shared" si="518"/>
        <v>0</v>
      </c>
      <c r="AY213" s="8">
        <f t="shared" si="519"/>
        <v>0</v>
      </c>
      <c r="BA213" s="375">
        <f t="shared" si="520"/>
        <v>0</v>
      </c>
      <c r="BB213" s="201">
        <f t="shared" si="520"/>
        <v>0</v>
      </c>
      <c r="BC213" s="8">
        <f t="shared" si="521"/>
        <v>0</v>
      </c>
      <c r="BD213" s="8">
        <f t="shared" si="522"/>
        <v>0</v>
      </c>
      <c r="BF213" s="375">
        <f t="shared" si="523"/>
        <v>0</v>
      </c>
      <c r="BG213" s="201">
        <f t="shared" si="523"/>
        <v>0</v>
      </c>
      <c r="BH213" s="8">
        <f t="shared" si="524"/>
        <v>0</v>
      </c>
      <c r="BI213" s="8">
        <f t="shared" si="525"/>
        <v>0</v>
      </c>
      <c r="BK213" s="375">
        <f t="shared" si="526"/>
        <v>0</v>
      </c>
      <c r="BL213" s="201">
        <f t="shared" si="526"/>
        <v>0</v>
      </c>
      <c r="BM213" s="8">
        <f t="shared" si="527"/>
        <v>0</v>
      </c>
      <c r="BN213" s="8">
        <f t="shared" si="528"/>
        <v>0</v>
      </c>
      <c r="BP213" s="375">
        <f t="shared" si="529"/>
        <v>0</v>
      </c>
      <c r="BQ213" s="201">
        <f t="shared" si="529"/>
        <v>0</v>
      </c>
      <c r="BR213" s="8">
        <f t="shared" si="530"/>
        <v>0</v>
      </c>
      <c r="BS213" s="8">
        <f t="shared" si="531"/>
        <v>0</v>
      </c>
      <c r="BU213" s="375">
        <f t="shared" si="532"/>
        <v>0</v>
      </c>
      <c r="BV213" s="201">
        <f t="shared" si="532"/>
        <v>0</v>
      </c>
      <c r="BW213" s="8">
        <f t="shared" si="533"/>
        <v>0</v>
      </c>
      <c r="BX213" s="8">
        <f t="shared" si="534"/>
        <v>0</v>
      </c>
      <c r="BZ213" s="375">
        <f t="shared" si="535"/>
        <v>0</v>
      </c>
      <c r="CA213" s="201">
        <f t="shared" si="535"/>
        <v>0</v>
      </c>
      <c r="CB213" s="8">
        <f t="shared" si="536"/>
        <v>0</v>
      </c>
      <c r="CC213" s="8">
        <f t="shared" si="537"/>
        <v>0</v>
      </c>
      <c r="CE213" s="375">
        <f t="shared" si="538"/>
        <v>0</v>
      </c>
      <c r="CF213" s="201">
        <f t="shared" si="538"/>
        <v>0</v>
      </c>
      <c r="CG213" s="8">
        <f t="shared" si="539"/>
        <v>0</v>
      </c>
      <c r="CH213" s="8">
        <f t="shared" si="540"/>
        <v>0</v>
      </c>
      <c r="CJ213" s="375">
        <f t="shared" si="541"/>
        <v>0</v>
      </c>
      <c r="CK213" s="201">
        <f t="shared" si="541"/>
        <v>0</v>
      </c>
      <c r="CL213" s="8">
        <f t="shared" si="542"/>
        <v>0</v>
      </c>
      <c r="CM213" s="8">
        <f t="shared" si="543"/>
        <v>0</v>
      </c>
      <c r="CO213" s="375">
        <f t="shared" si="544"/>
        <v>0</v>
      </c>
      <c r="CP213" s="201">
        <f t="shared" si="544"/>
        <v>0</v>
      </c>
      <c r="CQ213" s="8">
        <f t="shared" si="545"/>
        <v>0</v>
      </c>
      <c r="CR213" s="8">
        <f t="shared" si="546"/>
        <v>0</v>
      </c>
      <c r="CT213" s="375">
        <f t="shared" si="547"/>
        <v>0</v>
      </c>
      <c r="CU213" s="201">
        <f t="shared" si="547"/>
        <v>0</v>
      </c>
      <c r="CV213" s="8">
        <f t="shared" si="548"/>
        <v>0</v>
      </c>
      <c r="CW213" s="8">
        <f t="shared" si="549"/>
        <v>0</v>
      </c>
      <c r="CY213" s="375">
        <f t="shared" si="550"/>
        <v>0</v>
      </c>
      <c r="CZ213" s="201">
        <f t="shared" si="550"/>
        <v>0</v>
      </c>
      <c r="DA213" s="8">
        <f t="shared" si="551"/>
        <v>0</v>
      </c>
      <c r="DB213" s="8">
        <f t="shared" si="552"/>
        <v>0</v>
      </c>
      <c r="DD213" s="375">
        <f t="shared" si="553"/>
        <v>0</v>
      </c>
      <c r="DE213" s="201">
        <f t="shared" si="553"/>
        <v>0</v>
      </c>
      <c r="DF213" s="8">
        <f t="shared" si="554"/>
        <v>0</v>
      </c>
      <c r="DG213" s="8">
        <f t="shared" si="555"/>
        <v>0</v>
      </c>
      <c r="DI213" s="375">
        <f t="shared" si="556"/>
        <v>0</v>
      </c>
      <c r="DJ213" s="201">
        <f t="shared" si="556"/>
        <v>0</v>
      </c>
      <c r="DK213" s="8">
        <f t="shared" si="557"/>
        <v>0</v>
      </c>
      <c r="DL213" s="8">
        <f t="shared" si="558"/>
        <v>0</v>
      </c>
      <c r="DN213" s="375">
        <f t="shared" si="559"/>
        <v>0</v>
      </c>
      <c r="DO213" s="201">
        <f t="shared" si="559"/>
        <v>0</v>
      </c>
      <c r="DP213" s="8">
        <f t="shared" si="560"/>
        <v>0</v>
      </c>
      <c r="DQ213" s="8">
        <f t="shared" si="561"/>
        <v>0</v>
      </c>
      <c r="DS213" s="51">
        <f t="shared" si="493"/>
        <v>0</v>
      </c>
      <c r="DT213" s="50">
        <f t="shared" si="494"/>
        <v>0</v>
      </c>
      <c r="DU213" s="51">
        <v>0</v>
      </c>
      <c r="DV213" s="50">
        <f t="shared" si="495"/>
        <v>0</v>
      </c>
      <c r="DW213" s="51">
        <f t="shared" si="496"/>
        <v>0</v>
      </c>
      <c r="DX213" s="52">
        <f t="shared" si="496"/>
        <v>0</v>
      </c>
      <c r="DY213" s="307">
        <f t="shared" si="492"/>
        <v>0</v>
      </c>
    </row>
    <row r="214" spans="1:129" ht="18" customHeight="1" x14ac:dyDescent="0.3">
      <c r="B214" s="54"/>
      <c r="C214" s="54"/>
      <c r="D214" s="239"/>
      <c r="E214" s="263"/>
      <c r="F214" s="274"/>
      <c r="G214" s="263"/>
      <c r="H214" s="56"/>
      <c r="I214" s="56"/>
      <c r="J214" s="265"/>
      <c r="K214" s="264"/>
      <c r="L214" s="57"/>
      <c r="M214" s="394"/>
      <c r="N214" s="214"/>
      <c r="O214" s="8">
        <f t="shared" si="497"/>
        <v>0</v>
      </c>
      <c r="P214" s="8">
        <f t="shared" si="498"/>
        <v>0</v>
      </c>
      <c r="R214" s="201">
        <f t="shared" si="499"/>
        <v>0</v>
      </c>
      <c r="S214" s="201">
        <f t="shared" si="499"/>
        <v>0</v>
      </c>
      <c r="T214" s="8">
        <f t="shared" si="500"/>
        <v>0</v>
      </c>
      <c r="U214" s="8">
        <f t="shared" si="501"/>
        <v>0</v>
      </c>
      <c r="W214" s="375">
        <f t="shared" si="502"/>
        <v>0</v>
      </c>
      <c r="X214" s="201">
        <f t="shared" si="502"/>
        <v>0</v>
      </c>
      <c r="Y214" s="8">
        <f t="shared" si="503"/>
        <v>0</v>
      </c>
      <c r="Z214" s="8">
        <f t="shared" si="504"/>
        <v>0</v>
      </c>
      <c r="AB214" s="375">
        <f t="shared" si="505"/>
        <v>0</v>
      </c>
      <c r="AC214" s="201">
        <f t="shared" si="505"/>
        <v>0</v>
      </c>
      <c r="AD214" s="8">
        <f t="shared" si="506"/>
        <v>0</v>
      </c>
      <c r="AE214" s="8">
        <f t="shared" si="507"/>
        <v>0</v>
      </c>
      <c r="AG214" s="375">
        <f t="shared" si="508"/>
        <v>0</v>
      </c>
      <c r="AH214" s="201">
        <f t="shared" si="508"/>
        <v>0</v>
      </c>
      <c r="AI214" s="8">
        <f t="shared" si="509"/>
        <v>0</v>
      </c>
      <c r="AJ214" s="8">
        <f t="shared" si="510"/>
        <v>0</v>
      </c>
      <c r="AL214" s="375">
        <f t="shared" si="511"/>
        <v>0</v>
      </c>
      <c r="AM214" s="201">
        <f t="shared" si="511"/>
        <v>0</v>
      </c>
      <c r="AN214" s="8">
        <f t="shared" si="512"/>
        <v>0</v>
      </c>
      <c r="AO214" s="8">
        <f t="shared" si="513"/>
        <v>0</v>
      </c>
      <c r="AQ214" s="375">
        <f t="shared" si="514"/>
        <v>0</v>
      </c>
      <c r="AR214" s="201">
        <f t="shared" si="514"/>
        <v>0</v>
      </c>
      <c r="AS214" s="8">
        <f t="shared" si="515"/>
        <v>0</v>
      </c>
      <c r="AT214" s="8">
        <f t="shared" si="516"/>
        <v>0</v>
      </c>
      <c r="AV214" s="375">
        <f t="shared" si="517"/>
        <v>0</v>
      </c>
      <c r="AW214" s="201">
        <f t="shared" si="517"/>
        <v>0</v>
      </c>
      <c r="AX214" s="8">
        <f t="shared" si="518"/>
        <v>0</v>
      </c>
      <c r="AY214" s="8">
        <f t="shared" si="519"/>
        <v>0</v>
      </c>
      <c r="BA214" s="375">
        <f t="shared" si="520"/>
        <v>0</v>
      </c>
      <c r="BB214" s="201">
        <f t="shared" si="520"/>
        <v>0</v>
      </c>
      <c r="BC214" s="8">
        <f t="shared" si="521"/>
        <v>0</v>
      </c>
      <c r="BD214" s="8">
        <f t="shared" si="522"/>
        <v>0</v>
      </c>
      <c r="BF214" s="375">
        <f t="shared" si="523"/>
        <v>0</v>
      </c>
      <c r="BG214" s="201">
        <f t="shared" si="523"/>
        <v>0</v>
      </c>
      <c r="BH214" s="8">
        <f t="shared" si="524"/>
        <v>0</v>
      </c>
      <c r="BI214" s="8">
        <f t="shared" si="525"/>
        <v>0</v>
      </c>
      <c r="BK214" s="375">
        <f t="shared" si="526"/>
        <v>0</v>
      </c>
      <c r="BL214" s="201">
        <f t="shared" si="526"/>
        <v>0</v>
      </c>
      <c r="BM214" s="8">
        <f t="shared" si="527"/>
        <v>0</v>
      </c>
      <c r="BN214" s="8">
        <f t="shared" si="528"/>
        <v>0</v>
      </c>
      <c r="BP214" s="375">
        <f t="shared" si="529"/>
        <v>0</v>
      </c>
      <c r="BQ214" s="201">
        <f t="shared" si="529"/>
        <v>0</v>
      </c>
      <c r="BR214" s="8">
        <f t="shared" si="530"/>
        <v>0</v>
      </c>
      <c r="BS214" s="8">
        <f t="shared" si="531"/>
        <v>0</v>
      </c>
      <c r="BU214" s="375">
        <f t="shared" si="532"/>
        <v>0</v>
      </c>
      <c r="BV214" s="201">
        <f t="shared" si="532"/>
        <v>0</v>
      </c>
      <c r="BW214" s="8">
        <f t="shared" si="533"/>
        <v>0</v>
      </c>
      <c r="BX214" s="8">
        <f t="shared" si="534"/>
        <v>0</v>
      </c>
      <c r="BZ214" s="375">
        <f t="shared" si="535"/>
        <v>0</v>
      </c>
      <c r="CA214" s="201">
        <f t="shared" si="535"/>
        <v>0</v>
      </c>
      <c r="CB214" s="8">
        <f t="shared" si="536"/>
        <v>0</v>
      </c>
      <c r="CC214" s="8">
        <f t="shared" si="537"/>
        <v>0</v>
      </c>
      <c r="CE214" s="375">
        <f t="shared" si="538"/>
        <v>0</v>
      </c>
      <c r="CF214" s="201">
        <f t="shared" si="538"/>
        <v>0</v>
      </c>
      <c r="CG214" s="8">
        <f t="shared" si="539"/>
        <v>0</v>
      </c>
      <c r="CH214" s="8">
        <f t="shared" si="540"/>
        <v>0</v>
      </c>
      <c r="CJ214" s="375">
        <f t="shared" si="541"/>
        <v>0</v>
      </c>
      <c r="CK214" s="201">
        <f t="shared" si="541"/>
        <v>0</v>
      </c>
      <c r="CL214" s="8">
        <f t="shared" si="542"/>
        <v>0</v>
      </c>
      <c r="CM214" s="8">
        <f t="shared" si="543"/>
        <v>0</v>
      </c>
      <c r="CO214" s="375">
        <f t="shared" si="544"/>
        <v>0</v>
      </c>
      <c r="CP214" s="201">
        <f t="shared" si="544"/>
        <v>0</v>
      </c>
      <c r="CQ214" s="8">
        <f t="shared" si="545"/>
        <v>0</v>
      </c>
      <c r="CR214" s="8">
        <f t="shared" si="546"/>
        <v>0</v>
      </c>
      <c r="CT214" s="375">
        <f t="shared" si="547"/>
        <v>0</v>
      </c>
      <c r="CU214" s="201">
        <f t="shared" si="547"/>
        <v>0</v>
      </c>
      <c r="CV214" s="8">
        <f t="shared" si="548"/>
        <v>0</v>
      </c>
      <c r="CW214" s="8">
        <f t="shared" si="549"/>
        <v>0</v>
      </c>
      <c r="CY214" s="375">
        <f t="shared" si="550"/>
        <v>0</v>
      </c>
      <c r="CZ214" s="201">
        <f t="shared" si="550"/>
        <v>0</v>
      </c>
      <c r="DA214" s="8">
        <f t="shared" si="551"/>
        <v>0</v>
      </c>
      <c r="DB214" s="8">
        <f t="shared" si="552"/>
        <v>0</v>
      </c>
      <c r="DD214" s="375">
        <f t="shared" si="553"/>
        <v>0</v>
      </c>
      <c r="DE214" s="201">
        <f t="shared" si="553"/>
        <v>0</v>
      </c>
      <c r="DF214" s="8">
        <f t="shared" si="554"/>
        <v>0</v>
      </c>
      <c r="DG214" s="8">
        <f t="shared" si="555"/>
        <v>0</v>
      </c>
      <c r="DI214" s="375">
        <f t="shared" si="556"/>
        <v>0</v>
      </c>
      <c r="DJ214" s="201">
        <f t="shared" si="556"/>
        <v>0</v>
      </c>
      <c r="DK214" s="8">
        <f t="shared" si="557"/>
        <v>0</v>
      </c>
      <c r="DL214" s="8">
        <f t="shared" si="558"/>
        <v>0</v>
      </c>
      <c r="DN214" s="375">
        <f t="shared" si="559"/>
        <v>0</v>
      </c>
      <c r="DO214" s="201">
        <f t="shared" si="559"/>
        <v>0</v>
      </c>
      <c r="DP214" s="8">
        <f t="shared" si="560"/>
        <v>0</v>
      </c>
      <c r="DQ214" s="8">
        <f t="shared" si="561"/>
        <v>0</v>
      </c>
      <c r="DS214" s="51">
        <f t="shared" si="493"/>
        <v>0</v>
      </c>
      <c r="DT214" s="50">
        <f t="shared" si="494"/>
        <v>0</v>
      </c>
      <c r="DU214" s="51">
        <v>0</v>
      </c>
      <c r="DV214" s="50">
        <f t="shared" si="495"/>
        <v>0</v>
      </c>
      <c r="DW214" s="51">
        <f t="shared" si="496"/>
        <v>0</v>
      </c>
      <c r="DX214" s="52">
        <f t="shared" si="496"/>
        <v>0</v>
      </c>
      <c r="DY214" s="307">
        <f t="shared" si="492"/>
        <v>0</v>
      </c>
    </row>
    <row r="215" spans="1:129" ht="18" customHeight="1" x14ac:dyDescent="0.3">
      <c r="B215" s="421" t="s">
        <v>644</v>
      </c>
      <c r="C215" s="317"/>
      <c r="D215" s="241">
        <f>E215*$H$3</f>
        <v>95000</v>
      </c>
      <c r="E215" s="263">
        <v>2500</v>
      </c>
      <c r="F215" s="274"/>
      <c r="G215" s="263"/>
      <c r="H215" s="56">
        <v>6</v>
      </c>
      <c r="I215" s="56"/>
      <c r="J215" s="265"/>
      <c r="K215" s="264"/>
      <c r="L215" s="57"/>
      <c r="M215" s="394">
        <v>0</v>
      </c>
      <c r="N215" s="214">
        <f>1/H215</f>
        <v>0.16666666666666666</v>
      </c>
      <c r="O215" s="8">
        <f>$D215*M215*N215</f>
        <v>0</v>
      </c>
      <c r="P215" s="8">
        <f>O215/$H$3</f>
        <v>0</v>
      </c>
      <c r="R215" s="201">
        <f t="shared" si="499"/>
        <v>0</v>
      </c>
      <c r="S215" s="201">
        <f t="shared" si="499"/>
        <v>0.16666666666666666</v>
      </c>
      <c r="T215" s="8">
        <f t="shared" si="500"/>
        <v>0</v>
      </c>
      <c r="U215" s="8">
        <f t="shared" si="501"/>
        <v>0</v>
      </c>
      <c r="W215" s="375">
        <v>0</v>
      </c>
      <c r="X215" s="201">
        <f t="shared" si="502"/>
        <v>0.16666666666666666</v>
      </c>
      <c r="Y215" s="8">
        <f t="shared" si="503"/>
        <v>0</v>
      </c>
      <c r="Z215" s="8">
        <f t="shared" si="504"/>
        <v>0</v>
      </c>
      <c r="AB215" s="375">
        <f t="shared" si="505"/>
        <v>0</v>
      </c>
      <c r="AC215" s="201">
        <f t="shared" si="505"/>
        <v>0.16666666666666666</v>
      </c>
      <c r="AD215" s="8">
        <f t="shared" si="506"/>
        <v>0</v>
      </c>
      <c r="AE215" s="8">
        <f t="shared" si="507"/>
        <v>0</v>
      </c>
      <c r="AG215" s="375">
        <f t="shared" si="508"/>
        <v>0</v>
      </c>
      <c r="AH215" s="201">
        <f t="shared" si="508"/>
        <v>0.16666666666666666</v>
      </c>
      <c r="AI215" s="8">
        <f t="shared" si="509"/>
        <v>0</v>
      </c>
      <c r="AJ215" s="8">
        <f t="shared" si="510"/>
        <v>0</v>
      </c>
      <c r="AL215" s="375">
        <f t="shared" si="511"/>
        <v>0</v>
      </c>
      <c r="AM215" s="201">
        <f t="shared" si="511"/>
        <v>0.16666666666666666</v>
      </c>
      <c r="AN215" s="8">
        <f t="shared" si="512"/>
        <v>0</v>
      </c>
      <c r="AO215" s="8">
        <f t="shared" si="513"/>
        <v>0</v>
      </c>
      <c r="AQ215" s="375">
        <f t="shared" si="514"/>
        <v>0</v>
      </c>
      <c r="AR215" s="201">
        <f t="shared" si="514"/>
        <v>0.16666666666666666</v>
      </c>
      <c r="AS215" s="8">
        <f t="shared" si="515"/>
        <v>0</v>
      </c>
      <c r="AT215" s="8">
        <f t="shared" si="516"/>
        <v>0</v>
      </c>
      <c r="AV215" s="375">
        <f t="shared" si="517"/>
        <v>0</v>
      </c>
      <c r="AW215" s="201">
        <f t="shared" si="517"/>
        <v>0.16666666666666666</v>
      </c>
      <c r="AX215" s="8">
        <f t="shared" si="518"/>
        <v>0</v>
      </c>
      <c r="AY215" s="8">
        <f t="shared" si="519"/>
        <v>0</v>
      </c>
      <c r="BA215" s="375">
        <f t="shared" si="520"/>
        <v>0</v>
      </c>
      <c r="BB215" s="201">
        <f t="shared" si="520"/>
        <v>0.16666666666666666</v>
      </c>
      <c r="BC215" s="8">
        <f t="shared" si="521"/>
        <v>0</v>
      </c>
      <c r="BD215" s="8">
        <f t="shared" si="522"/>
        <v>0</v>
      </c>
      <c r="BF215" s="375">
        <f t="shared" si="523"/>
        <v>0</v>
      </c>
      <c r="BG215" s="201">
        <f t="shared" si="523"/>
        <v>0.16666666666666666</v>
      </c>
      <c r="BH215" s="8">
        <f t="shared" si="524"/>
        <v>0</v>
      </c>
      <c r="BI215" s="8">
        <f t="shared" si="525"/>
        <v>0</v>
      </c>
      <c r="BK215" s="375">
        <f t="shared" si="526"/>
        <v>0</v>
      </c>
      <c r="BL215" s="201">
        <f t="shared" si="526"/>
        <v>0.16666666666666666</v>
      </c>
      <c r="BM215" s="8">
        <f t="shared" si="527"/>
        <v>0</v>
      </c>
      <c r="BN215" s="8">
        <f t="shared" si="528"/>
        <v>0</v>
      </c>
      <c r="BP215" s="375">
        <f t="shared" si="529"/>
        <v>0</v>
      </c>
      <c r="BQ215" s="201">
        <f t="shared" si="529"/>
        <v>0.16666666666666666</v>
      </c>
      <c r="BR215" s="8">
        <f t="shared" si="530"/>
        <v>0</v>
      </c>
      <c r="BS215" s="8">
        <f t="shared" si="531"/>
        <v>0</v>
      </c>
      <c r="BU215" s="375">
        <f t="shared" si="532"/>
        <v>0</v>
      </c>
      <c r="BV215" s="201">
        <f t="shared" si="532"/>
        <v>0.16666666666666666</v>
      </c>
      <c r="BW215" s="8">
        <f t="shared" si="533"/>
        <v>0</v>
      </c>
      <c r="BX215" s="8">
        <f t="shared" si="534"/>
        <v>0</v>
      </c>
      <c r="BZ215" s="375">
        <f t="shared" si="535"/>
        <v>0</v>
      </c>
      <c r="CA215" s="201">
        <f t="shared" si="535"/>
        <v>0.16666666666666666</v>
      </c>
      <c r="CB215" s="8">
        <f t="shared" si="536"/>
        <v>0</v>
      </c>
      <c r="CC215" s="8">
        <f t="shared" si="537"/>
        <v>0</v>
      </c>
      <c r="CE215" s="375">
        <f t="shared" si="538"/>
        <v>0</v>
      </c>
      <c r="CF215" s="201">
        <f t="shared" si="538"/>
        <v>0.16666666666666666</v>
      </c>
      <c r="CG215" s="8">
        <f t="shared" si="539"/>
        <v>0</v>
      </c>
      <c r="CH215" s="8">
        <f t="shared" si="540"/>
        <v>0</v>
      </c>
      <c r="CJ215" s="375">
        <f t="shared" si="541"/>
        <v>0</v>
      </c>
      <c r="CK215" s="201">
        <f t="shared" si="541"/>
        <v>0.16666666666666666</v>
      </c>
      <c r="CL215" s="8">
        <f t="shared" si="542"/>
        <v>0</v>
      </c>
      <c r="CM215" s="8">
        <f t="shared" si="543"/>
        <v>0</v>
      </c>
      <c r="CO215" s="375">
        <f t="shared" si="544"/>
        <v>0</v>
      </c>
      <c r="CP215" s="201">
        <f t="shared" si="544"/>
        <v>0.16666666666666666</v>
      </c>
      <c r="CQ215" s="8">
        <f t="shared" si="545"/>
        <v>0</v>
      </c>
      <c r="CR215" s="8">
        <f t="shared" si="546"/>
        <v>0</v>
      </c>
      <c r="CT215" s="375">
        <f t="shared" si="547"/>
        <v>0</v>
      </c>
      <c r="CU215" s="201">
        <f t="shared" si="547"/>
        <v>0.16666666666666666</v>
      </c>
      <c r="CV215" s="8">
        <f t="shared" si="548"/>
        <v>0</v>
      </c>
      <c r="CW215" s="8">
        <f t="shared" si="549"/>
        <v>0</v>
      </c>
      <c r="CY215" s="375">
        <f t="shared" si="550"/>
        <v>0</v>
      </c>
      <c r="CZ215" s="201">
        <f t="shared" si="550"/>
        <v>0.16666666666666666</v>
      </c>
      <c r="DA215" s="8">
        <f t="shared" si="551"/>
        <v>0</v>
      </c>
      <c r="DB215" s="8">
        <f t="shared" si="552"/>
        <v>0</v>
      </c>
      <c r="DD215" s="375">
        <f t="shared" si="553"/>
        <v>0</v>
      </c>
      <c r="DE215" s="201">
        <f t="shared" si="553"/>
        <v>0.16666666666666666</v>
      </c>
      <c r="DF215" s="8">
        <f t="shared" si="554"/>
        <v>0</v>
      </c>
      <c r="DG215" s="8">
        <f t="shared" si="555"/>
        <v>0</v>
      </c>
      <c r="DI215" s="375">
        <f t="shared" si="556"/>
        <v>0</v>
      </c>
      <c r="DJ215" s="201">
        <f t="shared" si="556"/>
        <v>0.16666666666666666</v>
      </c>
      <c r="DK215" s="8">
        <f t="shared" si="557"/>
        <v>0</v>
      </c>
      <c r="DL215" s="8">
        <f t="shared" si="558"/>
        <v>0</v>
      </c>
      <c r="DN215" s="375">
        <f t="shared" si="559"/>
        <v>0</v>
      </c>
      <c r="DO215" s="201">
        <f t="shared" si="559"/>
        <v>0.16666666666666666</v>
      </c>
      <c r="DP215" s="8">
        <f t="shared" si="560"/>
        <v>0</v>
      </c>
      <c r="DQ215" s="8">
        <f t="shared" si="561"/>
        <v>0</v>
      </c>
      <c r="DS215" s="51">
        <f t="shared" si="493"/>
        <v>0</v>
      </c>
      <c r="DT215" s="50">
        <f t="shared" si="494"/>
        <v>0</v>
      </c>
      <c r="DU215" s="51">
        <v>0</v>
      </c>
      <c r="DV215" s="50">
        <f t="shared" si="495"/>
        <v>0</v>
      </c>
      <c r="DW215" s="51">
        <f t="shared" si="496"/>
        <v>0</v>
      </c>
      <c r="DX215" s="52">
        <f t="shared" si="496"/>
        <v>0</v>
      </c>
      <c r="DY215" s="307" t="str">
        <f t="shared" si="492"/>
        <v>MOTORIZADAS?</v>
      </c>
    </row>
    <row r="216" spans="1:129" s="60" customFormat="1" ht="18" customHeight="1" x14ac:dyDescent="0.3">
      <c r="A216" s="1"/>
      <c r="B216" s="421" t="s">
        <v>645</v>
      </c>
      <c r="C216" s="196"/>
      <c r="D216" s="241">
        <v>3500</v>
      </c>
      <c r="E216" s="263">
        <f>D216/H3</f>
        <v>92.10526315789474</v>
      </c>
      <c r="F216" s="274"/>
      <c r="J216" s="302"/>
      <c r="L216" s="61"/>
      <c r="M216" s="394">
        <v>0</v>
      </c>
      <c r="N216" s="214">
        <v>30</v>
      </c>
      <c r="O216" s="8">
        <f t="shared" si="497"/>
        <v>0</v>
      </c>
      <c r="P216" s="8">
        <f t="shared" si="498"/>
        <v>0</v>
      </c>
      <c r="Q216" s="3"/>
      <c r="R216" s="201">
        <f t="shared" si="499"/>
        <v>0</v>
      </c>
      <c r="S216" s="201">
        <f t="shared" si="499"/>
        <v>30</v>
      </c>
      <c r="T216" s="8">
        <f t="shared" si="500"/>
        <v>0</v>
      </c>
      <c r="U216" s="8">
        <f t="shared" si="501"/>
        <v>0</v>
      </c>
      <c r="V216" s="3"/>
      <c r="W216" s="375">
        <v>0</v>
      </c>
      <c r="X216" s="201">
        <f t="shared" si="502"/>
        <v>30</v>
      </c>
      <c r="Y216" s="8">
        <f t="shared" si="503"/>
        <v>0</v>
      </c>
      <c r="Z216" s="8">
        <f t="shared" si="504"/>
        <v>0</v>
      </c>
      <c r="AA216" s="1"/>
      <c r="AB216" s="375">
        <f t="shared" si="505"/>
        <v>0</v>
      </c>
      <c r="AC216" s="201">
        <f t="shared" si="505"/>
        <v>30</v>
      </c>
      <c r="AD216" s="8">
        <f t="shared" si="506"/>
        <v>0</v>
      </c>
      <c r="AE216" s="8">
        <f t="shared" si="507"/>
        <v>0</v>
      </c>
      <c r="AG216" s="375">
        <f t="shared" si="508"/>
        <v>0</v>
      </c>
      <c r="AH216" s="201">
        <f t="shared" si="508"/>
        <v>30</v>
      </c>
      <c r="AI216" s="8">
        <f t="shared" si="509"/>
        <v>0</v>
      </c>
      <c r="AJ216" s="8">
        <f t="shared" si="510"/>
        <v>0</v>
      </c>
      <c r="AL216" s="375">
        <f t="shared" si="511"/>
        <v>0</v>
      </c>
      <c r="AM216" s="201">
        <f t="shared" si="511"/>
        <v>30</v>
      </c>
      <c r="AN216" s="8">
        <f t="shared" si="512"/>
        <v>0</v>
      </c>
      <c r="AO216" s="8">
        <f t="shared" si="513"/>
        <v>0</v>
      </c>
      <c r="AQ216" s="375">
        <f t="shared" si="514"/>
        <v>0</v>
      </c>
      <c r="AR216" s="201">
        <f t="shared" si="514"/>
        <v>30</v>
      </c>
      <c r="AS216" s="8">
        <f t="shared" si="515"/>
        <v>0</v>
      </c>
      <c r="AT216" s="8">
        <f t="shared" si="516"/>
        <v>0</v>
      </c>
      <c r="AV216" s="375">
        <f t="shared" si="517"/>
        <v>0</v>
      </c>
      <c r="AW216" s="201">
        <f t="shared" si="517"/>
        <v>30</v>
      </c>
      <c r="AX216" s="8">
        <f t="shared" si="518"/>
        <v>0</v>
      </c>
      <c r="AY216" s="8">
        <f t="shared" si="519"/>
        <v>0</v>
      </c>
      <c r="BA216" s="375">
        <f t="shared" si="520"/>
        <v>0</v>
      </c>
      <c r="BB216" s="201">
        <f t="shared" si="520"/>
        <v>30</v>
      </c>
      <c r="BC216" s="8">
        <f t="shared" si="521"/>
        <v>0</v>
      </c>
      <c r="BD216" s="8">
        <f t="shared" si="522"/>
        <v>0</v>
      </c>
      <c r="BF216" s="375">
        <f t="shared" si="523"/>
        <v>0</v>
      </c>
      <c r="BG216" s="201">
        <f t="shared" si="523"/>
        <v>30</v>
      </c>
      <c r="BH216" s="8">
        <f t="shared" si="524"/>
        <v>0</v>
      </c>
      <c r="BI216" s="8">
        <f t="shared" si="525"/>
        <v>0</v>
      </c>
      <c r="BK216" s="375">
        <f t="shared" si="526"/>
        <v>0</v>
      </c>
      <c r="BL216" s="201">
        <f t="shared" si="526"/>
        <v>30</v>
      </c>
      <c r="BM216" s="8">
        <f t="shared" si="527"/>
        <v>0</v>
      </c>
      <c r="BN216" s="8">
        <f t="shared" si="528"/>
        <v>0</v>
      </c>
      <c r="BP216" s="375">
        <f t="shared" si="529"/>
        <v>0</v>
      </c>
      <c r="BQ216" s="201">
        <f t="shared" si="529"/>
        <v>30</v>
      </c>
      <c r="BR216" s="8">
        <f t="shared" si="530"/>
        <v>0</v>
      </c>
      <c r="BS216" s="8">
        <f t="shared" si="531"/>
        <v>0</v>
      </c>
      <c r="BU216" s="375">
        <f t="shared" si="532"/>
        <v>0</v>
      </c>
      <c r="BV216" s="201">
        <f t="shared" si="532"/>
        <v>30</v>
      </c>
      <c r="BW216" s="8">
        <f t="shared" si="533"/>
        <v>0</v>
      </c>
      <c r="BX216" s="8">
        <f t="shared" si="534"/>
        <v>0</v>
      </c>
      <c r="BZ216" s="375">
        <f t="shared" si="535"/>
        <v>0</v>
      </c>
      <c r="CA216" s="201">
        <f t="shared" si="535"/>
        <v>30</v>
      </c>
      <c r="CB216" s="8">
        <f t="shared" si="536"/>
        <v>0</v>
      </c>
      <c r="CC216" s="8">
        <f t="shared" si="537"/>
        <v>0</v>
      </c>
      <c r="CE216" s="375">
        <f t="shared" si="538"/>
        <v>0</v>
      </c>
      <c r="CF216" s="201">
        <f t="shared" si="538"/>
        <v>30</v>
      </c>
      <c r="CG216" s="8">
        <f t="shared" si="539"/>
        <v>0</v>
      </c>
      <c r="CH216" s="8">
        <f t="shared" si="540"/>
        <v>0</v>
      </c>
      <c r="CJ216" s="375">
        <f t="shared" si="541"/>
        <v>0</v>
      </c>
      <c r="CK216" s="201">
        <f t="shared" si="541"/>
        <v>30</v>
      </c>
      <c r="CL216" s="8">
        <f t="shared" si="542"/>
        <v>0</v>
      </c>
      <c r="CM216" s="8">
        <f t="shared" si="543"/>
        <v>0</v>
      </c>
      <c r="CO216" s="375">
        <f t="shared" si="544"/>
        <v>0</v>
      </c>
      <c r="CP216" s="201">
        <f t="shared" si="544"/>
        <v>30</v>
      </c>
      <c r="CQ216" s="8">
        <f t="shared" si="545"/>
        <v>0</v>
      </c>
      <c r="CR216" s="8">
        <f t="shared" si="546"/>
        <v>0</v>
      </c>
      <c r="CT216" s="375">
        <f t="shared" si="547"/>
        <v>0</v>
      </c>
      <c r="CU216" s="201">
        <f t="shared" si="547"/>
        <v>30</v>
      </c>
      <c r="CV216" s="8">
        <f t="shared" si="548"/>
        <v>0</v>
      </c>
      <c r="CW216" s="8">
        <f t="shared" si="549"/>
        <v>0</v>
      </c>
      <c r="CY216" s="375">
        <f t="shared" si="550"/>
        <v>0</v>
      </c>
      <c r="CZ216" s="201">
        <f t="shared" si="550"/>
        <v>30</v>
      </c>
      <c r="DA216" s="8">
        <f t="shared" si="551"/>
        <v>0</v>
      </c>
      <c r="DB216" s="8">
        <f t="shared" si="552"/>
        <v>0</v>
      </c>
      <c r="DD216" s="375">
        <f t="shared" si="553"/>
        <v>0</v>
      </c>
      <c r="DE216" s="201">
        <f t="shared" si="553"/>
        <v>30</v>
      </c>
      <c r="DF216" s="8">
        <f t="shared" si="554"/>
        <v>0</v>
      </c>
      <c r="DG216" s="8">
        <f t="shared" si="555"/>
        <v>0</v>
      </c>
      <c r="DI216" s="375">
        <f t="shared" si="556"/>
        <v>0</v>
      </c>
      <c r="DJ216" s="201">
        <f t="shared" si="556"/>
        <v>30</v>
      </c>
      <c r="DK216" s="8">
        <f t="shared" si="557"/>
        <v>0</v>
      </c>
      <c r="DL216" s="8">
        <f t="shared" si="558"/>
        <v>0</v>
      </c>
      <c r="DN216" s="375">
        <f t="shared" si="559"/>
        <v>0</v>
      </c>
      <c r="DO216" s="201">
        <f t="shared" si="559"/>
        <v>30</v>
      </c>
      <c r="DP216" s="8">
        <f t="shared" si="560"/>
        <v>0</v>
      </c>
      <c r="DQ216" s="8">
        <f t="shared" si="561"/>
        <v>0</v>
      </c>
      <c r="DS216" s="51">
        <f>O216+T216+Y216+AD216+AI216+AN216+AS216+AX216+BC216+BH216+BM216+BR216+BW216+CB216+CG216+CL216+CQ216+CV216+DA216+DF216+DK216+DP216</f>
        <v>0</v>
      </c>
      <c r="DT216" s="65">
        <f t="shared" si="494"/>
        <v>0</v>
      </c>
      <c r="DU216" s="90">
        <v>0</v>
      </c>
      <c r="DV216" s="65">
        <f t="shared" si="495"/>
        <v>0</v>
      </c>
      <c r="DW216" s="66">
        <f>+DS216+DU216</f>
        <v>0</v>
      </c>
      <c r="DX216" s="66">
        <f t="shared" si="496"/>
        <v>0</v>
      </c>
      <c r="DY216" s="307" t="str">
        <f t="shared" si="492"/>
        <v>BICICLETES?</v>
      </c>
    </row>
    <row r="217" spans="1:129" ht="18" customHeight="1" thickBot="1" x14ac:dyDescent="0.35">
      <c r="B217" s="61"/>
      <c r="C217" s="67"/>
      <c r="D217" s="239"/>
      <c r="E217" s="55"/>
      <c r="F217" s="55"/>
      <c r="G217" s="55"/>
      <c r="H217" s="56"/>
      <c r="I217" s="56"/>
      <c r="J217" s="68"/>
      <c r="K217" s="56"/>
      <c r="L217" s="57"/>
      <c r="M217" s="400"/>
      <c r="N217" s="215"/>
      <c r="O217" s="8">
        <f t="shared" si="497"/>
        <v>0</v>
      </c>
      <c r="P217" s="8">
        <f t="shared" si="498"/>
        <v>0</v>
      </c>
      <c r="Q217" s="63"/>
      <c r="R217" s="201">
        <f t="shared" si="499"/>
        <v>0</v>
      </c>
      <c r="S217" s="201">
        <f t="shared" si="499"/>
        <v>0</v>
      </c>
      <c r="T217" s="8">
        <f t="shared" si="500"/>
        <v>0</v>
      </c>
      <c r="U217" s="8">
        <f t="shared" si="501"/>
        <v>0</v>
      </c>
      <c r="V217" s="63"/>
      <c r="W217" s="375">
        <f t="shared" si="502"/>
        <v>0</v>
      </c>
      <c r="X217" s="201">
        <f t="shared" si="502"/>
        <v>0</v>
      </c>
      <c r="Y217" s="8">
        <f t="shared" si="503"/>
        <v>0</v>
      </c>
      <c r="Z217" s="8">
        <f t="shared" si="504"/>
        <v>0</v>
      </c>
      <c r="AA217" s="60"/>
      <c r="AB217" s="375">
        <f t="shared" si="505"/>
        <v>0</v>
      </c>
      <c r="AC217" s="201">
        <f t="shared" si="505"/>
        <v>0</v>
      </c>
      <c r="AD217" s="8">
        <f t="shared" si="506"/>
        <v>0</v>
      </c>
      <c r="AE217" s="8">
        <f t="shared" si="507"/>
        <v>0</v>
      </c>
      <c r="AG217" s="375">
        <f t="shared" si="508"/>
        <v>0</v>
      </c>
      <c r="AH217" s="201">
        <f t="shared" si="508"/>
        <v>0</v>
      </c>
      <c r="AI217" s="8">
        <f t="shared" si="509"/>
        <v>0</v>
      </c>
      <c r="AJ217" s="8">
        <f t="shared" si="510"/>
        <v>0</v>
      </c>
      <c r="AL217" s="375">
        <f t="shared" si="511"/>
        <v>0</v>
      </c>
      <c r="AM217" s="201">
        <f t="shared" si="511"/>
        <v>0</v>
      </c>
      <c r="AN217" s="8">
        <f t="shared" si="512"/>
        <v>0</v>
      </c>
      <c r="AO217" s="8">
        <f t="shared" si="513"/>
        <v>0</v>
      </c>
      <c r="AQ217" s="375">
        <f t="shared" si="514"/>
        <v>0</v>
      </c>
      <c r="AR217" s="201">
        <f t="shared" si="514"/>
        <v>0</v>
      </c>
      <c r="AS217" s="8">
        <f t="shared" si="515"/>
        <v>0</v>
      </c>
      <c r="AT217" s="8">
        <f t="shared" si="516"/>
        <v>0</v>
      </c>
      <c r="AV217" s="375">
        <f t="shared" si="517"/>
        <v>0</v>
      </c>
      <c r="AW217" s="201">
        <f t="shared" si="517"/>
        <v>0</v>
      </c>
      <c r="AX217" s="8">
        <f t="shared" si="518"/>
        <v>0</v>
      </c>
      <c r="AY217" s="8">
        <f t="shared" si="519"/>
        <v>0</v>
      </c>
      <c r="BA217" s="375">
        <f t="shared" si="520"/>
        <v>0</v>
      </c>
      <c r="BB217" s="201">
        <f t="shared" si="520"/>
        <v>0</v>
      </c>
      <c r="BC217" s="8">
        <f t="shared" si="521"/>
        <v>0</v>
      </c>
      <c r="BD217" s="8">
        <f t="shared" si="522"/>
        <v>0</v>
      </c>
      <c r="BF217" s="375">
        <f t="shared" si="523"/>
        <v>0</v>
      </c>
      <c r="BG217" s="201">
        <f t="shared" si="523"/>
        <v>0</v>
      </c>
      <c r="BH217" s="8">
        <f t="shared" si="524"/>
        <v>0</v>
      </c>
      <c r="BI217" s="8">
        <f t="shared" si="525"/>
        <v>0</v>
      </c>
      <c r="BK217" s="375">
        <f t="shared" si="526"/>
        <v>0</v>
      </c>
      <c r="BL217" s="201">
        <f t="shared" si="526"/>
        <v>0</v>
      </c>
      <c r="BM217" s="8">
        <f t="shared" si="527"/>
        <v>0</v>
      </c>
      <c r="BN217" s="8">
        <f t="shared" si="528"/>
        <v>0</v>
      </c>
      <c r="BP217" s="375">
        <f t="shared" si="529"/>
        <v>0</v>
      </c>
      <c r="BQ217" s="201">
        <f t="shared" si="529"/>
        <v>0</v>
      </c>
      <c r="BR217" s="8">
        <f t="shared" si="530"/>
        <v>0</v>
      </c>
      <c r="BS217" s="8">
        <f t="shared" si="531"/>
        <v>0</v>
      </c>
      <c r="BU217" s="375">
        <f t="shared" si="532"/>
        <v>0</v>
      </c>
      <c r="BV217" s="201">
        <f t="shared" si="532"/>
        <v>0</v>
      </c>
      <c r="BW217" s="8">
        <f t="shared" si="533"/>
        <v>0</v>
      </c>
      <c r="BX217" s="8">
        <f t="shared" si="534"/>
        <v>0</v>
      </c>
      <c r="BZ217" s="375">
        <f t="shared" si="535"/>
        <v>0</v>
      </c>
      <c r="CA217" s="201">
        <f t="shared" si="535"/>
        <v>0</v>
      </c>
      <c r="CB217" s="8">
        <f t="shared" si="536"/>
        <v>0</v>
      </c>
      <c r="CC217" s="8">
        <f t="shared" si="537"/>
        <v>0</v>
      </c>
      <c r="CE217" s="375">
        <f t="shared" si="538"/>
        <v>0</v>
      </c>
      <c r="CF217" s="201">
        <f t="shared" si="538"/>
        <v>0</v>
      </c>
      <c r="CG217" s="8">
        <f t="shared" si="539"/>
        <v>0</v>
      </c>
      <c r="CH217" s="8">
        <f t="shared" si="540"/>
        <v>0</v>
      </c>
      <c r="CJ217" s="375">
        <f t="shared" si="541"/>
        <v>0</v>
      </c>
      <c r="CK217" s="201">
        <f t="shared" si="541"/>
        <v>0</v>
      </c>
      <c r="CL217" s="8">
        <f t="shared" si="542"/>
        <v>0</v>
      </c>
      <c r="CM217" s="8">
        <f t="shared" si="543"/>
        <v>0</v>
      </c>
      <c r="CO217" s="375">
        <f t="shared" si="544"/>
        <v>0</v>
      </c>
      <c r="CP217" s="201">
        <f t="shared" si="544"/>
        <v>0</v>
      </c>
      <c r="CQ217" s="8">
        <f t="shared" si="545"/>
        <v>0</v>
      </c>
      <c r="CR217" s="8">
        <f t="shared" si="546"/>
        <v>0</v>
      </c>
      <c r="CT217" s="375">
        <f t="shared" si="547"/>
        <v>0</v>
      </c>
      <c r="CU217" s="201">
        <f t="shared" si="547"/>
        <v>0</v>
      </c>
      <c r="CV217" s="8">
        <f t="shared" si="548"/>
        <v>0</v>
      </c>
      <c r="CW217" s="8">
        <f t="shared" si="549"/>
        <v>0</v>
      </c>
      <c r="CY217" s="375">
        <f t="shared" si="550"/>
        <v>0</v>
      </c>
      <c r="CZ217" s="201">
        <f t="shared" si="550"/>
        <v>0</v>
      </c>
      <c r="DA217" s="8">
        <f t="shared" si="551"/>
        <v>0</v>
      </c>
      <c r="DB217" s="8">
        <f t="shared" si="552"/>
        <v>0</v>
      </c>
      <c r="DD217" s="375">
        <f t="shared" si="553"/>
        <v>0</v>
      </c>
      <c r="DE217" s="201">
        <f t="shared" si="553"/>
        <v>0</v>
      </c>
      <c r="DF217" s="8">
        <f t="shared" si="554"/>
        <v>0</v>
      </c>
      <c r="DG217" s="8">
        <f t="shared" si="555"/>
        <v>0</v>
      </c>
      <c r="DI217" s="375">
        <f t="shared" si="556"/>
        <v>0</v>
      </c>
      <c r="DJ217" s="201">
        <f t="shared" si="556"/>
        <v>0</v>
      </c>
      <c r="DK217" s="8">
        <f t="shared" si="557"/>
        <v>0</v>
      </c>
      <c r="DL217" s="8">
        <f t="shared" si="558"/>
        <v>0</v>
      </c>
      <c r="DN217" s="375">
        <f t="shared" si="559"/>
        <v>0</v>
      </c>
      <c r="DO217" s="201">
        <f t="shared" si="559"/>
        <v>0</v>
      </c>
      <c r="DP217" s="8">
        <f t="shared" si="560"/>
        <v>0</v>
      </c>
      <c r="DQ217" s="8">
        <f t="shared" si="561"/>
        <v>0</v>
      </c>
      <c r="DS217" s="70"/>
      <c r="DT217" s="70"/>
      <c r="DU217" s="71"/>
      <c r="DV217" s="71"/>
      <c r="DW217" s="70"/>
      <c r="DX217" s="70"/>
      <c r="DY217" s="310"/>
    </row>
    <row r="218" spans="1:129" s="72" customFormat="1" ht="32.4" customHeight="1" thickBot="1" x14ac:dyDescent="0.35">
      <c r="B218" s="275" t="s">
        <v>104</v>
      </c>
      <c r="C218" s="276" t="str">
        <f>B209</f>
        <v>Transport</v>
      </c>
      <c r="D218" s="242"/>
      <c r="E218" s="73"/>
      <c r="F218" s="73"/>
      <c r="G218" s="73"/>
      <c r="H218" s="73"/>
      <c r="I218" s="73"/>
      <c r="J218" s="74"/>
      <c r="K218" s="73"/>
      <c r="L218" s="75"/>
      <c r="M218" s="391">
        <f>O18</f>
        <v>2015</v>
      </c>
      <c r="N218" s="278"/>
      <c r="O218" s="95">
        <f>SUM(O210:O216)</f>
        <v>0</v>
      </c>
      <c r="P218" s="218">
        <f>SUM(P210:P216)</f>
        <v>0</v>
      </c>
      <c r="Q218" s="78"/>
      <c r="R218" s="294">
        <f>T18</f>
        <v>2016</v>
      </c>
      <c r="S218" s="294"/>
      <c r="T218" s="76">
        <f>SUM(T210:T216)</f>
        <v>175103.99999999997</v>
      </c>
      <c r="U218" s="77">
        <f>SUM(U210:U216)</f>
        <v>4607.9999999999991</v>
      </c>
      <c r="V218" s="78"/>
      <c r="W218" s="391">
        <f>Y18</f>
        <v>2017</v>
      </c>
      <c r="X218" s="277"/>
      <c r="Y218" s="76">
        <f>SUM(Y210:Y216)</f>
        <v>350207.99999999994</v>
      </c>
      <c r="Z218" s="77">
        <f>SUM(Z210:Z216)</f>
        <v>9215.9999999999982</v>
      </c>
      <c r="AA218" s="79"/>
      <c r="AB218" s="391">
        <f>AD18</f>
        <v>2018</v>
      </c>
      <c r="AC218" s="277"/>
      <c r="AD218" s="76">
        <f>SUM(AD210:AD216)</f>
        <v>280166.39999999997</v>
      </c>
      <c r="AE218" s="77">
        <f>SUM(AE210:AE216)</f>
        <v>7372.7999999999993</v>
      </c>
      <c r="AG218" s="391">
        <f>AI18</f>
        <v>2019</v>
      </c>
      <c r="AH218" s="277"/>
      <c r="AI218" s="76">
        <f>SUM(AI210:AI216)</f>
        <v>140083.19999999998</v>
      </c>
      <c r="AJ218" s="77">
        <f>SUM(AJ210:AJ216)</f>
        <v>3686.3999999999996</v>
      </c>
      <c r="AL218" s="391">
        <f>AN18</f>
        <v>2020</v>
      </c>
      <c r="AM218" s="277"/>
      <c r="AN218" s="76">
        <f>SUM(AN210:AN216)</f>
        <v>0</v>
      </c>
      <c r="AO218" s="77">
        <f>SUM(AO210:AO216)</f>
        <v>0</v>
      </c>
      <c r="AQ218" s="391">
        <f>AS18</f>
        <v>2021</v>
      </c>
      <c r="AR218" s="277"/>
      <c r="AS218" s="76">
        <f>SUM(AS210:AS216)</f>
        <v>0</v>
      </c>
      <c r="AT218" s="77">
        <f>SUM(AT210:AT216)</f>
        <v>0</v>
      </c>
      <c r="AV218" s="391">
        <f>AX18</f>
        <v>2022</v>
      </c>
      <c r="AW218" s="277"/>
      <c r="AX218" s="76">
        <f>SUM(AX210:AX216)</f>
        <v>0</v>
      </c>
      <c r="AY218" s="77">
        <f>SUM(AY210:AY216)</f>
        <v>0</v>
      </c>
      <c r="BA218" s="391">
        <f>BC18</f>
        <v>2023</v>
      </c>
      <c r="BB218" s="277"/>
      <c r="BC218" s="76">
        <f>SUM(BC210:BC216)</f>
        <v>0</v>
      </c>
      <c r="BD218" s="77">
        <f>SUM(BD210:BD216)</f>
        <v>0</v>
      </c>
      <c r="BF218" s="391">
        <f>BH18</f>
        <v>2024</v>
      </c>
      <c r="BG218" s="277"/>
      <c r="BH218" s="76">
        <f>SUM(BH210:BH216)</f>
        <v>0</v>
      </c>
      <c r="BI218" s="77">
        <f>SUM(BI210:BI216)</f>
        <v>0</v>
      </c>
      <c r="BK218" s="391">
        <f>BM18</f>
        <v>2025</v>
      </c>
      <c r="BL218" s="277"/>
      <c r="BM218" s="76">
        <f>SUM(BM210:BM216)</f>
        <v>0</v>
      </c>
      <c r="BN218" s="77">
        <f>SUM(BN210:BN216)</f>
        <v>0</v>
      </c>
      <c r="BP218" s="391">
        <f>BR18</f>
        <v>2026</v>
      </c>
      <c r="BQ218" s="277"/>
      <c r="BR218" s="76">
        <f>SUM(BR210:BR216)</f>
        <v>0</v>
      </c>
      <c r="BS218" s="77">
        <f>SUM(BS210:BS216)</f>
        <v>0</v>
      </c>
      <c r="BU218" s="391">
        <f>BW18</f>
        <v>2027</v>
      </c>
      <c r="BV218" s="277"/>
      <c r="BW218" s="76">
        <f>SUM(BW210:BW216)</f>
        <v>0</v>
      </c>
      <c r="BX218" s="77">
        <f>SUM(BX210:BX216)</f>
        <v>0</v>
      </c>
      <c r="BZ218" s="391">
        <f>CB18</f>
        <v>2028</v>
      </c>
      <c r="CA218" s="277"/>
      <c r="CB218" s="76">
        <f>SUM(CB210:CB216)</f>
        <v>0</v>
      </c>
      <c r="CC218" s="77">
        <f>SUM(CC210:CC216)</f>
        <v>0</v>
      </c>
      <c r="CE218" s="391">
        <f>CG18</f>
        <v>2029</v>
      </c>
      <c r="CF218" s="277"/>
      <c r="CG218" s="76">
        <f>SUM(CG210:CG216)</f>
        <v>0</v>
      </c>
      <c r="CH218" s="77">
        <f>SUM(CH210:CH216)</f>
        <v>0</v>
      </c>
      <c r="CJ218" s="391">
        <f>CL18</f>
        <v>2030</v>
      </c>
      <c r="CK218" s="277"/>
      <c r="CL218" s="76">
        <f>SUM(CL210:CL216)</f>
        <v>0</v>
      </c>
      <c r="CM218" s="77">
        <f>SUM(CM210:CM216)</f>
        <v>0</v>
      </c>
      <c r="CO218" s="391">
        <f>CQ18</f>
        <v>2031</v>
      </c>
      <c r="CP218" s="277"/>
      <c r="CQ218" s="76">
        <f>SUM(CQ210:CQ216)</f>
        <v>0</v>
      </c>
      <c r="CR218" s="77">
        <f>SUM(CR210:CR216)</f>
        <v>0</v>
      </c>
      <c r="CT218" s="391">
        <f>CV18</f>
        <v>2032</v>
      </c>
      <c r="CU218" s="277"/>
      <c r="CV218" s="76">
        <f>SUM(CV210:CV216)</f>
        <v>0</v>
      </c>
      <c r="CW218" s="77">
        <f>SUM(CW210:CW216)</f>
        <v>0</v>
      </c>
      <c r="CY218" s="391">
        <f>DA18</f>
        <v>2033</v>
      </c>
      <c r="CZ218" s="277"/>
      <c r="DA218" s="76">
        <f>SUM(DA210:DA216)</f>
        <v>0</v>
      </c>
      <c r="DB218" s="77">
        <f>SUM(DB210:DB216)</f>
        <v>0</v>
      </c>
      <c r="DD218" s="391">
        <f>DF18</f>
        <v>2034</v>
      </c>
      <c r="DE218" s="277"/>
      <c r="DF218" s="76">
        <f>SUM(DF210:DF216)</f>
        <v>0</v>
      </c>
      <c r="DG218" s="77">
        <f>SUM(DG210:DG216)</f>
        <v>0</v>
      </c>
      <c r="DI218" s="391">
        <f>DK18</f>
        <v>2035</v>
      </c>
      <c r="DJ218" s="277"/>
      <c r="DK218" s="76">
        <f>SUM(DK210:DK216)</f>
        <v>0</v>
      </c>
      <c r="DL218" s="77">
        <f>SUM(DL210:DL216)</f>
        <v>0</v>
      </c>
      <c r="DN218" s="391">
        <f>DP18</f>
        <v>2036</v>
      </c>
      <c r="DO218" s="277"/>
      <c r="DP218" s="76">
        <f>SUM(DP210:DP216)</f>
        <v>0</v>
      </c>
      <c r="DQ218" s="77">
        <f>SUM(DQ210:DQ216)</f>
        <v>0</v>
      </c>
      <c r="DS218" s="80">
        <f t="shared" ref="DS218:DW218" si="562">SUM(DS210:DS216)</f>
        <v>945561.59999999986</v>
      </c>
      <c r="DT218" s="77">
        <f t="shared" si="562"/>
        <v>24883.199999999997</v>
      </c>
      <c r="DU218" s="77">
        <f t="shared" si="562"/>
        <v>0</v>
      </c>
      <c r="DV218" s="77">
        <f t="shared" si="562"/>
        <v>0</v>
      </c>
      <c r="DW218" s="77">
        <f t="shared" si="562"/>
        <v>945561.59999999986</v>
      </c>
      <c r="DX218" s="77">
        <f>SUM(P218+U218+Z218+AE218+AJ218+AO218+AT218+AY218+BD218+BI218+BN218+BS218+BX218+CC218+CH218+CM218+CR218+CW218+DB218+DG218+DL218+DQ218)</f>
        <v>24883.199999999997</v>
      </c>
      <c r="DY218" s="311" t="s">
        <v>53</v>
      </c>
    </row>
    <row r="219" spans="1:129" x14ac:dyDescent="0.3">
      <c r="O219" s="280" t="s">
        <v>17</v>
      </c>
      <c r="P219" s="281" t="s">
        <v>18</v>
      </c>
      <c r="T219" s="280" t="s">
        <v>17</v>
      </c>
      <c r="U219" s="281" t="s">
        <v>18</v>
      </c>
      <c r="Y219" s="280" t="s">
        <v>17</v>
      </c>
      <c r="Z219" s="281" t="s">
        <v>18</v>
      </c>
      <c r="AD219" s="280" t="s">
        <v>17</v>
      </c>
      <c r="AE219" s="281" t="s">
        <v>18</v>
      </c>
      <c r="AI219" s="280" t="s">
        <v>17</v>
      </c>
      <c r="AJ219" s="281" t="s">
        <v>18</v>
      </c>
      <c r="AN219" s="280" t="s">
        <v>17</v>
      </c>
      <c r="AO219" s="281" t="s">
        <v>18</v>
      </c>
      <c r="AS219" s="280" t="s">
        <v>17</v>
      </c>
      <c r="AT219" s="281" t="s">
        <v>18</v>
      </c>
      <c r="AX219" s="280" t="s">
        <v>17</v>
      </c>
      <c r="AY219" s="281" t="s">
        <v>18</v>
      </c>
      <c r="BC219" s="280" t="s">
        <v>17</v>
      </c>
      <c r="BD219" s="281" t="s">
        <v>18</v>
      </c>
      <c r="BH219" s="280" t="s">
        <v>17</v>
      </c>
      <c r="BI219" s="281" t="s">
        <v>18</v>
      </c>
      <c r="BM219" s="280" t="s">
        <v>17</v>
      </c>
      <c r="BN219" s="281" t="s">
        <v>18</v>
      </c>
      <c r="BR219" s="280" t="s">
        <v>17</v>
      </c>
      <c r="BS219" s="281" t="s">
        <v>18</v>
      </c>
      <c r="BW219" s="280" t="s">
        <v>17</v>
      </c>
      <c r="BX219" s="281" t="s">
        <v>18</v>
      </c>
      <c r="CB219" s="280" t="s">
        <v>17</v>
      </c>
      <c r="CC219" s="281" t="s">
        <v>18</v>
      </c>
      <c r="CG219" s="280" t="s">
        <v>17</v>
      </c>
      <c r="CH219" s="281" t="s">
        <v>18</v>
      </c>
      <c r="CL219" s="280" t="s">
        <v>17</v>
      </c>
      <c r="CM219" s="281" t="s">
        <v>18</v>
      </c>
      <c r="CQ219" s="280" t="s">
        <v>17</v>
      </c>
      <c r="CR219" s="281" t="s">
        <v>18</v>
      </c>
      <c r="CV219" s="280" t="s">
        <v>17</v>
      </c>
      <c r="CW219" s="281" t="s">
        <v>18</v>
      </c>
      <c r="DA219" s="280" t="s">
        <v>17</v>
      </c>
      <c r="DB219" s="281" t="s">
        <v>18</v>
      </c>
      <c r="DF219" s="280" t="s">
        <v>17</v>
      </c>
      <c r="DG219" s="281" t="s">
        <v>18</v>
      </c>
      <c r="DK219" s="280" t="s">
        <v>17</v>
      </c>
      <c r="DL219" s="281" t="s">
        <v>18</v>
      </c>
      <c r="DP219" s="280" t="s">
        <v>17</v>
      </c>
      <c r="DQ219" s="281" t="s">
        <v>18</v>
      </c>
      <c r="DS219" s="280" t="s">
        <v>17</v>
      </c>
      <c r="DT219" s="281" t="s">
        <v>18</v>
      </c>
      <c r="DU219" s="280" t="s">
        <v>17</v>
      </c>
      <c r="DV219" s="281" t="s">
        <v>18</v>
      </c>
      <c r="DW219" s="280" t="s">
        <v>17</v>
      </c>
      <c r="DX219" s="281" t="s">
        <v>18</v>
      </c>
    </row>
    <row r="220" spans="1:129" x14ac:dyDescent="0.3">
      <c r="H220" s="92"/>
      <c r="I220" s="92"/>
      <c r="K220" s="92"/>
    </row>
    <row r="221" spans="1:129" x14ac:dyDescent="0.3">
      <c r="H221" s="92"/>
      <c r="I221" s="92"/>
      <c r="K221" s="92"/>
    </row>
    <row r="222" spans="1:129" ht="26.4" customHeight="1" x14ac:dyDescent="0.3">
      <c r="H222" s="2"/>
      <c r="I222" s="2"/>
      <c r="K222" s="2"/>
      <c r="M222" s="392"/>
      <c r="N222" s="217"/>
      <c r="O222" s="282"/>
      <c r="P222" s="83"/>
      <c r="Q222" s="22"/>
      <c r="R222" s="380"/>
      <c r="S222" s="206"/>
      <c r="T222" s="282"/>
      <c r="U222" s="83"/>
      <c r="V222" s="22"/>
      <c r="W222" s="392"/>
      <c r="X222" s="82"/>
      <c r="Y222" s="282"/>
      <c r="Z222" s="83"/>
      <c r="AA222" s="353"/>
      <c r="AB222" s="392"/>
      <c r="AC222" s="82"/>
      <c r="AD222" s="282"/>
      <c r="AE222" s="83"/>
      <c r="AG222" s="392"/>
      <c r="AH222" s="82"/>
      <c r="AI222" s="282"/>
      <c r="AJ222" s="83"/>
      <c r="AL222" s="392"/>
      <c r="AM222" s="82"/>
      <c r="AN222" s="282"/>
      <c r="AO222" s="83"/>
      <c r="AQ222" s="392"/>
      <c r="AR222" s="82"/>
      <c r="AS222" s="282"/>
      <c r="AT222" s="83"/>
      <c r="AV222" s="392"/>
      <c r="AW222" s="82"/>
      <c r="AX222" s="282"/>
      <c r="AY222" s="83"/>
      <c r="BA222" s="392"/>
      <c r="BB222" s="82"/>
      <c r="BC222" s="282"/>
      <c r="BD222" s="83"/>
      <c r="BF222" s="392"/>
      <c r="BG222" s="82"/>
      <c r="BH222" s="282"/>
      <c r="BI222" s="83"/>
      <c r="BK222" s="392"/>
      <c r="BL222" s="82"/>
      <c r="BM222" s="282"/>
      <c r="BN222" s="83"/>
      <c r="BP222" s="392"/>
      <c r="BQ222" s="82"/>
      <c r="BR222" s="282"/>
      <c r="BS222" s="83"/>
      <c r="BU222" s="392"/>
      <c r="BV222" s="82"/>
      <c r="BW222" s="282"/>
      <c r="BX222" s="83"/>
      <c r="BZ222" s="392"/>
      <c r="CA222" s="82"/>
      <c r="CB222" s="282"/>
      <c r="CC222" s="83"/>
      <c r="CE222" s="392"/>
      <c r="CF222" s="82"/>
      <c r="CG222" s="282"/>
      <c r="CH222" s="83"/>
      <c r="CJ222" s="392"/>
      <c r="CK222" s="82"/>
      <c r="CL222" s="282"/>
      <c r="CM222" s="83"/>
      <c r="CO222" s="392"/>
      <c r="CP222" s="82"/>
      <c r="CQ222" s="282"/>
      <c r="CR222" s="83"/>
      <c r="CT222" s="392"/>
      <c r="CU222" s="82"/>
      <c r="CV222" s="282"/>
      <c r="CW222" s="83"/>
      <c r="CY222" s="392"/>
      <c r="CZ222" s="82"/>
      <c r="DA222" s="282"/>
      <c r="DB222" s="83"/>
      <c r="DD222" s="392"/>
      <c r="DE222" s="82"/>
      <c r="DF222" s="282"/>
      <c r="DG222" s="83"/>
      <c r="DI222" s="392"/>
      <c r="DJ222" s="82"/>
      <c r="DK222" s="282"/>
      <c r="DL222" s="83"/>
      <c r="DN222" s="392"/>
      <c r="DO222" s="82"/>
      <c r="DP222" s="282"/>
      <c r="DQ222" s="83"/>
      <c r="DS222" s="605" t="s">
        <v>12</v>
      </c>
      <c r="DT222" s="606"/>
      <c r="DU222" s="605" t="s">
        <v>13</v>
      </c>
      <c r="DV222" s="606"/>
      <c r="DW222" s="603" t="s">
        <v>14</v>
      </c>
      <c r="DX222" s="604"/>
    </row>
    <row r="223" spans="1:129" ht="15" thickBot="1" x14ac:dyDescent="0.35">
      <c r="H223" s="2"/>
      <c r="I223" s="2"/>
      <c r="K223" s="2"/>
      <c r="M223" s="388" t="s">
        <v>15</v>
      </c>
      <c r="N223" s="211" t="s">
        <v>16</v>
      </c>
      <c r="O223" s="31" t="s">
        <v>17</v>
      </c>
      <c r="P223" s="32" t="s">
        <v>18</v>
      </c>
      <c r="Q223" s="22"/>
      <c r="R223" s="30" t="s">
        <v>15</v>
      </c>
      <c r="S223" s="31" t="s">
        <v>16</v>
      </c>
      <c r="T223" s="31" t="s">
        <v>17</v>
      </c>
      <c r="U223" s="32" t="s">
        <v>18</v>
      </c>
      <c r="V223" s="22"/>
      <c r="W223" s="388" t="s">
        <v>15</v>
      </c>
      <c r="X223" s="31" t="s">
        <v>16</v>
      </c>
      <c r="Y223" s="31" t="s">
        <v>17</v>
      </c>
      <c r="Z223" s="32" t="s">
        <v>18</v>
      </c>
      <c r="AA223" s="353"/>
      <c r="AB223" s="388" t="s">
        <v>15</v>
      </c>
      <c r="AC223" s="31" t="s">
        <v>16</v>
      </c>
      <c r="AD223" s="31" t="s">
        <v>17</v>
      </c>
      <c r="AE223" s="32" t="s">
        <v>18</v>
      </c>
      <c r="AG223" s="388" t="s">
        <v>15</v>
      </c>
      <c r="AH223" s="31" t="s">
        <v>16</v>
      </c>
      <c r="AI223" s="31" t="s">
        <v>17</v>
      </c>
      <c r="AJ223" s="32" t="s">
        <v>18</v>
      </c>
      <c r="AL223" s="388" t="s">
        <v>15</v>
      </c>
      <c r="AM223" s="31" t="s">
        <v>16</v>
      </c>
      <c r="AN223" s="31" t="s">
        <v>17</v>
      </c>
      <c r="AO223" s="32" t="s">
        <v>18</v>
      </c>
      <c r="AQ223" s="388" t="s">
        <v>15</v>
      </c>
      <c r="AR223" s="31" t="s">
        <v>16</v>
      </c>
      <c r="AS223" s="31" t="s">
        <v>17</v>
      </c>
      <c r="AT223" s="32" t="s">
        <v>18</v>
      </c>
      <c r="AV223" s="388" t="s">
        <v>15</v>
      </c>
      <c r="AW223" s="31" t="s">
        <v>16</v>
      </c>
      <c r="AX223" s="31" t="s">
        <v>17</v>
      </c>
      <c r="AY223" s="32" t="s">
        <v>18</v>
      </c>
      <c r="BA223" s="388" t="s">
        <v>15</v>
      </c>
      <c r="BB223" s="31" t="s">
        <v>16</v>
      </c>
      <c r="BC223" s="31" t="s">
        <v>17</v>
      </c>
      <c r="BD223" s="32" t="s">
        <v>18</v>
      </c>
      <c r="BF223" s="388" t="s">
        <v>15</v>
      </c>
      <c r="BG223" s="31" t="s">
        <v>16</v>
      </c>
      <c r="BH223" s="31" t="s">
        <v>17</v>
      </c>
      <c r="BI223" s="32" t="s">
        <v>18</v>
      </c>
      <c r="BK223" s="388" t="s">
        <v>15</v>
      </c>
      <c r="BL223" s="31" t="s">
        <v>16</v>
      </c>
      <c r="BM223" s="31" t="s">
        <v>17</v>
      </c>
      <c r="BN223" s="32" t="s">
        <v>18</v>
      </c>
      <c r="BP223" s="388" t="s">
        <v>15</v>
      </c>
      <c r="BQ223" s="31" t="s">
        <v>16</v>
      </c>
      <c r="BR223" s="31" t="s">
        <v>17</v>
      </c>
      <c r="BS223" s="32" t="s">
        <v>18</v>
      </c>
      <c r="BU223" s="388" t="s">
        <v>15</v>
      </c>
      <c r="BV223" s="31" t="s">
        <v>16</v>
      </c>
      <c r="BW223" s="31" t="s">
        <v>17</v>
      </c>
      <c r="BX223" s="32" t="s">
        <v>18</v>
      </c>
      <c r="BZ223" s="388" t="s">
        <v>15</v>
      </c>
      <c r="CA223" s="31" t="s">
        <v>16</v>
      </c>
      <c r="CB223" s="31" t="s">
        <v>17</v>
      </c>
      <c r="CC223" s="32" t="s">
        <v>18</v>
      </c>
      <c r="CE223" s="388" t="s">
        <v>15</v>
      </c>
      <c r="CF223" s="31" t="s">
        <v>16</v>
      </c>
      <c r="CG223" s="31" t="s">
        <v>17</v>
      </c>
      <c r="CH223" s="32" t="s">
        <v>18</v>
      </c>
      <c r="CJ223" s="388" t="s">
        <v>15</v>
      </c>
      <c r="CK223" s="31" t="s">
        <v>16</v>
      </c>
      <c r="CL223" s="31" t="s">
        <v>17</v>
      </c>
      <c r="CM223" s="32" t="s">
        <v>18</v>
      </c>
      <c r="CO223" s="388" t="s">
        <v>15</v>
      </c>
      <c r="CP223" s="31" t="s">
        <v>16</v>
      </c>
      <c r="CQ223" s="31" t="s">
        <v>17</v>
      </c>
      <c r="CR223" s="32" t="s">
        <v>18</v>
      </c>
      <c r="CT223" s="388" t="s">
        <v>15</v>
      </c>
      <c r="CU223" s="31" t="s">
        <v>16</v>
      </c>
      <c r="CV223" s="31" t="s">
        <v>17</v>
      </c>
      <c r="CW223" s="32" t="s">
        <v>18</v>
      </c>
      <c r="CY223" s="388" t="s">
        <v>15</v>
      </c>
      <c r="CZ223" s="31" t="s">
        <v>16</v>
      </c>
      <c r="DA223" s="31" t="s">
        <v>17</v>
      </c>
      <c r="DB223" s="32" t="s">
        <v>18</v>
      </c>
      <c r="DD223" s="388" t="s">
        <v>15</v>
      </c>
      <c r="DE223" s="31" t="s">
        <v>16</v>
      </c>
      <c r="DF223" s="31" t="s">
        <v>17</v>
      </c>
      <c r="DG223" s="32" t="s">
        <v>18</v>
      </c>
      <c r="DI223" s="388" t="s">
        <v>15</v>
      </c>
      <c r="DJ223" s="31" t="s">
        <v>16</v>
      </c>
      <c r="DK223" s="31" t="s">
        <v>17</v>
      </c>
      <c r="DL223" s="32" t="s">
        <v>18</v>
      </c>
      <c r="DN223" s="388" t="s">
        <v>15</v>
      </c>
      <c r="DO223" s="31" t="s">
        <v>16</v>
      </c>
      <c r="DP223" s="31" t="s">
        <v>17</v>
      </c>
      <c r="DQ223" s="32" t="s">
        <v>18</v>
      </c>
      <c r="DS223" s="250" t="s">
        <v>17</v>
      </c>
      <c r="DT223" s="251" t="s">
        <v>18</v>
      </c>
      <c r="DU223" s="250" t="s">
        <v>17</v>
      </c>
      <c r="DV223" s="252" t="s">
        <v>18</v>
      </c>
      <c r="DW223" s="253" t="s">
        <v>17</v>
      </c>
      <c r="DX223" s="252" t="s">
        <v>18</v>
      </c>
    </row>
    <row r="224" spans="1:129" s="33" customFormat="1" ht="27" customHeight="1" thickBot="1" x14ac:dyDescent="0.35">
      <c r="B224" s="254" t="s">
        <v>406</v>
      </c>
      <c r="C224" s="255" t="s">
        <v>55</v>
      </c>
      <c r="D224" s="283" t="s">
        <v>21</v>
      </c>
      <c r="E224" s="257" t="s">
        <v>22</v>
      </c>
      <c r="F224" s="257"/>
      <c r="G224" s="257" t="s">
        <v>23</v>
      </c>
      <c r="H224" s="257" t="s">
        <v>24</v>
      </c>
      <c r="I224" s="257" t="s">
        <v>25</v>
      </c>
      <c r="J224" s="258" t="s">
        <v>26</v>
      </c>
      <c r="K224" s="259" t="s">
        <v>27</v>
      </c>
      <c r="M224" s="389"/>
      <c r="N224" s="212"/>
      <c r="O224" s="35"/>
      <c r="P224" s="36"/>
      <c r="Q224" s="37"/>
      <c r="R224" s="34"/>
      <c r="S224" s="35"/>
      <c r="T224" s="35"/>
      <c r="U224" s="36"/>
      <c r="V224" s="37"/>
      <c r="W224" s="389"/>
      <c r="X224" s="35"/>
      <c r="Y224" s="35"/>
      <c r="Z224" s="36"/>
      <c r="AA224" s="37"/>
      <c r="AB224" s="389"/>
      <c r="AC224" s="35"/>
      <c r="AD224" s="35"/>
      <c r="AE224" s="36"/>
      <c r="AG224" s="389"/>
      <c r="AH224" s="35"/>
      <c r="AI224" s="35"/>
      <c r="AJ224" s="36"/>
      <c r="AL224" s="389"/>
      <c r="AM224" s="35"/>
      <c r="AN224" s="35"/>
      <c r="AO224" s="36"/>
      <c r="AQ224" s="389"/>
      <c r="AR224" s="35"/>
      <c r="AS224" s="35"/>
      <c r="AT224" s="36"/>
      <c r="AV224" s="389"/>
      <c r="AW224" s="35"/>
      <c r="AX224" s="35"/>
      <c r="AY224" s="36"/>
      <c r="BA224" s="389"/>
      <c r="BB224" s="35"/>
      <c r="BC224" s="35"/>
      <c r="BD224" s="36"/>
      <c r="BF224" s="389"/>
      <c r="BG224" s="35"/>
      <c r="BH224" s="35"/>
      <c r="BI224" s="36"/>
      <c r="BK224" s="389"/>
      <c r="BL224" s="35"/>
      <c r="BM224" s="35"/>
      <c r="BN224" s="36"/>
      <c r="BP224" s="389"/>
      <c r="BQ224" s="35"/>
      <c r="BR224" s="35"/>
      <c r="BS224" s="36"/>
      <c r="BU224" s="389"/>
      <c r="BV224" s="35"/>
      <c r="BW224" s="35"/>
      <c r="BX224" s="36"/>
      <c r="BZ224" s="389"/>
      <c r="CA224" s="35"/>
      <c r="CB224" s="35"/>
      <c r="CC224" s="36"/>
      <c r="CE224" s="389"/>
      <c r="CF224" s="35"/>
      <c r="CG224" s="35"/>
      <c r="CH224" s="36"/>
      <c r="CJ224" s="389"/>
      <c r="CK224" s="35"/>
      <c r="CL224" s="35"/>
      <c r="CM224" s="36"/>
      <c r="CO224" s="389"/>
      <c r="CP224" s="35"/>
      <c r="CQ224" s="35"/>
      <c r="CR224" s="36"/>
      <c r="CT224" s="389"/>
      <c r="CU224" s="35"/>
      <c r="CV224" s="35"/>
      <c r="CW224" s="36"/>
      <c r="CY224" s="389"/>
      <c r="CZ224" s="35"/>
      <c r="DA224" s="35"/>
      <c r="DB224" s="36"/>
      <c r="DD224" s="389"/>
      <c r="DE224" s="35"/>
      <c r="DF224" s="35"/>
      <c r="DG224" s="36"/>
      <c r="DI224" s="389"/>
      <c r="DJ224" s="35"/>
      <c r="DK224" s="35"/>
      <c r="DL224" s="36"/>
      <c r="DN224" s="389"/>
      <c r="DO224" s="35"/>
      <c r="DP224" s="35"/>
      <c r="DQ224" s="36"/>
      <c r="DS224" s="34"/>
      <c r="DT224" s="36"/>
      <c r="DU224" s="38"/>
      <c r="DV224" s="36"/>
      <c r="DW224" s="38"/>
      <c r="DX224" s="39"/>
      <c r="DY224" s="309" t="str">
        <f t="shared" ref="DY224:DY235" si="563">B224</f>
        <v>IT equipment</v>
      </c>
    </row>
    <row r="225" spans="1:129" ht="18" customHeight="1" x14ac:dyDescent="0.3">
      <c r="B225" s="230" t="s">
        <v>476</v>
      </c>
      <c r="C225" s="317" t="s">
        <v>640</v>
      </c>
      <c r="D225" s="239">
        <f>E225*$H$3</f>
        <v>8813.4536082474224</v>
      </c>
      <c r="E225" s="263">
        <f>'ref costs'!D63</f>
        <v>231.93298969072166</v>
      </c>
      <c r="F225" s="263"/>
      <c r="G225" s="263" t="s">
        <v>57</v>
      </c>
      <c r="H225" s="56">
        <v>5</v>
      </c>
      <c r="I225" s="56"/>
      <c r="J225" s="265"/>
      <c r="K225" s="264"/>
      <c r="L225" s="57"/>
      <c r="M225" s="394">
        <v>200</v>
      </c>
      <c r="N225" s="214">
        <v>0</v>
      </c>
      <c r="O225" s="8">
        <f t="shared" ref="O225:O235" si="564">$D225*M225*N225</f>
        <v>0</v>
      </c>
      <c r="P225" s="8">
        <f t="shared" ref="P225:P235" si="565">O225/$H$3</f>
        <v>0</v>
      </c>
      <c r="R225" s="201">
        <f t="shared" ref="R225:S235" si="566">M225</f>
        <v>200</v>
      </c>
      <c r="S225" s="201">
        <f t="shared" si="566"/>
        <v>0</v>
      </c>
      <c r="T225" s="8">
        <f t="shared" ref="T225:T235" si="567">$D225*R225*S225</f>
        <v>0</v>
      </c>
      <c r="U225" s="8">
        <f t="shared" ref="U225:U235" si="568">T225/$H$3</f>
        <v>0</v>
      </c>
      <c r="W225" s="375">
        <f>R225</f>
        <v>200</v>
      </c>
      <c r="X225" s="201">
        <f t="shared" ref="X225:X235" si="569">S225</f>
        <v>0</v>
      </c>
      <c r="Y225" s="8">
        <f t="shared" ref="Y225:Y235" si="570">$D225*W225*X225</f>
        <v>0</v>
      </c>
      <c r="Z225" s="8">
        <f t="shared" ref="Z225:Z235" si="571">Y225/$H$3</f>
        <v>0</v>
      </c>
      <c r="AB225" s="375">
        <f t="shared" ref="AB225:AC235" si="572">W225</f>
        <v>200</v>
      </c>
      <c r="AC225" s="201">
        <f t="shared" si="572"/>
        <v>0</v>
      </c>
      <c r="AD225" s="8">
        <f t="shared" ref="AD225:AD235" si="573">$D225*AB225*AC225</f>
        <v>0</v>
      </c>
      <c r="AE225" s="8">
        <f t="shared" ref="AE225:AE235" si="574">AD225/$H$3</f>
        <v>0</v>
      </c>
      <c r="AG225" s="375">
        <f t="shared" ref="AG225:AH235" si="575">AB225</f>
        <v>200</v>
      </c>
      <c r="AH225" s="201">
        <f t="shared" si="575"/>
        <v>0</v>
      </c>
      <c r="AI225" s="8">
        <f t="shared" ref="AI225:AI235" si="576">$D225*AG225*AH225</f>
        <v>0</v>
      </c>
      <c r="AJ225" s="8">
        <f t="shared" ref="AJ225:AJ235" si="577">AI225/$H$3</f>
        <v>0</v>
      </c>
      <c r="AL225" s="375">
        <f t="shared" ref="AL225:AM235" si="578">AG225</f>
        <v>200</v>
      </c>
      <c r="AM225" s="201">
        <f t="shared" si="578"/>
        <v>0</v>
      </c>
      <c r="AN225" s="8">
        <f t="shared" ref="AN225:AN235" si="579">$D225*AL225*AM225</f>
        <v>0</v>
      </c>
      <c r="AO225" s="8">
        <f t="shared" ref="AO225:AO235" si="580">AN225/$H$3</f>
        <v>0</v>
      </c>
      <c r="AQ225" s="375">
        <f t="shared" ref="AQ225:AR235" si="581">AL225</f>
        <v>200</v>
      </c>
      <c r="AR225" s="201">
        <f t="shared" si="581"/>
        <v>0</v>
      </c>
      <c r="AS225" s="8">
        <f t="shared" ref="AS225:AS235" si="582">$D225*AQ225*AR225</f>
        <v>0</v>
      </c>
      <c r="AT225" s="8">
        <f t="shared" ref="AT225:AT235" si="583">AS225/$H$3</f>
        <v>0</v>
      </c>
      <c r="AV225" s="375">
        <f t="shared" ref="AV225:AW235" si="584">AQ225</f>
        <v>200</v>
      </c>
      <c r="AW225" s="201">
        <f t="shared" si="584"/>
        <v>0</v>
      </c>
      <c r="AX225" s="8">
        <f t="shared" ref="AX225:AX235" si="585">$D225*AV225*AW225</f>
        <v>0</v>
      </c>
      <c r="AY225" s="8">
        <f t="shared" ref="AY225:AY235" si="586">AX225/$H$3</f>
        <v>0</v>
      </c>
      <c r="BA225" s="375">
        <f t="shared" ref="BA225:BB235" si="587">AV225</f>
        <v>200</v>
      </c>
      <c r="BB225" s="201">
        <f t="shared" si="587"/>
        <v>0</v>
      </c>
      <c r="BC225" s="8">
        <f t="shared" ref="BC225:BC235" si="588">$D225*BA225*BB225</f>
        <v>0</v>
      </c>
      <c r="BD225" s="8">
        <f t="shared" ref="BD225:BD235" si="589">BC225/$H$3</f>
        <v>0</v>
      </c>
      <c r="BF225" s="375">
        <f t="shared" ref="BF225:BG235" si="590">BA225</f>
        <v>200</v>
      </c>
      <c r="BG225" s="201">
        <f t="shared" si="590"/>
        <v>0</v>
      </c>
      <c r="BH225" s="8">
        <f t="shared" ref="BH225:BH235" si="591">$D225*BF225*BG225</f>
        <v>0</v>
      </c>
      <c r="BI225" s="8">
        <f t="shared" ref="BI225:BI235" si="592">BH225/$H$3</f>
        <v>0</v>
      </c>
      <c r="BK225" s="375">
        <f t="shared" ref="BK225:BL235" si="593">BF225</f>
        <v>200</v>
      </c>
      <c r="BL225" s="201">
        <f t="shared" si="593"/>
        <v>0</v>
      </c>
      <c r="BM225" s="8">
        <f t="shared" ref="BM225:BM235" si="594">$D225*BK225*BL225</f>
        <v>0</v>
      </c>
      <c r="BN225" s="8">
        <f t="shared" ref="BN225:BN235" si="595">BM225/$H$3</f>
        <v>0</v>
      </c>
      <c r="BP225" s="375">
        <f t="shared" ref="BP225:BQ235" si="596">BK225</f>
        <v>200</v>
      </c>
      <c r="BQ225" s="201">
        <f t="shared" si="596"/>
        <v>0</v>
      </c>
      <c r="BR225" s="8">
        <f t="shared" ref="BR225:BR235" si="597">$D225*BP225*BQ225</f>
        <v>0</v>
      </c>
      <c r="BS225" s="8">
        <f t="shared" ref="BS225:BS235" si="598">BR225/$H$3</f>
        <v>0</v>
      </c>
      <c r="BU225" s="375">
        <f t="shared" ref="BU225:BV235" si="599">BP225</f>
        <v>200</v>
      </c>
      <c r="BV225" s="201">
        <f t="shared" si="599"/>
        <v>0</v>
      </c>
      <c r="BW225" s="8">
        <f t="shared" ref="BW225:BW235" si="600">$D225*BU225*BV225</f>
        <v>0</v>
      </c>
      <c r="BX225" s="8">
        <f t="shared" ref="BX225:BX235" si="601">BW225/$H$3</f>
        <v>0</v>
      </c>
      <c r="BZ225" s="375">
        <f t="shared" ref="BZ225:CA235" si="602">BU225</f>
        <v>200</v>
      </c>
      <c r="CA225" s="201">
        <f t="shared" si="602"/>
        <v>0</v>
      </c>
      <c r="CB225" s="8">
        <f t="shared" ref="CB225:CB235" si="603">$D225*BZ225*CA225</f>
        <v>0</v>
      </c>
      <c r="CC225" s="8">
        <f t="shared" ref="CC225:CC235" si="604">CB225/$H$3</f>
        <v>0</v>
      </c>
      <c r="CE225" s="375">
        <f t="shared" ref="CE225:CF235" si="605">BZ225</f>
        <v>200</v>
      </c>
      <c r="CF225" s="201">
        <f t="shared" si="605"/>
        <v>0</v>
      </c>
      <c r="CG225" s="8">
        <f t="shared" ref="CG225:CG235" si="606">$D225*CE225*CF225</f>
        <v>0</v>
      </c>
      <c r="CH225" s="8">
        <f t="shared" ref="CH225:CH235" si="607">CG225/$H$3</f>
        <v>0</v>
      </c>
      <c r="CJ225" s="375">
        <f t="shared" ref="CJ225:CK235" si="608">CE225</f>
        <v>200</v>
      </c>
      <c r="CK225" s="201">
        <f t="shared" si="608"/>
        <v>0</v>
      </c>
      <c r="CL225" s="8">
        <f t="shared" ref="CL225:CL235" si="609">$D225*CJ225*CK225</f>
        <v>0</v>
      </c>
      <c r="CM225" s="8">
        <f t="shared" ref="CM225:CM235" si="610">CL225/$H$3</f>
        <v>0</v>
      </c>
      <c r="CO225" s="375">
        <f t="shared" ref="CO225:CP235" si="611">CJ225</f>
        <v>200</v>
      </c>
      <c r="CP225" s="201">
        <f t="shared" si="611"/>
        <v>0</v>
      </c>
      <c r="CQ225" s="8">
        <f t="shared" ref="CQ225:CQ235" si="612">$D225*CO225*CP225</f>
        <v>0</v>
      </c>
      <c r="CR225" s="8">
        <f t="shared" ref="CR225:CR235" si="613">CQ225/$H$3</f>
        <v>0</v>
      </c>
      <c r="CT225" s="375">
        <f t="shared" ref="CT225:CU235" si="614">CO225</f>
        <v>200</v>
      </c>
      <c r="CU225" s="201">
        <f t="shared" si="614"/>
        <v>0</v>
      </c>
      <c r="CV225" s="8">
        <f t="shared" ref="CV225:CV235" si="615">$D225*CT225*CU225</f>
        <v>0</v>
      </c>
      <c r="CW225" s="8">
        <f t="shared" ref="CW225:CW235" si="616">CV225/$H$3</f>
        <v>0</v>
      </c>
      <c r="CY225" s="375">
        <f t="shared" ref="CY225:CZ235" si="617">CT225</f>
        <v>200</v>
      </c>
      <c r="CZ225" s="201">
        <f t="shared" si="617"/>
        <v>0</v>
      </c>
      <c r="DA225" s="8">
        <f t="shared" ref="DA225:DA235" si="618">$D225*CY225*CZ225</f>
        <v>0</v>
      </c>
      <c r="DB225" s="8">
        <f t="shared" ref="DB225:DB235" si="619">DA225/$H$3</f>
        <v>0</v>
      </c>
      <c r="DD225" s="375">
        <f t="shared" ref="DD225:DE235" si="620">CY225</f>
        <v>200</v>
      </c>
      <c r="DE225" s="201">
        <f t="shared" si="620"/>
        <v>0</v>
      </c>
      <c r="DF225" s="8">
        <f t="shared" ref="DF225:DF235" si="621">$D225*DD225*DE225</f>
        <v>0</v>
      </c>
      <c r="DG225" s="8">
        <f t="shared" ref="DG225:DG235" si="622">DF225/$H$3</f>
        <v>0</v>
      </c>
      <c r="DI225" s="375">
        <f t="shared" ref="DI225:DJ235" si="623">DD225</f>
        <v>200</v>
      </c>
      <c r="DJ225" s="201">
        <f t="shared" si="623"/>
        <v>0</v>
      </c>
      <c r="DK225" s="8">
        <f t="shared" ref="DK225:DK235" si="624">$D225*DI225*DJ225</f>
        <v>0</v>
      </c>
      <c r="DL225" s="8">
        <f t="shared" ref="DL225:DL235" si="625">DK225/$H$3</f>
        <v>0</v>
      </c>
      <c r="DN225" s="375">
        <f t="shared" ref="DN225:DO235" si="626">DI225</f>
        <v>200</v>
      </c>
      <c r="DO225" s="201">
        <f t="shared" si="626"/>
        <v>0</v>
      </c>
      <c r="DP225" s="8">
        <f t="shared" ref="DP225:DP235" si="627">$D225*DN225*DO225</f>
        <v>0</v>
      </c>
      <c r="DQ225" s="8">
        <f t="shared" ref="DQ225:DQ235" si="628">DP225/$H$3</f>
        <v>0</v>
      </c>
      <c r="DS225" s="51">
        <f t="shared" ref="DS225:DS234" si="629">O225+T225+Y225+AD225+AI225+AN225+AS225+AX225+BC225+BH225+BM225+BR225+BW225+CB225+CG225+CL225+CQ225+CV225+DA225+DF225+DK225+DP225</f>
        <v>0</v>
      </c>
      <c r="DT225" s="50">
        <f t="shared" ref="DT225:DT235" si="630">+DS225/$H$3</f>
        <v>0</v>
      </c>
      <c r="DU225" s="51">
        <v>0</v>
      </c>
      <c r="DV225" s="50">
        <f t="shared" ref="DV225:DV235" si="631">+DU225/$H$3</f>
        <v>0</v>
      </c>
      <c r="DW225" s="51">
        <f>+DS225+DU225</f>
        <v>0</v>
      </c>
      <c r="DX225" s="53">
        <f t="shared" ref="DX225:DX235" si="632">+DT225+DV225</f>
        <v>0</v>
      </c>
      <c r="DY225" s="307" t="str">
        <f t="shared" si="563"/>
        <v>Tablets</v>
      </c>
    </row>
    <row r="226" spans="1:129" ht="18" customHeight="1" x14ac:dyDescent="0.3">
      <c r="B226" s="230" t="s">
        <v>538</v>
      </c>
      <c r="C226" s="317" t="s">
        <v>640</v>
      </c>
      <c r="D226" s="239">
        <f t="shared" ref="D226:D229" si="633">E226*$H$3</f>
        <v>3036.2000000000003</v>
      </c>
      <c r="E226" s="263">
        <v>79.900000000000006</v>
      </c>
      <c r="F226" s="263"/>
      <c r="G226" s="263" t="s">
        <v>57</v>
      </c>
      <c r="H226" s="56">
        <v>5</v>
      </c>
      <c r="I226" s="56"/>
      <c r="J226" s="265"/>
      <c r="K226" s="264"/>
      <c r="L226" s="57"/>
      <c r="M226" s="394">
        <v>50</v>
      </c>
      <c r="N226" s="214">
        <v>0</v>
      </c>
      <c r="O226" s="8">
        <f t="shared" si="564"/>
        <v>0</v>
      </c>
      <c r="P226" s="8">
        <f t="shared" si="565"/>
        <v>0</v>
      </c>
      <c r="R226" s="201">
        <f t="shared" si="566"/>
        <v>50</v>
      </c>
      <c r="S226" s="201">
        <f t="shared" si="566"/>
        <v>0</v>
      </c>
      <c r="T226" s="8">
        <f t="shared" si="567"/>
        <v>0</v>
      </c>
      <c r="U226" s="8">
        <f t="shared" si="568"/>
        <v>0</v>
      </c>
      <c r="W226" s="375">
        <f t="shared" ref="W226:W235" si="634">R226</f>
        <v>50</v>
      </c>
      <c r="X226" s="201">
        <f t="shared" si="569"/>
        <v>0</v>
      </c>
      <c r="Y226" s="8">
        <f t="shared" si="570"/>
        <v>0</v>
      </c>
      <c r="Z226" s="8">
        <f t="shared" si="571"/>
        <v>0</v>
      </c>
      <c r="AB226" s="375">
        <f t="shared" si="572"/>
        <v>50</v>
      </c>
      <c r="AC226" s="201">
        <f t="shared" si="572"/>
        <v>0</v>
      </c>
      <c r="AD226" s="8">
        <f t="shared" si="573"/>
        <v>0</v>
      </c>
      <c r="AE226" s="8">
        <f t="shared" si="574"/>
        <v>0</v>
      </c>
      <c r="AG226" s="375">
        <f t="shared" si="575"/>
        <v>50</v>
      </c>
      <c r="AH226" s="201">
        <f t="shared" si="575"/>
        <v>0</v>
      </c>
      <c r="AI226" s="8">
        <f t="shared" si="576"/>
        <v>0</v>
      </c>
      <c r="AJ226" s="8">
        <f t="shared" si="577"/>
        <v>0</v>
      </c>
      <c r="AL226" s="375">
        <f t="shared" si="578"/>
        <v>50</v>
      </c>
      <c r="AM226" s="201">
        <f t="shared" si="578"/>
        <v>0</v>
      </c>
      <c r="AN226" s="8">
        <f t="shared" si="579"/>
        <v>0</v>
      </c>
      <c r="AO226" s="8">
        <f t="shared" si="580"/>
        <v>0</v>
      </c>
      <c r="AQ226" s="375">
        <f t="shared" si="581"/>
        <v>50</v>
      </c>
      <c r="AR226" s="201">
        <f t="shared" si="581"/>
        <v>0</v>
      </c>
      <c r="AS226" s="8">
        <f t="shared" si="582"/>
        <v>0</v>
      </c>
      <c r="AT226" s="8">
        <f t="shared" si="583"/>
        <v>0</v>
      </c>
      <c r="AV226" s="375">
        <f t="shared" si="584"/>
        <v>50</v>
      </c>
      <c r="AW226" s="201">
        <f t="shared" si="584"/>
        <v>0</v>
      </c>
      <c r="AX226" s="8">
        <f t="shared" si="585"/>
        <v>0</v>
      </c>
      <c r="AY226" s="8">
        <f t="shared" si="586"/>
        <v>0</v>
      </c>
      <c r="BA226" s="375">
        <f t="shared" si="587"/>
        <v>50</v>
      </c>
      <c r="BB226" s="201">
        <f t="shared" si="587"/>
        <v>0</v>
      </c>
      <c r="BC226" s="8">
        <f t="shared" si="588"/>
        <v>0</v>
      </c>
      <c r="BD226" s="8">
        <f t="shared" si="589"/>
        <v>0</v>
      </c>
      <c r="BF226" s="375">
        <f t="shared" si="590"/>
        <v>50</v>
      </c>
      <c r="BG226" s="201">
        <f t="shared" si="590"/>
        <v>0</v>
      </c>
      <c r="BH226" s="8">
        <f t="shared" si="591"/>
        <v>0</v>
      </c>
      <c r="BI226" s="8">
        <f t="shared" si="592"/>
        <v>0</v>
      </c>
      <c r="BK226" s="375">
        <f t="shared" si="593"/>
        <v>50</v>
      </c>
      <c r="BL226" s="201">
        <f t="shared" si="593"/>
        <v>0</v>
      </c>
      <c r="BM226" s="8">
        <f t="shared" si="594"/>
        <v>0</v>
      </c>
      <c r="BN226" s="8">
        <f t="shared" si="595"/>
        <v>0</v>
      </c>
      <c r="BP226" s="375">
        <f t="shared" si="596"/>
        <v>50</v>
      </c>
      <c r="BQ226" s="201">
        <f t="shared" si="596"/>
        <v>0</v>
      </c>
      <c r="BR226" s="8">
        <f t="shared" si="597"/>
        <v>0</v>
      </c>
      <c r="BS226" s="8">
        <f t="shared" si="598"/>
        <v>0</v>
      </c>
      <c r="BU226" s="375">
        <f t="shared" si="599"/>
        <v>50</v>
      </c>
      <c r="BV226" s="201">
        <f t="shared" si="599"/>
        <v>0</v>
      </c>
      <c r="BW226" s="8">
        <f t="shared" si="600"/>
        <v>0</v>
      </c>
      <c r="BX226" s="8">
        <f t="shared" si="601"/>
        <v>0</v>
      </c>
      <c r="BZ226" s="375">
        <f t="shared" si="602"/>
        <v>50</v>
      </c>
      <c r="CA226" s="201">
        <f t="shared" si="602"/>
        <v>0</v>
      </c>
      <c r="CB226" s="8">
        <f t="shared" si="603"/>
        <v>0</v>
      </c>
      <c r="CC226" s="8">
        <f t="shared" si="604"/>
        <v>0</v>
      </c>
      <c r="CE226" s="375">
        <f t="shared" si="605"/>
        <v>50</v>
      </c>
      <c r="CF226" s="201">
        <f t="shared" si="605"/>
        <v>0</v>
      </c>
      <c r="CG226" s="8">
        <f t="shared" si="606"/>
        <v>0</v>
      </c>
      <c r="CH226" s="8">
        <f t="shared" si="607"/>
        <v>0</v>
      </c>
      <c r="CJ226" s="375">
        <f t="shared" si="608"/>
        <v>50</v>
      </c>
      <c r="CK226" s="201">
        <f t="shared" si="608"/>
        <v>0</v>
      </c>
      <c r="CL226" s="8">
        <f t="shared" si="609"/>
        <v>0</v>
      </c>
      <c r="CM226" s="8">
        <f t="shared" si="610"/>
        <v>0</v>
      </c>
      <c r="CO226" s="375">
        <f t="shared" si="611"/>
        <v>50</v>
      </c>
      <c r="CP226" s="201">
        <f t="shared" si="611"/>
        <v>0</v>
      </c>
      <c r="CQ226" s="8">
        <f t="shared" si="612"/>
        <v>0</v>
      </c>
      <c r="CR226" s="8">
        <f t="shared" si="613"/>
        <v>0</v>
      </c>
      <c r="CT226" s="375">
        <f t="shared" si="614"/>
        <v>50</v>
      </c>
      <c r="CU226" s="201">
        <f t="shared" si="614"/>
        <v>0</v>
      </c>
      <c r="CV226" s="8">
        <f t="shared" si="615"/>
        <v>0</v>
      </c>
      <c r="CW226" s="8">
        <f t="shared" si="616"/>
        <v>0</v>
      </c>
      <c r="CY226" s="375">
        <f t="shared" si="617"/>
        <v>50</v>
      </c>
      <c r="CZ226" s="201">
        <f t="shared" si="617"/>
        <v>0</v>
      </c>
      <c r="DA226" s="8">
        <f t="shared" si="618"/>
        <v>0</v>
      </c>
      <c r="DB226" s="8">
        <f t="shared" si="619"/>
        <v>0</v>
      </c>
      <c r="DD226" s="375">
        <f t="shared" si="620"/>
        <v>50</v>
      </c>
      <c r="DE226" s="201">
        <f t="shared" si="620"/>
        <v>0</v>
      </c>
      <c r="DF226" s="8">
        <f t="shared" si="621"/>
        <v>0</v>
      </c>
      <c r="DG226" s="8">
        <f t="shared" si="622"/>
        <v>0</v>
      </c>
      <c r="DI226" s="375">
        <f t="shared" si="623"/>
        <v>50</v>
      </c>
      <c r="DJ226" s="201">
        <f t="shared" si="623"/>
        <v>0</v>
      </c>
      <c r="DK226" s="8">
        <f t="shared" si="624"/>
        <v>0</v>
      </c>
      <c r="DL226" s="8">
        <f t="shared" si="625"/>
        <v>0</v>
      </c>
      <c r="DN226" s="375">
        <f t="shared" si="626"/>
        <v>50</v>
      </c>
      <c r="DO226" s="201">
        <f t="shared" si="626"/>
        <v>0</v>
      </c>
      <c r="DP226" s="8">
        <f t="shared" si="627"/>
        <v>0</v>
      </c>
      <c r="DQ226" s="8">
        <f t="shared" si="628"/>
        <v>0</v>
      </c>
      <c r="DS226" s="51">
        <f t="shared" si="629"/>
        <v>0</v>
      </c>
      <c r="DT226" s="50">
        <f t="shared" si="630"/>
        <v>0</v>
      </c>
      <c r="DU226" s="51">
        <v>0</v>
      </c>
      <c r="DV226" s="50">
        <f t="shared" si="631"/>
        <v>0</v>
      </c>
      <c r="DW226" s="51">
        <f>+DS226+DU226</f>
        <v>0</v>
      </c>
      <c r="DX226" s="52">
        <f t="shared" si="632"/>
        <v>0</v>
      </c>
      <c r="DY226" s="307" t="str">
        <f t="shared" si="563"/>
        <v>Powerbancks</v>
      </c>
    </row>
    <row r="227" spans="1:129" ht="18" customHeight="1" x14ac:dyDescent="0.3">
      <c r="B227" s="422" t="s">
        <v>539</v>
      </c>
      <c r="C227" s="317" t="s">
        <v>646</v>
      </c>
      <c r="D227" s="239">
        <v>600</v>
      </c>
      <c r="E227" s="263">
        <f>D227/H3</f>
        <v>15.789473684210526</v>
      </c>
      <c r="F227" s="274"/>
      <c r="G227" s="274" t="s">
        <v>31</v>
      </c>
      <c r="H227" s="58"/>
      <c r="I227" s="56"/>
      <c r="J227" s="265"/>
      <c r="K227" s="264"/>
      <c r="L227" s="57"/>
      <c r="M227" s="394">
        <v>1</v>
      </c>
      <c r="N227" s="214">
        <v>0</v>
      </c>
      <c r="O227" s="8">
        <f t="shared" si="564"/>
        <v>0</v>
      </c>
      <c r="P227" s="8">
        <f t="shared" si="565"/>
        <v>0</v>
      </c>
      <c r="R227" s="201">
        <v>19</v>
      </c>
      <c r="S227" s="201">
        <v>6</v>
      </c>
      <c r="T227" s="8">
        <f t="shared" si="567"/>
        <v>68400</v>
      </c>
      <c r="U227" s="8">
        <f t="shared" si="568"/>
        <v>1800</v>
      </c>
      <c r="W227" s="375">
        <f t="shared" si="634"/>
        <v>19</v>
      </c>
      <c r="X227" s="201">
        <v>12</v>
      </c>
      <c r="Y227" s="8">
        <f t="shared" si="570"/>
        <v>136800</v>
      </c>
      <c r="Z227" s="8">
        <f t="shared" si="571"/>
        <v>3600</v>
      </c>
      <c r="AB227" s="375">
        <f t="shared" si="572"/>
        <v>19</v>
      </c>
      <c r="AC227" s="201">
        <f>X227*0.8</f>
        <v>9.6000000000000014</v>
      </c>
      <c r="AD227" s="8">
        <f t="shared" si="573"/>
        <v>109440.00000000001</v>
      </c>
      <c r="AE227" s="8">
        <f t="shared" si="574"/>
        <v>2880.0000000000005</v>
      </c>
      <c r="AG227" s="375">
        <f t="shared" si="575"/>
        <v>19</v>
      </c>
      <c r="AH227" s="201">
        <f>AC227*0.5</f>
        <v>4.8000000000000007</v>
      </c>
      <c r="AI227" s="8">
        <f t="shared" si="576"/>
        <v>54720.000000000007</v>
      </c>
      <c r="AJ227" s="8">
        <f t="shared" si="577"/>
        <v>1440.0000000000002</v>
      </c>
      <c r="AL227" s="375">
        <v>0</v>
      </c>
      <c r="AM227" s="201">
        <f t="shared" si="578"/>
        <v>4.8000000000000007</v>
      </c>
      <c r="AN227" s="8">
        <f t="shared" si="579"/>
        <v>0</v>
      </c>
      <c r="AO227" s="8">
        <f t="shared" si="580"/>
        <v>0</v>
      </c>
      <c r="AQ227" s="375">
        <f t="shared" si="581"/>
        <v>0</v>
      </c>
      <c r="AR227" s="201">
        <f t="shared" si="581"/>
        <v>4.8000000000000007</v>
      </c>
      <c r="AS227" s="8">
        <f t="shared" si="582"/>
        <v>0</v>
      </c>
      <c r="AT227" s="8">
        <f t="shared" si="583"/>
        <v>0</v>
      </c>
      <c r="AV227" s="375">
        <f t="shared" si="584"/>
        <v>0</v>
      </c>
      <c r="AW227" s="201">
        <f t="shared" si="584"/>
        <v>4.8000000000000007</v>
      </c>
      <c r="AX227" s="8">
        <f t="shared" si="585"/>
        <v>0</v>
      </c>
      <c r="AY227" s="8">
        <f t="shared" si="586"/>
        <v>0</v>
      </c>
      <c r="BA227" s="375">
        <f t="shared" si="587"/>
        <v>0</v>
      </c>
      <c r="BB227" s="201">
        <f t="shared" si="587"/>
        <v>4.8000000000000007</v>
      </c>
      <c r="BC227" s="8">
        <f t="shared" si="588"/>
        <v>0</v>
      </c>
      <c r="BD227" s="8">
        <f t="shared" si="589"/>
        <v>0</v>
      </c>
      <c r="BF227" s="375">
        <f t="shared" si="590"/>
        <v>0</v>
      </c>
      <c r="BG227" s="201">
        <f t="shared" si="590"/>
        <v>4.8000000000000007</v>
      </c>
      <c r="BH227" s="8">
        <f t="shared" si="591"/>
        <v>0</v>
      </c>
      <c r="BI227" s="8">
        <f t="shared" si="592"/>
        <v>0</v>
      </c>
      <c r="BK227" s="375">
        <f t="shared" si="593"/>
        <v>0</v>
      </c>
      <c r="BL227" s="201">
        <f t="shared" si="593"/>
        <v>4.8000000000000007</v>
      </c>
      <c r="BM227" s="8">
        <f t="shared" si="594"/>
        <v>0</v>
      </c>
      <c r="BN227" s="8">
        <f t="shared" si="595"/>
        <v>0</v>
      </c>
      <c r="BP227" s="375">
        <f t="shared" si="596"/>
        <v>0</v>
      </c>
      <c r="BQ227" s="201">
        <f t="shared" si="596"/>
        <v>4.8000000000000007</v>
      </c>
      <c r="BR227" s="8">
        <f t="shared" si="597"/>
        <v>0</v>
      </c>
      <c r="BS227" s="8">
        <f t="shared" si="598"/>
        <v>0</v>
      </c>
      <c r="BU227" s="375">
        <f t="shared" si="599"/>
        <v>0</v>
      </c>
      <c r="BV227" s="201">
        <f t="shared" si="599"/>
        <v>4.8000000000000007</v>
      </c>
      <c r="BW227" s="8">
        <f t="shared" si="600"/>
        <v>0</v>
      </c>
      <c r="BX227" s="8">
        <f t="shared" si="601"/>
        <v>0</v>
      </c>
      <c r="BZ227" s="375">
        <f t="shared" si="602"/>
        <v>0</v>
      </c>
      <c r="CA227" s="201">
        <f t="shared" si="602"/>
        <v>4.8000000000000007</v>
      </c>
      <c r="CB227" s="8">
        <f t="shared" si="603"/>
        <v>0</v>
      </c>
      <c r="CC227" s="8">
        <f t="shared" si="604"/>
        <v>0</v>
      </c>
      <c r="CE227" s="375">
        <f t="shared" si="605"/>
        <v>0</v>
      </c>
      <c r="CF227" s="201">
        <f t="shared" si="605"/>
        <v>4.8000000000000007</v>
      </c>
      <c r="CG227" s="8">
        <f t="shared" si="606"/>
        <v>0</v>
      </c>
      <c r="CH227" s="8">
        <f t="shared" si="607"/>
        <v>0</v>
      </c>
      <c r="CJ227" s="375">
        <f t="shared" si="608"/>
        <v>0</v>
      </c>
      <c r="CK227" s="201">
        <f t="shared" si="608"/>
        <v>4.8000000000000007</v>
      </c>
      <c r="CL227" s="8">
        <f t="shared" si="609"/>
        <v>0</v>
      </c>
      <c r="CM227" s="8">
        <f t="shared" si="610"/>
        <v>0</v>
      </c>
      <c r="CO227" s="375">
        <f t="shared" si="611"/>
        <v>0</v>
      </c>
      <c r="CP227" s="201">
        <f t="shared" si="611"/>
        <v>4.8000000000000007</v>
      </c>
      <c r="CQ227" s="8">
        <f t="shared" si="612"/>
        <v>0</v>
      </c>
      <c r="CR227" s="8">
        <f t="shared" si="613"/>
        <v>0</v>
      </c>
      <c r="CT227" s="375">
        <f t="shared" si="614"/>
        <v>0</v>
      </c>
      <c r="CU227" s="201">
        <f t="shared" si="614"/>
        <v>4.8000000000000007</v>
      </c>
      <c r="CV227" s="8">
        <f t="shared" si="615"/>
        <v>0</v>
      </c>
      <c r="CW227" s="8">
        <f t="shared" si="616"/>
        <v>0</v>
      </c>
      <c r="CY227" s="375">
        <f t="shared" si="617"/>
        <v>0</v>
      </c>
      <c r="CZ227" s="201">
        <f t="shared" si="617"/>
        <v>4.8000000000000007</v>
      </c>
      <c r="DA227" s="8">
        <f t="shared" si="618"/>
        <v>0</v>
      </c>
      <c r="DB227" s="8">
        <f t="shared" si="619"/>
        <v>0</v>
      </c>
      <c r="DD227" s="375">
        <f t="shared" si="620"/>
        <v>0</v>
      </c>
      <c r="DE227" s="201">
        <f t="shared" si="620"/>
        <v>4.8000000000000007</v>
      </c>
      <c r="DF227" s="8">
        <f t="shared" si="621"/>
        <v>0</v>
      </c>
      <c r="DG227" s="8">
        <f t="shared" si="622"/>
        <v>0</v>
      </c>
      <c r="DI227" s="375">
        <f t="shared" si="623"/>
        <v>0</v>
      </c>
      <c r="DJ227" s="201">
        <f t="shared" si="623"/>
        <v>4.8000000000000007</v>
      </c>
      <c r="DK227" s="8">
        <f t="shared" si="624"/>
        <v>0</v>
      </c>
      <c r="DL227" s="8">
        <f t="shared" si="625"/>
        <v>0</v>
      </c>
      <c r="DN227" s="375">
        <f t="shared" si="626"/>
        <v>0</v>
      </c>
      <c r="DO227" s="201">
        <f t="shared" si="626"/>
        <v>4.8000000000000007</v>
      </c>
      <c r="DP227" s="8">
        <f t="shared" si="627"/>
        <v>0</v>
      </c>
      <c r="DQ227" s="8">
        <f t="shared" si="628"/>
        <v>0</v>
      </c>
      <c r="DS227" s="51">
        <f t="shared" si="629"/>
        <v>369360</v>
      </c>
      <c r="DT227" s="50">
        <f t="shared" si="630"/>
        <v>9720</v>
      </c>
      <c r="DU227" s="51">
        <v>0</v>
      </c>
      <c r="DV227" s="50">
        <f t="shared" si="631"/>
        <v>0</v>
      </c>
      <c r="DW227" s="51">
        <f t="shared" ref="DW227:DW234" si="635">+DS227+DU227</f>
        <v>369360</v>
      </c>
      <c r="DX227" s="52">
        <f t="shared" si="632"/>
        <v>9720</v>
      </c>
      <c r="DY227" s="307" t="str">
        <f t="shared" si="563"/>
        <v>Phone credit</v>
      </c>
    </row>
    <row r="228" spans="1:129" ht="18" customHeight="1" x14ac:dyDescent="0.3">
      <c r="B228" s="341" t="s">
        <v>540</v>
      </c>
      <c r="C228" s="317" t="s">
        <v>640</v>
      </c>
      <c r="D228" s="239">
        <f t="shared" si="633"/>
        <v>95000</v>
      </c>
      <c r="E228" s="263">
        <v>2500</v>
      </c>
      <c r="F228" s="274"/>
      <c r="G228" s="263" t="s">
        <v>57</v>
      </c>
      <c r="H228" s="56">
        <v>8</v>
      </c>
      <c r="I228" s="56"/>
      <c r="J228" s="265"/>
      <c r="K228" s="264"/>
      <c r="L228" s="57"/>
      <c r="M228" s="394">
        <v>2</v>
      </c>
      <c r="N228" s="214">
        <v>0</v>
      </c>
      <c r="O228" s="8">
        <f t="shared" si="564"/>
        <v>0</v>
      </c>
      <c r="P228" s="8">
        <f t="shared" si="565"/>
        <v>0</v>
      </c>
      <c r="R228" s="201">
        <f t="shared" si="566"/>
        <v>2</v>
      </c>
      <c r="S228" s="201">
        <f t="shared" si="566"/>
        <v>0</v>
      </c>
      <c r="T228" s="8">
        <f t="shared" si="567"/>
        <v>0</v>
      </c>
      <c r="U228" s="8">
        <f t="shared" si="568"/>
        <v>0</v>
      </c>
      <c r="W228" s="375">
        <f t="shared" si="634"/>
        <v>2</v>
      </c>
      <c r="X228" s="201">
        <f t="shared" si="569"/>
        <v>0</v>
      </c>
      <c r="Y228" s="8">
        <f t="shared" si="570"/>
        <v>0</v>
      </c>
      <c r="Z228" s="8">
        <f t="shared" si="571"/>
        <v>0</v>
      </c>
      <c r="AB228" s="375">
        <f t="shared" si="572"/>
        <v>2</v>
      </c>
      <c r="AC228" s="201">
        <f t="shared" si="572"/>
        <v>0</v>
      </c>
      <c r="AD228" s="8">
        <f t="shared" si="573"/>
        <v>0</v>
      </c>
      <c r="AE228" s="8">
        <f t="shared" si="574"/>
        <v>0</v>
      </c>
      <c r="AG228" s="375">
        <f t="shared" si="575"/>
        <v>2</v>
      </c>
      <c r="AH228" s="201">
        <f t="shared" si="575"/>
        <v>0</v>
      </c>
      <c r="AI228" s="8">
        <f t="shared" si="576"/>
        <v>0</v>
      </c>
      <c r="AJ228" s="8">
        <f t="shared" si="577"/>
        <v>0</v>
      </c>
      <c r="AL228" s="375">
        <f t="shared" si="578"/>
        <v>2</v>
      </c>
      <c r="AM228" s="201">
        <f t="shared" si="578"/>
        <v>0</v>
      </c>
      <c r="AN228" s="8">
        <f t="shared" si="579"/>
        <v>0</v>
      </c>
      <c r="AO228" s="8">
        <f t="shared" si="580"/>
        <v>0</v>
      </c>
      <c r="AQ228" s="375">
        <f t="shared" si="581"/>
        <v>2</v>
      </c>
      <c r="AR228" s="201">
        <f t="shared" si="581"/>
        <v>0</v>
      </c>
      <c r="AS228" s="8">
        <f t="shared" si="582"/>
        <v>0</v>
      </c>
      <c r="AT228" s="8">
        <f t="shared" si="583"/>
        <v>0</v>
      </c>
      <c r="AV228" s="375">
        <f t="shared" si="584"/>
        <v>2</v>
      </c>
      <c r="AW228" s="201">
        <f t="shared" si="584"/>
        <v>0</v>
      </c>
      <c r="AX228" s="8">
        <f t="shared" si="585"/>
        <v>0</v>
      </c>
      <c r="AY228" s="8">
        <f t="shared" si="586"/>
        <v>0</v>
      </c>
      <c r="BA228" s="375">
        <f t="shared" si="587"/>
        <v>2</v>
      </c>
      <c r="BB228" s="201">
        <f t="shared" si="587"/>
        <v>0</v>
      </c>
      <c r="BC228" s="8">
        <f t="shared" si="588"/>
        <v>0</v>
      </c>
      <c r="BD228" s="8">
        <f t="shared" si="589"/>
        <v>0</v>
      </c>
      <c r="BF228" s="375">
        <f t="shared" si="590"/>
        <v>2</v>
      </c>
      <c r="BG228" s="201">
        <f t="shared" si="590"/>
        <v>0</v>
      </c>
      <c r="BH228" s="8">
        <f t="shared" si="591"/>
        <v>0</v>
      </c>
      <c r="BI228" s="8">
        <f t="shared" si="592"/>
        <v>0</v>
      </c>
      <c r="BK228" s="375">
        <f t="shared" si="593"/>
        <v>2</v>
      </c>
      <c r="BL228" s="201">
        <f t="shared" si="593"/>
        <v>0</v>
      </c>
      <c r="BM228" s="8">
        <f t="shared" si="594"/>
        <v>0</v>
      </c>
      <c r="BN228" s="8">
        <f t="shared" si="595"/>
        <v>0</v>
      </c>
      <c r="BP228" s="375">
        <f t="shared" si="596"/>
        <v>2</v>
      </c>
      <c r="BQ228" s="201">
        <f t="shared" si="596"/>
        <v>0</v>
      </c>
      <c r="BR228" s="8">
        <f t="shared" si="597"/>
        <v>0</v>
      </c>
      <c r="BS228" s="8">
        <f t="shared" si="598"/>
        <v>0</v>
      </c>
      <c r="BU228" s="375">
        <f t="shared" si="599"/>
        <v>2</v>
      </c>
      <c r="BV228" s="201">
        <f t="shared" si="599"/>
        <v>0</v>
      </c>
      <c r="BW228" s="8">
        <f t="shared" si="600"/>
        <v>0</v>
      </c>
      <c r="BX228" s="8">
        <f t="shared" si="601"/>
        <v>0</v>
      </c>
      <c r="BZ228" s="375">
        <f t="shared" si="602"/>
        <v>2</v>
      </c>
      <c r="CA228" s="201">
        <f t="shared" si="602"/>
        <v>0</v>
      </c>
      <c r="CB228" s="8">
        <f t="shared" si="603"/>
        <v>0</v>
      </c>
      <c r="CC228" s="8">
        <f t="shared" si="604"/>
        <v>0</v>
      </c>
      <c r="CE228" s="375">
        <f t="shared" si="605"/>
        <v>2</v>
      </c>
      <c r="CF228" s="201">
        <f t="shared" si="605"/>
        <v>0</v>
      </c>
      <c r="CG228" s="8">
        <f t="shared" si="606"/>
        <v>0</v>
      </c>
      <c r="CH228" s="8">
        <f t="shared" si="607"/>
        <v>0</v>
      </c>
      <c r="CJ228" s="375">
        <f t="shared" si="608"/>
        <v>2</v>
      </c>
      <c r="CK228" s="201">
        <f t="shared" si="608"/>
        <v>0</v>
      </c>
      <c r="CL228" s="8">
        <f t="shared" si="609"/>
        <v>0</v>
      </c>
      <c r="CM228" s="8">
        <f t="shared" si="610"/>
        <v>0</v>
      </c>
      <c r="CO228" s="375">
        <f t="shared" si="611"/>
        <v>2</v>
      </c>
      <c r="CP228" s="201">
        <f t="shared" si="611"/>
        <v>0</v>
      </c>
      <c r="CQ228" s="8">
        <f t="shared" si="612"/>
        <v>0</v>
      </c>
      <c r="CR228" s="8">
        <f t="shared" si="613"/>
        <v>0</v>
      </c>
      <c r="CT228" s="375">
        <f t="shared" si="614"/>
        <v>2</v>
      </c>
      <c r="CU228" s="201">
        <f t="shared" si="614"/>
        <v>0</v>
      </c>
      <c r="CV228" s="8">
        <f t="shared" si="615"/>
        <v>0</v>
      </c>
      <c r="CW228" s="8">
        <f t="shared" si="616"/>
        <v>0</v>
      </c>
      <c r="CY228" s="375">
        <f t="shared" si="617"/>
        <v>2</v>
      </c>
      <c r="CZ228" s="201">
        <f t="shared" si="617"/>
        <v>0</v>
      </c>
      <c r="DA228" s="8">
        <f t="shared" si="618"/>
        <v>0</v>
      </c>
      <c r="DB228" s="8">
        <f t="shared" si="619"/>
        <v>0</v>
      </c>
      <c r="DD228" s="375">
        <f t="shared" si="620"/>
        <v>2</v>
      </c>
      <c r="DE228" s="201">
        <f t="shared" si="620"/>
        <v>0</v>
      </c>
      <c r="DF228" s="8">
        <f t="shared" si="621"/>
        <v>0</v>
      </c>
      <c r="DG228" s="8">
        <f t="shared" si="622"/>
        <v>0</v>
      </c>
      <c r="DI228" s="375">
        <f t="shared" si="623"/>
        <v>2</v>
      </c>
      <c r="DJ228" s="201">
        <f t="shared" si="623"/>
        <v>0</v>
      </c>
      <c r="DK228" s="8">
        <f t="shared" si="624"/>
        <v>0</v>
      </c>
      <c r="DL228" s="8">
        <f t="shared" si="625"/>
        <v>0</v>
      </c>
      <c r="DN228" s="375">
        <f t="shared" si="626"/>
        <v>2</v>
      </c>
      <c r="DO228" s="201">
        <f t="shared" si="626"/>
        <v>0</v>
      </c>
      <c r="DP228" s="8">
        <f t="shared" si="627"/>
        <v>0</v>
      </c>
      <c r="DQ228" s="8">
        <f t="shared" si="628"/>
        <v>0</v>
      </c>
      <c r="DS228" s="51">
        <f t="shared" si="629"/>
        <v>0</v>
      </c>
      <c r="DT228" s="50">
        <f t="shared" si="630"/>
        <v>0</v>
      </c>
      <c r="DU228" s="51">
        <v>0</v>
      </c>
      <c r="DV228" s="50">
        <f t="shared" si="631"/>
        <v>0</v>
      </c>
      <c r="DW228" s="51">
        <f t="shared" si="635"/>
        <v>0</v>
      </c>
      <c r="DX228" s="52">
        <f t="shared" si="632"/>
        <v>0</v>
      </c>
      <c r="DY228" s="307" t="str">
        <f t="shared" si="563"/>
        <v>computers</v>
      </c>
    </row>
    <row r="229" spans="1:129" ht="18" customHeight="1" x14ac:dyDescent="0.3">
      <c r="B229" s="341" t="s">
        <v>167</v>
      </c>
      <c r="C229" s="317" t="s">
        <v>640</v>
      </c>
      <c r="D229" s="239">
        <f t="shared" si="633"/>
        <v>489.82000000000005</v>
      </c>
      <c r="E229" s="263">
        <v>12.89</v>
      </c>
      <c r="F229" s="274"/>
      <c r="G229" s="263" t="s">
        <v>57</v>
      </c>
      <c r="H229" s="56">
        <v>5</v>
      </c>
      <c r="I229" s="56"/>
      <c r="J229" s="265"/>
      <c r="K229" s="264"/>
      <c r="L229" s="57"/>
      <c r="M229" s="394">
        <v>200</v>
      </c>
      <c r="N229" s="214">
        <v>0</v>
      </c>
      <c r="O229" s="8">
        <f t="shared" si="564"/>
        <v>0</v>
      </c>
      <c r="P229" s="8">
        <f t="shared" si="565"/>
        <v>0</v>
      </c>
      <c r="R229" s="201">
        <f t="shared" si="566"/>
        <v>200</v>
      </c>
      <c r="S229" s="201">
        <f t="shared" si="566"/>
        <v>0</v>
      </c>
      <c r="T229" s="8">
        <f t="shared" si="567"/>
        <v>0</v>
      </c>
      <c r="U229" s="8">
        <f t="shared" si="568"/>
        <v>0</v>
      </c>
      <c r="W229" s="375">
        <f t="shared" si="634"/>
        <v>200</v>
      </c>
      <c r="X229" s="201">
        <f t="shared" si="569"/>
        <v>0</v>
      </c>
      <c r="Y229" s="8">
        <f t="shared" si="570"/>
        <v>0</v>
      </c>
      <c r="Z229" s="8">
        <f t="shared" si="571"/>
        <v>0</v>
      </c>
      <c r="AB229" s="375">
        <f t="shared" si="572"/>
        <v>200</v>
      </c>
      <c r="AC229" s="201">
        <f t="shared" si="572"/>
        <v>0</v>
      </c>
      <c r="AD229" s="8">
        <f t="shared" si="573"/>
        <v>0</v>
      </c>
      <c r="AE229" s="8">
        <f t="shared" si="574"/>
        <v>0</v>
      </c>
      <c r="AG229" s="375">
        <f t="shared" si="575"/>
        <v>200</v>
      </c>
      <c r="AH229" s="201">
        <f t="shared" si="575"/>
        <v>0</v>
      </c>
      <c r="AI229" s="8">
        <f t="shared" si="576"/>
        <v>0</v>
      </c>
      <c r="AJ229" s="8">
        <f t="shared" si="577"/>
        <v>0</v>
      </c>
      <c r="AL229" s="375">
        <f t="shared" si="578"/>
        <v>200</v>
      </c>
      <c r="AM229" s="201">
        <f t="shared" si="578"/>
        <v>0</v>
      </c>
      <c r="AN229" s="8">
        <f t="shared" si="579"/>
        <v>0</v>
      </c>
      <c r="AO229" s="8">
        <f t="shared" si="580"/>
        <v>0</v>
      </c>
      <c r="AQ229" s="375">
        <f t="shared" si="581"/>
        <v>200</v>
      </c>
      <c r="AR229" s="201">
        <f t="shared" si="581"/>
        <v>0</v>
      </c>
      <c r="AS229" s="8">
        <f t="shared" si="582"/>
        <v>0</v>
      </c>
      <c r="AT229" s="8">
        <f t="shared" si="583"/>
        <v>0</v>
      </c>
      <c r="AV229" s="375">
        <f t="shared" si="584"/>
        <v>200</v>
      </c>
      <c r="AW229" s="201">
        <f t="shared" si="584"/>
        <v>0</v>
      </c>
      <c r="AX229" s="8">
        <f t="shared" si="585"/>
        <v>0</v>
      </c>
      <c r="AY229" s="8">
        <f t="shared" si="586"/>
        <v>0</v>
      </c>
      <c r="BA229" s="375">
        <f t="shared" si="587"/>
        <v>200</v>
      </c>
      <c r="BB229" s="201">
        <f t="shared" si="587"/>
        <v>0</v>
      </c>
      <c r="BC229" s="8">
        <f t="shared" si="588"/>
        <v>0</v>
      </c>
      <c r="BD229" s="8">
        <f t="shared" si="589"/>
        <v>0</v>
      </c>
      <c r="BF229" s="375">
        <f t="shared" si="590"/>
        <v>200</v>
      </c>
      <c r="BG229" s="201">
        <f t="shared" si="590"/>
        <v>0</v>
      </c>
      <c r="BH229" s="8">
        <f t="shared" si="591"/>
        <v>0</v>
      </c>
      <c r="BI229" s="8">
        <f t="shared" si="592"/>
        <v>0</v>
      </c>
      <c r="BK229" s="375">
        <f t="shared" si="593"/>
        <v>200</v>
      </c>
      <c r="BL229" s="201">
        <f t="shared" si="593"/>
        <v>0</v>
      </c>
      <c r="BM229" s="8">
        <f t="shared" si="594"/>
        <v>0</v>
      </c>
      <c r="BN229" s="8">
        <f t="shared" si="595"/>
        <v>0</v>
      </c>
      <c r="BP229" s="375">
        <f t="shared" si="596"/>
        <v>200</v>
      </c>
      <c r="BQ229" s="201">
        <f t="shared" si="596"/>
        <v>0</v>
      </c>
      <c r="BR229" s="8">
        <f t="shared" si="597"/>
        <v>0</v>
      </c>
      <c r="BS229" s="8">
        <f t="shared" si="598"/>
        <v>0</v>
      </c>
      <c r="BU229" s="375">
        <f t="shared" si="599"/>
        <v>200</v>
      </c>
      <c r="BV229" s="201">
        <f t="shared" si="599"/>
        <v>0</v>
      </c>
      <c r="BW229" s="8">
        <f t="shared" si="600"/>
        <v>0</v>
      </c>
      <c r="BX229" s="8">
        <f t="shared" si="601"/>
        <v>0</v>
      </c>
      <c r="BZ229" s="375">
        <f t="shared" si="602"/>
        <v>200</v>
      </c>
      <c r="CA229" s="201">
        <f t="shared" si="602"/>
        <v>0</v>
      </c>
      <c r="CB229" s="8">
        <f t="shared" si="603"/>
        <v>0</v>
      </c>
      <c r="CC229" s="8">
        <f t="shared" si="604"/>
        <v>0</v>
      </c>
      <c r="CE229" s="375">
        <f t="shared" si="605"/>
        <v>200</v>
      </c>
      <c r="CF229" s="201">
        <f t="shared" si="605"/>
        <v>0</v>
      </c>
      <c r="CG229" s="8">
        <f t="shared" si="606"/>
        <v>0</v>
      </c>
      <c r="CH229" s="8">
        <f t="shared" si="607"/>
        <v>0</v>
      </c>
      <c r="CJ229" s="375">
        <f t="shared" si="608"/>
        <v>200</v>
      </c>
      <c r="CK229" s="201">
        <f t="shared" si="608"/>
        <v>0</v>
      </c>
      <c r="CL229" s="8">
        <f t="shared" si="609"/>
        <v>0</v>
      </c>
      <c r="CM229" s="8">
        <f t="shared" si="610"/>
        <v>0</v>
      </c>
      <c r="CO229" s="375">
        <f t="shared" si="611"/>
        <v>200</v>
      </c>
      <c r="CP229" s="201">
        <f t="shared" si="611"/>
        <v>0</v>
      </c>
      <c r="CQ229" s="8">
        <f t="shared" si="612"/>
        <v>0</v>
      </c>
      <c r="CR229" s="8">
        <f t="shared" si="613"/>
        <v>0</v>
      </c>
      <c r="CT229" s="375">
        <f t="shared" si="614"/>
        <v>200</v>
      </c>
      <c r="CU229" s="201">
        <f t="shared" si="614"/>
        <v>0</v>
      </c>
      <c r="CV229" s="8">
        <f t="shared" si="615"/>
        <v>0</v>
      </c>
      <c r="CW229" s="8">
        <f t="shared" si="616"/>
        <v>0</v>
      </c>
      <c r="CY229" s="375">
        <f t="shared" si="617"/>
        <v>200</v>
      </c>
      <c r="CZ229" s="201">
        <f t="shared" si="617"/>
        <v>0</v>
      </c>
      <c r="DA229" s="8">
        <f t="shared" si="618"/>
        <v>0</v>
      </c>
      <c r="DB229" s="8">
        <f t="shared" si="619"/>
        <v>0</v>
      </c>
      <c r="DD229" s="375">
        <f t="shared" si="620"/>
        <v>200</v>
      </c>
      <c r="DE229" s="201">
        <f t="shared" si="620"/>
        <v>0</v>
      </c>
      <c r="DF229" s="8">
        <f t="shared" si="621"/>
        <v>0</v>
      </c>
      <c r="DG229" s="8">
        <f t="shared" si="622"/>
        <v>0</v>
      </c>
      <c r="DI229" s="375">
        <f t="shared" si="623"/>
        <v>200</v>
      </c>
      <c r="DJ229" s="201">
        <f t="shared" si="623"/>
        <v>0</v>
      </c>
      <c r="DK229" s="8">
        <f t="shared" si="624"/>
        <v>0</v>
      </c>
      <c r="DL229" s="8">
        <f t="shared" si="625"/>
        <v>0</v>
      </c>
      <c r="DN229" s="375">
        <f t="shared" si="626"/>
        <v>200</v>
      </c>
      <c r="DO229" s="201">
        <f t="shared" si="626"/>
        <v>0</v>
      </c>
      <c r="DP229" s="8">
        <f t="shared" si="627"/>
        <v>0</v>
      </c>
      <c r="DQ229" s="8">
        <f t="shared" si="628"/>
        <v>0</v>
      </c>
      <c r="DS229" s="51">
        <f t="shared" si="629"/>
        <v>0</v>
      </c>
      <c r="DT229" s="50">
        <f t="shared" si="630"/>
        <v>0</v>
      </c>
      <c r="DU229" s="51">
        <v>0</v>
      </c>
      <c r="DV229" s="50">
        <f t="shared" si="631"/>
        <v>0</v>
      </c>
      <c r="DW229" s="51">
        <f t="shared" si="635"/>
        <v>0</v>
      </c>
      <c r="DX229" s="52">
        <f t="shared" si="632"/>
        <v>0</v>
      </c>
      <c r="DY229" s="307" t="str">
        <f t="shared" si="563"/>
        <v>Funda tablet</v>
      </c>
    </row>
    <row r="230" spans="1:129" ht="18" customHeight="1" x14ac:dyDescent="0.3">
      <c r="B230" s="322"/>
      <c r="C230" s="54"/>
      <c r="D230" s="239"/>
      <c r="E230" s="263"/>
      <c r="F230" s="274"/>
      <c r="G230" s="263" t="s">
        <v>57</v>
      </c>
      <c r="H230" s="56">
        <v>5</v>
      </c>
      <c r="I230" s="56"/>
      <c r="J230" s="265"/>
      <c r="K230" s="264"/>
      <c r="L230" s="57"/>
      <c r="M230" s="394">
        <v>1</v>
      </c>
      <c r="N230" s="214">
        <v>0</v>
      </c>
      <c r="O230" s="8">
        <f t="shared" si="564"/>
        <v>0</v>
      </c>
      <c r="P230" s="8">
        <f t="shared" si="565"/>
        <v>0</v>
      </c>
      <c r="R230" s="201">
        <f t="shared" si="566"/>
        <v>1</v>
      </c>
      <c r="S230" s="201">
        <f t="shared" si="566"/>
        <v>0</v>
      </c>
      <c r="T230" s="8">
        <f t="shared" si="567"/>
        <v>0</v>
      </c>
      <c r="U230" s="8">
        <f t="shared" si="568"/>
        <v>0</v>
      </c>
      <c r="W230" s="375">
        <f t="shared" si="634"/>
        <v>1</v>
      </c>
      <c r="X230" s="201">
        <f t="shared" si="569"/>
        <v>0</v>
      </c>
      <c r="Y230" s="8">
        <f t="shared" si="570"/>
        <v>0</v>
      </c>
      <c r="Z230" s="8">
        <f t="shared" si="571"/>
        <v>0</v>
      </c>
      <c r="AB230" s="375">
        <f t="shared" si="572"/>
        <v>1</v>
      </c>
      <c r="AC230" s="201">
        <f t="shared" si="572"/>
        <v>0</v>
      </c>
      <c r="AD230" s="8">
        <f t="shared" si="573"/>
        <v>0</v>
      </c>
      <c r="AE230" s="8">
        <f t="shared" si="574"/>
        <v>0</v>
      </c>
      <c r="AG230" s="375">
        <f t="shared" si="575"/>
        <v>1</v>
      </c>
      <c r="AH230" s="201">
        <f t="shared" si="575"/>
        <v>0</v>
      </c>
      <c r="AI230" s="8">
        <f t="shared" si="576"/>
        <v>0</v>
      </c>
      <c r="AJ230" s="8">
        <f t="shared" si="577"/>
        <v>0</v>
      </c>
      <c r="AL230" s="375">
        <f t="shared" si="578"/>
        <v>1</v>
      </c>
      <c r="AM230" s="201">
        <f t="shared" si="578"/>
        <v>0</v>
      </c>
      <c r="AN230" s="8">
        <f t="shared" si="579"/>
        <v>0</v>
      </c>
      <c r="AO230" s="8">
        <f t="shared" si="580"/>
        <v>0</v>
      </c>
      <c r="AQ230" s="375">
        <f t="shared" si="581"/>
        <v>1</v>
      </c>
      <c r="AR230" s="201">
        <f t="shared" si="581"/>
        <v>0</v>
      </c>
      <c r="AS230" s="8">
        <f t="shared" si="582"/>
        <v>0</v>
      </c>
      <c r="AT230" s="8">
        <f t="shared" si="583"/>
        <v>0</v>
      </c>
      <c r="AV230" s="375">
        <f t="shared" si="584"/>
        <v>1</v>
      </c>
      <c r="AW230" s="201">
        <f t="shared" si="584"/>
        <v>0</v>
      </c>
      <c r="AX230" s="8">
        <f t="shared" si="585"/>
        <v>0</v>
      </c>
      <c r="AY230" s="8">
        <f t="shared" si="586"/>
        <v>0</v>
      </c>
      <c r="BA230" s="375">
        <f t="shared" si="587"/>
        <v>1</v>
      </c>
      <c r="BB230" s="201">
        <f t="shared" si="587"/>
        <v>0</v>
      </c>
      <c r="BC230" s="8">
        <f t="shared" si="588"/>
        <v>0</v>
      </c>
      <c r="BD230" s="8">
        <f t="shared" si="589"/>
        <v>0</v>
      </c>
      <c r="BF230" s="375">
        <f t="shared" si="590"/>
        <v>1</v>
      </c>
      <c r="BG230" s="201">
        <f t="shared" si="590"/>
        <v>0</v>
      </c>
      <c r="BH230" s="8">
        <f t="shared" si="591"/>
        <v>0</v>
      </c>
      <c r="BI230" s="8">
        <f t="shared" si="592"/>
        <v>0</v>
      </c>
      <c r="BK230" s="375">
        <f t="shared" si="593"/>
        <v>1</v>
      </c>
      <c r="BL230" s="201">
        <f t="shared" si="593"/>
        <v>0</v>
      </c>
      <c r="BM230" s="8">
        <f t="shared" si="594"/>
        <v>0</v>
      </c>
      <c r="BN230" s="8">
        <f t="shared" si="595"/>
        <v>0</v>
      </c>
      <c r="BP230" s="375">
        <f t="shared" si="596"/>
        <v>1</v>
      </c>
      <c r="BQ230" s="201">
        <f t="shared" si="596"/>
        <v>0</v>
      </c>
      <c r="BR230" s="8">
        <f t="shared" si="597"/>
        <v>0</v>
      </c>
      <c r="BS230" s="8">
        <f t="shared" si="598"/>
        <v>0</v>
      </c>
      <c r="BU230" s="375">
        <f t="shared" si="599"/>
        <v>1</v>
      </c>
      <c r="BV230" s="201">
        <f t="shared" si="599"/>
        <v>0</v>
      </c>
      <c r="BW230" s="8">
        <f t="shared" si="600"/>
        <v>0</v>
      </c>
      <c r="BX230" s="8">
        <f t="shared" si="601"/>
        <v>0</v>
      </c>
      <c r="BZ230" s="375">
        <f t="shared" si="602"/>
        <v>1</v>
      </c>
      <c r="CA230" s="201">
        <f t="shared" si="602"/>
        <v>0</v>
      </c>
      <c r="CB230" s="8">
        <f t="shared" si="603"/>
        <v>0</v>
      </c>
      <c r="CC230" s="8">
        <f t="shared" si="604"/>
        <v>0</v>
      </c>
      <c r="CE230" s="375">
        <f t="shared" si="605"/>
        <v>1</v>
      </c>
      <c r="CF230" s="201">
        <f t="shared" si="605"/>
        <v>0</v>
      </c>
      <c r="CG230" s="8">
        <f t="shared" si="606"/>
        <v>0</v>
      </c>
      <c r="CH230" s="8">
        <f t="shared" si="607"/>
        <v>0</v>
      </c>
      <c r="CJ230" s="375">
        <f t="shared" si="608"/>
        <v>1</v>
      </c>
      <c r="CK230" s="201">
        <f t="shared" si="608"/>
        <v>0</v>
      </c>
      <c r="CL230" s="8">
        <f t="shared" si="609"/>
        <v>0</v>
      </c>
      <c r="CM230" s="8">
        <f t="shared" si="610"/>
        <v>0</v>
      </c>
      <c r="CO230" s="375">
        <f t="shared" si="611"/>
        <v>1</v>
      </c>
      <c r="CP230" s="201">
        <f t="shared" si="611"/>
        <v>0</v>
      </c>
      <c r="CQ230" s="8">
        <f t="shared" si="612"/>
        <v>0</v>
      </c>
      <c r="CR230" s="8">
        <f t="shared" si="613"/>
        <v>0</v>
      </c>
      <c r="CT230" s="375">
        <f t="shared" si="614"/>
        <v>1</v>
      </c>
      <c r="CU230" s="201">
        <f t="shared" si="614"/>
        <v>0</v>
      </c>
      <c r="CV230" s="8">
        <f t="shared" si="615"/>
        <v>0</v>
      </c>
      <c r="CW230" s="8">
        <f t="shared" si="616"/>
        <v>0</v>
      </c>
      <c r="CY230" s="375">
        <f t="shared" si="617"/>
        <v>1</v>
      </c>
      <c r="CZ230" s="201">
        <f t="shared" si="617"/>
        <v>0</v>
      </c>
      <c r="DA230" s="8">
        <f t="shared" si="618"/>
        <v>0</v>
      </c>
      <c r="DB230" s="8">
        <f t="shared" si="619"/>
        <v>0</v>
      </c>
      <c r="DD230" s="375">
        <f t="shared" si="620"/>
        <v>1</v>
      </c>
      <c r="DE230" s="201">
        <f t="shared" si="620"/>
        <v>0</v>
      </c>
      <c r="DF230" s="8">
        <f t="shared" si="621"/>
        <v>0</v>
      </c>
      <c r="DG230" s="8">
        <f t="shared" si="622"/>
        <v>0</v>
      </c>
      <c r="DI230" s="375">
        <f t="shared" si="623"/>
        <v>1</v>
      </c>
      <c r="DJ230" s="201">
        <f t="shared" si="623"/>
        <v>0</v>
      </c>
      <c r="DK230" s="8">
        <f t="shared" si="624"/>
        <v>0</v>
      </c>
      <c r="DL230" s="8">
        <f t="shared" si="625"/>
        <v>0</v>
      </c>
      <c r="DN230" s="375">
        <f t="shared" si="626"/>
        <v>1</v>
      </c>
      <c r="DO230" s="201">
        <f t="shared" si="626"/>
        <v>0</v>
      </c>
      <c r="DP230" s="8">
        <f t="shared" si="627"/>
        <v>0</v>
      </c>
      <c r="DQ230" s="8">
        <f t="shared" si="628"/>
        <v>0</v>
      </c>
      <c r="DS230" s="51">
        <f t="shared" si="629"/>
        <v>0</v>
      </c>
      <c r="DT230" s="50">
        <f t="shared" si="630"/>
        <v>0</v>
      </c>
      <c r="DU230" s="51">
        <v>0</v>
      </c>
      <c r="DV230" s="50">
        <f t="shared" si="631"/>
        <v>0</v>
      </c>
      <c r="DW230" s="51">
        <f t="shared" si="635"/>
        <v>0</v>
      </c>
      <c r="DX230" s="52">
        <f t="shared" si="632"/>
        <v>0</v>
      </c>
      <c r="DY230" s="307">
        <f t="shared" si="563"/>
        <v>0</v>
      </c>
    </row>
    <row r="231" spans="1:129" ht="18" customHeight="1" x14ac:dyDescent="0.3">
      <c r="B231" s="324"/>
      <c r="C231" s="54"/>
      <c r="D231" s="239"/>
      <c r="E231" s="263"/>
      <c r="F231" s="274"/>
      <c r="G231" s="263"/>
      <c r="H231" s="56"/>
      <c r="I231" s="56"/>
      <c r="J231" s="265"/>
      <c r="K231" s="264"/>
      <c r="L231" s="57"/>
      <c r="M231" s="394"/>
      <c r="N231" s="214"/>
      <c r="O231" s="8">
        <f t="shared" si="564"/>
        <v>0</v>
      </c>
      <c r="P231" s="8">
        <f t="shared" si="565"/>
        <v>0</v>
      </c>
      <c r="R231" s="201">
        <f t="shared" si="566"/>
        <v>0</v>
      </c>
      <c r="S231" s="201">
        <f t="shared" si="566"/>
        <v>0</v>
      </c>
      <c r="T231" s="8">
        <f t="shared" si="567"/>
        <v>0</v>
      </c>
      <c r="U231" s="8">
        <f t="shared" si="568"/>
        <v>0</v>
      </c>
      <c r="W231" s="375">
        <f t="shared" si="634"/>
        <v>0</v>
      </c>
      <c r="X231" s="201">
        <f t="shared" si="569"/>
        <v>0</v>
      </c>
      <c r="Y231" s="8">
        <f t="shared" si="570"/>
        <v>0</v>
      </c>
      <c r="Z231" s="8">
        <f t="shared" si="571"/>
        <v>0</v>
      </c>
      <c r="AB231" s="375">
        <f t="shared" si="572"/>
        <v>0</v>
      </c>
      <c r="AC231" s="201">
        <f t="shared" si="572"/>
        <v>0</v>
      </c>
      <c r="AD231" s="8">
        <f t="shared" si="573"/>
        <v>0</v>
      </c>
      <c r="AE231" s="8">
        <f t="shared" si="574"/>
        <v>0</v>
      </c>
      <c r="AG231" s="375">
        <f t="shared" si="575"/>
        <v>0</v>
      </c>
      <c r="AH231" s="201">
        <f t="shared" si="575"/>
        <v>0</v>
      </c>
      <c r="AI231" s="8">
        <f t="shared" si="576"/>
        <v>0</v>
      </c>
      <c r="AJ231" s="8">
        <f t="shared" si="577"/>
        <v>0</v>
      </c>
      <c r="AL231" s="375">
        <f t="shared" si="578"/>
        <v>0</v>
      </c>
      <c r="AM231" s="201">
        <f t="shared" si="578"/>
        <v>0</v>
      </c>
      <c r="AN231" s="8">
        <f t="shared" si="579"/>
        <v>0</v>
      </c>
      <c r="AO231" s="8">
        <f t="shared" si="580"/>
        <v>0</v>
      </c>
      <c r="AQ231" s="375">
        <f t="shared" si="581"/>
        <v>0</v>
      </c>
      <c r="AR231" s="201">
        <f t="shared" si="581"/>
        <v>0</v>
      </c>
      <c r="AS231" s="8">
        <f t="shared" si="582"/>
        <v>0</v>
      </c>
      <c r="AT231" s="8">
        <f t="shared" si="583"/>
        <v>0</v>
      </c>
      <c r="AV231" s="375">
        <f t="shared" si="584"/>
        <v>0</v>
      </c>
      <c r="AW231" s="201">
        <f t="shared" si="584"/>
        <v>0</v>
      </c>
      <c r="AX231" s="8">
        <f t="shared" si="585"/>
        <v>0</v>
      </c>
      <c r="AY231" s="8">
        <f t="shared" si="586"/>
        <v>0</v>
      </c>
      <c r="BA231" s="375">
        <f t="shared" si="587"/>
        <v>0</v>
      </c>
      <c r="BB231" s="201">
        <f t="shared" si="587"/>
        <v>0</v>
      </c>
      <c r="BC231" s="8">
        <f t="shared" si="588"/>
        <v>0</v>
      </c>
      <c r="BD231" s="8">
        <f t="shared" si="589"/>
        <v>0</v>
      </c>
      <c r="BF231" s="375">
        <f t="shared" si="590"/>
        <v>0</v>
      </c>
      <c r="BG231" s="201">
        <f t="shared" si="590"/>
        <v>0</v>
      </c>
      <c r="BH231" s="8">
        <f t="shared" si="591"/>
        <v>0</v>
      </c>
      <c r="BI231" s="8">
        <f t="shared" si="592"/>
        <v>0</v>
      </c>
      <c r="BK231" s="375">
        <f t="shared" si="593"/>
        <v>0</v>
      </c>
      <c r="BL231" s="201">
        <f t="shared" si="593"/>
        <v>0</v>
      </c>
      <c r="BM231" s="8">
        <f t="shared" si="594"/>
        <v>0</v>
      </c>
      <c r="BN231" s="8">
        <f t="shared" si="595"/>
        <v>0</v>
      </c>
      <c r="BP231" s="375">
        <f t="shared" si="596"/>
        <v>0</v>
      </c>
      <c r="BQ231" s="201">
        <f t="shared" si="596"/>
        <v>0</v>
      </c>
      <c r="BR231" s="8">
        <f t="shared" si="597"/>
        <v>0</v>
      </c>
      <c r="BS231" s="8">
        <f t="shared" si="598"/>
        <v>0</v>
      </c>
      <c r="BU231" s="375">
        <f t="shared" si="599"/>
        <v>0</v>
      </c>
      <c r="BV231" s="201">
        <f t="shared" si="599"/>
        <v>0</v>
      </c>
      <c r="BW231" s="8">
        <f t="shared" si="600"/>
        <v>0</v>
      </c>
      <c r="BX231" s="8">
        <f t="shared" si="601"/>
        <v>0</v>
      </c>
      <c r="BZ231" s="375">
        <f t="shared" si="602"/>
        <v>0</v>
      </c>
      <c r="CA231" s="201">
        <f t="shared" si="602"/>
        <v>0</v>
      </c>
      <c r="CB231" s="8">
        <f t="shared" si="603"/>
        <v>0</v>
      </c>
      <c r="CC231" s="8">
        <f t="shared" si="604"/>
        <v>0</v>
      </c>
      <c r="CE231" s="375">
        <f t="shared" si="605"/>
        <v>0</v>
      </c>
      <c r="CF231" s="201">
        <f t="shared" si="605"/>
        <v>0</v>
      </c>
      <c r="CG231" s="8">
        <f t="shared" si="606"/>
        <v>0</v>
      </c>
      <c r="CH231" s="8">
        <f t="shared" si="607"/>
        <v>0</v>
      </c>
      <c r="CJ231" s="375">
        <f t="shared" si="608"/>
        <v>0</v>
      </c>
      <c r="CK231" s="201">
        <f t="shared" si="608"/>
        <v>0</v>
      </c>
      <c r="CL231" s="8">
        <f t="shared" si="609"/>
        <v>0</v>
      </c>
      <c r="CM231" s="8">
        <f t="shared" si="610"/>
        <v>0</v>
      </c>
      <c r="CO231" s="375">
        <f t="shared" si="611"/>
        <v>0</v>
      </c>
      <c r="CP231" s="201">
        <f t="shared" si="611"/>
        <v>0</v>
      </c>
      <c r="CQ231" s="8">
        <f t="shared" si="612"/>
        <v>0</v>
      </c>
      <c r="CR231" s="8">
        <f t="shared" si="613"/>
        <v>0</v>
      </c>
      <c r="CT231" s="375">
        <f t="shared" si="614"/>
        <v>0</v>
      </c>
      <c r="CU231" s="201">
        <f t="shared" si="614"/>
        <v>0</v>
      </c>
      <c r="CV231" s="8">
        <f t="shared" si="615"/>
        <v>0</v>
      </c>
      <c r="CW231" s="8">
        <f t="shared" si="616"/>
        <v>0</v>
      </c>
      <c r="CY231" s="375">
        <f t="shared" si="617"/>
        <v>0</v>
      </c>
      <c r="CZ231" s="201">
        <f t="shared" si="617"/>
        <v>0</v>
      </c>
      <c r="DA231" s="8">
        <f t="shared" si="618"/>
        <v>0</v>
      </c>
      <c r="DB231" s="8">
        <f t="shared" si="619"/>
        <v>0</v>
      </c>
      <c r="DD231" s="375">
        <f t="shared" si="620"/>
        <v>0</v>
      </c>
      <c r="DE231" s="201">
        <f t="shared" si="620"/>
        <v>0</v>
      </c>
      <c r="DF231" s="8">
        <f t="shared" si="621"/>
        <v>0</v>
      </c>
      <c r="DG231" s="8">
        <f t="shared" si="622"/>
        <v>0</v>
      </c>
      <c r="DI231" s="375">
        <f t="shared" si="623"/>
        <v>0</v>
      </c>
      <c r="DJ231" s="201">
        <f t="shared" si="623"/>
        <v>0</v>
      </c>
      <c r="DK231" s="8">
        <f t="shared" si="624"/>
        <v>0</v>
      </c>
      <c r="DL231" s="8">
        <f t="shared" si="625"/>
        <v>0</v>
      </c>
      <c r="DN231" s="375">
        <f t="shared" si="626"/>
        <v>0</v>
      </c>
      <c r="DO231" s="201">
        <f t="shared" si="626"/>
        <v>0</v>
      </c>
      <c r="DP231" s="8">
        <f t="shared" si="627"/>
        <v>0</v>
      </c>
      <c r="DQ231" s="8">
        <f t="shared" si="628"/>
        <v>0</v>
      </c>
      <c r="DS231" s="51">
        <f t="shared" si="629"/>
        <v>0</v>
      </c>
      <c r="DT231" s="50">
        <f t="shared" si="630"/>
        <v>0</v>
      </c>
      <c r="DU231" s="51">
        <v>0</v>
      </c>
      <c r="DV231" s="50">
        <f t="shared" si="631"/>
        <v>0</v>
      </c>
      <c r="DW231" s="51">
        <f t="shared" si="635"/>
        <v>0</v>
      </c>
      <c r="DX231" s="52">
        <f t="shared" si="632"/>
        <v>0</v>
      </c>
      <c r="DY231" s="307">
        <f t="shared" si="563"/>
        <v>0</v>
      </c>
    </row>
    <row r="232" spans="1:129" ht="18" customHeight="1" x14ac:dyDescent="0.3">
      <c r="B232" s="54"/>
      <c r="C232" s="54"/>
      <c r="D232" s="239"/>
      <c r="E232" s="263"/>
      <c r="F232" s="274"/>
      <c r="G232" s="263"/>
      <c r="H232" s="56"/>
      <c r="I232" s="56"/>
      <c r="J232" s="265"/>
      <c r="K232" s="264"/>
      <c r="L232" s="57"/>
      <c r="M232" s="394"/>
      <c r="N232" s="214"/>
      <c r="O232" s="8">
        <f t="shared" si="564"/>
        <v>0</v>
      </c>
      <c r="P232" s="8">
        <f t="shared" si="565"/>
        <v>0</v>
      </c>
      <c r="R232" s="201">
        <f t="shared" si="566"/>
        <v>0</v>
      </c>
      <c r="S232" s="201">
        <f t="shared" si="566"/>
        <v>0</v>
      </c>
      <c r="T232" s="8">
        <f t="shared" si="567"/>
        <v>0</v>
      </c>
      <c r="U232" s="8">
        <f t="shared" si="568"/>
        <v>0</v>
      </c>
      <c r="W232" s="375">
        <f t="shared" si="634"/>
        <v>0</v>
      </c>
      <c r="X232" s="201">
        <f t="shared" si="569"/>
        <v>0</v>
      </c>
      <c r="Y232" s="8">
        <f t="shared" si="570"/>
        <v>0</v>
      </c>
      <c r="Z232" s="8">
        <f t="shared" si="571"/>
        <v>0</v>
      </c>
      <c r="AB232" s="375">
        <f t="shared" si="572"/>
        <v>0</v>
      </c>
      <c r="AC232" s="201">
        <f t="shared" si="572"/>
        <v>0</v>
      </c>
      <c r="AD232" s="8">
        <f t="shared" si="573"/>
        <v>0</v>
      </c>
      <c r="AE232" s="8">
        <f t="shared" si="574"/>
        <v>0</v>
      </c>
      <c r="AG232" s="375">
        <f t="shared" si="575"/>
        <v>0</v>
      </c>
      <c r="AH232" s="201">
        <f t="shared" si="575"/>
        <v>0</v>
      </c>
      <c r="AI232" s="8">
        <f t="shared" si="576"/>
        <v>0</v>
      </c>
      <c r="AJ232" s="8">
        <f t="shared" si="577"/>
        <v>0</v>
      </c>
      <c r="AL232" s="375">
        <f t="shared" si="578"/>
        <v>0</v>
      </c>
      <c r="AM232" s="201">
        <f t="shared" si="578"/>
        <v>0</v>
      </c>
      <c r="AN232" s="8">
        <f t="shared" si="579"/>
        <v>0</v>
      </c>
      <c r="AO232" s="8">
        <f t="shared" si="580"/>
        <v>0</v>
      </c>
      <c r="AQ232" s="375">
        <f t="shared" si="581"/>
        <v>0</v>
      </c>
      <c r="AR232" s="201">
        <f t="shared" si="581"/>
        <v>0</v>
      </c>
      <c r="AS232" s="8">
        <f t="shared" si="582"/>
        <v>0</v>
      </c>
      <c r="AT232" s="8">
        <f t="shared" si="583"/>
        <v>0</v>
      </c>
      <c r="AV232" s="375">
        <f t="shared" si="584"/>
        <v>0</v>
      </c>
      <c r="AW232" s="201">
        <f t="shared" si="584"/>
        <v>0</v>
      </c>
      <c r="AX232" s="8">
        <f t="shared" si="585"/>
        <v>0</v>
      </c>
      <c r="AY232" s="8">
        <f t="shared" si="586"/>
        <v>0</v>
      </c>
      <c r="BA232" s="375">
        <f t="shared" si="587"/>
        <v>0</v>
      </c>
      <c r="BB232" s="201">
        <f t="shared" si="587"/>
        <v>0</v>
      </c>
      <c r="BC232" s="8">
        <f t="shared" si="588"/>
        <v>0</v>
      </c>
      <c r="BD232" s="8">
        <f t="shared" si="589"/>
        <v>0</v>
      </c>
      <c r="BF232" s="375">
        <f t="shared" si="590"/>
        <v>0</v>
      </c>
      <c r="BG232" s="201">
        <f t="shared" si="590"/>
        <v>0</v>
      </c>
      <c r="BH232" s="8">
        <f t="shared" si="591"/>
        <v>0</v>
      </c>
      <c r="BI232" s="8">
        <f t="shared" si="592"/>
        <v>0</v>
      </c>
      <c r="BK232" s="375">
        <f t="shared" si="593"/>
        <v>0</v>
      </c>
      <c r="BL232" s="201">
        <f t="shared" si="593"/>
        <v>0</v>
      </c>
      <c r="BM232" s="8">
        <f t="shared" si="594"/>
        <v>0</v>
      </c>
      <c r="BN232" s="8">
        <f t="shared" si="595"/>
        <v>0</v>
      </c>
      <c r="BP232" s="375">
        <f t="shared" si="596"/>
        <v>0</v>
      </c>
      <c r="BQ232" s="201">
        <f t="shared" si="596"/>
        <v>0</v>
      </c>
      <c r="BR232" s="8">
        <f t="shared" si="597"/>
        <v>0</v>
      </c>
      <c r="BS232" s="8">
        <f t="shared" si="598"/>
        <v>0</v>
      </c>
      <c r="BU232" s="375">
        <f t="shared" si="599"/>
        <v>0</v>
      </c>
      <c r="BV232" s="201">
        <f t="shared" si="599"/>
        <v>0</v>
      </c>
      <c r="BW232" s="8">
        <f t="shared" si="600"/>
        <v>0</v>
      </c>
      <c r="BX232" s="8">
        <f t="shared" si="601"/>
        <v>0</v>
      </c>
      <c r="BZ232" s="375">
        <f t="shared" si="602"/>
        <v>0</v>
      </c>
      <c r="CA232" s="201">
        <f t="shared" si="602"/>
        <v>0</v>
      </c>
      <c r="CB232" s="8">
        <f t="shared" si="603"/>
        <v>0</v>
      </c>
      <c r="CC232" s="8">
        <f t="shared" si="604"/>
        <v>0</v>
      </c>
      <c r="CE232" s="375">
        <f t="shared" si="605"/>
        <v>0</v>
      </c>
      <c r="CF232" s="201">
        <f t="shared" si="605"/>
        <v>0</v>
      </c>
      <c r="CG232" s="8">
        <f t="shared" si="606"/>
        <v>0</v>
      </c>
      <c r="CH232" s="8">
        <f t="shared" si="607"/>
        <v>0</v>
      </c>
      <c r="CJ232" s="375">
        <f t="shared" si="608"/>
        <v>0</v>
      </c>
      <c r="CK232" s="201">
        <f t="shared" si="608"/>
        <v>0</v>
      </c>
      <c r="CL232" s="8">
        <f t="shared" si="609"/>
        <v>0</v>
      </c>
      <c r="CM232" s="8">
        <f t="shared" si="610"/>
        <v>0</v>
      </c>
      <c r="CO232" s="375">
        <f t="shared" si="611"/>
        <v>0</v>
      </c>
      <c r="CP232" s="201">
        <f t="shared" si="611"/>
        <v>0</v>
      </c>
      <c r="CQ232" s="8">
        <f t="shared" si="612"/>
        <v>0</v>
      </c>
      <c r="CR232" s="8">
        <f t="shared" si="613"/>
        <v>0</v>
      </c>
      <c r="CT232" s="375">
        <f t="shared" si="614"/>
        <v>0</v>
      </c>
      <c r="CU232" s="201">
        <f t="shared" si="614"/>
        <v>0</v>
      </c>
      <c r="CV232" s="8">
        <f t="shared" si="615"/>
        <v>0</v>
      </c>
      <c r="CW232" s="8">
        <f t="shared" si="616"/>
        <v>0</v>
      </c>
      <c r="CY232" s="375">
        <f t="shared" si="617"/>
        <v>0</v>
      </c>
      <c r="CZ232" s="201">
        <f t="shared" si="617"/>
        <v>0</v>
      </c>
      <c r="DA232" s="8">
        <f t="shared" si="618"/>
        <v>0</v>
      </c>
      <c r="DB232" s="8">
        <f t="shared" si="619"/>
        <v>0</v>
      </c>
      <c r="DD232" s="375">
        <f t="shared" si="620"/>
        <v>0</v>
      </c>
      <c r="DE232" s="201">
        <f t="shared" si="620"/>
        <v>0</v>
      </c>
      <c r="DF232" s="8">
        <f t="shared" si="621"/>
        <v>0</v>
      </c>
      <c r="DG232" s="8">
        <f t="shared" si="622"/>
        <v>0</v>
      </c>
      <c r="DI232" s="375">
        <f t="shared" si="623"/>
        <v>0</v>
      </c>
      <c r="DJ232" s="201">
        <f t="shared" si="623"/>
        <v>0</v>
      </c>
      <c r="DK232" s="8">
        <f t="shared" si="624"/>
        <v>0</v>
      </c>
      <c r="DL232" s="8">
        <f t="shared" si="625"/>
        <v>0</v>
      </c>
      <c r="DN232" s="375">
        <f t="shared" si="626"/>
        <v>0</v>
      </c>
      <c r="DO232" s="201">
        <f t="shared" si="626"/>
        <v>0</v>
      </c>
      <c r="DP232" s="8">
        <f t="shared" si="627"/>
        <v>0</v>
      </c>
      <c r="DQ232" s="8">
        <f t="shared" si="628"/>
        <v>0</v>
      </c>
      <c r="DS232" s="51">
        <f t="shared" si="629"/>
        <v>0</v>
      </c>
      <c r="DT232" s="50">
        <f t="shared" si="630"/>
        <v>0</v>
      </c>
      <c r="DU232" s="51">
        <v>0</v>
      </c>
      <c r="DV232" s="50">
        <f t="shared" si="631"/>
        <v>0</v>
      </c>
      <c r="DW232" s="51">
        <f t="shared" si="635"/>
        <v>0</v>
      </c>
      <c r="DX232" s="52">
        <f t="shared" si="632"/>
        <v>0</v>
      </c>
      <c r="DY232" s="307">
        <f t="shared" si="563"/>
        <v>0</v>
      </c>
    </row>
    <row r="233" spans="1:129" ht="18" customHeight="1" x14ac:dyDescent="0.3">
      <c r="B233" s="54"/>
      <c r="C233" s="54"/>
      <c r="D233" s="239"/>
      <c r="E233" s="263"/>
      <c r="F233" s="274"/>
      <c r="G233" s="263"/>
      <c r="H233" s="56"/>
      <c r="I233" s="56"/>
      <c r="J233" s="265"/>
      <c r="K233" s="264"/>
      <c r="L233" s="57"/>
      <c r="M233" s="394"/>
      <c r="N233" s="214"/>
      <c r="O233" s="8">
        <f t="shared" si="564"/>
        <v>0</v>
      </c>
      <c r="P233" s="8">
        <f t="shared" si="565"/>
        <v>0</v>
      </c>
      <c r="R233" s="201">
        <f t="shared" si="566"/>
        <v>0</v>
      </c>
      <c r="S233" s="201">
        <f t="shared" si="566"/>
        <v>0</v>
      </c>
      <c r="T233" s="8">
        <f t="shared" si="567"/>
        <v>0</v>
      </c>
      <c r="U233" s="8">
        <f t="shared" si="568"/>
        <v>0</v>
      </c>
      <c r="W233" s="375">
        <f t="shared" si="634"/>
        <v>0</v>
      </c>
      <c r="X233" s="201">
        <f t="shared" si="569"/>
        <v>0</v>
      </c>
      <c r="Y233" s="8">
        <f t="shared" si="570"/>
        <v>0</v>
      </c>
      <c r="Z233" s="8">
        <f t="shared" si="571"/>
        <v>0</v>
      </c>
      <c r="AB233" s="375">
        <f t="shared" si="572"/>
        <v>0</v>
      </c>
      <c r="AC233" s="201">
        <f t="shared" si="572"/>
        <v>0</v>
      </c>
      <c r="AD233" s="8">
        <f t="shared" si="573"/>
        <v>0</v>
      </c>
      <c r="AE233" s="8">
        <f t="shared" si="574"/>
        <v>0</v>
      </c>
      <c r="AG233" s="375">
        <f t="shared" si="575"/>
        <v>0</v>
      </c>
      <c r="AH233" s="201">
        <f t="shared" si="575"/>
        <v>0</v>
      </c>
      <c r="AI233" s="8">
        <f t="shared" si="576"/>
        <v>0</v>
      </c>
      <c r="AJ233" s="8">
        <f t="shared" si="577"/>
        <v>0</v>
      </c>
      <c r="AL233" s="375">
        <f t="shared" si="578"/>
        <v>0</v>
      </c>
      <c r="AM233" s="201">
        <f t="shared" si="578"/>
        <v>0</v>
      </c>
      <c r="AN233" s="8">
        <f t="shared" si="579"/>
        <v>0</v>
      </c>
      <c r="AO233" s="8">
        <f t="shared" si="580"/>
        <v>0</v>
      </c>
      <c r="AQ233" s="375">
        <f t="shared" si="581"/>
        <v>0</v>
      </c>
      <c r="AR233" s="201">
        <f t="shared" si="581"/>
        <v>0</v>
      </c>
      <c r="AS233" s="8">
        <f t="shared" si="582"/>
        <v>0</v>
      </c>
      <c r="AT233" s="8">
        <f t="shared" si="583"/>
        <v>0</v>
      </c>
      <c r="AV233" s="375">
        <f t="shared" si="584"/>
        <v>0</v>
      </c>
      <c r="AW233" s="201">
        <f t="shared" si="584"/>
        <v>0</v>
      </c>
      <c r="AX233" s="8">
        <f t="shared" si="585"/>
        <v>0</v>
      </c>
      <c r="AY233" s="8">
        <f t="shared" si="586"/>
        <v>0</v>
      </c>
      <c r="BA233" s="375">
        <f t="shared" si="587"/>
        <v>0</v>
      </c>
      <c r="BB233" s="201">
        <f t="shared" si="587"/>
        <v>0</v>
      </c>
      <c r="BC233" s="8">
        <f t="shared" si="588"/>
        <v>0</v>
      </c>
      <c r="BD233" s="8">
        <f t="shared" si="589"/>
        <v>0</v>
      </c>
      <c r="BF233" s="375">
        <f t="shared" si="590"/>
        <v>0</v>
      </c>
      <c r="BG233" s="201">
        <f t="shared" si="590"/>
        <v>0</v>
      </c>
      <c r="BH233" s="8">
        <f t="shared" si="591"/>
        <v>0</v>
      </c>
      <c r="BI233" s="8">
        <f t="shared" si="592"/>
        <v>0</v>
      </c>
      <c r="BK233" s="375">
        <f t="shared" si="593"/>
        <v>0</v>
      </c>
      <c r="BL233" s="201">
        <f t="shared" si="593"/>
        <v>0</v>
      </c>
      <c r="BM233" s="8">
        <f t="shared" si="594"/>
        <v>0</v>
      </c>
      <c r="BN233" s="8">
        <f t="shared" si="595"/>
        <v>0</v>
      </c>
      <c r="BP233" s="375">
        <f t="shared" si="596"/>
        <v>0</v>
      </c>
      <c r="BQ233" s="201">
        <f t="shared" si="596"/>
        <v>0</v>
      </c>
      <c r="BR233" s="8">
        <f t="shared" si="597"/>
        <v>0</v>
      </c>
      <c r="BS233" s="8">
        <f t="shared" si="598"/>
        <v>0</v>
      </c>
      <c r="BU233" s="375">
        <f t="shared" si="599"/>
        <v>0</v>
      </c>
      <c r="BV233" s="201">
        <f t="shared" si="599"/>
        <v>0</v>
      </c>
      <c r="BW233" s="8">
        <f t="shared" si="600"/>
        <v>0</v>
      </c>
      <c r="BX233" s="8">
        <f t="shared" si="601"/>
        <v>0</v>
      </c>
      <c r="BZ233" s="375">
        <f t="shared" si="602"/>
        <v>0</v>
      </c>
      <c r="CA233" s="201">
        <f t="shared" si="602"/>
        <v>0</v>
      </c>
      <c r="CB233" s="8">
        <f t="shared" si="603"/>
        <v>0</v>
      </c>
      <c r="CC233" s="8">
        <f t="shared" si="604"/>
        <v>0</v>
      </c>
      <c r="CE233" s="375">
        <f t="shared" si="605"/>
        <v>0</v>
      </c>
      <c r="CF233" s="201">
        <f t="shared" si="605"/>
        <v>0</v>
      </c>
      <c r="CG233" s="8">
        <f t="shared" si="606"/>
        <v>0</v>
      </c>
      <c r="CH233" s="8">
        <f t="shared" si="607"/>
        <v>0</v>
      </c>
      <c r="CJ233" s="375">
        <f t="shared" si="608"/>
        <v>0</v>
      </c>
      <c r="CK233" s="201">
        <f t="shared" si="608"/>
        <v>0</v>
      </c>
      <c r="CL233" s="8">
        <f t="shared" si="609"/>
        <v>0</v>
      </c>
      <c r="CM233" s="8">
        <f t="shared" si="610"/>
        <v>0</v>
      </c>
      <c r="CO233" s="375">
        <f t="shared" si="611"/>
        <v>0</v>
      </c>
      <c r="CP233" s="201">
        <f t="shared" si="611"/>
        <v>0</v>
      </c>
      <c r="CQ233" s="8">
        <f t="shared" si="612"/>
        <v>0</v>
      </c>
      <c r="CR233" s="8">
        <f t="shared" si="613"/>
        <v>0</v>
      </c>
      <c r="CT233" s="375">
        <f t="shared" si="614"/>
        <v>0</v>
      </c>
      <c r="CU233" s="201">
        <f t="shared" si="614"/>
        <v>0</v>
      </c>
      <c r="CV233" s="8">
        <f t="shared" si="615"/>
        <v>0</v>
      </c>
      <c r="CW233" s="8">
        <f t="shared" si="616"/>
        <v>0</v>
      </c>
      <c r="CY233" s="375">
        <f t="shared" si="617"/>
        <v>0</v>
      </c>
      <c r="CZ233" s="201">
        <f t="shared" si="617"/>
        <v>0</v>
      </c>
      <c r="DA233" s="8">
        <f t="shared" si="618"/>
        <v>0</v>
      </c>
      <c r="DB233" s="8">
        <f t="shared" si="619"/>
        <v>0</v>
      </c>
      <c r="DD233" s="375">
        <f t="shared" si="620"/>
        <v>0</v>
      </c>
      <c r="DE233" s="201">
        <f t="shared" si="620"/>
        <v>0</v>
      </c>
      <c r="DF233" s="8">
        <f t="shared" si="621"/>
        <v>0</v>
      </c>
      <c r="DG233" s="8">
        <f t="shared" si="622"/>
        <v>0</v>
      </c>
      <c r="DI233" s="375">
        <f t="shared" si="623"/>
        <v>0</v>
      </c>
      <c r="DJ233" s="201">
        <f t="shared" si="623"/>
        <v>0</v>
      </c>
      <c r="DK233" s="8">
        <f t="shared" si="624"/>
        <v>0</v>
      </c>
      <c r="DL233" s="8">
        <f t="shared" si="625"/>
        <v>0</v>
      </c>
      <c r="DN233" s="375">
        <f t="shared" si="626"/>
        <v>0</v>
      </c>
      <c r="DO233" s="201">
        <f t="shared" si="626"/>
        <v>0</v>
      </c>
      <c r="DP233" s="8">
        <f t="shared" si="627"/>
        <v>0</v>
      </c>
      <c r="DQ233" s="8">
        <f t="shared" si="628"/>
        <v>0</v>
      </c>
      <c r="DS233" s="51">
        <f t="shared" si="629"/>
        <v>0</v>
      </c>
      <c r="DT233" s="50">
        <f t="shared" si="630"/>
        <v>0</v>
      </c>
      <c r="DU233" s="51">
        <v>0</v>
      </c>
      <c r="DV233" s="50">
        <f t="shared" si="631"/>
        <v>0</v>
      </c>
      <c r="DW233" s="51">
        <f t="shared" si="635"/>
        <v>0</v>
      </c>
      <c r="DX233" s="52">
        <f t="shared" si="632"/>
        <v>0</v>
      </c>
      <c r="DY233" s="307">
        <f t="shared" si="563"/>
        <v>0</v>
      </c>
    </row>
    <row r="234" spans="1:129" ht="18" customHeight="1" x14ac:dyDescent="0.3">
      <c r="B234" s="54"/>
      <c r="C234" s="54"/>
      <c r="D234" s="239"/>
      <c r="E234" s="263"/>
      <c r="F234" s="274"/>
      <c r="G234" s="263"/>
      <c r="H234" s="56"/>
      <c r="I234" s="56"/>
      <c r="J234" s="265"/>
      <c r="K234" s="264"/>
      <c r="L234" s="57"/>
      <c r="M234" s="394"/>
      <c r="N234" s="214"/>
      <c r="O234" s="8">
        <f t="shared" si="564"/>
        <v>0</v>
      </c>
      <c r="P234" s="8">
        <f t="shared" si="565"/>
        <v>0</v>
      </c>
      <c r="R234" s="201">
        <f t="shared" si="566"/>
        <v>0</v>
      </c>
      <c r="S234" s="201">
        <f t="shared" si="566"/>
        <v>0</v>
      </c>
      <c r="T234" s="8">
        <f t="shared" si="567"/>
        <v>0</v>
      </c>
      <c r="U234" s="8">
        <f t="shared" si="568"/>
        <v>0</v>
      </c>
      <c r="W234" s="375">
        <f t="shared" si="634"/>
        <v>0</v>
      </c>
      <c r="X234" s="201">
        <f t="shared" si="569"/>
        <v>0</v>
      </c>
      <c r="Y234" s="8">
        <f t="shared" si="570"/>
        <v>0</v>
      </c>
      <c r="Z234" s="8">
        <f t="shared" si="571"/>
        <v>0</v>
      </c>
      <c r="AB234" s="375">
        <f t="shared" si="572"/>
        <v>0</v>
      </c>
      <c r="AC234" s="201">
        <f t="shared" si="572"/>
        <v>0</v>
      </c>
      <c r="AD234" s="8">
        <f t="shared" si="573"/>
        <v>0</v>
      </c>
      <c r="AE234" s="8">
        <f t="shared" si="574"/>
        <v>0</v>
      </c>
      <c r="AG234" s="375">
        <f t="shared" si="575"/>
        <v>0</v>
      </c>
      <c r="AH234" s="201">
        <f t="shared" si="575"/>
        <v>0</v>
      </c>
      <c r="AI234" s="8">
        <f t="shared" si="576"/>
        <v>0</v>
      </c>
      <c r="AJ234" s="8">
        <f t="shared" si="577"/>
        <v>0</v>
      </c>
      <c r="AL234" s="375">
        <f t="shared" si="578"/>
        <v>0</v>
      </c>
      <c r="AM234" s="201">
        <f t="shared" si="578"/>
        <v>0</v>
      </c>
      <c r="AN234" s="8">
        <f t="shared" si="579"/>
        <v>0</v>
      </c>
      <c r="AO234" s="8">
        <f t="shared" si="580"/>
        <v>0</v>
      </c>
      <c r="AQ234" s="375">
        <f t="shared" si="581"/>
        <v>0</v>
      </c>
      <c r="AR234" s="201">
        <f t="shared" si="581"/>
        <v>0</v>
      </c>
      <c r="AS234" s="8">
        <f t="shared" si="582"/>
        <v>0</v>
      </c>
      <c r="AT234" s="8">
        <f t="shared" si="583"/>
        <v>0</v>
      </c>
      <c r="AV234" s="375">
        <f t="shared" si="584"/>
        <v>0</v>
      </c>
      <c r="AW234" s="201">
        <f t="shared" si="584"/>
        <v>0</v>
      </c>
      <c r="AX234" s="8">
        <f t="shared" si="585"/>
        <v>0</v>
      </c>
      <c r="AY234" s="8">
        <f t="shared" si="586"/>
        <v>0</v>
      </c>
      <c r="BA234" s="375">
        <f t="shared" si="587"/>
        <v>0</v>
      </c>
      <c r="BB234" s="201">
        <f t="shared" si="587"/>
        <v>0</v>
      </c>
      <c r="BC234" s="8">
        <f t="shared" si="588"/>
        <v>0</v>
      </c>
      <c r="BD234" s="8">
        <f t="shared" si="589"/>
        <v>0</v>
      </c>
      <c r="BF234" s="375">
        <f t="shared" si="590"/>
        <v>0</v>
      </c>
      <c r="BG234" s="201">
        <f t="shared" si="590"/>
        <v>0</v>
      </c>
      <c r="BH234" s="8">
        <f t="shared" si="591"/>
        <v>0</v>
      </c>
      <c r="BI234" s="8">
        <f t="shared" si="592"/>
        <v>0</v>
      </c>
      <c r="BK234" s="375">
        <f t="shared" si="593"/>
        <v>0</v>
      </c>
      <c r="BL234" s="201">
        <f t="shared" si="593"/>
        <v>0</v>
      </c>
      <c r="BM234" s="8">
        <f t="shared" si="594"/>
        <v>0</v>
      </c>
      <c r="BN234" s="8">
        <f t="shared" si="595"/>
        <v>0</v>
      </c>
      <c r="BP234" s="375">
        <f t="shared" si="596"/>
        <v>0</v>
      </c>
      <c r="BQ234" s="201">
        <f t="shared" si="596"/>
        <v>0</v>
      </c>
      <c r="BR234" s="8">
        <f t="shared" si="597"/>
        <v>0</v>
      </c>
      <c r="BS234" s="8">
        <f t="shared" si="598"/>
        <v>0</v>
      </c>
      <c r="BU234" s="375">
        <f t="shared" si="599"/>
        <v>0</v>
      </c>
      <c r="BV234" s="201">
        <f t="shared" si="599"/>
        <v>0</v>
      </c>
      <c r="BW234" s="8">
        <f t="shared" si="600"/>
        <v>0</v>
      </c>
      <c r="BX234" s="8">
        <f t="shared" si="601"/>
        <v>0</v>
      </c>
      <c r="BZ234" s="375">
        <f t="shared" si="602"/>
        <v>0</v>
      </c>
      <c r="CA234" s="201">
        <f t="shared" si="602"/>
        <v>0</v>
      </c>
      <c r="CB234" s="8">
        <f t="shared" si="603"/>
        <v>0</v>
      </c>
      <c r="CC234" s="8">
        <f t="shared" si="604"/>
        <v>0</v>
      </c>
      <c r="CE234" s="375">
        <f t="shared" si="605"/>
        <v>0</v>
      </c>
      <c r="CF234" s="201">
        <f t="shared" si="605"/>
        <v>0</v>
      </c>
      <c r="CG234" s="8">
        <f t="shared" si="606"/>
        <v>0</v>
      </c>
      <c r="CH234" s="8">
        <f t="shared" si="607"/>
        <v>0</v>
      </c>
      <c r="CJ234" s="375">
        <f t="shared" si="608"/>
        <v>0</v>
      </c>
      <c r="CK234" s="201">
        <f t="shared" si="608"/>
        <v>0</v>
      </c>
      <c r="CL234" s="8">
        <f t="shared" si="609"/>
        <v>0</v>
      </c>
      <c r="CM234" s="8">
        <f t="shared" si="610"/>
        <v>0</v>
      </c>
      <c r="CO234" s="375">
        <f t="shared" si="611"/>
        <v>0</v>
      </c>
      <c r="CP234" s="201">
        <f t="shared" si="611"/>
        <v>0</v>
      </c>
      <c r="CQ234" s="8">
        <f t="shared" si="612"/>
        <v>0</v>
      </c>
      <c r="CR234" s="8">
        <f t="shared" si="613"/>
        <v>0</v>
      </c>
      <c r="CT234" s="375">
        <f t="shared" si="614"/>
        <v>0</v>
      </c>
      <c r="CU234" s="201">
        <f t="shared" si="614"/>
        <v>0</v>
      </c>
      <c r="CV234" s="8">
        <f t="shared" si="615"/>
        <v>0</v>
      </c>
      <c r="CW234" s="8">
        <f t="shared" si="616"/>
        <v>0</v>
      </c>
      <c r="CY234" s="375">
        <f t="shared" si="617"/>
        <v>0</v>
      </c>
      <c r="CZ234" s="201">
        <f t="shared" si="617"/>
        <v>0</v>
      </c>
      <c r="DA234" s="8">
        <f t="shared" si="618"/>
        <v>0</v>
      </c>
      <c r="DB234" s="8">
        <f t="shared" si="619"/>
        <v>0</v>
      </c>
      <c r="DD234" s="375">
        <f t="shared" si="620"/>
        <v>0</v>
      </c>
      <c r="DE234" s="201">
        <f t="shared" si="620"/>
        <v>0</v>
      </c>
      <c r="DF234" s="8">
        <f t="shared" si="621"/>
        <v>0</v>
      </c>
      <c r="DG234" s="8">
        <f t="shared" si="622"/>
        <v>0</v>
      </c>
      <c r="DI234" s="375">
        <f t="shared" si="623"/>
        <v>0</v>
      </c>
      <c r="DJ234" s="201">
        <f t="shared" si="623"/>
        <v>0</v>
      </c>
      <c r="DK234" s="8">
        <f t="shared" si="624"/>
        <v>0</v>
      </c>
      <c r="DL234" s="8">
        <f t="shared" si="625"/>
        <v>0</v>
      </c>
      <c r="DN234" s="375">
        <f t="shared" si="626"/>
        <v>0</v>
      </c>
      <c r="DO234" s="201">
        <f t="shared" si="626"/>
        <v>0</v>
      </c>
      <c r="DP234" s="8">
        <f t="shared" si="627"/>
        <v>0</v>
      </c>
      <c r="DQ234" s="8">
        <f t="shared" si="628"/>
        <v>0</v>
      </c>
      <c r="DS234" s="51">
        <f t="shared" si="629"/>
        <v>0</v>
      </c>
      <c r="DT234" s="50">
        <f t="shared" si="630"/>
        <v>0</v>
      </c>
      <c r="DU234" s="51">
        <v>0</v>
      </c>
      <c r="DV234" s="50">
        <f t="shared" si="631"/>
        <v>0</v>
      </c>
      <c r="DW234" s="51">
        <f t="shared" si="635"/>
        <v>0</v>
      </c>
      <c r="DX234" s="52">
        <f t="shared" si="632"/>
        <v>0</v>
      </c>
      <c r="DY234" s="307">
        <f t="shared" si="563"/>
        <v>0</v>
      </c>
    </row>
    <row r="235" spans="1:129" s="60" customFormat="1" ht="18" customHeight="1" thickBot="1" x14ac:dyDescent="0.35">
      <c r="A235" s="1"/>
      <c r="B235" s="317"/>
      <c r="C235" s="196"/>
      <c r="D235" s="241"/>
      <c r="E235" s="263"/>
      <c r="F235" s="274"/>
      <c r="J235" s="302"/>
      <c r="L235" s="61"/>
      <c r="M235" s="394"/>
      <c r="N235" s="214"/>
      <c r="O235" s="8">
        <f t="shared" si="564"/>
        <v>0</v>
      </c>
      <c r="P235" s="8">
        <f t="shared" si="565"/>
        <v>0</v>
      </c>
      <c r="Q235" s="3"/>
      <c r="R235" s="201">
        <f t="shared" si="566"/>
        <v>0</v>
      </c>
      <c r="S235" s="201">
        <f t="shared" si="566"/>
        <v>0</v>
      </c>
      <c r="T235" s="8">
        <f t="shared" si="567"/>
        <v>0</v>
      </c>
      <c r="U235" s="8">
        <f t="shared" si="568"/>
        <v>0</v>
      </c>
      <c r="V235" s="3"/>
      <c r="W235" s="375">
        <f t="shared" si="634"/>
        <v>0</v>
      </c>
      <c r="X235" s="201">
        <f t="shared" si="569"/>
        <v>0</v>
      </c>
      <c r="Y235" s="8">
        <f t="shared" si="570"/>
        <v>0</v>
      </c>
      <c r="Z235" s="8">
        <f t="shared" si="571"/>
        <v>0</v>
      </c>
      <c r="AA235" s="1"/>
      <c r="AB235" s="375">
        <f t="shared" si="572"/>
        <v>0</v>
      </c>
      <c r="AC235" s="201">
        <f t="shared" si="572"/>
        <v>0</v>
      </c>
      <c r="AD235" s="8">
        <f t="shared" si="573"/>
        <v>0</v>
      </c>
      <c r="AE235" s="8">
        <f t="shared" si="574"/>
        <v>0</v>
      </c>
      <c r="AG235" s="375">
        <f t="shared" si="575"/>
        <v>0</v>
      </c>
      <c r="AH235" s="201">
        <f t="shared" si="575"/>
        <v>0</v>
      </c>
      <c r="AI235" s="8">
        <f t="shared" si="576"/>
        <v>0</v>
      </c>
      <c r="AJ235" s="8">
        <f t="shared" si="577"/>
        <v>0</v>
      </c>
      <c r="AL235" s="375">
        <f t="shared" si="578"/>
        <v>0</v>
      </c>
      <c r="AM235" s="201">
        <f t="shared" si="578"/>
        <v>0</v>
      </c>
      <c r="AN235" s="8">
        <f t="shared" si="579"/>
        <v>0</v>
      </c>
      <c r="AO235" s="8">
        <f t="shared" si="580"/>
        <v>0</v>
      </c>
      <c r="AQ235" s="375">
        <f t="shared" si="581"/>
        <v>0</v>
      </c>
      <c r="AR235" s="201">
        <f t="shared" si="581"/>
        <v>0</v>
      </c>
      <c r="AS235" s="8">
        <f t="shared" si="582"/>
        <v>0</v>
      </c>
      <c r="AT235" s="8">
        <f t="shared" si="583"/>
        <v>0</v>
      </c>
      <c r="AV235" s="375">
        <f t="shared" si="584"/>
        <v>0</v>
      </c>
      <c r="AW235" s="201">
        <f t="shared" si="584"/>
        <v>0</v>
      </c>
      <c r="AX235" s="8">
        <f t="shared" si="585"/>
        <v>0</v>
      </c>
      <c r="AY235" s="8">
        <f t="shared" si="586"/>
        <v>0</v>
      </c>
      <c r="BA235" s="375">
        <f t="shared" si="587"/>
        <v>0</v>
      </c>
      <c r="BB235" s="201">
        <f t="shared" si="587"/>
        <v>0</v>
      </c>
      <c r="BC235" s="8">
        <f t="shared" si="588"/>
        <v>0</v>
      </c>
      <c r="BD235" s="8">
        <f t="shared" si="589"/>
        <v>0</v>
      </c>
      <c r="BF235" s="375">
        <f t="shared" si="590"/>
        <v>0</v>
      </c>
      <c r="BG235" s="201">
        <f t="shared" si="590"/>
        <v>0</v>
      </c>
      <c r="BH235" s="8">
        <f t="shared" si="591"/>
        <v>0</v>
      </c>
      <c r="BI235" s="8">
        <f t="shared" si="592"/>
        <v>0</v>
      </c>
      <c r="BK235" s="375">
        <f t="shared" si="593"/>
        <v>0</v>
      </c>
      <c r="BL235" s="201">
        <f t="shared" si="593"/>
        <v>0</v>
      </c>
      <c r="BM235" s="8">
        <f t="shared" si="594"/>
        <v>0</v>
      </c>
      <c r="BN235" s="8">
        <f t="shared" si="595"/>
        <v>0</v>
      </c>
      <c r="BP235" s="375">
        <f t="shared" si="596"/>
        <v>0</v>
      </c>
      <c r="BQ235" s="201">
        <f t="shared" si="596"/>
        <v>0</v>
      </c>
      <c r="BR235" s="8">
        <f t="shared" si="597"/>
        <v>0</v>
      </c>
      <c r="BS235" s="8">
        <f t="shared" si="598"/>
        <v>0</v>
      </c>
      <c r="BU235" s="375">
        <f t="shared" si="599"/>
        <v>0</v>
      </c>
      <c r="BV235" s="201">
        <f t="shared" si="599"/>
        <v>0</v>
      </c>
      <c r="BW235" s="8">
        <f t="shared" si="600"/>
        <v>0</v>
      </c>
      <c r="BX235" s="8">
        <f t="shared" si="601"/>
        <v>0</v>
      </c>
      <c r="BZ235" s="375">
        <f t="shared" si="602"/>
        <v>0</v>
      </c>
      <c r="CA235" s="201">
        <f t="shared" si="602"/>
        <v>0</v>
      </c>
      <c r="CB235" s="8">
        <f t="shared" si="603"/>
        <v>0</v>
      </c>
      <c r="CC235" s="8">
        <f t="shared" si="604"/>
        <v>0</v>
      </c>
      <c r="CE235" s="375">
        <f t="shared" si="605"/>
        <v>0</v>
      </c>
      <c r="CF235" s="201">
        <f t="shared" si="605"/>
        <v>0</v>
      </c>
      <c r="CG235" s="8">
        <f t="shared" si="606"/>
        <v>0</v>
      </c>
      <c r="CH235" s="8">
        <f t="shared" si="607"/>
        <v>0</v>
      </c>
      <c r="CJ235" s="375">
        <f t="shared" si="608"/>
        <v>0</v>
      </c>
      <c r="CK235" s="201">
        <f t="shared" si="608"/>
        <v>0</v>
      </c>
      <c r="CL235" s="8">
        <f t="shared" si="609"/>
        <v>0</v>
      </c>
      <c r="CM235" s="8">
        <f t="shared" si="610"/>
        <v>0</v>
      </c>
      <c r="CO235" s="375">
        <f t="shared" si="611"/>
        <v>0</v>
      </c>
      <c r="CP235" s="201">
        <f t="shared" si="611"/>
        <v>0</v>
      </c>
      <c r="CQ235" s="8">
        <f t="shared" si="612"/>
        <v>0</v>
      </c>
      <c r="CR235" s="8">
        <f t="shared" si="613"/>
        <v>0</v>
      </c>
      <c r="CT235" s="375">
        <f t="shared" si="614"/>
        <v>0</v>
      </c>
      <c r="CU235" s="201">
        <f t="shared" si="614"/>
        <v>0</v>
      </c>
      <c r="CV235" s="8">
        <f t="shared" si="615"/>
        <v>0</v>
      </c>
      <c r="CW235" s="8">
        <f t="shared" si="616"/>
        <v>0</v>
      </c>
      <c r="CY235" s="375">
        <f t="shared" si="617"/>
        <v>0</v>
      </c>
      <c r="CZ235" s="201">
        <f t="shared" si="617"/>
        <v>0</v>
      </c>
      <c r="DA235" s="8">
        <f t="shared" si="618"/>
        <v>0</v>
      </c>
      <c r="DB235" s="8">
        <f t="shared" si="619"/>
        <v>0</v>
      </c>
      <c r="DD235" s="375">
        <f t="shared" si="620"/>
        <v>0</v>
      </c>
      <c r="DE235" s="201">
        <f t="shared" si="620"/>
        <v>0</v>
      </c>
      <c r="DF235" s="8">
        <f t="shared" si="621"/>
        <v>0</v>
      </c>
      <c r="DG235" s="8">
        <f t="shared" si="622"/>
        <v>0</v>
      </c>
      <c r="DI235" s="375">
        <f t="shared" si="623"/>
        <v>0</v>
      </c>
      <c r="DJ235" s="201">
        <f t="shared" si="623"/>
        <v>0</v>
      </c>
      <c r="DK235" s="8">
        <f t="shared" si="624"/>
        <v>0</v>
      </c>
      <c r="DL235" s="8">
        <f t="shared" si="625"/>
        <v>0</v>
      </c>
      <c r="DN235" s="375">
        <f t="shared" si="626"/>
        <v>0</v>
      </c>
      <c r="DO235" s="201">
        <f t="shared" si="626"/>
        <v>0</v>
      </c>
      <c r="DP235" s="8">
        <f t="shared" si="627"/>
        <v>0</v>
      </c>
      <c r="DQ235" s="8">
        <f t="shared" si="628"/>
        <v>0</v>
      </c>
      <c r="DS235" s="51">
        <f>O235+T235+Y235+AD235+AI235+AN235+AS235+AX235+BC235+BH235+BM235+BR235+BW235+CB235+CG235+CL235+CQ235+CV235+DA235+DF235+DK235+DP235</f>
        <v>0</v>
      </c>
      <c r="DT235" s="65">
        <f t="shared" si="630"/>
        <v>0</v>
      </c>
      <c r="DU235" s="90">
        <v>0</v>
      </c>
      <c r="DV235" s="65">
        <f t="shared" si="631"/>
        <v>0</v>
      </c>
      <c r="DW235" s="66">
        <f>+DS235+DU235</f>
        <v>0</v>
      </c>
      <c r="DX235" s="66">
        <f t="shared" si="632"/>
        <v>0</v>
      </c>
      <c r="DY235" s="307">
        <f t="shared" si="563"/>
        <v>0</v>
      </c>
    </row>
    <row r="236" spans="1:129" s="72" customFormat="1" ht="32.4" customHeight="1" thickBot="1" x14ac:dyDescent="0.35">
      <c r="B236" s="275" t="s">
        <v>105</v>
      </c>
      <c r="C236" s="276" t="str">
        <f>B224</f>
        <v>IT equipment</v>
      </c>
      <c r="D236" s="242"/>
      <c r="E236" s="73"/>
      <c r="F236" s="73"/>
      <c r="G236" s="73"/>
      <c r="H236" s="73"/>
      <c r="I236" s="73"/>
      <c r="J236" s="74"/>
      <c r="K236" s="73"/>
      <c r="L236" s="75"/>
      <c r="M236" s="391">
        <f>O46</f>
        <v>0</v>
      </c>
      <c r="N236" s="278"/>
      <c r="O236" s="95">
        <f>SUM(O225:O235)</f>
        <v>0</v>
      </c>
      <c r="P236" s="218">
        <f>SUM(P225:P235)</f>
        <v>0</v>
      </c>
      <c r="Q236" s="78"/>
      <c r="R236" s="294">
        <f>T46</f>
        <v>0</v>
      </c>
      <c r="S236" s="294"/>
      <c r="T236" s="76">
        <f>SUM(T225:T235)</f>
        <v>68400</v>
      </c>
      <c r="U236" s="77">
        <f>SUM(U225:U235)</f>
        <v>1800</v>
      </c>
      <c r="V236" s="78"/>
      <c r="W236" s="391">
        <f>Y46</f>
        <v>0</v>
      </c>
      <c r="X236" s="277"/>
      <c r="Y236" s="76">
        <f>SUM(Y225:Y235)</f>
        <v>136800</v>
      </c>
      <c r="Z236" s="77">
        <f>SUM(Z225:Z235)</f>
        <v>3600</v>
      </c>
      <c r="AA236" s="79"/>
      <c r="AB236" s="391">
        <f>AD46</f>
        <v>0</v>
      </c>
      <c r="AC236" s="277"/>
      <c r="AD236" s="76">
        <f>SUM(AD225:AD235)</f>
        <v>109440.00000000001</v>
      </c>
      <c r="AE236" s="77">
        <f>SUM(AE225:AE235)</f>
        <v>2880.0000000000005</v>
      </c>
      <c r="AG236" s="391">
        <f>AI46</f>
        <v>0</v>
      </c>
      <c r="AH236" s="277"/>
      <c r="AI236" s="76">
        <f>SUM(AI225:AI235)</f>
        <v>54720.000000000007</v>
      </c>
      <c r="AJ236" s="77">
        <f>SUM(AJ225:AJ235)</f>
        <v>1440.0000000000002</v>
      </c>
      <c r="AL236" s="391">
        <f>AN46</f>
        <v>0</v>
      </c>
      <c r="AM236" s="277"/>
      <c r="AN236" s="76">
        <f>SUM(AN225:AN235)</f>
        <v>0</v>
      </c>
      <c r="AO236" s="77">
        <f>SUM(AO225:AO235)</f>
        <v>0</v>
      </c>
      <c r="AQ236" s="391">
        <f>AS46</f>
        <v>0</v>
      </c>
      <c r="AR236" s="277"/>
      <c r="AS236" s="76">
        <f>SUM(AS225:AS235)</f>
        <v>0</v>
      </c>
      <c r="AT236" s="77">
        <f>SUM(AT225:AT235)</f>
        <v>0</v>
      </c>
      <c r="AV236" s="391">
        <f>AX46</f>
        <v>0</v>
      </c>
      <c r="AW236" s="277"/>
      <c r="AX236" s="76">
        <f>SUM(AX225:AX235)</f>
        <v>0</v>
      </c>
      <c r="AY236" s="77">
        <f>SUM(AY225:AY235)</f>
        <v>0</v>
      </c>
      <c r="BA236" s="391">
        <f>BC46</f>
        <v>0</v>
      </c>
      <c r="BB236" s="277"/>
      <c r="BC236" s="76">
        <f>SUM(BC225:BC235)</f>
        <v>0</v>
      </c>
      <c r="BD236" s="77">
        <f>SUM(BD225:BD235)</f>
        <v>0</v>
      </c>
      <c r="BF236" s="391">
        <f>BH46</f>
        <v>0</v>
      </c>
      <c r="BG236" s="277"/>
      <c r="BH236" s="76">
        <f>SUM(BH225:BH235)</f>
        <v>0</v>
      </c>
      <c r="BI236" s="77">
        <f>SUM(BI225:BI235)</f>
        <v>0</v>
      </c>
      <c r="BK236" s="391">
        <f>BM46</f>
        <v>0</v>
      </c>
      <c r="BL236" s="277"/>
      <c r="BM236" s="76">
        <f>SUM(BM225:BM235)</f>
        <v>0</v>
      </c>
      <c r="BN236" s="77">
        <f>SUM(BN225:BN235)</f>
        <v>0</v>
      </c>
      <c r="BP236" s="391">
        <f>BR46</f>
        <v>0</v>
      </c>
      <c r="BQ236" s="277"/>
      <c r="BR236" s="76">
        <f>SUM(BR225:BR235)</f>
        <v>0</v>
      </c>
      <c r="BS236" s="77">
        <f>SUM(BS225:BS235)</f>
        <v>0</v>
      </c>
      <c r="BU236" s="391">
        <f>BW46</f>
        <v>0</v>
      </c>
      <c r="BV236" s="277"/>
      <c r="BW236" s="76">
        <f>SUM(BW225:BW235)</f>
        <v>0</v>
      </c>
      <c r="BX236" s="77">
        <f>SUM(BX225:BX235)</f>
        <v>0</v>
      </c>
      <c r="BZ236" s="391">
        <f>CB46</f>
        <v>0</v>
      </c>
      <c r="CA236" s="277"/>
      <c r="CB236" s="76">
        <f>SUM(CB225:CB235)</f>
        <v>0</v>
      </c>
      <c r="CC236" s="77">
        <f>SUM(CC225:CC235)</f>
        <v>0</v>
      </c>
      <c r="CE236" s="391">
        <f>CG46</f>
        <v>0</v>
      </c>
      <c r="CF236" s="277"/>
      <c r="CG236" s="76">
        <f>SUM(CG225:CG235)</f>
        <v>0</v>
      </c>
      <c r="CH236" s="77">
        <f>SUM(CH225:CH235)</f>
        <v>0</v>
      </c>
      <c r="CJ236" s="391">
        <f>CL46</f>
        <v>0</v>
      </c>
      <c r="CK236" s="277"/>
      <c r="CL236" s="76">
        <f>SUM(CL225:CL235)</f>
        <v>0</v>
      </c>
      <c r="CM236" s="77">
        <f>SUM(CM225:CM235)</f>
        <v>0</v>
      </c>
      <c r="CO236" s="391">
        <f>CQ46</f>
        <v>0</v>
      </c>
      <c r="CP236" s="277"/>
      <c r="CQ236" s="76">
        <f>SUM(CQ225:CQ235)</f>
        <v>0</v>
      </c>
      <c r="CR236" s="77">
        <f>SUM(CR225:CR235)</f>
        <v>0</v>
      </c>
      <c r="CT236" s="391">
        <f>CV46</f>
        <v>0</v>
      </c>
      <c r="CU236" s="277"/>
      <c r="CV236" s="76">
        <f>SUM(CV225:CV235)</f>
        <v>0</v>
      </c>
      <c r="CW236" s="77">
        <f>SUM(CW225:CW235)</f>
        <v>0</v>
      </c>
      <c r="CY236" s="391">
        <f>DA46</f>
        <v>0</v>
      </c>
      <c r="CZ236" s="277"/>
      <c r="DA236" s="76">
        <f>SUM(DA225:DA235)</f>
        <v>0</v>
      </c>
      <c r="DB236" s="77">
        <f>SUM(DB225:DB235)</f>
        <v>0</v>
      </c>
      <c r="DD236" s="391">
        <f>DF46</f>
        <v>0</v>
      </c>
      <c r="DE236" s="277"/>
      <c r="DF236" s="76">
        <f>SUM(DF225:DF235)</f>
        <v>0</v>
      </c>
      <c r="DG236" s="77">
        <f>SUM(DG225:DG235)</f>
        <v>0</v>
      </c>
      <c r="DI236" s="391">
        <f>DK46</f>
        <v>0</v>
      </c>
      <c r="DJ236" s="277"/>
      <c r="DK236" s="76">
        <f>SUM(DK225:DK235)</f>
        <v>0</v>
      </c>
      <c r="DL236" s="77">
        <f>SUM(DL225:DL235)</f>
        <v>0</v>
      </c>
      <c r="DN236" s="391">
        <f>DP46</f>
        <v>0</v>
      </c>
      <c r="DO236" s="277"/>
      <c r="DP236" s="76">
        <f>SUM(DP225:DP235)</f>
        <v>0</v>
      </c>
      <c r="DQ236" s="77">
        <f>SUM(DQ225:DQ235)</f>
        <v>0</v>
      </c>
      <c r="DS236" s="80">
        <f t="shared" ref="DS236:DW236" si="636">SUM(DS225:DS235)</f>
        <v>369360</v>
      </c>
      <c r="DT236" s="77">
        <f t="shared" si="636"/>
        <v>9720</v>
      </c>
      <c r="DU236" s="77">
        <f t="shared" si="636"/>
        <v>0</v>
      </c>
      <c r="DV236" s="77">
        <f t="shared" si="636"/>
        <v>0</v>
      </c>
      <c r="DW236" s="77">
        <f t="shared" si="636"/>
        <v>369360</v>
      </c>
      <c r="DX236" s="77">
        <f>SUM(P236+U236+Z236+AE236+AJ236+AO236+AT236+AY236+BD236+BI236+BN236+BS236+BX236+CC236+CH236+CM236+CR236+CW236+DB236+DG236+DL236+DQ236)</f>
        <v>9720</v>
      </c>
      <c r="DY236" s="311" t="s">
        <v>53</v>
      </c>
    </row>
    <row r="237" spans="1:129" x14ac:dyDescent="0.3">
      <c r="O237" s="280" t="s">
        <v>17</v>
      </c>
      <c r="P237" s="281" t="s">
        <v>18</v>
      </c>
      <c r="T237" s="280" t="s">
        <v>17</v>
      </c>
      <c r="U237" s="281" t="s">
        <v>18</v>
      </c>
      <c r="Y237" s="280" t="s">
        <v>17</v>
      </c>
      <c r="Z237" s="281" t="s">
        <v>18</v>
      </c>
      <c r="AD237" s="280" t="s">
        <v>17</v>
      </c>
      <c r="AE237" s="281" t="s">
        <v>18</v>
      </c>
      <c r="AI237" s="280" t="s">
        <v>17</v>
      </c>
      <c r="AJ237" s="281" t="s">
        <v>18</v>
      </c>
      <c r="AN237" s="280" t="s">
        <v>17</v>
      </c>
      <c r="AO237" s="281" t="s">
        <v>18</v>
      </c>
      <c r="AS237" s="280" t="s">
        <v>17</v>
      </c>
      <c r="AT237" s="281" t="s">
        <v>18</v>
      </c>
      <c r="AX237" s="280" t="s">
        <v>17</v>
      </c>
      <c r="AY237" s="281" t="s">
        <v>18</v>
      </c>
      <c r="BC237" s="280" t="s">
        <v>17</v>
      </c>
      <c r="BD237" s="281" t="s">
        <v>18</v>
      </c>
      <c r="BH237" s="280" t="s">
        <v>17</v>
      </c>
      <c r="BI237" s="281" t="s">
        <v>18</v>
      </c>
      <c r="BM237" s="280" t="s">
        <v>17</v>
      </c>
      <c r="BN237" s="281" t="s">
        <v>18</v>
      </c>
      <c r="BR237" s="280" t="s">
        <v>17</v>
      </c>
      <c r="BS237" s="281" t="s">
        <v>18</v>
      </c>
      <c r="BW237" s="280" t="s">
        <v>17</v>
      </c>
      <c r="BX237" s="281" t="s">
        <v>18</v>
      </c>
      <c r="CB237" s="280" t="s">
        <v>17</v>
      </c>
      <c r="CC237" s="281" t="s">
        <v>18</v>
      </c>
      <c r="CG237" s="280" t="s">
        <v>17</v>
      </c>
      <c r="CH237" s="281" t="s">
        <v>18</v>
      </c>
      <c r="CL237" s="280" t="s">
        <v>17</v>
      </c>
      <c r="CM237" s="281" t="s">
        <v>18</v>
      </c>
      <c r="CQ237" s="280" t="s">
        <v>17</v>
      </c>
      <c r="CR237" s="281" t="s">
        <v>18</v>
      </c>
      <c r="CV237" s="280" t="s">
        <v>17</v>
      </c>
      <c r="CW237" s="281" t="s">
        <v>18</v>
      </c>
      <c r="DA237" s="280" t="s">
        <v>17</v>
      </c>
      <c r="DB237" s="281" t="s">
        <v>18</v>
      </c>
      <c r="DF237" s="280" t="s">
        <v>17</v>
      </c>
      <c r="DG237" s="281" t="s">
        <v>18</v>
      </c>
      <c r="DK237" s="280" t="s">
        <v>17</v>
      </c>
      <c r="DL237" s="281" t="s">
        <v>18</v>
      </c>
      <c r="DP237" s="280" t="s">
        <v>17</v>
      </c>
      <c r="DQ237" s="281" t="s">
        <v>18</v>
      </c>
      <c r="DS237" s="280" t="s">
        <v>17</v>
      </c>
      <c r="DT237" s="281" t="s">
        <v>18</v>
      </c>
      <c r="DU237" s="280" t="s">
        <v>17</v>
      </c>
      <c r="DV237" s="281" t="s">
        <v>18</v>
      </c>
      <c r="DW237" s="280" t="s">
        <v>17</v>
      </c>
      <c r="DX237" s="281" t="s">
        <v>18</v>
      </c>
    </row>
    <row r="240" spans="1:129" ht="26.4" customHeight="1" x14ac:dyDescent="0.3">
      <c r="H240" s="2"/>
      <c r="I240" s="2"/>
      <c r="K240" s="2"/>
      <c r="M240" s="392"/>
      <c r="N240" s="217"/>
      <c r="O240" s="282"/>
      <c r="P240" s="83"/>
      <c r="Q240" s="22"/>
      <c r="R240" s="380"/>
      <c r="S240" s="206"/>
      <c r="T240" s="282"/>
      <c r="U240" s="83"/>
      <c r="V240" s="22"/>
      <c r="W240" s="392"/>
      <c r="X240" s="82"/>
      <c r="Y240" s="282"/>
      <c r="Z240" s="83"/>
      <c r="AA240" s="353"/>
      <c r="AB240" s="392"/>
      <c r="AC240" s="82"/>
      <c r="AD240" s="282"/>
      <c r="AE240" s="83"/>
      <c r="AG240" s="392"/>
      <c r="AH240" s="82"/>
      <c r="AI240" s="282"/>
      <c r="AJ240" s="83"/>
      <c r="AL240" s="392"/>
      <c r="AM240" s="82"/>
      <c r="AN240" s="282"/>
      <c r="AO240" s="83"/>
      <c r="AQ240" s="392"/>
      <c r="AR240" s="82"/>
      <c r="AS240" s="282"/>
      <c r="AT240" s="83"/>
      <c r="AV240" s="392"/>
      <c r="AW240" s="82"/>
      <c r="AX240" s="282"/>
      <c r="AY240" s="83"/>
      <c r="BA240" s="392"/>
      <c r="BB240" s="82"/>
      <c r="BC240" s="282"/>
      <c r="BD240" s="83"/>
      <c r="BF240" s="392"/>
      <c r="BG240" s="82"/>
      <c r="BH240" s="282"/>
      <c r="BI240" s="83"/>
      <c r="BK240" s="392"/>
      <c r="BL240" s="82"/>
      <c r="BM240" s="282"/>
      <c r="BN240" s="83"/>
      <c r="BP240" s="392"/>
      <c r="BQ240" s="82"/>
      <c r="BR240" s="282"/>
      <c r="BS240" s="83"/>
      <c r="BU240" s="392"/>
      <c r="BV240" s="82"/>
      <c r="BW240" s="282"/>
      <c r="BX240" s="83"/>
      <c r="BZ240" s="392"/>
      <c r="CA240" s="82"/>
      <c r="CB240" s="282"/>
      <c r="CC240" s="83"/>
      <c r="CE240" s="392"/>
      <c r="CF240" s="82"/>
      <c r="CG240" s="282"/>
      <c r="CH240" s="83"/>
      <c r="CJ240" s="392"/>
      <c r="CK240" s="82"/>
      <c r="CL240" s="282"/>
      <c r="CM240" s="83"/>
      <c r="CO240" s="392"/>
      <c r="CP240" s="82"/>
      <c r="CQ240" s="282"/>
      <c r="CR240" s="83"/>
      <c r="CT240" s="392"/>
      <c r="CU240" s="82"/>
      <c r="CV240" s="282"/>
      <c r="CW240" s="83"/>
      <c r="CY240" s="392"/>
      <c r="CZ240" s="82"/>
      <c r="DA240" s="282"/>
      <c r="DB240" s="83"/>
      <c r="DD240" s="392"/>
      <c r="DE240" s="82"/>
      <c r="DF240" s="282"/>
      <c r="DG240" s="83"/>
      <c r="DI240" s="392"/>
      <c r="DJ240" s="82"/>
      <c r="DK240" s="282"/>
      <c r="DL240" s="83"/>
      <c r="DN240" s="392"/>
      <c r="DO240" s="82"/>
      <c r="DP240" s="282"/>
      <c r="DQ240" s="83"/>
      <c r="DS240" s="605" t="s">
        <v>12</v>
      </c>
      <c r="DT240" s="606"/>
      <c r="DU240" s="605" t="s">
        <v>13</v>
      </c>
      <c r="DV240" s="606"/>
      <c r="DW240" s="603" t="s">
        <v>14</v>
      </c>
      <c r="DX240" s="604"/>
    </row>
    <row r="241" spans="1:129" ht="15" thickBot="1" x14ac:dyDescent="0.35">
      <c r="H241" s="2"/>
      <c r="I241" s="2"/>
      <c r="K241" s="2"/>
      <c r="M241" s="388" t="s">
        <v>15</v>
      </c>
      <c r="N241" s="211" t="s">
        <v>16</v>
      </c>
      <c r="O241" s="31" t="s">
        <v>17</v>
      </c>
      <c r="P241" s="32" t="s">
        <v>18</v>
      </c>
      <c r="Q241" s="22"/>
      <c r="R241" s="30" t="s">
        <v>15</v>
      </c>
      <c r="S241" s="31" t="s">
        <v>16</v>
      </c>
      <c r="T241" s="31" t="s">
        <v>17</v>
      </c>
      <c r="U241" s="32" t="s">
        <v>18</v>
      </c>
      <c r="V241" s="22"/>
      <c r="W241" s="388" t="s">
        <v>15</v>
      </c>
      <c r="X241" s="31" t="s">
        <v>16</v>
      </c>
      <c r="Y241" s="31" t="s">
        <v>17</v>
      </c>
      <c r="Z241" s="32" t="s">
        <v>18</v>
      </c>
      <c r="AA241" s="353"/>
      <c r="AB241" s="388" t="s">
        <v>15</v>
      </c>
      <c r="AC241" s="31" t="s">
        <v>16</v>
      </c>
      <c r="AD241" s="31" t="s">
        <v>17</v>
      </c>
      <c r="AE241" s="32" t="s">
        <v>18</v>
      </c>
      <c r="AG241" s="388" t="s">
        <v>15</v>
      </c>
      <c r="AH241" s="31" t="s">
        <v>16</v>
      </c>
      <c r="AI241" s="31" t="s">
        <v>17</v>
      </c>
      <c r="AJ241" s="32" t="s">
        <v>18</v>
      </c>
      <c r="AL241" s="388" t="s">
        <v>15</v>
      </c>
      <c r="AM241" s="31" t="s">
        <v>16</v>
      </c>
      <c r="AN241" s="31" t="s">
        <v>17</v>
      </c>
      <c r="AO241" s="32" t="s">
        <v>18</v>
      </c>
      <c r="AQ241" s="388" t="s">
        <v>15</v>
      </c>
      <c r="AR241" s="31" t="s">
        <v>16</v>
      </c>
      <c r="AS241" s="31" t="s">
        <v>17</v>
      </c>
      <c r="AT241" s="32" t="s">
        <v>18</v>
      </c>
      <c r="AV241" s="388" t="s">
        <v>15</v>
      </c>
      <c r="AW241" s="31" t="s">
        <v>16</v>
      </c>
      <c r="AX241" s="31" t="s">
        <v>17</v>
      </c>
      <c r="AY241" s="32" t="s">
        <v>18</v>
      </c>
      <c r="BA241" s="388" t="s">
        <v>15</v>
      </c>
      <c r="BB241" s="31" t="s">
        <v>16</v>
      </c>
      <c r="BC241" s="31" t="s">
        <v>17</v>
      </c>
      <c r="BD241" s="32" t="s">
        <v>18</v>
      </c>
      <c r="BF241" s="388" t="s">
        <v>15</v>
      </c>
      <c r="BG241" s="31" t="s">
        <v>16</v>
      </c>
      <c r="BH241" s="31" t="s">
        <v>17</v>
      </c>
      <c r="BI241" s="32" t="s">
        <v>18</v>
      </c>
      <c r="BK241" s="388" t="s">
        <v>15</v>
      </c>
      <c r="BL241" s="31" t="s">
        <v>16</v>
      </c>
      <c r="BM241" s="31" t="s">
        <v>17</v>
      </c>
      <c r="BN241" s="32" t="s">
        <v>18</v>
      </c>
      <c r="BP241" s="388" t="s">
        <v>15</v>
      </c>
      <c r="BQ241" s="31" t="s">
        <v>16</v>
      </c>
      <c r="BR241" s="31" t="s">
        <v>17</v>
      </c>
      <c r="BS241" s="32" t="s">
        <v>18</v>
      </c>
      <c r="BU241" s="388" t="s">
        <v>15</v>
      </c>
      <c r="BV241" s="31" t="s">
        <v>16</v>
      </c>
      <c r="BW241" s="31" t="s">
        <v>17</v>
      </c>
      <c r="BX241" s="32" t="s">
        <v>18</v>
      </c>
      <c r="BZ241" s="388" t="s">
        <v>15</v>
      </c>
      <c r="CA241" s="31" t="s">
        <v>16</v>
      </c>
      <c r="CB241" s="31" t="s">
        <v>17</v>
      </c>
      <c r="CC241" s="32" t="s">
        <v>18</v>
      </c>
      <c r="CE241" s="388" t="s">
        <v>15</v>
      </c>
      <c r="CF241" s="31" t="s">
        <v>16</v>
      </c>
      <c r="CG241" s="31" t="s">
        <v>17</v>
      </c>
      <c r="CH241" s="32" t="s">
        <v>18</v>
      </c>
      <c r="CJ241" s="388" t="s">
        <v>15</v>
      </c>
      <c r="CK241" s="31" t="s">
        <v>16</v>
      </c>
      <c r="CL241" s="31" t="s">
        <v>17</v>
      </c>
      <c r="CM241" s="32" t="s">
        <v>18</v>
      </c>
      <c r="CO241" s="388" t="s">
        <v>15</v>
      </c>
      <c r="CP241" s="31" t="s">
        <v>16</v>
      </c>
      <c r="CQ241" s="31" t="s">
        <v>17</v>
      </c>
      <c r="CR241" s="32" t="s">
        <v>18</v>
      </c>
      <c r="CT241" s="388" t="s">
        <v>15</v>
      </c>
      <c r="CU241" s="31" t="s">
        <v>16</v>
      </c>
      <c r="CV241" s="31" t="s">
        <v>17</v>
      </c>
      <c r="CW241" s="32" t="s">
        <v>18</v>
      </c>
      <c r="CY241" s="388" t="s">
        <v>15</v>
      </c>
      <c r="CZ241" s="31" t="s">
        <v>16</v>
      </c>
      <c r="DA241" s="31" t="s">
        <v>17</v>
      </c>
      <c r="DB241" s="32" t="s">
        <v>18</v>
      </c>
      <c r="DD241" s="388" t="s">
        <v>15</v>
      </c>
      <c r="DE241" s="31" t="s">
        <v>16</v>
      </c>
      <c r="DF241" s="31" t="s">
        <v>17</v>
      </c>
      <c r="DG241" s="32" t="s">
        <v>18</v>
      </c>
      <c r="DI241" s="388" t="s">
        <v>15</v>
      </c>
      <c r="DJ241" s="31" t="s">
        <v>16</v>
      </c>
      <c r="DK241" s="31" t="s">
        <v>17</v>
      </c>
      <c r="DL241" s="32" t="s">
        <v>18</v>
      </c>
      <c r="DN241" s="388" t="s">
        <v>15</v>
      </c>
      <c r="DO241" s="31" t="s">
        <v>16</v>
      </c>
      <c r="DP241" s="31" t="s">
        <v>17</v>
      </c>
      <c r="DQ241" s="32" t="s">
        <v>18</v>
      </c>
      <c r="DS241" s="250" t="s">
        <v>17</v>
      </c>
      <c r="DT241" s="251" t="s">
        <v>18</v>
      </c>
      <c r="DU241" s="250" t="s">
        <v>17</v>
      </c>
      <c r="DV241" s="252" t="s">
        <v>18</v>
      </c>
      <c r="DW241" s="253" t="s">
        <v>17</v>
      </c>
      <c r="DX241" s="252" t="s">
        <v>18</v>
      </c>
    </row>
    <row r="242" spans="1:129" s="33" customFormat="1" ht="27" customHeight="1" thickBot="1" x14ac:dyDescent="0.35">
      <c r="B242" s="254" t="s">
        <v>576</v>
      </c>
      <c r="C242" s="255" t="s">
        <v>55</v>
      </c>
      <c r="D242" s="283" t="s">
        <v>21</v>
      </c>
      <c r="E242" s="257" t="s">
        <v>22</v>
      </c>
      <c r="F242" s="257"/>
      <c r="G242" s="257" t="s">
        <v>23</v>
      </c>
      <c r="H242" s="257" t="s">
        <v>24</v>
      </c>
      <c r="I242" s="257" t="s">
        <v>25</v>
      </c>
      <c r="J242" s="258" t="s">
        <v>26</v>
      </c>
      <c r="K242" s="259" t="s">
        <v>27</v>
      </c>
      <c r="M242" s="389"/>
      <c r="N242" s="212"/>
      <c r="O242" s="35"/>
      <c r="P242" s="36"/>
      <c r="Q242" s="37"/>
      <c r="R242" s="34"/>
      <c r="S242" s="35"/>
      <c r="T242" s="35"/>
      <c r="U242" s="36"/>
      <c r="V242" s="37"/>
      <c r="W242" s="389"/>
      <c r="X242" s="35"/>
      <c r="Y242" s="35"/>
      <c r="Z242" s="36"/>
      <c r="AA242" s="37"/>
      <c r="AB242" s="389"/>
      <c r="AC242" s="35"/>
      <c r="AD242" s="35"/>
      <c r="AE242" s="36"/>
      <c r="AG242" s="389"/>
      <c r="AH242" s="35"/>
      <c r="AI242" s="35"/>
      <c r="AJ242" s="36"/>
      <c r="AL242" s="389"/>
      <c r="AM242" s="35"/>
      <c r="AN242" s="35"/>
      <c r="AO242" s="36"/>
      <c r="AQ242" s="389"/>
      <c r="AR242" s="35"/>
      <c r="AS242" s="35"/>
      <c r="AT242" s="36"/>
      <c r="AV242" s="389"/>
      <c r="AW242" s="35"/>
      <c r="AX242" s="35"/>
      <c r="AY242" s="36"/>
      <c r="BA242" s="389"/>
      <c r="BB242" s="35"/>
      <c r="BC242" s="35"/>
      <c r="BD242" s="36"/>
      <c r="BF242" s="389"/>
      <c r="BG242" s="35"/>
      <c r="BH242" s="35"/>
      <c r="BI242" s="36"/>
      <c r="BK242" s="389"/>
      <c r="BL242" s="35"/>
      <c r="BM242" s="35"/>
      <c r="BN242" s="36"/>
      <c r="BP242" s="389"/>
      <c r="BQ242" s="35"/>
      <c r="BR242" s="35"/>
      <c r="BS242" s="36"/>
      <c r="BU242" s="389"/>
      <c r="BV242" s="35"/>
      <c r="BW242" s="35"/>
      <c r="BX242" s="36"/>
      <c r="BZ242" s="389"/>
      <c r="CA242" s="35"/>
      <c r="CB242" s="35"/>
      <c r="CC242" s="36"/>
      <c r="CE242" s="389"/>
      <c r="CF242" s="35"/>
      <c r="CG242" s="35"/>
      <c r="CH242" s="36"/>
      <c r="CJ242" s="389"/>
      <c r="CK242" s="35"/>
      <c r="CL242" s="35"/>
      <c r="CM242" s="36"/>
      <c r="CO242" s="389"/>
      <c r="CP242" s="35"/>
      <c r="CQ242" s="35"/>
      <c r="CR242" s="36"/>
      <c r="CT242" s="389"/>
      <c r="CU242" s="35"/>
      <c r="CV242" s="35"/>
      <c r="CW242" s="36"/>
      <c r="CY242" s="389"/>
      <c r="CZ242" s="35"/>
      <c r="DA242" s="35"/>
      <c r="DB242" s="36"/>
      <c r="DD242" s="389"/>
      <c r="DE242" s="35"/>
      <c r="DF242" s="35"/>
      <c r="DG242" s="36"/>
      <c r="DI242" s="389"/>
      <c r="DJ242" s="35"/>
      <c r="DK242" s="35"/>
      <c r="DL242" s="36"/>
      <c r="DN242" s="389"/>
      <c r="DO242" s="35"/>
      <c r="DP242" s="35"/>
      <c r="DQ242" s="36"/>
      <c r="DS242" s="34"/>
      <c r="DT242" s="36"/>
      <c r="DU242" s="38"/>
      <c r="DV242" s="36"/>
      <c r="DW242" s="38"/>
      <c r="DX242" s="39"/>
      <c r="DY242" s="309" t="str">
        <f>B242</f>
        <v>Others</v>
      </c>
    </row>
    <row r="243" spans="1:129" ht="18" customHeight="1" x14ac:dyDescent="0.3">
      <c r="B243" s="322"/>
      <c r="C243" s="317"/>
      <c r="D243" s="239"/>
      <c r="E243" s="263"/>
      <c r="F243" s="263"/>
      <c r="G243" s="263"/>
      <c r="H243" s="56"/>
      <c r="I243" s="56"/>
      <c r="J243" s="265"/>
      <c r="K243" s="264"/>
      <c r="L243" s="57"/>
      <c r="M243" s="394"/>
      <c r="N243" s="214"/>
      <c r="O243" s="8">
        <f t="shared" ref="O243:O254" si="637">$D243*M243*N243</f>
        <v>0</v>
      </c>
      <c r="P243" s="8">
        <f t="shared" ref="P243:P254" si="638">O243/$H$3</f>
        <v>0</v>
      </c>
      <c r="R243" s="201">
        <f t="shared" ref="R243:S254" si="639">M243</f>
        <v>0</v>
      </c>
      <c r="S243" s="201">
        <f t="shared" si="639"/>
        <v>0</v>
      </c>
      <c r="T243" s="8">
        <f t="shared" ref="T243:T254" si="640">$D243*R243*S243</f>
        <v>0</v>
      </c>
      <c r="U243" s="8">
        <f t="shared" ref="U243:U254" si="641">T243/$H$3</f>
        <v>0</v>
      </c>
      <c r="W243" s="375">
        <f t="shared" ref="W243:X254" si="642">R243</f>
        <v>0</v>
      </c>
      <c r="X243" s="201">
        <f t="shared" si="642"/>
        <v>0</v>
      </c>
      <c r="Y243" s="8">
        <f t="shared" ref="Y243:Y254" si="643">$D243*W243*X243</f>
        <v>0</v>
      </c>
      <c r="Z243" s="8">
        <f t="shared" ref="Z243:Z254" si="644">Y243/$H$3</f>
        <v>0</v>
      </c>
      <c r="AB243" s="375">
        <f t="shared" ref="AB243:AC254" si="645">W243</f>
        <v>0</v>
      </c>
      <c r="AC243" s="201">
        <f t="shared" si="645"/>
        <v>0</v>
      </c>
      <c r="AD243" s="8">
        <f t="shared" ref="AD243:AD254" si="646">$D243*AB243*AC243</f>
        <v>0</v>
      </c>
      <c r="AE243" s="8">
        <f t="shared" ref="AE243:AE254" si="647">AD243/$H$3</f>
        <v>0</v>
      </c>
      <c r="AG243" s="375">
        <f t="shared" ref="AG243:AH254" si="648">AB243</f>
        <v>0</v>
      </c>
      <c r="AH243" s="201">
        <f t="shared" si="648"/>
        <v>0</v>
      </c>
      <c r="AI243" s="8">
        <f t="shared" ref="AI243:AI254" si="649">$D243*AG243*AH243</f>
        <v>0</v>
      </c>
      <c r="AJ243" s="8">
        <f t="shared" ref="AJ243:AJ254" si="650">AI243/$H$3</f>
        <v>0</v>
      </c>
      <c r="AL243" s="375">
        <f t="shared" ref="AL243:AM254" si="651">AG243</f>
        <v>0</v>
      </c>
      <c r="AM243" s="201">
        <f t="shared" si="651"/>
        <v>0</v>
      </c>
      <c r="AN243" s="8">
        <f t="shared" ref="AN243:AN254" si="652">$D243*AL243*AM243</f>
        <v>0</v>
      </c>
      <c r="AO243" s="8">
        <f t="shared" ref="AO243:AO254" si="653">AN243/$H$3</f>
        <v>0</v>
      </c>
      <c r="AQ243" s="375">
        <f t="shared" ref="AQ243:AR254" si="654">AL243</f>
        <v>0</v>
      </c>
      <c r="AR243" s="201">
        <f t="shared" si="654"/>
        <v>0</v>
      </c>
      <c r="AS243" s="8">
        <f t="shared" ref="AS243:AS254" si="655">$D243*AQ243*AR243</f>
        <v>0</v>
      </c>
      <c r="AT243" s="8">
        <f t="shared" ref="AT243:AT254" si="656">AS243/$H$3</f>
        <v>0</v>
      </c>
      <c r="AV243" s="375">
        <f t="shared" ref="AV243:AW254" si="657">AQ243</f>
        <v>0</v>
      </c>
      <c r="AW243" s="201">
        <f t="shared" si="657"/>
        <v>0</v>
      </c>
      <c r="AX243" s="8">
        <f t="shared" ref="AX243:AX254" si="658">$D243*AV243*AW243</f>
        <v>0</v>
      </c>
      <c r="AY243" s="8">
        <f t="shared" ref="AY243:AY254" si="659">AX243/$H$3</f>
        <v>0</v>
      </c>
      <c r="BA243" s="375">
        <f t="shared" ref="BA243:BB254" si="660">AV243</f>
        <v>0</v>
      </c>
      <c r="BB243" s="201">
        <f t="shared" si="660"/>
        <v>0</v>
      </c>
      <c r="BC243" s="8">
        <f t="shared" ref="BC243:BC254" si="661">$D243*BA243*BB243</f>
        <v>0</v>
      </c>
      <c r="BD243" s="8">
        <f t="shared" ref="BD243:BD254" si="662">BC243/$H$3</f>
        <v>0</v>
      </c>
      <c r="BF243" s="375">
        <f t="shared" ref="BF243:BG254" si="663">BA243</f>
        <v>0</v>
      </c>
      <c r="BG243" s="201">
        <f t="shared" si="663"/>
        <v>0</v>
      </c>
      <c r="BH243" s="8">
        <f t="shared" ref="BH243:BH254" si="664">$D243*BF243*BG243</f>
        <v>0</v>
      </c>
      <c r="BI243" s="8">
        <f t="shared" ref="BI243:BI254" si="665">BH243/$H$3</f>
        <v>0</v>
      </c>
      <c r="BK243" s="375">
        <f t="shared" ref="BK243:BL254" si="666">BF243</f>
        <v>0</v>
      </c>
      <c r="BL243" s="201">
        <f t="shared" si="666"/>
        <v>0</v>
      </c>
      <c r="BM243" s="8">
        <f t="shared" ref="BM243:BM254" si="667">$D243*BK243*BL243</f>
        <v>0</v>
      </c>
      <c r="BN243" s="8">
        <f t="shared" ref="BN243:BN254" si="668">BM243/$H$3</f>
        <v>0</v>
      </c>
      <c r="BP243" s="375">
        <f t="shared" ref="BP243:BQ254" si="669">BK243</f>
        <v>0</v>
      </c>
      <c r="BQ243" s="201">
        <f t="shared" si="669"/>
        <v>0</v>
      </c>
      <c r="BR243" s="8">
        <f t="shared" ref="BR243:BR254" si="670">$D243*BP243*BQ243</f>
        <v>0</v>
      </c>
      <c r="BS243" s="8">
        <f t="shared" ref="BS243:BS254" si="671">BR243/$H$3</f>
        <v>0</v>
      </c>
      <c r="BU243" s="375">
        <f t="shared" ref="BU243:BV254" si="672">BP243</f>
        <v>0</v>
      </c>
      <c r="BV243" s="201">
        <f t="shared" si="672"/>
        <v>0</v>
      </c>
      <c r="BW243" s="8">
        <f t="shared" ref="BW243:BW254" si="673">$D243*BU243*BV243</f>
        <v>0</v>
      </c>
      <c r="BX243" s="8">
        <f t="shared" ref="BX243:BX254" si="674">BW243/$H$3</f>
        <v>0</v>
      </c>
      <c r="BZ243" s="375">
        <f t="shared" ref="BZ243:CA254" si="675">BU243</f>
        <v>0</v>
      </c>
      <c r="CA243" s="201">
        <f t="shared" si="675"/>
        <v>0</v>
      </c>
      <c r="CB243" s="8">
        <f t="shared" ref="CB243:CB254" si="676">$D243*BZ243*CA243</f>
        <v>0</v>
      </c>
      <c r="CC243" s="8">
        <f t="shared" ref="CC243:CC254" si="677">CB243/$H$3</f>
        <v>0</v>
      </c>
      <c r="CE243" s="375">
        <f t="shared" ref="CE243:CF254" si="678">BZ243</f>
        <v>0</v>
      </c>
      <c r="CF243" s="201">
        <f t="shared" si="678"/>
        <v>0</v>
      </c>
      <c r="CG243" s="8">
        <f t="shared" ref="CG243:CG254" si="679">$D243*CE243*CF243</f>
        <v>0</v>
      </c>
      <c r="CH243" s="8">
        <f t="shared" ref="CH243:CH254" si="680">CG243/$H$3</f>
        <v>0</v>
      </c>
      <c r="CJ243" s="375">
        <f t="shared" ref="CJ243:CK254" si="681">CE243</f>
        <v>0</v>
      </c>
      <c r="CK243" s="201">
        <f t="shared" si="681"/>
        <v>0</v>
      </c>
      <c r="CL243" s="8">
        <f t="shared" ref="CL243:CL254" si="682">$D243*CJ243*CK243</f>
        <v>0</v>
      </c>
      <c r="CM243" s="8">
        <f t="shared" ref="CM243:CM254" si="683">CL243/$H$3</f>
        <v>0</v>
      </c>
      <c r="CO243" s="375">
        <f t="shared" ref="CO243:CP254" si="684">CJ243</f>
        <v>0</v>
      </c>
      <c r="CP243" s="201">
        <f t="shared" si="684"/>
        <v>0</v>
      </c>
      <c r="CQ243" s="8">
        <f t="shared" ref="CQ243:CQ254" si="685">$D243*CO243*CP243</f>
        <v>0</v>
      </c>
      <c r="CR243" s="8">
        <f t="shared" ref="CR243:CR254" si="686">CQ243/$H$3</f>
        <v>0</v>
      </c>
      <c r="CT243" s="375">
        <f t="shared" ref="CT243:CU254" si="687">CO243</f>
        <v>0</v>
      </c>
      <c r="CU243" s="201">
        <f t="shared" si="687"/>
        <v>0</v>
      </c>
      <c r="CV243" s="8">
        <f t="shared" ref="CV243:CV254" si="688">$D243*CT243*CU243</f>
        <v>0</v>
      </c>
      <c r="CW243" s="8">
        <f t="shared" ref="CW243:CW254" si="689">CV243/$H$3</f>
        <v>0</v>
      </c>
      <c r="CY243" s="375">
        <f t="shared" ref="CY243:CZ254" si="690">CT243</f>
        <v>0</v>
      </c>
      <c r="CZ243" s="201">
        <f t="shared" si="690"/>
        <v>0</v>
      </c>
      <c r="DA243" s="8">
        <f t="shared" ref="DA243:DA254" si="691">$D243*CY243*CZ243</f>
        <v>0</v>
      </c>
      <c r="DB243" s="8">
        <f t="shared" ref="DB243:DB254" si="692">DA243/$H$3</f>
        <v>0</v>
      </c>
      <c r="DD243" s="375">
        <f t="shared" ref="DD243:DE254" si="693">CY243</f>
        <v>0</v>
      </c>
      <c r="DE243" s="201">
        <f t="shared" si="693"/>
        <v>0</v>
      </c>
      <c r="DF243" s="8">
        <f t="shared" ref="DF243:DF254" si="694">$D243*DD243*DE243</f>
        <v>0</v>
      </c>
      <c r="DG243" s="8">
        <f t="shared" ref="DG243:DG254" si="695">DF243/$H$3</f>
        <v>0</v>
      </c>
      <c r="DI243" s="375">
        <f t="shared" ref="DI243:DJ254" si="696">DD243</f>
        <v>0</v>
      </c>
      <c r="DJ243" s="201">
        <f t="shared" si="696"/>
        <v>0</v>
      </c>
      <c r="DK243" s="8">
        <f t="shared" ref="DK243:DK254" si="697">$D243*DI243*DJ243</f>
        <v>0</v>
      </c>
      <c r="DL243" s="8">
        <f t="shared" ref="DL243:DL254" si="698">DK243/$H$3</f>
        <v>0</v>
      </c>
      <c r="DN243" s="375">
        <f t="shared" ref="DN243:DO254" si="699">DI243</f>
        <v>0</v>
      </c>
      <c r="DO243" s="201">
        <f t="shared" si="699"/>
        <v>0</v>
      </c>
      <c r="DP243" s="8">
        <f t="shared" ref="DP243:DP254" si="700">$D243*DN243*DO243</f>
        <v>0</v>
      </c>
      <c r="DQ243" s="8">
        <f t="shared" ref="DQ243:DQ254" si="701">DP243/$H$3</f>
        <v>0</v>
      </c>
      <c r="DS243" s="51">
        <f t="shared" ref="DS243:DS253" si="702">O243+T243+Y243+AD243+AI243+AN243+AS243+AX243+BC243+BH243+BM243+BR243+BW243+CB243+CG243+CL243+CQ243+CV243+DA243+DF243+DK243+DP243</f>
        <v>0</v>
      </c>
      <c r="DT243" s="50">
        <f t="shared" ref="DT243:DT254" si="703">+DS243/$H$3</f>
        <v>0</v>
      </c>
      <c r="DU243" s="51">
        <v>0</v>
      </c>
      <c r="DV243" s="50">
        <f t="shared" ref="DV243:DV254" si="704">+DU243/$H$3</f>
        <v>0</v>
      </c>
      <c r="DW243" s="51">
        <f>+DS243+DU243</f>
        <v>0</v>
      </c>
      <c r="DX243" s="53">
        <f t="shared" ref="DX243:DX254" si="705">+DT243+DV243</f>
        <v>0</v>
      </c>
      <c r="DY243" s="307">
        <f t="shared" ref="DY243:DY254" si="706">B243</f>
        <v>0</v>
      </c>
    </row>
    <row r="244" spans="1:129" ht="18" customHeight="1" x14ac:dyDescent="0.3">
      <c r="B244" s="322"/>
      <c r="C244" s="317"/>
      <c r="D244" s="239"/>
      <c r="E244" s="263"/>
      <c r="F244" s="263"/>
      <c r="G244" s="263"/>
      <c r="H244" s="56"/>
      <c r="I244" s="56"/>
      <c r="J244" s="265"/>
      <c r="K244" s="264"/>
      <c r="L244" s="57"/>
      <c r="M244" s="394"/>
      <c r="N244" s="214"/>
      <c r="O244" s="8">
        <f t="shared" si="637"/>
        <v>0</v>
      </c>
      <c r="P244" s="8">
        <f t="shared" si="638"/>
        <v>0</v>
      </c>
      <c r="R244" s="201">
        <f t="shared" si="639"/>
        <v>0</v>
      </c>
      <c r="S244" s="201">
        <f t="shared" si="639"/>
        <v>0</v>
      </c>
      <c r="T244" s="8">
        <f t="shared" si="640"/>
        <v>0</v>
      </c>
      <c r="U244" s="8">
        <f t="shared" si="641"/>
        <v>0</v>
      </c>
      <c r="W244" s="375">
        <f t="shared" si="642"/>
        <v>0</v>
      </c>
      <c r="X244" s="201">
        <f t="shared" si="642"/>
        <v>0</v>
      </c>
      <c r="Y244" s="8">
        <f t="shared" si="643"/>
        <v>0</v>
      </c>
      <c r="Z244" s="8">
        <f t="shared" si="644"/>
        <v>0</v>
      </c>
      <c r="AB244" s="375">
        <f t="shared" si="645"/>
        <v>0</v>
      </c>
      <c r="AC244" s="201">
        <f t="shared" si="645"/>
        <v>0</v>
      </c>
      <c r="AD244" s="8">
        <f t="shared" si="646"/>
        <v>0</v>
      </c>
      <c r="AE244" s="8">
        <f t="shared" si="647"/>
        <v>0</v>
      </c>
      <c r="AG244" s="375">
        <f t="shared" si="648"/>
        <v>0</v>
      </c>
      <c r="AH244" s="201">
        <f t="shared" si="648"/>
        <v>0</v>
      </c>
      <c r="AI244" s="8">
        <f t="shared" si="649"/>
        <v>0</v>
      </c>
      <c r="AJ244" s="8">
        <f t="shared" si="650"/>
        <v>0</v>
      </c>
      <c r="AL244" s="375">
        <f t="shared" si="651"/>
        <v>0</v>
      </c>
      <c r="AM244" s="201">
        <f t="shared" si="651"/>
        <v>0</v>
      </c>
      <c r="AN244" s="8">
        <f t="shared" si="652"/>
        <v>0</v>
      </c>
      <c r="AO244" s="8">
        <f t="shared" si="653"/>
        <v>0</v>
      </c>
      <c r="AQ244" s="375">
        <f t="shared" si="654"/>
        <v>0</v>
      </c>
      <c r="AR244" s="201">
        <f t="shared" si="654"/>
        <v>0</v>
      </c>
      <c r="AS244" s="8">
        <f t="shared" si="655"/>
        <v>0</v>
      </c>
      <c r="AT244" s="8">
        <f t="shared" si="656"/>
        <v>0</v>
      </c>
      <c r="AV244" s="375">
        <f t="shared" si="657"/>
        <v>0</v>
      </c>
      <c r="AW244" s="201">
        <f t="shared" si="657"/>
        <v>0</v>
      </c>
      <c r="AX244" s="8">
        <f t="shared" si="658"/>
        <v>0</v>
      </c>
      <c r="AY244" s="8">
        <f t="shared" si="659"/>
        <v>0</v>
      </c>
      <c r="BA244" s="375">
        <f t="shared" si="660"/>
        <v>0</v>
      </c>
      <c r="BB244" s="201">
        <f t="shared" si="660"/>
        <v>0</v>
      </c>
      <c r="BC244" s="8">
        <f t="shared" si="661"/>
        <v>0</v>
      </c>
      <c r="BD244" s="8">
        <f t="shared" si="662"/>
        <v>0</v>
      </c>
      <c r="BF244" s="375">
        <f t="shared" si="663"/>
        <v>0</v>
      </c>
      <c r="BG244" s="201">
        <f t="shared" si="663"/>
        <v>0</v>
      </c>
      <c r="BH244" s="8">
        <f t="shared" si="664"/>
        <v>0</v>
      </c>
      <c r="BI244" s="8">
        <f t="shared" si="665"/>
        <v>0</v>
      </c>
      <c r="BK244" s="375">
        <f t="shared" si="666"/>
        <v>0</v>
      </c>
      <c r="BL244" s="201">
        <f t="shared" si="666"/>
        <v>0</v>
      </c>
      <c r="BM244" s="8">
        <f t="shared" si="667"/>
        <v>0</v>
      </c>
      <c r="BN244" s="8">
        <f t="shared" si="668"/>
        <v>0</v>
      </c>
      <c r="BP244" s="375">
        <f t="shared" si="669"/>
        <v>0</v>
      </c>
      <c r="BQ244" s="201">
        <f t="shared" si="669"/>
        <v>0</v>
      </c>
      <c r="BR244" s="8">
        <f t="shared" si="670"/>
        <v>0</v>
      </c>
      <c r="BS244" s="8">
        <f t="shared" si="671"/>
        <v>0</v>
      </c>
      <c r="BU244" s="375">
        <f t="shared" si="672"/>
        <v>0</v>
      </c>
      <c r="BV244" s="201">
        <f t="shared" si="672"/>
        <v>0</v>
      </c>
      <c r="BW244" s="8">
        <f t="shared" si="673"/>
        <v>0</v>
      </c>
      <c r="BX244" s="8">
        <f t="shared" si="674"/>
        <v>0</v>
      </c>
      <c r="BZ244" s="375">
        <f t="shared" si="675"/>
        <v>0</v>
      </c>
      <c r="CA244" s="201">
        <f t="shared" si="675"/>
        <v>0</v>
      </c>
      <c r="CB244" s="8">
        <f t="shared" si="676"/>
        <v>0</v>
      </c>
      <c r="CC244" s="8">
        <f t="shared" si="677"/>
        <v>0</v>
      </c>
      <c r="CE244" s="375">
        <f t="shared" si="678"/>
        <v>0</v>
      </c>
      <c r="CF244" s="201">
        <f t="shared" si="678"/>
        <v>0</v>
      </c>
      <c r="CG244" s="8">
        <f t="shared" si="679"/>
        <v>0</v>
      </c>
      <c r="CH244" s="8">
        <f t="shared" si="680"/>
        <v>0</v>
      </c>
      <c r="CJ244" s="375">
        <f t="shared" si="681"/>
        <v>0</v>
      </c>
      <c r="CK244" s="201">
        <f t="shared" si="681"/>
        <v>0</v>
      </c>
      <c r="CL244" s="8">
        <f t="shared" si="682"/>
        <v>0</v>
      </c>
      <c r="CM244" s="8">
        <f t="shared" si="683"/>
        <v>0</v>
      </c>
      <c r="CO244" s="375">
        <f t="shared" si="684"/>
        <v>0</v>
      </c>
      <c r="CP244" s="201">
        <f t="shared" si="684"/>
        <v>0</v>
      </c>
      <c r="CQ244" s="8">
        <f t="shared" si="685"/>
        <v>0</v>
      </c>
      <c r="CR244" s="8">
        <f t="shared" si="686"/>
        <v>0</v>
      </c>
      <c r="CT244" s="375">
        <f t="shared" si="687"/>
        <v>0</v>
      </c>
      <c r="CU244" s="201">
        <f t="shared" si="687"/>
        <v>0</v>
      </c>
      <c r="CV244" s="8">
        <f t="shared" si="688"/>
        <v>0</v>
      </c>
      <c r="CW244" s="8">
        <f t="shared" si="689"/>
        <v>0</v>
      </c>
      <c r="CY244" s="375">
        <f t="shared" si="690"/>
        <v>0</v>
      </c>
      <c r="CZ244" s="201">
        <f t="shared" si="690"/>
        <v>0</v>
      </c>
      <c r="DA244" s="8">
        <f t="shared" si="691"/>
        <v>0</v>
      </c>
      <c r="DB244" s="8">
        <f t="shared" si="692"/>
        <v>0</v>
      </c>
      <c r="DD244" s="375">
        <f t="shared" si="693"/>
        <v>0</v>
      </c>
      <c r="DE244" s="201">
        <f t="shared" si="693"/>
        <v>0</v>
      </c>
      <c r="DF244" s="8">
        <f t="shared" si="694"/>
        <v>0</v>
      </c>
      <c r="DG244" s="8">
        <f t="shared" si="695"/>
        <v>0</v>
      </c>
      <c r="DI244" s="375">
        <f t="shared" si="696"/>
        <v>0</v>
      </c>
      <c r="DJ244" s="201">
        <f t="shared" si="696"/>
        <v>0</v>
      </c>
      <c r="DK244" s="8">
        <f t="shared" si="697"/>
        <v>0</v>
      </c>
      <c r="DL244" s="8">
        <f t="shared" si="698"/>
        <v>0</v>
      </c>
      <c r="DN244" s="375">
        <f t="shared" si="699"/>
        <v>0</v>
      </c>
      <c r="DO244" s="201">
        <f t="shared" si="699"/>
        <v>0</v>
      </c>
      <c r="DP244" s="8">
        <f t="shared" si="700"/>
        <v>0</v>
      </c>
      <c r="DQ244" s="8">
        <f t="shared" si="701"/>
        <v>0</v>
      </c>
      <c r="DS244" s="51">
        <f t="shared" si="702"/>
        <v>0</v>
      </c>
      <c r="DT244" s="50">
        <f t="shared" si="703"/>
        <v>0</v>
      </c>
      <c r="DU244" s="51">
        <v>0</v>
      </c>
      <c r="DV244" s="50">
        <f t="shared" si="704"/>
        <v>0</v>
      </c>
      <c r="DW244" s="51">
        <f>+DS244+DU244</f>
        <v>0</v>
      </c>
      <c r="DX244" s="52">
        <f t="shared" si="705"/>
        <v>0</v>
      </c>
      <c r="DY244" s="307">
        <f t="shared" si="706"/>
        <v>0</v>
      </c>
    </row>
    <row r="245" spans="1:129" ht="18" customHeight="1" x14ac:dyDescent="0.3">
      <c r="B245" s="322"/>
      <c r="C245" s="320"/>
      <c r="D245" s="239"/>
      <c r="E245" s="263"/>
      <c r="F245" s="274"/>
      <c r="G245" s="274"/>
      <c r="H245" s="58"/>
      <c r="I245" s="56"/>
      <c r="J245" s="265"/>
      <c r="K245" s="264"/>
      <c r="L245" s="57"/>
      <c r="M245" s="394"/>
      <c r="N245" s="214"/>
      <c r="O245" s="8">
        <f t="shared" si="637"/>
        <v>0</v>
      </c>
      <c r="P245" s="8">
        <f t="shared" si="638"/>
        <v>0</v>
      </c>
      <c r="R245" s="201">
        <f t="shared" si="639"/>
        <v>0</v>
      </c>
      <c r="S245" s="201">
        <f t="shared" si="639"/>
        <v>0</v>
      </c>
      <c r="T245" s="8">
        <f t="shared" si="640"/>
        <v>0</v>
      </c>
      <c r="U245" s="8">
        <f t="shared" si="641"/>
        <v>0</v>
      </c>
      <c r="W245" s="375">
        <f t="shared" si="642"/>
        <v>0</v>
      </c>
      <c r="X245" s="201">
        <f t="shared" si="642"/>
        <v>0</v>
      </c>
      <c r="Y245" s="8">
        <f t="shared" si="643"/>
        <v>0</v>
      </c>
      <c r="Z245" s="8">
        <f t="shared" si="644"/>
        <v>0</v>
      </c>
      <c r="AB245" s="375">
        <f t="shared" si="645"/>
        <v>0</v>
      </c>
      <c r="AC245" s="201">
        <f t="shared" si="645"/>
        <v>0</v>
      </c>
      <c r="AD245" s="8">
        <f t="shared" si="646"/>
        <v>0</v>
      </c>
      <c r="AE245" s="8">
        <f t="shared" si="647"/>
        <v>0</v>
      </c>
      <c r="AG245" s="375">
        <f t="shared" si="648"/>
        <v>0</v>
      </c>
      <c r="AH245" s="201">
        <f t="shared" si="648"/>
        <v>0</v>
      </c>
      <c r="AI245" s="8">
        <f t="shared" si="649"/>
        <v>0</v>
      </c>
      <c r="AJ245" s="8">
        <f t="shared" si="650"/>
        <v>0</v>
      </c>
      <c r="AL245" s="375">
        <f t="shared" si="651"/>
        <v>0</v>
      </c>
      <c r="AM245" s="201">
        <f t="shared" si="651"/>
        <v>0</v>
      </c>
      <c r="AN245" s="8">
        <f t="shared" si="652"/>
        <v>0</v>
      </c>
      <c r="AO245" s="8">
        <f t="shared" si="653"/>
        <v>0</v>
      </c>
      <c r="AQ245" s="375">
        <f t="shared" si="654"/>
        <v>0</v>
      </c>
      <c r="AR245" s="201">
        <f t="shared" si="654"/>
        <v>0</v>
      </c>
      <c r="AS245" s="8">
        <f t="shared" si="655"/>
        <v>0</v>
      </c>
      <c r="AT245" s="8">
        <f t="shared" si="656"/>
        <v>0</v>
      </c>
      <c r="AV245" s="375">
        <f t="shared" si="657"/>
        <v>0</v>
      </c>
      <c r="AW245" s="201">
        <f t="shared" si="657"/>
        <v>0</v>
      </c>
      <c r="AX245" s="8">
        <f t="shared" si="658"/>
        <v>0</v>
      </c>
      <c r="AY245" s="8">
        <f t="shared" si="659"/>
        <v>0</v>
      </c>
      <c r="BA245" s="375">
        <f t="shared" si="660"/>
        <v>0</v>
      </c>
      <c r="BB245" s="201">
        <f t="shared" si="660"/>
        <v>0</v>
      </c>
      <c r="BC245" s="8">
        <f t="shared" si="661"/>
        <v>0</v>
      </c>
      <c r="BD245" s="8">
        <f t="shared" si="662"/>
        <v>0</v>
      </c>
      <c r="BF245" s="375">
        <f t="shared" si="663"/>
        <v>0</v>
      </c>
      <c r="BG245" s="201">
        <f t="shared" si="663"/>
        <v>0</v>
      </c>
      <c r="BH245" s="8">
        <f t="shared" si="664"/>
        <v>0</v>
      </c>
      <c r="BI245" s="8">
        <f t="shared" si="665"/>
        <v>0</v>
      </c>
      <c r="BK245" s="375">
        <f t="shared" si="666"/>
        <v>0</v>
      </c>
      <c r="BL245" s="201">
        <f t="shared" si="666"/>
        <v>0</v>
      </c>
      <c r="BM245" s="8">
        <f t="shared" si="667"/>
        <v>0</v>
      </c>
      <c r="BN245" s="8">
        <f t="shared" si="668"/>
        <v>0</v>
      </c>
      <c r="BP245" s="375">
        <f t="shared" si="669"/>
        <v>0</v>
      </c>
      <c r="BQ245" s="201">
        <f t="shared" si="669"/>
        <v>0</v>
      </c>
      <c r="BR245" s="8">
        <f t="shared" si="670"/>
        <v>0</v>
      </c>
      <c r="BS245" s="8">
        <f t="shared" si="671"/>
        <v>0</v>
      </c>
      <c r="BU245" s="375">
        <f t="shared" si="672"/>
        <v>0</v>
      </c>
      <c r="BV245" s="201">
        <f t="shared" si="672"/>
        <v>0</v>
      </c>
      <c r="BW245" s="8">
        <f t="shared" si="673"/>
        <v>0</v>
      </c>
      <c r="BX245" s="8">
        <f t="shared" si="674"/>
        <v>0</v>
      </c>
      <c r="BZ245" s="375">
        <f t="shared" si="675"/>
        <v>0</v>
      </c>
      <c r="CA245" s="201">
        <f t="shared" si="675"/>
        <v>0</v>
      </c>
      <c r="CB245" s="8">
        <f t="shared" si="676"/>
        <v>0</v>
      </c>
      <c r="CC245" s="8">
        <f t="shared" si="677"/>
        <v>0</v>
      </c>
      <c r="CE245" s="375">
        <f t="shared" si="678"/>
        <v>0</v>
      </c>
      <c r="CF245" s="201">
        <f t="shared" si="678"/>
        <v>0</v>
      </c>
      <c r="CG245" s="8">
        <f t="shared" si="679"/>
        <v>0</v>
      </c>
      <c r="CH245" s="8">
        <f t="shared" si="680"/>
        <v>0</v>
      </c>
      <c r="CJ245" s="375">
        <f t="shared" si="681"/>
        <v>0</v>
      </c>
      <c r="CK245" s="201">
        <f t="shared" si="681"/>
        <v>0</v>
      </c>
      <c r="CL245" s="8">
        <f t="shared" si="682"/>
        <v>0</v>
      </c>
      <c r="CM245" s="8">
        <f t="shared" si="683"/>
        <v>0</v>
      </c>
      <c r="CO245" s="375">
        <f t="shared" si="684"/>
        <v>0</v>
      </c>
      <c r="CP245" s="201">
        <f t="shared" si="684"/>
        <v>0</v>
      </c>
      <c r="CQ245" s="8">
        <f t="shared" si="685"/>
        <v>0</v>
      </c>
      <c r="CR245" s="8">
        <f t="shared" si="686"/>
        <v>0</v>
      </c>
      <c r="CT245" s="375">
        <f t="shared" si="687"/>
        <v>0</v>
      </c>
      <c r="CU245" s="201">
        <f t="shared" si="687"/>
        <v>0</v>
      </c>
      <c r="CV245" s="8">
        <f t="shared" si="688"/>
        <v>0</v>
      </c>
      <c r="CW245" s="8">
        <f t="shared" si="689"/>
        <v>0</v>
      </c>
      <c r="CY245" s="375">
        <f t="shared" si="690"/>
        <v>0</v>
      </c>
      <c r="CZ245" s="201">
        <f t="shared" si="690"/>
        <v>0</v>
      </c>
      <c r="DA245" s="8">
        <f t="shared" si="691"/>
        <v>0</v>
      </c>
      <c r="DB245" s="8">
        <f t="shared" si="692"/>
        <v>0</v>
      </c>
      <c r="DD245" s="375">
        <f t="shared" si="693"/>
        <v>0</v>
      </c>
      <c r="DE245" s="201">
        <f t="shared" si="693"/>
        <v>0</v>
      </c>
      <c r="DF245" s="8">
        <f t="shared" si="694"/>
        <v>0</v>
      </c>
      <c r="DG245" s="8">
        <f t="shared" si="695"/>
        <v>0</v>
      </c>
      <c r="DI245" s="375">
        <f t="shared" si="696"/>
        <v>0</v>
      </c>
      <c r="DJ245" s="201">
        <f t="shared" si="696"/>
        <v>0</v>
      </c>
      <c r="DK245" s="8">
        <f t="shared" si="697"/>
        <v>0</v>
      </c>
      <c r="DL245" s="8">
        <f t="shared" si="698"/>
        <v>0</v>
      </c>
      <c r="DN245" s="375">
        <f t="shared" si="699"/>
        <v>0</v>
      </c>
      <c r="DO245" s="201">
        <f t="shared" si="699"/>
        <v>0</v>
      </c>
      <c r="DP245" s="8">
        <f t="shared" si="700"/>
        <v>0</v>
      </c>
      <c r="DQ245" s="8">
        <f t="shared" si="701"/>
        <v>0</v>
      </c>
      <c r="DS245" s="51">
        <f t="shared" si="702"/>
        <v>0</v>
      </c>
      <c r="DT245" s="50">
        <f t="shared" si="703"/>
        <v>0</v>
      </c>
      <c r="DU245" s="51">
        <v>0</v>
      </c>
      <c r="DV245" s="50">
        <f t="shared" si="704"/>
        <v>0</v>
      </c>
      <c r="DW245" s="51">
        <f t="shared" ref="DW245:DW253" si="707">+DS245+DU245</f>
        <v>0</v>
      </c>
      <c r="DX245" s="52">
        <f t="shared" si="705"/>
        <v>0</v>
      </c>
      <c r="DY245" s="307">
        <f t="shared" si="706"/>
        <v>0</v>
      </c>
    </row>
    <row r="246" spans="1:129" ht="18" customHeight="1" x14ac:dyDescent="0.3">
      <c r="B246" s="325"/>
      <c r="C246" s="317"/>
      <c r="D246" s="239"/>
      <c r="E246" s="263"/>
      <c r="F246" s="274"/>
      <c r="G246" s="263"/>
      <c r="H246" s="56"/>
      <c r="I246" s="56"/>
      <c r="J246" s="265"/>
      <c r="K246" s="264"/>
      <c r="L246" s="57"/>
      <c r="M246" s="394"/>
      <c r="N246" s="214"/>
      <c r="O246" s="8">
        <f t="shared" si="637"/>
        <v>0</v>
      </c>
      <c r="P246" s="8">
        <f t="shared" si="638"/>
        <v>0</v>
      </c>
      <c r="R246" s="201">
        <f t="shared" si="639"/>
        <v>0</v>
      </c>
      <c r="S246" s="201">
        <f t="shared" si="639"/>
        <v>0</v>
      </c>
      <c r="T246" s="8">
        <f t="shared" si="640"/>
        <v>0</v>
      </c>
      <c r="U246" s="8">
        <f t="shared" si="641"/>
        <v>0</v>
      </c>
      <c r="W246" s="375">
        <f t="shared" si="642"/>
        <v>0</v>
      </c>
      <c r="X246" s="201">
        <f t="shared" si="642"/>
        <v>0</v>
      </c>
      <c r="Y246" s="8">
        <f t="shared" si="643"/>
        <v>0</v>
      </c>
      <c r="Z246" s="8">
        <f t="shared" si="644"/>
        <v>0</v>
      </c>
      <c r="AB246" s="375">
        <f t="shared" si="645"/>
        <v>0</v>
      </c>
      <c r="AC246" s="201">
        <f t="shared" si="645"/>
        <v>0</v>
      </c>
      <c r="AD246" s="8">
        <f t="shared" si="646"/>
        <v>0</v>
      </c>
      <c r="AE246" s="8">
        <f t="shared" si="647"/>
        <v>0</v>
      </c>
      <c r="AG246" s="375">
        <f t="shared" si="648"/>
        <v>0</v>
      </c>
      <c r="AH246" s="201">
        <f t="shared" si="648"/>
        <v>0</v>
      </c>
      <c r="AI246" s="8">
        <f t="shared" si="649"/>
        <v>0</v>
      </c>
      <c r="AJ246" s="8">
        <f t="shared" si="650"/>
        <v>0</v>
      </c>
      <c r="AL246" s="375">
        <f t="shared" si="651"/>
        <v>0</v>
      </c>
      <c r="AM246" s="201">
        <f t="shared" si="651"/>
        <v>0</v>
      </c>
      <c r="AN246" s="8">
        <f t="shared" si="652"/>
        <v>0</v>
      </c>
      <c r="AO246" s="8">
        <f t="shared" si="653"/>
        <v>0</v>
      </c>
      <c r="AQ246" s="375">
        <f t="shared" si="654"/>
        <v>0</v>
      </c>
      <c r="AR246" s="201">
        <f t="shared" si="654"/>
        <v>0</v>
      </c>
      <c r="AS246" s="8">
        <f t="shared" si="655"/>
        <v>0</v>
      </c>
      <c r="AT246" s="8">
        <f t="shared" si="656"/>
        <v>0</v>
      </c>
      <c r="AV246" s="375">
        <f t="shared" si="657"/>
        <v>0</v>
      </c>
      <c r="AW246" s="201">
        <f t="shared" si="657"/>
        <v>0</v>
      </c>
      <c r="AX246" s="8">
        <f t="shared" si="658"/>
        <v>0</v>
      </c>
      <c r="AY246" s="8">
        <f t="shared" si="659"/>
        <v>0</v>
      </c>
      <c r="BA246" s="375">
        <f t="shared" si="660"/>
        <v>0</v>
      </c>
      <c r="BB246" s="201">
        <f t="shared" si="660"/>
        <v>0</v>
      </c>
      <c r="BC246" s="8">
        <f t="shared" si="661"/>
        <v>0</v>
      </c>
      <c r="BD246" s="8">
        <f t="shared" si="662"/>
        <v>0</v>
      </c>
      <c r="BF246" s="375">
        <f t="shared" si="663"/>
        <v>0</v>
      </c>
      <c r="BG246" s="201">
        <f t="shared" si="663"/>
        <v>0</v>
      </c>
      <c r="BH246" s="8">
        <f t="shared" si="664"/>
        <v>0</v>
      </c>
      <c r="BI246" s="8">
        <f t="shared" si="665"/>
        <v>0</v>
      </c>
      <c r="BK246" s="375">
        <f t="shared" si="666"/>
        <v>0</v>
      </c>
      <c r="BL246" s="201">
        <f t="shared" si="666"/>
        <v>0</v>
      </c>
      <c r="BM246" s="8">
        <f t="shared" si="667"/>
        <v>0</v>
      </c>
      <c r="BN246" s="8">
        <f t="shared" si="668"/>
        <v>0</v>
      </c>
      <c r="BP246" s="375">
        <f t="shared" si="669"/>
        <v>0</v>
      </c>
      <c r="BQ246" s="201">
        <f t="shared" si="669"/>
        <v>0</v>
      </c>
      <c r="BR246" s="8">
        <f t="shared" si="670"/>
        <v>0</v>
      </c>
      <c r="BS246" s="8">
        <f t="shared" si="671"/>
        <v>0</v>
      </c>
      <c r="BU246" s="375">
        <f t="shared" si="672"/>
        <v>0</v>
      </c>
      <c r="BV246" s="201">
        <f t="shared" si="672"/>
        <v>0</v>
      </c>
      <c r="BW246" s="8">
        <f t="shared" si="673"/>
        <v>0</v>
      </c>
      <c r="BX246" s="8">
        <f t="shared" si="674"/>
        <v>0</v>
      </c>
      <c r="BZ246" s="375">
        <f t="shared" si="675"/>
        <v>0</v>
      </c>
      <c r="CA246" s="201">
        <f t="shared" si="675"/>
        <v>0</v>
      </c>
      <c r="CB246" s="8">
        <f t="shared" si="676"/>
        <v>0</v>
      </c>
      <c r="CC246" s="8">
        <f t="shared" si="677"/>
        <v>0</v>
      </c>
      <c r="CE246" s="375">
        <f t="shared" si="678"/>
        <v>0</v>
      </c>
      <c r="CF246" s="201">
        <f t="shared" si="678"/>
        <v>0</v>
      </c>
      <c r="CG246" s="8">
        <f t="shared" si="679"/>
        <v>0</v>
      </c>
      <c r="CH246" s="8">
        <f t="shared" si="680"/>
        <v>0</v>
      </c>
      <c r="CJ246" s="375">
        <f t="shared" si="681"/>
        <v>0</v>
      </c>
      <c r="CK246" s="201">
        <f t="shared" si="681"/>
        <v>0</v>
      </c>
      <c r="CL246" s="8">
        <f t="shared" si="682"/>
        <v>0</v>
      </c>
      <c r="CM246" s="8">
        <f t="shared" si="683"/>
        <v>0</v>
      </c>
      <c r="CO246" s="375">
        <f t="shared" si="684"/>
        <v>0</v>
      </c>
      <c r="CP246" s="201">
        <f t="shared" si="684"/>
        <v>0</v>
      </c>
      <c r="CQ246" s="8">
        <f t="shared" si="685"/>
        <v>0</v>
      </c>
      <c r="CR246" s="8">
        <f t="shared" si="686"/>
        <v>0</v>
      </c>
      <c r="CT246" s="375">
        <f t="shared" si="687"/>
        <v>0</v>
      </c>
      <c r="CU246" s="201">
        <f t="shared" si="687"/>
        <v>0</v>
      </c>
      <c r="CV246" s="8">
        <f t="shared" si="688"/>
        <v>0</v>
      </c>
      <c r="CW246" s="8">
        <f t="shared" si="689"/>
        <v>0</v>
      </c>
      <c r="CY246" s="375">
        <f t="shared" si="690"/>
        <v>0</v>
      </c>
      <c r="CZ246" s="201">
        <f t="shared" si="690"/>
        <v>0</v>
      </c>
      <c r="DA246" s="8">
        <f t="shared" si="691"/>
        <v>0</v>
      </c>
      <c r="DB246" s="8">
        <f t="shared" si="692"/>
        <v>0</v>
      </c>
      <c r="DD246" s="375">
        <f t="shared" si="693"/>
        <v>0</v>
      </c>
      <c r="DE246" s="201">
        <f t="shared" si="693"/>
        <v>0</v>
      </c>
      <c r="DF246" s="8">
        <f t="shared" si="694"/>
        <v>0</v>
      </c>
      <c r="DG246" s="8">
        <f t="shared" si="695"/>
        <v>0</v>
      </c>
      <c r="DI246" s="375">
        <f t="shared" si="696"/>
        <v>0</v>
      </c>
      <c r="DJ246" s="201">
        <f t="shared" si="696"/>
        <v>0</v>
      </c>
      <c r="DK246" s="8">
        <f t="shared" si="697"/>
        <v>0</v>
      </c>
      <c r="DL246" s="8">
        <f t="shared" si="698"/>
        <v>0</v>
      </c>
      <c r="DN246" s="375">
        <f t="shared" si="699"/>
        <v>0</v>
      </c>
      <c r="DO246" s="201">
        <f t="shared" si="699"/>
        <v>0</v>
      </c>
      <c r="DP246" s="8">
        <f t="shared" si="700"/>
        <v>0</v>
      </c>
      <c r="DQ246" s="8">
        <f t="shared" si="701"/>
        <v>0</v>
      </c>
      <c r="DS246" s="51">
        <f t="shared" si="702"/>
        <v>0</v>
      </c>
      <c r="DT246" s="50">
        <f t="shared" si="703"/>
        <v>0</v>
      </c>
      <c r="DU246" s="51">
        <v>0</v>
      </c>
      <c r="DV246" s="50">
        <f t="shared" si="704"/>
        <v>0</v>
      </c>
      <c r="DW246" s="51">
        <f t="shared" si="707"/>
        <v>0</v>
      </c>
      <c r="DX246" s="52">
        <f t="shared" si="705"/>
        <v>0</v>
      </c>
      <c r="DY246" s="307">
        <f t="shared" si="706"/>
        <v>0</v>
      </c>
    </row>
    <row r="247" spans="1:129" ht="18" customHeight="1" x14ac:dyDescent="0.3">
      <c r="B247" s="54"/>
      <c r="C247" s="54"/>
      <c r="D247" s="239"/>
      <c r="E247" s="263"/>
      <c r="F247" s="274"/>
      <c r="G247" s="263"/>
      <c r="H247" s="56"/>
      <c r="I247" s="56"/>
      <c r="J247" s="265"/>
      <c r="K247" s="264"/>
      <c r="L247" s="57"/>
      <c r="M247" s="394"/>
      <c r="N247" s="214"/>
      <c r="O247" s="8">
        <f t="shared" si="637"/>
        <v>0</v>
      </c>
      <c r="P247" s="8">
        <f t="shared" si="638"/>
        <v>0</v>
      </c>
      <c r="R247" s="201">
        <f t="shared" si="639"/>
        <v>0</v>
      </c>
      <c r="S247" s="201">
        <f t="shared" si="639"/>
        <v>0</v>
      </c>
      <c r="T247" s="8">
        <f t="shared" si="640"/>
        <v>0</v>
      </c>
      <c r="U247" s="8">
        <f t="shared" si="641"/>
        <v>0</v>
      </c>
      <c r="W247" s="375">
        <f t="shared" si="642"/>
        <v>0</v>
      </c>
      <c r="X247" s="201">
        <f t="shared" si="642"/>
        <v>0</v>
      </c>
      <c r="Y247" s="8">
        <f t="shared" si="643"/>
        <v>0</v>
      </c>
      <c r="Z247" s="8">
        <f t="shared" si="644"/>
        <v>0</v>
      </c>
      <c r="AB247" s="375">
        <f t="shared" si="645"/>
        <v>0</v>
      </c>
      <c r="AC247" s="201">
        <f t="shared" si="645"/>
        <v>0</v>
      </c>
      <c r="AD247" s="8">
        <f t="shared" si="646"/>
        <v>0</v>
      </c>
      <c r="AE247" s="8">
        <f t="shared" si="647"/>
        <v>0</v>
      </c>
      <c r="AG247" s="375">
        <f t="shared" si="648"/>
        <v>0</v>
      </c>
      <c r="AH247" s="201">
        <f t="shared" si="648"/>
        <v>0</v>
      </c>
      <c r="AI247" s="8">
        <f t="shared" si="649"/>
        <v>0</v>
      </c>
      <c r="AJ247" s="8">
        <f t="shared" si="650"/>
        <v>0</v>
      </c>
      <c r="AL247" s="375">
        <f t="shared" si="651"/>
        <v>0</v>
      </c>
      <c r="AM247" s="201">
        <f t="shared" si="651"/>
        <v>0</v>
      </c>
      <c r="AN247" s="8">
        <f t="shared" si="652"/>
        <v>0</v>
      </c>
      <c r="AO247" s="8">
        <f t="shared" si="653"/>
        <v>0</v>
      </c>
      <c r="AQ247" s="375">
        <f t="shared" si="654"/>
        <v>0</v>
      </c>
      <c r="AR247" s="201">
        <f t="shared" si="654"/>
        <v>0</v>
      </c>
      <c r="AS247" s="8">
        <f t="shared" si="655"/>
        <v>0</v>
      </c>
      <c r="AT247" s="8">
        <f t="shared" si="656"/>
        <v>0</v>
      </c>
      <c r="AV247" s="375">
        <f t="shared" si="657"/>
        <v>0</v>
      </c>
      <c r="AW247" s="201">
        <f t="shared" si="657"/>
        <v>0</v>
      </c>
      <c r="AX247" s="8">
        <f t="shared" si="658"/>
        <v>0</v>
      </c>
      <c r="AY247" s="8">
        <f t="shared" si="659"/>
        <v>0</v>
      </c>
      <c r="BA247" s="375">
        <f t="shared" si="660"/>
        <v>0</v>
      </c>
      <c r="BB247" s="201">
        <f t="shared" si="660"/>
        <v>0</v>
      </c>
      <c r="BC247" s="8">
        <f t="shared" si="661"/>
        <v>0</v>
      </c>
      <c r="BD247" s="8">
        <f t="shared" si="662"/>
        <v>0</v>
      </c>
      <c r="BF247" s="375">
        <f t="shared" si="663"/>
        <v>0</v>
      </c>
      <c r="BG247" s="201">
        <f t="shared" si="663"/>
        <v>0</v>
      </c>
      <c r="BH247" s="8">
        <f t="shared" si="664"/>
        <v>0</v>
      </c>
      <c r="BI247" s="8">
        <f t="shared" si="665"/>
        <v>0</v>
      </c>
      <c r="BK247" s="375">
        <f t="shared" si="666"/>
        <v>0</v>
      </c>
      <c r="BL247" s="201">
        <f t="shared" si="666"/>
        <v>0</v>
      </c>
      <c r="BM247" s="8">
        <f t="shared" si="667"/>
        <v>0</v>
      </c>
      <c r="BN247" s="8">
        <f t="shared" si="668"/>
        <v>0</v>
      </c>
      <c r="BP247" s="375">
        <f t="shared" si="669"/>
        <v>0</v>
      </c>
      <c r="BQ247" s="201">
        <f t="shared" si="669"/>
        <v>0</v>
      </c>
      <c r="BR247" s="8">
        <f t="shared" si="670"/>
        <v>0</v>
      </c>
      <c r="BS247" s="8">
        <f t="shared" si="671"/>
        <v>0</v>
      </c>
      <c r="BU247" s="375">
        <f t="shared" si="672"/>
        <v>0</v>
      </c>
      <c r="BV247" s="201">
        <f t="shared" si="672"/>
        <v>0</v>
      </c>
      <c r="BW247" s="8">
        <f t="shared" si="673"/>
        <v>0</v>
      </c>
      <c r="BX247" s="8">
        <f t="shared" si="674"/>
        <v>0</v>
      </c>
      <c r="BZ247" s="375">
        <f t="shared" si="675"/>
        <v>0</v>
      </c>
      <c r="CA247" s="201">
        <f t="shared" si="675"/>
        <v>0</v>
      </c>
      <c r="CB247" s="8">
        <f t="shared" si="676"/>
        <v>0</v>
      </c>
      <c r="CC247" s="8">
        <f t="shared" si="677"/>
        <v>0</v>
      </c>
      <c r="CE247" s="375">
        <f t="shared" si="678"/>
        <v>0</v>
      </c>
      <c r="CF247" s="201">
        <f t="shared" si="678"/>
        <v>0</v>
      </c>
      <c r="CG247" s="8">
        <f t="shared" si="679"/>
        <v>0</v>
      </c>
      <c r="CH247" s="8">
        <f t="shared" si="680"/>
        <v>0</v>
      </c>
      <c r="CJ247" s="375">
        <f t="shared" si="681"/>
        <v>0</v>
      </c>
      <c r="CK247" s="201">
        <f t="shared" si="681"/>
        <v>0</v>
      </c>
      <c r="CL247" s="8">
        <f t="shared" si="682"/>
        <v>0</v>
      </c>
      <c r="CM247" s="8">
        <f t="shared" si="683"/>
        <v>0</v>
      </c>
      <c r="CO247" s="375">
        <f t="shared" si="684"/>
        <v>0</v>
      </c>
      <c r="CP247" s="201">
        <f t="shared" si="684"/>
        <v>0</v>
      </c>
      <c r="CQ247" s="8">
        <f t="shared" si="685"/>
        <v>0</v>
      </c>
      <c r="CR247" s="8">
        <f t="shared" si="686"/>
        <v>0</v>
      </c>
      <c r="CT247" s="375">
        <f t="shared" si="687"/>
        <v>0</v>
      </c>
      <c r="CU247" s="201">
        <f t="shared" si="687"/>
        <v>0</v>
      </c>
      <c r="CV247" s="8">
        <f t="shared" si="688"/>
        <v>0</v>
      </c>
      <c r="CW247" s="8">
        <f t="shared" si="689"/>
        <v>0</v>
      </c>
      <c r="CY247" s="375">
        <f t="shared" si="690"/>
        <v>0</v>
      </c>
      <c r="CZ247" s="201">
        <f t="shared" si="690"/>
        <v>0</v>
      </c>
      <c r="DA247" s="8">
        <f t="shared" si="691"/>
        <v>0</v>
      </c>
      <c r="DB247" s="8">
        <f t="shared" si="692"/>
        <v>0</v>
      </c>
      <c r="DD247" s="375">
        <f t="shared" si="693"/>
        <v>0</v>
      </c>
      <c r="DE247" s="201">
        <f t="shared" si="693"/>
        <v>0</v>
      </c>
      <c r="DF247" s="8">
        <f t="shared" si="694"/>
        <v>0</v>
      </c>
      <c r="DG247" s="8">
        <f t="shared" si="695"/>
        <v>0</v>
      </c>
      <c r="DI247" s="375">
        <f t="shared" si="696"/>
        <v>0</v>
      </c>
      <c r="DJ247" s="201">
        <f t="shared" si="696"/>
        <v>0</v>
      </c>
      <c r="DK247" s="8">
        <f t="shared" si="697"/>
        <v>0</v>
      </c>
      <c r="DL247" s="8">
        <f t="shared" si="698"/>
        <v>0</v>
      </c>
      <c r="DN247" s="375">
        <f t="shared" si="699"/>
        <v>0</v>
      </c>
      <c r="DO247" s="201">
        <f t="shared" si="699"/>
        <v>0</v>
      </c>
      <c r="DP247" s="8">
        <f t="shared" si="700"/>
        <v>0</v>
      </c>
      <c r="DQ247" s="8">
        <f t="shared" si="701"/>
        <v>0</v>
      </c>
      <c r="DS247" s="51">
        <f t="shared" si="702"/>
        <v>0</v>
      </c>
      <c r="DT247" s="50">
        <f t="shared" si="703"/>
        <v>0</v>
      </c>
      <c r="DU247" s="51">
        <v>0</v>
      </c>
      <c r="DV247" s="50">
        <f t="shared" si="704"/>
        <v>0</v>
      </c>
      <c r="DW247" s="51">
        <f t="shared" si="707"/>
        <v>0</v>
      </c>
      <c r="DX247" s="52">
        <f t="shared" si="705"/>
        <v>0</v>
      </c>
      <c r="DY247" s="307">
        <f t="shared" si="706"/>
        <v>0</v>
      </c>
    </row>
    <row r="248" spans="1:129" ht="18" customHeight="1" x14ac:dyDescent="0.3">
      <c r="B248" s="54"/>
      <c r="C248" s="54"/>
      <c r="D248" s="239"/>
      <c r="E248" s="263"/>
      <c r="F248" s="274"/>
      <c r="G248" s="263"/>
      <c r="H248" s="56"/>
      <c r="I248" s="56"/>
      <c r="J248" s="265"/>
      <c r="K248" s="264"/>
      <c r="L248" s="57"/>
      <c r="M248" s="394"/>
      <c r="N248" s="214"/>
      <c r="O248" s="8">
        <f t="shared" si="637"/>
        <v>0</v>
      </c>
      <c r="P248" s="8">
        <f t="shared" si="638"/>
        <v>0</v>
      </c>
      <c r="R248" s="201">
        <f t="shared" si="639"/>
        <v>0</v>
      </c>
      <c r="S248" s="201">
        <f t="shared" si="639"/>
        <v>0</v>
      </c>
      <c r="T248" s="8">
        <f t="shared" si="640"/>
        <v>0</v>
      </c>
      <c r="U248" s="8">
        <f t="shared" si="641"/>
        <v>0</v>
      </c>
      <c r="W248" s="375">
        <f t="shared" si="642"/>
        <v>0</v>
      </c>
      <c r="X248" s="201">
        <f t="shared" si="642"/>
        <v>0</v>
      </c>
      <c r="Y248" s="8">
        <f t="shared" si="643"/>
        <v>0</v>
      </c>
      <c r="Z248" s="8">
        <f t="shared" si="644"/>
        <v>0</v>
      </c>
      <c r="AB248" s="375">
        <f t="shared" si="645"/>
        <v>0</v>
      </c>
      <c r="AC248" s="201">
        <f t="shared" si="645"/>
        <v>0</v>
      </c>
      <c r="AD248" s="8">
        <f t="shared" si="646"/>
        <v>0</v>
      </c>
      <c r="AE248" s="8">
        <f t="shared" si="647"/>
        <v>0</v>
      </c>
      <c r="AG248" s="375">
        <f t="shared" si="648"/>
        <v>0</v>
      </c>
      <c r="AH248" s="201">
        <f t="shared" si="648"/>
        <v>0</v>
      </c>
      <c r="AI248" s="8">
        <f t="shared" si="649"/>
        <v>0</v>
      </c>
      <c r="AJ248" s="8">
        <f t="shared" si="650"/>
        <v>0</v>
      </c>
      <c r="AL248" s="375">
        <f t="shared" si="651"/>
        <v>0</v>
      </c>
      <c r="AM248" s="201">
        <f t="shared" si="651"/>
        <v>0</v>
      </c>
      <c r="AN248" s="8">
        <f t="shared" si="652"/>
        <v>0</v>
      </c>
      <c r="AO248" s="8">
        <f t="shared" si="653"/>
        <v>0</v>
      </c>
      <c r="AQ248" s="375">
        <f t="shared" si="654"/>
        <v>0</v>
      </c>
      <c r="AR248" s="201">
        <f t="shared" si="654"/>
        <v>0</v>
      </c>
      <c r="AS248" s="8">
        <f t="shared" si="655"/>
        <v>0</v>
      </c>
      <c r="AT248" s="8">
        <f t="shared" si="656"/>
        <v>0</v>
      </c>
      <c r="AV248" s="375">
        <f t="shared" si="657"/>
        <v>0</v>
      </c>
      <c r="AW248" s="201">
        <f t="shared" si="657"/>
        <v>0</v>
      </c>
      <c r="AX248" s="8">
        <f t="shared" si="658"/>
        <v>0</v>
      </c>
      <c r="AY248" s="8">
        <f t="shared" si="659"/>
        <v>0</v>
      </c>
      <c r="BA248" s="375">
        <f t="shared" si="660"/>
        <v>0</v>
      </c>
      <c r="BB248" s="201">
        <f t="shared" si="660"/>
        <v>0</v>
      </c>
      <c r="BC248" s="8">
        <f t="shared" si="661"/>
        <v>0</v>
      </c>
      <c r="BD248" s="8">
        <f t="shared" si="662"/>
        <v>0</v>
      </c>
      <c r="BF248" s="375">
        <f t="shared" si="663"/>
        <v>0</v>
      </c>
      <c r="BG248" s="201">
        <f t="shared" si="663"/>
        <v>0</v>
      </c>
      <c r="BH248" s="8">
        <f t="shared" si="664"/>
        <v>0</v>
      </c>
      <c r="BI248" s="8">
        <f t="shared" si="665"/>
        <v>0</v>
      </c>
      <c r="BK248" s="375">
        <f t="shared" si="666"/>
        <v>0</v>
      </c>
      <c r="BL248" s="201">
        <f t="shared" si="666"/>
        <v>0</v>
      </c>
      <c r="BM248" s="8">
        <f t="shared" si="667"/>
        <v>0</v>
      </c>
      <c r="BN248" s="8">
        <f t="shared" si="668"/>
        <v>0</v>
      </c>
      <c r="BP248" s="375">
        <f t="shared" si="669"/>
        <v>0</v>
      </c>
      <c r="BQ248" s="201">
        <f t="shared" si="669"/>
        <v>0</v>
      </c>
      <c r="BR248" s="8">
        <f t="shared" si="670"/>
        <v>0</v>
      </c>
      <c r="BS248" s="8">
        <f t="shared" si="671"/>
        <v>0</v>
      </c>
      <c r="BU248" s="375">
        <f t="shared" si="672"/>
        <v>0</v>
      </c>
      <c r="BV248" s="201">
        <f t="shared" si="672"/>
        <v>0</v>
      </c>
      <c r="BW248" s="8">
        <f t="shared" si="673"/>
        <v>0</v>
      </c>
      <c r="BX248" s="8">
        <f t="shared" si="674"/>
        <v>0</v>
      </c>
      <c r="BZ248" s="375">
        <f t="shared" si="675"/>
        <v>0</v>
      </c>
      <c r="CA248" s="201">
        <f t="shared" si="675"/>
        <v>0</v>
      </c>
      <c r="CB248" s="8">
        <f t="shared" si="676"/>
        <v>0</v>
      </c>
      <c r="CC248" s="8">
        <f t="shared" si="677"/>
        <v>0</v>
      </c>
      <c r="CE248" s="375">
        <f t="shared" si="678"/>
        <v>0</v>
      </c>
      <c r="CF248" s="201">
        <f t="shared" si="678"/>
        <v>0</v>
      </c>
      <c r="CG248" s="8">
        <f t="shared" si="679"/>
        <v>0</v>
      </c>
      <c r="CH248" s="8">
        <f t="shared" si="680"/>
        <v>0</v>
      </c>
      <c r="CJ248" s="375">
        <f t="shared" si="681"/>
        <v>0</v>
      </c>
      <c r="CK248" s="201">
        <f t="shared" si="681"/>
        <v>0</v>
      </c>
      <c r="CL248" s="8">
        <f t="shared" si="682"/>
        <v>0</v>
      </c>
      <c r="CM248" s="8">
        <f t="shared" si="683"/>
        <v>0</v>
      </c>
      <c r="CO248" s="375">
        <f t="shared" si="684"/>
        <v>0</v>
      </c>
      <c r="CP248" s="201">
        <f t="shared" si="684"/>
        <v>0</v>
      </c>
      <c r="CQ248" s="8">
        <f t="shared" si="685"/>
        <v>0</v>
      </c>
      <c r="CR248" s="8">
        <f t="shared" si="686"/>
        <v>0</v>
      </c>
      <c r="CT248" s="375">
        <f t="shared" si="687"/>
        <v>0</v>
      </c>
      <c r="CU248" s="201">
        <f t="shared" si="687"/>
        <v>0</v>
      </c>
      <c r="CV248" s="8">
        <f t="shared" si="688"/>
        <v>0</v>
      </c>
      <c r="CW248" s="8">
        <f t="shared" si="689"/>
        <v>0</v>
      </c>
      <c r="CY248" s="375">
        <f t="shared" si="690"/>
        <v>0</v>
      </c>
      <c r="CZ248" s="201">
        <f t="shared" si="690"/>
        <v>0</v>
      </c>
      <c r="DA248" s="8">
        <f t="shared" si="691"/>
        <v>0</v>
      </c>
      <c r="DB248" s="8">
        <f t="shared" si="692"/>
        <v>0</v>
      </c>
      <c r="DD248" s="375">
        <f t="shared" si="693"/>
        <v>0</v>
      </c>
      <c r="DE248" s="201">
        <f t="shared" si="693"/>
        <v>0</v>
      </c>
      <c r="DF248" s="8">
        <f t="shared" si="694"/>
        <v>0</v>
      </c>
      <c r="DG248" s="8">
        <f t="shared" si="695"/>
        <v>0</v>
      </c>
      <c r="DI248" s="375">
        <f t="shared" si="696"/>
        <v>0</v>
      </c>
      <c r="DJ248" s="201">
        <f t="shared" si="696"/>
        <v>0</v>
      </c>
      <c r="DK248" s="8">
        <f t="shared" si="697"/>
        <v>0</v>
      </c>
      <c r="DL248" s="8">
        <f t="shared" si="698"/>
        <v>0</v>
      </c>
      <c r="DN248" s="375">
        <f t="shared" si="699"/>
        <v>0</v>
      </c>
      <c r="DO248" s="201">
        <f t="shared" si="699"/>
        <v>0</v>
      </c>
      <c r="DP248" s="8">
        <f t="shared" si="700"/>
        <v>0</v>
      </c>
      <c r="DQ248" s="8">
        <f t="shared" si="701"/>
        <v>0</v>
      </c>
      <c r="DS248" s="51">
        <f t="shared" si="702"/>
        <v>0</v>
      </c>
      <c r="DT248" s="50">
        <f t="shared" si="703"/>
        <v>0</v>
      </c>
      <c r="DU248" s="51">
        <v>0</v>
      </c>
      <c r="DV248" s="50">
        <f t="shared" si="704"/>
        <v>0</v>
      </c>
      <c r="DW248" s="51">
        <f t="shared" si="707"/>
        <v>0</v>
      </c>
      <c r="DX248" s="52">
        <f t="shared" si="705"/>
        <v>0</v>
      </c>
      <c r="DY248" s="307">
        <f t="shared" si="706"/>
        <v>0</v>
      </c>
    </row>
    <row r="249" spans="1:129" ht="18" customHeight="1" x14ac:dyDescent="0.3">
      <c r="B249" s="54"/>
      <c r="C249" s="54"/>
      <c r="D249" s="239"/>
      <c r="E249" s="263"/>
      <c r="F249" s="274"/>
      <c r="G249" s="263"/>
      <c r="H249" s="56"/>
      <c r="I249" s="56"/>
      <c r="J249" s="265"/>
      <c r="K249" s="264"/>
      <c r="L249" s="57"/>
      <c r="M249" s="394"/>
      <c r="N249" s="214"/>
      <c r="O249" s="8">
        <f t="shared" si="637"/>
        <v>0</v>
      </c>
      <c r="P249" s="8">
        <f t="shared" si="638"/>
        <v>0</v>
      </c>
      <c r="R249" s="201">
        <f t="shared" si="639"/>
        <v>0</v>
      </c>
      <c r="S249" s="201">
        <f t="shared" si="639"/>
        <v>0</v>
      </c>
      <c r="T249" s="8">
        <f t="shared" si="640"/>
        <v>0</v>
      </c>
      <c r="U249" s="8">
        <f t="shared" si="641"/>
        <v>0</v>
      </c>
      <c r="W249" s="375">
        <f t="shared" si="642"/>
        <v>0</v>
      </c>
      <c r="X249" s="201">
        <f t="shared" si="642"/>
        <v>0</v>
      </c>
      <c r="Y249" s="8">
        <f t="shared" si="643"/>
        <v>0</v>
      </c>
      <c r="Z249" s="8">
        <f t="shared" si="644"/>
        <v>0</v>
      </c>
      <c r="AB249" s="375">
        <f t="shared" si="645"/>
        <v>0</v>
      </c>
      <c r="AC249" s="201">
        <f t="shared" si="645"/>
        <v>0</v>
      </c>
      <c r="AD249" s="8">
        <f t="shared" si="646"/>
        <v>0</v>
      </c>
      <c r="AE249" s="8">
        <f t="shared" si="647"/>
        <v>0</v>
      </c>
      <c r="AG249" s="375">
        <f t="shared" si="648"/>
        <v>0</v>
      </c>
      <c r="AH249" s="201">
        <f t="shared" si="648"/>
        <v>0</v>
      </c>
      <c r="AI249" s="8">
        <f t="shared" si="649"/>
        <v>0</v>
      </c>
      <c r="AJ249" s="8">
        <f t="shared" si="650"/>
        <v>0</v>
      </c>
      <c r="AL249" s="375">
        <f t="shared" si="651"/>
        <v>0</v>
      </c>
      <c r="AM249" s="201">
        <f t="shared" si="651"/>
        <v>0</v>
      </c>
      <c r="AN249" s="8">
        <f t="shared" si="652"/>
        <v>0</v>
      </c>
      <c r="AO249" s="8">
        <f t="shared" si="653"/>
        <v>0</v>
      </c>
      <c r="AQ249" s="375">
        <f t="shared" si="654"/>
        <v>0</v>
      </c>
      <c r="AR249" s="201">
        <f t="shared" si="654"/>
        <v>0</v>
      </c>
      <c r="AS249" s="8">
        <f t="shared" si="655"/>
        <v>0</v>
      </c>
      <c r="AT249" s="8">
        <f t="shared" si="656"/>
        <v>0</v>
      </c>
      <c r="AV249" s="375">
        <f t="shared" si="657"/>
        <v>0</v>
      </c>
      <c r="AW249" s="201">
        <f t="shared" si="657"/>
        <v>0</v>
      </c>
      <c r="AX249" s="8">
        <f t="shared" si="658"/>
        <v>0</v>
      </c>
      <c r="AY249" s="8">
        <f t="shared" si="659"/>
        <v>0</v>
      </c>
      <c r="BA249" s="375">
        <f t="shared" si="660"/>
        <v>0</v>
      </c>
      <c r="BB249" s="201">
        <f t="shared" si="660"/>
        <v>0</v>
      </c>
      <c r="BC249" s="8">
        <f t="shared" si="661"/>
        <v>0</v>
      </c>
      <c r="BD249" s="8">
        <f t="shared" si="662"/>
        <v>0</v>
      </c>
      <c r="BF249" s="375">
        <f t="shared" si="663"/>
        <v>0</v>
      </c>
      <c r="BG249" s="201">
        <f t="shared" si="663"/>
        <v>0</v>
      </c>
      <c r="BH249" s="8">
        <f t="shared" si="664"/>
        <v>0</v>
      </c>
      <c r="BI249" s="8">
        <f t="shared" si="665"/>
        <v>0</v>
      </c>
      <c r="BK249" s="375">
        <f t="shared" si="666"/>
        <v>0</v>
      </c>
      <c r="BL249" s="201">
        <f t="shared" si="666"/>
        <v>0</v>
      </c>
      <c r="BM249" s="8">
        <f t="shared" si="667"/>
        <v>0</v>
      </c>
      <c r="BN249" s="8">
        <f t="shared" si="668"/>
        <v>0</v>
      </c>
      <c r="BP249" s="375">
        <f t="shared" si="669"/>
        <v>0</v>
      </c>
      <c r="BQ249" s="201">
        <f t="shared" si="669"/>
        <v>0</v>
      </c>
      <c r="BR249" s="8">
        <f t="shared" si="670"/>
        <v>0</v>
      </c>
      <c r="BS249" s="8">
        <f t="shared" si="671"/>
        <v>0</v>
      </c>
      <c r="BU249" s="375">
        <f t="shared" si="672"/>
        <v>0</v>
      </c>
      <c r="BV249" s="201">
        <f t="shared" si="672"/>
        <v>0</v>
      </c>
      <c r="BW249" s="8">
        <f t="shared" si="673"/>
        <v>0</v>
      </c>
      <c r="BX249" s="8">
        <f t="shared" si="674"/>
        <v>0</v>
      </c>
      <c r="BZ249" s="375">
        <f t="shared" si="675"/>
        <v>0</v>
      </c>
      <c r="CA249" s="201">
        <f t="shared" si="675"/>
        <v>0</v>
      </c>
      <c r="CB249" s="8">
        <f t="shared" si="676"/>
        <v>0</v>
      </c>
      <c r="CC249" s="8">
        <f t="shared" si="677"/>
        <v>0</v>
      </c>
      <c r="CE249" s="375">
        <f t="shared" si="678"/>
        <v>0</v>
      </c>
      <c r="CF249" s="201">
        <f t="shared" si="678"/>
        <v>0</v>
      </c>
      <c r="CG249" s="8">
        <f t="shared" si="679"/>
        <v>0</v>
      </c>
      <c r="CH249" s="8">
        <f t="shared" si="680"/>
        <v>0</v>
      </c>
      <c r="CJ249" s="375">
        <f t="shared" si="681"/>
        <v>0</v>
      </c>
      <c r="CK249" s="201">
        <f t="shared" si="681"/>
        <v>0</v>
      </c>
      <c r="CL249" s="8">
        <f t="shared" si="682"/>
        <v>0</v>
      </c>
      <c r="CM249" s="8">
        <f t="shared" si="683"/>
        <v>0</v>
      </c>
      <c r="CO249" s="375">
        <f t="shared" si="684"/>
        <v>0</v>
      </c>
      <c r="CP249" s="201">
        <f t="shared" si="684"/>
        <v>0</v>
      </c>
      <c r="CQ249" s="8">
        <f t="shared" si="685"/>
        <v>0</v>
      </c>
      <c r="CR249" s="8">
        <f t="shared" si="686"/>
        <v>0</v>
      </c>
      <c r="CT249" s="375">
        <f t="shared" si="687"/>
        <v>0</v>
      </c>
      <c r="CU249" s="201">
        <f t="shared" si="687"/>
        <v>0</v>
      </c>
      <c r="CV249" s="8">
        <f t="shared" si="688"/>
        <v>0</v>
      </c>
      <c r="CW249" s="8">
        <f t="shared" si="689"/>
        <v>0</v>
      </c>
      <c r="CY249" s="375">
        <f t="shared" si="690"/>
        <v>0</v>
      </c>
      <c r="CZ249" s="201">
        <f t="shared" si="690"/>
        <v>0</v>
      </c>
      <c r="DA249" s="8">
        <f t="shared" si="691"/>
        <v>0</v>
      </c>
      <c r="DB249" s="8">
        <f t="shared" si="692"/>
        <v>0</v>
      </c>
      <c r="DD249" s="375">
        <f t="shared" si="693"/>
        <v>0</v>
      </c>
      <c r="DE249" s="201">
        <f t="shared" si="693"/>
        <v>0</v>
      </c>
      <c r="DF249" s="8">
        <f t="shared" si="694"/>
        <v>0</v>
      </c>
      <c r="DG249" s="8">
        <f t="shared" si="695"/>
        <v>0</v>
      </c>
      <c r="DI249" s="375">
        <f t="shared" si="696"/>
        <v>0</v>
      </c>
      <c r="DJ249" s="201">
        <f t="shared" si="696"/>
        <v>0</v>
      </c>
      <c r="DK249" s="8">
        <f t="shared" si="697"/>
        <v>0</v>
      </c>
      <c r="DL249" s="8">
        <f t="shared" si="698"/>
        <v>0</v>
      </c>
      <c r="DN249" s="375">
        <f t="shared" si="699"/>
        <v>0</v>
      </c>
      <c r="DO249" s="201">
        <f t="shared" si="699"/>
        <v>0</v>
      </c>
      <c r="DP249" s="8">
        <f t="shared" si="700"/>
        <v>0</v>
      </c>
      <c r="DQ249" s="8">
        <f t="shared" si="701"/>
        <v>0</v>
      </c>
      <c r="DS249" s="51">
        <f t="shared" si="702"/>
        <v>0</v>
      </c>
      <c r="DT249" s="50">
        <f t="shared" si="703"/>
        <v>0</v>
      </c>
      <c r="DU249" s="51">
        <v>0</v>
      </c>
      <c r="DV249" s="50">
        <f t="shared" si="704"/>
        <v>0</v>
      </c>
      <c r="DW249" s="51">
        <f t="shared" si="707"/>
        <v>0</v>
      </c>
      <c r="DX249" s="52">
        <f t="shared" si="705"/>
        <v>0</v>
      </c>
      <c r="DY249" s="307">
        <f t="shared" si="706"/>
        <v>0</v>
      </c>
    </row>
    <row r="250" spans="1:129" ht="18" customHeight="1" x14ac:dyDescent="0.3">
      <c r="B250" s="54"/>
      <c r="C250" s="54"/>
      <c r="D250" s="239"/>
      <c r="E250" s="263"/>
      <c r="F250" s="274"/>
      <c r="G250" s="263"/>
      <c r="H250" s="56"/>
      <c r="I250" s="56"/>
      <c r="J250" s="265"/>
      <c r="K250" s="264"/>
      <c r="L250" s="57"/>
      <c r="M250" s="394"/>
      <c r="N250" s="214"/>
      <c r="O250" s="8">
        <f t="shared" si="637"/>
        <v>0</v>
      </c>
      <c r="P250" s="8">
        <f t="shared" si="638"/>
        <v>0</v>
      </c>
      <c r="R250" s="201">
        <f t="shared" si="639"/>
        <v>0</v>
      </c>
      <c r="S250" s="201">
        <f t="shared" si="639"/>
        <v>0</v>
      </c>
      <c r="T250" s="8">
        <f t="shared" si="640"/>
        <v>0</v>
      </c>
      <c r="U250" s="8">
        <f t="shared" si="641"/>
        <v>0</v>
      </c>
      <c r="W250" s="375">
        <f t="shared" si="642"/>
        <v>0</v>
      </c>
      <c r="X250" s="201">
        <f t="shared" si="642"/>
        <v>0</v>
      </c>
      <c r="Y250" s="8">
        <f t="shared" si="643"/>
        <v>0</v>
      </c>
      <c r="Z250" s="8">
        <f t="shared" si="644"/>
        <v>0</v>
      </c>
      <c r="AB250" s="375">
        <f t="shared" si="645"/>
        <v>0</v>
      </c>
      <c r="AC250" s="201">
        <f t="shared" si="645"/>
        <v>0</v>
      </c>
      <c r="AD250" s="8">
        <f t="shared" si="646"/>
        <v>0</v>
      </c>
      <c r="AE250" s="8">
        <f t="shared" si="647"/>
        <v>0</v>
      </c>
      <c r="AG250" s="375">
        <f t="shared" si="648"/>
        <v>0</v>
      </c>
      <c r="AH250" s="201">
        <f t="shared" si="648"/>
        <v>0</v>
      </c>
      <c r="AI250" s="8">
        <f t="shared" si="649"/>
        <v>0</v>
      </c>
      <c r="AJ250" s="8">
        <f t="shared" si="650"/>
        <v>0</v>
      </c>
      <c r="AL250" s="375">
        <f t="shared" si="651"/>
        <v>0</v>
      </c>
      <c r="AM250" s="201">
        <f t="shared" si="651"/>
        <v>0</v>
      </c>
      <c r="AN250" s="8">
        <f t="shared" si="652"/>
        <v>0</v>
      </c>
      <c r="AO250" s="8">
        <f t="shared" si="653"/>
        <v>0</v>
      </c>
      <c r="AQ250" s="375">
        <f t="shared" si="654"/>
        <v>0</v>
      </c>
      <c r="AR250" s="201">
        <f t="shared" si="654"/>
        <v>0</v>
      </c>
      <c r="AS250" s="8">
        <f t="shared" si="655"/>
        <v>0</v>
      </c>
      <c r="AT250" s="8">
        <f t="shared" si="656"/>
        <v>0</v>
      </c>
      <c r="AV250" s="375">
        <f t="shared" si="657"/>
        <v>0</v>
      </c>
      <c r="AW250" s="201">
        <f t="shared" si="657"/>
        <v>0</v>
      </c>
      <c r="AX250" s="8">
        <f t="shared" si="658"/>
        <v>0</v>
      </c>
      <c r="AY250" s="8">
        <f t="shared" si="659"/>
        <v>0</v>
      </c>
      <c r="BA250" s="375">
        <f t="shared" si="660"/>
        <v>0</v>
      </c>
      <c r="BB250" s="201">
        <f t="shared" si="660"/>
        <v>0</v>
      </c>
      <c r="BC250" s="8">
        <f t="shared" si="661"/>
        <v>0</v>
      </c>
      <c r="BD250" s="8">
        <f t="shared" si="662"/>
        <v>0</v>
      </c>
      <c r="BF250" s="375">
        <f t="shared" si="663"/>
        <v>0</v>
      </c>
      <c r="BG250" s="201">
        <f t="shared" si="663"/>
        <v>0</v>
      </c>
      <c r="BH250" s="8">
        <f t="shared" si="664"/>
        <v>0</v>
      </c>
      <c r="BI250" s="8">
        <f t="shared" si="665"/>
        <v>0</v>
      </c>
      <c r="BK250" s="375">
        <f t="shared" si="666"/>
        <v>0</v>
      </c>
      <c r="BL250" s="201">
        <f t="shared" si="666"/>
        <v>0</v>
      </c>
      <c r="BM250" s="8">
        <f t="shared" si="667"/>
        <v>0</v>
      </c>
      <c r="BN250" s="8">
        <f t="shared" si="668"/>
        <v>0</v>
      </c>
      <c r="BP250" s="375">
        <f t="shared" si="669"/>
        <v>0</v>
      </c>
      <c r="BQ250" s="201">
        <f t="shared" si="669"/>
        <v>0</v>
      </c>
      <c r="BR250" s="8">
        <f t="shared" si="670"/>
        <v>0</v>
      </c>
      <c r="BS250" s="8">
        <f t="shared" si="671"/>
        <v>0</v>
      </c>
      <c r="BU250" s="375">
        <f t="shared" si="672"/>
        <v>0</v>
      </c>
      <c r="BV250" s="201">
        <f t="shared" si="672"/>
        <v>0</v>
      </c>
      <c r="BW250" s="8">
        <f t="shared" si="673"/>
        <v>0</v>
      </c>
      <c r="BX250" s="8">
        <f t="shared" si="674"/>
        <v>0</v>
      </c>
      <c r="BZ250" s="375">
        <f t="shared" si="675"/>
        <v>0</v>
      </c>
      <c r="CA250" s="201">
        <f t="shared" si="675"/>
        <v>0</v>
      </c>
      <c r="CB250" s="8">
        <f t="shared" si="676"/>
        <v>0</v>
      </c>
      <c r="CC250" s="8">
        <f t="shared" si="677"/>
        <v>0</v>
      </c>
      <c r="CE250" s="375">
        <f t="shared" si="678"/>
        <v>0</v>
      </c>
      <c r="CF250" s="201">
        <f t="shared" si="678"/>
        <v>0</v>
      </c>
      <c r="CG250" s="8">
        <f t="shared" si="679"/>
        <v>0</v>
      </c>
      <c r="CH250" s="8">
        <f t="shared" si="680"/>
        <v>0</v>
      </c>
      <c r="CJ250" s="375">
        <f t="shared" si="681"/>
        <v>0</v>
      </c>
      <c r="CK250" s="201">
        <f t="shared" si="681"/>
        <v>0</v>
      </c>
      <c r="CL250" s="8">
        <f t="shared" si="682"/>
        <v>0</v>
      </c>
      <c r="CM250" s="8">
        <f t="shared" si="683"/>
        <v>0</v>
      </c>
      <c r="CO250" s="375">
        <f t="shared" si="684"/>
        <v>0</v>
      </c>
      <c r="CP250" s="201">
        <f t="shared" si="684"/>
        <v>0</v>
      </c>
      <c r="CQ250" s="8">
        <f t="shared" si="685"/>
        <v>0</v>
      </c>
      <c r="CR250" s="8">
        <f t="shared" si="686"/>
        <v>0</v>
      </c>
      <c r="CT250" s="375">
        <f t="shared" si="687"/>
        <v>0</v>
      </c>
      <c r="CU250" s="201">
        <f t="shared" si="687"/>
        <v>0</v>
      </c>
      <c r="CV250" s="8">
        <f t="shared" si="688"/>
        <v>0</v>
      </c>
      <c r="CW250" s="8">
        <f t="shared" si="689"/>
        <v>0</v>
      </c>
      <c r="CY250" s="375">
        <f t="shared" si="690"/>
        <v>0</v>
      </c>
      <c r="CZ250" s="201">
        <f t="shared" si="690"/>
        <v>0</v>
      </c>
      <c r="DA250" s="8">
        <f t="shared" si="691"/>
        <v>0</v>
      </c>
      <c r="DB250" s="8">
        <f t="shared" si="692"/>
        <v>0</v>
      </c>
      <c r="DD250" s="375">
        <f t="shared" si="693"/>
        <v>0</v>
      </c>
      <c r="DE250" s="201">
        <f t="shared" si="693"/>
        <v>0</v>
      </c>
      <c r="DF250" s="8">
        <f t="shared" si="694"/>
        <v>0</v>
      </c>
      <c r="DG250" s="8">
        <f t="shared" si="695"/>
        <v>0</v>
      </c>
      <c r="DI250" s="375">
        <f t="shared" si="696"/>
        <v>0</v>
      </c>
      <c r="DJ250" s="201">
        <f t="shared" si="696"/>
        <v>0</v>
      </c>
      <c r="DK250" s="8">
        <f t="shared" si="697"/>
        <v>0</v>
      </c>
      <c r="DL250" s="8">
        <f t="shared" si="698"/>
        <v>0</v>
      </c>
      <c r="DN250" s="375">
        <f t="shared" si="699"/>
        <v>0</v>
      </c>
      <c r="DO250" s="201">
        <f t="shared" si="699"/>
        <v>0</v>
      </c>
      <c r="DP250" s="8">
        <f t="shared" si="700"/>
        <v>0</v>
      </c>
      <c r="DQ250" s="8">
        <f t="shared" si="701"/>
        <v>0</v>
      </c>
      <c r="DS250" s="51">
        <f t="shared" si="702"/>
        <v>0</v>
      </c>
      <c r="DT250" s="50">
        <f t="shared" si="703"/>
        <v>0</v>
      </c>
      <c r="DU250" s="51">
        <v>0</v>
      </c>
      <c r="DV250" s="50">
        <f t="shared" si="704"/>
        <v>0</v>
      </c>
      <c r="DW250" s="51">
        <f t="shared" si="707"/>
        <v>0</v>
      </c>
      <c r="DX250" s="52">
        <f t="shared" si="705"/>
        <v>0</v>
      </c>
      <c r="DY250" s="307">
        <f t="shared" si="706"/>
        <v>0</v>
      </c>
    </row>
    <row r="251" spans="1:129" ht="18" customHeight="1" x14ac:dyDescent="0.3">
      <c r="B251" s="54"/>
      <c r="C251" s="54"/>
      <c r="D251" s="239"/>
      <c r="E251" s="263"/>
      <c r="F251" s="274"/>
      <c r="G251" s="263"/>
      <c r="H251" s="56"/>
      <c r="I251" s="56"/>
      <c r="J251" s="265"/>
      <c r="K251" s="264"/>
      <c r="L251" s="57"/>
      <c r="M251" s="394"/>
      <c r="N251" s="214"/>
      <c r="O251" s="8">
        <f t="shared" si="637"/>
        <v>0</v>
      </c>
      <c r="P251" s="8">
        <f t="shared" si="638"/>
        <v>0</v>
      </c>
      <c r="R251" s="201">
        <f t="shared" si="639"/>
        <v>0</v>
      </c>
      <c r="S251" s="201">
        <f t="shared" si="639"/>
        <v>0</v>
      </c>
      <c r="T251" s="8">
        <f>$D251*R251*S251</f>
        <v>0</v>
      </c>
      <c r="U251" s="8">
        <f t="shared" si="641"/>
        <v>0</v>
      </c>
      <c r="W251" s="375">
        <f t="shared" si="642"/>
        <v>0</v>
      </c>
      <c r="X251" s="201">
        <f t="shared" si="642"/>
        <v>0</v>
      </c>
      <c r="Y251" s="8">
        <f t="shared" si="643"/>
        <v>0</v>
      </c>
      <c r="Z251" s="8">
        <f t="shared" si="644"/>
        <v>0</v>
      </c>
      <c r="AB251" s="375">
        <f t="shared" si="645"/>
        <v>0</v>
      </c>
      <c r="AC251" s="201">
        <f t="shared" si="645"/>
        <v>0</v>
      </c>
      <c r="AD251" s="8">
        <f t="shared" si="646"/>
        <v>0</v>
      </c>
      <c r="AE251" s="8">
        <f t="shared" si="647"/>
        <v>0</v>
      </c>
      <c r="AG251" s="375">
        <f t="shared" si="648"/>
        <v>0</v>
      </c>
      <c r="AH251" s="201">
        <f t="shared" si="648"/>
        <v>0</v>
      </c>
      <c r="AI251" s="8">
        <f t="shared" si="649"/>
        <v>0</v>
      </c>
      <c r="AJ251" s="8">
        <f t="shared" si="650"/>
        <v>0</v>
      </c>
      <c r="AL251" s="375">
        <f t="shared" si="651"/>
        <v>0</v>
      </c>
      <c r="AM251" s="201">
        <f t="shared" si="651"/>
        <v>0</v>
      </c>
      <c r="AN251" s="8">
        <f t="shared" si="652"/>
        <v>0</v>
      </c>
      <c r="AO251" s="8">
        <f t="shared" si="653"/>
        <v>0</v>
      </c>
      <c r="AQ251" s="375">
        <f t="shared" si="654"/>
        <v>0</v>
      </c>
      <c r="AR251" s="201">
        <f t="shared" si="654"/>
        <v>0</v>
      </c>
      <c r="AS251" s="8">
        <f t="shared" si="655"/>
        <v>0</v>
      </c>
      <c r="AT251" s="8">
        <f t="shared" si="656"/>
        <v>0</v>
      </c>
      <c r="AV251" s="375">
        <f t="shared" si="657"/>
        <v>0</v>
      </c>
      <c r="AW251" s="201">
        <f t="shared" si="657"/>
        <v>0</v>
      </c>
      <c r="AX251" s="8">
        <f t="shared" si="658"/>
        <v>0</v>
      </c>
      <c r="AY251" s="8">
        <f t="shared" si="659"/>
        <v>0</v>
      </c>
      <c r="BA251" s="375">
        <f t="shared" si="660"/>
        <v>0</v>
      </c>
      <c r="BB251" s="201">
        <f t="shared" si="660"/>
        <v>0</v>
      </c>
      <c r="BC251" s="8">
        <f t="shared" si="661"/>
        <v>0</v>
      </c>
      <c r="BD251" s="8">
        <f t="shared" si="662"/>
        <v>0</v>
      </c>
      <c r="BF251" s="375">
        <f t="shared" si="663"/>
        <v>0</v>
      </c>
      <c r="BG251" s="201">
        <f t="shared" si="663"/>
        <v>0</v>
      </c>
      <c r="BH251" s="8">
        <f t="shared" si="664"/>
        <v>0</v>
      </c>
      <c r="BI251" s="8">
        <f t="shared" si="665"/>
        <v>0</v>
      </c>
      <c r="BK251" s="375">
        <f t="shared" si="666"/>
        <v>0</v>
      </c>
      <c r="BL251" s="201">
        <f t="shared" si="666"/>
        <v>0</v>
      </c>
      <c r="BM251" s="8">
        <f t="shared" si="667"/>
        <v>0</v>
      </c>
      <c r="BN251" s="8">
        <f t="shared" si="668"/>
        <v>0</v>
      </c>
      <c r="BP251" s="375">
        <f t="shared" si="669"/>
        <v>0</v>
      </c>
      <c r="BQ251" s="201">
        <f t="shared" si="669"/>
        <v>0</v>
      </c>
      <c r="BR251" s="8">
        <f t="shared" si="670"/>
        <v>0</v>
      </c>
      <c r="BS251" s="8">
        <f t="shared" si="671"/>
        <v>0</v>
      </c>
      <c r="BU251" s="375">
        <f t="shared" si="672"/>
        <v>0</v>
      </c>
      <c r="BV251" s="201">
        <f t="shared" si="672"/>
        <v>0</v>
      </c>
      <c r="BW251" s="8">
        <f t="shared" si="673"/>
        <v>0</v>
      </c>
      <c r="BX251" s="8">
        <f t="shared" si="674"/>
        <v>0</v>
      </c>
      <c r="BZ251" s="375">
        <f t="shared" si="675"/>
        <v>0</v>
      </c>
      <c r="CA251" s="201">
        <f t="shared" si="675"/>
        <v>0</v>
      </c>
      <c r="CB251" s="8">
        <f t="shared" si="676"/>
        <v>0</v>
      </c>
      <c r="CC251" s="8">
        <f t="shared" si="677"/>
        <v>0</v>
      </c>
      <c r="CE251" s="375">
        <f t="shared" si="678"/>
        <v>0</v>
      </c>
      <c r="CF251" s="201">
        <f t="shared" si="678"/>
        <v>0</v>
      </c>
      <c r="CG251" s="8">
        <f t="shared" si="679"/>
        <v>0</v>
      </c>
      <c r="CH251" s="8">
        <f t="shared" si="680"/>
        <v>0</v>
      </c>
      <c r="CJ251" s="375">
        <f t="shared" si="681"/>
        <v>0</v>
      </c>
      <c r="CK251" s="201">
        <f t="shared" si="681"/>
        <v>0</v>
      </c>
      <c r="CL251" s="8">
        <f t="shared" si="682"/>
        <v>0</v>
      </c>
      <c r="CM251" s="8">
        <f t="shared" si="683"/>
        <v>0</v>
      </c>
      <c r="CO251" s="375">
        <f t="shared" si="684"/>
        <v>0</v>
      </c>
      <c r="CP251" s="201">
        <f t="shared" si="684"/>
        <v>0</v>
      </c>
      <c r="CQ251" s="8">
        <f t="shared" si="685"/>
        <v>0</v>
      </c>
      <c r="CR251" s="8">
        <f t="shared" si="686"/>
        <v>0</v>
      </c>
      <c r="CT251" s="375">
        <f t="shared" si="687"/>
        <v>0</v>
      </c>
      <c r="CU251" s="201">
        <f t="shared" si="687"/>
        <v>0</v>
      </c>
      <c r="CV251" s="8">
        <f t="shared" si="688"/>
        <v>0</v>
      </c>
      <c r="CW251" s="8">
        <f t="shared" si="689"/>
        <v>0</v>
      </c>
      <c r="CY251" s="375">
        <f t="shared" si="690"/>
        <v>0</v>
      </c>
      <c r="CZ251" s="201">
        <f t="shared" si="690"/>
        <v>0</v>
      </c>
      <c r="DA251" s="8">
        <f t="shared" si="691"/>
        <v>0</v>
      </c>
      <c r="DB251" s="8">
        <f t="shared" si="692"/>
        <v>0</v>
      </c>
      <c r="DD251" s="375">
        <f t="shared" si="693"/>
        <v>0</v>
      </c>
      <c r="DE251" s="201">
        <f t="shared" si="693"/>
        <v>0</v>
      </c>
      <c r="DF251" s="8">
        <f t="shared" si="694"/>
        <v>0</v>
      </c>
      <c r="DG251" s="8">
        <f t="shared" si="695"/>
        <v>0</v>
      </c>
      <c r="DI251" s="375">
        <f t="shared" si="696"/>
        <v>0</v>
      </c>
      <c r="DJ251" s="201">
        <f t="shared" si="696"/>
        <v>0</v>
      </c>
      <c r="DK251" s="8">
        <f t="shared" si="697"/>
        <v>0</v>
      </c>
      <c r="DL251" s="8">
        <f t="shared" si="698"/>
        <v>0</v>
      </c>
      <c r="DN251" s="375">
        <f t="shared" si="699"/>
        <v>0</v>
      </c>
      <c r="DO251" s="201">
        <f t="shared" si="699"/>
        <v>0</v>
      </c>
      <c r="DP251" s="8">
        <f t="shared" si="700"/>
        <v>0</v>
      </c>
      <c r="DQ251" s="8">
        <f t="shared" si="701"/>
        <v>0</v>
      </c>
      <c r="DS251" s="51">
        <f t="shared" si="702"/>
        <v>0</v>
      </c>
      <c r="DT251" s="50">
        <f t="shared" si="703"/>
        <v>0</v>
      </c>
      <c r="DU251" s="51">
        <v>0</v>
      </c>
      <c r="DV251" s="50">
        <f t="shared" si="704"/>
        <v>0</v>
      </c>
      <c r="DW251" s="51">
        <f t="shared" si="707"/>
        <v>0</v>
      </c>
      <c r="DX251" s="52">
        <f t="shared" si="705"/>
        <v>0</v>
      </c>
      <c r="DY251" s="307">
        <f t="shared" si="706"/>
        <v>0</v>
      </c>
    </row>
    <row r="252" spans="1:129" ht="18" customHeight="1" x14ac:dyDescent="0.3">
      <c r="B252" s="54"/>
      <c r="C252" s="54"/>
      <c r="D252" s="239"/>
      <c r="E252" s="263"/>
      <c r="F252" s="274"/>
      <c r="G252" s="263"/>
      <c r="H252" s="56"/>
      <c r="I252" s="56"/>
      <c r="J252" s="265"/>
      <c r="K252" s="264"/>
      <c r="L252" s="57"/>
      <c r="M252" s="394"/>
      <c r="N252" s="214"/>
      <c r="O252" s="8">
        <f t="shared" si="637"/>
        <v>0</v>
      </c>
      <c r="P252" s="8">
        <f t="shared" si="638"/>
        <v>0</v>
      </c>
      <c r="R252" s="201">
        <f t="shared" si="639"/>
        <v>0</v>
      </c>
      <c r="S252" s="201">
        <f t="shared" si="639"/>
        <v>0</v>
      </c>
      <c r="T252" s="8">
        <f t="shared" si="640"/>
        <v>0</v>
      </c>
      <c r="U252" s="8">
        <f t="shared" si="641"/>
        <v>0</v>
      </c>
      <c r="W252" s="375">
        <f t="shared" si="642"/>
        <v>0</v>
      </c>
      <c r="X252" s="201">
        <f t="shared" si="642"/>
        <v>0</v>
      </c>
      <c r="Y252" s="8">
        <f t="shared" si="643"/>
        <v>0</v>
      </c>
      <c r="Z252" s="8">
        <f t="shared" si="644"/>
        <v>0</v>
      </c>
      <c r="AB252" s="375">
        <f t="shared" si="645"/>
        <v>0</v>
      </c>
      <c r="AC252" s="201">
        <f t="shared" si="645"/>
        <v>0</v>
      </c>
      <c r="AD252" s="8">
        <f t="shared" si="646"/>
        <v>0</v>
      </c>
      <c r="AE252" s="8">
        <f t="shared" si="647"/>
        <v>0</v>
      </c>
      <c r="AG252" s="375">
        <f t="shared" si="648"/>
        <v>0</v>
      </c>
      <c r="AH252" s="201">
        <f t="shared" si="648"/>
        <v>0</v>
      </c>
      <c r="AI252" s="8">
        <f t="shared" si="649"/>
        <v>0</v>
      </c>
      <c r="AJ252" s="8">
        <f t="shared" si="650"/>
        <v>0</v>
      </c>
      <c r="AL252" s="375">
        <f t="shared" si="651"/>
        <v>0</v>
      </c>
      <c r="AM252" s="201">
        <f t="shared" si="651"/>
        <v>0</v>
      </c>
      <c r="AN252" s="8">
        <f t="shared" si="652"/>
        <v>0</v>
      </c>
      <c r="AO252" s="8">
        <f t="shared" si="653"/>
        <v>0</v>
      </c>
      <c r="AQ252" s="375">
        <f t="shared" si="654"/>
        <v>0</v>
      </c>
      <c r="AR252" s="201">
        <f t="shared" si="654"/>
        <v>0</v>
      </c>
      <c r="AS252" s="8">
        <f t="shared" si="655"/>
        <v>0</v>
      </c>
      <c r="AT252" s="8">
        <f t="shared" si="656"/>
        <v>0</v>
      </c>
      <c r="AV252" s="375">
        <f t="shared" si="657"/>
        <v>0</v>
      </c>
      <c r="AW252" s="201">
        <f t="shared" si="657"/>
        <v>0</v>
      </c>
      <c r="AX252" s="8">
        <f t="shared" si="658"/>
        <v>0</v>
      </c>
      <c r="AY252" s="8">
        <f t="shared" si="659"/>
        <v>0</v>
      </c>
      <c r="BA252" s="375">
        <f t="shared" si="660"/>
        <v>0</v>
      </c>
      <c r="BB252" s="201">
        <f t="shared" si="660"/>
        <v>0</v>
      </c>
      <c r="BC252" s="8">
        <f t="shared" si="661"/>
        <v>0</v>
      </c>
      <c r="BD252" s="8">
        <f t="shared" si="662"/>
        <v>0</v>
      </c>
      <c r="BF252" s="375">
        <f t="shared" si="663"/>
        <v>0</v>
      </c>
      <c r="BG252" s="201">
        <f t="shared" si="663"/>
        <v>0</v>
      </c>
      <c r="BH252" s="8">
        <f t="shared" si="664"/>
        <v>0</v>
      </c>
      <c r="BI252" s="8">
        <f t="shared" si="665"/>
        <v>0</v>
      </c>
      <c r="BK252" s="375">
        <f t="shared" si="666"/>
        <v>0</v>
      </c>
      <c r="BL252" s="201">
        <f t="shared" si="666"/>
        <v>0</v>
      </c>
      <c r="BM252" s="8">
        <f t="shared" si="667"/>
        <v>0</v>
      </c>
      <c r="BN252" s="8">
        <f t="shared" si="668"/>
        <v>0</v>
      </c>
      <c r="BP252" s="375">
        <f t="shared" si="669"/>
        <v>0</v>
      </c>
      <c r="BQ252" s="201">
        <f t="shared" si="669"/>
        <v>0</v>
      </c>
      <c r="BR252" s="8">
        <f t="shared" si="670"/>
        <v>0</v>
      </c>
      <c r="BS252" s="8">
        <f t="shared" si="671"/>
        <v>0</v>
      </c>
      <c r="BU252" s="375">
        <f t="shared" si="672"/>
        <v>0</v>
      </c>
      <c r="BV252" s="201">
        <f t="shared" si="672"/>
        <v>0</v>
      </c>
      <c r="BW252" s="8">
        <f t="shared" si="673"/>
        <v>0</v>
      </c>
      <c r="BX252" s="8">
        <f t="shared" si="674"/>
        <v>0</v>
      </c>
      <c r="BZ252" s="375">
        <f t="shared" si="675"/>
        <v>0</v>
      </c>
      <c r="CA252" s="201">
        <f t="shared" si="675"/>
        <v>0</v>
      </c>
      <c r="CB252" s="8">
        <f t="shared" si="676"/>
        <v>0</v>
      </c>
      <c r="CC252" s="8">
        <f t="shared" si="677"/>
        <v>0</v>
      </c>
      <c r="CE252" s="375">
        <f t="shared" si="678"/>
        <v>0</v>
      </c>
      <c r="CF252" s="201">
        <f t="shared" si="678"/>
        <v>0</v>
      </c>
      <c r="CG252" s="8">
        <f t="shared" si="679"/>
        <v>0</v>
      </c>
      <c r="CH252" s="8">
        <f t="shared" si="680"/>
        <v>0</v>
      </c>
      <c r="CJ252" s="375">
        <f t="shared" si="681"/>
        <v>0</v>
      </c>
      <c r="CK252" s="201">
        <f t="shared" si="681"/>
        <v>0</v>
      </c>
      <c r="CL252" s="8">
        <f t="shared" si="682"/>
        <v>0</v>
      </c>
      <c r="CM252" s="8">
        <f t="shared" si="683"/>
        <v>0</v>
      </c>
      <c r="CO252" s="375">
        <f t="shared" si="684"/>
        <v>0</v>
      </c>
      <c r="CP252" s="201">
        <f t="shared" si="684"/>
        <v>0</v>
      </c>
      <c r="CQ252" s="8">
        <f t="shared" si="685"/>
        <v>0</v>
      </c>
      <c r="CR252" s="8">
        <f t="shared" si="686"/>
        <v>0</v>
      </c>
      <c r="CT252" s="375">
        <f t="shared" si="687"/>
        <v>0</v>
      </c>
      <c r="CU252" s="201">
        <f t="shared" si="687"/>
        <v>0</v>
      </c>
      <c r="CV252" s="8">
        <f t="shared" si="688"/>
        <v>0</v>
      </c>
      <c r="CW252" s="8">
        <f t="shared" si="689"/>
        <v>0</v>
      </c>
      <c r="CY252" s="375">
        <f t="shared" si="690"/>
        <v>0</v>
      </c>
      <c r="CZ252" s="201">
        <f t="shared" si="690"/>
        <v>0</v>
      </c>
      <c r="DA252" s="8">
        <f t="shared" si="691"/>
        <v>0</v>
      </c>
      <c r="DB252" s="8">
        <f t="shared" si="692"/>
        <v>0</v>
      </c>
      <c r="DD252" s="375">
        <f t="shared" si="693"/>
        <v>0</v>
      </c>
      <c r="DE252" s="201">
        <f t="shared" si="693"/>
        <v>0</v>
      </c>
      <c r="DF252" s="8">
        <f t="shared" si="694"/>
        <v>0</v>
      </c>
      <c r="DG252" s="8">
        <f t="shared" si="695"/>
        <v>0</v>
      </c>
      <c r="DI252" s="375">
        <f t="shared" si="696"/>
        <v>0</v>
      </c>
      <c r="DJ252" s="201">
        <f t="shared" si="696"/>
        <v>0</v>
      </c>
      <c r="DK252" s="8">
        <f t="shared" si="697"/>
        <v>0</v>
      </c>
      <c r="DL252" s="8">
        <f t="shared" si="698"/>
        <v>0</v>
      </c>
      <c r="DN252" s="375">
        <f t="shared" si="699"/>
        <v>0</v>
      </c>
      <c r="DO252" s="201">
        <f t="shared" si="699"/>
        <v>0</v>
      </c>
      <c r="DP252" s="8">
        <f t="shared" si="700"/>
        <v>0</v>
      </c>
      <c r="DQ252" s="8">
        <f t="shared" si="701"/>
        <v>0</v>
      </c>
      <c r="DS252" s="51">
        <f t="shared" si="702"/>
        <v>0</v>
      </c>
      <c r="DT252" s="50">
        <f t="shared" si="703"/>
        <v>0</v>
      </c>
      <c r="DU252" s="51">
        <v>0</v>
      </c>
      <c r="DV252" s="50">
        <f t="shared" si="704"/>
        <v>0</v>
      </c>
      <c r="DW252" s="51">
        <f t="shared" si="707"/>
        <v>0</v>
      </c>
      <c r="DX252" s="52">
        <f t="shared" si="705"/>
        <v>0</v>
      </c>
      <c r="DY252" s="307">
        <f t="shared" si="706"/>
        <v>0</v>
      </c>
    </row>
    <row r="253" spans="1:129" ht="18" customHeight="1" x14ac:dyDescent="0.3">
      <c r="B253" s="54"/>
      <c r="C253" s="54"/>
      <c r="D253" s="239"/>
      <c r="E253" s="263"/>
      <c r="F253" s="274"/>
      <c r="G253" s="263"/>
      <c r="H253" s="56"/>
      <c r="I253" s="56"/>
      <c r="J253" s="265"/>
      <c r="K253" s="264"/>
      <c r="L253" s="57"/>
      <c r="M253" s="394"/>
      <c r="N253" s="214"/>
      <c r="O253" s="8">
        <f t="shared" si="637"/>
        <v>0</v>
      </c>
      <c r="P253" s="8">
        <f t="shared" si="638"/>
        <v>0</v>
      </c>
      <c r="R253" s="201">
        <f t="shared" si="639"/>
        <v>0</v>
      </c>
      <c r="S253" s="201">
        <f t="shared" si="639"/>
        <v>0</v>
      </c>
      <c r="T253" s="8">
        <f t="shared" si="640"/>
        <v>0</v>
      </c>
      <c r="U253" s="8">
        <f t="shared" si="641"/>
        <v>0</v>
      </c>
      <c r="W253" s="375">
        <f t="shared" si="642"/>
        <v>0</v>
      </c>
      <c r="X253" s="201">
        <f t="shared" si="642"/>
        <v>0</v>
      </c>
      <c r="Y253" s="8">
        <f t="shared" si="643"/>
        <v>0</v>
      </c>
      <c r="Z253" s="8">
        <f t="shared" si="644"/>
        <v>0</v>
      </c>
      <c r="AB253" s="375">
        <f t="shared" si="645"/>
        <v>0</v>
      </c>
      <c r="AC253" s="201">
        <f t="shared" si="645"/>
        <v>0</v>
      </c>
      <c r="AD253" s="8">
        <f t="shared" si="646"/>
        <v>0</v>
      </c>
      <c r="AE253" s="8">
        <f t="shared" si="647"/>
        <v>0</v>
      </c>
      <c r="AG253" s="375">
        <f t="shared" si="648"/>
        <v>0</v>
      </c>
      <c r="AH253" s="201">
        <f t="shared" si="648"/>
        <v>0</v>
      </c>
      <c r="AI253" s="8">
        <f t="shared" si="649"/>
        <v>0</v>
      </c>
      <c r="AJ253" s="8">
        <f t="shared" si="650"/>
        <v>0</v>
      </c>
      <c r="AL253" s="375">
        <f t="shared" si="651"/>
        <v>0</v>
      </c>
      <c r="AM253" s="201">
        <f t="shared" si="651"/>
        <v>0</v>
      </c>
      <c r="AN253" s="8">
        <f t="shared" si="652"/>
        <v>0</v>
      </c>
      <c r="AO253" s="8">
        <f t="shared" si="653"/>
        <v>0</v>
      </c>
      <c r="AQ253" s="375">
        <f t="shared" si="654"/>
        <v>0</v>
      </c>
      <c r="AR253" s="201">
        <f t="shared" si="654"/>
        <v>0</v>
      </c>
      <c r="AS253" s="8">
        <f t="shared" si="655"/>
        <v>0</v>
      </c>
      <c r="AT253" s="8">
        <f t="shared" si="656"/>
        <v>0</v>
      </c>
      <c r="AV253" s="375">
        <f t="shared" si="657"/>
        <v>0</v>
      </c>
      <c r="AW253" s="201">
        <f t="shared" si="657"/>
        <v>0</v>
      </c>
      <c r="AX253" s="8">
        <f t="shared" si="658"/>
        <v>0</v>
      </c>
      <c r="AY253" s="8">
        <f t="shared" si="659"/>
        <v>0</v>
      </c>
      <c r="BA253" s="375">
        <f t="shared" si="660"/>
        <v>0</v>
      </c>
      <c r="BB253" s="201">
        <f t="shared" si="660"/>
        <v>0</v>
      </c>
      <c r="BC253" s="8">
        <f t="shared" si="661"/>
        <v>0</v>
      </c>
      <c r="BD253" s="8">
        <f t="shared" si="662"/>
        <v>0</v>
      </c>
      <c r="BF253" s="375">
        <f t="shared" si="663"/>
        <v>0</v>
      </c>
      <c r="BG253" s="201">
        <f t="shared" si="663"/>
        <v>0</v>
      </c>
      <c r="BH253" s="8">
        <f t="shared" si="664"/>
        <v>0</v>
      </c>
      <c r="BI253" s="8">
        <f t="shared" si="665"/>
        <v>0</v>
      </c>
      <c r="BK253" s="375">
        <f t="shared" si="666"/>
        <v>0</v>
      </c>
      <c r="BL253" s="201">
        <f t="shared" si="666"/>
        <v>0</v>
      </c>
      <c r="BM253" s="8">
        <f t="shared" si="667"/>
        <v>0</v>
      </c>
      <c r="BN253" s="8">
        <f t="shared" si="668"/>
        <v>0</v>
      </c>
      <c r="BP253" s="375">
        <f t="shared" si="669"/>
        <v>0</v>
      </c>
      <c r="BQ253" s="201">
        <f t="shared" si="669"/>
        <v>0</v>
      </c>
      <c r="BR253" s="8">
        <f t="shared" si="670"/>
        <v>0</v>
      </c>
      <c r="BS253" s="8">
        <f t="shared" si="671"/>
        <v>0</v>
      </c>
      <c r="BU253" s="375">
        <f t="shared" si="672"/>
        <v>0</v>
      </c>
      <c r="BV253" s="201">
        <f t="shared" si="672"/>
        <v>0</v>
      </c>
      <c r="BW253" s="8">
        <f t="shared" si="673"/>
        <v>0</v>
      </c>
      <c r="BX253" s="8">
        <f t="shared" si="674"/>
        <v>0</v>
      </c>
      <c r="BZ253" s="375">
        <f t="shared" si="675"/>
        <v>0</v>
      </c>
      <c r="CA253" s="201">
        <f t="shared" si="675"/>
        <v>0</v>
      </c>
      <c r="CB253" s="8">
        <f t="shared" si="676"/>
        <v>0</v>
      </c>
      <c r="CC253" s="8">
        <f t="shared" si="677"/>
        <v>0</v>
      </c>
      <c r="CE253" s="375">
        <f t="shared" si="678"/>
        <v>0</v>
      </c>
      <c r="CF253" s="201">
        <f t="shared" si="678"/>
        <v>0</v>
      </c>
      <c r="CG253" s="8">
        <f t="shared" si="679"/>
        <v>0</v>
      </c>
      <c r="CH253" s="8">
        <f t="shared" si="680"/>
        <v>0</v>
      </c>
      <c r="CJ253" s="375">
        <f t="shared" si="681"/>
        <v>0</v>
      </c>
      <c r="CK253" s="201">
        <f t="shared" si="681"/>
        <v>0</v>
      </c>
      <c r="CL253" s="8">
        <f t="shared" si="682"/>
        <v>0</v>
      </c>
      <c r="CM253" s="8">
        <f t="shared" si="683"/>
        <v>0</v>
      </c>
      <c r="CO253" s="375">
        <f t="shared" si="684"/>
        <v>0</v>
      </c>
      <c r="CP253" s="201">
        <f t="shared" si="684"/>
        <v>0</v>
      </c>
      <c r="CQ253" s="8">
        <f t="shared" si="685"/>
        <v>0</v>
      </c>
      <c r="CR253" s="8">
        <f t="shared" si="686"/>
        <v>0</v>
      </c>
      <c r="CT253" s="375">
        <f t="shared" si="687"/>
        <v>0</v>
      </c>
      <c r="CU253" s="201">
        <f t="shared" si="687"/>
        <v>0</v>
      </c>
      <c r="CV253" s="8">
        <f t="shared" si="688"/>
        <v>0</v>
      </c>
      <c r="CW253" s="8">
        <f t="shared" si="689"/>
        <v>0</v>
      </c>
      <c r="CY253" s="375">
        <f t="shared" si="690"/>
        <v>0</v>
      </c>
      <c r="CZ253" s="201">
        <f t="shared" si="690"/>
        <v>0</v>
      </c>
      <c r="DA253" s="8">
        <f t="shared" si="691"/>
        <v>0</v>
      </c>
      <c r="DB253" s="8">
        <f t="shared" si="692"/>
        <v>0</v>
      </c>
      <c r="DD253" s="375">
        <f t="shared" si="693"/>
        <v>0</v>
      </c>
      <c r="DE253" s="201">
        <f t="shared" si="693"/>
        <v>0</v>
      </c>
      <c r="DF253" s="8">
        <f t="shared" si="694"/>
        <v>0</v>
      </c>
      <c r="DG253" s="8">
        <f t="shared" si="695"/>
        <v>0</v>
      </c>
      <c r="DI253" s="375">
        <f t="shared" si="696"/>
        <v>0</v>
      </c>
      <c r="DJ253" s="201">
        <f t="shared" si="696"/>
        <v>0</v>
      </c>
      <c r="DK253" s="8">
        <f t="shared" si="697"/>
        <v>0</v>
      </c>
      <c r="DL253" s="8">
        <f t="shared" si="698"/>
        <v>0</v>
      </c>
      <c r="DN253" s="375">
        <f t="shared" si="699"/>
        <v>0</v>
      </c>
      <c r="DO253" s="201">
        <f t="shared" si="699"/>
        <v>0</v>
      </c>
      <c r="DP253" s="8">
        <f t="shared" si="700"/>
        <v>0</v>
      </c>
      <c r="DQ253" s="8">
        <f t="shared" si="701"/>
        <v>0</v>
      </c>
      <c r="DS253" s="51">
        <f t="shared" si="702"/>
        <v>0</v>
      </c>
      <c r="DT253" s="50">
        <f t="shared" si="703"/>
        <v>0</v>
      </c>
      <c r="DU253" s="51">
        <v>0</v>
      </c>
      <c r="DV253" s="50">
        <f t="shared" si="704"/>
        <v>0</v>
      </c>
      <c r="DW253" s="51">
        <f t="shared" si="707"/>
        <v>0</v>
      </c>
      <c r="DX253" s="52">
        <f t="shared" si="705"/>
        <v>0</v>
      </c>
      <c r="DY253" s="307">
        <f t="shared" si="706"/>
        <v>0</v>
      </c>
    </row>
    <row r="254" spans="1:129" s="60" customFormat="1" ht="18" customHeight="1" thickBot="1" x14ac:dyDescent="0.35">
      <c r="A254" s="1"/>
      <c r="B254" s="317"/>
      <c r="C254" s="196"/>
      <c r="D254" s="241"/>
      <c r="E254" s="263"/>
      <c r="F254" s="274"/>
      <c r="J254" s="302"/>
      <c r="L254" s="61"/>
      <c r="M254" s="394"/>
      <c r="N254" s="214"/>
      <c r="O254" s="8">
        <f t="shared" si="637"/>
        <v>0</v>
      </c>
      <c r="P254" s="8">
        <f t="shared" si="638"/>
        <v>0</v>
      </c>
      <c r="Q254" s="3"/>
      <c r="R254" s="201">
        <f t="shared" si="639"/>
        <v>0</v>
      </c>
      <c r="S254" s="201">
        <f t="shared" si="639"/>
        <v>0</v>
      </c>
      <c r="T254" s="8">
        <f t="shared" si="640"/>
        <v>0</v>
      </c>
      <c r="U254" s="8">
        <f t="shared" si="641"/>
        <v>0</v>
      </c>
      <c r="V254" s="3"/>
      <c r="W254" s="375">
        <f t="shared" si="642"/>
        <v>0</v>
      </c>
      <c r="X254" s="201">
        <f t="shared" si="642"/>
        <v>0</v>
      </c>
      <c r="Y254" s="8">
        <f t="shared" si="643"/>
        <v>0</v>
      </c>
      <c r="Z254" s="8">
        <f t="shared" si="644"/>
        <v>0</v>
      </c>
      <c r="AA254" s="1"/>
      <c r="AB254" s="375">
        <f t="shared" si="645"/>
        <v>0</v>
      </c>
      <c r="AC254" s="201">
        <f t="shared" si="645"/>
        <v>0</v>
      </c>
      <c r="AD254" s="8">
        <f t="shared" si="646"/>
        <v>0</v>
      </c>
      <c r="AE254" s="8">
        <f t="shared" si="647"/>
        <v>0</v>
      </c>
      <c r="AG254" s="375">
        <f t="shared" si="648"/>
        <v>0</v>
      </c>
      <c r="AH254" s="201">
        <f t="shared" si="648"/>
        <v>0</v>
      </c>
      <c r="AI254" s="8">
        <f t="shared" si="649"/>
        <v>0</v>
      </c>
      <c r="AJ254" s="8">
        <f t="shared" si="650"/>
        <v>0</v>
      </c>
      <c r="AL254" s="375">
        <f t="shared" si="651"/>
        <v>0</v>
      </c>
      <c r="AM254" s="201">
        <f t="shared" si="651"/>
        <v>0</v>
      </c>
      <c r="AN254" s="8">
        <f t="shared" si="652"/>
        <v>0</v>
      </c>
      <c r="AO254" s="8">
        <f t="shared" si="653"/>
        <v>0</v>
      </c>
      <c r="AQ254" s="375">
        <f t="shared" si="654"/>
        <v>0</v>
      </c>
      <c r="AR254" s="201">
        <f t="shared" si="654"/>
        <v>0</v>
      </c>
      <c r="AS254" s="8">
        <f t="shared" si="655"/>
        <v>0</v>
      </c>
      <c r="AT254" s="8">
        <f t="shared" si="656"/>
        <v>0</v>
      </c>
      <c r="AV254" s="375">
        <f t="shared" si="657"/>
        <v>0</v>
      </c>
      <c r="AW254" s="201">
        <f t="shared" si="657"/>
        <v>0</v>
      </c>
      <c r="AX254" s="8">
        <f t="shared" si="658"/>
        <v>0</v>
      </c>
      <c r="AY254" s="8">
        <f t="shared" si="659"/>
        <v>0</v>
      </c>
      <c r="BA254" s="375">
        <f t="shared" si="660"/>
        <v>0</v>
      </c>
      <c r="BB254" s="201">
        <f t="shared" si="660"/>
        <v>0</v>
      </c>
      <c r="BC254" s="8">
        <f t="shared" si="661"/>
        <v>0</v>
      </c>
      <c r="BD254" s="8">
        <f t="shared" si="662"/>
        <v>0</v>
      </c>
      <c r="BF254" s="375">
        <f t="shared" si="663"/>
        <v>0</v>
      </c>
      <c r="BG254" s="201">
        <f t="shared" si="663"/>
        <v>0</v>
      </c>
      <c r="BH254" s="8">
        <f t="shared" si="664"/>
        <v>0</v>
      </c>
      <c r="BI254" s="8">
        <f t="shared" si="665"/>
        <v>0</v>
      </c>
      <c r="BK254" s="375">
        <f t="shared" si="666"/>
        <v>0</v>
      </c>
      <c r="BL254" s="201">
        <f t="shared" si="666"/>
        <v>0</v>
      </c>
      <c r="BM254" s="8">
        <f t="shared" si="667"/>
        <v>0</v>
      </c>
      <c r="BN254" s="8">
        <f t="shared" si="668"/>
        <v>0</v>
      </c>
      <c r="BP254" s="375">
        <f t="shared" si="669"/>
        <v>0</v>
      </c>
      <c r="BQ254" s="201">
        <f t="shared" si="669"/>
        <v>0</v>
      </c>
      <c r="BR254" s="8">
        <f t="shared" si="670"/>
        <v>0</v>
      </c>
      <c r="BS254" s="8">
        <f t="shared" si="671"/>
        <v>0</v>
      </c>
      <c r="BU254" s="375">
        <f t="shared" si="672"/>
        <v>0</v>
      </c>
      <c r="BV254" s="201">
        <f t="shared" si="672"/>
        <v>0</v>
      </c>
      <c r="BW254" s="8">
        <f t="shared" si="673"/>
        <v>0</v>
      </c>
      <c r="BX254" s="8">
        <f t="shared" si="674"/>
        <v>0</v>
      </c>
      <c r="BZ254" s="375">
        <f t="shared" si="675"/>
        <v>0</v>
      </c>
      <c r="CA254" s="201">
        <f t="shared" si="675"/>
        <v>0</v>
      </c>
      <c r="CB254" s="8">
        <f t="shared" si="676"/>
        <v>0</v>
      </c>
      <c r="CC254" s="8">
        <f t="shared" si="677"/>
        <v>0</v>
      </c>
      <c r="CE254" s="375">
        <f t="shared" si="678"/>
        <v>0</v>
      </c>
      <c r="CF254" s="201">
        <f t="shared" si="678"/>
        <v>0</v>
      </c>
      <c r="CG254" s="8">
        <f t="shared" si="679"/>
        <v>0</v>
      </c>
      <c r="CH254" s="8">
        <f t="shared" si="680"/>
        <v>0</v>
      </c>
      <c r="CJ254" s="375">
        <f t="shared" si="681"/>
        <v>0</v>
      </c>
      <c r="CK254" s="201">
        <f t="shared" si="681"/>
        <v>0</v>
      </c>
      <c r="CL254" s="8">
        <f t="shared" si="682"/>
        <v>0</v>
      </c>
      <c r="CM254" s="8">
        <f t="shared" si="683"/>
        <v>0</v>
      </c>
      <c r="CO254" s="375">
        <f t="shared" si="684"/>
        <v>0</v>
      </c>
      <c r="CP254" s="201">
        <f t="shared" si="684"/>
        <v>0</v>
      </c>
      <c r="CQ254" s="8">
        <f t="shared" si="685"/>
        <v>0</v>
      </c>
      <c r="CR254" s="8">
        <f t="shared" si="686"/>
        <v>0</v>
      </c>
      <c r="CT254" s="375">
        <f t="shared" si="687"/>
        <v>0</v>
      </c>
      <c r="CU254" s="201">
        <f t="shared" si="687"/>
        <v>0</v>
      </c>
      <c r="CV254" s="8">
        <f t="shared" si="688"/>
        <v>0</v>
      </c>
      <c r="CW254" s="8">
        <f t="shared" si="689"/>
        <v>0</v>
      </c>
      <c r="CY254" s="375">
        <f t="shared" si="690"/>
        <v>0</v>
      </c>
      <c r="CZ254" s="201">
        <f t="shared" si="690"/>
        <v>0</v>
      </c>
      <c r="DA254" s="8">
        <f t="shared" si="691"/>
        <v>0</v>
      </c>
      <c r="DB254" s="8">
        <f t="shared" si="692"/>
        <v>0</v>
      </c>
      <c r="DD254" s="375">
        <f t="shared" si="693"/>
        <v>0</v>
      </c>
      <c r="DE254" s="201">
        <f t="shared" si="693"/>
        <v>0</v>
      </c>
      <c r="DF254" s="8">
        <f t="shared" si="694"/>
        <v>0</v>
      </c>
      <c r="DG254" s="8">
        <f t="shared" si="695"/>
        <v>0</v>
      </c>
      <c r="DI254" s="375">
        <f t="shared" si="696"/>
        <v>0</v>
      </c>
      <c r="DJ254" s="201">
        <f t="shared" si="696"/>
        <v>0</v>
      </c>
      <c r="DK254" s="8">
        <f t="shared" si="697"/>
        <v>0</v>
      </c>
      <c r="DL254" s="8">
        <f t="shared" si="698"/>
        <v>0</v>
      </c>
      <c r="DN254" s="375">
        <f t="shared" si="699"/>
        <v>0</v>
      </c>
      <c r="DO254" s="201">
        <f t="shared" si="699"/>
        <v>0</v>
      </c>
      <c r="DP254" s="8">
        <f t="shared" si="700"/>
        <v>0</v>
      </c>
      <c r="DQ254" s="8">
        <f t="shared" si="701"/>
        <v>0</v>
      </c>
      <c r="DS254" s="51">
        <f>O254+T254+Y254+AD254+AI254+AN254+AS254+AX254+BC254+BH254+BM254+BR254+BW254+CB254+CG254+CL254+CQ254+CV254+DA254+DF254+DK254+DP254</f>
        <v>0</v>
      </c>
      <c r="DT254" s="65">
        <f t="shared" si="703"/>
        <v>0</v>
      </c>
      <c r="DU254" s="90">
        <v>0</v>
      </c>
      <c r="DV254" s="65">
        <f t="shared" si="704"/>
        <v>0</v>
      </c>
      <c r="DW254" s="66">
        <f>+DS254+DU254</f>
        <v>0</v>
      </c>
      <c r="DX254" s="66">
        <f t="shared" si="705"/>
        <v>0</v>
      </c>
      <c r="DY254" s="307">
        <f t="shared" si="706"/>
        <v>0</v>
      </c>
    </row>
    <row r="255" spans="1:129" s="72" customFormat="1" ht="32.4" customHeight="1" thickBot="1" x14ac:dyDescent="0.35">
      <c r="B255" s="275" t="s">
        <v>106</v>
      </c>
      <c r="C255" s="276" t="str">
        <f>B242</f>
        <v>Others</v>
      </c>
      <c r="D255" s="242"/>
      <c r="E255" s="73"/>
      <c r="F255" s="73"/>
      <c r="G255" s="73"/>
      <c r="H255" s="73"/>
      <c r="I255" s="73"/>
      <c r="J255" s="74"/>
      <c r="K255" s="73"/>
      <c r="L255" s="75"/>
      <c r="M255" s="391">
        <f>O18</f>
        <v>2015</v>
      </c>
      <c r="N255" s="278"/>
      <c r="O255" s="76">
        <f>SUM(O243:O254)</f>
        <v>0</v>
      </c>
      <c r="P255" s="77">
        <f>SUM(P243:P254)</f>
        <v>0</v>
      </c>
      <c r="Q255" s="78"/>
      <c r="R255" s="279">
        <f>T18</f>
        <v>2016</v>
      </c>
      <c r="S255" s="279"/>
      <c r="T255" s="76">
        <f>SUM(T243:T254)</f>
        <v>0</v>
      </c>
      <c r="U255" s="77">
        <f>SUM(U243:U254)</f>
        <v>0</v>
      </c>
      <c r="V255" s="78"/>
      <c r="W255" s="391">
        <f>Y18</f>
        <v>2017</v>
      </c>
      <c r="X255" s="277"/>
      <c r="Y255" s="76">
        <f>SUM(Y243:Y254)</f>
        <v>0</v>
      </c>
      <c r="Z255" s="77">
        <f>SUM(Z243:Z254)</f>
        <v>0</v>
      </c>
      <c r="AA255" s="79"/>
      <c r="AB255" s="391">
        <f>AD18</f>
        <v>2018</v>
      </c>
      <c r="AC255" s="277"/>
      <c r="AD255" s="76">
        <f>SUM(AD243:AD254)</f>
        <v>0</v>
      </c>
      <c r="AE255" s="77">
        <f>SUM(AE243:AE254)</f>
        <v>0</v>
      </c>
      <c r="AG255" s="391">
        <f>AI18</f>
        <v>2019</v>
      </c>
      <c r="AH255" s="277"/>
      <c r="AI255" s="76">
        <f>SUM(AI243:AI254)</f>
        <v>0</v>
      </c>
      <c r="AJ255" s="77">
        <f>SUM(AJ243:AJ254)</f>
        <v>0</v>
      </c>
      <c r="AL255" s="391">
        <f>AN18</f>
        <v>2020</v>
      </c>
      <c r="AM255" s="277"/>
      <c r="AN255" s="76">
        <f>SUM(AN243:AN254)</f>
        <v>0</v>
      </c>
      <c r="AO255" s="77">
        <f>SUM(AO243:AO254)</f>
        <v>0</v>
      </c>
      <c r="AQ255" s="391">
        <f>AS18</f>
        <v>2021</v>
      </c>
      <c r="AR255" s="277"/>
      <c r="AS255" s="76">
        <f>SUM(AS243:AS254)</f>
        <v>0</v>
      </c>
      <c r="AT255" s="77">
        <f>SUM(AT243:AT254)</f>
        <v>0</v>
      </c>
      <c r="AV255" s="391">
        <f>AX18</f>
        <v>2022</v>
      </c>
      <c r="AW255" s="277"/>
      <c r="AX255" s="76">
        <f>SUM(AX243:AX254)</f>
        <v>0</v>
      </c>
      <c r="AY255" s="77">
        <f>SUM(AY243:AY254)</f>
        <v>0</v>
      </c>
      <c r="BA255" s="391">
        <f>BC18</f>
        <v>2023</v>
      </c>
      <c r="BB255" s="277"/>
      <c r="BC255" s="76">
        <f>SUM(BC243:BC254)</f>
        <v>0</v>
      </c>
      <c r="BD255" s="77">
        <f>SUM(BD243:BD254)</f>
        <v>0</v>
      </c>
      <c r="BF255" s="391">
        <f>BH18</f>
        <v>2024</v>
      </c>
      <c r="BG255" s="277"/>
      <c r="BH255" s="76">
        <f>SUM(BH243:BH254)</f>
        <v>0</v>
      </c>
      <c r="BI255" s="77">
        <f>SUM(BI243:BI254)</f>
        <v>0</v>
      </c>
      <c r="BK255" s="391">
        <f>BM18</f>
        <v>2025</v>
      </c>
      <c r="BL255" s="277"/>
      <c r="BM255" s="76">
        <f>SUM(BM243:BM254)</f>
        <v>0</v>
      </c>
      <c r="BN255" s="77">
        <f>SUM(BN243:BN254)</f>
        <v>0</v>
      </c>
      <c r="BP255" s="391">
        <f>BR18</f>
        <v>2026</v>
      </c>
      <c r="BQ255" s="277"/>
      <c r="BR255" s="76">
        <f>SUM(BR243:BR254)</f>
        <v>0</v>
      </c>
      <c r="BS255" s="77">
        <f>SUM(BS243:BS254)</f>
        <v>0</v>
      </c>
      <c r="BU255" s="391">
        <f>BW18</f>
        <v>2027</v>
      </c>
      <c r="BV255" s="277"/>
      <c r="BW255" s="76">
        <f>SUM(BW243:BW254)</f>
        <v>0</v>
      </c>
      <c r="BX255" s="77">
        <f>SUM(BX243:BX254)</f>
        <v>0</v>
      </c>
      <c r="BZ255" s="391">
        <f>CB18</f>
        <v>2028</v>
      </c>
      <c r="CA255" s="277"/>
      <c r="CB255" s="76">
        <f>SUM(CB243:CB254)</f>
        <v>0</v>
      </c>
      <c r="CC255" s="77">
        <f>SUM(CC243:CC254)</f>
        <v>0</v>
      </c>
      <c r="CE255" s="391">
        <f>CG18</f>
        <v>2029</v>
      </c>
      <c r="CF255" s="277"/>
      <c r="CG255" s="76">
        <f>SUM(CG243:CG254)</f>
        <v>0</v>
      </c>
      <c r="CH255" s="77">
        <f>SUM(CH243:CH254)</f>
        <v>0</v>
      </c>
      <c r="CJ255" s="391">
        <f>CL18</f>
        <v>2030</v>
      </c>
      <c r="CK255" s="277"/>
      <c r="CL255" s="76">
        <f>SUM(CL243:CL254)</f>
        <v>0</v>
      </c>
      <c r="CM255" s="77">
        <f>SUM(CM243:CM254)</f>
        <v>0</v>
      </c>
      <c r="CO255" s="391">
        <f>CQ18</f>
        <v>2031</v>
      </c>
      <c r="CP255" s="277"/>
      <c r="CQ255" s="76">
        <f>SUM(CQ243:CQ254)</f>
        <v>0</v>
      </c>
      <c r="CR255" s="77">
        <f>SUM(CR243:CR254)</f>
        <v>0</v>
      </c>
      <c r="CT255" s="391">
        <f>CV18</f>
        <v>2032</v>
      </c>
      <c r="CU255" s="277"/>
      <c r="CV255" s="76">
        <f>SUM(CV243:CV254)</f>
        <v>0</v>
      </c>
      <c r="CW255" s="77">
        <f>SUM(CW243:CW254)</f>
        <v>0</v>
      </c>
      <c r="CY255" s="391">
        <f>DA18</f>
        <v>2033</v>
      </c>
      <c r="CZ255" s="277"/>
      <c r="DA255" s="76">
        <f>SUM(DA243:DA254)</f>
        <v>0</v>
      </c>
      <c r="DB255" s="77">
        <f>SUM(DB243:DB254)</f>
        <v>0</v>
      </c>
      <c r="DD255" s="391">
        <f>DF18</f>
        <v>2034</v>
      </c>
      <c r="DE255" s="277"/>
      <c r="DF255" s="76">
        <f>SUM(DF243:DF254)</f>
        <v>0</v>
      </c>
      <c r="DG255" s="77">
        <f>SUM(DG243:DG254)</f>
        <v>0</v>
      </c>
      <c r="DI255" s="391">
        <f>DK18</f>
        <v>2035</v>
      </c>
      <c r="DJ255" s="277"/>
      <c r="DK255" s="76">
        <f>SUM(DK243:DK254)</f>
        <v>0</v>
      </c>
      <c r="DL255" s="77">
        <f>SUM(DL243:DL254)</f>
        <v>0</v>
      </c>
      <c r="DN255" s="391">
        <f>DP18</f>
        <v>2036</v>
      </c>
      <c r="DO255" s="277"/>
      <c r="DP255" s="76">
        <f>SUM(DP243:DP254)</f>
        <v>0</v>
      </c>
      <c r="DQ255" s="77">
        <f>SUM(DQ243:DQ254)</f>
        <v>0</v>
      </c>
      <c r="DS255" s="80">
        <f t="shared" ref="DS255:DW255" si="708">SUM(DS243:DS254)</f>
        <v>0</v>
      </c>
      <c r="DT255" s="77">
        <f t="shared" si="708"/>
        <v>0</v>
      </c>
      <c r="DU255" s="77">
        <f t="shared" si="708"/>
        <v>0</v>
      </c>
      <c r="DV255" s="77">
        <f t="shared" si="708"/>
        <v>0</v>
      </c>
      <c r="DW255" s="77">
        <f t="shared" si="708"/>
        <v>0</v>
      </c>
      <c r="DX255" s="77">
        <f>SUM(P255+U255+Z255+AE255+AJ255+AO255+AT255+AY255+BD255+BI255+BN255+BS255+BX255+CC255+CH255+CM255+CR255+CW255+DB255+DG255+DL255+DQ255)</f>
        <v>0</v>
      </c>
      <c r="DY255" s="311" t="s">
        <v>53</v>
      </c>
    </row>
    <row r="256" spans="1:129" x14ac:dyDescent="0.3">
      <c r="O256" s="280" t="s">
        <v>17</v>
      </c>
      <c r="P256" s="281" t="s">
        <v>18</v>
      </c>
      <c r="T256" s="280" t="s">
        <v>17</v>
      </c>
      <c r="U256" s="281" t="s">
        <v>18</v>
      </c>
      <c r="Y256" s="280" t="s">
        <v>17</v>
      </c>
      <c r="Z256" s="281" t="s">
        <v>18</v>
      </c>
      <c r="AD256" s="280" t="s">
        <v>17</v>
      </c>
      <c r="AE256" s="281" t="s">
        <v>18</v>
      </c>
      <c r="AI256" s="280" t="s">
        <v>17</v>
      </c>
      <c r="AJ256" s="281" t="s">
        <v>18</v>
      </c>
      <c r="AN256" s="280" t="s">
        <v>17</v>
      </c>
      <c r="AO256" s="281" t="s">
        <v>18</v>
      </c>
      <c r="AS256" s="280" t="s">
        <v>17</v>
      </c>
      <c r="AT256" s="281" t="s">
        <v>18</v>
      </c>
      <c r="AX256" s="280" t="s">
        <v>17</v>
      </c>
      <c r="AY256" s="281" t="s">
        <v>18</v>
      </c>
      <c r="BC256" s="280" t="s">
        <v>17</v>
      </c>
      <c r="BD256" s="281" t="s">
        <v>18</v>
      </c>
      <c r="BH256" s="280" t="s">
        <v>17</v>
      </c>
      <c r="BI256" s="281" t="s">
        <v>18</v>
      </c>
      <c r="BM256" s="280" t="s">
        <v>17</v>
      </c>
      <c r="BN256" s="281" t="s">
        <v>18</v>
      </c>
      <c r="BR256" s="280" t="s">
        <v>17</v>
      </c>
      <c r="BS256" s="281" t="s">
        <v>18</v>
      </c>
      <c r="BW256" s="280" t="s">
        <v>17</v>
      </c>
      <c r="BX256" s="281" t="s">
        <v>18</v>
      </c>
      <c r="CB256" s="280" t="s">
        <v>17</v>
      </c>
      <c r="CC256" s="281" t="s">
        <v>18</v>
      </c>
      <c r="CG256" s="280" t="s">
        <v>17</v>
      </c>
      <c r="CH256" s="281" t="s">
        <v>18</v>
      </c>
      <c r="CL256" s="280" t="s">
        <v>17</v>
      </c>
      <c r="CM256" s="281" t="s">
        <v>18</v>
      </c>
      <c r="CQ256" s="280" t="s">
        <v>17</v>
      </c>
      <c r="CR256" s="281" t="s">
        <v>18</v>
      </c>
      <c r="CV256" s="280" t="s">
        <v>17</v>
      </c>
      <c r="CW256" s="281" t="s">
        <v>18</v>
      </c>
      <c r="DA256" s="280" t="s">
        <v>17</v>
      </c>
      <c r="DB256" s="281" t="s">
        <v>18</v>
      </c>
      <c r="DF256" s="280" t="s">
        <v>17</v>
      </c>
      <c r="DG256" s="281" t="s">
        <v>18</v>
      </c>
      <c r="DK256" s="280" t="s">
        <v>17</v>
      </c>
      <c r="DL256" s="281" t="s">
        <v>18</v>
      </c>
      <c r="DP256" s="280" t="s">
        <v>17</v>
      </c>
      <c r="DQ256" s="281" t="s">
        <v>18</v>
      </c>
      <c r="DS256" s="280" t="s">
        <v>17</v>
      </c>
      <c r="DT256" s="281" t="s">
        <v>18</v>
      </c>
      <c r="DU256" s="280" t="s">
        <v>17</v>
      </c>
      <c r="DV256" s="281" t="s">
        <v>18</v>
      </c>
      <c r="DW256" s="280" t="s">
        <v>17</v>
      </c>
      <c r="DX256" s="281" t="s">
        <v>18</v>
      </c>
    </row>
    <row r="259" spans="2:129" ht="26.4" customHeight="1" x14ac:dyDescent="0.3">
      <c r="H259" s="2"/>
      <c r="I259" s="2"/>
      <c r="K259" s="2"/>
      <c r="M259" s="392"/>
      <c r="N259" s="217"/>
      <c r="O259" s="282"/>
      <c r="P259" s="83"/>
      <c r="Q259" s="22"/>
      <c r="R259" s="380"/>
      <c r="S259" s="206"/>
      <c r="T259" s="282"/>
      <c r="U259" s="83"/>
      <c r="V259" s="22"/>
      <c r="W259" s="392"/>
      <c r="X259" s="82"/>
      <c r="Y259" s="282"/>
      <c r="Z259" s="83"/>
      <c r="AA259" s="353"/>
      <c r="AB259" s="392"/>
      <c r="AC259" s="82"/>
      <c r="AD259" s="282"/>
      <c r="AE259" s="83"/>
      <c r="AG259" s="392"/>
      <c r="AH259" s="82"/>
      <c r="AI259" s="282"/>
      <c r="AJ259" s="83"/>
      <c r="AL259" s="392"/>
      <c r="AM259" s="82"/>
      <c r="AN259" s="282"/>
      <c r="AO259" s="83"/>
      <c r="AQ259" s="392"/>
      <c r="AR259" s="82"/>
      <c r="AS259" s="282"/>
      <c r="AT259" s="83"/>
      <c r="AV259" s="392"/>
      <c r="AW259" s="82"/>
      <c r="AX259" s="282"/>
      <c r="AY259" s="83"/>
      <c r="BA259" s="392"/>
      <c r="BB259" s="82"/>
      <c r="BC259" s="282"/>
      <c r="BD259" s="83"/>
      <c r="BF259" s="392"/>
      <c r="BG259" s="82"/>
      <c r="BH259" s="282"/>
      <c r="BI259" s="83"/>
      <c r="BK259" s="392"/>
      <c r="BL259" s="82"/>
      <c r="BM259" s="282"/>
      <c r="BN259" s="83"/>
      <c r="BP259" s="392"/>
      <c r="BQ259" s="82"/>
      <c r="BR259" s="282"/>
      <c r="BS259" s="83"/>
      <c r="BU259" s="392"/>
      <c r="BV259" s="82"/>
      <c r="BW259" s="282"/>
      <c r="BX259" s="83"/>
      <c r="BZ259" s="392"/>
      <c r="CA259" s="82"/>
      <c r="CB259" s="282"/>
      <c r="CC259" s="83"/>
      <c r="CE259" s="392"/>
      <c r="CF259" s="82"/>
      <c r="CG259" s="282"/>
      <c r="CH259" s="83"/>
      <c r="CJ259" s="392"/>
      <c r="CK259" s="82"/>
      <c r="CL259" s="282"/>
      <c r="CM259" s="83"/>
      <c r="CO259" s="392"/>
      <c r="CP259" s="82"/>
      <c r="CQ259" s="282"/>
      <c r="CR259" s="83"/>
      <c r="CT259" s="392"/>
      <c r="CU259" s="82"/>
      <c r="CV259" s="282"/>
      <c r="CW259" s="83"/>
      <c r="CY259" s="392"/>
      <c r="CZ259" s="82"/>
      <c r="DA259" s="282"/>
      <c r="DB259" s="83"/>
      <c r="DD259" s="392"/>
      <c r="DE259" s="82"/>
      <c r="DF259" s="282"/>
      <c r="DG259" s="83"/>
      <c r="DI259" s="392"/>
      <c r="DJ259" s="82"/>
      <c r="DK259" s="282"/>
      <c r="DL259" s="83"/>
      <c r="DN259" s="392"/>
      <c r="DO259" s="82"/>
      <c r="DP259" s="282"/>
      <c r="DQ259" s="83"/>
      <c r="DS259" s="605" t="s">
        <v>12</v>
      </c>
      <c r="DT259" s="606"/>
      <c r="DU259" s="605" t="s">
        <v>13</v>
      </c>
      <c r="DV259" s="606"/>
      <c r="DW259" s="603" t="s">
        <v>14</v>
      </c>
      <c r="DX259" s="604"/>
    </row>
    <row r="260" spans="2:129" ht="15" thickBot="1" x14ac:dyDescent="0.35">
      <c r="H260" s="2"/>
      <c r="I260" s="2"/>
      <c r="K260" s="2"/>
      <c r="M260" s="388" t="s">
        <v>15</v>
      </c>
      <c r="N260" s="211" t="s">
        <v>16</v>
      </c>
      <c r="O260" s="31" t="s">
        <v>17</v>
      </c>
      <c r="P260" s="32" t="s">
        <v>18</v>
      </c>
      <c r="Q260" s="22"/>
      <c r="R260" s="30" t="s">
        <v>15</v>
      </c>
      <c r="S260" s="31" t="s">
        <v>16</v>
      </c>
      <c r="T260" s="31" t="s">
        <v>17</v>
      </c>
      <c r="U260" s="32" t="s">
        <v>18</v>
      </c>
      <c r="V260" s="22"/>
      <c r="W260" s="388" t="s">
        <v>15</v>
      </c>
      <c r="X260" s="31" t="s">
        <v>16</v>
      </c>
      <c r="Y260" s="31" t="s">
        <v>17</v>
      </c>
      <c r="Z260" s="32" t="s">
        <v>18</v>
      </c>
      <c r="AA260" s="353"/>
      <c r="AB260" s="388" t="s">
        <v>15</v>
      </c>
      <c r="AC260" s="31" t="s">
        <v>16</v>
      </c>
      <c r="AD260" s="31" t="s">
        <v>17</v>
      </c>
      <c r="AE260" s="32" t="s">
        <v>18</v>
      </c>
      <c r="AG260" s="388" t="s">
        <v>15</v>
      </c>
      <c r="AH260" s="31" t="s">
        <v>16</v>
      </c>
      <c r="AI260" s="31" t="s">
        <v>17</v>
      </c>
      <c r="AJ260" s="32" t="s">
        <v>18</v>
      </c>
      <c r="AL260" s="388" t="s">
        <v>15</v>
      </c>
      <c r="AM260" s="31" t="s">
        <v>16</v>
      </c>
      <c r="AN260" s="31" t="s">
        <v>17</v>
      </c>
      <c r="AO260" s="32" t="s">
        <v>18</v>
      </c>
      <c r="AQ260" s="388" t="s">
        <v>15</v>
      </c>
      <c r="AR260" s="31" t="s">
        <v>16</v>
      </c>
      <c r="AS260" s="31" t="s">
        <v>17</v>
      </c>
      <c r="AT260" s="32" t="s">
        <v>18</v>
      </c>
      <c r="AV260" s="388" t="s">
        <v>15</v>
      </c>
      <c r="AW260" s="31" t="s">
        <v>16</v>
      </c>
      <c r="AX260" s="31" t="s">
        <v>17</v>
      </c>
      <c r="AY260" s="32" t="s">
        <v>18</v>
      </c>
      <c r="BA260" s="388" t="s">
        <v>15</v>
      </c>
      <c r="BB260" s="31" t="s">
        <v>16</v>
      </c>
      <c r="BC260" s="31" t="s">
        <v>17</v>
      </c>
      <c r="BD260" s="32" t="s">
        <v>18</v>
      </c>
      <c r="BF260" s="388" t="s">
        <v>15</v>
      </c>
      <c r="BG260" s="31" t="s">
        <v>16</v>
      </c>
      <c r="BH260" s="31" t="s">
        <v>17</v>
      </c>
      <c r="BI260" s="32" t="s">
        <v>18</v>
      </c>
      <c r="BK260" s="388" t="s">
        <v>15</v>
      </c>
      <c r="BL260" s="31" t="s">
        <v>16</v>
      </c>
      <c r="BM260" s="31" t="s">
        <v>17</v>
      </c>
      <c r="BN260" s="32" t="s">
        <v>18</v>
      </c>
      <c r="BP260" s="388" t="s">
        <v>15</v>
      </c>
      <c r="BQ260" s="31" t="s">
        <v>16</v>
      </c>
      <c r="BR260" s="31" t="s">
        <v>17</v>
      </c>
      <c r="BS260" s="32" t="s">
        <v>18</v>
      </c>
      <c r="BU260" s="388" t="s">
        <v>15</v>
      </c>
      <c r="BV260" s="31" t="s">
        <v>16</v>
      </c>
      <c r="BW260" s="31" t="s">
        <v>17</v>
      </c>
      <c r="BX260" s="32" t="s">
        <v>18</v>
      </c>
      <c r="BZ260" s="388" t="s">
        <v>15</v>
      </c>
      <c r="CA260" s="31" t="s">
        <v>16</v>
      </c>
      <c r="CB260" s="31" t="s">
        <v>17</v>
      </c>
      <c r="CC260" s="32" t="s">
        <v>18</v>
      </c>
      <c r="CE260" s="388" t="s">
        <v>15</v>
      </c>
      <c r="CF260" s="31" t="s">
        <v>16</v>
      </c>
      <c r="CG260" s="31" t="s">
        <v>17</v>
      </c>
      <c r="CH260" s="32" t="s">
        <v>18</v>
      </c>
      <c r="CJ260" s="388" t="s">
        <v>15</v>
      </c>
      <c r="CK260" s="31" t="s">
        <v>16</v>
      </c>
      <c r="CL260" s="31" t="s">
        <v>17</v>
      </c>
      <c r="CM260" s="32" t="s">
        <v>18</v>
      </c>
      <c r="CO260" s="388" t="s">
        <v>15</v>
      </c>
      <c r="CP260" s="31" t="s">
        <v>16</v>
      </c>
      <c r="CQ260" s="31" t="s">
        <v>17</v>
      </c>
      <c r="CR260" s="32" t="s">
        <v>18</v>
      </c>
      <c r="CT260" s="388" t="s">
        <v>15</v>
      </c>
      <c r="CU260" s="31" t="s">
        <v>16</v>
      </c>
      <c r="CV260" s="31" t="s">
        <v>17</v>
      </c>
      <c r="CW260" s="32" t="s">
        <v>18</v>
      </c>
      <c r="CY260" s="388" t="s">
        <v>15</v>
      </c>
      <c r="CZ260" s="31" t="s">
        <v>16</v>
      </c>
      <c r="DA260" s="31" t="s">
        <v>17</v>
      </c>
      <c r="DB260" s="32" t="s">
        <v>18</v>
      </c>
      <c r="DD260" s="388" t="s">
        <v>15</v>
      </c>
      <c r="DE260" s="31" t="s">
        <v>16</v>
      </c>
      <c r="DF260" s="31" t="s">
        <v>17</v>
      </c>
      <c r="DG260" s="32" t="s">
        <v>18</v>
      </c>
      <c r="DI260" s="388" t="s">
        <v>15</v>
      </c>
      <c r="DJ260" s="31" t="s">
        <v>16</v>
      </c>
      <c r="DK260" s="31" t="s">
        <v>17</v>
      </c>
      <c r="DL260" s="32" t="s">
        <v>18</v>
      </c>
      <c r="DN260" s="388" t="s">
        <v>15</v>
      </c>
      <c r="DO260" s="31" t="s">
        <v>16</v>
      </c>
      <c r="DP260" s="31" t="s">
        <v>17</v>
      </c>
      <c r="DQ260" s="32" t="s">
        <v>18</v>
      </c>
      <c r="DS260" s="250" t="s">
        <v>17</v>
      </c>
      <c r="DT260" s="251" t="s">
        <v>18</v>
      </c>
      <c r="DU260" s="250" t="s">
        <v>17</v>
      </c>
      <c r="DV260" s="252" t="s">
        <v>18</v>
      </c>
      <c r="DW260" s="253" t="s">
        <v>17</v>
      </c>
      <c r="DX260" s="252" t="s">
        <v>18</v>
      </c>
    </row>
    <row r="261" spans="2:129" s="33" customFormat="1" ht="27" customHeight="1" thickBot="1" x14ac:dyDescent="0.35">
      <c r="B261" s="254" t="s">
        <v>107</v>
      </c>
      <c r="C261" s="255" t="s">
        <v>55</v>
      </c>
      <c r="D261" s="283" t="s">
        <v>21</v>
      </c>
      <c r="E261" s="257" t="s">
        <v>22</v>
      </c>
      <c r="F261" s="257"/>
      <c r="G261" s="257" t="s">
        <v>23</v>
      </c>
      <c r="H261" s="257" t="s">
        <v>24</v>
      </c>
      <c r="I261" s="257" t="s">
        <v>25</v>
      </c>
      <c r="J261" s="258" t="s">
        <v>26</v>
      </c>
      <c r="K261" s="259" t="s">
        <v>27</v>
      </c>
      <c r="M261" s="389"/>
      <c r="N261" s="212"/>
      <c r="O261" s="35"/>
      <c r="P261" s="36"/>
      <c r="Q261" s="37"/>
      <c r="R261" s="34"/>
      <c r="S261" s="35"/>
      <c r="T261" s="35"/>
      <c r="U261" s="36"/>
      <c r="V261" s="37"/>
      <c r="W261" s="389"/>
      <c r="X261" s="35"/>
      <c r="Y261" s="35"/>
      <c r="Z261" s="36"/>
      <c r="AA261" s="37"/>
      <c r="AB261" s="389"/>
      <c r="AC261" s="35"/>
      <c r="AD261" s="35"/>
      <c r="AE261" s="36"/>
      <c r="AG261" s="389"/>
      <c r="AH261" s="35"/>
      <c r="AI261" s="35"/>
      <c r="AJ261" s="36"/>
      <c r="AL261" s="389"/>
      <c r="AM261" s="35"/>
      <c r="AN261" s="35"/>
      <c r="AO261" s="36"/>
      <c r="AQ261" s="389"/>
      <c r="AR261" s="35"/>
      <c r="AS261" s="35"/>
      <c r="AT261" s="36"/>
      <c r="AV261" s="389"/>
      <c r="AW261" s="35"/>
      <c r="AX261" s="35"/>
      <c r="AY261" s="36"/>
      <c r="BA261" s="389"/>
      <c r="BB261" s="35"/>
      <c r="BC261" s="35"/>
      <c r="BD261" s="36"/>
      <c r="BF261" s="389"/>
      <c r="BG261" s="35"/>
      <c r="BH261" s="35"/>
      <c r="BI261" s="36"/>
      <c r="BK261" s="389"/>
      <c r="BL261" s="35"/>
      <c r="BM261" s="35"/>
      <c r="BN261" s="36"/>
      <c r="BP261" s="389"/>
      <c r="BQ261" s="35"/>
      <c r="BR261" s="35"/>
      <c r="BS261" s="36"/>
      <c r="BU261" s="389"/>
      <c r="BV261" s="35"/>
      <c r="BW261" s="35"/>
      <c r="BX261" s="36"/>
      <c r="BZ261" s="389"/>
      <c r="CA261" s="35"/>
      <c r="CB261" s="35"/>
      <c r="CC261" s="36"/>
      <c r="CE261" s="389"/>
      <c r="CF261" s="35"/>
      <c r="CG261" s="35"/>
      <c r="CH261" s="36"/>
      <c r="CJ261" s="389"/>
      <c r="CK261" s="35"/>
      <c r="CL261" s="35"/>
      <c r="CM261" s="36"/>
      <c r="CO261" s="389"/>
      <c r="CP261" s="35"/>
      <c r="CQ261" s="35"/>
      <c r="CR261" s="36"/>
      <c r="CT261" s="389"/>
      <c r="CU261" s="35"/>
      <c r="CV261" s="35"/>
      <c r="CW261" s="36"/>
      <c r="CY261" s="389"/>
      <c r="CZ261" s="35"/>
      <c r="DA261" s="35"/>
      <c r="DB261" s="36"/>
      <c r="DD261" s="389"/>
      <c r="DE261" s="35"/>
      <c r="DF261" s="35"/>
      <c r="DG261" s="36"/>
      <c r="DI261" s="389"/>
      <c r="DJ261" s="35"/>
      <c r="DK261" s="35"/>
      <c r="DL261" s="36"/>
      <c r="DN261" s="389"/>
      <c r="DO261" s="35"/>
      <c r="DP261" s="35"/>
      <c r="DQ261" s="36"/>
      <c r="DS261" s="34"/>
      <c r="DT261" s="36"/>
      <c r="DU261" s="38"/>
      <c r="DV261" s="36"/>
      <c r="DW261" s="38"/>
      <c r="DX261" s="39"/>
      <c r="DY261" s="309" t="str">
        <f t="shared" ref="DY261:DY273" si="709">B261</f>
        <v>Others 3</v>
      </c>
    </row>
    <row r="262" spans="2:129" ht="18" customHeight="1" x14ac:dyDescent="0.3">
      <c r="B262" s="317"/>
      <c r="C262" s="317"/>
      <c r="D262" s="239"/>
      <c r="E262" s="263"/>
      <c r="F262" s="263"/>
      <c r="G262" s="263"/>
      <c r="H262" s="56"/>
      <c r="I262" s="56"/>
      <c r="J262" s="265"/>
      <c r="K262" s="264"/>
      <c r="L262" s="57"/>
      <c r="M262" s="394"/>
      <c r="N262" s="214"/>
      <c r="O262" s="8">
        <f t="shared" ref="O262:O273" si="710">$D262*M262*N262</f>
        <v>0</v>
      </c>
      <c r="P262" s="8">
        <f t="shared" ref="P262:P273" si="711">O262/$H$3</f>
        <v>0</v>
      </c>
      <c r="R262" s="201">
        <f t="shared" ref="R262:S273" si="712">M262</f>
        <v>0</v>
      </c>
      <c r="S262" s="201">
        <f t="shared" si="712"/>
        <v>0</v>
      </c>
      <c r="T262" s="8">
        <f t="shared" ref="T262:T269" si="713">$D262*R262*S262</f>
        <v>0</v>
      </c>
      <c r="U262" s="8">
        <f t="shared" ref="U262:U273" si="714">T262/$H$3</f>
        <v>0</v>
      </c>
      <c r="W262" s="375">
        <f t="shared" ref="W262:X273" si="715">R262</f>
        <v>0</v>
      </c>
      <c r="X262" s="201">
        <f t="shared" si="715"/>
        <v>0</v>
      </c>
      <c r="Y262" s="8">
        <f t="shared" ref="Y262:Y273" si="716">$D262*W262*X262</f>
        <v>0</v>
      </c>
      <c r="Z262" s="8">
        <f t="shared" ref="Z262:Z273" si="717">Y262/$H$3</f>
        <v>0</v>
      </c>
      <c r="AB262" s="375">
        <f t="shared" ref="AB262:AC273" si="718">W262</f>
        <v>0</v>
      </c>
      <c r="AC262" s="201">
        <f t="shared" si="718"/>
        <v>0</v>
      </c>
      <c r="AD262" s="8">
        <f t="shared" ref="AD262:AD273" si="719">$D262*AB262*AC262</f>
        <v>0</v>
      </c>
      <c r="AE262" s="8">
        <f t="shared" ref="AE262:AE273" si="720">AD262/$H$3</f>
        <v>0</v>
      </c>
      <c r="AG262" s="375">
        <f t="shared" ref="AG262:AH273" si="721">AB262</f>
        <v>0</v>
      </c>
      <c r="AH262" s="201">
        <f t="shared" si="721"/>
        <v>0</v>
      </c>
      <c r="AI262" s="8">
        <f t="shared" ref="AI262:AI273" si="722">$D262*AG262*AH262</f>
        <v>0</v>
      </c>
      <c r="AJ262" s="8">
        <f t="shared" ref="AJ262:AJ273" si="723">AI262/$H$3</f>
        <v>0</v>
      </c>
      <c r="AL262" s="375">
        <f t="shared" ref="AL262:AM273" si="724">AG262</f>
        <v>0</v>
      </c>
      <c r="AM262" s="201">
        <f t="shared" si="724"/>
        <v>0</v>
      </c>
      <c r="AN262" s="8">
        <f t="shared" ref="AN262:AN273" si="725">$D262*AL262*AM262</f>
        <v>0</v>
      </c>
      <c r="AO262" s="8">
        <f t="shared" ref="AO262:AO273" si="726">AN262/$H$3</f>
        <v>0</v>
      </c>
      <c r="AQ262" s="375">
        <f t="shared" ref="AQ262:AR273" si="727">AL262</f>
        <v>0</v>
      </c>
      <c r="AR262" s="201">
        <f t="shared" si="727"/>
        <v>0</v>
      </c>
      <c r="AS262" s="8">
        <f t="shared" ref="AS262:AS273" si="728">$D262*AQ262*AR262</f>
        <v>0</v>
      </c>
      <c r="AT262" s="8">
        <f t="shared" ref="AT262:AT273" si="729">AS262/$H$3</f>
        <v>0</v>
      </c>
      <c r="AV262" s="375">
        <f t="shared" ref="AV262:AW273" si="730">AQ262</f>
        <v>0</v>
      </c>
      <c r="AW262" s="201">
        <f t="shared" si="730"/>
        <v>0</v>
      </c>
      <c r="AX262" s="8">
        <f t="shared" ref="AX262:AX273" si="731">$D262*AV262*AW262</f>
        <v>0</v>
      </c>
      <c r="AY262" s="8">
        <f t="shared" ref="AY262:AY273" si="732">AX262/$H$3</f>
        <v>0</v>
      </c>
      <c r="BA262" s="375">
        <f t="shared" ref="BA262:BB273" si="733">AV262</f>
        <v>0</v>
      </c>
      <c r="BB262" s="201">
        <f t="shared" si="733"/>
        <v>0</v>
      </c>
      <c r="BC262" s="8">
        <f t="shared" ref="BC262:BC273" si="734">$D262*BA262*BB262</f>
        <v>0</v>
      </c>
      <c r="BD262" s="8">
        <f t="shared" ref="BD262:BD273" si="735">BC262/$H$3</f>
        <v>0</v>
      </c>
      <c r="BF262" s="375">
        <f t="shared" ref="BF262:BG273" si="736">BA262</f>
        <v>0</v>
      </c>
      <c r="BG262" s="201">
        <f t="shared" si="736"/>
        <v>0</v>
      </c>
      <c r="BH262" s="8">
        <f t="shared" ref="BH262:BH273" si="737">$D262*BF262*BG262</f>
        <v>0</v>
      </c>
      <c r="BI262" s="8">
        <f t="shared" ref="BI262:BI273" si="738">BH262/$H$3</f>
        <v>0</v>
      </c>
      <c r="BK262" s="375">
        <f t="shared" ref="BK262:BL273" si="739">BF262</f>
        <v>0</v>
      </c>
      <c r="BL262" s="201">
        <f t="shared" si="739"/>
        <v>0</v>
      </c>
      <c r="BM262" s="8">
        <f t="shared" ref="BM262:BM273" si="740">$D262*BK262*BL262</f>
        <v>0</v>
      </c>
      <c r="BN262" s="8">
        <f t="shared" ref="BN262:BN273" si="741">BM262/$H$3</f>
        <v>0</v>
      </c>
      <c r="BP262" s="375">
        <f t="shared" ref="BP262:BQ273" si="742">BK262</f>
        <v>0</v>
      </c>
      <c r="BQ262" s="201">
        <f t="shared" si="742"/>
        <v>0</v>
      </c>
      <c r="BR262" s="8">
        <f t="shared" ref="BR262:BR273" si="743">$D262*BP262*BQ262</f>
        <v>0</v>
      </c>
      <c r="BS262" s="8">
        <f t="shared" ref="BS262:BS273" si="744">BR262/$H$3</f>
        <v>0</v>
      </c>
      <c r="BU262" s="375">
        <f t="shared" ref="BU262:BV273" si="745">BP262</f>
        <v>0</v>
      </c>
      <c r="BV262" s="201">
        <f t="shared" si="745"/>
        <v>0</v>
      </c>
      <c r="BW262" s="8">
        <f t="shared" ref="BW262:BW273" si="746">$D262*BU262*BV262</f>
        <v>0</v>
      </c>
      <c r="BX262" s="8">
        <f t="shared" ref="BX262:BX273" si="747">BW262/$H$3</f>
        <v>0</v>
      </c>
      <c r="BZ262" s="375">
        <f t="shared" ref="BZ262:CA273" si="748">BU262</f>
        <v>0</v>
      </c>
      <c r="CA262" s="201">
        <f t="shared" si="748"/>
        <v>0</v>
      </c>
      <c r="CB262" s="8">
        <f t="shared" ref="CB262:CB273" si="749">$D262*BZ262*CA262</f>
        <v>0</v>
      </c>
      <c r="CC262" s="8">
        <f t="shared" ref="CC262:CC273" si="750">CB262/$H$3</f>
        <v>0</v>
      </c>
      <c r="CE262" s="375">
        <f t="shared" ref="CE262:CF273" si="751">BZ262</f>
        <v>0</v>
      </c>
      <c r="CF262" s="201">
        <f t="shared" si="751"/>
        <v>0</v>
      </c>
      <c r="CG262" s="8">
        <f t="shared" ref="CG262:CG273" si="752">$D262*CE262*CF262</f>
        <v>0</v>
      </c>
      <c r="CH262" s="8">
        <f t="shared" ref="CH262:CH273" si="753">CG262/$H$3</f>
        <v>0</v>
      </c>
      <c r="CJ262" s="375">
        <f t="shared" ref="CJ262:CK273" si="754">CE262</f>
        <v>0</v>
      </c>
      <c r="CK262" s="201">
        <f t="shared" si="754"/>
        <v>0</v>
      </c>
      <c r="CL262" s="8">
        <f t="shared" ref="CL262:CL273" si="755">$D262*CJ262*CK262</f>
        <v>0</v>
      </c>
      <c r="CM262" s="8">
        <f t="shared" ref="CM262:CM273" si="756">CL262/$H$3</f>
        <v>0</v>
      </c>
      <c r="CO262" s="375">
        <f t="shared" ref="CO262:CP273" si="757">CJ262</f>
        <v>0</v>
      </c>
      <c r="CP262" s="201">
        <f t="shared" si="757"/>
        <v>0</v>
      </c>
      <c r="CQ262" s="8">
        <f t="shared" ref="CQ262:CQ273" si="758">$D262*CO262*CP262</f>
        <v>0</v>
      </c>
      <c r="CR262" s="8">
        <f t="shared" ref="CR262:CR273" si="759">CQ262/$H$3</f>
        <v>0</v>
      </c>
      <c r="CT262" s="375">
        <f t="shared" ref="CT262:CU273" si="760">CO262</f>
        <v>0</v>
      </c>
      <c r="CU262" s="201">
        <f t="shared" si="760"/>
        <v>0</v>
      </c>
      <c r="CV262" s="8">
        <f t="shared" ref="CV262:CV273" si="761">$D262*CT262*CU262</f>
        <v>0</v>
      </c>
      <c r="CW262" s="8">
        <f t="shared" ref="CW262:CW273" si="762">CV262/$H$3</f>
        <v>0</v>
      </c>
      <c r="CY262" s="375">
        <f t="shared" ref="CY262:CZ273" si="763">CT262</f>
        <v>0</v>
      </c>
      <c r="CZ262" s="201">
        <f t="shared" si="763"/>
        <v>0</v>
      </c>
      <c r="DA262" s="8">
        <f t="shared" ref="DA262:DA273" si="764">$D262*CY262*CZ262</f>
        <v>0</v>
      </c>
      <c r="DB262" s="8">
        <f t="shared" ref="DB262:DB273" si="765">DA262/$H$3</f>
        <v>0</v>
      </c>
      <c r="DD262" s="375">
        <f t="shared" ref="DD262:DE273" si="766">CY262</f>
        <v>0</v>
      </c>
      <c r="DE262" s="201">
        <f t="shared" si="766"/>
        <v>0</v>
      </c>
      <c r="DF262" s="8">
        <f t="shared" ref="DF262:DF273" si="767">$D262*DD262*DE262</f>
        <v>0</v>
      </c>
      <c r="DG262" s="8">
        <f t="shared" ref="DG262:DG273" si="768">DF262/$H$3</f>
        <v>0</v>
      </c>
      <c r="DI262" s="375">
        <f t="shared" ref="DI262:DJ273" si="769">DD262</f>
        <v>0</v>
      </c>
      <c r="DJ262" s="201">
        <f t="shared" si="769"/>
        <v>0</v>
      </c>
      <c r="DK262" s="8">
        <f t="shared" ref="DK262:DK273" si="770">$D262*DI262*DJ262</f>
        <v>0</v>
      </c>
      <c r="DL262" s="8">
        <f t="shared" ref="DL262:DL273" si="771">DK262/$H$3</f>
        <v>0</v>
      </c>
      <c r="DN262" s="375">
        <f t="shared" ref="DN262:DO273" si="772">DI262</f>
        <v>0</v>
      </c>
      <c r="DO262" s="201">
        <f t="shared" si="772"/>
        <v>0</v>
      </c>
      <c r="DP262" s="8">
        <f t="shared" ref="DP262:DP273" si="773">$D262*DN262*DO262</f>
        <v>0</v>
      </c>
      <c r="DQ262" s="8">
        <f t="shared" ref="DQ262:DQ273" si="774">DP262/$H$3</f>
        <v>0</v>
      </c>
      <c r="DS262" s="51">
        <f t="shared" ref="DS262:DS272" si="775">O262+T262+Y262+AD262+AI262+AN262+AS262+AX262+BC262+BH262+BM262+BR262+BW262+CB262+CG262+CL262+CQ262+CV262+DA262+DF262+DK262+DP262</f>
        <v>0</v>
      </c>
      <c r="DT262" s="50">
        <f t="shared" ref="DT262:DT273" si="776">+DS262/$H$3</f>
        <v>0</v>
      </c>
      <c r="DU262" s="51">
        <v>0</v>
      </c>
      <c r="DV262" s="50">
        <f t="shared" ref="DV262:DV273" si="777">+DU262/$H$3</f>
        <v>0</v>
      </c>
      <c r="DW262" s="51">
        <f>+DS262+DU262</f>
        <v>0</v>
      </c>
      <c r="DX262" s="53">
        <f t="shared" ref="DX262:DX273" si="778">+DT262+DV262</f>
        <v>0</v>
      </c>
      <c r="DY262" s="307">
        <f t="shared" si="709"/>
        <v>0</v>
      </c>
    </row>
    <row r="263" spans="2:129" ht="18" customHeight="1" x14ac:dyDescent="0.3">
      <c r="B263" s="6"/>
      <c r="C263" s="317"/>
      <c r="D263" s="239"/>
      <c r="E263" s="263"/>
      <c r="F263" s="263"/>
      <c r="G263" s="263"/>
      <c r="H263" s="56"/>
      <c r="I263" s="56"/>
      <c r="J263" s="265"/>
      <c r="K263" s="264"/>
      <c r="L263" s="57"/>
      <c r="M263" s="394"/>
      <c r="N263" s="214"/>
      <c r="O263" s="8">
        <f t="shared" si="710"/>
        <v>0</v>
      </c>
      <c r="P263" s="8">
        <f t="shared" si="711"/>
        <v>0</v>
      </c>
      <c r="R263" s="201">
        <f t="shared" si="712"/>
        <v>0</v>
      </c>
      <c r="S263" s="201">
        <f t="shared" si="712"/>
        <v>0</v>
      </c>
      <c r="T263" s="8">
        <f t="shared" si="713"/>
        <v>0</v>
      </c>
      <c r="U263" s="8">
        <f t="shared" si="714"/>
        <v>0</v>
      </c>
      <c r="W263" s="375">
        <f t="shared" si="715"/>
        <v>0</v>
      </c>
      <c r="X263" s="201">
        <f t="shared" si="715"/>
        <v>0</v>
      </c>
      <c r="Y263" s="8">
        <f t="shared" si="716"/>
        <v>0</v>
      </c>
      <c r="Z263" s="8">
        <f t="shared" si="717"/>
        <v>0</v>
      </c>
      <c r="AB263" s="375">
        <f t="shared" si="718"/>
        <v>0</v>
      </c>
      <c r="AC263" s="201">
        <f t="shared" si="718"/>
        <v>0</v>
      </c>
      <c r="AD263" s="8">
        <f t="shared" si="719"/>
        <v>0</v>
      </c>
      <c r="AE263" s="8">
        <f t="shared" si="720"/>
        <v>0</v>
      </c>
      <c r="AG263" s="375">
        <f t="shared" si="721"/>
        <v>0</v>
      </c>
      <c r="AH263" s="201">
        <f t="shared" si="721"/>
        <v>0</v>
      </c>
      <c r="AI263" s="8">
        <f t="shared" si="722"/>
        <v>0</v>
      </c>
      <c r="AJ263" s="8">
        <f t="shared" si="723"/>
        <v>0</v>
      </c>
      <c r="AL263" s="375">
        <f t="shared" si="724"/>
        <v>0</v>
      </c>
      <c r="AM263" s="201">
        <f t="shared" si="724"/>
        <v>0</v>
      </c>
      <c r="AN263" s="8">
        <f t="shared" si="725"/>
        <v>0</v>
      </c>
      <c r="AO263" s="8">
        <f t="shared" si="726"/>
        <v>0</v>
      </c>
      <c r="AQ263" s="375">
        <f t="shared" si="727"/>
        <v>0</v>
      </c>
      <c r="AR263" s="201">
        <f t="shared" si="727"/>
        <v>0</v>
      </c>
      <c r="AS263" s="8">
        <f t="shared" si="728"/>
        <v>0</v>
      </c>
      <c r="AT263" s="8">
        <f t="shared" si="729"/>
        <v>0</v>
      </c>
      <c r="AV263" s="375">
        <f t="shared" si="730"/>
        <v>0</v>
      </c>
      <c r="AW263" s="201">
        <f t="shared" si="730"/>
        <v>0</v>
      </c>
      <c r="AX263" s="8">
        <f t="shared" si="731"/>
        <v>0</v>
      </c>
      <c r="AY263" s="8">
        <f t="shared" si="732"/>
        <v>0</v>
      </c>
      <c r="BA263" s="375">
        <f t="shared" si="733"/>
        <v>0</v>
      </c>
      <c r="BB263" s="201">
        <f t="shared" si="733"/>
        <v>0</v>
      </c>
      <c r="BC263" s="8">
        <f t="shared" si="734"/>
        <v>0</v>
      </c>
      <c r="BD263" s="8">
        <f t="shared" si="735"/>
        <v>0</v>
      </c>
      <c r="BF263" s="375">
        <f t="shared" si="736"/>
        <v>0</v>
      </c>
      <c r="BG263" s="201">
        <f t="shared" si="736"/>
        <v>0</v>
      </c>
      <c r="BH263" s="8">
        <f t="shared" si="737"/>
        <v>0</v>
      </c>
      <c r="BI263" s="8">
        <f t="shared" si="738"/>
        <v>0</v>
      </c>
      <c r="BK263" s="375">
        <f t="shared" si="739"/>
        <v>0</v>
      </c>
      <c r="BL263" s="201">
        <f t="shared" si="739"/>
        <v>0</v>
      </c>
      <c r="BM263" s="8">
        <f t="shared" si="740"/>
        <v>0</v>
      </c>
      <c r="BN263" s="8">
        <f t="shared" si="741"/>
        <v>0</v>
      </c>
      <c r="BP263" s="375">
        <f t="shared" si="742"/>
        <v>0</v>
      </c>
      <c r="BQ263" s="201">
        <f t="shared" si="742"/>
        <v>0</v>
      </c>
      <c r="BR263" s="8">
        <f t="shared" si="743"/>
        <v>0</v>
      </c>
      <c r="BS263" s="8">
        <f t="shared" si="744"/>
        <v>0</v>
      </c>
      <c r="BU263" s="375">
        <f t="shared" si="745"/>
        <v>0</v>
      </c>
      <c r="BV263" s="201">
        <f t="shared" si="745"/>
        <v>0</v>
      </c>
      <c r="BW263" s="8">
        <f t="shared" si="746"/>
        <v>0</v>
      </c>
      <c r="BX263" s="8">
        <f t="shared" si="747"/>
        <v>0</v>
      </c>
      <c r="BZ263" s="375">
        <f t="shared" si="748"/>
        <v>0</v>
      </c>
      <c r="CA263" s="201">
        <f t="shared" si="748"/>
        <v>0</v>
      </c>
      <c r="CB263" s="8">
        <f t="shared" si="749"/>
        <v>0</v>
      </c>
      <c r="CC263" s="8">
        <f t="shared" si="750"/>
        <v>0</v>
      </c>
      <c r="CE263" s="375">
        <f t="shared" si="751"/>
        <v>0</v>
      </c>
      <c r="CF263" s="201">
        <f t="shared" si="751"/>
        <v>0</v>
      </c>
      <c r="CG263" s="8">
        <f t="shared" si="752"/>
        <v>0</v>
      </c>
      <c r="CH263" s="8">
        <f t="shared" si="753"/>
        <v>0</v>
      </c>
      <c r="CJ263" s="375">
        <f t="shared" si="754"/>
        <v>0</v>
      </c>
      <c r="CK263" s="201">
        <f t="shared" si="754"/>
        <v>0</v>
      </c>
      <c r="CL263" s="8">
        <f t="shared" si="755"/>
        <v>0</v>
      </c>
      <c r="CM263" s="8">
        <f t="shared" si="756"/>
        <v>0</v>
      </c>
      <c r="CO263" s="375">
        <f t="shared" si="757"/>
        <v>0</v>
      </c>
      <c r="CP263" s="201">
        <f t="shared" si="757"/>
        <v>0</v>
      </c>
      <c r="CQ263" s="8">
        <f t="shared" si="758"/>
        <v>0</v>
      </c>
      <c r="CR263" s="8">
        <f t="shared" si="759"/>
        <v>0</v>
      </c>
      <c r="CT263" s="375">
        <f t="shared" si="760"/>
        <v>0</v>
      </c>
      <c r="CU263" s="201">
        <f t="shared" si="760"/>
        <v>0</v>
      </c>
      <c r="CV263" s="8">
        <f t="shared" si="761"/>
        <v>0</v>
      </c>
      <c r="CW263" s="8">
        <f t="shared" si="762"/>
        <v>0</v>
      </c>
      <c r="CY263" s="375">
        <f t="shared" si="763"/>
        <v>0</v>
      </c>
      <c r="CZ263" s="201">
        <f t="shared" si="763"/>
        <v>0</v>
      </c>
      <c r="DA263" s="8">
        <f t="shared" si="764"/>
        <v>0</v>
      </c>
      <c r="DB263" s="8">
        <f t="shared" si="765"/>
        <v>0</v>
      </c>
      <c r="DD263" s="375">
        <f t="shared" si="766"/>
        <v>0</v>
      </c>
      <c r="DE263" s="201">
        <f t="shared" si="766"/>
        <v>0</v>
      </c>
      <c r="DF263" s="8">
        <f t="shared" si="767"/>
        <v>0</v>
      </c>
      <c r="DG263" s="8">
        <f t="shared" si="768"/>
        <v>0</v>
      </c>
      <c r="DI263" s="375">
        <f t="shared" si="769"/>
        <v>0</v>
      </c>
      <c r="DJ263" s="201">
        <f t="shared" si="769"/>
        <v>0</v>
      </c>
      <c r="DK263" s="8">
        <f t="shared" si="770"/>
        <v>0</v>
      </c>
      <c r="DL263" s="8">
        <f t="shared" si="771"/>
        <v>0</v>
      </c>
      <c r="DN263" s="375">
        <f t="shared" si="772"/>
        <v>0</v>
      </c>
      <c r="DO263" s="201">
        <f t="shared" si="772"/>
        <v>0</v>
      </c>
      <c r="DP263" s="8">
        <f t="shared" si="773"/>
        <v>0</v>
      </c>
      <c r="DQ263" s="8">
        <f t="shared" si="774"/>
        <v>0</v>
      </c>
      <c r="DS263" s="51">
        <f t="shared" si="775"/>
        <v>0</v>
      </c>
      <c r="DT263" s="50">
        <f t="shared" si="776"/>
        <v>0</v>
      </c>
      <c r="DU263" s="51">
        <v>0</v>
      </c>
      <c r="DV263" s="50">
        <f t="shared" si="777"/>
        <v>0</v>
      </c>
      <c r="DW263" s="51">
        <f>+DS263+DU263</f>
        <v>0</v>
      </c>
      <c r="DX263" s="52">
        <f t="shared" si="778"/>
        <v>0</v>
      </c>
      <c r="DY263" s="307">
        <f t="shared" si="709"/>
        <v>0</v>
      </c>
    </row>
    <row r="264" spans="2:129" ht="18" customHeight="1" x14ac:dyDescent="0.3">
      <c r="B264" s="319"/>
      <c r="C264" s="320"/>
      <c r="D264" s="240"/>
      <c r="E264" s="263"/>
      <c r="F264" s="274"/>
      <c r="G264" s="274"/>
      <c r="H264" s="58"/>
      <c r="I264" s="56"/>
      <c r="J264" s="265"/>
      <c r="K264" s="264"/>
      <c r="L264" s="57"/>
      <c r="M264" s="394"/>
      <c r="N264" s="214"/>
      <c r="O264" s="8">
        <f t="shared" si="710"/>
        <v>0</v>
      </c>
      <c r="P264" s="8">
        <f t="shared" si="711"/>
        <v>0</v>
      </c>
      <c r="R264" s="201">
        <f t="shared" si="712"/>
        <v>0</v>
      </c>
      <c r="S264" s="201">
        <f t="shared" si="712"/>
        <v>0</v>
      </c>
      <c r="T264" s="8">
        <f t="shared" si="713"/>
        <v>0</v>
      </c>
      <c r="U264" s="8">
        <f t="shared" si="714"/>
        <v>0</v>
      </c>
      <c r="W264" s="375">
        <f t="shared" si="715"/>
        <v>0</v>
      </c>
      <c r="X264" s="201">
        <f t="shared" si="715"/>
        <v>0</v>
      </c>
      <c r="Y264" s="8">
        <f t="shared" si="716"/>
        <v>0</v>
      </c>
      <c r="Z264" s="8">
        <f t="shared" si="717"/>
        <v>0</v>
      </c>
      <c r="AB264" s="375">
        <f t="shared" si="718"/>
        <v>0</v>
      </c>
      <c r="AC264" s="201">
        <f t="shared" si="718"/>
        <v>0</v>
      </c>
      <c r="AD264" s="8">
        <f t="shared" si="719"/>
        <v>0</v>
      </c>
      <c r="AE264" s="8">
        <f t="shared" si="720"/>
        <v>0</v>
      </c>
      <c r="AG264" s="375">
        <f t="shared" si="721"/>
        <v>0</v>
      </c>
      <c r="AH264" s="201">
        <f t="shared" si="721"/>
        <v>0</v>
      </c>
      <c r="AI264" s="8">
        <f t="shared" si="722"/>
        <v>0</v>
      </c>
      <c r="AJ264" s="8">
        <f t="shared" si="723"/>
        <v>0</v>
      </c>
      <c r="AL264" s="375">
        <f t="shared" si="724"/>
        <v>0</v>
      </c>
      <c r="AM264" s="201">
        <f t="shared" si="724"/>
        <v>0</v>
      </c>
      <c r="AN264" s="8">
        <f t="shared" si="725"/>
        <v>0</v>
      </c>
      <c r="AO264" s="8">
        <f t="shared" si="726"/>
        <v>0</v>
      </c>
      <c r="AQ264" s="375">
        <f t="shared" si="727"/>
        <v>0</v>
      </c>
      <c r="AR264" s="201">
        <f t="shared" si="727"/>
        <v>0</v>
      </c>
      <c r="AS264" s="8">
        <f t="shared" si="728"/>
        <v>0</v>
      </c>
      <c r="AT264" s="8">
        <f t="shared" si="729"/>
        <v>0</v>
      </c>
      <c r="AV264" s="375">
        <f t="shared" si="730"/>
        <v>0</v>
      </c>
      <c r="AW264" s="201">
        <f t="shared" si="730"/>
        <v>0</v>
      </c>
      <c r="AX264" s="8">
        <f t="shared" si="731"/>
        <v>0</v>
      </c>
      <c r="AY264" s="8">
        <f t="shared" si="732"/>
        <v>0</v>
      </c>
      <c r="BA264" s="375">
        <f t="shared" si="733"/>
        <v>0</v>
      </c>
      <c r="BB264" s="201">
        <f t="shared" si="733"/>
        <v>0</v>
      </c>
      <c r="BC264" s="8">
        <f t="shared" si="734"/>
        <v>0</v>
      </c>
      <c r="BD264" s="8">
        <f t="shared" si="735"/>
        <v>0</v>
      </c>
      <c r="BF264" s="375">
        <f t="shared" si="736"/>
        <v>0</v>
      </c>
      <c r="BG264" s="201">
        <f t="shared" si="736"/>
        <v>0</v>
      </c>
      <c r="BH264" s="8">
        <f t="shared" si="737"/>
        <v>0</v>
      </c>
      <c r="BI264" s="8">
        <f t="shared" si="738"/>
        <v>0</v>
      </c>
      <c r="BK264" s="375">
        <f t="shared" si="739"/>
        <v>0</v>
      </c>
      <c r="BL264" s="201">
        <f t="shared" si="739"/>
        <v>0</v>
      </c>
      <c r="BM264" s="8">
        <f t="shared" si="740"/>
        <v>0</v>
      </c>
      <c r="BN264" s="8">
        <f t="shared" si="741"/>
        <v>0</v>
      </c>
      <c r="BP264" s="375">
        <f t="shared" si="742"/>
        <v>0</v>
      </c>
      <c r="BQ264" s="201">
        <f t="shared" si="742"/>
        <v>0</v>
      </c>
      <c r="BR264" s="8">
        <f t="shared" si="743"/>
        <v>0</v>
      </c>
      <c r="BS264" s="8">
        <f t="shared" si="744"/>
        <v>0</v>
      </c>
      <c r="BU264" s="375">
        <f t="shared" si="745"/>
        <v>0</v>
      </c>
      <c r="BV264" s="201">
        <f t="shared" si="745"/>
        <v>0</v>
      </c>
      <c r="BW264" s="8">
        <f t="shared" si="746"/>
        <v>0</v>
      </c>
      <c r="BX264" s="8">
        <f t="shared" si="747"/>
        <v>0</v>
      </c>
      <c r="BZ264" s="375">
        <f t="shared" si="748"/>
        <v>0</v>
      </c>
      <c r="CA264" s="201">
        <f t="shared" si="748"/>
        <v>0</v>
      </c>
      <c r="CB264" s="8">
        <f t="shared" si="749"/>
        <v>0</v>
      </c>
      <c r="CC264" s="8">
        <f t="shared" si="750"/>
        <v>0</v>
      </c>
      <c r="CE264" s="375">
        <f t="shared" si="751"/>
        <v>0</v>
      </c>
      <c r="CF264" s="201">
        <f t="shared" si="751"/>
        <v>0</v>
      </c>
      <c r="CG264" s="8">
        <f t="shared" si="752"/>
        <v>0</v>
      </c>
      <c r="CH264" s="8">
        <f t="shared" si="753"/>
        <v>0</v>
      </c>
      <c r="CJ264" s="375">
        <f t="shared" si="754"/>
        <v>0</v>
      </c>
      <c r="CK264" s="201">
        <f t="shared" si="754"/>
        <v>0</v>
      </c>
      <c r="CL264" s="8">
        <f t="shared" si="755"/>
        <v>0</v>
      </c>
      <c r="CM264" s="8">
        <f t="shared" si="756"/>
        <v>0</v>
      </c>
      <c r="CO264" s="375">
        <f t="shared" si="757"/>
        <v>0</v>
      </c>
      <c r="CP264" s="201">
        <f t="shared" si="757"/>
        <v>0</v>
      </c>
      <c r="CQ264" s="8">
        <f t="shared" si="758"/>
        <v>0</v>
      </c>
      <c r="CR264" s="8">
        <f t="shared" si="759"/>
        <v>0</v>
      </c>
      <c r="CT264" s="375">
        <f t="shared" si="760"/>
        <v>0</v>
      </c>
      <c r="CU264" s="201">
        <f t="shared" si="760"/>
        <v>0</v>
      </c>
      <c r="CV264" s="8">
        <f t="shared" si="761"/>
        <v>0</v>
      </c>
      <c r="CW264" s="8">
        <f t="shared" si="762"/>
        <v>0</v>
      </c>
      <c r="CY264" s="375">
        <f t="shared" si="763"/>
        <v>0</v>
      </c>
      <c r="CZ264" s="201">
        <f t="shared" si="763"/>
        <v>0</v>
      </c>
      <c r="DA264" s="8">
        <f t="shared" si="764"/>
        <v>0</v>
      </c>
      <c r="DB264" s="8">
        <f t="shared" si="765"/>
        <v>0</v>
      </c>
      <c r="DD264" s="375">
        <f t="shared" si="766"/>
        <v>0</v>
      </c>
      <c r="DE264" s="201">
        <f t="shared" si="766"/>
        <v>0</v>
      </c>
      <c r="DF264" s="8">
        <f t="shared" si="767"/>
        <v>0</v>
      </c>
      <c r="DG264" s="8">
        <f t="shared" si="768"/>
        <v>0</v>
      </c>
      <c r="DI264" s="375">
        <f t="shared" si="769"/>
        <v>0</v>
      </c>
      <c r="DJ264" s="201">
        <f t="shared" si="769"/>
        <v>0</v>
      </c>
      <c r="DK264" s="8">
        <f t="shared" si="770"/>
        <v>0</v>
      </c>
      <c r="DL264" s="8">
        <f t="shared" si="771"/>
        <v>0</v>
      </c>
      <c r="DN264" s="375">
        <f t="shared" si="772"/>
        <v>0</v>
      </c>
      <c r="DO264" s="201">
        <f t="shared" si="772"/>
        <v>0</v>
      </c>
      <c r="DP264" s="8">
        <f t="shared" si="773"/>
        <v>0</v>
      </c>
      <c r="DQ264" s="8">
        <f t="shared" si="774"/>
        <v>0</v>
      </c>
      <c r="DS264" s="51">
        <f t="shared" si="775"/>
        <v>0</v>
      </c>
      <c r="DT264" s="50">
        <f t="shared" si="776"/>
        <v>0</v>
      </c>
      <c r="DU264" s="51">
        <v>0</v>
      </c>
      <c r="DV264" s="50">
        <f t="shared" si="777"/>
        <v>0</v>
      </c>
      <c r="DW264" s="51">
        <f t="shared" ref="DW264:DW272" si="779">+DS264+DU264</f>
        <v>0</v>
      </c>
      <c r="DX264" s="52">
        <f t="shared" si="778"/>
        <v>0</v>
      </c>
      <c r="DY264" s="307">
        <f t="shared" si="709"/>
        <v>0</v>
      </c>
    </row>
    <row r="265" spans="2:129" ht="18" customHeight="1" x14ac:dyDescent="0.3">
      <c r="B265" s="317"/>
      <c r="C265" s="317"/>
      <c r="D265" s="239"/>
      <c r="E265" s="263"/>
      <c r="F265" s="274"/>
      <c r="G265" s="263"/>
      <c r="H265" s="56"/>
      <c r="I265" s="56"/>
      <c r="J265" s="265"/>
      <c r="K265" s="264"/>
      <c r="L265" s="57"/>
      <c r="M265" s="394"/>
      <c r="N265" s="214"/>
      <c r="O265" s="8">
        <f t="shared" si="710"/>
        <v>0</v>
      </c>
      <c r="P265" s="8">
        <f t="shared" si="711"/>
        <v>0</v>
      </c>
      <c r="R265" s="201">
        <f t="shared" si="712"/>
        <v>0</v>
      </c>
      <c r="S265" s="201">
        <f t="shared" si="712"/>
        <v>0</v>
      </c>
      <c r="T265" s="8">
        <f t="shared" si="713"/>
        <v>0</v>
      </c>
      <c r="U265" s="8">
        <f t="shared" si="714"/>
        <v>0</v>
      </c>
      <c r="W265" s="375">
        <f t="shared" si="715"/>
        <v>0</v>
      </c>
      <c r="X265" s="201">
        <f t="shared" si="715"/>
        <v>0</v>
      </c>
      <c r="Y265" s="8">
        <f t="shared" si="716"/>
        <v>0</v>
      </c>
      <c r="Z265" s="8">
        <f t="shared" si="717"/>
        <v>0</v>
      </c>
      <c r="AB265" s="375">
        <f t="shared" si="718"/>
        <v>0</v>
      </c>
      <c r="AC265" s="201">
        <f t="shared" si="718"/>
        <v>0</v>
      </c>
      <c r="AD265" s="8">
        <f t="shared" si="719"/>
        <v>0</v>
      </c>
      <c r="AE265" s="8">
        <f t="shared" si="720"/>
        <v>0</v>
      </c>
      <c r="AG265" s="375">
        <f t="shared" si="721"/>
        <v>0</v>
      </c>
      <c r="AH265" s="201">
        <f t="shared" si="721"/>
        <v>0</v>
      </c>
      <c r="AI265" s="8">
        <f t="shared" si="722"/>
        <v>0</v>
      </c>
      <c r="AJ265" s="8">
        <f t="shared" si="723"/>
        <v>0</v>
      </c>
      <c r="AL265" s="375">
        <f t="shared" si="724"/>
        <v>0</v>
      </c>
      <c r="AM265" s="201">
        <f t="shared" si="724"/>
        <v>0</v>
      </c>
      <c r="AN265" s="8">
        <f t="shared" si="725"/>
        <v>0</v>
      </c>
      <c r="AO265" s="8">
        <f t="shared" si="726"/>
        <v>0</v>
      </c>
      <c r="AQ265" s="375">
        <f t="shared" si="727"/>
        <v>0</v>
      </c>
      <c r="AR265" s="201">
        <f t="shared" si="727"/>
        <v>0</v>
      </c>
      <c r="AS265" s="8">
        <f t="shared" si="728"/>
        <v>0</v>
      </c>
      <c r="AT265" s="8">
        <f t="shared" si="729"/>
        <v>0</v>
      </c>
      <c r="AV265" s="375">
        <f t="shared" si="730"/>
        <v>0</v>
      </c>
      <c r="AW265" s="201">
        <f t="shared" si="730"/>
        <v>0</v>
      </c>
      <c r="AX265" s="8">
        <f t="shared" si="731"/>
        <v>0</v>
      </c>
      <c r="AY265" s="8">
        <f t="shared" si="732"/>
        <v>0</v>
      </c>
      <c r="BA265" s="375">
        <f t="shared" si="733"/>
        <v>0</v>
      </c>
      <c r="BB265" s="201">
        <f t="shared" si="733"/>
        <v>0</v>
      </c>
      <c r="BC265" s="8">
        <f t="shared" si="734"/>
        <v>0</v>
      </c>
      <c r="BD265" s="8">
        <f t="shared" si="735"/>
        <v>0</v>
      </c>
      <c r="BF265" s="375">
        <f t="shared" si="736"/>
        <v>0</v>
      </c>
      <c r="BG265" s="201">
        <f t="shared" si="736"/>
        <v>0</v>
      </c>
      <c r="BH265" s="8">
        <f t="shared" si="737"/>
        <v>0</v>
      </c>
      <c r="BI265" s="8">
        <f t="shared" si="738"/>
        <v>0</v>
      </c>
      <c r="BK265" s="375">
        <f t="shared" si="739"/>
        <v>0</v>
      </c>
      <c r="BL265" s="201">
        <f t="shared" si="739"/>
        <v>0</v>
      </c>
      <c r="BM265" s="8">
        <f t="shared" si="740"/>
        <v>0</v>
      </c>
      <c r="BN265" s="8">
        <f t="shared" si="741"/>
        <v>0</v>
      </c>
      <c r="BP265" s="375">
        <f t="shared" si="742"/>
        <v>0</v>
      </c>
      <c r="BQ265" s="201">
        <f t="shared" si="742"/>
        <v>0</v>
      </c>
      <c r="BR265" s="8">
        <f t="shared" si="743"/>
        <v>0</v>
      </c>
      <c r="BS265" s="8">
        <f t="shared" si="744"/>
        <v>0</v>
      </c>
      <c r="BU265" s="375">
        <f t="shared" si="745"/>
        <v>0</v>
      </c>
      <c r="BV265" s="201">
        <f t="shared" si="745"/>
        <v>0</v>
      </c>
      <c r="BW265" s="8">
        <f t="shared" si="746"/>
        <v>0</v>
      </c>
      <c r="BX265" s="8">
        <f t="shared" si="747"/>
        <v>0</v>
      </c>
      <c r="BZ265" s="375">
        <f t="shared" si="748"/>
        <v>0</v>
      </c>
      <c r="CA265" s="201">
        <f t="shared" si="748"/>
        <v>0</v>
      </c>
      <c r="CB265" s="8">
        <f t="shared" si="749"/>
        <v>0</v>
      </c>
      <c r="CC265" s="8">
        <f t="shared" si="750"/>
        <v>0</v>
      </c>
      <c r="CE265" s="375">
        <f t="shared" si="751"/>
        <v>0</v>
      </c>
      <c r="CF265" s="201">
        <f t="shared" si="751"/>
        <v>0</v>
      </c>
      <c r="CG265" s="8">
        <f t="shared" si="752"/>
        <v>0</v>
      </c>
      <c r="CH265" s="8">
        <f t="shared" si="753"/>
        <v>0</v>
      </c>
      <c r="CJ265" s="375">
        <f t="shared" si="754"/>
        <v>0</v>
      </c>
      <c r="CK265" s="201">
        <f t="shared" si="754"/>
        <v>0</v>
      </c>
      <c r="CL265" s="8">
        <f t="shared" si="755"/>
        <v>0</v>
      </c>
      <c r="CM265" s="8">
        <f t="shared" si="756"/>
        <v>0</v>
      </c>
      <c r="CO265" s="375">
        <f t="shared" si="757"/>
        <v>0</v>
      </c>
      <c r="CP265" s="201">
        <f t="shared" si="757"/>
        <v>0</v>
      </c>
      <c r="CQ265" s="8">
        <f t="shared" si="758"/>
        <v>0</v>
      </c>
      <c r="CR265" s="8">
        <f t="shared" si="759"/>
        <v>0</v>
      </c>
      <c r="CT265" s="375">
        <f t="shared" si="760"/>
        <v>0</v>
      </c>
      <c r="CU265" s="201">
        <f t="shared" si="760"/>
        <v>0</v>
      </c>
      <c r="CV265" s="8">
        <f t="shared" si="761"/>
        <v>0</v>
      </c>
      <c r="CW265" s="8">
        <f t="shared" si="762"/>
        <v>0</v>
      </c>
      <c r="CY265" s="375">
        <f t="shared" si="763"/>
        <v>0</v>
      </c>
      <c r="CZ265" s="201">
        <f t="shared" si="763"/>
        <v>0</v>
      </c>
      <c r="DA265" s="8">
        <f t="shared" si="764"/>
        <v>0</v>
      </c>
      <c r="DB265" s="8">
        <f t="shared" si="765"/>
        <v>0</v>
      </c>
      <c r="DD265" s="375">
        <f t="shared" si="766"/>
        <v>0</v>
      </c>
      <c r="DE265" s="201">
        <f t="shared" si="766"/>
        <v>0</v>
      </c>
      <c r="DF265" s="8">
        <f t="shared" si="767"/>
        <v>0</v>
      </c>
      <c r="DG265" s="8">
        <f t="shared" si="768"/>
        <v>0</v>
      </c>
      <c r="DI265" s="375">
        <f t="shared" si="769"/>
        <v>0</v>
      </c>
      <c r="DJ265" s="201">
        <f t="shared" si="769"/>
        <v>0</v>
      </c>
      <c r="DK265" s="8">
        <f t="shared" si="770"/>
        <v>0</v>
      </c>
      <c r="DL265" s="8">
        <f t="shared" si="771"/>
        <v>0</v>
      </c>
      <c r="DN265" s="375">
        <f t="shared" si="772"/>
        <v>0</v>
      </c>
      <c r="DO265" s="201">
        <f t="shared" si="772"/>
        <v>0</v>
      </c>
      <c r="DP265" s="8">
        <f t="shared" si="773"/>
        <v>0</v>
      </c>
      <c r="DQ265" s="8">
        <f t="shared" si="774"/>
        <v>0</v>
      </c>
      <c r="DS265" s="51">
        <f t="shared" si="775"/>
        <v>0</v>
      </c>
      <c r="DT265" s="50">
        <f t="shared" si="776"/>
        <v>0</v>
      </c>
      <c r="DU265" s="51">
        <v>0</v>
      </c>
      <c r="DV265" s="50">
        <f t="shared" si="777"/>
        <v>0</v>
      </c>
      <c r="DW265" s="51">
        <f t="shared" si="779"/>
        <v>0</v>
      </c>
      <c r="DX265" s="52">
        <f t="shared" si="778"/>
        <v>0</v>
      </c>
      <c r="DY265" s="307">
        <f t="shared" si="709"/>
        <v>0</v>
      </c>
    </row>
    <row r="266" spans="2:129" ht="18" customHeight="1" x14ac:dyDescent="0.3">
      <c r="B266" s="54"/>
      <c r="C266" s="54"/>
      <c r="D266" s="239"/>
      <c r="E266" s="263"/>
      <c r="F266" s="274"/>
      <c r="G266" s="263"/>
      <c r="H266" s="56"/>
      <c r="I266" s="56"/>
      <c r="J266" s="265"/>
      <c r="K266" s="264"/>
      <c r="L266" s="57"/>
      <c r="M266" s="394"/>
      <c r="N266" s="214"/>
      <c r="O266" s="8">
        <f t="shared" si="710"/>
        <v>0</v>
      </c>
      <c r="P266" s="8">
        <f t="shared" si="711"/>
        <v>0</v>
      </c>
      <c r="R266" s="201">
        <f t="shared" si="712"/>
        <v>0</v>
      </c>
      <c r="S266" s="201">
        <f t="shared" si="712"/>
        <v>0</v>
      </c>
      <c r="T266" s="8">
        <f t="shared" si="713"/>
        <v>0</v>
      </c>
      <c r="U266" s="8">
        <f t="shared" si="714"/>
        <v>0</v>
      </c>
      <c r="W266" s="375">
        <f t="shared" si="715"/>
        <v>0</v>
      </c>
      <c r="X266" s="201">
        <f t="shared" si="715"/>
        <v>0</v>
      </c>
      <c r="Y266" s="8">
        <f t="shared" si="716"/>
        <v>0</v>
      </c>
      <c r="Z266" s="8">
        <f t="shared" si="717"/>
        <v>0</v>
      </c>
      <c r="AB266" s="375">
        <f t="shared" si="718"/>
        <v>0</v>
      </c>
      <c r="AC266" s="201">
        <f t="shared" si="718"/>
        <v>0</v>
      </c>
      <c r="AD266" s="8">
        <f t="shared" si="719"/>
        <v>0</v>
      </c>
      <c r="AE266" s="8">
        <f t="shared" si="720"/>
        <v>0</v>
      </c>
      <c r="AG266" s="375">
        <f t="shared" si="721"/>
        <v>0</v>
      </c>
      <c r="AH266" s="201">
        <f t="shared" si="721"/>
        <v>0</v>
      </c>
      <c r="AI266" s="8">
        <f t="shared" si="722"/>
        <v>0</v>
      </c>
      <c r="AJ266" s="8">
        <f t="shared" si="723"/>
        <v>0</v>
      </c>
      <c r="AL266" s="375">
        <f t="shared" si="724"/>
        <v>0</v>
      </c>
      <c r="AM266" s="201">
        <f t="shared" si="724"/>
        <v>0</v>
      </c>
      <c r="AN266" s="8">
        <f t="shared" si="725"/>
        <v>0</v>
      </c>
      <c r="AO266" s="8">
        <f t="shared" si="726"/>
        <v>0</v>
      </c>
      <c r="AQ266" s="375">
        <f t="shared" si="727"/>
        <v>0</v>
      </c>
      <c r="AR266" s="201">
        <f t="shared" si="727"/>
        <v>0</v>
      </c>
      <c r="AS266" s="8">
        <f t="shared" si="728"/>
        <v>0</v>
      </c>
      <c r="AT266" s="8">
        <f t="shared" si="729"/>
        <v>0</v>
      </c>
      <c r="AV266" s="375">
        <f t="shared" si="730"/>
        <v>0</v>
      </c>
      <c r="AW266" s="201">
        <f t="shared" si="730"/>
        <v>0</v>
      </c>
      <c r="AX266" s="8">
        <f t="shared" si="731"/>
        <v>0</v>
      </c>
      <c r="AY266" s="8">
        <f t="shared" si="732"/>
        <v>0</v>
      </c>
      <c r="BA266" s="375">
        <f t="shared" si="733"/>
        <v>0</v>
      </c>
      <c r="BB266" s="201">
        <f t="shared" si="733"/>
        <v>0</v>
      </c>
      <c r="BC266" s="8">
        <f t="shared" si="734"/>
        <v>0</v>
      </c>
      <c r="BD266" s="8">
        <f t="shared" si="735"/>
        <v>0</v>
      </c>
      <c r="BF266" s="375">
        <f t="shared" si="736"/>
        <v>0</v>
      </c>
      <c r="BG266" s="201">
        <f t="shared" si="736"/>
        <v>0</v>
      </c>
      <c r="BH266" s="8">
        <f t="shared" si="737"/>
        <v>0</v>
      </c>
      <c r="BI266" s="8">
        <f t="shared" si="738"/>
        <v>0</v>
      </c>
      <c r="BK266" s="375">
        <f t="shared" si="739"/>
        <v>0</v>
      </c>
      <c r="BL266" s="201">
        <f t="shared" si="739"/>
        <v>0</v>
      </c>
      <c r="BM266" s="8">
        <f t="shared" si="740"/>
        <v>0</v>
      </c>
      <c r="BN266" s="8">
        <f t="shared" si="741"/>
        <v>0</v>
      </c>
      <c r="BP266" s="375">
        <f t="shared" si="742"/>
        <v>0</v>
      </c>
      <c r="BQ266" s="201">
        <f t="shared" si="742"/>
        <v>0</v>
      </c>
      <c r="BR266" s="8">
        <f t="shared" si="743"/>
        <v>0</v>
      </c>
      <c r="BS266" s="8">
        <f t="shared" si="744"/>
        <v>0</v>
      </c>
      <c r="BU266" s="375">
        <f t="shared" si="745"/>
        <v>0</v>
      </c>
      <c r="BV266" s="201">
        <f t="shared" si="745"/>
        <v>0</v>
      </c>
      <c r="BW266" s="8">
        <f t="shared" si="746"/>
        <v>0</v>
      </c>
      <c r="BX266" s="8">
        <f t="shared" si="747"/>
        <v>0</v>
      </c>
      <c r="BZ266" s="375">
        <f t="shared" si="748"/>
        <v>0</v>
      </c>
      <c r="CA266" s="201">
        <f t="shared" si="748"/>
        <v>0</v>
      </c>
      <c r="CB266" s="8">
        <f t="shared" si="749"/>
        <v>0</v>
      </c>
      <c r="CC266" s="8">
        <f t="shared" si="750"/>
        <v>0</v>
      </c>
      <c r="CE266" s="375">
        <f t="shared" si="751"/>
        <v>0</v>
      </c>
      <c r="CF266" s="201">
        <f t="shared" si="751"/>
        <v>0</v>
      </c>
      <c r="CG266" s="8">
        <f t="shared" si="752"/>
        <v>0</v>
      </c>
      <c r="CH266" s="8">
        <f t="shared" si="753"/>
        <v>0</v>
      </c>
      <c r="CJ266" s="375">
        <f t="shared" si="754"/>
        <v>0</v>
      </c>
      <c r="CK266" s="201">
        <f t="shared" si="754"/>
        <v>0</v>
      </c>
      <c r="CL266" s="8">
        <f t="shared" si="755"/>
        <v>0</v>
      </c>
      <c r="CM266" s="8">
        <f t="shared" si="756"/>
        <v>0</v>
      </c>
      <c r="CO266" s="375">
        <f t="shared" si="757"/>
        <v>0</v>
      </c>
      <c r="CP266" s="201">
        <f t="shared" si="757"/>
        <v>0</v>
      </c>
      <c r="CQ266" s="8">
        <f t="shared" si="758"/>
        <v>0</v>
      </c>
      <c r="CR266" s="8">
        <f t="shared" si="759"/>
        <v>0</v>
      </c>
      <c r="CT266" s="375">
        <f t="shared" si="760"/>
        <v>0</v>
      </c>
      <c r="CU266" s="201">
        <f t="shared" si="760"/>
        <v>0</v>
      </c>
      <c r="CV266" s="8">
        <f t="shared" si="761"/>
        <v>0</v>
      </c>
      <c r="CW266" s="8">
        <f t="shared" si="762"/>
        <v>0</v>
      </c>
      <c r="CY266" s="375">
        <f t="shared" si="763"/>
        <v>0</v>
      </c>
      <c r="CZ266" s="201">
        <f t="shared" si="763"/>
        <v>0</v>
      </c>
      <c r="DA266" s="8">
        <f t="shared" si="764"/>
        <v>0</v>
      </c>
      <c r="DB266" s="8">
        <f t="shared" si="765"/>
        <v>0</v>
      </c>
      <c r="DD266" s="375">
        <f t="shared" si="766"/>
        <v>0</v>
      </c>
      <c r="DE266" s="201">
        <f t="shared" si="766"/>
        <v>0</v>
      </c>
      <c r="DF266" s="8">
        <f t="shared" si="767"/>
        <v>0</v>
      </c>
      <c r="DG266" s="8">
        <f t="shared" si="768"/>
        <v>0</v>
      </c>
      <c r="DI266" s="375">
        <f t="shared" si="769"/>
        <v>0</v>
      </c>
      <c r="DJ266" s="201">
        <f t="shared" si="769"/>
        <v>0</v>
      </c>
      <c r="DK266" s="8">
        <f t="shared" si="770"/>
        <v>0</v>
      </c>
      <c r="DL266" s="8">
        <f t="shared" si="771"/>
        <v>0</v>
      </c>
      <c r="DN266" s="375">
        <f t="shared" si="772"/>
        <v>0</v>
      </c>
      <c r="DO266" s="201">
        <f t="shared" si="772"/>
        <v>0</v>
      </c>
      <c r="DP266" s="8">
        <f t="shared" si="773"/>
        <v>0</v>
      </c>
      <c r="DQ266" s="8">
        <f t="shared" si="774"/>
        <v>0</v>
      </c>
      <c r="DS266" s="51">
        <f t="shared" si="775"/>
        <v>0</v>
      </c>
      <c r="DT266" s="50">
        <f t="shared" si="776"/>
        <v>0</v>
      </c>
      <c r="DU266" s="51">
        <v>0</v>
      </c>
      <c r="DV266" s="50">
        <f t="shared" si="777"/>
        <v>0</v>
      </c>
      <c r="DW266" s="51">
        <f t="shared" si="779"/>
        <v>0</v>
      </c>
      <c r="DX266" s="52">
        <f t="shared" si="778"/>
        <v>0</v>
      </c>
      <c r="DY266" s="307">
        <f t="shared" si="709"/>
        <v>0</v>
      </c>
    </row>
    <row r="267" spans="2:129" ht="18" customHeight="1" x14ac:dyDescent="0.3">
      <c r="B267" s="54"/>
      <c r="C267" s="54"/>
      <c r="D267" s="239"/>
      <c r="E267" s="263"/>
      <c r="F267" s="274"/>
      <c r="G267" s="263"/>
      <c r="H267" s="56"/>
      <c r="I267" s="56"/>
      <c r="J267" s="265"/>
      <c r="K267" s="264"/>
      <c r="L267" s="57"/>
      <c r="M267" s="394"/>
      <c r="N267" s="214"/>
      <c r="O267" s="8">
        <f t="shared" si="710"/>
        <v>0</v>
      </c>
      <c r="P267" s="8">
        <f t="shared" si="711"/>
        <v>0</v>
      </c>
      <c r="R267" s="201">
        <f t="shared" si="712"/>
        <v>0</v>
      </c>
      <c r="S267" s="201">
        <f t="shared" si="712"/>
        <v>0</v>
      </c>
      <c r="T267" s="8">
        <f t="shared" si="713"/>
        <v>0</v>
      </c>
      <c r="U267" s="8">
        <f t="shared" si="714"/>
        <v>0</v>
      </c>
      <c r="W267" s="375">
        <f t="shared" si="715"/>
        <v>0</v>
      </c>
      <c r="X267" s="201">
        <f t="shared" si="715"/>
        <v>0</v>
      </c>
      <c r="Y267" s="8">
        <f t="shared" si="716"/>
        <v>0</v>
      </c>
      <c r="Z267" s="8">
        <f t="shared" si="717"/>
        <v>0</v>
      </c>
      <c r="AB267" s="375">
        <f t="shared" si="718"/>
        <v>0</v>
      </c>
      <c r="AC267" s="201">
        <f t="shared" si="718"/>
        <v>0</v>
      </c>
      <c r="AD267" s="8">
        <f t="shared" si="719"/>
        <v>0</v>
      </c>
      <c r="AE267" s="8">
        <f t="shared" si="720"/>
        <v>0</v>
      </c>
      <c r="AG267" s="375">
        <f t="shared" si="721"/>
        <v>0</v>
      </c>
      <c r="AH267" s="201">
        <f t="shared" si="721"/>
        <v>0</v>
      </c>
      <c r="AI267" s="8">
        <f t="shared" si="722"/>
        <v>0</v>
      </c>
      <c r="AJ267" s="8">
        <f t="shared" si="723"/>
        <v>0</v>
      </c>
      <c r="AL267" s="375">
        <f t="shared" si="724"/>
        <v>0</v>
      </c>
      <c r="AM267" s="201">
        <f t="shared" si="724"/>
        <v>0</v>
      </c>
      <c r="AN267" s="8">
        <f t="shared" si="725"/>
        <v>0</v>
      </c>
      <c r="AO267" s="8">
        <f t="shared" si="726"/>
        <v>0</v>
      </c>
      <c r="AQ267" s="375">
        <f t="shared" si="727"/>
        <v>0</v>
      </c>
      <c r="AR267" s="201">
        <f t="shared" si="727"/>
        <v>0</v>
      </c>
      <c r="AS267" s="8">
        <f t="shared" si="728"/>
        <v>0</v>
      </c>
      <c r="AT267" s="8">
        <f t="shared" si="729"/>
        <v>0</v>
      </c>
      <c r="AV267" s="375">
        <f t="shared" si="730"/>
        <v>0</v>
      </c>
      <c r="AW267" s="201">
        <f t="shared" si="730"/>
        <v>0</v>
      </c>
      <c r="AX267" s="8">
        <f t="shared" si="731"/>
        <v>0</v>
      </c>
      <c r="AY267" s="8">
        <f t="shared" si="732"/>
        <v>0</v>
      </c>
      <c r="BA267" s="375">
        <f t="shared" si="733"/>
        <v>0</v>
      </c>
      <c r="BB267" s="201">
        <f t="shared" si="733"/>
        <v>0</v>
      </c>
      <c r="BC267" s="8">
        <f t="shared" si="734"/>
        <v>0</v>
      </c>
      <c r="BD267" s="8">
        <f t="shared" si="735"/>
        <v>0</v>
      </c>
      <c r="BF267" s="375">
        <f t="shared" si="736"/>
        <v>0</v>
      </c>
      <c r="BG267" s="201">
        <f t="shared" si="736"/>
        <v>0</v>
      </c>
      <c r="BH267" s="8">
        <f t="shared" si="737"/>
        <v>0</v>
      </c>
      <c r="BI267" s="8">
        <f t="shared" si="738"/>
        <v>0</v>
      </c>
      <c r="BK267" s="375">
        <f t="shared" si="739"/>
        <v>0</v>
      </c>
      <c r="BL267" s="201">
        <f t="shared" si="739"/>
        <v>0</v>
      </c>
      <c r="BM267" s="8">
        <f t="shared" si="740"/>
        <v>0</v>
      </c>
      <c r="BN267" s="8">
        <f t="shared" si="741"/>
        <v>0</v>
      </c>
      <c r="BP267" s="375">
        <f t="shared" si="742"/>
        <v>0</v>
      </c>
      <c r="BQ267" s="201">
        <f t="shared" si="742"/>
        <v>0</v>
      </c>
      <c r="BR267" s="8">
        <f t="shared" si="743"/>
        <v>0</v>
      </c>
      <c r="BS267" s="8">
        <f t="shared" si="744"/>
        <v>0</v>
      </c>
      <c r="BU267" s="375">
        <f t="shared" si="745"/>
        <v>0</v>
      </c>
      <c r="BV267" s="201">
        <f t="shared" si="745"/>
        <v>0</v>
      </c>
      <c r="BW267" s="8">
        <f t="shared" si="746"/>
        <v>0</v>
      </c>
      <c r="BX267" s="8">
        <f t="shared" si="747"/>
        <v>0</v>
      </c>
      <c r="BZ267" s="375">
        <f t="shared" si="748"/>
        <v>0</v>
      </c>
      <c r="CA267" s="201">
        <f t="shared" si="748"/>
        <v>0</v>
      </c>
      <c r="CB267" s="8">
        <f t="shared" si="749"/>
        <v>0</v>
      </c>
      <c r="CC267" s="8">
        <f t="shared" si="750"/>
        <v>0</v>
      </c>
      <c r="CE267" s="375">
        <f t="shared" si="751"/>
        <v>0</v>
      </c>
      <c r="CF267" s="201">
        <f t="shared" si="751"/>
        <v>0</v>
      </c>
      <c r="CG267" s="8">
        <f t="shared" si="752"/>
        <v>0</v>
      </c>
      <c r="CH267" s="8">
        <f t="shared" si="753"/>
        <v>0</v>
      </c>
      <c r="CJ267" s="375">
        <f t="shared" si="754"/>
        <v>0</v>
      </c>
      <c r="CK267" s="201">
        <f t="shared" si="754"/>
        <v>0</v>
      </c>
      <c r="CL267" s="8">
        <f t="shared" si="755"/>
        <v>0</v>
      </c>
      <c r="CM267" s="8">
        <f t="shared" si="756"/>
        <v>0</v>
      </c>
      <c r="CO267" s="375">
        <f t="shared" si="757"/>
        <v>0</v>
      </c>
      <c r="CP267" s="201">
        <f t="shared" si="757"/>
        <v>0</v>
      </c>
      <c r="CQ267" s="8">
        <f t="shared" si="758"/>
        <v>0</v>
      </c>
      <c r="CR267" s="8">
        <f t="shared" si="759"/>
        <v>0</v>
      </c>
      <c r="CT267" s="375">
        <f t="shared" si="760"/>
        <v>0</v>
      </c>
      <c r="CU267" s="201">
        <f t="shared" si="760"/>
        <v>0</v>
      </c>
      <c r="CV267" s="8">
        <f t="shared" si="761"/>
        <v>0</v>
      </c>
      <c r="CW267" s="8">
        <f t="shared" si="762"/>
        <v>0</v>
      </c>
      <c r="CY267" s="375">
        <f t="shared" si="763"/>
        <v>0</v>
      </c>
      <c r="CZ267" s="201">
        <f t="shared" si="763"/>
        <v>0</v>
      </c>
      <c r="DA267" s="8">
        <f t="shared" si="764"/>
        <v>0</v>
      </c>
      <c r="DB267" s="8">
        <f t="shared" si="765"/>
        <v>0</v>
      </c>
      <c r="DD267" s="375">
        <f t="shared" si="766"/>
        <v>0</v>
      </c>
      <c r="DE267" s="201">
        <f t="shared" si="766"/>
        <v>0</v>
      </c>
      <c r="DF267" s="8">
        <f t="shared" si="767"/>
        <v>0</v>
      </c>
      <c r="DG267" s="8">
        <f t="shared" si="768"/>
        <v>0</v>
      </c>
      <c r="DI267" s="375">
        <f t="shared" si="769"/>
        <v>0</v>
      </c>
      <c r="DJ267" s="201">
        <f t="shared" si="769"/>
        <v>0</v>
      </c>
      <c r="DK267" s="8">
        <f t="shared" si="770"/>
        <v>0</v>
      </c>
      <c r="DL267" s="8">
        <f t="shared" si="771"/>
        <v>0</v>
      </c>
      <c r="DN267" s="375">
        <f t="shared" si="772"/>
        <v>0</v>
      </c>
      <c r="DO267" s="201">
        <f t="shared" si="772"/>
        <v>0</v>
      </c>
      <c r="DP267" s="8">
        <f t="shared" si="773"/>
        <v>0</v>
      </c>
      <c r="DQ267" s="8">
        <f t="shared" si="774"/>
        <v>0</v>
      </c>
      <c r="DS267" s="51">
        <f t="shared" si="775"/>
        <v>0</v>
      </c>
      <c r="DT267" s="50">
        <f t="shared" si="776"/>
        <v>0</v>
      </c>
      <c r="DU267" s="51">
        <v>0</v>
      </c>
      <c r="DV267" s="50">
        <f t="shared" si="777"/>
        <v>0</v>
      </c>
      <c r="DW267" s="51">
        <f t="shared" si="779"/>
        <v>0</v>
      </c>
      <c r="DX267" s="52">
        <f t="shared" si="778"/>
        <v>0</v>
      </c>
      <c r="DY267" s="307">
        <f t="shared" si="709"/>
        <v>0</v>
      </c>
    </row>
    <row r="268" spans="2:129" ht="18" customHeight="1" x14ac:dyDescent="0.3">
      <c r="B268" s="54"/>
      <c r="C268" s="54"/>
      <c r="D268" s="239"/>
      <c r="E268" s="263"/>
      <c r="F268" s="274"/>
      <c r="G268" s="263"/>
      <c r="H268" s="56"/>
      <c r="I268" s="56"/>
      <c r="J268" s="265"/>
      <c r="K268" s="264"/>
      <c r="L268" s="57"/>
      <c r="M268" s="394"/>
      <c r="N268" s="214"/>
      <c r="O268" s="8">
        <f t="shared" si="710"/>
        <v>0</v>
      </c>
      <c r="P268" s="8">
        <f t="shared" si="711"/>
        <v>0</v>
      </c>
      <c r="R268" s="201">
        <f t="shared" si="712"/>
        <v>0</v>
      </c>
      <c r="S268" s="201">
        <f t="shared" si="712"/>
        <v>0</v>
      </c>
      <c r="T268" s="8">
        <f t="shared" si="713"/>
        <v>0</v>
      </c>
      <c r="U268" s="8">
        <f t="shared" si="714"/>
        <v>0</v>
      </c>
      <c r="W268" s="375">
        <f t="shared" si="715"/>
        <v>0</v>
      </c>
      <c r="X268" s="201">
        <f t="shared" si="715"/>
        <v>0</v>
      </c>
      <c r="Y268" s="8">
        <f t="shared" si="716"/>
        <v>0</v>
      </c>
      <c r="Z268" s="8">
        <f t="shared" si="717"/>
        <v>0</v>
      </c>
      <c r="AB268" s="375">
        <f t="shared" si="718"/>
        <v>0</v>
      </c>
      <c r="AC268" s="201">
        <f t="shared" si="718"/>
        <v>0</v>
      </c>
      <c r="AD268" s="8">
        <f t="shared" si="719"/>
        <v>0</v>
      </c>
      <c r="AE268" s="8">
        <f t="shared" si="720"/>
        <v>0</v>
      </c>
      <c r="AG268" s="375">
        <f t="shared" si="721"/>
        <v>0</v>
      </c>
      <c r="AH268" s="201">
        <f t="shared" si="721"/>
        <v>0</v>
      </c>
      <c r="AI268" s="8">
        <f t="shared" si="722"/>
        <v>0</v>
      </c>
      <c r="AJ268" s="8">
        <f t="shared" si="723"/>
        <v>0</v>
      </c>
      <c r="AL268" s="375">
        <f t="shared" si="724"/>
        <v>0</v>
      </c>
      <c r="AM268" s="201">
        <f t="shared" si="724"/>
        <v>0</v>
      </c>
      <c r="AN268" s="8">
        <f t="shared" si="725"/>
        <v>0</v>
      </c>
      <c r="AO268" s="8">
        <f t="shared" si="726"/>
        <v>0</v>
      </c>
      <c r="AQ268" s="375">
        <f t="shared" si="727"/>
        <v>0</v>
      </c>
      <c r="AR268" s="201">
        <f t="shared" si="727"/>
        <v>0</v>
      </c>
      <c r="AS268" s="8">
        <f t="shared" si="728"/>
        <v>0</v>
      </c>
      <c r="AT268" s="8">
        <f t="shared" si="729"/>
        <v>0</v>
      </c>
      <c r="AV268" s="375">
        <f t="shared" si="730"/>
        <v>0</v>
      </c>
      <c r="AW268" s="201">
        <f t="shared" si="730"/>
        <v>0</v>
      </c>
      <c r="AX268" s="8">
        <f t="shared" si="731"/>
        <v>0</v>
      </c>
      <c r="AY268" s="8">
        <f t="shared" si="732"/>
        <v>0</v>
      </c>
      <c r="BA268" s="375">
        <f t="shared" si="733"/>
        <v>0</v>
      </c>
      <c r="BB268" s="201">
        <f t="shared" si="733"/>
        <v>0</v>
      </c>
      <c r="BC268" s="8">
        <f t="shared" si="734"/>
        <v>0</v>
      </c>
      <c r="BD268" s="8">
        <f t="shared" si="735"/>
        <v>0</v>
      </c>
      <c r="BF268" s="375">
        <f t="shared" si="736"/>
        <v>0</v>
      </c>
      <c r="BG268" s="201">
        <f t="shared" si="736"/>
        <v>0</v>
      </c>
      <c r="BH268" s="8">
        <f t="shared" si="737"/>
        <v>0</v>
      </c>
      <c r="BI268" s="8">
        <f t="shared" si="738"/>
        <v>0</v>
      </c>
      <c r="BK268" s="375">
        <f t="shared" si="739"/>
        <v>0</v>
      </c>
      <c r="BL268" s="201">
        <f t="shared" si="739"/>
        <v>0</v>
      </c>
      <c r="BM268" s="8">
        <f t="shared" si="740"/>
        <v>0</v>
      </c>
      <c r="BN268" s="8">
        <f t="shared" si="741"/>
        <v>0</v>
      </c>
      <c r="BP268" s="375">
        <f t="shared" si="742"/>
        <v>0</v>
      </c>
      <c r="BQ268" s="201">
        <f t="shared" si="742"/>
        <v>0</v>
      </c>
      <c r="BR268" s="8">
        <f t="shared" si="743"/>
        <v>0</v>
      </c>
      <c r="BS268" s="8">
        <f t="shared" si="744"/>
        <v>0</v>
      </c>
      <c r="BU268" s="375">
        <f t="shared" si="745"/>
        <v>0</v>
      </c>
      <c r="BV268" s="201">
        <f t="shared" si="745"/>
        <v>0</v>
      </c>
      <c r="BW268" s="8">
        <f t="shared" si="746"/>
        <v>0</v>
      </c>
      <c r="BX268" s="8">
        <f t="shared" si="747"/>
        <v>0</v>
      </c>
      <c r="BZ268" s="375">
        <f t="shared" si="748"/>
        <v>0</v>
      </c>
      <c r="CA268" s="201">
        <f t="shared" si="748"/>
        <v>0</v>
      </c>
      <c r="CB268" s="8">
        <f t="shared" si="749"/>
        <v>0</v>
      </c>
      <c r="CC268" s="8">
        <f t="shared" si="750"/>
        <v>0</v>
      </c>
      <c r="CE268" s="375">
        <f t="shared" si="751"/>
        <v>0</v>
      </c>
      <c r="CF268" s="201">
        <f t="shared" si="751"/>
        <v>0</v>
      </c>
      <c r="CG268" s="8">
        <f t="shared" si="752"/>
        <v>0</v>
      </c>
      <c r="CH268" s="8">
        <f t="shared" si="753"/>
        <v>0</v>
      </c>
      <c r="CJ268" s="375">
        <f t="shared" si="754"/>
        <v>0</v>
      </c>
      <c r="CK268" s="201">
        <f t="shared" si="754"/>
        <v>0</v>
      </c>
      <c r="CL268" s="8">
        <f t="shared" si="755"/>
        <v>0</v>
      </c>
      <c r="CM268" s="8">
        <f t="shared" si="756"/>
        <v>0</v>
      </c>
      <c r="CO268" s="375">
        <f t="shared" si="757"/>
        <v>0</v>
      </c>
      <c r="CP268" s="201">
        <f t="shared" si="757"/>
        <v>0</v>
      </c>
      <c r="CQ268" s="8">
        <f t="shared" si="758"/>
        <v>0</v>
      </c>
      <c r="CR268" s="8">
        <f t="shared" si="759"/>
        <v>0</v>
      </c>
      <c r="CT268" s="375">
        <f t="shared" si="760"/>
        <v>0</v>
      </c>
      <c r="CU268" s="201">
        <f t="shared" si="760"/>
        <v>0</v>
      </c>
      <c r="CV268" s="8">
        <f t="shared" si="761"/>
        <v>0</v>
      </c>
      <c r="CW268" s="8">
        <f t="shared" si="762"/>
        <v>0</v>
      </c>
      <c r="CY268" s="375">
        <f t="shared" si="763"/>
        <v>0</v>
      </c>
      <c r="CZ268" s="201">
        <f t="shared" si="763"/>
        <v>0</v>
      </c>
      <c r="DA268" s="8">
        <f t="shared" si="764"/>
        <v>0</v>
      </c>
      <c r="DB268" s="8">
        <f t="shared" si="765"/>
        <v>0</v>
      </c>
      <c r="DD268" s="375">
        <f t="shared" si="766"/>
        <v>0</v>
      </c>
      <c r="DE268" s="201">
        <f t="shared" si="766"/>
        <v>0</v>
      </c>
      <c r="DF268" s="8">
        <f t="shared" si="767"/>
        <v>0</v>
      </c>
      <c r="DG268" s="8">
        <f t="shared" si="768"/>
        <v>0</v>
      </c>
      <c r="DI268" s="375">
        <f t="shared" si="769"/>
        <v>0</v>
      </c>
      <c r="DJ268" s="201">
        <f t="shared" si="769"/>
        <v>0</v>
      </c>
      <c r="DK268" s="8">
        <f t="shared" si="770"/>
        <v>0</v>
      </c>
      <c r="DL268" s="8">
        <f t="shared" si="771"/>
        <v>0</v>
      </c>
      <c r="DN268" s="375">
        <f t="shared" si="772"/>
        <v>0</v>
      </c>
      <c r="DO268" s="201">
        <f t="shared" si="772"/>
        <v>0</v>
      </c>
      <c r="DP268" s="8">
        <f t="shared" si="773"/>
        <v>0</v>
      </c>
      <c r="DQ268" s="8">
        <f t="shared" si="774"/>
        <v>0</v>
      </c>
      <c r="DS268" s="51">
        <f t="shared" si="775"/>
        <v>0</v>
      </c>
      <c r="DT268" s="50">
        <f t="shared" si="776"/>
        <v>0</v>
      </c>
      <c r="DU268" s="51">
        <v>0</v>
      </c>
      <c r="DV268" s="50">
        <f t="shared" si="777"/>
        <v>0</v>
      </c>
      <c r="DW268" s="51">
        <f t="shared" si="779"/>
        <v>0</v>
      </c>
      <c r="DX268" s="52">
        <f t="shared" si="778"/>
        <v>0</v>
      </c>
      <c r="DY268" s="307">
        <f t="shared" si="709"/>
        <v>0</v>
      </c>
    </row>
    <row r="269" spans="2:129" ht="18" customHeight="1" x14ac:dyDescent="0.3">
      <c r="B269" s="54"/>
      <c r="C269" s="54"/>
      <c r="D269" s="239"/>
      <c r="E269" s="263"/>
      <c r="F269" s="274"/>
      <c r="G269" s="263"/>
      <c r="H269" s="56"/>
      <c r="I269" s="56"/>
      <c r="J269" s="265"/>
      <c r="K269" s="264"/>
      <c r="L269" s="57"/>
      <c r="M269" s="394"/>
      <c r="N269" s="214"/>
      <c r="O269" s="8">
        <f t="shared" si="710"/>
        <v>0</v>
      </c>
      <c r="P269" s="8">
        <f t="shared" si="711"/>
        <v>0</v>
      </c>
      <c r="R269" s="201">
        <f t="shared" si="712"/>
        <v>0</v>
      </c>
      <c r="S269" s="201">
        <f t="shared" si="712"/>
        <v>0</v>
      </c>
      <c r="T269" s="8">
        <f t="shared" si="713"/>
        <v>0</v>
      </c>
      <c r="U269" s="8">
        <f t="shared" si="714"/>
        <v>0</v>
      </c>
      <c r="W269" s="375">
        <f t="shared" si="715"/>
        <v>0</v>
      </c>
      <c r="X269" s="201">
        <f t="shared" si="715"/>
        <v>0</v>
      </c>
      <c r="Y269" s="8">
        <f t="shared" si="716"/>
        <v>0</v>
      </c>
      <c r="Z269" s="8">
        <f t="shared" si="717"/>
        <v>0</v>
      </c>
      <c r="AB269" s="375">
        <f t="shared" si="718"/>
        <v>0</v>
      </c>
      <c r="AC269" s="201">
        <f t="shared" si="718"/>
        <v>0</v>
      </c>
      <c r="AD269" s="8">
        <f t="shared" si="719"/>
        <v>0</v>
      </c>
      <c r="AE269" s="8">
        <f t="shared" si="720"/>
        <v>0</v>
      </c>
      <c r="AG269" s="375">
        <f t="shared" si="721"/>
        <v>0</v>
      </c>
      <c r="AH269" s="201">
        <f t="shared" si="721"/>
        <v>0</v>
      </c>
      <c r="AI269" s="8">
        <f t="shared" si="722"/>
        <v>0</v>
      </c>
      <c r="AJ269" s="8">
        <f t="shared" si="723"/>
        <v>0</v>
      </c>
      <c r="AL269" s="375">
        <f t="shared" si="724"/>
        <v>0</v>
      </c>
      <c r="AM269" s="201">
        <f t="shared" si="724"/>
        <v>0</v>
      </c>
      <c r="AN269" s="8">
        <f t="shared" si="725"/>
        <v>0</v>
      </c>
      <c r="AO269" s="8">
        <f t="shared" si="726"/>
        <v>0</v>
      </c>
      <c r="AQ269" s="375">
        <f t="shared" si="727"/>
        <v>0</v>
      </c>
      <c r="AR269" s="201">
        <f t="shared" si="727"/>
        <v>0</v>
      </c>
      <c r="AS269" s="8">
        <f t="shared" si="728"/>
        <v>0</v>
      </c>
      <c r="AT269" s="8">
        <f t="shared" si="729"/>
        <v>0</v>
      </c>
      <c r="AV269" s="375">
        <f t="shared" si="730"/>
        <v>0</v>
      </c>
      <c r="AW269" s="201">
        <f t="shared" si="730"/>
        <v>0</v>
      </c>
      <c r="AX269" s="8">
        <f t="shared" si="731"/>
        <v>0</v>
      </c>
      <c r="AY269" s="8">
        <f t="shared" si="732"/>
        <v>0</v>
      </c>
      <c r="BA269" s="375">
        <f t="shared" si="733"/>
        <v>0</v>
      </c>
      <c r="BB269" s="201">
        <f t="shared" si="733"/>
        <v>0</v>
      </c>
      <c r="BC269" s="8">
        <f t="shared" si="734"/>
        <v>0</v>
      </c>
      <c r="BD269" s="8">
        <f t="shared" si="735"/>
        <v>0</v>
      </c>
      <c r="BF269" s="375">
        <f t="shared" si="736"/>
        <v>0</v>
      </c>
      <c r="BG269" s="201">
        <f t="shared" si="736"/>
        <v>0</v>
      </c>
      <c r="BH269" s="8">
        <f t="shared" si="737"/>
        <v>0</v>
      </c>
      <c r="BI269" s="8">
        <f t="shared" si="738"/>
        <v>0</v>
      </c>
      <c r="BK269" s="375">
        <f t="shared" si="739"/>
        <v>0</v>
      </c>
      <c r="BL269" s="201">
        <f t="shared" si="739"/>
        <v>0</v>
      </c>
      <c r="BM269" s="8">
        <f t="shared" si="740"/>
        <v>0</v>
      </c>
      <c r="BN269" s="8">
        <f t="shared" si="741"/>
        <v>0</v>
      </c>
      <c r="BP269" s="375">
        <f t="shared" si="742"/>
        <v>0</v>
      </c>
      <c r="BQ269" s="201">
        <f t="shared" si="742"/>
        <v>0</v>
      </c>
      <c r="BR269" s="8">
        <f t="shared" si="743"/>
        <v>0</v>
      </c>
      <c r="BS269" s="8">
        <f t="shared" si="744"/>
        <v>0</v>
      </c>
      <c r="BU269" s="375">
        <f t="shared" si="745"/>
        <v>0</v>
      </c>
      <c r="BV269" s="201">
        <f t="shared" si="745"/>
        <v>0</v>
      </c>
      <c r="BW269" s="8">
        <f t="shared" si="746"/>
        <v>0</v>
      </c>
      <c r="BX269" s="8">
        <f t="shared" si="747"/>
        <v>0</v>
      </c>
      <c r="BZ269" s="375">
        <f t="shared" si="748"/>
        <v>0</v>
      </c>
      <c r="CA269" s="201">
        <f t="shared" si="748"/>
        <v>0</v>
      </c>
      <c r="CB269" s="8">
        <f t="shared" si="749"/>
        <v>0</v>
      </c>
      <c r="CC269" s="8">
        <f t="shared" si="750"/>
        <v>0</v>
      </c>
      <c r="CE269" s="375">
        <f t="shared" si="751"/>
        <v>0</v>
      </c>
      <c r="CF269" s="201">
        <f t="shared" si="751"/>
        <v>0</v>
      </c>
      <c r="CG269" s="8">
        <f t="shared" si="752"/>
        <v>0</v>
      </c>
      <c r="CH269" s="8">
        <f t="shared" si="753"/>
        <v>0</v>
      </c>
      <c r="CJ269" s="375">
        <f t="shared" si="754"/>
        <v>0</v>
      </c>
      <c r="CK269" s="201">
        <f t="shared" si="754"/>
        <v>0</v>
      </c>
      <c r="CL269" s="8">
        <f t="shared" si="755"/>
        <v>0</v>
      </c>
      <c r="CM269" s="8">
        <f t="shared" si="756"/>
        <v>0</v>
      </c>
      <c r="CO269" s="375">
        <f t="shared" si="757"/>
        <v>0</v>
      </c>
      <c r="CP269" s="201">
        <f t="shared" si="757"/>
        <v>0</v>
      </c>
      <c r="CQ269" s="8">
        <f t="shared" si="758"/>
        <v>0</v>
      </c>
      <c r="CR269" s="8">
        <f t="shared" si="759"/>
        <v>0</v>
      </c>
      <c r="CT269" s="375">
        <f t="shared" si="760"/>
        <v>0</v>
      </c>
      <c r="CU269" s="201">
        <f t="shared" si="760"/>
        <v>0</v>
      </c>
      <c r="CV269" s="8">
        <f t="shared" si="761"/>
        <v>0</v>
      </c>
      <c r="CW269" s="8">
        <f t="shared" si="762"/>
        <v>0</v>
      </c>
      <c r="CY269" s="375">
        <f t="shared" si="763"/>
        <v>0</v>
      </c>
      <c r="CZ269" s="201">
        <f t="shared" si="763"/>
        <v>0</v>
      </c>
      <c r="DA269" s="8">
        <f t="shared" si="764"/>
        <v>0</v>
      </c>
      <c r="DB269" s="8">
        <f t="shared" si="765"/>
        <v>0</v>
      </c>
      <c r="DD269" s="375">
        <f t="shared" si="766"/>
        <v>0</v>
      </c>
      <c r="DE269" s="201">
        <f t="shared" si="766"/>
        <v>0</v>
      </c>
      <c r="DF269" s="8">
        <f t="shared" si="767"/>
        <v>0</v>
      </c>
      <c r="DG269" s="8">
        <f t="shared" si="768"/>
        <v>0</v>
      </c>
      <c r="DI269" s="375">
        <f t="shared" si="769"/>
        <v>0</v>
      </c>
      <c r="DJ269" s="201">
        <f t="shared" si="769"/>
        <v>0</v>
      </c>
      <c r="DK269" s="8">
        <f t="shared" si="770"/>
        <v>0</v>
      </c>
      <c r="DL269" s="8">
        <f t="shared" si="771"/>
        <v>0</v>
      </c>
      <c r="DN269" s="375">
        <f t="shared" si="772"/>
        <v>0</v>
      </c>
      <c r="DO269" s="201">
        <f t="shared" si="772"/>
        <v>0</v>
      </c>
      <c r="DP269" s="8">
        <f t="shared" si="773"/>
        <v>0</v>
      </c>
      <c r="DQ269" s="8">
        <f t="shared" si="774"/>
        <v>0</v>
      </c>
      <c r="DS269" s="51">
        <f t="shared" si="775"/>
        <v>0</v>
      </c>
      <c r="DT269" s="50">
        <f t="shared" si="776"/>
        <v>0</v>
      </c>
      <c r="DU269" s="51">
        <v>0</v>
      </c>
      <c r="DV269" s="50">
        <f t="shared" si="777"/>
        <v>0</v>
      </c>
      <c r="DW269" s="51">
        <f t="shared" si="779"/>
        <v>0</v>
      </c>
      <c r="DX269" s="52">
        <f t="shared" si="778"/>
        <v>0</v>
      </c>
      <c r="DY269" s="307">
        <f t="shared" si="709"/>
        <v>0</v>
      </c>
    </row>
    <row r="270" spans="2:129" ht="18" customHeight="1" x14ac:dyDescent="0.3">
      <c r="B270" s="54"/>
      <c r="C270" s="54"/>
      <c r="D270" s="239"/>
      <c r="E270" s="263"/>
      <c r="F270" s="274"/>
      <c r="G270" s="263"/>
      <c r="H270" s="56"/>
      <c r="I270" s="56"/>
      <c r="J270" s="265"/>
      <c r="K270" s="264"/>
      <c r="L270" s="57"/>
      <c r="M270" s="394"/>
      <c r="N270" s="214"/>
      <c r="O270" s="8">
        <f t="shared" si="710"/>
        <v>0</v>
      </c>
      <c r="P270" s="8">
        <f t="shared" si="711"/>
        <v>0</v>
      </c>
      <c r="R270" s="201">
        <f t="shared" si="712"/>
        <v>0</v>
      </c>
      <c r="S270" s="201">
        <f t="shared" si="712"/>
        <v>0</v>
      </c>
      <c r="T270" s="8">
        <f>$D270*R270*S270</f>
        <v>0</v>
      </c>
      <c r="U270" s="8">
        <f t="shared" si="714"/>
        <v>0</v>
      </c>
      <c r="W270" s="375">
        <f t="shared" si="715"/>
        <v>0</v>
      </c>
      <c r="X270" s="201">
        <f t="shared" si="715"/>
        <v>0</v>
      </c>
      <c r="Y270" s="8">
        <f t="shared" si="716"/>
        <v>0</v>
      </c>
      <c r="Z270" s="8">
        <f t="shared" si="717"/>
        <v>0</v>
      </c>
      <c r="AB270" s="375">
        <f t="shared" si="718"/>
        <v>0</v>
      </c>
      <c r="AC270" s="201">
        <f t="shared" si="718"/>
        <v>0</v>
      </c>
      <c r="AD270" s="8">
        <f t="shared" si="719"/>
        <v>0</v>
      </c>
      <c r="AE270" s="8">
        <f t="shared" si="720"/>
        <v>0</v>
      </c>
      <c r="AG270" s="375">
        <f t="shared" si="721"/>
        <v>0</v>
      </c>
      <c r="AH270" s="201">
        <f t="shared" si="721"/>
        <v>0</v>
      </c>
      <c r="AI270" s="8">
        <f t="shared" si="722"/>
        <v>0</v>
      </c>
      <c r="AJ270" s="8">
        <f t="shared" si="723"/>
        <v>0</v>
      </c>
      <c r="AL270" s="375">
        <f t="shared" si="724"/>
        <v>0</v>
      </c>
      <c r="AM270" s="201">
        <f t="shared" si="724"/>
        <v>0</v>
      </c>
      <c r="AN270" s="8">
        <f t="shared" si="725"/>
        <v>0</v>
      </c>
      <c r="AO270" s="8">
        <f t="shared" si="726"/>
        <v>0</v>
      </c>
      <c r="AQ270" s="375">
        <f t="shared" si="727"/>
        <v>0</v>
      </c>
      <c r="AR270" s="201">
        <f t="shared" si="727"/>
        <v>0</v>
      </c>
      <c r="AS270" s="8">
        <f t="shared" si="728"/>
        <v>0</v>
      </c>
      <c r="AT270" s="8">
        <f t="shared" si="729"/>
        <v>0</v>
      </c>
      <c r="AV270" s="375">
        <f t="shared" si="730"/>
        <v>0</v>
      </c>
      <c r="AW270" s="201">
        <f t="shared" si="730"/>
        <v>0</v>
      </c>
      <c r="AX270" s="8">
        <f t="shared" si="731"/>
        <v>0</v>
      </c>
      <c r="AY270" s="8">
        <f t="shared" si="732"/>
        <v>0</v>
      </c>
      <c r="BA270" s="375">
        <f t="shared" si="733"/>
        <v>0</v>
      </c>
      <c r="BB270" s="201">
        <f t="shared" si="733"/>
        <v>0</v>
      </c>
      <c r="BC270" s="8">
        <f t="shared" si="734"/>
        <v>0</v>
      </c>
      <c r="BD270" s="8">
        <f t="shared" si="735"/>
        <v>0</v>
      </c>
      <c r="BF270" s="375">
        <f t="shared" si="736"/>
        <v>0</v>
      </c>
      <c r="BG270" s="201">
        <f t="shared" si="736"/>
        <v>0</v>
      </c>
      <c r="BH270" s="8">
        <f t="shared" si="737"/>
        <v>0</v>
      </c>
      <c r="BI270" s="8">
        <f t="shared" si="738"/>
        <v>0</v>
      </c>
      <c r="BK270" s="375">
        <f t="shared" si="739"/>
        <v>0</v>
      </c>
      <c r="BL270" s="201">
        <f t="shared" si="739"/>
        <v>0</v>
      </c>
      <c r="BM270" s="8">
        <f t="shared" si="740"/>
        <v>0</v>
      </c>
      <c r="BN270" s="8">
        <f t="shared" si="741"/>
        <v>0</v>
      </c>
      <c r="BP270" s="375">
        <f t="shared" si="742"/>
        <v>0</v>
      </c>
      <c r="BQ270" s="201">
        <f t="shared" si="742"/>
        <v>0</v>
      </c>
      <c r="BR270" s="8">
        <f t="shared" si="743"/>
        <v>0</v>
      </c>
      <c r="BS270" s="8">
        <f t="shared" si="744"/>
        <v>0</v>
      </c>
      <c r="BU270" s="375">
        <f t="shared" si="745"/>
        <v>0</v>
      </c>
      <c r="BV270" s="201">
        <f t="shared" si="745"/>
        <v>0</v>
      </c>
      <c r="BW270" s="8">
        <f t="shared" si="746"/>
        <v>0</v>
      </c>
      <c r="BX270" s="8">
        <f t="shared" si="747"/>
        <v>0</v>
      </c>
      <c r="BZ270" s="375">
        <f t="shared" si="748"/>
        <v>0</v>
      </c>
      <c r="CA270" s="201">
        <f t="shared" si="748"/>
        <v>0</v>
      </c>
      <c r="CB270" s="8">
        <f t="shared" si="749"/>
        <v>0</v>
      </c>
      <c r="CC270" s="8">
        <f t="shared" si="750"/>
        <v>0</v>
      </c>
      <c r="CE270" s="375">
        <f t="shared" si="751"/>
        <v>0</v>
      </c>
      <c r="CF270" s="201">
        <f t="shared" si="751"/>
        <v>0</v>
      </c>
      <c r="CG270" s="8">
        <f t="shared" si="752"/>
        <v>0</v>
      </c>
      <c r="CH270" s="8">
        <f t="shared" si="753"/>
        <v>0</v>
      </c>
      <c r="CJ270" s="375">
        <f t="shared" si="754"/>
        <v>0</v>
      </c>
      <c r="CK270" s="201">
        <f t="shared" si="754"/>
        <v>0</v>
      </c>
      <c r="CL270" s="8">
        <f t="shared" si="755"/>
        <v>0</v>
      </c>
      <c r="CM270" s="8">
        <f t="shared" si="756"/>
        <v>0</v>
      </c>
      <c r="CO270" s="375">
        <f t="shared" si="757"/>
        <v>0</v>
      </c>
      <c r="CP270" s="201">
        <f t="shared" si="757"/>
        <v>0</v>
      </c>
      <c r="CQ270" s="8">
        <f t="shared" si="758"/>
        <v>0</v>
      </c>
      <c r="CR270" s="8">
        <f t="shared" si="759"/>
        <v>0</v>
      </c>
      <c r="CT270" s="375">
        <f t="shared" si="760"/>
        <v>0</v>
      </c>
      <c r="CU270" s="201">
        <f t="shared" si="760"/>
        <v>0</v>
      </c>
      <c r="CV270" s="8">
        <f t="shared" si="761"/>
        <v>0</v>
      </c>
      <c r="CW270" s="8">
        <f t="shared" si="762"/>
        <v>0</v>
      </c>
      <c r="CY270" s="375">
        <f t="shared" si="763"/>
        <v>0</v>
      </c>
      <c r="CZ270" s="201">
        <f t="shared" si="763"/>
        <v>0</v>
      </c>
      <c r="DA270" s="8">
        <f t="shared" si="764"/>
        <v>0</v>
      </c>
      <c r="DB270" s="8">
        <f t="shared" si="765"/>
        <v>0</v>
      </c>
      <c r="DD270" s="375">
        <f t="shared" si="766"/>
        <v>0</v>
      </c>
      <c r="DE270" s="201">
        <f t="shared" si="766"/>
        <v>0</v>
      </c>
      <c r="DF270" s="8">
        <f t="shared" si="767"/>
        <v>0</v>
      </c>
      <c r="DG270" s="8">
        <f t="shared" si="768"/>
        <v>0</v>
      </c>
      <c r="DI270" s="375">
        <f t="shared" si="769"/>
        <v>0</v>
      </c>
      <c r="DJ270" s="201">
        <f t="shared" si="769"/>
        <v>0</v>
      </c>
      <c r="DK270" s="8">
        <f t="shared" si="770"/>
        <v>0</v>
      </c>
      <c r="DL270" s="8">
        <f t="shared" si="771"/>
        <v>0</v>
      </c>
      <c r="DN270" s="375">
        <f t="shared" si="772"/>
        <v>0</v>
      </c>
      <c r="DO270" s="201">
        <f t="shared" si="772"/>
        <v>0</v>
      </c>
      <c r="DP270" s="8">
        <f t="shared" si="773"/>
        <v>0</v>
      </c>
      <c r="DQ270" s="8">
        <f t="shared" si="774"/>
        <v>0</v>
      </c>
      <c r="DS270" s="51">
        <f t="shared" si="775"/>
        <v>0</v>
      </c>
      <c r="DT270" s="50">
        <f t="shared" si="776"/>
        <v>0</v>
      </c>
      <c r="DU270" s="51">
        <v>0</v>
      </c>
      <c r="DV270" s="50">
        <f t="shared" si="777"/>
        <v>0</v>
      </c>
      <c r="DW270" s="51">
        <f t="shared" si="779"/>
        <v>0</v>
      </c>
      <c r="DX270" s="52">
        <f t="shared" si="778"/>
        <v>0</v>
      </c>
      <c r="DY270" s="307">
        <f t="shared" si="709"/>
        <v>0</v>
      </c>
    </row>
    <row r="271" spans="2:129" ht="18" customHeight="1" x14ac:dyDescent="0.3">
      <c r="B271" s="54"/>
      <c r="C271" s="54"/>
      <c r="D271" s="239"/>
      <c r="E271" s="263"/>
      <c r="F271" s="274"/>
      <c r="G271" s="263"/>
      <c r="H271" s="56"/>
      <c r="I271" s="56"/>
      <c r="J271" s="265"/>
      <c r="K271" s="264"/>
      <c r="L271" s="57"/>
      <c r="M271" s="394"/>
      <c r="N271" s="214"/>
      <c r="O271" s="8">
        <f t="shared" si="710"/>
        <v>0</v>
      </c>
      <c r="P271" s="8">
        <f t="shared" si="711"/>
        <v>0</v>
      </c>
      <c r="R271" s="201">
        <f t="shared" si="712"/>
        <v>0</v>
      </c>
      <c r="S271" s="201">
        <f t="shared" si="712"/>
        <v>0</v>
      </c>
      <c r="T271" s="8">
        <f t="shared" ref="T271:T273" si="780">$D271*R271*S271</f>
        <v>0</v>
      </c>
      <c r="U271" s="8">
        <f t="shared" si="714"/>
        <v>0</v>
      </c>
      <c r="W271" s="375">
        <f t="shared" si="715"/>
        <v>0</v>
      </c>
      <c r="X271" s="201">
        <f t="shared" si="715"/>
        <v>0</v>
      </c>
      <c r="Y271" s="8">
        <f t="shared" si="716"/>
        <v>0</v>
      </c>
      <c r="Z271" s="8">
        <f t="shared" si="717"/>
        <v>0</v>
      </c>
      <c r="AB271" s="375">
        <f t="shared" si="718"/>
        <v>0</v>
      </c>
      <c r="AC271" s="201">
        <f t="shared" si="718"/>
        <v>0</v>
      </c>
      <c r="AD271" s="8">
        <f t="shared" si="719"/>
        <v>0</v>
      </c>
      <c r="AE271" s="8">
        <f t="shared" si="720"/>
        <v>0</v>
      </c>
      <c r="AG271" s="375">
        <f t="shared" si="721"/>
        <v>0</v>
      </c>
      <c r="AH271" s="201">
        <f t="shared" si="721"/>
        <v>0</v>
      </c>
      <c r="AI271" s="8">
        <f t="shared" si="722"/>
        <v>0</v>
      </c>
      <c r="AJ271" s="8">
        <f t="shared" si="723"/>
        <v>0</v>
      </c>
      <c r="AL271" s="375">
        <f t="shared" si="724"/>
        <v>0</v>
      </c>
      <c r="AM271" s="201">
        <f t="shared" si="724"/>
        <v>0</v>
      </c>
      <c r="AN271" s="8">
        <f t="shared" si="725"/>
        <v>0</v>
      </c>
      <c r="AO271" s="8">
        <f t="shared" si="726"/>
        <v>0</v>
      </c>
      <c r="AQ271" s="375">
        <f t="shared" si="727"/>
        <v>0</v>
      </c>
      <c r="AR271" s="201">
        <f t="shared" si="727"/>
        <v>0</v>
      </c>
      <c r="AS271" s="8">
        <f t="shared" si="728"/>
        <v>0</v>
      </c>
      <c r="AT271" s="8">
        <f t="shared" si="729"/>
        <v>0</v>
      </c>
      <c r="AV271" s="375">
        <f t="shared" si="730"/>
        <v>0</v>
      </c>
      <c r="AW271" s="201">
        <f t="shared" si="730"/>
        <v>0</v>
      </c>
      <c r="AX271" s="8">
        <f t="shared" si="731"/>
        <v>0</v>
      </c>
      <c r="AY271" s="8">
        <f t="shared" si="732"/>
        <v>0</v>
      </c>
      <c r="BA271" s="375">
        <f t="shared" si="733"/>
        <v>0</v>
      </c>
      <c r="BB271" s="201">
        <f t="shared" si="733"/>
        <v>0</v>
      </c>
      <c r="BC271" s="8">
        <f t="shared" si="734"/>
        <v>0</v>
      </c>
      <c r="BD271" s="8">
        <f t="shared" si="735"/>
        <v>0</v>
      </c>
      <c r="BF271" s="375">
        <f t="shared" si="736"/>
        <v>0</v>
      </c>
      <c r="BG271" s="201">
        <f t="shared" si="736"/>
        <v>0</v>
      </c>
      <c r="BH271" s="8">
        <f t="shared" si="737"/>
        <v>0</v>
      </c>
      <c r="BI271" s="8">
        <f t="shared" si="738"/>
        <v>0</v>
      </c>
      <c r="BK271" s="375">
        <f t="shared" si="739"/>
        <v>0</v>
      </c>
      <c r="BL271" s="201">
        <f t="shared" si="739"/>
        <v>0</v>
      </c>
      <c r="BM271" s="8">
        <f t="shared" si="740"/>
        <v>0</v>
      </c>
      <c r="BN271" s="8">
        <f t="shared" si="741"/>
        <v>0</v>
      </c>
      <c r="BP271" s="375">
        <f t="shared" si="742"/>
        <v>0</v>
      </c>
      <c r="BQ271" s="201">
        <f t="shared" si="742"/>
        <v>0</v>
      </c>
      <c r="BR271" s="8">
        <f t="shared" si="743"/>
        <v>0</v>
      </c>
      <c r="BS271" s="8">
        <f t="shared" si="744"/>
        <v>0</v>
      </c>
      <c r="BU271" s="375">
        <f t="shared" si="745"/>
        <v>0</v>
      </c>
      <c r="BV271" s="201">
        <f t="shared" si="745"/>
        <v>0</v>
      </c>
      <c r="BW271" s="8">
        <f t="shared" si="746"/>
        <v>0</v>
      </c>
      <c r="BX271" s="8">
        <f t="shared" si="747"/>
        <v>0</v>
      </c>
      <c r="BZ271" s="375">
        <f t="shared" si="748"/>
        <v>0</v>
      </c>
      <c r="CA271" s="201">
        <f t="shared" si="748"/>
        <v>0</v>
      </c>
      <c r="CB271" s="8">
        <f t="shared" si="749"/>
        <v>0</v>
      </c>
      <c r="CC271" s="8">
        <f t="shared" si="750"/>
        <v>0</v>
      </c>
      <c r="CE271" s="375">
        <f t="shared" si="751"/>
        <v>0</v>
      </c>
      <c r="CF271" s="201">
        <f t="shared" si="751"/>
        <v>0</v>
      </c>
      <c r="CG271" s="8">
        <f t="shared" si="752"/>
        <v>0</v>
      </c>
      <c r="CH271" s="8">
        <f t="shared" si="753"/>
        <v>0</v>
      </c>
      <c r="CJ271" s="375">
        <f t="shared" si="754"/>
        <v>0</v>
      </c>
      <c r="CK271" s="201">
        <f t="shared" si="754"/>
        <v>0</v>
      </c>
      <c r="CL271" s="8">
        <f t="shared" si="755"/>
        <v>0</v>
      </c>
      <c r="CM271" s="8">
        <f t="shared" si="756"/>
        <v>0</v>
      </c>
      <c r="CO271" s="375">
        <f t="shared" si="757"/>
        <v>0</v>
      </c>
      <c r="CP271" s="201">
        <f t="shared" si="757"/>
        <v>0</v>
      </c>
      <c r="CQ271" s="8">
        <f t="shared" si="758"/>
        <v>0</v>
      </c>
      <c r="CR271" s="8">
        <f t="shared" si="759"/>
        <v>0</v>
      </c>
      <c r="CT271" s="375">
        <f t="shared" si="760"/>
        <v>0</v>
      </c>
      <c r="CU271" s="201">
        <f t="shared" si="760"/>
        <v>0</v>
      </c>
      <c r="CV271" s="8">
        <f t="shared" si="761"/>
        <v>0</v>
      </c>
      <c r="CW271" s="8">
        <f t="shared" si="762"/>
        <v>0</v>
      </c>
      <c r="CY271" s="375">
        <f t="shared" si="763"/>
        <v>0</v>
      </c>
      <c r="CZ271" s="201">
        <f t="shared" si="763"/>
        <v>0</v>
      </c>
      <c r="DA271" s="8">
        <f t="shared" si="764"/>
        <v>0</v>
      </c>
      <c r="DB271" s="8">
        <f t="shared" si="765"/>
        <v>0</v>
      </c>
      <c r="DD271" s="375">
        <f t="shared" si="766"/>
        <v>0</v>
      </c>
      <c r="DE271" s="201">
        <f t="shared" si="766"/>
        <v>0</v>
      </c>
      <c r="DF271" s="8">
        <f t="shared" si="767"/>
        <v>0</v>
      </c>
      <c r="DG271" s="8">
        <f t="shared" si="768"/>
        <v>0</v>
      </c>
      <c r="DI271" s="375">
        <f t="shared" si="769"/>
        <v>0</v>
      </c>
      <c r="DJ271" s="201">
        <f t="shared" si="769"/>
        <v>0</v>
      </c>
      <c r="DK271" s="8">
        <f t="shared" si="770"/>
        <v>0</v>
      </c>
      <c r="DL271" s="8">
        <f t="shared" si="771"/>
        <v>0</v>
      </c>
      <c r="DN271" s="375">
        <f t="shared" si="772"/>
        <v>0</v>
      </c>
      <c r="DO271" s="201">
        <f t="shared" si="772"/>
        <v>0</v>
      </c>
      <c r="DP271" s="8">
        <f t="shared" si="773"/>
        <v>0</v>
      </c>
      <c r="DQ271" s="8">
        <f t="shared" si="774"/>
        <v>0</v>
      </c>
      <c r="DS271" s="51">
        <f t="shared" si="775"/>
        <v>0</v>
      </c>
      <c r="DT271" s="50">
        <f t="shared" si="776"/>
        <v>0</v>
      </c>
      <c r="DU271" s="51">
        <v>0</v>
      </c>
      <c r="DV271" s="50">
        <f t="shared" si="777"/>
        <v>0</v>
      </c>
      <c r="DW271" s="51">
        <f t="shared" si="779"/>
        <v>0</v>
      </c>
      <c r="DX271" s="52">
        <f t="shared" si="778"/>
        <v>0</v>
      </c>
      <c r="DY271" s="307">
        <f t="shared" si="709"/>
        <v>0</v>
      </c>
    </row>
    <row r="272" spans="2:129" ht="18" customHeight="1" x14ac:dyDescent="0.3">
      <c r="B272" s="54"/>
      <c r="C272" s="54"/>
      <c r="D272" s="239"/>
      <c r="E272" s="263"/>
      <c r="F272" s="274"/>
      <c r="G272" s="263"/>
      <c r="H272" s="56"/>
      <c r="I272" s="56"/>
      <c r="J272" s="265"/>
      <c r="K272" s="264"/>
      <c r="L272" s="57"/>
      <c r="M272" s="394"/>
      <c r="N272" s="214"/>
      <c r="O272" s="8">
        <f t="shared" si="710"/>
        <v>0</v>
      </c>
      <c r="P272" s="8">
        <f t="shared" si="711"/>
        <v>0</v>
      </c>
      <c r="R272" s="201">
        <f t="shared" si="712"/>
        <v>0</v>
      </c>
      <c r="S272" s="201">
        <f t="shared" si="712"/>
        <v>0</v>
      </c>
      <c r="T272" s="8">
        <f t="shared" si="780"/>
        <v>0</v>
      </c>
      <c r="U272" s="8">
        <f t="shared" si="714"/>
        <v>0</v>
      </c>
      <c r="W272" s="375">
        <f t="shared" si="715"/>
        <v>0</v>
      </c>
      <c r="X272" s="201">
        <f t="shared" si="715"/>
        <v>0</v>
      </c>
      <c r="Y272" s="8">
        <f t="shared" si="716"/>
        <v>0</v>
      </c>
      <c r="Z272" s="8">
        <f t="shared" si="717"/>
        <v>0</v>
      </c>
      <c r="AB272" s="375">
        <f t="shared" si="718"/>
        <v>0</v>
      </c>
      <c r="AC272" s="201">
        <f t="shared" si="718"/>
        <v>0</v>
      </c>
      <c r="AD272" s="8">
        <f t="shared" si="719"/>
        <v>0</v>
      </c>
      <c r="AE272" s="8">
        <f t="shared" si="720"/>
        <v>0</v>
      </c>
      <c r="AG272" s="375">
        <f t="shared" si="721"/>
        <v>0</v>
      </c>
      <c r="AH272" s="201">
        <f t="shared" si="721"/>
        <v>0</v>
      </c>
      <c r="AI272" s="8">
        <f t="shared" si="722"/>
        <v>0</v>
      </c>
      <c r="AJ272" s="8">
        <f t="shared" si="723"/>
        <v>0</v>
      </c>
      <c r="AL272" s="375">
        <f t="shared" si="724"/>
        <v>0</v>
      </c>
      <c r="AM272" s="201">
        <f t="shared" si="724"/>
        <v>0</v>
      </c>
      <c r="AN272" s="8">
        <f t="shared" si="725"/>
        <v>0</v>
      </c>
      <c r="AO272" s="8">
        <f t="shared" si="726"/>
        <v>0</v>
      </c>
      <c r="AQ272" s="375">
        <f t="shared" si="727"/>
        <v>0</v>
      </c>
      <c r="AR272" s="201">
        <f t="shared" si="727"/>
        <v>0</v>
      </c>
      <c r="AS272" s="8">
        <f t="shared" si="728"/>
        <v>0</v>
      </c>
      <c r="AT272" s="8">
        <f t="shared" si="729"/>
        <v>0</v>
      </c>
      <c r="AV272" s="375">
        <f t="shared" si="730"/>
        <v>0</v>
      </c>
      <c r="AW272" s="201">
        <f t="shared" si="730"/>
        <v>0</v>
      </c>
      <c r="AX272" s="8">
        <f t="shared" si="731"/>
        <v>0</v>
      </c>
      <c r="AY272" s="8">
        <f t="shared" si="732"/>
        <v>0</v>
      </c>
      <c r="BA272" s="375">
        <f t="shared" si="733"/>
        <v>0</v>
      </c>
      <c r="BB272" s="201">
        <f t="shared" si="733"/>
        <v>0</v>
      </c>
      <c r="BC272" s="8">
        <f t="shared" si="734"/>
        <v>0</v>
      </c>
      <c r="BD272" s="8">
        <f t="shared" si="735"/>
        <v>0</v>
      </c>
      <c r="BF272" s="375">
        <f t="shared" si="736"/>
        <v>0</v>
      </c>
      <c r="BG272" s="201">
        <f t="shared" si="736"/>
        <v>0</v>
      </c>
      <c r="BH272" s="8">
        <f t="shared" si="737"/>
        <v>0</v>
      </c>
      <c r="BI272" s="8">
        <f t="shared" si="738"/>
        <v>0</v>
      </c>
      <c r="BK272" s="375">
        <f t="shared" si="739"/>
        <v>0</v>
      </c>
      <c r="BL272" s="201">
        <f t="shared" si="739"/>
        <v>0</v>
      </c>
      <c r="BM272" s="8">
        <f t="shared" si="740"/>
        <v>0</v>
      </c>
      <c r="BN272" s="8">
        <f t="shared" si="741"/>
        <v>0</v>
      </c>
      <c r="BP272" s="375">
        <f t="shared" si="742"/>
        <v>0</v>
      </c>
      <c r="BQ272" s="201">
        <f t="shared" si="742"/>
        <v>0</v>
      </c>
      <c r="BR272" s="8">
        <f t="shared" si="743"/>
        <v>0</v>
      </c>
      <c r="BS272" s="8">
        <f t="shared" si="744"/>
        <v>0</v>
      </c>
      <c r="BU272" s="375">
        <f t="shared" si="745"/>
        <v>0</v>
      </c>
      <c r="BV272" s="201">
        <f t="shared" si="745"/>
        <v>0</v>
      </c>
      <c r="BW272" s="8">
        <f t="shared" si="746"/>
        <v>0</v>
      </c>
      <c r="BX272" s="8">
        <f t="shared" si="747"/>
        <v>0</v>
      </c>
      <c r="BZ272" s="375">
        <f t="shared" si="748"/>
        <v>0</v>
      </c>
      <c r="CA272" s="201">
        <f t="shared" si="748"/>
        <v>0</v>
      </c>
      <c r="CB272" s="8">
        <f t="shared" si="749"/>
        <v>0</v>
      </c>
      <c r="CC272" s="8">
        <f t="shared" si="750"/>
        <v>0</v>
      </c>
      <c r="CE272" s="375">
        <f t="shared" si="751"/>
        <v>0</v>
      </c>
      <c r="CF272" s="201">
        <f t="shared" si="751"/>
        <v>0</v>
      </c>
      <c r="CG272" s="8">
        <f t="shared" si="752"/>
        <v>0</v>
      </c>
      <c r="CH272" s="8">
        <f t="shared" si="753"/>
        <v>0</v>
      </c>
      <c r="CJ272" s="375">
        <f t="shared" si="754"/>
        <v>0</v>
      </c>
      <c r="CK272" s="201">
        <f t="shared" si="754"/>
        <v>0</v>
      </c>
      <c r="CL272" s="8">
        <f t="shared" si="755"/>
        <v>0</v>
      </c>
      <c r="CM272" s="8">
        <f t="shared" si="756"/>
        <v>0</v>
      </c>
      <c r="CO272" s="375">
        <f t="shared" si="757"/>
        <v>0</v>
      </c>
      <c r="CP272" s="201">
        <f t="shared" si="757"/>
        <v>0</v>
      </c>
      <c r="CQ272" s="8">
        <f t="shared" si="758"/>
        <v>0</v>
      </c>
      <c r="CR272" s="8">
        <f t="shared" si="759"/>
        <v>0</v>
      </c>
      <c r="CT272" s="375">
        <f t="shared" si="760"/>
        <v>0</v>
      </c>
      <c r="CU272" s="201">
        <f t="shared" si="760"/>
        <v>0</v>
      </c>
      <c r="CV272" s="8">
        <f t="shared" si="761"/>
        <v>0</v>
      </c>
      <c r="CW272" s="8">
        <f t="shared" si="762"/>
        <v>0</v>
      </c>
      <c r="CY272" s="375">
        <f t="shared" si="763"/>
        <v>0</v>
      </c>
      <c r="CZ272" s="201">
        <f t="shared" si="763"/>
        <v>0</v>
      </c>
      <c r="DA272" s="8">
        <f t="shared" si="764"/>
        <v>0</v>
      </c>
      <c r="DB272" s="8">
        <f t="shared" si="765"/>
        <v>0</v>
      </c>
      <c r="DD272" s="375">
        <f t="shared" si="766"/>
        <v>0</v>
      </c>
      <c r="DE272" s="201">
        <f t="shared" si="766"/>
        <v>0</v>
      </c>
      <c r="DF272" s="8">
        <f t="shared" si="767"/>
        <v>0</v>
      </c>
      <c r="DG272" s="8">
        <f t="shared" si="768"/>
        <v>0</v>
      </c>
      <c r="DI272" s="375">
        <f t="shared" si="769"/>
        <v>0</v>
      </c>
      <c r="DJ272" s="201">
        <f t="shared" si="769"/>
        <v>0</v>
      </c>
      <c r="DK272" s="8">
        <f t="shared" si="770"/>
        <v>0</v>
      </c>
      <c r="DL272" s="8">
        <f t="shared" si="771"/>
        <v>0</v>
      </c>
      <c r="DN272" s="375">
        <f t="shared" si="772"/>
        <v>0</v>
      </c>
      <c r="DO272" s="201">
        <f t="shared" si="772"/>
        <v>0</v>
      </c>
      <c r="DP272" s="8">
        <f t="shared" si="773"/>
        <v>0</v>
      </c>
      <c r="DQ272" s="8">
        <f t="shared" si="774"/>
        <v>0</v>
      </c>
      <c r="DS272" s="51">
        <f t="shared" si="775"/>
        <v>0</v>
      </c>
      <c r="DT272" s="50">
        <f t="shared" si="776"/>
        <v>0</v>
      </c>
      <c r="DU272" s="51">
        <v>0</v>
      </c>
      <c r="DV272" s="50">
        <f t="shared" si="777"/>
        <v>0</v>
      </c>
      <c r="DW272" s="51">
        <f t="shared" si="779"/>
        <v>0</v>
      </c>
      <c r="DX272" s="52">
        <f t="shared" si="778"/>
        <v>0</v>
      </c>
      <c r="DY272" s="307">
        <f t="shared" si="709"/>
        <v>0</v>
      </c>
    </row>
    <row r="273" spans="1:129" s="60" customFormat="1" ht="18" customHeight="1" thickBot="1" x14ac:dyDescent="0.35">
      <c r="A273" s="1"/>
      <c r="B273" s="317"/>
      <c r="C273" s="196"/>
      <c r="D273" s="241"/>
      <c r="E273" s="263"/>
      <c r="F273" s="274"/>
      <c r="J273" s="302"/>
      <c r="L273" s="61"/>
      <c r="M273" s="394"/>
      <c r="N273" s="214"/>
      <c r="O273" s="8">
        <f t="shared" si="710"/>
        <v>0</v>
      </c>
      <c r="P273" s="8">
        <f t="shared" si="711"/>
        <v>0</v>
      </c>
      <c r="Q273" s="3"/>
      <c r="R273" s="201">
        <f t="shared" si="712"/>
        <v>0</v>
      </c>
      <c r="S273" s="201">
        <f t="shared" si="712"/>
        <v>0</v>
      </c>
      <c r="T273" s="8">
        <f t="shared" si="780"/>
        <v>0</v>
      </c>
      <c r="U273" s="8">
        <f t="shared" si="714"/>
        <v>0</v>
      </c>
      <c r="V273" s="3"/>
      <c r="W273" s="375">
        <f t="shared" si="715"/>
        <v>0</v>
      </c>
      <c r="X273" s="201">
        <f t="shared" si="715"/>
        <v>0</v>
      </c>
      <c r="Y273" s="8">
        <f t="shared" si="716"/>
        <v>0</v>
      </c>
      <c r="Z273" s="8">
        <f t="shared" si="717"/>
        <v>0</v>
      </c>
      <c r="AA273" s="1"/>
      <c r="AB273" s="375">
        <f t="shared" si="718"/>
        <v>0</v>
      </c>
      <c r="AC273" s="201">
        <f t="shared" si="718"/>
        <v>0</v>
      </c>
      <c r="AD273" s="8">
        <f t="shared" si="719"/>
        <v>0</v>
      </c>
      <c r="AE273" s="8">
        <f t="shared" si="720"/>
        <v>0</v>
      </c>
      <c r="AG273" s="375">
        <f t="shared" si="721"/>
        <v>0</v>
      </c>
      <c r="AH273" s="201">
        <f t="shared" si="721"/>
        <v>0</v>
      </c>
      <c r="AI273" s="8">
        <f t="shared" si="722"/>
        <v>0</v>
      </c>
      <c r="AJ273" s="8">
        <f t="shared" si="723"/>
        <v>0</v>
      </c>
      <c r="AL273" s="375">
        <f t="shared" si="724"/>
        <v>0</v>
      </c>
      <c r="AM273" s="201">
        <f t="shared" si="724"/>
        <v>0</v>
      </c>
      <c r="AN273" s="8">
        <f t="shared" si="725"/>
        <v>0</v>
      </c>
      <c r="AO273" s="8">
        <f t="shared" si="726"/>
        <v>0</v>
      </c>
      <c r="AQ273" s="375">
        <f t="shared" si="727"/>
        <v>0</v>
      </c>
      <c r="AR273" s="201">
        <f t="shared" si="727"/>
        <v>0</v>
      </c>
      <c r="AS273" s="8">
        <f t="shared" si="728"/>
        <v>0</v>
      </c>
      <c r="AT273" s="8">
        <f t="shared" si="729"/>
        <v>0</v>
      </c>
      <c r="AV273" s="375">
        <f t="shared" si="730"/>
        <v>0</v>
      </c>
      <c r="AW273" s="201">
        <f t="shared" si="730"/>
        <v>0</v>
      </c>
      <c r="AX273" s="8">
        <f t="shared" si="731"/>
        <v>0</v>
      </c>
      <c r="AY273" s="8">
        <f t="shared" si="732"/>
        <v>0</v>
      </c>
      <c r="BA273" s="375">
        <f t="shared" si="733"/>
        <v>0</v>
      </c>
      <c r="BB273" s="201">
        <f t="shared" si="733"/>
        <v>0</v>
      </c>
      <c r="BC273" s="8">
        <f t="shared" si="734"/>
        <v>0</v>
      </c>
      <c r="BD273" s="8">
        <f t="shared" si="735"/>
        <v>0</v>
      </c>
      <c r="BF273" s="375">
        <f t="shared" si="736"/>
        <v>0</v>
      </c>
      <c r="BG273" s="201">
        <f t="shared" si="736"/>
        <v>0</v>
      </c>
      <c r="BH273" s="8">
        <f t="shared" si="737"/>
        <v>0</v>
      </c>
      <c r="BI273" s="8">
        <f t="shared" si="738"/>
        <v>0</v>
      </c>
      <c r="BK273" s="375">
        <f t="shared" si="739"/>
        <v>0</v>
      </c>
      <c r="BL273" s="201">
        <f t="shared" si="739"/>
        <v>0</v>
      </c>
      <c r="BM273" s="8">
        <f t="shared" si="740"/>
        <v>0</v>
      </c>
      <c r="BN273" s="8">
        <f t="shared" si="741"/>
        <v>0</v>
      </c>
      <c r="BP273" s="375">
        <f t="shared" si="742"/>
        <v>0</v>
      </c>
      <c r="BQ273" s="201">
        <f t="shared" si="742"/>
        <v>0</v>
      </c>
      <c r="BR273" s="8">
        <f t="shared" si="743"/>
        <v>0</v>
      </c>
      <c r="BS273" s="8">
        <f t="shared" si="744"/>
        <v>0</v>
      </c>
      <c r="BU273" s="375">
        <f t="shared" si="745"/>
        <v>0</v>
      </c>
      <c r="BV273" s="201">
        <f t="shared" si="745"/>
        <v>0</v>
      </c>
      <c r="BW273" s="8">
        <f t="shared" si="746"/>
        <v>0</v>
      </c>
      <c r="BX273" s="8">
        <f t="shared" si="747"/>
        <v>0</v>
      </c>
      <c r="BZ273" s="375">
        <f t="shared" si="748"/>
        <v>0</v>
      </c>
      <c r="CA273" s="201">
        <f t="shared" si="748"/>
        <v>0</v>
      </c>
      <c r="CB273" s="8">
        <f t="shared" si="749"/>
        <v>0</v>
      </c>
      <c r="CC273" s="8">
        <f t="shared" si="750"/>
        <v>0</v>
      </c>
      <c r="CE273" s="375">
        <f t="shared" si="751"/>
        <v>0</v>
      </c>
      <c r="CF273" s="201">
        <f t="shared" si="751"/>
        <v>0</v>
      </c>
      <c r="CG273" s="8">
        <f t="shared" si="752"/>
        <v>0</v>
      </c>
      <c r="CH273" s="8">
        <f t="shared" si="753"/>
        <v>0</v>
      </c>
      <c r="CJ273" s="375">
        <f t="shared" si="754"/>
        <v>0</v>
      </c>
      <c r="CK273" s="201">
        <f t="shared" si="754"/>
        <v>0</v>
      </c>
      <c r="CL273" s="8">
        <f t="shared" si="755"/>
        <v>0</v>
      </c>
      <c r="CM273" s="8">
        <f t="shared" si="756"/>
        <v>0</v>
      </c>
      <c r="CO273" s="375">
        <f t="shared" si="757"/>
        <v>0</v>
      </c>
      <c r="CP273" s="201">
        <f t="shared" si="757"/>
        <v>0</v>
      </c>
      <c r="CQ273" s="8">
        <f t="shared" si="758"/>
        <v>0</v>
      </c>
      <c r="CR273" s="8">
        <f t="shared" si="759"/>
        <v>0</v>
      </c>
      <c r="CT273" s="375">
        <f t="shared" si="760"/>
        <v>0</v>
      </c>
      <c r="CU273" s="201">
        <f t="shared" si="760"/>
        <v>0</v>
      </c>
      <c r="CV273" s="8">
        <f t="shared" si="761"/>
        <v>0</v>
      </c>
      <c r="CW273" s="8">
        <f t="shared" si="762"/>
        <v>0</v>
      </c>
      <c r="CY273" s="375">
        <f t="shared" si="763"/>
        <v>0</v>
      </c>
      <c r="CZ273" s="201">
        <f t="shared" si="763"/>
        <v>0</v>
      </c>
      <c r="DA273" s="8">
        <f t="shared" si="764"/>
        <v>0</v>
      </c>
      <c r="DB273" s="8">
        <f t="shared" si="765"/>
        <v>0</v>
      </c>
      <c r="DD273" s="375">
        <f t="shared" si="766"/>
        <v>0</v>
      </c>
      <c r="DE273" s="201">
        <f t="shared" si="766"/>
        <v>0</v>
      </c>
      <c r="DF273" s="8">
        <f t="shared" si="767"/>
        <v>0</v>
      </c>
      <c r="DG273" s="8">
        <f t="shared" si="768"/>
        <v>0</v>
      </c>
      <c r="DI273" s="375">
        <f t="shared" si="769"/>
        <v>0</v>
      </c>
      <c r="DJ273" s="201">
        <f t="shared" si="769"/>
        <v>0</v>
      </c>
      <c r="DK273" s="8">
        <f t="shared" si="770"/>
        <v>0</v>
      </c>
      <c r="DL273" s="8">
        <f t="shared" si="771"/>
        <v>0</v>
      </c>
      <c r="DN273" s="375">
        <f t="shared" si="772"/>
        <v>0</v>
      </c>
      <c r="DO273" s="201">
        <f t="shared" si="772"/>
        <v>0</v>
      </c>
      <c r="DP273" s="8">
        <f t="shared" si="773"/>
        <v>0</v>
      </c>
      <c r="DQ273" s="8">
        <f t="shared" si="774"/>
        <v>0</v>
      </c>
      <c r="DS273" s="51">
        <f>O273+T273+Y273+AD273+AI273+AN273+AS273+AX273+BC273+BH273+BM273+BR273+BW273+CB273+CG273+CL273+CQ273+CV273+DA273+DF273+DK273+DP273</f>
        <v>0</v>
      </c>
      <c r="DT273" s="65">
        <f t="shared" si="776"/>
        <v>0</v>
      </c>
      <c r="DU273" s="90">
        <v>0</v>
      </c>
      <c r="DV273" s="65">
        <f t="shared" si="777"/>
        <v>0</v>
      </c>
      <c r="DW273" s="66">
        <f>+DS273+DU273</f>
        <v>0</v>
      </c>
      <c r="DX273" s="66">
        <f t="shared" si="778"/>
        <v>0</v>
      </c>
      <c r="DY273" s="307">
        <f t="shared" si="709"/>
        <v>0</v>
      </c>
    </row>
    <row r="274" spans="1:129" s="72" customFormat="1" ht="32.4" customHeight="1" thickBot="1" x14ac:dyDescent="0.35">
      <c r="B274" s="275" t="s">
        <v>108</v>
      </c>
      <c r="C274" s="276" t="str">
        <f>B261</f>
        <v>Others 3</v>
      </c>
      <c r="D274" s="242"/>
      <c r="E274" s="73"/>
      <c r="F274" s="73"/>
      <c r="G274" s="73"/>
      <c r="H274" s="73"/>
      <c r="I274" s="73"/>
      <c r="J274" s="74"/>
      <c r="K274" s="73"/>
      <c r="L274" s="75"/>
      <c r="M274" s="391">
        <f>O18</f>
        <v>2015</v>
      </c>
      <c r="N274" s="278"/>
      <c r="O274" s="76">
        <f>SUM(O262:O273)</f>
        <v>0</v>
      </c>
      <c r="P274" s="77">
        <f>SUM(P262:P273)</f>
        <v>0</v>
      </c>
      <c r="Q274" s="78"/>
      <c r="R274" s="279">
        <f>T18</f>
        <v>2016</v>
      </c>
      <c r="S274" s="279"/>
      <c r="T274" s="76">
        <f>SUM(T262:T273)</f>
        <v>0</v>
      </c>
      <c r="U274" s="77">
        <f>SUM(U262:U273)</f>
        <v>0</v>
      </c>
      <c r="V274" s="78"/>
      <c r="W274" s="391">
        <f>Y18</f>
        <v>2017</v>
      </c>
      <c r="X274" s="277"/>
      <c r="Y274" s="76">
        <f>SUM(Y262:Y273)</f>
        <v>0</v>
      </c>
      <c r="Z274" s="77">
        <f>SUM(Z262:Z273)</f>
        <v>0</v>
      </c>
      <c r="AA274" s="79"/>
      <c r="AB274" s="391">
        <f>AD18</f>
        <v>2018</v>
      </c>
      <c r="AC274" s="277"/>
      <c r="AD274" s="76">
        <f>SUM(AD262:AD273)</f>
        <v>0</v>
      </c>
      <c r="AE274" s="77">
        <f>SUM(AE262:AE273)</f>
        <v>0</v>
      </c>
      <c r="AG274" s="391">
        <f>AI18</f>
        <v>2019</v>
      </c>
      <c r="AH274" s="277"/>
      <c r="AI274" s="76">
        <f>SUM(AI262:AI273)</f>
        <v>0</v>
      </c>
      <c r="AJ274" s="77">
        <f>SUM(AJ262:AJ273)</f>
        <v>0</v>
      </c>
      <c r="AL274" s="391">
        <f>AN18</f>
        <v>2020</v>
      </c>
      <c r="AM274" s="277"/>
      <c r="AN274" s="76">
        <f>SUM(AN262:AN273)</f>
        <v>0</v>
      </c>
      <c r="AO274" s="77">
        <f>SUM(AO262:AO273)</f>
        <v>0</v>
      </c>
      <c r="AQ274" s="391">
        <f>AS18</f>
        <v>2021</v>
      </c>
      <c r="AR274" s="277"/>
      <c r="AS274" s="76">
        <f>SUM(AS262:AS273)</f>
        <v>0</v>
      </c>
      <c r="AT274" s="77">
        <f>SUM(AT262:AT273)</f>
        <v>0</v>
      </c>
      <c r="AV274" s="391">
        <f>AX18</f>
        <v>2022</v>
      </c>
      <c r="AW274" s="277"/>
      <c r="AX274" s="76">
        <f>SUM(AX262:AX273)</f>
        <v>0</v>
      </c>
      <c r="AY274" s="77">
        <f>SUM(AY262:AY273)</f>
        <v>0</v>
      </c>
      <c r="BA274" s="391">
        <f>BC18</f>
        <v>2023</v>
      </c>
      <c r="BB274" s="277"/>
      <c r="BC274" s="76">
        <f>SUM(BC262:BC273)</f>
        <v>0</v>
      </c>
      <c r="BD274" s="77">
        <f>SUM(BD262:BD273)</f>
        <v>0</v>
      </c>
      <c r="BF274" s="391">
        <f>BH18</f>
        <v>2024</v>
      </c>
      <c r="BG274" s="277"/>
      <c r="BH274" s="76">
        <f>SUM(BH262:BH273)</f>
        <v>0</v>
      </c>
      <c r="BI274" s="77">
        <f>SUM(BI262:BI273)</f>
        <v>0</v>
      </c>
      <c r="BK274" s="391">
        <f>BM18</f>
        <v>2025</v>
      </c>
      <c r="BL274" s="277"/>
      <c r="BM274" s="76">
        <f>SUM(BM262:BM273)</f>
        <v>0</v>
      </c>
      <c r="BN274" s="77">
        <f>SUM(BN262:BN273)</f>
        <v>0</v>
      </c>
      <c r="BP274" s="391">
        <f>BR18</f>
        <v>2026</v>
      </c>
      <c r="BQ274" s="277"/>
      <c r="BR274" s="76">
        <f>SUM(BR262:BR273)</f>
        <v>0</v>
      </c>
      <c r="BS274" s="77">
        <f>SUM(BS262:BS273)</f>
        <v>0</v>
      </c>
      <c r="BU274" s="391">
        <f>BW18</f>
        <v>2027</v>
      </c>
      <c r="BV274" s="277"/>
      <c r="BW274" s="76">
        <f>SUM(BW262:BW273)</f>
        <v>0</v>
      </c>
      <c r="BX274" s="77">
        <f>SUM(BX262:BX273)</f>
        <v>0</v>
      </c>
      <c r="BZ274" s="391">
        <f>CB18</f>
        <v>2028</v>
      </c>
      <c r="CA274" s="277"/>
      <c r="CB274" s="76">
        <f>SUM(CB262:CB273)</f>
        <v>0</v>
      </c>
      <c r="CC274" s="77">
        <f>SUM(CC262:CC273)</f>
        <v>0</v>
      </c>
      <c r="CE274" s="391">
        <f>CG18</f>
        <v>2029</v>
      </c>
      <c r="CF274" s="277"/>
      <c r="CG274" s="76">
        <f>SUM(CG262:CG273)</f>
        <v>0</v>
      </c>
      <c r="CH274" s="77">
        <f>SUM(CH262:CH273)</f>
        <v>0</v>
      </c>
      <c r="CJ274" s="391">
        <f>CL18</f>
        <v>2030</v>
      </c>
      <c r="CK274" s="277"/>
      <c r="CL274" s="76">
        <f>SUM(CL262:CL273)</f>
        <v>0</v>
      </c>
      <c r="CM274" s="77">
        <f>SUM(CM262:CM273)</f>
        <v>0</v>
      </c>
      <c r="CO274" s="391">
        <f>CQ18</f>
        <v>2031</v>
      </c>
      <c r="CP274" s="277"/>
      <c r="CQ274" s="76">
        <f>SUM(CQ262:CQ273)</f>
        <v>0</v>
      </c>
      <c r="CR274" s="77">
        <f>SUM(CR262:CR273)</f>
        <v>0</v>
      </c>
      <c r="CT274" s="391">
        <f>CV18</f>
        <v>2032</v>
      </c>
      <c r="CU274" s="277"/>
      <c r="CV274" s="76">
        <f>SUM(CV262:CV273)</f>
        <v>0</v>
      </c>
      <c r="CW274" s="77">
        <f>SUM(CW262:CW273)</f>
        <v>0</v>
      </c>
      <c r="CY274" s="391">
        <f>DA18</f>
        <v>2033</v>
      </c>
      <c r="CZ274" s="277"/>
      <c r="DA274" s="76">
        <f>SUM(DA262:DA273)</f>
        <v>0</v>
      </c>
      <c r="DB274" s="77">
        <f>SUM(DB262:DB273)</f>
        <v>0</v>
      </c>
      <c r="DD274" s="391">
        <f>DF18</f>
        <v>2034</v>
      </c>
      <c r="DE274" s="277"/>
      <c r="DF274" s="76">
        <f>SUM(DF262:DF273)</f>
        <v>0</v>
      </c>
      <c r="DG274" s="77">
        <f>SUM(DG262:DG273)</f>
        <v>0</v>
      </c>
      <c r="DI274" s="391">
        <f>DK18</f>
        <v>2035</v>
      </c>
      <c r="DJ274" s="277"/>
      <c r="DK274" s="76">
        <f>SUM(DK262:DK273)</f>
        <v>0</v>
      </c>
      <c r="DL274" s="77">
        <f>SUM(DL262:DL273)</f>
        <v>0</v>
      </c>
      <c r="DN274" s="391">
        <f>DP18</f>
        <v>2036</v>
      </c>
      <c r="DO274" s="277"/>
      <c r="DP274" s="76">
        <f>SUM(DP262:DP273)</f>
        <v>0</v>
      </c>
      <c r="DQ274" s="77">
        <f>SUM(DQ262:DQ273)</f>
        <v>0</v>
      </c>
      <c r="DS274" s="80">
        <f t="shared" ref="DS274:DW274" si="781">SUM(DS262:DS273)</f>
        <v>0</v>
      </c>
      <c r="DT274" s="77">
        <f t="shared" si="781"/>
        <v>0</v>
      </c>
      <c r="DU274" s="77">
        <f t="shared" si="781"/>
        <v>0</v>
      </c>
      <c r="DV274" s="77">
        <f t="shared" si="781"/>
        <v>0</v>
      </c>
      <c r="DW274" s="77">
        <f t="shared" si="781"/>
        <v>0</v>
      </c>
      <c r="DX274" s="77">
        <f>SUM(P274+U274+Z274+AE274+AJ274+AO274+AT274+AY274+BD274+BI274+BN274+BS274+BX274+CC274+CH274+CM274+CR274+CW274+DB274+DG274+DL274+DQ274)</f>
        <v>0</v>
      </c>
      <c r="DY274" s="311" t="s">
        <v>53</v>
      </c>
    </row>
    <row r="275" spans="1:129" x14ac:dyDescent="0.3">
      <c r="O275" s="280" t="s">
        <v>17</v>
      </c>
      <c r="P275" s="281" t="s">
        <v>18</v>
      </c>
      <c r="T275" s="280" t="s">
        <v>17</v>
      </c>
      <c r="U275" s="281" t="s">
        <v>18</v>
      </c>
      <c r="Y275" s="280" t="s">
        <v>17</v>
      </c>
      <c r="Z275" s="281" t="s">
        <v>18</v>
      </c>
      <c r="AD275" s="280" t="s">
        <v>17</v>
      </c>
      <c r="AE275" s="281" t="s">
        <v>18</v>
      </c>
      <c r="AI275" s="280" t="s">
        <v>17</v>
      </c>
      <c r="AJ275" s="281" t="s">
        <v>18</v>
      </c>
      <c r="AN275" s="280" t="s">
        <v>17</v>
      </c>
      <c r="AO275" s="281" t="s">
        <v>18</v>
      </c>
      <c r="AS275" s="280" t="s">
        <v>17</v>
      </c>
      <c r="AT275" s="281" t="s">
        <v>18</v>
      </c>
      <c r="AX275" s="280" t="s">
        <v>17</v>
      </c>
      <c r="AY275" s="281" t="s">
        <v>18</v>
      </c>
      <c r="BC275" s="280" t="s">
        <v>17</v>
      </c>
      <c r="BD275" s="281" t="s">
        <v>18</v>
      </c>
      <c r="BH275" s="280" t="s">
        <v>17</v>
      </c>
      <c r="BI275" s="281" t="s">
        <v>18</v>
      </c>
      <c r="BM275" s="280" t="s">
        <v>17</v>
      </c>
      <c r="BN275" s="281" t="s">
        <v>18</v>
      </c>
      <c r="BR275" s="280" t="s">
        <v>17</v>
      </c>
      <c r="BS275" s="281" t="s">
        <v>18</v>
      </c>
      <c r="BW275" s="280" t="s">
        <v>17</v>
      </c>
      <c r="BX275" s="281" t="s">
        <v>18</v>
      </c>
      <c r="CB275" s="280" t="s">
        <v>17</v>
      </c>
      <c r="CC275" s="281" t="s">
        <v>18</v>
      </c>
      <c r="CG275" s="280" t="s">
        <v>17</v>
      </c>
      <c r="CH275" s="281" t="s">
        <v>18</v>
      </c>
      <c r="CL275" s="280" t="s">
        <v>17</v>
      </c>
      <c r="CM275" s="281" t="s">
        <v>18</v>
      </c>
      <c r="CQ275" s="280" t="s">
        <v>17</v>
      </c>
      <c r="CR275" s="281" t="s">
        <v>18</v>
      </c>
      <c r="CV275" s="280" t="s">
        <v>17</v>
      </c>
      <c r="CW275" s="281" t="s">
        <v>18</v>
      </c>
      <c r="DA275" s="280" t="s">
        <v>17</v>
      </c>
      <c r="DB275" s="281" t="s">
        <v>18</v>
      </c>
      <c r="DF275" s="280" t="s">
        <v>17</v>
      </c>
      <c r="DG275" s="281" t="s">
        <v>18</v>
      </c>
      <c r="DK275" s="280" t="s">
        <v>17</v>
      </c>
      <c r="DL275" s="281" t="s">
        <v>18</v>
      </c>
      <c r="DP275" s="280" t="s">
        <v>17</v>
      </c>
      <c r="DQ275" s="281" t="s">
        <v>18</v>
      </c>
      <c r="DS275" s="280" t="s">
        <v>17</v>
      </c>
      <c r="DT275" s="281" t="s">
        <v>18</v>
      </c>
      <c r="DU275" s="280" t="s">
        <v>17</v>
      </c>
      <c r="DV275" s="281" t="s">
        <v>18</v>
      </c>
      <c r="DW275" s="280" t="s">
        <v>17</v>
      </c>
      <c r="DX275" s="281" t="s">
        <v>18</v>
      </c>
    </row>
    <row r="277" spans="1:129" ht="15" thickBot="1" x14ac:dyDescent="0.35"/>
    <row r="278" spans="1:129" s="72" customFormat="1" ht="32.4" customHeight="1" thickBot="1" x14ac:dyDescent="0.35">
      <c r="B278" s="296" t="s">
        <v>109</v>
      </c>
      <c r="C278" s="297"/>
      <c r="D278" s="242"/>
      <c r="E278" s="73"/>
      <c r="F278" s="73"/>
      <c r="G278" s="73"/>
      <c r="H278" s="73"/>
      <c r="I278" s="73"/>
      <c r="J278" s="74"/>
      <c r="K278" s="73"/>
      <c r="L278" s="75"/>
      <c r="M278" s="397">
        <f>O18</f>
        <v>2015</v>
      </c>
      <c r="N278" s="299"/>
      <c r="O278" s="96">
        <f>SUM(O42+O73+O119+O148+O175+O203+O218+O236+O255+O274)</f>
        <v>0</v>
      </c>
      <c r="P278" s="96">
        <f>SUM(P42+P73+P119+P148+P175+P203+P218+P236+P255+P274)</f>
        <v>0</v>
      </c>
      <c r="Q278" s="78"/>
      <c r="R278" s="300">
        <f>T18</f>
        <v>2016</v>
      </c>
      <c r="S278" s="300"/>
      <c r="T278" s="96">
        <f>SUM(T42+T73+T119+T148+T175+T203+T218+T236+T255+T274)</f>
        <v>1598399.5919959475</v>
      </c>
      <c r="U278" s="96">
        <f>SUM(U42+U73+U119+U148+U175+U203+U218+U236+U255+U274)</f>
        <v>42063.147157788087</v>
      </c>
      <c r="V278" s="78"/>
      <c r="W278" s="397">
        <f>Y18</f>
        <v>2017</v>
      </c>
      <c r="X278" s="298"/>
      <c r="Y278" s="96">
        <f>SUM(Y42+Y73+Y119+Y148+Y175+Y203+Y218+Y236+Y255+Y274)</f>
        <v>5019668.8248619698</v>
      </c>
      <c r="Z278" s="96">
        <f>SUM(Z42+Z73+Z119+Z148+Z175+Z203+Z218+Z236+Z255+Z274)</f>
        <v>132096.54802268342</v>
      </c>
      <c r="AA278" s="79"/>
      <c r="AB278" s="397">
        <f>AD18</f>
        <v>2018</v>
      </c>
      <c r="AC278" s="298"/>
      <c r="AD278" s="96">
        <f>SUM(AD42+AD73+AD119+AD148+AD175+AD203+AD218+AD236+AD255+AD274)</f>
        <v>4919348.8864627806</v>
      </c>
      <c r="AE278" s="96">
        <f>SUM(AE42+AE73+AE119+AE148+AE175+AE203+AE218+AE236+AE255+AE274)</f>
        <v>129456.54964375739</v>
      </c>
      <c r="AG278" s="397">
        <f>AI18</f>
        <v>2019</v>
      </c>
      <c r="AH278" s="298"/>
      <c r="AI278" s="96">
        <f>SUM(AI42+AI73+AI119+AI148+AI175+AI203+AI218+AI236+AI255+AI274)</f>
        <v>4697368.1788639957</v>
      </c>
      <c r="AJ278" s="96">
        <f>SUM(AJ42+AJ73+AJ119+AJ148+AJ175+AJ203+AJ218+AJ236+AJ255+AJ274)</f>
        <v>123614.95207536832</v>
      </c>
      <c r="AL278" s="397">
        <f>AN18</f>
        <v>2020</v>
      </c>
      <c r="AM278" s="298"/>
      <c r="AN278" s="96">
        <f>SUM(AN42+AN73+AN119+AN148+AN175+AN203+AN218+AN236+AN255+AN274)</f>
        <v>4138348.0828660228</v>
      </c>
      <c r="AO278" s="96">
        <f>SUM(AO42+AO73+AO119+AO148+AO175+AO203+AO218+AO236+AO255+AO274)</f>
        <v>108903.89691752692</v>
      </c>
      <c r="AQ278" s="397">
        <f>AS18</f>
        <v>2021</v>
      </c>
      <c r="AR278" s="298"/>
      <c r="AS278" s="96">
        <f>SUM(AS42+AS73+AS119+AS148+AS175+AS203+AS218+AS236+AS255+AS274)</f>
        <v>4138348.0828660228</v>
      </c>
      <c r="AT278" s="96">
        <f>SUM(AT42+AT73+AT119+AT148+AT175+AT203+AT218+AT236+AT255+AT274)</f>
        <v>108903.89691752692</v>
      </c>
      <c r="AV278" s="397">
        <f>AX18</f>
        <v>2022</v>
      </c>
      <c r="AW278" s="298"/>
      <c r="AX278" s="96">
        <f>SUM(AX42+AX73+AX119+AX148+AX175+AX203+AX218+AX236+AX255+AX274)</f>
        <v>4138348.0828660228</v>
      </c>
      <c r="AY278" s="96">
        <f>SUM(AY42+AY73+AY119+AY148+AY175+AY203+AY218+AY236+AY255+AY274)</f>
        <v>108903.89691752692</v>
      </c>
      <c r="BA278" s="397">
        <f>BC18</f>
        <v>2023</v>
      </c>
      <c r="BB278" s="298"/>
      <c r="BC278" s="96">
        <f>SUM(BC42+BC73+BC119+BC148+BC175+BC203+BC218+BC236+BC255+BC274)</f>
        <v>4138348.0828660228</v>
      </c>
      <c r="BD278" s="96">
        <f>SUM(BD42+BD73+BD119+BD148+BD175+BD203+BD218+BD236+BD255+BD274)</f>
        <v>108903.89691752692</v>
      </c>
      <c r="BF278" s="397">
        <f>BH18</f>
        <v>2024</v>
      </c>
      <c r="BG278" s="298"/>
      <c r="BH278" s="96">
        <f>SUM(BH42+BH73+BH119+BH148+BH175+BH203+BH218+BH236+BH255+BH274)</f>
        <v>4138348.0828660228</v>
      </c>
      <c r="BI278" s="96">
        <f>SUM(BI42+BI73+BI119+BI148+BI175+BI203+BI218+BI236+BI255+BI274)</f>
        <v>108903.89691752692</v>
      </c>
      <c r="BK278" s="397">
        <f>BM18</f>
        <v>2025</v>
      </c>
      <c r="BL278" s="298"/>
      <c r="BM278" s="96">
        <f>SUM(BM42+BM73+BM119+BM148+BM175+BM203+BM218+BM236+BM255+BM274)</f>
        <v>4138348.0828660228</v>
      </c>
      <c r="BN278" s="96">
        <f>SUM(BN42+BN73+BN119+BN148+BN175+BN203+BN218+BN236+BN255+BN274)</f>
        <v>108903.89691752692</v>
      </c>
      <c r="BP278" s="397">
        <f>BR18</f>
        <v>2026</v>
      </c>
      <c r="BQ278" s="298"/>
      <c r="BR278" s="96">
        <f>SUM(BR42+BR73+BR119+BR148+BR175+BR203+BR218+BR236+BR255+BR274)</f>
        <v>4138348.0828660228</v>
      </c>
      <c r="BS278" s="96">
        <f>SUM(BS42+BS73+BS119+BS148+BS175+BS203+BS218+BS236+BS255+BS274)</f>
        <v>108903.89691752692</v>
      </c>
      <c r="BU278" s="397">
        <f>BW18</f>
        <v>2027</v>
      </c>
      <c r="BV278" s="298"/>
      <c r="BW278" s="96">
        <f>SUM(BW42+BW73+BW119+BW148+BW175+BW203+BW218+BW236+BW255+BW274)</f>
        <v>4138348.0828660228</v>
      </c>
      <c r="BX278" s="96">
        <f>SUM(BX42+BX73+BX119+BX148+BX175+BX203+BX218+BX236+BX255+BX274)</f>
        <v>108903.89691752692</v>
      </c>
      <c r="BZ278" s="397">
        <f>CB18</f>
        <v>2028</v>
      </c>
      <c r="CA278" s="298"/>
      <c r="CB278" s="96">
        <f>SUM(CB42+CB73+CB119+CB148+CB175+CB203+CB218+CB236+CB255+CB274)</f>
        <v>4138348.0828660228</v>
      </c>
      <c r="CC278" s="96">
        <f>SUM(CC42+CC73+CC119+CC148+CC175+CC203+CC218+CC236+CC255+CC274)</f>
        <v>108903.89691752692</v>
      </c>
      <c r="CE278" s="397">
        <f>CG18</f>
        <v>2029</v>
      </c>
      <c r="CF278" s="298"/>
      <c r="CG278" s="96">
        <f>SUM(CG42+CG73+CG119+CG148+CG175+CG203+CG218+CG236+CG255+CG274)</f>
        <v>4138348.0828660228</v>
      </c>
      <c r="CH278" s="96">
        <f>SUM(CH42+CH73+CH119+CH148+CH175+CH203+CH218+CH236+CH255+CH274)</f>
        <v>108903.89691752692</v>
      </c>
      <c r="CJ278" s="397">
        <f>CL18</f>
        <v>2030</v>
      </c>
      <c r="CK278" s="298"/>
      <c r="CL278" s="96">
        <f>SUM(CL42+CL73+CL119+CL148+CL175+CL203+CL218+CL236+CL255+CL274)</f>
        <v>4138348.0828660228</v>
      </c>
      <c r="CM278" s="96">
        <f>SUM(CM42+CM73+CM119+CM148+CM175+CM203+CM218+CM236+CM255+CM274)</f>
        <v>108903.89691752692</v>
      </c>
      <c r="CO278" s="397">
        <f>CQ18</f>
        <v>2031</v>
      </c>
      <c r="CP278" s="298"/>
      <c r="CQ278" s="96">
        <f>SUM(CQ42+CQ73+CQ119+CQ148+CQ175+CQ203+CQ218+CQ236+CQ255+CQ274)</f>
        <v>4138348.0828660228</v>
      </c>
      <c r="CR278" s="96">
        <f>SUM(CR42+CR73+CR119+CR148+CR175+CR203+CR218+CR236+CR255+CR274)</f>
        <v>108903.89691752692</v>
      </c>
      <c r="CT278" s="397">
        <f>CV18</f>
        <v>2032</v>
      </c>
      <c r="CU278" s="298"/>
      <c r="CV278" s="96">
        <f>SUM(CV42+CV73+CV119+CV148+CV175+CV203+CV218+CV236+CV255+CV274)</f>
        <v>4138348.0828660228</v>
      </c>
      <c r="CW278" s="96">
        <f>SUM(CW42+CW73+CW119+CW148+CW175+CW203+CW218+CW236+CW255+CW274)</f>
        <v>108903.89691752692</v>
      </c>
      <c r="CY278" s="397">
        <f>DA18</f>
        <v>2033</v>
      </c>
      <c r="CZ278" s="298"/>
      <c r="DA278" s="96">
        <f>SUM(DA42+DA73+DA119+DA148+DA175+DA203+DA218+DA236+DA255+DA274)</f>
        <v>4138348.0828660228</v>
      </c>
      <c r="DB278" s="96">
        <f>SUM(DB42+DB73+DB119+DB148+DB175+DB203+DB218+DB236+DB255+DB274)</f>
        <v>108903.89691752692</v>
      </c>
      <c r="DD278" s="397">
        <f>DF18</f>
        <v>2034</v>
      </c>
      <c r="DE278" s="298"/>
      <c r="DF278" s="96">
        <f>SUM(DF42+DF73+DF119+DF148+DF175+DF203+DF218+DF236+DF255+DF274)</f>
        <v>3473702.4000000004</v>
      </c>
      <c r="DG278" s="96">
        <f>SUM(DG42+DG73+DG119+DG148+DG175+DG203+DG218+DG236+DG255+DG274)</f>
        <v>91413.22105263159</v>
      </c>
      <c r="DI278" s="397">
        <f>DK18</f>
        <v>2035</v>
      </c>
      <c r="DJ278" s="298"/>
      <c r="DK278" s="96">
        <f>SUM(DK42+DK73+DK119+DK148+DK175+DK203+DK218+DK236+DK255+DK274)</f>
        <v>3473702.4000000004</v>
      </c>
      <c r="DL278" s="96">
        <f>SUM(DL42+DL73+DL119+DL148+DL175+DL203+DL218+DL236+DL255+DL274)</f>
        <v>91413.22105263159</v>
      </c>
      <c r="DN278" s="397">
        <f>DP18</f>
        <v>2036</v>
      </c>
      <c r="DO278" s="298"/>
      <c r="DP278" s="96">
        <f>SUM(DP42+DP73+DP119+DP148+DP175+DP203+DP218+DP236+DP255+DP274)</f>
        <v>3473702.4000000004</v>
      </c>
      <c r="DQ278" s="96">
        <f>SUM(DQ42+DQ73+DQ119+DQ148+DQ175+DQ203+DQ218+DQ236+DQ255+DQ274)</f>
        <v>91413.22105263159</v>
      </c>
      <c r="DS278" s="96">
        <f t="shared" ref="DS278:DX278" si="782">SUM(DS42+DS73+DS119+DS148+DS175+DS203+DS218+DS236+DS255+DS274)</f>
        <v>73293789.233586624</v>
      </c>
      <c r="DT278" s="96">
        <f t="shared" si="782"/>
        <v>1928783.9271996475</v>
      </c>
      <c r="DU278" s="96">
        <f t="shared" si="782"/>
        <v>0</v>
      </c>
      <c r="DV278" s="96">
        <f t="shared" si="782"/>
        <v>0</v>
      </c>
      <c r="DW278" s="96">
        <f t="shared" si="782"/>
        <v>86586702.890907064</v>
      </c>
      <c r="DX278" s="96">
        <f t="shared" si="782"/>
        <v>2226125.4169028685</v>
      </c>
      <c r="DY278" s="313" t="s">
        <v>14</v>
      </c>
    </row>
    <row r="279" spans="1:129" x14ac:dyDescent="0.3">
      <c r="O279" s="280" t="s">
        <v>17</v>
      </c>
      <c r="P279" s="281" t="s">
        <v>18</v>
      </c>
      <c r="T279" s="280" t="s">
        <v>17</v>
      </c>
      <c r="U279" s="281" t="s">
        <v>18</v>
      </c>
      <c r="Y279" s="280" t="s">
        <v>17</v>
      </c>
      <c r="Z279" s="281" t="s">
        <v>18</v>
      </c>
      <c r="AD279" s="280" t="s">
        <v>17</v>
      </c>
      <c r="AE279" s="281" t="s">
        <v>18</v>
      </c>
      <c r="AI279" s="280" t="s">
        <v>17</v>
      </c>
      <c r="AJ279" s="281" t="s">
        <v>18</v>
      </c>
      <c r="AN279" s="280" t="s">
        <v>17</v>
      </c>
      <c r="AO279" s="281" t="s">
        <v>18</v>
      </c>
      <c r="AS279" s="280" t="s">
        <v>17</v>
      </c>
      <c r="AT279" s="281" t="s">
        <v>18</v>
      </c>
      <c r="AX279" s="280" t="s">
        <v>17</v>
      </c>
      <c r="AY279" s="281" t="s">
        <v>18</v>
      </c>
      <c r="BC279" s="280" t="s">
        <v>17</v>
      </c>
      <c r="BD279" s="281" t="s">
        <v>18</v>
      </c>
      <c r="BH279" s="280" t="s">
        <v>17</v>
      </c>
      <c r="BI279" s="281" t="s">
        <v>18</v>
      </c>
      <c r="BM279" s="280" t="s">
        <v>17</v>
      </c>
      <c r="BN279" s="281" t="s">
        <v>18</v>
      </c>
      <c r="BR279" s="280" t="s">
        <v>17</v>
      </c>
      <c r="BS279" s="281" t="s">
        <v>18</v>
      </c>
      <c r="BW279" s="280" t="s">
        <v>17</v>
      </c>
      <c r="BX279" s="281" t="s">
        <v>18</v>
      </c>
      <c r="CB279" s="280" t="s">
        <v>17</v>
      </c>
      <c r="CC279" s="281" t="s">
        <v>18</v>
      </c>
      <c r="CG279" s="280" t="s">
        <v>17</v>
      </c>
      <c r="CH279" s="281" t="s">
        <v>18</v>
      </c>
      <c r="CL279" s="280" t="s">
        <v>17</v>
      </c>
      <c r="CM279" s="281" t="s">
        <v>18</v>
      </c>
      <c r="CQ279" s="280" t="s">
        <v>17</v>
      </c>
      <c r="CR279" s="281" t="s">
        <v>18</v>
      </c>
      <c r="CV279" s="280" t="s">
        <v>17</v>
      </c>
      <c r="CW279" s="281" t="s">
        <v>18</v>
      </c>
      <c r="DA279" s="280" t="s">
        <v>17</v>
      </c>
      <c r="DB279" s="281" t="s">
        <v>18</v>
      </c>
      <c r="DF279" s="280" t="s">
        <v>17</v>
      </c>
      <c r="DG279" s="281" t="s">
        <v>18</v>
      </c>
      <c r="DK279" s="280" t="s">
        <v>17</v>
      </c>
      <c r="DL279" s="281" t="s">
        <v>18</v>
      </c>
      <c r="DP279" s="280" t="s">
        <v>17</v>
      </c>
      <c r="DQ279" s="281" t="s">
        <v>18</v>
      </c>
      <c r="DS279" s="280" t="s">
        <v>17</v>
      </c>
      <c r="DT279" s="281" t="s">
        <v>18</v>
      </c>
      <c r="DU279" s="280" t="s">
        <v>17</v>
      </c>
      <c r="DV279" s="281" t="s">
        <v>18</v>
      </c>
      <c r="DW279" s="280" t="s">
        <v>17</v>
      </c>
      <c r="DX279" s="281" t="s">
        <v>18</v>
      </c>
    </row>
    <row r="282" spans="1:129" s="193" customFormat="1" ht="40.200000000000003" customHeight="1" x14ac:dyDescent="0.3">
      <c r="A282" s="1"/>
      <c r="B282" s="4" t="str">
        <f>B3</f>
        <v>REACT (FSAT + FMDA)</v>
      </c>
      <c r="C282" s="198" t="s">
        <v>110</v>
      </c>
      <c r="D282" s="237"/>
      <c r="E282" s="1"/>
      <c r="F282" s="1"/>
      <c r="G282" s="1"/>
      <c r="H282" s="1"/>
      <c r="I282" s="1"/>
      <c r="J282" s="2"/>
      <c r="K282" s="1"/>
      <c r="L282" s="1"/>
      <c r="M282" s="384"/>
      <c r="N282" s="207"/>
      <c r="O282" s="3"/>
      <c r="P282" s="3"/>
      <c r="Q282" s="3"/>
      <c r="R282" s="3"/>
      <c r="S282" s="3"/>
      <c r="T282" s="3"/>
      <c r="U282" s="3"/>
      <c r="V282" s="3"/>
      <c r="W282" s="384"/>
      <c r="X282" s="3"/>
      <c r="Y282" s="3"/>
      <c r="Z282" s="3"/>
      <c r="AA282" s="1"/>
      <c r="AB282" s="384"/>
      <c r="AC282" s="3"/>
      <c r="AD282" s="3"/>
      <c r="AE282" s="3"/>
      <c r="AF282" s="1"/>
      <c r="AG282" s="384"/>
      <c r="AH282" s="3"/>
      <c r="AI282" s="3"/>
      <c r="AJ282" s="3"/>
      <c r="AK282" s="1"/>
      <c r="AL282" s="384"/>
      <c r="AM282" s="3"/>
      <c r="AN282" s="3"/>
      <c r="AO282" s="3"/>
      <c r="AP282" s="1"/>
      <c r="AQ282" s="384"/>
      <c r="AR282" s="3"/>
      <c r="AS282" s="3"/>
      <c r="AT282" s="3"/>
      <c r="AU282" s="1"/>
      <c r="AV282" s="384"/>
      <c r="AW282" s="3"/>
      <c r="AX282" s="3"/>
      <c r="AY282" s="3"/>
      <c r="AZ282" s="1"/>
      <c r="BA282" s="384"/>
      <c r="BB282" s="3"/>
      <c r="BC282" s="3"/>
      <c r="BD282" s="3"/>
      <c r="BE282" s="1"/>
      <c r="BF282" s="384"/>
      <c r="BG282" s="3"/>
      <c r="BH282" s="3"/>
      <c r="BI282" s="3"/>
      <c r="BJ282" s="1"/>
      <c r="BK282" s="384"/>
      <c r="BL282" s="3"/>
      <c r="BM282" s="3"/>
      <c r="BN282" s="3"/>
      <c r="BO282" s="1"/>
      <c r="BP282" s="384"/>
      <c r="BQ282" s="3"/>
      <c r="BR282" s="3"/>
      <c r="BS282" s="3"/>
      <c r="BT282" s="1"/>
      <c r="BU282" s="384"/>
      <c r="BV282" s="3"/>
      <c r="BW282" s="3"/>
      <c r="BX282" s="3"/>
      <c r="BY282" s="1"/>
      <c r="BZ282" s="384"/>
      <c r="CA282" s="3"/>
      <c r="CB282" s="3"/>
      <c r="CC282" s="3"/>
      <c r="CD282" s="1"/>
      <c r="CE282" s="384"/>
      <c r="CF282" s="3"/>
      <c r="CG282" s="3"/>
      <c r="CH282" s="3"/>
      <c r="CI282" s="1"/>
      <c r="CJ282" s="384"/>
      <c r="CK282" s="3"/>
      <c r="CL282" s="3"/>
      <c r="CM282" s="3"/>
      <c r="CN282" s="1"/>
      <c r="CO282" s="384"/>
      <c r="CP282" s="3"/>
      <c r="CQ282" s="3"/>
      <c r="CR282" s="3"/>
      <c r="CS282" s="1"/>
      <c r="CT282" s="384"/>
      <c r="CU282" s="3"/>
      <c r="CV282" s="3"/>
      <c r="CW282" s="3"/>
      <c r="CX282" s="1"/>
      <c r="CY282" s="384"/>
      <c r="CZ282" s="3"/>
      <c r="DA282" s="3"/>
      <c r="DB282" s="3"/>
      <c r="DC282" s="1"/>
      <c r="DD282" s="384"/>
      <c r="DE282" s="3"/>
      <c r="DF282" s="3"/>
      <c r="DG282" s="3"/>
      <c r="DH282" s="1"/>
      <c r="DI282" s="384"/>
      <c r="DJ282" s="3"/>
      <c r="DK282" s="3"/>
      <c r="DL282" s="3"/>
      <c r="DM282" s="1"/>
      <c r="DN282" s="384"/>
      <c r="DO282" s="3"/>
      <c r="DP282" s="3"/>
      <c r="DQ282" s="3"/>
      <c r="DR282" s="1"/>
      <c r="DS282" s="1"/>
      <c r="DT282" s="1"/>
      <c r="DU282" s="1"/>
      <c r="DV282" s="1"/>
      <c r="DW282" s="1"/>
      <c r="DX282" s="1"/>
    </row>
    <row r="289" spans="1:129" s="193" customFormat="1" ht="15" customHeight="1" thickBot="1" x14ac:dyDescent="0.35">
      <c r="A289" s="1"/>
      <c r="B289" s="1"/>
      <c r="D289" s="237"/>
      <c r="E289" s="1"/>
      <c r="F289" s="1"/>
      <c r="G289" s="1"/>
      <c r="H289" s="2"/>
      <c r="I289" s="2"/>
      <c r="J289" s="2"/>
      <c r="K289" s="2"/>
      <c r="L289" s="1"/>
      <c r="M289" s="387">
        <v>1</v>
      </c>
      <c r="N289" s="210"/>
      <c r="O289" s="247">
        <v>2015</v>
      </c>
      <c r="P289" s="21"/>
      <c r="Q289" s="22"/>
      <c r="R289" s="379">
        <v>2</v>
      </c>
      <c r="S289" s="204"/>
      <c r="T289" s="247">
        <v>2016</v>
      </c>
      <c r="U289" s="21"/>
      <c r="V289" s="22"/>
      <c r="W289" s="387">
        <v>3</v>
      </c>
      <c r="X289" s="20"/>
      <c r="Y289" s="247">
        <v>2017</v>
      </c>
      <c r="Z289" s="21"/>
      <c r="AA289" s="353"/>
      <c r="AB289" s="398">
        <v>4</v>
      </c>
      <c r="AC289" s="25"/>
      <c r="AD289" s="248">
        <v>2018</v>
      </c>
      <c r="AE289" s="26"/>
      <c r="AF289" s="1"/>
      <c r="AG289" s="398">
        <v>5</v>
      </c>
      <c r="AH289" s="25"/>
      <c r="AI289" s="248">
        <v>2019</v>
      </c>
      <c r="AJ289" s="26"/>
      <c r="AK289" s="1"/>
      <c r="AL289" s="399">
        <v>6</v>
      </c>
      <c r="AM289" s="28"/>
      <c r="AN289" s="249">
        <v>2020</v>
      </c>
      <c r="AO289" s="29"/>
      <c r="AP289" s="1"/>
      <c r="AQ289" s="399">
        <v>7</v>
      </c>
      <c r="AR289" s="28"/>
      <c r="AS289" s="249">
        <v>2021</v>
      </c>
      <c r="AT289" s="29"/>
      <c r="AU289" s="1"/>
      <c r="AV289" s="399">
        <v>8</v>
      </c>
      <c r="AW289" s="28"/>
      <c r="AX289" s="249">
        <v>2022</v>
      </c>
      <c r="AY289" s="29"/>
      <c r="AZ289" s="1"/>
      <c r="BA289" s="399">
        <v>9</v>
      </c>
      <c r="BB289" s="28"/>
      <c r="BC289" s="249">
        <v>2023</v>
      </c>
      <c r="BD289" s="29"/>
      <c r="BE289" s="1"/>
      <c r="BF289" s="399">
        <v>10</v>
      </c>
      <c r="BG289" s="28"/>
      <c r="BH289" s="249">
        <v>2024</v>
      </c>
      <c r="BI289" s="29"/>
      <c r="BJ289" s="1"/>
      <c r="BK289" s="399">
        <v>11</v>
      </c>
      <c r="BL289" s="28"/>
      <c r="BM289" s="249">
        <v>2025</v>
      </c>
      <c r="BN289" s="29"/>
      <c r="BO289" s="1"/>
      <c r="BP289" s="399">
        <v>12</v>
      </c>
      <c r="BQ289" s="28"/>
      <c r="BR289" s="249">
        <v>2026</v>
      </c>
      <c r="BS289" s="29"/>
      <c r="BT289" s="1"/>
      <c r="BU289" s="399">
        <v>13</v>
      </c>
      <c r="BV289" s="28"/>
      <c r="BW289" s="249">
        <v>2027</v>
      </c>
      <c r="BX289" s="29"/>
      <c r="BY289" s="1"/>
      <c r="BZ289" s="399">
        <v>14</v>
      </c>
      <c r="CA289" s="28"/>
      <c r="CB289" s="249">
        <v>2028</v>
      </c>
      <c r="CC289" s="29"/>
      <c r="CD289" s="1"/>
      <c r="CE289" s="399">
        <v>15</v>
      </c>
      <c r="CF289" s="28"/>
      <c r="CG289" s="249">
        <v>2029</v>
      </c>
      <c r="CH289" s="29"/>
      <c r="CI289" s="1"/>
      <c r="CJ289" s="399">
        <v>16</v>
      </c>
      <c r="CK289" s="28"/>
      <c r="CL289" s="249">
        <v>2030</v>
      </c>
      <c r="CM289" s="29"/>
      <c r="CN289" s="1"/>
      <c r="CO289" s="399">
        <v>17</v>
      </c>
      <c r="CP289" s="28"/>
      <c r="CQ289" s="249">
        <v>2031</v>
      </c>
      <c r="CR289" s="29"/>
      <c r="CS289" s="1"/>
      <c r="CT289" s="399">
        <v>18</v>
      </c>
      <c r="CU289" s="28"/>
      <c r="CV289" s="249">
        <v>2032</v>
      </c>
      <c r="CW289" s="29"/>
      <c r="CX289" s="1"/>
      <c r="CY289" s="399">
        <v>19</v>
      </c>
      <c r="CZ289" s="28"/>
      <c r="DA289" s="249">
        <v>2033</v>
      </c>
      <c r="DB289" s="29"/>
      <c r="DC289" s="1"/>
      <c r="DD289" s="399">
        <v>20</v>
      </c>
      <c r="DE289" s="28"/>
      <c r="DF289" s="249">
        <v>2034</v>
      </c>
      <c r="DG289" s="29"/>
      <c r="DH289" s="1"/>
      <c r="DI289" s="399">
        <v>21</v>
      </c>
      <c r="DJ289" s="28"/>
      <c r="DK289" s="249">
        <v>2035</v>
      </c>
      <c r="DL289" s="29"/>
      <c r="DM289" s="1"/>
      <c r="DN289" s="399">
        <v>22</v>
      </c>
      <c r="DO289" s="28"/>
      <c r="DP289" s="249">
        <v>2036</v>
      </c>
      <c r="DQ289" s="29"/>
      <c r="DR289" s="1"/>
      <c r="DS289" s="613"/>
      <c r="DT289" s="613"/>
      <c r="DU289" s="613"/>
      <c r="DV289" s="613"/>
      <c r="DW289" s="614"/>
      <c r="DX289" s="614"/>
    </row>
    <row r="290" spans="1:129" s="193" customFormat="1" x14ac:dyDescent="0.3">
      <c r="A290" s="1"/>
      <c r="B290" s="610">
        <v>1</v>
      </c>
      <c r="C290" s="199" t="s">
        <v>111</v>
      </c>
      <c r="D290" s="237"/>
      <c r="E290" s="1"/>
      <c r="F290" s="1"/>
      <c r="G290" s="1"/>
      <c r="H290" s="1"/>
      <c r="I290" s="1"/>
      <c r="J290" s="2"/>
      <c r="K290" s="1"/>
      <c r="L290" s="1"/>
      <c r="M290" s="384"/>
      <c r="N290" s="207"/>
      <c r="O290" s="3"/>
      <c r="P290" s="3"/>
      <c r="Q290" s="3"/>
      <c r="R290" s="3"/>
      <c r="S290" s="3"/>
      <c r="T290" s="3"/>
      <c r="U290" s="3"/>
      <c r="V290" s="3"/>
      <c r="W290" s="384"/>
      <c r="X290" s="3"/>
      <c r="Y290" s="3"/>
      <c r="Z290" s="3"/>
      <c r="AA290" s="1"/>
      <c r="AB290" s="384"/>
      <c r="AC290" s="3"/>
      <c r="AD290" s="3"/>
      <c r="AE290" s="3"/>
      <c r="AF290" s="1"/>
      <c r="AG290" s="384"/>
      <c r="AH290" s="3"/>
      <c r="AI290" s="3"/>
      <c r="AJ290" s="3"/>
      <c r="AK290" s="1"/>
      <c r="AL290" s="384"/>
      <c r="AM290" s="3"/>
      <c r="AN290" s="3"/>
      <c r="AO290" s="3"/>
      <c r="AP290" s="1"/>
      <c r="AQ290" s="384"/>
      <c r="AR290" s="3"/>
      <c r="AS290" s="3"/>
      <c r="AT290" s="3"/>
      <c r="AU290" s="1"/>
      <c r="AV290" s="384"/>
      <c r="AW290" s="3"/>
      <c r="AX290" s="3"/>
      <c r="AY290" s="3"/>
      <c r="AZ290" s="1"/>
      <c r="BA290" s="384"/>
      <c r="BB290" s="3"/>
      <c r="BC290" s="3"/>
      <c r="BD290" s="3"/>
      <c r="BE290" s="1"/>
      <c r="BF290" s="384"/>
      <c r="BG290" s="3"/>
      <c r="BH290" s="3"/>
      <c r="BI290" s="3"/>
      <c r="BJ290" s="1"/>
      <c r="BK290" s="384"/>
      <c r="BL290" s="3"/>
      <c r="BM290" s="3"/>
      <c r="BN290" s="3"/>
      <c r="BO290" s="1"/>
      <c r="BP290" s="384"/>
      <c r="BQ290" s="3"/>
      <c r="BR290" s="3"/>
      <c r="BS290" s="3"/>
      <c r="BT290" s="1"/>
      <c r="BU290" s="384"/>
      <c r="BV290" s="3"/>
      <c r="BW290" s="3"/>
      <c r="BX290" s="3"/>
      <c r="BY290" s="1"/>
      <c r="BZ290" s="384"/>
      <c r="CA290" s="3"/>
      <c r="CB290" s="3"/>
      <c r="CC290" s="3"/>
      <c r="CD290" s="1"/>
      <c r="CE290" s="384"/>
      <c r="CF290" s="3"/>
      <c r="CG290" s="3"/>
      <c r="CH290" s="3"/>
      <c r="CI290" s="1"/>
      <c r="CJ290" s="384"/>
      <c r="CK290" s="3"/>
      <c r="CL290" s="3"/>
      <c r="CM290" s="3"/>
      <c r="CN290" s="1"/>
      <c r="CO290" s="384"/>
      <c r="CP290" s="3"/>
      <c r="CQ290" s="3"/>
      <c r="CR290" s="3"/>
      <c r="CS290" s="1"/>
      <c r="CT290" s="384"/>
      <c r="CU290" s="3"/>
      <c r="CV290" s="3"/>
      <c r="CW290" s="3"/>
      <c r="CX290" s="1"/>
      <c r="CY290" s="384"/>
      <c r="CZ290" s="3"/>
      <c r="DA290" s="3"/>
      <c r="DB290" s="3"/>
      <c r="DC290" s="1"/>
      <c r="DD290" s="384"/>
      <c r="DE290" s="3"/>
      <c r="DF290" s="3"/>
      <c r="DG290" s="3"/>
      <c r="DH290" s="1"/>
      <c r="DI290" s="384"/>
      <c r="DJ290" s="3"/>
      <c r="DK290" s="3"/>
      <c r="DL290" s="3"/>
      <c r="DM290" s="1"/>
      <c r="DN290" s="384"/>
      <c r="DO290" s="3"/>
      <c r="DP290" s="3"/>
      <c r="DQ290" s="3"/>
      <c r="DR290" s="1"/>
      <c r="DS290" s="1"/>
      <c r="DT290" s="1"/>
      <c r="DU290" s="1"/>
      <c r="DV290" s="1"/>
      <c r="DW290" s="1"/>
      <c r="DX290" s="1"/>
    </row>
    <row r="291" spans="1:129" s="193" customFormat="1" ht="15" thickBot="1" x14ac:dyDescent="0.35">
      <c r="A291" s="1"/>
      <c r="B291" s="611"/>
      <c r="C291" s="200" t="s">
        <v>112</v>
      </c>
      <c r="D291" s="237"/>
      <c r="E291" s="1"/>
      <c r="F291" s="1"/>
      <c r="G291" s="1"/>
      <c r="H291" s="1"/>
      <c r="I291" s="1"/>
      <c r="J291" s="2"/>
      <c r="K291" s="1"/>
      <c r="L291" s="1"/>
      <c r="M291" s="384"/>
      <c r="N291" s="207"/>
      <c r="O291" s="3"/>
      <c r="P291" s="3"/>
      <c r="Q291" s="3"/>
      <c r="R291" s="3"/>
      <c r="S291" s="3"/>
      <c r="T291" s="3"/>
      <c r="U291" s="3"/>
      <c r="V291" s="3"/>
      <c r="W291" s="384"/>
      <c r="X291" s="3"/>
      <c r="Y291" s="3"/>
      <c r="Z291" s="3"/>
      <c r="AA291" s="1"/>
      <c r="AB291" s="384"/>
      <c r="AC291" s="3"/>
      <c r="AD291" s="3"/>
      <c r="AE291" s="3"/>
      <c r="AF291" s="1"/>
      <c r="AG291" s="384"/>
      <c r="AH291" s="3"/>
      <c r="AI291" s="3"/>
      <c r="AJ291" s="3"/>
      <c r="AK291" s="1"/>
      <c r="AL291" s="384"/>
      <c r="AM291" s="3"/>
      <c r="AN291" s="3"/>
      <c r="AO291" s="3"/>
      <c r="AP291" s="1"/>
      <c r="AQ291" s="384"/>
      <c r="AR291" s="3"/>
      <c r="AS291" s="3"/>
      <c r="AT291" s="3"/>
      <c r="AU291" s="1"/>
      <c r="AV291" s="384"/>
      <c r="AW291" s="3"/>
      <c r="AX291" s="3"/>
      <c r="AY291" s="3"/>
      <c r="AZ291" s="1"/>
      <c r="BA291" s="384"/>
      <c r="BB291" s="3"/>
      <c r="BC291" s="3"/>
      <c r="BD291" s="3"/>
      <c r="BE291" s="1"/>
      <c r="BF291" s="384"/>
      <c r="BG291" s="3"/>
      <c r="BH291" s="3"/>
      <c r="BI291" s="3"/>
      <c r="BJ291" s="1"/>
      <c r="BK291" s="384"/>
      <c r="BL291" s="3"/>
      <c r="BM291" s="3"/>
      <c r="BN291" s="3"/>
      <c r="BO291" s="1"/>
      <c r="BP291" s="384"/>
      <c r="BQ291" s="3"/>
      <c r="BR291" s="3"/>
      <c r="BS291" s="3"/>
      <c r="BT291" s="1"/>
      <c r="BU291" s="384"/>
      <c r="BV291" s="3"/>
      <c r="BW291" s="3"/>
      <c r="BX291" s="3"/>
      <c r="BY291" s="1"/>
      <c r="BZ291" s="384"/>
      <c r="CA291" s="3"/>
      <c r="CB291" s="3"/>
      <c r="CC291" s="3"/>
      <c r="CD291" s="1"/>
      <c r="CE291" s="384"/>
      <c r="CF291" s="3"/>
      <c r="CG291" s="3"/>
      <c r="CH291" s="3"/>
      <c r="CI291" s="1"/>
      <c r="CJ291" s="384"/>
      <c r="CK291" s="3"/>
      <c r="CL291" s="3"/>
      <c r="CM291" s="3"/>
      <c r="CN291" s="1"/>
      <c r="CO291" s="384"/>
      <c r="CP291" s="3"/>
      <c r="CQ291" s="3"/>
      <c r="CR291" s="3"/>
      <c r="CS291" s="1"/>
      <c r="CT291" s="384"/>
      <c r="CU291" s="3"/>
      <c r="CV291" s="3"/>
      <c r="CW291" s="3"/>
      <c r="CX291" s="1"/>
      <c r="CY291" s="384"/>
      <c r="CZ291" s="3"/>
      <c r="DA291" s="3"/>
      <c r="DB291" s="3"/>
      <c r="DC291" s="1"/>
      <c r="DD291" s="384"/>
      <c r="DE291" s="3"/>
      <c r="DF291" s="3"/>
      <c r="DG291" s="3"/>
      <c r="DH291" s="1"/>
      <c r="DI291" s="384"/>
      <c r="DJ291" s="3"/>
      <c r="DK291" s="3"/>
      <c r="DL291" s="3"/>
      <c r="DM291" s="1"/>
      <c r="DN291" s="384"/>
      <c r="DO291" s="3"/>
      <c r="DP291" s="3"/>
      <c r="DQ291" s="3"/>
      <c r="DR291" s="1"/>
      <c r="DS291" s="1"/>
      <c r="DT291" s="1"/>
      <c r="DU291" s="1"/>
      <c r="DV291" s="1"/>
      <c r="DW291" s="1"/>
      <c r="DX291" s="1"/>
    </row>
    <row r="292" spans="1:129" s="193" customFormat="1" x14ac:dyDescent="0.3">
      <c r="A292" s="1"/>
      <c r="B292" s="610">
        <v>2</v>
      </c>
      <c r="C292" s="199" t="s">
        <v>113</v>
      </c>
      <c r="D292" s="237"/>
      <c r="E292" s="1"/>
      <c r="F292" s="1"/>
      <c r="G292" s="1"/>
      <c r="H292" s="1"/>
      <c r="I292" s="1"/>
      <c r="J292" s="2"/>
      <c r="K292" s="1"/>
      <c r="L292" s="1"/>
      <c r="M292" s="384"/>
      <c r="N292" s="207"/>
      <c r="O292" s="3"/>
      <c r="P292" s="3"/>
      <c r="Q292" s="3"/>
      <c r="R292" s="3"/>
      <c r="S292" s="3"/>
      <c r="T292" s="3"/>
      <c r="U292" s="3"/>
      <c r="V292" s="3"/>
      <c r="W292" s="384"/>
      <c r="X292" s="3"/>
      <c r="Y292" s="3"/>
      <c r="Z292" s="3"/>
      <c r="AA292" s="1"/>
      <c r="AB292" s="384"/>
      <c r="AC292" s="3"/>
      <c r="AD292" s="3"/>
      <c r="AE292" s="3"/>
      <c r="AF292" s="1"/>
      <c r="AG292" s="384"/>
      <c r="AH292" s="3"/>
      <c r="AI292" s="3"/>
      <c r="AJ292" s="3"/>
      <c r="AK292" s="1"/>
      <c r="AL292" s="384"/>
      <c r="AM292" s="3"/>
      <c r="AN292" s="3"/>
      <c r="AO292" s="3"/>
      <c r="AP292" s="1"/>
      <c r="AQ292" s="384"/>
      <c r="AR292" s="3"/>
      <c r="AS292" s="3"/>
      <c r="AT292" s="3"/>
      <c r="AU292" s="1"/>
      <c r="AV292" s="384"/>
      <c r="AW292" s="3"/>
      <c r="AX292" s="3"/>
      <c r="AY292" s="3"/>
      <c r="AZ292" s="1"/>
      <c r="BA292" s="384"/>
      <c r="BB292" s="3"/>
      <c r="BC292" s="3"/>
      <c r="BD292" s="3"/>
      <c r="BE292" s="1"/>
      <c r="BF292" s="384"/>
      <c r="BG292" s="3"/>
      <c r="BH292" s="3"/>
      <c r="BI292" s="3"/>
      <c r="BJ292" s="1"/>
      <c r="BK292" s="384"/>
      <c r="BL292" s="3"/>
      <c r="BM292" s="3"/>
      <c r="BN292" s="3"/>
      <c r="BO292" s="1"/>
      <c r="BP292" s="384"/>
      <c r="BQ292" s="3"/>
      <c r="BR292" s="3"/>
      <c r="BS292" s="3"/>
      <c r="BT292" s="1"/>
      <c r="BU292" s="384"/>
      <c r="BV292" s="3"/>
      <c r="BW292" s="3"/>
      <c r="BX292" s="3"/>
      <c r="BY292" s="1"/>
      <c r="BZ292" s="384"/>
      <c r="CA292" s="3"/>
      <c r="CB292" s="3"/>
      <c r="CC292" s="3"/>
      <c r="CD292" s="1"/>
      <c r="CE292" s="384"/>
      <c r="CF292" s="3"/>
      <c r="CG292" s="3"/>
      <c r="CH292" s="3"/>
      <c r="CI292" s="1"/>
      <c r="CJ292" s="384"/>
      <c r="CK292" s="3"/>
      <c r="CL292" s="3"/>
      <c r="CM292" s="3"/>
      <c r="CN292" s="1"/>
      <c r="CO292" s="384"/>
      <c r="CP292" s="3"/>
      <c r="CQ292" s="3"/>
      <c r="CR292" s="3"/>
      <c r="CS292" s="1"/>
      <c r="CT292" s="384"/>
      <c r="CU292" s="3"/>
      <c r="CV292" s="3"/>
      <c r="CW292" s="3"/>
      <c r="CX292" s="1"/>
      <c r="CY292" s="384"/>
      <c r="CZ292" s="3"/>
      <c r="DA292" s="3"/>
      <c r="DB292" s="3"/>
      <c r="DC292" s="1"/>
      <c r="DD292" s="384"/>
      <c r="DE292" s="3"/>
      <c r="DF292" s="3"/>
      <c r="DG292" s="3"/>
      <c r="DH292" s="1"/>
      <c r="DI292" s="384"/>
      <c r="DJ292" s="3"/>
      <c r="DK292" s="3"/>
      <c r="DL292" s="3"/>
      <c r="DM292" s="1"/>
      <c r="DN292" s="384"/>
      <c r="DO292" s="3"/>
      <c r="DP292" s="3"/>
      <c r="DQ292" s="3"/>
      <c r="DR292" s="1"/>
      <c r="DS292" s="1"/>
      <c r="DT292" s="1"/>
      <c r="DU292" s="1"/>
      <c r="DV292" s="1"/>
      <c r="DW292" s="1"/>
      <c r="DX292" s="1"/>
    </row>
    <row r="293" spans="1:129" s="193" customFormat="1" ht="15" thickBot="1" x14ac:dyDescent="0.35">
      <c r="A293" s="1"/>
      <c r="B293" s="611"/>
      <c r="C293" s="200" t="s">
        <v>114</v>
      </c>
      <c r="D293" s="237"/>
      <c r="E293" s="1"/>
      <c r="F293" s="1"/>
      <c r="G293" s="1"/>
      <c r="H293" s="1"/>
      <c r="I293" s="1"/>
      <c r="J293" s="2"/>
      <c r="K293" s="1"/>
      <c r="L293" s="1"/>
      <c r="M293" s="384"/>
      <c r="N293" s="207"/>
      <c r="O293" s="3"/>
      <c r="P293" s="3"/>
      <c r="Q293" s="3"/>
      <c r="R293" s="3"/>
      <c r="S293" s="3"/>
      <c r="T293" s="3"/>
      <c r="U293" s="3"/>
      <c r="V293" s="3"/>
      <c r="W293" s="384"/>
      <c r="X293" s="3"/>
      <c r="Y293" s="3"/>
      <c r="Z293" s="3"/>
      <c r="AA293" s="1"/>
      <c r="AB293" s="384"/>
      <c r="AC293" s="3"/>
      <c r="AD293" s="3"/>
      <c r="AE293" s="3"/>
      <c r="AF293" s="1"/>
      <c r="AG293" s="384"/>
      <c r="AH293" s="3"/>
      <c r="AI293" s="3"/>
      <c r="AJ293" s="3"/>
      <c r="AK293" s="1"/>
      <c r="AL293" s="384"/>
      <c r="AM293" s="3"/>
      <c r="AN293" s="3"/>
      <c r="AO293" s="3"/>
      <c r="AP293" s="1"/>
      <c r="AQ293" s="384"/>
      <c r="AR293" s="3"/>
      <c r="AS293" s="3"/>
      <c r="AT293" s="3"/>
      <c r="AU293" s="1"/>
      <c r="AV293" s="384"/>
      <c r="AW293" s="3"/>
      <c r="AX293" s="3"/>
      <c r="AY293" s="3"/>
      <c r="AZ293" s="1"/>
      <c r="BA293" s="384"/>
      <c r="BB293" s="3"/>
      <c r="BC293" s="3"/>
      <c r="BD293" s="3"/>
      <c r="BE293" s="1"/>
      <c r="BF293" s="384"/>
      <c r="BG293" s="3"/>
      <c r="BH293" s="3"/>
      <c r="BI293" s="3"/>
      <c r="BJ293" s="1"/>
      <c r="BK293" s="384"/>
      <c r="BL293" s="3"/>
      <c r="BM293" s="3"/>
      <c r="BN293" s="3"/>
      <c r="BO293" s="1"/>
      <c r="BP293" s="384"/>
      <c r="BQ293" s="3"/>
      <c r="BR293" s="3"/>
      <c r="BS293" s="3"/>
      <c r="BT293" s="1"/>
      <c r="BU293" s="384"/>
      <c r="BV293" s="3"/>
      <c r="BW293" s="3"/>
      <c r="BX293" s="3"/>
      <c r="BY293" s="1"/>
      <c r="BZ293" s="384"/>
      <c r="CA293" s="3"/>
      <c r="CB293" s="3"/>
      <c r="CC293" s="3"/>
      <c r="CD293" s="1"/>
      <c r="CE293" s="384"/>
      <c r="CF293" s="3"/>
      <c r="CG293" s="3"/>
      <c r="CH293" s="3"/>
      <c r="CI293" s="1"/>
      <c r="CJ293" s="384"/>
      <c r="CK293" s="3"/>
      <c r="CL293" s="3"/>
      <c r="CM293" s="3"/>
      <c r="CN293" s="1"/>
      <c r="CO293" s="384"/>
      <c r="CP293" s="3"/>
      <c r="CQ293" s="3"/>
      <c r="CR293" s="3"/>
      <c r="CS293" s="1"/>
      <c r="CT293" s="384"/>
      <c r="CU293" s="3"/>
      <c r="CV293" s="3"/>
      <c r="CW293" s="3"/>
      <c r="CX293" s="1"/>
      <c r="CY293" s="384"/>
      <c r="CZ293" s="3"/>
      <c r="DA293" s="3"/>
      <c r="DB293" s="3"/>
      <c r="DC293" s="1"/>
      <c r="DD293" s="384"/>
      <c r="DE293" s="3"/>
      <c r="DF293" s="3"/>
      <c r="DG293" s="3"/>
      <c r="DH293" s="1"/>
      <c r="DI293" s="384"/>
      <c r="DJ293" s="3"/>
      <c r="DK293" s="3"/>
      <c r="DL293" s="3"/>
      <c r="DM293" s="1"/>
      <c r="DN293" s="384"/>
      <c r="DO293" s="3"/>
      <c r="DP293" s="3"/>
      <c r="DQ293" s="3"/>
      <c r="DR293" s="1"/>
      <c r="DS293" s="1"/>
      <c r="DT293" s="1"/>
      <c r="DU293" s="1"/>
      <c r="DV293" s="1"/>
      <c r="DW293" s="1"/>
      <c r="DX293" s="1"/>
    </row>
    <row r="297" spans="1:129" s="237" customFormat="1" x14ac:dyDescent="0.3">
      <c r="A297" s="1"/>
      <c r="B297" s="227" t="s">
        <v>433</v>
      </c>
      <c r="C297" s="193"/>
      <c r="E297" s="1"/>
      <c r="F297" s="1"/>
      <c r="G297" s="1"/>
      <c r="H297" s="1"/>
      <c r="I297" s="1"/>
      <c r="J297" s="2"/>
      <c r="K297" s="1"/>
      <c r="L297" s="1"/>
      <c r="M297" s="384"/>
      <c r="N297" s="207"/>
      <c r="O297" s="3"/>
      <c r="P297" s="3"/>
      <c r="Q297" s="3"/>
      <c r="R297" s="3"/>
      <c r="S297" s="3"/>
      <c r="T297" s="3"/>
      <c r="U297" s="3"/>
      <c r="V297" s="3"/>
      <c r="W297" s="384"/>
      <c r="X297" s="3"/>
      <c r="Y297" s="3"/>
      <c r="Z297" s="3"/>
      <c r="AA297" s="1"/>
      <c r="AB297" s="384"/>
      <c r="AC297" s="3"/>
      <c r="AD297" s="3"/>
      <c r="AE297" s="3"/>
      <c r="AF297" s="1"/>
      <c r="AG297" s="384"/>
      <c r="AH297" s="3"/>
      <c r="AI297" s="3"/>
      <c r="AJ297" s="3"/>
      <c r="AK297" s="1"/>
      <c r="AL297" s="384"/>
      <c r="AM297" s="3"/>
      <c r="AN297" s="3"/>
      <c r="AO297" s="3"/>
      <c r="AP297" s="1"/>
      <c r="AQ297" s="384"/>
      <c r="AR297" s="3"/>
      <c r="AS297" s="3"/>
      <c r="AT297" s="3"/>
      <c r="AU297" s="1"/>
      <c r="AV297" s="384"/>
      <c r="AW297" s="3"/>
      <c r="AX297" s="3"/>
      <c r="AY297" s="3"/>
      <c r="AZ297" s="1"/>
      <c r="BA297" s="384"/>
      <c r="BB297" s="3"/>
      <c r="BC297" s="3"/>
      <c r="BD297" s="3"/>
      <c r="BE297" s="1"/>
      <c r="BF297" s="384"/>
      <c r="BG297" s="3"/>
      <c r="BH297" s="3"/>
      <c r="BI297" s="3"/>
      <c r="BJ297" s="1"/>
      <c r="BK297" s="384"/>
      <c r="BL297" s="3"/>
      <c r="BM297" s="3"/>
      <c r="BN297" s="3"/>
      <c r="BO297" s="1"/>
      <c r="BP297" s="384"/>
      <c r="BQ297" s="3"/>
      <c r="BR297" s="3"/>
      <c r="BS297" s="3"/>
      <c r="BT297" s="1"/>
      <c r="BU297" s="384"/>
      <c r="BV297" s="3"/>
      <c r="BW297" s="3"/>
      <c r="BX297" s="3"/>
      <c r="BY297" s="1"/>
      <c r="BZ297" s="384"/>
      <c r="CA297" s="3"/>
      <c r="CB297" s="3"/>
      <c r="CC297" s="3"/>
      <c r="CD297" s="1"/>
      <c r="CE297" s="384"/>
      <c r="CF297" s="3"/>
      <c r="CG297" s="3"/>
      <c r="CH297" s="3"/>
      <c r="CI297" s="1"/>
      <c r="CJ297" s="384"/>
      <c r="CK297" s="3"/>
      <c r="CL297" s="3"/>
      <c r="CM297" s="3"/>
      <c r="CN297" s="1"/>
      <c r="CO297" s="384"/>
      <c r="CP297" s="3"/>
      <c r="CQ297" s="3"/>
      <c r="CR297" s="3"/>
      <c r="CS297" s="1"/>
      <c r="CT297" s="384"/>
      <c r="CU297" s="3"/>
      <c r="CV297" s="3"/>
      <c r="CW297" s="3"/>
      <c r="CX297" s="1"/>
      <c r="CY297" s="384"/>
      <c r="CZ297" s="3"/>
      <c r="DA297" s="3"/>
      <c r="DB297" s="3"/>
      <c r="DC297" s="1"/>
      <c r="DD297" s="384"/>
      <c r="DE297" s="3"/>
      <c r="DF297" s="3"/>
      <c r="DG297" s="3"/>
      <c r="DH297" s="1"/>
      <c r="DI297" s="384"/>
      <c r="DJ297" s="3"/>
      <c r="DK297" s="3"/>
      <c r="DL297" s="3"/>
      <c r="DM297" s="1"/>
      <c r="DN297" s="384"/>
      <c r="DO297" s="3"/>
      <c r="DP297" s="3"/>
      <c r="DQ297" s="3"/>
      <c r="DR297" s="1"/>
      <c r="DS297" s="1"/>
      <c r="DT297" s="1"/>
      <c r="DU297" s="1"/>
      <c r="DV297" s="1"/>
      <c r="DW297" s="1"/>
      <c r="DX297" s="1"/>
      <c r="DY297" s="193"/>
    </row>
    <row r="298" spans="1:129" s="237" customFormat="1" ht="15" thickBot="1" x14ac:dyDescent="0.35">
      <c r="A298" s="1"/>
      <c r="B298" s="1"/>
      <c r="C298" s="193"/>
      <c r="E298" s="1"/>
      <c r="F298" s="1"/>
      <c r="G298" s="1"/>
      <c r="H298" s="1"/>
      <c r="I298" s="1"/>
      <c r="J298" s="2"/>
      <c r="K298" s="1"/>
      <c r="L298" s="1"/>
      <c r="M298" s="384"/>
      <c r="N298" s="207"/>
      <c r="O298" s="3"/>
      <c r="P298" s="3"/>
      <c r="Q298" s="3"/>
      <c r="R298" s="3"/>
      <c r="S298" s="3"/>
      <c r="T298" s="3"/>
      <c r="U298" s="3"/>
      <c r="V298" s="3"/>
      <c r="W298" s="384"/>
      <c r="X298" s="3"/>
      <c r="Y298" s="3"/>
      <c r="Z298" s="3"/>
      <c r="AA298" s="1"/>
      <c r="AB298" s="384"/>
      <c r="AC298" s="3"/>
      <c r="AD298" s="3"/>
      <c r="AE298" s="3"/>
      <c r="AF298" s="1"/>
      <c r="AG298" s="384"/>
      <c r="AH298" s="3"/>
      <c r="AI298" s="3"/>
      <c r="AJ298" s="3"/>
      <c r="AK298" s="1"/>
      <c r="AL298" s="384"/>
      <c r="AM298" s="3"/>
      <c r="AN298" s="3"/>
      <c r="AO298" s="3"/>
      <c r="AP298" s="1"/>
      <c r="AQ298" s="384"/>
      <c r="AR298" s="3"/>
      <c r="AS298" s="3"/>
      <c r="AT298" s="3"/>
      <c r="AU298" s="1"/>
      <c r="AV298" s="384"/>
      <c r="AW298" s="3"/>
      <c r="AX298" s="3"/>
      <c r="AY298" s="3"/>
      <c r="AZ298" s="1"/>
      <c r="BA298" s="384"/>
      <c r="BB298" s="3"/>
      <c r="BC298" s="3"/>
      <c r="BD298" s="3"/>
      <c r="BE298" s="1"/>
      <c r="BF298" s="384"/>
      <c r="BG298" s="3"/>
      <c r="BH298" s="3"/>
      <c r="BI298" s="3"/>
      <c r="BJ298" s="1"/>
      <c r="BK298" s="384"/>
      <c r="BL298" s="3"/>
      <c r="BM298" s="3"/>
      <c r="BN298" s="3"/>
      <c r="BO298" s="1"/>
      <c r="BP298" s="384"/>
      <c r="BQ298" s="3"/>
      <c r="BR298" s="3"/>
      <c r="BS298" s="3"/>
      <c r="BT298" s="1"/>
      <c r="BU298" s="384"/>
      <c r="BV298" s="3"/>
      <c r="BW298" s="3"/>
      <c r="BX298" s="3"/>
      <c r="BY298" s="1"/>
      <c r="BZ298" s="384"/>
      <c r="CA298" s="3"/>
      <c r="CB298" s="3"/>
      <c r="CC298" s="3"/>
      <c r="CD298" s="1"/>
      <c r="CE298" s="384"/>
      <c r="CF298" s="3"/>
      <c r="CG298" s="3"/>
      <c r="CH298" s="3"/>
      <c r="CI298" s="1"/>
      <c r="CJ298" s="384"/>
      <c r="CK298" s="3"/>
      <c r="CL298" s="3"/>
      <c r="CM298" s="3"/>
      <c r="CN298" s="1"/>
      <c r="CO298" s="384"/>
      <c r="CP298" s="3"/>
      <c r="CQ298" s="3"/>
      <c r="CR298" s="3"/>
      <c r="CS298" s="1"/>
      <c r="CT298" s="384"/>
      <c r="CU298" s="3"/>
      <c r="CV298" s="3"/>
      <c r="CW298" s="3"/>
      <c r="CX298" s="1"/>
      <c r="CY298" s="384"/>
      <c r="CZ298" s="3"/>
      <c r="DA298" s="3"/>
      <c r="DB298" s="3"/>
      <c r="DC298" s="1"/>
      <c r="DD298" s="384"/>
      <c r="DE298" s="3"/>
      <c r="DF298" s="3"/>
      <c r="DG298" s="3"/>
      <c r="DH298" s="1"/>
      <c r="DI298" s="384"/>
      <c r="DJ298" s="3"/>
      <c r="DK298" s="3"/>
      <c r="DL298" s="3"/>
      <c r="DM298" s="1"/>
      <c r="DN298" s="384"/>
      <c r="DO298" s="3"/>
      <c r="DP298" s="3"/>
      <c r="DQ298" s="3"/>
      <c r="DR298" s="1"/>
      <c r="DS298" s="1"/>
      <c r="DT298" s="1"/>
      <c r="DU298" s="1"/>
      <c r="DV298" s="1"/>
      <c r="DW298" s="1"/>
      <c r="DX298" s="1"/>
      <c r="DY298" s="193"/>
    </row>
    <row r="299" spans="1:129" s="237" customFormat="1" ht="15" thickBot="1" x14ac:dyDescent="0.35">
      <c r="A299" s="1"/>
      <c r="B299" s="231" t="s">
        <v>434</v>
      </c>
      <c r="C299" s="232" t="s">
        <v>435</v>
      </c>
      <c r="D299" s="517" t="s">
        <v>771</v>
      </c>
      <c r="E299" s="1"/>
      <c r="F299" s="1"/>
      <c r="G299" s="1"/>
      <c r="H299" s="1"/>
      <c r="I299" s="1"/>
      <c r="J299" s="2"/>
      <c r="K299" s="1"/>
      <c r="L299" s="1"/>
      <c r="M299" s="384"/>
      <c r="N299" s="207"/>
      <c r="O299" s="3"/>
      <c r="P299" s="3"/>
      <c r="Q299" s="3"/>
      <c r="R299" s="3"/>
      <c r="S299" s="3"/>
      <c r="T299" s="3"/>
      <c r="U299" s="3"/>
      <c r="V299" s="3"/>
      <c r="W299" s="384"/>
      <c r="X299" s="3"/>
      <c r="Y299" s="3"/>
      <c r="Z299" s="3"/>
      <c r="AA299" s="1"/>
      <c r="AB299" s="384"/>
      <c r="AC299" s="3"/>
      <c r="AD299" s="3"/>
      <c r="AE299" s="3"/>
      <c r="AF299" s="1"/>
      <c r="AG299" s="384"/>
      <c r="AH299" s="3"/>
      <c r="AI299" s="3"/>
      <c r="AJ299" s="3"/>
      <c r="AK299" s="1"/>
      <c r="AL299" s="384"/>
      <c r="AM299" s="3"/>
      <c r="AN299" s="3"/>
      <c r="AO299" s="3"/>
      <c r="AP299" s="1"/>
      <c r="AQ299" s="384"/>
      <c r="AR299" s="3"/>
      <c r="AS299" s="3"/>
      <c r="AT299" s="3"/>
      <c r="AU299" s="1"/>
      <c r="AV299" s="384"/>
      <c r="AW299" s="3"/>
      <c r="AX299" s="3"/>
      <c r="AY299" s="3"/>
      <c r="AZ299" s="1"/>
      <c r="BA299" s="384"/>
      <c r="BB299" s="3"/>
      <c r="BC299" s="3"/>
      <c r="BD299" s="3"/>
      <c r="BE299" s="1"/>
      <c r="BF299" s="384"/>
      <c r="BG299" s="3"/>
      <c r="BH299" s="3"/>
      <c r="BI299" s="3"/>
      <c r="BJ299" s="1"/>
      <c r="BK299" s="384"/>
      <c r="BL299" s="3"/>
      <c r="BM299" s="3"/>
      <c r="BN299" s="3"/>
      <c r="BO299" s="1"/>
      <c r="BP299" s="384"/>
      <c r="BQ299" s="3"/>
      <c r="BR299" s="3"/>
      <c r="BS299" s="3"/>
      <c r="BT299" s="1"/>
      <c r="BU299" s="384"/>
      <c r="BV299" s="3"/>
      <c r="BW299" s="3"/>
      <c r="BX299" s="3"/>
      <c r="BY299" s="1"/>
      <c r="BZ299" s="384"/>
      <c r="CA299" s="3"/>
      <c r="CB299" s="3"/>
      <c r="CC299" s="3"/>
      <c r="CD299" s="1"/>
      <c r="CE299" s="384"/>
      <c r="CF299" s="3"/>
      <c r="CG299" s="3"/>
      <c r="CH299" s="3"/>
      <c r="CI299" s="1"/>
      <c r="CJ299" s="384"/>
      <c r="CK299" s="3"/>
      <c r="CL299" s="3"/>
      <c r="CM299" s="3"/>
      <c r="CN299" s="1"/>
      <c r="CO299" s="384"/>
      <c r="CP299" s="3"/>
      <c r="CQ299" s="3"/>
      <c r="CR299" s="3"/>
      <c r="CS299" s="1"/>
      <c r="CT299" s="384"/>
      <c r="CU299" s="3"/>
      <c r="CV299" s="3"/>
      <c r="CW299" s="3"/>
      <c r="CX299" s="1"/>
      <c r="CY299" s="384"/>
      <c r="CZ299" s="3"/>
      <c r="DA299" s="3"/>
      <c r="DB299" s="3"/>
      <c r="DC299" s="1"/>
      <c r="DD299" s="384"/>
      <c r="DE299" s="3"/>
      <c r="DF299" s="3"/>
      <c r="DG299" s="3"/>
      <c r="DH299" s="1"/>
      <c r="DI299" s="384"/>
      <c r="DJ299" s="3"/>
      <c r="DK299" s="3"/>
      <c r="DL299" s="3"/>
      <c r="DM299" s="1"/>
      <c r="DN299" s="384"/>
      <c r="DO299" s="3"/>
      <c r="DP299" s="3"/>
      <c r="DQ299" s="3"/>
      <c r="DR299" s="1"/>
      <c r="DS299" s="1"/>
      <c r="DT299" s="1"/>
      <c r="DU299" s="1"/>
      <c r="DV299" s="1"/>
      <c r="DW299" s="1"/>
      <c r="DX299" s="1"/>
      <c r="DY299" s="193"/>
    </row>
    <row r="300" spans="1:129" s="237" customFormat="1" x14ac:dyDescent="0.3">
      <c r="A300" s="1"/>
      <c r="B300" s="365">
        <v>2015</v>
      </c>
      <c r="C300" s="366">
        <f>P278</f>
        <v>0</v>
      </c>
      <c r="D300" s="518">
        <f>C300</f>
        <v>0</v>
      </c>
      <c r="E300" s="1"/>
      <c r="F300" s="1"/>
      <c r="G300" s="1"/>
      <c r="H300" s="1"/>
      <c r="I300" s="1"/>
      <c r="J300" s="2"/>
      <c r="K300" s="1"/>
      <c r="L300" s="1"/>
      <c r="M300" s="384"/>
      <c r="N300" s="207"/>
      <c r="O300" s="3"/>
      <c r="P300" s="3"/>
      <c r="Q300" s="3"/>
      <c r="R300" s="3"/>
      <c r="S300" s="3"/>
      <c r="T300" s="3"/>
      <c r="U300" s="3"/>
      <c r="V300" s="3"/>
      <c r="W300" s="384"/>
      <c r="X300" s="3"/>
      <c r="Y300" s="3"/>
      <c r="Z300" s="3"/>
      <c r="AA300" s="1"/>
      <c r="AB300" s="384"/>
      <c r="AC300" s="3"/>
      <c r="AD300" s="3"/>
      <c r="AE300" s="3"/>
      <c r="AF300" s="1"/>
      <c r="AG300" s="384"/>
      <c r="AH300" s="3"/>
      <c r="AI300" s="3"/>
      <c r="AJ300" s="3"/>
      <c r="AK300" s="1"/>
      <c r="AL300" s="384"/>
      <c r="AM300" s="3"/>
      <c r="AN300" s="3"/>
      <c r="AO300" s="3"/>
      <c r="AP300" s="1"/>
      <c r="AQ300" s="384"/>
      <c r="AR300" s="3"/>
      <c r="AS300" s="3"/>
      <c r="AT300" s="3"/>
      <c r="AU300" s="1"/>
      <c r="AV300" s="384"/>
      <c r="AW300" s="3"/>
      <c r="AX300" s="3"/>
      <c r="AY300" s="3"/>
      <c r="AZ300" s="1"/>
      <c r="BA300" s="384"/>
      <c r="BB300" s="3"/>
      <c r="BC300" s="3"/>
      <c r="BD300" s="3"/>
      <c r="BE300" s="1"/>
      <c r="BF300" s="384"/>
      <c r="BG300" s="3"/>
      <c r="BH300" s="3"/>
      <c r="BI300" s="3"/>
      <c r="BJ300" s="1"/>
      <c r="BK300" s="384"/>
      <c r="BL300" s="3"/>
      <c r="BM300" s="3"/>
      <c r="BN300" s="3"/>
      <c r="BO300" s="1"/>
      <c r="BP300" s="384"/>
      <c r="BQ300" s="3"/>
      <c r="BR300" s="3"/>
      <c r="BS300" s="3"/>
      <c r="BT300" s="1"/>
      <c r="BU300" s="384"/>
      <c r="BV300" s="3"/>
      <c r="BW300" s="3"/>
      <c r="BX300" s="3"/>
      <c r="BY300" s="1"/>
      <c r="BZ300" s="384"/>
      <c r="CA300" s="3"/>
      <c r="CB300" s="3"/>
      <c r="CC300" s="3"/>
      <c r="CD300" s="1"/>
      <c r="CE300" s="384"/>
      <c r="CF300" s="3"/>
      <c r="CG300" s="3"/>
      <c r="CH300" s="3"/>
      <c r="CI300" s="1"/>
      <c r="CJ300" s="384"/>
      <c r="CK300" s="3"/>
      <c r="CL300" s="3"/>
      <c r="CM300" s="3"/>
      <c r="CN300" s="1"/>
      <c r="CO300" s="384"/>
      <c r="CP300" s="3"/>
      <c r="CQ300" s="3"/>
      <c r="CR300" s="3"/>
      <c r="CS300" s="1"/>
      <c r="CT300" s="384"/>
      <c r="CU300" s="3"/>
      <c r="CV300" s="3"/>
      <c r="CW300" s="3"/>
      <c r="CX300" s="1"/>
      <c r="CY300" s="384"/>
      <c r="CZ300" s="3"/>
      <c r="DA300" s="3"/>
      <c r="DB300" s="3"/>
      <c r="DC300" s="1"/>
      <c r="DD300" s="384"/>
      <c r="DE300" s="3"/>
      <c r="DF300" s="3"/>
      <c r="DG300" s="3"/>
      <c r="DH300" s="1"/>
      <c r="DI300" s="384"/>
      <c r="DJ300" s="3"/>
      <c r="DK300" s="3"/>
      <c r="DL300" s="3"/>
      <c r="DM300" s="1"/>
      <c r="DN300" s="384"/>
      <c r="DO300" s="3"/>
      <c r="DP300" s="3"/>
      <c r="DQ300" s="3"/>
      <c r="DR300" s="1"/>
      <c r="DS300" s="1"/>
      <c r="DT300" s="1"/>
      <c r="DU300" s="1"/>
      <c r="DV300" s="1"/>
      <c r="DW300" s="1"/>
      <c r="DX300" s="1"/>
      <c r="DY300" s="193"/>
    </row>
    <row r="301" spans="1:129" s="237" customFormat="1" x14ac:dyDescent="0.3">
      <c r="A301" s="1"/>
      <c r="B301" s="367">
        <v>2016</v>
      </c>
      <c r="C301" s="366">
        <f>U278</f>
        <v>42063.147157788087</v>
      </c>
      <c r="D301" s="518">
        <f t="shared" ref="D301:D303" si="783">C301</f>
        <v>42063.147157788087</v>
      </c>
      <c r="E301" s="1"/>
      <c r="F301" s="1"/>
      <c r="G301" s="1"/>
      <c r="H301" s="1"/>
      <c r="I301" s="1"/>
      <c r="J301" s="2"/>
      <c r="K301" s="1"/>
      <c r="L301" s="1"/>
      <c r="M301" s="384"/>
      <c r="N301" s="207"/>
      <c r="O301" s="3"/>
      <c r="P301" s="3"/>
      <c r="Q301" s="3"/>
      <c r="R301" s="3"/>
      <c r="S301" s="3"/>
      <c r="T301" s="3"/>
      <c r="U301" s="3"/>
      <c r="V301" s="3"/>
      <c r="W301" s="384"/>
      <c r="X301" s="3"/>
      <c r="Y301" s="3"/>
      <c r="Z301" s="3"/>
      <c r="AA301" s="1"/>
      <c r="AB301" s="384"/>
      <c r="AC301" s="3"/>
      <c r="AD301" s="3"/>
      <c r="AE301" s="3"/>
      <c r="AF301" s="1"/>
      <c r="AG301" s="384"/>
      <c r="AH301" s="3"/>
      <c r="AI301" s="3"/>
      <c r="AJ301" s="3"/>
      <c r="AK301" s="1"/>
      <c r="AL301" s="384"/>
      <c r="AM301" s="3"/>
      <c r="AN301" s="3"/>
      <c r="AO301" s="3"/>
      <c r="AP301" s="1"/>
      <c r="AQ301" s="384"/>
      <c r="AR301" s="3"/>
      <c r="AS301" s="3"/>
      <c r="AT301" s="3"/>
      <c r="AU301" s="1"/>
      <c r="AV301" s="384"/>
      <c r="AW301" s="3"/>
      <c r="AX301" s="3"/>
      <c r="AY301" s="3"/>
      <c r="AZ301" s="1"/>
      <c r="BA301" s="384"/>
      <c r="BB301" s="3"/>
      <c r="BC301" s="3"/>
      <c r="BD301" s="3"/>
      <c r="BE301" s="1"/>
      <c r="BF301" s="384"/>
      <c r="BG301" s="3"/>
      <c r="BH301" s="3"/>
      <c r="BI301" s="3"/>
      <c r="BJ301" s="1"/>
      <c r="BK301" s="384"/>
      <c r="BL301" s="3"/>
      <c r="BM301" s="3"/>
      <c r="BN301" s="3"/>
      <c r="BO301" s="1"/>
      <c r="BP301" s="384"/>
      <c r="BQ301" s="3"/>
      <c r="BR301" s="3"/>
      <c r="BS301" s="3"/>
      <c r="BT301" s="1"/>
      <c r="BU301" s="384"/>
      <c r="BV301" s="3"/>
      <c r="BW301" s="3"/>
      <c r="BX301" s="3"/>
      <c r="BY301" s="1"/>
      <c r="BZ301" s="384"/>
      <c r="CA301" s="3"/>
      <c r="CB301" s="3"/>
      <c r="CC301" s="3"/>
      <c r="CD301" s="1"/>
      <c r="CE301" s="384"/>
      <c r="CF301" s="3"/>
      <c r="CG301" s="3"/>
      <c r="CH301" s="3"/>
      <c r="CI301" s="1"/>
      <c r="CJ301" s="384"/>
      <c r="CK301" s="3"/>
      <c r="CL301" s="3"/>
      <c r="CM301" s="3"/>
      <c r="CN301" s="1"/>
      <c r="CO301" s="384"/>
      <c r="CP301" s="3"/>
      <c r="CQ301" s="3"/>
      <c r="CR301" s="3"/>
      <c r="CS301" s="1"/>
      <c r="CT301" s="384"/>
      <c r="CU301" s="3"/>
      <c r="CV301" s="3"/>
      <c r="CW301" s="3"/>
      <c r="CX301" s="1"/>
      <c r="CY301" s="384"/>
      <c r="CZ301" s="3"/>
      <c r="DA301" s="3"/>
      <c r="DB301" s="3"/>
      <c r="DC301" s="1"/>
      <c r="DD301" s="384"/>
      <c r="DE301" s="3"/>
      <c r="DF301" s="3"/>
      <c r="DG301" s="3"/>
      <c r="DH301" s="1"/>
      <c r="DI301" s="384"/>
      <c r="DJ301" s="3"/>
      <c r="DK301" s="3"/>
      <c r="DL301" s="3"/>
      <c r="DM301" s="1"/>
      <c r="DN301" s="384"/>
      <c r="DO301" s="3"/>
      <c r="DP301" s="3"/>
      <c r="DQ301" s="3"/>
      <c r="DR301" s="1"/>
      <c r="DS301" s="1"/>
      <c r="DT301" s="1"/>
      <c r="DU301" s="1"/>
      <c r="DV301" s="1"/>
      <c r="DW301" s="1"/>
      <c r="DX301" s="1"/>
      <c r="DY301" s="193"/>
    </row>
    <row r="302" spans="1:129" s="237" customFormat="1" x14ac:dyDescent="0.3">
      <c r="A302" s="1"/>
      <c r="B302" s="365">
        <v>2017</v>
      </c>
      <c r="C302" s="366">
        <f>Z278</f>
        <v>132096.54802268342</v>
      </c>
      <c r="D302" s="518">
        <f t="shared" si="783"/>
        <v>132096.54802268342</v>
      </c>
      <c r="E302" s="1"/>
      <c r="F302" s="1"/>
      <c r="G302" s="1"/>
      <c r="H302" s="1"/>
      <c r="I302" s="1"/>
      <c r="J302" s="2"/>
      <c r="K302" s="1"/>
      <c r="L302" s="1"/>
      <c r="M302" s="384"/>
      <c r="N302" s="207"/>
      <c r="O302" s="3"/>
      <c r="P302" s="3"/>
      <c r="Q302" s="3"/>
      <c r="R302" s="3"/>
      <c r="S302" s="3"/>
      <c r="T302" s="3"/>
      <c r="U302" s="3"/>
      <c r="V302" s="3"/>
      <c r="W302" s="384"/>
      <c r="X302" s="3"/>
      <c r="Y302" s="3"/>
      <c r="Z302" s="3"/>
      <c r="AA302" s="1"/>
      <c r="AB302" s="384"/>
      <c r="AC302" s="3"/>
      <c r="AD302" s="3"/>
      <c r="AE302" s="3"/>
      <c r="AF302" s="1"/>
      <c r="AG302" s="384"/>
      <c r="AH302" s="3"/>
      <c r="AI302" s="3"/>
      <c r="AJ302" s="3"/>
      <c r="AK302" s="1"/>
      <c r="AL302" s="384"/>
      <c r="AM302" s="3"/>
      <c r="AN302" s="3"/>
      <c r="AO302" s="3"/>
      <c r="AP302" s="1"/>
      <c r="AQ302" s="384"/>
      <c r="AR302" s="3"/>
      <c r="AS302" s="3"/>
      <c r="AT302" s="3"/>
      <c r="AU302" s="1"/>
      <c r="AV302" s="384"/>
      <c r="AW302" s="3"/>
      <c r="AX302" s="3"/>
      <c r="AY302" s="3"/>
      <c r="AZ302" s="1"/>
      <c r="BA302" s="384"/>
      <c r="BB302" s="3"/>
      <c r="BC302" s="3"/>
      <c r="BD302" s="3"/>
      <c r="BE302" s="1"/>
      <c r="BF302" s="384"/>
      <c r="BG302" s="3"/>
      <c r="BH302" s="3"/>
      <c r="BI302" s="3"/>
      <c r="BJ302" s="1"/>
      <c r="BK302" s="384"/>
      <c r="BL302" s="3"/>
      <c r="BM302" s="3"/>
      <c r="BN302" s="3"/>
      <c r="BO302" s="1"/>
      <c r="BP302" s="384"/>
      <c r="BQ302" s="3"/>
      <c r="BR302" s="3"/>
      <c r="BS302" s="3"/>
      <c r="BT302" s="1"/>
      <c r="BU302" s="384"/>
      <c r="BV302" s="3"/>
      <c r="BW302" s="3"/>
      <c r="BX302" s="3"/>
      <c r="BY302" s="1"/>
      <c r="BZ302" s="384"/>
      <c r="CA302" s="3"/>
      <c r="CB302" s="3"/>
      <c r="CC302" s="3"/>
      <c r="CD302" s="1"/>
      <c r="CE302" s="384"/>
      <c r="CF302" s="3"/>
      <c r="CG302" s="3"/>
      <c r="CH302" s="3"/>
      <c r="CI302" s="1"/>
      <c r="CJ302" s="384"/>
      <c r="CK302" s="3"/>
      <c r="CL302" s="3"/>
      <c r="CM302" s="3"/>
      <c r="CN302" s="1"/>
      <c r="CO302" s="384"/>
      <c r="CP302" s="3"/>
      <c r="CQ302" s="3"/>
      <c r="CR302" s="3"/>
      <c r="CS302" s="1"/>
      <c r="CT302" s="384"/>
      <c r="CU302" s="3"/>
      <c r="CV302" s="3"/>
      <c r="CW302" s="3"/>
      <c r="CX302" s="1"/>
      <c r="CY302" s="384"/>
      <c r="CZ302" s="3"/>
      <c r="DA302" s="3"/>
      <c r="DB302" s="3"/>
      <c r="DC302" s="1"/>
      <c r="DD302" s="384"/>
      <c r="DE302" s="3"/>
      <c r="DF302" s="3"/>
      <c r="DG302" s="3"/>
      <c r="DH302" s="1"/>
      <c r="DI302" s="384"/>
      <c r="DJ302" s="3"/>
      <c r="DK302" s="3"/>
      <c r="DL302" s="3"/>
      <c r="DM302" s="1"/>
      <c r="DN302" s="384"/>
      <c r="DO302" s="3"/>
      <c r="DP302" s="3"/>
      <c r="DQ302" s="3"/>
      <c r="DR302" s="1"/>
      <c r="DS302" s="1"/>
      <c r="DT302" s="1"/>
      <c r="DU302" s="1"/>
      <c r="DV302" s="1"/>
      <c r="DW302" s="1"/>
      <c r="DX302" s="1"/>
      <c r="DY302" s="193"/>
    </row>
    <row r="303" spans="1:129" s="237" customFormat="1" x14ac:dyDescent="0.3">
      <c r="A303" s="1"/>
      <c r="B303" s="367">
        <v>2018</v>
      </c>
      <c r="C303" s="366">
        <f>AE278</f>
        <v>129456.54964375739</v>
      </c>
      <c r="D303" s="518">
        <f t="shared" si="783"/>
        <v>129456.54964375739</v>
      </c>
      <c r="E303" s="1"/>
      <c r="F303" s="1"/>
      <c r="G303" s="1"/>
      <c r="H303" s="1"/>
      <c r="I303" s="1"/>
      <c r="J303" s="2"/>
      <c r="K303" s="1"/>
      <c r="L303" s="1"/>
      <c r="M303" s="384"/>
      <c r="N303" s="207"/>
      <c r="O303" s="3"/>
      <c r="P303" s="3"/>
      <c r="Q303" s="3"/>
      <c r="R303" s="3"/>
      <c r="S303" s="3"/>
      <c r="T303" s="3"/>
      <c r="U303" s="3"/>
      <c r="V303" s="3"/>
      <c r="W303" s="384"/>
      <c r="X303" s="3"/>
      <c r="Y303" s="3"/>
      <c r="Z303" s="3"/>
      <c r="AA303" s="1"/>
      <c r="AB303" s="384"/>
      <c r="AC303" s="3"/>
      <c r="AD303" s="3"/>
      <c r="AE303" s="3"/>
      <c r="AF303" s="1"/>
      <c r="AG303" s="384"/>
      <c r="AH303" s="3"/>
      <c r="AI303" s="3"/>
      <c r="AJ303" s="3"/>
      <c r="AK303" s="1"/>
      <c r="AL303" s="384"/>
      <c r="AM303" s="3"/>
      <c r="AN303" s="3"/>
      <c r="AO303" s="3"/>
      <c r="AP303" s="1"/>
      <c r="AQ303" s="384"/>
      <c r="AR303" s="3"/>
      <c r="AS303" s="3"/>
      <c r="AT303" s="3"/>
      <c r="AU303" s="1"/>
      <c r="AV303" s="384"/>
      <c r="AW303" s="3"/>
      <c r="AX303" s="3"/>
      <c r="AY303" s="3"/>
      <c r="AZ303" s="1"/>
      <c r="BA303" s="384"/>
      <c r="BB303" s="3"/>
      <c r="BC303" s="3"/>
      <c r="BD303" s="3"/>
      <c r="BE303" s="1"/>
      <c r="BF303" s="384"/>
      <c r="BG303" s="3"/>
      <c r="BH303" s="3"/>
      <c r="BI303" s="3"/>
      <c r="BJ303" s="1"/>
      <c r="BK303" s="384"/>
      <c r="BL303" s="3"/>
      <c r="BM303" s="3"/>
      <c r="BN303" s="3"/>
      <c r="BO303" s="1"/>
      <c r="BP303" s="384"/>
      <c r="BQ303" s="3"/>
      <c r="BR303" s="3"/>
      <c r="BS303" s="3"/>
      <c r="BT303" s="1"/>
      <c r="BU303" s="384"/>
      <c r="BV303" s="3"/>
      <c r="BW303" s="3"/>
      <c r="BX303" s="3"/>
      <c r="BY303" s="1"/>
      <c r="BZ303" s="384"/>
      <c r="CA303" s="3"/>
      <c r="CB303" s="3"/>
      <c r="CC303" s="3"/>
      <c r="CD303" s="1"/>
      <c r="CE303" s="384"/>
      <c r="CF303" s="3"/>
      <c r="CG303" s="3"/>
      <c r="CH303" s="3"/>
      <c r="CI303" s="1"/>
      <c r="CJ303" s="384"/>
      <c r="CK303" s="3"/>
      <c r="CL303" s="3"/>
      <c r="CM303" s="3"/>
      <c r="CN303" s="1"/>
      <c r="CO303" s="384"/>
      <c r="CP303" s="3"/>
      <c r="CQ303" s="3"/>
      <c r="CR303" s="3"/>
      <c r="CS303" s="1"/>
      <c r="CT303" s="384"/>
      <c r="CU303" s="3"/>
      <c r="CV303" s="3"/>
      <c r="CW303" s="3"/>
      <c r="CX303" s="1"/>
      <c r="CY303" s="384"/>
      <c r="CZ303" s="3"/>
      <c r="DA303" s="3"/>
      <c r="DB303" s="3"/>
      <c r="DC303" s="1"/>
      <c r="DD303" s="384"/>
      <c r="DE303" s="3"/>
      <c r="DF303" s="3"/>
      <c r="DG303" s="3"/>
      <c r="DH303" s="1"/>
      <c r="DI303" s="384"/>
      <c r="DJ303" s="3"/>
      <c r="DK303" s="3"/>
      <c r="DL303" s="3"/>
      <c r="DM303" s="1"/>
      <c r="DN303" s="384"/>
      <c r="DO303" s="3"/>
      <c r="DP303" s="3"/>
      <c r="DQ303" s="3"/>
      <c r="DR303" s="1"/>
      <c r="DS303" s="1"/>
      <c r="DT303" s="1"/>
      <c r="DU303" s="1"/>
      <c r="DV303" s="1"/>
      <c r="DW303" s="1"/>
      <c r="DX303" s="1"/>
      <c r="DY303" s="193"/>
    </row>
    <row r="304" spans="1:129" s="237" customFormat="1" x14ac:dyDescent="0.3">
      <c r="A304" s="1"/>
      <c r="B304" s="365">
        <v>2019</v>
      </c>
      <c r="C304" s="366">
        <f>AJ278</f>
        <v>123614.95207536832</v>
      </c>
      <c r="D304" s="518">
        <f>C304*0.7</f>
        <v>86530.466452757813</v>
      </c>
      <c r="E304" s="1"/>
      <c r="F304" s="1"/>
      <c r="G304" s="1"/>
      <c r="H304" s="1"/>
      <c r="I304" s="1"/>
      <c r="J304" s="2"/>
      <c r="K304" s="1"/>
      <c r="L304" s="1"/>
      <c r="M304" s="384"/>
      <c r="N304" s="207"/>
      <c r="O304" s="3"/>
      <c r="P304" s="3"/>
      <c r="Q304" s="3"/>
      <c r="R304" s="3"/>
      <c r="S304" s="3"/>
      <c r="T304" s="3"/>
      <c r="U304" s="3"/>
      <c r="V304" s="3"/>
      <c r="W304" s="384"/>
      <c r="X304" s="3"/>
      <c r="Y304" s="3"/>
      <c r="Z304" s="3"/>
      <c r="AA304" s="1"/>
      <c r="AB304" s="384"/>
      <c r="AC304" s="3"/>
      <c r="AD304" s="3"/>
      <c r="AE304" s="3"/>
      <c r="AF304" s="1"/>
      <c r="AG304" s="384"/>
      <c r="AH304" s="3"/>
      <c r="AI304" s="3"/>
      <c r="AJ304" s="3"/>
      <c r="AK304" s="1"/>
      <c r="AL304" s="384"/>
      <c r="AM304" s="3"/>
      <c r="AN304" s="3"/>
      <c r="AO304" s="3"/>
      <c r="AP304" s="1"/>
      <c r="AQ304" s="384"/>
      <c r="AR304" s="3"/>
      <c r="AS304" s="3"/>
      <c r="AT304" s="3"/>
      <c r="AU304" s="1"/>
      <c r="AV304" s="384"/>
      <c r="AW304" s="3"/>
      <c r="AX304" s="3"/>
      <c r="AY304" s="3"/>
      <c r="AZ304" s="1"/>
      <c r="BA304" s="384"/>
      <c r="BB304" s="3"/>
      <c r="BC304" s="3"/>
      <c r="BD304" s="3"/>
      <c r="BE304" s="1"/>
      <c r="BF304" s="384"/>
      <c r="BG304" s="3"/>
      <c r="BH304" s="3"/>
      <c r="BI304" s="3"/>
      <c r="BJ304" s="1"/>
      <c r="BK304" s="384"/>
      <c r="BL304" s="3"/>
      <c r="BM304" s="3"/>
      <c r="BN304" s="3"/>
      <c r="BO304" s="1"/>
      <c r="BP304" s="384"/>
      <c r="BQ304" s="3"/>
      <c r="BR304" s="3"/>
      <c r="BS304" s="3"/>
      <c r="BT304" s="1"/>
      <c r="BU304" s="384"/>
      <c r="BV304" s="3"/>
      <c r="BW304" s="3"/>
      <c r="BX304" s="3"/>
      <c r="BY304" s="1"/>
      <c r="BZ304" s="384"/>
      <c r="CA304" s="3"/>
      <c r="CB304" s="3"/>
      <c r="CC304" s="3"/>
      <c r="CD304" s="1"/>
      <c r="CE304" s="384"/>
      <c r="CF304" s="3"/>
      <c r="CG304" s="3"/>
      <c r="CH304" s="3"/>
      <c r="CI304" s="1"/>
      <c r="CJ304" s="384"/>
      <c r="CK304" s="3"/>
      <c r="CL304" s="3"/>
      <c r="CM304" s="3"/>
      <c r="CN304" s="1"/>
      <c r="CO304" s="384"/>
      <c r="CP304" s="3"/>
      <c r="CQ304" s="3"/>
      <c r="CR304" s="3"/>
      <c r="CS304" s="1"/>
      <c r="CT304" s="384"/>
      <c r="CU304" s="3"/>
      <c r="CV304" s="3"/>
      <c r="CW304" s="3"/>
      <c r="CX304" s="1"/>
      <c r="CY304" s="384"/>
      <c r="CZ304" s="3"/>
      <c r="DA304" s="3"/>
      <c r="DB304" s="3"/>
      <c r="DC304" s="1"/>
      <c r="DD304" s="384"/>
      <c r="DE304" s="3"/>
      <c r="DF304" s="3"/>
      <c r="DG304" s="3"/>
      <c r="DH304" s="1"/>
      <c r="DI304" s="384"/>
      <c r="DJ304" s="3"/>
      <c r="DK304" s="3"/>
      <c r="DL304" s="3"/>
      <c r="DM304" s="1"/>
      <c r="DN304" s="384"/>
      <c r="DO304" s="3"/>
      <c r="DP304" s="3"/>
      <c r="DQ304" s="3"/>
      <c r="DR304" s="1"/>
      <c r="DS304" s="1"/>
      <c r="DT304" s="1"/>
      <c r="DU304" s="1"/>
      <c r="DV304" s="1"/>
      <c r="DW304" s="1"/>
      <c r="DX304" s="1"/>
      <c r="DY304" s="193"/>
    </row>
    <row r="305" spans="1:129" s="237" customFormat="1" x14ac:dyDescent="0.3">
      <c r="A305" s="1"/>
      <c r="B305" s="230">
        <v>2020</v>
      </c>
      <c r="C305" s="233">
        <f>AO278</f>
        <v>108903.89691752692</v>
      </c>
      <c r="D305" s="518">
        <f>C305*0.3</f>
        <v>32671.169075258073</v>
      </c>
      <c r="E305" s="1"/>
      <c r="F305" s="1"/>
      <c r="G305" s="1"/>
      <c r="H305" s="1"/>
      <c r="I305" s="1"/>
      <c r="J305" s="2"/>
      <c r="K305" s="1"/>
      <c r="L305" s="1"/>
      <c r="M305" s="384"/>
      <c r="N305" s="207"/>
      <c r="O305" s="3"/>
      <c r="P305" s="3"/>
      <c r="Q305" s="3"/>
      <c r="R305" s="3"/>
      <c r="S305" s="3"/>
      <c r="T305" s="3"/>
      <c r="U305" s="3"/>
      <c r="V305" s="3"/>
      <c r="W305" s="384"/>
      <c r="X305" s="3"/>
      <c r="Y305" s="3"/>
      <c r="Z305" s="3"/>
      <c r="AA305" s="1"/>
      <c r="AB305" s="384"/>
      <c r="AC305" s="3"/>
      <c r="AD305" s="3"/>
      <c r="AE305" s="3"/>
      <c r="AF305" s="1"/>
      <c r="AG305" s="384"/>
      <c r="AH305" s="3"/>
      <c r="AI305" s="3"/>
      <c r="AJ305" s="3"/>
      <c r="AK305" s="1"/>
      <c r="AL305" s="384"/>
      <c r="AM305" s="3"/>
      <c r="AN305" s="3"/>
      <c r="AO305" s="3"/>
      <c r="AP305" s="1"/>
      <c r="AQ305" s="384"/>
      <c r="AR305" s="3"/>
      <c r="AS305" s="3"/>
      <c r="AT305" s="3"/>
      <c r="AU305" s="1"/>
      <c r="AV305" s="384"/>
      <c r="AW305" s="3"/>
      <c r="AX305" s="3"/>
      <c r="AY305" s="3"/>
      <c r="AZ305" s="1"/>
      <c r="BA305" s="384"/>
      <c r="BB305" s="3"/>
      <c r="BC305" s="3"/>
      <c r="BD305" s="3"/>
      <c r="BE305" s="1"/>
      <c r="BF305" s="384"/>
      <c r="BG305" s="3"/>
      <c r="BH305" s="3"/>
      <c r="BI305" s="3"/>
      <c r="BJ305" s="1"/>
      <c r="BK305" s="384"/>
      <c r="BL305" s="3"/>
      <c r="BM305" s="3"/>
      <c r="BN305" s="3"/>
      <c r="BO305" s="1"/>
      <c r="BP305" s="384"/>
      <c r="BQ305" s="3"/>
      <c r="BR305" s="3"/>
      <c r="BS305" s="3"/>
      <c r="BT305" s="1"/>
      <c r="BU305" s="384"/>
      <c r="BV305" s="3"/>
      <c r="BW305" s="3"/>
      <c r="BX305" s="3"/>
      <c r="BY305" s="1"/>
      <c r="BZ305" s="384"/>
      <c r="CA305" s="3"/>
      <c r="CB305" s="3"/>
      <c r="CC305" s="3"/>
      <c r="CD305" s="1"/>
      <c r="CE305" s="384"/>
      <c r="CF305" s="3"/>
      <c r="CG305" s="3"/>
      <c r="CH305" s="3"/>
      <c r="CI305" s="1"/>
      <c r="CJ305" s="384"/>
      <c r="CK305" s="3"/>
      <c r="CL305" s="3"/>
      <c r="CM305" s="3"/>
      <c r="CN305" s="1"/>
      <c r="CO305" s="384"/>
      <c r="CP305" s="3"/>
      <c r="CQ305" s="3"/>
      <c r="CR305" s="3"/>
      <c r="CS305" s="1"/>
      <c r="CT305" s="384"/>
      <c r="CU305" s="3"/>
      <c r="CV305" s="3"/>
      <c r="CW305" s="3"/>
      <c r="CX305" s="1"/>
      <c r="CY305" s="384"/>
      <c r="CZ305" s="3"/>
      <c r="DA305" s="3"/>
      <c r="DB305" s="3"/>
      <c r="DC305" s="1"/>
      <c r="DD305" s="384"/>
      <c r="DE305" s="3"/>
      <c r="DF305" s="3"/>
      <c r="DG305" s="3"/>
      <c r="DH305" s="1"/>
      <c r="DI305" s="384"/>
      <c r="DJ305" s="3"/>
      <c r="DK305" s="3"/>
      <c r="DL305" s="3"/>
      <c r="DM305" s="1"/>
      <c r="DN305" s="384"/>
      <c r="DO305" s="3"/>
      <c r="DP305" s="3"/>
      <c r="DQ305" s="3"/>
      <c r="DR305" s="1"/>
      <c r="DS305" s="1"/>
      <c r="DT305" s="1"/>
      <c r="DU305" s="1"/>
      <c r="DV305" s="1"/>
      <c r="DW305" s="1"/>
      <c r="DX305" s="1"/>
      <c r="DY305" s="193"/>
    </row>
    <row r="306" spans="1:129" s="237" customFormat="1" x14ac:dyDescent="0.3">
      <c r="A306" s="1"/>
      <c r="B306" s="229">
        <v>2021</v>
      </c>
      <c r="C306" s="233">
        <f>AT278</f>
        <v>108903.89691752692</v>
      </c>
      <c r="D306" s="518">
        <f t="shared" ref="D306:D321" si="784">C306*0.3</f>
        <v>32671.169075258073</v>
      </c>
      <c r="E306" s="1"/>
      <c r="F306" s="1"/>
      <c r="G306" s="1"/>
      <c r="H306" s="1"/>
      <c r="I306" s="1"/>
      <c r="J306" s="2"/>
      <c r="K306" s="1"/>
      <c r="L306" s="1"/>
      <c r="M306" s="384"/>
      <c r="N306" s="207"/>
      <c r="O306" s="3"/>
      <c r="P306" s="3"/>
      <c r="Q306" s="3"/>
      <c r="R306" s="3"/>
      <c r="S306" s="3"/>
      <c r="T306" s="3"/>
      <c r="U306" s="3"/>
      <c r="V306" s="3"/>
      <c r="W306" s="384"/>
      <c r="X306" s="3"/>
      <c r="Y306" s="3"/>
      <c r="Z306" s="3"/>
      <c r="AA306" s="1"/>
      <c r="AB306" s="384"/>
      <c r="AC306" s="3"/>
      <c r="AD306" s="3"/>
      <c r="AE306" s="3"/>
      <c r="AF306" s="1"/>
      <c r="AG306" s="384"/>
      <c r="AH306" s="3"/>
      <c r="AI306" s="3"/>
      <c r="AJ306" s="3"/>
      <c r="AK306" s="1"/>
      <c r="AL306" s="384"/>
      <c r="AM306" s="3"/>
      <c r="AN306" s="3"/>
      <c r="AO306" s="3"/>
      <c r="AP306" s="1"/>
      <c r="AQ306" s="384"/>
      <c r="AR306" s="3"/>
      <c r="AS306" s="3"/>
      <c r="AT306" s="3"/>
      <c r="AU306" s="1"/>
      <c r="AV306" s="384"/>
      <c r="AW306" s="3"/>
      <c r="AX306" s="3"/>
      <c r="AY306" s="3"/>
      <c r="AZ306" s="1"/>
      <c r="BA306" s="384"/>
      <c r="BB306" s="3"/>
      <c r="BC306" s="3"/>
      <c r="BD306" s="3"/>
      <c r="BE306" s="1"/>
      <c r="BF306" s="384"/>
      <c r="BG306" s="3"/>
      <c r="BH306" s="3"/>
      <c r="BI306" s="3"/>
      <c r="BJ306" s="1"/>
      <c r="BK306" s="384"/>
      <c r="BL306" s="3"/>
      <c r="BM306" s="3"/>
      <c r="BN306" s="3"/>
      <c r="BO306" s="1"/>
      <c r="BP306" s="384"/>
      <c r="BQ306" s="3"/>
      <c r="BR306" s="3"/>
      <c r="BS306" s="3"/>
      <c r="BT306" s="1"/>
      <c r="BU306" s="384"/>
      <c r="BV306" s="3"/>
      <c r="BW306" s="3"/>
      <c r="BX306" s="3"/>
      <c r="BY306" s="1"/>
      <c r="BZ306" s="384"/>
      <c r="CA306" s="3"/>
      <c r="CB306" s="3"/>
      <c r="CC306" s="3"/>
      <c r="CD306" s="1"/>
      <c r="CE306" s="384"/>
      <c r="CF306" s="3"/>
      <c r="CG306" s="3"/>
      <c r="CH306" s="3"/>
      <c r="CI306" s="1"/>
      <c r="CJ306" s="384"/>
      <c r="CK306" s="3"/>
      <c r="CL306" s="3"/>
      <c r="CM306" s="3"/>
      <c r="CN306" s="1"/>
      <c r="CO306" s="384"/>
      <c r="CP306" s="3"/>
      <c r="CQ306" s="3"/>
      <c r="CR306" s="3"/>
      <c r="CS306" s="1"/>
      <c r="CT306" s="384"/>
      <c r="CU306" s="3"/>
      <c r="CV306" s="3"/>
      <c r="CW306" s="3"/>
      <c r="CX306" s="1"/>
      <c r="CY306" s="384"/>
      <c r="CZ306" s="3"/>
      <c r="DA306" s="3"/>
      <c r="DB306" s="3"/>
      <c r="DC306" s="1"/>
      <c r="DD306" s="384"/>
      <c r="DE306" s="3"/>
      <c r="DF306" s="3"/>
      <c r="DG306" s="3"/>
      <c r="DH306" s="1"/>
      <c r="DI306" s="384"/>
      <c r="DJ306" s="3"/>
      <c r="DK306" s="3"/>
      <c r="DL306" s="3"/>
      <c r="DM306" s="1"/>
      <c r="DN306" s="384"/>
      <c r="DO306" s="3"/>
      <c r="DP306" s="3"/>
      <c r="DQ306" s="3"/>
      <c r="DR306" s="1"/>
      <c r="DS306" s="1"/>
      <c r="DT306" s="1"/>
      <c r="DU306" s="1"/>
      <c r="DV306" s="1"/>
      <c r="DW306" s="1"/>
      <c r="DX306" s="1"/>
      <c r="DY306" s="193"/>
    </row>
    <row r="307" spans="1:129" s="237" customFormat="1" x14ac:dyDescent="0.3">
      <c r="A307" s="1"/>
      <c r="B307" s="230">
        <v>2022</v>
      </c>
      <c r="C307" s="233">
        <f>AY278</f>
        <v>108903.89691752692</v>
      </c>
      <c r="D307" s="518">
        <f t="shared" si="784"/>
        <v>32671.169075258073</v>
      </c>
      <c r="E307" s="1"/>
      <c r="F307" s="1"/>
      <c r="G307" s="1"/>
      <c r="H307" s="1"/>
      <c r="I307" s="1"/>
      <c r="J307" s="2"/>
      <c r="K307" s="1"/>
      <c r="L307" s="1"/>
      <c r="M307" s="384"/>
      <c r="N307" s="207"/>
      <c r="O307" s="3"/>
      <c r="P307" s="3"/>
      <c r="Q307" s="3"/>
      <c r="R307" s="3"/>
      <c r="S307" s="3"/>
      <c r="T307" s="3"/>
      <c r="U307" s="3"/>
      <c r="V307" s="3"/>
      <c r="W307" s="384"/>
      <c r="X307" s="3"/>
      <c r="Y307" s="3"/>
      <c r="Z307" s="3"/>
      <c r="AA307" s="1"/>
      <c r="AB307" s="384"/>
      <c r="AC307" s="3"/>
      <c r="AD307" s="3"/>
      <c r="AE307" s="3"/>
      <c r="AF307" s="1"/>
      <c r="AG307" s="384"/>
      <c r="AH307" s="3"/>
      <c r="AI307" s="3"/>
      <c r="AJ307" s="3"/>
      <c r="AK307" s="1"/>
      <c r="AL307" s="384"/>
      <c r="AM307" s="3"/>
      <c r="AN307" s="3"/>
      <c r="AO307" s="3"/>
      <c r="AP307" s="1"/>
      <c r="AQ307" s="384"/>
      <c r="AR307" s="3"/>
      <c r="AS307" s="3"/>
      <c r="AT307" s="3"/>
      <c r="AU307" s="1"/>
      <c r="AV307" s="384"/>
      <c r="AW307" s="3"/>
      <c r="AX307" s="3"/>
      <c r="AY307" s="3"/>
      <c r="AZ307" s="1"/>
      <c r="BA307" s="384"/>
      <c r="BB307" s="3"/>
      <c r="BC307" s="3"/>
      <c r="BD307" s="3"/>
      <c r="BE307" s="1"/>
      <c r="BF307" s="384"/>
      <c r="BG307" s="3"/>
      <c r="BH307" s="3"/>
      <c r="BI307" s="3"/>
      <c r="BJ307" s="1"/>
      <c r="BK307" s="384"/>
      <c r="BL307" s="3"/>
      <c r="BM307" s="3"/>
      <c r="BN307" s="3"/>
      <c r="BO307" s="1"/>
      <c r="BP307" s="384"/>
      <c r="BQ307" s="3"/>
      <c r="BR307" s="3"/>
      <c r="BS307" s="3"/>
      <c r="BT307" s="1"/>
      <c r="BU307" s="384"/>
      <c r="BV307" s="3"/>
      <c r="BW307" s="3"/>
      <c r="BX307" s="3"/>
      <c r="BY307" s="1"/>
      <c r="BZ307" s="384"/>
      <c r="CA307" s="3"/>
      <c r="CB307" s="3"/>
      <c r="CC307" s="3"/>
      <c r="CD307" s="1"/>
      <c r="CE307" s="384"/>
      <c r="CF307" s="3"/>
      <c r="CG307" s="3"/>
      <c r="CH307" s="3"/>
      <c r="CI307" s="1"/>
      <c r="CJ307" s="384"/>
      <c r="CK307" s="3"/>
      <c r="CL307" s="3"/>
      <c r="CM307" s="3"/>
      <c r="CN307" s="1"/>
      <c r="CO307" s="384"/>
      <c r="CP307" s="3"/>
      <c r="CQ307" s="3"/>
      <c r="CR307" s="3"/>
      <c r="CS307" s="1"/>
      <c r="CT307" s="384"/>
      <c r="CU307" s="3"/>
      <c r="CV307" s="3"/>
      <c r="CW307" s="3"/>
      <c r="CX307" s="1"/>
      <c r="CY307" s="384"/>
      <c r="CZ307" s="3"/>
      <c r="DA307" s="3"/>
      <c r="DB307" s="3"/>
      <c r="DC307" s="1"/>
      <c r="DD307" s="384"/>
      <c r="DE307" s="3"/>
      <c r="DF307" s="3"/>
      <c r="DG307" s="3"/>
      <c r="DH307" s="1"/>
      <c r="DI307" s="384"/>
      <c r="DJ307" s="3"/>
      <c r="DK307" s="3"/>
      <c r="DL307" s="3"/>
      <c r="DM307" s="1"/>
      <c r="DN307" s="384"/>
      <c r="DO307" s="3"/>
      <c r="DP307" s="3"/>
      <c r="DQ307" s="3"/>
      <c r="DR307" s="1"/>
      <c r="DS307" s="1"/>
      <c r="DT307" s="1"/>
      <c r="DU307" s="1"/>
      <c r="DV307" s="1"/>
      <c r="DW307" s="1"/>
      <c r="DX307" s="1"/>
      <c r="DY307" s="193"/>
    </row>
    <row r="308" spans="1:129" s="237" customFormat="1" x14ac:dyDescent="0.3">
      <c r="A308" s="1"/>
      <c r="B308" s="229">
        <v>2023</v>
      </c>
      <c r="C308" s="233">
        <f>BD278</f>
        <v>108903.89691752692</v>
      </c>
      <c r="D308" s="518">
        <f t="shared" si="784"/>
        <v>32671.169075258073</v>
      </c>
      <c r="E308" s="1"/>
      <c r="F308" s="1"/>
      <c r="G308" s="1"/>
      <c r="H308" s="1"/>
      <c r="I308" s="1"/>
      <c r="J308" s="2"/>
      <c r="K308" s="1"/>
      <c r="L308" s="1"/>
      <c r="M308" s="384"/>
      <c r="N308" s="207"/>
      <c r="O308" s="3"/>
      <c r="P308" s="3"/>
      <c r="Q308" s="3"/>
      <c r="R308" s="3"/>
      <c r="S308" s="3"/>
      <c r="T308" s="3"/>
      <c r="U308" s="3"/>
      <c r="V308" s="3"/>
      <c r="W308" s="384"/>
      <c r="X308" s="3"/>
      <c r="Y308" s="3"/>
      <c r="Z308" s="3"/>
      <c r="AA308" s="1"/>
      <c r="AB308" s="384"/>
      <c r="AC308" s="3"/>
      <c r="AD308" s="3"/>
      <c r="AE308" s="3"/>
      <c r="AF308" s="1"/>
      <c r="AG308" s="384"/>
      <c r="AH308" s="3"/>
      <c r="AI308" s="3"/>
      <c r="AJ308" s="3"/>
      <c r="AK308" s="1"/>
      <c r="AL308" s="384"/>
      <c r="AM308" s="3"/>
      <c r="AN308" s="3"/>
      <c r="AO308" s="3"/>
      <c r="AP308" s="1"/>
      <c r="AQ308" s="384"/>
      <c r="AR308" s="3"/>
      <c r="AS308" s="3"/>
      <c r="AT308" s="3"/>
      <c r="AU308" s="1"/>
      <c r="AV308" s="384"/>
      <c r="AW308" s="3"/>
      <c r="AX308" s="3"/>
      <c r="AY308" s="3"/>
      <c r="AZ308" s="1"/>
      <c r="BA308" s="384"/>
      <c r="BB308" s="3"/>
      <c r="BC308" s="3"/>
      <c r="BD308" s="3"/>
      <c r="BE308" s="1"/>
      <c r="BF308" s="384"/>
      <c r="BG308" s="3"/>
      <c r="BH308" s="3"/>
      <c r="BI308" s="3"/>
      <c r="BJ308" s="1"/>
      <c r="BK308" s="384"/>
      <c r="BL308" s="3"/>
      <c r="BM308" s="3"/>
      <c r="BN308" s="3"/>
      <c r="BO308" s="1"/>
      <c r="BP308" s="384"/>
      <c r="BQ308" s="3"/>
      <c r="BR308" s="3"/>
      <c r="BS308" s="3"/>
      <c r="BT308" s="1"/>
      <c r="BU308" s="384"/>
      <c r="BV308" s="3"/>
      <c r="BW308" s="3"/>
      <c r="BX308" s="3"/>
      <c r="BY308" s="1"/>
      <c r="BZ308" s="384"/>
      <c r="CA308" s="3"/>
      <c r="CB308" s="3"/>
      <c r="CC308" s="3"/>
      <c r="CD308" s="1"/>
      <c r="CE308" s="384"/>
      <c r="CF308" s="3"/>
      <c r="CG308" s="3"/>
      <c r="CH308" s="3"/>
      <c r="CI308" s="1"/>
      <c r="CJ308" s="384"/>
      <c r="CK308" s="3"/>
      <c r="CL308" s="3"/>
      <c r="CM308" s="3"/>
      <c r="CN308" s="1"/>
      <c r="CO308" s="384"/>
      <c r="CP308" s="3"/>
      <c r="CQ308" s="3"/>
      <c r="CR308" s="3"/>
      <c r="CS308" s="1"/>
      <c r="CT308" s="384"/>
      <c r="CU308" s="3"/>
      <c r="CV308" s="3"/>
      <c r="CW308" s="3"/>
      <c r="CX308" s="1"/>
      <c r="CY308" s="384"/>
      <c r="CZ308" s="3"/>
      <c r="DA308" s="3"/>
      <c r="DB308" s="3"/>
      <c r="DC308" s="1"/>
      <c r="DD308" s="384"/>
      <c r="DE308" s="3"/>
      <c r="DF308" s="3"/>
      <c r="DG308" s="3"/>
      <c r="DH308" s="1"/>
      <c r="DI308" s="384"/>
      <c r="DJ308" s="3"/>
      <c r="DK308" s="3"/>
      <c r="DL308" s="3"/>
      <c r="DM308" s="1"/>
      <c r="DN308" s="384"/>
      <c r="DO308" s="3"/>
      <c r="DP308" s="3"/>
      <c r="DQ308" s="3"/>
      <c r="DR308" s="1"/>
      <c r="DS308" s="1"/>
      <c r="DT308" s="1"/>
      <c r="DU308" s="1"/>
      <c r="DV308" s="1"/>
      <c r="DW308" s="1"/>
      <c r="DX308" s="1"/>
      <c r="DY308" s="193"/>
    </row>
    <row r="309" spans="1:129" s="237" customFormat="1" x14ac:dyDescent="0.3">
      <c r="A309" s="1"/>
      <c r="B309" s="230">
        <v>2024</v>
      </c>
      <c r="C309" s="233">
        <f>BI278</f>
        <v>108903.89691752692</v>
      </c>
      <c r="D309" s="518">
        <f t="shared" si="784"/>
        <v>32671.169075258073</v>
      </c>
      <c r="E309" s="1"/>
      <c r="F309" s="1"/>
      <c r="G309" s="1"/>
      <c r="H309" s="1"/>
      <c r="I309" s="1"/>
      <c r="J309" s="2"/>
      <c r="K309" s="1"/>
      <c r="L309" s="1"/>
      <c r="M309" s="384"/>
      <c r="N309" s="207"/>
      <c r="O309" s="3"/>
      <c r="P309" s="3"/>
      <c r="Q309" s="3"/>
      <c r="R309" s="3"/>
      <c r="S309" s="3"/>
      <c r="T309" s="3"/>
      <c r="U309" s="3"/>
      <c r="V309" s="3"/>
      <c r="W309" s="384"/>
      <c r="X309" s="3"/>
      <c r="Y309" s="3"/>
      <c r="Z309" s="3"/>
      <c r="AA309" s="1"/>
      <c r="AB309" s="384"/>
      <c r="AC309" s="3"/>
      <c r="AD309" s="3"/>
      <c r="AE309" s="3"/>
      <c r="AF309" s="1"/>
      <c r="AG309" s="384"/>
      <c r="AH309" s="3"/>
      <c r="AI309" s="3"/>
      <c r="AJ309" s="3"/>
      <c r="AK309" s="1"/>
      <c r="AL309" s="384"/>
      <c r="AM309" s="3"/>
      <c r="AN309" s="3"/>
      <c r="AO309" s="3"/>
      <c r="AP309" s="1"/>
      <c r="AQ309" s="384"/>
      <c r="AR309" s="3"/>
      <c r="AS309" s="3"/>
      <c r="AT309" s="3"/>
      <c r="AU309" s="1"/>
      <c r="AV309" s="384"/>
      <c r="AW309" s="3"/>
      <c r="AX309" s="3"/>
      <c r="AY309" s="3"/>
      <c r="AZ309" s="1"/>
      <c r="BA309" s="384"/>
      <c r="BB309" s="3"/>
      <c r="BC309" s="3"/>
      <c r="BD309" s="3"/>
      <c r="BE309" s="1"/>
      <c r="BF309" s="384"/>
      <c r="BG309" s="3"/>
      <c r="BH309" s="3"/>
      <c r="BI309" s="3"/>
      <c r="BJ309" s="1"/>
      <c r="BK309" s="384"/>
      <c r="BL309" s="3"/>
      <c r="BM309" s="3"/>
      <c r="BN309" s="3"/>
      <c r="BO309" s="1"/>
      <c r="BP309" s="384"/>
      <c r="BQ309" s="3"/>
      <c r="BR309" s="3"/>
      <c r="BS309" s="3"/>
      <c r="BT309" s="1"/>
      <c r="BU309" s="384"/>
      <c r="BV309" s="3"/>
      <c r="BW309" s="3"/>
      <c r="BX309" s="3"/>
      <c r="BY309" s="1"/>
      <c r="BZ309" s="384"/>
      <c r="CA309" s="3"/>
      <c r="CB309" s="3"/>
      <c r="CC309" s="3"/>
      <c r="CD309" s="1"/>
      <c r="CE309" s="384"/>
      <c r="CF309" s="3"/>
      <c r="CG309" s="3"/>
      <c r="CH309" s="3"/>
      <c r="CI309" s="1"/>
      <c r="CJ309" s="384"/>
      <c r="CK309" s="3"/>
      <c r="CL309" s="3"/>
      <c r="CM309" s="3"/>
      <c r="CN309" s="1"/>
      <c r="CO309" s="384"/>
      <c r="CP309" s="3"/>
      <c r="CQ309" s="3"/>
      <c r="CR309" s="3"/>
      <c r="CS309" s="1"/>
      <c r="CT309" s="384"/>
      <c r="CU309" s="3"/>
      <c r="CV309" s="3"/>
      <c r="CW309" s="3"/>
      <c r="CX309" s="1"/>
      <c r="CY309" s="384"/>
      <c r="CZ309" s="3"/>
      <c r="DA309" s="3"/>
      <c r="DB309" s="3"/>
      <c r="DC309" s="1"/>
      <c r="DD309" s="384"/>
      <c r="DE309" s="3"/>
      <c r="DF309" s="3"/>
      <c r="DG309" s="3"/>
      <c r="DH309" s="1"/>
      <c r="DI309" s="384"/>
      <c r="DJ309" s="3"/>
      <c r="DK309" s="3"/>
      <c r="DL309" s="3"/>
      <c r="DM309" s="1"/>
      <c r="DN309" s="384"/>
      <c r="DO309" s="3"/>
      <c r="DP309" s="3"/>
      <c r="DQ309" s="3"/>
      <c r="DR309" s="1"/>
      <c r="DS309" s="1"/>
      <c r="DT309" s="1"/>
      <c r="DU309" s="1"/>
      <c r="DV309" s="1"/>
      <c r="DW309" s="1"/>
      <c r="DX309" s="1"/>
      <c r="DY309" s="193"/>
    </row>
    <row r="310" spans="1:129" s="237" customFormat="1" x14ac:dyDescent="0.3">
      <c r="A310" s="1"/>
      <c r="B310" s="229">
        <v>2025</v>
      </c>
      <c r="C310" s="233">
        <f>BN278</f>
        <v>108903.89691752692</v>
      </c>
      <c r="D310" s="518">
        <f t="shared" si="784"/>
        <v>32671.169075258073</v>
      </c>
      <c r="E310" s="1"/>
      <c r="F310" s="1"/>
      <c r="G310" s="1"/>
      <c r="H310" s="1"/>
      <c r="I310" s="1"/>
      <c r="J310" s="2"/>
      <c r="K310" s="1"/>
      <c r="L310" s="1"/>
      <c r="M310" s="384"/>
      <c r="N310" s="207"/>
      <c r="O310" s="3"/>
      <c r="P310" s="3"/>
      <c r="Q310" s="3"/>
      <c r="R310" s="3"/>
      <c r="S310" s="3"/>
      <c r="T310" s="3"/>
      <c r="U310" s="3"/>
      <c r="V310" s="3"/>
      <c r="W310" s="384"/>
      <c r="X310" s="3"/>
      <c r="Y310" s="3"/>
      <c r="Z310" s="3"/>
      <c r="AA310" s="1"/>
      <c r="AB310" s="384"/>
      <c r="AC310" s="3"/>
      <c r="AD310" s="3"/>
      <c r="AE310" s="3"/>
      <c r="AF310" s="1"/>
      <c r="AG310" s="384"/>
      <c r="AH310" s="3"/>
      <c r="AI310" s="3"/>
      <c r="AJ310" s="3"/>
      <c r="AK310" s="1"/>
      <c r="AL310" s="384"/>
      <c r="AM310" s="3"/>
      <c r="AN310" s="3"/>
      <c r="AO310" s="3"/>
      <c r="AP310" s="1"/>
      <c r="AQ310" s="384"/>
      <c r="AR310" s="3"/>
      <c r="AS310" s="3"/>
      <c r="AT310" s="3"/>
      <c r="AU310" s="1"/>
      <c r="AV310" s="384"/>
      <c r="AW310" s="3"/>
      <c r="AX310" s="3"/>
      <c r="AY310" s="3"/>
      <c r="AZ310" s="1"/>
      <c r="BA310" s="384"/>
      <c r="BB310" s="3"/>
      <c r="BC310" s="3"/>
      <c r="BD310" s="3"/>
      <c r="BE310" s="1"/>
      <c r="BF310" s="384"/>
      <c r="BG310" s="3"/>
      <c r="BH310" s="3"/>
      <c r="BI310" s="3"/>
      <c r="BJ310" s="1"/>
      <c r="BK310" s="384"/>
      <c r="BL310" s="3"/>
      <c r="BM310" s="3"/>
      <c r="BN310" s="3"/>
      <c r="BO310" s="1"/>
      <c r="BP310" s="384"/>
      <c r="BQ310" s="3"/>
      <c r="BR310" s="3"/>
      <c r="BS310" s="3"/>
      <c r="BT310" s="1"/>
      <c r="BU310" s="384"/>
      <c r="BV310" s="3"/>
      <c r="BW310" s="3"/>
      <c r="BX310" s="3"/>
      <c r="BY310" s="1"/>
      <c r="BZ310" s="384"/>
      <c r="CA310" s="3"/>
      <c r="CB310" s="3"/>
      <c r="CC310" s="3"/>
      <c r="CD310" s="1"/>
      <c r="CE310" s="384"/>
      <c r="CF310" s="3"/>
      <c r="CG310" s="3"/>
      <c r="CH310" s="3"/>
      <c r="CI310" s="1"/>
      <c r="CJ310" s="384"/>
      <c r="CK310" s="3"/>
      <c r="CL310" s="3"/>
      <c r="CM310" s="3"/>
      <c r="CN310" s="1"/>
      <c r="CO310" s="384"/>
      <c r="CP310" s="3"/>
      <c r="CQ310" s="3"/>
      <c r="CR310" s="3"/>
      <c r="CS310" s="1"/>
      <c r="CT310" s="384"/>
      <c r="CU310" s="3"/>
      <c r="CV310" s="3"/>
      <c r="CW310" s="3"/>
      <c r="CX310" s="1"/>
      <c r="CY310" s="384"/>
      <c r="CZ310" s="3"/>
      <c r="DA310" s="3"/>
      <c r="DB310" s="3"/>
      <c r="DC310" s="1"/>
      <c r="DD310" s="384"/>
      <c r="DE310" s="3"/>
      <c r="DF310" s="3"/>
      <c r="DG310" s="3"/>
      <c r="DH310" s="1"/>
      <c r="DI310" s="384"/>
      <c r="DJ310" s="3"/>
      <c r="DK310" s="3"/>
      <c r="DL310" s="3"/>
      <c r="DM310" s="1"/>
      <c r="DN310" s="384"/>
      <c r="DO310" s="3"/>
      <c r="DP310" s="3"/>
      <c r="DQ310" s="3"/>
      <c r="DR310" s="1"/>
      <c r="DS310" s="1"/>
      <c r="DT310" s="1"/>
      <c r="DU310" s="1"/>
      <c r="DV310" s="1"/>
      <c r="DW310" s="1"/>
      <c r="DX310" s="1"/>
      <c r="DY310" s="193"/>
    </row>
    <row r="311" spans="1:129" s="237" customFormat="1" x14ac:dyDescent="0.3">
      <c r="A311" s="1"/>
      <c r="B311" s="230">
        <v>2026</v>
      </c>
      <c r="C311" s="233">
        <f>BS278</f>
        <v>108903.89691752692</v>
      </c>
      <c r="D311" s="518">
        <f t="shared" si="784"/>
        <v>32671.169075258073</v>
      </c>
      <c r="E311" s="1"/>
      <c r="F311" s="1"/>
      <c r="G311" s="1"/>
      <c r="H311" s="1"/>
      <c r="I311" s="1"/>
      <c r="J311" s="2"/>
      <c r="K311" s="1"/>
      <c r="L311" s="1"/>
      <c r="M311" s="384"/>
      <c r="N311" s="207"/>
      <c r="O311" s="3"/>
      <c r="P311" s="3"/>
      <c r="Q311" s="3"/>
      <c r="R311" s="3"/>
      <c r="S311" s="3"/>
      <c r="T311" s="3"/>
      <c r="U311" s="3"/>
      <c r="V311" s="3"/>
      <c r="W311" s="384"/>
      <c r="X311" s="3"/>
      <c r="Y311" s="3"/>
      <c r="Z311" s="3"/>
      <c r="AA311" s="1"/>
      <c r="AB311" s="384"/>
      <c r="AC311" s="3"/>
      <c r="AD311" s="3"/>
      <c r="AE311" s="3"/>
      <c r="AF311" s="1"/>
      <c r="AG311" s="384"/>
      <c r="AH311" s="3"/>
      <c r="AI311" s="3"/>
      <c r="AJ311" s="3"/>
      <c r="AK311" s="1"/>
      <c r="AL311" s="384"/>
      <c r="AM311" s="3"/>
      <c r="AN311" s="3"/>
      <c r="AO311" s="3"/>
      <c r="AP311" s="1"/>
      <c r="AQ311" s="384"/>
      <c r="AR311" s="3"/>
      <c r="AS311" s="3"/>
      <c r="AT311" s="3"/>
      <c r="AU311" s="1"/>
      <c r="AV311" s="384"/>
      <c r="AW311" s="3"/>
      <c r="AX311" s="3"/>
      <c r="AY311" s="3"/>
      <c r="AZ311" s="1"/>
      <c r="BA311" s="384"/>
      <c r="BB311" s="3"/>
      <c r="BC311" s="3"/>
      <c r="BD311" s="3"/>
      <c r="BE311" s="1"/>
      <c r="BF311" s="384"/>
      <c r="BG311" s="3"/>
      <c r="BH311" s="3"/>
      <c r="BI311" s="3"/>
      <c r="BJ311" s="1"/>
      <c r="BK311" s="384"/>
      <c r="BL311" s="3"/>
      <c r="BM311" s="3"/>
      <c r="BN311" s="3"/>
      <c r="BO311" s="1"/>
      <c r="BP311" s="384"/>
      <c r="BQ311" s="3"/>
      <c r="BR311" s="3"/>
      <c r="BS311" s="3"/>
      <c r="BT311" s="1"/>
      <c r="BU311" s="384"/>
      <c r="BV311" s="3"/>
      <c r="BW311" s="3"/>
      <c r="BX311" s="3"/>
      <c r="BY311" s="1"/>
      <c r="BZ311" s="384"/>
      <c r="CA311" s="3"/>
      <c r="CB311" s="3"/>
      <c r="CC311" s="3"/>
      <c r="CD311" s="1"/>
      <c r="CE311" s="384"/>
      <c r="CF311" s="3"/>
      <c r="CG311" s="3"/>
      <c r="CH311" s="3"/>
      <c r="CI311" s="1"/>
      <c r="CJ311" s="384"/>
      <c r="CK311" s="3"/>
      <c r="CL311" s="3"/>
      <c r="CM311" s="3"/>
      <c r="CN311" s="1"/>
      <c r="CO311" s="384"/>
      <c r="CP311" s="3"/>
      <c r="CQ311" s="3"/>
      <c r="CR311" s="3"/>
      <c r="CS311" s="1"/>
      <c r="CT311" s="384"/>
      <c r="CU311" s="3"/>
      <c r="CV311" s="3"/>
      <c r="CW311" s="3"/>
      <c r="CX311" s="1"/>
      <c r="CY311" s="384"/>
      <c r="CZ311" s="3"/>
      <c r="DA311" s="3"/>
      <c r="DB311" s="3"/>
      <c r="DC311" s="1"/>
      <c r="DD311" s="384"/>
      <c r="DE311" s="3"/>
      <c r="DF311" s="3"/>
      <c r="DG311" s="3"/>
      <c r="DH311" s="1"/>
      <c r="DI311" s="384"/>
      <c r="DJ311" s="3"/>
      <c r="DK311" s="3"/>
      <c r="DL311" s="3"/>
      <c r="DM311" s="1"/>
      <c r="DN311" s="384"/>
      <c r="DO311" s="3"/>
      <c r="DP311" s="3"/>
      <c r="DQ311" s="3"/>
      <c r="DR311" s="1"/>
      <c r="DS311" s="1"/>
      <c r="DT311" s="1"/>
      <c r="DU311" s="1"/>
      <c r="DV311" s="1"/>
      <c r="DW311" s="1"/>
      <c r="DX311" s="1"/>
      <c r="DY311" s="193"/>
    </row>
    <row r="312" spans="1:129" s="237" customFormat="1" x14ac:dyDescent="0.3">
      <c r="A312" s="1"/>
      <c r="B312" s="229">
        <v>2027</v>
      </c>
      <c r="C312" s="233">
        <f>BX278</f>
        <v>108903.89691752692</v>
      </c>
      <c r="D312" s="518">
        <f t="shared" si="784"/>
        <v>32671.169075258073</v>
      </c>
      <c r="E312" s="1"/>
      <c r="F312" s="1"/>
      <c r="G312" s="1"/>
      <c r="H312" s="1"/>
      <c r="I312" s="1"/>
      <c r="J312" s="2"/>
      <c r="K312" s="1"/>
      <c r="L312" s="1"/>
      <c r="M312" s="384"/>
      <c r="N312" s="207"/>
      <c r="O312" s="3"/>
      <c r="P312" s="3"/>
      <c r="Q312" s="3"/>
      <c r="R312" s="3"/>
      <c r="S312" s="3"/>
      <c r="T312" s="3"/>
      <c r="U312" s="3"/>
      <c r="V312" s="3"/>
      <c r="W312" s="384"/>
      <c r="X312" s="3"/>
      <c r="Y312" s="3"/>
      <c r="Z312" s="3"/>
      <c r="AA312" s="1"/>
      <c r="AB312" s="384"/>
      <c r="AC312" s="3"/>
      <c r="AD312" s="3"/>
      <c r="AE312" s="3"/>
      <c r="AF312" s="1"/>
      <c r="AG312" s="384"/>
      <c r="AH312" s="3"/>
      <c r="AI312" s="3"/>
      <c r="AJ312" s="3"/>
      <c r="AK312" s="1"/>
      <c r="AL312" s="384"/>
      <c r="AM312" s="3"/>
      <c r="AN312" s="3"/>
      <c r="AO312" s="3"/>
      <c r="AP312" s="1"/>
      <c r="AQ312" s="384"/>
      <c r="AR312" s="3"/>
      <c r="AS312" s="3"/>
      <c r="AT312" s="3"/>
      <c r="AU312" s="1"/>
      <c r="AV312" s="384"/>
      <c r="AW312" s="3"/>
      <c r="AX312" s="3"/>
      <c r="AY312" s="3"/>
      <c r="AZ312" s="1"/>
      <c r="BA312" s="384"/>
      <c r="BB312" s="3"/>
      <c r="BC312" s="3"/>
      <c r="BD312" s="3"/>
      <c r="BE312" s="1"/>
      <c r="BF312" s="384"/>
      <c r="BG312" s="3"/>
      <c r="BH312" s="3"/>
      <c r="BI312" s="3"/>
      <c r="BJ312" s="1"/>
      <c r="BK312" s="384"/>
      <c r="BL312" s="3"/>
      <c r="BM312" s="3"/>
      <c r="BN312" s="3"/>
      <c r="BO312" s="1"/>
      <c r="BP312" s="384"/>
      <c r="BQ312" s="3"/>
      <c r="BR312" s="3"/>
      <c r="BS312" s="3"/>
      <c r="BT312" s="1"/>
      <c r="BU312" s="384"/>
      <c r="BV312" s="3"/>
      <c r="BW312" s="3"/>
      <c r="BX312" s="3"/>
      <c r="BY312" s="1"/>
      <c r="BZ312" s="384"/>
      <c r="CA312" s="3"/>
      <c r="CB312" s="3"/>
      <c r="CC312" s="3"/>
      <c r="CD312" s="1"/>
      <c r="CE312" s="384"/>
      <c r="CF312" s="3"/>
      <c r="CG312" s="3"/>
      <c r="CH312" s="3"/>
      <c r="CI312" s="1"/>
      <c r="CJ312" s="384"/>
      <c r="CK312" s="3"/>
      <c r="CL312" s="3"/>
      <c r="CM312" s="3"/>
      <c r="CN312" s="1"/>
      <c r="CO312" s="384"/>
      <c r="CP312" s="3"/>
      <c r="CQ312" s="3"/>
      <c r="CR312" s="3"/>
      <c r="CS312" s="1"/>
      <c r="CT312" s="384"/>
      <c r="CU312" s="3"/>
      <c r="CV312" s="3"/>
      <c r="CW312" s="3"/>
      <c r="CX312" s="1"/>
      <c r="CY312" s="384"/>
      <c r="CZ312" s="3"/>
      <c r="DA312" s="3"/>
      <c r="DB312" s="3"/>
      <c r="DC312" s="1"/>
      <c r="DD312" s="384"/>
      <c r="DE312" s="3"/>
      <c r="DF312" s="3"/>
      <c r="DG312" s="3"/>
      <c r="DH312" s="1"/>
      <c r="DI312" s="384"/>
      <c r="DJ312" s="3"/>
      <c r="DK312" s="3"/>
      <c r="DL312" s="3"/>
      <c r="DM312" s="1"/>
      <c r="DN312" s="384"/>
      <c r="DO312" s="3"/>
      <c r="DP312" s="3"/>
      <c r="DQ312" s="3"/>
      <c r="DR312" s="1"/>
      <c r="DS312" s="1"/>
      <c r="DT312" s="1"/>
      <c r="DU312" s="1"/>
      <c r="DV312" s="1"/>
      <c r="DW312" s="1"/>
      <c r="DX312" s="1"/>
      <c r="DY312" s="193"/>
    </row>
    <row r="313" spans="1:129" s="237" customFormat="1" x14ac:dyDescent="0.3">
      <c r="A313" s="1"/>
      <c r="B313" s="230">
        <v>2028</v>
      </c>
      <c r="C313" s="233">
        <f>CC278</f>
        <v>108903.89691752692</v>
      </c>
      <c r="D313" s="518">
        <f t="shared" si="784"/>
        <v>32671.169075258073</v>
      </c>
      <c r="E313" s="1"/>
      <c r="F313" s="1"/>
      <c r="G313" s="1"/>
      <c r="H313" s="1"/>
      <c r="I313" s="1"/>
      <c r="J313" s="2"/>
      <c r="K313" s="1"/>
      <c r="L313" s="1"/>
      <c r="M313" s="384"/>
      <c r="N313" s="207"/>
      <c r="O313" s="3"/>
      <c r="P313" s="3"/>
      <c r="Q313" s="3"/>
      <c r="R313" s="3"/>
      <c r="S313" s="3"/>
      <c r="T313" s="3"/>
      <c r="U313" s="3"/>
      <c r="V313" s="3"/>
      <c r="W313" s="384"/>
      <c r="X313" s="3"/>
      <c r="Y313" s="3"/>
      <c r="Z313" s="3"/>
      <c r="AA313" s="1"/>
      <c r="AB313" s="384"/>
      <c r="AC313" s="3"/>
      <c r="AD313" s="3"/>
      <c r="AE313" s="3"/>
      <c r="AF313" s="1"/>
      <c r="AG313" s="384"/>
      <c r="AH313" s="3"/>
      <c r="AI313" s="3"/>
      <c r="AJ313" s="3"/>
      <c r="AK313" s="1"/>
      <c r="AL313" s="384"/>
      <c r="AM313" s="3"/>
      <c r="AN313" s="3"/>
      <c r="AO313" s="3"/>
      <c r="AP313" s="1"/>
      <c r="AQ313" s="384"/>
      <c r="AR313" s="3"/>
      <c r="AS313" s="3"/>
      <c r="AT313" s="3"/>
      <c r="AU313" s="1"/>
      <c r="AV313" s="384"/>
      <c r="AW313" s="3"/>
      <c r="AX313" s="3"/>
      <c r="AY313" s="3"/>
      <c r="AZ313" s="1"/>
      <c r="BA313" s="384"/>
      <c r="BB313" s="3"/>
      <c r="BC313" s="3"/>
      <c r="BD313" s="3"/>
      <c r="BE313" s="1"/>
      <c r="BF313" s="384"/>
      <c r="BG313" s="3"/>
      <c r="BH313" s="3"/>
      <c r="BI313" s="3"/>
      <c r="BJ313" s="1"/>
      <c r="BK313" s="384"/>
      <c r="BL313" s="3"/>
      <c r="BM313" s="3"/>
      <c r="BN313" s="3"/>
      <c r="BO313" s="1"/>
      <c r="BP313" s="384"/>
      <c r="BQ313" s="3"/>
      <c r="BR313" s="3"/>
      <c r="BS313" s="3"/>
      <c r="BT313" s="1"/>
      <c r="BU313" s="384"/>
      <c r="BV313" s="3"/>
      <c r="BW313" s="3"/>
      <c r="BX313" s="3"/>
      <c r="BY313" s="1"/>
      <c r="BZ313" s="384"/>
      <c r="CA313" s="3"/>
      <c r="CB313" s="3"/>
      <c r="CC313" s="3"/>
      <c r="CD313" s="1"/>
      <c r="CE313" s="384"/>
      <c r="CF313" s="3"/>
      <c r="CG313" s="3"/>
      <c r="CH313" s="3"/>
      <c r="CI313" s="1"/>
      <c r="CJ313" s="384"/>
      <c r="CK313" s="3"/>
      <c r="CL313" s="3"/>
      <c r="CM313" s="3"/>
      <c r="CN313" s="1"/>
      <c r="CO313" s="384"/>
      <c r="CP313" s="3"/>
      <c r="CQ313" s="3"/>
      <c r="CR313" s="3"/>
      <c r="CS313" s="1"/>
      <c r="CT313" s="384"/>
      <c r="CU313" s="3"/>
      <c r="CV313" s="3"/>
      <c r="CW313" s="3"/>
      <c r="CX313" s="1"/>
      <c r="CY313" s="384"/>
      <c r="CZ313" s="3"/>
      <c r="DA313" s="3"/>
      <c r="DB313" s="3"/>
      <c r="DC313" s="1"/>
      <c r="DD313" s="384"/>
      <c r="DE313" s="3"/>
      <c r="DF313" s="3"/>
      <c r="DG313" s="3"/>
      <c r="DH313" s="1"/>
      <c r="DI313" s="384"/>
      <c r="DJ313" s="3"/>
      <c r="DK313" s="3"/>
      <c r="DL313" s="3"/>
      <c r="DM313" s="1"/>
      <c r="DN313" s="384"/>
      <c r="DO313" s="3"/>
      <c r="DP313" s="3"/>
      <c r="DQ313" s="3"/>
      <c r="DR313" s="1"/>
      <c r="DS313" s="1"/>
      <c r="DT313" s="1"/>
      <c r="DU313" s="1"/>
      <c r="DV313" s="1"/>
      <c r="DW313" s="1"/>
      <c r="DX313" s="1"/>
      <c r="DY313" s="193"/>
    </row>
    <row r="314" spans="1:129" s="237" customFormat="1" x14ac:dyDescent="0.3">
      <c r="A314" s="1"/>
      <c r="B314" s="229">
        <v>2029</v>
      </c>
      <c r="C314" s="233">
        <f>CH278</f>
        <v>108903.89691752692</v>
      </c>
      <c r="D314" s="518">
        <f t="shared" si="784"/>
        <v>32671.169075258073</v>
      </c>
      <c r="E314" s="1"/>
      <c r="F314" s="1"/>
      <c r="G314" s="1"/>
      <c r="H314" s="1"/>
      <c r="I314" s="1"/>
      <c r="J314" s="2"/>
      <c r="K314" s="1"/>
      <c r="L314" s="1"/>
      <c r="M314" s="384"/>
      <c r="N314" s="207"/>
      <c r="O314" s="3"/>
      <c r="P314" s="3"/>
      <c r="Q314" s="3"/>
      <c r="R314" s="3"/>
      <c r="S314" s="3"/>
      <c r="T314" s="3"/>
      <c r="U314" s="3"/>
      <c r="V314" s="3"/>
      <c r="W314" s="384"/>
      <c r="X314" s="3"/>
      <c r="Y314" s="3"/>
      <c r="Z314" s="3"/>
      <c r="AA314" s="1"/>
      <c r="AB314" s="384"/>
      <c r="AC314" s="3"/>
      <c r="AD314" s="3"/>
      <c r="AE314" s="3"/>
      <c r="AF314" s="1"/>
      <c r="AG314" s="384"/>
      <c r="AH314" s="3"/>
      <c r="AI314" s="3"/>
      <c r="AJ314" s="3"/>
      <c r="AK314" s="1"/>
      <c r="AL314" s="384"/>
      <c r="AM314" s="3"/>
      <c r="AN314" s="3"/>
      <c r="AO314" s="3"/>
      <c r="AP314" s="1"/>
      <c r="AQ314" s="384"/>
      <c r="AR314" s="3"/>
      <c r="AS314" s="3"/>
      <c r="AT314" s="3"/>
      <c r="AU314" s="1"/>
      <c r="AV314" s="384"/>
      <c r="AW314" s="3"/>
      <c r="AX314" s="3"/>
      <c r="AY314" s="3"/>
      <c r="AZ314" s="1"/>
      <c r="BA314" s="384"/>
      <c r="BB314" s="3"/>
      <c r="BC314" s="3"/>
      <c r="BD314" s="3"/>
      <c r="BE314" s="1"/>
      <c r="BF314" s="384"/>
      <c r="BG314" s="3"/>
      <c r="BH314" s="3"/>
      <c r="BI314" s="3"/>
      <c r="BJ314" s="1"/>
      <c r="BK314" s="384"/>
      <c r="BL314" s="3"/>
      <c r="BM314" s="3"/>
      <c r="BN314" s="3"/>
      <c r="BO314" s="1"/>
      <c r="BP314" s="384"/>
      <c r="BQ314" s="3"/>
      <c r="BR314" s="3"/>
      <c r="BS314" s="3"/>
      <c r="BT314" s="1"/>
      <c r="BU314" s="384"/>
      <c r="BV314" s="3"/>
      <c r="BW314" s="3"/>
      <c r="BX314" s="3"/>
      <c r="BY314" s="1"/>
      <c r="BZ314" s="384"/>
      <c r="CA314" s="3"/>
      <c r="CB314" s="3"/>
      <c r="CC314" s="3"/>
      <c r="CD314" s="1"/>
      <c r="CE314" s="384"/>
      <c r="CF314" s="3"/>
      <c r="CG314" s="3"/>
      <c r="CH314" s="3"/>
      <c r="CI314" s="1"/>
      <c r="CJ314" s="384"/>
      <c r="CK314" s="3"/>
      <c r="CL314" s="3"/>
      <c r="CM314" s="3"/>
      <c r="CN314" s="1"/>
      <c r="CO314" s="384"/>
      <c r="CP314" s="3"/>
      <c r="CQ314" s="3"/>
      <c r="CR314" s="3"/>
      <c r="CS314" s="1"/>
      <c r="CT314" s="384"/>
      <c r="CU314" s="3"/>
      <c r="CV314" s="3"/>
      <c r="CW314" s="3"/>
      <c r="CX314" s="1"/>
      <c r="CY314" s="384"/>
      <c r="CZ314" s="3"/>
      <c r="DA314" s="3"/>
      <c r="DB314" s="3"/>
      <c r="DC314" s="1"/>
      <c r="DD314" s="384"/>
      <c r="DE314" s="3"/>
      <c r="DF314" s="3"/>
      <c r="DG314" s="3"/>
      <c r="DH314" s="1"/>
      <c r="DI314" s="384"/>
      <c r="DJ314" s="3"/>
      <c r="DK314" s="3"/>
      <c r="DL314" s="3"/>
      <c r="DM314" s="1"/>
      <c r="DN314" s="384"/>
      <c r="DO314" s="3"/>
      <c r="DP314" s="3"/>
      <c r="DQ314" s="3"/>
      <c r="DR314" s="1"/>
      <c r="DS314" s="1"/>
      <c r="DT314" s="1"/>
      <c r="DU314" s="1"/>
      <c r="DV314" s="1"/>
      <c r="DW314" s="1"/>
      <c r="DX314" s="1"/>
      <c r="DY314" s="193"/>
    </row>
    <row r="315" spans="1:129" s="237" customFormat="1" x14ac:dyDescent="0.3">
      <c r="A315" s="1"/>
      <c r="B315" s="230">
        <v>2030</v>
      </c>
      <c r="C315" s="233">
        <f>CM278</f>
        <v>108903.89691752692</v>
      </c>
      <c r="D315" s="518">
        <f t="shared" si="784"/>
        <v>32671.169075258073</v>
      </c>
      <c r="E315" s="1"/>
      <c r="F315" s="1"/>
      <c r="G315" s="1"/>
      <c r="H315" s="1"/>
      <c r="I315" s="1"/>
      <c r="J315" s="2"/>
      <c r="K315" s="1"/>
      <c r="L315" s="1"/>
      <c r="M315" s="384"/>
      <c r="N315" s="207"/>
      <c r="O315" s="3"/>
      <c r="P315" s="3"/>
      <c r="Q315" s="3"/>
      <c r="R315" s="3"/>
      <c r="S315" s="3"/>
      <c r="T315" s="3"/>
      <c r="U315" s="3"/>
      <c r="V315" s="3"/>
      <c r="W315" s="384"/>
      <c r="X315" s="3"/>
      <c r="Y315" s="3"/>
      <c r="Z315" s="3"/>
      <c r="AA315" s="1"/>
      <c r="AB315" s="384"/>
      <c r="AC315" s="3"/>
      <c r="AD315" s="3"/>
      <c r="AE315" s="3"/>
      <c r="AF315" s="1"/>
      <c r="AG315" s="384"/>
      <c r="AH315" s="3"/>
      <c r="AI315" s="3"/>
      <c r="AJ315" s="3"/>
      <c r="AK315" s="1"/>
      <c r="AL315" s="384"/>
      <c r="AM315" s="3"/>
      <c r="AN315" s="3"/>
      <c r="AO315" s="3"/>
      <c r="AP315" s="1"/>
      <c r="AQ315" s="384"/>
      <c r="AR315" s="3"/>
      <c r="AS315" s="3"/>
      <c r="AT315" s="3"/>
      <c r="AU315" s="1"/>
      <c r="AV315" s="384"/>
      <c r="AW315" s="3"/>
      <c r="AX315" s="3"/>
      <c r="AY315" s="3"/>
      <c r="AZ315" s="1"/>
      <c r="BA315" s="384"/>
      <c r="BB315" s="3"/>
      <c r="BC315" s="3"/>
      <c r="BD315" s="3"/>
      <c r="BE315" s="1"/>
      <c r="BF315" s="384"/>
      <c r="BG315" s="3"/>
      <c r="BH315" s="3"/>
      <c r="BI315" s="3"/>
      <c r="BJ315" s="1"/>
      <c r="BK315" s="384"/>
      <c r="BL315" s="3"/>
      <c r="BM315" s="3"/>
      <c r="BN315" s="3"/>
      <c r="BO315" s="1"/>
      <c r="BP315" s="384"/>
      <c r="BQ315" s="3"/>
      <c r="BR315" s="3"/>
      <c r="BS315" s="3"/>
      <c r="BT315" s="1"/>
      <c r="BU315" s="384"/>
      <c r="BV315" s="3"/>
      <c r="BW315" s="3"/>
      <c r="BX315" s="3"/>
      <c r="BY315" s="1"/>
      <c r="BZ315" s="384"/>
      <c r="CA315" s="3"/>
      <c r="CB315" s="3"/>
      <c r="CC315" s="3"/>
      <c r="CD315" s="1"/>
      <c r="CE315" s="384"/>
      <c r="CF315" s="3"/>
      <c r="CG315" s="3"/>
      <c r="CH315" s="3"/>
      <c r="CI315" s="1"/>
      <c r="CJ315" s="384"/>
      <c r="CK315" s="3"/>
      <c r="CL315" s="3"/>
      <c r="CM315" s="3"/>
      <c r="CN315" s="1"/>
      <c r="CO315" s="384"/>
      <c r="CP315" s="3"/>
      <c r="CQ315" s="3"/>
      <c r="CR315" s="3"/>
      <c r="CS315" s="1"/>
      <c r="CT315" s="384"/>
      <c r="CU315" s="3"/>
      <c r="CV315" s="3"/>
      <c r="CW315" s="3"/>
      <c r="CX315" s="1"/>
      <c r="CY315" s="384"/>
      <c r="CZ315" s="3"/>
      <c r="DA315" s="3"/>
      <c r="DB315" s="3"/>
      <c r="DC315" s="1"/>
      <c r="DD315" s="384"/>
      <c r="DE315" s="3"/>
      <c r="DF315" s="3"/>
      <c r="DG315" s="3"/>
      <c r="DH315" s="1"/>
      <c r="DI315" s="384"/>
      <c r="DJ315" s="3"/>
      <c r="DK315" s="3"/>
      <c r="DL315" s="3"/>
      <c r="DM315" s="1"/>
      <c r="DN315" s="384"/>
      <c r="DO315" s="3"/>
      <c r="DP315" s="3"/>
      <c r="DQ315" s="3"/>
      <c r="DR315" s="1"/>
      <c r="DS315" s="1"/>
      <c r="DT315" s="1"/>
      <c r="DU315" s="1"/>
      <c r="DV315" s="1"/>
      <c r="DW315" s="1"/>
      <c r="DX315" s="1"/>
      <c r="DY315" s="193"/>
    </row>
    <row r="316" spans="1:129" s="237" customFormat="1" x14ac:dyDescent="0.3">
      <c r="A316" s="1"/>
      <c r="B316" s="229">
        <v>2031</v>
      </c>
      <c r="C316" s="233">
        <f>CR278</f>
        <v>108903.89691752692</v>
      </c>
      <c r="D316" s="518">
        <f t="shared" si="784"/>
        <v>32671.169075258073</v>
      </c>
      <c r="E316" s="1"/>
      <c r="F316" s="1"/>
      <c r="G316" s="1"/>
      <c r="H316" s="1"/>
      <c r="I316" s="1"/>
      <c r="J316" s="2"/>
      <c r="K316" s="1"/>
      <c r="L316" s="1"/>
      <c r="M316" s="384"/>
      <c r="N316" s="207"/>
      <c r="O316" s="3"/>
      <c r="P316" s="3"/>
      <c r="Q316" s="3"/>
      <c r="R316" s="3"/>
      <c r="S316" s="3"/>
      <c r="T316" s="3"/>
      <c r="U316" s="3"/>
      <c r="V316" s="3"/>
      <c r="W316" s="384"/>
      <c r="X316" s="3"/>
      <c r="Y316" s="3"/>
      <c r="Z316" s="3"/>
      <c r="AA316" s="1"/>
      <c r="AB316" s="384"/>
      <c r="AC316" s="3"/>
      <c r="AD316" s="3"/>
      <c r="AE316" s="3"/>
      <c r="AF316" s="1"/>
      <c r="AG316" s="384"/>
      <c r="AH316" s="3"/>
      <c r="AI316" s="3"/>
      <c r="AJ316" s="3"/>
      <c r="AK316" s="1"/>
      <c r="AL316" s="384"/>
      <c r="AM316" s="3"/>
      <c r="AN316" s="3"/>
      <c r="AO316" s="3"/>
      <c r="AP316" s="1"/>
      <c r="AQ316" s="384"/>
      <c r="AR316" s="3"/>
      <c r="AS316" s="3"/>
      <c r="AT316" s="3"/>
      <c r="AU316" s="1"/>
      <c r="AV316" s="384"/>
      <c r="AW316" s="3"/>
      <c r="AX316" s="3"/>
      <c r="AY316" s="3"/>
      <c r="AZ316" s="1"/>
      <c r="BA316" s="384"/>
      <c r="BB316" s="3"/>
      <c r="BC316" s="3"/>
      <c r="BD316" s="3"/>
      <c r="BE316" s="1"/>
      <c r="BF316" s="384"/>
      <c r="BG316" s="3"/>
      <c r="BH316" s="3"/>
      <c r="BI316" s="3"/>
      <c r="BJ316" s="1"/>
      <c r="BK316" s="384"/>
      <c r="BL316" s="3"/>
      <c r="BM316" s="3"/>
      <c r="BN316" s="3"/>
      <c r="BO316" s="1"/>
      <c r="BP316" s="384"/>
      <c r="BQ316" s="3"/>
      <c r="BR316" s="3"/>
      <c r="BS316" s="3"/>
      <c r="BT316" s="1"/>
      <c r="BU316" s="384"/>
      <c r="BV316" s="3"/>
      <c r="BW316" s="3"/>
      <c r="BX316" s="3"/>
      <c r="BY316" s="1"/>
      <c r="BZ316" s="384"/>
      <c r="CA316" s="3"/>
      <c r="CB316" s="3"/>
      <c r="CC316" s="3"/>
      <c r="CD316" s="1"/>
      <c r="CE316" s="384"/>
      <c r="CF316" s="3"/>
      <c r="CG316" s="3"/>
      <c r="CH316" s="3"/>
      <c r="CI316" s="1"/>
      <c r="CJ316" s="384"/>
      <c r="CK316" s="3"/>
      <c r="CL316" s="3"/>
      <c r="CM316" s="3"/>
      <c r="CN316" s="1"/>
      <c r="CO316" s="384"/>
      <c r="CP316" s="3"/>
      <c r="CQ316" s="3"/>
      <c r="CR316" s="3"/>
      <c r="CS316" s="1"/>
      <c r="CT316" s="384"/>
      <c r="CU316" s="3"/>
      <c r="CV316" s="3"/>
      <c r="CW316" s="3"/>
      <c r="CX316" s="1"/>
      <c r="CY316" s="384"/>
      <c r="CZ316" s="3"/>
      <c r="DA316" s="3"/>
      <c r="DB316" s="3"/>
      <c r="DC316" s="1"/>
      <c r="DD316" s="384"/>
      <c r="DE316" s="3"/>
      <c r="DF316" s="3"/>
      <c r="DG316" s="3"/>
      <c r="DH316" s="1"/>
      <c r="DI316" s="384"/>
      <c r="DJ316" s="3"/>
      <c r="DK316" s="3"/>
      <c r="DL316" s="3"/>
      <c r="DM316" s="1"/>
      <c r="DN316" s="384"/>
      <c r="DO316" s="3"/>
      <c r="DP316" s="3"/>
      <c r="DQ316" s="3"/>
      <c r="DR316" s="1"/>
      <c r="DS316" s="1"/>
      <c r="DT316" s="1"/>
      <c r="DU316" s="1"/>
      <c r="DV316" s="1"/>
      <c r="DW316" s="1"/>
      <c r="DX316" s="1"/>
      <c r="DY316" s="193"/>
    </row>
    <row r="317" spans="1:129" s="237" customFormat="1" x14ac:dyDescent="0.3">
      <c r="A317" s="1"/>
      <c r="B317" s="230">
        <v>2032</v>
      </c>
      <c r="C317" s="233">
        <f>CW278</f>
        <v>108903.89691752692</v>
      </c>
      <c r="D317" s="518">
        <f t="shared" si="784"/>
        <v>32671.169075258073</v>
      </c>
      <c r="E317" s="1"/>
      <c r="F317" s="1"/>
      <c r="G317" s="1"/>
      <c r="H317" s="1"/>
      <c r="I317" s="1"/>
      <c r="J317" s="2"/>
      <c r="K317" s="1"/>
      <c r="L317" s="1"/>
      <c r="M317" s="384"/>
      <c r="N317" s="207"/>
      <c r="O317" s="3"/>
      <c r="P317" s="3"/>
      <c r="Q317" s="3"/>
      <c r="R317" s="3"/>
      <c r="S317" s="3"/>
      <c r="T317" s="3"/>
      <c r="U317" s="3"/>
      <c r="V317" s="3"/>
      <c r="W317" s="384"/>
      <c r="X317" s="3"/>
      <c r="Y317" s="3"/>
      <c r="Z317" s="3"/>
      <c r="AA317" s="1"/>
      <c r="AB317" s="384"/>
      <c r="AC317" s="3"/>
      <c r="AD317" s="3"/>
      <c r="AE317" s="3"/>
      <c r="AF317" s="1"/>
      <c r="AG317" s="384"/>
      <c r="AH317" s="3"/>
      <c r="AI317" s="3"/>
      <c r="AJ317" s="3"/>
      <c r="AK317" s="1"/>
      <c r="AL317" s="384"/>
      <c r="AM317" s="3"/>
      <c r="AN317" s="3"/>
      <c r="AO317" s="3"/>
      <c r="AP317" s="1"/>
      <c r="AQ317" s="384"/>
      <c r="AR317" s="3"/>
      <c r="AS317" s="3"/>
      <c r="AT317" s="3"/>
      <c r="AU317" s="1"/>
      <c r="AV317" s="384"/>
      <c r="AW317" s="3"/>
      <c r="AX317" s="3"/>
      <c r="AY317" s="3"/>
      <c r="AZ317" s="1"/>
      <c r="BA317" s="384"/>
      <c r="BB317" s="3"/>
      <c r="BC317" s="3"/>
      <c r="BD317" s="3"/>
      <c r="BE317" s="1"/>
      <c r="BF317" s="384"/>
      <c r="BG317" s="3"/>
      <c r="BH317" s="3"/>
      <c r="BI317" s="3"/>
      <c r="BJ317" s="1"/>
      <c r="BK317" s="384"/>
      <c r="BL317" s="3"/>
      <c r="BM317" s="3"/>
      <c r="BN317" s="3"/>
      <c r="BO317" s="1"/>
      <c r="BP317" s="384"/>
      <c r="BQ317" s="3"/>
      <c r="BR317" s="3"/>
      <c r="BS317" s="3"/>
      <c r="BT317" s="1"/>
      <c r="BU317" s="384"/>
      <c r="BV317" s="3"/>
      <c r="BW317" s="3"/>
      <c r="BX317" s="3"/>
      <c r="BY317" s="1"/>
      <c r="BZ317" s="384"/>
      <c r="CA317" s="3"/>
      <c r="CB317" s="3"/>
      <c r="CC317" s="3"/>
      <c r="CD317" s="1"/>
      <c r="CE317" s="384"/>
      <c r="CF317" s="3"/>
      <c r="CG317" s="3"/>
      <c r="CH317" s="3"/>
      <c r="CI317" s="1"/>
      <c r="CJ317" s="384"/>
      <c r="CK317" s="3"/>
      <c r="CL317" s="3"/>
      <c r="CM317" s="3"/>
      <c r="CN317" s="1"/>
      <c r="CO317" s="384"/>
      <c r="CP317" s="3"/>
      <c r="CQ317" s="3"/>
      <c r="CR317" s="3"/>
      <c r="CS317" s="1"/>
      <c r="CT317" s="384"/>
      <c r="CU317" s="3"/>
      <c r="CV317" s="3"/>
      <c r="CW317" s="3"/>
      <c r="CX317" s="1"/>
      <c r="CY317" s="384"/>
      <c r="CZ317" s="3"/>
      <c r="DA317" s="3"/>
      <c r="DB317" s="3"/>
      <c r="DC317" s="1"/>
      <c r="DD317" s="384"/>
      <c r="DE317" s="3"/>
      <c r="DF317" s="3"/>
      <c r="DG317" s="3"/>
      <c r="DH317" s="1"/>
      <c r="DI317" s="384"/>
      <c r="DJ317" s="3"/>
      <c r="DK317" s="3"/>
      <c r="DL317" s="3"/>
      <c r="DM317" s="1"/>
      <c r="DN317" s="384"/>
      <c r="DO317" s="3"/>
      <c r="DP317" s="3"/>
      <c r="DQ317" s="3"/>
      <c r="DR317" s="1"/>
      <c r="DS317" s="1"/>
      <c r="DT317" s="1"/>
      <c r="DU317" s="1"/>
      <c r="DV317" s="1"/>
      <c r="DW317" s="1"/>
      <c r="DX317" s="1"/>
      <c r="DY317" s="193"/>
    </row>
    <row r="318" spans="1:129" s="237" customFormat="1" x14ac:dyDescent="0.3">
      <c r="A318" s="1"/>
      <c r="B318" s="229">
        <v>2033</v>
      </c>
      <c r="C318" s="233">
        <f>DB278</f>
        <v>108903.89691752692</v>
      </c>
      <c r="D318" s="518">
        <f t="shared" si="784"/>
        <v>32671.169075258073</v>
      </c>
      <c r="E318" s="1"/>
      <c r="F318" s="1"/>
      <c r="G318" s="1"/>
      <c r="H318" s="1"/>
      <c r="I318" s="1"/>
      <c r="J318" s="2"/>
      <c r="K318" s="1"/>
      <c r="L318" s="1"/>
      <c r="M318" s="384"/>
      <c r="N318" s="207"/>
      <c r="O318" s="3"/>
      <c r="P318" s="3"/>
      <c r="Q318" s="3"/>
      <c r="R318" s="3"/>
      <c r="S318" s="3"/>
      <c r="T318" s="3"/>
      <c r="U318" s="3"/>
      <c r="V318" s="3"/>
      <c r="W318" s="384"/>
      <c r="X318" s="3"/>
      <c r="Y318" s="3"/>
      <c r="Z318" s="3"/>
      <c r="AA318" s="1"/>
      <c r="AB318" s="384"/>
      <c r="AC318" s="3"/>
      <c r="AD318" s="3"/>
      <c r="AE318" s="3"/>
      <c r="AF318" s="1"/>
      <c r="AG318" s="384"/>
      <c r="AH318" s="3"/>
      <c r="AI318" s="3"/>
      <c r="AJ318" s="3"/>
      <c r="AK318" s="1"/>
      <c r="AL318" s="384"/>
      <c r="AM318" s="3"/>
      <c r="AN318" s="3"/>
      <c r="AO318" s="3"/>
      <c r="AP318" s="1"/>
      <c r="AQ318" s="384"/>
      <c r="AR318" s="3"/>
      <c r="AS318" s="3"/>
      <c r="AT318" s="3"/>
      <c r="AU318" s="1"/>
      <c r="AV318" s="384"/>
      <c r="AW318" s="3"/>
      <c r="AX318" s="3"/>
      <c r="AY318" s="3"/>
      <c r="AZ318" s="1"/>
      <c r="BA318" s="384"/>
      <c r="BB318" s="3"/>
      <c r="BC318" s="3"/>
      <c r="BD318" s="3"/>
      <c r="BE318" s="1"/>
      <c r="BF318" s="384"/>
      <c r="BG318" s="3"/>
      <c r="BH318" s="3"/>
      <c r="BI318" s="3"/>
      <c r="BJ318" s="1"/>
      <c r="BK318" s="384"/>
      <c r="BL318" s="3"/>
      <c r="BM318" s="3"/>
      <c r="BN318" s="3"/>
      <c r="BO318" s="1"/>
      <c r="BP318" s="384"/>
      <c r="BQ318" s="3"/>
      <c r="BR318" s="3"/>
      <c r="BS318" s="3"/>
      <c r="BT318" s="1"/>
      <c r="BU318" s="384"/>
      <c r="BV318" s="3"/>
      <c r="BW318" s="3"/>
      <c r="BX318" s="3"/>
      <c r="BY318" s="1"/>
      <c r="BZ318" s="384"/>
      <c r="CA318" s="3"/>
      <c r="CB318" s="3"/>
      <c r="CC318" s="3"/>
      <c r="CD318" s="1"/>
      <c r="CE318" s="384"/>
      <c r="CF318" s="3"/>
      <c r="CG318" s="3"/>
      <c r="CH318" s="3"/>
      <c r="CI318" s="1"/>
      <c r="CJ318" s="384"/>
      <c r="CK318" s="3"/>
      <c r="CL318" s="3"/>
      <c r="CM318" s="3"/>
      <c r="CN318" s="1"/>
      <c r="CO318" s="384"/>
      <c r="CP318" s="3"/>
      <c r="CQ318" s="3"/>
      <c r="CR318" s="3"/>
      <c r="CS318" s="1"/>
      <c r="CT318" s="384"/>
      <c r="CU318" s="3"/>
      <c r="CV318" s="3"/>
      <c r="CW318" s="3"/>
      <c r="CX318" s="1"/>
      <c r="CY318" s="384"/>
      <c r="CZ318" s="3"/>
      <c r="DA318" s="3"/>
      <c r="DB318" s="3"/>
      <c r="DC318" s="1"/>
      <c r="DD318" s="384"/>
      <c r="DE318" s="3"/>
      <c r="DF318" s="3"/>
      <c r="DG318" s="3"/>
      <c r="DH318" s="1"/>
      <c r="DI318" s="384"/>
      <c r="DJ318" s="3"/>
      <c r="DK318" s="3"/>
      <c r="DL318" s="3"/>
      <c r="DM318" s="1"/>
      <c r="DN318" s="384"/>
      <c r="DO318" s="3"/>
      <c r="DP318" s="3"/>
      <c r="DQ318" s="3"/>
      <c r="DR318" s="1"/>
      <c r="DS318" s="1"/>
      <c r="DT318" s="1"/>
      <c r="DU318" s="1"/>
      <c r="DV318" s="1"/>
      <c r="DW318" s="1"/>
      <c r="DX318" s="1"/>
      <c r="DY318" s="193"/>
    </row>
    <row r="319" spans="1:129" s="237" customFormat="1" x14ac:dyDescent="0.3">
      <c r="A319" s="1"/>
      <c r="B319" s="230">
        <v>2034</v>
      </c>
      <c r="C319" s="233">
        <f>DG278</f>
        <v>91413.22105263159</v>
      </c>
      <c r="D319" s="518">
        <f t="shared" si="784"/>
        <v>27423.966315789476</v>
      </c>
      <c r="E319" s="1"/>
      <c r="F319" s="1"/>
      <c r="G319" s="1"/>
      <c r="H319" s="1"/>
      <c r="I319" s="1"/>
      <c r="J319" s="2"/>
      <c r="K319" s="1"/>
      <c r="L319" s="1"/>
      <c r="M319" s="384"/>
      <c r="N319" s="207"/>
      <c r="O319" s="3"/>
      <c r="P319" s="3"/>
      <c r="Q319" s="3"/>
      <c r="R319" s="3"/>
      <c r="S319" s="3"/>
      <c r="T319" s="3"/>
      <c r="U319" s="3"/>
      <c r="V319" s="3"/>
      <c r="W319" s="384"/>
      <c r="X319" s="3"/>
      <c r="Y319" s="3"/>
      <c r="Z319" s="3"/>
      <c r="AA319" s="1"/>
      <c r="AB319" s="384"/>
      <c r="AC319" s="3"/>
      <c r="AD319" s="3"/>
      <c r="AE319" s="3"/>
      <c r="AF319" s="1"/>
      <c r="AG319" s="384"/>
      <c r="AH319" s="3"/>
      <c r="AI319" s="3"/>
      <c r="AJ319" s="3"/>
      <c r="AK319" s="1"/>
      <c r="AL319" s="384"/>
      <c r="AM319" s="3"/>
      <c r="AN319" s="3"/>
      <c r="AO319" s="3"/>
      <c r="AP319" s="1"/>
      <c r="AQ319" s="384"/>
      <c r="AR319" s="3"/>
      <c r="AS319" s="3"/>
      <c r="AT319" s="3"/>
      <c r="AU319" s="1"/>
      <c r="AV319" s="384"/>
      <c r="AW319" s="3"/>
      <c r="AX319" s="3"/>
      <c r="AY319" s="3"/>
      <c r="AZ319" s="1"/>
      <c r="BA319" s="384"/>
      <c r="BB319" s="3"/>
      <c r="BC319" s="3"/>
      <c r="BD319" s="3"/>
      <c r="BE319" s="1"/>
      <c r="BF319" s="384"/>
      <c r="BG319" s="3"/>
      <c r="BH319" s="3"/>
      <c r="BI319" s="3"/>
      <c r="BJ319" s="1"/>
      <c r="BK319" s="384"/>
      <c r="BL319" s="3"/>
      <c r="BM319" s="3"/>
      <c r="BN319" s="3"/>
      <c r="BO319" s="1"/>
      <c r="BP319" s="384"/>
      <c r="BQ319" s="3"/>
      <c r="BR319" s="3"/>
      <c r="BS319" s="3"/>
      <c r="BT319" s="1"/>
      <c r="BU319" s="384"/>
      <c r="BV319" s="3"/>
      <c r="BW319" s="3"/>
      <c r="BX319" s="3"/>
      <c r="BY319" s="1"/>
      <c r="BZ319" s="384"/>
      <c r="CA319" s="3"/>
      <c r="CB319" s="3"/>
      <c r="CC319" s="3"/>
      <c r="CD319" s="1"/>
      <c r="CE319" s="384"/>
      <c r="CF319" s="3"/>
      <c r="CG319" s="3"/>
      <c r="CH319" s="3"/>
      <c r="CI319" s="1"/>
      <c r="CJ319" s="384"/>
      <c r="CK319" s="3"/>
      <c r="CL319" s="3"/>
      <c r="CM319" s="3"/>
      <c r="CN319" s="1"/>
      <c r="CO319" s="384"/>
      <c r="CP319" s="3"/>
      <c r="CQ319" s="3"/>
      <c r="CR319" s="3"/>
      <c r="CS319" s="1"/>
      <c r="CT319" s="384"/>
      <c r="CU319" s="3"/>
      <c r="CV319" s="3"/>
      <c r="CW319" s="3"/>
      <c r="CX319" s="1"/>
      <c r="CY319" s="384"/>
      <c r="CZ319" s="3"/>
      <c r="DA319" s="3"/>
      <c r="DB319" s="3"/>
      <c r="DC319" s="1"/>
      <c r="DD319" s="384"/>
      <c r="DE319" s="3"/>
      <c r="DF319" s="3"/>
      <c r="DG319" s="3"/>
      <c r="DH319" s="1"/>
      <c r="DI319" s="384"/>
      <c r="DJ319" s="3"/>
      <c r="DK319" s="3"/>
      <c r="DL319" s="3"/>
      <c r="DM319" s="1"/>
      <c r="DN319" s="384"/>
      <c r="DO319" s="3"/>
      <c r="DP319" s="3"/>
      <c r="DQ319" s="3"/>
      <c r="DR319" s="1"/>
      <c r="DS319" s="1"/>
      <c r="DT319" s="1"/>
      <c r="DU319" s="1"/>
      <c r="DV319" s="1"/>
      <c r="DW319" s="1"/>
      <c r="DX319" s="1"/>
      <c r="DY319" s="193"/>
    </row>
    <row r="320" spans="1:129" s="237" customFormat="1" x14ac:dyDescent="0.3">
      <c r="A320" s="1"/>
      <c r="B320" s="229">
        <v>2035</v>
      </c>
      <c r="C320" s="233">
        <f>DL278</f>
        <v>91413.22105263159</v>
      </c>
      <c r="D320" s="518">
        <f t="shared" si="784"/>
        <v>27423.966315789476</v>
      </c>
      <c r="E320" s="1"/>
      <c r="F320" s="1"/>
      <c r="G320" s="1"/>
      <c r="H320" s="1"/>
      <c r="I320" s="1"/>
      <c r="J320" s="2"/>
      <c r="K320" s="1"/>
      <c r="L320" s="1"/>
      <c r="M320" s="384"/>
      <c r="N320" s="207"/>
      <c r="O320" s="3"/>
      <c r="P320" s="3"/>
      <c r="Q320" s="3"/>
      <c r="R320" s="3"/>
      <c r="S320" s="3"/>
      <c r="T320" s="3"/>
      <c r="U320" s="3"/>
      <c r="V320" s="3"/>
      <c r="W320" s="384"/>
      <c r="X320" s="3"/>
      <c r="Y320" s="3"/>
      <c r="Z320" s="3"/>
      <c r="AA320" s="1"/>
      <c r="AB320" s="384"/>
      <c r="AC320" s="3"/>
      <c r="AD320" s="3"/>
      <c r="AE320" s="3"/>
      <c r="AF320" s="1"/>
      <c r="AG320" s="384"/>
      <c r="AH320" s="3"/>
      <c r="AI320" s="3"/>
      <c r="AJ320" s="3"/>
      <c r="AK320" s="1"/>
      <c r="AL320" s="384"/>
      <c r="AM320" s="3"/>
      <c r="AN320" s="3"/>
      <c r="AO320" s="3"/>
      <c r="AP320" s="1"/>
      <c r="AQ320" s="384"/>
      <c r="AR320" s="3"/>
      <c r="AS320" s="3"/>
      <c r="AT320" s="3"/>
      <c r="AU320" s="1"/>
      <c r="AV320" s="384"/>
      <c r="AW320" s="3"/>
      <c r="AX320" s="3"/>
      <c r="AY320" s="3"/>
      <c r="AZ320" s="1"/>
      <c r="BA320" s="384"/>
      <c r="BB320" s="3"/>
      <c r="BC320" s="3"/>
      <c r="BD320" s="3"/>
      <c r="BE320" s="1"/>
      <c r="BF320" s="384"/>
      <c r="BG320" s="3"/>
      <c r="BH320" s="3"/>
      <c r="BI320" s="3"/>
      <c r="BJ320" s="1"/>
      <c r="BK320" s="384"/>
      <c r="BL320" s="3"/>
      <c r="BM320" s="3"/>
      <c r="BN320" s="3"/>
      <c r="BO320" s="1"/>
      <c r="BP320" s="384"/>
      <c r="BQ320" s="3"/>
      <c r="BR320" s="3"/>
      <c r="BS320" s="3"/>
      <c r="BT320" s="1"/>
      <c r="BU320" s="384"/>
      <c r="BV320" s="3"/>
      <c r="BW320" s="3"/>
      <c r="BX320" s="3"/>
      <c r="BY320" s="1"/>
      <c r="BZ320" s="384"/>
      <c r="CA320" s="3"/>
      <c r="CB320" s="3"/>
      <c r="CC320" s="3"/>
      <c r="CD320" s="1"/>
      <c r="CE320" s="384"/>
      <c r="CF320" s="3"/>
      <c r="CG320" s="3"/>
      <c r="CH320" s="3"/>
      <c r="CI320" s="1"/>
      <c r="CJ320" s="384"/>
      <c r="CK320" s="3"/>
      <c r="CL320" s="3"/>
      <c r="CM320" s="3"/>
      <c r="CN320" s="1"/>
      <c r="CO320" s="384"/>
      <c r="CP320" s="3"/>
      <c r="CQ320" s="3"/>
      <c r="CR320" s="3"/>
      <c r="CS320" s="1"/>
      <c r="CT320" s="384"/>
      <c r="CU320" s="3"/>
      <c r="CV320" s="3"/>
      <c r="CW320" s="3"/>
      <c r="CX320" s="1"/>
      <c r="CY320" s="384"/>
      <c r="CZ320" s="3"/>
      <c r="DA320" s="3"/>
      <c r="DB320" s="3"/>
      <c r="DC320" s="1"/>
      <c r="DD320" s="384"/>
      <c r="DE320" s="3"/>
      <c r="DF320" s="3"/>
      <c r="DG320" s="3"/>
      <c r="DH320" s="1"/>
      <c r="DI320" s="384"/>
      <c r="DJ320" s="3"/>
      <c r="DK320" s="3"/>
      <c r="DL320" s="3"/>
      <c r="DM320" s="1"/>
      <c r="DN320" s="384"/>
      <c r="DO320" s="3"/>
      <c r="DP320" s="3"/>
      <c r="DQ320" s="3"/>
      <c r="DR320" s="1"/>
      <c r="DS320" s="1"/>
      <c r="DT320" s="1"/>
      <c r="DU320" s="1"/>
      <c r="DV320" s="1"/>
      <c r="DW320" s="1"/>
      <c r="DX320" s="1"/>
      <c r="DY320" s="193"/>
    </row>
    <row r="321" spans="1:129" s="237" customFormat="1" x14ac:dyDescent="0.3">
      <c r="A321" s="1"/>
      <c r="B321" s="230">
        <v>2036</v>
      </c>
      <c r="C321" s="233">
        <f>DQ278</f>
        <v>91413.22105263159</v>
      </c>
      <c r="D321" s="518">
        <f t="shared" si="784"/>
        <v>27423.966315789476</v>
      </c>
      <c r="E321" s="1"/>
      <c r="F321" s="1"/>
      <c r="G321" s="1"/>
      <c r="H321" s="1"/>
      <c r="I321" s="1"/>
      <c r="J321" s="2"/>
      <c r="K321" s="1"/>
      <c r="L321" s="1"/>
      <c r="M321" s="384"/>
      <c r="N321" s="207"/>
      <c r="O321" s="3"/>
      <c r="P321" s="3"/>
      <c r="Q321" s="3"/>
      <c r="R321" s="3"/>
      <c r="S321" s="3"/>
      <c r="T321" s="3"/>
      <c r="U321" s="3"/>
      <c r="V321" s="3"/>
      <c r="W321" s="384"/>
      <c r="X321" s="3"/>
      <c r="Y321" s="3"/>
      <c r="Z321" s="3"/>
      <c r="AA321" s="1"/>
      <c r="AB321" s="384"/>
      <c r="AC321" s="3"/>
      <c r="AD321" s="3"/>
      <c r="AE321" s="3"/>
      <c r="AF321" s="1"/>
      <c r="AG321" s="384"/>
      <c r="AH321" s="3"/>
      <c r="AI321" s="3"/>
      <c r="AJ321" s="3"/>
      <c r="AK321" s="1"/>
      <c r="AL321" s="384"/>
      <c r="AM321" s="3"/>
      <c r="AN321" s="3"/>
      <c r="AO321" s="3"/>
      <c r="AP321" s="1"/>
      <c r="AQ321" s="384"/>
      <c r="AR321" s="3"/>
      <c r="AS321" s="3"/>
      <c r="AT321" s="3"/>
      <c r="AU321" s="1"/>
      <c r="AV321" s="384"/>
      <c r="AW321" s="3"/>
      <c r="AX321" s="3"/>
      <c r="AY321" s="3"/>
      <c r="AZ321" s="1"/>
      <c r="BA321" s="384"/>
      <c r="BB321" s="3"/>
      <c r="BC321" s="3"/>
      <c r="BD321" s="3"/>
      <c r="BE321" s="1"/>
      <c r="BF321" s="384"/>
      <c r="BG321" s="3"/>
      <c r="BH321" s="3"/>
      <c r="BI321" s="3"/>
      <c r="BJ321" s="1"/>
      <c r="BK321" s="384"/>
      <c r="BL321" s="3"/>
      <c r="BM321" s="3"/>
      <c r="BN321" s="3"/>
      <c r="BO321" s="1"/>
      <c r="BP321" s="384"/>
      <c r="BQ321" s="3"/>
      <c r="BR321" s="3"/>
      <c r="BS321" s="3"/>
      <c r="BT321" s="1"/>
      <c r="BU321" s="384"/>
      <c r="BV321" s="3"/>
      <c r="BW321" s="3"/>
      <c r="BX321" s="3"/>
      <c r="BY321" s="1"/>
      <c r="BZ321" s="384"/>
      <c r="CA321" s="3"/>
      <c r="CB321" s="3"/>
      <c r="CC321" s="3"/>
      <c r="CD321" s="1"/>
      <c r="CE321" s="384"/>
      <c r="CF321" s="3"/>
      <c r="CG321" s="3"/>
      <c r="CH321" s="3"/>
      <c r="CI321" s="1"/>
      <c r="CJ321" s="384"/>
      <c r="CK321" s="3"/>
      <c r="CL321" s="3"/>
      <c r="CM321" s="3"/>
      <c r="CN321" s="1"/>
      <c r="CO321" s="384"/>
      <c r="CP321" s="3"/>
      <c r="CQ321" s="3"/>
      <c r="CR321" s="3"/>
      <c r="CS321" s="1"/>
      <c r="CT321" s="384"/>
      <c r="CU321" s="3"/>
      <c r="CV321" s="3"/>
      <c r="CW321" s="3"/>
      <c r="CX321" s="1"/>
      <c r="CY321" s="384"/>
      <c r="CZ321" s="3"/>
      <c r="DA321" s="3"/>
      <c r="DB321" s="3"/>
      <c r="DC321" s="1"/>
      <c r="DD321" s="384"/>
      <c r="DE321" s="3"/>
      <c r="DF321" s="3"/>
      <c r="DG321" s="3"/>
      <c r="DH321" s="1"/>
      <c r="DI321" s="384"/>
      <c r="DJ321" s="3"/>
      <c r="DK321" s="3"/>
      <c r="DL321" s="3"/>
      <c r="DM321" s="1"/>
      <c r="DN321" s="384"/>
      <c r="DO321" s="3"/>
      <c r="DP321" s="3"/>
      <c r="DQ321" s="3"/>
      <c r="DR321" s="1"/>
      <c r="DS321" s="1"/>
      <c r="DT321" s="1"/>
      <c r="DU321" s="1"/>
      <c r="DV321" s="1"/>
      <c r="DW321" s="1"/>
      <c r="DX321" s="1"/>
      <c r="DY321" s="193"/>
    </row>
    <row r="322" spans="1:129" s="237" customFormat="1" ht="15" thickBot="1" x14ac:dyDescent="0.35">
      <c r="A322" s="1"/>
      <c r="B322" s="234" t="s">
        <v>436</v>
      </c>
      <c r="C322" s="235">
        <f>SUM(C300:C321)</f>
        <v>2226125.4169028685</v>
      </c>
      <c r="D322" s="235">
        <f>SUM(D300:D321)</f>
        <v>929814.97727796831</v>
      </c>
      <c r="E322" s="1">
        <f>(D322-C322)/C322</f>
        <v>-0.5823168945388586</v>
      </c>
      <c r="F322" s="1"/>
      <c r="G322" s="1"/>
      <c r="H322" s="1"/>
      <c r="I322" s="1"/>
      <c r="J322" s="2"/>
      <c r="K322" s="1"/>
      <c r="L322" s="1"/>
      <c r="M322" s="384"/>
      <c r="N322" s="207"/>
      <c r="O322" s="3"/>
      <c r="P322" s="3"/>
      <c r="Q322" s="3"/>
      <c r="R322" s="3"/>
      <c r="S322" s="3"/>
      <c r="T322" s="3"/>
      <c r="U322" s="3"/>
      <c r="V322" s="3"/>
      <c r="W322" s="384"/>
      <c r="X322" s="3"/>
      <c r="Y322" s="3"/>
      <c r="Z322" s="3"/>
      <c r="AA322" s="1"/>
      <c r="AB322" s="384"/>
      <c r="AC322" s="3"/>
      <c r="AD322" s="3"/>
      <c r="AE322" s="3"/>
      <c r="AF322" s="1"/>
      <c r="AG322" s="384"/>
      <c r="AH322" s="3"/>
      <c r="AI322" s="3"/>
      <c r="AJ322" s="3"/>
      <c r="AK322" s="1"/>
      <c r="AL322" s="384"/>
      <c r="AM322" s="3"/>
      <c r="AN322" s="3"/>
      <c r="AO322" s="3"/>
      <c r="AP322" s="1"/>
      <c r="AQ322" s="384"/>
      <c r="AR322" s="3"/>
      <c r="AS322" s="3"/>
      <c r="AT322" s="3"/>
      <c r="AU322" s="1"/>
      <c r="AV322" s="384"/>
      <c r="AW322" s="3"/>
      <c r="AX322" s="3"/>
      <c r="AY322" s="3"/>
      <c r="AZ322" s="1"/>
      <c r="BA322" s="384"/>
      <c r="BB322" s="3"/>
      <c r="BC322" s="3"/>
      <c r="BD322" s="3"/>
      <c r="BE322" s="1"/>
      <c r="BF322" s="384"/>
      <c r="BG322" s="3"/>
      <c r="BH322" s="3"/>
      <c r="BI322" s="3"/>
      <c r="BJ322" s="1"/>
      <c r="BK322" s="384"/>
      <c r="BL322" s="3"/>
      <c r="BM322" s="3"/>
      <c r="BN322" s="3"/>
      <c r="BO322" s="1"/>
      <c r="BP322" s="384"/>
      <c r="BQ322" s="3"/>
      <c r="BR322" s="3"/>
      <c r="BS322" s="3"/>
      <c r="BT322" s="1"/>
      <c r="BU322" s="384"/>
      <c r="BV322" s="3"/>
      <c r="BW322" s="3"/>
      <c r="BX322" s="3"/>
      <c r="BY322" s="1"/>
      <c r="BZ322" s="384"/>
      <c r="CA322" s="3"/>
      <c r="CB322" s="3"/>
      <c r="CC322" s="3"/>
      <c r="CD322" s="1"/>
      <c r="CE322" s="384"/>
      <c r="CF322" s="3"/>
      <c r="CG322" s="3"/>
      <c r="CH322" s="3"/>
      <c r="CI322" s="1"/>
      <c r="CJ322" s="384"/>
      <c r="CK322" s="3"/>
      <c r="CL322" s="3"/>
      <c r="CM322" s="3"/>
      <c r="CN322" s="1"/>
      <c r="CO322" s="384"/>
      <c r="CP322" s="3"/>
      <c r="CQ322" s="3"/>
      <c r="CR322" s="3"/>
      <c r="CS322" s="1"/>
      <c r="CT322" s="384"/>
      <c r="CU322" s="3"/>
      <c r="CV322" s="3"/>
      <c r="CW322" s="3"/>
      <c r="CX322" s="1"/>
      <c r="CY322" s="384"/>
      <c r="CZ322" s="3"/>
      <c r="DA322" s="3"/>
      <c r="DB322" s="3"/>
      <c r="DC322" s="1"/>
      <c r="DD322" s="384"/>
      <c r="DE322" s="3"/>
      <c r="DF322" s="3"/>
      <c r="DG322" s="3"/>
      <c r="DH322" s="1"/>
      <c r="DI322" s="384"/>
      <c r="DJ322" s="3"/>
      <c r="DK322" s="3"/>
      <c r="DL322" s="3"/>
      <c r="DM322" s="1"/>
      <c r="DN322" s="384"/>
      <c r="DO322" s="3"/>
      <c r="DP322" s="3"/>
      <c r="DQ322" s="3"/>
      <c r="DR322" s="1"/>
      <c r="DS322" s="1"/>
      <c r="DT322" s="1"/>
      <c r="DU322" s="1"/>
      <c r="DV322" s="1"/>
      <c r="DW322" s="1"/>
      <c r="DX322" s="1"/>
      <c r="DY322" s="193"/>
    </row>
    <row r="324" spans="1:129" ht="15" thickBot="1" x14ac:dyDescent="0.35"/>
    <row r="325" spans="1:129" ht="15" thickBot="1" x14ac:dyDescent="0.35">
      <c r="B325" s="465" t="s">
        <v>719</v>
      </c>
      <c r="C325" s="466" t="s">
        <v>720</v>
      </c>
      <c r="D325" s="237" t="s">
        <v>800</v>
      </c>
    </row>
    <row r="326" spans="1:129" x14ac:dyDescent="0.3">
      <c r="B326" s="462" t="str">
        <f>C42</f>
        <v>Personnel</v>
      </c>
      <c r="C326" s="463">
        <f>DX42</f>
        <v>1680591.4947368419</v>
      </c>
      <c r="D326" s="237">
        <f>C326*(1+$E$322)</f>
        <v>701954.67453326564</v>
      </c>
    </row>
    <row r="327" spans="1:129" s="237" customFormat="1" x14ac:dyDescent="0.3">
      <c r="A327" s="1"/>
      <c r="B327" s="229" t="str">
        <f>C73</f>
        <v>Infrastructure (escritorio Magude + armazem )</v>
      </c>
      <c r="C327" s="233">
        <f>DX73</f>
        <v>22169.427631578947</v>
      </c>
      <c r="D327" s="237">
        <f t="shared" ref="D327:D332" si="785">C327*(1+$E$322)</f>
        <v>9259.7953794539317</v>
      </c>
      <c r="E327" s="1"/>
      <c r="F327" s="1"/>
      <c r="G327" s="1"/>
      <c r="H327" s="1"/>
      <c r="I327" s="1"/>
      <c r="J327" s="2"/>
      <c r="K327" s="1"/>
      <c r="L327" s="1"/>
      <c r="M327" s="384"/>
      <c r="N327" s="207"/>
      <c r="O327" s="3"/>
      <c r="P327" s="3"/>
      <c r="Q327" s="3"/>
      <c r="R327" s="3"/>
      <c r="S327" s="3"/>
      <c r="T327" s="3"/>
      <c r="U327" s="3"/>
      <c r="V327" s="3"/>
      <c r="W327" s="384"/>
      <c r="X327" s="3"/>
      <c r="Y327" s="3"/>
      <c r="Z327" s="3"/>
      <c r="AA327" s="1"/>
      <c r="AB327" s="384"/>
      <c r="AC327" s="3"/>
      <c r="AD327" s="3"/>
      <c r="AE327" s="3"/>
      <c r="AF327" s="1"/>
      <c r="AG327" s="384"/>
      <c r="AH327" s="3"/>
      <c r="AI327" s="3"/>
      <c r="AJ327" s="3"/>
      <c r="AK327" s="1"/>
      <c r="AL327" s="384"/>
      <c r="AM327" s="3"/>
      <c r="AN327" s="3"/>
      <c r="AO327" s="3"/>
      <c r="AP327" s="1"/>
      <c r="AQ327" s="384"/>
      <c r="AR327" s="3"/>
      <c r="AS327" s="3"/>
      <c r="AT327" s="3"/>
      <c r="AU327" s="1"/>
      <c r="AV327" s="384"/>
      <c r="AW327" s="3"/>
      <c r="AX327" s="3"/>
      <c r="AY327" s="3"/>
      <c r="AZ327" s="1"/>
      <c r="BA327" s="384"/>
      <c r="BB327" s="3"/>
      <c r="BC327" s="3"/>
      <c r="BD327" s="3"/>
      <c r="BE327" s="1"/>
      <c r="BF327" s="384"/>
      <c r="BG327" s="3"/>
      <c r="BH327" s="3"/>
      <c r="BI327" s="3"/>
      <c r="BJ327" s="1"/>
      <c r="BK327" s="384"/>
      <c r="BL327" s="3"/>
      <c r="BM327" s="3"/>
      <c r="BN327" s="3"/>
      <c r="BO327" s="1"/>
      <c r="BP327" s="384"/>
      <c r="BQ327" s="3"/>
      <c r="BR327" s="3"/>
      <c r="BS327" s="3"/>
      <c r="BT327" s="1"/>
      <c r="BU327" s="384"/>
      <c r="BV327" s="3"/>
      <c r="BW327" s="3"/>
      <c r="BX327" s="3"/>
      <c r="BY327" s="1"/>
      <c r="BZ327" s="384"/>
      <c r="CA327" s="3"/>
      <c r="CB327" s="3"/>
      <c r="CC327" s="3"/>
      <c r="CD327" s="1"/>
      <c r="CE327" s="384"/>
      <c r="CF327" s="3"/>
      <c r="CG327" s="3"/>
      <c r="CH327" s="3"/>
      <c r="CI327" s="1"/>
      <c r="CJ327" s="384"/>
      <c r="CK327" s="3"/>
      <c r="CL327" s="3"/>
      <c r="CM327" s="3"/>
      <c r="CN327" s="1"/>
      <c r="CO327" s="384"/>
      <c r="CP327" s="3"/>
      <c r="CQ327" s="3"/>
      <c r="CR327" s="3"/>
      <c r="CS327" s="1"/>
      <c r="CT327" s="384"/>
      <c r="CU327" s="3"/>
      <c r="CV327" s="3"/>
      <c r="CW327" s="3"/>
      <c r="CX327" s="1"/>
      <c r="CY327" s="384"/>
      <c r="CZ327" s="3"/>
      <c r="DA327" s="3"/>
      <c r="DB327" s="3"/>
      <c r="DC327" s="1"/>
      <c r="DD327" s="384"/>
      <c r="DE327" s="3"/>
      <c r="DF327" s="3"/>
      <c r="DG327" s="3"/>
      <c r="DH327" s="1"/>
      <c r="DI327" s="384"/>
      <c r="DJ327" s="3"/>
      <c r="DK327" s="3"/>
      <c r="DL327" s="3"/>
      <c r="DM327" s="1"/>
      <c r="DN327" s="384"/>
      <c r="DO327" s="3"/>
      <c r="DP327" s="3"/>
      <c r="DQ327" s="3"/>
      <c r="DR327" s="1"/>
      <c r="DS327" s="1"/>
      <c r="DT327" s="1"/>
      <c r="DU327" s="1"/>
      <c r="DV327" s="1"/>
      <c r="DW327" s="1"/>
      <c r="DX327" s="1"/>
      <c r="DY327" s="193"/>
    </row>
    <row r="328" spans="1:129" x14ac:dyDescent="0.3">
      <c r="B328" s="230" t="s">
        <v>726</v>
      </c>
      <c r="C328" s="233">
        <f>DX119</f>
        <v>6352.6315789473683</v>
      </c>
      <c r="D328" s="237">
        <f t="shared" si="785"/>
        <v>2653.3868857452508</v>
      </c>
    </row>
    <row r="329" spans="1:129" s="193" customFormat="1" x14ac:dyDescent="0.3">
      <c r="A329" s="1"/>
      <c r="B329" s="229" t="s">
        <v>79</v>
      </c>
      <c r="C329" s="233">
        <f>DX148+DX203</f>
        <v>481208.66295550036</v>
      </c>
      <c r="D329" s="237">
        <f t="shared" si="785"/>
        <v>200992.7287180571</v>
      </c>
      <c r="E329" s="1"/>
      <c r="F329" s="1"/>
      <c r="G329" s="1"/>
      <c r="H329" s="1"/>
      <c r="I329" s="1"/>
      <c r="J329" s="2"/>
      <c r="K329" s="1"/>
      <c r="L329" s="1"/>
      <c r="M329" s="384"/>
      <c r="N329" s="207"/>
      <c r="O329" s="3"/>
      <c r="P329" s="3"/>
      <c r="Q329" s="3"/>
      <c r="R329" s="3"/>
      <c r="S329" s="3"/>
      <c r="T329" s="3"/>
      <c r="U329" s="3"/>
      <c r="V329" s="3"/>
      <c r="W329" s="384"/>
      <c r="X329" s="3"/>
      <c r="Y329" s="3"/>
      <c r="Z329" s="3"/>
      <c r="AA329" s="1"/>
      <c r="AB329" s="384"/>
      <c r="AC329" s="3"/>
      <c r="AD329" s="3"/>
      <c r="AE329" s="3"/>
      <c r="AF329" s="1"/>
      <c r="AG329" s="384"/>
      <c r="AH329" s="3"/>
      <c r="AI329" s="3"/>
      <c r="AJ329" s="3"/>
      <c r="AK329" s="1"/>
      <c r="AL329" s="384"/>
      <c r="AM329" s="3"/>
      <c r="AN329" s="3"/>
      <c r="AO329" s="3"/>
      <c r="AP329" s="1"/>
      <c r="AQ329" s="384"/>
      <c r="AR329" s="3"/>
      <c r="AS329" s="3"/>
      <c r="AT329" s="3"/>
      <c r="AU329" s="1"/>
      <c r="AV329" s="384"/>
      <c r="AW329" s="3"/>
      <c r="AX329" s="3"/>
      <c r="AY329" s="3"/>
      <c r="AZ329" s="1"/>
      <c r="BA329" s="384"/>
      <c r="BB329" s="3"/>
      <c r="BC329" s="3"/>
      <c r="BD329" s="3"/>
      <c r="BE329" s="1"/>
      <c r="BF329" s="384"/>
      <c r="BG329" s="3"/>
      <c r="BH329" s="3"/>
      <c r="BI329" s="3"/>
      <c r="BJ329" s="1"/>
      <c r="BK329" s="384"/>
      <c r="BL329" s="3"/>
      <c r="BM329" s="3"/>
      <c r="BN329" s="3"/>
      <c r="BO329" s="1"/>
      <c r="BP329" s="384"/>
      <c r="BQ329" s="3"/>
      <c r="BR329" s="3"/>
      <c r="BS329" s="3"/>
      <c r="BT329" s="1"/>
      <c r="BU329" s="384"/>
      <c r="BV329" s="3"/>
      <c r="BW329" s="3"/>
      <c r="BX329" s="3"/>
      <c r="BY329" s="1"/>
      <c r="BZ329" s="384"/>
      <c r="CA329" s="3"/>
      <c r="CB329" s="3"/>
      <c r="CC329" s="3"/>
      <c r="CD329" s="1"/>
      <c r="CE329" s="384"/>
      <c r="CF329" s="3"/>
      <c r="CG329" s="3"/>
      <c r="CH329" s="3"/>
      <c r="CI329" s="1"/>
      <c r="CJ329" s="384"/>
      <c r="CK329" s="3"/>
      <c r="CL329" s="3"/>
      <c r="CM329" s="3"/>
      <c r="CN329" s="1"/>
      <c r="CO329" s="384"/>
      <c r="CP329" s="3"/>
      <c r="CQ329" s="3"/>
      <c r="CR329" s="3"/>
      <c r="CS329" s="1"/>
      <c r="CT329" s="384"/>
      <c r="CU329" s="3"/>
      <c r="CV329" s="3"/>
      <c r="CW329" s="3"/>
      <c r="CX329" s="1"/>
      <c r="CY329" s="384"/>
      <c r="CZ329" s="3"/>
      <c r="DA329" s="3"/>
      <c r="DB329" s="3"/>
      <c r="DC329" s="1"/>
      <c r="DD329" s="384"/>
      <c r="DE329" s="3"/>
      <c r="DF329" s="3"/>
      <c r="DG329" s="3"/>
      <c r="DH329" s="1"/>
      <c r="DI329" s="384"/>
      <c r="DJ329" s="3"/>
      <c r="DK329" s="3"/>
      <c r="DL329" s="3"/>
      <c r="DM329" s="1"/>
      <c r="DN329" s="384"/>
      <c r="DO329" s="3"/>
      <c r="DP329" s="3"/>
      <c r="DQ329" s="3"/>
      <c r="DR329" s="1"/>
      <c r="DS329" s="1"/>
      <c r="DT329" s="1"/>
      <c r="DU329" s="1"/>
      <c r="DV329" s="1"/>
      <c r="DW329" s="1"/>
      <c r="DX329" s="1"/>
    </row>
    <row r="330" spans="1:129" x14ac:dyDescent="0.3">
      <c r="B330" s="229" t="s">
        <v>202</v>
      </c>
      <c r="C330" s="233">
        <f>DX175</f>
        <v>1200</v>
      </c>
      <c r="D330" s="237">
        <f t="shared" si="785"/>
        <v>501.2197265533697</v>
      </c>
    </row>
    <row r="331" spans="1:129" x14ac:dyDescent="0.3">
      <c r="B331" s="229" t="str">
        <f>C218</f>
        <v>Transport</v>
      </c>
      <c r="C331" s="233">
        <f>DX218</f>
        <v>24883.199999999997</v>
      </c>
      <c r="D331" s="237">
        <f t="shared" si="785"/>
        <v>10393.292249810673</v>
      </c>
    </row>
    <row r="332" spans="1:129" s="193" customFormat="1" x14ac:dyDescent="0.3">
      <c r="A332" s="1"/>
      <c r="B332" s="230" t="s">
        <v>721</v>
      </c>
      <c r="C332" s="233">
        <f>DX236</f>
        <v>9720</v>
      </c>
      <c r="D332" s="237">
        <f t="shared" si="785"/>
        <v>4059.8797850822943</v>
      </c>
      <c r="E332" s="1"/>
      <c r="F332" s="1"/>
      <c r="G332" s="1"/>
      <c r="H332" s="1"/>
      <c r="I332" s="1"/>
      <c r="J332" s="2"/>
      <c r="K332" s="1"/>
      <c r="L332" s="1"/>
      <c r="M332" s="384"/>
      <c r="N332" s="207"/>
      <c r="O332" s="3"/>
      <c r="P332" s="3"/>
      <c r="Q332" s="3"/>
      <c r="R332" s="3"/>
      <c r="S332" s="3"/>
      <c r="T332" s="3"/>
      <c r="U332" s="3"/>
      <c r="V332" s="3"/>
      <c r="W332" s="384"/>
      <c r="X332" s="3"/>
      <c r="Y332" s="3"/>
      <c r="Z332" s="3"/>
      <c r="AA332" s="1"/>
      <c r="AB332" s="384"/>
      <c r="AC332" s="3"/>
      <c r="AD332" s="3"/>
      <c r="AE332" s="3"/>
      <c r="AF332" s="1"/>
      <c r="AG332" s="384"/>
      <c r="AH332" s="3"/>
      <c r="AI332" s="3"/>
      <c r="AJ332" s="3"/>
      <c r="AK332" s="1"/>
      <c r="AL332" s="384"/>
      <c r="AM332" s="3"/>
      <c r="AN332" s="3"/>
      <c r="AO332" s="3"/>
      <c r="AP332" s="1"/>
      <c r="AQ332" s="384"/>
      <c r="AR332" s="3"/>
      <c r="AS332" s="3"/>
      <c r="AT332" s="3"/>
      <c r="AU332" s="1"/>
      <c r="AV332" s="384"/>
      <c r="AW332" s="3"/>
      <c r="AX332" s="3"/>
      <c r="AY332" s="3"/>
      <c r="AZ332" s="1"/>
      <c r="BA332" s="384"/>
      <c r="BB332" s="3"/>
      <c r="BC332" s="3"/>
      <c r="BD332" s="3"/>
      <c r="BE332" s="1"/>
      <c r="BF332" s="384"/>
      <c r="BG332" s="3"/>
      <c r="BH332" s="3"/>
      <c r="BI332" s="3"/>
      <c r="BJ332" s="1"/>
      <c r="BK332" s="384"/>
      <c r="BL332" s="3"/>
      <c r="BM332" s="3"/>
      <c r="BN332" s="3"/>
      <c r="BO332" s="1"/>
      <c r="BP332" s="384"/>
      <c r="BQ332" s="3"/>
      <c r="BR332" s="3"/>
      <c r="BS332" s="3"/>
      <c r="BT332" s="1"/>
      <c r="BU332" s="384"/>
      <c r="BV332" s="3"/>
      <c r="BW332" s="3"/>
      <c r="BX332" s="3"/>
      <c r="BY332" s="1"/>
      <c r="BZ332" s="384"/>
      <c r="CA332" s="3"/>
      <c r="CB332" s="3"/>
      <c r="CC332" s="3"/>
      <c r="CD332" s="1"/>
      <c r="CE332" s="384"/>
      <c r="CF332" s="3"/>
      <c r="CG332" s="3"/>
      <c r="CH332" s="3"/>
      <c r="CI332" s="1"/>
      <c r="CJ332" s="384"/>
      <c r="CK332" s="3"/>
      <c r="CL332" s="3"/>
      <c r="CM332" s="3"/>
      <c r="CN332" s="1"/>
      <c r="CO332" s="384"/>
      <c r="CP332" s="3"/>
      <c r="CQ332" s="3"/>
      <c r="CR332" s="3"/>
      <c r="CS332" s="1"/>
      <c r="CT332" s="384"/>
      <c r="CU332" s="3"/>
      <c r="CV332" s="3"/>
      <c r="CW332" s="3"/>
      <c r="CX332" s="1"/>
      <c r="CY332" s="384"/>
      <c r="CZ332" s="3"/>
      <c r="DA332" s="3"/>
      <c r="DB332" s="3"/>
      <c r="DC332" s="1"/>
      <c r="DD332" s="384"/>
      <c r="DE332" s="3"/>
      <c r="DF332" s="3"/>
      <c r="DG332" s="3"/>
      <c r="DH332" s="1"/>
      <c r="DI332" s="384"/>
      <c r="DJ332" s="3"/>
      <c r="DK332" s="3"/>
      <c r="DL332" s="3"/>
      <c r="DM332" s="1"/>
      <c r="DN332" s="384"/>
      <c r="DO332" s="3"/>
      <c r="DP332" s="3"/>
      <c r="DQ332" s="3"/>
      <c r="DR332" s="1"/>
      <c r="DS332" s="1"/>
      <c r="DT332" s="1"/>
      <c r="DU332" s="1"/>
      <c r="DV332" s="1"/>
      <c r="DW332" s="1"/>
      <c r="DX332" s="1"/>
    </row>
    <row r="333" spans="1:129" ht="15" thickBot="1" x14ac:dyDescent="0.35">
      <c r="B333" s="234" t="s">
        <v>436</v>
      </c>
      <c r="C333" s="235">
        <f>SUM(C326:C332)</f>
        <v>2226125.4169028685</v>
      </c>
      <c r="D333" s="237">
        <f>SUM(D326:D332)</f>
        <v>929814.97727796831</v>
      </c>
    </row>
    <row r="334" spans="1:129" s="193" customFormat="1" x14ac:dyDescent="0.3">
      <c r="A334" s="1"/>
      <c r="B334" s="228"/>
      <c r="D334" s="237"/>
      <c r="E334" s="1"/>
      <c r="F334" s="1"/>
      <c r="G334" s="1"/>
      <c r="H334" s="1"/>
      <c r="I334" s="1"/>
      <c r="J334" s="2"/>
      <c r="K334" s="1"/>
      <c r="L334" s="1"/>
      <c r="M334" s="384"/>
      <c r="N334" s="207"/>
      <c r="O334" s="3"/>
      <c r="P334" s="3"/>
      <c r="Q334" s="3"/>
      <c r="R334" s="3"/>
      <c r="S334" s="3"/>
      <c r="T334" s="3"/>
      <c r="U334" s="3"/>
      <c r="V334" s="3"/>
      <c r="W334" s="384"/>
      <c r="X334" s="3"/>
      <c r="Y334" s="3"/>
      <c r="Z334" s="3"/>
      <c r="AA334" s="1"/>
      <c r="AB334" s="384"/>
      <c r="AC334" s="3"/>
      <c r="AD334" s="3"/>
      <c r="AE334" s="3"/>
      <c r="AF334" s="1"/>
      <c r="AG334" s="384"/>
      <c r="AH334" s="3"/>
      <c r="AI334" s="3"/>
      <c r="AJ334" s="3"/>
      <c r="AK334" s="1"/>
      <c r="AL334" s="384"/>
      <c r="AM334" s="3"/>
      <c r="AN334" s="3"/>
      <c r="AO334" s="3"/>
      <c r="AP334" s="1"/>
      <c r="AQ334" s="384"/>
      <c r="AR334" s="3"/>
      <c r="AS334" s="3"/>
      <c r="AT334" s="3"/>
      <c r="AU334" s="1"/>
      <c r="AV334" s="384"/>
      <c r="AW334" s="3"/>
      <c r="AX334" s="3"/>
      <c r="AY334" s="3"/>
      <c r="AZ334" s="1"/>
      <c r="BA334" s="384"/>
      <c r="BB334" s="3"/>
      <c r="BC334" s="3"/>
      <c r="BD334" s="3"/>
      <c r="BE334" s="1"/>
      <c r="BF334" s="384"/>
      <c r="BG334" s="3"/>
      <c r="BH334" s="3"/>
      <c r="BI334" s="3"/>
      <c r="BJ334" s="1"/>
      <c r="BK334" s="384"/>
      <c r="BL334" s="3"/>
      <c r="BM334" s="3"/>
      <c r="BN334" s="3"/>
      <c r="BO334" s="1"/>
      <c r="BP334" s="384"/>
      <c r="BQ334" s="3"/>
      <c r="BR334" s="3"/>
      <c r="BS334" s="3"/>
      <c r="BT334" s="1"/>
      <c r="BU334" s="384"/>
      <c r="BV334" s="3"/>
      <c r="BW334" s="3"/>
      <c r="BX334" s="3"/>
      <c r="BY334" s="1"/>
      <c r="BZ334" s="384"/>
      <c r="CA334" s="3"/>
      <c r="CB334" s="3"/>
      <c r="CC334" s="3"/>
      <c r="CD334" s="1"/>
      <c r="CE334" s="384"/>
      <c r="CF334" s="3"/>
      <c r="CG334" s="3"/>
      <c r="CH334" s="3"/>
      <c r="CI334" s="1"/>
      <c r="CJ334" s="384"/>
      <c r="CK334" s="3"/>
      <c r="CL334" s="3"/>
      <c r="CM334" s="3"/>
      <c r="CN334" s="1"/>
      <c r="CO334" s="384"/>
      <c r="CP334" s="3"/>
      <c r="CQ334" s="3"/>
      <c r="CR334" s="3"/>
      <c r="CS334" s="1"/>
      <c r="CT334" s="384"/>
      <c r="CU334" s="3"/>
      <c r="CV334" s="3"/>
      <c r="CW334" s="3"/>
      <c r="CX334" s="1"/>
      <c r="CY334" s="384"/>
      <c r="CZ334" s="3"/>
      <c r="DA334" s="3"/>
      <c r="DB334" s="3"/>
      <c r="DC334" s="1"/>
      <c r="DD334" s="384"/>
      <c r="DE334" s="3"/>
      <c r="DF334" s="3"/>
      <c r="DG334" s="3"/>
      <c r="DH334" s="1"/>
      <c r="DI334" s="384"/>
      <c r="DJ334" s="3"/>
      <c r="DK334" s="3"/>
      <c r="DL334" s="3"/>
      <c r="DM334" s="1"/>
      <c r="DN334" s="384"/>
      <c r="DO334" s="3"/>
      <c r="DP334" s="3"/>
      <c r="DQ334" s="3"/>
      <c r="DR334" s="1"/>
      <c r="DS334" s="1"/>
      <c r="DT334" s="1"/>
      <c r="DU334" s="1"/>
      <c r="DV334" s="1"/>
      <c r="DW334" s="1"/>
      <c r="DX334" s="1"/>
    </row>
    <row r="336" spans="1:129" s="193" customFormat="1" x14ac:dyDescent="0.3">
      <c r="A336" s="1"/>
      <c r="B336" s="228"/>
      <c r="D336" s="237"/>
      <c r="E336" s="1"/>
      <c r="F336" s="1"/>
      <c r="G336" s="1"/>
      <c r="H336" s="1"/>
      <c r="I336" s="1"/>
      <c r="J336" s="2"/>
      <c r="K336" s="1"/>
      <c r="L336" s="1"/>
      <c r="M336" s="384"/>
      <c r="N336" s="207"/>
      <c r="O336" s="3"/>
      <c r="P336" s="3"/>
      <c r="Q336" s="3"/>
      <c r="R336" s="3"/>
      <c r="S336" s="3"/>
      <c r="T336" s="3"/>
      <c r="U336" s="3"/>
      <c r="V336" s="3"/>
      <c r="W336" s="384"/>
      <c r="X336" s="3"/>
      <c r="Y336" s="3"/>
      <c r="Z336" s="3"/>
      <c r="AA336" s="1"/>
      <c r="AB336" s="384"/>
      <c r="AC336" s="3"/>
      <c r="AD336" s="3"/>
      <c r="AE336" s="3"/>
      <c r="AF336" s="1"/>
      <c r="AG336" s="384"/>
      <c r="AH336" s="3"/>
      <c r="AI336" s="3"/>
      <c r="AJ336" s="3"/>
      <c r="AK336" s="1"/>
      <c r="AL336" s="384"/>
      <c r="AM336" s="3"/>
      <c r="AN336" s="3"/>
      <c r="AO336" s="3"/>
      <c r="AP336" s="1"/>
      <c r="AQ336" s="384"/>
      <c r="AR336" s="3"/>
      <c r="AS336" s="3"/>
      <c r="AT336" s="3"/>
      <c r="AU336" s="1"/>
      <c r="AV336" s="384"/>
      <c r="AW336" s="3"/>
      <c r="AX336" s="3"/>
      <c r="AY336" s="3"/>
      <c r="AZ336" s="1"/>
      <c r="BA336" s="384"/>
      <c r="BB336" s="3"/>
      <c r="BC336" s="3"/>
      <c r="BD336" s="3"/>
      <c r="BE336" s="1"/>
      <c r="BF336" s="384"/>
      <c r="BG336" s="3"/>
      <c r="BH336" s="3"/>
      <c r="BI336" s="3"/>
      <c r="BJ336" s="1"/>
      <c r="BK336" s="384"/>
      <c r="BL336" s="3"/>
      <c r="BM336" s="3"/>
      <c r="BN336" s="3"/>
      <c r="BO336" s="1"/>
      <c r="BP336" s="384"/>
      <c r="BQ336" s="3"/>
      <c r="BR336" s="3"/>
      <c r="BS336" s="3"/>
      <c r="BT336" s="1"/>
      <c r="BU336" s="384"/>
      <c r="BV336" s="3"/>
      <c r="BW336" s="3"/>
      <c r="BX336" s="3"/>
      <c r="BY336" s="1"/>
      <c r="BZ336" s="384"/>
      <c r="CA336" s="3"/>
      <c r="CB336" s="3"/>
      <c r="CC336" s="3"/>
      <c r="CD336" s="1"/>
      <c r="CE336" s="384"/>
      <c r="CF336" s="3"/>
      <c r="CG336" s="3"/>
      <c r="CH336" s="3"/>
      <c r="CI336" s="1"/>
      <c r="CJ336" s="384"/>
      <c r="CK336" s="3"/>
      <c r="CL336" s="3"/>
      <c r="CM336" s="3"/>
      <c r="CN336" s="1"/>
      <c r="CO336" s="384"/>
      <c r="CP336" s="3"/>
      <c r="CQ336" s="3"/>
      <c r="CR336" s="3"/>
      <c r="CS336" s="1"/>
      <c r="CT336" s="384"/>
      <c r="CU336" s="3"/>
      <c r="CV336" s="3"/>
      <c r="CW336" s="3"/>
      <c r="CX336" s="1"/>
      <c r="CY336" s="384"/>
      <c r="CZ336" s="3"/>
      <c r="DA336" s="3"/>
      <c r="DB336" s="3"/>
      <c r="DC336" s="1"/>
      <c r="DD336" s="384"/>
      <c r="DE336" s="3"/>
      <c r="DF336" s="3"/>
      <c r="DG336" s="3"/>
      <c r="DH336" s="1"/>
      <c r="DI336" s="384"/>
      <c r="DJ336" s="3"/>
      <c r="DK336" s="3"/>
      <c r="DL336" s="3"/>
      <c r="DM336" s="1"/>
      <c r="DN336" s="384"/>
      <c r="DO336" s="3"/>
      <c r="DP336" s="3"/>
      <c r="DQ336" s="3"/>
      <c r="DR336" s="1"/>
      <c r="DS336" s="1"/>
      <c r="DT336" s="1"/>
      <c r="DU336" s="1"/>
      <c r="DV336" s="1"/>
      <c r="DW336" s="1"/>
      <c r="DX336" s="1"/>
    </row>
  </sheetData>
  <mergeCells count="36">
    <mergeCell ref="DS289:DT289"/>
    <mergeCell ref="DU289:DV289"/>
    <mergeCell ref="DW289:DX289"/>
    <mergeCell ref="B290:B291"/>
    <mergeCell ref="B292:B293"/>
    <mergeCell ref="DS240:DT240"/>
    <mergeCell ref="DU240:DV240"/>
    <mergeCell ref="DW240:DX240"/>
    <mergeCell ref="DS259:DT259"/>
    <mergeCell ref="DU259:DV259"/>
    <mergeCell ref="DW259:DX259"/>
    <mergeCell ref="DS207:DT207"/>
    <mergeCell ref="DU207:DV207"/>
    <mergeCell ref="DW207:DX207"/>
    <mergeCell ref="DS222:DT222"/>
    <mergeCell ref="DU222:DV222"/>
    <mergeCell ref="DW222:DX222"/>
    <mergeCell ref="DS152:DT152"/>
    <mergeCell ref="DU152:DV152"/>
    <mergeCell ref="DW152:DX152"/>
    <mergeCell ref="DS179:DT179"/>
    <mergeCell ref="DU179:DV179"/>
    <mergeCell ref="DW179:DX179"/>
    <mergeCell ref="DS77:DT77"/>
    <mergeCell ref="DU77:DV77"/>
    <mergeCell ref="DW77:DX77"/>
    <mergeCell ref="DS122:DT122"/>
    <mergeCell ref="DU122:DV122"/>
    <mergeCell ref="DW122:DX122"/>
    <mergeCell ref="DS17:DX17"/>
    <mergeCell ref="DS18:DT18"/>
    <mergeCell ref="DU18:DV18"/>
    <mergeCell ref="DW18:DX18"/>
    <mergeCell ref="DS47:DT47"/>
    <mergeCell ref="DU47:DV47"/>
    <mergeCell ref="DW47:DX47"/>
  </mergeCells>
  <pageMargins left="0.75" right="0.75" top="1" bottom="1" header="0" footer="0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302"/>
  <sheetViews>
    <sheetView zoomScale="70" zoomScaleNormal="70" workbookViewId="0">
      <pane xSplit="3" ySplit="20" topLeftCell="D258" activePane="bottomRight" state="frozen"/>
      <selection pane="topRight" activeCell="D1" sqref="D1"/>
      <selection pane="bottomLeft" activeCell="A12" sqref="A12"/>
      <selection pane="bottomRight" activeCell="D265" sqref="D265:D286"/>
    </sheetView>
  </sheetViews>
  <sheetFormatPr baseColWidth="10" defaultColWidth="9.109375" defaultRowHeight="14.4" x14ac:dyDescent="0.3"/>
  <cols>
    <col min="1" max="1" width="4.5546875" style="1" bestFit="1" customWidth="1"/>
    <col min="2" max="2" width="115.5546875" style="1" bestFit="1" customWidth="1"/>
    <col min="3" max="4" width="51.88671875" style="193" customWidth="1"/>
    <col min="5" max="5" width="16.33203125" style="237" bestFit="1" customWidth="1"/>
    <col min="6" max="6" width="15.77734375" style="1" bestFit="1" customWidth="1"/>
    <col min="7" max="7" width="19.44140625" style="1" bestFit="1" customWidth="1"/>
    <col min="8" max="8" width="16.77734375" style="1" bestFit="1" customWidth="1"/>
    <col min="9" max="9" width="14.21875" style="1" bestFit="1" customWidth="1"/>
    <col min="10" max="10" width="23.77734375" style="1" bestFit="1" customWidth="1"/>
    <col min="11" max="11" width="38.44140625" style="2" bestFit="1" customWidth="1"/>
    <col min="12" max="12" width="23.5546875" style="1" customWidth="1"/>
    <col min="13" max="13" width="4.33203125" style="1" customWidth="1"/>
    <col min="14" max="14" width="9.5546875" style="384" customWidth="1"/>
    <col min="15" max="15" width="13.77734375" style="207" customWidth="1"/>
    <col min="16" max="16" width="14.33203125" style="3" bestFit="1" customWidth="1"/>
    <col min="17" max="17" width="20.109375" style="3" customWidth="1"/>
    <col min="18" max="18" width="4.33203125" style="3" customWidth="1"/>
    <col min="19" max="19" width="9.5546875" style="3" customWidth="1"/>
    <col min="20" max="20" width="8.109375" style="3" customWidth="1"/>
    <col min="21" max="21" width="14.33203125" style="3" bestFit="1" customWidth="1"/>
    <col min="22" max="22" width="20.109375" style="3" customWidth="1"/>
    <col min="23" max="23" width="4.33203125" style="3" customWidth="1"/>
    <col min="24" max="24" width="9.5546875" style="384" customWidth="1"/>
    <col min="25" max="25" width="8.109375" style="3" customWidth="1"/>
    <col min="26" max="26" width="14.33203125" style="3" bestFit="1" customWidth="1"/>
    <col min="27" max="27" width="20.109375" style="3" customWidth="1"/>
    <col min="28" max="28" width="4.33203125" style="1" customWidth="1"/>
    <col min="29" max="29" width="9.5546875" style="384" customWidth="1"/>
    <col min="30" max="30" width="8.109375" style="3" customWidth="1"/>
    <col min="31" max="31" width="14.33203125" style="3" bestFit="1" customWidth="1"/>
    <col min="32" max="32" width="20.109375" style="3" customWidth="1"/>
    <col min="33" max="33" width="4.33203125" style="1" customWidth="1"/>
    <col min="34" max="34" width="9.5546875" style="384" customWidth="1"/>
    <col min="35" max="35" width="8.109375" style="3" customWidth="1"/>
    <col min="36" max="36" width="14.33203125" style="3" bestFit="1" customWidth="1"/>
    <col min="37" max="37" width="20.109375" style="3" customWidth="1"/>
    <col min="38" max="38" width="9.88671875" style="1" customWidth="1"/>
    <col min="39" max="39" width="9.5546875" style="384" customWidth="1"/>
    <col min="40" max="40" width="8.109375" style="3" customWidth="1"/>
    <col min="41" max="41" width="14.33203125" style="3" bestFit="1" customWidth="1"/>
    <col min="42" max="42" width="20.109375" style="3" customWidth="1"/>
    <col min="43" max="43" width="9.88671875" style="1" customWidth="1"/>
    <col min="44" max="44" width="9.5546875" style="384" customWidth="1"/>
    <col min="45" max="45" width="8.109375" style="3" customWidth="1"/>
    <col min="46" max="46" width="14.33203125" style="3" bestFit="1" customWidth="1"/>
    <col min="47" max="47" width="20.109375" style="3" customWidth="1"/>
    <col min="48" max="48" width="9.88671875" style="1" customWidth="1"/>
    <col min="49" max="49" width="9.5546875" style="384" customWidth="1"/>
    <col min="50" max="50" width="8.109375" style="3" customWidth="1"/>
    <col min="51" max="51" width="14.33203125" style="3" bestFit="1" customWidth="1"/>
    <col min="52" max="52" width="20.109375" style="3" customWidth="1"/>
    <col min="53" max="53" width="9.88671875" style="1" customWidth="1"/>
    <col min="54" max="54" width="9.5546875" style="384" customWidth="1"/>
    <col min="55" max="55" width="8.109375" style="3" customWidth="1"/>
    <col min="56" max="56" width="14.33203125" style="3" bestFit="1" customWidth="1"/>
    <col min="57" max="57" width="20.109375" style="3" customWidth="1"/>
    <col min="58" max="58" width="9.88671875" style="1" customWidth="1"/>
    <col min="59" max="59" width="9.5546875" style="384" customWidth="1"/>
    <col min="60" max="60" width="8.109375" style="3" customWidth="1"/>
    <col min="61" max="61" width="14.33203125" style="3" bestFit="1" customWidth="1"/>
    <col min="62" max="62" width="20.109375" style="3" customWidth="1"/>
    <col min="63" max="63" width="9.88671875" style="1" customWidth="1"/>
    <col min="64" max="64" width="9.5546875" style="384" customWidth="1"/>
    <col min="65" max="65" width="8.109375" style="3" customWidth="1"/>
    <col min="66" max="66" width="14.33203125" style="3" bestFit="1" customWidth="1"/>
    <col min="67" max="67" width="20.109375" style="3" customWidth="1"/>
    <col min="68" max="68" width="9.88671875" style="1" customWidth="1"/>
    <col min="69" max="69" width="9.5546875" style="384" customWidth="1"/>
    <col min="70" max="70" width="8.109375" style="3" customWidth="1"/>
    <col min="71" max="71" width="14.33203125" style="3" bestFit="1" customWidth="1"/>
    <col min="72" max="72" width="20.109375" style="3" customWidth="1"/>
    <col min="73" max="73" width="9.88671875" style="1" customWidth="1"/>
    <col min="74" max="74" width="9.5546875" style="384" customWidth="1"/>
    <col min="75" max="75" width="8.109375" style="3" customWidth="1"/>
    <col min="76" max="76" width="14.33203125" style="3" bestFit="1" customWidth="1"/>
    <col min="77" max="77" width="20.109375" style="3" customWidth="1"/>
    <col min="78" max="78" width="9.88671875" style="1" customWidth="1"/>
    <col min="79" max="79" width="9.5546875" style="384" customWidth="1"/>
    <col min="80" max="80" width="8.109375" style="3" customWidth="1"/>
    <col min="81" max="81" width="14.33203125" style="3" bestFit="1" customWidth="1"/>
    <col min="82" max="82" width="20.109375" style="3" customWidth="1"/>
    <col min="83" max="83" width="9.88671875" style="1" customWidth="1"/>
    <col min="84" max="84" width="9.5546875" style="384" customWidth="1"/>
    <col min="85" max="85" width="8.109375" style="3" customWidth="1"/>
    <col min="86" max="86" width="14.33203125" style="3" bestFit="1" customWidth="1"/>
    <col min="87" max="87" width="20.109375" style="3" customWidth="1"/>
    <col min="88" max="88" width="9.88671875" style="1" customWidth="1"/>
    <col min="89" max="89" width="9.5546875" style="384" customWidth="1"/>
    <col min="90" max="90" width="8.109375" style="3" customWidth="1"/>
    <col min="91" max="91" width="14.33203125" style="3" bestFit="1" customWidth="1"/>
    <col min="92" max="92" width="20.109375" style="3" customWidth="1"/>
    <col min="93" max="93" width="9.88671875" style="1" customWidth="1"/>
    <col min="94" max="94" width="9.5546875" style="384" customWidth="1"/>
    <col min="95" max="95" width="8.109375" style="3" customWidth="1"/>
    <col min="96" max="96" width="14.33203125" style="3" bestFit="1" customWidth="1"/>
    <col min="97" max="97" width="20.109375" style="3" customWidth="1"/>
    <col min="98" max="98" width="9.88671875" style="1" customWidth="1"/>
    <col min="99" max="99" width="9.5546875" style="384" customWidth="1"/>
    <col min="100" max="100" width="8.109375" style="3" customWidth="1"/>
    <col min="101" max="101" width="14.33203125" style="3" bestFit="1" customWidth="1"/>
    <col min="102" max="102" width="20.109375" style="3" customWidth="1"/>
    <col min="103" max="103" width="9.88671875" style="1" customWidth="1"/>
    <col min="104" max="104" width="9.5546875" style="384" customWidth="1"/>
    <col min="105" max="105" width="8.109375" style="3" customWidth="1"/>
    <col min="106" max="106" width="14.33203125" style="3" bestFit="1" customWidth="1"/>
    <col min="107" max="107" width="20.109375" style="3" customWidth="1"/>
    <col min="108" max="108" width="9.88671875" style="1" customWidth="1"/>
    <col min="109" max="109" width="9.5546875" style="384" customWidth="1"/>
    <col min="110" max="110" width="8.109375" style="3" customWidth="1"/>
    <col min="111" max="111" width="14.33203125" style="3" bestFit="1" customWidth="1"/>
    <col min="112" max="112" width="20.109375" style="3" customWidth="1"/>
    <col min="113" max="113" width="9.88671875" style="1" customWidth="1"/>
    <col min="114" max="114" width="9.5546875" style="384" customWidth="1"/>
    <col min="115" max="115" width="8.109375" style="3" customWidth="1"/>
    <col min="116" max="116" width="14.33203125" style="3" bestFit="1" customWidth="1"/>
    <col min="117" max="117" width="20.109375" style="3" customWidth="1"/>
    <col min="118" max="118" width="9.88671875" style="1" customWidth="1"/>
    <col min="119" max="119" width="9.5546875" style="384" customWidth="1"/>
    <col min="120" max="120" width="8.109375" style="3" customWidth="1"/>
    <col min="121" max="121" width="14.33203125" style="3" bestFit="1" customWidth="1"/>
    <col min="122" max="122" width="20.109375" style="3" customWidth="1"/>
    <col min="123" max="123" width="9.88671875" style="1" customWidth="1"/>
    <col min="124" max="124" width="15.5546875" style="1" bestFit="1" customWidth="1"/>
    <col min="125" max="125" width="14.33203125" style="1" bestFit="1" customWidth="1"/>
    <col min="126" max="127" width="13.44140625" style="1" customWidth="1"/>
    <col min="128" max="128" width="15.5546875" style="1" bestFit="1" customWidth="1"/>
    <col min="129" max="129" width="14.33203125" style="1" bestFit="1" customWidth="1"/>
    <col min="130" max="130" width="57.77734375" style="193" customWidth="1"/>
    <col min="131" max="16384" width="9.109375" style="1"/>
  </cols>
  <sheetData>
    <row r="1" spans="2:130" ht="15" customHeight="1" x14ac:dyDescent="0.3">
      <c r="DZ1" s="308"/>
    </row>
    <row r="2" spans="2:130" ht="15" customHeight="1" x14ac:dyDescent="0.3">
      <c r="DZ2" s="308"/>
    </row>
    <row r="3" spans="2:130" ht="12.6" customHeight="1" x14ac:dyDescent="0.3">
      <c r="B3" s="4" t="s">
        <v>724</v>
      </c>
      <c r="C3" s="194"/>
      <c r="D3" s="194"/>
      <c r="F3" s="6"/>
      <c r="G3" s="6"/>
      <c r="H3" s="243" t="s">
        <v>1</v>
      </c>
      <c r="I3" s="5">
        <v>38</v>
      </c>
      <c r="J3" s="6"/>
      <c r="K3" s="301" t="s">
        <v>2</v>
      </c>
      <c r="L3" s="7">
        <v>0.25</v>
      </c>
      <c r="N3" s="385"/>
      <c r="O3" s="208"/>
      <c r="P3" s="8"/>
      <c r="Q3" s="9"/>
      <c r="R3" s="8"/>
      <c r="S3" s="8"/>
      <c r="T3" s="8"/>
      <c r="U3" s="8"/>
      <c r="V3" s="9"/>
      <c r="W3" s="8"/>
      <c r="X3" s="385"/>
      <c r="Y3" s="8"/>
      <c r="Z3" s="8"/>
      <c r="AA3" s="9"/>
      <c r="AB3" s="6"/>
      <c r="AC3" s="385"/>
      <c r="AD3" s="8"/>
      <c r="AE3" s="8"/>
      <c r="AF3" s="9"/>
      <c r="AG3" s="6"/>
      <c r="AH3" s="385"/>
      <c r="AI3" s="8"/>
      <c r="AJ3" s="8"/>
      <c r="AK3" s="9"/>
      <c r="AM3" s="385"/>
      <c r="AN3" s="8"/>
      <c r="AO3" s="8"/>
      <c r="AP3" s="9"/>
      <c r="AR3" s="385"/>
      <c r="AS3" s="8"/>
      <c r="AT3" s="8"/>
      <c r="AU3" s="9"/>
      <c r="AW3" s="385"/>
      <c r="AX3" s="8"/>
      <c r="AY3" s="8"/>
      <c r="AZ3" s="9"/>
      <c r="BB3" s="385"/>
      <c r="BC3" s="8"/>
      <c r="BD3" s="8"/>
      <c r="BE3" s="9"/>
      <c r="BG3" s="385"/>
      <c r="BH3" s="8"/>
      <c r="BI3" s="8"/>
      <c r="BJ3" s="9"/>
      <c r="BL3" s="385"/>
      <c r="BM3" s="8"/>
      <c r="BN3" s="8"/>
      <c r="BO3" s="9"/>
      <c r="BQ3" s="385"/>
      <c r="BR3" s="8"/>
      <c r="BS3" s="8"/>
      <c r="BT3" s="9"/>
      <c r="BV3" s="385"/>
      <c r="BW3" s="8"/>
      <c r="BX3" s="8"/>
      <c r="BY3" s="9"/>
      <c r="CA3" s="385"/>
      <c r="CB3" s="8"/>
      <c r="CC3" s="8"/>
      <c r="CD3" s="9"/>
      <c r="CF3" s="385"/>
      <c r="CG3" s="8"/>
      <c r="CH3" s="8"/>
      <c r="CI3" s="9"/>
      <c r="CK3" s="385"/>
      <c r="CL3" s="8"/>
      <c r="CM3" s="8"/>
      <c r="CN3" s="9"/>
      <c r="CP3" s="385"/>
      <c r="CQ3" s="8"/>
      <c r="CR3" s="8"/>
      <c r="CS3" s="9"/>
      <c r="CU3" s="385"/>
      <c r="CV3" s="8"/>
      <c r="CW3" s="8"/>
      <c r="CX3" s="9"/>
      <c r="CZ3" s="385"/>
      <c r="DA3" s="8"/>
      <c r="DB3" s="8"/>
      <c r="DC3" s="9"/>
      <c r="DE3" s="385"/>
      <c r="DF3" s="8"/>
      <c r="DG3" s="8"/>
      <c r="DH3" s="9"/>
      <c r="DJ3" s="385"/>
      <c r="DK3" s="8"/>
      <c r="DL3" s="8"/>
      <c r="DM3" s="9"/>
      <c r="DO3" s="385"/>
      <c r="DP3" s="8"/>
      <c r="DQ3" s="8"/>
      <c r="DR3" s="9"/>
      <c r="DZ3" s="308"/>
    </row>
    <row r="4" spans="2:130" ht="12.6" customHeight="1" x14ac:dyDescent="0.3">
      <c r="E4" s="244"/>
      <c r="F4" s="10"/>
      <c r="G4" s="10"/>
      <c r="H4" s="10"/>
      <c r="I4" s="10"/>
      <c r="J4" s="10"/>
      <c r="L4" s="11"/>
      <c r="N4" s="385"/>
      <c r="O4" s="208"/>
      <c r="P4" s="8"/>
      <c r="Q4" s="8"/>
      <c r="R4" s="8"/>
      <c r="S4" s="8"/>
      <c r="T4" s="8"/>
      <c r="U4" s="8"/>
      <c r="V4" s="8"/>
      <c r="W4" s="8"/>
      <c r="X4" s="385"/>
      <c r="Y4" s="8"/>
      <c r="Z4" s="8"/>
      <c r="AA4" s="8"/>
      <c r="AB4" s="6"/>
      <c r="AC4" s="385"/>
      <c r="AD4" s="8"/>
      <c r="AE4" s="8"/>
      <c r="AF4" s="8"/>
      <c r="AG4" s="6"/>
      <c r="AH4" s="385"/>
      <c r="AI4" s="8"/>
      <c r="AJ4" s="8"/>
      <c r="AK4" s="8"/>
      <c r="AM4" s="385"/>
      <c r="AN4" s="8"/>
      <c r="AO4" s="8"/>
      <c r="AP4" s="8"/>
      <c r="AR4" s="385"/>
      <c r="AS4" s="8"/>
      <c r="AT4" s="8"/>
      <c r="AU4" s="8"/>
      <c r="AW4" s="385"/>
      <c r="AX4" s="8"/>
      <c r="AY4" s="8"/>
      <c r="AZ4" s="8"/>
      <c r="BB4" s="385"/>
      <c r="BC4" s="8"/>
      <c r="BD4" s="8"/>
      <c r="BE4" s="8"/>
      <c r="BG4" s="385"/>
      <c r="BH4" s="8"/>
      <c r="BI4" s="8"/>
      <c r="BJ4" s="8"/>
      <c r="BL4" s="385"/>
      <c r="BM4" s="8"/>
      <c r="BN4" s="8"/>
      <c r="BO4" s="8"/>
      <c r="BQ4" s="385"/>
      <c r="BR4" s="8"/>
      <c r="BS4" s="8"/>
      <c r="BT4" s="8"/>
      <c r="BV4" s="385"/>
      <c r="BW4" s="8"/>
      <c r="BX4" s="8"/>
      <c r="BY4" s="8"/>
      <c r="CA4" s="385"/>
      <c r="CB4" s="8"/>
      <c r="CC4" s="8"/>
      <c r="CD4" s="8"/>
      <c r="CF4" s="385"/>
      <c r="CG4" s="8"/>
      <c r="CH4" s="8"/>
      <c r="CI4" s="8"/>
      <c r="CK4" s="385"/>
      <c r="CL4" s="8"/>
      <c r="CM4" s="8"/>
      <c r="CN4" s="8"/>
      <c r="CP4" s="385"/>
      <c r="CQ4" s="8"/>
      <c r="CR4" s="8"/>
      <c r="CS4" s="8"/>
      <c r="CU4" s="385"/>
      <c r="CV4" s="8"/>
      <c r="CW4" s="8"/>
      <c r="CX4" s="8"/>
      <c r="CZ4" s="385"/>
      <c r="DA4" s="8"/>
      <c r="DB4" s="8"/>
      <c r="DC4" s="8"/>
      <c r="DE4" s="385"/>
      <c r="DF4" s="8"/>
      <c r="DG4" s="8"/>
      <c r="DH4" s="8"/>
      <c r="DJ4" s="385"/>
      <c r="DK4" s="8"/>
      <c r="DL4" s="8"/>
      <c r="DM4" s="8"/>
      <c r="DO4" s="385"/>
      <c r="DP4" s="8"/>
      <c r="DQ4" s="8"/>
      <c r="DR4" s="8"/>
      <c r="DZ4" s="308"/>
    </row>
    <row r="5" spans="2:130" ht="12.6" customHeight="1" x14ac:dyDescent="0.3">
      <c r="E5" s="244"/>
      <c r="F5" s="10"/>
      <c r="G5" s="10"/>
      <c r="H5" s="243" t="s">
        <v>3</v>
      </c>
      <c r="I5" s="12">
        <v>2.8000000000000001E-2</v>
      </c>
      <c r="J5" s="10"/>
      <c r="K5" s="301" t="s">
        <v>4</v>
      </c>
      <c r="L5" s="7">
        <v>0.4</v>
      </c>
      <c r="N5" s="385"/>
      <c r="O5" s="208"/>
      <c r="P5" s="8"/>
      <c r="Q5" s="9"/>
      <c r="R5" s="8"/>
      <c r="S5" s="8"/>
      <c r="T5" s="8"/>
      <c r="U5" s="8"/>
      <c r="V5" s="9"/>
      <c r="W5" s="6"/>
      <c r="X5" s="385"/>
      <c r="Y5" s="8"/>
      <c r="Z5" s="8"/>
      <c r="AA5" s="9"/>
      <c r="AB5" s="6"/>
      <c r="AC5" s="385"/>
      <c r="AD5" s="8"/>
      <c r="AE5" s="8"/>
      <c r="AF5" s="9"/>
      <c r="AG5" s="6"/>
      <c r="AH5" s="385"/>
      <c r="AI5" s="8"/>
      <c r="AJ5" s="8"/>
      <c r="AK5" s="9"/>
      <c r="AM5" s="385"/>
      <c r="AN5" s="8"/>
      <c r="AO5" s="8"/>
      <c r="AP5" s="9"/>
      <c r="AR5" s="385"/>
      <c r="AS5" s="8"/>
      <c r="AT5" s="8"/>
      <c r="AU5" s="9"/>
      <c r="AW5" s="385"/>
      <c r="AX5" s="8"/>
      <c r="AY5" s="8"/>
      <c r="AZ5" s="9"/>
      <c r="BB5" s="385"/>
      <c r="BC5" s="8"/>
      <c r="BD5" s="8"/>
      <c r="BE5" s="9"/>
      <c r="BG5" s="385"/>
      <c r="BH5" s="8"/>
      <c r="BI5" s="8"/>
      <c r="BJ5" s="9"/>
      <c r="BL5" s="385"/>
      <c r="BM5" s="8"/>
      <c r="BN5" s="8"/>
      <c r="BO5" s="9"/>
      <c r="BQ5" s="385"/>
      <c r="BR5" s="8"/>
      <c r="BS5" s="8"/>
      <c r="BT5" s="9"/>
      <c r="BV5" s="385"/>
      <c r="BW5" s="8"/>
      <c r="BX5" s="8"/>
      <c r="BY5" s="9"/>
      <c r="CA5" s="385"/>
      <c r="CB5" s="8"/>
      <c r="CC5" s="8"/>
      <c r="CD5" s="9"/>
      <c r="CF5" s="385"/>
      <c r="CG5" s="8"/>
      <c r="CH5" s="8"/>
      <c r="CI5" s="9"/>
      <c r="CK5" s="385"/>
      <c r="CL5" s="8"/>
      <c r="CM5" s="8"/>
      <c r="CN5" s="9"/>
      <c r="CP5" s="385"/>
      <c r="CQ5" s="8"/>
      <c r="CR5" s="8"/>
      <c r="CS5" s="9"/>
      <c r="CU5" s="385"/>
      <c r="CV5" s="8"/>
      <c r="CW5" s="8"/>
      <c r="CX5" s="9"/>
      <c r="CZ5" s="385"/>
      <c r="DA5" s="8"/>
      <c r="DB5" s="8"/>
      <c r="DC5" s="9"/>
      <c r="DE5" s="385"/>
      <c r="DF5" s="8"/>
      <c r="DG5" s="8"/>
      <c r="DH5" s="9"/>
      <c r="DJ5" s="385"/>
      <c r="DK5" s="8"/>
      <c r="DL5" s="8"/>
      <c r="DM5" s="9"/>
      <c r="DO5" s="385"/>
      <c r="DP5" s="8"/>
      <c r="DQ5" s="8"/>
      <c r="DR5" s="9"/>
      <c r="DZ5" s="308"/>
    </row>
    <row r="6" spans="2:130" ht="12.6" customHeight="1" x14ac:dyDescent="0.3">
      <c r="I6" s="11"/>
      <c r="L6" s="11"/>
      <c r="N6" s="385"/>
      <c r="O6" s="208"/>
      <c r="P6" s="8"/>
      <c r="Q6" s="8"/>
      <c r="R6" s="8"/>
      <c r="S6" s="8"/>
      <c r="T6" s="8"/>
      <c r="U6" s="8"/>
      <c r="V6" s="8"/>
      <c r="W6" s="8"/>
      <c r="X6" s="385"/>
      <c r="Y6" s="8"/>
      <c r="Z6" s="8"/>
      <c r="AA6" s="8"/>
      <c r="AB6" s="6"/>
      <c r="AC6" s="385"/>
      <c r="AD6" s="8"/>
      <c r="AE6" s="8"/>
      <c r="AF6" s="8"/>
      <c r="AG6" s="6"/>
      <c r="AH6" s="385"/>
      <c r="AI6" s="8"/>
      <c r="AJ6" s="8"/>
      <c r="AK6" s="8"/>
      <c r="AM6" s="385"/>
      <c r="AN6" s="8"/>
      <c r="AO6" s="8"/>
      <c r="AP6" s="8"/>
      <c r="AR6" s="385"/>
      <c r="AS6" s="8"/>
      <c r="AT6" s="8"/>
      <c r="AU6" s="8"/>
      <c r="AW6" s="385"/>
      <c r="AX6" s="8"/>
      <c r="AY6" s="8"/>
      <c r="AZ6" s="8"/>
      <c r="BB6" s="385"/>
      <c r="BC6" s="8"/>
      <c r="BD6" s="8"/>
      <c r="BE6" s="8"/>
      <c r="BG6" s="385"/>
      <c r="BH6" s="8"/>
      <c r="BI6" s="8"/>
      <c r="BJ6" s="8"/>
      <c r="BL6" s="385"/>
      <c r="BM6" s="8"/>
      <c r="BN6" s="8"/>
      <c r="BO6" s="8"/>
      <c r="BQ6" s="385"/>
      <c r="BR6" s="8"/>
      <c r="BS6" s="8"/>
      <c r="BT6" s="8"/>
      <c r="BV6" s="385"/>
      <c r="BW6" s="8"/>
      <c r="BX6" s="8"/>
      <c r="BY6" s="8"/>
      <c r="CA6" s="385"/>
      <c r="CB6" s="8"/>
      <c r="CC6" s="8"/>
      <c r="CD6" s="8"/>
      <c r="CF6" s="385"/>
      <c r="CG6" s="8"/>
      <c r="CH6" s="8"/>
      <c r="CI6" s="8"/>
      <c r="CK6" s="385"/>
      <c r="CL6" s="8"/>
      <c r="CM6" s="8"/>
      <c r="CN6" s="8"/>
      <c r="CP6" s="385"/>
      <c r="CQ6" s="8"/>
      <c r="CR6" s="8"/>
      <c r="CS6" s="8"/>
      <c r="CU6" s="385"/>
      <c r="CV6" s="8"/>
      <c r="CW6" s="8"/>
      <c r="CX6" s="8"/>
      <c r="CZ6" s="385"/>
      <c r="DA6" s="8"/>
      <c r="DB6" s="8"/>
      <c r="DC6" s="8"/>
      <c r="DE6" s="385"/>
      <c r="DF6" s="8"/>
      <c r="DG6" s="8"/>
      <c r="DH6" s="8"/>
      <c r="DJ6" s="385"/>
      <c r="DK6" s="8"/>
      <c r="DL6" s="8"/>
      <c r="DM6" s="8"/>
      <c r="DO6" s="385"/>
      <c r="DP6" s="8"/>
      <c r="DQ6" s="8"/>
      <c r="DR6" s="8"/>
      <c r="DZ6" s="308"/>
    </row>
    <row r="7" spans="2:130" ht="12.6" customHeight="1" x14ac:dyDescent="0.3">
      <c r="H7" s="243" t="s">
        <v>5</v>
      </c>
      <c r="I7" s="12">
        <v>0.03</v>
      </c>
      <c r="K7" s="301" t="s">
        <v>6</v>
      </c>
      <c r="L7" s="7">
        <v>0.3</v>
      </c>
      <c r="N7" s="385"/>
      <c r="O7" s="208"/>
      <c r="P7" s="8"/>
      <c r="Q7" s="8"/>
      <c r="R7" s="8"/>
      <c r="S7" s="8"/>
      <c r="T7" s="8"/>
      <c r="U7" s="8"/>
      <c r="V7" s="8"/>
      <c r="W7" s="8"/>
      <c r="X7" s="385"/>
      <c r="Y7" s="8"/>
      <c r="Z7" s="8"/>
      <c r="AA7" s="8"/>
      <c r="AB7" s="6"/>
      <c r="AC7" s="385"/>
      <c r="AD7" s="8"/>
      <c r="AE7" s="8"/>
      <c r="AF7" s="8"/>
      <c r="AG7" s="6"/>
      <c r="AH7" s="385"/>
      <c r="AI7" s="8"/>
      <c r="AJ7" s="8"/>
      <c r="AK7" s="8"/>
      <c r="AM7" s="385"/>
      <c r="AN7" s="8"/>
      <c r="AO7" s="8"/>
      <c r="AP7" s="8"/>
      <c r="AR7" s="385"/>
      <c r="AS7" s="8"/>
      <c r="AT7" s="8"/>
      <c r="AU7" s="8"/>
      <c r="AW7" s="385"/>
      <c r="AX7" s="8"/>
      <c r="AY7" s="8"/>
      <c r="AZ7" s="8"/>
      <c r="BB7" s="385"/>
      <c r="BC7" s="8"/>
      <c r="BD7" s="8"/>
      <c r="BE7" s="8"/>
      <c r="BG7" s="385"/>
      <c r="BH7" s="8"/>
      <c r="BI7" s="8"/>
      <c r="BJ7" s="8"/>
      <c r="BL7" s="385"/>
      <c r="BM7" s="8"/>
      <c r="BN7" s="8"/>
      <c r="BO7" s="8"/>
      <c r="BQ7" s="385"/>
      <c r="BR7" s="8"/>
      <c r="BS7" s="8"/>
      <c r="BT7" s="8"/>
      <c r="BV7" s="385"/>
      <c r="BW7" s="8"/>
      <c r="BX7" s="8"/>
      <c r="BY7" s="8"/>
      <c r="CA7" s="385"/>
      <c r="CB7" s="8"/>
      <c r="CC7" s="8"/>
      <c r="CD7" s="8"/>
      <c r="CF7" s="385"/>
      <c r="CG7" s="8"/>
      <c r="CH7" s="8"/>
      <c r="CI7" s="8"/>
      <c r="CK7" s="385"/>
      <c r="CL7" s="8"/>
      <c r="CM7" s="8"/>
      <c r="CN7" s="8"/>
      <c r="CP7" s="385"/>
      <c r="CQ7" s="8"/>
      <c r="CR7" s="8"/>
      <c r="CS7" s="8"/>
      <c r="CU7" s="385"/>
      <c r="CV7" s="8"/>
      <c r="CW7" s="8"/>
      <c r="CX7" s="8"/>
      <c r="CZ7" s="385"/>
      <c r="DA7" s="8"/>
      <c r="DB7" s="8"/>
      <c r="DC7" s="8"/>
      <c r="DE7" s="385"/>
      <c r="DF7" s="8"/>
      <c r="DG7" s="8"/>
      <c r="DH7" s="8"/>
      <c r="DJ7" s="385"/>
      <c r="DK7" s="8"/>
      <c r="DL7" s="8"/>
      <c r="DM7" s="8"/>
      <c r="DO7" s="385"/>
      <c r="DP7" s="8"/>
      <c r="DQ7" s="8"/>
      <c r="DR7" s="8"/>
      <c r="DZ7" s="308"/>
    </row>
    <row r="8" spans="2:130" ht="12.6" customHeight="1" x14ac:dyDescent="0.3">
      <c r="I8" s="11"/>
      <c r="L8" s="11"/>
      <c r="DZ8" s="308"/>
    </row>
    <row r="9" spans="2:130" ht="12.6" customHeight="1" x14ac:dyDescent="0.3">
      <c r="H9" s="243" t="s">
        <v>7</v>
      </c>
      <c r="I9" s="12">
        <v>0.1</v>
      </c>
      <c r="K9" s="301" t="s">
        <v>8</v>
      </c>
      <c r="L9" s="7">
        <v>0.15</v>
      </c>
      <c r="DZ9" s="308"/>
    </row>
    <row r="10" spans="2:130" ht="12.6" customHeight="1" x14ac:dyDescent="0.3">
      <c r="DZ10" s="308"/>
    </row>
    <row r="11" spans="2:130" ht="12.6" customHeight="1" x14ac:dyDescent="0.3">
      <c r="K11" s="301" t="s">
        <v>9</v>
      </c>
      <c r="L11" s="13">
        <v>2015</v>
      </c>
      <c r="DZ11" s="308"/>
    </row>
    <row r="12" spans="2:130" ht="12.6" customHeight="1" x14ac:dyDescent="0.3">
      <c r="DZ12" s="308"/>
    </row>
    <row r="13" spans="2:130" ht="12.6" customHeight="1" x14ac:dyDescent="0.3">
      <c r="K13" s="301" t="s">
        <v>10</v>
      </c>
      <c r="L13" s="7">
        <v>0.1</v>
      </c>
      <c r="DZ13" s="308"/>
    </row>
    <row r="14" spans="2:130" ht="15" customHeight="1" x14ac:dyDescent="0.3">
      <c r="DZ14" s="308"/>
    </row>
    <row r="15" spans="2:130" ht="15" customHeight="1" thickBot="1" x14ac:dyDescent="0.35">
      <c r="DZ15" s="308"/>
    </row>
    <row r="16" spans="2:130" ht="15" customHeight="1" thickBot="1" x14ac:dyDescent="0.4">
      <c r="B16" s="245"/>
      <c r="C16" s="195"/>
      <c r="D16" s="195"/>
      <c r="E16" s="238"/>
      <c r="F16" s="15"/>
      <c r="G16" s="15"/>
      <c r="H16" s="15"/>
      <c r="I16" s="15"/>
      <c r="J16" s="15"/>
      <c r="K16" s="16"/>
      <c r="L16" s="15"/>
      <c r="M16" s="15"/>
      <c r="N16" s="386"/>
      <c r="O16" s="209"/>
      <c r="P16" s="17"/>
      <c r="Q16" s="17"/>
      <c r="R16" s="17"/>
      <c r="S16" s="17"/>
      <c r="T16" s="17"/>
      <c r="U16" s="17"/>
      <c r="V16" s="17"/>
      <c r="W16" s="17"/>
      <c r="X16" s="386"/>
      <c r="Y16" s="17"/>
      <c r="Z16" s="17"/>
      <c r="AA16" s="17"/>
      <c r="AB16" s="15"/>
      <c r="AC16" s="386"/>
      <c r="AD16" s="17"/>
      <c r="AE16" s="17"/>
      <c r="AF16" s="17"/>
      <c r="AG16" s="15"/>
      <c r="AH16" s="386"/>
      <c r="AI16" s="17"/>
      <c r="AJ16" s="17"/>
      <c r="AK16" s="17"/>
      <c r="AL16" s="15"/>
      <c r="AM16" s="386"/>
      <c r="AN16" s="17"/>
      <c r="AO16" s="17"/>
      <c r="AP16" s="17"/>
      <c r="AQ16" s="15"/>
      <c r="AR16" s="386"/>
      <c r="AS16" s="17"/>
      <c r="AT16" s="17"/>
      <c r="AU16" s="17"/>
      <c r="AV16" s="15"/>
      <c r="AW16" s="386"/>
      <c r="AX16" s="17"/>
      <c r="AY16" s="17"/>
      <c r="AZ16" s="17"/>
      <c r="BA16" s="15"/>
      <c r="BB16" s="386"/>
      <c r="BC16" s="17"/>
      <c r="BD16" s="17"/>
      <c r="BE16" s="17"/>
      <c r="BF16" s="15"/>
      <c r="BG16" s="386"/>
      <c r="BH16" s="17"/>
      <c r="BI16" s="17"/>
      <c r="BJ16" s="17"/>
      <c r="BK16" s="15"/>
      <c r="BL16" s="386"/>
      <c r="BM16" s="17"/>
      <c r="BN16" s="17"/>
      <c r="BO16" s="17"/>
      <c r="BP16" s="15"/>
      <c r="BQ16" s="386"/>
      <c r="BR16" s="17"/>
      <c r="BS16" s="17"/>
      <c r="BT16" s="17"/>
      <c r="BU16" s="15"/>
      <c r="BV16" s="386"/>
      <c r="BW16" s="17"/>
      <c r="BX16" s="17"/>
      <c r="BY16" s="17"/>
      <c r="BZ16" s="15"/>
      <c r="CA16" s="386"/>
      <c r="CB16" s="17"/>
      <c r="CC16" s="17"/>
      <c r="CD16" s="17"/>
      <c r="CE16" s="15"/>
      <c r="CF16" s="386"/>
      <c r="CG16" s="17"/>
      <c r="CH16" s="17"/>
      <c r="CI16" s="17"/>
      <c r="CJ16" s="15"/>
      <c r="CK16" s="386"/>
      <c r="CL16" s="17"/>
      <c r="CM16" s="17"/>
      <c r="CN16" s="17"/>
      <c r="CO16" s="15"/>
      <c r="CP16" s="386"/>
      <c r="CQ16" s="17"/>
      <c r="CR16" s="17"/>
      <c r="CS16" s="17"/>
      <c r="CT16" s="15"/>
      <c r="CU16" s="386"/>
      <c r="CV16" s="17"/>
      <c r="CW16" s="17"/>
      <c r="CX16" s="17"/>
      <c r="CY16" s="15"/>
      <c r="CZ16" s="386"/>
      <c r="DA16" s="17"/>
      <c r="DB16" s="17"/>
      <c r="DC16" s="17"/>
      <c r="DD16" s="15"/>
      <c r="DE16" s="386"/>
      <c r="DF16" s="17"/>
      <c r="DG16" s="17"/>
      <c r="DH16" s="17"/>
      <c r="DI16" s="15"/>
      <c r="DJ16" s="386"/>
      <c r="DK16" s="17"/>
      <c r="DL16" s="17"/>
      <c r="DM16" s="17"/>
      <c r="DN16" s="15"/>
      <c r="DO16" s="386"/>
      <c r="DP16" s="17"/>
      <c r="DQ16" s="17"/>
      <c r="DR16" s="18"/>
    </row>
    <row r="17" spans="1:130" ht="15" customHeight="1" x14ac:dyDescent="0.35">
      <c r="B17" s="246"/>
      <c r="DT17" s="607" t="s">
        <v>11</v>
      </c>
      <c r="DU17" s="608"/>
      <c r="DV17" s="608"/>
      <c r="DW17" s="608"/>
      <c r="DX17" s="608"/>
      <c r="DY17" s="609"/>
    </row>
    <row r="18" spans="1:130" ht="15" customHeight="1" x14ac:dyDescent="0.3">
      <c r="I18" s="2"/>
      <c r="J18" s="2"/>
      <c r="L18" s="2"/>
      <c r="N18" s="387">
        <v>1</v>
      </c>
      <c r="O18" s="210"/>
      <c r="P18" s="247">
        <v>2015</v>
      </c>
      <c r="Q18" s="21"/>
      <c r="R18" s="22"/>
      <c r="S18" s="379">
        <v>2</v>
      </c>
      <c r="T18" s="204"/>
      <c r="U18" s="247">
        <v>2016</v>
      </c>
      <c r="V18" s="21"/>
      <c r="W18" s="22"/>
      <c r="X18" s="387">
        <v>3</v>
      </c>
      <c r="Y18" s="20"/>
      <c r="Z18" s="247">
        <v>2017</v>
      </c>
      <c r="AA18" s="21"/>
      <c r="AB18" s="353"/>
      <c r="AC18" s="398">
        <v>4</v>
      </c>
      <c r="AD18" s="25"/>
      <c r="AE18" s="248">
        <v>2018</v>
      </c>
      <c r="AF18" s="26"/>
      <c r="AH18" s="398">
        <v>5</v>
      </c>
      <c r="AI18" s="25"/>
      <c r="AJ18" s="248">
        <v>2019</v>
      </c>
      <c r="AK18" s="26"/>
      <c r="AM18" s="399">
        <v>6</v>
      </c>
      <c r="AN18" s="28"/>
      <c r="AO18" s="249">
        <v>2020</v>
      </c>
      <c r="AP18" s="29"/>
      <c r="AR18" s="399">
        <v>7</v>
      </c>
      <c r="AS18" s="28"/>
      <c r="AT18" s="249">
        <v>2021</v>
      </c>
      <c r="AU18" s="29"/>
      <c r="AW18" s="399">
        <v>8</v>
      </c>
      <c r="AX18" s="28"/>
      <c r="AY18" s="249">
        <v>2022</v>
      </c>
      <c r="AZ18" s="29"/>
      <c r="BB18" s="399">
        <v>9</v>
      </c>
      <c r="BC18" s="28"/>
      <c r="BD18" s="249">
        <v>2023</v>
      </c>
      <c r="BE18" s="29"/>
      <c r="BG18" s="399">
        <v>10</v>
      </c>
      <c r="BH18" s="28"/>
      <c r="BI18" s="249">
        <v>2024</v>
      </c>
      <c r="BJ18" s="29"/>
      <c r="BL18" s="399">
        <v>11</v>
      </c>
      <c r="BM18" s="28"/>
      <c r="BN18" s="249">
        <v>2025</v>
      </c>
      <c r="BO18" s="29"/>
      <c r="BQ18" s="399">
        <v>12</v>
      </c>
      <c r="BR18" s="28"/>
      <c r="BS18" s="249">
        <v>2026</v>
      </c>
      <c r="BT18" s="29"/>
      <c r="BV18" s="399">
        <v>13</v>
      </c>
      <c r="BW18" s="28"/>
      <c r="BX18" s="249">
        <v>2027</v>
      </c>
      <c r="BY18" s="29"/>
      <c r="CA18" s="399">
        <v>14</v>
      </c>
      <c r="CB18" s="28"/>
      <c r="CC18" s="249">
        <v>2028</v>
      </c>
      <c r="CD18" s="29"/>
      <c r="CF18" s="399">
        <v>15</v>
      </c>
      <c r="CG18" s="28"/>
      <c r="CH18" s="249">
        <v>2029</v>
      </c>
      <c r="CI18" s="29"/>
      <c r="CK18" s="399">
        <v>16</v>
      </c>
      <c r="CL18" s="28"/>
      <c r="CM18" s="249">
        <v>2030</v>
      </c>
      <c r="CN18" s="29"/>
      <c r="CP18" s="399">
        <v>17</v>
      </c>
      <c r="CQ18" s="28"/>
      <c r="CR18" s="249">
        <v>2031</v>
      </c>
      <c r="CS18" s="29"/>
      <c r="CU18" s="399">
        <v>18</v>
      </c>
      <c r="CV18" s="28"/>
      <c r="CW18" s="249">
        <v>2032</v>
      </c>
      <c r="CX18" s="29"/>
      <c r="CZ18" s="399">
        <v>19</v>
      </c>
      <c r="DA18" s="28"/>
      <c r="DB18" s="249">
        <v>2033</v>
      </c>
      <c r="DC18" s="29"/>
      <c r="DE18" s="399">
        <v>20</v>
      </c>
      <c r="DF18" s="28"/>
      <c r="DG18" s="249">
        <v>2034</v>
      </c>
      <c r="DH18" s="29"/>
      <c r="DJ18" s="399">
        <v>21</v>
      </c>
      <c r="DK18" s="28"/>
      <c r="DL18" s="249">
        <v>2035</v>
      </c>
      <c r="DM18" s="29"/>
      <c r="DO18" s="399">
        <v>22</v>
      </c>
      <c r="DP18" s="28"/>
      <c r="DQ18" s="249">
        <v>2036</v>
      </c>
      <c r="DR18" s="29"/>
      <c r="DT18" s="605" t="s">
        <v>12</v>
      </c>
      <c r="DU18" s="606"/>
      <c r="DV18" s="605" t="s">
        <v>13</v>
      </c>
      <c r="DW18" s="606"/>
      <c r="DX18" s="603" t="s">
        <v>14</v>
      </c>
      <c r="DY18" s="604"/>
    </row>
    <row r="19" spans="1:130" ht="15" thickBot="1" x14ac:dyDescent="0.35">
      <c r="I19" s="2"/>
      <c r="J19" s="2"/>
      <c r="L19" s="2"/>
      <c r="N19" s="388" t="s">
        <v>15</v>
      </c>
      <c r="O19" s="211" t="s">
        <v>16</v>
      </c>
      <c r="P19" s="31" t="s">
        <v>17</v>
      </c>
      <c r="Q19" s="32" t="s">
        <v>18</v>
      </c>
      <c r="R19" s="22"/>
      <c r="S19" s="30" t="s">
        <v>15</v>
      </c>
      <c r="T19" s="31" t="s">
        <v>16</v>
      </c>
      <c r="U19" s="31" t="s">
        <v>17</v>
      </c>
      <c r="V19" s="32" t="s">
        <v>18</v>
      </c>
      <c r="W19" s="22"/>
      <c r="X19" s="388" t="s">
        <v>15</v>
      </c>
      <c r="Y19" s="31" t="s">
        <v>16</v>
      </c>
      <c r="Z19" s="31" t="s">
        <v>17</v>
      </c>
      <c r="AA19" s="32" t="s">
        <v>18</v>
      </c>
      <c r="AB19" s="353"/>
      <c r="AC19" s="388" t="s">
        <v>15</v>
      </c>
      <c r="AD19" s="31" t="s">
        <v>16</v>
      </c>
      <c r="AE19" s="31" t="s">
        <v>17</v>
      </c>
      <c r="AF19" s="32" t="s">
        <v>18</v>
      </c>
      <c r="AH19" s="388" t="s">
        <v>15</v>
      </c>
      <c r="AI19" s="31" t="s">
        <v>16</v>
      </c>
      <c r="AJ19" s="31" t="s">
        <v>17</v>
      </c>
      <c r="AK19" s="32" t="s">
        <v>18</v>
      </c>
      <c r="AM19" s="388" t="s">
        <v>15</v>
      </c>
      <c r="AN19" s="31" t="s">
        <v>16</v>
      </c>
      <c r="AO19" s="31" t="s">
        <v>17</v>
      </c>
      <c r="AP19" s="32" t="s">
        <v>18</v>
      </c>
      <c r="AR19" s="388" t="s">
        <v>15</v>
      </c>
      <c r="AS19" s="31" t="s">
        <v>16</v>
      </c>
      <c r="AT19" s="31" t="s">
        <v>17</v>
      </c>
      <c r="AU19" s="32" t="s">
        <v>18</v>
      </c>
      <c r="AW19" s="388" t="s">
        <v>15</v>
      </c>
      <c r="AX19" s="31" t="s">
        <v>16</v>
      </c>
      <c r="AY19" s="31" t="s">
        <v>17</v>
      </c>
      <c r="AZ19" s="32" t="s">
        <v>18</v>
      </c>
      <c r="BB19" s="388" t="s">
        <v>15</v>
      </c>
      <c r="BC19" s="31" t="s">
        <v>16</v>
      </c>
      <c r="BD19" s="31" t="s">
        <v>17</v>
      </c>
      <c r="BE19" s="32" t="s">
        <v>18</v>
      </c>
      <c r="BG19" s="388" t="s">
        <v>15</v>
      </c>
      <c r="BH19" s="31" t="s">
        <v>16</v>
      </c>
      <c r="BI19" s="31" t="s">
        <v>17</v>
      </c>
      <c r="BJ19" s="32" t="s">
        <v>18</v>
      </c>
      <c r="BL19" s="388" t="s">
        <v>15</v>
      </c>
      <c r="BM19" s="31" t="s">
        <v>16</v>
      </c>
      <c r="BN19" s="31" t="s">
        <v>17</v>
      </c>
      <c r="BO19" s="32" t="s">
        <v>18</v>
      </c>
      <c r="BQ19" s="388" t="s">
        <v>15</v>
      </c>
      <c r="BR19" s="31" t="s">
        <v>16</v>
      </c>
      <c r="BS19" s="31" t="s">
        <v>17</v>
      </c>
      <c r="BT19" s="32" t="s">
        <v>18</v>
      </c>
      <c r="BV19" s="388" t="s">
        <v>15</v>
      </c>
      <c r="BW19" s="31" t="s">
        <v>16</v>
      </c>
      <c r="BX19" s="31" t="s">
        <v>17</v>
      </c>
      <c r="BY19" s="32" t="s">
        <v>18</v>
      </c>
      <c r="CA19" s="388" t="s">
        <v>15</v>
      </c>
      <c r="CB19" s="31" t="s">
        <v>16</v>
      </c>
      <c r="CC19" s="31" t="s">
        <v>17</v>
      </c>
      <c r="CD19" s="32" t="s">
        <v>18</v>
      </c>
      <c r="CF19" s="388" t="s">
        <v>15</v>
      </c>
      <c r="CG19" s="31" t="s">
        <v>16</v>
      </c>
      <c r="CH19" s="31" t="s">
        <v>17</v>
      </c>
      <c r="CI19" s="32" t="s">
        <v>18</v>
      </c>
      <c r="CK19" s="388" t="s">
        <v>15</v>
      </c>
      <c r="CL19" s="31" t="s">
        <v>16</v>
      </c>
      <c r="CM19" s="31" t="s">
        <v>17</v>
      </c>
      <c r="CN19" s="32" t="s">
        <v>18</v>
      </c>
      <c r="CP19" s="388" t="s">
        <v>15</v>
      </c>
      <c r="CQ19" s="31" t="s">
        <v>16</v>
      </c>
      <c r="CR19" s="31" t="s">
        <v>17</v>
      </c>
      <c r="CS19" s="32" t="s">
        <v>18</v>
      </c>
      <c r="CU19" s="388" t="s">
        <v>15</v>
      </c>
      <c r="CV19" s="31" t="s">
        <v>16</v>
      </c>
      <c r="CW19" s="31" t="s">
        <v>17</v>
      </c>
      <c r="CX19" s="32" t="s">
        <v>18</v>
      </c>
      <c r="CZ19" s="388" t="s">
        <v>15</v>
      </c>
      <c r="DA19" s="31" t="s">
        <v>16</v>
      </c>
      <c r="DB19" s="31" t="s">
        <v>17</v>
      </c>
      <c r="DC19" s="32" t="s">
        <v>18</v>
      </c>
      <c r="DE19" s="388" t="s">
        <v>15</v>
      </c>
      <c r="DF19" s="31" t="s">
        <v>16</v>
      </c>
      <c r="DG19" s="31" t="s">
        <v>17</v>
      </c>
      <c r="DH19" s="32" t="s">
        <v>18</v>
      </c>
      <c r="DJ19" s="388" t="s">
        <v>15</v>
      </c>
      <c r="DK19" s="31" t="s">
        <v>16</v>
      </c>
      <c r="DL19" s="31" t="s">
        <v>17</v>
      </c>
      <c r="DM19" s="32" t="s">
        <v>18</v>
      </c>
      <c r="DO19" s="388" t="s">
        <v>15</v>
      </c>
      <c r="DP19" s="31" t="s">
        <v>16</v>
      </c>
      <c r="DQ19" s="31" t="s">
        <v>17</v>
      </c>
      <c r="DR19" s="32" t="s">
        <v>18</v>
      </c>
      <c r="DT19" s="250" t="s">
        <v>17</v>
      </c>
      <c r="DU19" s="251" t="s">
        <v>18</v>
      </c>
      <c r="DV19" s="250" t="s">
        <v>17</v>
      </c>
      <c r="DW19" s="252" t="s">
        <v>18</v>
      </c>
      <c r="DX19" s="253" t="s">
        <v>17</v>
      </c>
      <c r="DY19" s="252" t="s">
        <v>18</v>
      </c>
    </row>
    <row r="20" spans="1:130" s="33" customFormat="1" ht="27" customHeight="1" thickBot="1" x14ac:dyDescent="0.35">
      <c r="B20" s="254" t="s">
        <v>19</v>
      </c>
      <c r="C20" s="255" t="s">
        <v>20</v>
      </c>
      <c r="D20" s="444"/>
      <c r="E20" s="256" t="s">
        <v>21</v>
      </c>
      <c r="F20" s="257" t="s">
        <v>22</v>
      </c>
      <c r="G20" s="257"/>
      <c r="H20" s="257" t="s">
        <v>23</v>
      </c>
      <c r="I20" s="257" t="s">
        <v>24</v>
      </c>
      <c r="J20" s="257" t="s">
        <v>25</v>
      </c>
      <c r="K20" s="258" t="s">
        <v>26</v>
      </c>
      <c r="L20" s="259" t="s">
        <v>27</v>
      </c>
      <c r="N20" s="389"/>
      <c r="O20" s="212"/>
      <c r="P20" s="35"/>
      <c r="Q20" s="36"/>
      <c r="R20" s="37"/>
      <c r="S20" s="34"/>
      <c r="T20" s="35"/>
      <c r="U20" s="35"/>
      <c r="V20" s="36"/>
      <c r="W20" s="37"/>
      <c r="X20" s="389"/>
      <c r="Y20" s="35"/>
      <c r="Z20" s="35"/>
      <c r="AA20" s="36"/>
      <c r="AB20" s="37"/>
      <c r="AC20" s="389"/>
      <c r="AD20" s="35"/>
      <c r="AE20" s="35"/>
      <c r="AF20" s="36"/>
      <c r="AH20" s="389"/>
      <c r="AI20" s="35"/>
      <c r="AJ20" s="35"/>
      <c r="AK20" s="36"/>
      <c r="AM20" s="389"/>
      <c r="AN20" s="35"/>
      <c r="AO20" s="35"/>
      <c r="AP20" s="36"/>
      <c r="AR20" s="389"/>
      <c r="AS20" s="35"/>
      <c r="AT20" s="35"/>
      <c r="AU20" s="36"/>
      <c r="AW20" s="389"/>
      <c r="AX20" s="35"/>
      <c r="AY20" s="35"/>
      <c r="AZ20" s="36"/>
      <c r="BB20" s="389"/>
      <c r="BC20" s="35"/>
      <c r="BD20" s="35"/>
      <c r="BE20" s="36"/>
      <c r="BG20" s="389"/>
      <c r="BH20" s="35"/>
      <c r="BI20" s="35"/>
      <c r="BJ20" s="36"/>
      <c r="BL20" s="389"/>
      <c r="BM20" s="35"/>
      <c r="BN20" s="35"/>
      <c r="BO20" s="36"/>
      <c r="BQ20" s="389"/>
      <c r="BR20" s="35"/>
      <c r="BS20" s="35"/>
      <c r="BT20" s="36"/>
      <c r="BV20" s="389"/>
      <c r="BW20" s="35"/>
      <c r="BX20" s="35"/>
      <c r="BY20" s="36"/>
      <c r="CA20" s="389"/>
      <c r="CB20" s="35"/>
      <c r="CC20" s="35"/>
      <c r="CD20" s="36"/>
      <c r="CF20" s="389"/>
      <c r="CG20" s="35"/>
      <c r="CH20" s="35"/>
      <c r="CI20" s="36"/>
      <c r="CK20" s="389"/>
      <c r="CL20" s="35"/>
      <c r="CM20" s="35"/>
      <c r="CN20" s="36"/>
      <c r="CP20" s="389"/>
      <c r="CQ20" s="35"/>
      <c r="CR20" s="35"/>
      <c r="CS20" s="36"/>
      <c r="CU20" s="389"/>
      <c r="CV20" s="35"/>
      <c r="CW20" s="35"/>
      <c r="CX20" s="36"/>
      <c r="CZ20" s="389"/>
      <c r="DA20" s="35"/>
      <c r="DB20" s="35"/>
      <c r="DC20" s="36"/>
      <c r="DE20" s="389"/>
      <c r="DF20" s="35"/>
      <c r="DG20" s="35"/>
      <c r="DH20" s="36"/>
      <c r="DJ20" s="389"/>
      <c r="DK20" s="35"/>
      <c r="DL20" s="35"/>
      <c r="DM20" s="36"/>
      <c r="DO20" s="389"/>
      <c r="DP20" s="35"/>
      <c r="DQ20" s="35"/>
      <c r="DR20" s="36"/>
      <c r="DT20" s="34"/>
      <c r="DU20" s="36"/>
      <c r="DV20" s="38"/>
      <c r="DW20" s="36"/>
      <c r="DX20" s="38"/>
      <c r="DY20" s="39"/>
      <c r="DZ20" s="309" t="str">
        <f t="shared" ref="DZ20:DZ40" si="0">B20</f>
        <v>Personnel</v>
      </c>
    </row>
    <row r="21" spans="1:130" ht="19.5" customHeight="1" x14ac:dyDescent="0.3">
      <c r="B21" s="260" t="s">
        <v>665</v>
      </c>
      <c r="C21" s="261"/>
      <c r="D21" s="261"/>
      <c r="E21" s="262">
        <v>70463</v>
      </c>
      <c r="F21" s="263">
        <f>E21/$I$3</f>
        <v>1854.2894736842106</v>
      </c>
      <c r="G21" s="263" t="s">
        <v>30</v>
      </c>
      <c r="H21" s="263" t="s">
        <v>31</v>
      </c>
      <c r="I21" s="264" t="s">
        <v>30</v>
      </c>
      <c r="J21" s="264" t="s">
        <v>32</v>
      </c>
      <c r="K21" s="265">
        <v>1</v>
      </c>
      <c r="L21" s="264" t="s">
        <v>522</v>
      </c>
      <c r="M21" s="266"/>
      <c r="N21" s="393">
        <v>1</v>
      </c>
      <c r="O21" s="213">
        <v>13</v>
      </c>
      <c r="P21" s="8">
        <f>$E21*N21*O21</f>
        <v>916019</v>
      </c>
      <c r="Q21" s="43">
        <f>P21/$I$3</f>
        <v>24105.763157894737</v>
      </c>
      <c r="S21" s="201">
        <f>N21</f>
        <v>1</v>
      </c>
      <c r="T21" s="201">
        <f>O21</f>
        <v>13</v>
      </c>
      <c r="U21" s="8">
        <f>$E21*S21*T21</f>
        <v>916019</v>
      </c>
      <c r="V21" s="43">
        <f>U21/$I$3</f>
        <v>24105.763157894737</v>
      </c>
      <c r="X21" s="375">
        <v>1</v>
      </c>
      <c r="Y21" s="44">
        <v>13</v>
      </c>
      <c r="Z21" s="8">
        <f>$E21*X21*Y21</f>
        <v>916019</v>
      </c>
      <c r="AA21" s="43">
        <f>Z21/$I$3</f>
        <v>24105.763157894737</v>
      </c>
      <c r="AC21" s="375">
        <f>X21</f>
        <v>1</v>
      </c>
      <c r="AD21" s="44">
        <f>Y21</f>
        <v>13</v>
      </c>
      <c r="AE21" s="8">
        <f>$E21*AC21*AD21</f>
        <v>916019</v>
      </c>
      <c r="AF21" s="43">
        <f>AE21/$I$3</f>
        <v>24105.763157894737</v>
      </c>
      <c r="AH21" s="375">
        <f>AC21</f>
        <v>1</v>
      </c>
      <c r="AI21" s="44">
        <f>AD21</f>
        <v>13</v>
      </c>
      <c r="AJ21" s="8">
        <f>$E21*AH21*AI21</f>
        <v>916019</v>
      </c>
      <c r="AK21" s="43">
        <f>AJ21/$I$3</f>
        <v>24105.763157894737</v>
      </c>
      <c r="AM21" s="375">
        <f>AH21</f>
        <v>1</v>
      </c>
      <c r="AN21" s="44">
        <f>AI21</f>
        <v>13</v>
      </c>
      <c r="AO21" s="8">
        <f>$E21*AM21*AN21</f>
        <v>916019</v>
      </c>
      <c r="AP21" s="43">
        <f>AO21/$I$3</f>
        <v>24105.763157894737</v>
      </c>
      <c r="AR21" s="375">
        <f>AM21</f>
        <v>1</v>
      </c>
      <c r="AS21" s="44">
        <f>AN21</f>
        <v>13</v>
      </c>
      <c r="AT21" s="8">
        <f>$E21*AR21*AS21</f>
        <v>916019</v>
      </c>
      <c r="AU21" s="43">
        <f>AT21/$I$3</f>
        <v>24105.763157894737</v>
      </c>
      <c r="AW21" s="375">
        <f>AR21</f>
        <v>1</v>
      </c>
      <c r="AX21" s="44">
        <f>AS21</f>
        <v>13</v>
      </c>
      <c r="AY21" s="8">
        <f>$E21*AW21*AX21</f>
        <v>916019</v>
      </c>
      <c r="AZ21" s="43">
        <f>AY21/$I$3</f>
        <v>24105.763157894737</v>
      </c>
      <c r="BB21" s="375">
        <f>AW21</f>
        <v>1</v>
      </c>
      <c r="BC21" s="44">
        <f>AX21</f>
        <v>13</v>
      </c>
      <c r="BD21" s="8">
        <f>$E21*BB21*BC21</f>
        <v>916019</v>
      </c>
      <c r="BE21" s="43">
        <f>BD21/$I$3</f>
        <v>24105.763157894737</v>
      </c>
      <c r="BG21" s="375">
        <f>BB21</f>
        <v>1</v>
      </c>
      <c r="BH21" s="44">
        <f>BC21</f>
        <v>13</v>
      </c>
      <c r="BI21" s="8">
        <f>$E21*BG21*BH21</f>
        <v>916019</v>
      </c>
      <c r="BJ21" s="43">
        <f>BI21/$I$3</f>
        <v>24105.763157894737</v>
      </c>
      <c r="BL21" s="375">
        <f>BG21</f>
        <v>1</v>
      </c>
      <c r="BM21" s="44">
        <f>BH21</f>
        <v>13</v>
      </c>
      <c r="BN21" s="8">
        <f>$E21*BL21*BM21</f>
        <v>916019</v>
      </c>
      <c r="BO21" s="43">
        <f>BN21/$I$3</f>
        <v>24105.763157894737</v>
      </c>
      <c r="BQ21" s="375">
        <f>BL21</f>
        <v>1</v>
      </c>
      <c r="BR21" s="44">
        <f>BM21</f>
        <v>13</v>
      </c>
      <c r="BS21" s="8">
        <f>$E21*BQ21*BR21</f>
        <v>916019</v>
      </c>
      <c r="BT21" s="43">
        <f>BS21/$I$3</f>
        <v>24105.763157894737</v>
      </c>
      <c r="BV21" s="375">
        <f>BQ21</f>
        <v>1</v>
      </c>
      <c r="BW21" s="44">
        <f>BR21</f>
        <v>13</v>
      </c>
      <c r="BX21" s="8">
        <f>$E21*BV21*BW21</f>
        <v>916019</v>
      </c>
      <c r="BY21" s="43">
        <f>BX21/$I$3</f>
        <v>24105.763157894737</v>
      </c>
      <c r="CA21" s="375">
        <f>BV21</f>
        <v>1</v>
      </c>
      <c r="CB21" s="44">
        <f>BW21</f>
        <v>13</v>
      </c>
      <c r="CC21" s="8">
        <f>$E21*CA21*CB21</f>
        <v>916019</v>
      </c>
      <c r="CD21" s="43">
        <f>CC21/$I$3</f>
        <v>24105.763157894737</v>
      </c>
      <c r="CF21" s="375">
        <f>CA21</f>
        <v>1</v>
      </c>
      <c r="CG21" s="44">
        <f>CB21</f>
        <v>13</v>
      </c>
      <c r="CH21" s="8">
        <f>$E21*CF21*CG21</f>
        <v>916019</v>
      </c>
      <c r="CI21" s="43">
        <f>CH21/$I$3</f>
        <v>24105.763157894737</v>
      </c>
      <c r="CK21" s="375">
        <f>CF21</f>
        <v>1</v>
      </c>
      <c r="CL21" s="44">
        <f>CG21</f>
        <v>13</v>
      </c>
      <c r="CM21" s="8">
        <f>$E21*CK21*CL21</f>
        <v>916019</v>
      </c>
      <c r="CN21" s="43">
        <f>CM21/$I$3</f>
        <v>24105.763157894737</v>
      </c>
      <c r="CP21" s="375">
        <f>CK21</f>
        <v>1</v>
      </c>
      <c r="CQ21" s="44">
        <f>CL21</f>
        <v>13</v>
      </c>
      <c r="CR21" s="8">
        <f>$E21*CP21*CQ21</f>
        <v>916019</v>
      </c>
      <c r="CS21" s="43">
        <f>CR21/$I$3</f>
        <v>24105.763157894737</v>
      </c>
      <c r="CU21" s="375">
        <f>CP21</f>
        <v>1</v>
      </c>
      <c r="CV21" s="44">
        <f>CQ21</f>
        <v>13</v>
      </c>
      <c r="CW21" s="8">
        <f>$E21*CU21*CV21</f>
        <v>916019</v>
      </c>
      <c r="CX21" s="43">
        <f>CW21/$I$3</f>
        <v>24105.763157894737</v>
      </c>
      <c r="CZ21" s="375">
        <f>CU21</f>
        <v>1</v>
      </c>
      <c r="DA21" s="44">
        <f>CV21</f>
        <v>13</v>
      </c>
      <c r="DB21" s="8">
        <f>$E21*CZ21*DA21</f>
        <v>916019</v>
      </c>
      <c r="DC21" s="43">
        <f>DB21/$I$3</f>
        <v>24105.763157894737</v>
      </c>
      <c r="DE21" s="375">
        <f>CZ21</f>
        <v>1</v>
      </c>
      <c r="DF21" s="44">
        <f>DA21</f>
        <v>13</v>
      </c>
      <c r="DG21" s="8">
        <f>$E21*DE21*DF21</f>
        <v>916019</v>
      </c>
      <c r="DH21" s="43">
        <f>DG21/$I$3</f>
        <v>24105.763157894737</v>
      </c>
      <c r="DJ21" s="375">
        <f>DE21</f>
        <v>1</v>
      </c>
      <c r="DK21" s="44">
        <f>DF21</f>
        <v>13</v>
      </c>
      <c r="DL21" s="8">
        <f>$E21*DJ21*DK21</f>
        <v>916019</v>
      </c>
      <c r="DM21" s="43">
        <f>DL21/$I$3</f>
        <v>24105.763157894737</v>
      </c>
      <c r="DO21" s="375">
        <f>DJ21</f>
        <v>1</v>
      </c>
      <c r="DP21" s="44">
        <f>DK21</f>
        <v>13</v>
      </c>
      <c r="DQ21" s="8">
        <f>$E21*DO21*DP21</f>
        <v>916019</v>
      </c>
      <c r="DR21" s="43">
        <f>DQ21/$I$3</f>
        <v>24105.763157894737</v>
      </c>
      <c r="DT21" s="45">
        <f>P21+U21+Z21+AE21+AJ21+AO21+AT21+AY21+BD21+BI21+BN21+BS21+BX21+CC21+CH21+CM21+CR21+CW21+DB21+DG21+DL21+DQ21</f>
        <v>20152418</v>
      </c>
      <c r="DU21" s="43">
        <f>+DT21/$I$3</f>
        <v>530326.78947368416</v>
      </c>
      <c r="DV21" s="46">
        <v>0</v>
      </c>
      <c r="DW21" s="43">
        <f>+DV21/$I$3</f>
        <v>0</v>
      </c>
      <c r="DX21" s="45">
        <f>+DT21+DV21</f>
        <v>20152418</v>
      </c>
      <c r="DY21" s="47">
        <f>+DU21+DW21</f>
        <v>530326.78947368416</v>
      </c>
      <c r="DZ21" s="306" t="str">
        <f t="shared" si="0"/>
        <v xml:space="preserve">M&amp;A </v>
      </c>
    </row>
    <row r="22" spans="1:130" ht="18" customHeight="1" x14ac:dyDescent="0.3">
      <c r="B22" s="260" t="s">
        <v>664</v>
      </c>
      <c r="C22" s="261">
        <v>1</v>
      </c>
      <c r="D22" s="261"/>
      <c r="E22" s="262">
        <v>5400</v>
      </c>
      <c r="F22" s="263">
        <f>E22/$I$3</f>
        <v>142.10526315789474</v>
      </c>
      <c r="G22" s="263" t="s">
        <v>30</v>
      </c>
      <c r="H22" s="263" t="s">
        <v>31</v>
      </c>
      <c r="I22" s="267" t="s">
        <v>30</v>
      </c>
      <c r="J22" s="267" t="s">
        <v>32</v>
      </c>
      <c r="K22" s="265">
        <v>1</v>
      </c>
      <c r="L22" s="264" t="s">
        <v>522</v>
      </c>
      <c r="M22" s="266"/>
      <c r="N22" s="394">
        <v>1</v>
      </c>
      <c r="O22" s="214">
        <v>13</v>
      </c>
      <c r="P22" s="8">
        <f t="shared" ref="P22:P40" si="1">$E22*N22*O22</f>
        <v>70200</v>
      </c>
      <c r="Q22" s="50">
        <f t="shared" ref="Q22:Q40" si="2">P22/$I$3</f>
        <v>1847.3684210526317</v>
      </c>
      <c r="S22" s="201">
        <f t="shared" ref="S22:T40" si="3">N22</f>
        <v>1</v>
      </c>
      <c r="T22" s="201">
        <f t="shared" si="3"/>
        <v>13</v>
      </c>
      <c r="U22" s="8">
        <f t="shared" ref="U22:U40" si="4">$E22*S22*T22</f>
        <v>70200</v>
      </c>
      <c r="V22" s="50">
        <f t="shared" ref="V22:V40" si="5">U22/$I$3</f>
        <v>1847.3684210526317</v>
      </c>
      <c r="X22" s="375">
        <v>1</v>
      </c>
      <c r="Y22" s="44">
        <v>13</v>
      </c>
      <c r="Z22" s="8">
        <f t="shared" ref="Z22:Z40" si="6">$E22*X22*Y22</f>
        <v>70200</v>
      </c>
      <c r="AA22" s="50">
        <f t="shared" ref="AA22:AA40" si="7">Z22/$I$3</f>
        <v>1847.3684210526317</v>
      </c>
      <c r="AC22" s="375">
        <f t="shared" ref="AC22:AD40" si="8">X22</f>
        <v>1</v>
      </c>
      <c r="AD22" s="44">
        <f t="shared" si="8"/>
        <v>13</v>
      </c>
      <c r="AE22" s="8">
        <f t="shared" ref="AE22:AE40" si="9">$E22*AC22*AD22</f>
        <v>70200</v>
      </c>
      <c r="AF22" s="50">
        <f t="shared" ref="AF22:AF40" si="10">AE22/$I$3</f>
        <v>1847.3684210526317</v>
      </c>
      <c r="AH22" s="375">
        <f t="shared" ref="AH22:AI40" si="11">AC22</f>
        <v>1</v>
      </c>
      <c r="AI22" s="44">
        <f t="shared" si="11"/>
        <v>13</v>
      </c>
      <c r="AJ22" s="8">
        <f t="shared" ref="AJ22:AJ40" si="12">$E22*AH22*AI22</f>
        <v>70200</v>
      </c>
      <c r="AK22" s="50">
        <f t="shared" ref="AK22:AK40" si="13">AJ22/$I$3</f>
        <v>1847.3684210526317</v>
      </c>
      <c r="AM22" s="375">
        <f t="shared" ref="AM22:AN40" si="14">AH22</f>
        <v>1</v>
      </c>
      <c r="AN22" s="44">
        <f t="shared" si="14"/>
        <v>13</v>
      </c>
      <c r="AO22" s="8">
        <f t="shared" ref="AO22:AO40" si="15">$E22*AM22*AN22</f>
        <v>70200</v>
      </c>
      <c r="AP22" s="50">
        <f t="shared" ref="AP22:AP40" si="16">AO22/$I$3</f>
        <v>1847.3684210526317</v>
      </c>
      <c r="AR22" s="375">
        <f t="shared" ref="AR22:AS40" si="17">AM22</f>
        <v>1</v>
      </c>
      <c r="AS22" s="44">
        <f t="shared" si="17"/>
        <v>13</v>
      </c>
      <c r="AT22" s="8">
        <f t="shared" ref="AT22:AT40" si="18">$E22*AR22*AS22</f>
        <v>70200</v>
      </c>
      <c r="AU22" s="50">
        <f t="shared" ref="AU22:AU40" si="19">AT22/$I$3</f>
        <v>1847.3684210526317</v>
      </c>
      <c r="AW22" s="375">
        <f t="shared" ref="AW22:AX40" si="20">AR22</f>
        <v>1</v>
      </c>
      <c r="AX22" s="44">
        <f t="shared" si="20"/>
        <v>13</v>
      </c>
      <c r="AY22" s="8">
        <f t="shared" ref="AY22:AY40" si="21">$E22*AW22*AX22</f>
        <v>70200</v>
      </c>
      <c r="AZ22" s="50">
        <f t="shared" ref="AZ22:AZ40" si="22">AY22/$I$3</f>
        <v>1847.3684210526317</v>
      </c>
      <c r="BB22" s="375">
        <f t="shared" ref="BB22:BC40" si="23">AW22</f>
        <v>1</v>
      </c>
      <c r="BC22" s="44">
        <f t="shared" si="23"/>
        <v>13</v>
      </c>
      <c r="BD22" s="8">
        <f t="shared" ref="BD22:BD40" si="24">$E22*BB22*BC22</f>
        <v>70200</v>
      </c>
      <c r="BE22" s="50">
        <f t="shared" ref="BE22:BE40" si="25">BD22/$I$3</f>
        <v>1847.3684210526317</v>
      </c>
      <c r="BG22" s="375">
        <f t="shared" ref="BG22:BH40" si="26">BB22</f>
        <v>1</v>
      </c>
      <c r="BH22" s="44">
        <f t="shared" si="26"/>
        <v>13</v>
      </c>
      <c r="BI22" s="8">
        <f t="shared" ref="BI22:BI40" si="27">$E22*BG22*BH22</f>
        <v>70200</v>
      </c>
      <c r="BJ22" s="50">
        <f t="shared" ref="BJ22:BJ40" si="28">BI22/$I$3</f>
        <v>1847.3684210526317</v>
      </c>
      <c r="BL22" s="375">
        <f t="shared" ref="BL22:BM40" si="29">BG22</f>
        <v>1</v>
      </c>
      <c r="BM22" s="44">
        <f t="shared" si="29"/>
        <v>13</v>
      </c>
      <c r="BN22" s="8">
        <f t="shared" ref="BN22:BN40" si="30">$E22*BL22*BM22</f>
        <v>70200</v>
      </c>
      <c r="BO22" s="50">
        <f t="shared" ref="BO22:BO40" si="31">BN22/$I$3</f>
        <v>1847.3684210526317</v>
      </c>
      <c r="BQ22" s="375">
        <f t="shared" ref="BQ22:BR40" si="32">BL22</f>
        <v>1</v>
      </c>
      <c r="BR22" s="44">
        <f t="shared" si="32"/>
        <v>13</v>
      </c>
      <c r="BS22" s="8">
        <f t="shared" ref="BS22:BS40" si="33">$E22*BQ22*BR22</f>
        <v>70200</v>
      </c>
      <c r="BT22" s="50">
        <f t="shared" ref="BT22:BT40" si="34">BS22/$I$3</f>
        <v>1847.3684210526317</v>
      </c>
      <c r="BV22" s="375">
        <f t="shared" ref="BV22:BW40" si="35">BQ22</f>
        <v>1</v>
      </c>
      <c r="BW22" s="44">
        <f t="shared" si="35"/>
        <v>13</v>
      </c>
      <c r="BX22" s="8">
        <f t="shared" ref="BX22:BX40" si="36">$E22*BV22*BW22</f>
        <v>70200</v>
      </c>
      <c r="BY22" s="50">
        <f t="shared" ref="BY22:BY40" si="37">BX22/$I$3</f>
        <v>1847.3684210526317</v>
      </c>
      <c r="CA22" s="375">
        <f t="shared" ref="CA22:CB40" si="38">BV22</f>
        <v>1</v>
      </c>
      <c r="CB22" s="44">
        <f t="shared" si="38"/>
        <v>13</v>
      </c>
      <c r="CC22" s="8">
        <f t="shared" ref="CC22:CC40" si="39">$E22*CA22*CB22</f>
        <v>70200</v>
      </c>
      <c r="CD22" s="50">
        <f t="shared" ref="CD22:CD40" si="40">CC22/$I$3</f>
        <v>1847.3684210526317</v>
      </c>
      <c r="CF22" s="375">
        <f t="shared" ref="CF22:CG40" si="41">CA22</f>
        <v>1</v>
      </c>
      <c r="CG22" s="44">
        <f t="shared" si="41"/>
        <v>13</v>
      </c>
      <c r="CH22" s="8">
        <f t="shared" ref="CH22:CH40" si="42">$E22*CF22*CG22</f>
        <v>70200</v>
      </c>
      <c r="CI22" s="50">
        <f t="shared" ref="CI22:CI40" si="43">CH22/$I$3</f>
        <v>1847.3684210526317</v>
      </c>
      <c r="CK22" s="375">
        <f t="shared" ref="CK22:CL40" si="44">CF22</f>
        <v>1</v>
      </c>
      <c r="CL22" s="44">
        <f t="shared" si="44"/>
        <v>13</v>
      </c>
      <c r="CM22" s="8">
        <f t="shared" ref="CM22:CM40" si="45">$E22*CK22*CL22</f>
        <v>70200</v>
      </c>
      <c r="CN22" s="50">
        <f t="shared" ref="CN22:CN40" si="46">CM22/$I$3</f>
        <v>1847.3684210526317</v>
      </c>
      <c r="CP22" s="375">
        <f t="shared" ref="CP22:CQ40" si="47">CK22</f>
        <v>1</v>
      </c>
      <c r="CQ22" s="44">
        <f t="shared" si="47"/>
        <v>13</v>
      </c>
      <c r="CR22" s="8">
        <f t="shared" ref="CR22:CR40" si="48">$E22*CP22*CQ22</f>
        <v>70200</v>
      </c>
      <c r="CS22" s="50">
        <f t="shared" ref="CS22:CS40" si="49">CR22/$I$3</f>
        <v>1847.3684210526317</v>
      </c>
      <c r="CU22" s="375">
        <f t="shared" ref="CU22:CV40" si="50">CP22</f>
        <v>1</v>
      </c>
      <c r="CV22" s="44">
        <f t="shared" si="50"/>
        <v>13</v>
      </c>
      <c r="CW22" s="8">
        <f t="shared" ref="CW22:CW40" si="51">$E22*CU22*CV22</f>
        <v>70200</v>
      </c>
      <c r="CX22" s="50">
        <f t="shared" ref="CX22:CX40" si="52">CW22/$I$3</f>
        <v>1847.3684210526317</v>
      </c>
      <c r="CZ22" s="375">
        <f t="shared" ref="CZ22:DA40" si="53">CU22</f>
        <v>1</v>
      </c>
      <c r="DA22" s="44">
        <f t="shared" si="53"/>
        <v>13</v>
      </c>
      <c r="DB22" s="8">
        <f t="shared" ref="DB22:DB40" si="54">$E22*CZ22*DA22</f>
        <v>70200</v>
      </c>
      <c r="DC22" s="50">
        <f t="shared" ref="DC22:DC40" si="55">DB22/$I$3</f>
        <v>1847.3684210526317</v>
      </c>
      <c r="DE22" s="375">
        <f t="shared" ref="DE22:DF40" si="56">CZ22</f>
        <v>1</v>
      </c>
      <c r="DF22" s="44">
        <f t="shared" si="56"/>
        <v>13</v>
      </c>
      <c r="DG22" s="8">
        <f t="shared" ref="DG22:DG40" si="57">$E22*DE22*DF22</f>
        <v>70200</v>
      </c>
      <c r="DH22" s="50">
        <f t="shared" ref="DH22:DH40" si="58">DG22/$I$3</f>
        <v>1847.3684210526317</v>
      </c>
      <c r="DJ22" s="375">
        <f t="shared" ref="DJ22:DK40" si="59">DE22</f>
        <v>1</v>
      </c>
      <c r="DK22" s="44">
        <f t="shared" si="59"/>
        <v>13</v>
      </c>
      <c r="DL22" s="8">
        <f t="shared" ref="DL22:DL40" si="60">$E22*DJ22*DK22</f>
        <v>70200</v>
      </c>
      <c r="DM22" s="50">
        <f t="shared" ref="DM22:DM40" si="61">DL22/$I$3</f>
        <v>1847.3684210526317</v>
      </c>
      <c r="DO22" s="375">
        <f t="shared" ref="DO22:DP40" si="62">DJ22</f>
        <v>1</v>
      </c>
      <c r="DP22" s="44">
        <f t="shared" si="62"/>
        <v>13</v>
      </c>
      <c r="DQ22" s="8">
        <f t="shared" ref="DQ22:DQ40" si="63">$E22*DO22*DP22</f>
        <v>70200</v>
      </c>
      <c r="DR22" s="50">
        <f t="shared" ref="DR22:DR40" si="64">DQ22/$I$3</f>
        <v>1847.3684210526317</v>
      </c>
      <c r="DT22" s="51">
        <f>P22+U22+Z22+AE22+AJ22+AO22+AT22+AY22+BD22+BI22+BN22+BS22+BX22+CC22+CH22+CM22+CR22+CW22+DB22+DG22+DL22+DQ22</f>
        <v>1544400</v>
      </c>
      <c r="DU22" s="50">
        <f t="shared" ref="DU22:DU40" si="65">+DT22/$I$3</f>
        <v>40642.105263157893</v>
      </c>
      <c r="DV22" s="52">
        <v>0</v>
      </c>
      <c r="DW22" s="50">
        <f t="shared" ref="DW22:DW40" si="66">+DV22/$I$3</f>
        <v>0</v>
      </c>
      <c r="DX22" s="51">
        <f t="shared" ref="DX22:DY40" si="67">+DT22+DV22</f>
        <v>1544400</v>
      </c>
      <c r="DY22" s="53">
        <f t="shared" si="67"/>
        <v>40642.105263157893</v>
      </c>
      <c r="DZ22" s="307" t="str">
        <f t="shared" si="0"/>
        <v>Supervisor Distrital de DHIS2&amp;RRS</v>
      </c>
    </row>
    <row r="23" spans="1:130" ht="18" customHeight="1" x14ac:dyDescent="0.3">
      <c r="B23" s="377" t="s">
        <v>647</v>
      </c>
      <c r="C23" s="261" t="s">
        <v>609</v>
      </c>
      <c r="D23" s="261"/>
      <c r="E23" s="262">
        <v>10974</v>
      </c>
      <c r="F23" s="263">
        <f>E23/$I$3</f>
        <v>288.78947368421052</v>
      </c>
      <c r="G23" s="263" t="s">
        <v>30</v>
      </c>
      <c r="H23" s="263" t="s">
        <v>31</v>
      </c>
      <c r="I23" s="267" t="s">
        <v>30</v>
      </c>
      <c r="J23" s="267" t="s">
        <v>32</v>
      </c>
      <c r="K23" s="265">
        <v>1</v>
      </c>
      <c r="L23" s="264">
        <v>19</v>
      </c>
      <c r="M23" s="266"/>
      <c r="N23" s="394">
        <f>L23*criteria!D42</f>
        <v>3.8000000000000003</v>
      </c>
      <c r="O23" s="214">
        <v>13</v>
      </c>
      <c r="P23" s="8">
        <f t="shared" si="1"/>
        <v>542115.60000000009</v>
      </c>
      <c r="Q23" s="50">
        <f t="shared" si="2"/>
        <v>14266.200000000003</v>
      </c>
      <c r="S23" s="201">
        <f>L23*criteria!D42</f>
        <v>3.8000000000000003</v>
      </c>
      <c r="T23" s="201">
        <v>13</v>
      </c>
      <c r="U23" s="8">
        <f t="shared" si="4"/>
        <v>542115.60000000009</v>
      </c>
      <c r="V23" s="50">
        <f t="shared" si="5"/>
        <v>14266.200000000003</v>
      </c>
      <c r="X23" s="375">
        <f>L23*criteria!F42</f>
        <v>3.8000000000000003</v>
      </c>
      <c r="Y23" s="44">
        <v>13</v>
      </c>
      <c r="Z23" s="8">
        <f t="shared" si="6"/>
        <v>542115.60000000009</v>
      </c>
      <c r="AA23" s="50">
        <f t="shared" si="7"/>
        <v>14266.200000000003</v>
      </c>
      <c r="AC23" s="375">
        <f>L23*criteria!H42</f>
        <v>3.8000000000000003</v>
      </c>
      <c r="AD23" s="44">
        <f t="shared" si="8"/>
        <v>13</v>
      </c>
      <c r="AE23" s="8">
        <f t="shared" si="9"/>
        <v>542115.60000000009</v>
      </c>
      <c r="AF23" s="50">
        <f t="shared" si="10"/>
        <v>14266.200000000003</v>
      </c>
      <c r="AH23" s="375">
        <f>L23*criteria!J42</f>
        <v>3.8000000000000003</v>
      </c>
      <c r="AI23" s="44">
        <f t="shared" si="11"/>
        <v>13</v>
      </c>
      <c r="AJ23" s="8">
        <f t="shared" si="12"/>
        <v>542115.60000000009</v>
      </c>
      <c r="AK23" s="50">
        <f t="shared" si="13"/>
        <v>14266.200000000003</v>
      </c>
      <c r="AM23" s="375">
        <f>L23*criteria!L42</f>
        <v>3.8000000000000003</v>
      </c>
      <c r="AN23" s="44">
        <f t="shared" si="14"/>
        <v>13</v>
      </c>
      <c r="AO23" s="8">
        <f t="shared" si="15"/>
        <v>542115.60000000009</v>
      </c>
      <c r="AP23" s="50">
        <f t="shared" si="16"/>
        <v>14266.200000000003</v>
      </c>
      <c r="AR23" s="375">
        <f t="shared" si="17"/>
        <v>3.8000000000000003</v>
      </c>
      <c r="AS23" s="44">
        <f t="shared" si="17"/>
        <v>13</v>
      </c>
      <c r="AT23" s="8">
        <f t="shared" si="18"/>
        <v>542115.60000000009</v>
      </c>
      <c r="AU23" s="50">
        <f t="shared" si="19"/>
        <v>14266.200000000003</v>
      </c>
      <c r="AW23" s="375">
        <f t="shared" si="20"/>
        <v>3.8000000000000003</v>
      </c>
      <c r="AX23" s="44">
        <f t="shared" si="20"/>
        <v>13</v>
      </c>
      <c r="AY23" s="8">
        <f t="shared" si="21"/>
        <v>542115.60000000009</v>
      </c>
      <c r="AZ23" s="50">
        <f t="shared" si="22"/>
        <v>14266.200000000003</v>
      </c>
      <c r="BB23" s="375">
        <f t="shared" si="23"/>
        <v>3.8000000000000003</v>
      </c>
      <c r="BC23" s="44">
        <f t="shared" si="23"/>
        <v>13</v>
      </c>
      <c r="BD23" s="8">
        <f t="shared" si="24"/>
        <v>542115.60000000009</v>
      </c>
      <c r="BE23" s="50">
        <f t="shared" si="25"/>
        <v>14266.200000000003</v>
      </c>
      <c r="BG23" s="375">
        <f t="shared" si="26"/>
        <v>3.8000000000000003</v>
      </c>
      <c r="BH23" s="44">
        <f t="shared" si="26"/>
        <v>13</v>
      </c>
      <c r="BI23" s="8">
        <f t="shared" si="27"/>
        <v>542115.60000000009</v>
      </c>
      <c r="BJ23" s="50">
        <f t="shared" si="28"/>
        <v>14266.200000000003</v>
      </c>
      <c r="BL23" s="375">
        <f t="shared" si="29"/>
        <v>3.8000000000000003</v>
      </c>
      <c r="BM23" s="44">
        <f t="shared" si="29"/>
        <v>13</v>
      </c>
      <c r="BN23" s="8">
        <f t="shared" si="30"/>
        <v>542115.60000000009</v>
      </c>
      <c r="BO23" s="50">
        <f t="shared" si="31"/>
        <v>14266.200000000003</v>
      </c>
      <c r="BQ23" s="375">
        <f t="shared" si="32"/>
        <v>3.8000000000000003</v>
      </c>
      <c r="BR23" s="44">
        <f t="shared" si="32"/>
        <v>13</v>
      </c>
      <c r="BS23" s="8">
        <f t="shared" si="33"/>
        <v>542115.60000000009</v>
      </c>
      <c r="BT23" s="50">
        <f t="shared" si="34"/>
        <v>14266.200000000003</v>
      </c>
      <c r="BV23" s="375">
        <f t="shared" si="35"/>
        <v>3.8000000000000003</v>
      </c>
      <c r="BW23" s="44">
        <f t="shared" si="35"/>
        <v>13</v>
      </c>
      <c r="BX23" s="8">
        <f t="shared" si="36"/>
        <v>542115.60000000009</v>
      </c>
      <c r="BY23" s="50">
        <f t="shared" si="37"/>
        <v>14266.200000000003</v>
      </c>
      <c r="CA23" s="375">
        <f t="shared" si="38"/>
        <v>3.8000000000000003</v>
      </c>
      <c r="CB23" s="44">
        <f t="shared" si="38"/>
        <v>13</v>
      </c>
      <c r="CC23" s="8">
        <f t="shared" si="39"/>
        <v>542115.60000000009</v>
      </c>
      <c r="CD23" s="50">
        <f t="shared" si="40"/>
        <v>14266.200000000003</v>
      </c>
      <c r="CF23" s="375">
        <f t="shared" si="41"/>
        <v>3.8000000000000003</v>
      </c>
      <c r="CG23" s="44">
        <f t="shared" si="41"/>
        <v>13</v>
      </c>
      <c r="CH23" s="8">
        <f t="shared" si="42"/>
        <v>542115.60000000009</v>
      </c>
      <c r="CI23" s="50">
        <f t="shared" si="43"/>
        <v>14266.200000000003</v>
      </c>
      <c r="CK23" s="375">
        <f t="shared" si="44"/>
        <v>3.8000000000000003</v>
      </c>
      <c r="CL23" s="44">
        <f t="shared" si="44"/>
        <v>13</v>
      </c>
      <c r="CM23" s="8">
        <f t="shared" si="45"/>
        <v>542115.60000000009</v>
      </c>
      <c r="CN23" s="50">
        <f t="shared" si="46"/>
        <v>14266.200000000003</v>
      </c>
      <c r="CP23" s="375">
        <f t="shared" si="47"/>
        <v>3.8000000000000003</v>
      </c>
      <c r="CQ23" s="44">
        <f t="shared" si="47"/>
        <v>13</v>
      </c>
      <c r="CR23" s="8">
        <f t="shared" si="48"/>
        <v>542115.60000000009</v>
      </c>
      <c r="CS23" s="50">
        <f t="shared" si="49"/>
        <v>14266.200000000003</v>
      </c>
      <c r="CU23" s="375">
        <f t="shared" si="50"/>
        <v>3.8000000000000003</v>
      </c>
      <c r="CV23" s="44">
        <f t="shared" si="50"/>
        <v>13</v>
      </c>
      <c r="CW23" s="8">
        <f t="shared" si="51"/>
        <v>542115.60000000009</v>
      </c>
      <c r="CX23" s="50">
        <f t="shared" si="52"/>
        <v>14266.200000000003</v>
      </c>
      <c r="CZ23" s="375">
        <f t="shared" si="53"/>
        <v>3.8000000000000003</v>
      </c>
      <c r="DA23" s="44">
        <f t="shared" si="53"/>
        <v>13</v>
      </c>
      <c r="DB23" s="8">
        <f t="shared" si="54"/>
        <v>542115.60000000009</v>
      </c>
      <c r="DC23" s="50">
        <f t="shared" si="55"/>
        <v>14266.200000000003</v>
      </c>
      <c r="DE23" s="375">
        <f t="shared" si="56"/>
        <v>3.8000000000000003</v>
      </c>
      <c r="DF23" s="44">
        <f t="shared" si="56"/>
        <v>13</v>
      </c>
      <c r="DG23" s="8">
        <f t="shared" si="57"/>
        <v>542115.60000000009</v>
      </c>
      <c r="DH23" s="50">
        <f t="shared" si="58"/>
        <v>14266.200000000003</v>
      </c>
      <c r="DJ23" s="375">
        <f t="shared" si="59"/>
        <v>3.8000000000000003</v>
      </c>
      <c r="DK23" s="44">
        <f t="shared" si="59"/>
        <v>13</v>
      </c>
      <c r="DL23" s="8">
        <f t="shared" si="60"/>
        <v>542115.60000000009</v>
      </c>
      <c r="DM23" s="50">
        <f t="shared" si="61"/>
        <v>14266.200000000003</v>
      </c>
      <c r="DO23" s="375">
        <f t="shared" si="62"/>
        <v>3.8000000000000003</v>
      </c>
      <c r="DP23" s="44">
        <f t="shared" si="62"/>
        <v>13</v>
      </c>
      <c r="DQ23" s="8">
        <f t="shared" si="63"/>
        <v>542115.60000000009</v>
      </c>
      <c r="DR23" s="50">
        <f t="shared" si="64"/>
        <v>14266.200000000003</v>
      </c>
      <c r="DT23" s="51">
        <f t="shared" ref="DT23:DT40" si="68">P23+U23+Z23+AE23+AJ23+AO23+AT23+AY23+BD23+BI23+BN23+BS23+BX23+CC23+CH23+CM23+CR23+CW23+DB23+DG23+DL23+DQ23</f>
        <v>11926543.199999996</v>
      </c>
      <c r="DU23" s="50">
        <f>+DT23/$I$3</f>
        <v>313856.39999999991</v>
      </c>
      <c r="DV23" s="52">
        <v>0</v>
      </c>
      <c r="DW23" s="50">
        <f t="shared" si="66"/>
        <v>0</v>
      </c>
      <c r="DX23" s="51">
        <f t="shared" si="67"/>
        <v>11926543.199999996</v>
      </c>
      <c r="DY23" s="53">
        <f t="shared" si="67"/>
        <v>313856.39999999991</v>
      </c>
      <c r="DZ23" s="307" t="str">
        <f t="shared" si="0"/>
        <v>Field workers (REACT workers)</v>
      </c>
    </row>
    <row r="24" spans="1:130" ht="46.2" customHeight="1" x14ac:dyDescent="0.3">
      <c r="A24" s="6"/>
      <c r="B24" s="376" t="s">
        <v>662</v>
      </c>
      <c r="C24" s="54" t="s">
        <v>663</v>
      </c>
      <c r="D24" s="54"/>
      <c r="E24" s="239">
        <v>2500</v>
      </c>
      <c r="F24" s="263">
        <f>E24/$I$3</f>
        <v>65.78947368421052</v>
      </c>
      <c r="G24" s="263" t="s">
        <v>30</v>
      </c>
      <c r="H24" s="263" t="s">
        <v>31</v>
      </c>
      <c r="I24" s="56" t="s">
        <v>30</v>
      </c>
      <c r="J24" s="56" t="s">
        <v>32</v>
      </c>
      <c r="K24" s="265">
        <v>0.1</v>
      </c>
      <c r="L24" s="264">
        <v>9</v>
      </c>
      <c r="M24" s="57"/>
      <c r="N24" s="394">
        <f>L24*criteria!D43</f>
        <v>7.2</v>
      </c>
      <c r="O24" s="214">
        <v>13</v>
      </c>
      <c r="P24" s="8">
        <f t="shared" si="1"/>
        <v>234000</v>
      </c>
      <c r="Q24" s="50">
        <f t="shared" si="2"/>
        <v>6157.894736842105</v>
      </c>
      <c r="S24" s="201">
        <f>L24*criteria!D43</f>
        <v>7.2</v>
      </c>
      <c r="T24" s="201">
        <v>13</v>
      </c>
      <c r="U24" s="8">
        <f t="shared" si="4"/>
        <v>234000</v>
      </c>
      <c r="V24" s="50">
        <f t="shared" si="5"/>
        <v>6157.894736842105</v>
      </c>
      <c r="X24" s="375">
        <f>L24*criteria!F43</f>
        <v>7.2</v>
      </c>
      <c r="Y24" s="44">
        <v>13</v>
      </c>
      <c r="Z24" s="8">
        <f t="shared" si="6"/>
        <v>234000</v>
      </c>
      <c r="AA24" s="50">
        <f t="shared" si="7"/>
        <v>6157.894736842105</v>
      </c>
      <c r="AC24" s="375">
        <f>L24*criteria!H43</f>
        <v>7.2</v>
      </c>
      <c r="AD24" s="44">
        <f t="shared" si="8"/>
        <v>13</v>
      </c>
      <c r="AE24" s="8">
        <f t="shared" si="9"/>
        <v>234000</v>
      </c>
      <c r="AF24" s="50">
        <f t="shared" si="10"/>
        <v>6157.894736842105</v>
      </c>
      <c r="AH24" s="375">
        <f>L24*criteria!J43</f>
        <v>7.2</v>
      </c>
      <c r="AI24" s="44">
        <f t="shared" si="11"/>
        <v>13</v>
      </c>
      <c r="AJ24" s="8">
        <f t="shared" si="12"/>
        <v>234000</v>
      </c>
      <c r="AK24" s="50">
        <f t="shared" si="13"/>
        <v>6157.894736842105</v>
      </c>
      <c r="AM24" s="375">
        <f>L24*criteria!L43</f>
        <v>7.2</v>
      </c>
      <c r="AN24" s="44">
        <f t="shared" si="14"/>
        <v>13</v>
      </c>
      <c r="AO24" s="8">
        <f>$E24*AM24*AN24</f>
        <v>234000</v>
      </c>
      <c r="AP24" s="50">
        <f t="shared" si="16"/>
        <v>6157.894736842105</v>
      </c>
      <c r="AR24" s="375">
        <f t="shared" si="17"/>
        <v>7.2</v>
      </c>
      <c r="AS24" s="44">
        <f t="shared" si="17"/>
        <v>13</v>
      </c>
      <c r="AT24" s="8">
        <f t="shared" si="18"/>
        <v>234000</v>
      </c>
      <c r="AU24" s="50">
        <f t="shared" si="19"/>
        <v>6157.894736842105</v>
      </c>
      <c r="AW24" s="375">
        <f t="shared" si="20"/>
        <v>7.2</v>
      </c>
      <c r="AX24" s="44">
        <f t="shared" si="20"/>
        <v>13</v>
      </c>
      <c r="AY24" s="8">
        <f t="shared" si="21"/>
        <v>234000</v>
      </c>
      <c r="AZ24" s="50">
        <f t="shared" si="22"/>
        <v>6157.894736842105</v>
      </c>
      <c r="BB24" s="375">
        <f t="shared" si="23"/>
        <v>7.2</v>
      </c>
      <c r="BC24" s="44">
        <f t="shared" si="23"/>
        <v>13</v>
      </c>
      <c r="BD24" s="8">
        <f t="shared" si="24"/>
        <v>234000</v>
      </c>
      <c r="BE24" s="50">
        <f t="shared" si="25"/>
        <v>6157.894736842105</v>
      </c>
      <c r="BG24" s="375">
        <f t="shared" si="26"/>
        <v>7.2</v>
      </c>
      <c r="BH24" s="44">
        <f t="shared" si="26"/>
        <v>13</v>
      </c>
      <c r="BI24" s="8">
        <f t="shared" si="27"/>
        <v>234000</v>
      </c>
      <c r="BJ24" s="50">
        <f t="shared" si="28"/>
        <v>6157.894736842105</v>
      </c>
      <c r="BL24" s="375">
        <f t="shared" si="29"/>
        <v>7.2</v>
      </c>
      <c r="BM24" s="44">
        <f t="shared" si="29"/>
        <v>13</v>
      </c>
      <c r="BN24" s="8">
        <f t="shared" si="30"/>
        <v>234000</v>
      </c>
      <c r="BO24" s="50">
        <f t="shared" si="31"/>
        <v>6157.894736842105</v>
      </c>
      <c r="BQ24" s="375">
        <f t="shared" si="32"/>
        <v>7.2</v>
      </c>
      <c r="BR24" s="44">
        <f t="shared" si="32"/>
        <v>13</v>
      </c>
      <c r="BS24" s="8">
        <f t="shared" si="33"/>
        <v>234000</v>
      </c>
      <c r="BT24" s="50">
        <f t="shared" si="34"/>
        <v>6157.894736842105</v>
      </c>
      <c r="BV24" s="375">
        <f t="shared" si="35"/>
        <v>7.2</v>
      </c>
      <c r="BW24" s="44">
        <f t="shared" si="35"/>
        <v>13</v>
      </c>
      <c r="BX24" s="8">
        <f t="shared" si="36"/>
        <v>234000</v>
      </c>
      <c r="BY24" s="50">
        <f t="shared" si="37"/>
        <v>6157.894736842105</v>
      </c>
      <c r="CA24" s="375">
        <f t="shared" si="38"/>
        <v>7.2</v>
      </c>
      <c r="CB24" s="44">
        <f t="shared" si="38"/>
        <v>13</v>
      </c>
      <c r="CC24" s="8">
        <f t="shared" si="39"/>
        <v>234000</v>
      </c>
      <c r="CD24" s="50">
        <f t="shared" si="40"/>
        <v>6157.894736842105</v>
      </c>
      <c r="CF24" s="375">
        <f t="shared" si="41"/>
        <v>7.2</v>
      </c>
      <c r="CG24" s="44">
        <f t="shared" si="41"/>
        <v>13</v>
      </c>
      <c r="CH24" s="8">
        <f t="shared" si="42"/>
        <v>234000</v>
      </c>
      <c r="CI24" s="50">
        <f t="shared" si="43"/>
        <v>6157.894736842105</v>
      </c>
      <c r="CK24" s="375">
        <f t="shared" si="44"/>
        <v>7.2</v>
      </c>
      <c r="CL24" s="44">
        <f t="shared" si="44"/>
        <v>13</v>
      </c>
      <c r="CM24" s="8">
        <f t="shared" si="45"/>
        <v>234000</v>
      </c>
      <c r="CN24" s="50">
        <f t="shared" si="46"/>
        <v>6157.894736842105</v>
      </c>
      <c r="CP24" s="375">
        <f t="shared" si="47"/>
        <v>7.2</v>
      </c>
      <c r="CQ24" s="44">
        <f t="shared" si="47"/>
        <v>13</v>
      </c>
      <c r="CR24" s="8">
        <f t="shared" si="48"/>
        <v>234000</v>
      </c>
      <c r="CS24" s="50">
        <f t="shared" si="49"/>
        <v>6157.894736842105</v>
      </c>
      <c r="CU24" s="375">
        <f t="shared" si="50"/>
        <v>7.2</v>
      </c>
      <c r="CV24" s="44">
        <f t="shared" si="50"/>
        <v>13</v>
      </c>
      <c r="CW24" s="8">
        <f t="shared" si="51"/>
        <v>234000</v>
      </c>
      <c r="CX24" s="50">
        <f t="shared" si="52"/>
        <v>6157.894736842105</v>
      </c>
      <c r="CZ24" s="375">
        <f t="shared" si="53"/>
        <v>7.2</v>
      </c>
      <c r="DA24" s="44">
        <f t="shared" si="53"/>
        <v>13</v>
      </c>
      <c r="DB24" s="8">
        <f t="shared" si="54"/>
        <v>234000</v>
      </c>
      <c r="DC24" s="50">
        <f t="shared" si="55"/>
        <v>6157.894736842105</v>
      </c>
      <c r="DE24" s="375">
        <f t="shared" si="56"/>
        <v>7.2</v>
      </c>
      <c r="DF24" s="44">
        <f t="shared" si="56"/>
        <v>13</v>
      </c>
      <c r="DG24" s="8">
        <f t="shared" si="57"/>
        <v>234000</v>
      </c>
      <c r="DH24" s="50">
        <f t="shared" si="58"/>
        <v>6157.894736842105</v>
      </c>
      <c r="DJ24" s="375">
        <f t="shared" si="59"/>
        <v>7.2</v>
      </c>
      <c r="DK24" s="44">
        <f t="shared" si="59"/>
        <v>13</v>
      </c>
      <c r="DL24" s="8">
        <f t="shared" si="60"/>
        <v>234000</v>
      </c>
      <c r="DM24" s="50">
        <f t="shared" si="61"/>
        <v>6157.894736842105</v>
      </c>
      <c r="DO24" s="375">
        <f t="shared" si="62"/>
        <v>7.2</v>
      </c>
      <c r="DP24" s="44">
        <f t="shared" si="62"/>
        <v>13</v>
      </c>
      <c r="DQ24" s="8">
        <f t="shared" si="63"/>
        <v>234000</v>
      </c>
      <c r="DR24" s="50">
        <f t="shared" si="64"/>
        <v>6157.894736842105</v>
      </c>
      <c r="DT24" s="51">
        <f t="shared" si="68"/>
        <v>5148000</v>
      </c>
      <c r="DU24" s="50">
        <f t="shared" si="65"/>
        <v>135473.68421052632</v>
      </c>
      <c r="DV24" s="52">
        <v>0</v>
      </c>
      <c r="DW24" s="50">
        <f t="shared" si="66"/>
        <v>0</v>
      </c>
      <c r="DX24" s="51">
        <f t="shared" si="67"/>
        <v>5148000</v>
      </c>
      <c r="DY24" s="53">
        <f t="shared" si="67"/>
        <v>135473.68421052632</v>
      </c>
      <c r="DZ24" s="307" t="str">
        <f t="shared" si="0"/>
        <v>Focal point US (Digitadores de dados de DHIS2)</v>
      </c>
    </row>
    <row r="25" spans="1:130" ht="18" customHeight="1" x14ac:dyDescent="0.3">
      <c r="B25" s="376" t="s">
        <v>616</v>
      </c>
      <c r="C25" s="54" t="s">
        <v>634</v>
      </c>
      <c r="D25" s="54"/>
      <c r="E25" s="239">
        <v>1500</v>
      </c>
      <c r="F25" s="263">
        <f t="shared" ref="F25:F31" si="69">E25/$I$3</f>
        <v>39.473684210526315</v>
      </c>
      <c r="G25" s="263"/>
      <c r="H25" s="263" t="s">
        <v>31</v>
      </c>
      <c r="I25" s="56" t="s">
        <v>30</v>
      </c>
      <c r="J25" s="56" t="s">
        <v>32</v>
      </c>
      <c r="K25" s="265">
        <v>1</v>
      </c>
      <c r="L25" s="264">
        <v>27</v>
      </c>
      <c r="M25" s="57"/>
      <c r="N25" s="394">
        <f>L25*criteria!D44</f>
        <v>21.6</v>
      </c>
      <c r="O25" s="214">
        <v>13</v>
      </c>
      <c r="P25" s="8">
        <f t="shared" si="1"/>
        <v>421200.00000000006</v>
      </c>
      <c r="Q25" s="50">
        <f t="shared" si="2"/>
        <v>11084.210526315792</v>
      </c>
      <c r="S25" s="201">
        <f>L25*criteria!D44</f>
        <v>21.6</v>
      </c>
      <c r="T25" s="201">
        <v>13</v>
      </c>
      <c r="U25" s="8">
        <f t="shared" si="4"/>
        <v>421200.00000000006</v>
      </c>
      <c r="V25" s="50">
        <f t="shared" si="5"/>
        <v>11084.210526315792</v>
      </c>
      <c r="X25" s="375">
        <f>L25*criteria!F44</f>
        <v>21.6</v>
      </c>
      <c r="Y25" s="44">
        <v>13</v>
      </c>
      <c r="Z25" s="8">
        <f>$E25*X25*Y25</f>
        <v>421200.00000000006</v>
      </c>
      <c r="AA25" s="50">
        <f>Z25/$I$3</f>
        <v>11084.210526315792</v>
      </c>
      <c r="AC25" s="375">
        <f>L25*criteria!H44</f>
        <v>21.6</v>
      </c>
      <c r="AD25" s="44">
        <f t="shared" si="8"/>
        <v>13</v>
      </c>
      <c r="AE25" s="8">
        <f t="shared" si="9"/>
        <v>421200.00000000006</v>
      </c>
      <c r="AF25" s="50">
        <f t="shared" si="10"/>
        <v>11084.210526315792</v>
      </c>
      <c r="AH25" s="375">
        <f>L25*criteria!J44</f>
        <v>21.6</v>
      </c>
      <c r="AI25" s="44">
        <f t="shared" si="11"/>
        <v>13</v>
      </c>
      <c r="AJ25" s="8">
        <f t="shared" si="12"/>
        <v>421200.00000000006</v>
      </c>
      <c r="AK25" s="50">
        <f t="shared" si="13"/>
        <v>11084.210526315792</v>
      </c>
      <c r="AM25" s="375">
        <f>L25*criteria!L44</f>
        <v>21.6</v>
      </c>
      <c r="AN25" s="44">
        <f t="shared" si="14"/>
        <v>13</v>
      </c>
      <c r="AO25" s="8">
        <f t="shared" si="15"/>
        <v>421200.00000000006</v>
      </c>
      <c r="AP25" s="50">
        <f t="shared" si="16"/>
        <v>11084.210526315792</v>
      </c>
      <c r="AR25" s="375">
        <f t="shared" si="17"/>
        <v>21.6</v>
      </c>
      <c r="AS25" s="44">
        <f t="shared" si="17"/>
        <v>13</v>
      </c>
      <c r="AT25" s="8">
        <f>$E25*AR25*AS25</f>
        <v>421200.00000000006</v>
      </c>
      <c r="AU25" s="50">
        <f t="shared" si="19"/>
        <v>11084.210526315792</v>
      </c>
      <c r="AW25" s="375">
        <f t="shared" si="20"/>
        <v>21.6</v>
      </c>
      <c r="AX25" s="44">
        <f t="shared" si="20"/>
        <v>13</v>
      </c>
      <c r="AY25" s="8">
        <f t="shared" si="21"/>
        <v>421200.00000000006</v>
      </c>
      <c r="AZ25" s="50">
        <f t="shared" si="22"/>
        <v>11084.210526315792</v>
      </c>
      <c r="BB25" s="375">
        <f t="shared" si="23"/>
        <v>21.6</v>
      </c>
      <c r="BC25" s="44">
        <f t="shared" si="23"/>
        <v>13</v>
      </c>
      <c r="BD25" s="8">
        <f t="shared" si="24"/>
        <v>421200.00000000006</v>
      </c>
      <c r="BE25" s="50">
        <f t="shared" si="25"/>
        <v>11084.210526315792</v>
      </c>
      <c r="BG25" s="375">
        <f t="shared" si="26"/>
        <v>21.6</v>
      </c>
      <c r="BH25" s="44">
        <f t="shared" si="26"/>
        <v>13</v>
      </c>
      <c r="BI25" s="8">
        <f t="shared" si="27"/>
        <v>421200.00000000006</v>
      </c>
      <c r="BJ25" s="50">
        <f t="shared" si="28"/>
        <v>11084.210526315792</v>
      </c>
      <c r="BL25" s="375">
        <f t="shared" si="29"/>
        <v>21.6</v>
      </c>
      <c r="BM25" s="44">
        <f t="shared" si="29"/>
        <v>13</v>
      </c>
      <c r="BN25" s="8">
        <f t="shared" si="30"/>
        <v>421200.00000000006</v>
      </c>
      <c r="BO25" s="50">
        <f t="shared" si="31"/>
        <v>11084.210526315792</v>
      </c>
      <c r="BQ25" s="375">
        <f t="shared" si="32"/>
        <v>21.6</v>
      </c>
      <c r="BR25" s="44">
        <f t="shared" si="32"/>
        <v>13</v>
      </c>
      <c r="BS25" s="8">
        <f t="shared" si="33"/>
        <v>421200.00000000006</v>
      </c>
      <c r="BT25" s="50">
        <f t="shared" si="34"/>
        <v>11084.210526315792</v>
      </c>
      <c r="BV25" s="375">
        <f t="shared" si="35"/>
        <v>21.6</v>
      </c>
      <c r="BW25" s="44">
        <f t="shared" si="35"/>
        <v>13</v>
      </c>
      <c r="BX25" s="8">
        <f t="shared" si="36"/>
        <v>421200.00000000006</v>
      </c>
      <c r="BY25" s="50">
        <f t="shared" si="37"/>
        <v>11084.210526315792</v>
      </c>
      <c r="CA25" s="375">
        <f t="shared" si="38"/>
        <v>21.6</v>
      </c>
      <c r="CB25" s="44">
        <f t="shared" si="38"/>
        <v>13</v>
      </c>
      <c r="CC25" s="8">
        <f t="shared" si="39"/>
        <v>421200.00000000006</v>
      </c>
      <c r="CD25" s="50">
        <f t="shared" si="40"/>
        <v>11084.210526315792</v>
      </c>
      <c r="CF25" s="375">
        <f t="shared" si="41"/>
        <v>21.6</v>
      </c>
      <c r="CG25" s="44">
        <f t="shared" si="41"/>
        <v>13</v>
      </c>
      <c r="CH25" s="8">
        <f t="shared" si="42"/>
        <v>421200.00000000006</v>
      </c>
      <c r="CI25" s="50">
        <f t="shared" si="43"/>
        <v>11084.210526315792</v>
      </c>
      <c r="CK25" s="375">
        <f t="shared" si="44"/>
        <v>21.6</v>
      </c>
      <c r="CL25" s="44">
        <f t="shared" si="44"/>
        <v>13</v>
      </c>
      <c r="CM25" s="8">
        <f t="shared" si="45"/>
        <v>421200.00000000006</v>
      </c>
      <c r="CN25" s="50">
        <f t="shared" si="46"/>
        <v>11084.210526315792</v>
      </c>
      <c r="CP25" s="375">
        <f t="shared" si="47"/>
        <v>21.6</v>
      </c>
      <c r="CQ25" s="44">
        <f t="shared" si="47"/>
        <v>13</v>
      </c>
      <c r="CR25" s="8">
        <f t="shared" si="48"/>
        <v>421200.00000000006</v>
      </c>
      <c r="CS25" s="50">
        <f t="shared" si="49"/>
        <v>11084.210526315792</v>
      </c>
      <c r="CU25" s="375">
        <f t="shared" si="50"/>
        <v>21.6</v>
      </c>
      <c r="CV25" s="44">
        <f t="shared" si="50"/>
        <v>13</v>
      </c>
      <c r="CW25" s="8">
        <f t="shared" si="51"/>
        <v>421200.00000000006</v>
      </c>
      <c r="CX25" s="50">
        <f t="shared" si="52"/>
        <v>11084.210526315792</v>
      </c>
      <c r="CZ25" s="375">
        <f t="shared" si="53"/>
        <v>21.6</v>
      </c>
      <c r="DA25" s="44">
        <f t="shared" si="53"/>
        <v>13</v>
      </c>
      <c r="DB25" s="8">
        <f t="shared" si="54"/>
        <v>421200.00000000006</v>
      </c>
      <c r="DC25" s="50">
        <f t="shared" si="55"/>
        <v>11084.210526315792</v>
      </c>
      <c r="DE25" s="375">
        <f t="shared" si="56"/>
        <v>21.6</v>
      </c>
      <c r="DF25" s="44">
        <f t="shared" si="56"/>
        <v>13</v>
      </c>
      <c r="DG25" s="8">
        <f t="shared" si="57"/>
        <v>421200.00000000006</v>
      </c>
      <c r="DH25" s="50">
        <f t="shared" si="58"/>
        <v>11084.210526315792</v>
      </c>
      <c r="DJ25" s="375">
        <f t="shared" si="59"/>
        <v>21.6</v>
      </c>
      <c r="DK25" s="44">
        <f t="shared" si="59"/>
        <v>13</v>
      </c>
      <c r="DL25" s="8">
        <f t="shared" si="60"/>
        <v>421200.00000000006</v>
      </c>
      <c r="DM25" s="50">
        <f t="shared" si="61"/>
        <v>11084.210526315792</v>
      </c>
      <c r="DO25" s="375">
        <f t="shared" si="62"/>
        <v>21.6</v>
      </c>
      <c r="DP25" s="44">
        <f t="shared" si="62"/>
        <v>13</v>
      </c>
      <c r="DQ25" s="8">
        <f t="shared" si="63"/>
        <v>421200.00000000006</v>
      </c>
      <c r="DR25" s="50">
        <f t="shared" si="64"/>
        <v>11084.210526315792</v>
      </c>
      <c r="DT25" s="51">
        <f t="shared" si="68"/>
        <v>9266400.0000000019</v>
      </c>
      <c r="DU25" s="50">
        <f t="shared" si="65"/>
        <v>243852.63157894742</v>
      </c>
      <c r="DV25" s="52">
        <v>0</v>
      </c>
      <c r="DW25" s="50">
        <f t="shared" si="66"/>
        <v>0</v>
      </c>
      <c r="DX25" s="51">
        <f t="shared" si="67"/>
        <v>9266400.0000000019</v>
      </c>
      <c r="DY25" s="53">
        <f t="shared" si="67"/>
        <v>243852.63157894742</v>
      </c>
      <c r="DZ25" s="307" t="str">
        <f t="shared" si="0"/>
        <v>APEs</v>
      </c>
    </row>
    <row r="26" spans="1:130" ht="18" customHeight="1" x14ac:dyDescent="0.3">
      <c r="B26" s="54" t="s">
        <v>514</v>
      </c>
      <c r="C26" s="54">
        <v>2</v>
      </c>
      <c r="D26" s="54"/>
      <c r="E26" s="239">
        <v>63699</v>
      </c>
      <c r="F26" s="263">
        <f t="shared" si="69"/>
        <v>1676.2894736842106</v>
      </c>
      <c r="G26" s="263"/>
      <c r="H26" s="263" t="s">
        <v>31</v>
      </c>
      <c r="I26" s="58" t="s">
        <v>30</v>
      </c>
      <c r="J26" s="56" t="s">
        <v>32</v>
      </c>
      <c r="K26" s="265">
        <v>1</v>
      </c>
      <c r="L26" s="264" t="s">
        <v>522</v>
      </c>
      <c r="M26" s="57"/>
      <c r="N26" s="394">
        <v>0</v>
      </c>
      <c r="O26" s="214">
        <v>13</v>
      </c>
      <c r="P26" s="8">
        <f t="shared" si="1"/>
        <v>0</v>
      </c>
      <c r="Q26" s="50">
        <f t="shared" si="2"/>
        <v>0</v>
      </c>
      <c r="S26" s="201">
        <f t="shared" si="3"/>
        <v>0</v>
      </c>
      <c r="T26" s="201">
        <f t="shared" si="3"/>
        <v>13</v>
      </c>
      <c r="U26" s="8">
        <f t="shared" si="4"/>
        <v>0</v>
      </c>
      <c r="V26" s="50">
        <f t="shared" si="5"/>
        <v>0</v>
      </c>
      <c r="X26" s="375">
        <v>0</v>
      </c>
      <c r="Y26" s="44">
        <v>0</v>
      </c>
      <c r="Z26" s="8">
        <f t="shared" si="6"/>
        <v>0</v>
      </c>
      <c r="AA26" s="50">
        <f t="shared" si="7"/>
        <v>0</v>
      </c>
      <c r="AC26" s="375">
        <f>N26*criteria!H45</f>
        <v>0</v>
      </c>
      <c r="AD26" s="44">
        <f t="shared" si="8"/>
        <v>0</v>
      </c>
      <c r="AE26" s="8">
        <f t="shared" si="9"/>
        <v>0</v>
      </c>
      <c r="AF26" s="50">
        <f t="shared" si="10"/>
        <v>0</v>
      </c>
      <c r="AH26" s="375">
        <f t="shared" si="11"/>
        <v>0</v>
      </c>
      <c r="AI26" s="44">
        <f t="shared" si="11"/>
        <v>0</v>
      </c>
      <c r="AJ26" s="8">
        <f t="shared" si="12"/>
        <v>0</v>
      </c>
      <c r="AK26" s="50">
        <f t="shared" si="13"/>
        <v>0</v>
      </c>
      <c r="AM26" s="375">
        <f t="shared" si="14"/>
        <v>0</v>
      </c>
      <c r="AN26" s="44">
        <f t="shared" si="14"/>
        <v>0</v>
      </c>
      <c r="AO26" s="8">
        <f t="shared" si="15"/>
        <v>0</v>
      </c>
      <c r="AP26" s="50">
        <f t="shared" si="16"/>
        <v>0</v>
      </c>
      <c r="AR26" s="375">
        <f t="shared" si="17"/>
        <v>0</v>
      </c>
      <c r="AS26" s="44">
        <f t="shared" si="17"/>
        <v>0</v>
      </c>
      <c r="AT26" s="8">
        <f t="shared" si="18"/>
        <v>0</v>
      </c>
      <c r="AU26" s="50">
        <f t="shared" si="19"/>
        <v>0</v>
      </c>
      <c r="AW26" s="375">
        <f t="shared" si="20"/>
        <v>0</v>
      </c>
      <c r="AX26" s="44">
        <f t="shared" si="20"/>
        <v>0</v>
      </c>
      <c r="AY26" s="8">
        <f t="shared" si="21"/>
        <v>0</v>
      </c>
      <c r="AZ26" s="50">
        <f t="shared" si="22"/>
        <v>0</v>
      </c>
      <c r="BB26" s="375">
        <f t="shared" si="23"/>
        <v>0</v>
      </c>
      <c r="BC26" s="44">
        <f t="shared" si="23"/>
        <v>0</v>
      </c>
      <c r="BD26" s="8">
        <f t="shared" si="24"/>
        <v>0</v>
      </c>
      <c r="BE26" s="50">
        <f t="shared" si="25"/>
        <v>0</v>
      </c>
      <c r="BG26" s="375">
        <f t="shared" si="26"/>
        <v>0</v>
      </c>
      <c r="BH26" s="44">
        <f t="shared" si="26"/>
        <v>0</v>
      </c>
      <c r="BI26" s="8">
        <f t="shared" si="27"/>
        <v>0</v>
      </c>
      <c r="BJ26" s="50">
        <f t="shared" si="28"/>
        <v>0</v>
      </c>
      <c r="BL26" s="375">
        <f t="shared" si="29"/>
        <v>0</v>
      </c>
      <c r="BM26" s="44">
        <f t="shared" si="29"/>
        <v>0</v>
      </c>
      <c r="BN26" s="8">
        <f t="shared" si="30"/>
        <v>0</v>
      </c>
      <c r="BO26" s="50">
        <f t="shared" si="31"/>
        <v>0</v>
      </c>
      <c r="BQ26" s="375">
        <f t="shared" si="32"/>
        <v>0</v>
      </c>
      <c r="BR26" s="44">
        <f t="shared" si="32"/>
        <v>0</v>
      </c>
      <c r="BS26" s="8">
        <f t="shared" si="33"/>
        <v>0</v>
      </c>
      <c r="BT26" s="50">
        <f t="shared" si="34"/>
        <v>0</v>
      </c>
      <c r="BV26" s="375">
        <f t="shared" si="35"/>
        <v>0</v>
      </c>
      <c r="BW26" s="44">
        <f t="shared" si="35"/>
        <v>0</v>
      </c>
      <c r="BX26" s="8">
        <f t="shared" si="36"/>
        <v>0</v>
      </c>
      <c r="BY26" s="50">
        <f t="shared" si="37"/>
        <v>0</v>
      </c>
      <c r="CA26" s="375">
        <f t="shared" si="38"/>
        <v>0</v>
      </c>
      <c r="CB26" s="44">
        <f t="shared" si="38"/>
        <v>0</v>
      </c>
      <c r="CC26" s="8">
        <f t="shared" si="39"/>
        <v>0</v>
      </c>
      <c r="CD26" s="50">
        <f t="shared" si="40"/>
        <v>0</v>
      </c>
      <c r="CF26" s="375">
        <f t="shared" si="41"/>
        <v>0</v>
      </c>
      <c r="CG26" s="44">
        <f t="shared" si="41"/>
        <v>0</v>
      </c>
      <c r="CH26" s="8">
        <f t="shared" si="42"/>
        <v>0</v>
      </c>
      <c r="CI26" s="50">
        <f t="shared" si="43"/>
        <v>0</v>
      </c>
      <c r="CK26" s="375">
        <f t="shared" si="44"/>
        <v>0</v>
      </c>
      <c r="CL26" s="44">
        <f t="shared" si="44"/>
        <v>0</v>
      </c>
      <c r="CM26" s="8">
        <f t="shared" si="45"/>
        <v>0</v>
      </c>
      <c r="CN26" s="50">
        <f t="shared" si="46"/>
        <v>0</v>
      </c>
      <c r="CP26" s="375">
        <f t="shared" si="47"/>
        <v>0</v>
      </c>
      <c r="CQ26" s="44">
        <f t="shared" si="47"/>
        <v>0</v>
      </c>
      <c r="CR26" s="8">
        <f t="shared" si="48"/>
        <v>0</v>
      </c>
      <c r="CS26" s="50">
        <f t="shared" si="49"/>
        <v>0</v>
      </c>
      <c r="CU26" s="375">
        <f t="shared" si="50"/>
        <v>0</v>
      </c>
      <c r="CV26" s="44">
        <f t="shared" si="50"/>
        <v>0</v>
      </c>
      <c r="CW26" s="8">
        <f t="shared" si="51"/>
        <v>0</v>
      </c>
      <c r="CX26" s="50">
        <f t="shared" si="52"/>
        <v>0</v>
      </c>
      <c r="CZ26" s="375">
        <f t="shared" si="53"/>
        <v>0</v>
      </c>
      <c r="DA26" s="44">
        <f t="shared" si="53"/>
        <v>0</v>
      </c>
      <c r="DB26" s="8">
        <f t="shared" si="54"/>
        <v>0</v>
      </c>
      <c r="DC26" s="50">
        <f t="shared" si="55"/>
        <v>0</v>
      </c>
      <c r="DE26" s="375">
        <f t="shared" si="56"/>
        <v>0</v>
      </c>
      <c r="DF26" s="44">
        <f t="shared" si="56"/>
        <v>0</v>
      </c>
      <c r="DG26" s="8">
        <f t="shared" si="57"/>
        <v>0</v>
      </c>
      <c r="DH26" s="50">
        <f t="shared" si="58"/>
        <v>0</v>
      </c>
      <c r="DJ26" s="375">
        <f t="shared" si="59"/>
        <v>0</v>
      </c>
      <c r="DK26" s="44">
        <f t="shared" si="59"/>
        <v>0</v>
      </c>
      <c r="DL26" s="8">
        <f t="shared" si="60"/>
        <v>0</v>
      </c>
      <c r="DM26" s="50">
        <f t="shared" si="61"/>
        <v>0</v>
      </c>
      <c r="DO26" s="375">
        <f t="shared" si="62"/>
        <v>0</v>
      </c>
      <c r="DP26" s="44">
        <f t="shared" si="62"/>
        <v>0</v>
      </c>
      <c r="DQ26" s="8">
        <f t="shared" si="63"/>
        <v>0</v>
      </c>
      <c r="DR26" s="50">
        <f t="shared" si="64"/>
        <v>0</v>
      </c>
      <c r="DT26" s="51">
        <f t="shared" si="68"/>
        <v>0</v>
      </c>
      <c r="DU26" s="50">
        <f t="shared" si="65"/>
        <v>0</v>
      </c>
      <c r="DV26" s="52">
        <v>0</v>
      </c>
      <c r="DW26" s="50">
        <f t="shared" si="66"/>
        <v>0</v>
      </c>
      <c r="DX26" s="51">
        <f t="shared" si="67"/>
        <v>0</v>
      </c>
      <c r="DY26" s="53">
        <f t="shared" si="67"/>
        <v>0</v>
      </c>
      <c r="DZ26" s="307" t="str">
        <f t="shared" si="0"/>
        <v>Logistics Officer</v>
      </c>
    </row>
    <row r="27" spans="1:130" ht="18" customHeight="1" x14ac:dyDescent="0.3">
      <c r="B27" s="268" t="s">
        <v>515</v>
      </c>
      <c r="C27" s="268">
        <v>1</v>
      </c>
      <c r="D27" s="268"/>
      <c r="E27" s="269">
        <v>63699</v>
      </c>
      <c r="F27" s="263">
        <f t="shared" si="69"/>
        <v>1676.2894736842106</v>
      </c>
      <c r="G27" s="263"/>
      <c r="H27" s="263" t="s">
        <v>31</v>
      </c>
      <c r="I27" s="270" t="s">
        <v>30</v>
      </c>
      <c r="J27" s="56" t="s">
        <v>32</v>
      </c>
      <c r="K27" s="265">
        <v>1</v>
      </c>
      <c r="L27" s="264" t="s">
        <v>522</v>
      </c>
      <c r="M27" s="271"/>
      <c r="N27" s="394">
        <v>1</v>
      </c>
      <c r="O27" s="214">
        <v>13</v>
      </c>
      <c r="P27" s="8">
        <f t="shared" si="1"/>
        <v>828087</v>
      </c>
      <c r="Q27" s="50">
        <f t="shared" si="2"/>
        <v>21791.763157894737</v>
      </c>
      <c r="S27" s="201">
        <f t="shared" si="3"/>
        <v>1</v>
      </c>
      <c r="T27" s="201">
        <f t="shared" si="3"/>
        <v>13</v>
      </c>
      <c r="U27" s="8">
        <f t="shared" si="4"/>
        <v>828087</v>
      </c>
      <c r="V27" s="50">
        <f t="shared" si="5"/>
        <v>21791.763157894737</v>
      </c>
      <c r="X27" s="375">
        <v>1</v>
      </c>
      <c r="Y27" s="44">
        <v>13</v>
      </c>
      <c r="Z27" s="8">
        <f t="shared" si="6"/>
        <v>828087</v>
      </c>
      <c r="AA27" s="50">
        <f t="shared" si="7"/>
        <v>21791.763157894737</v>
      </c>
      <c r="AC27" s="375">
        <f t="shared" si="8"/>
        <v>1</v>
      </c>
      <c r="AD27" s="44">
        <f t="shared" si="8"/>
        <v>13</v>
      </c>
      <c r="AE27" s="8">
        <f t="shared" si="9"/>
        <v>828087</v>
      </c>
      <c r="AF27" s="50">
        <f t="shared" si="10"/>
        <v>21791.763157894737</v>
      </c>
      <c r="AH27" s="375">
        <f t="shared" si="11"/>
        <v>1</v>
      </c>
      <c r="AI27" s="44">
        <f t="shared" si="11"/>
        <v>13</v>
      </c>
      <c r="AJ27" s="8">
        <f t="shared" si="12"/>
        <v>828087</v>
      </c>
      <c r="AK27" s="50">
        <f t="shared" si="13"/>
        <v>21791.763157894737</v>
      </c>
      <c r="AM27" s="375">
        <f t="shared" si="14"/>
        <v>1</v>
      </c>
      <c r="AN27" s="44">
        <f t="shared" si="14"/>
        <v>13</v>
      </c>
      <c r="AO27" s="8">
        <f t="shared" si="15"/>
        <v>828087</v>
      </c>
      <c r="AP27" s="50">
        <f t="shared" si="16"/>
        <v>21791.763157894737</v>
      </c>
      <c r="AR27" s="375">
        <f t="shared" si="17"/>
        <v>1</v>
      </c>
      <c r="AS27" s="44">
        <f t="shared" si="17"/>
        <v>13</v>
      </c>
      <c r="AT27" s="8">
        <f t="shared" si="18"/>
        <v>828087</v>
      </c>
      <c r="AU27" s="50">
        <f t="shared" si="19"/>
        <v>21791.763157894737</v>
      </c>
      <c r="AW27" s="375">
        <f t="shared" si="20"/>
        <v>1</v>
      </c>
      <c r="AX27" s="44">
        <f t="shared" si="20"/>
        <v>13</v>
      </c>
      <c r="AY27" s="8">
        <f t="shared" si="21"/>
        <v>828087</v>
      </c>
      <c r="AZ27" s="50">
        <f t="shared" si="22"/>
        <v>21791.763157894737</v>
      </c>
      <c r="BB27" s="375">
        <f t="shared" si="23"/>
        <v>1</v>
      </c>
      <c r="BC27" s="44">
        <f t="shared" si="23"/>
        <v>13</v>
      </c>
      <c r="BD27" s="8">
        <f t="shared" si="24"/>
        <v>828087</v>
      </c>
      <c r="BE27" s="50">
        <f t="shared" si="25"/>
        <v>21791.763157894737</v>
      </c>
      <c r="BG27" s="375">
        <f t="shared" si="26"/>
        <v>1</v>
      </c>
      <c r="BH27" s="44">
        <f t="shared" si="26"/>
        <v>13</v>
      </c>
      <c r="BI27" s="8">
        <f t="shared" si="27"/>
        <v>828087</v>
      </c>
      <c r="BJ27" s="50">
        <f t="shared" si="28"/>
        <v>21791.763157894737</v>
      </c>
      <c r="BL27" s="375">
        <f t="shared" si="29"/>
        <v>1</v>
      </c>
      <c r="BM27" s="44">
        <f t="shared" si="29"/>
        <v>13</v>
      </c>
      <c r="BN27" s="8">
        <f t="shared" si="30"/>
        <v>828087</v>
      </c>
      <c r="BO27" s="50">
        <f t="shared" si="31"/>
        <v>21791.763157894737</v>
      </c>
      <c r="BQ27" s="375">
        <f t="shared" si="32"/>
        <v>1</v>
      </c>
      <c r="BR27" s="44">
        <f t="shared" si="32"/>
        <v>13</v>
      </c>
      <c r="BS27" s="8">
        <f t="shared" si="33"/>
        <v>828087</v>
      </c>
      <c r="BT27" s="50">
        <f t="shared" si="34"/>
        <v>21791.763157894737</v>
      </c>
      <c r="BV27" s="375">
        <f t="shared" si="35"/>
        <v>1</v>
      </c>
      <c r="BW27" s="44">
        <f t="shared" si="35"/>
        <v>13</v>
      </c>
      <c r="BX27" s="8">
        <f t="shared" si="36"/>
        <v>828087</v>
      </c>
      <c r="BY27" s="50">
        <f t="shared" si="37"/>
        <v>21791.763157894737</v>
      </c>
      <c r="CA27" s="375">
        <f t="shared" si="38"/>
        <v>1</v>
      </c>
      <c r="CB27" s="44">
        <f t="shared" si="38"/>
        <v>13</v>
      </c>
      <c r="CC27" s="8">
        <f t="shared" si="39"/>
        <v>828087</v>
      </c>
      <c r="CD27" s="50">
        <f t="shared" si="40"/>
        <v>21791.763157894737</v>
      </c>
      <c r="CF27" s="375">
        <f t="shared" si="41"/>
        <v>1</v>
      </c>
      <c r="CG27" s="44">
        <f t="shared" si="41"/>
        <v>13</v>
      </c>
      <c r="CH27" s="8">
        <f t="shared" si="42"/>
        <v>828087</v>
      </c>
      <c r="CI27" s="50">
        <f t="shared" si="43"/>
        <v>21791.763157894737</v>
      </c>
      <c r="CK27" s="375">
        <f t="shared" si="44"/>
        <v>1</v>
      </c>
      <c r="CL27" s="44">
        <f t="shared" si="44"/>
        <v>13</v>
      </c>
      <c r="CM27" s="8">
        <f t="shared" si="45"/>
        <v>828087</v>
      </c>
      <c r="CN27" s="50">
        <f t="shared" si="46"/>
        <v>21791.763157894737</v>
      </c>
      <c r="CP27" s="375">
        <f t="shared" si="47"/>
        <v>1</v>
      </c>
      <c r="CQ27" s="44">
        <f t="shared" si="47"/>
        <v>13</v>
      </c>
      <c r="CR27" s="8">
        <f t="shared" si="48"/>
        <v>828087</v>
      </c>
      <c r="CS27" s="50">
        <f t="shared" si="49"/>
        <v>21791.763157894737</v>
      </c>
      <c r="CU27" s="375">
        <f t="shared" si="50"/>
        <v>1</v>
      </c>
      <c r="CV27" s="44">
        <f t="shared" si="50"/>
        <v>13</v>
      </c>
      <c r="CW27" s="8">
        <f t="shared" si="51"/>
        <v>828087</v>
      </c>
      <c r="CX27" s="50">
        <f t="shared" si="52"/>
        <v>21791.763157894737</v>
      </c>
      <c r="CZ27" s="375">
        <f t="shared" si="53"/>
        <v>1</v>
      </c>
      <c r="DA27" s="44">
        <f t="shared" si="53"/>
        <v>13</v>
      </c>
      <c r="DB27" s="8">
        <f t="shared" si="54"/>
        <v>828087</v>
      </c>
      <c r="DC27" s="50">
        <f t="shared" si="55"/>
        <v>21791.763157894737</v>
      </c>
      <c r="DE27" s="375">
        <f t="shared" si="56"/>
        <v>1</v>
      </c>
      <c r="DF27" s="44">
        <f t="shared" si="56"/>
        <v>13</v>
      </c>
      <c r="DG27" s="8">
        <f t="shared" si="57"/>
        <v>828087</v>
      </c>
      <c r="DH27" s="50">
        <f t="shared" si="58"/>
        <v>21791.763157894737</v>
      </c>
      <c r="DJ27" s="375">
        <f t="shared" si="59"/>
        <v>1</v>
      </c>
      <c r="DK27" s="44">
        <f t="shared" si="59"/>
        <v>13</v>
      </c>
      <c r="DL27" s="8">
        <f t="shared" si="60"/>
        <v>828087</v>
      </c>
      <c r="DM27" s="50">
        <f t="shared" si="61"/>
        <v>21791.763157894737</v>
      </c>
      <c r="DO27" s="375">
        <f t="shared" si="62"/>
        <v>1</v>
      </c>
      <c r="DP27" s="44">
        <f t="shared" si="62"/>
        <v>13</v>
      </c>
      <c r="DQ27" s="8">
        <f t="shared" si="63"/>
        <v>828087</v>
      </c>
      <c r="DR27" s="50">
        <f t="shared" si="64"/>
        <v>21791.763157894737</v>
      </c>
      <c r="DT27" s="51">
        <f t="shared" si="68"/>
        <v>18217914</v>
      </c>
      <c r="DU27" s="50">
        <f t="shared" si="65"/>
        <v>479418.78947368421</v>
      </c>
      <c r="DV27" s="52">
        <v>0</v>
      </c>
      <c r="DW27" s="50">
        <f t="shared" si="66"/>
        <v>0</v>
      </c>
      <c r="DX27" s="51">
        <f t="shared" si="67"/>
        <v>18217914</v>
      </c>
      <c r="DY27" s="53">
        <f t="shared" si="67"/>
        <v>479418.78947368421</v>
      </c>
      <c r="DZ27" s="307" t="str">
        <f t="shared" si="0"/>
        <v>IT specialist</v>
      </c>
    </row>
    <row r="28" spans="1:130" ht="18" customHeight="1" x14ac:dyDescent="0.3">
      <c r="A28" s="6"/>
      <c r="B28" s="54" t="s">
        <v>578</v>
      </c>
      <c r="C28" s="54" t="s">
        <v>615</v>
      </c>
      <c r="D28" s="54"/>
      <c r="E28" s="239">
        <v>15520</v>
      </c>
      <c r="F28" s="263">
        <f t="shared" si="69"/>
        <v>408.42105263157896</v>
      </c>
      <c r="G28" s="263"/>
      <c r="H28" s="263" t="s">
        <v>31</v>
      </c>
      <c r="I28" s="58" t="s">
        <v>30</v>
      </c>
      <c r="J28" s="56" t="s">
        <v>32</v>
      </c>
      <c r="K28" s="265">
        <v>1</v>
      </c>
      <c r="L28" s="264" t="s">
        <v>522</v>
      </c>
      <c r="M28" s="57"/>
      <c r="N28" s="394">
        <v>4</v>
      </c>
      <c r="O28" s="214">
        <v>0</v>
      </c>
      <c r="P28" s="8">
        <f t="shared" si="1"/>
        <v>0</v>
      </c>
      <c r="Q28" s="50">
        <f t="shared" si="2"/>
        <v>0</v>
      </c>
      <c r="S28" s="201">
        <v>4</v>
      </c>
      <c r="T28" s="201">
        <v>13</v>
      </c>
      <c r="U28" s="8">
        <f t="shared" si="4"/>
        <v>807040</v>
      </c>
      <c r="V28" s="50">
        <f t="shared" si="5"/>
        <v>21237.894736842107</v>
      </c>
      <c r="X28" s="375">
        <v>4</v>
      </c>
      <c r="Y28" s="44">
        <v>13</v>
      </c>
      <c r="Z28" s="8">
        <f t="shared" si="6"/>
        <v>807040</v>
      </c>
      <c r="AA28" s="50">
        <f t="shared" si="7"/>
        <v>21237.894736842107</v>
      </c>
      <c r="AC28" s="375">
        <f t="shared" si="8"/>
        <v>4</v>
      </c>
      <c r="AD28" s="44">
        <f t="shared" si="8"/>
        <v>13</v>
      </c>
      <c r="AE28" s="8">
        <f t="shared" si="9"/>
        <v>807040</v>
      </c>
      <c r="AF28" s="50">
        <f t="shared" si="10"/>
        <v>21237.894736842107</v>
      </c>
      <c r="AH28" s="375">
        <f t="shared" si="11"/>
        <v>4</v>
      </c>
      <c r="AI28" s="44">
        <f t="shared" si="11"/>
        <v>13</v>
      </c>
      <c r="AJ28" s="8">
        <f t="shared" si="12"/>
        <v>807040</v>
      </c>
      <c r="AK28" s="50">
        <f t="shared" si="13"/>
        <v>21237.894736842107</v>
      </c>
      <c r="AM28" s="375">
        <v>4</v>
      </c>
      <c r="AN28" s="44">
        <f t="shared" si="14"/>
        <v>13</v>
      </c>
      <c r="AO28" s="8">
        <f t="shared" si="15"/>
        <v>807040</v>
      </c>
      <c r="AP28" s="50">
        <f t="shared" si="16"/>
        <v>21237.894736842107</v>
      </c>
      <c r="AR28" s="375">
        <f t="shared" si="17"/>
        <v>4</v>
      </c>
      <c r="AS28" s="44">
        <f t="shared" si="17"/>
        <v>13</v>
      </c>
      <c r="AT28" s="8">
        <f t="shared" si="18"/>
        <v>807040</v>
      </c>
      <c r="AU28" s="50">
        <f t="shared" si="19"/>
        <v>21237.894736842107</v>
      </c>
      <c r="AW28" s="375">
        <f t="shared" si="20"/>
        <v>4</v>
      </c>
      <c r="AX28" s="44">
        <f t="shared" si="20"/>
        <v>13</v>
      </c>
      <c r="AY28" s="8">
        <f t="shared" si="21"/>
        <v>807040</v>
      </c>
      <c r="AZ28" s="50">
        <f t="shared" si="22"/>
        <v>21237.894736842107</v>
      </c>
      <c r="BB28" s="375">
        <f t="shared" si="23"/>
        <v>4</v>
      </c>
      <c r="BC28" s="44">
        <f t="shared" si="23"/>
        <v>13</v>
      </c>
      <c r="BD28" s="8">
        <f t="shared" si="24"/>
        <v>807040</v>
      </c>
      <c r="BE28" s="50">
        <f t="shared" si="25"/>
        <v>21237.894736842107</v>
      </c>
      <c r="BG28" s="375">
        <f t="shared" si="26"/>
        <v>4</v>
      </c>
      <c r="BH28" s="44">
        <f t="shared" si="26"/>
        <v>13</v>
      </c>
      <c r="BI28" s="8">
        <f t="shared" si="27"/>
        <v>807040</v>
      </c>
      <c r="BJ28" s="50">
        <f t="shared" si="28"/>
        <v>21237.894736842107</v>
      </c>
      <c r="BL28" s="375">
        <f t="shared" si="29"/>
        <v>4</v>
      </c>
      <c r="BM28" s="44">
        <f t="shared" si="29"/>
        <v>13</v>
      </c>
      <c r="BN28" s="8">
        <f t="shared" si="30"/>
        <v>807040</v>
      </c>
      <c r="BO28" s="50">
        <f t="shared" si="31"/>
        <v>21237.894736842107</v>
      </c>
      <c r="BQ28" s="375">
        <f t="shared" si="32"/>
        <v>4</v>
      </c>
      <c r="BR28" s="44">
        <f t="shared" si="32"/>
        <v>13</v>
      </c>
      <c r="BS28" s="8">
        <f t="shared" si="33"/>
        <v>807040</v>
      </c>
      <c r="BT28" s="50">
        <f t="shared" si="34"/>
        <v>21237.894736842107</v>
      </c>
      <c r="BV28" s="375">
        <f t="shared" si="35"/>
        <v>4</v>
      </c>
      <c r="BW28" s="44">
        <f t="shared" si="35"/>
        <v>13</v>
      </c>
      <c r="BX28" s="8">
        <f t="shared" si="36"/>
        <v>807040</v>
      </c>
      <c r="BY28" s="50">
        <f t="shared" si="37"/>
        <v>21237.894736842107</v>
      </c>
      <c r="CA28" s="375">
        <f t="shared" si="38"/>
        <v>4</v>
      </c>
      <c r="CB28" s="44">
        <f t="shared" si="38"/>
        <v>13</v>
      </c>
      <c r="CC28" s="8">
        <f t="shared" si="39"/>
        <v>807040</v>
      </c>
      <c r="CD28" s="50">
        <f t="shared" si="40"/>
        <v>21237.894736842107</v>
      </c>
      <c r="CF28" s="375">
        <f t="shared" si="41"/>
        <v>4</v>
      </c>
      <c r="CG28" s="44">
        <f t="shared" si="41"/>
        <v>13</v>
      </c>
      <c r="CH28" s="8">
        <f t="shared" si="42"/>
        <v>807040</v>
      </c>
      <c r="CI28" s="50">
        <f t="shared" si="43"/>
        <v>21237.894736842107</v>
      </c>
      <c r="CK28" s="375">
        <f t="shared" si="44"/>
        <v>4</v>
      </c>
      <c r="CL28" s="44">
        <f t="shared" si="44"/>
        <v>13</v>
      </c>
      <c r="CM28" s="8">
        <f t="shared" si="45"/>
        <v>807040</v>
      </c>
      <c r="CN28" s="50">
        <f t="shared" si="46"/>
        <v>21237.894736842107</v>
      </c>
      <c r="CP28" s="375">
        <f t="shared" si="47"/>
        <v>4</v>
      </c>
      <c r="CQ28" s="44">
        <f t="shared" si="47"/>
        <v>13</v>
      </c>
      <c r="CR28" s="8">
        <f t="shared" si="48"/>
        <v>807040</v>
      </c>
      <c r="CS28" s="50">
        <f t="shared" si="49"/>
        <v>21237.894736842107</v>
      </c>
      <c r="CU28" s="375">
        <f t="shared" si="50"/>
        <v>4</v>
      </c>
      <c r="CV28" s="44">
        <f t="shared" si="50"/>
        <v>13</v>
      </c>
      <c r="CW28" s="8">
        <f t="shared" si="51"/>
        <v>807040</v>
      </c>
      <c r="CX28" s="50">
        <f t="shared" si="52"/>
        <v>21237.894736842107</v>
      </c>
      <c r="CZ28" s="375">
        <f t="shared" si="53"/>
        <v>4</v>
      </c>
      <c r="DA28" s="44">
        <f t="shared" si="53"/>
        <v>13</v>
      </c>
      <c r="DB28" s="8">
        <f t="shared" si="54"/>
        <v>807040</v>
      </c>
      <c r="DC28" s="50">
        <f t="shared" si="55"/>
        <v>21237.894736842107</v>
      </c>
      <c r="DE28" s="375">
        <f t="shared" si="56"/>
        <v>4</v>
      </c>
      <c r="DF28" s="44">
        <f t="shared" si="56"/>
        <v>13</v>
      </c>
      <c r="DG28" s="8">
        <f t="shared" si="57"/>
        <v>807040</v>
      </c>
      <c r="DH28" s="50">
        <f t="shared" si="58"/>
        <v>21237.894736842107</v>
      </c>
      <c r="DJ28" s="375">
        <f t="shared" si="59"/>
        <v>4</v>
      </c>
      <c r="DK28" s="44">
        <f t="shared" si="59"/>
        <v>13</v>
      </c>
      <c r="DL28" s="8">
        <f t="shared" si="60"/>
        <v>807040</v>
      </c>
      <c r="DM28" s="50">
        <f t="shared" si="61"/>
        <v>21237.894736842107</v>
      </c>
      <c r="DO28" s="375">
        <f t="shared" si="62"/>
        <v>4</v>
      </c>
      <c r="DP28" s="44">
        <f t="shared" si="62"/>
        <v>13</v>
      </c>
      <c r="DQ28" s="8">
        <f t="shared" si="63"/>
        <v>807040</v>
      </c>
      <c r="DR28" s="50">
        <f t="shared" si="64"/>
        <v>21237.894736842107</v>
      </c>
      <c r="DT28" s="51">
        <f t="shared" si="68"/>
        <v>16947840</v>
      </c>
      <c r="DU28" s="50">
        <f t="shared" si="65"/>
        <v>445995.78947368421</v>
      </c>
      <c r="DV28" s="52">
        <v>0</v>
      </c>
      <c r="DW28" s="50">
        <f t="shared" si="66"/>
        <v>0</v>
      </c>
      <c r="DX28" s="51">
        <f t="shared" si="67"/>
        <v>16947840</v>
      </c>
      <c r="DY28" s="53">
        <f t="shared" si="67"/>
        <v>445995.78947368421</v>
      </c>
      <c r="DZ28" s="307" t="str">
        <f t="shared" si="0"/>
        <v>Drivers (inquiridores) (10 from CISM and 10 externals)</v>
      </c>
    </row>
    <row r="29" spans="1:130" ht="18" customHeight="1" x14ac:dyDescent="0.3">
      <c r="B29" s="54" t="s">
        <v>524</v>
      </c>
      <c r="C29" s="54">
        <v>2</v>
      </c>
      <c r="D29" s="54"/>
      <c r="E29" s="239">
        <v>15520</v>
      </c>
      <c r="F29" s="263">
        <f t="shared" si="69"/>
        <v>408.42105263157896</v>
      </c>
      <c r="G29" s="263"/>
      <c r="H29" s="263" t="s">
        <v>31</v>
      </c>
      <c r="I29" s="56" t="s">
        <v>30</v>
      </c>
      <c r="J29" s="56" t="s">
        <v>32</v>
      </c>
      <c r="K29" s="265">
        <v>1</v>
      </c>
      <c r="L29" s="264" t="s">
        <v>522</v>
      </c>
      <c r="M29" s="57"/>
      <c r="N29" s="394">
        <v>0</v>
      </c>
      <c r="O29" s="214">
        <v>4</v>
      </c>
      <c r="P29" s="8">
        <f t="shared" si="1"/>
        <v>0</v>
      </c>
      <c r="Q29" s="50">
        <f t="shared" si="2"/>
        <v>0</v>
      </c>
      <c r="S29" s="201">
        <f t="shared" si="3"/>
        <v>0</v>
      </c>
      <c r="T29" s="201">
        <f t="shared" si="3"/>
        <v>4</v>
      </c>
      <c r="U29" s="8">
        <f t="shared" si="4"/>
        <v>0</v>
      </c>
      <c r="V29" s="50">
        <f t="shared" si="5"/>
        <v>0</v>
      </c>
      <c r="X29" s="375">
        <v>0</v>
      </c>
      <c r="Y29" s="44">
        <v>0</v>
      </c>
      <c r="Z29" s="8">
        <f t="shared" si="6"/>
        <v>0</v>
      </c>
      <c r="AA29" s="50">
        <f t="shared" si="7"/>
        <v>0</v>
      </c>
      <c r="AC29" s="375">
        <f t="shared" si="8"/>
        <v>0</v>
      </c>
      <c r="AD29" s="44">
        <f t="shared" si="8"/>
        <v>0</v>
      </c>
      <c r="AE29" s="8">
        <f t="shared" si="9"/>
        <v>0</v>
      </c>
      <c r="AF29" s="50">
        <f t="shared" si="10"/>
        <v>0</v>
      </c>
      <c r="AH29" s="375">
        <f t="shared" si="11"/>
        <v>0</v>
      </c>
      <c r="AI29" s="44">
        <f t="shared" si="11"/>
        <v>0</v>
      </c>
      <c r="AJ29" s="8">
        <f t="shared" si="12"/>
        <v>0</v>
      </c>
      <c r="AK29" s="50">
        <f t="shared" si="13"/>
        <v>0</v>
      </c>
      <c r="AM29" s="375">
        <f t="shared" si="14"/>
        <v>0</v>
      </c>
      <c r="AN29" s="44">
        <f t="shared" si="14"/>
        <v>0</v>
      </c>
      <c r="AO29" s="8">
        <f t="shared" si="15"/>
        <v>0</v>
      </c>
      <c r="AP29" s="50">
        <f t="shared" si="16"/>
        <v>0</v>
      </c>
      <c r="AR29" s="375">
        <f t="shared" si="17"/>
        <v>0</v>
      </c>
      <c r="AS29" s="44">
        <f t="shared" si="17"/>
        <v>0</v>
      </c>
      <c r="AT29" s="8">
        <f t="shared" si="18"/>
        <v>0</v>
      </c>
      <c r="AU29" s="50">
        <f t="shared" si="19"/>
        <v>0</v>
      </c>
      <c r="AW29" s="375">
        <f t="shared" si="20"/>
        <v>0</v>
      </c>
      <c r="AX29" s="44">
        <f t="shared" si="20"/>
        <v>0</v>
      </c>
      <c r="AY29" s="8">
        <f t="shared" si="21"/>
        <v>0</v>
      </c>
      <c r="AZ29" s="50">
        <f t="shared" si="22"/>
        <v>0</v>
      </c>
      <c r="BB29" s="375">
        <f t="shared" si="23"/>
        <v>0</v>
      </c>
      <c r="BC29" s="44">
        <f t="shared" si="23"/>
        <v>0</v>
      </c>
      <c r="BD29" s="8">
        <f t="shared" si="24"/>
        <v>0</v>
      </c>
      <c r="BE29" s="50">
        <f t="shared" si="25"/>
        <v>0</v>
      </c>
      <c r="BG29" s="375">
        <f t="shared" si="26"/>
        <v>0</v>
      </c>
      <c r="BH29" s="44">
        <f t="shared" si="26"/>
        <v>0</v>
      </c>
      <c r="BI29" s="8">
        <f t="shared" si="27"/>
        <v>0</v>
      </c>
      <c r="BJ29" s="50">
        <f t="shared" si="28"/>
        <v>0</v>
      </c>
      <c r="BL29" s="375">
        <f t="shared" si="29"/>
        <v>0</v>
      </c>
      <c r="BM29" s="44">
        <f t="shared" si="29"/>
        <v>0</v>
      </c>
      <c r="BN29" s="8">
        <f t="shared" si="30"/>
        <v>0</v>
      </c>
      <c r="BO29" s="50">
        <f t="shared" si="31"/>
        <v>0</v>
      </c>
      <c r="BQ29" s="375">
        <f t="shared" si="32"/>
        <v>0</v>
      </c>
      <c r="BR29" s="44">
        <f t="shared" si="32"/>
        <v>0</v>
      </c>
      <c r="BS29" s="8">
        <f t="shared" si="33"/>
        <v>0</v>
      </c>
      <c r="BT29" s="50">
        <f t="shared" si="34"/>
        <v>0</v>
      </c>
      <c r="BV29" s="375">
        <f t="shared" si="35"/>
        <v>0</v>
      </c>
      <c r="BW29" s="44">
        <f t="shared" si="35"/>
        <v>0</v>
      </c>
      <c r="BX29" s="8">
        <f t="shared" si="36"/>
        <v>0</v>
      </c>
      <c r="BY29" s="50">
        <f t="shared" si="37"/>
        <v>0</v>
      </c>
      <c r="CA29" s="375">
        <f t="shared" si="38"/>
        <v>0</v>
      </c>
      <c r="CB29" s="44">
        <f t="shared" si="38"/>
        <v>0</v>
      </c>
      <c r="CC29" s="8">
        <f t="shared" si="39"/>
        <v>0</v>
      </c>
      <c r="CD29" s="50">
        <f t="shared" si="40"/>
        <v>0</v>
      </c>
      <c r="CF29" s="375">
        <f t="shared" si="41"/>
        <v>0</v>
      </c>
      <c r="CG29" s="44">
        <f t="shared" si="41"/>
        <v>0</v>
      </c>
      <c r="CH29" s="8">
        <f t="shared" si="42"/>
        <v>0</v>
      </c>
      <c r="CI29" s="50">
        <f t="shared" si="43"/>
        <v>0</v>
      </c>
      <c r="CK29" s="375">
        <f t="shared" si="44"/>
        <v>0</v>
      </c>
      <c r="CL29" s="44">
        <f t="shared" si="44"/>
        <v>0</v>
      </c>
      <c r="CM29" s="8">
        <f t="shared" si="45"/>
        <v>0</v>
      </c>
      <c r="CN29" s="50">
        <f t="shared" si="46"/>
        <v>0</v>
      </c>
      <c r="CP29" s="375">
        <f t="shared" si="47"/>
        <v>0</v>
      </c>
      <c r="CQ29" s="44">
        <f t="shared" si="47"/>
        <v>0</v>
      </c>
      <c r="CR29" s="8">
        <f t="shared" si="48"/>
        <v>0</v>
      </c>
      <c r="CS29" s="50">
        <f t="shared" si="49"/>
        <v>0</v>
      </c>
      <c r="CU29" s="375">
        <f t="shared" si="50"/>
        <v>0</v>
      </c>
      <c r="CV29" s="44">
        <f t="shared" si="50"/>
        <v>0</v>
      </c>
      <c r="CW29" s="8">
        <f t="shared" si="51"/>
        <v>0</v>
      </c>
      <c r="CX29" s="50">
        <f t="shared" si="52"/>
        <v>0</v>
      </c>
      <c r="CZ29" s="375">
        <f t="shared" si="53"/>
        <v>0</v>
      </c>
      <c r="DA29" s="44">
        <f t="shared" si="53"/>
        <v>0</v>
      </c>
      <c r="DB29" s="8">
        <f t="shared" si="54"/>
        <v>0</v>
      </c>
      <c r="DC29" s="50">
        <f t="shared" si="55"/>
        <v>0</v>
      </c>
      <c r="DE29" s="375">
        <f t="shared" si="56"/>
        <v>0</v>
      </c>
      <c r="DF29" s="44">
        <f t="shared" si="56"/>
        <v>0</v>
      </c>
      <c r="DG29" s="8">
        <f t="shared" si="57"/>
        <v>0</v>
      </c>
      <c r="DH29" s="50">
        <f t="shared" si="58"/>
        <v>0</v>
      </c>
      <c r="DJ29" s="375">
        <f t="shared" si="59"/>
        <v>0</v>
      </c>
      <c r="DK29" s="44">
        <f t="shared" si="59"/>
        <v>0</v>
      </c>
      <c r="DL29" s="8">
        <f t="shared" si="60"/>
        <v>0</v>
      </c>
      <c r="DM29" s="50">
        <f t="shared" si="61"/>
        <v>0</v>
      </c>
      <c r="DO29" s="375">
        <f t="shared" si="62"/>
        <v>0</v>
      </c>
      <c r="DP29" s="44">
        <f t="shared" si="62"/>
        <v>0</v>
      </c>
      <c r="DQ29" s="8">
        <f t="shared" si="63"/>
        <v>0</v>
      </c>
      <c r="DR29" s="50">
        <f t="shared" si="64"/>
        <v>0</v>
      </c>
      <c r="DT29" s="51">
        <f t="shared" si="68"/>
        <v>0</v>
      </c>
      <c r="DU29" s="50">
        <f t="shared" si="65"/>
        <v>0</v>
      </c>
      <c r="DV29" s="52">
        <v>0</v>
      </c>
      <c r="DW29" s="50">
        <f t="shared" si="66"/>
        <v>0</v>
      </c>
      <c r="DX29" s="51">
        <f>+DT29+DV29</f>
        <v>0</v>
      </c>
      <c r="DY29" s="53">
        <f t="shared" si="67"/>
        <v>0</v>
      </c>
      <c r="DZ29" s="307" t="str">
        <f t="shared" si="0"/>
        <v>Drivers (field logistics)</v>
      </c>
    </row>
    <row r="30" spans="1:130" ht="18" customHeight="1" x14ac:dyDescent="0.3">
      <c r="B30" s="54" t="s">
        <v>521</v>
      </c>
      <c r="C30" s="54" t="s">
        <v>523</v>
      </c>
      <c r="D30" s="54"/>
      <c r="E30" s="239">
        <v>69248</v>
      </c>
      <c r="F30" s="263">
        <f t="shared" si="69"/>
        <v>1822.3157894736842</v>
      </c>
      <c r="G30" s="263"/>
      <c r="H30" s="263" t="s">
        <v>31</v>
      </c>
      <c r="I30" s="56" t="s">
        <v>30</v>
      </c>
      <c r="J30" s="56" t="s">
        <v>32</v>
      </c>
      <c r="K30" s="265">
        <v>1</v>
      </c>
      <c r="L30" s="264" t="s">
        <v>522</v>
      </c>
      <c r="M30" s="57"/>
      <c r="N30" s="394">
        <v>0</v>
      </c>
      <c r="O30" s="214">
        <v>13</v>
      </c>
      <c r="P30" s="8">
        <f>$E30*N30*O30</f>
        <v>0</v>
      </c>
      <c r="Q30" s="50">
        <f t="shared" si="2"/>
        <v>0</v>
      </c>
      <c r="S30" s="201">
        <f t="shared" si="3"/>
        <v>0</v>
      </c>
      <c r="T30" s="201">
        <f t="shared" si="3"/>
        <v>13</v>
      </c>
      <c r="U30" s="8">
        <f t="shared" si="4"/>
        <v>0</v>
      </c>
      <c r="V30" s="50">
        <f t="shared" si="5"/>
        <v>0</v>
      </c>
      <c r="X30" s="375">
        <v>0</v>
      </c>
      <c r="Y30" s="44">
        <v>0</v>
      </c>
      <c r="Z30" s="8">
        <f t="shared" si="6"/>
        <v>0</v>
      </c>
      <c r="AA30" s="50">
        <f t="shared" si="7"/>
        <v>0</v>
      </c>
      <c r="AC30" s="375">
        <f t="shared" si="8"/>
        <v>0</v>
      </c>
      <c r="AD30" s="44">
        <f t="shared" si="8"/>
        <v>0</v>
      </c>
      <c r="AE30" s="8">
        <f t="shared" si="9"/>
        <v>0</v>
      </c>
      <c r="AF30" s="50">
        <f t="shared" si="10"/>
        <v>0</v>
      </c>
      <c r="AH30" s="375">
        <f t="shared" si="11"/>
        <v>0</v>
      </c>
      <c r="AI30" s="44">
        <f t="shared" si="11"/>
        <v>0</v>
      </c>
      <c r="AJ30" s="8">
        <f t="shared" si="12"/>
        <v>0</v>
      </c>
      <c r="AK30" s="50">
        <f t="shared" si="13"/>
        <v>0</v>
      </c>
      <c r="AM30" s="375">
        <f t="shared" si="14"/>
        <v>0</v>
      </c>
      <c r="AN30" s="44">
        <f t="shared" si="14"/>
        <v>0</v>
      </c>
      <c r="AO30" s="8">
        <f t="shared" si="15"/>
        <v>0</v>
      </c>
      <c r="AP30" s="50">
        <f t="shared" si="16"/>
        <v>0</v>
      </c>
      <c r="AR30" s="375">
        <f t="shared" si="17"/>
        <v>0</v>
      </c>
      <c r="AS30" s="44">
        <f t="shared" si="17"/>
        <v>0</v>
      </c>
      <c r="AT30" s="8">
        <f t="shared" si="18"/>
        <v>0</v>
      </c>
      <c r="AU30" s="50">
        <f t="shared" si="19"/>
        <v>0</v>
      </c>
      <c r="AW30" s="375">
        <f t="shared" si="20"/>
        <v>0</v>
      </c>
      <c r="AX30" s="44">
        <f t="shared" si="20"/>
        <v>0</v>
      </c>
      <c r="AY30" s="8">
        <f t="shared" si="21"/>
        <v>0</v>
      </c>
      <c r="AZ30" s="50">
        <f t="shared" si="22"/>
        <v>0</v>
      </c>
      <c r="BB30" s="375">
        <f t="shared" si="23"/>
        <v>0</v>
      </c>
      <c r="BC30" s="44">
        <f t="shared" si="23"/>
        <v>0</v>
      </c>
      <c r="BD30" s="8">
        <f t="shared" si="24"/>
        <v>0</v>
      </c>
      <c r="BE30" s="50">
        <f t="shared" si="25"/>
        <v>0</v>
      </c>
      <c r="BG30" s="375">
        <f t="shared" si="26"/>
        <v>0</v>
      </c>
      <c r="BH30" s="44">
        <f t="shared" si="26"/>
        <v>0</v>
      </c>
      <c r="BI30" s="8">
        <f t="shared" si="27"/>
        <v>0</v>
      </c>
      <c r="BJ30" s="50">
        <f t="shared" si="28"/>
        <v>0</v>
      </c>
      <c r="BL30" s="375">
        <f t="shared" si="29"/>
        <v>0</v>
      </c>
      <c r="BM30" s="44">
        <f t="shared" si="29"/>
        <v>0</v>
      </c>
      <c r="BN30" s="8">
        <f t="shared" si="30"/>
        <v>0</v>
      </c>
      <c r="BO30" s="50">
        <f t="shared" si="31"/>
        <v>0</v>
      </c>
      <c r="BQ30" s="375">
        <f t="shared" si="32"/>
        <v>0</v>
      </c>
      <c r="BR30" s="44">
        <f t="shared" si="32"/>
        <v>0</v>
      </c>
      <c r="BS30" s="8">
        <f t="shared" si="33"/>
        <v>0</v>
      </c>
      <c r="BT30" s="50">
        <f t="shared" si="34"/>
        <v>0</v>
      </c>
      <c r="BV30" s="375">
        <f t="shared" si="35"/>
        <v>0</v>
      </c>
      <c r="BW30" s="44">
        <f t="shared" si="35"/>
        <v>0</v>
      </c>
      <c r="BX30" s="8">
        <f t="shared" si="36"/>
        <v>0</v>
      </c>
      <c r="BY30" s="50">
        <f t="shared" si="37"/>
        <v>0</v>
      </c>
      <c r="CA30" s="375">
        <f t="shared" si="38"/>
        <v>0</v>
      </c>
      <c r="CB30" s="44">
        <f t="shared" si="38"/>
        <v>0</v>
      </c>
      <c r="CC30" s="8">
        <f t="shared" si="39"/>
        <v>0</v>
      </c>
      <c r="CD30" s="50">
        <f t="shared" si="40"/>
        <v>0</v>
      </c>
      <c r="CF30" s="375">
        <f t="shared" si="41"/>
        <v>0</v>
      </c>
      <c r="CG30" s="44">
        <f t="shared" si="41"/>
        <v>0</v>
      </c>
      <c r="CH30" s="8">
        <f t="shared" si="42"/>
        <v>0</v>
      </c>
      <c r="CI30" s="50">
        <f t="shared" si="43"/>
        <v>0</v>
      </c>
      <c r="CK30" s="375">
        <f t="shared" si="44"/>
        <v>0</v>
      </c>
      <c r="CL30" s="44">
        <f t="shared" si="44"/>
        <v>0</v>
      </c>
      <c r="CM30" s="8">
        <f t="shared" si="45"/>
        <v>0</v>
      </c>
      <c r="CN30" s="50">
        <f t="shared" si="46"/>
        <v>0</v>
      </c>
      <c r="CP30" s="375">
        <f t="shared" si="47"/>
        <v>0</v>
      </c>
      <c r="CQ30" s="44">
        <f t="shared" si="47"/>
        <v>0</v>
      </c>
      <c r="CR30" s="8">
        <f t="shared" si="48"/>
        <v>0</v>
      </c>
      <c r="CS30" s="50">
        <f t="shared" si="49"/>
        <v>0</v>
      </c>
      <c r="CU30" s="375">
        <f t="shared" si="50"/>
        <v>0</v>
      </c>
      <c r="CV30" s="44">
        <f t="shared" si="50"/>
        <v>0</v>
      </c>
      <c r="CW30" s="8">
        <f t="shared" si="51"/>
        <v>0</v>
      </c>
      <c r="CX30" s="50">
        <f t="shared" si="52"/>
        <v>0</v>
      </c>
      <c r="CZ30" s="375">
        <f t="shared" si="53"/>
        <v>0</v>
      </c>
      <c r="DA30" s="44">
        <f t="shared" si="53"/>
        <v>0</v>
      </c>
      <c r="DB30" s="8">
        <f t="shared" si="54"/>
        <v>0</v>
      </c>
      <c r="DC30" s="50">
        <f t="shared" si="55"/>
        <v>0</v>
      </c>
      <c r="DE30" s="375">
        <f t="shared" si="56"/>
        <v>0</v>
      </c>
      <c r="DF30" s="44">
        <f t="shared" si="56"/>
        <v>0</v>
      </c>
      <c r="DG30" s="8">
        <f t="shared" si="57"/>
        <v>0</v>
      </c>
      <c r="DH30" s="50">
        <f t="shared" si="58"/>
        <v>0</v>
      </c>
      <c r="DJ30" s="375">
        <f t="shared" si="59"/>
        <v>0</v>
      </c>
      <c r="DK30" s="44">
        <f t="shared" si="59"/>
        <v>0</v>
      </c>
      <c r="DL30" s="8">
        <f t="shared" si="60"/>
        <v>0</v>
      </c>
      <c r="DM30" s="50">
        <f t="shared" si="61"/>
        <v>0</v>
      </c>
      <c r="DO30" s="375">
        <f t="shared" si="62"/>
        <v>0</v>
      </c>
      <c r="DP30" s="44">
        <f t="shared" si="62"/>
        <v>0</v>
      </c>
      <c r="DQ30" s="8">
        <f t="shared" si="63"/>
        <v>0</v>
      </c>
      <c r="DR30" s="50">
        <f t="shared" si="64"/>
        <v>0</v>
      </c>
      <c r="DT30" s="51">
        <f t="shared" si="68"/>
        <v>0</v>
      </c>
      <c r="DU30" s="50">
        <f t="shared" si="65"/>
        <v>0</v>
      </c>
      <c r="DV30" s="52">
        <v>0</v>
      </c>
      <c r="DW30" s="50">
        <f t="shared" si="66"/>
        <v>0</v>
      </c>
      <c r="DX30" s="51">
        <f>+DT30+DV30</f>
        <v>0</v>
      </c>
      <c r="DY30" s="52">
        <f t="shared" si="67"/>
        <v>0</v>
      </c>
      <c r="DZ30" s="307" t="str">
        <f t="shared" si="0"/>
        <v>Doctor (farmacovigilancia)</v>
      </c>
    </row>
    <row r="31" spans="1:130" ht="18" customHeight="1" x14ac:dyDescent="0.3">
      <c r="B31" s="272" t="s">
        <v>50</v>
      </c>
      <c r="C31" s="273" t="s">
        <v>526</v>
      </c>
      <c r="D31" s="273"/>
      <c r="E31" s="240">
        <v>10334</v>
      </c>
      <c r="F31" s="263">
        <f t="shared" si="69"/>
        <v>271.94736842105266</v>
      </c>
      <c r="G31" s="274"/>
      <c r="H31" s="263" t="s">
        <v>31</v>
      </c>
      <c r="I31" s="56" t="s">
        <v>30</v>
      </c>
      <c r="J31" s="56" t="s">
        <v>32</v>
      </c>
      <c r="K31" s="265">
        <v>1</v>
      </c>
      <c r="L31" s="264" t="s">
        <v>522</v>
      </c>
      <c r="M31" s="57"/>
      <c r="N31" s="394">
        <v>0</v>
      </c>
      <c r="O31" s="214">
        <v>13</v>
      </c>
      <c r="P31" s="8">
        <f t="shared" si="1"/>
        <v>0</v>
      </c>
      <c r="Q31" s="50">
        <f t="shared" si="2"/>
        <v>0</v>
      </c>
      <c r="S31" s="201">
        <f t="shared" si="3"/>
        <v>0</v>
      </c>
      <c r="T31" s="201">
        <f t="shared" si="3"/>
        <v>13</v>
      </c>
      <c r="U31" s="8">
        <f t="shared" si="4"/>
        <v>0</v>
      </c>
      <c r="V31" s="50">
        <f t="shared" si="5"/>
        <v>0</v>
      </c>
      <c r="X31" s="375">
        <v>0</v>
      </c>
      <c r="Y31" s="44">
        <v>0</v>
      </c>
      <c r="Z31" s="8">
        <f t="shared" si="6"/>
        <v>0</v>
      </c>
      <c r="AA31" s="50">
        <f t="shared" si="7"/>
        <v>0</v>
      </c>
      <c r="AC31" s="375">
        <f t="shared" si="8"/>
        <v>0</v>
      </c>
      <c r="AD31" s="44">
        <f>Y31</f>
        <v>0</v>
      </c>
      <c r="AE31" s="8">
        <f t="shared" si="9"/>
        <v>0</v>
      </c>
      <c r="AF31" s="50">
        <f t="shared" si="10"/>
        <v>0</v>
      </c>
      <c r="AH31" s="375">
        <f t="shared" si="11"/>
        <v>0</v>
      </c>
      <c r="AI31" s="44">
        <f t="shared" si="11"/>
        <v>0</v>
      </c>
      <c r="AJ31" s="8">
        <f t="shared" si="12"/>
        <v>0</v>
      </c>
      <c r="AK31" s="50">
        <f t="shared" si="13"/>
        <v>0</v>
      </c>
      <c r="AM31" s="375">
        <f t="shared" si="14"/>
        <v>0</v>
      </c>
      <c r="AN31" s="44">
        <f t="shared" si="14"/>
        <v>0</v>
      </c>
      <c r="AO31" s="8">
        <f t="shared" si="15"/>
        <v>0</v>
      </c>
      <c r="AP31" s="50">
        <f t="shared" si="16"/>
        <v>0</v>
      </c>
      <c r="AR31" s="375">
        <f t="shared" si="17"/>
        <v>0</v>
      </c>
      <c r="AS31" s="44">
        <f t="shared" si="17"/>
        <v>0</v>
      </c>
      <c r="AT31" s="8">
        <f t="shared" si="18"/>
        <v>0</v>
      </c>
      <c r="AU31" s="50">
        <f t="shared" si="19"/>
        <v>0</v>
      </c>
      <c r="AW31" s="375">
        <f t="shared" si="20"/>
        <v>0</v>
      </c>
      <c r="AX31" s="44">
        <f t="shared" si="20"/>
        <v>0</v>
      </c>
      <c r="AY31" s="8">
        <f t="shared" si="21"/>
        <v>0</v>
      </c>
      <c r="AZ31" s="50">
        <f t="shared" si="22"/>
        <v>0</v>
      </c>
      <c r="BB31" s="375">
        <f t="shared" si="23"/>
        <v>0</v>
      </c>
      <c r="BC31" s="44">
        <f t="shared" si="23"/>
        <v>0</v>
      </c>
      <c r="BD31" s="8">
        <f t="shared" si="24"/>
        <v>0</v>
      </c>
      <c r="BE31" s="50">
        <f t="shared" si="25"/>
        <v>0</v>
      </c>
      <c r="BG31" s="375">
        <f t="shared" si="26"/>
        <v>0</v>
      </c>
      <c r="BH31" s="44">
        <f t="shared" si="26"/>
        <v>0</v>
      </c>
      <c r="BI31" s="8">
        <f t="shared" si="27"/>
        <v>0</v>
      </c>
      <c r="BJ31" s="50">
        <f t="shared" si="28"/>
        <v>0</v>
      </c>
      <c r="BL31" s="375">
        <f t="shared" si="29"/>
        <v>0</v>
      </c>
      <c r="BM31" s="44">
        <f t="shared" si="29"/>
        <v>0</v>
      </c>
      <c r="BN31" s="8">
        <f t="shared" si="30"/>
        <v>0</v>
      </c>
      <c r="BO31" s="50">
        <f t="shared" si="31"/>
        <v>0</v>
      </c>
      <c r="BQ31" s="375">
        <f t="shared" si="32"/>
        <v>0</v>
      </c>
      <c r="BR31" s="44">
        <f t="shared" si="32"/>
        <v>0</v>
      </c>
      <c r="BS31" s="8">
        <f t="shared" si="33"/>
        <v>0</v>
      </c>
      <c r="BT31" s="50">
        <f t="shared" si="34"/>
        <v>0</v>
      </c>
      <c r="BV31" s="375">
        <f t="shared" si="35"/>
        <v>0</v>
      </c>
      <c r="BW31" s="44">
        <f t="shared" si="35"/>
        <v>0</v>
      </c>
      <c r="BX31" s="8">
        <f t="shared" si="36"/>
        <v>0</v>
      </c>
      <c r="BY31" s="50">
        <f t="shared" si="37"/>
        <v>0</v>
      </c>
      <c r="CA31" s="375">
        <f t="shared" si="38"/>
        <v>0</v>
      </c>
      <c r="CB31" s="44">
        <f t="shared" si="38"/>
        <v>0</v>
      </c>
      <c r="CC31" s="8">
        <f t="shared" si="39"/>
        <v>0</v>
      </c>
      <c r="CD31" s="50">
        <f t="shared" si="40"/>
        <v>0</v>
      </c>
      <c r="CF31" s="375">
        <f t="shared" si="41"/>
        <v>0</v>
      </c>
      <c r="CG31" s="44">
        <f t="shared" si="41"/>
        <v>0</v>
      </c>
      <c r="CH31" s="8">
        <f t="shared" si="42"/>
        <v>0</v>
      </c>
      <c r="CI31" s="50">
        <f t="shared" si="43"/>
        <v>0</v>
      </c>
      <c r="CK31" s="375">
        <f t="shared" si="44"/>
        <v>0</v>
      </c>
      <c r="CL31" s="44">
        <f t="shared" si="44"/>
        <v>0</v>
      </c>
      <c r="CM31" s="8">
        <f t="shared" si="45"/>
        <v>0</v>
      </c>
      <c r="CN31" s="50">
        <f t="shared" si="46"/>
        <v>0</v>
      </c>
      <c r="CP31" s="375">
        <f t="shared" si="47"/>
        <v>0</v>
      </c>
      <c r="CQ31" s="44">
        <f t="shared" si="47"/>
        <v>0</v>
      </c>
      <c r="CR31" s="8">
        <f t="shared" si="48"/>
        <v>0</v>
      </c>
      <c r="CS31" s="50">
        <f t="shared" si="49"/>
        <v>0</v>
      </c>
      <c r="CU31" s="375">
        <f t="shared" si="50"/>
        <v>0</v>
      </c>
      <c r="CV31" s="44">
        <f t="shared" si="50"/>
        <v>0</v>
      </c>
      <c r="CW31" s="8">
        <f t="shared" si="51"/>
        <v>0</v>
      </c>
      <c r="CX31" s="50">
        <f t="shared" si="52"/>
        <v>0</v>
      </c>
      <c r="CZ31" s="375">
        <f t="shared" si="53"/>
        <v>0</v>
      </c>
      <c r="DA31" s="44">
        <f t="shared" si="53"/>
        <v>0</v>
      </c>
      <c r="DB31" s="8">
        <f t="shared" si="54"/>
        <v>0</v>
      </c>
      <c r="DC31" s="50">
        <f t="shared" si="55"/>
        <v>0</v>
      </c>
      <c r="DE31" s="375">
        <f t="shared" si="56"/>
        <v>0</v>
      </c>
      <c r="DF31" s="44">
        <f t="shared" si="56"/>
        <v>0</v>
      </c>
      <c r="DG31" s="8">
        <f t="shared" si="57"/>
        <v>0</v>
      </c>
      <c r="DH31" s="50">
        <f t="shared" si="58"/>
        <v>0</v>
      </c>
      <c r="DJ31" s="375">
        <f t="shared" si="59"/>
        <v>0</v>
      </c>
      <c r="DK31" s="44">
        <f t="shared" si="59"/>
        <v>0</v>
      </c>
      <c r="DL31" s="8">
        <f t="shared" si="60"/>
        <v>0</v>
      </c>
      <c r="DM31" s="50">
        <f t="shared" si="61"/>
        <v>0</v>
      </c>
      <c r="DO31" s="375">
        <f t="shared" si="62"/>
        <v>0</v>
      </c>
      <c r="DP31" s="44">
        <f t="shared" si="62"/>
        <v>0</v>
      </c>
      <c r="DQ31" s="8">
        <f t="shared" si="63"/>
        <v>0</v>
      </c>
      <c r="DR31" s="50">
        <f t="shared" si="64"/>
        <v>0</v>
      </c>
      <c r="DT31" s="51">
        <f t="shared" si="68"/>
        <v>0</v>
      </c>
      <c r="DU31" s="50">
        <f t="shared" si="65"/>
        <v>0</v>
      </c>
      <c r="DV31" s="52">
        <v>0</v>
      </c>
      <c r="DW31" s="50">
        <f t="shared" si="66"/>
        <v>0</v>
      </c>
      <c r="DX31" s="51">
        <f t="shared" ref="DX31:DX39" si="70">+DT31+DV31</f>
        <v>0</v>
      </c>
      <c r="DY31" s="52">
        <f t="shared" si="67"/>
        <v>0</v>
      </c>
      <c r="DZ31" s="307" t="str">
        <f t="shared" si="0"/>
        <v>Security</v>
      </c>
    </row>
    <row r="32" spans="1:130" ht="18" customHeight="1" x14ac:dyDescent="0.3">
      <c r="B32" s="54"/>
      <c r="C32" s="54"/>
      <c r="D32" s="54"/>
      <c r="E32" s="239"/>
      <c r="F32" s="263"/>
      <c r="G32" s="263"/>
      <c r="H32" s="263"/>
      <c r="I32" s="56"/>
      <c r="J32" s="56"/>
      <c r="K32" s="265"/>
      <c r="L32" s="264"/>
      <c r="M32" s="57"/>
      <c r="N32" s="394"/>
      <c r="O32" s="214"/>
      <c r="P32" s="8">
        <f t="shared" si="1"/>
        <v>0</v>
      </c>
      <c r="Q32" s="50">
        <f t="shared" si="2"/>
        <v>0</v>
      </c>
      <c r="S32" s="201">
        <f t="shared" si="3"/>
        <v>0</v>
      </c>
      <c r="T32" s="201">
        <f t="shared" si="3"/>
        <v>0</v>
      </c>
      <c r="U32" s="8">
        <f t="shared" si="4"/>
        <v>0</v>
      </c>
      <c r="V32" s="50">
        <f t="shared" si="5"/>
        <v>0</v>
      </c>
      <c r="X32" s="375">
        <f t="shared" ref="X32:Y40" si="71">S32</f>
        <v>0</v>
      </c>
      <c r="Y32" s="44">
        <f t="shared" si="71"/>
        <v>0</v>
      </c>
      <c r="Z32" s="8">
        <f t="shared" si="6"/>
        <v>0</v>
      </c>
      <c r="AA32" s="50">
        <f t="shared" si="7"/>
        <v>0</v>
      </c>
      <c r="AC32" s="375">
        <f t="shared" si="8"/>
        <v>0</v>
      </c>
      <c r="AD32" s="44">
        <f t="shared" si="8"/>
        <v>0</v>
      </c>
      <c r="AE32" s="8">
        <f t="shared" si="9"/>
        <v>0</v>
      </c>
      <c r="AF32" s="50">
        <f t="shared" si="10"/>
        <v>0</v>
      </c>
      <c r="AH32" s="375">
        <f t="shared" si="11"/>
        <v>0</v>
      </c>
      <c r="AI32" s="44">
        <f t="shared" si="11"/>
        <v>0</v>
      </c>
      <c r="AJ32" s="8">
        <f t="shared" si="12"/>
        <v>0</v>
      </c>
      <c r="AK32" s="50">
        <f t="shared" si="13"/>
        <v>0</v>
      </c>
      <c r="AM32" s="375">
        <f t="shared" si="14"/>
        <v>0</v>
      </c>
      <c r="AN32" s="44">
        <f t="shared" si="14"/>
        <v>0</v>
      </c>
      <c r="AO32" s="8">
        <f t="shared" si="15"/>
        <v>0</v>
      </c>
      <c r="AP32" s="50">
        <f t="shared" si="16"/>
        <v>0</v>
      </c>
      <c r="AR32" s="375">
        <f t="shared" si="17"/>
        <v>0</v>
      </c>
      <c r="AS32" s="44">
        <f t="shared" si="17"/>
        <v>0</v>
      </c>
      <c r="AT32" s="8">
        <f t="shared" si="18"/>
        <v>0</v>
      </c>
      <c r="AU32" s="50">
        <f t="shared" si="19"/>
        <v>0</v>
      </c>
      <c r="AW32" s="375">
        <f t="shared" si="20"/>
        <v>0</v>
      </c>
      <c r="AX32" s="44">
        <f t="shared" si="20"/>
        <v>0</v>
      </c>
      <c r="AY32" s="8">
        <f t="shared" si="21"/>
        <v>0</v>
      </c>
      <c r="AZ32" s="50">
        <f t="shared" si="22"/>
        <v>0</v>
      </c>
      <c r="BB32" s="375">
        <f t="shared" si="23"/>
        <v>0</v>
      </c>
      <c r="BC32" s="44">
        <f t="shared" si="23"/>
        <v>0</v>
      </c>
      <c r="BD32" s="8">
        <f t="shared" si="24"/>
        <v>0</v>
      </c>
      <c r="BE32" s="50">
        <f t="shared" si="25"/>
        <v>0</v>
      </c>
      <c r="BG32" s="375">
        <f t="shared" si="26"/>
        <v>0</v>
      </c>
      <c r="BH32" s="44">
        <f t="shared" si="26"/>
        <v>0</v>
      </c>
      <c r="BI32" s="8">
        <f t="shared" si="27"/>
        <v>0</v>
      </c>
      <c r="BJ32" s="50">
        <f t="shared" si="28"/>
        <v>0</v>
      </c>
      <c r="BL32" s="375">
        <f t="shared" si="29"/>
        <v>0</v>
      </c>
      <c r="BM32" s="44">
        <f t="shared" si="29"/>
        <v>0</v>
      </c>
      <c r="BN32" s="8">
        <f t="shared" si="30"/>
        <v>0</v>
      </c>
      <c r="BO32" s="50">
        <f t="shared" si="31"/>
        <v>0</v>
      </c>
      <c r="BQ32" s="375">
        <f t="shared" si="32"/>
        <v>0</v>
      </c>
      <c r="BR32" s="44">
        <f t="shared" si="32"/>
        <v>0</v>
      </c>
      <c r="BS32" s="8">
        <f t="shared" si="33"/>
        <v>0</v>
      </c>
      <c r="BT32" s="50">
        <f t="shared" si="34"/>
        <v>0</v>
      </c>
      <c r="BV32" s="375">
        <f t="shared" si="35"/>
        <v>0</v>
      </c>
      <c r="BW32" s="44">
        <f t="shared" si="35"/>
        <v>0</v>
      </c>
      <c r="BX32" s="8">
        <f t="shared" si="36"/>
        <v>0</v>
      </c>
      <c r="BY32" s="50">
        <f t="shared" si="37"/>
        <v>0</v>
      </c>
      <c r="CA32" s="375">
        <f t="shared" si="38"/>
        <v>0</v>
      </c>
      <c r="CB32" s="44">
        <f t="shared" si="38"/>
        <v>0</v>
      </c>
      <c r="CC32" s="8">
        <f t="shared" si="39"/>
        <v>0</v>
      </c>
      <c r="CD32" s="50">
        <f t="shared" si="40"/>
        <v>0</v>
      </c>
      <c r="CF32" s="375">
        <f t="shared" si="41"/>
        <v>0</v>
      </c>
      <c r="CG32" s="44">
        <f t="shared" si="41"/>
        <v>0</v>
      </c>
      <c r="CH32" s="8">
        <f t="shared" si="42"/>
        <v>0</v>
      </c>
      <c r="CI32" s="50">
        <f t="shared" si="43"/>
        <v>0</v>
      </c>
      <c r="CK32" s="375">
        <f t="shared" si="44"/>
        <v>0</v>
      </c>
      <c r="CL32" s="44">
        <f t="shared" si="44"/>
        <v>0</v>
      </c>
      <c r="CM32" s="8">
        <f t="shared" si="45"/>
        <v>0</v>
      </c>
      <c r="CN32" s="50">
        <f t="shared" si="46"/>
        <v>0</v>
      </c>
      <c r="CP32" s="375">
        <f t="shared" si="47"/>
        <v>0</v>
      </c>
      <c r="CQ32" s="44">
        <f t="shared" si="47"/>
        <v>0</v>
      </c>
      <c r="CR32" s="8">
        <f t="shared" si="48"/>
        <v>0</v>
      </c>
      <c r="CS32" s="50">
        <f t="shared" si="49"/>
        <v>0</v>
      </c>
      <c r="CU32" s="375">
        <f t="shared" si="50"/>
        <v>0</v>
      </c>
      <c r="CV32" s="44">
        <f t="shared" si="50"/>
        <v>0</v>
      </c>
      <c r="CW32" s="8">
        <f t="shared" si="51"/>
        <v>0</v>
      </c>
      <c r="CX32" s="50">
        <f t="shared" si="52"/>
        <v>0</v>
      </c>
      <c r="CZ32" s="375">
        <f t="shared" si="53"/>
        <v>0</v>
      </c>
      <c r="DA32" s="44">
        <f t="shared" si="53"/>
        <v>0</v>
      </c>
      <c r="DB32" s="8">
        <f t="shared" si="54"/>
        <v>0</v>
      </c>
      <c r="DC32" s="50">
        <f t="shared" si="55"/>
        <v>0</v>
      </c>
      <c r="DE32" s="375">
        <f t="shared" si="56"/>
        <v>0</v>
      </c>
      <c r="DF32" s="44">
        <f t="shared" si="56"/>
        <v>0</v>
      </c>
      <c r="DG32" s="8">
        <f t="shared" si="57"/>
        <v>0</v>
      </c>
      <c r="DH32" s="50">
        <f t="shared" si="58"/>
        <v>0</v>
      </c>
      <c r="DJ32" s="375">
        <f t="shared" si="59"/>
        <v>0</v>
      </c>
      <c r="DK32" s="44">
        <f t="shared" si="59"/>
        <v>0</v>
      </c>
      <c r="DL32" s="8">
        <f t="shared" si="60"/>
        <v>0</v>
      </c>
      <c r="DM32" s="50">
        <f t="shared" si="61"/>
        <v>0</v>
      </c>
      <c r="DO32" s="375">
        <f t="shared" si="62"/>
        <v>0</v>
      </c>
      <c r="DP32" s="44">
        <f t="shared" si="62"/>
        <v>0</v>
      </c>
      <c r="DQ32" s="8">
        <f t="shared" si="63"/>
        <v>0</v>
      </c>
      <c r="DR32" s="50">
        <f t="shared" si="64"/>
        <v>0</v>
      </c>
      <c r="DT32" s="51">
        <f t="shared" si="68"/>
        <v>0</v>
      </c>
      <c r="DU32" s="50">
        <f t="shared" si="65"/>
        <v>0</v>
      </c>
      <c r="DV32" s="52">
        <v>0</v>
      </c>
      <c r="DW32" s="50">
        <f t="shared" si="66"/>
        <v>0</v>
      </c>
      <c r="DX32" s="51">
        <f t="shared" si="70"/>
        <v>0</v>
      </c>
      <c r="DY32" s="52">
        <f t="shared" si="67"/>
        <v>0</v>
      </c>
      <c r="DZ32" s="307">
        <f t="shared" si="0"/>
        <v>0</v>
      </c>
    </row>
    <row r="33" spans="1:130" ht="18" customHeight="1" x14ac:dyDescent="0.3">
      <c r="B33" s="54"/>
      <c r="C33" s="54"/>
      <c r="D33" s="54"/>
      <c r="E33" s="239"/>
      <c r="F33" s="263"/>
      <c r="G33" s="263"/>
      <c r="H33" s="263"/>
      <c r="I33" s="56"/>
      <c r="J33" s="56"/>
      <c r="K33" s="265"/>
      <c r="L33" s="264"/>
      <c r="M33" s="57"/>
      <c r="N33" s="394"/>
      <c r="O33" s="214"/>
      <c r="P33" s="8">
        <f t="shared" si="1"/>
        <v>0</v>
      </c>
      <c r="Q33" s="50">
        <f t="shared" si="2"/>
        <v>0</v>
      </c>
      <c r="S33" s="201">
        <f t="shared" si="3"/>
        <v>0</v>
      </c>
      <c r="T33" s="201">
        <f t="shared" si="3"/>
        <v>0</v>
      </c>
      <c r="U33" s="8">
        <f t="shared" si="4"/>
        <v>0</v>
      </c>
      <c r="V33" s="50">
        <f t="shared" si="5"/>
        <v>0</v>
      </c>
      <c r="X33" s="375">
        <f t="shared" si="71"/>
        <v>0</v>
      </c>
      <c r="Y33" s="44">
        <f t="shared" si="71"/>
        <v>0</v>
      </c>
      <c r="Z33" s="8">
        <f t="shared" si="6"/>
        <v>0</v>
      </c>
      <c r="AA33" s="50">
        <f t="shared" si="7"/>
        <v>0</v>
      </c>
      <c r="AC33" s="375">
        <f t="shared" si="8"/>
        <v>0</v>
      </c>
      <c r="AD33" s="44">
        <f t="shared" si="8"/>
        <v>0</v>
      </c>
      <c r="AE33" s="8">
        <f t="shared" si="9"/>
        <v>0</v>
      </c>
      <c r="AF33" s="50">
        <f t="shared" si="10"/>
        <v>0</v>
      </c>
      <c r="AH33" s="375">
        <f t="shared" si="11"/>
        <v>0</v>
      </c>
      <c r="AI33" s="44">
        <f t="shared" si="11"/>
        <v>0</v>
      </c>
      <c r="AJ33" s="8">
        <f t="shared" si="12"/>
        <v>0</v>
      </c>
      <c r="AK33" s="50">
        <f t="shared" si="13"/>
        <v>0</v>
      </c>
      <c r="AM33" s="375">
        <f t="shared" si="14"/>
        <v>0</v>
      </c>
      <c r="AN33" s="44">
        <f t="shared" si="14"/>
        <v>0</v>
      </c>
      <c r="AO33" s="8">
        <f t="shared" si="15"/>
        <v>0</v>
      </c>
      <c r="AP33" s="50">
        <f t="shared" si="16"/>
        <v>0</v>
      </c>
      <c r="AR33" s="375">
        <f t="shared" si="17"/>
        <v>0</v>
      </c>
      <c r="AS33" s="44">
        <f t="shared" si="17"/>
        <v>0</v>
      </c>
      <c r="AT33" s="8">
        <f t="shared" si="18"/>
        <v>0</v>
      </c>
      <c r="AU33" s="50">
        <f t="shared" si="19"/>
        <v>0</v>
      </c>
      <c r="AW33" s="375">
        <f t="shared" si="20"/>
        <v>0</v>
      </c>
      <c r="AX33" s="44">
        <f t="shared" si="20"/>
        <v>0</v>
      </c>
      <c r="AY33" s="8">
        <f t="shared" si="21"/>
        <v>0</v>
      </c>
      <c r="AZ33" s="50">
        <f t="shared" si="22"/>
        <v>0</v>
      </c>
      <c r="BB33" s="375">
        <f t="shared" si="23"/>
        <v>0</v>
      </c>
      <c r="BC33" s="44">
        <f t="shared" si="23"/>
        <v>0</v>
      </c>
      <c r="BD33" s="8">
        <f t="shared" si="24"/>
        <v>0</v>
      </c>
      <c r="BE33" s="50">
        <f t="shared" si="25"/>
        <v>0</v>
      </c>
      <c r="BG33" s="375">
        <f t="shared" si="26"/>
        <v>0</v>
      </c>
      <c r="BH33" s="44">
        <f t="shared" si="26"/>
        <v>0</v>
      </c>
      <c r="BI33" s="8">
        <f t="shared" si="27"/>
        <v>0</v>
      </c>
      <c r="BJ33" s="50">
        <f t="shared" si="28"/>
        <v>0</v>
      </c>
      <c r="BL33" s="375">
        <f t="shared" si="29"/>
        <v>0</v>
      </c>
      <c r="BM33" s="44">
        <f t="shared" si="29"/>
        <v>0</v>
      </c>
      <c r="BN33" s="8">
        <f t="shared" si="30"/>
        <v>0</v>
      </c>
      <c r="BO33" s="50">
        <f t="shared" si="31"/>
        <v>0</v>
      </c>
      <c r="BQ33" s="375">
        <f t="shared" si="32"/>
        <v>0</v>
      </c>
      <c r="BR33" s="44">
        <f t="shared" si="32"/>
        <v>0</v>
      </c>
      <c r="BS33" s="8">
        <f t="shared" si="33"/>
        <v>0</v>
      </c>
      <c r="BT33" s="50">
        <f t="shared" si="34"/>
        <v>0</v>
      </c>
      <c r="BV33" s="375">
        <f t="shared" si="35"/>
        <v>0</v>
      </c>
      <c r="BW33" s="44">
        <f t="shared" si="35"/>
        <v>0</v>
      </c>
      <c r="BX33" s="8">
        <f t="shared" si="36"/>
        <v>0</v>
      </c>
      <c r="BY33" s="50">
        <f t="shared" si="37"/>
        <v>0</v>
      </c>
      <c r="CA33" s="375">
        <f t="shared" si="38"/>
        <v>0</v>
      </c>
      <c r="CB33" s="44">
        <f t="shared" si="38"/>
        <v>0</v>
      </c>
      <c r="CC33" s="8">
        <f t="shared" si="39"/>
        <v>0</v>
      </c>
      <c r="CD33" s="50">
        <f t="shared" si="40"/>
        <v>0</v>
      </c>
      <c r="CF33" s="375">
        <f t="shared" si="41"/>
        <v>0</v>
      </c>
      <c r="CG33" s="44">
        <f t="shared" si="41"/>
        <v>0</v>
      </c>
      <c r="CH33" s="8">
        <f t="shared" si="42"/>
        <v>0</v>
      </c>
      <c r="CI33" s="50">
        <f t="shared" si="43"/>
        <v>0</v>
      </c>
      <c r="CK33" s="375">
        <f t="shared" si="44"/>
        <v>0</v>
      </c>
      <c r="CL33" s="44">
        <f t="shared" si="44"/>
        <v>0</v>
      </c>
      <c r="CM33" s="8">
        <f t="shared" si="45"/>
        <v>0</v>
      </c>
      <c r="CN33" s="50">
        <f t="shared" si="46"/>
        <v>0</v>
      </c>
      <c r="CP33" s="375">
        <f t="shared" si="47"/>
        <v>0</v>
      </c>
      <c r="CQ33" s="44">
        <f t="shared" si="47"/>
        <v>0</v>
      </c>
      <c r="CR33" s="8">
        <f t="shared" si="48"/>
        <v>0</v>
      </c>
      <c r="CS33" s="50">
        <f t="shared" si="49"/>
        <v>0</v>
      </c>
      <c r="CU33" s="375">
        <f t="shared" si="50"/>
        <v>0</v>
      </c>
      <c r="CV33" s="44">
        <f t="shared" si="50"/>
        <v>0</v>
      </c>
      <c r="CW33" s="8">
        <f t="shared" si="51"/>
        <v>0</v>
      </c>
      <c r="CX33" s="50">
        <f t="shared" si="52"/>
        <v>0</v>
      </c>
      <c r="CZ33" s="375">
        <f t="shared" si="53"/>
        <v>0</v>
      </c>
      <c r="DA33" s="44">
        <f t="shared" si="53"/>
        <v>0</v>
      </c>
      <c r="DB33" s="8">
        <f t="shared" si="54"/>
        <v>0</v>
      </c>
      <c r="DC33" s="50">
        <f t="shared" si="55"/>
        <v>0</v>
      </c>
      <c r="DE33" s="375">
        <f t="shared" si="56"/>
        <v>0</v>
      </c>
      <c r="DF33" s="44">
        <f t="shared" si="56"/>
        <v>0</v>
      </c>
      <c r="DG33" s="8">
        <f t="shared" si="57"/>
        <v>0</v>
      </c>
      <c r="DH33" s="50">
        <f t="shared" si="58"/>
        <v>0</v>
      </c>
      <c r="DJ33" s="375">
        <f t="shared" si="59"/>
        <v>0</v>
      </c>
      <c r="DK33" s="44">
        <f t="shared" si="59"/>
        <v>0</v>
      </c>
      <c r="DL33" s="8">
        <f t="shared" si="60"/>
        <v>0</v>
      </c>
      <c r="DM33" s="50">
        <f t="shared" si="61"/>
        <v>0</v>
      </c>
      <c r="DO33" s="375">
        <f t="shared" si="62"/>
        <v>0</v>
      </c>
      <c r="DP33" s="44">
        <f t="shared" si="62"/>
        <v>0</v>
      </c>
      <c r="DQ33" s="8">
        <f t="shared" si="63"/>
        <v>0</v>
      </c>
      <c r="DR33" s="50">
        <f t="shared" si="64"/>
        <v>0</v>
      </c>
      <c r="DT33" s="51">
        <f t="shared" si="68"/>
        <v>0</v>
      </c>
      <c r="DU33" s="50">
        <f t="shared" si="65"/>
        <v>0</v>
      </c>
      <c r="DV33" s="52">
        <v>0</v>
      </c>
      <c r="DW33" s="50">
        <f t="shared" si="66"/>
        <v>0</v>
      </c>
      <c r="DX33" s="51">
        <f t="shared" si="70"/>
        <v>0</v>
      </c>
      <c r="DY33" s="52">
        <f t="shared" si="67"/>
        <v>0</v>
      </c>
      <c r="DZ33" s="307">
        <f t="shared" si="0"/>
        <v>0</v>
      </c>
    </row>
    <row r="34" spans="1:130" ht="18" customHeight="1" x14ac:dyDescent="0.3">
      <c r="B34" s="54"/>
      <c r="C34" s="54"/>
      <c r="D34" s="54"/>
      <c r="E34" s="239"/>
      <c r="F34" s="263"/>
      <c r="G34" s="263"/>
      <c r="H34" s="263"/>
      <c r="I34" s="56"/>
      <c r="J34" s="56"/>
      <c r="K34" s="265"/>
      <c r="L34" s="264"/>
      <c r="M34" s="57"/>
      <c r="N34" s="394"/>
      <c r="O34" s="214"/>
      <c r="P34" s="8">
        <f t="shared" si="1"/>
        <v>0</v>
      </c>
      <c r="Q34" s="50">
        <f t="shared" si="2"/>
        <v>0</v>
      </c>
      <c r="S34" s="201">
        <f t="shared" si="3"/>
        <v>0</v>
      </c>
      <c r="T34" s="201">
        <f t="shared" si="3"/>
        <v>0</v>
      </c>
      <c r="U34" s="8">
        <f t="shared" si="4"/>
        <v>0</v>
      </c>
      <c r="V34" s="50">
        <f t="shared" si="5"/>
        <v>0</v>
      </c>
      <c r="X34" s="375">
        <f t="shared" si="71"/>
        <v>0</v>
      </c>
      <c r="Y34" s="44">
        <f t="shared" si="71"/>
        <v>0</v>
      </c>
      <c r="Z34" s="8">
        <f t="shared" si="6"/>
        <v>0</v>
      </c>
      <c r="AA34" s="50">
        <f t="shared" si="7"/>
        <v>0</v>
      </c>
      <c r="AC34" s="375">
        <f t="shared" si="8"/>
        <v>0</v>
      </c>
      <c r="AD34" s="44">
        <f t="shared" si="8"/>
        <v>0</v>
      </c>
      <c r="AE34" s="8">
        <f t="shared" si="9"/>
        <v>0</v>
      </c>
      <c r="AF34" s="50">
        <f t="shared" si="10"/>
        <v>0</v>
      </c>
      <c r="AH34" s="375">
        <f t="shared" si="11"/>
        <v>0</v>
      </c>
      <c r="AI34" s="44">
        <f t="shared" si="11"/>
        <v>0</v>
      </c>
      <c r="AJ34" s="8">
        <f t="shared" si="12"/>
        <v>0</v>
      </c>
      <c r="AK34" s="50">
        <f t="shared" si="13"/>
        <v>0</v>
      </c>
      <c r="AM34" s="375">
        <f t="shared" si="14"/>
        <v>0</v>
      </c>
      <c r="AN34" s="44">
        <f t="shared" si="14"/>
        <v>0</v>
      </c>
      <c r="AO34" s="8">
        <f t="shared" si="15"/>
        <v>0</v>
      </c>
      <c r="AP34" s="50">
        <f t="shared" si="16"/>
        <v>0</v>
      </c>
      <c r="AR34" s="375">
        <f t="shared" si="17"/>
        <v>0</v>
      </c>
      <c r="AS34" s="44">
        <f t="shared" si="17"/>
        <v>0</v>
      </c>
      <c r="AT34" s="8">
        <f t="shared" si="18"/>
        <v>0</v>
      </c>
      <c r="AU34" s="50">
        <f t="shared" si="19"/>
        <v>0</v>
      </c>
      <c r="AW34" s="375">
        <f t="shared" si="20"/>
        <v>0</v>
      </c>
      <c r="AX34" s="44">
        <f t="shared" si="20"/>
        <v>0</v>
      </c>
      <c r="AY34" s="8">
        <f t="shared" si="21"/>
        <v>0</v>
      </c>
      <c r="AZ34" s="50">
        <f t="shared" si="22"/>
        <v>0</v>
      </c>
      <c r="BB34" s="375">
        <f t="shared" si="23"/>
        <v>0</v>
      </c>
      <c r="BC34" s="44">
        <f t="shared" si="23"/>
        <v>0</v>
      </c>
      <c r="BD34" s="8">
        <f t="shared" si="24"/>
        <v>0</v>
      </c>
      <c r="BE34" s="50">
        <f t="shared" si="25"/>
        <v>0</v>
      </c>
      <c r="BG34" s="375">
        <f t="shared" si="26"/>
        <v>0</v>
      </c>
      <c r="BH34" s="44">
        <f t="shared" si="26"/>
        <v>0</v>
      </c>
      <c r="BI34" s="8">
        <f t="shared" si="27"/>
        <v>0</v>
      </c>
      <c r="BJ34" s="50">
        <f t="shared" si="28"/>
        <v>0</v>
      </c>
      <c r="BL34" s="375">
        <f t="shared" si="29"/>
        <v>0</v>
      </c>
      <c r="BM34" s="44">
        <f t="shared" si="29"/>
        <v>0</v>
      </c>
      <c r="BN34" s="8">
        <f t="shared" si="30"/>
        <v>0</v>
      </c>
      <c r="BO34" s="50">
        <f t="shared" si="31"/>
        <v>0</v>
      </c>
      <c r="BQ34" s="375">
        <f t="shared" si="32"/>
        <v>0</v>
      </c>
      <c r="BR34" s="44">
        <f t="shared" si="32"/>
        <v>0</v>
      </c>
      <c r="BS34" s="8">
        <f t="shared" si="33"/>
        <v>0</v>
      </c>
      <c r="BT34" s="50">
        <f t="shared" si="34"/>
        <v>0</v>
      </c>
      <c r="BV34" s="375">
        <f t="shared" si="35"/>
        <v>0</v>
      </c>
      <c r="BW34" s="44">
        <f t="shared" si="35"/>
        <v>0</v>
      </c>
      <c r="BX34" s="8">
        <f t="shared" si="36"/>
        <v>0</v>
      </c>
      <c r="BY34" s="50">
        <f t="shared" si="37"/>
        <v>0</v>
      </c>
      <c r="CA34" s="375">
        <f t="shared" si="38"/>
        <v>0</v>
      </c>
      <c r="CB34" s="44">
        <f t="shared" si="38"/>
        <v>0</v>
      </c>
      <c r="CC34" s="8">
        <f t="shared" si="39"/>
        <v>0</v>
      </c>
      <c r="CD34" s="50">
        <f t="shared" si="40"/>
        <v>0</v>
      </c>
      <c r="CF34" s="375">
        <f t="shared" si="41"/>
        <v>0</v>
      </c>
      <c r="CG34" s="44">
        <f t="shared" si="41"/>
        <v>0</v>
      </c>
      <c r="CH34" s="8">
        <f t="shared" si="42"/>
        <v>0</v>
      </c>
      <c r="CI34" s="50">
        <f t="shared" si="43"/>
        <v>0</v>
      </c>
      <c r="CK34" s="375">
        <f t="shared" si="44"/>
        <v>0</v>
      </c>
      <c r="CL34" s="44">
        <f t="shared" si="44"/>
        <v>0</v>
      </c>
      <c r="CM34" s="8">
        <f t="shared" si="45"/>
        <v>0</v>
      </c>
      <c r="CN34" s="50">
        <f t="shared" si="46"/>
        <v>0</v>
      </c>
      <c r="CP34" s="375">
        <f t="shared" si="47"/>
        <v>0</v>
      </c>
      <c r="CQ34" s="44">
        <f t="shared" si="47"/>
        <v>0</v>
      </c>
      <c r="CR34" s="8">
        <f t="shared" si="48"/>
        <v>0</v>
      </c>
      <c r="CS34" s="50">
        <f t="shared" si="49"/>
        <v>0</v>
      </c>
      <c r="CU34" s="375">
        <f t="shared" si="50"/>
        <v>0</v>
      </c>
      <c r="CV34" s="44">
        <f t="shared" si="50"/>
        <v>0</v>
      </c>
      <c r="CW34" s="8">
        <f t="shared" si="51"/>
        <v>0</v>
      </c>
      <c r="CX34" s="50">
        <f t="shared" si="52"/>
        <v>0</v>
      </c>
      <c r="CZ34" s="375">
        <f t="shared" si="53"/>
        <v>0</v>
      </c>
      <c r="DA34" s="44">
        <f t="shared" si="53"/>
        <v>0</v>
      </c>
      <c r="DB34" s="8">
        <f t="shared" si="54"/>
        <v>0</v>
      </c>
      <c r="DC34" s="50">
        <f t="shared" si="55"/>
        <v>0</v>
      </c>
      <c r="DE34" s="375">
        <f t="shared" si="56"/>
        <v>0</v>
      </c>
      <c r="DF34" s="44">
        <f t="shared" si="56"/>
        <v>0</v>
      </c>
      <c r="DG34" s="8">
        <f t="shared" si="57"/>
        <v>0</v>
      </c>
      <c r="DH34" s="50">
        <f t="shared" si="58"/>
        <v>0</v>
      </c>
      <c r="DJ34" s="375">
        <f t="shared" si="59"/>
        <v>0</v>
      </c>
      <c r="DK34" s="44">
        <f t="shared" si="59"/>
        <v>0</v>
      </c>
      <c r="DL34" s="8">
        <f t="shared" si="60"/>
        <v>0</v>
      </c>
      <c r="DM34" s="50">
        <f t="shared" si="61"/>
        <v>0</v>
      </c>
      <c r="DO34" s="375">
        <f t="shared" si="62"/>
        <v>0</v>
      </c>
      <c r="DP34" s="44">
        <f t="shared" si="62"/>
        <v>0</v>
      </c>
      <c r="DQ34" s="8">
        <f t="shared" si="63"/>
        <v>0</v>
      </c>
      <c r="DR34" s="50">
        <f t="shared" si="64"/>
        <v>0</v>
      </c>
      <c r="DT34" s="51">
        <f t="shared" si="68"/>
        <v>0</v>
      </c>
      <c r="DU34" s="50">
        <f t="shared" si="65"/>
        <v>0</v>
      </c>
      <c r="DV34" s="52">
        <v>0</v>
      </c>
      <c r="DW34" s="50">
        <f t="shared" si="66"/>
        <v>0</v>
      </c>
      <c r="DX34" s="51">
        <f t="shared" si="70"/>
        <v>0</v>
      </c>
      <c r="DY34" s="52">
        <f t="shared" si="67"/>
        <v>0</v>
      </c>
      <c r="DZ34" s="307">
        <f t="shared" si="0"/>
        <v>0</v>
      </c>
    </row>
    <row r="35" spans="1:130" ht="18" customHeight="1" x14ac:dyDescent="0.3">
      <c r="B35" s="54"/>
      <c r="C35" s="54"/>
      <c r="D35" s="54"/>
      <c r="E35" s="239"/>
      <c r="F35" s="263"/>
      <c r="G35" s="263"/>
      <c r="H35" s="263"/>
      <c r="I35" s="56"/>
      <c r="J35" s="56"/>
      <c r="K35" s="265"/>
      <c r="L35" s="264"/>
      <c r="M35" s="57"/>
      <c r="N35" s="394"/>
      <c r="O35" s="214"/>
      <c r="P35" s="8">
        <f t="shared" si="1"/>
        <v>0</v>
      </c>
      <c r="Q35" s="50">
        <f t="shared" si="2"/>
        <v>0</v>
      </c>
      <c r="S35" s="201">
        <f t="shared" si="3"/>
        <v>0</v>
      </c>
      <c r="T35" s="201">
        <f t="shared" si="3"/>
        <v>0</v>
      </c>
      <c r="U35" s="8">
        <f t="shared" si="4"/>
        <v>0</v>
      </c>
      <c r="V35" s="50">
        <f t="shared" si="5"/>
        <v>0</v>
      </c>
      <c r="X35" s="375">
        <f t="shared" si="71"/>
        <v>0</v>
      </c>
      <c r="Y35" s="44">
        <f t="shared" si="71"/>
        <v>0</v>
      </c>
      <c r="Z35" s="8">
        <f t="shared" si="6"/>
        <v>0</v>
      </c>
      <c r="AA35" s="50">
        <f t="shared" si="7"/>
        <v>0</v>
      </c>
      <c r="AC35" s="375">
        <f t="shared" si="8"/>
        <v>0</v>
      </c>
      <c r="AD35" s="44">
        <f t="shared" si="8"/>
        <v>0</v>
      </c>
      <c r="AE35" s="8">
        <f t="shared" si="9"/>
        <v>0</v>
      </c>
      <c r="AF35" s="50">
        <f t="shared" si="10"/>
        <v>0</v>
      </c>
      <c r="AH35" s="375">
        <f t="shared" si="11"/>
        <v>0</v>
      </c>
      <c r="AI35" s="44">
        <f t="shared" si="11"/>
        <v>0</v>
      </c>
      <c r="AJ35" s="8">
        <f t="shared" si="12"/>
        <v>0</v>
      </c>
      <c r="AK35" s="50">
        <f t="shared" si="13"/>
        <v>0</v>
      </c>
      <c r="AM35" s="375">
        <f t="shared" si="14"/>
        <v>0</v>
      </c>
      <c r="AN35" s="44">
        <f t="shared" si="14"/>
        <v>0</v>
      </c>
      <c r="AO35" s="8">
        <f t="shared" si="15"/>
        <v>0</v>
      </c>
      <c r="AP35" s="50">
        <f t="shared" si="16"/>
        <v>0</v>
      </c>
      <c r="AR35" s="375">
        <f t="shared" si="17"/>
        <v>0</v>
      </c>
      <c r="AS35" s="44">
        <f t="shared" si="17"/>
        <v>0</v>
      </c>
      <c r="AT35" s="8">
        <f t="shared" si="18"/>
        <v>0</v>
      </c>
      <c r="AU35" s="50">
        <f t="shared" si="19"/>
        <v>0</v>
      </c>
      <c r="AW35" s="375">
        <f t="shared" si="20"/>
        <v>0</v>
      </c>
      <c r="AX35" s="44">
        <f t="shared" si="20"/>
        <v>0</v>
      </c>
      <c r="AY35" s="8">
        <f t="shared" si="21"/>
        <v>0</v>
      </c>
      <c r="AZ35" s="50">
        <f t="shared" si="22"/>
        <v>0</v>
      </c>
      <c r="BB35" s="375">
        <f t="shared" si="23"/>
        <v>0</v>
      </c>
      <c r="BC35" s="44">
        <f t="shared" si="23"/>
        <v>0</v>
      </c>
      <c r="BD35" s="8">
        <f t="shared" si="24"/>
        <v>0</v>
      </c>
      <c r="BE35" s="50">
        <f t="shared" si="25"/>
        <v>0</v>
      </c>
      <c r="BG35" s="375">
        <f t="shared" si="26"/>
        <v>0</v>
      </c>
      <c r="BH35" s="44">
        <f t="shared" si="26"/>
        <v>0</v>
      </c>
      <c r="BI35" s="8">
        <f t="shared" si="27"/>
        <v>0</v>
      </c>
      <c r="BJ35" s="50">
        <f t="shared" si="28"/>
        <v>0</v>
      </c>
      <c r="BL35" s="375">
        <f t="shared" si="29"/>
        <v>0</v>
      </c>
      <c r="BM35" s="44">
        <f t="shared" si="29"/>
        <v>0</v>
      </c>
      <c r="BN35" s="8">
        <f t="shared" si="30"/>
        <v>0</v>
      </c>
      <c r="BO35" s="50">
        <f t="shared" si="31"/>
        <v>0</v>
      </c>
      <c r="BQ35" s="375">
        <f t="shared" si="32"/>
        <v>0</v>
      </c>
      <c r="BR35" s="44">
        <f t="shared" si="32"/>
        <v>0</v>
      </c>
      <c r="BS35" s="8">
        <f t="shared" si="33"/>
        <v>0</v>
      </c>
      <c r="BT35" s="50">
        <f t="shared" si="34"/>
        <v>0</v>
      </c>
      <c r="BV35" s="375">
        <f t="shared" si="35"/>
        <v>0</v>
      </c>
      <c r="BW35" s="44">
        <f t="shared" si="35"/>
        <v>0</v>
      </c>
      <c r="BX35" s="8">
        <f t="shared" si="36"/>
        <v>0</v>
      </c>
      <c r="BY35" s="50">
        <f t="shared" si="37"/>
        <v>0</v>
      </c>
      <c r="CA35" s="375">
        <f t="shared" si="38"/>
        <v>0</v>
      </c>
      <c r="CB35" s="44">
        <f t="shared" si="38"/>
        <v>0</v>
      </c>
      <c r="CC35" s="8">
        <f t="shared" si="39"/>
        <v>0</v>
      </c>
      <c r="CD35" s="50">
        <f t="shared" si="40"/>
        <v>0</v>
      </c>
      <c r="CF35" s="375">
        <f t="shared" si="41"/>
        <v>0</v>
      </c>
      <c r="CG35" s="44">
        <f t="shared" si="41"/>
        <v>0</v>
      </c>
      <c r="CH35" s="8">
        <f t="shared" si="42"/>
        <v>0</v>
      </c>
      <c r="CI35" s="50">
        <f t="shared" si="43"/>
        <v>0</v>
      </c>
      <c r="CK35" s="375">
        <f t="shared" si="44"/>
        <v>0</v>
      </c>
      <c r="CL35" s="44">
        <f t="shared" si="44"/>
        <v>0</v>
      </c>
      <c r="CM35" s="8">
        <f t="shared" si="45"/>
        <v>0</v>
      </c>
      <c r="CN35" s="50">
        <f t="shared" si="46"/>
        <v>0</v>
      </c>
      <c r="CP35" s="375">
        <f t="shared" si="47"/>
        <v>0</v>
      </c>
      <c r="CQ35" s="44">
        <f t="shared" si="47"/>
        <v>0</v>
      </c>
      <c r="CR35" s="8">
        <f t="shared" si="48"/>
        <v>0</v>
      </c>
      <c r="CS35" s="50">
        <f t="shared" si="49"/>
        <v>0</v>
      </c>
      <c r="CU35" s="375">
        <f t="shared" si="50"/>
        <v>0</v>
      </c>
      <c r="CV35" s="44">
        <f t="shared" si="50"/>
        <v>0</v>
      </c>
      <c r="CW35" s="8">
        <f t="shared" si="51"/>
        <v>0</v>
      </c>
      <c r="CX35" s="50">
        <f t="shared" si="52"/>
        <v>0</v>
      </c>
      <c r="CZ35" s="375">
        <f t="shared" si="53"/>
        <v>0</v>
      </c>
      <c r="DA35" s="44">
        <f t="shared" si="53"/>
        <v>0</v>
      </c>
      <c r="DB35" s="8">
        <f t="shared" si="54"/>
        <v>0</v>
      </c>
      <c r="DC35" s="50">
        <f t="shared" si="55"/>
        <v>0</v>
      </c>
      <c r="DE35" s="375">
        <f t="shared" si="56"/>
        <v>0</v>
      </c>
      <c r="DF35" s="44">
        <f t="shared" si="56"/>
        <v>0</v>
      </c>
      <c r="DG35" s="8">
        <f t="shared" si="57"/>
        <v>0</v>
      </c>
      <c r="DH35" s="50">
        <f t="shared" si="58"/>
        <v>0</v>
      </c>
      <c r="DJ35" s="375">
        <f t="shared" si="59"/>
        <v>0</v>
      </c>
      <c r="DK35" s="44">
        <f t="shared" si="59"/>
        <v>0</v>
      </c>
      <c r="DL35" s="8">
        <f t="shared" si="60"/>
        <v>0</v>
      </c>
      <c r="DM35" s="50">
        <f t="shared" si="61"/>
        <v>0</v>
      </c>
      <c r="DO35" s="375">
        <f t="shared" si="62"/>
        <v>0</v>
      </c>
      <c r="DP35" s="44">
        <f t="shared" si="62"/>
        <v>0</v>
      </c>
      <c r="DQ35" s="8">
        <f t="shared" si="63"/>
        <v>0</v>
      </c>
      <c r="DR35" s="50">
        <f t="shared" si="64"/>
        <v>0</v>
      </c>
      <c r="DT35" s="51">
        <f t="shared" si="68"/>
        <v>0</v>
      </c>
      <c r="DU35" s="50">
        <f t="shared" si="65"/>
        <v>0</v>
      </c>
      <c r="DV35" s="52">
        <v>0</v>
      </c>
      <c r="DW35" s="50">
        <f t="shared" si="66"/>
        <v>0</v>
      </c>
      <c r="DX35" s="51">
        <f t="shared" si="70"/>
        <v>0</v>
      </c>
      <c r="DY35" s="52">
        <f t="shared" si="67"/>
        <v>0</v>
      </c>
      <c r="DZ35" s="307">
        <f t="shared" si="0"/>
        <v>0</v>
      </c>
    </row>
    <row r="36" spans="1:130" ht="18" customHeight="1" x14ac:dyDescent="0.3">
      <c r="B36" s="54"/>
      <c r="C36" s="54"/>
      <c r="D36" s="54"/>
      <c r="E36" s="239"/>
      <c r="F36" s="263"/>
      <c r="G36" s="263"/>
      <c r="H36" s="263"/>
      <c r="I36" s="56"/>
      <c r="J36" s="56"/>
      <c r="K36" s="265"/>
      <c r="L36" s="264"/>
      <c r="M36" s="57"/>
      <c r="N36" s="394"/>
      <c r="O36" s="214"/>
      <c r="P36" s="8">
        <f t="shared" si="1"/>
        <v>0</v>
      </c>
      <c r="Q36" s="50">
        <f t="shared" si="2"/>
        <v>0</v>
      </c>
      <c r="S36" s="201">
        <f t="shared" si="3"/>
        <v>0</v>
      </c>
      <c r="T36" s="201">
        <f t="shared" si="3"/>
        <v>0</v>
      </c>
      <c r="U36" s="8">
        <f t="shared" si="4"/>
        <v>0</v>
      </c>
      <c r="V36" s="50">
        <f t="shared" si="5"/>
        <v>0</v>
      </c>
      <c r="X36" s="375">
        <f t="shared" si="71"/>
        <v>0</v>
      </c>
      <c r="Y36" s="44">
        <f t="shared" si="71"/>
        <v>0</v>
      </c>
      <c r="Z36" s="8">
        <f t="shared" si="6"/>
        <v>0</v>
      </c>
      <c r="AA36" s="50">
        <f t="shared" si="7"/>
        <v>0</v>
      </c>
      <c r="AC36" s="375">
        <f t="shared" si="8"/>
        <v>0</v>
      </c>
      <c r="AD36" s="44">
        <f t="shared" si="8"/>
        <v>0</v>
      </c>
      <c r="AE36" s="8">
        <f t="shared" si="9"/>
        <v>0</v>
      </c>
      <c r="AF36" s="50">
        <f t="shared" si="10"/>
        <v>0</v>
      </c>
      <c r="AH36" s="375">
        <f t="shared" si="11"/>
        <v>0</v>
      </c>
      <c r="AI36" s="44">
        <f t="shared" si="11"/>
        <v>0</v>
      </c>
      <c r="AJ36" s="8">
        <f t="shared" si="12"/>
        <v>0</v>
      </c>
      <c r="AK36" s="50">
        <f t="shared" si="13"/>
        <v>0</v>
      </c>
      <c r="AM36" s="375">
        <f t="shared" si="14"/>
        <v>0</v>
      </c>
      <c r="AN36" s="44">
        <f t="shared" si="14"/>
        <v>0</v>
      </c>
      <c r="AO36" s="8">
        <f t="shared" si="15"/>
        <v>0</v>
      </c>
      <c r="AP36" s="50">
        <f t="shared" si="16"/>
        <v>0</v>
      </c>
      <c r="AR36" s="375">
        <f t="shared" si="17"/>
        <v>0</v>
      </c>
      <c r="AS36" s="44">
        <f t="shared" si="17"/>
        <v>0</v>
      </c>
      <c r="AT36" s="8">
        <f t="shared" si="18"/>
        <v>0</v>
      </c>
      <c r="AU36" s="50">
        <f t="shared" si="19"/>
        <v>0</v>
      </c>
      <c r="AW36" s="375">
        <f t="shared" si="20"/>
        <v>0</v>
      </c>
      <c r="AX36" s="44">
        <f t="shared" si="20"/>
        <v>0</v>
      </c>
      <c r="AY36" s="8">
        <f t="shared" si="21"/>
        <v>0</v>
      </c>
      <c r="AZ36" s="50">
        <f t="shared" si="22"/>
        <v>0</v>
      </c>
      <c r="BB36" s="375">
        <f t="shared" si="23"/>
        <v>0</v>
      </c>
      <c r="BC36" s="44">
        <f t="shared" si="23"/>
        <v>0</v>
      </c>
      <c r="BD36" s="8">
        <f t="shared" si="24"/>
        <v>0</v>
      </c>
      <c r="BE36" s="50">
        <f t="shared" si="25"/>
        <v>0</v>
      </c>
      <c r="BG36" s="375">
        <f t="shared" si="26"/>
        <v>0</v>
      </c>
      <c r="BH36" s="44">
        <f t="shared" si="26"/>
        <v>0</v>
      </c>
      <c r="BI36" s="8">
        <f t="shared" si="27"/>
        <v>0</v>
      </c>
      <c r="BJ36" s="50">
        <f t="shared" si="28"/>
        <v>0</v>
      </c>
      <c r="BL36" s="375">
        <f t="shared" si="29"/>
        <v>0</v>
      </c>
      <c r="BM36" s="44">
        <f t="shared" si="29"/>
        <v>0</v>
      </c>
      <c r="BN36" s="8">
        <f t="shared" si="30"/>
        <v>0</v>
      </c>
      <c r="BO36" s="50">
        <f t="shared" si="31"/>
        <v>0</v>
      </c>
      <c r="BQ36" s="375">
        <f t="shared" si="32"/>
        <v>0</v>
      </c>
      <c r="BR36" s="44">
        <f t="shared" si="32"/>
        <v>0</v>
      </c>
      <c r="BS36" s="8">
        <f t="shared" si="33"/>
        <v>0</v>
      </c>
      <c r="BT36" s="50">
        <f t="shared" si="34"/>
        <v>0</v>
      </c>
      <c r="BV36" s="375">
        <f t="shared" si="35"/>
        <v>0</v>
      </c>
      <c r="BW36" s="44">
        <f t="shared" si="35"/>
        <v>0</v>
      </c>
      <c r="BX36" s="8">
        <f t="shared" si="36"/>
        <v>0</v>
      </c>
      <c r="BY36" s="50">
        <f t="shared" si="37"/>
        <v>0</v>
      </c>
      <c r="CA36" s="375">
        <f t="shared" si="38"/>
        <v>0</v>
      </c>
      <c r="CB36" s="44">
        <f t="shared" si="38"/>
        <v>0</v>
      </c>
      <c r="CC36" s="8">
        <f t="shared" si="39"/>
        <v>0</v>
      </c>
      <c r="CD36" s="50">
        <f t="shared" si="40"/>
        <v>0</v>
      </c>
      <c r="CF36" s="375">
        <f t="shared" si="41"/>
        <v>0</v>
      </c>
      <c r="CG36" s="44">
        <f t="shared" si="41"/>
        <v>0</v>
      </c>
      <c r="CH36" s="8">
        <f t="shared" si="42"/>
        <v>0</v>
      </c>
      <c r="CI36" s="50">
        <f t="shared" si="43"/>
        <v>0</v>
      </c>
      <c r="CK36" s="375">
        <f t="shared" si="44"/>
        <v>0</v>
      </c>
      <c r="CL36" s="44">
        <f t="shared" si="44"/>
        <v>0</v>
      </c>
      <c r="CM36" s="8">
        <f t="shared" si="45"/>
        <v>0</v>
      </c>
      <c r="CN36" s="50">
        <f t="shared" si="46"/>
        <v>0</v>
      </c>
      <c r="CP36" s="375">
        <f t="shared" si="47"/>
        <v>0</v>
      </c>
      <c r="CQ36" s="44">
        <f t="shared" si="47"/>
        <v>0</v>
      </c>
      <c r="CR36" s="8">
        <f t="shared" si="48"/>
        <v>0</v>
      </c>
      <c r="CS36" s="50">
        <f t="shared" si="49"/>
        <v>0</v>
      </c>
      <c r="CU36" s="375">
        <f t="shared" si="50"/>
        <v>0</v>
      </c>
      <c r="CV36" s="44">
        <f t="shared" si="50"/>
        <v>0</v>
      </c>
      <c r="CW36" s="8">
        <f t="shared" si="51"/>
        <v>0</v>
      </c>
      <c r="CX36" s="50">
        <f t="shared" si="52"/>
        <v>0</v>
      </c>
      <c r="CZ36" s="375">
        <f t="shared" si="53"/>
        <v>0</v>
      </c>
      <c r="DA36" s="44">
        <f t="shared" si="53"/>
        <v>0</v>
      </c>
      <c r="DB36" s="8">
        <f t="shared" si="54"/>
        <v>0</v>
      </c>
      <c r="DC36" s="50">
        <f t="shared" si="55"/>
        <v>0</v>
      </c>
      <c r="DE36" s="375">
        <f t="shared" si="56"/>
        <v>0</v>
      </c>
      <c r="DF36" s="44">
        <f t="shared" si="56"/>
        <v>0</v>
      </c>
      <c r="DG36" s="8">
        <f t="shared" si="57"/>
        <v>0</v>
      </c>
      <c r="DH36" s="50">
        <f t="shared" si="58"/>
        <v>0</v>
      </c>
      <c r="DJ36" s="375">
        <f t="shared" si="59"/>
        <v>0</v>
      </c>
      <c r="DK36" s="44">
        <f t="shared" si="59"/>
        <v>0</v>
      </c>
      <c r="DL36" s="8">
        <f t="shared" si="60"/>
        <v>0</v>
      </c>
      <c r="DM36" s="50">
        <f t="shared" si="61"/>
        <v>0</v>
      </c>
      <c r="DO36" s="375">
        <f t="shared" si="62"/>
        <v>0</v>
      </c>
      <c r="DP36" s="44">
        <f t="shared" si="62"/>
        <v>0</v>
      </c>
      <c r="DQ36" s="8">
        <f t="shared" si="63"/>
        <v>0</v>
      </c>
      <c r="DR36" s="50">
        <f t="shared" si="64"/>
        <v>0</v>
      </c>
      <c r="DT36" s="51">
        <f t="shared" si="68"/>
        <v>0</v>
      </c>
      <c r="DU36" s="50">
        <f t="shared" si="65"/>
        <v>0</v>
      </c>
      <c r="DV36" s="52">
        <v>0</v>
      </c>
      <c r="DW36" s="50">
        <f t="shared" si="66"/>
        <v>0</v>
      </c>
      <c r="DX36" s="51">
        <f t="shared" si="70"/>
        <v>0</v>
      </c>
      <c r="DY36" s="52">
        <f t="shared" si="67"/>
        <v>0</v>
      </c>
      <c r="DZ36" s="307">
        <f t="shared" si="0"/>
        <v>0</v>
      </c>
    </row>
    <row r="37" spans="1:130" ht="18" customHeight="1" x14ac:dyDescent="0.3">
      <c r="B37" s="54"/>
      <c r="C37" s="54"/>
      <c r="D37" s="54"/>
      <c r="E37" s="239"/>
      <c r="F37" s="263"/>
      <c r="G37" s="263"/>
      <c r="H37" s="263"/>
      <c r="I37" s="56"/>
      <c r="J37" s="56"/>
      <c r="K37" s="265"/>
      <c r="L37" s="264"/>
      <c r="M37" s="57"/>
      <c r="N37" s="394"/>
      <c r="O37" s="214"/>
      <c r="P37" s="8">
        <f t="shared" si="1"/>
        <v>0</v>
      </c>
      <c r="Q37" s="50">
        <f t="shared" si="2"/>
        <v>0</v>
      </c>
      <c r="S37" s="201">
        <f t="shared" si="3"/>
        <v>0</v>
      </c>
      <c r="T37" s="201">
        <f t="shared" si="3"/>
        <v>0</v>
      </c>
      <c r="U37" s="8">
        <f t="shared" si="4"/>
        <v>0</v>
      </c>
      <c r="V37" s="50">
        <f t="shared" si="5"/>
        <v>0</v>
      </c>
      <c r="X37" s="375">
        <f t="shared" si="71"/>
        <v>0</v>
      </c>
      <c r="Y37" s="44">
        <f t="shared" si="71"/>
        <v>0</v>
      </c>
      <c r="Z37" s="8">
        <f t="shared" si="6"/>
        <v>0</v>
      </c>
      <c r="AA37" s="50">
        <f t="shared" si="7"/>
        <v>0</v>
      </c>
      <c r="AC37" s="375">
        <f t="shared" si="8"/>
        <v>0</v>
      </c>
      <c r="AD37" s="44">
        <f t="shared" si="8"/>
        <v>0</v>
      </c>
      <c r="AE37" s="8">
        <f t="shared" si="9"/>
        <v>0</v>
      </c>
      <c r="AF37" s="50">
        <f t="shared" si="10"/>
        <v>0</v>
      </c>
      <c r="AH37" s="375">
        <f t="shared" si="11"/>
        <v>0</v>
      </c>
      <c r="AI37" s="44">
        <f t="shared" si="11"/>
        <v>0</v>
      </c>
      <c r="AJ37" s="8">
        <f t="shared" si="12"/>
        <v>0</v>
      </c>
      <c r="AK37" s="50">
        <f t="shared" si="13"/>
        <v>0</v>
      </c>
      <c r="AM37" s="375">
        <f t="shared" si="14"/>
        <v>0</v>
      </c>
      <c r="AN37" s="44">
        <f t="shared" si="14"/>
        <v>0</v>
      </c>
      <c r="AO37" s="8">
        <f t="shared" si="15"/>
        <v>0</v>
      </c>
      <c r="AP37" s="50">
        <f t="shared" si="16"/>
        <v>0</v>
      </c>
      <c r="AR37" s="375">
        <f t="shared" si="17"/>
        <v>0</v>
      </c>
      <c r="AS37" s="44">
        <f t="shared" si="17"/>
        <v>0</v>
      </c>
      <c r="AT37" s="8">
        <f t="shared" si="18"/>
        <v>0</v>
      </c>
      <c r="AU37" s="50">
        <f t="shared" si="19"/>
        <v>0</v>
      </c>
      <c r="AW37" s="375">
        <f t="shared" si="20"/>
        <v>0</v>
      </c>
      <c r="AX37" s="44">
        <f t="shared" si="20"/>
        <v>0</v>
      </c>
      <c r="AY37" s="8">
        <f t="shared" si="21"/>
        <v>0</v>
      </c>
      <c r="AZ37" s="50">
        <f t="shared" si="22"/>
        <v>0</v>
      </c>
      <c r="BB37" s="375">
        <f t="shared" si="23"/>
        <v>0</v>
      </c>
      <c r="BC37" s="44">
        <f t="shared" si="23"/>
        <v>0</v>
      </c>
      <c r="BD37" s="8">
        <f t="shared" si="24"/>
        <v>0</v>
      </c>
      <c r="BE37" s="50">
        <f t="shared" si="25"/>
        <v>0</v>
      </c>
      <c r="BG37" s="375">
        <f t="shared" si="26"/>
        <v>0</v>
      </c>
      <c r="BH37" s="44">
        <f t="shared" si="26"/>
        <v>0</v>
      </c>
      <c r="BI37" s="8">
        <f t="shared" si="27"/>
        <v>0</v>
      </c>
      <c r="BJ37" s="50">
        <f t="shared" si="28"/>
        <v>0</v>
      </c>
      <c r="BL37" s="375">
        <f t="shared" si="29"/>
        <v>0</v>
      </c>
      <c r="BM37" s="44">
        <f t="shared" si="29"/>
        <v>0</v>
      </c>
      <c r="BN37" s="8">
        <f t="shared" si="30"/>
        <v>0</v>
      </c>
      <c r="BO37" s="50">
        <f t="shared" si="31"/>
        <v>0</v>
      </c>
      <c r="BQ37" s="375">
        <f t="shared" si="32"/>
        <v>0</v>
      </c>
      <c r="BR37" s="44">
        <f t="shared" si="32"/>
        <v>0</v>
      </c>
      <c r="BS37" s="8">
        <f t="shared" si="33"/>
        <v>0</v>
      </c>
      <c r="BT37" s="50">
        <f t="shared" si="34"/>
        <v>0</v>
      </c>
      <c r="BV37" s="375">
        <f t="shared" si="35"/>
        <v>0</v>
      </c>
      <c r="BW37" s="44">
        <f t="shared" si="35"/>
        <v>0</v>
      </c>
      <c r="BX37" s="8">
        <f t="shared" si="36"/>
        <v>0</v>
      </c>
      <c r="BY37" s="50">
        <f t="shared" si="37"/>
        <v>0</v>
      </c>
      <c r="CA37" s="375">
        <f t="shared" si="38"/>
        <v>0</v>
      </c>
      <c r="CB37" s="44">
        <f t="shared" si="38"/>
        <v>0</v>
      </c>
      <c r="CC37" s="8">
        <f t="shared" si="39"/>
        <v>0</v>
      </c>
      <c r="CD37" s="50">
        <f t="shared" si="40"/>
        <v>0</v>
      </c>
      <c r="CF37" s="375">
        <f t="shared" si="41"/>
        <v>0</v>
      </c>
      <c r="CG37" s="44">
        <f t="shared" si="41"/>
        <v>0</v>
      </c>
      <c r="CH37" s="8">
        <f t="shared" si="42"/>
        <v>0</v>
      </c>
      <c r="CI37" s="50">
        <f t="shared" si="43"/>
        <v>0</v>
      </c>
      <c r="CK37" s="375">
        <f t="shared" si="44"/>
        <v>0</v>
      </c>
      <c r="CL37" s="44">
        <f t="shared" si="44"/>
        <v>0</v>
      </c>
      <c r="CM37" s="8">
        <f t="shared" si="45"/>
        <v>0</v>
      </c>
      <c r="CN37" s="50">
        <f t="shared" si="46"/>
        <v>0</v>
      </c>
      <c r="CP37" s="375">
        <f t="shared" si="47"/>
        <v>0</v>
      </c>
      <c r="CQ37" s="44">
        <f t="shared" si="47"/>
        <v>0</v>
      </c>
      <c r="CR37" s="8">
        <f t="shared" si="48"/>
        <v>0</v>
      </c>
      <c r="CS37" s="50">
        <f t="shared" si="49"/>
        <v>0</v>
      </c>
      <c r="CU37" s="375">
        <f t="shared" si="50"/>
        <v>0</v>
      </c>
      <c r="CV37" s="44">
        <f t="shared" si="50"/>
        <v>0</v>
      </c>
      <c r="CW37" s="8">
        <f t="shared" si="51"/>
        <v>0</v>
      </c>
      <c r="CX37" s="50">
        <f t="shared" si="52"/>
        <v>0</v>
      </c>
      <c r="CZ37" s="375">
        <f t="shared" si="53"/>
        <v>0</v>
      </c>
      <c r="DA37" s="44">
        <f t="shared" si="53"/>
        <v>0</v>
      </c>
      <c r="DB37" s="8">
        <f t="shared" si="54"/>
        <v>0</v>
      </c>
      <c r="DC37" s="50">
        <f t="shared" si="55"/>
        <v>0</v>
      </c>
      <c r="DE37" s="375">
        <f t="shared" si="56"/>
        <v>0</v>
      </c>
      <c r="DF37" s="44">
        <f t="shared" si="56"/>
        <v>0</v>
      </c>
      <c r="DG37" s="8">
        <f t="shared" si="57"/>
        <v>0</v>
      </c>
      <c r="DH37" s="50">
        <f t="shared" si="58"/>
        <v>0</v>
      </c>
      <c r="DJ37" s="375">
        <f t="shared" si="59"/>
        <v>0</v>
      </c>
      <c r="DK37" s="44">
        <f t="shared" si="59"/>
        <v>0</v>
      </c>
      <c r="DL37" s="8">
        <f t="shared" si="60"/>
        <v>0</v>
      </c>
      <c r="DM37" s="50">
        <f t="shared" si="61"/>
        <v>0</v>
      </c>
      <c r="DO37" s="375">
        <f t="shared" si="62"/>
        <v>0</v>
      </c>
      <c r="DP37" s="44">
        <f t="shared" si="62"/>
        <v>0</v>
      </c>
      <c r="DQ37" s="8">
        <f t="shared" si="63"/>
        <v>0</v>
      </c>
      <c r="DR37" s="50">
        <f t="shared" si="64"/>
        <v>0</v>
      </c>
      <c r="DT37" s="51">
        <f t="shared" si="68"/>
        <v>0</v>
      </c>
      <c r="DU37" s="50">
        <f t="shared" si="65"/>
        <v>0</v>
      </c>
      <c r="DV37" s="52">
        <v>0</v>
      </c>
      <c r="DW37" s="50">
        <f t="shared" si="66"/>
        <v>0</v>
      </c>
      <c r="DX37" s="51">
        <f t="shared" si="70"/>
        <v>0</v>
      </c>
      <c r="DY37" s="52">
        <f t="shared" si="67"/>
        <v>0</v>
      </c>
      <c r="DZ37" s="307">
        <f t="shared" si="0"/>
        <v>0</v>
      </c>
    </row>
    <row r="38" spans="1:130" ht="18" customHeight="1" x14ac:dyDescent="0.3">
      <c r="B38" s="54"/>
      <c r="C38" s="54"/>
      <c r="D38" s="54"/>
      <c r="E38" s="239"/>
      <c r="F38" s="263"/>
      <c r="G38" s="263"/>
      <c r="H38" s="263"/>
      <c r="I38" s="56"/>
      <c r="J38" s="56"/>
      <c r="K38" s="265"/>
      <c r="L38" s="264"/>
      <c r="M38" s="57"/>
      <c r="N38" s="394"/>
      <c r="O38" s="214"/>
      <c r="P38" s="8">
        <f t="shared" si="1"/>
        <v>0</v>
      </c>
      <c r="Q38" s="50">
        <f t="shared" si="2"/>
        <v>0</v>
      </c>
      <c r="S38" s="201">
        <f t="shared" si="3"/>
        <v>0</v>
      </c>
      <c r="T38" s="201">
        <f t="shared" si="3"/>
        <v>0</v>
      </c>
      <c r="U38" s="8">
        <f t="shared" si="4"/>
        <v>0</v>
      </c>
      <c r="V38" s="50">
        <f t="shared" si="5"/>
        <v>0</v>
      </c>
      <c r="X38" s="375">
        <f t="shared" si="71"/>
        <v>0</v>
      </c>
      <c r="Y38" s="44">
        <f t="shared" si="71"/>
        <v>0</v>
      </c>
      <c r="Z38" s="8">
        <f t="shared" si="6"/>
        <v>0</v>
      </c>
      <c r="AA38" s="50">
        <f t="shared" si="7"/>
        <v>0</v>
      </c>
      <c r="AC38" s="375">
        <f t="shared" si="8"/>
        <v>0</v>
      </c>
      <c r="AD38" s="44">
        <f t="shared" si="8"/>
        <v>0</v>
      </c>
      <c r="AE38" s="8">
        <f t="shared" si="9"/>
        <v>0</v>
      </c>
      <c r="AF38" s="50">
        <f t="shared" si="10"/>
        <v>0</v>
      </c>
      <c r="AH38" s="375">
        <f t="shared" si="11"/>
        <v>0</v>
      </c>
      <c r="AI38" s="44">
        <f t="shared" si="11"/>
        <v>0</v>
      </c>
      <c r="AJ38" s="8">
        <f t="shared" si="12"/>
        <v>0</v>
      </c>
      <c r="AK38" s="50">
        <f t="shared" si="13"/>
        <v>0</v>
      </c>
      <c r="AM38" s="375">
        <f t="shared" si="14"/>
        <v>0</v>
      </c>
      <c r="AN38" s="44">
        <f t="shared" si="14"/>
        <v>0</v>
      </c>
      <c r="AO38" s="8">
        <f t="shared" si="15"/>
        <v>0</v>
      </c>
      <c r="AP38" s="50">
        <f t="shared" si="16"/>
        <v>0</v>
      </c>
      <c r="AR38" s="375">
        <f t="shared" si="17"/>
        <v>0</v>
      </c>
      <c r="AS38" s="44">
        <f t="shared" si="17"/>
        <v>0</v>
      </c>
      <c r="AT38" s="8">
        <f t="shared" si="18"/>
        <v>0</v>
      </c>
      <c r="AU38" s="50">
        <f t="shared" si="19"/>
        <v>0</v>
      </c>
      <c r="AW38" s="375">
        <f t="shared" si="20"/>
        <v>0</v>
      </c>
      <c r="AX38" s="44">
        <f t="shared" si="20"/>
        <v>0</v>
      </c>
      <c r="AY38" s="8">
        <f t="shared" si="21"/>
        <v>0</v>
      </c>
      <c r="AZ38" s="50">
        <f t="shared" si="22"/>
        <v>0</v>
      </c>
      <c r="BB38" s="375">
        <f t="shared" si="23"/>
        <v>0</v>
      </c>
      <c r="BC38" s="44">
        <f t="shared" si="23"/>
        <v>0</v>
      </c>
      <c r="BD38" s="8">
        <f t="shared" si="24"/>
        <v>0</v>
      </c>
      <c r="BE38" s="50">
        <f t="shared" si="25"/>
        <v>0</v>
      </c>
      <c r="BG38" s="375">
        <f t="shared" si="26"/>
        <v>0</v>
      </c>
      <c r="BH38" s="44">
        <f t="shared" si="26"/>
        <v>0</v>
      </c>
      <c r="BI38" s="8">
        <f t="shared" si="27"/>
        <v>0</v>
      </c>
      <c r="BJ38" s="50">
        <f t="shared" si="28"/>
        <v>0</v>
      </c>
      <c r="BL38" s="375">
        <f t="shared" si="29"/>
        <v>0</v>
      </c>
      <c r="BM38" s="44">
        <f t="shared" si="29"/>
        <v>0</v>
      </c>
      <c r="BN38" s="8">
        <f t="shared" si="30"/>
        <v>0</v>
      </c>
      <c r="BO38" s="50">
        <f t="shared" si="31"/>
        <v>0</v>
      </c>
      <c r="BQ38" s="375">
        <f t="shared" si="32"/>
        <v>0</v>
      </c>
      <c r="BR38" s="44">
        <f t="shared" si="32"/>
        <v>0</v>
      </c>
      <c r="BS38" s="8">
        <f t="shared" si="33"/>
        <v>0</v>
      </c>
      <c r="BT38" s="50">
        <f t="shared" si="34"/>
        <v>0</v>
      </c>
      <c r="BV38" s="375">
        <f t="shared" si="35"/>
        <v>0</v>
      </c>
      <c r="BW38" s="44">
        <f t="shared" si="35"/>
        <v>0</v>
      </c>
      <c r="BX38" s="8">
        <f t="shared" si="36"/>
        <v>0</v>
      </c>
      <c r="BY38" s="50">
        <f t="shared" si="37"/>
        <v>0</v>
      </c>
      <c r="CA38" s="375">
        <f t="shared" si="38"/>
        <v>0</v>
      </c>
      <c r="CB38" s="44">
        <f t="shared" si="38"/>
        <v>0</v>
      </c>
      <c r="CC38" s="8">
        <f t="shared" si="39"/>
        <v>0</v>
      </c>
      <c r="CD38" s="50">
        <f t="shared" si="40"/>
        <v>0</v>
      </c>
      <c r="CF38" s="375">
        <f t="shared" si="41"/>
        <v>0</v>
      </c>
      <c r="CG38" s="44">
        <f t="shared" si="41"/>
        <v>0</v>
      </c>
      <c r="CH38" s="8">
        <f t="shared" si="42"/>
        <v>0</v>
      </c>
      <c r="CI38" s="50">
        <f t="shared" si="43"/>
        <v>0</v>
      </c>
      <c r="CK38" s="375">
        <f t="shared" si="44"/>
        <v>0</v>
      </c>
      <c r="CL38" s="44">
        <f t="shared" si="44"/>
        <v>0</v>
      </c>
      <c r="CM38" s="8">
        <f t="shared" si="45"/>
        <v>0</v>
      </c>
      <c r="CN38" s="50">
        <f t="shared" si="46"/>
        <v>0</v>
      </c>
      <c r="CP38" s="375">
        <f t="shared" si="47"/>
        <v>0</v>
      </c>
      <c r="CQ38" s="44">
        <f t="shared" si="47"/>
        <v>0</v>
      </c>
      <c r="CR38" s="8">
        <f t="shared" si="48"/>
        <v>0</v>
      </c>
      <c r="CS38" s="50">
        <f t="shared" si="49"/>
        <v>0</v>
      </c>
      <c r="CU38" s="375">
        <f t="shared" si="50"/>
        <v>0</v>
      </c>
      <c r="CV38" s="44">
        <f t="shared" si="50"/>
        <v>0</v>
      </c>
      <c r="CW38" s="8">
        <f t="shared" si="51"/>
        <v>0</v>
      </c>
      <c r="CX38" s="50">
        <f t="shared" si="52"/>
        <v>0</v>
      </c>
      <c r="CZ38" s="375">
        <f t="shared" si="53"/>
        <v>0</v>
      </c>
      <c r="DA38" s="44">
        <f t="shared" si="53"/>
        <v>0</v>
      </c>
      <c r="DB38" s="8">
        <f t="shared" si="54"/>
        <v>0</v>
      </c>
      <c r="DC38" s="50">
        <f t="shared" si="55"/>
        <v>0</v>
      </c>
      <c r="DE38" s="375">
        <f t="shared" si="56"/>
        <v>0</v>
      </c>
      <c r="DF38" s="44">
        <f t="shared" si="56"/>
        <v>0</v>
      </c>
      <c r="DG38" s="8">
        <f t="shared" si="57"/>
        <v>0</v>
      </c>
      <c r="DH38" s="50">
        <f t="shared" si="58"/>
        <v>0</v>
      </c>
      <c r="DJ38" s="375">
        <f t="shared" si="59"/>
        <v>0</v>
      </c>
      <c r="DK38" s="44">
        <f t="shared" si="59"/>
        <v>0</v>
      </c>
      <c r="DL38" s="8">
        <f t="shared" si="60"/>
        <v>0</v>
      </c>
      <c r="DM38" s="50">
        <f t="shared" si="61"/>
        <v>0</v>
      </c>
      <c r="DO38" s="375">
        <f t="shared" si="62"/>
        <v>0</v>
      </c>
      <c r="DP38" s="44">
        <f t="shared" si="62"/>
        <v>0</v>
      </c>
      <c r="DQ38" s="8">
        <f t="shared" si="63"/>
        <v>0</v>
      </c>
      <c r="DR38" s="50">
        <f t="shared" si="64"/>
        <v>0</v>
      </c>
      <c r="DT38" s="51">
        <f t="shared" si="68"/>
        <v>0</v>
      </c>
      <c r="DU38" s="50">
        <f t="shared" si="65"/>
        <v>0</v>
      </c>
      <c r="DV38" s="52">
        <v>0</v>
      </c>
      <c r="DW38" s="50">
        <f t="shared" si="66"/>
        <v>0</v>
      </c>
      <c r="DX38" s="51">
        <f t="shared" si="70"/>
        <v>0</v>
      </c>
      <c r="DY38" s="52">
        <f t="shared" si="67"/>
        <v>0</v>
      </c>
      <c r="DZ38" s="307">
        <f t="shared" si="0"/>
        <v>0</v>
      </c>
    </row>
    <row r="39" spans="1:130" ht="18" customHeight="1" x14ac:dyDescent="0.3">
      <c r="B39" s="54"/>
      <c r="C39" s="54"/>
      <c r="D39" s="54"/>
      <c r="E39" s="239"/>
      <c r="F39" s="263"/>
      <c r="G39" s="263"/>
      <c r="H39" s="263"/>
      <c r="I39" s="56"/>
      <c r="J39" s="56"/>
      <c r="K39" s="265"/>
      <c r="L39" s="264"/>
      <c r="M39" s="57"/>
      <c r="N39" s="394"/>
      <c r="O39" s="214"/>
      <c r="P39" s="8">
        <f t="shared" si="1"/>
        <v>0</v>
      </c>
      <c r="Q39" s="50">
        <f t="shared" si="2"/>
        <v>0</v>
      </c>
      <c r="S39" s="201">
        <f t="shared" si="3"/>
        <v>0</v>
      </c>
      <c r="T39" s="201">
        <f t="shared" si="3"/>
        <v>0</v>
      </c>
      <c r="U39" s="8">
        <f t="shared" si="4"/>
        <v>0</v>
      </c>
      <c r="V39" s="50">
        <f t="shared" si="5"/>
        <v>0</v>
      </c>
      <c r="X39" s="375">
        <f t="shared" si="71"/>
        <v>0</v>
      </c>
      <c r="Y39" s="44">
        <f t="shared" si="71"/>
        <v>0</v>
      </c>
      <c r="Z39" s="8">
        <f t="shared" si="6"/>
        <v>0</v>
      </c>
      <c r="AA39" s="50">
        <f t="shared" si="7"/>
        <v>0</v>
      </c>
      <c r="AC39" s="375">
        <f t="shared" si="8"/>
        <v>0</v>
      </c>
      <c r="AD39" s="44">
        <f t="shared" si="8"/>
        <v>0</v>
      </c>
      <c r="AE39" s="8">
        <f t="shared" si="9"/>
        <v>0</v>
      </c>
      <c r="AF39" s="50">
        <f t="shared" si="10"/>
        <v>0</v>
      </c>
      <c r="AH39" s="375">
        <f t="shared" si="11"/>
        <v>0</v>
      </c>
      <c r="AI39" s="44">
        <f t="shared" si="11"/>
        <v>0</v>
      </c>
      <c r="AJ39" s="8">
        <f t="shared" si="12"/>
        <v>0</v>
      </c>
      <c r="AK39" s="50">
        <f t="shared" si="13"/>
        <v>0</v>
      </c>
      <c r="AM39" s="375">
        <f t="shared" si="14"/>
        <v>0</v>
      </c>
      <c r="AN39" s="44">
        <f t="shared" si="14"/>
        <v>0</v>
      </c>
      <c r="AO39" s="8">
        <f t="shared" si="15"/>
        <v>0</v>
      </c>
      <c r="AP39" s="50">
        <f t="shared" si="16"/>
        <v>0</v>
      </c>
      <c r="AR39" s="375">
        <f t="shared" si="17"/>
        <v>0</v>
      </c>
      <c r="AS39" s="44">
        <f t="shared" si="17"/>
        <v>0</v>
      </c>
      <c r="AT39" s="8">
        <f t="shared" si="18"/>
        <v>0</v>
      </c>
      <c r="AU39" s="50">
        <f t="shared" si="19"/>
        <v>0</v>
      </c>
      <c r="AW39" s="375">
        <f t="shared" si="20"/>
        <v>0</v>
      </c>
      <c r="AX39" s="44">
        <f t="shared" si="20"/>
        <v>0</v>
      </c>
      <c r="AY39" s="8">
        <f t="shared" si="21"/>
        <v>0</v>
      </c>
      <c r="AZ39" s="50">
        <f t="shared" si="22"/>
        <v>0</v>
      </c>
      <c r="BB39" s="375">
        <f t="shared" si="23"/>
        <v>0</v>
      </c>
      <c r="BC39" s="44">
        <f t="shared" si="23"/>
        <v>0</v>
      </c>
      <c r="BD39" s="8">
        <f t="shared" si="24"/>
        <v>0</v>
      </c>
      <c r="BE39" s="50">
        <f t="shared" si="25"/>
        <v>0</v>
      </c>
      <c r="BG39" s="375">
        <f t="shared" si="26"/>
        <v>0</v>
      </c>
      <c r="BH39" s="44">
        <f t="shared" si="26"/>
        <v>0</v>
      </c>
      <c r="BI39" s="8">
        <f t="shared" si="27"/>
        <v>0</v>
      </c>
      <c r="BJ39" s="50">
        <f t="shared" si="28"/>
        <v>0</v>
      </c>
      <c r="BL39" s="375">
        <f t="shared" si="29"/>
        <v>0</v>
      </c>
      <c r="BM39" s="44">
        <f t="shared" si="29"/>
        <v>0</v>
      </c>
      <c r="BN39" s="8">
        <f t="shared" si="30"/>
        <v>0</v>
      </c>
      <c r="BO39" s="50">
        <f t="shared" si="31"/>
        <v>0</v>
      </c>
      <c r="BQ39" s="375">
        <f t="shared" si="32"/>
        <v>0</v>
      </c>
      <c r="BR39" s="44">
        <f t="shared" si="32"/>
        <v>0</v>
      </c>
      <c r="BS39" s="8">
        <f t="shared" si="33"/>
        <v>0</v>
      </c>
      <c r="BT39" s="50">
        <f t="shared" si="34"/>
        <v>0</v>
      </c>
      <c r="BV39" s="375">
        <f t="shared" si="35"/>
        <v>0</v>
      </c>
      <c r="BW39" s="44">
        <f t="shared" si="35"/>
        <v>0</v>
      </c>
      <c r="BX39" s="8">
        <f t="shared" si="36"/>
        <v>0</v>
      </c>
      <c r="BY39" s="50">
        <f t="shared" si="37"/>
        <v>0</v>
      </c>
      <c r="CA39" s="375">
        <f t="shared" si="38"/>
        <v>0</v>
      </c>
      <c r="CB39" s="44">
        <f t="shared" si="38"/>
        <v>0</v>
      </c>
      <c r="CC39" s="8">
        <f t="shared" si="39"/>
        <v>0</v>
      </c>
      <c r="CD39" s="50">
        <f t="shared" si="40"/>
        <v>0</v>
      </c>
      <c r="CF39" s="375">
        <f t="shared" si="41"/>
        <v>0</v>
      </c>
      <c r="CG39" s="44">
        <f t="shared" si="41"/>
        <v>0</v>
      </c>
      <c r="CH39" s="8">
        <f t="shared" si="42"/>
        <v>0</v>
      </c>
      <c r="CI39" s="50">
        <f t="shared" si="43"/>
        <v>0</v>
      </c>
      <c r="CK39" s="375">
        <f t="shared" si="44"/>
        <v>0</v>
      </c>
      <c r="CL39" s="44">
        <f t="shared" si="44"/>
        <v>0</v>
      </c>
      <c r="CM39" s="8">
        <f t="shared" si="45"/>
        <v>0</v>
      </c>
      <c r="CN39" s="50">
        <f t="shared" si="46"/>
        <v>0</v>
      </c>
      <c r="CP39" s="375">
        <f t="shared" si="47"/>
        <v>0</v>
      </c>
      <c r="CQ39" s="44">
        <f t="shared" si="47"/>
        <v>0</v>
      </c>
      <c r="CR39" s="8">
        <f t="shared" si="48"/>
        <v>0</v>
      </c>
      <c r="CS39" s="50">
        <f t="shared" si="49"/>
        <v>0</v>
      </c>
      <c r="CU39" s="375">
        <f t="shared" si="50"/>
        <v>0</v>
      </c>
      <c r="CV39" s="44">
        <f t="shared" si="50"/>
        <v>0</v>
      </c>
      <c r="CW39" s="8">
        <f t="shared" si="51"/>
        <v>0</v>
      </c>
      <c r="CX39" s="50">
        <f t="shared" si="52"/>
        <v>0</v>
      </c>
      <c r="CZ39" s="375">
        <f t="shared" si="53"/>
        <v>0</v>
      </c>
      <c r="DA39" s="44">
        <f t="shared" si="53"/>
        <v>0</v>
      </c>
      <c r="DB39" s="8">
        <f t="shared" si="54"/>
        <v>0</v>
      </c>
      <c r="DC39" s="50">
        <f t="shared" si="55"/>
        <v>0</v>
      </c>
      <c r="DE39" s="375">
        <f t="shared" si="56"/>
        <v>0</v>
      </c>
      <c r="DF39" s="44">
        <f t="shared" si="56"/>
        <v>0</v>
      </c>
      <c r="DG39" s="8">
        <f t="shared" si="57"/>
        <v>0</v>
      </c>
      <c r="DH39" s="50">
        <f t="shared" si="58"/>
        <v>0</v>
      </c>
      <c r="DJ39" s="375">
        <f t="shared" si="59"/>
        <v>0</v>
      </c>
      <c r="DK39" s="44">
        <f t="shared" si="59"/>
        <v>0</v>
      </c>
      <c r="DL39" s="8">
        <f t="shared" si="60"/>
        <v>0</v>
      </c>
      <c r="DM39" s="50">
        <f t="shared" si="61"/>
        <v>0</v>
      </c>
      <c r="DO39" s="375">
        <f t="shared" si="62"/>
        <v>0</v>
      </c>
      <c r="DP39" s="44">
        <f t="shared" si="62"/>
        <v>0</v>
      </c>
      <c r="DQ39" s="8">
        <f t="shared" si="63"/>
        <v>0</v>
      </c>
      <c r="DR39" s="50">
        <f t="shared" si="64"/>
        <v>0</v>
      </c>
      <c r="DT39" s="51">
        <f t="shared" si="68"/>
        <v>0</v>
      </c>
      <c r="DU39" s="50">
        <f t="shared" si="65"/>
        <v>0</v>
      </c>
      <c r="DV39" s="52">
        <v>0</v>
      </c>
      <c r="DW39" s="50">
        <f t="shared" si="66"/>
        <v>0</v>
      </c>
      <c r="DX39" s="51">
        <f t="shared" si="70"/>
        <v>0</v>
      </c>
      <c r="DY39" s="52">
        <f t="shared" si="67"/>
        <v>0</v>
      </c>
      <c r="DZ39" s="307">
        <f t="shared" si="0"/>
        <v>0</v>
      </c>
    </row>
    <row r="40" spans="1:130" s="60" customFormat="1" ht="18" customHeight="1" x14ac:dyDescent="0.3">
      <c r="A40" s="1"/>
      <c r="C40" s="196"/>
      <c r="D40" s="196"/>
      <c r="E40" s="241"/>
      <c r="K40" s="302"/>
      <c r="M40" s="61"/>
      <c r="N40" s="400"/>
      <c r="O40" s="215"/>
      <c r="P40" s="8">
        <f t="shared" si="1"/>
        <v>0</v>
      </c>
      <c r="Q40" s="50">
        <f t="shared" si="2"/>
        <v>0</v>
      </c>
      <c r="R40" s="63"/>
      <c r="S40" s="201">
        <f t="shared" si="3"/>
        <v>0</v>
      </c>
      <c r="T40" s="201">
        <f t="shared" si="3"/>
        <v>0</v>
      </c>
      <c r="U40" s="8">
        <f t="shared" si="4"/>
        <v>0</v>
      </c>
      <c r="V40" s="50">
        <f t="shared" si="5"/>
        <v>0</v>
      </c>
      <c r="W40" s="63"/>
      <c r="X40" s="375">
        <f t="shared" si="71"/>
        <v>0</v>
      </c>
      <c r="Y40" s="44">
        <f t="shared" si="71"/>
        <v>0</v>
      </c>
      <c r="Z40" s="8">
        <f t="shared" si="6"/>
        <v>0</v>
      </c>
      <c r="AA40" s="50">
        <f t="shared" si="7"/>
        <v>0</v>
      </c>
      <c r="AC40" s="375">
        <f t="shared" si="8"/>
        <v>0</v>
      </c>
      <c r="AD40" s="44">
        <f t="shared" si="8"/>
        <v>0</v>
      </c>
      <c r="AE40" s="8">
        <f t="shared" si="9"/>
        <v>0</v>
      </c>
      <c r="AF40" s="50">
        <f t="shared" si="10"/>
        <v>0</v>
      </c>
      <c r="AH40" s="375">
        <f t="shared" si="11"/>
        <v>0</v>
      </c>
      <c r="AI40" s="44">
        <f t="shared" si="11"/>
        <v>0</v>
      </c>
      <c r="AJ40" s="8">
        <f t="shared" si="12"/>
        <v>0</v>
      </c>
      <c r="AK40" s="50">
        <f t="shared" si="13"/>
        <v>0</v>
      </c>
      <c r="AM40" s="375">
        <f t="shared" si="14"/>
        <v>0</v>
      </c>
      <c r="AN40" s="44">
        <f t="shared" si="14"/>
        <v>0</v>
      </c>
      <c r="AO40" s="8">
        <f t="shared" si="15"/>
        <v>0</v>
      </c>
      <c r="AP40" s="50">
        <f t="shared" si="16"/>
        <v>0</v>
      </c>
      <c r="AR40" s="375">
        <f t="shared" si="17"/>
        <v>0</v>
      </c>
      <c r="AS40" s="44">
        <f t="shared" si="17"/>
        <v>0</v>
      </c>
      <c r="AT40" s="8">
        <f t="shared" si="18"/>
        <v>0</v>
      </c>
      <c r="AU40" s="50">
        <f t="shared" si="19"/>
        <v>0</v>
      </c>
      <c r="AW40" s="375">
        <f t="shared" si="20"/>
        <v>0</v>
      </c>
      <c r="AX40" s="44">
        <f t="shared" si="20"/>
        <v>0</v>
      </c>
      <c r="AY40" s="8">
        <f t="shared" si="21"/>
        <v>0</v>
      </c>
      <c r="AZ40" s="50">
        <f t="shared" si="22"/>
        <v>0</v>
      </c>
      <c r="BB40" s="375">
        <f t="shared" si="23"/>
        <v>0</v>
      </c>
      <c r="BC40" s="44">
        <f t="shared" si="23"/>
        <v>0</v>
      </c>
      <c r="BD40" s="8">
        <f t="shared" si="24"/>
        <v>0</v>
      </c>
      <c r="BE40" s="50">
        <f t="shared" si="25"/>
        <v>0</v>
      </c>
      <c r="BG40" s="375">
        <f t="shared" si="26"/>
        <v>0</v>
      </c>
      <c r="BH40" s="44">
        <f t="shared" si="26"/>
        <v>0</v>
      </c>
      <c r="BI40" s="8">
        <f t="shared" si="27"/>
        <v>0</v>
      </c>
      <c r="BJ40" s="50">
        <f t="shared" si="28"/>
        <v>0</v>
      </c>
      <c r="BL40" s="375">
        <f t="shared" si="29"/>
        <v>0</v>
      </c>
      <c r="BM40" s="44">
        <f t="shared" si="29"/>
        <v>0</v>
      </c>
      <c r="BN40" s="8">
        <f t="shared" si="30"/>
        <v>0</v>
      </c>
      <c r="BO40" s="50">
        <f t="shared" si="31"/>
        <v>0</v>
      </c>
      <c r="BQ40" s="375">
        <f t="shared" si="32"/>
        <v>0</v>
      </c>
      <c r="BR40" s="44">
        <f t="shared" si="32"/>
        <v>0</v>
      </c>
      <c r="BS40" s="8">
        <f t="shared" si="33"/>
        <v>0</v>
      </c>
      <c r="BT40" s="50">
        <f t="shared" si="34"/>
        <v>0</v>
      </c>
      <c r="BV40" s="375">
        <f t="shared" si="35"/>
        <v>0</v>
      </c>
      <c r="BW40" s="44">
        <f t="shared" si="35"/>
        <v>0</v>
      </c>
      <c r="BX40" s="8">
        <f t="shared" si="36"/>
        <v>0</v>
      </c>
      <c r="BY40" s="50">
        <f t="shared" si="37"/>
        <v>0</v>
      </c>
      <c r="CA40" s="375">
        <f t="shared" si="38"/>
        <v>0</v>
      </c>
      <c r="CB40" s="44">
        <f t="shared" si="38"/>
        <v>0</v>
      </c>
      <c r="CC40" s="8">
        <f t="shared" si="39"/>
        <v>0</v>
      </c>
      <c r="CD40" s="50">
        <f t="shared" si="40"/>
        <v>0</v>
      </c>
      <c r="CF40" s="375">
        <f t="shared" si="41"/>
        <v>0</v>
      </c>
      <c r="CG40" s="44">
        <f t="shared" si="41"/>
        <v>0</v>
      </c>
      <c r="CH40" s="8">
        <f t="shared" si="42"/>
        <v>0</v>
      </c>
      <c r="CI40" s="50">
        <f t="shared" si="43"/>
        <v>0</v>
      </c>
      <c r="CK40" s="375">
        <f t="shared" si="44"/>
        <v>0</v>
      </c>
      <c r="CL40" s="44">
        <f t="shared" si="44"/>
        <v>0</v>
      </c>
      <c r="CM40" s="8">
        <f t="shared" si="45"/>
        <v>0</v>
      </c>
      <c r="CN40" s="50">
        <f t="shared" si="46"/>
        <v>0</v>
      </c>
      <c r="CP40" s="375">
        <f t="shared" si="47"/>
        <v>0</v>
      </c>
      <c r="CQ40" s="44">
        <f t="shared" si="47"/>
        <v>0</v>
      </c>
      <c r="CR40" s="8">
        <f t="shared" si="48"/>
        <v>0</v>
      </c>
      <c r="CS40" s="50">
        <f t="shared" si="49"/>
        <v>0</v>
      </c>
      <c r="CU40" s="375">
        <f t="shared" si="50"/>
        <v>0</v>
      </c>
      <c r="CV40" s="44">
        <f t="shared" si="50"/>
        <v>0</v>
      </c>
      <c r="CW40" s="8">
        <f t="shared" si="51"/>
        <v>0</v>
      </c>
      <c r="CX40" s="50">
        <f t="shared" si="52"/>
        <v>0</v>
      </c>
      <c r="CZ40" s="375">
        <f t="shared" si="53"/>
        <v>0</v>
      </c>
      <c r="DA40" s="44">
        <f t="shared" si="53"/>
        <v>0</v>
      </c>
      <c r="DB40" s="8">
        <f t="shared" si="54"/>
        <v>0</v>
      </c>
      <c r="DC40" s="50">
        <f t="shared" si="55"/>
        <v>0</v>
      </c>
      <c r="DE40" s="375">
        <f t="shared" si="56"/>
        <v>0</v>
      </c>
      <c r="DF40" s="44">
        <f t="shared" si="56"/>
        <v>0</v>
      </c>
      <c r="DG40" s="8">
        <f t="shared" si="57"/>
        <v>0</v>
      </c>
      <c r="DH40" s="50">
        <f t="shared" si="58"/>
        <v>0</v>
      </c>
      <c r="DJ40" s="375">
        <f t="shared" si="59"/>
        <v>0</v>
      </c>
      <c r="DK40" s="44">
        <f t="shared" si="59"/>
        <v>0</v>
      </c>
      <c r="DL40" s="8">
        <f t="shared" si="60"/>
        <v>0</v>
      </c>
      <c r="DM40" s="50">
        <f t="shared" si="61"/>
        <v>0</v>
      </c>
      <c r="DO40" s="375">
        <f t="shared" si="62"/>
        <v>0</v>
      </c>
      <c r="DP40" s="44">
        <f t="shared" si="62"/>
        <v>0</v>
      </c>
      <c r="DQ40" s="8">
        <f t="shared" si="63"/>
        <v>0</v>
      </c>
      <c r="DR40" s="50">
        <f t="shared" si="64"/>
        <v>0</v>
      </c>
      <c r="DT40" s="64">
        <f t="shared" si="68"/>
        <v>0</v>
      </c>
      <c r="DU40" s="65">
        <f t="shared" si="65"/>
        <v>0</v>
      </c>
      <c r="DV40" s="66">
        <v>0</v>
      </c>
      <c r="DW40" s="50">
        <f t="shared" si="66"/>
        <v>0</v>
      </c>
      <c r="DX40" s="66">
        <f>+DT40+DV40</f>
        <v>0</v>
      </c>
      <c r="DY40" s="66">
        <f t="shared" si="67"/>
        <v>0</v>
      </c>
      <c r="DZ40" s="307">
        <f t="shared" si="0"/>
        <v>0</v>
      </c>
    </row>
    <row r="41" spans="1:130" ht="18" customHeight="1" thickBot="1" x14ac:dyDescent="0.35">
      <c r="B41" s="61"/>
      <c r="C41" s="67"/>
      <c r="D41" s="67"/>
      <c r="E41" s="239"/>
      <c r="F41" s="55"/>
      <c r="G41" s="55"/>
      <c r="H41" s="55"/>
      <c r="I41" s="56"/>
      <c r="J41" s="56"/>
      <c r="K41" s="68"/>
      <c r="L41" s="56"/>
      <c r="M41" s="57"/>
      <c r="N41" s="390"/>
      <c r="O41" s="216"/>
      <c r="P41" s="8"/>
      <c r="Q41" s="8"/>
      <c r="R41" s="52"/>
      <c r="S41" s="205"/>
      <c r="T41" s="205"/>
      <c r="U41" s="8"/>
      <c r="V41" s="8"/>
      <c r="W41" s="52"/>
      <c r="X41" s="390"/>
      <c r="Y41" s="69"/>
      <c r="Z41" s="8"/>
      <c r="AA41" s="8"/>
      <c r="AB41" s="10"/>
      <c r="AC41" s="390"/>
      <c r="AD41" s="69"/>
      <c r="AE41" s="8"/>
      <c r="AF41" s="8"/>
      <c r="AH41" s="390"/>
      <c r="AI41" s="69"/>
      <c r="AJ41" s="8"/>
      <c r="AK41" s="8"/>
      <c r="AM41" s="390"/>
      <c r="AN41" s="69"/>
      <c r="AO41" s="8"/>
      <c r="AP41" s="8"/>
      <c r="AR41" s="390"/>
      <c r="AS41" s="69"/>
      <c r="AT41" s="8"/>
      <c r="AU41" s="8"/>
      <c r="AW41" s="390"/>
      <c r="AX41" s="69"/>
      <c r="AY41" s="8"/>
      <c r="AZ41" s="8"/>
      <c r="BB41" s="390"/>
      <c r="BC41" s="69"/>
      <c r="BD41" s="8"/>
      <c r="BE41" s="8"/>
      <c r="BG41" s="390"/>
      <c r="BH41" s="69"/>
      <c r="BI41" s="8"/>
      <c r="BJ41" s="8"/>
      <c r="BL41" s="390"/>
      <c r="BM41" s="69"/>
      <c r="BN41" s="8"/>
      <c r="BO41" s="8"/>
      <c r="BQ41" s="390"/>
      <c r="BR41" s="69"/>
      <c r="BS41" s="8"/>
      <c r="BT41" s="8"/>
      <c r="BV41" s="390"/>
      <c r="BW41" s="69"/>
      <c r="BX41" s="8"/>
      <c r="BY41" s="8"/>
      <c r="CA41" s="390"/>
      <c r="CB41" s="69"/>
      <c r="CC41" s="8"/>
      <c r="CD41" s="8"/>
      <c r="CF41" s="390"/>
      <c r="CG41" s="69"/>
      <c r="CH41" s="8"/>
      <c r="CI41" s="8"/>
      <c r="CK41" s="390"/>
      <c r="CL41" s="69"/>
      <c r="CM41" s="8"/>
      <c r="CN41" s="8"/>
      <c r="CP41" s="390"/>
      <c r="CQ41" s="69"/>
      <c r="CR41" s="8"/>
      <c r="CS41" s="8"/>
      <c r="CU41" s="390"/>
      <c r="CV41" s="69"/>
      <c r="CW41" s="8"/>
      <c r="CX41" s="8"/>
      <c r="CZ41" s="390"/>
      <c r="DA41" s="69"/>
      <c r="DB41" s="8"/>
      <c r="DC41" s="8"/>
      <c r="DE41" s="390"/>
      <c r="DF41" s="69"/>
      <c r="DG41" s="8"/>
      <c r="DH41" s="8"/>
      <c r="DJ41" s="390"/>
      <c r="DK41" s="69"/>
      <c r="DL41" s="8"/>
      <c r="DM41" s="8"/>
      <c r="DO41" s="390"/>
      <c r="DP41" s="69"/>
      <c r="DQ41" s="8"/>
      <c r="DR41" s="8"/>
      <c r="DT41" s="70"/>
      <c r="DU41" s="70"/>
      <c r="DV41" s="71"/>
      <c r="DW41" s="71"/>
      <c r="DX41" s="70"/>
      <c r="DY41" s="70"/>
      <c r="DZ41" s="310"/>
    </row>
    <row r="42" spans="1:130" s="72" customFormat="1" ht="32.4" customHeight="1" thickBot="1" x14ac:dyDescent="0.35">
      <c r="B42" s="275" t="s">
        <v>52</v>
      </c>
      <c r="C42" s="276" t="str">
        <f>B20</f>
        <v>Personnel</v>
      </c>
      <c r="D42" s="445"/>
      <c r="E42" s="242"/>
      <c r="F42" s="73"/>
      <c r="G42" s="73"/>
      <c r="H42" s="73"/>
      <c r="I42" s="73"/>
      <c r="J42" s="73"/>
      <c r="K42" s="74"/>
      <c r="L42" s="73"/>
      <c r="M42" s="75"/>
      <c r="N42" s="391">
        <f>P18</f>
        <v>2015</v>
      </c>
      <c r="O42" s="278"/>
      <c r="P42" s="76">
        <f>SUM(P21:P40)</f>
        <v>3011621.6</v>
      </c>
      <c r="Q42" s="77">
        <f>SUM(Q21:Q40)</f>
        <v>79253.200000000012</v>
      </c>
      <c r="R42" s="78"/>
      <c r="S42" s="279">
        <f>U18</f>
        <v>2016</v>
      </c>
      <c r="T42" s="279"/>
      <c r="U42" s="76">
        <f>SUM(U21:U40)</f>
        <v>3818661.6</v>
      </c>
      <c r="V42" s="77">
        <f>SUM(V21:V40)</f>
        <v>100491.09473684212</v>
      </c>
      <c r="W42" s="78"/>
      <c r="X42" s="391">
        <f>Z18</f>
        <v>2017</v>
      </c>
      <c r="Y42" s="277"/>
      <c r="Z42" s="76">
        <f>SUM(Z21:Z40)</f>
        <v>3818661.6</v>
      </c>
      <c r="AA42" s="77">
        <f>SUM(AA21:AA40)</f>
        <v>100491.09473684212</v>
      </c>
      <c r="AB42" s="79"/>
      <c r="AC42" s="391">
        <f>AE18</f>
        <v>2018</v>
      </c>
      <c r="AD42" s="277"/>
      <c r="AE42" s="76">
        <f>SUM(AE21:AE40)</f>
        <v>3818661.6</v>
      </c>
      <c r="AF42" s="77">
        <f>SUM(AF21:AF40)</f>
        <v>100491.09473684212</v>
      </c>
      <c r="AH42" s="391">
        <f>AJ18</f>
        <v>2019</v>
      </c>
      <c r="AI42" s="277"/>
      <c r="AJ42" s="76">
        <f>SUM(AJ21:AJ40)</f>
        <v>3818661.6</v>
      </c>
      <c r="AK42" s="77">
        <f>SUM(AK21:AK40)</f>
        <v>100491.09473684212</v>
      </c>
      <c r="AM42" s="391">
        <f>AO18</f>
        <v>2020</v>
      </c>
      <c r="AN42" s="277"/>
      <c r="AO42" s="76">
        <f>SUM(AO21:AO40)</f>
        <v>3818661.6</v>
      </c>
      <c r="AP42" s="77">
        <f>SUM(AP21:AP40)</f>
        <v>100491.09473684212</v>
      </c>
      <c r="AR42" s="391">
        <f>AT18</f>
        <v>2021</v>
      </c>
      <c r="AS42" s="277"/>
      <c r="AT42" s="76">
        <f>SUM(AT21:AT40)</f>
        <v>3818661.6</v>
      </c>
      <c r="AU42" s="77">
        <f>SUM(AU21:AU40)</f>
        <v>100491.09473684212</v>
      </c>
      <c r="AW42" s="391">
        <f>AY18</f>
        <v>2022</v>
      </c>
      <c r="AX42" s="277"/>
      <c r="AY42" s="76">
        <f>SUM(AY21:AY40)</f>
        <v>3818661.6</v>
      </c>
      <c r="AZ42" s="77">
        <f>SUM(AZ21:AZ40)</f>
        <v>100491.09473684212</v>
      </c>
      <c r="BB42" s="391">
        <f>BD18</f>
        <v>2023</v>
      </c>
      <c r="BC42" s="277"/>
      <c r="BD42" s="76">
        <f>SUM(BD21:BD40)</f>
        <v>3818661.6</v>
      </c>
      <c r="BE42" s="77">
        <f>SUM(BE21:BE40)</f>
        <v>100491.09473684212</v>
      </c>
      <c r="BG42" s="391">
        <f>BI18</f>
        <v>2024</v>
      </c>
      <c r="BH42" s="277"/>
      <c r="BI42" s="76">
        <f>SUM(BI21:BI40)</f>
        <v>3818661.6</v>
      </c>
      <c r="BJ42" s="77">
        <f>SUM(BJ21:BJ40)</f>
        <v>100491.09473684212</v>
      </c>
      <c r="BL42" s="391">
        <f>BN18</f>
        <v>2025</v>
      </c>
      <c r="BM42" s="277"/>
      <c r="BN42" s="76">
        <f>SUM(BN21:BN40)</f>
        <v>3818661.6</v>
      </c>
      <c r="BO42" s="77">
        <f>SUM(BO21:BO40)</f>
        <v>100491.09473684212</v>
      </c>
      <c r="BQ42" s="391">
        <f>BS18</f>
        <v>2026</v>
      </c>
      <c r="BR42" s="277"/>
      <c r="BS42" s="76">
        <f>SUM(BS21:BS40)</f>
        <v>3818661.6</v>
      </c>
      <c r="BT42" s="77">
        <f>SUM(BT21:BT40)</f>
        <v>100491.09473684212</v>
      </c>
      <c r="BV42" s="391">
        <f>BX18</f>
        <v>2027</v>
      </c>
      <c r="BW42" s="277"/>
      <c r="BX42" s="76">
        <f>SUM(BX21:BX40)</f>
        <v>3818661.6</v>
      </c>
      <c r="BY42" s="77">
        <f>SUM(BY21:BY40)</f>
        <v>100491.09473684212</v>
      </c>
      <c r="CA42" s="391">
        <f>CC18</f>
        <v>2028</v>
      </c>
      <c r="CB42" s="277"/>
      <c r="CC42" s="76">
        <f>SUM(CC21:CC40)</f>
        <v>3818661.6</v>
      </c>
      <c r="CD42" s="77">
        <f>SUM(CD21:CD40)</f>
        <v>100491.09473684212</v>
      </c>
      <c r="CF42" s="391">
        <f>CH18</f>
        <v>2029</v>
      </c>
      <c r="CG42" s="277"/>
      <c r="CH42" s="76">
        <f>SUM(CH21:CH40)</f>
        <v>3818661.6</v>
      </c>
      <c r="CI42" s="77">
        <f>SUM(CI21:CI40)</f>
        <v>100491.09473684212</v>
      </c>
      <c r="CK42" s="391">
        <f>CM18</f>
        <v>2030</v>
      </c>
      <c r="CL42" s="277"/>
      <c r="CM42" s="76">
        <f>SUM(CM21:CM40)</f>
        <v>3818661.6</v>
      </c>
      <c r="CN42" s="77">
        <f>SUM(CN21:CN40)</f>
        <v>100491.09473684212</v>
      </c>
      <c r="CP42" s="391">
        <f>CR18</f>
        <v>2031</v>
      </c>
      <c r="CQ42" s="277"/>
      <c r="CR42" s="76">
        <f>SUM(CR21:CR40)</f>
        <v>3818661.6</v>
      </c>
      <c r="CS42" s="77">
        <f>SUM(CS21:CS40)</f>
        <v>100491.09473684212</v>
      </c>
      <c r="CU42" s="391">
        <f>CW18</f>
        <v>2032</v>
      </c>
      <c r="CV42" s="277"/>
      <c r="CW42" s="76">
        <f>SUM(CW21:CW40)</f>
        <v>3818661.6</v>
      </c>
      <c r="CX42" s="77">
        <f>SUM(CX21:CX40)</f>
        <v>100491.09473684212</v>
      </c>
      <c r="CZ42" s="391">
        <f>DB18</f>
        <v>2033</v>
      </c>
      <c r="DA42" s="277"/>
      <c r="DB42" s="76">
        <f>SUM(DB21:DB40)</f>
        <v>3818661.6</v>
      </c>
      <c r="DC42" s="77">
        <f>SUM(DC21:DC40)</f>
        <v>100491.09473684212</v>
      </c>
      <c r="DE42" s="391">
        <f>DG18</f>
        <v>2034</v>
      </c>
      <c r="DF42" s="277"/>
      <c r="DG42" s="76">
        <f>SUM(DG21:DG40)</f>
        <v>3818661.6</v>
      </c>
      <c r="DH42" s="77">
        <f>SUM(DH21:DH40)</f>
        <v>100491.09473684212</v>
      </c>
      <c r="DJ42" s="391">
        <f>DL18</f>
        <v>2035</v>
      </c>
      <c r="DK42" s="277"/>
      <c r="DL42" s="76">
        <f>SUM(DL21:DL40)</f>
        <v>3818661.6</v>
      </c>
      <c r="DM42" s="77">
        <f>SUM(DM21:DM40)</f>
        <v>100491.09473684212</v>
      </c>
      <c r="DO42" s="391">
        <f>DQ18</f>
        <v>2036</v>
      </c>
      <c r="DP42" s="277"/>
      <c r="DQ42" s="76">
        <f>SUM(DQ21:DQ40)</f>
        <v>3818661.6</v>
      </c>
      <c r="DR42" s="77">
        <f>SUM(DR21:DR40)</f>
        <v>100491.09473684212</v>
      </c>
      <c r="DT42" s="80">
        <f t="shared" ref="DT42" si="72">SUM(DT21:DT40)</f>
        <v>83203515.199999988</v>
      </c>
      <c r="DU42" s="77">
        <f>SUM(DU21:DU40)</f>
        <v>2189566.1894736839</v>
      </c>
      <c r="DV42" s="77">
        <f>SUM(DV21:DV40)</f>
        <v>0</v>
      </c>
      <c r="DW42" s="77">
        <f>SUM(DW21:DW40)</f>
        <v>0</v>
      </c>
      <c r="DX42" s="77">
        <f>SUM(DX21:DX40)</f>
        <v>83203515.199999988</v>
      </c>
      <c r="DY42" s="77">
        <f>SUM(Q42+V42+AA42+AF42+AK42+AP42+AU42+AZ42+BE42+BJ42+BO42+BT42+BY42+CD42+CI42+CN42+CS42+CX42+DC42+DH42+DM42+DR42)</f>
        <v>2189566.1894736853</v>
      </c>
      <c r="DZ42" s="311" t="s">
        <v>53</v>
      </c>
    </row>
    <row r="43" spans="1:130" x14ac:dyDescent="0.3">
      <c r="P43" s="280" t="s">
        <v>17</v>
      </c>
      <c r="Q43" s="281" t="s">
        <v>18</v>
      </c>
      <c r="U43" s="280" t="s">
        <v>17</v>
      </c>
      <c r="V43" s="281" t="s">
        <v>18</v>
      </c>
      <c r="Z43" s="280" t="s">
        <v>17</v>
      </c>
      <c r="AA43" s="281" t="s">
        <v>18</v>
      </c>
      <c r="AE43" s="280" t="s">
        <v>17</v>
      </c>
      <c r="AF43" s="281" t="s">
        <v>18</v>
      </c>
      <c r="AJ43" s="280" t="s">
        <v>17</v>
      </c>
      <c r="AK43" s="281" t="s">
        <v>18</v>
      </c>
      <c r="AO43" s="280" t="s">
        <v>17</v>
      </c>
      <c r="AP43" s="281" t="s">
        <v>18</v>
      </c>
      <c r="AT43" s="280" t="s">
        <v>17</v>
      </c>
      <c r="AU43" s="281" t="s">
        <v>18</v>
      </c>
      <c r="AY43" s="280" t="s">
        <v>17</v>
      </c>
      <c r="AZ43" s="281" t="s">
        <v>18</v>
      </c>
      <c r="BD43" s="280" t="s">
        <v>17</v>
      </c>
      <c r="BE43" s="281" t="s">
        <v>18</v>
      </c>
      <c r="BI43" s="280" t="s">
        <v>17</v>
      </c>
      <c r="BJ43" s="281" t="s">
        <v>18</v>
      </c>
      <c r="BN43" s="280" t="s">
        <v>17</v>
      </c>
      <c r="BO43" s="281" t="s">
        <v>18</v>
      </c>
      <c r="BS43" s="280" t="s">
        <v>17</v>
      </c>
      <c r="BT43" s="281" t="s">
        <v>18</v>
      </c>
      <c r="BX43" s="280" t="s">
        <v>17</v>
      </c>
      <c r="BY43" s="281" t="s">
        <v>18</v>
      </c>
      <c r="CC43" s="280" t="s">
        <v>17</v>
      </c>
      <c r="CD43" s="281" t="s">
        <v>18</v>
      </c>
      <c r="CH43" s="280" t="s">
        <v>17</v>
      </c>
      <c r="CI43" s="281" t="s">
        <v>18</v>
      </c>
      <c r="CM43" s="280" t="s">
        <v>17</v>
      </c>
      <c r="CN43" s="281" t="s">
        <v>18</v>
      </c>
      <c r="CR43" s="280" t="s">
        <v>17</v>
      </c>
      <c r="CS43" s="281" t="s">
        <v>18</v>
      </c>
      <c r="CW43" s="280" t="s">
        <v>17</v>
      </c>
      <c r="CX43" s="281" t="s">
        <v>18</v>
      </c>
      <c r="DB43" s="280" t="s">
        <v>17</v>
      </c>
      <c r="DC43" s="281" t="s">
        <v>18</v>
      </c>
      <c r="DG43" s="280" t="s">
        <v>17</v>
      </c>
      <c r="DH43" s="281" t="s">
        <v>18</v>
      </c>
      <c r="DL43" s="280" t="s">
        <v>17</v>
      </c>
      <c r="DM43" s="281" t="s">
        <v>18</v>
      </c>
      <c r="DQ43" s="280" t="s">
        <v>17</v>
      </c>
      <c r="DR43" s="281" t="s">
        <v>18</v>
      </c>
      <c r="DT43" s="280" t="s">
        <v>17</v>
      </c>
      <c r="DU43" s="281" t="s">
        <v>18</v>
      </c>
      <c r="DV43" s="280" t="s">
        <v>17</v>
      </c>
      <c r="DW43" s="281" t="s">
        <v>18</v>
      </c>
      <c r="DX43" s="280" t="s">
        <v>17</v>
      </c>
      <c r="DY43" s="281" t="s">
        <v>18</v>
      </c>
    </row>
    <row r="47" spans="1:130" ht="26.4" customHeight="1" x14ac:dyDescent="0.3">
      <c r="I47" s="2"/>
      <c r="J47" s="2"/>
      <c r="L47" s="2"/>
      <c r="N47" s="392"/>
      <c r="O47" s="217"/>
      <c r="P47" s="282"/>
      <c r="Q47" s="83"/>
      <c r="R47" s="22"/>
      <c r="S47" s="380"/>
      <c r="T47" s="206"/>
      <c r="U47" s="282"/>
      <c r="V47" s="83"/>
      <c r="W47" s="22"/>
      <c r="X47" s="392"/>
      <c r="Y47" s="82"/>
      <c r="Z47" s="282"/>
      <c r="AA47" s="83"/>
      <c r="AB47" s="353"/>
      <c r="AC47" s="392"/>
      <c r="AD47" s="82"/>
      <c r="AE47" s="282"/>
      <c r="AF47" s="83"/>
      <c r="AH47" s="392"/>
      <c r="AI47" s="82"/>
      <c r="AJ47" s="282"/>
      <c r="AK47" s="83"/>
      <c r="AM47" s="392"/>
      <c r="AN47" s="82"/>
      <c r="AO47" s="282"/>
      <c r="AP47" s="83"/>
      <c r="AR47" s="392"/>
      <c r="AS47" s="82"/>
      <c r="AT47" s="282"/>
      <c r="AU47" s="83"/>
      <c r="AW47" s="392"/>
      <c r="AX47" s="82"/>
      <c r="AY47" s="282"/>
      <c r="AZ47" s="83"/>
      <c r="BB47" s="392"/>
      <c r="BC47" s="82"/>
      <c r="BD47" s="282"/>
      <c r="BE47" s="83"/>
      <c r="BG47" s="392"/>
      <c r="BH47" s="82"/>
      <c r="BI47" s="282"/>
      <c r="BJ47" s="83"/>
      <c r="BL47" s="392"/>
      <c r="BM47" s="82"/>
      <c r="BN47" s="282"/>
      <c r="BO47" s="83"/>
      <c r="BQ47" s="392"/>
      <c r="BR47" s="82"/>
      <c r="BS47" s="282"/>
      <c r="BT47" s="83"/>
      <c r="BV47" s="392"/>
      <c r="BW47" s="82"/>
      <c r="BX47" s="282"/>
      <c r="BY47" s="83"/>
      <c r="CA47" s="392"/>
      <c r="CB47" s="82"/>
      <c r="CC47" s="282"/>
      <c r="CD47" s="83"/>
      <c r="CF47" s="392"/>
      <c r="CG47" s="82"/>
      <c r="CH47" s="282"/>
      <c r="CI47" s="83"/>
      <c r="CK47" s="392"/>
      <c r="CL47" s="82"/>
      <c r="CM47" s="282"/>
      <c r="CN47" s="83"/>
      <c r="CP47" s="392"/>
      <c r="CQ47" s="82"/>
      <c r="CR47" s="282"/>
      <c r="CS47" s="83"/>
      <c r="CU47" s="392"/>
      <c r="CV47" s="82"/>
      <c r="CW47" s="282"/>
      <c r="CX47" s="83"/>
      <c r="CZ47" s="392"/>
      <c r="DA47" s="82"/>
      <c r="DB47" s="282"/>
      <c r="DC47" s="83"/>
      <c r="DE47" s="392"/>
      <c r="DF47" s="82"/>
      <c r="DG47" s="282"/>
      <c r="DH47" s="83"/>
      <c r="DJ47" s="392"/>
      <c r="DK47" s="82"/>
      <c r="DL47" s="282"/>
      <c r="DM47" s="83"/>
      <c r="DO47" s="392"/>
      <c r="DP47" s="82"/>
      <c r="DQ47" s="282"/>
      <c r="DR47" s="83"/>
      <c r="DT47" s="605" t="s">
        <v>12</v>
      </c>
      <c r="DU47" s="606"/>
      <c r="DV47" s="605" t="s">
        <v>13</v>
      </c>
      <c r="DW47" s="606"/>
      <c r="DX47" s="603" t="s">
        <v>14</v>
      </c>
      <c r="DY47" s="604"/>
    </row>
    <row r="48" spans="1:130" ht="15" thickBot="1" x14ac:dyDescent="0.35">
      <c r="I48" s="2"/>
      <c r="J48" s="2"/>
      <c r="L48" s="2"/>
      <c r="N48" s="388" t="s">
        <v>15</v>
      </c>
      <c r="O48" s="211" t="s">
        <v>16</v>
      </c>
      <c r="P48" s="31" t="s">
        <v>17</v>
      </c>
      <c r="Q48" s="32" t="s">
        <v>18</v>
      </c>
      <c r="R48" s="22"/>
      <c r="S48" s="30" t="s">
        <v>15</v>
      </c>
      <c r="T48" s="31" t="s">
        <v>16</v>
      </c>
      <c r="U48" s="31" t="s">
        <v>17</v>
      </c>
      <c r="V48" s="32" t="s">
        <v>18</v>
      </c>
      <c r="W48" s="22"/>
      <c r="X48" s="388" t="s">
        <v>15</v>
      </c>
      <c r="Y48" s="31" t="s">
        <v>16</v>
      </c>
      <c r="Z48" s="31" t="s">
        <v>17</v>
      </c>
      <c r="AA48" s="32" t="s">
        <v>18</v>
      </c>
      <c r="AB48" s="353"/>
      <c r="AC48" s="388" t="s">
        <v>15</v>
      </c>
      <c r="AD48" s="31" t="s">
        <v>16</v>
      </c>
      <c r="AE48" s="31" t="s">
        <v>17</v>
      </c>
      <c r="AF48" s="32" t="s">
        <v>18</v>
      </c>
      <c r="AH48" s="388" t="s">
        <v>15</v>
      </c>
      <c r="AI48" s="31" t="s">
        <v>16</v>
      </c>
      <c r="AJ48" s="31" t="s">
        <v>17</v>
      </c>
      <c r="AK48" s="32" t="s">
        <v>18</v>
      </c>
      <c r="AM48" s="388" t="s">
        <v>15</v>
      </c>
      <c r="AN48" s="31" t="s">
        <v>16</v>
      </c>
      <c r="AO48" s="31" t="s">
        <v>17</v>
      </c>
      <c r="AP48" s="32" t="s">
        <v>18</v>
      </c>
      <c r="AR48" s="388" t="s">
        <v>15</v>
      </c>
      <c r="AS48" s="31" t="s">
        <v>16</v>
      </c>
      <c r="AT48" s="31" t="s">
        <v>17</v>
      </c>
      <c r="AU48" s="32" t="s">
        <v>18</v>
      </c>
      <c r="AW48" s="388" t="s">
        <v>15</v>
      </c>
      <c r="AX48" s="31" t="s">
        <v>16</v>
      </c>
      <c r="AY48" s="31" t="s">
        <v>17</v>
      </c>
      <c r="AZ48" s="32" t="s">
        <v>18</v>
      </c>
      <c r="BB48" s="388" t="s">
        <v>15</v>
      </c>
      <c r="BC48" s="31" t="s">
        <v>16</v>
      </c>
      <c r="BD48" s="31" t="s">
        <v>17</v>
      </c>
      <c r="BE48" s="32" t="s">
        <v>18</v>
      </c>
      <c r="BG48" s="388" t="s">
        <v>15</v>
      </c>
      <c r="BH48" s="31" t="s">
        <v>16</v>
      </c>
      <c r="BI48" s="31" t="s">
        <v>17</v>
      </c>
      <c r="BJ48" s="32" t="s">
        <v>18</v>
      </c>
      <c r="BL48" s="388" t="s">
        <v>15</v>
      </c>
      <c r="BM48" s="31" t="s">
        <v>16</v>
      </c>
      <c r="BN48" s="31" t="s">
        <v>17</v>
      </c>
      <c r="BO48" s="32" t="s">
        <v>18</v>
      </c>
      <c r="BQ48" s="388" t="s">
        <v>15</v>
      </c>
      <c r="BR48" s="31" t="s">
        <v>16</v>
      </c>
      <c r="BS48" s="31" t="s">
        <v>17</v>
      </c>
      <c r="BT48" s="32" t="s">
        <v>18</v>
      </c>
      <c r="BV48" s="388" t="s">
        <v>15</v>
      </c>
      <c r="BW48" s="31" t="s">
        <v>16</v>
      </c>
      <c r="BX48" s="31" t="s">
        <v>17</v>
      </c>
      <c r="BY48" s="32" t="s">
        <v>18</v>
      </c>
      <c r="CA48" s="388" t="s">
        <v>15</v>
      </c>
      <c r="CB48" s="31" t="s">
        <v>16</v>
      </c>
      <c r="CC48" s="31" t="s">
        <v>17</v>
      </c>
      <c r="CD48" s="32" t="s">
        <v>18</v>
      </c>
      <c r="CF48" s="388" t="s">
        <v>15</v>
      </c>
      <c r="CG48" s="31" t="s">
        <v>16</v>
      </c>
      <c r="CH48" s="31" t="s">
        <v>17</v>
      </c>
      <c r="CI48" s="32" t="s">
        <v>18</v>
      </c>
      <c r="CK48" s="388" t="s">
        <v>15</v>
      </c>
      <c r="CL48" s="31" t="s">
        <v>16</v>
      </c>
      <c r="CM48" s="31" t="s">
        <v>17</v>
      </c>
      <c r="CN48" s="32" t="s">
        <v>18</v>
      </c>
      <c r="CP48" s="388" t="s">
        <v>15</v>
      </c>
      <c r="CQ48" s="31" t="s">
        <v>16</v>
      </c>
      <c r="CR48" s="31" t="s">
        <v>17</v>
      </c>
      <c r="CS48" s="32" t="s">
        <v>18</v>
      </c>
      <c r="CU48" s="388" t="s">
        <v>15</v>
      </c>
      <c r="CV48" s="31" t="s">
        <v>16</v>
      </c>
      <c r="CW48" s="31" t="s">
        <v>17</v>
      </c>
      <c r="CX48" s="32" t="s">
        <v>18</v>
      </c>
      <c r="CZ48" s="388" t="s">
        <v>15</v>
      </c>
      <c r="DA48" s="31" t="s">
        <v>16</v>
      </c>
      <c r="DB48" s="31" t="s">
        <v>17</v>
      </c>
      <c r="DC48" s="32" t="s">
        <v>18</v>
      </c>
      <c r="DE48" s="388" t="s">
        <v>15</v>
      </c>
      <c r="DF48" s="31" t="s">
        <v>16</v>
      </c>
      <c r="DG48" s="31" t="s">
        <v>17</v>
      </c>
      <c r="DH48" s="32" t="s">
        <v>18</v>
      </c>
      <c r="DJ48" s="388" t="s">
        <v>15</v>
      </c>
      <c r="DK48" s="31" t="s">
        <v>16</v>
      </c>
      <c r="DL48" s="31" t="s">
        <v>17</v>
      </c>
      <c r="DM48" s="32" t="s">
        <v>18</v>
      </c>
      <c r="DO48" s="388" t="s">
        <v>15</v>
      </c>
      <c r="DP48" s="31" t="s">
        <v>16</v>
      </c>
      <c r="DQ48" s="31" t="s">
        <v>17</v>
      </c>
      <c r="DR48" s="32" t="s">
        <v>18</v>
      </c>
      <c r="DT48" s="250" t="s">
        <v>17</v>
      </c>
      <c r="DU48" s="251" t="s">
        <v>18</v>
      </c>
      <c r="DV48" s="250" t="s">
        <v>17</v>
      </c>
      <c r="DW48" s="252" t="s">
        <v>18</v>
      </c>
      <c r="DX48" s="253" t="s">
        <v>17</v>
      </c>
      <c r="DY48" s="252" t="s">
        <v>18</v>
      </c>
    </row>
    <row r="49" spans="2:130" s="33" customFormat="1" ht="27" customHeight="1" thickBot="1" x14ac:dyDescent="0.35">
      <c r="B49" s="254" t="s">
        <v>506</v>
      </c>
      <c r="C49" s="255" t="s">
        <v>55</v>
      </c>
      <c r="D49" s="444"/>
      <c r="E49" s="283" t="s">
        <v>21</v>
      </c>
      <c r="F49" s="257" t="s">
        <v>22</v>
      </c>
      <c r="G49" s="257"/>
      <c r="H49" s="257" t="s">
        <v>23</v>
      </c>
      <c r="I49" s="257" t="s">
        <v>24</v>
      </c>
      <c r="J49" s="257" t="s">
        <v>25</v>
      </c>
      <c r="K49" s="258" t="s">
        <v>26</v>
      </c>
      <c r="L49" s="259" t="s">
        <v>27</v>
      </c>
      <c r="N49" s="389"/>
      <c r="O49" s="212"/>
      <c r="P49" s="35"/>
      <c r="Q49" s="36"/>
      <c r="R49" s="37"/>
      <c r="S49" s="34"/>
      <c r="T49" s="35"/>
      <c r="U49" s="35"/>
      <c r="V49" s="36"/>
      <c r="W49" s="37"/>
      <c r="X49" s="389"/>
      <c r="Y49" s="35"/>
      <c r="Z49" s="35"/>
      <c r="AA49" s="36"/>
      <c r="AB49" s="37"/>
      <c r="AC49" s="389"/>
      <c r="AD49" s="35"/>
      <c r="AE49" s="35"/>
      <c r="AF49" s="36"/>
      <c r="AH49" s="389"/>
      <c r="AI49" s="35"/>
      <c r="AJ49" s="35"/>
      <c r="AK49" s="36"/>
      <c r="AM49" s="389"/>
      <c r="AN49" s="35"/>
      <c r="AO49" s="35"/>
      <c r="AP49" s="36"/>
      <c r="AR49" s="389"/>
      <c r="AS49" s="35"/>
      <c r="AT49" s="35"/>
      <c r="AU49" s="36"/>
      <c r="AW49" s="389"/>
      <c r="AX49" s="35"/>
      <c r="AY49" s="35"/>
      <c r="AZ49" s="36"/>
      <c r="BB49" s="389"/>
      <c r="BC49" s="35"/>
      <c r="BD49" s="35"/>
      <c r="BE49" s="36"/>
      <c r="BG49" s="389"/>
      <c r="BH49" s="35"/>
      <c r="BI49" s="35"/>
      <c r="BJ49" s="36"/>
      <c r="BL49" s="389"/>
      <c r="BM49" s="35"/>
      <c r="BN49" s="35"/>
      <c r="BO49" s="36"/>
      <c r="BQ49" s="389"/>
      <c r="BR49" s="35"/>
      <c r="BS49" s="35"/>
      <c r="BT49" s="36"/>
      <c r="BV49" s="389"/>
      <c r="BW49" s="35"/>
      <c r="BX49" s="35"/>
      <c r="BY49" s="36"/>
      <c r="CA49" s="389"/>
      <c r="CB49" s="35"/>
      <c r="CC49" s="35"/>
      <c r="CD49" s="36"/>
      <c r="CF49" s="389"/>
      <c r="CG49" s="35"/>
      <c r="CH49" s="35"/>
      <c r="CI49" s="36"/>
      <c r="CK49" s="389"/>
      <c r="CL49" s="35"/>
      <c r="CM49" s="35"/>
      <c r="CN49" s="36"/>
      <c r="CP49" s="389"/>
      <c r="CQ49" s="35"/>
      <c r="CR49" s="35"/>
      <c r="CS49" s="36"/>
      <c r="CU49" s="389"/>
      <c r="CV49" s="35"/>
      <c r="CW49" s="35"/>
      <c r="CX49" s="36"/>
      <c r="CZ49" s="389"/>
      <c r="DA49" s="35"/>
      <c r="DB49" s="35"/>
      <c r="DC49" s="36"/>
      <c r="DE49" s="389"/>
      <c r="DF49" s="35"/>
      <c r="DG49" s="35"/>
      <c r="DH49" s="36"/>
      <c r="DJ49" s="389"/>
      <c r="DK49" s="35"/>
      <c r="DL49" s="35"/>
      <c r="DM49" s="36"/>
      <c r="DO49" s="389"/>
      <c r="DP49" s="35"/>
      <c r="DQ49" s="35"/>
      <c r="DR49" s="36"/>
      <c r="DT49" s="34"/>
      <c r="DU49" s="36"/>
      <c r="DV49" s="38"/>
      <c r="DW49" s="36"/>
      <c r="DX49" s="38"/>
      <c r="DY49" s="39"/>
      <c r="DZ49" s="309" t="str">
        <f t="shared" ref="DZ49" si="73">B49</f>
        <v>Infrastructure (escritorio Magude + armazem )</v>
      </c>
    </row>
    <row r="50" spans="2:130" ht="16.8" customHeight="1" x14ac:dyDescent="0.3">
      <c r="E50" s="262"/>
      <c r="F50" s="263"/>
      <c r="G50" s="263"/>
      <c r="H50" s="263"/>
      <c r="I50" s="264"/>
      <c r="J50" s="264"/>
      <c r="K50" s="265"/>
      <c r="L50" s="260"/>
      <c r="M50" s="266"/>
      <c r="N50" s="393"/>
      <c r="O50" s="213"/>
      <c r="P50" s="202"/>
      <c r="Q50" s="43"/>
      <c r="S50" s="381"/>
      <c r="T50" s="203"/>
      <c r="U50" s="202"/>
      <c r="V50" s="43"/>
      <c r="X50" s="393"/>
      <c r="Y50" s="42"/>
      <c r="Z50" s="202"/>
      <c r="AA50" s="43"/>
      <c r="AC50" s="393"/>
      <c r="AD50" s="42"/>
      <c r="AE50" s="202"/>
      <c r="AF50" s="43"/>
      <c r="AH50" s="393"/>
      <c r="AI50" s="42"/>
      <c r="AJ50" s="202"/>
      <c r="AK50" s="43"/>
      <c r="AM50" s="393"/>
      <c r="AN50" s="42"/>
      <c r="AO50" s="202"/>
      <c r="AP50" s="43"/>
      <c r="AR50" s="393"/>
      <c r="AS50" s="42"/>
      <c r="AT50" s="202"/>
      <c r="AU50" s="43"/>
      <c r="AW50" s="393"/>
      <c r="AX50" s="42"/>
      <c r="AY50" s="202"/>
      <c r="AZ50" s="43"/>
      <c r="BB50" s="393"/>
      <c r="BC50" s="42"/>
      <c r="BD50" s="202"/>
      <c r="BE50" s="43"/>
      <c r="BG50" s="393"/>
      <c r="BH50" s="42"/>
      <c r="BI50" s="202"/>
      <c r="BJ50" s="43"/>
      <c r="BL50" s="393"/>
      <c r="BM50" s="42"/>
      <c r="BN50" s="202"/>
      <c r="BO50" s="43"/>
      <c r="BQ50" s="393"/>
      <c r="BR50" s="42"/>
      <c r="BS50" s="202"/>
      <c r="BT50" s="43"/>
      <c r="BV50" s="393"/>
      <c r="BW50" s="42"/>
      <c r="BX50" s="202"/>
      <c r="BY50" s="43"/>
      <c r="CA50" s="393"/>
      <c r="CB50" s="42"/>
      <c r="CC50" s="202"/>
      <c r="CD50" s="43"/>
      <c r="CF50" s="393"/>
      <c r="CG50" s="42"/>
      <c r="CH50" s="202"/>
      <c r="CI50" s="43"/>
      <c r="CK50" s="393"/>
      <c r="CL50" s="42"/>
      <c r="CM50" s="202"/>
      <c r="CN50" s="43"/>
      <c r="CP50" s="393"/>
      <c r="CQ50" s="42"/>
      <c r="CR50" s="202"/>
      <c r="CS50" s="43"/>
      <c r="CU50" s="393"/>
      <c r="CV50" s="42"/>
      <c r="CW50" s="202"/>
      <c r="CX50" s="43"/>
      <c r="CZ50" s="393"/>
      <c r="DA50" s="42"/>
      <c r="DB50" s="202"/>
      <c r="DC50" s="43"/>
      <c r="DE50" s="393"/>
      <c r="DF50" s="42"/>
      <c r="DG50" s="202"/>
      <c r="DH50" s="43"/>
      <c r="DJ50" s="393"/>
      <c r="DK50" s="42"/>
      <c r="DL50" s="202"/>
      <c r="DM50" s="43"/>
      <c r="DO50" s="393"/>
      <c r="DP50" s="42"/>
      <c r="DQ50" s="202"/>
      <c r="DR50" s="43"/>
      <c r="DT50" s="51">
        <f>P50+U50+Z50+AE50+AJ50+AO50+AT50+AY50+BD50+BI50+BN50+BS50+BX50+CC50+CH50+CM50+CR50+CW50+DB50+DG50+DL50+DQ50</f>
        <v>0</v>
      </c>
      <c r="DU50" s="43">
        <f>+DT50/$I$3</f>
        <v>0</v>
      </c>
      <c r="DV50" s="46">
        <v>0</v>
      </c>
      <c r="DW50" s="202">
        <f>+DV50/$I$3</f>
        <v>0</v>
      </c>
      <c r="DX50" s="52">
        <f>+DT50+DV50</f>
        <v>0</v>
      </c>
      <c r="DY50" s="52">
        <f>+DU50+DW50</f>
        <v>0</v>
      </c>
      <c r="DZ50" s="350">
        <f>B50</f>
        <v>0</v>
      </c>
    </row>
    <row r="51" spans="2:130" ht="16.8" customHeight="1" x14ac:dyDescent="0.3">
      <c r="E51" s="262"/>
      <c r="F51" s="263"/>
      <c r="G51" s="263"/>
      <c r="H51" s="263"/>
      <c r="I51" s="264"/>
      <c r="J51" s="264"/>
      <c r="K51" s="265"/>
      <c r="L51" s="260"/>
      <c r="M51" s="266"/>
      <c r="N51" s="394"/>
      <c r="O51" s="214"/>
      <c r="P51" s="8">
        <f>$E51*N51*O51</f>
        <v>0</v>
      </c>
      <c r="Q51" s="50">
        <f t="shared" ref="Q51:Q61" si="74">P51/$I$3</f>
        <v>0</v>
      </c>
      <c r="S51" s="382"/>
      <c r="T51" s="201"/>
      <c r="U51" s="8">
        <f>$E51*S51*T51</f>
        <v>0</v>
      </c>
      <c r="V51" s="50">
        <f t="shared" ref="V51:V61" si="75">U51/$I$3</f>
        <v>0</v>
      </c>
      <c r="X51" s="394"/>
      <c r="Y51" s="44"/>
      <c r="Z51" s="8">
        <f>$E51*X51*Y51</f>
        <v>0</v>
      </c>
      <c r="AA51" s="50">
        <f t="shared" ref="AA51:AA61" si="76">Z51/$I$3</f>
        <v>0</v>
      </c>
      <c r="AC51" s="394"/>
      <c r="AD51" s="44"/>
      <c r="AE51" s="8">
        <f>$E51*AC51*AD51</f>
        <v>0</v>
      </c>
      <c r="AF51" s="50">
        <f t="shared" ref="AF51:AF61" si="77">AE51/$I$3</f>
        <v>0</v>
      </c>
      <c r="AH51" s="394"/>
      <c r="AI51" s="44"/>
      <c r="AJ51" s="8">
        <f>$E51*AH51*AI51</f>
        <v>0</v>
      </c>
      <c r="AK51" s="50">
        <f t="shared" ref="AK51:AK61" si="78">AJ51/$I$3</f>
        <v>0</v>
      </c>
      <c r="AM51" s="394"/>
      <c r="AN51" s="44"/>
      <c r="AO51" s="8">
        <f>$E51*AM51*AN51</f>
        <v>0</v>
      </c>
      <c r="AP51" s="50">
        <f t="shared" ref="AP51:AP61" si="79">AO51/$I$3</f>
        <v>0</v>
      </c>
      <c r="AR51" s="394"/>
      <c r="AS51" s="44"/>
      <c r="AT51" s="8">
        <f>$E51*AR51*AS51</f>
        <v>0</v>
      </c>
      <c r="AU51" s="50">
        <f t="shared" ref="AU51:AU61" si="80">AT51/$I$3</f>
        <v>0</v>
      </c>
      <c r="AW51" s="394"/>
      <c r="AX51" s="44"/>
      <c r="AY51" s="8">
        <f>$E51*AW51*AX51</f>
        <v>0</v>
      </c>
      <c r="AZ51" s="50">
        <f t="shared" ref="AZ51:AZ61" si="81">AY51/$I$3</f>
        <v>0</v>
      </c>
      <c r="BB51" s="394"/>
      <c r="BC51" s="44"/>
      <c r="BD51" s="8">
        <f>$E51*BB51*BC51</f>
        <v>0</v>
      </c>
      <c r="BE51" s="50">
        <f t="shared" ref="BE51:BE61" si="82">BD51/$I$3</f>
        <v>0</v>
      </c>
      <c r="BG51" s="394"/>
      <c r="BH51" s="44"/>
      <c r="BI51" s="8">
        <f>$E51*BG51*BH51</f>
        <v>0</v>
      </c>
      <c r="BJ51" s="50">
        <f t="shared" ref="BJ51:BJ61" si="83">BI51/$I$3</f>
        <v>0</v>
      </c>
      <c r="BL51" s="394"/>
      <c r="BM51" s="44"/>
      <c r="BN51" s="8">
        <f>$E51*BL51*BM51</f>
        <v>0</v>
      </c>
      <c r="BO51" s="50">
        <f t="shared" ref="BO51:BO61" si="84">BN51/$I$3</f>
        <v>0</v>
      </c>
      <c r="BQ51" s="394"/>
      <c r="BR51" s="44"/>
      <c r="BS51" s="8">
        <f>$E51*BQ51*BR51</f>
        <v>0</v>
      </c>
      <c r="BT51" s="50">
        <f t="shared" ref="BT51:BT61" si="85">BS51/$I$3</f>
        <v>0</v>
      </c>
      <c r="BV51" s="394"/>
      <c r="BW51" s="44"/>
      <c r="BX51" s="8">
        <f>$E51*BV51*BW51</f>
        <v>0</v>
      </c>
      <c r="BY51" s="50">
        <f t="shared" ref="BY51:BY61" si="86">BX51/$I$3</f>
        <v>0</v>
      </c>
      <c r="CA51" s="394"/>
      <c r="CB51" s="44"/>
      <c r="CC51" s="8">
        <f>$E51*CA51*CB51</f>
        <v>0</v>
      </c>
      <c r="CD51" s="50">
        <f t="shared" ref="CD51:CD61" si="87">CC51/$I$3</f>
        <v>0</v>
      </c>
      <c r="CF51" s="394"/>
      <c r="CG51" s="44"/>
      <c r="CH51" s="8">
        <f>$E51*CF51*CG51</f>
        <v>0</v>
      </c>
      <c r="CI51" s="50">
        <f t="shared" ref="CI51:CI61" si="88">CH51/$I$3</f>
        <v>0</v>
      </c>
      <c r="CK51" s="394"/>
      <c r="CL51" s="44"/>
      <c r="CM51" s="8">
        <f>$E51*CK51*CL51</f>
        <v>0</v>
      </c>
      <c r="CN51" s="50">
        <f t="shared" ref="CN51:CN61" si="89">CM51/$I$3</f>
        <v>0</v>
      </c>
      <c r="CP51" s="394"/>
      <c r="CQ51" s="44"/>
      <c r="CR51" s="8">
        <f>$E51*CP51*CQ51</f>
        <v>0</v>
      </c>
      <c r="CS51" s="50">
        <f t="shared" ref="CS51:CS61" si="90">CR51/$I$3</f>
        <v>0</v>
      </c>
      <c r="CU51" s="394"/>
      <c r="CV51" s="44"/>
      <c r="CW51" s="8">
        <f>$E51*CU51*CV51</f>
        <v>0</v>
      </c>
      <c r="CX51" s="50">
        <f t="shared" ref="CX51:CX61" si="91">CW51/$I$3</f>
        <v>0</v>
      </c>
      <c r="CZ51" s="394"/>
      <c r="DA51" s="44"/>
      <c r="DB51" s="8">
        <f>$E51*CZ51*DA51</f>
        <v>0</v>
      </c>
      <c r="DC51" s="50">
        <f t="shared" ref="DC51:DC61" si="92">DB51/$I$3</f>
        <v>0</v>
      </c>
      <c r="DE51" s="394"/>
      <c r="DF51" s="44"/>
      <c r="DG51" s="8">
        <f>$E51*DE51*DF51</f>
        <v>0</v>
      </c>
      <c r="DH51" s="50">
        <f t="shared" ref="DH51:DH61" si="93">DG51/$I$3</f>
        <v>0</v>
      </c>
      <c r="DJ51" s="394"/>
      <c r="DK51" s="44"/>
      <c r="DL51" s="8">
        <f>$E51*DJ51*DK51</f>
        <v>0</v>
      </c>
      <c r="DM51" s="50">
        <f t="shared" ref="DM51:DM61" si="94">DL51/$I$3</f>
        <v>0</v>
      </c>
      <c r="DO51" s="394"/>
      <c r="DP51" s="44"/>
      <c r="DQ51" s="8">
        <f>$E51*DO51*DP51</f>
        <v>0</v>
      </c>
      <c r="DR51" s="50">
        <f t="shared" ref="DR51:DR61" si="95">DQ51/$I$3</f>
        <v>0</v>
      </c>
      <c r="DT51" s="51">
        <f t="shared" ref="DT51:DT61" si="96">P51+U51+Z51+AE51+AJ51+AO51+AT51+AY51+BD51+BI51+BN51+BS51+BX51+CC51+CH51+CM51+CR51+CW51+DB51+DG51+DL51+DQ51</f>
        <v>0</v>
      </c>
      <c r="DU51" s="8">
        <f>+DT51/$I$3</f>
        <v>0</v>
      </c>
      <c r="DV51" s="52">
        <v>0</v>
      </c>
      <c r="DW51" s="8">
        <f>+DV51/$I$3</f>
        <v>0</v>
      </c>
      <c r="DX51" s="52">
        <f t="shared" ref="DX51:DY61" si="97">+DT51+DV51</f>
        <v>0</v>
      </c>
      <c r="DY51" s="52">
        <f>+DU51+DW51</f>
        <v>0</v>
      </c>
      <c r="DZ51" s="350">
        <f t="shared" ref="DZ51:DZ62" si="98">B51</f>
        <v>0</v>
      </c>
    </row>
    <row r="52" spans="2:130" ht="39.6" customHeight="1" x14ac:dyDescent="0.3">
      <c r="B52" s="84" t="s">
        <v>508</v>
      </c>
      <c r="C52" s="192" t="s">
        <v>509</v>
      </c>
      <c r="D52" s="192"/>
      <c r="E52" s="262">
        <f>116000/3</f>
        <v>38666.666666666664</v>
      </c>
      <c r="F52" s="263">
        <f>E52/$I$3</f>
        <v>1017.5438596491227</v>
      </c>
      <c r="G52" s="263"/>
      <c r="H52" s="263"/>
      <c r="I52" s="264"/>
      <c r="J52" s="264"/>
      <c r="K52" s="265"/>
      <c r="L52" s="260"/>
      <c r="M52" s="266"/>
      <c r="N52" s="394">
        <v>0</v>
      </c>
      <c r="O52" s="214">
        <v>12</v>
      </c>
      <c r="P52" s="8">
        <f>$E52*N52*O52</f>
        <v>0</v>
      </c>
      <c r="Q52" s="50">
        <f t="shared" si="74"/>
        <v>0</v>
      </c>
      <c r="S52" s="382">
        <f>N52</f>
        <v>0</v>
      </c>
      <c r="T52" s="201">
        <f>O52</f>
        <v>12</v>
      </c>
      <c r="U52" s="8">
        <f>$E52*S52*T52</f>
        <v>0</v>
      </c>
      <c r="V52" s="50">
        <f t="shared" si="75"/>
        <v>0</v>
      </c>
      <c r="X52" s="394">
        <v>0</v>
      </c>
      <c r="Y52" s="201">
        <v>0</v>
      </c>
      <c r="Z52" s="8">
        <f>$E52*X52*Y52</f>
        <v>0</v>
      </c>
      <c r="AA52" s="50">
        <f t="shared" si="76"/>
        <v>0</v>
      </c>
      <c r="AC52" s="394">
        <f>X52</f>
        <v>0</v>
      </c>
      <c r="AD52" s="201">
        <f>Y52</f>
        <v>0</v>
      </c>
      <c r="AE52" s="8">
        <f>$E52*AC52*AD52</f>
        <v>0</v>
      </c>
      <c r="AF52" s="50">
        <f t="shared" si="77"/>
        <v>0</v>
      </c>
      <c r="AH52" s="394">
        <f>AC52</f>
        <v>0</v>
      </c>
      <c r="AI52" s="201">
        <f>AD52</f>
        <v>0</v>
      </c>
      <c r="AJ52" s="8">
        <f>$E52*AH52*AI52</f>
        <v>0</v>
      </c>
      <c r="AK52" s="50">
        <f t="shared" si="78"/>
        <v>0</v>
      </c>
      <c r="AM52" s="394">
        <f>AH52</f>
        <v>0</v>
      </c>
      <c r="AN52" s="201">
        <f>AI52</f>
        <v>0</v>
      </c>
      <c r="AO52" s="8">
        <f>$E52*AM52*AN52</f>
        <v>0</v>
      </c>
      <c r="AP52" s="50">
        <f t="shared" si="79"/>
        <v>0</v>
      </c>
      <c r="AR52" s="394">
        <f>AM52</f>
        <v>0</v>
      </c>
      <c r="AS52" s="201">
        <f>AN52</f>
        <v>0</v>
      </c>
      <c r="AT52" s="8">
        <f>$E52*AR52*AS52</f>
        <v>0</v>
      </c>
      <c r="AU52" s="50">
        <f t="shared" si="80"/>
        <v>0</v>
      </c>
      <c r="AW52" s="394">
        <f>AR52</f>
        <v>0</v>
      </c>
      <c r="AX52" s="201">
        <f>AS52</f>
        <v>0</v>
      </c>
      <c r="AY52" s="8">
        <f>$E52*AW52*AX52</f>
        <v>0</v>
      </c>
      <c r="AZ52" s="50">
        <f t="shared" si="81"/>
        <v>0</v>
      </c>
      <c r="BB52" s="394">
        <f>AW52</f>
        <v>0</v>
      </c>
      <c r="BC52" s="201">
        <f>AX52</f>
        <v>0</v>
      </c>
      <c r="BD52" s="8">
        <f>$E52*BB52*BC52</f>
        <v>0</v>
      </c>
      <c r="BE52" s="50">
        <f t="shared" si="82"/>
        <v>0</v>
      </c>
      <c r="BG52" s="394">
        <f>BB52</f>
        <v>0</v>
      </c>
      <c r="BH52" s="201">
        <f>BC52</f>
        <v>0</v>
      </c>
      <c r="BI52" s="8">
        <f>$E52*BG52*BH52</f>
        <v>0</v>
      </c>
      <c r="BJ52" s="50">
        <f t="shared" si="83"/>
        <v>0</v>
      </c>
      <c r="BL52" s="394">
        <f>BG52</f>
        <v>0</v>
      </c>
      <c r="BM52" s="201">
        <f>BH52</f>
        <v>0</v>
      </c>
      <c r="BN52" s="8">
        <f>$E52*BL52*BM52</f>
        <v>0</v>
      </c>
      <c r="BO52" s="50">
        <f t="shared" si="84"/>
        <v>0</v>
      </c>
      <c r="BQ52" s="394">
        <f>BL52</f>
        <v>0</v>
      </c>
      <c r="BR52" s="44">
        <f>BM52</f>
        <v>0</v>
      </c>
      <c r="BS52" s="8">
        <f>$E52*BQ52*BR52</f>
        <v>0</v>
      </c>
      <c r="BT52" s="50">
        <f t="shared" si="85"/>
        <v>0</v>
      </c>
      <c r="BV52" s="394">
        <f>BQ52</f>
        <v>0</v>
      </c>
      <c r="BW52" s="44">
        <f>BR52</f>
        <v>0</v>
      </c>
      <c r="BX52" s="8">
        <f>$E52*BV52*BW52</f>
        <v>0</v>
      </c>
      <c r="BY52" s="50">
        <f t="shared" si="86"/>
        <v>0</v>
      </c>
      <c r="CA52" s="394">
        <f>BV52</f>
        <v>0</v>
      </c>
      <c r="CB52" s="44">
        <f>BW52</f>
        <v>0</v>
      </c>
      <c r="CC52" s="8">
        <f>$E52*CA52*CB52</f>
        <v>0</v>
      </c>
      <c r="CD52" s="50">
        <f t="shared" si="87"/>
        <v>0</v>
      </c>
      <c r="CF52" s="394">
        <f>CA52</f>
        <v>0</v>
      </c>
      <c r="CG52" s="44">
        <f>CB52</f>
        <v>0</v>
      </c>
      <c r="CH52" s="8">
        <f>$E52*CF52*CG52</f>
        <v>0</v>
      </c>
      <c r="CI52" s="50">
        <f t="shared" si="88"/>
        <v>0</v>
      </c>
      <c r="CK52" s="394">
        <f>CF52</f>
        <v>0</v>
      </c>
      <c r="CL52" s="44">
        <f>CG52</f>
        <v>0</v>
      </c>
      <c r="CM52" s="8">
        <f>$E52*CK52*CL52</f>
        <v>0</v>
      </c>
      <c r="CN52" s="50">
        <f t="shared" si="89"/>
        <v>0</v>
      </c>
      <c r="CP52" s="394">
        <f>CK52</f>
        <v>0</v>
      </c>
      <c r="CQ52" s="44">
        <f>CL52</f>
        <v>0</v>
      </c>
      <c r="CR52" s="8">
        <f>$E52*CP52*CQ52</f>
        <v>0</v>
      </c>
      <c r="CS52" s="50">
        <f t="shared" si="90"/>
        <v>0</v>
      </c>
      <c r="CU52" s="394">
        <f>CP52</f>
        <v>0</v>
      </c>
      <c r="CV52" s="44">
        <f>CQ52</f>
        <v>0</v>
      </c>
      <c r="CW52" s="8">
        <f>$E52*CU52*CV52</f>
        <v>0</v>
      </c>
      <c r="CX52" s="50">
        <f t="shared" si="91"/>
        <v>0</v>
      </c>
      <c r="CZ52" s="394">
        <f>CU52</f>
        <v>0</v>
      </c>
      <c r="DA52" s="44">
        <f>CV52</f>
        <v>0</v>
      </c>
      <c r="DB52" s="8">
        <f>$E52*CZ52*DA52</f>
        <v>0</v>
      </c>
      <c r="DC52" s="50">
        <f t="shared" si="92"/>
        <v>0</v>
      </c>
      <c r="DE52" s="394">
        <f>CZ52</f>
        <v>0</v>
      </c>
      <c r="DF52" s="44">
        <f>DA52</f>
        <v>0</v>
      </c>
      <c r="DG52" s="8">
        <f>$E52*DE52*DF52</f>
        <v>0</v>
      </c>
      <c r="DH52" s="50">
        <f t="shared" si="93"/>
        <v>0</v>
      </c>
      <c r="DJ52" s="394">
        <f>DE52</f>
        <v>0</v>
      </c>
      <c r="DK52" s="44">
        <f>DF52</f>
        <v>0</v>
      </c>
      <c r="DL52" s="8">
        <f>$E52*DJ52*DK52</f>
        <v>0</v>
      </c>
      <c r="DM52" s="50">
        <f t="shared" si="94"/>
        <v>0</v>
      </c>
      <c r="DO52" s="394">
        <f>DJ52</f>
        <v>0</v>
      </c>
      <c r="DP52" s="44">
        <f>DK52</f>
        <v>0</v>
      </c>
      <c r="DQ52" s="8">
        <f>$E52*DO52*DP52</f>
        <v>0</v>
      </c>
      <c r="DR52" s="50">
        <f t="shared" si="95"/>
        <v>0</v>
      </c>
      <c r="DT52" s="51">
        <f t="shared" si="96"/>
        <v>0</v>
      </c>
      <c r="DU52" s="8">
        <f t="shared" ref="DU52:DU61" si="99">+DT52/$I$3</f>
        <v>0</v>
      </c>
      <c r="DV52" s="52">
        <v>0</v>
      </c>
      <c r="DW52" s="8">
        <f t="shared" ref="DW52:DW61" si="100">+DV52/$I$3</f>
        <v>0</v>
      </c>
      <c r="DX52" s="52">
        <f t="shared" si="97"/>
        <v>0</v>
      </c>
      <c r="DY52" s="52">
        <f t="shared" si="97"/>
        <v>0</v>
      </c>
      <c r="DZ52" s="350" t="str">
        <f t="shared" si="98"/>
        <v xml:space="preserve">Magude office </v>
      </c>
    </row>
    <row r="53" spans="2:130" ht="33" customHeight="1" x14ac:dyDescent="0.3">
      <c r="B53" s="84" t="s">
        <v>507</v>
      </c>
      <c r="C53" s="192" t="s">
        <v>533</v>
      </c>
      <c r="D53" s="192"/>
      <c r="E53" s="334">
        <f>E52*0.25</f>
        <v>9666.6666666666661</v>
      </c>
      <c r="F53" s="263">
        <f>E53/$I$3</f>
        <v>254.38596491228068</v>
      </c>
      <c r="G53" s="274"/>
      <c r="H53" s="274"/>
      <c r="I53" s="264"/>
      <c r="J53" s="264"/>
      <c r="K53" s="265"/>
      <c r="L53" s="260"/>
      <c r="M53" s="266"/>
      <c r="N53" s="394">
        <v>0</v>
      </c>
      <c r="O53" s="214">
        <v>12</v>
      </c>
      <c r="P53" s="8">
        <f>$E53*N53*O53</f>
        <v>0</v>
      </c>
      <c r="Q53" s="50">
        <f t="shared" si="74"/>
        <v>0</v>
      </c>
      <c r="S53" s="382">
        <f t="shared" ref="S53:S61" si="101">N53</f>
        <v>0</v>
      </c>
      <c r="T53" s="201">
        <f t="shared" ref="T53:T61" si="102">O53</f>
        <v>12</v>
      </c>
      <c r="U53" s="8">
        <f>$E53*S53*T53</f>
        <v>0</v>
      </c>
      <c r="V53" s="50">
        <f t="shared" si="75"/>
        <v>0</v>
      </c>
      <c r="X53" s="394">
        <v>0</v>
      </c>
      <c r="Y53" s="201">
        <v>0</v>
      </c>
      <c r="Z53" s="8">
        <f>$E53*X53*Y53</f>
        <v>0</v>
      </c>
      <c r="AA53" s="50">
        <f t="shared" si="76"/>
        <v>0</v>
      </c>
      <c r="AC53" s="394">
        <f t="shared" ref="AC53:AD61" si="103">X53</f>
        <v>0</v>
      </c>
      <c r="AD53" s="201">
        <f t="shared" si="103"/>
        <v>0</v>
      </c>
      <c r="AE53" s="8">
        <f>$E53*AC53*AD53</f>
        <v>0</v>
      </c>
      <c r="AF53" s="50">
        <f t="shared" si="77"/>
        <v>0</v>
      </c>
      <c r="AH53" s="394">
        <f t="shared" ref="AH53:AI61" si="104">AC53</f>
        <v>0</v>
      </c>
      <c r="AI53" s="201">
        <f t="shared" si="104"/>
        <v>0</v>
      </c>
      <c r="AJ53" s="8">
        <f>$E53*AH53*AI53</f>
        <v>0</v>
      </c>
      <c r="AK53" s="50">
        <f t="shared" si="78"/>
        <v>0</v>
      </c>
      <c r="AM53" s="394">
        <f t="shared" ref="AM53:AN61" si="105">AH53</f>
        <v>0</v>
      </c>
      <c r="AN53" s="201">
        <f t="shared" si="105"/>
        <v>0</v>
      </c>
      <c r="AO53" s="8">
        <f>$E53*AM53*AN53</f>
        <v>0</v>
      </c>
      <c r="AP53" s="50">
        <f t="shared" si="79"/>
        <v>0</v>
      </c>
      <c r="AR53" s="394">
        <f t="shared" ref="AR53:AS61" si="106">AM53</f>
        <v>0</v>
      </c>
      <c r="AS53" s="201">
        <f t="shared" si="106"/>
        <v>0</v>
      </c>
      <c r="AT53" s="8">
        <f>$E53*AR53*AS53</f>
        <v>0</v>
      </c>
      <c r="AU53" s="50">
        <f t="shared" si="80"/>
        <v>0</v>
      </c>
      <c r="AW53" s="394">
        <f t="shared" ref="AW53:AX61" si="107">AR53</f>
        <v>0</v>
      </c>
      <c r="AX53" s="201">
        <f t="shared" si="107"/>
        <v>0</v>
      </c>
      <c r="AY53" s="8">
        <f>$E53*AW53*AX53</f>
        <v>0</v>
      </c>
      <c r="AZ53" s="50">
        <f t="shared" si="81"/>
        <v>0</v>
      </c>
      <c r="BB53" s="394">
        <f t="shared" ref="BB53:BC61" si="108">AW53</f>
        <v>0</v>
      </c>
      <c r="BC53" s="201">
        <f t="shared" si="108"/>
        <v>0</v>
      </c>
      <c r="BD53" s="8">
        <f>$E53*BB53*BC53</f>
        <v>0</v>
      </c>
      <c r="BE53" s="50">
        <f t="shared" si="82"/>
        <v>0</v>
      </c>
      <c r="BG53" s="394">
        <f t="shared" ref="BG53:BH61" si="109">BB53</f>
        <v>0</v>
      </c>
      <c r="BH53" s="201">
        <f t="shared" si="109"/>
        <v>0</v>
      </c>
      <c r="BI53" s="8">
        <f>$E53*BG53*BH53</f>
        <v>0</v>
      </c>
      <c r="BJ53" s="50">
        <f t="shared" si="83"/>
        <v>0</v>
      </c>
      <c r="BL53" s="394">
        <f t="shared" ref="BL53:BM61" si="110">BG53</f>
        <v>0</v>
      </c>
      <c r="BM53" s="201">
        <f t="shared" si="110"/>
        <v>0</v>
      </c>
      <c r="BN53" s="8">
        <f>$E53*BL53*BM53</f>
        <v>0</v>
      </c>
      <c r="BO53" s="50">
        <f t="shared" si="84"/>
        <v>0</v>
      </c>
      <c r="BQ53" s="394">
        <f t="shared" ref="BQ53:BR61" si="111">BL53</f>
        <v>0</v>
      </c>
      <c r="BR53" s="44">
        <f t="shared" si="111"/>
        <v>0</v>
      </c>
      <c r="BS53" s="8">
        <f>$E53*BQ53*BR53</f>
        <v>0</v>
      </c>
      <c r="BT53" s="50">
        <f t="shared" si="85"/>
        <v>0</v>
      </c>
      <c r="BV53" s="394">
        <f t="shared" ref="BV53:BW61" si="112">BQ53</f>
        <v>0</v>
      </c>
      <c r="BW53" s="44">
        <f t="shared" si="112"/>
        <v>0</v>
      </c>
      <c r="BX53" s="8">
        <f>$E53*BV53*BW53</f>
        <v>0</v>
      </c>
      <c r="BY53" s="50">
        <f t="shared" si="86"/>
        <v>0</v>
      </c>
      <c r="CA53" s="394">
        <f t="shared" ref="CA53:CB61" si="113">BV53</f>
        <v>0</v>
      </c>
      <c r="CB53" s="44">
        <f t="shared" si="113"/>
        <v>0</v>
      </c>
      <c r="CC53" s="8">
        <f>$E53*CA53*CB53</f>
        <v>0</v>
      </c>
      <c r="CD53" s="50">
        <f t="shared" si="87"/>
        <v>0</v>
      </c>
      <c r="CF53" s="394">
        <f t="shared" ref="CF53:CG61" si="114">CA53</f>
        <v>0</v>
      </c>
      <c r="CG53" s="44">
        <f t="shared" si="114"/>
        <v>0</v>
      </c>
      <c r="CH53" s="8">
        <f>$E53*CF53*CG53</f>
        <v>0</v>
      </c>
      <c r="CI53" s="50">
        <f t="shared" si="88"/>
        <v>0</v>
      </c>
      <c r="CK53" s="394">
        <f t="shared" ref="CK53:CL61" si="115">CF53</f>
        <v>0</v>
      </c>
      <c r="CL53" s="44">
        <f t="shared" si="115"/>
        <v>0</v>
      </c>
      <c r="CM53" s="8">
        <f>$E53*CK53*CL53</f>
        <v>0</v>
      </c>
      <c r="CN53" s="50">
        <f t="shared" si="89"/>
        <v>0</v>
      </c>
      <c r="CP53" s="394">
        <f t="shared" ref="CP53:CQ61" si="116">CK53</f>
        <v>0</v>
      </c>
      <c r="CQ53" s="44">
        <f t="shared" si="116"/>
        <v>0</v>
      </c>
      <c r="CR53" s="8">
        <f>$E53*CP53*CQ53</f>
        <v>0</v>
      </c>
      <c r="CS53" s="50">
        <f t="shared" si="90"/>
        <v>0</v>
      </c>
      <c r="CU53" s="394">
        <f t="shared" ref="CU53:CV61" si="117">CP53</f>
        <v>0</v>
      </c>
      <c r="CV53" s="44">
        <f t="shared" si="117"/>
        <v>0</v>
      </c>
      <c r="CW53" s="8">
        <f>$E53*CU53*CV53</f>
        <v>0</v>
      </c>
      <c r="CX53" s="50">
        <f t="shared" si="91"/>
        <v>0</v>
      </c>
      <c r="CZ53" s="394">
        <f t="shared" ref="CZ53:DA61" si="118">CU53</f>
        <v>0</v>
      </c>
      <c r="DA53" s="44">
        <f t="shared" si="118"/>
        <v>0</v>
      </c>
      <c r="DB53" s="8">
        <f>$E53*CZ53*DA53</f>
        <v>0</v>
      </c>
      <c r="DC53" s="50">
        <f t="shared" si="92"/>
        <v>0</v>
      </c>
      <c r="DE53" s="394">
        <f t="shared" ref="DE53:DF61" si="119">CZ53</f>
        <v>0</v>
      </c>
      <c r="DF53" s="44">
        <f t="shared" si="119"/>
        <v>0</v>
      </c>
      <c r="DG53" s="8">
        <f>$E53*DE53*DF53</f>
        <v>0</v>
      </c>
      <c r="DH53" s="50">
        <f t="shared" si="93"/>
        <v>0</v>
      </c>
      <c r="DJ53" s="394">
        <f t="shared" ref="DJ53:DK61" si="120">DE53</f>
        <v>0</v>
      </c>
      <c r="DK53" s="44">
        <f t="shared" si="120"/>
        <v>0</v>
      </c>
      <c r="DL53" s="8">
        <f>$E53*DJ53*DK53</f>
        <v>0</v>
      </c>
      <c r="DM53" s="50">
        <f t="shared" si="94"/>
        <v>0</v>
      </c>
      <c r="DO53" s="394">
        <f t="shared" ref="DO53:DP61" si="121">DJ53</f>
        <v>0</v>
      </c>
      <c r="DP53" s="44">
        <f t="shared" si="121"/>
        <v>0</v>
      </c>
      <c r="DQ53" s="8">
        <f>$E53*DO53*DP53</f>
        <v>0</v>
      </c>
      <c r="DR53" s="50">
        <f t="shared" si="95"/>
        <v>0</v>
      </c>
      <c r="DT53" s="51">
        <f t="shared" si="96"/>
        <v>0</v>
      </c>
      <c r="DU53" s="8">
        <f t="shared" si="99"/>
        <v>0</v>
      </c>
      <c r="DV53" s="52">
        <v>0</v>
      </c>
      <c r="DW53" s="8">
        <f t="shared" si="100"/>
        <v>0</v>
      </c>
      <c r="DX53" s="52">
        <f t="shared" si="97"/>
        <v>0</v>
      </c>
      <c r="DY53" s="52">
        <f t="shared" si="97"/>
        <v>0</v>
      </c>
      <c r="DZ53" s="350" t="str">
        <f t="shared" si="98"/>
        <v>Operating and maintenance costs office</v>
      </c>
    </row>
    <row r="54" spans="2:130" ht="19.5" customHeight="1" x14ac:dyDescent="0.3">
      <c r="B54" s="333"/>
      <c r="C54" s="197"/>
      <c r="D54" s="197"/>
      <c r="E54" s="334"/>
      <c r="F54" s="274"/>
      <c r="G54" s="274"/>
      <c r="H54" s="274"/>
      <c r="I54" s="264"/>
      <c r="J54" s="264"/>
      <c r="K54" s="265"/>
      <c r="L54" s="260"/>
      <c r="M54" s="266"/>
      <c r="N54" s="394">
        <v>0</v>
      </c>
      <c r="O54" s="214"/>
      <c r="P54" s="8">
        <f t="shared" ref="P54:P61" si="122">$E54*N54*O54</f>
        <v>0</v>
      </c>
      <c r="Q54" s="50">
        <f t="shared" si="74"/>
        <v>0</v>
      </c>
      <c r="S54" s="382">
        <f t="shared" si="101"/>
        <v>0</v>
      </c>
      <c r="T54" s="201">
        <f t="shared" si="102"/>
        <v>0</v>
      </c>
      <c r="U54" s="8">
        <f t="shared" ref="U54:U61" si="123">$E54*S54*T54</f>
        <v>0</v>
      </c>
      <c r="V54" s="50">
        <f t="shared" si="75"/>
        <v>0</v>
      </c>
      <c r="X54" s="394">
        <f t="shared" ref="X54:Y61" si="124">S54</f>
        <v>0</v>
      </c>
      <c r="Y54" s="201">
        <v>0</v>
      </c>
      <c r="Z54" s="8">
        <f t="shared" ref="Z54:Z61" si="125">$E54*X54*Y54</f>
        <v>0</v>
      </c>
      <c r="AA54" s="50">
        <f t="shared" si="76"/>
        <v>0</v>
      </c>
      <c r="AC54" s="394">
        <f t="shared" si="103"/>
        <v>0</v>
      </c>
      <c r="AD54" s="201">
        <f t="shared" si="103"/>
        <v>0</v>
      </c>
      <c r="AE54" s="8">
        <f t="shared" ref="AE54:AE61" si="126">$E54*AC54*AD54</f>
        <v>0</v>
      </c>
      <c r="AF54" s="50">
        <f t="shared" si="77"/>
        <v>0</v>
      </c>
      <c r="AH54" s="394">
        <f t="shared" si="104"/>
        <v>0</v>
      </c>
      <c r="AI54" s="201">
        <f t="shared" si="104"/>
        <v>0</v>
      </c>
      <c r="AJ54" s="8">
        <f t="shared" ref="AJ54:AJ61" si="127">$E54*AH54*AI54</f>
        <v>0</v>
      </c>
      <c r="AK54" s="50">
        <f t="shared" si="78"/>
        <v>0</v>
      </c>
      <c r="AM54" s="394">
        <f t="shared" si="105"/>
        <v>0</v>
      </c>
      <c r="AN54" s="201">
        <f t="shared" si="105"/>
        <v>0</v>
      </c>
      <c r="AO54" s="8">
        <f t="shared" ref="AO54:AO61" si="128">$E54*AM54*AN54</f>
        <v>0</v>
      </c>
      <c r="AP54" s="50">
        <f t="shared" si="79"/>
        <v>0</v>
      </c>
      <c r="AR54" s="394">
        <f t="shared" si="106"/>
        <v>0</v>
      </c>
      <c r="AS54" s="201">
        <f t="shared" si="106"/>
        <v>0</v>
      </c>
      <c r="AT54" s="8">
        <f t="shared" ref="AT54:AT61" si="129">$E54*AR54*AS54</f>
        <v>0</v>
      </c>
      <c r="AU54" s="50">
        <f t="shared" si="80"/>
        <v>0</v>
      </c>
      <c r="AW54" s="394">
        <f t="shared" si="107"/>
        <v>0</v>
      </c>
      <c r="AX54" s="201">
        <f t="shared" si="107"/>
        <v>0</v>
      </c>
      <c r="AY54" s="8">
        <f t="shared" ref="AY54:AY61" si="130">$E54*AW54*AX54</f>
        <v>0</v>
      </c>
      <c r="AZ54" s="50">
        <f t="shared" si="81"/>
        <v>0</v>
      </c>
      <c r="BB54" s="394">
        <f t="shared" si="108"/>
        <v>0</v>
      </c>
      <c r="BC54" s="201">
        <f t="shared" si="108"/>
        <v>0</v>
      </c>
      <c r="BD54" s="8">
        <f t="shared" ref="BD54:BD61" si="131">$E54*BB54*BC54</f>
        <v>0</v>
      </c>
      <c r="BE54" s="50">
        <f t="shared" si="82"/>
        <v>0</v>
      </c>
      <c r="BG54" s="394">
        <f t="shared" si="109"/>
        <v>0</v>
      </c>
      <c r="BH54" s="201">
        <f t="shared" si="109"/>
        <v>0</v>
      </c>
      <c r="BI54" s="8">
        <f t="shared" ref="BI54:BI61" si="132">$E54*BG54*BH54</f>
        <v>0</v>
      </c>
      <c r="BJ54" s="50">
        <f t="shared" si="83"/>
        <v>0</v>
      </c>
      <c r="BL54" s="394">
        <f t="shared" si="110"/>
        <v>0</v>
      </c>
      <c r="BM54" s="201">
        <f t="shared" si="110"/>
        <v>0</v>
      </c>
      <c r="BN54" s="8">
        <f t="shared" ref="BN54:BN61" si="133">$E54*BL54*BM54</f>
        <v>0</v>
      </c>
      <c r="BO54" s="50">
        <f t="shared" si="84"/>
        <v>0</v>
      </c>
      <c r="BQ54" s="394">
        <f t="shared" si="111"/>
        <v>0</v>
      </c>
      <c r="BR54" s="44">
        <f t="shared" si="111"/>
        <v>0</v>
      </c>
      <c r="BS54" s="8">
        <f t="shared" ref="BS54:BS61" si="134">$E54*BQ54*BR54</f>
        <v>0</v>
      </c>
      <c r="BT54" s="50">
        <f t="shared" si="85"/>
        <v>0</v>
      </c>
      <c r="BV54" s="394">
        <f t="shared" si="112"/>
        <v>0</v>
      </c>
      <c r="BW54" s="44">
        <f t="shared" si="112"/>
        <v>0</v>
      </c>
      <c r="BX54" s="8">
        <f t="shared" ref="BX54:BX61" si="135">$E54*BV54*BW54</f>
        <v>0</v>
      </c>
      <c r="BY54" s="50">
        <f t="shared" si="86"/>
        <v>0</v>
      </c>
      <c r="CA54" s="394">
        <f t="shared" si="113"/>
        <v>0</v>
      </c>
      <c r="CB54" s="44">
        <f t="shared" si="113"/>
        <v>0</v>
      </c>
      <c r="CC54" s="8">
        <f t="shared" ref="CC54:CC61" si="136">$E54*CA54*CB54</f>
        <v>0</v>
      </c>
      <c r="CD54" s="50">
        <f t="shared" si="87"/>
        <v>0</v>
      </c>
      <c r="CF54" s="394">
        <f t="shared" si="114"/>
        <v>0</v>
      </c>
      <c r="CG54" s="44">
        <f t="shared" si="114"/>
        <v>0</v>
      </c>
      <c r="CH54" s="8">
        <f t="shared" ref="CH54:CH61" si="137">$E54*CF54*CG54</f>
        <v>0</v>
      </c>
      <c r="CI54" s="50">
        <f t="shared" si="88"/>
        <v>0</v>
      </c>
      <c r="CK54" s="394">
        <f t="shared" si="115"/>
        <v>0</v>
      </c>
      <c r="CL54" s="44">
        <f t="shared" si="115"/>
        <v>0</v>
      </c>
      <c r="CM54" s="8">
        <f t="shared" ref="CM54:CM61" si="138">$E54*CK54*CL54</f>
        <v>0</v>
      </c>
      <c r="CN54" s="50">
        <f t="shared" si="89"/>
        <v>0</v>
      </c>
      <c r="CP54" s="394">
        <f t="shared" si="116"/>
        <v>0</v>
      </c>
      <c r="CQ54" s="44">
        <f t="shared" si="116"/>
        <v>0</v>
      </c>
      <c r="CR54" s="8">
        <f t="shared" ref="CR54:CR61" si="139">$E54*CP54*CQ54</f>
        <v>0</v>
      </c>
      <c r="CS54" s="50">
        <f t="shared" si="90"/>
        <v>0</v>
      </c>
      <c r="CU54" s="394">
        <f t="shared" si="117"/>
        <v>0</v>
      </c>
      <c r="CV54" s="44">
        <f t="shared" si="117"/>
        <v>0</v>
      </c>
      <c r="CW54" s="8">
        <f t="shared" ref="CW54:CW61" si="140">$E54*CU54*CV54</f>
        <v>0</v>
      </c>
      <c r="CX54" s="50">
        <f t="shared" si="91"/>
        <v>0</v>
      </c>
      <c r="CZ54" s="394">
        <f t="shared" si="118"/>
        <v>0</v>
      </c>
      <c r="DA54" s="44">
        <f t="shared" si="118"/>
        <v>0</v>
      </c>
      <c r="DB54" s="8">
        <f t="shared" ref="DB54:DB61" si="141">$E54*CZ54*DA54</f>
        <v>0</v>
      </c>
      <c r="DC54" s="50">
        <f t="shared" si="92"/>
        <v>0</v>
      </c>
      <c r="DE54" s="394">
        <f t="shared" si="119"/>
        <v>0</v>
      </c>
      <c r="DF54" s="44">
        <f t="shared" si="119"/>
        <v>0</v>
      </c>
      <c r="DG54" s="8">
        <f t="shared" ref="DG54:DG61" si="142">$E54*DE54*DF54</f>
        <v>0</v>
      </c>
      <c r="DH54" s="50">
        <f t="shared" si="93"/>
        <v>0</v>
      </c>
      <c r="DJ54" s="394">
        <f t="shared" si="120"/>
        <v>0</v>
      </c>
      <c r="DK54" s="44">
        <f t="shared" si="120"/>
        <v>0</v>
      </c>
      <c r="DL54" s="8">
        <f t="shared" ref="DL54:DL61" si="143">$E54*DJ54*DK54</f>
        <v>0</v>
      </c>
      <c r="DM54" s="50">
        <f t="shared" si="94"/>
        <v>0</v>
      </c>
      <c r="DO54" s="394">
        <f t="shared" si="121"/>
        <v>0</v>
      </c>
      <c r="DP54" s="44">
        <f t="shared" si="121"/>
        <v>0</v>
      </c>
      <c r="DQ54" s="8">
        <f t="shared" ref="DQ54:DQ61" si="144">$E54*DO54*DP54</f>
        <v>0</v>
      </c>
      <c r="DR54" s="50">
        <f t="shared" si="95"/>
        <v>0</v>
      </c>
      <c r="DT54" s="51">
        <f t="shared" si="96"/>
        <v>0</v>
      </c>
      <c r="DU54" s="8">
        <f t="shared" si="99"/>
        <v>0</v>
      </c>
      <c r="DV54" s="52">
        <v>0</v>
      </c>
      <c r="DW54" s="8">
        <f t="shared" si="100"/>
        <v>0</v>
      </c>
      <c r="DX54" s="52">
        <f t="shared" si="97"/>
        <v>0</v>
      </c>
      <c r="DY54" s="52">
        <f t="shared" si="97"/>
        <v>0</v>
      </c>
      <c r="DZ54" s="350">
        <f t="shared" si="98"/>
        <v>0</v>
      </c>
    </row>
    <row r="55" spans="2:130" ht="19.5" customHeight="1" x14ac:dyDescent="0.3">
      <c r="B55" s="338" t="s">
        <v>516</v>
      </c>
      <c r="C55" s="197"/>
      <c r="D55" s="197"/>
      <c r="E55" s="334">
        <f>244185/3</f>
        <v>81395</v>
      </c>
      <c r="F55" s="274">
        <f>E55/$I$3</f>
        <v>2141.9736842105262</v>
      </c>
      <c r="G55" s="274"/>
      <c r="H55" s="274"/>
      <c r="I55" s="264"/>
      <c r="J55" s="264"/>
      <c r="K55" s="265"/>
      <c r="L55" s="260"/>
      <c r="M55" s="266"/>
      <c r="N55" s="394">
        <v>0</v>
      </c>
      <c r="O55" s="214">
        <v>12</v>
      </c>
      <c r="P55" s="8">
        <f t="shared" si="122"/>
        <v>0</v>
      </c>
      <c r="Q55" s="50">
        <f t="shared" si="74"/>
        <v>0</v>
      </c>
      <c r="S55" s="382">
        <f t="shared" si="101"/>
        <v>0</v>
      </c>
      <c r="T55" s="201">
        <v>6</v>
      </c>
      <c r="U55" s="8">
        <f t="shared" si="123"/>
        <v>0</v>
      </c>
      <c r="V55" s="50">
        <f t="shared" si="75"/>
        <v>0</v>
      </c>
      <c r="X55" s="394">
        <f>S55</f>
        <v>0</v>
      </c>
      <c r="Y55" s="201">
        <v>13</v>
      </c>
      <c r="Z55" s="8">
        <f>$E55*X55*Y55</f>
        <v>0</v>
      </c>
      <c r="AA55" s="50">
        <f t="shared" si="76"/>
        <v>0</v>
      </c>
      <c r="AC55" s="394">
        <f t="shared" si="103"/>
        <v>0</v>
      </c>
      <c r="AD55" s="201">
        <f t="shared" si="103"/>
        <v>13</v>
      </c>
      <c r="AE55" s="8">
        <f t="shared" si="126"/>
        <v>0</v>
      </c>
      <c r="AF55" s="50">
        <f t="shared" si="77"/>
        <v>0</v>
      </c>
      <c r="AH55" s="394">
        <f t="shared" si="104"/>
        <v>0</v>
      </c>
      <c r="AI55" s="201">
        <f t="shared" si="104"/>
        <v>13</v>
      </c>
      <c r="AJ55" s="8">
        <f t="shared" si="127"/>
        <v>0</v>
      </c>
      <c r="AK55" s="50">
        <f t="shared" si="78"/>
        <v>0</v>
      </c>
      <c r="AM55" s="394">
        <v>0</v>
      </c>
      <c r="AN55" s="201">
        <f t="shared" si="105"/>
        <v>13</v>
      </c>
      <c r="AO55" s="8">
        <f t="shared" si="128"/>
        <v>0</v>
      </c>
      <c r="AP55" s="50">
        <f t="shared" si="79"/>
        <v>0</v>
      </c>
      <c r="AR55" s="394">
        <f t="shared" si="106"/>
        <v>0</v>
      </c>
      <c r="AS55" s="201">
        <f t="shared" si="106"/>
        <v>13</v>
      </c>
      <c r="AT55" s="8">
        <f t="shared" si="129"/>
        <v>0</v>
      </c>
      <c r="AU55" s="50">
        <f t="shared" si="80"/>
        <v>0</v>
      </c>
      <c r="AW55" s="394">
        <f t="shared" si="107"/>
        <v>0</v>
      </c>
      <c r="AX55" s="201">
        <f t="shared" si="107"/>
        <v>13</v>
      </c>
      <c r="AY55" s="8">
        <f t="shared" si="130"/>
        <v>0</v>
      </c>
      <c r="AZ55" s="50">
        <f t="shared" si="81"/>
        <v>0</v>
      </c>
      <c r="BB55" s="394">
        <f t="shared" si="108"/>
        <v>0</v>
      </c>
      <c r="BC55" s="201">
        <f t="shared" si="108"/>
        <v>13</v>
      </c>
      <c r="BD55" s="8">
        <f t="shared" si="131"/>
        <v>0</v>
      </c>
      <c r="BE55" s="50">
        <f t="shared" si="82"/>
        <v>0</v>
      </c>
      <c r="BG55" s="394">
        <f t="shared" si="109"/>
        <v>0</v>
      </c>
      <c r="BH55" s="201">
        <f t="shared" si="109"/>
        <v>13</v>
      </c>
      <c r="BI55" s="8">
        <f t="shared" si="132"/>
        <v>0</v>
      </c>
      <c r="BJ55" s="50">
        <f t="shared" si="83"/>
        <v>0</v>
      </c>
      <c r="BL55" s="394">
        <f t="shared" si="110"/>
        <v>0</v>
      </c>
      <c r="BM55" s="201">
        <f t="shared" si="110"/>
        <v>13</v>
      </c>
      <c r="BN55" s="8">
        <f t="shared" si="133"/>
        <v>0</v>
      </c>
      <c r="BO55" s="50">
        <f t="shared" si="84"/>
        <v>0</v>
      </c>
      <c r="BQ55" s="394">
        <f t="shared" si="111"/>
        <v>0</v>
      </c>
      <c r="BR55" s="44">
        <f t="shared" si="111"/>
        <v>13</v>
      </c>
      <c r="BS55" s="8">
        <f t="shared" si="134"/>
        <v>0</v>
      </c>
      <c r="BT55" s="50">
        <f t="shared" si="85"/>
        <v>0</v>
      </c>
      <c r="BV55" s="394">
        <f t="shared" si="112"/>
        <v>0</v>
      </c>
      <c r="BW55" s="44">
        <f t="shared" si="112"/>
        <v>13</v>
      </c>
      <c r="BX55" s="8">
        <f t="shared" si="135"/>
        <v>0</v>
      </c>
      <c r="BY55" s="50">
        <f t="shared" si="86"/>
        <v>0</v>
      </c>
      <c r="CA55" s="394">
        <f t="shared" si="113"/>
        <v>0</v>
      </c>
      <c r="CB55" s="44">
        <f t="shared" si="113"/>
        <v>13</v>
      </c>
      <c r="CC55" s="8">
        <f t="shared" si="136"/>
        <v>0</v>
      </c>
      <c r="CD55" s="50">
        <f t="shared" si="87"/>
        <v>0</v>
      </c>
      <c r="CF55" s="394">
        <f t="shared" si="114"/>
        <v>0</v>
      </c>
      <c r="CG55" s="44">
        <f t="shared" si="114"/>
        <v>13</v>
      </c>
      <c r="CH55" s="8">
        <f t="shared" si="137"/>
        <v>0</v>
      </c>
      <c r="CI55" s="50">
        <f t="shared" si="88"/>
        <v>0</v>
      </c>
      <c r="CK55" s="394">
        <f t="shared" si="115"/>
        <v>0</v>
      </c>
      <c r="CL55" s="44">
        <f t="shared" si="115"/>
        <v>13</v>
      </c>
      <c r="CM55" s="8">
        <f t="shared" si="138"/>
        <v>0</v>
      </c>
      <c r="CN55" s="50">
        <f t="shared" si="89"/>
        <v>0</v>
      </c>
      <c r="CP55" s="394">
        <f t="shared" si="116"/>
        <v>0</v>
      </c>
      <c r="CQ55" s="44">
        <f t="shared" si="116"/>
        <v>13</v>
      </c>
      <c r="CR55" s="8">
        <f t="shared" si="139"/>
        <v>0</v>
      </c>
      <c r="CS55" s="50">
        <f t="shared" si="90"/>
        <v>0</v>
      </c>
      <c r="CU55" s="394">
        <f t="shared" si="117"/>
        <v>0</v>
      </c>
      <c r="CV55" s="44">
        <f t="shared" si="117"/>
        <v>13</v>
      </c>
      <c r="CW55" s="8">
        <f t="shared" si="140"/>
        <v>0</v>
      </c>
      <c r="CX55" s="50">
        <f t="shared" si="91"/>
        <v>0</v>
      </c>
      <c r="CZ55" s="394">
        <f t="shared" si="118"/>
        <v>0</v>
      </c>
      <c r="DA55" s="44">
        <f t="shared" si="118"/>
        <v>13</v>
      </c>
      <c r="DB55" s="8">
        <f t="shared" si="141"/>
        <v>0</v>
      </c>
      <c r="DC55" s="50">
        <f t="shared" si="92"/>
        <v>0</v>
      </c>
      <c r="DE55" s="394">
        <f t="shared" si="119"/>
        <v>0</v>
      </c>
      <c r="DF55" s="44">
        <f t="shared" si="119"/>
        <v>13</v>
      </c>
      <c r="DG55" s="8">
        <f t="shared" si="142"/>
        <v>0</v>
      </c>
      <c r="DH55" s="50">
        <f t="shared" si="93"/>
        <v>0</v>
      </c>
      <c r="DJ55" s="394">
        <f t="shared" si="120"/>
        <v>0</v>
      </c>
      <c r="DK55" s="44">
        <f t="shared" si="120"/>
        <v>13</v>
      </c>
      <c r="DL55" s="8">
        <f t="shared" si="143"/>
        <v>0</v>
      </c>
      <c r="DM55" s="50">
        <f t="shared" si="94"/>
        <v>0</v>
      </c>
      <c r="DO55" s="394">
        <f t="shared" si="121"/>
        <v>0</v>
      </c>
      <c r="DP55" s="44">
        <f t="shared" si="121"/>
        <v>13</v>
      </c>
      <c r="DQ55" s="8">
        <f t="shared" si="144"/>
        <v>0</v>
      </c>
      <c r="DR55" s="50">
        <f t="shared" si="95"/>
        <v>0</v>
      </c>
      <c r="DT55" s="51">
        <f t="shared" si="96"/>
        <v>0</v>
      </c>
      <c r="DU55" s="8">
        <f t="shared" si="99"/>
        <v>0</v>
      </c>
      <c r="DV55" s="52">
        <v>0</v>
      </c>
      <c r="DW55" s="8">
        <f t="shared" si="100"/>
        <v>0</v>
      </c>
      <c r="DX55" s="52">
        <f t="shared" si="97"/>
        <v>0</v>
      </c>
      <c r="DY55" s="52">
        <f t="shared" si="97"/>
        <v>0</v>
      </c>
      <c r="DZ55" s="350" t="str">
        <f t="shared" si="98"/>
        <v>Warehouse Magude</v>
      </c>
    </row>
    <row r="56" spans="2:130" ht="36.6" customHeight="1" x14ac:dyDescent="0.3">
      <c r="B56" s="338" t="s">
        <v>519</v>
      </c>
      <c r="C56" s="337" t="s">
        <v>520</v>
      </c>
      <c r="D56" s="337"/>
      <c r="E56" s="334">
        <f>E55*0.15</f>
        <v>12209.25</v>
      </c>
      <c r="F56" s="274">
        <f>E56/$I$3</f>
        <v>321.29605263157896</v>
      </c>
      <c r="G56" s="274"/>
      <c r="H56" s="274"/>
      <c r="I56" s="264"/>
      <c r="J56" s="264"/>
      <c r="K56" s="265"/>
      <c r="L56" s="260"/>
      <c r="M56" s="266"/>
      <c r="N56" s="394">
        <v>0</v>
      </c>
      <c r="O56" s="214">
        <v>12</v>
      </c>
      <c r="P56" s="8">
        <f t="shared" si="122"/>
        <v>0</v>
      </c>
      <c r="Q56" s="50">
        <f t="shared" si="74"/>
        <v>0</v>
      </c>
      <c r="S56" s="382">
        <f t="shared" si="101"/>
        <v>0</v>
      </c>
      <c r="T56" s="201">
        <v>6</v>
      </c>
      <c r="U56" s="8">
        <f t="shared" si="123"/>
        <v>0</v>
      </c>
      <c r="V56" s="50">
        <f t="shared" si="75"/>
        <v>0</v>
      </c>
      <c r="X56" s="394">
        <f>S56</f>
        <v>0</v>
      </c>
      <c r="Y56" s="201">
        <v>13</v>
      </c>
      <c r="Z56" s="8">
        <f t="shared" si="125"/>
        <v>0</v>
      </c>
      <c r="AA56" s="50">
        <f t="shared" si="76"/>
        <v>0</v>
      </c>
      <c r="AC56" s="394">
        <f t="shared" si="103"/>
        <v>0</v>
      </c>
      <c r="AD56" s="201">
        <f t="shared" si="103"/>
        <v>13</v>
      </c>
      <c r="AE56" s="8">
        <f t="shared" si="126"/>
        <v>0</v>
      </c>
      <c r="AF56" s="50">
        <f t="shared" si="77"/>
        <v>0</v>
      </c>
      <c r="AH56" s="394">
        <f t="shared" si="104"/>
        <v>0</v>
      </c>
      <c r="AI56" s="201">
        <f t="shared" si="104"/>
        <v>13</v>
      </c>
      <c r="AJ56" s="8">
        <f t="shared" si="127"/>
        <v>0</v>
      </c>
      <c r="AK56" s="50">
        <f t="shared" si="78"/>
        <v>0</v>
      </c>
      <c r="AM56" s="394">
        <v>0</v>
      </c>
      <c r="AN56" s="201">
        <f t="shared" si="105"/>
        <v>13</v>
      </c>
      <c r="AO56" s="8">
        <f t="shared" si="128"/>
        <v>0</v>
      </c>
      <c r="AP56" s="50">
        <f t="shared" si="79"/>
        <v>0</v>
      </c>
      <c r="AR56" s="394">
        <f t="shared" si="106"/>
        <v>0</v>
      </c>
      <c r="AS56" s="201">
        <f t="shared" si="106"/>
        <v>13</v>
      </c>
      <c r="AT56" s="8">
        <f t="shared" si="129"/>
        <v>0</v>
      </c>
      <c r="AU56" s="50">
        <f t="shared" si="80"/>
        <v>0</v>
      </c>
      <c r="AW56" s="394">
        <f t="shared" si="107"/>
        <v>0</v>
      </c>
      <c r="AX56" s="201">
        <f t="shared" si="107"/>
        <v>13</v>
      </c>
      <c r="AY56" s="8">
        <f t="shared" si="130"/>
        <v>0</v>
      </c>
      <c r="AZ56" s="50">
        <f t="shared" si="81"/>
        <v>0</v>
      </c>
      <c r="BB56" s="394">
        <f t="shared" si="108"/>
        <v>0</v>
      </c>
      <c r="BC56" s="201">
        <f t="shared" si="108"/>
        <v>13</v>
      </c>
      <c r="BD56" s="8">
        <f t="shared" si="131"/>
        <v>0</v>
      </c>
      <c r="BE56" s="50">
        <f t="shared" si="82"/>
        <v>0</v>
      </c>
      <c r="BG56" s="394">
        <f t="shared" si="109"/>
        <v>0</v>
      </c>
      <c r="BH56" s="201">
        <f t="shared" si="109"/>
        <v>13</v>
      </c>
      <c r="BI56" s="8">
        <f t="shared" si="132"/>
        <v>0</v>
      </c>
      <c r="BJ56" s="50">
        <f t="shared" si="83"/>
        <v>0</v>
      </c>
      <c r="BL56" s="394">
        <f t="shared" si="110"/>
        <v>0</v>
      </c>
      <c r="BM56" s="201">
        <f t="shared" si="110"/>
        <v>13</v>
      </c>
      <c r="BN56" s="8">
        <f t="shared" si="133"/>
        <v>0</v>
      </c>
      <c r="BO56" s="50">
        <f t="shared" si="84"/>
        <v>0</v>
      </c>
      <c r="BQ56" s="394">
        <f t="shared" si="111"/>
        <v>0</v>
      </c>
      <c r="BR56" s="44">
        <f t="shared" si="111"/>
        <v>13</v>
      </c>
      <c r="BS56" s="8">
        <f t="shared" si="134"/>
        <v>0</v>
      </c>
      <c r="BT56" s="50">
        <f t="shared" si="85"/>
        <v>0</v>
      </c>
      <c r="BV56" s="394">
        <f t="shared" si="112"/>
        <v>0</v>
      </c>
      <c r="BW56" s="44">
        <f t="shared" si="112"/>
        <v>13</v>
      </c>
      <c r="BX56" s="8">
        <f t="shared" si="135"/>
        <v>0</v>
      </c>
      <c r="BY56" s="50">
        <f t="shared" si="86"/>
        <v>0</v>
      </c>
      <c r="CA56" s="394">
        <f t="shared" si="113"/>
        <v>0</v>
      </c>
      <c r="CB56" s="44">
        <f t="shared" si="113"/>
        <v>13</v>
      </c>
      <c r="CC56" s="8">
        <f t="shared" si="136"/>
        <v>0</v>
      </c>
      <c r="CD56" s="50">
        <f t="shared" si="87"/>
        <v>0</v>
      </c>
      <c r="CF56" s="394">
        <f t="shared" si="114"/>
        <v>0</v>
      </c>
      <c r="CG56" s="44">
        <f t="shared" si="114"/>
        <v>13</v>
      </c>
      <c r="CH56" s="8">
        <f t="shared" si="137"/>
        <v>0</v>
      </c>
      <c r="CI56" s="50">
        <f t="shared" si="88"/>
        <v>0</v>
      </c>
      <c r="CK56" s="394">
        <f t="shared" si="115"/>
        <v>0</v>
      </c>
      <c r="CL56" s="44">
        <f t="shared" si="115"/>
        <v>13</v>
      </c>
      <c r="CM56" s="8">
        <f t="shared" si="138"/>
        <v>0</v>
      </c>
      <c r="CN56" s="50">
        <f t="shared" si="89"/>
        <v>0</v>
      </c>
      <c r="CP56" s="394">
        <f t="shared" si="116"/>
        <v>0</v>
      </c>
      <c r="CQ56" s="44">
        <f t="shared" si="116"/>
        <v>13</v>
      </c>
      <c r="CR56" s="8">
        <f t="shared" si="139"/>
        <v>0</v>
      </c>
      <c r="CS56" s="50">
        <f t="shared" si="90"/>
        <v>0</v>
      </c>
      <c r="CU56" s="394">
        <f t="shared" si="117"/>
        <v>0</v>
      </c>
      <c r="CV56" s="44">
        <f t="shared" si="117"/>
        <v>13</v>
      </c>
      <c r="CW56" s="8">
        <f t="shared" si="140"/>
        <v>0</v>
      </c>
      <c r="CX56" s="50">
        <f t="shared" si="91"/>
        <v>0</v>
      </c>
      <c r="CZ56" s="394">
        <f t="shared" si="118"/>
        <v>0</v>
      </c>
      <c r="DA56" s="44">
        <f t="shared" si="118"/>
        <v>13</v>
      </c>
      <c r="DB56" s="8">
        <f t="shared" si="141"/>
        <v>0</v>
      </c>
      <c r="DC56" s="50">
        <f t="shared" si="92"/>
        <v>0</v>
      </c>
      <c r="DE56" s="394">
        <f t="shared" si="119"/>
        <v>0</v>
      </c>
      <c r="DF56" s="44">
        <f t="shared" si="119"/>
        <v>13</v>
      </c>
      <c r="DG56" s="8">
        <f t="shared" si="142"/>
        <v>0</v>
      </c>
      <c r="DH56" s="50">
        <f t="shared" si="93"/>
        <v>0</v>
      </c>
      <c r="DJ56" s="394">
        <f t="shared" si="120"/>
        <v>0</v>
      </c>
      <c r="DK56" s="44">
        <f t="shared" si="120"/>
        <v>13</v>
      </c>
      <c r="DL56" s="8">
        <f t="shared" si="143"/>
        <v>0</v>
      </c>
      <c r="DM56" s="50">
        <f t="shared" si="94"/>
        <v>0</v>
      </c>
      <c r="DO56" s="394">
        <f t="shared" si="121"/>
        <v>0</v>
      </c>
      <c r="DP56" s="44">
        <f t="shared" si="121"/>
        <v>13</v>
      </c>
      <c r="DQ56" s="8">
        <f t="shared" si="144"/>
        <v>0</v>
      </c>
      <c r="DR56" s="50">
        <f t="shared" si="95"/>
        <v>0</v>
      </c>
      <c r="DT56" s="51">
        <f t="shared" si="96"/>
        <v>0</v>
      </c>
      <c r="DU56" s="8">
        <f t="shared" si="99"/>
        <v>0</v>
      </c>
      <c r="DV56" s="52">
        <v>0</v>
      </c>
      <c r="DW56" s="8">
        <f t="shared" si="100"/>
        <v>0</v>
      </c>
      <c r="DX56" s="52">
        <f t="shared" si="97"/>
        <v>0</v>
      </c>
      <c r="DY56" s="52">
        <f t="shared" si="97"/>
        <v>0</v>
      </c>
      <c r="DZ56" s="350" t="str">
        <f t="shared" si="98"/>
        <v>Warehouse operating and maintenance costs</v>
      </c>
    </row>
    <row r="57" spans="2:130" ht="28.2" customHeight="1" x14ac:dyDescent="0.3">
      <c r="B57" s="333"/>
      <c r="C57" s="337"/>
      <c r="D57" s="337"/>
      <c r="E57" s="334"/>
      <c r="F57" s="274"/>
      <c r="G57" s="274"/>
      <c r="H57" s="274"/>
      <c r="I57" s="264"/>
      <c r="J57" s="264"/>
      <c r="K57" s="265"/>
      <c r="L57" s="260"/>
      <c r="M57" s="266"/>
      <c r="N57" s="394">
        <v>0</v>
      </c>
      <c r="O57" s="214"/>
      <c r="P57" s="8">
        <f t="shared" si="122"/>
        <v>0</v>
      </c>
      <c r="Q57" s="50">
        <f t="shared" si="74"/>
        <v>0</v>
      </c>
      <c r="S57" s="382">
        <f t="shared" si="101"/>
        <v>0</v>
      </c>
      <c r="T57" s="201">
        <f t="shared" si="102"/>
        <v>0</v>
      </c>
      <c r="U57" s="8">
        <f t="shared" si="123"/>
        <v>0</v>
      </c>
      <c r="V57" s="50">
        <f t="shared" si="75"/>
        <v>0</v>
      </c>
      <c r="X57" s="394">
        <f t="shared" si="124"/>
        <v>0</v>
      </c>
      <c r="Y57" s="201">
        <f t="shared" si="124"/>
        <v>0</v>
      </c>
      <c r="Z57" s="8">
        <f t="shared" si="125"/>
        <v>0</v>
      </c>
      <c r="AA57" s="50">
        <f t="shared" si="76"/>
        <v>0</v>
      </c>
      <c r="AC57" s="394">
        <f t="shared" si="103"/>
        <v>0</v>
      </c>
      <c r="AD57" s="201">
        <f t="shared" si="103"/>
        <v>0</v>
      </c>
      <c r="AE57" s="8">
        <f t="shared" si="126"/>
        <v>0</v>
      </c>
      <c r="AF57" s="50">
        <f t="shared" si="77"/>
        <v>0</v>
      </c>
      <c r="AH57" s="394">
        <f t="shared" si="104"/>
        <v>0</v>
      </c>
      <c r="AI57" s="201">
        <f t="shared" si="104"/>
        <v>0</v>
      </c>
      <c r="AJ57" s="8">
        <f t="shared" si="127"/>
        <v>0</v>
      </c>
      <c r="AK57" s="50">
        <f t="shared" si="78"/>
        <v>0</v>
      </c>
      <c r="AM57" s="394">
        <f t="shared" si="105"/>
        <v>0</v>
      </c>
      <c r="AN57" s="201">
        <f t="shared" si="105"/>
        <v>0</v>
      </c>
      <c r="AO57" s="8">
        <f t="shared" si="128"/>
        <v>0</v>
      </c>
      <c r="AP57" s="50">
        <f t="shared" si="79"/>
        <v>0</v>
      </c>
      <c r="AR57" s="394">
        <f t="shared" si="106"/>
        <v>0</v>
      </c>
      <c r="AS57" s="201">
        <f t="shared" si="106"/>
        <v>0</v>
      </c>
      <c r="AT57" s="8">
        <f t="shared" si="129"/>
        <v>0</v>
      </c>
      <c r="AU57" s="50">
        <f t="shared" si="80"/>
        <v>0</v>
      </c>
      <c r="AW57" s="394">
        <f t="shared" si="107"/>
        <v>0</v>
      </c>
      <c r="AX57" s="201">
        <f t="shared" si="107"/>
        <v>0</v>
      </c>
      <c r="AY57" s="8">
        <f t="shared" si="130"/>
        <v>0</v>
      </c>
      <c r="AZ57" s="50">
        <f t="shared" si="81"/>
        <v>0</v>
      </c>
      <c r="BB57" s="394">
        <f t="shared" si="108"/>
        <v>0</v>
      </c>
      <c r="BC57" s="201">
        <f t="shared" si="108"/>
        <v>0</v>
      </c>
      <c r="BD57" s="8">
        <f t="shared" si="131"/>
        <v>0</v>
      </c>
      <c r="BE57" s="50">
        <f t="shared" si="82"/>
        <v>0</v>
      </c>
      <c r="BG57" s="394">
        <f t="shared" si="109"/>
        <v>0</v>
      </c>
      <c r="BH57" s="201">
        <f t="shared" si="109"/>
        <v>0</v>
      </c>
      <c r="BI57" s="8">
        <f t="shared" si="132"/>
        <v>0</v>
      </c>
      <c r="BJ57" s="50">
        <f t="shared" si="83"/>
        <v>0</v>
      </c>
      <c r="BL57" s="394">
        <f t="shared" si="110"/>
        <v>0</v>
      </c>
      <c r="BM57" s="201">
        <f t="shared" si="110"/>
        <v>0</v>
      </c>
      <c r="BN57" s="8">
        <f t="shared" si="133"/>
        <v>0</v>
      </c>
      <c r="BO57" s="50">
        <f t="shared" si="84"/>
        <v>0</v>
      </c>
      <c r="BQ57" s="394">
        <f t="shared" si="111"/>
        <v>0</v>
      </c>
      <c r="BR57" s="44">
        <f t="shared" si="111"/>
        <v>0</v>
      </c>
      <c r="BS57" s="8">
        <f t="shared" si="134"/>
        <v>0</v>
      </c>
      <c r="BT57" s="50">
        <f t="shared" si="85"/>
        <v>0</v>
      </c>
      <c r="BV57" s="394">
        <f t="shared" si="112"/>
        <v>0</v>
      </c>
      <c r="BW57" s="44">
        <f t="shared" si="112"/>
        <v>0</v>
      </c>
      <c r="BX57" s="8">
        <f t="shared" si="135"/>
        <v>0</v>
      </c>
      <c r="BY57" s="50">
        <f t="shared" si="86"/>
        <v>0</v>
      </c>
      <c r="CA57" s="394">
        <f t="shared" si="113"/>
        <v>0</v>
      </c>
      <c r="CB57" s="44">
        <f t="shared" si="113"/>
        <v>0</v>
      </c>
      <c r="CC57" s="8">
        <f t="shared" si="136"/>
        <v>0</v>
      </c>
      <c r="CD57" s="50">
        <f t="shared" si="87"/>
        <v>0</v>
      </c>
      <c r="CF57" s="394">
        <f t="shared" si="114"/>
        <v>0</v>
      </c>
      <c r="CG57" s="44">
        <f t="shared" si="114"/>
        <v>0</v>
      </c>
      <c r="CH57" s="8">
        <f t="shared" si="137"/>
        <v>0</v>
      </c>
      <c r="CI57" s="50">
        <f t="shared" si="88"/>
        <v>0</v>
      </c>
      <c r="CK57" s="394">
        <f t="shared" si="115"/>
        <v>0</v>
      </c>
      <c r="CL57" s="44">
        <f t="shared" si="115"/>
        <v>0</v>
      </c>
      <c r="CM57" s="8">
        <f t="shared" si="138"/>
        <v>0</v>
      </c>
      <c r="CN57" s="50">
        <f t="shared" si="89"/>
        <v>0</v>
      </c>
      <c r="CP57" s="394">
        <f t="shared" si="116"/>
        <v>0</v>
      </c>
      <c r="CQ57" s="44">
        <f t="shared" si="116"/>
        <v>0</v>
      </c>
      <c r="CR57" s="8">
        <f t="shared" si="139"/>
        <v>0</v>
      </c>
      <c r="CS57" s="50">
        <f t="shared" si="90"/>
        <v>0</v>
      </c>
      <c r="CU57" s="394">
        <f t="shared" si="117"/>
        <v>0</v>
      </c>
      <c r="CV57" s="44">
        <f t="shared" si="117"/>
        <v>0</v>
      </c>
      <c r="CW57" s="8">
        <f t="shared" si="140"/>
        <v>0</v>
      </c>
      <c r="CX57" s="50">
        <f t="shared" si="91"/>
        <v>0</v>
      </c>
      <c r="CZ57" s="394">
        <f t="shared" si="118"/>
        <v>0</v>
      </c>
      <c r="DA57" s="44">
        <f t="shared" si="118"/>
        <v>0</v>
      </c>
      <c r="DB57" s="8">
        <f t="shared" si="141"/>
        <v>0</v>
      </c>
      <c r="DC57" s="50">
        <f t="shared" si="92"/>
        <v>0</v>
      </c>
      <c r="DE57" s="394">
        <f t="shared" si="119"/>
        <v>0</v>
      </c>
      <c r="DF57" s="44">
        <f t="shared" si="119"/>
        <v>0</v>
      </c>
      <c r="DG57" s="8">
        <f t="shared" si="142"/>
        <v>0</v>
      </c>
      <c r="DH57" s="50">
        <f t="shared" si="93"/>
        <v>0</v>
      </c>
      <c r="DJ57" s="394">
        <f t="shared" si="120"/>
        <v>0</v>
      </c>
      <c r="DK57" s="44">
        <f t="shared" si="120"/>
        <v>0</v>
      </c>
      <c r="DL57" s="8">
        <f t="shared" si="143"/>
        <v>0</v>
      </c>
      <c r="DM57" s="50">
        <f t="shared" si="94"/>
        <v>0</v>
      </c>
      <c r="DO57" s="394">
        <f t="shared" si="121"/>
        <v>0</v>
      </c>
      <c r="DP57" s="44">
        <f t="shared" si="121"/>
        <v>0</v>
      </c>
      <c r="DQ57" s="8">
        <f t="shared" si="144"/>
        <v>0</v>
      </c>
      <c r="DR57" s="50">
        <f t="shared" si="95"/>
        <v>0</v>
      </c>
      <c r="DT57" s="51">
        <f t="shared" si="96"/>
        <v>0</v>
      </c>
      <c r="DU57" s="8">
        <f t="shared" si="99"/>
        <v>0</v>
      </c>
      <c r="DV57" s="52">
        <v>0</v>
      </c>
      <c r="DW57" s="8">
        <f t="shared" si="100"/>
        <v>0</v>
      </c>
      <c r="DX57" s="52">
        <f t="shared" si="97"/>
        <v>0</v>
      </c>
      <c r="DY57" s="52">
        <f t="shared" si="97"/>
        <v>0</v>
      </c>
      <c r="DZ57" s="350">
        <f t="shared" si="98"/>
        <v>0</v>
      </c>
    </row>
    <row r="58" spans="2:130" ht="19.5" customHeight="1" x14ac:dyDescent="0.3">
      <c r="B58" s="333"/>
      <c r="C58" s="197"/>
      <c r="D58" s="197"/>
      <c r="E58" s="334"/>
      <c r="F58" s="274"/>
      <c r="G58" s="274"/>
      <c r="H58" s="274"/>
      <c r="I58" s="264"/>
      <c r="J58" s="264"/>
      <c r="K58" s="265"/>
      <c r="L58" s="260"/>
      <c r="M58" s="266"/>
      <c r="N58" s="394">
        <v>0</v>
      </c>
      <c r="O58" s="214"/>
      <c r="P58" s="8">
        <f t="shared" si="122"/>
        <v>0</v>
      </c>
      <c r="Q58" s="50">
        <f t="shared" si="74"/>
        <v>0</v>
      </c>
      <c r="S58" s="382">
        <f t="shared" si="101"/>
        <v>0</v>
      </c>
      <c r="T58" s="201">
        <f t="shared" si="102"/>
        <v>0</v>
      </c>
      <c r="U58" s="8">
        <f t="shared" si="123"/>
        <v>0</v>
      </c>
      <c r="V58" s="50">
        <f t="shared" si="75"/>
        <v>0</v>
      </c>
      <c r="X58" s="394">
        <f t="shared" si="124"/>
        <v>0</v>
      </c>
      <c r="Y58" s="201">
        <f t="shared" si="124"/>
        <v>0</v>
      </c>
      <c r="Z58" s="8">
        <f t="shared" si="125"/>
        <v>0</v>
      </c>
      <c r="AA58" s="50">
        <f t="shared" si="76"/>
        <v>0</v>
      </c>
      <c r="AC58" s="394">
        <f t="shared" si="103"/>
        <v>0</v>
      </c>
      <c r="AD58" s="201">
        <f t="shared" si="103"/>
        <v>0</v>
      </c>
      <c r="AE58" s="8">
        <f t="shared" si="126"/>
        <v>0</v>
      </c>
      <c r="AF58" s="50">
        <f t="shared" si="77"/>
        <v>0</v>
      </c>
      <c r="AH58" s="394">
        <f t="shared" si="104"/>
        <v>0</v>
      </c>
      <c r="AI58" s="201">
        <f t="shared" si="104"/>
        <v>0</v>
      </c>
      <c r="AJ58" s="8">
        <f t="shared" si="127"/>
        <v>0</v>
      </c>
      <c r="AK58" s="50">
        <f t="shared" si="78"/>
        <v>0</v>
      </c>
      <c r="AM58" s="394">
        <f t="shared" si="105"/>
        <v>0</v>
      </c>
      <c r="AN58" s="201">
        <f t="shared" si="105"/>
        <v>0</v>
      </c>
      <c r="AO58" s="8">
        <f t="shared" si="128"/>
        <v>0</v>
      </c>
      <c r="AP58" s="50">
        <f t="shared" si="79"/>
        <v>0</v>
      </c>
      <c r="AR58" s="394">
        <f t="shared" si="106"/>
        <v>0</v>
      </c>
      <c r="AS58" s="201">
        <f t="shared" si="106"/>
        <v>0</v>
      </c>
      <c r="AT58" s="8">
        <f t="shared" si="129"/>
        <v>0</v>
      </c>
      <c r="AU58" s="50">
        <f t="shared" si="80"/>
        <v>0</v>
      </c>
      <c r="AW58" s="394">
        <f t="shared" si="107"/>
        <v>0</v>
      </c>
      <c r="AX58" s="201">
        <f t="shared" si="107"/>
        <v>0</v>
      </c>
      <c r="AY58" s="8">
        <f t="shared" si="130"/>
        <v>0</v>
      </c>
      <c r="AZ58" s="50">
        <f t="shared" si="81"/>
        <v>0</v>
      </c>
      <c r="BB58" s="394">
        <f t="shared" si="108"/>
        <v>0</v>
      </c>
      <c r="BC58" s="201">
        <f t="shared" si="108"/>
        <v>0</v>
      </c>
      <c r="BD58" s="8">
        <f t="shared" si="131"/>
        <v>0</v>
      </c>
      <c r="BE58" s="50">
        <f t="shared" si="82"/>
        <v>0</v>
      </c>
      <c r="BG58" s="394">
        <f t="shared" si="109"/>
        <v>0</v>
      </c>
      <c r="BH58" s="201">
        <f t="shared" si="109"/>
        <v>0</v>
      </c>
      <c r="BI58" s="8">
        <f t="shared" si="132"/>
        <v>0</v>
      </c>
      <c r="BJ58" s="50">
        <f t="shared" si="83"/>
        <v>0</v>
      </c>
      <c r="BL58" s="394">
        <f t="shared" si="110"/>
        <v>0</v>
      </c>
      <c r="BM58" s="201">
        <f t="shared" si="110"/>
        <v>0</v>
      </c>
      <c r="BN58" s="8">
        <f t="shared" si="133"/>
        <v>0</v>
      </c>
      <c r="BO58" s="50">
        <f t="shared" si="84"/>
        <v>0</v>
      </c>
      <c r="BQ58" s="394">
        <f t="shared" si="111"/>
        <v>0</v>
      </c>
      <c r="BR58" s="44">
        <f t="shared" si="111"/>
        <v>0</v>
      </c>
      <c r="BS58" s="8">
        <f t="shared" si="134"/>
        <v>0</v>
      </c>
      <c r="BT58" s="50">
        <f t="shared" si="85"/>
        <v>0</v>
      </c>
      <c r="BV58" s="394">
        <f t="shared" si="112"/>
        <v>0</v>
      </c>
      <c r="BW58" s="44">
        <f t="shared" si="112"/>
        <v>0</v>
      </c>
      <c r="BX58" s="8">
        <f t="shared" si="135"/>
        <v>0</v>
      </c>
      <c r="BY58" s="50">
        <f t="shared" si="86"/>
        <v>0</v>
      </c>
      <c r="CA58" s="394">
        <f t="shared" si="113"/>
        <v>0</v>
      </c>
      <c r="CB58" s="44">
        <f t="shared" si="113"/>
        <v>0</v>
      </c>
      <c r="CC58" s="8">
        <f t="shared" si="136"/>
        <v>0</v>
      </c>
      <c r="CD58" s="50">
        <f t="shared" si="87"/>
        <v>0</v>
      </c>
      <c r="CF58" s="394">
        <f t="shared" si="114"/>
        <v>0</v>
      </c>
      <c r="CG58" s="44">
        <f t="shared" si="114"/>
        <v>0</v>
      </c>
      <c r="CH58" s="8">
        <f t="shared" si="137"/>
        <v>0</v>
      </c>
      <c r="CI58" s="50">
        <f t="shared" si="88"/>
        <v>0</v>
      </c>
      <c r="CK58" s="394">
        <f t="shared" si="115"/>
        <v>0</v>
      </c>
      <c r="CL58" s="44">
        <f t="shared" si="115"/>
        <v>0</v>
      </c>
      <c r="CM58" s="8">
        <f t="shared" si="138"/>
        <v>0</v>
      </c>
      <c r="CN58" s="50">
        <f t="shared" si="89"/>
        <v>0</v>
      </c>
      <c r="CP58" s="394">
        <f t="shared" si="116"/>
        <v>0</v>
      </c>
      <c r="CQ58" s="44">
        <f t="shared" si="116"/>
        <v>0</v>
      </c>
      <c r="CR58" s="8">
        <f t="shared" si="139"/>
        <v>0</v>
      </c>
      <c r="CS58" s="50">
        <f t="shared" si="90"/>
        <v>0</v>
      </c>
      <c r="CU58" s="394">
        <f t="shared" si="117"/>
        <v>0</v>
      </c>
      <c r="CV58" s="44">
        <f t="shared" si="117"/>
        <v>0</v>
      </c>
      <c r="CW58" s="8">
        <f t="shared" si="140"/>
        <v>0</v>
      </c>
      <c r="CX58" s="50">
        <f t="shared" si="91"/>
        <v>0</v>
      </c>
      <c r="CZ58" s="394">
        <f t="shared" si="118"/>
        <v>0</v>
      </c>
      <c r="DA58" s="44">
        <f t="shared" si="118"/>
        <v>0</v>
      </c>
      <c r="DB58" s="8">
        <f t="shared" si="141"/>
        <v>0</v>
      </c>
      <c r="DC58" s="50">
        <f t="shared" si="92"/>
        <v>0</v>
      </c>
      <c r="DE58" s="394">
        <f t="shared" si="119"/>
        <v>0</v>
      </c>
      <c r="DF58" s="44">
        <f t="shared" si="119"/>
        <v>0</v>
      </c>
      <c r="DG58" s="8">
        <f t="shared" si="142"/>
        <v>0</v>
      </c>
      <c r="DH58" s="50">
        <f t="shared" si="93"/>
        <v>0</v>
      </c>
      <c r="DJ58" s="394">
        <f t="shared" si="120"/>
        <v>0</v>
      </c>
      <c r="DK58" s="44">
        <f t="shared" si="120"/>
        <v>0</v>
      </c>
      <c r="DL58" s="8">
        <f t="shared" si="143"/>
        <v>0</v>
      </c>
      <c r="DM58" s="50">
        <f t="shared" si="94"/>
        <v>0</v>
      </c>
      <c r="DO58" s="394">
        <f t="shared" si="121"/>
        <v>0</v>
      </c>
      <c r="DP58" s="44">
        <f t="shared" si="121"/>
        <v>0</v>
      </c>
      <c r="DQ58" s="8">
        <f t="shared" si="144"/>
        <v>0</v>
      </c>
      <c r="DR58" s="50">
        <f t="shared" si="95"/>
        <v>0</v>
      </c>
      <c r="DT58" s="51">
        <f t="shared" si="96"/>
        <v>0</v>
      </c>
      <c r="DU58" s="8">
        <f t="shared" si="99"/>
        <v>0</v>
      </c>
      <c r="DV58" s="52">
        <v>0</v>
      </c>
      <c r="DW58" s="8">
        <f t="shared" si="100"/>
        <v>0</v>
      </c>
      <c r="DX58" s="52">
        <f t="shared" si="97"/>
        <v>0</v>
      </c>
      <c r="DY58" s="52">
        <f t="shared" si="97"/>
        <v>0</v>
      </c>
      <c r="DZ58" s="350">
        <f t="shared" si="98"/>
        <v>0</v>
      </c>
    </row>
    <row r="59" spans="2:130" ht="19.5" customHeight="1" x14ac:dyDescent="0.3">
      <c r="B59" s="333"/>
      <c r="C59" s="197"/>
      <c r="D59" s="197"/>
      <c r="E59" s="334"/>
      <c r="F59" s="274"/>
      <c r="G59" s="274"/>
      <c r="H59" s="274"/>
      <c r="I59" s="264"/>
      <c r="J59" s="264"/>
      <c r="K59" s="265"/>
      <c r="L59" s="260"/>
      <c r="M59" s="266"/>
      <c r="N59" s="394">
        <v>0</v>
      </c>
      <c r="O59" s="214"/>
      <c r="P59" s="8">
        <f t="shared" si="122"/>
        <v>0</v>
      </c>
      <c r="Q59" s="50">
        <f t="shared" si="74"/>
        <v>0</v>
      </c>
      <c r="S59" s="382">
        <f t="shared" si="101"/>
        <v>0</v>
      </c>
      <c r="T59" s="201">
        <f t="shared" si="102"/>
        <v>0</v>
      </c>
      <c r="U59" s="8">
        <f t="shared" si="123"/>
        <v>0</v>
      </c>
      <c r="V59" s="50">
        <f t="shared" si="75"/>
        <v>0</v>
      </c>
      <c r="X59" s="394">
        <f t="shared" si="124"/>
        <v>0</v>
      </c>
      <c r="Y59" s="201">
        <f t="shared" si="124"/>
        <v>0</v>
      </c>
      <c r="Z59" s="8">
        <f t="shared" si="125"/>
        <v>0</v>
      </c>
      <c r="AA59" s="50">
        <f t="shared" si="76"/>
        <v>0</v>
      </c>
      <c r="AC59" s="394">
        <f t="shared" si="103"/>
        <v>0</v>
      </c>
      <c r="AD59" s="201">
        <f t="shared" si="103"/>
        <v>0</v>
      </c>
      <c r="AE59" s="8">
        <f t="shared" si="126"/>
        <v>0</v>
      </c>
      <c r="AF59" s="50">
        <f t="shared" si="77"/>
        <v>0</v>
      </c>
      <c r="AH59" s="394">
        <f t="shared" si="104"/>
        <v>0</v>
      </c>
      <c r="AI59" s="201">
        <f t="shared" si="104"/>
        <v>0</v>
      </c>
      <c r="AJ59" s="8">
        <f t="shared" si="127"/>
        <v>0</v>
      </c>
      <c r="AK59" s="50">
        <f t="shared" si="78"/>
        <v>0</v>
      </c>
      <c r="AM59" s="394">
        <f t="shared" si="105"/>
        <v>0</v>
      </c>
      <c r="AN59" s="201">
        <f t="shared" si="105"/>
        <v>0</v>
      </c>
      <c r="AO59" s="8">
        <f t="shared" si="128"/>
        <v>0</v>
      </c>
      <c r="AP59" s="50">
        <f t="shared" si="79"/>
        <v>0</v>
      </c>
      <c r="AR59" s="394">
        <f t="shared" si="106"/>
        <v>0</v>
      </c>
      <c r="AS59" s="201">
        <f t="shared" si="106"/>
        <v>0</v>
      </c>
      <c r="AT59" s="8">
        <f t="shared" si="129"/>
        <v>0</v>
      </c>
      <c r="AU59" s="50">
        <f t="shared" si="80"/>
        <v>0</v>
      </c>
      <c r="AW59" s="394">
        <f t="shared" si="107"/>
        <v>0</v>
      </c>
      <c r="AX59" s="201">
        <f t="shared" si="107"/>
        <v>0</v>
      </c>
      <c r="AY59" s="8">
        <f t="shared" si="130"/>
        <v>0</v>
      </c>
      <c r="AZ59" s="50">
        <f t="shared" si="81"/>
        <v>0</v>
      </c>
      <c r="BB59" s="394">
        <f t="shared" si="108"/>
        <v>0</v>
      </c>
      <c r="BC59" s="201">
        <f t="shared" si="108"/>
        <v>0</v>
      </c>
      <c r="BD59" s="8">
        <f t="shared" si="131"/>
        <v>0</v>
      </c>
      <c r="BE59" s="50">
        <f t="shared" si="82"/>
        <v>0</v>
      </c>
      <c r="BG59" s="394">
        <f t="shared" si="109"/>
        <v>0</v>
      </c>
      <c r="BH59" s="201">
        <f t="shared" si="109"/>
        <v>0</v>
      </c>
      <c r="BI59" s="8">
        <f t="shared" si="132"/>
        <v>0</v>
      </c>
      <c r="BJ59" s="50">
        <f t="shared" si="83"/>
        <v>0</v>
      </c>
      <c r="BL59" s="394">
        <f t="shared" si="110"/>
        <v>0</v>
      </c>
      <c r="BM59" s="201">
        <f t="shared" si="110"/>
        <v>0</v>
      </c>
      <c r="BN59" s="8">
        <f t="shared" si="133"/>
        <v>0</v>
      </c>
      <c r="BO59" s="50">
        <f t="shared" si="84"/>
        <v>0</v>
      </c>
      <c r="BQ59" s="394">
        <f t="shared" si="111"/>
        <v>0</v>
      </c>
      <c r="BR59" s="44">
        <f t="shared" si="111"/>
        <v>0</v>
      </c>
      <c r="BS59" s="8">
        <f t="shared" si="134"/>
        <v>0</v>
      </c>
      <c r="BT59" s="50">
        <f t="shared" si="85"/>
        <v>0</v>
      </c>
      <c r="BV59" s="394">
        <f t="shared" si="112"/>
        <v>0</v>
      </c>
      <c r="BW59" s="44">
        <f t="shared" si="112"/>
        <v>0</v>
      </c>
      <c r="BX59" s="8">
        <f t="shared" si="135"/>
        <v>0</v>
      </c>
      <c r="BY59" s="50">
        <f t="shared" si="86"/>
        <v>0</v>
      </c>
      <c r="CA59" s="394">
        <f t="shared" si="113"/>
        <v>0</v>
      </c>
      <c r="CB59" s="44">
        <f t="shared" si="113"/>
        <v>0</v>
      </c>
      <c r="CC59" s="8">
        <f t="shared" si="136"/>
        <v>0</v>
      </c>
      <c r="CD59" s="50">
        <f t="shared" si="87"/>
        <v>0</v>
      </c>
      <c r="CF59" s="394">
        <f t="shared" si="114"/>
        <v>0</v>
      </c>
      <c r="CG59" s="44">
        <f t="shared" si="114"/>
        <v>0</v>
      </c>
      <c r="CH59" s="8">
        <f t="shared" si="137"/>
        <v>0</v>
      </c>
      <c r="CI59" s="50">
        <f t="shared" si="88"/>
        <v>0</v>
      </c>
      <c r="CK59" s="394">
        <f t="shared" si="115"/>
        <v>0</v>
      </c>
      <c r="CL59" s="44">
        <f t="shared" si="115"/>
        <v>0</v>
      </c>
      <c r="CM59" s="8">
        <f t="shared" si="138"/>
        <v>0</v>
      </c>
      <c r="CN59" s="50">
        <f t="shared" si="89"/>
        <v>0</v>
      </c>
      <c r="CP59" s="394">
        <f t="shared" si="116"/>
        <v>0</v>
      </c>
      <c r="CQ59" s="44">
        <f t="shared" si="116"/>
        <v>0</v>
      </c>
      <c r="CR59" s="8">
        <f t="shared" si="139"/>
        <v>0</v>
      </c>
      <c r="CS59" s="50">
        <f t="shared" si="90"/>
        <v>0</v>
      </c>
      <c r="CU59" s="394">
        <f t="shared" si="117"/>
        <v>0</v>
      </c>
      <c r="CV59" s="44">
        <f t="shared" si="117"/>
        <v>0</v>
      </c>
      <c r="CW59" s="8">
        <f t="shared" si="140"/>
        <v>0</v>
      </c>
      <c r="CX59" s="50">
        <f t="shared" si="91"/>
        <v>0</v>
      </c>
      <c r="CZ59" s="394">
        <f t="shared" si="118"/>
        <v>0</v>
      </c>
      <c r="DA59" s="44">
        <f t="shared" si="118"/>
        <v>0</v>
      </c>
      <c r="DB59" s="8">
        <f t="shared" si="141"/>
        <v>0</v>
      </c>
      <c r="DC59" s="50">
        <f t="shared" si="92"/>
        <v>0</v>
      </c>
      <c r="DE59" s="394">
        <f t="shared" si="119"/>
        <v>0</v>
      </c>
      <c r="DF59" s="44">
        <f t="shared" si="119"/>
        <v>0</v>
      </c>
      <c r="DG59" s="8">
        <f t="shared" si="142"/>
        <v>0</v>
      </c>
      <c r="DH59" s="50">
        <f t="shared" si="93"/>
        <v>0</v>
      </c>
      <c r="DJ59" s="394">
        <f t="shared" si="120"/>
        <v>0</v>
      </c>
      <c r="DK59" s="44">
        <f t="shared" si="120"/>
        <v>0</v>
      </c>
      <c r="DL59" s="8">
        <f t="shared" si="143"/>
        <v>0</v>
      </c>
      <c r="DM59" s="50">
        <f t="shared" si="94"/>
        <v>0</v>
      </c>
      <c r="DO59" s="394">
        <f t="shared" si="121"/>
        <v>0</v>
      </c>
      <c r="DP59" s="44">
        <f t="shared" si="121"/>
        <v>0</v>
      </c>
      <c r="DQ59" s="8">
        <f t="shared" si="144"/>
        <v>0</v>
      </c>
      <c r="DR59" s="50">
        <f t="shared" si="95"/>
        <v>0</v>
      </c>
      <c r="DT59" s="51">
        <f t="shared" si="96"/>
        <v>0</v>
      </c>
      <c r="DU59" s="8">
        <f t="shared" si="99"/>
        <v>0</v>
      </c>
      <c r="DV59" s="52">
        <v>0</v>
      </c>
      <c r="DW59" s="8">
        <f t="shared" si="100"/>
        <v>0</v>
      </c>
      <c r="DX59" s="52">
        <f t="shared" si="97"/>
        <v>0</v>
      </c>
      <c r="DY59" s="52">
        <f t="shared" si="97"/>
        <v>0</v>
      </c>
      <c r="DZ59" s="350">
        <f t="shared" si="98"/>
        <v>0</v>
      </c>
    </row>
    <row r="60" spans="2:130" ht="19.5" customHeight="1" x14ac:dyDescent="0.3">
      <c r="B60" s="333"/>
      <c r="C60" s="197"/>
      <c r="D60" s="197"/>
      <c r="E60" s="334"/>
      <c r="F60" s="274"/>
      <c r="G60" s="274"/>
      <c r="H60" s="274"/>
      <c r="I60" s="264"/>
      <c r="J60" s="264"/>
      <c r="K60" s="265"/>
      <c r="L60" s="260"/>
      <c r="M60" s="266"/>
      <c r="N60" s="394">
        <v>0</v>
      </c>
      <c r="O60" s="214"/>
      <c r="P60" s="8">
        <f t="shared" si="122"/>
        <v>0</v>
      </c>
      <c r="Q60" s="50">
        <f t="shared" si="74"/>
        <v>0</v>
      </c>
      <c r="S60" s="382">
        <f t="shared" si="101"/>
        <v>0</v>
      </c>
      <c r="T60" s="201">
        <f t="shared" si="102"/>
        <v>0</v>
      </c>
      <c r="U60" s="8">
        <f t="shared" si="123"/>
        <v>0</v>
      </c>
      <c r="V60" s="50">
        <f t="shared" si="75"/>
        <v>0</v>
      </c>
      <c r="X60" s="394">
        <f t="shared" si="124"/>
        <v>0</v>
      </c>
      <c r="Y60" s="201">
        <f t="shared" si="124"/>
        <v>0</v>
      </c>
      <c r="Z60" s="8">
        <f t="shared" si="125"/>
        <v>0</v>
      </c>
      <c r="AA60" s="50">
        <f t="shared" si="76"/>
        <v>0</v>
      </c>
      <c r="AC60" s="394">
        <f t="shared" si="103"/>
        <v>0</v>
      </c>
      <c r="AD60" s="201">
        <f t="shared" si="103"/>
        <v>0</v>
      </c>
      <c r="AE60" s="8">
        <f t="shared" si="126"/>
        <v>0</v>
      </c>
      <c r="AF60" s="50">
        <f t="shared" si="77"/>
        <v>0</v>
      </c>
      <c r="AH60" s="394">
        <f t="shared" si="104"/>
        <v>0</v>
      </c>
      <c r="AI60" s="201">
        <f t="shared" si="104"/>
        <v>0</v>
      </c>
      <c r="AJ60" s="8">
        <f t="shared" si="127"/>
        <v>0</v>
      </c>
      <c r="AK60" s="50">
        <f t="shared" si="78"/>
        <v>0</v>
      </c>
      <c r="AM60" s="394">
        <f t="shared" si="105"/>
        <v>0</v>
      </c>
      <c r="AN60" s="201">
        <f t="shared" si="105"/>
        <v>0</v>
      </c>
      <c r="AO60" s="8">
        <f t="shared" si="128"/>
        <v>0</v>
      </c>
      <c r="AP60" s="50">
        <f t="shared" si="79"/>
        <v>0</v>
      </c>
      <c r="AR60" s="394">
        <f t="shared" si="106"/>
        <v>0</v>
      </c>
      <c r="AS60" s="201">
        <f t="shared" si="106"/>
        <v>0</v>
      </c>
      <c r="AT60" s="8">
        <f t="shared" si="129"/>
        <v>0</v>
      </c>
      <c r="AU60" s="50">
        <f t="shared" si="80"/>
        <v>0</v>
      </c>
      <c r="AW60" s="394">
        <f t="shared" si="107"/>
        <v>0</v>
      </c>
      <c r="AX60" s="201">
        <f t="shared" si="107"/>
        <v>0</v>
      </c>
      <c r="AY60" s="8">
        <f t="shared" si="130"/>
        <v>0</v>
      </c>
      <c r="AZ60" s="50">
        <f t="shared" si="81"/>
        <v>0</v>
      </c>
      <c r="BB60" s="394">
        <f t="shared" si="108"/>
        <v>0</v>
      </c>
      <c r="BC60" s="201">
        <f t="shared" si="108"/>
        <v>0</v>
      </c>
      <c r="BD60" s="8">
        <f t="shared" si="131"/>
        <v>0</v>
      </c>
      <c r="BE60" s="50">
        <f t="shared" si="82"/>
        <v>0</v>
      </c>
      <c r="BG60" s="394">
        <f t="shared" si="109"/>
        <v>0</v>
      </c>
      <c r="BH60" s="201">
        <f t="shared" si="109"/>
        <v>0</v>
      </c>
      <c r="BI60" s="8">
        <f t="shared" si="132"/>
        <v>0</v>
      </c>
      <c r="BJ60" s="50">
        <f t="shared" si="83"/>
        <v>0</v>
      </c>
      <c r="BL60" s="394">
        <f t="shared" si="110"/>
        <v>0</v>
      </c>
      <c r="BM60" s="201">
        <f t="shared" si="110"/>
        <v>0</v>
      </c>
      <c r="BN60" s="8">
        <f t="shared" si="133"/>
        <v>0</v>
      </c>
      <c r="BO60" s="50">
        <f t="shared" si="84"/>
        <v>0</v>
      </c>
      <c r="BQ60" s="394">
        <f t="shared" si="111"/>
        <v>0</v>
      </c>
      <c r="BR60" s="44">
        <f t="shared" si="111"/>
        <v>0</v>
      </c>
      <c r="BS60" s="8">
        <f t="shared" si="134"/>
        <v>0</v>
      </c>
      <c r="BT60" s="50">
        <f t="shared" si="85"/>
        <v>0</v>
      </c>
      <c r="BV60" s="394">
        <f t="shared" si="112"/>
        <v>0</v>
      </c>
      <c r="BW60" s="44">
        <f t="shared" si="112"/>
        <v>0</v>
      </c>
      <c r="BX60" s="8">
        <f t="shared" si="135"/>
        <v>0</v>
      </c>
      <c r="BY60" s="50">
        <f t="shared" si="86"/>
        <v>0</v>
      </c>
      <c r="CA60" s="394">
        <f t="shared" si="113"/>
        <v>0</v>
      </c>
      <c r="CB60" s="44">
        <f t="shared" si="113"/>
        <v>0</v>
      </c>
      <c r="CC60" s="8">
        <f t="shared" si="136"/>
        <v>0</v>
      </c>
      <c r="CD60" s="50">
        <f t="shared" si="87"/>
        <v>0</v>
      </c>
      <c r="CF60" s="394">
        <f t="shared" si="114"/>
        <v>0</v>
      </c>
      <c r="CG60" s="44">
        <f t="shared" si="114"/>
        <v>0</v>
      </c>
      <c r="CH60" s="8">
        <f t="shared" si="137"/>
        <v>0</v>
      </c>
      <c r="CI60" s="50">
        <f t="shared" si="88"/>
        <v>0</v>
      </c>
      <c r="CK60" s="394">
        <f t="shared" si="115"/>
        <v>0</v>
      </c>
      <c r="CL60" s="44">
        <f t="shared" si="115"/>
        <v>0</v>
      </c>
      <c r="CM60" s="8">
        <f t="shared" si="138"/>
        <v>0</v>
      </c>
      <c r="CN60" s="50">
        <f t="shared" si="89"/>
        <v>0</v>
      </c>
      <c r="CP60" s="394">
        <f t="shared" si="116"/>
        <v>0</v>
      </c>
      <c r="CQ60" s="44">
        <f t="shared" si="116"/>
        <v>0</v>
      </c>
      <c r="CR60" s="8">
        <f t="shared" si="139"/>
        <v>0</v>
      </c>
      <c r="CS60" s="50">
        <f t="shared" si="90"/>
        <v>0</v>
      </c>
      <c r="CU60" s="394">
        <f t="shared" si="117"/>
        <v>0</v>
      </c>
      <c r="CV60" s="44">
        <f t="shared" si="117"/>
        <v>0</v>
      </c>
      <c r="CW60" s="8">
        <f t="shared" si="140"/>
        <v>0</v>
      </c>
      <c r="CX60" s="50">
        <f t="shared" si="91"/>
        <v>0</v>
      </c>
      <c r="CZ60" s="394">
        <f t="shared" si="118"/>
        <v>0</v>
      </c>
      <c r="DA60" s="44">
        <f t="shared" si="118"/>
        <v>0</v>
      </c>
      <c r="DB60" s="8">
        <f t="shared" si="141"/>
        <v>0</v>
      </c>
      <c r="DC60" s="50">
        <f t="shared" si="92"/>
        <v>0</v>
      </c>
      <c r="DE60" s="394">
        <f t="shared" si="119"/>
        <v>0</v>
      </c>
      <c r="DF60" s="44">
        <f t="shared" si="119"/>
        <v>0</v>
      </c>
      <c r="DG60" s="8">
        <f t="shared" si="142"/>
        <v>0</v>
      </c>
      <c r="DH60" s="50">
        <f t="shared" si="93"/>
        <v>0</v>
      </c>
      <c r="DJ60" s="394">
        <f t="shared" si="120"/>
        <v>0</v>
      </c>
      <c r="DK60" s="44">
        <f t="shared" si="120"/>
        <v>0</v>
      </c>
      <c r="DL60" s="8">
        <f t="shared" si="143"/>
        <v>0</v>
      </c>
      <c r="DM60" s="50">
        <f t="shared" si="94"/>
        <v>0</v>
      </c>
      <c r="DO60" s="394">
        <f t="shared" si="121"/>
        <v>0</v>
      </c>
      <c r="DP60" s="44">
        <f t="shared" si="121"/>
        <v>0</v>
      </c>
      <c r="DQ60" s="8">
        <f t="shared" si="144"/>
        <v>0</v>
      </c>
      <c r="DR60" s="50">
        <f t="shared" si="95"/>
        <v>0</v>
      </c>
      <c r="DT60" s="51">
        <f t="shared" si="96"/>
        <v>0</v>
      </c>
      <c r="DU60" s="8">
        <f t="shared" si="99"/>
        <v>0</v>
      </c>
      <c r="DV60" s="52">
        <v>0</v>
      </c>
      <c r="DW60" s="8">
        <f t="shared" si="100"/>
        <v>0</v>
      </c>
      <c r="DX60" s="52">
        <f t="shared" si="97"/>
        <v>0</v>
      </c>
      <c r="DY60" s="52">
        <f t="shared" si="97"/>
        <v>0</v>
      </c>
      <c r="DZ60" s="350">
        <f t="shared" si="98"/>
        <v>0</v>
      </c>
    </row>
    <row r="61" spans="2:130" ht="19.5" customHeight="1" x14ac:dyDescent="0.3">
      <c r="B61" s="333"/>
      <c r="C61" s="197"/>
      <c r="D61" s="197"/>
      <c r="E61" s="334"/>
      <c r="F61" s="274"/>
      <c r="G61" s="274"/>
      <c r="H61" s="274"/>
      <c r="I61" s="264"/>
      <c r="J61" s="264"/>
      <c r="K61" s="265"/>
      <c r="L61" s="260"/>
      <c r="M61" s="266"/>
      <c r="N61" s="394">
        <v>0</v>
      </c>
      <c r="O61" s="214"/>
      <c r="P61" s="8">
        <f t="shared" si="122"/>
        <v>0</v>
      </c>
      <c r="Q61" s="50">
        <f t="shared" si="74"/>
        <v>0</v>
      </c>
      <c r="S61" s="382">
        <f t="shared" si="101"/>
        <v>0</v>
      </c>
      <c r="T61" s="201">
        <f t="shared" si="102"/>
        <v>0</v>
      </c>
      <c r="U61" s="8">
        <f t="shared" si="123"/>
        <v>0</v>
      </c>
      <c r="V61" s="50">
        <f t="shared" si="75"/>
        <v>0</v>
      </c>
      <c r="X61" s="394">
        <f t="shared" si="124"/>
        <v>0</v>
      </c>
      <c r="Y61" s="201">
        <f t="shared" si="124"/>
        <v>0</v>
      </c>
      <c r="Z61" s="8">
        <f t="shared" si="125"/>
        <v>0</v>
      </c>
      <c r="AA61" s="50">
        <f t="shared" si="76"/>
        <v>0</v>
      </c>
      <c r="AC61" s="394">
        <f t="shared" si="103"/>
        <v>0</v>
      </c>
      <c r="AD61" s="201">
        <f t="shared" si="103"/>
        <v>0</v>
      </c>
      <c r="AE61" s="8">
        <f t="shared" si="126"/>
        <v>0</v>
      </c>
      <c r="AF61" s="50">
        <f t="shared" si="77"/>
        <v>0</v>
      </c>
      <c r="AH61" s="394">
        <f t="shared" si="104"/>
        <v>0</v>
      </c>
      <c r="AI61" s="201">
        <f t="shared" si="104"/>
        <v>0</v>
      </c>
      <c r="AJ61" s="8">
        <f t="shared" si="127"/>
        <v>0</v>
      </c>
      <c r="AK61" s="50">
        <f t="shared" si="78"/>
        <v>0</v>
      </c>
      <c r="AM61" s="394">
        <f t="shared" si="105"/>
        <v>0</v>
      </c>
      <c r="AN61" s="201">
        <f t="shared" si="105"/>
        <v>0</v>
      </c>
      <c r="AO61" s="8">
        <f t="shared" si="128"/>
        <v>0</v>
      </c>
      <c r="AP61" s="50">
        <f t="shared" si="79"/>
        <v>0</v>
      </c>
      <c r="AR61" s="394">
        <f t="shared" si="106"/>
        <v>0</v>
      </c>
      <c r="AS61" s="201">
        <f t="shared" si="106"/>
        <v>0</v>
      </c>
      <c r="AT61" s="8">
        <f t="shared" si="129"/>
        <v>0</v>
      </c>
      <c r="AU61" s="50">
        <f t="shared" si="80"/>
        <v>0</v>
      </c>
      <c r="AW61" s="394">
        <f t="shared" si="107"/>
        <v>0</v>
      </c>
      <c r="AX61" s="201">
        <f t="shared" si="107"/>
        <v>0</v>
      </c>
      <c r="AY61" s="8">
        <f t="shared" si="130"/>
        <v>0</v>
      </c>
      <c r="AZ61" s="50">
        <f t="shared" si="81"/>
        <v>0</v>
      </c>
      <c r="BB61" s="394">
        <f t="shared" si="108"/>
        <v>0</v>
      </c>
      <c r="BC61" s="201">
        <f t="shared" si="108"/>
        <v>0</v>
      </c>
      <c r="BD61" s="8">
        <f t="shared" si="131"/>
        <v>0</v>
      </c>
      <c r="BE61" s="50">
        <f t="shared" si="82"/>
        <v>0</v>
      </c>
      <c r="BG61" s="394">
        <f t="shared" si="109"/>
        <v>0</v>
      </c>
      <c r="BH61" s="201">
        <f t="shared" si="109"/>
        <v>0</v>
      </c>
      <c r="BI61" s="8">
        <f t="shared" si="132"/>
        <v>0</v>
      </c>
      <c r="BJ61" s="50">
        <f t="shared" si="83"/>
        <v>0</v>
      </c>
      <c r="BL61" s="394">
        <f t="shared" si="110"/>
        <v>0</v>
      </c>
      <c r="BM61" s="201">
        <f t="shared" si="110"/>
        <v>0</v>
      </c>
      <c r="BN61" s="8">
        <f t="shared" si="133"/>
        <v>0</v>
      </c>
      <c r="BO61" s="50">
        <f t="shared" si="84"/>
        <v>0</v>
      </c>
      <c r="BQ61" s="394">
        <f t="shared" si="111"/>
        <v>0</v>
      </c>
      <c r="BR61" s="44">
        <f t="shared" si="111"/>
        <v>0</v>
      </c>
      <c r="BS61" s="8">
        <f t="shared" si="134"/>
        <v>0</v>
      </c>
      <c r="BT61" s="50">
        <f t="shared" si="85"/>
        <v>0</v>
      </c>
      <c r="BV61" s="394">
        <f t="shared" si="112"/>
        <v>0</v>
      </c>
      <c r="BW61" s="44">
        <f t="shared" si="112"/>
        <v>0</v>
      </c>
      <c r="BX61" s="8">
        <f t="shared" si="135"/>
        <v>0</v>
      </c>
      <c r="BY61" s="50">
        <f t="shared" si="86"/>
        <v>0</v>
      </c>
      <c r="CA61" s="394">
        <f t="shared" si="113"/>
        <v>0</v>
      </c>
      <c r="CB61" s="44">
        <f t="shared" si="113"/>
        <v>0</v>
      </c>
      <c r="CC61" s="8">
        <f t="shared" si="136"/>
        <v>0</v>
      </c>
      <c r="CD61" s="50">
        <f t="shared" si="87"/>
        <v>0</v>
      </c>
      <c r="CF61" s="394">
        <f t="shared" si="114"/>
        <v>0</v>
      </c>
      <c r="CG61" s="44">
        <f t="shared" si="114"/>
        <v>0</v>
      </c>
      <c r="CH61" s="8">
        <f t="shared" si="137"/>
        <v>0</v>
      </c>
      <c r="CI61" s="50">
        <f t="shared" si="88"/>
        <v>0</v>
      </c>
      <c r="CK61" s="394">
        <f t="shared" si="115"/>
        <v>0</v>
      </c>
      <c r="CL61" s="44">
        <f t="shared" si="115"/>
        <v>0</v>
      </c>
      <c r="CM61" s="8">
        <f t="shared" si="138"/>
        <v>0</v>
      </c>
      <c r="CN61" s="50">
        <f t="shared" si="89"/>
        <v>0</v>
      </c>
      <c r="CP61" s="394">
        <f t="shared" si="116"/>
        <v>0</v>
      </c>
      <c r="CQ61" s="44">
        <f t="shared" si="116"/>
        <v>0</v>
      </c>
      <c r="CR61" s="8">
        <f t="shared" si="139"/>
        <v>0</v>
      </c>
      <c r="CS61" s="50">
        <f t="shared" si="90"/>
        <v>0</v>
      </c>
      <c r="CU61" s="394">
        <f t="shared" si="117"/>
        <v>0</v>
      </c>
      <c r="CV61" s="44">
        <f t="shared" si="117"/>
        <v>0</v>
      </c>
      <c r="CW61" s="8">
        <f t="shared" si="140"/>
        <v>0</v>
      </c>
      <c r="CX61" s="50">
        <f t="shared" si="91"/>
        <v>0</v>
      </c>
      <c r="CZ61" s="394">
        <f t="shared" si="118"/>
        <v>0</v>
      </c>
      <c r="DA61" s="44">
        <f t="shared" si="118"/>
        <v>0</v>
      </c>
      <c r="DB61" s="8">
        <f t="shared" si="141"/>
        <v>0</v>
      </c>
      <c r="DC61" s="50">
        <f t="shared" si="92"/>
        <v>0</v>
      </c>
      <c r="DE61" s="394">
        <f t="shared" si="119"/>
        <v>0</v>
      </c>
      <c r="DF61" s="44">
        <f t="shared" si="119"/>
        <v>0</v>
      </c>
      <c r="DG61" s="8">
        <f t="shared" si="142"/>
        <v>0</v>
      </c>
      <c r="DH61" s="50">
        <f t="shared" si="93"/>
        <v>0</v>
      </c>
      <c r="DJ61" s="394">
        <f t="shared" si="120"/>
        <v>0</v>
      </c>
      <c r="DK61" s="44">
        <f t="shared" si="120"/>
        <v>0</v>
      </c>
      <c r="DL61" s="8">
        <f t="shared" si="143"/>
        <v>0</v>
      </c>
      <c r="DM61" s="50">
        <f t="shared" si="94"/>
        <v>0</v>
      </c>
      <c r="DO61" s="394">
        <f t="shared" si="121"/>
        <v>0</v>
      </c>
      <c r="DP61" s="44">
        <f t="shared" si="121"/>
        <v>0</v>
      </c>
      <c r="DQ61" s="8">
        <f t="shared" si="144"/>
        <v>0</v>
      </c>
      <c r="DR61" s="50">
        <f t="shared" si="95"/>
        <v>0</v>
      </c>
      <c r="DT61" s="51">
        <f t="shared" si="96"/>
        <v>0</v>
      </c>
      <c r="DU61" s="8">
        <f t="shared" si="99"/>
        <v>0</v>
      </c>
      <c r="DV61" s="52">
        <v>0</v>
      </c>
      <c r="DW61" s="8">
        <f t="shared" si="100"/>
        <v>0</v>
      </c>
      <c r="DX61" s="52">
        <f t="shared" si="97"/>
        <v>0</v>
      </c>
      <c r="DY61" s="52">
        <f t="shared" si="97"/>
        <v>0</v>
      </c>
      <c r="DZ61" s="350">
        <f t="shared" si="98"/>
        <v>0</v>
      </c>
    </row>
    <row r="62" spans="2:130" ht="18" customHeight="1" thickBot="1" x14ac:dyDescent="0.35">
      <c r="B62" s="61"/>
      <c r="C62" s="67"/>
      <c r="D62" s="67"/>
      <c r="E62" s="239"/>
      <c r="F62" s="55"/>
      <c r="G62" s="55"/>
      <c r="H62" s="55"/>
      <c r="I62" s="56"/>
      <c r="J62" s="56"/>
      <c r="K62" s="68"/>
      <c r="L62" s="56"/>
      <c r="M62" s="57"/>
      <c r="N62" s="390"/>
      <c r="O62" s="216"/>
      <c r="P62" s="8"/>
      <c r="Q62" s="8"/>
      <c r="R62" s="52"/>
      <c r="S62" s="205"/>
      <c r="T62" s="205"/>
      <c r="U62" s="8"/>
      <c r="V62" s="8"/>
      <c r="W62" s="52"/>
      <c r="X62" s="390"/>
      <c r="Y62" s="69"/>
      <c r="Z62" s="8"/>
      <c r="AA62" s="8"/>
      <c r="AB62" s="10"/>
      <c r="AC62" s="390"/>
      <c r="AD62" s="69"/>
      <c r="AE62" s="8"/>
      <c r="AF62" s="8"/>
      <c r="AH62" s="390"/>
      <c r="AI62" s="69"/>
      <c r="AJ62" s="8"/>
      <c r="AK62" s="8"/>
      <c r="AM62" s="390"/>
      <c r="AN62" s="69"/>
      <c r="AO62" s="8"/>
      <c r="AP62" s="8"/>
      <c r="AR62" s="390"/>
      <c r="AS62" s="69"/>
      <c r="AT62" s="8"/>
      <c r="AU62" s="8"/>
      <c r="AW62" s="390"/>
      <c r="AX62" s="69"/>
      <c r="AY62" s="8"/>
      <c r="AZ62" s="8"/>
      <c r="BB62" s="390"/>
      <c r="BC62" s="69"/>
      <c r="BD62" s="8"/>
      <c r="BE62" s="8"/>
      <c r="BG62" s="390"/>
      <c r="BH62" s="69"/>
      <c r="BI62" s="8"/>
      <c r="BJ62" s="8"/>
      <c r="BL62" s="390"/>
      <c r="BM62" s="69"/>
      <c r="BN62" s="8"/>
      <c r="BO62" s="8"/>
      <c r="BQ62" s="390"/>
      <c r="BR62" s="69"/>
      <c r="BS62" s="8"/>
      <c r="BT62" s="8"/>
      <c r="BV62" s="390"/>
      <c r="BW62" s="69"/>
      <c r="BX62" s="8"/>
      <c r="BY62" s="8"/>
      <c r="CA62" s="390"/>
      <c r="CB62" s="69"/>
      <c r="CC62" s="8"/>
      <c r="CD62" s="8"/>
      <c r="CF62" s="390"/>
      <c r="CG62" s="69"/>
      <c r="CH62" s="8"/>
      <c r="CI62" s="8"/>
      <c r="CK62" s="390"/>
      <c r="CL62" s="69"/>
      <c r="CM62" s="8"/>
      <c r="CN62" s="8"/>
      <c r="CP62" s="390"/>
      <c r="CQ62" s="69"/>
      <c r="CR62" s="8"/>
      <c r="CS62" s="8"/>
      <c r="CU62" s="390"/>
      <c r="CV62" s="69"/>
      <c r="CW62" s="8"/>
      <c r="CX62" s="8"/>
      <c r="CZ62" s="390"/>
      <c r="DA62" s="69"/>
      <c r="DB62" s="8"/>
      <c r="DC62" s="8"/>
      <c r="DE62" s="390"/>
      <c r="DF62" s="69"/>
      <c r="DG62" s="8"/>
      <c r="DH62" s="8"/>
      <c r="DJ62" s="390"/>
      <c r="DK62" s="69"/>
      <c r="DL62" s="8"/>
      <c r="DM62" s="8"/>
      <c r="DO62" s="390"/>
      <c r="DP62" s="69"/>
      <c r="DQ62" s="8"/>
      <c r="DR62" s="8"/>
      <c r="DT62" s="70"/>
      <c r="DU62" s="70"/>
      <c r="DV62" s="70"/>
      <c r="DW62" s="70"/>
      <c r="DX62" s="70"/>
      <c r="DY62" s="70"/>
      <c r="DZ62" s="350">
        <f t="shared" si="98"/>
        <v>0</v>
      </c>
    </row>
    <row r="63" spans="2:130" s="72" customFormat="1" ht="32.4" customHeight="1" thickBot="1" x14ac:dyDescent="0.35">
      <c r="B63" s="275" t="s">
        <v>61</v>
      </c>
      <c r="C63" s="276" t="str">
        <f>B49</f>
        <v>Infrastructure (escritorio Magude + armazem )</v>
      </c>
      <c r="D63" s="445"/>
      <c r="E63" s="242"/>
      <c r="F63" s="73"/>
      <c r="G63" s="73"/>
      <c r="H63" s="73"/>
      <c r="I63" s="73"/>
      <c r="J63" s="73"/>
      <c r="K63" s="74"/>
      <c r="L63" s="73"/>
      <c r="M63" s="75"/>
      <c r="N63" s="391">
        <f>P18</f>
        <v>2015</v>
      </c>
      <c r="O63" s="278"/>
      <c r="P63" s="76">
        <f>SUM(P50:P61)</f>
        <v>0</v>
      </c>
      <c r="Q63" s="77">
        <f>SUM(Q50:Q61)</f>
        <v>0</v>
      </c>
      <c r="R63" s="78"/>
      <c r="S63" s="279">
        <f>U18</f>
        <v>2016</v>
      </c>
      <c r="T63" s="279"/>
      <c r="U63" s="76">
        <f>SUM(U50:U61)</f>
        <v>0</v>
      </c>
      <c r="V63" s="77">
        <f>SUM(V50:V61)</f>
        <v>0</v>
      </c>
      <c r="W63" s="78"/>
      <c r="X63" s="391">
        <f>Z18</f>
        <v>2017</v>
      </c>
      <c r="Y63" s="277"/>
      <c r="Z63" s="76">
        <f>SUM(Z50:Z61)</f>
        <v>0</v>
      </c>
      <c r="AA63" s="77">
        <f>SUM(AA50:AA61)</f>
        <v>0</v>
      </c>
      <c r="AB63" s="79"/>
      <c r="AC63" s="391">
        <f>AE18</f>
        <v>2018</v>
      </c>
      <c r="AD63" s="277"/>
      <c r="AE63" s="76">
        <f>SUM(AE50:AE61)</f>
        <v>0</v>
      </c>
      <c r="AF63" s="77">
        <f>SUM(AF50:AF61)</f>
        <v>0</v>
      </c>
      <c r="AH63" s="391">
        <f>AJ18</f>
        <v>2019</v>
      </c>
      <c r="AI63" s="277"/>
      <c r="AJ63" s="76">
        <f>SUM(AJ50:AJ61)</f>
        <v>0</v>
      </c>
      <c r="AK63" s="77">
        <f>SUM(AK50:AK61)</f>
        <v>0</v>
      </c>
      <c r="AM63" s="391">
        <f>AO18</f>
        <v>2020</v>
      </c>
      <c r="AN63" s="277"/>
      <c r="AO63" s="76">
        <f>SUM(AO50:AO61)</f>
        <v>0</v>
      </c>
      <c r="AP63" s="77">
        <f>SUM(AP50:AP61)</f>
        <v>0</v>
      </c>
      <c r="AR63" s="391">
        <f>AT18</f>
        <v>2021</v>
      </c>
      <c r="AS63" s="277"/>
      <c r="AT63" s="76">
        <f>SUM(AT50:AT61)</f>
        <v>0</v>
      </c>
      <c r="AU63" s="77">
        <f>SUM(AU50:AU61)</f>
        <v>0</v>
      </c>
      <c r="AW63" s="391">
        <f>AY18</f>
        <v>2022</v>
      </c>
      <c r="AX63" s="277"/>
      <c r="AY63" s="76">
        <f>SUM(AY50:AY61)</f>
        <v>0</v>
      </c>
      <c r="AZ63" s="77">
        <f>SUM(AZ50:AZ61)</f>
        <v>0</v>
      </c>
      <c r="BB63" s="391">
        <f>BD18</f>
        <v>2023</v>
      </c>
      <c r="BC63" s="277"/>
      <c r="BD63" s="76">
        <f>SUM(BD50:BD61)</f>
        <v>0</v>
      </c>
      <c r="BE63" s="77">
        <f>SUM(BE50:BE61)</f>
        <v>0</v>
      </c>
      <c r="BG63" s="391">
        <f>BI18</f>
        <v>2024</v>
      </c>
      <c r="BH63" s="277"/>
      <c r="BI63" s="76">
        <f>SUM(BI50:BI61)</f>
        <v>0</v>
      </c>
      <c r="BJ63" s="77">
        <f>SUM(BJ50:BJ61)</f>
        <v>0</v>
      </c>
      <c r="BL63" s="391">
        <f>BN18</f>
        <v>2025</v>
      </c>
      <c r="BM63" s="277"/>
      <c r="BN63" s="76">
        <f>SUM(BN50:BN61)</f>
        <v>0</v>
      </c>
      <c r="BO63" s="77">
        <f>SUM(BO50:BO61)</f>
        <v>0</v>
      </c>
      <c r="BQ63" s="391">
        <f>BS18</f>
        <v>2026</v>
      </c>
      <c r="BR63" s="277"/>
      <c r="BS63" s="76">
        <f>SUM(BS50:BS61)</f>
        <v>0</v>
      </c>
      <c r="BT63" s="77">
        <f>SUM(BT50:BT61)</f>
        <v>0</v>
      </c>
      <c r="BV63" s="391">
        <f>BX18</f>
        <v>2027</v>
      </c>
      <c r="BW63" s="277"/>
      <c r="BX63" s="76">
        <f>SUM(BX50:BX61)</f>
        <v>0</v>
      </c>
      <c r="BY63" s="77">
        <f>SUM(BY50:BY61)</f>
        <v>0</v>
      </c>
      <c r="CA63" s="391">
        <f>CC18</f>
        <v>2028</v>
      </c>
      <c r="CB63" s="277"/>
      <c r="CC63" s="76">
        <f>SUM(CC50:CC61)</f>
        <v>0</v>
      </c>
      <c r="CD63" s="77">
        <f>SUM(CD50:CD61)</f>
        <v>0</v>
      </c>
      <c r="CF63" s="391">
        <f>CH18</f>
        <v>2029</v>
      </c>
      <c r="CG63" s="277"/>
      <c r="CH63" s="76">
        <f>SUM(CH50:CH61)</f>
        <v>0</v>
      </c>
      <c r="CI63" s="77">
        <f>SUM(CI50:CI61)</f>
        <v>0</v>
      </c>
      <c r="CK63" s="391">
        <f>CM18</f>
        <v>2030</v>
      </c>
      <c r="CL63" s="277"/>
      <c r="CM63" s="76">
        <f>SUM(CM50:CM61)</f>
        <v>0</v>
      </c>
      <c r="CN63" s="77">
        <f>SUM(CN50:CN61)</f>
        <v>0</v>
      </c>
      <c r="CP63" s="391">
        <f>CR18</f>
        <v>2031</v>
      </c>
      <c r="CQ63" s="277"/>
      <c r="CR63" s="76">
        <f>SUM(CR50:CR61)</f>
        <v>0</v>
      </c>
      <c r="CS63" s="77">
        <f>SUM(CS50:CS61)</f>
        <v>0</v>
      </c>
      <c r="CU63" s="391">
        <f>CW18</f>
        <v>2032</v>
      </c>
      <c r="CV63" s="277"/>
      <c r="CW63" s="76">
        <f>SUM(CW50:CW61)</f>
        <v>0</v>
      </c>
      <c r="CX63" s="77">
        <f>SUM(CX50:CX61)</f>
        <v>0</v>
      </c>
      <c r="CZ63" s="391">
        <f>DB18</f>
        <v>2033</v>
      </c>
      <c r="DA63" s="277"/>
      <c r="DB63" s="76">
        <f>SUM(DB50:DB61)</f>
        <v>0</v>
      </c>
      <c r="DC63" s="77">
        <f>SUM(DC50:DC61)</f>
        <v>0</v>
      </c>
      <c r="DE63" s="391">
        <f>DG18</f>
        <v>2034</v>
      </c>
      <c r="DF63" s="277"/>
      <c r="DG63" s="76">
        <f>SUM(DG50:DG61)</f>
        <v>0</v>
      </c>
      <c r="DH63" s="77">
        <f>SUM(DH50:DH61)</f>
        <v>0</v>
      </c>
      <c r="DJ63" s="391">
        <f>DL18</f>
        <v>2035</v>
      </c>
      <c r="DK63" s="277"/>
      <c r="DL63" s="76">
        <f>SUM(DL50:DL61)</f>
        <v>0</v>
      </c>
      <c r="DM63" s="77">
        <f>SUM(DM50:DM61)</f>
        <v>0</v>
      </c>
      <c r="DO63" s="391">
        <f>DQ18</f>
        <v>2036</v>
      </c>
      <c r="DP63" s="277"/>
      <c r="DQ63" s="76">
        <f>SUM(DQ50:DQ61)</f>
        <v>0</v>
      </c>
      <c r="DR63" s="77">
        <f>SUM(DR50:DR61)</f>
        <v>0</v>
      </c>
      <c r="DT63" s="80">
        <f>SUM(DT50:DT61)</f>
        <v>0</v>
      </c>
      <c r="DU63" s="77">
        <f>SUM(DU50:DU61)</f>
        <v>0</v>
      </c>
      <c r="DV63" s="77">
        <f>SUM(DV50:DV61)</f>
        <v>0</v>
      </c>
      <c r="DW63" s="77">
        <f>SUM(DW50:DW61)</f>
        <v>0</v>
      </c>
      <c r="DX63" s="77">
        <f>SUM(DX50:DX61)</f>
        <v>0</v>
      </c>
      <c r="DY63" s="77">
        <f>SUM(Q63+V63+AA63+AF63+AK63+AP63+AU63+AZ63+BE63+BJ63+BO63+BT63+BY63+CD63+CI63+CN63+CS63+CX63+DC63+DH63+DM63+DR63)</f>
        <v>0</v>
      </c>
      <c r="DZ63" s="314" t="s">
        <v>53</v>
      </c>
    </row>
    <row r="64" spans="2:130" x14ac:dyDescent="0.3">
      <c r="P64" s="280" t="s">
        <v>17</v>
      </c>
      <c r="Q64" s="281" t="s">
        <v>18</v>
      </c>
      <c r="U64" s="280" t="s">
        <v>17</v>
      </c>
      <c r="V64" s="281" t="s">
        <v>18</v>
      </c>
      <c r="Z64" s="280" t="s">
        <v>17</v>
      </c>
      <c r="AA64" s="281" t="s">
        <v>18</v>
      </c>
      <c r="AE64" s="280" t="s">
        <v>17</v>
      </c>
      <c r="AF64" s="281" t="s">
        <v>18</v>
      </c>
      <c r="AJ64" s="280" t="s">
        <v>17</v>
      </c>
      <c r="AK64" s="281" t="s">
        <v>18</v>
      </c>
      <c r="AO64" s="280" t="s">
        <v>17</v>
      </c>
      <c r="AP64" s="281" t="s">
        <v>18</v>
      </c>
      <c r="AT64" s="280" t="s">
        <v>17</v>
      </c>
      <c r="AU64" s="281" t="s">
        <v>18</v>
      </c>
      <c r="AY64" s="280" t="s">
        <v>17</v>
      </c>
      <c r="AZ64" s="281" t="s">
        <v>18</v>
      </c>
      <c r="BD64" s="280" t="s">
        <v>17</v>
      </c>
      <c r="BE64" s="281" t="s">
        <v>18</v>
      </c>
      <c r="BI64" s="280" t="s">
        <v>17</v>
      </c>
      <c r="BJ64" s="281" t="s">
        <v>18</v>
      </c>
      <c r="BN64" s="280" t="s">
        <v>17</v>
      </c>
      <c r="BO64" s="281" t="s">
        <v>18</v>
      </c>
      <c r="BS64" s="280" t="s">
        <v>17</v>
      </c>
      <c r="BT64" s="281" t="s">
        <v>18</v>
      </c>
      <c r="BX64" s="280" t="s">
        <v>17</v>
      </c>
      <c r="BY64" s="281" t="s">
        <v>18</v>
      </c>
      <c r="CC64" s="280" t="s">
        <v>17</v>
      </c>
      <c r="CD64" s="281" t="s">
        <v>18</v>
      </c>
      <c r="CH64" s="280" t="s">
        <v>17</v>
      </c>
      <c r="CI64" s="281" t="s">
        <v>18</v>
      </c>
      <c r="CM64" s="280" t="s">
        <v>17</v>
      </c>
      <c r="CN64" s="281" t="s">
        <v>18</v>
      </c>
      <c r="CR64" s="280" t="s">
        <v>17</v>
      </c>
      <c r="CS64" s="281" t="s">
        <v>18</v>
      </c>
      <c r="CW64" s="280" t="s">
        <v>17</v>
      </c>
      <c r="CX64" s="281" t="s">
        <v>18</v>
      </c>
      <c r="DB64" s="280" t="s">
        <v>17</v>
      </c>
      <c r="DC64" s="281" t="s">
        <v>18</v>
      </c>
      <c r="DG64" s="280" t="s">
        <v>17</v>
      </c>
      <c r="DH64" s="281" t="s">
        <v>18</v>
      </c>
      <c r="DL64" s="280" t="s">
        <v>17</v>
      </c>
      <c r="DM64" s="281" t="s">
        <v>18</v>
      </c>
      <c r="DQ64" s="280" t="s">
        <v>17</v>
      </c>
      <c r="DR64" s="281" t="s">
        <v>18</v>
      </c>
      <c r="DT64" s="280" t="s">
        <v>17</v>
      </c>
      <c r="DU64" s="281" t="s">
        <v>18</v>
      </c>
      <c r="DV64" s="280" t="s">
        <v>17</v>
      </c>
      <c r="DW64" s="281" t="s">
        <v>18</v>
      </c>
      <c r="DX64" s="280" t="s">
        <v>17</v>
      </c>
      <c r="DY64" s="281" t="s">
        <v>18</v>
      </c>
    </row>
    <row r="67" spans="1:130" ht="26.4" customHeight="1" x14ac:dyDescent="0.3">
      <c r="I67" s="2"/>
      <c r="J67" s="2"/>
      <c r="L67" s="2"/>
      <c r="N67" s="392"/>
      <c r="O67" s="217"/>
      <c r="P67" s="282"/>
      <c r="Q67" s="83"/>
      <c r="R67" s="22"/>
      <c r="S67" s="380"/>
      <c r="T67" s="206"/>
      <c r="U67" s="282"/>
      <c r="V67" s="83"/>
      <c r="W67" s="22"/>
      <c r="X67" s="392"/>
      <c r="Y67" s="82"/>
      <c r="Z67" s="282"/>
      <c r="AA67" s="83"/>
      <c r="AB67" s="353"/>
      <c r="AC67" s="392"/>
      <c r="AD67" s="82"/>
      <c r="AE67" s="282"/>
      <c r="AF67" s="83"/>
      <c r="AH67" s="392"/>
      <c r="AI67" s="82"/>
      <c r="AJ67" s="282"/>
      <c r="AK67" s="83"/>
      <c r="AM67" s="392"/>
      <c r="AN67" s="82"/>
      <c r="AO67" s="282"/>
      <c r="AP67" s="83"/>
      <c r="AR67" s="392"/>
      <c r="AS67" s="82"/>
      <c r="AT67" s="282"/>
      <c r="AU67" s="83"/>
      <c r="AW67" s="392"/>
      <c r="AX67" s="82"/>
      <c r="AY67" s="282"/>
      <c r="AZ67" s="83"/>
      <c r="BB67" s="392"/>
      <c r="BC67" s="82"/>
      <c r="BD67" s="282"/>
      <c r="BE67" s="83"/>
      <c r="BG67" s="392"/>
      <c r="BH67" s="82"/>
      <c r="BI67" s="282"/>
      <c r="BJ67" s="83"/>
      <c r="BL67" s="392"/>
      <c r="BM67" s="82"/>
      <c r="BN67" s="282"/>
      <c r="BO67" s="83"/>
      <c r="BQ67" s="392"/>
      <c r="BR67" s="82"/>
      <c r="BS67" s="282"/>
      <c r="BT67" s="83"/>
      <c r="BV67" s="392"/>
      <c r="BW67" s="82"/>
      <c r="BX67" s="282"/>
      <c r="BY67" s="83"/>
      <c r="CA67" s="392"/>
      <c r="CB67" s="82"/>
      <c r="CC67" s="282"/>
      <c r="CD67" s="83"/>
      <c r="CF67" s="392"/>
      <c r="CG67" s="82"/>
      <c r="CH67" s="282"/>
      <c r="CI67" s="83"/>
      <c r="CK67" s="392"/>
      <c r="CL67" s="82"/>
      <c r="CM67" s="282"/>
      <c r="CN67" s="83"/>
      <c r="CP67" s="392"/>
      <c r="CQ67" s="82"/>
      <c r="CR67" s="282"/>
      <c r="CS67" s="83"/>
      <c r="CU67" s="392"/>
      <c r="CV67" s="82"/>
      <c r="CW67" s="282"/>
      <c r="CX67" s="83"/>
      <c r="CZ67" s="392"/>
      <c r="DA67" s="82"/>
      <c r="DB67" s="282"/>
      <c r="DC67" s="83"/>
      <c r="DE67" s="392"/>
      <c r="DF67" s="82"/>
      <c r="DG67" s="282"/>
      <c r="DH67" s="83"/>
      <c r="DJ67" s="392"/>
      <c r="DK67" s="82"/>
      <c r="DL67" s="282"/>
      <c r="DM67" s="83"/>
      <c r="DO67" s="392"/>
      <c r="DP67" s="82"/>
      <c r="DQ67" s="282"/>
      <c r="DR67" s="83"/>
      <c r="DT67" s="605" t="s">
        <v>12</v>
      </c>
      <c r="DU67" s="606"/>
      <c r="DV67" s="605" t="s">
        <v>13</v>
      </c>
      <c r="DW67" s="606"/>
      <c r="DX67" s="603" t="s">
        <v>14</v>
      </c>
      <c r="DY67" s="604"/>
    </row>
    <row r="68" spans="1:130" ht="15" thickBot="1" x14ac:dyDescent="0.35">
      <c r="I68" s="2"/>
      <c r="J68" s="2"/>
      <c r="L68" s="2"/>
      <c r="N68" s="388" t="s">
        <v>15</v>
      </c>
      <c r="O68" s="211" t="s">
        <v>16</v>
      </c>
      <c r="P68" s="31" t="s">
        <v>17</v>
      </c>
      <c r="Q68" s="32" t="s">
        <v>18</v>
      </c>
      <c r="R68" s="22"/>
      <c r="S68" s="30" t="s">
        <v>15</v>
      </c>
      <c r="T68" s="31" t="s">
        <v>16</v>
      </c>
      <c r="U68" s="31" t="s">
        <v>17</v>
      </c>
      <c r="V68" s="32" t="s">
        <v>18</v>
      </c>
      <c r="W68" s="22"/>
      <c r="X68" s="388" t="s">
        <v>15</v>
      </c>
      <c r="Y68" s="31" t="s">
        <v>16</v>
      </c>
      <c r="Z68" s="31" t="s">
        <v>17</v>
      </c>
      <c r="AA68" s="32" t="s">
        <v>18</v>
      </c>
      <c r="AB68" s="353"/>
      <c r="AC68" s="388" t="s">
        <v>15</v>
      </c>
      <c r="AD68" s="31" t="s">
        <v>16</v>
      </c>
      <c r="AE68" s="31" t="s">
        <v>17</v>
      </c>
      <c r="AF68" s="32" t="s">
        <v>18</v>
      </c>
      <c r="AH68" s="388" t="s">
        <v>15</v>
      </c>
      <c r="AI68" s="31" t="s">
        <v>16</v>
      </c>
      <c r="AJ68" s="31" t="s">
        <v>17</v>
      </c>
      <c r="AK68" s="32" t="s">
        <v>18</v>
      </c>
      <c r="AM68" s="388" t="s">
        <v>15</v>
      </c>
      <c r="AN68" s="31" t="s">
        <v>16</v>
      </c>
      <c r="AO68" s="31" t="s">
        <v>17</v>
      </c>
      <c r="AP68" s="32" t="s">
        <v>18</v>
      </c>
      <c r="AR68" s="388" t="s">
        <v>15</v>
      </c>
      <c r="AS68" s="31" t="s">
        <v>16</v>
      </c>
      <c r="AT68" s="31" t="s">
        <v>17</v>
      </c>
      <c r="AU68" s="32" t="s">
        <v>18</v>
      </c>
      <c r="AW68" s="388" t="s">
        <v>15</v>
      </c>
      <c r="AX68" s="31" t="s">
        <v>16</v>
      </c>
      <c r="AY68" s="31" t="s">
        <v>17</v>
      </c>
      <c r="AZ68" s="32" t="s">
        <v>18</v>
      </c>
      <c r="BB68" s="388" t="s">
        <v>15</v>
      </c>
      <c r="BC68" s="31" t="s">
        <v>16</v>
      </c>
      <c r="BD68" s="31" t="s">
        <v>17</v>
      </c>
      <c r="BE68" s="32" t="s">
        <v>18</v>
      </c>
      <c r="BG68" s="388" t="s">
        <v>15</v>
      </c>
      <c r="BH68" s="31" t="s">
        <v>16</v>
      </c>
      <c r="BI68" s="31" t="s">
        <v>17</v>
      </c>
      <c r="BJ68" s="32" t="s">
        <v>18</v>
      </c>
      <c r="BL68" s="388" t="s">
        <v>15</v>
      </c>
      <c r="BM68" s="31" t="s">
        <v>16</v>
      </c>
      <c r="BN68" s="31" t="s">
        <v>17</v>
      </c>
      <c r="BO68" s="32" t="s">
        <v>18</v>
      </c>
      <c r="BQ68" s="388" t="s">
        <v>15</v>
      </c>
      <c r="BR68" s="31" t="s">
        <v>16</v>
      </c>
      <c r="BS68" s="31" t="s">
        <v>17</v>
      </c>
      <c r="BT68" s="32" t="s">
        <v>18</v>
      </c>
      <c r="BV68" s="388" t="s">
        <v>15</v>
      </c>
      <c r="BW68" s="31" t="s">
        <v>16</v>
      </c>
      <c r="BX68" s="31" t="s">
        <v>17</v>
      </c>
      <c r="BY68" s="32" t="s">
        <v>18</v>
      </c>
      <c r="CA68" s="388" t="s">
        <v>15</v>
      </c>
      <c r="CB68" s="31" t="s">
        <v>16</v>
      </c>
      <c r="CC68" s="31" t="s">
        <v>17</v>
      </c>
      <c r="CD68" s="32" t="s">
        <v>18</v>
      </c>
      <c r="CF68" s="388" t="s">
        <v>15</v>
      </c>
      <c r="CG68" s="31" t="s">
        <v>16</v>
      </c>
      <c r="CH68" s="31" t="s">
        <v>17</v>
      </c>
      <c r="CI68" s="32" t="s">
        <v>18</v>
      </c>
      <c r="CK68" s="388" t="s">
        <v>15</v>
      </c>
      <c r="CL68" s="31" t="s">
        <v>16</v>
      </c>
      <c r="CM68" s="31" t="s">
        <v>17</v>
      </c>
      <c r="CN68" s="32" t="s">
        <v>18</v>
      </c>
      <c r="CP68" s="388" t="s">
        <v>15</v>
      </c>
      <c r="CQ68" s="31" t="s">
        <v>16</v>
      </c>
      <c r="CR68" s="31" t="s">
        <v>17</v>
      </c>
      <c r="CS68" s="32" t="s">
        <v>18</v>
      </c>
      <c r="CU68" s="388" t="s">
        <v>15</v>
      </c>
      <c r="CV68" s="31" t="s">
        <v>16</v>
      </c>
      <c r="CW68" s="31" t="s">
        <v>17</v>
      </c>
      <c r="CX68" s="32" t="s">
        <v>18</v>
      </c>
      <c r="CZ68" s="388" t="s">
        <v>15</v>
      </c>
      <c r="DA68" s="31" t="s">
        <v>16</v>
      </c>
      <c r="DB68" s="31" t="s">
        <v>17</v>
      </c>
      <c r="DC68" s="32" t="s">
        <v>18</v>
      </c>
      <c r="DE68" s="388" t="s">
        <v>15</v>
      </c>
      <c r="DF68" s="31" t="s">
        <v>16</v>
      </c>
      <c r="DG68" s="31" t="s">
        <v>17</v>
      </c>
      <c r="DH68" s="32" t="s">
        <v>18</v>
      </c>
      <c r="DJ68" s="388" t="s">
        <v>15</v>
      </c>
      <c r="DK68" s="31" t="s">
        <v>16</v>
      </c>
      <c r="DL68" s="31" t="s">
        <v>17</v>
      </c>
      <c r="DM68" s="32" t="s">
        <v>18</v>
      </c>
      <c r="DO68" s="388" t="s">
        <v>15</v>
      </c>
      <c r="DP68" s="31" t="s">
        <v>16</v>
      </c>
      <c r="DQ68" s="31" t="s">
        <v>17</v>
      </c>
      <c r="DR68" s="32" t="s">
        <v>18</v>
      </c>
      <c r="DT68" s="250" t="s">
        <v>17</v>
      </c>
      <c r="DU68" s="251" t="s">
        <v>18</v>
      </c>
      <c r="DV68" s="250" t="s">
        <v>17</v>
      </c>
      <c r="DW68" s="252" t="s">
        <v>18</v>
      </c>
      <c r="DX68" s="253" t="s">
        <v>17</v>
      </c>
      <c r="DY68" s="252" t="s">
        <v>18</v>
      </c>
    </row>
    <row r="69" spans="1:130" s="33" customFormat="1" ht="27" customHeight="1" thickBot="1" x14ac:dyDescent="0.35">
      <c r="B69" s="254" t="s">
        <v>648</v>
      </c>
      <c r="C69" s="255" t="s">
        <v>55</v>
      </c>
      <c r="D69" s="444"/>
      <c r="E69" s="283" t="s">
        <v>21</v>
      </c>
      <c r="F69" s="257" t="s">
        <v>22</v>
      </c>
      <c r="G69" s="257"/>
      <c r="H69" s="257" t="s">
        <v>23</v>
      </c>
      <c r="I69" s="257" t="s">
        <v>24</v>
      </c>
      <c r="J69" s="257" t="s">
        <v>25</v>
      </c>
      <c r="K69" s="258" t="s">
        <v>26</v>
      </c>
      <c r="L69" s="259" t="s">
        <v>27</v>
      </c>
      <c r="N69" s="389"/>
      <c r="O69" s="212"/>
      <c r="P69" s="35"/>
      <c r="Q69" s="36"/>
      <c r="R69" s="37"/>
      <c r="S69" s="34"/>
      <c r="T69" s="35"/>
      <c r="U69" s="35"/>
      <c r="V69" s="36"/>
      <c r="W69" s="37"/>
      <c r="X69" s="389"/>
      <c r="Y69" s="35"/>
      <c r="Z69" s="35"/>
      <c r="AA69" s="36"/>
      <c r="AB69" s="37"/>
      <c r="AC69" s="389"/>
      <c r="AD69" s="35"/>
      <c r="AE69" s="35"/>
      <c r="AF69" s="36"/>
      <c r="AH69" s="389"/>
      <c r="AI69" s="35"/>
      <c r="AJ69" s="35"/>
      <c r="AK69" s="36"/>
      <c r="AM69" s="389"/>
      <c r="AN69" s="35"/>
      <c r="AO69" s="35"/>
      <c r="AP69" s="36"/>
      <c r="AR69" s="389"/>
      <c r="AS69" s="35"/>
      <c r="AT69" s="35"/>
      <c r="AU69" s="36"/>
      <c r="AW69" s="389"/>
      <c r="AX69" s="35"/>
      <c r="AY69" s="35"/>
      <c r="AZ69" s="36"/>
      <c r="BB69" s="389"/>
      <c r="BC69" s="35"/>
      <c r="BD69" s="35"/>
      <c r="BE69" s="36"/>
      <c r="BG69" s="389"/>
      <c r="BH69" s="35"/>
      <c r="BI69" s="35"/>
      <c r="BJ69" s="36"/>
      <c r="BL69" s="389"/>
      <c r="BM69" s="35"/>
      <c r="BN69" s="35"/>
      <c r="BO69" s="36"/>
      <c r="BQ69" s="389"/>
      <c r="BR69" s="35"/>
      <c r="BS69" s="35"/>
      <c r="BT69" s="36"/>
      <c r="BV69" s="389"/>
      <c r="BW69" s="35"/>
      <c r="BX69" s="35"/>
      <c r="BY69" s="36"/>
      <c r="CA69" s="389"/>
      <c r="CB69" s="35"/>
      <c r="CC69" s="35"/>
      <c r="CD69" s="36"/>
      <c r="CF69" s="389"/>
      <c r="CG69" s="35"/>
      <c r="CH69" s="35"/>
      <c r="CI69" s="36"/>
      <c r="CK69" s="389"/>
      <c r="CL69" s="35"/>
      <c r="CM69" s="35"/>
      <c r="CN69" s="36"/>
      <c r="CP69" s="389"/>
      <c r="CQ69" s="35"/>
      <c r="CR69" s="35"/>
      <c r="CS69" s="36"/>
      <c r="CU69" s="389"/>
      <c r="CV69" s="35"/>
      <c r="CW69" s="35"/>
      <c r="CX69" s="36"/>
      <c r="CZ69" s="389"/>
      <c r="DA69" s="35"/>
      <c r="DB69" s="35"/>
      <c r="DC69" s="36"/>
      <c r="DE69" s="389"/>
      <c r="DF69" s="35"/>
      <c r="DG69" s="35"/>
      <c r="DH69" s="36"/>
      <c r="DJ69" s="389"/>
      <c r="DK69" s="35"/>
      <c r="DL69" s="35"/>
      <c r="DM69" s="36"/>
      <c r="DO69" s="389"/>
      <c r="DP69" s="35"/>
      <c r="DQ69" s="35"/>
      <c r="DR69" s="36"/>
      <c r="DT69" s="34"/>
      <c r="DU69" s="36"/>
      <c r="DV69" s="38"/>
      <c r="DW69" s="36"/>
      <c r="DX69" s="38"/>
      <c r="DY69" s="39"/>
      <c r="DZ69" s="309" t="str">
        <f t="shared" ref="DZ69:DZ96" si="145">B69</f>
        <v>Equipment (Servidor DHIS 2)</v>
      </c>
    </row>
    <row r="70" spans="1:130" ht="19.5" customHeight="1" x14ac:dyDescent="0.3">
      <c r="B70" s="284" t="s">
        <v>649</v>
      </c>
      <c r="C70" s="261"/>
      <c r="D70" s="261"/>
      <c r="E70" s="239"/>
      <c r="F70" s="263"/>
      <c r="G70" s="263"/>
      <c r="H70" s="263"/>
      <c r="I70" s="264"/>
      <c r="J70" s="264"/>
      <c r="K70" s="265"/>
      <c r="L70" s="264"/>
      <c r="M70" s="266"/>
      <c r="N70" s="389"/>
      <c r="O70" s="212"/>
      <c r="P70" s="35"/>
      <c r="Q70" s="36"/>
      <c r="R70" s="37"/>
      <c r="S70" s="34"/>
      <c r="T70" s="35"/>
      <c r="U70" s="35"/>
      <c r="V70" s="36"/>
      <c r="W70" s="37"/>
      <c r="X70" s="389"/>
      <c r="Y70" s="35"/>
      <c r="Z70" s="35"/>
      <c r="AA70" s="36"/>
      <c r="AB70" s="37"/>
      <c r="AC70" s="389"/>
      <c r="AD70" s="35"/>
      <c r="AE70" s="35"/>
      <c r="AF70" s="36"/>
      <c r="AH70" s="389"/>
      <c r="AI70" s="35"/>
      <c r="AJ70" s="35"/>
      <c r="AK70" s="36"/>
      <c r="AM70" s="389"/>
      <c r="AN70" s="35"/>
      <c r="AO70" s="35"/>
      <c r="AP70" s="36"/>
      <c r="AR70" s="389"/>
      <c r="AS70" s="35"/>
      <c r="AT70" s="35"/>
      <c r="AU70" s="36"/>
      <c r="AW70" s="389"/>
      <c r="AX70" s="35"/>
      <c r="AY70" s="35"/>
      <c r="AZ70" s="36"/>
      <c r="BB70" s="389"/>
      <c r="BC70" s="35"/>
      <c r="BD70" s="35"/>
      <c r="BE70" s="36"/>
      <c r="BG70" s="389"/>
      <c r="BH70" s="35"/>
      <c r="BI70" s="35"/>
      <c r="BJ70" s="36"/>
      <c r="BL70" s="389"/>
      <c r="BM70" s="35"/>
      <c r="BN70" s="35"/>
      <c r="BO70" s="36"/>
      <c r="BQ70" s="389"/>
      <c r="BR70" s="35"/>
      <c r="BS70" s="35"/>
      <c r="BT70" s="36"/>
      <c r="BV70" s="389"/>
      <c r="BW70" s="35"/>
      <c r="BX70" s="35"/>
      <c r="BY70" s="36"/>
      <c r="CA70" s="389"/>
      <c r="CB70" s="35"/>
      <c r="CC70" s="35"/>
      <c r="CD70" s="36"/>
      <c r="CF70" s="389"/>
      <c r="CG70" s="35"/>
      <c r="CH70" s="35"/>
      <c r="CI70" s="36"/>
      <c r="CK70" s="389"/>
      <c r="CL70" s="35"/>
      <c r="CM70" s="35"/>
      <c r="CN70" s="36"/>
      <c r="CP70" s="389"/>
      <c r="CQ70" s="35"/>
      <c r="CR70" s="35"/>
      <c r="CS70" s="36"/>
      <c r="CU70" s="389"/>
      <c r="CV70" s="35"/>
      <c r="CW70" s="35"/>
      <c r="CX70" s="36"/>
      <c r="CZ70" s="389"/>
      <c r="DA70" s="35"/>
      <c r="DB70" s="35"/>
      <c r="DC70" s="36"/>
      <c r="DE70" s="389"/>
      <c r="DF70" s="35"/>
      <c r="DG70" s="35"/>
      <c r="DH70" s="36"/>
      <c r="DJ70" s="389"/>
      <c r="DK70" s="35"/>
      <c r="DL70" s="35"/>
      <c r="DM70" s="36"/>
      <c r="DO70" s="389"/>
      <c r="DP70" s="35"/>
      <c r="DQ70" s="35"/>
      <c r="DR70" s="36"/>
      <c r="DT70" s="51">
        <f t="shared" ref="DT70:DT96" si="146">P70+U70+Z70+AE70+AJ70+AO70+AT70+AY70+BD70+BI70+BN70+BS70+BX70+CC70+CH70+CM70+CR70+CW70+DB70+DG70+DL70+DQ70</f>
        <v>0</v>
      </c>
      <c r="DU70" s="50">
        <f t="shared" ref="DU70:DU96" si="147">+DT70/$I$3</f>
        <v>0</v>
      </c>
      <c r="DV70" s="52">
        <v>0</v>
      </c>
      <c r="DW70" s="50">
        <f t="shared" ref="DW70:DW96" si="148">+DV70/$I$3</f>
        <v>0</v>
      </c>
      <c r="DX70" s="51">
        <f>+DT70+DV70</f>
        <v>0</v>
      </c>
      <c r="DY70" s="52">
        <f t="shared" ref="DY70:DY96" si="149">+DU70+DW70</f>
        <v>0</v>
      </c>
      <c r="DZ70" s="306" t="str">
        <f t="shared" si="145"/>
        <v>DHIS 2 servidor equipment</v>
      </c>
    </row>
    <row r="71" spans="1:130" ht="18" customHeight="1" x14ac:dyDescent="0.3">
      <c r="B71" s="285" t="s">
        <v>529</v>
      </c>
      <c r="C71" s="1"/>
      <c r="D71" s="1"/>
      <c r="E71" s="239">
        <v>200000</v>
      </c>
      <c r="F71" s="263">
        <f>E71/$I$3</f>
        <v>5263.1578947368425</v>
      </c>
      <c r="G71" s="263"/>
      <c r="H71" s="263" t="s">
        <v>57</v>
      </c>
      <c r="I71" s="267">
        <v>8</v>
      </c>
      <c r="J71" s="267"/>
      <c r="K71" s="265"/>
      <c r="L71" s="264"/>
      <c r="M71" s="266"/>
      <c r="N71" s="394">
        <v>1</v>
      </c>
      <c r="O71" s="214">
        <f>1/I71</f>
        <v>0.125</v>
      </c>
      <c r="P71" s="8">
        <f>$E71*N71*O71</f>
        <v>25000</v>
      </c>
      <c r="Q71" s="50">
        <f>P71/$I$3</f>
        <v>657.89473684210532</v>
      </c>
      <c r="S71" s="382">
        <f>N71</f>
        <v>1</v>
      </c>
      <c r="T71" s="201">
        <f>O71</f>
        <v>0.125</v>
      </c>
      <c r="U71" s="8">
        <f>$E71*S71*T71</f>
        <v>25000</v>
      </c>
      <c r="V71" s="50">
        <f>U71/$I$3</f>
        <v>657.89473684210532</v>
      </c>
      <c r="X71" s="394">
        <f>S71</f>
        <v>1</v>
      </c>
      <c r="Y71" s="201">
        <f>T71</f>
        <v>0.125</v>
      </c>
      <c r="Z71" s="8">
        <f>$E71*X71*Y71</f>
        <v>25000</v>
      </c>
      <c r="AA71" s="50">
        <f>Z71/$I$3</f>
        <v>657.89473684210532</v>
      </c>
      <c r="AC71" s="394">
        <f>X71</f>
        <v>1</v>
      </c>
      <c r="AD71" s="201">
        <f>Y71</f>
        <v>0.125</v>
      </c>
      <c r="AE71" s="8">
        <f>$E71*AC71*AD71</f>
        <v>25000</v>
      </c>
      <c r="AF71" s="50">
        <f>AE71/$I$3</f>
        <v>657.89473684210532</v>
      </c>
      <c r="AH71" s="394">
        <f>AC71</f>
        <v>1</v>
      </c>
      <c r="AI71" s="201">
        <f>AD71</f>
        <v>0.125</v>
      </c>
      <c r="AJ71" s="8">
        <f>$E71*AH71*AI71</f>
        <v>25000</v>
      </c>
      <c r="AK71" s="50">
        <f>AJ71/$I$3</f>
        <v>657.89473684210532</v>
      </c>
      <c r="AM71" s="394">
        <v>0</v>
      </c>
      <c r="AN71" s="201">
        <f>AI71</f>
        <v>0.125</v>
      </c>
      <c r="AO71" s="8">
        <f>$E71*AM71*AN71</f>
        <v>0</v>
      </c>
      <c r="AP71" s="50">
        <f>AO71/$I$3</f>
        <v>0</v>
      </c>
      <c r="AR71" s="394">
        <v>0</v>
      </c>
      <c r="AS71" s="201">
        <f>AN71</f>
        <v>0.125</v>
      </c>
      <c r="AT71" s="8">
        <f>$E71*AR71*AS71</f>
        <v>0</v>
      </c>
      <c r="AU71" s="50">
        <f>AT71/$I$3</f>
        <v>0</v>
      </c>
      <c r="AW71" s="394">
        <f>AR71</f>
        <v>0</v>
      </c>
      <c r="AX71" s="201">
        <f>AS71</f>
        <v>0.125</v>
      </c>
      <c r="AY71" s="8">
        <f>$E71*AW71*AX71</f>
        <v>0</v>
      </c>
      <c r="AZ71" s="50">
        <f>AY71/$I$3</f>
        <v>0</v>
      </c>
      <c r="BB71" s="394">
        <f>AW71</f>
        <v>0</v>
      </c>
      <c r="BC71" s="201">
        <f>AX71</f>
        <v>0.125</v>
      </c>
      <c r="BD71" s="8">
        <f>$E71*BB71*BC71</f>
        <v>0</v>
      </c>
      <c r="BE71" s="50">
        <f>BD71/$I$3</f>
        <v>0</v>
      </c>
      <c r="BG71" s="394">
        <f>BB71</f>
        <v>0</v>
      </c>
      <c r="BH71" s="201">
        <f>BC71</f>
        <v>0.125</v>
      </c>
      <c r="BI71" s="8">
        <f>$E71*BG71*BH71</f>
        <v>0</v>
      </c>
      <c r="BJ71" s="50">
        <f>BI71/$I$3</f>
        <v>0</v>
      </c>
      <c r="BL71" s="394">
        <f>BG71</f>
        <v>0</v>
      </c>
      <c r="BM71" s="201">
        <f>BH71</f>
        <v>0.125</v>
      </c>
      <c r="BN71" s="8">
        <f>$E71*BL71*BM71</f>
        <v>0</v>
      </c>
      <c r="BO71" s="50">
        <f>BN71/$I$3</f>
        <v>0</v>
      </c>
      <c r="BQ71" s="394">
        <f>BL71</f>
        <v>0</v>
      </c>
      <c r="BR71" s="201">
        <f>BM71</f>
        <v>0.125</v>
      </c>
      <c r="BS71" s="8">
        <f>$E71*BQ71*BR71</f>
        <v>0</v>
      </c>
      <c r="BT71" s="50">
        <f>BS71/$I$3</f>
        <v>0</v>
      </c>
      <c r="BV71" s="394">
        <f>BQ71</f>
        <v>0</v>
      </c>
      <c r="BW71" s="201">
        <f>BR71</f>
        <v>0.125</v>
      </c>
      <c r="BX71" s="8">
        <f>$E71*BV71*BW71</f>
        <v>0</v>
      </c>
      <c r="BY71" s="50">
        <f>BX71/$I$3</f>
        <v>0</v>
      </c>
      <c r="CA71" s="394">
        <f>BV71</f>
        <v>0</v>
      </c>
      <c r="CB71" s="201">
        <f>BW71</f>
        <v>0.125</v>
      </c>
      <c r="CC71" s="8">
        <f>$E71*CA71*CB71</f>
        <v>0</v>
      </c>
      <c r="CD71" s="50">
        <f>CC71/$I$3</f>
        <v>0</v>
      </c>
      <c r="CF71" s="394">
        <f>CA71</f>
        <v>0</v>
      </c>
      <c r="CG71" s="201">
        <f>CB71</f>
        <v>0.125</v>
      </c>
      <c r="CH71" s="8">
        <f>$E71*CF71*CG71</f>
        <v>0</v>
      </c>
      <c r="CI71" s="50">
        <f>CH71/$I$3</f>
        <v>0</v>
      </c>
      <c r="CK71" s="394">
        <f>CF71</f>
        <v>0</v>
      </c>
      <c r="CL71" s="201">
        <f>CG71</f>
        <v>0.125</v>
      </c>
      <c r="CM71" s="8">
        <f>$E71*CK71*CL71</f>
        <v>0</v>
      </c>
      <c r="CN71" s="50">
        <f>CM71/$I$3</f>
        <v>0</v>
      </c>
      <c r="CP71" s="394">
        <f>CK71</f>
        <v>0</v>
      </c>
      <c r="CQ71" s="201">
        <f>CL71</f>
        <v>0.125</v>
      </c>
      <c r="CR71" s="8">
        <f>$E71*CP71*CQ71</f>
        <v>0</v>
      </c>
      <c r="CS71" s="50">
        <f>CR71/$I$3</f>
        <v>0</v>
      </c>
      <c r="CU71" s="394">
        <f>CP71</f>
        <v>0</v>
      </c>
      <c r="CV71" s="201">
        <f>CQ71</f>
        <v>0.125</v>
      </c>
      <c r="CW71" s="8">
        <f>$E71*CU71*CV71</f>
        <v>0</v>
      </c>
      <c r="CX71" s="50">
        <f>CW71/$I$3</f>
        <v>0</v>
      </c>
      <c r="CZ71" s="394">
        <f>CU71</f>
        <v>0</v>
      </c>
      <c r="DA71" s="201">
        <f>CV71</f>
        <v>0.125</v>
      </c>
      <c r="DB71" s="8">
        <f>$E71*CZ71*DA71</f>
        <v>0</v>
      </c>
      <c r="DC71" s="50">
        <f>DB71/$I$3</f>
        <v>0</v>
      </c>
      <c r="DE71" s="394">
        <f>CZ71</f>
        <v>0</v>
      </c>
      <c r="DF71" s="201">
        <f>DA71</f>
        <v>0.125</v>
      </c>
      <c r="DG71" s="8">
        <f>$E71*DE71*DF71</f>
        <v>0</v>
      </c>
      <c r="DH71" s="50">
        <f>DG71/$I$3</f>
        <v>0</v>
      </c>
      <c r="DJ71" s="394">
        <f>DE71</f>
        <v>0</v>
      </c>
      <c r="DK71" s="201">
        <f>DF71</f>
        <v>0.125</v>
      </c>
      <c r="DL71" s="8">
        <f>$E71*DJ71*DK71</f>
        <v>0</v>
      </c>
      <c r="DM71" s="50">
        <f>DL71/$I$3</f>
        <v>0</v>
      </c>
      <c r="DO71" s="394">
        <f>DJ71</f>
        <v>0</v>
      </c>
      <c r="DP71" s="201">
        <f>DK71</f>
        <v>0.125</v>
      </c>
      <c r="DQ71" s="8">
        <f>$E71*DO71*DP71</f>
        <v>0</v>
      </c>
      <c r="DR71" s="50">
        <f>DQ71/$I$3</f>
        <v>0</v>
      </c>
      <c r="DT71" s="51">
        <f t="shared" si="146"/>
        <v>125000</v>
      </c>
      <c r="DU71" s="50">
        <f t="shared" si="147"/>
        <v>3289.4736842105262</v>
      </c>
      <c r="DV71" s="51">
        <v>0</v>
      </c>
      <c r="DW71" s="50">
        <f t="shared" si="148"/>
        <v>0</v>
      </c>
      <c r="DX71" s="51">
        <f t="shared" ref="DX71:DX96" si="150">+DT71+DV71</f>
        <v>125000</v>
      </c>
      <c r="DY71" s="53">
        <f t="shared" si="149"/>
        <v>3289.4736842105262</v>
      </c>
      <c r="DZ71" s="307" t="str">
        <f t="shared" si="145"/>
        <v>Aircon installation</v>
      </c>
    </row>
    <row r="72" spans="1:130" ht="18" customHeight="1" x14ac:dyDescent="0.3">
      <c r="B72" s="285" t="s">
        <v>541</v>
      </c>
      <c r="C72" s="1"/>
      <c r="D72" s="1"/>
      <c r="E72" s="239">
        <v>390000</v>
      </c>
      <c r="F72" s="263">
        <f>E72/I3</f>
        <v>10263.157894736842</v>
      </c>
      <c r="G72" s="263"/>
      <c r="H72" s="263" t="s">
        <v>57</v>
      </c>
      <c r="I72" s="267">
        <v>8</v>
      </c>
      <c r="J72" s="267"/>
      <c r="K72" s="265"/>
      <c r="L72" s="264"/>
      <c r="M72" s="266"/>
      <c r="N72" s="394">
        <v>1</v>
      </c>
      <c r="O72" s="214">
        <f>1/I72</f>
        <v>0.125</v>
      </c>
      <c r="P72" s="8">
        <f t="shared" ref="P72:P96" si="151">$E72*N72*O72</f>
        <v>48750</v>
      </c>
      <c r="Q72" s="50">
        <f t="shared" ref="Q72:Q96" si="152">P72/$I$3</f>
        <v>1282.8947368421052</v>
      </c>
      <c r="S72" s="382">
        <f t="shared" ref="S72:S96" si="153">N72</f>
        <v>1</v>
      </c>
      <c r="T72" s="201">
        <f t="shared" ref="T72:T96" si="154">O72</f>
        <v>0.125</v>
      </c>
      <c r="U72" s="8">
        <f t="shared" ref="U72:U96" si="155">$E72*S72*T72</f>
        <v>48750</v>
      </c>
      <c r="V72" s="50">
        <f t="shared" ref="V72:V96" si="156">U72/$I$3</f>
        <v>1282.8947368421052</v>
      </c>
      <c r="X72" s="394">
        <f t="shared" ref="X72:Y83" si="157">S72</f>
        <v>1</v>
      </c>
      <c r="Y72" s="201">
        <f t="shared" si="157"/>
        <v>0.125</v>
      </c>
      <c r="Z72" s="8">
        <f t="shared" ref="Z72:Z95" si="158">$E72*X72*Y72</f>
        <v>48750</v>
      </c>
      <c r="AA72" s="50">
        <f t="shared" ref="AA72:AA96" si="159">Z72/$I$3</f>
        <v>1282.8947368421052</v>
      </c>
      <c r="AC72" s="394">
        <f t="shared" ref="AC72:AD96" si="160">X72</f>
        <v>1</v>
      </c>
      <c r="AD72" s="201">
        <f t="shared" si="160"/>
        <v>0.125</v>
      </c>
      <c r="AE72" s="8">
        <f t="shared" ref="AE72:AE95" si="161">$E72*AC72*AD72</f>
        <v>48750</v>
      </c>
      <c r="AF72" s="50">
        <f t="shared" ref="AF72:AF96" si="162">AE72/$I$3</f>
        <v>1282.8947368421052</v>
      </c>
      <c r="AH72" s="394">
        <f t="shared" ref="AH72:AI96" si="163">AC72</f>
        <v>1</v>
      </c>
      <c r="AI72" s="201">
        <f t="shared" si="163"/>
        <v>0.125</v>
      </c>
      <c r="AJ72" s="8">
        <f t="shared" ref="AJ72:AJ95" si="164">$E72*AH72*AI72</f>
        <v>48750</v>
      </c>
      <c r="AK72" s="50">
        <f t="shared" ref="AK72:AK96" si="165">AJ72/$I$3</f>
        <v>1282.8947368421052</v>
      </c>
      <c r="AM72" s="394">
        <v>0</v>
      </c>
      <c r="AN72" s="201">
        <f t="shared" ref="AM72:AN96" si="166">AI72</f>
        <v>0.125</v>
      </c>
      <c r="AO72" s="8">
        <f t="shared" ref="AO72:AO95" si="167">$E72*AM72*AN72</f>
        <v>0</v>
      </c>
      <c r="AP72" s="50">
        <f t="shared" ref="AP72:AP96" si="168">AO72/$I$3</f>
        <v>0</v>
      </c>
      <c r="AR72" s="394">
        <v>0</v>
      </c>
      <c r="AS72" s="201">
        <f t="shared" ref="AR72:AS96" si="169">AN72</f>
        <v>0.125</v>
      </c>
      <c r="AT72" s="8">
        <f t="shared" ref="AT72:AT95" si="170">$E72*AR72*AS72</f>
        <v>0</v>
      </c>
      <c r="AU72" s="50">
        <f t="shared" ref="AU72:AU96" si="171">AT72/$I$3</f>
        <v>0</v>
      </c>
      <c r="AW72" s="394">
        <f t="shared" ref="AW72:AX96" si="172">AR72</f>
        <v>0</v>
      </c>
      <c r="AX72" s="201">
        <f t="shared" si="172"/>
        <v>0.125</v>
      </c>
      <c r="AY72" s="8">
        <f t="shared" ref="AY72:AY95" si="173">$E72*AW72*AX72</f>
        <v>0</v>
      </c>
      <c r="AZ72" s="50">
        <f t="shared" ref="AZ72:AZ96" si="174">AY72/$I$3</f>
        <v>0</v>
      </c>
      <c r="BB72" s="394">
        <f t="shared" ref="BB72:BC96" si="175">AW72</f>
        <v>0</v>
      </c>
      <c r="BC72" s="201">
        <f t="shared" si="175"/>
        <v>0.125</v>
      </c>
      <c r="BD72" s="8">
        <f t="shared" ref="BD72:BD95" si="176">$E72*BB72*BC72</f>
        <v>0</v>
      </c>
      <c r="BE72" s="50">
        <f t="shared" ref="BE72:BE96" si="177">BD72/$I$3</f>
        <v>0</v>
      </c>
      <c r="BG72" s="394">
        <f t="shared" ref="BG72:BH96" si="178">BB72</f>
        <v>0</v>
      </c>
      <c r="BH72" s="201">
        <f t="shared" si="178"/>
        <v>0.125</v>
      </c>
      <c r="BI72" s="8">
        <f t="shared" ref="BI72:BI95" si="179">$E72*BG72*BH72</f>
        <v>0</v>
      </c>
      <c r="BJ72" s="50">
        <f t="shared" ref="BJ72:BJ96" si="180">BI72/$I$3</f>
        <v>0</v>
      </c>
      <c r="BL72" s="394">
        <f t="shared" ref="BL72:BM96" si="181">BG72</f>
        <v>0</v>
      </c>
      <c r="BM72" s="201">
        <f t="shared" si="181"/>
        <v>0.125</v>
      </c>
      <c r="BN72" s="8">
        <f t="shared" ref="BN72:BN95" si="182">$E72*BL72*BM72</f>
        <v>0</v>
      </c>
      <c r="BO72" s="50">
        <f t="shared" ref="BO72:BO96" si="183">BN72/$I$3</f>
        <v>0</v>
      </c>
      <c r="BQ72" s="394">
        <f t="shared" ref="BQ72:BR96" si="184">BL72</f>
        <v>0</v>
      </c>
      <c r="BR72" s="201">
        <f t="shared" si="184"/>
        <v>0.125</v>
      </c>
      <c r="BS72" s="8">
        <f t="shared" ref="BS72:BS95" si="185">$E72*BQ72*BR72</f>
        <v>0</v>
      </c>
      <c r="BT72" s="50">
        <f t="shared" ref="BT72:BT96" si="186">BS72/$I$3</f>
        <v>0</v>
      </c>
      <c r="BV72" s="394">
        <f t="shared" ref="BV72:BW96" si="187">BQ72</f>
        <v>0</v>
      </c>
      <c r="BW72" s="201">
        <f t="shared" si="187"/>
        <v>0.125</v>
      </c>
      <c r="BX72" s="8">
        <f t="shared" ref="BX72:BX95" si="188">$E72*BV72*BW72</f>
        <v>0</v>
      </c>
      <c r="BY72" s="50">
        <f t="shared" ref="BY72:BY96" si="189">BX72/$I$3</f>
        <v>0</v>
      </c>
      <c r="CA72" s="394">
        <f t="shared" ref="CA72:CB96" si="190">BV72</f>
        <v>0</v>
      </c>
      <c r="CB72" s="201">
        <f t="shared" si="190"/>
        <v>0.125</v>
      </c>
      <c r="CC72" s="8">
        <f t="shared" ref="CC72:CC95" si="191">$E72*CA72*CB72</f>
        <v>0</v>
      </c>
      <c r="CD72" s="50">
        <f t="shared" ref="CD72:CD96" si="192">CC72/$I$3</f>
        <v>0</v>
      </c>
      <c r="CF72" s="394">
        <f t="shared" ref="CF72:CG96" si="193">CA72</f>
        <v>0</v>
      </c>
      <c r="CG72" s="201">
        <f t="shared" si="193"/>
        <v>0.125</v>
      </c>
      <c r="CH72" s="8">
        <f t="shared" ref="CH72:CH95" si="194">$E72*CF72*CG72</f>
        <v>0</v>
      </c>
      <c r="CI72" s="50">
        <f t="shared" ref="CI72:CI96" si="195">CH72/$I$3</f>
        <v>0</v>
      </c>
      <c r="CK72" s="394">
        <f t="shared" ref="CK72:CL96" si="196">CF72</f>
        <v>0</v>
      </c>
      <c r="CL72" s="201">
        <f t="shared" si="196"/>
        <v>0.125</v>
      </c>
      <c r="CM72" s="8">
        <f t="shared" ref="CM72:CM95" si="197">$E72*CK72*CL72</f>
        <v>0</v>
      </c>
      <c r="CN72" s="50">
        <f t="shared" ref="CN72:CN96" si="198">CM72/$I$3</f>
        <v>0</v>
      </c>
      <c r="CP72" s="394">
        <f t="shared" ref="CP72:CQ96" si="199">CK72</f>
        <v>0</v>
      </c>
      <c r="CQ72" s="201">
        <f t="shared" si="199"/>
        <v>0.125</v>
      </c>
      <c r="CR72" s="8">
        <f t="shared" ref="CR72:CR95" si="200">$E72*CP72*CQ72</f>
        <v>0</v>
      </c>
      <c r="CS72" s="50">
        <f t="shared" ref="CS72:CS96" si="201">CR72/$I$3</f>
        <v>0</v>
      </c>
      <c r="CU72" s="394">
        <f t="shared" ref="CU72:CV96" si="202">CP72</f>
        <v>0</v>
      </c>
      <c r="CV72" s="201">
        <f t="shared" si="202"/>
        <v>0.125</v>
      </c>
      <c r="CW72" s="8">
        <f t="shared" ref="CW72:CW95" si="203">$E72*CU72*CV72</f>
        <v>0</v>
      </c>
      <c r="CX72" s="50">
        <f t="shared" ref="CX72:CX96" si="204">CW72/$I$3</f>
        <v>0</v>
      </c>
      <c r="CZ72" s="394">
        <f t="shared" ref="CZ72:DA96" si="205">CU72</f>
        <v>0</v>
      </c>
      <c r="DA72" s="201">
        <f t="shared" si="205"/>
        <v>0.125</v>
      </c>
      <c r="DB72" s="8">
        <f t="shared" ref="DB72:DB95" si="206">$E72*CZ72*DA72</f>
        <v>0</v>
      </c>
      <c r="DC72" s="50">
        <f t="shared" ref="DC72:DC96" si="207">DB72/$I$3</f>
        <v>0</v>
      </c>
      <c r="DE72" s="394">
        <f t="shared" ref="DE72:DF96" si="208">CZ72</f>
        <v>0</v>
      </c>
      <c r="DF72" s="201">
        <f t="shared" si="208"/>
        <v>0.125</v>
      </c>
      <c r="DG72" s="8">
        <f t="shared" ref="DG72:DG95" si="209">$E72*DE72*DF72</f>
        <v>0</v>
      </c>
      <c r="DH72" s="50">
        <f t="shared" ref="DH72:DH96" si="210">DG72/$I$3</f>
        <v>0</v>
      </c>
      <c r="DJ72" s="394">
        <f t="shared" ref="DJ72:DK96" si="211">DE72</f>
        <v>0</v>
      </c>
      <c r="DK72" s="201">
        <f t="shared" si="211"/>
        <v>0.125</v>
      </c>
      <c r="DL72" s="8">
        <f t="shared" ref="DL72:DL95" si="212">$E72*DJ72*DK72</f>
        <v>0</v>
      </c>
      <c r="DM72" s="50">
        <f t="shared" ref="DM72:DM96" si="213">DL72/$I$3</f>
        <v>0</v>
      </c>
      <c r="DO72" s="394">
        <f t="shared" ref="DO72:DP96" si="214">DJ72</f>
        <v>0</v>
      </c>
      <c r="DP72" s="201">
        <f t="shared" si="214"/>
        <v>0.125</v>
      </c>
      <c r="DQ72" s="8">
        <f t="shared" ref="DQ72:DQ95" si="215">$E72*DO72*DP72</f>
        <v>0</v>
      </c>
      <c r="DR72" s="50">
        <f t="shared" ref="DR72:DR96" si="216">DQ72/$I$3</f>
        <v>0</v>
      </c>
      <c r="DT72" s="51">
        <f t="shared" si="146"/>
        <v>243750</v>
      </c>
      <c r="DU72" s="50">
        <f t="shared" si="147"/>
        <v>6414.4736842105267</v>
      </c>
      <c r="DV72" s="51">
        <v>0</v>
      </c>
      <c r="DW72" s="50">
        <f t="shared" si="148"/>
        <v>0</v>
      </c>
      <c r="DX72" s="51">
        <f t="shared" si="150"/>
        <v>243750</v>
      </c>
      <c r="DY72" s="53">
        <f t="shared" si="149"/>
        <v>6414.4736842105267</v>
      </c>
      <c r="DZ72" s="307" t="str">
        <f t="shared" si="145"/>
        <v>Generator</v>
      </c>
    </row>
    <row r="73" spans="1:130" ht="18" customHeight="1" x14ac:dyDescent="0.3">
      <c r="A73" s="6"/>
      <c r="B73" s="285" t="s">
        <v>657</v>
      </c>
      <c r="C73" s="237"/>
      <c r="D73" s="237"/>
      <c r="E73" s="239">
        <v>200000</v>
      </c>
      <c r="F73" s="263">
        <f>E73/I3</f>
        <v>5263.1578947368425</v>
      </c>
      <c r="G73" s="263"/>
      <c r="H73" s="263" t="s">
        <v>57</v>
      </c>
      <c r="I73" s="303">
        <v>10</v>
      </c>
      <c r="J73" s="56"/>
      <c r="K73" s="265"/>
      <c r="L73" s="264"/>
      <c r="M73" s="57"/>
      <c r="N73" s="394">
        <v>1</v>
      </c>
      <c r="O73" s="214">
        <f>1/I73</f>
        <v>0.1</v>
      </c>
      <c r="P73" s="8">
        <f t="shared" si="151"/>
        <v>20000</v>
      </c>
      <c r="Q73" s="50">
        <f t="shared" si="152"/>
        <v>526.31578947368416</v>
      </c>
      <c r="S73" s="382">
        <f t="shared" si="153"/>
        <v>1</v>
      </c>
      <c r="T73" s="201">
        <f t="shared" si="154"/>
        <v>0.1</v>
      </c>
      <c r="U73" s="8">
        <f t="shared" si="155"/>
        <v>20000</v>
      </c>
      <c r="V73" s="50">
        <f t="shared" si="156"/>
        <v>526.31578947368416</v>
      </c>
      <c r="X73" s="394">
        <f t="shared" si="157"/>
        <v>1</v>
      </c>
      <c r="Y73" s="201">
        <f t="shared" si="157"/>
        <v>0.1</v>
      </c>
      <c r="Z73" s="8">
        <f t="shared" si="158"/>
        <v>20000</v>
      </c>
      <c r="AA73" s="50">
        <f t="shared" si="159"/>
        <v>526.31578947368416</v>
      </c>
      <c r="AC73" s="394">
        <f t="shared" si="160"/>
        <v>1</v>
      </c>
      <c r="AD73" s="201">
        <f t="shared" si="160"/>
        <v>0.1</v>
      </c>
      <c r="AE73" s="8">
        <f t="shared" si="161"/>
        <v>20000</v>
      </c>
      <c r="AF73" s="50">
        <f t="shared" si="162"/>
        <v>526.31578947368416</v>
      </c>
      <c r="AH73" s="394">
        <f t="shared" si="163"/>
        <v>1</v>
      </c>
      <c r="AI73" s="201">
        <f t="shared" si="163"/>
        <v>0.1</v>
      </c>
      <c r="AJ73" s="8">
        <f t="shared" si="164"/>
        <v>20000</v>
      </c>
      <c r="AK73" s="50">
        <f t="shared" si="165"/>
        <v>526.31578947368416</v>
      </c>
      <c r="AM73" s="394">
        <v>0</v>
      </c>
      <c r="AN73" s="201">
        <f t="shared" si="166"/>
        <v>0.1</v>
      </c>
      <c r="AO73" s="8">
        <f t="shared" si="167"/>
        <v>0</v>
      </c>
      <c r="AP73" s="50">
        <f t="shared" si="168"/>
        <v>0</v>
      </c>
      <c r="AR73" s="394">
        <v>0</v>
      </c>
      <c r="AS73" s="201">
        <f t="shared" si="169"/>
        <v>0.1</v>
      </c>
      <c r="AT73" s="8">
        <f t="shared" si="170"/>
        <v>0</v>
      </c>
      <c r="AU73" s="50">
        <f t="shared" si="171"/>
        <v>0</v>
      </c>
      <c r="AW73" s="394">
        <f t="shared" si="172"/>
        <v>0</v>
      </c>
      <c r="AX73" s="201">
        <f t="shared" si="172"/>
        <v>0.1</v>
      </c>
      <c r="AY73" s="8">
        <f t="shared" si="173"/>
        <v>0</v>
      </c>
      <c r="AZ73" s="50">
        <f t="shared" si="174"/>
        <v>0</v>
      </c>
      <c r="BB73" s="394">
        <f t="shared" si="175"/>
        <v>0</v>
      </c>
      <c r="BC73" s="201">
        <f t="shared" si="175"/>
        <v>0.1</v>
      </c>
      <c r="BD73" s="8">
        <f t="shared" si="176"/>
        <v>0</v>
      </c>
      <c r="BE73" s="50">
        <f t="shared" si="177"/>
        <v>0</v>
      </c>
      <c r="BG73" s="394">
        <f t="shared" si="178"/>
        <v>0</v>
      </c>
      <c r="BH73" s="201">
        <f t="shared" si="178"/>
        <v>0.1</v>
      </c>
      <c r="BI73" s="8">
        <f t="shared" si="179"/>
        <v>0</v>
      </c>
      <c r="BJ73" s="50">
        <f t="shared" si="180"/>
        <v>0</v>
      </c>
      <c r="BL73" s="394">
        <f t="shared" si="181"/>
        <v>0</v>
      </c>
      <c r="BM73" s="201">
        <f t="shared" si="181"/>
        <v>0.1</v>
      </c>
      <c r="BN73" s="8">
        <f t="shared" si="182"/>
        <v>0</v>
      </c>
      <c r="BO73" s="50">
        <f t="shared" si="183"/>
        <v>0</v>
      </c>
      <c r="BQ73" s="394">
        <f t="shared" si="184"/>
        <v>0</v>
      </c>
      <c r="BR73" s="201">
        <f t="shared" si="184"/>
        <v>0.1</v>
      </c>
      <c r="BS73" s="8">
        <f t="shared" si="185"/>
        <v>0</v>
      </c>
      <c r="BT73" s="50">
        <f t="shared" si="186"/>
        <v>0</v>
      </c>
      <c r="BV73" s="394">
        <f t="shared" si="187"/>
        <v>0</v>
      </c>
      <c r="BW73" s="201">
        <f t="shared" si="187"/>
        <v>0.1</v>
      </c>
      <c r="BX73" s="8">
        <f t="shared" si="188"/>
        <v>0</v>
      </c>
      <c r="BY73" s="50">
        <f t="shared" si="189"/>
        <v>0</v>
      </c>
      <c r="CA73" s="394">
        <f t="shared" si="190"/>
        <v>0</v>
      </c>
      <c r="CB73" s="201">
        <f t="shared" si="190"/>
        <v>0.1</v>
      </c>
      <c r="CC73" s="8">
        <f t="shared" si="191"/>
        <v>0</v>
      </c>
      <c r="CD73" s="50">
        <f t="shared" si="192"/>
        <v>0</v>
      </c>
      <c r="CF73" s="394">
        <f t="shared" si="193"/>
        <v>0</v>
      </c>
      <c r="CG73" s="201">
        <f t="shared" si="193"/>
        <v>0.1</v>
      </c>
      <c r="CH73" s="8">
        <f t="shared" si="194"/>
        <v>0</v>
      </c>
      <c r="CI73" s="50">
        <f t="shared" si="195"/>
        <v>0</v>
      </c>
      <c r="CK73" s="394">
        <f t="shared" si="196"/>
        <v>0</v>
      </c>
      <c r="CL73" s="201">
        <f t="shared" si="196"/>
        <v>0.1</v>
      </c>
      <c r="CM73" s="8">
        <f t="shared" si="197"/>
        <v>0</v>
      </c>
      <c r="CN73" s="50">
        <f t="shared" si="198"/>
        <v>0</v>
      </c>
      <c r="CP73" s="394">
        <f t="shared" si="199"/>
        <v>0</v>
      </c>
      <c r="CQ73" s="201">
        <f t="shared" si="199"/>
        <v>0.1</v>
      </c>
      <c r="CR73" s="8">
        <f t="shared" si="200"/>
        <v>0</v>
      </c>
      <c r="CS73" s="50">
        <f t="shared" si="201"/>
        <v>0</v>
      </c>
      <c r="CU73" s="394">
        <f t="shared" si="202"/>
        <v>0</v>
      </c>
      <c r="CV73" s="201">
        <f t="shared" si="202"/>
        <v>0.1</v>
      </c>
      <c r="CW73" s="8">
        <f t="shared" si="203"/>
        <v>0</v>
      </c>
      <c r="CX73" s="50">
        <f t="shared" si="204"/>
        <v>0</v>
      </c>
      <c r="CZ73" s="394">
        <f t="shared" si="205"/>
        <v>0</v>
      </c>
      <c r="DA73" s="201">
        <f t="shared" si="205"/>
        <v>0.1</v>
      </c>
      <c r="DB73" s="8">
        <f t="shared" si="206"/>
        <v>0</v>
      </c>
      <c r="DC73" s="50">
        <f t="shared" si="207"/>
        <v>0</v>
      </c>
      <c r="DE73" s="394">
        <f t="shared" si="208"/>
        <v>0</v>
      </c>
      <c r="DF73" s="201">
        <f t="shared" si="208"/>
        <v>0.1</v>
      </c>
      <c r="DG73" s="8">
        <f t="shared" si="209"/>
        <v>0</v>
      </c>
      <c r="DH73" s="50">
        <f t="shared" si="210"/>
        <v>0</v>
      </c>
      <c r="DJ73" s="394">
        <f t="shared" si="211"/>
        <v>0</v>
      </c>
      <c r="DK73" s="201">
        <f t="shared" si="211"/>
        <v>0.1</v>
      </c>
      <c r="DL73" s="8">
        <f t="shared" si="212"/>
        <v>0</v>
      </c>
      <c r="DM73" s="50">
        <f t="shared" si="213"/>
        <v>0</v>
      </c>
      <c r="DO73" s="394">
        <f t="shared" si="214"/>
        <v>0</v>
      </c>
      <c r="DP73" s="201">
        <f t="shared" si="214"/>
        <v>0.1</v>
      </c>
      <c r="DQ73" s="8">
        <f t="shared" si="215"/>
        <v>0</v>
      </c>
      <c r="DR73" s="50">
        <f t="shared" si="216"/>
        <v>0</v>
      </c>
      <c r="DT73" s="51">
        <f t="shared" si="146"/>
        <v>100000</v>
      </c>
      <c r="DU73" s="50">
        <f t="shared" si="147"/>
        <v>2631.5789473684213</v>
      </c>
      <c r="DV73" s="51">
        <v>0</v>
      </c>
      <c r="DW73" s="50">
        <f t="shared" si="148"/>
        <v>0</v>
      </c>
      <c r="DX73" s="51">
        <f t="shared" si="150"/>
        <v>100000</v>
      </c>
      <c r="DY73" s="53">
        <f t="shared" si="149"/>
        <v>2631.5789473684213</v>
      </c>
      <c r="DZ73" s="307" t="str">
        <f t="shared" si="145"/>
        <v>Serviços hospedagem</v>
      </c>
    </row>
    <row r="74" spans="1:130" ht="18" customHeight="1" x14ac:dyDescent="0.3">
      <c r="B74" s="285"/>
      <c r="C74" s="237"/>
      <c r="D74" s="237"/>
      <c r="E74" s="239"/>
      <c r="F74" s="263"/>
      <c r="G74" s="263"/>
      <c r="H74" s="263"/>
      <c r="I74" s="303"/>
      <c r="J74" s="56"/>
      <c r="K74" s="265"/>
      <c r="L74" s="264"/>
      <c r="M74" s="57"/>
      <c r="N74" s="394">
        <v>0</v>
      </c>
      <c r="O74" s="214">
        <v>0</v>
      </c>
      <c r="P74" s="8">
        <f t="shared" si="151"/>
        <v>0</v>
      </c>
      <c r="Q74" s="50">
        <f t="shared" si="152"/>
        <v>0</v>
      </c>
      <c r="S74" s="382">
        <f t="shared" si="153"/>
        <v>0</v>
      </c>
      <c r="T74" s="201">
        <f t="shared" si="154"/>
        <v>0</v>
      </c>
      <c r="U74" s="8">
        <f t="shared" si="155"/>
        <v>0</v>
      </c>
      <c r="V74" s="50">
        <f t="shared" si="156"/>
        <v>0</v>
      </c>
      <c r="X74" s="394">
        <f t="shared" si="157"/>
        <v>0</v>
      </c>
      <c r="Y74" s="201">
        <f t="shared" si="157"/>
        <v>0</v>
      </c>
      <c r="Z74" s="8">
        <f t="shared" si="158"/>
        <v>0</v>
      </c>
      <c r="AA74" s="50">
        <f t="shared" si="159"/>
        <v>0</v>
      </c>
      <c r="AC74" s="394">
        <f t="shared" si="160"/>
        <v>0</v>
      </c>
      <c r="AD74" s="201">
        <f t="shared" si="160"/>
        <v>0</v>
      </c>
      <c r="AE74" s="8">
        <f t="shared" si="161"/>
        <v>0</v>
      </c>
      <c r="AF74" s="50">
        <f t="shared" si="162"/>
        <v>0</v>
      </c>
      <c r="AH74" s="394">
        <f t="shared" si="163"/>
        <v>0</v>
      </c>
      <c r="AI74" s="201">
        <f t="shared" si="163"/>
        <v>0</v>
      </c>
      <c r="AJ74" s="8">
        <f t="shared" si="164"/>
        <v>0</v>
      </c>
      <c r="AK74" s="50">
        <f t="shared" si="165"/>
        <v>0</v>
      </c>
      <c r="AM74" s="394">
        <v>0</v>
      </c>
      <c r="AN74" s="201">
        <f t="shared" si="166"/>
        <v>0</v>
      </c>
      <c r="AO74" s="8">
        <f t="shared" si="167"/>
        <v>0</v>
      </c>
      <c r="AP74" s="50">
        <f t="shared" si="168"/>
        <v>0</v>
      </c>
      <c r="AR74" s="394">
        <v>0</v>
      </c>
      <c r="AS74" s="201">
        <f t="shared" si="169"/>
        <v>0</v>
      </c>
      <c r="AT74" s="8">
        <f t="shared" si="170"/>
        <v>0</v>
      </c>
      <c r="AU74" s="50">
        <f t="shared" si="171"/>
        <v>0</v>
      </c>
      <c r="AW74" s="394">
        <f t="shared" si="172"/>
        <v>0</v>
      </c>
      <c r="AX74" s="201">
        <f t="shared" si="172"/>
        <v>0</v>
      </c>
      <c r="AY74" s="8">
        <f t="shared" si="173"/>
        <v>0</v>
      </c>
      <c r="AZ74" s="50">
        <f t="shared" si="174"/>
        <v>0</v>
      </c>
      <c r="BB74" s="394">
        <f t="shared" si="175"/>
        <v>0</v>
      </c>
      <c r="BC74" s="201">
        <f t="shared" si="175"/>
        <v>0</v>
      </c>
      <c r="BD74" s="8">
        <f t="shared" si="176"/>
        <v>0</v>
      </c>
      <c r="BE74" s="50">
        <f t="shared" si="177"/>
        <v>0</v>
      </c>
      <c r="BG74" s="394">
        <f t="shared" si="178"/>
        <v>0</v>
      </c>
      <c r="BH74" s="201">
        <f t="shared" si="178"/>
        <v>0</v>
      </c>
      <c r="BI74" s="8">
        <f t="shared" si="179"/>
        <v>0</v>
      </c>
      <c r="BJ74" s="50">
        <f t="shared" si="180"/>
        <v>0</v>
      </c>
      <c r="BL74" s="394">
        <f t="shared" si="181"/>
        <v>0</v>
      </c>
      <c r="BM74" s="201">
        <f t="shared" si="181"/>
        <v>0</v>
      </c>
      <c r="BN74" s="8">
        <f t="shared" si="182"/>
        <v>0</v>
      </c>
      <c r="BO74" s="50">
        <f t="shared" si="183"/>
        <v>0</v>
      </c>
      <c r="BQ74" s="394">
        <f t="shared" si="184"/>
        <v>0</v>
      </c>
      <c r="BR74" s="201">
        <f t="shared" si="184"/>
        <v>0</v>
      </c>
      <c r="BS74" s="8">
        <f t="shared" si="185"/>
        <v>0</v>
      </c>
      <c r="BT74" s="50">
        <f t="shared" si="186"/>
        <v>0</v>
      </c>
      <c r="BV74" s="394">
        <f t="shared" si="187"/>
        <v>0</v>
      </c>
      <c r="BW74" s="201">
        <f t="shared" si="187"/>
        <v>0</v>
      </c>
      <c r="BX74" s="8">
        <f t="shared" si="188"/>
        <v>0</v>
      </c>
      <c r="BY74" s="50">
        <f t="shared" si="189"/>
        <v>0</v>
      </c>
      <c r="CA74" s="394">
        <f t="shared" si="190"/>
        <v>0</v>
      </c>
      <c r="CB74" s="201">
        <f t="shared" si="190"/>
        <v>0</v>
      </c>
      <c r="CC74" s="8">
        <f t="shared" si="191"/>
        <v>0</v>
      </c>
      <c r="CD74" s="50">
        <f t="shared" si="192"/>
        <v>0</v>
      </c>
      <c r="CF74" s="394">
        <f t="shared" si="193"/>
        <v>0</v>
      </c>
      <c r="CG74" s="201">
        <f t="shared" si="193"/>
        <v>0</v>
      </c>
      <c r="CH74" s="8">
        <f t="shared" si="194"/>
        <v>0</v>
      </c>
      <c r="CI74" s="50">
        <f t="shared" si="195"/>
        <v>0</v>
      </c>
      <c r="CK74" s="394">
        <f t="shared" si="196"/>
        <v>0</v>
      </c>
      <c r="CL74" s="201">
        <f t="shared" si="196"/>
        <v>0</v>
      </c>
      <c r="CM74" s="8">
        <f t="shared" si="197"/>
        <v>0</v>
      </c>
      <c r="CN74" s="50">
        <f t="shared" si="198"/>
        <v>0</v>
      </c>
      <c r="CP74" s="394">
        <f t="shared" si="199"/>
        <v>0</v>
      </c>
      <c r="CQ74" s="201">
        <f t="shared" si="199"/>
        <v>0</v>
      </c>
      <c r="CR74" s="8">
        <f t="shared" si="200"/>
        <v>0</v>
      </c>
      <c r="CS74" s="50">
        <f t="shared" si="201"/>
        <v>0</v>
      </c>
      <c r="CU74" s="394">
        <f t="shared" si="202"/>
        <v>0</v>
      </c>
      <c r="CV74" s="201">
        <f t="shared" si="202"/>
        <v>0</v>
      </c>
      <c r="CW74" s="8">
        <f t="shared" si="203"/>
        <v>0</v>
      </c>
      <c r="CX74" s="50">
        <f t="shared" si="204"/>
        <v>0</v>
      </c>
      <c r="CZ74" s="394">
        <f t="shared" si="205"/>
        <v>0</v>
      </c>
      <c r="DA74" s="201">
        <f t="shared" si="205"/>
        <v>0</v>
      </c>
      <c r="DB74" s="8">
        <f t="shared" si="206"/>
        <v>0</v>
      </c>
      <c r="DC74" s="50">
        <f t="shared" si="207"/>
        <v>0</v>
      </c>
      <c r="DE74" s="394">
        <f t="shared" si="208"/>
        <v>0</v>
      </c>
      <c r="DF74" s="201">
        <f t="shared" si="208"/>
        <v>0</v>
      </c>
      <c r="DG74" s="8">
        <f t="shared" si="209"/>
        <v>0</v>
      </c>
      <c r="DH74" s="50">
        <f t="shared" si="210"/>
        <v>0</v>
      </c>
      <c r="DJ74" s="394">
        <f t="shared" si="211"/>
        <v>0</v>
      </c>
      <c r="DK74" s="201">
        <f t="shared" si="211"/>
        <v>0</v>
      </c>
      <c r="DL74" s="8">
        <f t="shared" si="212"/>
        <v>0</v>
      </c>
      <c r="DM74" s="50">
        <f t="shared" si="213"/>
        <v>0</v>
      </c>
      <c r="DO74" s="394">
        <f t="shared" si="214"/>
        <v>0</v>
      </c>
      <c r="DP74" s="201">
        <f t="shared" si="214"/>
        <v>0</v>
      </c>
      <c r="DQ74" s="8">
        <f t="shared" si="215"/>
        <v>0</v>
      </c>
      <c r="DR74" s="50">
        <f t="shared" si="216"/>
        <v>0</v>
      </c>
      <c r="DT74" s="51">
        <f t="shared" si="146"/>
        <v>0</v>
      </c>
      <c r="DU74" s="50">
        <f t="shared" si="147"/>
        <v>0</v>
      </c>
      <c r="DV74" s="51">
        <v>0</v>
      </c>
      <c r="DW74" s="50">
        <f t="shared" si="148"/>
        <v>0</v>
      </c>
      <c r="DX74" s="51">
        <f t="shared" si="150"/>
        <v>0</v>
      </c>
      <c r="DY74" s="53">
        <f t="shared" si="149"/>
        <v>0</v>
      </c>
      <c r="DZ74" s="307">
        <f t="shared" si="145"/>
        <v>0</v>
      </c>
    </row>
    <row r="75" spans="1:130" ht="18" customHeight="1" x14ac:dyDescent="0.3">
      <c r="B75" s="285"/>
      <c r="C75" s="237"/>
      <c r="D75" s="237"/>
      <c r="E75" s="239"/>
      <c r="F75" s="263"/>
      <c r="G75" s="263"/>
      <c r="H75" s="263"/>
      <c r="I75" s="56"/>
      <c r="J75" s="56"/>
      <c r="K75" s="265"/>
      <c r="L75" s="264"/>
      <c r="M75" s="57"/>
      <c r="N75" s="394">
        <v>0</v>
      </c>
      <c r="O75" s="214"/>
      <c r="P75" s="8">
        <f>$E75*N75*O75</f>
        <v>0</v>
      </c>
      <c r="Q75" s="50">
        <f t="shared" si="152"/>
        <v>0</v>
      </c>
      <c r="S75" s="382">
        <f t="shared" si="153"/>
        <v>0</v>
      </c>
      <c r="T75" s="201">
        <f t="shared" si="154"/>
        <v>0</v>
      </c>
      <c r="U75" s="8">
        <f t="shared" si="155"/>
        <v>0</v>
      </c>
      <c r="V75" s="50">
        <f t="shared" si="156"/>
        <v>0</v>
      </c>
      <c r="X75" s="394">
        <f t="shared" si="157"/>
        <v>0</v>
      </c>
      <c r="Y75" s="201">
        <f t="shared" si="157"/>
        <v>0</v>
      </c>
      <c r="Z75" s="8">
        <f t="shared" si="158"/>
        <v>0</v>
      </c>
      <c r="AA75" s="50">
        <f t="shared" si="159"/>
        <v>0</v>
      </c>
      <c r="AC75" s="394">
        <f t="shared" si="160"/>
        <v>0</v>
      </c>
      <c r="AD75" s="201">
        <f t="shared" si="160"/>
        <v>0</v>
      </c>
      <c r="AE75" s="8">
        <f t="shared" si="161"/>
        <v>0</v>
      </c>
      <c r="AF75" s="50">
        <f t="shared" si="162"/>
        <v>0</v>
      </c>
      <c r="AH75" s="394">
        <f t="shared" si="163"/>
        <v>0</v>
      </c>
      <c r="AI75" s="201">
        <f t="shared" si="163"/>
        <v>0</v>
      </c>
      <c r="AJ75" s="8">
        <f t="shared" si="164"/>
        <v>0</v>
      </c>
      <c r="AK75" s="50">
        <f t="shared" si="165"/>
        <v>0</v>
      </c>
      <c r="AM75" s="394">
        <f t="shared" si="166"/>
        <v>0</v>
      </c>
      <c r="AN75" s="201">
        <f t="shared" si="166"/>
        <v>0</v>
      </c>
      <c r="AO75" s="8">
        <f t="shared" si="167"/>
        <v>0</v>
      </c>
      <c r="AP75" s="50">
        <f t="shared" si="168"/>
        <v>0</v>
      </c>
      <c r="AR75" s="394">
        <f t="shared" si="169"/>
        <v>0</v>
      </c>
      <c r="AS75" s="201">
        <f t="shared" si="169"/>
        <v>0</v>
      </c>
      <c r="AT75" s="8">
        <f t="shared" si="170"/>
        <v>0</v>
      </c>
      <c r="AU75" s="50">
        <f t="shared" si="171"/>
        <v>0</v>
      </c>
      <c r="AW75" s="394">
        <f t="shared" si="172"/>
        <v>0</v>
      </c>
      <c r="AX75" s="201">
        <f t="shared" si="172"/>
        <v>0</v>
      </c>
      <c r="AY75" s="8">
        <f t="shared" si="173"/>
        <v>0</v>
      </c>
      <c r="AZ75" s="50">
        <f t="shared" si="174"/>
        <v>0</v>
      </c>
      <c r="BB75" s="394">
        <f t="shared" si="175"/>
        <v>0</v>
      </c>
      <c r="BC75" s="201">
        <f t="shared" si="175"/>
        <v>0</v>
      </c>
      <c r="BD75" s="8">
        <f t="shared" si="176"/>
        <v>0</v>
      </c>
      <c r="BE75" s="50">
        <f t="shared" si="177"/>
        <v>0</v>
      </c>
      <c r="BG75" s="394">
        <f t="shared" si="178"/>
        <v>0</v>
      </c>
      <c r="BH75" s="201">
        <f t="shared" si="178"/>
        <v>0</v>
      </c>
      <c r="BI75" s="8">
        <f t="shared" si="179"/>
        <v>0</v>
      </c>
      <c r="BJ75" s="50">
        <f t="shared" si="180"/>
        <v>0</v>
      </c>
      <c r="BL75" s="394">
        <f t="shared" si="181"/>
        <v>0</v>
      </c>
      <c r="BM75" s="201">
        <f t="shared" si="181"/>
        <v>0</v>
      </c>
      <c r="BN75" s="8">
        <f t="shared" si="182"/>
        <v>0</v>
      </c>
      <c r="BO75" s="50">
        <f t="shared" si="183"/>
        <v>0</v>
      </c>
      <c r="BQ75" s="394">
        <f t="shared" si="184"/>
        <v>0</v>
      </c>
      <c r="BR75" s="201">
        <f t="shared" si="184"/>
        <v>0</v>
      </c>
      <c r="BS75" s="8">
        <f t="shared" si="185"/>
        <v>0</v>
      </c>
      <c r="BT75" s="50">
        <f t="shared" si="186"/>
        <v>0</v>
      </c>
      <c r="BV75" s="394">
        <f t="shared" si="187"/>
        <v>0</v>
      </c>
      <c r="BW75" s="201">
        <f t="shared" si="187"/>
        <v>0</v>
      </c>
      <c r="BX75" s="8">
        <f t="shared" si="188"/>
        <v>0</v>
      </c>
      <c r="BY75" s="50">
        <f t="shared" si="189"/>
        <v>0</v>
      </c>
      <c r="CA75" s="394">
        <f t="shared" si="190"/>
        <v>0</v>
      </c>
      <c r="CB75" s="201">
        <f t="shared" si="190"/>
        <v>0</v>
      </c>
      <c r="CC75" s="8">
        <f t="shared" si="191"/>
        <v>0</v>
      </c>
      <c r="CD75" s="50">
        <f t="shared" si="192"/>
        <v>0</v>
      </c>
      <c r="CF75" s="394">
        <f t="shared" si="193"/>
        <v>0</v>
      </c>
      <c r="CG75" s="201">
        <f t="shared" si="193"/>
        <v>0</v>
      </c>
      <c r="CH75" s="8">
        <f t="shared" si="194"/>
        <v>0</v>
      </c>
      <c r="CI75" s="50">
        <f t="shared" si="195"/>
        <v>0</v>
      </c>
      <c r="CK75" s="394">
        <f t="shared" si="196"/>
        <v>0</v>
      </c>
      <c r="CL75" s="201">
        <f t="shared" si="196"/>
        <v>0</v>
      </c>
      <c r="CM75" s="8">
        <f t="shared" si="197"/>
        <v>0</v>
      </c>
      <c r="CN75" s="50">
        <f t="shared" si="198"/>
        <v>0</v>
      </c>
      <c r="CP75" s="394">
        <f t="shared" si="199"/>
        <v>0</v>
      </c>
      <c r="CQ75" s="201">
        <f t="shared" si="199"/>
        <v>0</v>
      </c>
      <c r="CR75" s="8">
        <f t="shared" si="200"/>
        <v>0</v>
      </c>
      <c r="CS75" s="50">
        <f t="shared" si="201"/>
        <v>0</v>
      </c>
      <c r="CU75" s="394">
        <f t="shared" si="202"/>
        <v>0</v>
      </c>
      <c r="CV75" s="201">
        <f t="shared" si="202"/>
        <v>0</v>
      </c>
      <c r="CW75" s="8">
        <f t="shared" si="203"/>
        <v>0</v>
      </c>
      <c r="CX75" s="50">
        <f t="shared" si="204"/>
        <v>0</v>
      </c>
      <c r="CZ75" s="394">
        <f t="shared" si="205"/>
        <v>0</v>
      </c>
      <c r="DA75" s="201">
        <f t="shared" si="205"/>
        <v>0</v>
      </c>
      <c r="DB75" s="8">
        <f t="shared" si="206"/>
        <v>0</v>
      </c>
      <c r="DC75" s="50">
        <f t="shared" si="207"/>
        <v>0</v>
      </c>
      <c r="DE75" s="394">
        <f t="shared" si="208"/>
        <v>0</v>
      </c>
      <c r="DF75" s="201">
        <f t="shared" si="208"/>
        <v>0</v>
      </c>
      <c r="DG75" s="8">
        <f t="shared" si="209"/>
        <v>0</v>
      </c>
      <c r="DH75" s="50">
        <f t="shared" si="210"/>
        <v>0</v>
      </c>
      <c r="DJ75" s="394">
        <f t="shared" si="211"/>
        <v>0</v>
      </c>
      <c r="DK75" s="201">
        <f t="shared" si="211"/>
        <v>0</v>
      </c>
      <c r="DL75" s="8">
        <f t="shared" si="212"/>
        <v>0</v>
      </c>
      <c r="DM75" s="50">
        <f t="shared" si="213"/>
        <v>0</v>
      </c>
      <c r="DO75" s="394">
        <f t="shared" si="214"/>
        <v>0</v>
      </c>
      <c r="DP75" s="201">
        <f t="shared" si="214"/>
        <v>0</v>
      </c>
      <c r="DQ75" s="8">
        <f t="shared" si="215"/>
        <v>0</v>
      </c>
      <c r="DR75" s="50">
        <f t="shared" si="216"/>
        <v>0</v>
      </c>
      <c r="DT75" s="51">
        <f t="shared" si="146"/>
        <v>0</v>
      </c>
      <c r="DU75" s="50">
        <f t="shared" si="147"/>
        <v>0</v>
      </c>
      <c r="DV75" s="51">
        <v>0</v>
      </c>
      <c r="DW75" s="50">
        <f t="shared" si="148"/>
        <v>0</v>
      </c>
      <c r="DX75" s="51">
        <f t="shared" si="150"/>
        <v>0</v>
      </c>
      <c r="DY75" s="53">
        <f t="shared" si="149"/>
        <v>0</v>
      </c>
      <c r="DZ75" s="307">
        <f t="shared" si="145"/>
        <v>0</v>
      </c>
    </row>
    <row r="76" spans="1:130" ht="18" customHeight="1" x14ac:dyDescent="0.3">
      <c r="B76" s="286"/>
      <c r="C76" s="237"/>
      <c r="D76" s="237"/>
      <c r="E76" s="239"/>
      <c r="F76" s="263"/>
      <c r="G76" s="263"/>
      <c r="H76" s="263"/>
      <c r="I76" s="58"/>
      <c r="J76" s="56"/>
      <c r="K76" s="265"/>
      <c r="L76" s="264"/>
      <c r="M76" s="57"/>
      <c r="N76" s="394">
        <v>0</v>
      </c>
      <c r="O76" s="214"/>
      <c r="P76" s="8">
        <f>$E76*N76*O76</f>
        <v>0</v>
      </c>
      <c r="Q76" s="50">
        <f t="shared" si="152"/>
        <v>0</v>
      </c>
      <c r="S76" s="382">
        <f t="shared" si="153"/>
        <v>0</v>
      </c>
      <c r="T76" s="201">
        <f t="shared" si="154"/>
        <v>0</v>
      </c>
      <c r="U76" s="8">
        <f t="shared" si="155"/>
        <v>0</v>
      </c>
      <c r="V76" s="50">
        <f t="shared" si="156"/>
        <v>0</v>
      </c>
      <c r="X76" s="394">
        <f t="shared" si="157"/>
        <v>0</v>
      </c>
      <c r="Y76" s="201">
        <f t="shared" si="157"/>
        <v>0</v>
      </c>
      <c r="Z76" s="8">
        <f t="shared" si="158"/>
        <v>0</v>
      </c>
      <c r="AA76" s="50">
        <f t="shared" si="159"/>
        <v>0</v>
      </c>
      <c r="AC76" s="394">
        <f t="shared" si="160"/>
        <v>0</v>
      </c>
      <c r="AD76" s="201">
        <f t="shared" si="160"/>
        <v>0</v>
      </c>
      <c r="AE76" s="8">
        <f t="shared" si="161"/>
        <v>0</v>
      </c>
      <c r="AF76" s="50">
        <f t="shared" si="162"/>
        <v>0</v>
      </c>
      <c r="AH76" s="394">
        <f t="shared" si="163"/>
        <v>0</v>
      </c>
      <c r="AI76" s="201">
        <f t="shared" si="163"/>
        <v>0</v>
      </c>
      <c r="AJ76" s="8">
        <f t="shared" si="164"/>
        <v>0</v>
      </c>
      <c r="AK76" s="50">
        <f t="shared" si="165"/>
        <v>0</v>
      </c>
      <c r="AM76" s="394">
        <f t="shared" si="166"/>
        <v>0</v>
      </c>
      <c r="AN76" s="201">
        <f t="shared" si="166"/>
        <v>0</v>
      </c>
      <c r="AO76" s="8">
        <f t="shared" si="167"/>
        <v>0</v>
      </c>
      <c r="AP76" s="50">
        <f t="shared" si="168"/>
        <v>0</v>
      </c>
      <c r="AR76" s="394">
        <f t="shared" si="169"/>
        <v>0</v>
      </c>
      <c r="AS76" s="201">
        <f t="shared" si="169"/>
        <v>0</v>
      </c>
      <c r="AT76" s="8">
        <f t="shared" si="170"/>
        <v>0</v>
      </c>
      <c r="AU76" s="50">
        <f t="shared" si="171"/>
        <v>0</v>
      </c>
      <c r="AW76" s="394">
        <f t="shared" si="172"/>
        <v>0</v>
      </c>
      <c r="AX76" s="201">
        <f t="shared" si="172"/>
        <v>0</v>
      </c>
      <c r="AY76" s="8">
        <f t="shared" si="173"/>
        <v>0</v>
      </c>
      <c r="AZ76" s="50">
        <f t="shared" si="174"/>
        <v>0</v>
      </c>
      <c r="BB76" s="394">
        <f t="shared" si="175"/>
        <v>0</v>
      </c>
      <c r="BC76" s="201">
        <f t="shared" si="175"/>
        <v>0</v>
      </c>
      <c r="BD76" s="8">
        <f t="shared" si="176"/>
        <v>0</v>
      </c>
      <c r="BE76" s="50">
        <f t="shared" si="177"/>
        <v>0</v>
      </c>
      <c r="BG76" s="394">
        <f t="shared" si="178"/>
        <v>0</v>
      </c>
      <c r="BH76" s="201">
        <f t="shared" si="178"/>
        <v>0</v>
      </c>
      <c r="BI76" s="8">
        <f t="shared" si="179"/>
        <v>0</v>
      </c>
      <c r="BJ76" s="50">
        <f t="shared" si="180"/>
        <v>0</v>
      </c>
      <c r="BL76" s="394">
        <f t="shared" si="181"/>
        <v>0</v>
      </c>
      <c r="BM76" s="201">
        <f t="shared" si="181"/>
        <v>0</v>
      </c>
      <c r="BN76" s="8">
        <f t="shared" si="182"/>
        <v>0</v>
      </c>
      <c r="BO76" s="50">
        <f t="shared" si="183"/>
        <v>0</v>
      </c>
      <c r="BQ76" s="394">
        <f t="shared" si="184"/>
        <v>0</v>
      </c>
      <c r="BR76" s="201">
        <f t="shared" si="184"/>
        <v>0</v>
      </c>
      <c r="BS76" s="8">
        <f t="shared" si="185"/>
        <v>0</v>
      </c>
      <c r="BT76" s="50">
        <f t="shared" si="186"/>
        <v>0</v>
      </c>
      <c r="BV76" s="394">
        <f t="shared" si="187"/>
        <v>0</v>
      </c>
      <c r="BW76" s="201">
        <f t="shared" si="187"/>
        <v>0</v>
      </c>
      <c r="BX76" s="8">
        <f t="shared" si="188"/>
        <v>0</v>
      </c>
      <c r="BY76" s="50">
        <f t="shared" si="189"/>
        <v>0</v>
      </c>
      <c r="CA76" s="394">
        <f t="shared" si="190"/>
        <v>0</v>
      </c>
      <c r="CB76" s="201">
        <f t="shared" si="190"/>
        <v>0</v>
      </c>
      <c r="CC76" s="8">
        <f t="shared" si="191"/>
        <v>0</v>
      </c>
      <c r="CD76" s="50">
        <f t="shared" si="192"/>
        <v>0</v>
      </c>
      <c r="CF76" s="394">
        <f t="shared" si="193"/>
        <v>0</v>
      </c>
      <c r="CG76" s="201">
        <f t="shared" si="193"/>
        <v>0</v>
      </c>
      <c r="CH76" s="8">
        <f t="shared" si="194"/>
        <v>0</v>
      </c>
      <c r="CI76" s="50">
        <f t="shared" si="195"/>
        <v>0</v>
      </c>
      <c r="CK76" s="394">
        <f t="shared" si="196"/>
        <v>0</v>
      </c>
      <c r="CL76" s="201">
        <f t="shared" si="196"/>
        <v>0</v>
      </c>
      <c r="CM76" s="8">
        <f t="shared" si="197"/>
        <v>0</v>
      </c>
      <c r="CN76" s="50">
        <f t="shared" si="198"/>
        <v>0</v>
      </c>
      <c r="CP76" s="394">
        <f t="shared" si="199"/>
        <v>0</v>
      </c>
      <c r="CQ76" s="201">
        <f t="shared" si="199"/>
        <v>0</v>
      </c>
      <c r="CR76" s="8">
        <f t="shared" si="200"/>
        <v>0</v>
      </c>
      <c r="CS76" s="50">
        <f t="shared" si="201"/>
        <v>0</v>
      </c>
      <c r="CU76" s="394">
        <f t="shared" si="202"/>
        <v>0</v>
      </c>
      <c r="CV76" s="201">
        <f t="shared" si="202"/>
        <v>0</v>
      </c>
      <c r="CW76" s="8">
        <f t="shared" si="203"/>
        <v>0</v>
      </c>
      <c r="CX76" s="50">
        <f t="shared" si="204"/>
        <v>0</v>
      </c>
      <c r="CZ76" s="394">
        <f t="shared" si="205"/>
        <v>0</v>
      </c>
      <c r="DA76" s="201">
        <f t="shared" si="205"/>
        <v>0</v>
      </c>
      <c r="DB76" s="8">
        <f t="shared" si="206"/>
        <v>0</v>
      </c>
      <c r="DC76" s="50">
        <f t="shared" si="207"/>
        <v>0</v>
      </c>
      <c r="DE76" s="394">
        <f t="shared" si="208"/>
        <v>0</v>
      </c>
      <c r="DF76" s="201">
        <f t="shared" si="208"/>
        <v>0</v>
      </c>
      <c r="DG76" s="8">
        <f t="shared" si="209"/>
        <v>0</v>
      </c>
      <c r="DH76" s="50">
        <f t="shared" si="210"/>
        <v>0</v>
      </c>
      <c r="DJ76" s="394">
        <f t="shared" si="211"/>
        <v>0</v>
      </c>
      <c r="DK76" s="201">
        <f t="shared" si="211"/>
        <v>0</v>
      </c>
      <c r="DL76" s="8">
        <f t="shared" si="212"/>
        <v>0</v>
      </c>
      <c r="DM76" s="50">
        <f t="shared" si="213"/>
        <v>0</v>
      </c>
      <c r="DO76" s="394">
        <f t="shared" si="214"/>
        <v>0</v>
      </c>
      <c r="DP76" s="201">
        <f t="shared" si="214"/>
        <v>0</v>
      </c>
      <c r="DQ76" s="8">
        <f t="shared" si="215"/>
        <v>0</v>
      </c>
      <c r="DR76" s="50">
        <f t="shared" si="216"/>
        <v>0</v>
      </c>
      <c r="DT76" s="51">
        <f t="shared" si="146"/>
        <v>0</v>
      </c>
      <c r="DU76" s="50">
        <f t="shared" si="147"/>
        <v>0</v>
      </c>
      <c r="DV76" s="51">
        <v>0</v>
      </c>
      <c r="DW76" s="50">
        <f t="shared" si="148"/>
        <v>0</v>
      </c>
      <c r="DX76" s="51">
        <f t="shared" si="150"/>
        <v>0</v>
      </c>
      <c r="DY76" s="53">
        <f t="shared" si="149"/>
        <v>0</v>
      </c>
      <c r="DZ76" s="307">
        <f t="shared" si="145"/>
        <v>0</v>
      </c>
    </row>
    <row r="77" spans="1:130" ht="18" customHeight="1" x14ac:dyDescent="0.3">
      <c r="B77" s="284" t="s">
        <v>10</v>
      </c>
      <c r="C77" s="237"/>
      <c r="D77" s="237"/>
      <c r="E77" s="239"/>
      <c r="F77" s="263"/>
      <c r="G77" s="263"/>
      <c r="H77" s="263"/>
      <c r="I77" s="58"/>
      <c r="J77" s="56"/>
      <c r="K77" s="265"/>
      <c r="L77" s="264"/>
      <c r="M77" s="57"/>
      <c r="N77" s="394">
        <v>0</v>
      </c>
      <c r="O77" s="214"/>
      <c r="P77" s="8">
        <f t="shared" si="151"/>
        <v>0</v>
      </c>
      <c r="Q77" s="50">
        <f t="shared" si="152"/>
        <v>0</v>
      </c>
      <c r="S77" s="382">
        <f t="shared" si="153"/>
        <v>0</v>
      </c>
      <c r="T77" s="201">
        <f t="shared" si="154"/>
        <v>0</v>
      </c>
      <c r="U77" s="8">
        <f t="shared" si="155"/>
        <v>0</v>
      </c>
      <c r="V77" s="50">
        <f t="shared" si="156"/>
        <v>0</v>
      </c>
      <c r="X77" s="394">
        <f t="shared" si="157"/>
        <v>0</v>
      </c>
      <c r="Y77" s="201">
        <f t="shared" si="157"/>
        <v>0</v>
      </c>
      <c r="Z77" s="8">
        <f t="shared" si="158"/>
        <v>0</v>
      </c>
      <c r="AA77" s="50">
        <f t="shared" si="159"/>
        <v>0</v>
      </c>
      <c r="AC77" s="394">
        <f t="shared" si="160"/>
        <v>0</v>
      </c>
      <c r="AD77" s="201">
        <f t="shared" si="160"/>
        <v>0</v>
      </c>
      <c r="AE77" s="8">
        <f t="shared" si="161"/>
        <v>0</v>
      </c>
      <c r="AF77" s="50">
        <f t="shared" si="162"/>
        <v>0</v>
      </c>
      <c r="AH77" s="394">
        <f t="shared" si="163"/>
        <v>0</v>
      </c>
      <c r="AI77" s="201">
        <f t="shared" si="163"/>
        <v>0</v>
      </c>
      <c r="AJ77" s="8">
        <f t="shared" si="164"/>
        <v>0</v>
      </c>
      <c r="AK77" s="50">
        <f t="shared" si="165"/>
        <v>0</v>
      </c>
      <c r="AM77" s="394">
        <f t="shared" si="166"/>
        <v>0</v>
      </c>
      <c r="AN77" s="201">
        <f t="shared" si="166"/>
        <v>0</v>
      </c>
      <c r="AO77" s="8">
        <f t="shared" si="167"/>
        <v>0</v>
      </c>
      <c r="AP77" s="50">
        <f t="shared" si="168"/>
        <v>0</v>
      </c>
      <c r="AR77" s="394">
        <f t="shared" si="169"/>
        <v>0</v>
      </c>
      <c r="AS77" s="201">
        <f t="shared" si="169"/>
        <v>0</v>
      </c>
      <c r="AT77" s="8">
        <f t="shared" si="170"/>
        <v>0</v>
      </c>
      <c r="AU77" s="50">
        <f t="shared" si="171"/>
        <v>0</v>
      </c>
      <c r="AW77" s="394">
        <f t="shared" si="172"/>
        <v>0</v>
      </c>
      <c r="AX77" s="201">
        <f t="shared" si="172"/>
        <v>0</v>
      </c>
      <c r="AY77" s="8">
        <f t="shared" si="173"/>
        <v>0</v>
      </c>
      <c r="AZ77" s="50">
        <f t="shared" si="174"/>
        <v>0</v>
      </c>
      <c r="BB77" s="394">
        <f t="shared" si="175"/>
        <v>0</v>
      </c>
      <c r="BC77" s="201">
        <f t="shared" si="175"/>
        <v>0</v>
      </c>
      <c r="BD77" s="8">
        <f t="shared" si="176"/>
        <v>0</v>
      </c>
      <c r="BE77" s="50">
        <f t="shared" si="177"/>
        <v>0</v>
      </c>
      <c r="BG77" s="394">
        <f t="shared" si="178"/>
        <v>0</v>
      </c>
      <c r="BH77" s="201">
        <f t="shared" si="178"/>
        <v>0</v>
      </c>
      <c r="BI77" s="8">
        <f t="shared" si="179"/>
        <v>0</v>
      </c>
      <c r="BJ77" s="50">
        <f t="shared" si="180"/>
        <v>0</v>
      </c>
      <c r="BL77" s="394">
        <f t="shared" si="181"/>
        <v>0</v>
      </c>
      <c r="BM77" s="201">
        <f t="shared" si="181"/>
        <v>0</v>
      </c>
      <c r="BN77" s="8">
        <f t="shared" si="182"/>
        <v>0</v>
      </c>
      <c r="BO77" s="50">
        <f t="shared" si="183"/>
        <v>0</v>
      </c>
      <c r="BQ77" s="394">
        <f t="shared" si="184"/>
        <v>0</v>
      </c>
      <c r="BR77" s="201">
        <f t="shared" si="184"/>
        <v>0</v>
      </c>
      <c r="BS77" s="8">
        <f t="shared" si="185"/>
        <v>0</v>
      </c>
      <c r="BT77" s="50">
        <f t="shared" si="186"/>
        <v>0</v>
      </c>
      <c r="BV77" s="394">
        <f t="shared" si="187"/>
        <v>0</v>
      </c>
      <c r="BW77" s="201">
        <f t="shared" si="187"/>
        <v>0</v>
      </c>
      <c r="BX77" s="8">
        <f t="shared" si="188"/>
        <v>0</v>
      </c>
      <c r="BY77" s="50">
        <f t="shared" si="189"/>
        <v>0</v>
      </c>
      <c r="CA77" s="394">
        <f t="shared" si="190"/>
        <v>0</v>
      </c>
      <c r="CB77" s="201">
        <f t="shared" si="190"/>
        <v>0</v>
      </c>
      <c r="CC77" s="8">
        <f t="shared" si="191"/>
        <v>0</v>
      </c>
      <c r="CD77" s="50">
        <f t="shared" si="192"/>
        <v>0</v>
      </c>
      <c r="CF77" s="394">
        <f t="shared" si="193"/>
        <v>0</v>
      </c>
      <c r="CG77" s="201">
        <f t="shared" si="193"/>
        <v>0</v>
      </c>
      <c r="CH77" s="8">
        <f t="shared" si="194"/>
        <v>0</v>
      </c>
      <c r="CI77" s="50">
        <f t="shared" si="195"/>
        <v>0</v>
      </c>
      <c r="CK77" s="394">
        <f t="shared" si="196"/>
        <v>0</v>
      </c>
      <c r="CL77" s="201">
        <f t="shared" si="196"/>
        <v>0</v>
      </c>
      <c r="CM77" s="8">
        <f t="shared" si="197"/>
        <v>0</v>
      </c>
      <c r="CN77" s="50">
        <f t="shared" si="198"/>
        <v>0</v>
      </c>
      <c r="CP77" s="394">
        <f t="shared" si="199"/>
        <v>0</v>
      </c>
      <c r="CQ77" s="201">
        <f t="shared" si="199"/>
        <v>0</v>
      </c>
      <c r="CR77" s="8">
        <f t="shared" si="200"/>
        <v>0</v>
      </c>
      <c r="CS77" s="50">
        <f t="shared" si="201"/>
        <v>0</v>
      </c>
      <c r="CU77" s="394">
        <f t="shared" si="202"/>
        <v>0</v>
      </c>
      <c r="CV77" s="201">
        <f t="shared" si="202"/>
        <v>0</v>
      </c>
      <c r="CW77" s="8">
        <f t="shared" si="203"/>
        <v>0</v>
      </c>
      <c r="CX77" s="50">
        <f t="shared" si="204"/>
        <v>0</v>
      </c>
      <c r="CZ77" s="394">
        <f t="shared" si="205"/>
        <v>0</v>
      </c>
      <c r="DA77" s="201">
        <f t="shared" si="205"/>
        <v>0</v>
      </c>
      <c r="DB77" s="8">
        <f t="shared" si="206"/>
        <v>0</v>
      </c>
      <c r="DC77" s="50">
        <f t="shared" si="207"/>
        <v>0</v>
      </c>
      <c r="DE77" s="394">
        <f t="shared" si="208"/>
        <v>0</v>
      </c>
      <c r="DF77" s="201">
        <f t="shared" si="208"/>
        <v>0</v>
      </c>
      <c r="DG77" s="8">
        <f t="shared" si="209"/>
        <v>0</v>
      </c>
      <c r="DH77" s="50">
        <f t="shared" si="210"/>
        <v>0</v>
      </c>
      <c r="DJ77" s="394">
        <f t="shared" si="211"/>
        <v>0</v>
      </c>
      <c r="DK77" s="201">
        <f t="shared" si="211"/>
        <v>0</v>
      </c>
      <c r="DL77" s="8">
        <f t="shared" si="212"/>
        <v>0</v>
      </c>
      <c r="DM77" s="50">
        <f t="shared" si="213"/>
        <v>0</v>
      </c>
      <c r="DO77" s="394">
        <f t="shared" si="214"/>
        <v>0</v>
      </c>
      <c r="DP77" s="201">
        <f t="shared" si="214"/>
        <v>0</v>
      </c>
      <c r="DQ77" s="8">
        <f t="shared" si="215"/>
        <v>0</v>
      </c>
      <c r="DR77" s="50">
        <f t="shared" si="216"/>
        <v>0</v>
      </c>
      <c r="DT77" s="51">
        <f t="shared" si="146"/>
        <v>0</v>
      </c>
      <c r="DU77" s="50">
        <f t="shared" si="147"/>
        <v>0</v>
      </c>
      <c r="DV77" s="51">
        <v>0</v>
      </c>
      <c r="DW77" s="50">
        <f t="shared" si="148"/>
        <v>0</v>
      </c>
      <c r="DX77" s="51">
        <f t="shared" si="150"/>
        <v>0</v>
      </c>
      <c r="DY77" s="53">
        <f t="shared" si="149"/>
        <v>0</v>
      </c>
      <c r="DZ77" s="307" t="str">
        <f t="shared" si="145"/>
        <v>Operating costs</v>
      </c>
    </row>
    <row r="78" spans="1:130" ht="18" customHeight="1" x14ac:dyDescent="0.3">
      <c r="B78" s="286" t="s">
        <v>655</v>
      </c>
      <c r="C78" s="237" t="s">
        <v>660</v>
      </c>
      <c r="D78" s="237"/>
      <c r="E78" s="239">
        <v>10000</v>
      </c>
      <c r="F78" s="263">
        <f>E78/$I$3</f>
        <v>263.15789473684208</v>
      </c>
      <c r="G78" s="287"/>
      <c r="H78" s="263" t="s">
        <v>691</v>
      </c>
      <c r="I78" s="270"/>
      <c r="J78" s="56"/>
      <c r="K78" s="265"/>
      <c r="L78" s="264"/>
      <c r="M78" s="271"/>
      <c r="N78" s="394">
        <v>1</v>
      </c>
      <c r="O78" s="214">
        <v>12</v>
      </c>
      <c r="P78" s="8">
        <f t="shared" si="151"/>
        <v>120000</v>
      </c>
      <c r="Q78" s="50">
        <f t="shared" si="152"/>
        <v>3157.8947368421054</v>
      </c>
      <c r="S78" s="382">
        <f t="shared" si="153"/>
        <v>1</v>
      </c>
      <c r="T78" s="201">
        <f t="shared" si="154"/>
        <v>12</v>
      </c>
      <c r="U78" s="8">
        <f t="shared" si="155"/>
        <v>120000</v>
      </c>
      <c r="V78" s="50">
        <f t="shared" si="156"/>
        <v>3157.8947368421054</v>
      </c>
      <c r="X78" s="394">
        <f t="shared" si="157"/>
        <v>1</v>
      </c>
      <c r="Y78" s="201">
        <f t="shared" si="157"/>
        <v>12</v>
      </c>
      <c r="Z78" s="8">
        <f t="shared" si="158"/>
        <v>120000</v>
      </c>
      <c r="AA78" s="50">
        <f t="shared" si="159"/>
        <v>3157.8947368421054</v>
      </c>
      <c r="AC78" s="394">
        <f t="shared" si="160"/>
        <v>1</v>
      </c>
      <c r="AD78" s="201">
        <f t="shared" si="160"/>
        <v>12</v>
      </c>
      <c r="AE78" s="8">
        <f t="shared" si="161"/>
        <v>120000</v>
      </c>
      <c r="AF78" s="50">
        <f t="shared" si="162"/>
        <v>3157.8947368421054</v>
      </c>
      <c r="AH78" s="394">
        <f t="shared" si="163"/>
        <v>1</v>
      </c>
      <c r="AI78" s="201">
        <f t="shared" si="163"/>
        <v>12</v>
      </c>
      <c r="AJ78" s="8">
        <f t="shared" si="164"/>
        <v>120000</v>
      </c>
      <c r="AK78" s="50">
        <f t="shared" si="165"/>
        <v>3157.8947368421054</v>
      </c>
      <c r="AM78" s="394">
        <f t="shared" si="166"/>
        <v>1</v>
      </c>
      <c r="AN78" s="201">
        <f t="shared" si="166"/>
        <v>12</v>
      </c>
      <c r="AO78" s="8">
        <f t="shared" si="167"/>
        <v>120000</v>
      </c>
      <c r="AP78" s="50">
        <f t="shared" si="168"/>
        <v>3157.8947368421054</v>
      </c>
      <c r="AR78" s="394">
        <f t="shared" si="169"/>
        <v>1</v>
      </c>
      <c r="AS78" s="201">
        <f t="shared" si="169"/>
        <v>12</v>
      </c>
      <c r="AT78" s="8">
        <f t="shared" si="170"/>
        <v>120000</v>
      </c>
      <c r="AU78" s="50">
        <f t="shared" si="171"/>
        <v>3157.8947368421054</v>
      </c>
      <c r="AW78" s="394">
        <f t="shared" si="172"/>
        <v>1</v>
      </c>
      <c r="AX78" s="201">
        <f t="shared" si="172"/>
        <v>12</v>
      </c>
      <c r="AY78" s="8">
        <f t="shared" si="173"/>
        <v>120000</v>
      </c>
      <c r="AZ78" s="50">
        <f t="shared" si="174"/>
        <v>3157.8947368421054</v>
      </c>
      <c r="BB78" s="394">
        <f t="shared" si="175"/>
        <v>1</v>
      </c>
      <c r="BC78" s="201">
        <f t="shared" si="175"/>
        <v>12</v>
      </c>
      <c r="BD78" s="8">
        <f t="shared" si="176"/>
        <v>120000</v>
      </c>
      <c r="BE78" s="50">
        <f t="shared" si="177"/>
        <v>3157.8947368421054</v>
      </c>
      <c r="BG78" s="394">
        <f t="shared" si="178"/>
        <v>1</v>
      </c>
      <c r="BH78" s="201">
        <f t="shared" si="178"/>
        <v>12</v>
      </c>
      <c r="BI78" s="8">
        <f t="shared" si="179"/>
        <v>120000</v>
      </c>
      <c r="BJ78" s="50">
        <f t="shared" si="180"/>
        <v>3157.8947368421054</v>
      </c>
      <c r="BL78" s="394">
        <f t="shared" si="181"/>
        <v>1</v>
      </c>
      <c r="BM78" s="201">
        <f t="shared" si="181"/>
        <v>12</v>
      </c>
      <c r="BN78" s="8">
        <f t="shared" si="182"/>
        <v>120000</v>
      </c>
      <c r="BO78" s="50">
        <f t="shared" si="183"/>
        <v>3157.8947368421054</v>
      </c>
      <c r="BQ78" s="394">
        <f t="shared" si="184"/>
        <v>1</v>
      </c>
      <c r="BR78" s="201">
        <f t="shared" si="184"/>
        <v>12</v>
      </c>
      <c r="BS78" s="8">
        <f t="shared" si="185"/>
        <v>120000</v>
      </c>
      <c r="BT78" s="50">
        <f t="shared" si="186"/>
        <v>3157.8947368421054</v>
      </c>
      <c r="BV78" s="394">
        <f t="shared" si="187"/>
        <v>1</v>
      </c>
      <c r="BW78" s="201">
        <f t="shared" si="187"/>
        <v>12</v>
      </c>
      <c r="BX78" s="8">
        <f t="shared" si="188"/>
        <v>120000</v>
      </c>
      <c r="BY78" s="50">
        <f t="shared" si="189"/>
        <v>3157.8947368421054</v>
      </c>
      <c r="CA78" s="394">
        <f t="shared" si="190"/>
        <v>1</v>
      </c>
      <c r="CB78" s="201">
        <f t="shared" si="190"/>
        <v>12</v>
      </c>
      <c r="CC78" s="8">
        <f t="shared" si="191"/>
        <v>120000</v>
      </c>
      <c r="CD78" s="50">
        <f t="shared" si="192"/>
        <v>3157.8947368421054</v>
      </c>
      <c r="CF78" s="394">
        <f t="shared" si="193"/>
        <v>1</v>
      </c>
      <c r="CG78" s="201">
        <f t="shared" si="193"/>
        <v>12</v>
      </c>
      <c r="CH78" s="8">
        <f t="shared" si="194"/>
        <v>120000</v>
      </c>
      <c r="CI78" s="50">
        <f t="shared" si="195"/>
        <v>3157.8947368421054</v>
      </c>
      <c r="CK78" s="394">
        <f t="shared" si="196"/>
        <v>1</v>
      </c>
      <c r="CL78" s="201">
        <f t="shared" si="196"/>
        <v>12</v>
      </c>
      <c r="CM78" s="8">
        <f t="shared" si="197"/>
        <v>120000</v>
      </c>
      <c r="CN78" s="50">
        <f t="shared" si="198"/>
        <v>3157.8947368421054</v>
      </c>
      <c r="CP78" s="394">
        <f t="shared" si="199"/>
        <v>1</v>
      </c>
      <c r="CQ78" s="201">
        <f t="shared" si="199"/>
        <v>12</v>
      </c>
      <c r="CR78" s="8">
        <f t="shared" si="200"/>
        <v>120000</v>
      </c>
      <c r="CS78" s="50">
        <f t="shared" si="201"/>
        <v>3157.8947368421054</v>
      </c>
      <c r="CU78" s="394">
        <f t="shared" si="202"/>
        <v>1</v>
      </c>
      <c r="CV78" s="201">
        <f t="shared" si="202"/>
        <v>12</v>
      </c>
      <c r="CW78" s="8">
        <f t="shared" si="203"/>
        <v>120000</v>
      </c>
      <c r="CX78" s="50">
        <f t="shared" si="204"/>
        <v>3157.8947368421054</v>
      </c>
      <c r="CZ78" s="394">
        <f t="shared" si="205"/>
        <v>1</v>
      </c>
      <c r="DA78" s="201">
        <f t="shared" si="205"/>
        <v>12</v>
      </c>
      <c r="DB78" s="8">
        <f t="shared" si="206"/>
        <v>120000</v>
      </c>
      <c r="DC78" s="50">
        <f t="shared" si="207"/>
        <v>3157.8947368421054</v>
      </c>
      <c r="DE78" s="394">
        <f t="shared" si="208"/>
        <v>1</v>
      </c>
      <c r="DF78" s="201">
        <f t="shared" si="208"/>
        <v>12</v>
      </c>
      <c r="DG78" s="8">
        <f t="shared" si="209"/>
        <v>120000</v>
      </c>
      <c r="DH78" s="50">
        <f t="shared" si="210"/>
        <v>3157.8947368421054</v>
      </c>
      <c r="DJ78" s="394">
        <f t="shared" si="211"/>
        <v>1</v>
      </c>
      <c r="DK78" s="201">
        <f t="shared" si="211"/>
        <v>12</v>
      </c>
      <c r="DL78" s="8">
        <f t="shared" si="212"/>
        <v>120000</v>
      </c>
      <c r="DM78" s="50">
        <f t="shared" si="213"/>
        <v>3157.8947368421054</v>
      </c>
      <c r="DO78" s="394">
        <f t="shared" si="214"/>
        <v>1</v>
      </c>
      <c r="DP78" s="201">
        <f t="shared" si="214"/>
        <v>12</v>
      </c>
      <c r="DQ78" s="8">
        <f t="shared" si="215"/>
        <v>120000</v>
      </c>
      <c r="DR78" s="50">
        <f t="shared" si="216"/>
        <v>3157.8947368421054</v>
      </c>
      <c r="DT78" s="51">
        <f t="shared" si="146"/>
        <v>2640000</v>
      </c>
      <c r="DU78" s="50">
        <f t="shared" si="147"/>
        <v>69473.68421052632</v>
      </c>
      <c r="DV78" s="51">
        <v>0</v>
      </c>
      <c r="DW78" s="50">
        <f t="shared" si="148"/>
        <v>0</v>
      </c>
      <c r="DX78" s="51">
        <f t="shared" si="150"/>
        <v>2640000</v>
      </c>
      <c r="DY78" s="53">
        <f t="shared" si="149"/>
        <v>69473.68421052632</v>
      </c>
      <c r="DZ78" s="307" t="str">
        <f t="shared" si="145"/>
        <v xml:space="preserve">Electricity </v>
      </c>
    </row>
    <row r="79" spans="1:130" ht="18" customHeight="1" x14ac:dyDescent="0.3">
      <c r="A79" s="6"/>
      <c r="B79" s="286" t="s">
        <v>658</v>
      </c>
      <c r="C79" s="14" t="s">
        <v>656</v>
      </c>
      <c r="D79" s="14"/>
      <c r="E79" s="239">
        <v>15000</v>
      </c>
      <c r="F79" s="263">
        <f t="shared" ref="F79:F80" si="217">E79/$I$3</f>
        <v>394.73684210526318</v>
      </c>
      <c r="G79" s="263"/>
      <c r="H79" s="263" t="s">
        <v>691</v>
      </c>
      <c r="I79" s="58"/>
      <c r="J79" s="56"/>
      <c r="K79" s="265"/>
      <c r="L79" s="264"/>
      <c r="M79" s="57"/>
      <c r="N79" s="394">
        <v>1</v>
      </c>
      <c r="O79" s="214">
        <v>12</v>
      </c>
      <c r="P79" s="8">
        <f t="shared" si="151"/>
        <v>180000</v>
      </c>
      <c r="Q79" s="50">
        <f t="shared" si="152"/>
        <v>4736.8421052631575</v>
      </c>
      <c r="S79" s="382">
        <f t="shared" si="153"/>
        <v>1</v>
      </c>
      <c r="T79" s="201">
        <f t="shared" si="154"/>
        <v>12</v>
      </c>
      <c r="U79" s="8">
        <f t="shared" si="155"/>
        <v>180000</v>
      </c>
      <c r="V79" s="50">
        <f t="shared" si="156"/>
        <v>4736.8421052631575</v>
      </c>
      <c r="X79" s="394">
        <f t="shared" si="157"/>
        <v>1</v>
      </c>
      <c r="Y79" s="201">
        <f t="shared" si="157"/>
        <v>12</v>
      </c>
      <c r="Z79" s="8">
        <f t="shared" si="158"/>
        <v>180000</v>
      </c>
      <c r="AA79" s="50">
        <f t="shared" si="159"/>
        <v>4736.8421052631575</v>
      </c>
      <c r="AC79" s="394">
        <f t="shared" si="160"/>
        <v>1</v>
      </c>
      <c r="AD79" s="201">
        <f t="shared" si="160"/>
        <v>12</v>
      </c>
      <c r="AE79" s="8">
        <f t="shared" si="161"/>
        <v>180000</v>
      </c>
      <c r="AF79" s="50">
        <f t="shared" si="162"/>
        <v>4736.8421052631575</v>
      </c>
      <c r="AH79" s="394">
        <f t="shared" si="163"/>
        <v>1</v>
      </c>
      <c r="AI79" s="201">
        <f t="shared" si="163"/>
        <v>12</v>
      </c>
      <c r="AJ79" s="8">
        <f t="shared" si="164"/>
        <v>180000</v>
      </c>
      <c r="AK79" s="50">
        <f t="shared" si="165"/>
        <v>4736.8421052631575</v>
      </c>
      <c r="AM79" s="394">
        <f t="shared" si="166"/>
        <v>1</v>
      </c>
      <c r="AN79" s="201">
        <f t="shared" si="166"/>
        <v>12</v>
      </c>
      <c r="AO79" s="8">
        <f t="shared" si="167"/>
        <v>180000</v>
      </c>
      <c r="AP79" s="50">
        <f t="shared" si="168"/>
        <v>4736.8421052631575</v>
      </c>
      <c r="AR79" s="394">
        <f t="shared" si="169"/>
        <v>1</v>
      </c>
      <c r="AS79" s="201">
        <f t="shared" si="169"/>
        <v>12</v>
      </c>
      <c r="AT79" s="8">
        <f t="shared" si="170"/>
        <v>180000</v>
      </c>
      <c r="AU79" s="50">
        <f t="shared" si="171"/>
        <v>4736.8421052631575</v>
      </c>
      <c r="AW79" s="394">
        <f t="shared" si="172"/>
        <v>1</v>
      </c>
      <c r="AX79" s="201">
        <f t="shared" si="172"/>
        <v>12</v>
      </c>
      <c r="AY79" s="8">
        <f t="shared" si="173"/>
        <v>180000</v>
      </c>
      <c r="AZ79" s="50">
        <f t="shared" si="174"/>
        <v>4736.8421052631575</v>
      </c>
      <c r="BB79" s="394">
        <f t="shared" si="175"/>
        <v>1</v>
      </c>
      <c r="BC79" s="201">
        <f t="shared" si="175"/>
        <v>12</v>
      </c>
      <c r="BD79" s="8">
        <f t="shared" si="176"/>
        <v>180000</v>
      </c>
      <c r="BE79" s="50">
        <f t="shared" si="177"/>
        <v>4736.8421052631575</v>
      </c>
      <c r="BG79" s="394">
        <f t="shared" si="178"/>
        <v>1</v>
      </c>
      <c r="BH79" s="201">
        <f t="shared" si="178"/>
        <v>12</v>
      </c>
      <c r="BI79" s="8">
        <f t="shared" si="179"/>
        <v>180000</v>
      </c>
      <c r="BJ79" s="50">
        <f t="shared" si="180"/>
        <v>4736.8421052631575</v>
      </c>
      <c r="BL79" s="394">
        <f t="shared" si="181"/>
        <v>1</v>
      </c>
      <c r="BM79" s="201">
        <f t="shared" si="181"/>
        <v>12</v>
      </c>
      <c r="BN79" s="8">
        <f t="shared" si="182"/>
        <v>180000</v>
      </c>
      <c r="BO79" s="50">
        <f t="shared" si="183"/>
        <v>4736.8421052631575</v>
      </c>
      <c r="BQ79" s="394">
        <f t="shared" si="184"/>
        <v>1</v>
      </c>
      <c r="BR79" s="201">
        <f t="shared" si="184"/>
        <v>12</v>
      </c>
      <c r="BS79" s="8">
        <f t="shared" si="185"/>
        <v>180000</v>
      </c>
      <c r="BT79" s="50">
        <f t="shared" si="186"/>
        <v>4736.8421052631575</v>
      </c>
      <c r="BV79" s="394">
        <f t="shared" si="187"/>
        <v>1</v>
      </c>
      <c r="BW79" s="201">
        <f t="shared" si="187"/>
        <v>12</v>
      </c>
      <c r="BX79" s="8">
        <f t="shared" si="188"/>
        <v>180000</v>
      </c>
      <c r="BY79" s="50">
        <f t="shared" si="189"/>
        <v>4736.8421052631575</v>
      </c>
      <c r="CA79" s="394">
        <f t="shared" si="190"/>
        <v>1</v>
      </c>
      <c r="CB79" s="201">
        <f t="shared" si="190"/>
        <v>12</v>
      </c>
      <c r="CC79" s="8">
        <f t="shared" si="191"/>
        <v>180000</v>
      </c>
      <c r="CD79" s="50">
        <f t="shared" si="192"/>
        <v>4736.8421052631575</v>
      </c>
      <c r="CF79" s="394">
        <f t="shared" si="193"/>
        <v>1</v>
      </c>
      <c r="CG79" s="201">
        <f t="shared" si="193"/>
        <v>12</v>
      </c>
      <c r="CH79" s="8">
        <f t="shared" si="194"/>
        <v>180000</v>
      </c>
      <c r="CI79" s="50">
        <f t="shared" si="195"/>
        <v>4736.8421052631575</v>
      </c>
      <c r="CK79" s="394">
        <f t="shared" si="196"/>
        <v>1</v>
      </c>
      <c r="CL79" s="201">
        <f t="shared" si="196"/>
        <v>12</v>
      </c>
      <c r="CM79" s="8">
        <f t="shared" si="197"/>
        <v>180000</v>
      </c>
      <c r="CN79" s="50">
        <f t="shared" si="198"/>
        <v>4736.8421052631575</v>
      </c>
      <c r="CP79" s="394">
        <f t="shared" si="199"/>
        <v>1</v>
      </c>
      <c r="CQ79" s="201">
        <f t="shared" si="199"/>
        <v>12</v>
      </c>
      <c r="CR79" s="8">
        <f t="shared" si="200"/>
        <v>180000</v>
      </c>
      <c r="CS79" s="50">
        <f t="shared" si="201"/>
        <v>4736.8421052631575</v>
      </c>
      <c r="CU79" s="394">
        <f t="shared" si="202"/>
        <v>1</v>
      </c>
      <c r="CV79" s="201">
        <f t="shared" si="202"/>
        <v>12</v>
      </c>
      <c r="CW79" s="8">
        <f t="shared" si="203"/>
        <v>180000</v>
      </c>
      <c r="CX79" s="50">
        <f t="shared" si="204"/>
        <v>4736.8421052631575</v>
      </c>
      <c r="CZ79" s="394">
        <f t="shared" si="205"/>
        <v>1</v>
      </c>
      <c r="DA79" s="201">
        <f t="shared" si="205"/>
        <v>12</v>
      </c>
      <c r="DB79" s="8">
        <f t="shared" si="206"/>
        <v>180000</v>
      </c>
      <c r="DC79" s="50">
        <f t="shared" si="207"/>
        <v>4736.8421052631575</v>
      </c>
      <c r="DE79" s="394">
        <f t="shared" si="208"/>
        <v>1</v>
      </c>
      <c r="DF79" s="201">
        <f t="shared" si="208"/>
        <v>12</v>
      </c>
      <c r="DG79" s="8">
        <f t="shared" si="209"/>
        <v>180000</v>
      </c>
      <c r="DH79" s="50">
        <f t="shared" si="210"/>
        <v>4736.8421052631575</v>
      </c>
      <c r="DJ79" s="394">
        <f t="shared" si="211"/>
        <v>1</v>
      </c>
      <c r="DK79" s="201">
        <f t="shared" si="211"/>
        <v>12</v>
      </c>
      <c r="DL79" s="8">
        <f t="shared" si="212"/>
        <v>180000</v>
      </c>
      <c r="DM79" s="50">
        <f t="shared" si="213"/>
        <v>4736.8421052631575</v>
      </c>
      <c r="DO79" s="394">
        <f t="shared" si="214"/>
        <v>1</v>
      </c>
      <c r="DP79" s="201">
        <f t="shared" si="214"/>
        <v>12</v>
      </c>
      <c r="DQ79" s="8">
        <f t="shared" si="215"/>
        <v>180000</v>
      </c>
      <c r="DR79" s="50">
        <f t="shared" si="216"/>
        <v>4736.8421052631575</v>
      </c>
      <c r="DT79" s="51">
        <f t="shared" si="146"/>
        <v>3960000</v>
      </c>
      <c r="DU79" s="50">
        <f t="shared" si="147"/>
        <v>104210.52631578948</v>
      </c>
      <c r="DV79" s="51">
        <v>0</v>
      </c>
      <c r="DW79" s="50">
        <f t="shared" si="148"/>
        <v>0</v>
      </c>
      <c r="DX79" s="51">
        <f t="shared" si="150"/>
        <v>3960000</v>
      </c>
      <c r="DY79" s="53">
        <f t="shared" si="149"/>
        <v>104210.52631578948</v>
      </c>
      <c r="DZ79" s="307" t="str">
        <f t="shared" si="145"/>
        <v xml:space="preserve">Connectividade </v>
      </c>
    </row>
    <row r="80" spans="1:130" ht="18" customHeight="1" x14ac:dyDescent="0.3">
      <c r="B80" s="72" t="s">
        <v>659</v>
      </c>
      <c r="C80" s="1" t="s">
        <v>661</v>
      </c>
      <c r="D80" s="1"/>
      <c r="E80" s="239">
        <f>E73*0.25</f>
        <v>50000</v>
      </c>
      <c r="F80" s="263">
        <f t="shared" si="217"/>
        <v>1315.7894736842106</v>
      </c>
      <c r="G80" s="274"/>
      <c r="H80" s="263" t="s">
        <v>691</v>
      </c>
      <c r="I80" s="56"/>
      <c r="J80" s="56"/>
      <c r="K80" s="265"/>
      <c r="L80" s="264"/>
      <c r="M80" s="57"/>
      <c r="N80" s="394">
        <v>1</v>
      </c>
      <c r="O80" s="214">
        <v>1</v>
      </c>
      <c r="P80" s="8">
        <f t="shared" si="151"/>
        <v>50000</v>
      </c>
      <c r="Q80" s="50">
        <f t="shared" si="152"/>
        <v>1315.7894736842106</v>
      </c>
      <c r="S80" s="382">
        <f t="shared" si="153"/>
        <v>1</v>
      </c>
      <c r="T80" s="201">
        <f t="shared" si="154"/>
        <v>1</v>
      </c>
      <c r="U80" s="8">
        <f t="shared" si="155"/>
        <v>50000</v>
      </c>
      <c r="V80" s="50">
        <f t="shared" si="156"/>
        <v>1315.7894736842106</v>
      </c>
      <c r="X80" s="394">
        <f t="shared" si="157"/>
        <v>1</v>
      </c>
      <c r="Y80" s="201">
        <f t="shared" si="157"/>
        <v>1</v>
      </c>
      <c r="Z80" s="8">
        <f t="shared" si="158"/>
        <v>50000</v>
      </c>
      <c r="AA80" s="50">
        <f t="shared" si="159"/>
        <v>1315.7894736842106</v>
      </c>
      <c r="AC80" s="394">
        <f t="shared" si="160"/>
        <v>1</v>
      </c>
      <c r="AD80" s="201">
        <f t="shared" si="160"/>
        <v>1</v>
      </c>
      <c r="AE80" s="8">
        <f t="shared" si="161"/>
        <v>50000</v>
      </c>
      <c r="AF80" s="50">
        <f t="shared" si="162"/>
        <v>1315.7894736842106</v>
      </c>
      <c r="AH80" s="394">
        <f t="shared" si="163"/>
        <v>1</v>
      </c>
      <c r="AI80" s="201">
        <f t="shared" si="163"/>
        <v>1</v>
      </c>
      <c r="AJ80" s="8">
        <f t="shared" si="164"/>
        <v>50000</v>
      </c>
      <c r="AK80" s="50">
        <f t="shared" si="165"/>
        <v>1315.7894736842106</v>
      </c>
      <c r="AM80" s="394">
        <f t="shared" si="166"/>
        <v>1</v>
      </c>
      <c r="AN80" s="201">
        <f t="shared" si="166"/>
        <v>1</v>
      </c>
      <c r="AO80" s="8">
        <f t="shared" si="167"/>
        <v>50000</v>
      </c>
      <c r="AP80" s="50">
        <f t="shared" si="168"/>
        <v>1315.7894736842106</v>
      </c>
      <c r="AR80" s="394">
        <f t="shared" si="169"/>
        <v>1</v>
      </c>
      <c r="AS80" s="201">
        <f t="shared" si="169"/>
        <v>1</v>
      </c>
      <c r="AT80" s="8">
        <f t="shared" si="170"/>
        <v>50000</v>
      </c>
      <c r="AU80" s="50">
        <f t="shared" si="171"/>
        <v>1315.7894736842106</v>
      </c>
      <c r="AW80" s="394">
        <f t="shared" si="172"/>
        <v>1</v>
      </c>
      <c r="AX80" s="201">
        <f t="shared" si="172"/>
        <v>1</v>
      </c>
      <c r="AY80" s="8">
        <f t="shared" si="173"/>
        <v>50000</v>
      </c>
      <c r="AZ80" s="50">
        <f t="shared" si="174"/>
        <v>1315.7894736842106</v>
      </c>
      <c r="BB80" s="394">
        <f t="shared" si="175"/>
        <v>1</v>
      </c>
      <c r="BC80" s="201">
        <f t="shared" si="175"/>
        <v>1</v>
      </c>
      <c r="BD80" s="8">
        <f t="shared" si="176"/>
        <v>50000</v>
      </c>
      <c r="BE80" s="50">
        <f t="shared" si="177"/>
        <v>1315.7894736842106</v>
      </c>
      <c r="BG80" s="394">
        <f t="shared" si="178"/>
        <v>1</v>
      </c>
      <c r="BH80" s="201">
        <f t="shared" si="178"/>
        <v>1</v>
      </c>
      <c r="BI80" s="8">
        <f t="shared" si="179"/>
        <v>50000</v>
      </c>
      <c r="BJ80" s="50">
        <f t="shared" si="180"/>
        <v>1315.7894736842106</v>
      </c>
      <c r="BL80" s="394">
        <f t="shared" si="181"/>
        <v>1</v>
      </c>
      <c r="BM80" s="201">
        <f t="shared" si="181"/>
        <v>1</v>
      </c>
      <c r="BN80" s="8">
        <f t="shared" si="182"/>
        <v>50000</v>
      </c>
      <c r="BO80" s="50">
        <f t="shared" si="183"/>
        <v>1315.7894736842106</v>
      </c>
      <c r="BQ80" s="394">
        <f t="shared" si="184"/>
        <v>1</v>
      </c>
      <c r="BR80" s="201">
        <f t="shared" si="184"/>
        <v>1</v>
      </c>
      <c r="BS80" s="8">
        <f t="shared" si="185"/>
        <v>50000</v>
      </c>
      <c r="BT80" s="50">
        <f t="shared" si="186"/>
        <v>1315.7894736842106</v>
      </c>
      <c r="BV80" s="394">
        <f t="shared" si="187"/>
        <v>1</v>
      </c>
      <c r="BW80" s="201">
        <f t="shared" si="187"/>
        <v>1</v>
      </c>
      <c r="BX80" s="8">
        <f t="shared" si="188"/>
        <v>50000</v>
      </c>
      <c r="BY80" s="50">
        <f t="shared" si="189"/>
        <v>1315.7894736842106</v>
      </c>
      <c r="CA80" s="394">
        <f t="shared" si="190"/>
        <v>1</v>
      </c>
      <c r="CB80" s="201">
        <f t="shared" si="190"/>
        <v>1</v>
      </c>
      <c r="CC80" s="8">
        <f t="shared" si="191"/>
        <v>50000</v>
      </c>
      <c r="CD80" s="50">
        <f t="shared" si="192"/>
        <v>1315.7894736842106</v>
      </c>
      <c r="CF80" s="394">
        <f t="shared" si="193"/>
        <v>1</v>
      </c>
      <c r="CG80" s="201">
        <f t="shared" si="193"/>
        <v>1</v>
      </c>
      <c r="CH80" s="8">
        <f t="shared" si="194"/>
        <v>50000</v>
      </c>
      <c r="CI80" s="50">
        <f t="shared" si="195"/>
        <v>1315.7894736842106</v>
      </c>
      <c r="CK80" s="394">
        <f t="shared" si="196"/>
        <v>1</v>
      </c>
      <c r="CL80" s="201">
        <f t="shared" si="196"/>
        <v>1</v>
      </c>
      <c r="CM80" s="8">
        <f t="shared" si="197"/>
        <v>50000</v>
      </c>
      <c r="CN80" s="50">
        <f t="shared" si="198"/>
        <v>1315.7894736842106</v>
      </c>
      <c r="CP80" s="394">
        <f t="shared" si="199"/>
        <v>1</v>
      </c>
      <c r="CQ80" s="201">
        <f t="shared" si="199"/>
        <v>1</v>
      </c>
      <c r="CR80" s="8">
        <f t="shared" si="200"/>
        <v>50000</v>
      </c>
      <c r="CS80" s="50">
        <f t="shared" si="201"/>
        <v>1315.7894736842106</v>
      </c>
      <c r="CU80" s="394">
        <f t="shared" si="202"/>
        <v>1</v>
      </c>
      <c r="CV80" s="201">
        <f t="shared" si="202"/>
        <v>1</v>
      </c>
      <c r="CW80" s="8">
        <f t="shared" si="203"/>
        <v>50000</v>
      </c>
      <c r="CX80" s="50">
        <f t="shared" si="204"/>
        <v>1315.7894736842106</v>
      </c>
      <c r="CZ80" s="394">
        <f t="shared" si="205"/>
        <v>1</v>
      </c>
      <c r="DA80" s="201">
        <f t="shared" si="205"/>
        <v>1</v>
      </c>
      <c r="DB80" s="8">
        <f t="shared" si="206"/>
        <v>50000</v>
      </c>
      <c r="DC80" s="50">
        <f t="shared" si="207"/>
        <v>1315.7894736842106</v>
      </c>
      <c r="DE80" s="394">
        <f t="shared" si="208"/>
        <v>1</v>
      </c>
      <c r="DF80" s="201">
        <f t="shared" si="208"/>
        <v>1</v>
      </c>
      <c r="DG80" s="8">
        <f t="shared" si="209"/>
        <v>50000</v>
      </c>
      <c r="DH80" s="50">
        <f t="shared" si="210"/>
        <v>1315.7894736842106</v>
      </c>
      <c r="DJ80" s="394">
        <f t="shared" si="211"/>
        <v>1</v>
      </c>
      <c r="DK80" s="201">
        <f t="shared" si="211"/>
        <v>1</v>
      </c>
      <c r="DL80" s="8">
        <f t="shared" si="212"/>
        <v>50000</v>
      </c>
      <c r="DM80" s="50">
        <f t="shared" si="213"/>
        <v>1315.7894736842106</v>
      </c>
      <c r="DO80" s="394">
        <f t="shared" si="214"/>
        <v>1</v>
      </c>
      <c r="DP80" s="201">
        <f t="shared" si="214"/>
        <v>1</v>
      </c>
      <c r="DQ80" s="8">
        <f t="shared" si="215"/>
        <v>50000</v>
      </c>
      <c r="DR80" s="50">
        <f t="shared" si="216"/>
        <v>1315.7894736842106</v>
      </c>
      <c r="DT80" s="51">
        <f t="shared" si="146"/>
        <v>1100000</v>
      </c>
      <c r="DU80" s="50">
        <f t="shared" si="147"/>
        <v>28947.36842105263</v>
      </c>
      <c r="DV80" s="51">
        <v>0</v>
      </c>
      <c r="DW80" s="50">
        <f t="shared" si="148"/>
        <v>0</v>
      </c>
      <c r="DX80" s="51">
        <f t="shared" si="150"/>
        <v>1100000</v>
      </c>
      <c r="DY80" s="53">
        <f t="shared" si="149"/>
        <v>28947.36842105263</v>
      </c>
      <c r="DZ80" s="307" t="str">
        <f t="shared" si="145"/>
        <v>Maintenance (25%)</v>
      </c>
    </row>
    <row r="81" spans="2:130" ht="18" customHeight="1" x14ac:dyDescent="0.3">
      <c r="B81" s="72"/>
      <c r="C81" s="33"/>
      <c r="D81" s="33"/>
      <c r="E81" s="239"/>
      <c r="F81" s="55"/>
      <c r="G81" s="274"/>
      <c r="H81" s="263"/>
      <c r="I81" s="56"/>
      <c r="J81" s="56"/>
      <c r="K81" s="265"/>
      <c r="L81" s="264"/>
      <c r="M81" s="57"/>
      <c r="N81" s="394">
        <v>0</v>
      </c>
      <c r="O81" s="214"/>
      <c r="P81" s="8">
        <f t="shared" si="151"/>
        <v>0</v>
      </c>
      <c r="Q81" s="50">
        <f t="shared" si="152"/>
        <v>0</v>
      </c>
      <c r="S81" s="382">
        <f t="shared" si="153"/>
        <v>0</v>
      </c>
      <c r="T81" s="201">
        <f t="shared" si="154"/>
        <v>0</v>
      </c>
      <c r="U81" s="8">
        <f t="shared" si="155"/>
        <v>0</v>
      </c>
      <c r="V81" s="50">
        <f t="shared" si="156"/>
        <v>0</v>
      </c>
      <c r="X81" s="394">
        <f t="shared" si="157"/>
        <v>0</v>
      </c>
      <c r="Y81" s="201">
        <f t="shared" si="157"/>
        <v>0</v>
      </c>
      <c r="Z81" s="8">
        <f t="shared" si="158"/>
        <v>0</v>
      </c>
      <c r="AA81" s="50">
        <f t="shared" si="159"/>
        <v>0</v>
      </c>
      <c r="AC81" s="394">
        <f t="shared" si="160"/>
        <v>0</v>
      </c>
      <c r="AD81" s="201">
        <f t="shared" si="160"/>
        <v>0</v>
      </c>
      <c r="AE81" s="8">
        <f t="shared" si="161"/>
        <v>0</v>
      </c>
      <c r="AF81" s="50">
        <f t="shared" si="162"/>
        <v>0</v>
      </c>
      <c r="AH81" s="394">
        <f t="shared" si="163"/>
        <v>0</v>
      </c>
      <c r="AI81" s="201">
        <f t="shared" si="163"/>
        <v>0</v>
      </c>
      <c r="AJ81" s="8">
        <f t="shared" si="164"/>
        <v>0</v>
      </c>
      <c r="AK81" s="50">
        <f t="shared" si="165"/>
        <v>0</v>
      </c>
      <c r="AM81" s="394">
        <f t="shared" si="166"/>
        <v>0</v>
      </c>
      <c r="AN81" s="201">
        <f t="shared" si="166"/>
        <v>0</v>
      </c>
      <c r="AO81" s="8">
        <f t="shared" si="167"/>
        <v>0</v>
      </c>
      <c r="AP81" s="50">
        <f t="shared" si="168"/>
        <v>0</v>
      </c>
      <c r="AR81" s="394">
        <f t="shared" si="169"/>
        <v>0</v>
      </c>
      <c r="AS81" s="201">
        <f t="shared" si="169"/>
        <v>0</v>
      </c>
      <c r="AT81" s="8">
        <f t="shared" si="170"/>
        <v>0</v>
      </c>
      <c r="AU81" s="50">
        <f t="shared" si="171"/>
        <v>0</v>
      </c>
      <c r="AW81" s="394">
        <f t="shared" si="172"/>
        <v>0</v>
      </c>
      <c r="AX81" s="201">
        <f t="shared" si="172"/>
        <v>0</v>
      </c>
      <c r="AY81" s="8">
        <f t="shared" si="173"/>
        <v>0</v>
      </c>
      <c r="AZ81" s="50">
        <f t="shared" si="174"/>
        <v>0</v>
      </c>
      <c r="BB81" s="394">
        <f t="shared" si="175"/>
        <v>0</v>
      </c>
      <c r="BC81" s="201">
        <f t="shared" si="175"/>
        <v>0</v>
      </c>
      <c r="BD81" s="8">
        <f t="shared" si="176"/>
        <v>0</v>
      </c>
      <c r="BE81" s="50">
        <f t="shared" si="177"/>
        <v>0</v>
      </c>
      <c r="BG81" s="394">
        <f t="shared" si="178"/>
        <v>0</v>
      </c>
      <c r="BH81" s="201">
        <f t="shared" si="178"/>
        <v>0</v>
      </c>
      <c r="BI81" s="8">
        <f t="shared" si="179"/>
        <v>0</v>
      </c>
      <c r="BJ81" s="50">
        <f t="shared" si="180"/>
        <v>0</v>
      </c>
      <c r="BL81" s="394">
        <f t="shared" si="181"/>
        <v>0</v>
      </c>
      <c r="BM81" s="201">
        <f t="shared" si="181"/>
        <v>0</v>
      </c>
      <c r="BN81" s="8">
        <f t="shared" si="182"/>
        <v>0</v>
      </c>
      <c r="BO81" s="50">
        <f t="shared" si="183"/>
        <v>0</v>
      </c>
      <c r="BQ81" s="394">
        <f t="shared" si="184"/>
        <v>0</v>
      </c>
      <c r="BR81" s="201">
        <f t="shared" si="184"/>
        <v>0</v>
      </c>
      <c r="BS81" s="8">
        <f t="shared" si="185"/>
        <v>0</v>
      </c>
      <c r="BT81" s="50">
        <f t="shared" si="186"/>
        <v>0</v>
      </c>
      <c r="BV81" s="394">
        <f t="shared" si="187"/>
        <v>0</v>
      </c>
      <c r="BW81" s="201">
        <f t="shared" si="187"/>
        <v>0</v>
      </c>
      <c r="BX81" s="8">
        <f t="shared" si="188"/>
        <v>0</v>
      </c>
      <c r="BY81" s="50">
        <f t="shared" si="189"/>
        <v>0</v>
      </c>
      <c r="CA81" s="394">
        <f t="shared" si="190"/>
        <v>0</v>
      </c>
      <c r="CB81" s="201">
        <f t="shared" si="190"/>
        <v>0</v>
      </c>
      <c r="CC81" s="8">
        <f t="shared" si="191"/>
        <v>0</v>
      </c>
      <c r="CD81" s="50">
        <f t="shared" si="192"/>
        <v>0</v>
      </c>
      <c r="CF81" s="394">
        <f t="shared" si="193"/>
        <v>0</v>
      </c>
      <c r="CG81" s="201">
        <f t="shared" si="193"/>
        <v>0</v>
      </c>
      <c r="CH81" s="8">
        <f t="shared" si="194"/>
        <v>0</v>
      </c>
      <c r="CI81" s="50">
        <f t="shared" si="195"/>
        <v>0</v>
      </c>
      <c r="CK81" s="394">
        <f t="shared" si="196"/>
        <v>0</v>
      </c>
      <c r="CL81" s="201">
        <f t="shared" si="196"/>
        <v>0</v>
      </c>
      <c r="CM81" s="8">
        <f t="shared" si="197"/>
        <v>0</v>
      </c>
      <c r="CN81" s="50">
        <f t="shared" si="198"/>
        <v>0</v>
      </c>
      <c r="CP81" s="394">
        <f t="shared" si="199"/>
        <v>0</v>
      </c>
      <c r="CQ81" s="201">
        <f t="shared" si="199"/>
        <v>0</v>
      </c>
      <c r="CR81" s="8">
        <f t="shared" si="200"/>
        <v>0</v>
      </c>
      <c r="CS81" s="50">
        <f t="shared" si="201"/>
        <v>0</v>
      </c>
      <c r="CU81" s="394">
        <f t="shared" si="202"/>
        <v>0</v>
      </c>
      <c r="CV81" s="201">
        <f t="shared" si="202"/>
        <v>0</v>
      </c>
      <c r="CW81" s="8">
        <f t="shared" si="203"/>
        <v>0</v>
      </c>
      <c r="CX81" s="50">
        <f t="shared" si="204"/>
        <v>0</v>
      </c>
      <c r="CZ81" s="394">
        <f t="shared" si="205"/>
        <v>0</v>
      </c>
      <c r="DA81" s="201">
        <f t="shared" si="205"/>
        <v>0</v>
      </c>
      <c r="DB81" s="8">
        <f t="shared" si="206"/>
        <v>0</v>
      </c>
      <c r="DC81" s="50">
        <f t="shared" si="207"/>
        <v>0</v>
      </c>
      <c r="DE81" s="394">
        <f t="shared" si="208"/>
        <v>0</v>
      </c>
      <c r="DF81" s="201">
        <f t="shared" si="208"/>
        <v>0</v>
      </c>
      <c r="DG81" s="8">
        <f t="shared" si="209"/>
        <v>0</v>
      </c>
      <c r="DH81" s="50">
        <f t="shared" si="210"/>
        <v>0</v>
      </c>
      <c r="DJ81" s="394">
        <f t="shared" si="211"/>
        <v>0</v>
      </c>
      <c r="DK81" s="201">
        <f t="shared" si="211"/>
        <v>0</v>
      </c>
      <c r="DL81" s="8">
        <f t="shared" si="212"/>
        <v>0</v>
      </c>
      <c r="DM81" s="50">
        <f t="shared" si="213"/>
        <v>0</v>
      </c>
      <c r="DO81" s="394">
        <f t="shared" si="214"/>
        <v>0</v>
      </c>
      <c r="DP81" s="201">
        <f t="shared" si="214"/>
        <v>0</v>
      </c>
      <c r="DQ81" s="8">
        <f t="shared" si="215"/>
        <v>0</v>
      </c>
      <c r="DR81" s="50">
        <f t="shared" si="216"/>
        <v>0</v>
      </c>
      <c r="DT81" s="51">
        <f t="shared" si="146"/>
        <v>0</v>
      </c>
      <c r="DU81" s="50">
        <f t="shared" si="147"/>
        <v>0</v>
      </c>
      <c r="DV81" s="51">
        <v>0</v>
      </c>
      <c r="DW81" s="50">
        <f t="shared" si="148"/>
        <v>0</v>
      </c>
      <c r="DX81" s="51">
        <f t="shared" si="150"/>
        <v>0</v>
      </c>
      <c r="DY81" s="53">
        <f t="shared" si="149"/>
        <v>0</v>
      </c>
      <c r="DZ81" s="307">
        <f t="shared" si="145"/>
        <v>0</v>
      </c>
    </row>
    <row r="82" spans="2:130" ht="18" customHeight="1" x14ac:dyDescent="0.3">
      <c r="B82" s="72"/>
      <c r="C82" s="54"/>
      <c r="D82" s="54"/>
      <c r="E82" s="239"/>
      <c r="F82" s="263"/>
      <c r="G82" s="274"/>
      <c r="H82" s="263"/>
      <c r="I82" s="56"/>
      <c r="J82" s="56"/>
      <c r="K82" s="265"/>
      <c r="L82" s="264"/>
      <c r="M82" s="57"/>
      <c r="N82" s="394">
        <v>0</v>
      </c>
      <c r="O82" s="214"/>
      <c r="P82" s="8">
        <f t="shared" si="151"/>
        <v>0</v>
      </c>
      <c r="Q82" s="50">
        <f t="shared" si="152"/>
        <v>0</v>
      </c>
      <c r="S82" s="382">
        <f t="shared" si="153"/>
        <v>0</v>
      </c>
      <c r="T82" s="201">
        <f t="shared" si="154"/>
        <v>0</v>
      </c>
      <c r="U82" s="8">
        <f t="shared" si="155"/>
        <v>0</v>
      </c>
      <c r="V82" s="50">
        <f t="shared" si="156"/>
        <v>0</v>
      </c>
      <c r="X82" s="394">
        <f t="shared" si="157"/>
        <v>0</v>
      </c>
      <c r="Y82" s="201">
        <f t="shared" si="157"/>
        <v>0</v>
      </c>
      <c r="Z82" s="8">
        <f t="shared" si="158"/>
        <v>0</v>
      </c>
      <c r="AA82" s="50">
        <f t="shared" si="159"/>
        <v>0</v>
      </c>
      <c r="AC82" s="394">
        <f t="shared" si="160"/>
        <v>0</v>
      </c>
      <c r="AD82" s="201">
        <f t="shared" si="160"/>
        <v>0</v>
      </c>
      <c r="AE82" s="8">
        <f t="shared" si="161"/>
        <v>0</v>
      </c>
      <c r="AF82" s="50">
        <f t="shared" si="162"/>
        <v>0</v>
      </c>
      <c r="AH82" s="394">
        <f t="shared" si="163"/>
        <v>0</v>
      </c>
      <c r="AI82" s="201">
        <f t="shared" si="163"/>
        <v>0</v>
      </c>
      <c r="AJ82" s="8">
        <f t="shared" si="164"/>
        <v>0</v>
      </c>
      <c r="AK82" s="50">
        <f t="shared" si="165"/>
        <v>0</v>
      </c>
      <c r="AM82" s="394">
        <f t="shared" si="166"/>
        <v>0</v>
      </c>
      <c r="AN82" s="201">
        <f t="shared" si="166"/>
        <v>0</v>
      </c>
      <c r="AO82" s="8">
        <f t="shared" si="167"/>
        <v>0</v>
      </c>
      <c r="AP82" s="50">
        <f t="shared" si="168"/>
        <v>0</v>
      </c>
      <c r="AR82" s="394">
        <f t="shared" si="169"/>
        <v>0</v>
      </c>
      <c r="AS82" s="201">
        <f t="shared" si="169"/>
        <v>0</v>
      </c>
      <c r="AT82" s="8">
        <f t="shared" si="170"/>
        <v>0</v>
      </c>
      <c r="AU82" s="50">
        <f t="shared" si="171"/>
        <v>0</v>
      </c>
      <c r="AW82" s="394">
        <f t="shared" si="172"/>
        <v>0</v>
      </c>
      <c r="AX82" s="201">
        <f t="shared" si="172"/>
        <v>0</v>
      </c>
      <c r="AY82" s="8">
        <f t="shared" si="173"/>
        <v>0</v>
      </c>
      <c r="AZ82" s="50">
        <f t="shared" si="174"/>
        <v>0</v>
      </c>
      <c r="BB82" s="394">
        <f t="shared" si="175"/>
        <v>0</v>
      </c>
      <c r="BC82" s="201">
        <f t="shared" si="175"/>
        <v>0</v>
      </c>
      <c r="BD82" s="8">
        <f t="shared" si="176"/>
        <v>0</v>
      </c>
      <c r="BE82" s="50">
        <f t="shared" si="177"/>
        <v>0</v>
      </c>
      <c r="BG82" s="394">
        <f t="shared" si="178"/>
        <v>0</v>
      </c>
      <c r="BH82" s="201">
        <f t="shared" si="178"/>
        <v>0</v>
      </c>
      <c r="BI82" s="8">
        <f t="shared" si="179"/>
        <v>0</v>
      </c>
      <c r="BJ82" s="50">
        <f t="shared" si="180"/>
        <v>0</v>
      </c>
      <c r="BL82" s="394">
        <f t="shared" si="181"/>
        <v>0</v>
      </c>
      <c r="BM82" s="201">
        <f t="shared" si="181"/>
        <v>0</v>
      </c>
      <c r="BN82" s="8">
        <f t="shared" si="182"/>
        <v>0</v>
      </c>
      <c r="BO82" s="50">
        <f t="shared" si="183"/>
        <v>0</v>
      </c>
      <c r="BQ82" s="394">
        <f t="shared" si="184"/>
        <v>0</v>
      </c>
      <c r="BR82" s="201">
        <f t="shared" si="184"/>
        <v>0</v>
      </c>
      <c r="BS82" s="8">
        <f t="shared" si="185"/>
        <v>0</v>
      </c>
      <c r="BT82" s="50">
        <f t="shared" si="186"/>
        <v>0</v>
      </c>
      <c r="BV82" s="394">
        <f t="shared" si="187"/>
        <v>0</v>
      </c>
      <c r="BW82" s="201">
        <f t="shared" si="187"/>
        <v>0</v>
      </c>
      <c r="BX82" s="8">
        <f t="shared" si="188"/>
        <v>0</v>
      </c>
      <c r="BY82" s="50">
        <f t="shared" si="189"/>
        <v>0</v>
      </c>
      <c r="CA82" s="394">
        <f t="shared" si="190"/>
        <v>0</v>
      </c>
      <c r="CB82" s="201">
        <f t="shared" si="190"/>
        <v>0</v>
      </c>
      <c r="CC82" s="8">
        <f t="shared" si="191"/>
        <v>0</v>
      </c>
      <c r="CD82" s="50">
        <f t="shared" si="192"/>
        <v>0</v>
      </c>
      <c r="CF82" s="394">
        <f t="shared" si="193"/>
        <v>0</v>
      </c>
      <c r="CG82" s="201">
        <f t="shared" si="193"/>
        <v>0</v>
      </c>
      <c r="CH82" s="8">
        <f t="shared" si="194"/>
        <v>0</v>
      </c>
      <c r="CI82" s="50">
        <f t="shared" si="195"/>
        <v>0</v>
      </c>
      <c r="CK82" s="394">
        <f t="shared" si="196"/>
        <v>0</v>
      </c>
      <c r="CL82" s="201">
        <f t="shared" si="196"/>
        <v>0</v>
      </c>
      <c r="CM82" s="8">
        <f t="shared" si="197"/>
        <v>0</v>
      </c>
      <c r="CN82" s="50">
        <f t="shared" si="198"/>
        <v>0</v>
      </c>
      <c r="CP82" s="394">
        <f t="shared" si="199"/>
        <v>0</v>
      </c>
      <c r="CQ82" s="201">
        <f t="shared" si="199"/>
        <v>0</v>
      </c>
      <c r="CR82" s="8">
        <f t="shared" si="200"/>
        <v>0</v>
      </c>
      <c r="CS82" s="50">
        <f t="shared" si="201"/>
        <v>0</v>
      </c>
      <c r="CU82" s="394">
        <f t="shared" si="202"/>
        <v>0</v>
      </c>
      <c r="CV82" s="201">
        <f t="shared" si="202"/>
        <v>0</v>
      </c>
      <c r="CW82" s="8">
        <f t="shared" si="203"/>
        <v>0</v>
      </c>
      <c r="CX82" s="50">
        <f t="shared" si="204"/>
        <v>0</v>
      </c>
      <c r="CZ82" s="394">
        <f t="shared" si="205"/>
        <v>0</v>
      </c>
      <c r="DA82" s="201">
        <f t="shared" si="205"/>
        <v>0</v>
      </c>
      <c r="DB82" s="8">
        <f t="shared" si="206"/>
        <v>0</v>
      </c>
      <c r="DC82" s="50">
        <f t="shared" si="207"/>
        <v>0</v>
      </c>
      <c r="DE82" s="394">
        <f t="shared" si="208"/>
        <v>0</v>
      </c>
      <c r="DF82" s="201">
        <f t="shared" si="208"/>
        <v>0</v>
      </c>
      <c r="DG82" s="8">
        <f t="shared" si="209"/>
        <v>0</v>
      </c>
      <c r="DH82" s="50">
        <f t="shared" si="210"/>
        <v>0</v>
      </c>
      <c r="DJ82" s="394">
        <f t="shared" si="211"/>
        <v>0</v>
      </c>
      <c r="DK82" s="201">
        <f t="shared" si="211"/>
        <v>0</v>
      </c>
      <c r="DL82" s="8">
        <f t="shared" si="212"/>
        <v>0</v>
      </c>
      <c r="DM82" s="50">
        <f t="shared" si="213"/>
        <v>0</v>
      </c>
      <c r="DO82" s="394">
        <f t="shared" si="214"/>
        <v>0</v>
      </c>
      <c r="DP82" s="201">
        <f t="shared" si="214"/>
        <v>0</v>
      </c>
      <c r="DQ82" s="8">
        <f t="shared" si="215"/>
        <v>0</v>
      </c>
      <c r="DR82" s="50">
        <f t="shared" si="216"/>
        <v>0</v>
      </c>
      <c r="DT82" s="51">
        <f t="shared" si="146"/>
        <v>0</v>
      </c>
      <c r="DU82" s="50">
        <f t="shared" si="147"/>
        <v>0</v>
      </c>
      <c r="DV82" s="51">
        <v>0</v>
      </c>
      <c r="DW82" s="50">
        <f t="shared" si="148"/>
        <v>0</v>
      </c>
      <c r="DX82" s="51">
        <f t="shared" si="150"/>
        <v>0</v>
      </c>
      <c r="DY82" s="53">
        <f t="shared" si="149"/>
        <v>0</v>
      </c>
      <c r="DZ82" s="307">
        <f t="shared" si="145"/>
        <v>0</v>
      </c>
    </row>
    <row r="83" spans="2:130" ht="18" customHeight="1" x14ac:dyDescent="0.3">
      <c r="B83" s="87"/>
      <c r="C83" s="54"/>
      <c r="D83" s="54"/>
      <c r="E83" s="239"/>
      <c r="F83" s="263"/>
      <c r="G83" s="274"/>
      <c r="H83" s="263"/>
      <c r="I83" s="56"/>
      <c r="J83" s="56"/>
      <c r="K83" s="265"/>
      <c r="L83" s="264"/>
      <c r="M83" s="57"/>
      <c r="N83" s="394">
        <v>0</v>
      </c>
      <c r="O83" s="214"/>
      <c r="P83" s="8">
        <f t="shared" si="151"/>
        <v>0</v>
      </c>
      <c r="Q83" s="50">
        <f t="shared" si="152"/>
        <v>0</v>
      </c>
      <c r="S83" s="382">
        <f t="shared" si="153"/>
        <v>0</v>
      </c>
      <c r="T83" s="201">
        <f t="shared" si="154"/>
        <v>0</v>
      </c>
      <c r="U83" s="8">
        <f t="shared" si="155"/>
        <v>0</v>
      </c>
      <c r="V83" s="50">
        <f t="shared" si="156"/>
        <v>0</v>
      </c>
      <c r="X83" s="394">
        <f t="shared" si="157"/>
        <v>0</v>
      </c>
      <c r="Y83" s="201">
        <f t="shared" si="157"/>
        <v>0</v>
      </c>
      <c r="Z83" s="8">
        <f t="shared" si="158"/>
        <v>0</v>
      </c>
      <c r="AA83" s="50">
        <f t="shared" si="159"/>
        <v>0</v>
      </c>
      <c r="AC83" s="394">
        <f t="shared" si="160"/>
        <v>0</v>
      </c>
      <c r="AD83" s="201">
        <f t="shared" si="160"/>
        <v>0</v>
      </c>
      <c r="AE83" s="8">
        <f t="shared" si="161"/>
        <v>0</v>
      </c>
      <c r="AF83" s="50">
        <f t="shared" si="162"/>
        <v>0</v>
      </c>
      <c r="AH83" s="394">
        <f t="shared" si="163"/>
        <v>0</v>
      </c>
      <c r="AI83" s="201">
        <f t="shared" si="163"/>
        <v>0</v>
      </c>
      <c r="AJ83" s="8">
        <f t="shared" si="164"/>
        <v>0</v>
      </c>
      <c r="AK83" s="50">
        <f t="shared" si="165"/>
        <v>0</v>
      </c>
      <c r="AM83" s="394">
        <f t="shared" si="166"/>
        <v>0</v>
      </c>
      <c r="AN83" s="201">
        <f t="shared" si="166"/>
        <v>0</v>
      </c>
      <c r="AO83" s="8">
        <f t="shared" si="167"/>
        <v>0</v>
      </c>
      <c r="AP83" s="50">
        <f t="shared" si="168"/>
        <v>0</v>
      </c>
      <c r="AR83" s="394">
        <f t="shared" si="169"/>
        <v>0</v>
      </c>
      <c r="AS83" s="201">
        <f t="shared" si="169"/>
        <v>0</v>
      </c>
      <c r="AT83" s="8">
        <f t="shared" si="170"/>
        <v>0</v>
      </c>
      <c r="AU83" s="50">
        <f t="shared" si="171"/>
        <v>0</v>
      </c>
      <c r="AW83" s="394">
        <f t="shared" si="172"/>
        <v>0</v>
      </c>
      <c r="AX83" s="201">
        <f t="shared" si="172"/>
        <v>0</v>
      </c>
      <c r="AY83" s="8">
        <f t="shared" si="173"/>
        <v>0</v>
      </c>
      <c r="AZ83" s="50">
        <f t="shared" si="174"/>
        <v>0</v>
      </c>
      <c r="BB83" s="394">
        <f t="shared" si="175"/>
        <v>0</v>
      </c>
      <c r="BC83" s="201">
        <f t="shared" si="175"/>
        <v>0</v>
      </c>
      <c r="BD83" s="8">
        <f t="shared" si="176"/>
        <v>0</v>
      </c>
      <c r="BE83" s="50">
        <f t="shared" si="177"/>
        <v>0</v>
      </c>
      <c r="BG83" s="394">
        <f t="shared" si="178"/>
        <v>0</v>
      </c>
      <c r="BH83" s="201">
        <f t="shared" si="178"/>
        <v>0</v>
      </c>
      <c r="BI83" s="8">
        <f t="shared" si="179"/>
        <v>0</v>
      </c>
      <c r="BJ83" s="50">
        <f t="shared" si="180"/>
        <v>0</v>
      </c>
      <c r="BL83" s="394">
        <f t="shared" si="181"/>
        <v>0</v>
      </c>
      <c r="BM83" s="201">
        <f t="shared" si="181"/>
        <v>0</v>
      </c>
      <c r="BN83" s="8">
        <f t="shared" si="182"/>
        <v>0</v>
      </c>
      <c r="BO83" s="50">
        <f t="shared" si="183"/>
        <v>0</v>
      </c>
      <c r="BQ83" s="394">
        <f t="shared" si="184"/>
        <v>0</v>
      </c>
      <c r="BR83" s="201">
        <f t="shared" si="184"/>
        <v>0</v>
      </c>
      <c r="BS83" s="8">
        <f t="shared" si="185"/>
        <v>0</v>
      </c>
      <c r="BT83" s="50">
        <f t="shared" si="186"/>
        <v>0</v>
      </c>
      <c r="BV83" s="394">
        <f t="shared" si="187"/>
        <v>0</v>
      </c>
      <c r="BW83" s="201">
        <f t="shared" si="187"/>
        <v>0</v>
      </c>
      <c r="BX83" s="8">
        <f t="shared" si="188"/>
        <v>0</v>
      </c>
      <c r="BY83" s="50">
        <f t="shared" si="189"/>
        <v>0</v>
      </c>
      <c r="CA83" s="394">
        <f t="shared" si="190"/>
        <v>0</v>
      </c>
      <c r="CB83" s="201">
        <f t="shared" si="190"/>
        <v>0</v>
      </c>
      <c r="CC83" s="8">
        <f t="shared" si="191"/>
        <v>0</v>
      </c>
      <c r="CD83" s="50">
        <f t="shared" si="192"/>
        <v>0</v>
      </c>
      <c r="CF83" s="394">
        <f t="shared" si="193"/>
        <v>0</v>
      </c>
      <c r="CG83" s="201">
        <f t="shared" si="193"/>
        <v>0</v>
      </c>
      <c r="CH83" s="8">
        <f t="shared" si="194"/>
        <v>0</v>
      </c>
      <c r="CI83" s="50">
        <f t="shared" si="195"/>
        <v>0</v>
      </c>
      <c r="CK83" s="394">
        <f t="shared" si="196"/>
        <v>0</v>
      </c>
      <c r="CL83" s="201">
        <f t="shared" si="196"/>
        <v>0</v>
      </c>
      <c r="CM83" s="8">
        <f t="shared" si="197"/>
        <v>0</v>
      </c>
      <c r="CN83" s="50">
        <f t="shared" si="198"/>
        <v>0</v>
      </c>
      <c r="CP83" s="394">
        <f t="shared" si="199"/>
        <v>0</v>
      </c>
      <c r="CQ83" s="201">
        <f t="shared" si="199"/>
        <v>0</v>
      </c>
      <c r="CR83" s="8">
        <f t="shared" si="200"/>
        <v>0</v>
      </c>
      <c r="CS83" s="50">
        <f t="shared" si="201"/>
        <v>0</v>
      </c>
      <c r="CU83" s="394">
        <f t="shared" si="202"/>
        <v>0</v>
      </c>
      <c r="CV83" s="201">
        <f t="shared" si="202"/>
        <v>0</v>
      </c>
      <c r="CW83" s="8">
        <f t="shared" si="203"/>
        <v>0</v>
      </c>
      <c r="CX83" s="50">
        <f t="shared" si="204"/>
        <v>0</v>
      </c>
      <c r="CZ83" s="394">
        <f t="shared" si="205"/>
        <v>0</v>
      </c>
      <c r="DA83" s="201">
        <f t="shared" si="205"/>
        <v>0</v>
      </c>
      <c r="DB83" s="8">
        <f t="shared" si="206"/>
        <v>0</v>
      </c>
      <c r="DC83" s="50">
        <f t="shared" si="207"/>
        <v>0</v>
      </c>
      <c r="DE83" s="394">
        <f t="shared" si="208"/>
        <v>0</v>
      </c>
      <c r="DF83" s="201">
        <f t="shared" si="208"/>
        <v>0</v>
      </c>
      <c r="DG83" s="8">
        <f t="shared" si="209"/>
        <v>0</v>
      </c>
      <c r="DH83" s="50">
        <f t="shared" si="210"/>
        <v>0</v>
      </c>
      <c r="DJ83" s="394">
        <f t="shared" si="211"/>
        <v>0</v>
      </c>
      <c r="DK83" s="201">
        <f t="shared" si="211"/>
        <v>0</v>
      </c>
      <c r="DL83" s="8">
        <f t="shared" si="212"/>
        <v>0</v>
      </c>
      <c r="DM83" s="50">
        <f t="shared" si="213"/>
        <v>0</v>
      </c>
      <c r="DO83" s="394">
        <f t="shared" si="214"/>
        <v>0</v>
      </c>
      <c r="DP83" s="201">
        <f t="shared" si="214"/>
        <v>0</v>
      </c>
      <c r="DQ83" s="8">
        <f t="shared" si="215"/>
        <v>0</v>
      </c>
      <c r="DR83" s="50">
        <f t="shared" si="216"/>
        <v>0</v>
      </c>
      <c r="DT83" s="51">
        <f t="shared" si="146"/>
        <v>0</v>
      </c>
      <c r="DU83" s="50">
        <f t="shared" si="147"/>
        <v>0</v>
      </c>
      <c r="DV83" s="51">
        <v>0</v>
      </c>
      <c r="DW83" s="50">
        <f t="shared" si="148"/>
        <v>0</v>
      </c>
      <c r="DX83" s="51">
        <f t="shared" si="150"/>
        <v>0</v>
      </c>
      <c r="DY83" s="53">
        <f t="shared" si="149"/>
        <v>0</v>
      </c>
      <c r="DZ83" s="307">
        <f t="shared" si="145"/>
        <v>0</v>
      </c>
    </row>
    <row r="84" spans="2:130" ht="30" customHeight="1" x14ac:dyDescent="0.3">
      <c r="B84" s="321"/>
      <c r="C84" s="54"/>
      <c r="D84" s="54"/>
      <c r="E84" s="239"/>
      <c r="F84" s="263"/>
      <c r="G84" s="274"/>
      <c r="H84" s="263"/>
      <c r="I84" s="56"/>
      <c r="J84" s="56"/>
      <c r="K84" s="265"/>
      <c r="L84" s="264"/>
      <c r="M84" s="57"/>
      <c r="N84" s="394">
        <v>0</v>
      </c>
      <c r="O84" s="214"/>
      <c r="P84" s="8">
        <f t="shared" si="151"/>
        <v>0</v>
      </c>
      <c r="Q84" s="50">
        <f t="shared" si="152"/>
        <v>0</v>
      </c>
      <c r="S84" s="382">
        <f t="shared" si="153"/>
        <v>0</v>
      </c>
      <c r="T84" s="201">
        <f t="shared" si="154"/>
        <v>0</v>
      </c>
      <c r="U84" s="8">
        <f t="shared" si="155"/>
        <v>0</v>
      </c>
      <c r="V84" s="50">
        <f t="shared" si="156"/>
        <v>0</v>
      </c>
      <c r="X84" s="394">
        <f t="shared" ref="X84:Y96" si="218">S84</f>
        <v>0</v>
      </c>
      <c r="Y84" s="201">
        <f t="shared" si="218"/>
        <v>0</v>
      </c>
      <c r="Z84" s="8">
        <f t="shared" si="158"/>
        <v>0</v>
      </c>
      <c r="AA84" s="50">
        <f t="shared" si="159"/>
        <v>0</v>
      </c>
      <c r="AC84" s="394">
        <f t="shared" si="160"/>
        <v>0</v>
      </c>
      <c r="AD84" s="201">
        <f t="shared" si="160"/>
        <v>0</v>
      </c>
      <c r="AE84" s="8">
        <f t="shared" si="161"/>
        <v>0</v>
      </c>
      <c r="AF84" s="50">
        <f t="shared" si="162"/>
        <v>0</v>
      </c>
      <c r="AH84" s="394">
        <f t="shared" si="163"/>
        <v>0</v>
      </c>
      <c r="AI84" s="201">
        <f t="shared" si="163"/>
        <v>0</v>
      </c>
      <c r="AJ84" s="8">
        <f t="shared" si="164"/>
        <v>0</v>
      </c>
      <c r="AK84" s="50">
        <f t="shared" si="165"/>
        <v>0</v>
      </c>
      <c r="AM84" s="394">
        <f t="shared" si="166"/>
        <v>0</v>
      </c>
      <c r="AN84" s="201">
        <f t="shared" si="166"/>
        <v>0</v>
      </c>
      <c r="AO84" s="8">
        <f t="shared" si="167"/>
        <v>0</v>
      </c>
      <c r="AP84" s="50">
        <f t="shared" si="168"/>
        <v>0</v>
      </c>
      <c r="AR84" s="394">
        <f t="shared" si="169"/>
        <v>0</v>
      </c>
      <c r="AS84" s="201">
        <f t="shared" si="169"/>
        <v>0</v>
      </c>
      <c r="AT84" s="8">
        <f t="shared" si="170"/>
        <v>0</v>
      </c>
      <c r="AU84" s="50">
        <f t="shared" si="171"/>
        <v>0</v>
      </c>
      <c r="AW84" s="394">
        <f t="shared" si="172"/>
        <v>0</v>
      </c>
      <c r="AX84" s="201">
        <f t="shared" si="172"/>
        <v>0</v>
      </c>
      <c r="AY84" s="8">
        <f t="shared" si="173"/>
        <v>0</v>
      </c>
      <c r="AZ84" s="50">
        <f t="shared" si="174"/>
        <v>0</v>
      </c>
      <c r="BB84" s="394">
        <f t="shared" si="175"/>
        <v>0</v>
      </c>
      <c r="BC84" s="201">
        <f t="shared" si="175"/>
        <v>0</v>
      </c>
      <c r="BD84" s="8">
        <f t="shared" si="176"/>
        <v>0</v>
      </c>
      <c r="BE84" s="50">
        <f t="shared" si="177"/>
        <v>0</v>
      </c>
      <c r="BG84" s="394">
        <f t="shared" si="178"/>
        <v>0</v>
      </c>
      <c r="BH84" s="201">
        <f t="shared" si="178"/>
        <v>0</v>
      </c>
      <c r="BI84" s="8">
        <f t="shared" si="179"/>
        <v>0</v>
      </c>
      <c r="BJ84" s="50">
        <f t="shared" si="180"/>
        <v>0</v>
      </c>
      <c r="BL84" s="394">
        <f t="shared" si="181"/>
        <v>0</v>
      </c>
      <c r="BM84" s="201">
        <f t="shared" si="181"/>
        <v>0</v>
      </c>
      <c r="BN84" s="8">
        <f t="shared" si="182"/>
        <v>0</v>
      </c>
      <c r="BO84" s="50">
        <f t="shared" si="183"/>
        <v>0</v>
      </c>
      <c r="BQ84" s="394">
        <f t="shared" si="184"/>
        <v>0</v>
      </c>
      <c r="BR84" s="201">
        <f t="shared" si="184"/>
        <v>0</v>
      </c>
      <c r="BS84" s="8">
        <f t="shared" si="185"/>
        <v>0</v>
      </c>
      <c r="BT84" s="50">
        <f t="shared" si="186"/>
        <v>0</v>
      </c>
      <c r="BV84" s="394">
        <f t="shared" si="187"/>
        <v>0</v>
      </c>
      <c r="BW84" s="201">
        <f t="shared" si="187"/>
        <v>0</v>
      </c>
      <c r="BX84" s="8">
        <f t="shared" si="188"/>
        <v>0</v>
      </c>
      <c r="BY84" s="50">
        <f t="shared" si="189"/>
        <v>0</v>
      </c>
      <c r="CA84" s="394">
        <f t="shared" si="190"/>
        <v>0</v>
      </c>
      <c r="CB84" s="201">
        <f t="shared" si="190"/>
        <v>0</v>
      </c>
      <c r="CC84" s="8">
        <f t="shared" si="191"/>
        <v>0</v>
      </c>
      <c r="CD84" s="50">
        <f t="shared" si="192"/>
        <v>0</v>
      </c>
      <c r="CF84" s="394">
        <f t="shared" si="193"/>
        <v>0</v>
      </c>
      <c r="CG84" s="201">
        <f t="shared" si="193"/>
        <v>0</v>
      </c>
      <c r="CH84" s="8">
        <f t="shared" si="194"/>
        <v>0</v>
      </c>
      <c r="CI84" s="50">
        <f t="shared" si="195"/>
        <v>0</v>
      </c>
      <c r="CK84" s="394">
        <f t="shared" si="196"/>
        <v>0</v>
      </c>
      <c r="CL84" s="201">
        <f t="shared" si="196"/>
        <v>0</v>
      </c>
      <c r="CM84" s="8">
        <f t="shared" si="197"/>
        <v>0</v>
      </c>
      <c r="CN84" s="50">
        <f t="shared" si="198"/>
        <v>0</v>
      </c>
      <c r="CP84" s="394">
        <f t="shared" si="199"/>
        <v>0</v>
      </c>
      <c r="CQ84" s="201">
        <f t="shared" si="199"/>
        <v>0</v>
      </c>
      <c r="CR84" s="8">
        <f t="shared" si="200"/>
        <v>0</v>
      </c>
      <c r="CS84" s="50">
        <f t="shared" si="201"/>
        <v>0</v>
      </c>
      <c r="CU84" s="394">
        <f t="shared" si="202"/>
        <v>0</v>
      </c>
      <c r="CV84" s="201">
        <f t="shared" si="202"/>
        <v>0</v>
      </c>
      <c r="CW84" s="8">
        <f t="shared" si="203"/>
        <v>0</v>
      </c>
      <c r="CX84" s="50">
        <f t="shared" si="204"/>
        <v>0</v>
      </c>
      <c r="CZ84" s="394">
        <f t="shared" si="205"/>
        <v>0</v>
      </c>
      <c r="DA84" s="201">
        <f t="shared" si="205"/>
        <v>0</v>
      </c>
      <c r="DB84" s="8">
        <f t="shared" si="206"/>
        <v>0</v>
      </c>
      <c r="DC84" s="50">
        <f t="shared" si="207"/>
        <v>0</v>
      </c>
      <c r="DE84" s="394">
        <f t="shared" si="208"/>
        <v>0</v>
      </c>
      <c r="DF84" s="201">
        <f t="shared" si="208"/>
        <v>0</v>
      </c>
      <c r="DG84" s="8">
        <f t="shared" si="209"/>
        <v>0</v>
      </c>
      <c r="DH84" s="50">
        <f t="shared" si="210"/>
        <v>0</v>
      </c>
      <c r="DJ84" s="394">
        <f t="shared" si="211"/>
        <v>0</v>
      </c>
      <c r="DK84" s="201">
        <f t="shared" si="211"/>
        <v>0</v>
      </c>
      <c r="DL84" s="8">
        <f t="shared" si="212"/>
        <v>0</v>
      </c>
      <c r="DM84" s="50">
        <f t="shared" si="213"/>
        <v>0</v>
      </c>
      <c r="DO84" s="394">
        <f t="shared" si="214"/>
        <v>0</v>
      </c>
      <c r="DP84" s="201">
        <f t="shared" si="214"/>
        <v>0</v>
      </c>
      <c r="DQ84" s="8">
        <f t="shared" si="215"/>
        <v>0</v>
      </c>
      <c r="DR84" s="50">
        <f t="shared" si="216"/>
        <v>0</v>
      </c>
      <c r="DT84" s="51">
        <f t="shared" si="146"/>
        <v>0</v>
      </c>
      <c r="DU84" s="50">
        <f t="shared" si="147"/>
        <v>0</v>
      </c>
      <c r="DV84" s="51">
        <v>0</v>
      </c>
      <c r="DW84" s="50">
        <f t="shared" si="148"/>
        <v>0</v>
      </c>
      <c r="DX84" s="51">
        <f t="shared" si="150"/>
        <v>0</v>
      </c>
      <c r="DY84" s="53">
        <f t="shared" si="149"/>
        <v>0</v>
      </c>
      <c r="DZ84" s="307">
        <f t="shared" si="145"/>
        <v>0</v>
      </c>
    </row>
    <row r="85" spans="2:130" ht="18" customHeight="1" x14ac:dyDescent="0.3">
      <c r="B85" s="286"/>
      <c r="C85" s="54"/>
      <c r="D85" s="54"/>
      <c r="E85" s="239"/>
      <c r="F85" s="263"/>
      <c r="G85" s="274"/>
      <c r="H85" s="263"/>
      <c r="I85" s="56"/>
      <c r="J85" s="56"/>
      <c r="K85" s="265"/>
      <c r="L85" s="264"/>
      <c r="M85" s="57"/>
      <c r="N85" s="394">
        <v>0</v>
      </c>
      <c r="O85" s="214"/>
      <c r="P85" s="8">
        <f t="shared" si="151"/>
        <v>0</v>
      </c>
      <c r="Q85" s="50">
        <f t="shared" si="152"/>
        <v>0</v>
      </c>
      <c r="S85" s="382">
        <f t="shared" si="153"/>
        <v>0</v>
      </c>
      <c r="T85" s="201">
        <f t="shared" si="154"/>
        <v>0</v>
      </c>
      <c r="U85" s="8">
        <f t="shared" si="155"/>
        <v>0</v>
      </c>
      <c r="V85" s="50">
        <f t="shared" si="156"/>
        <v>0</v>
      </c>
      <c r="X85" s="394">
        <f t="shared" si="218"/>
        <v>0</v>
      </c>
      <c r="Y85" s="201">
        <f t="shared" si="218"/>
        <v>0</v>
      </c>
      <c r="Z85" s="8">
        <f t="shared" si="158"/>
        <v>0</v>
      </c>
      <c r="AA85" s="50">
        <f t="shared" si="159"/>
        <v>0</v>
      </c>
      <c r="AC85" s="394">
        <f t="shared" si="160"/>
        <v>0</v>
      </c>
      <c r="AD85" s="201">
        <f t="shared" si="160"/>
        <v>0</v>
      </c>
      <c r="AE85" s="8">
        <f t="shared" si="161"/>
        <v>0</v>
      </c>
      <c r="AF85" s="50">
        <f t="shared" si="162"/>
        <v>0</v>
      </c>
      <c r="AH85" s="394">
        <f t="shared" si="163"/>
        <v>0</v>
      </c>
      <c r="AI85" s="201">
        <f t="shared" si="163"/>
        <v>0</v>
      </c>
      <c r="AJ85" s="8">
        <f t="shared" si="164"/>
        <v>0</v>
      </c>
      <c r="AK85" s="50">
        <f t="shared" si="165"/>
        <v>0</v>
      </c>
      <c r="AM85" s="394">
        <f t="shared" si="166"/>
        <v>0</v>
      </c>
      <c r="AN85" s="201">
        <f t="shared" si="166"/>
        <v>0</v>
      </c>
      <c r="AO85" s="8">
        <f t="shared" si="167"/>
        <v>0</v>
      </c>
      <c r="AP85" s="50">
        <f t="shared" si="168"/>
        <v>0</v>
      </c>
      <c r="AR85" s="394">
        <f t="shared" si="169"/>
        <v>0</v>
      </c>
      <c r="AS85" s="201">
        <f t="shared" si="169"/>
        <v>0</v>
      </c>
      <c r="AT85" s="8">
        <f t="shared" si="170"/>
        <v>0</v>
      </c>
      <c r="AU85" s="50">
        <f t="shared" si="171"/>
        <v>0</v>
      </c>
      <c r="AW85" s="394">
        <f t="shared" si="172"/>
        <v>0</v>
      </c>
      <c r="AX85" s="201">
        <f t="shared" si="172"/>
        <v>0</v>
      </c>
      <c r="AY85" s="8">
        <f t="shared" si="173"/>
        <v>0</v>
      </c>
      <c r="AZ85" s="50">
        <f t="shared" si="174"/>
        <v>0</v>
      </c>
      <c r="BB85" s="394">
        <f t="shared" si="175"/>
        <v>0</v>
      </c>
      <c r="BC85" s="201">
        <f t="shared" si="175"/>
        <v>0</v>
      </c>
      <c r="BD85" s="8">
        <f t="shared" si="176"/>
        <v>0</v>
      </c>
      <c r="BE85" s="50">
        <f t="shared" si="177"/>
        <v>0</v>
      </c>
      <c r="BG85" s="394">
        <f t="shared" si="178"/>
        <v>0</v>
      </c>
      <c r="BH85" s="201">
        <f t="shared" si="178"/>
        <v>0</v>
      </c>
      <c r="BI85" s="8">
        <f t="shared" si="179"/>
        <v>0</v>
      </c>
      <c r="BJ85" s="50">
        <f t="shared" si="180"/>
        <v>0</v>
      </c>
      <c r="BL85" s="394">
        <f t="shared" si="181"/>
        <v>0</v>
      </c>
      <c r="BM85" s="201">
        <f t="shared" si="181"/>
        <v>0</v>
      </c>
      <c r="BN85" s="8">
        <f t="shared" si="182"/>
        <v>0</v>
      </c>
      <c r="BO85" s="50">
        <f t="shared" si="183"/>
        <v>0</v>
      </c>
      <c r="BQ85" s="394">
        <f t="shared" si="184"/>
        <v>0</v>
      </c>
      <c r="BR85" s="201">
        <f t="shared" si="184"/>
        <v>0</v>
      </c>
      <c r="BS85" s="8">
        <f t="shared" si="185"/>
        <v>0</v>
      </c>
      <c r="BT85" s="50">
        <f t="shared" si="186"/>
        <v>0</v>
      </c>
      <c r="BV85" s="394">
        <f t="shared" si="187"/>
        <v>0</v>
      </c>
      <c r="BW85" s="201">
        <f t="shared" si="187"/>
        <v>0</v>
      </c>
      <c r="BX85" s="8">
        <f t="shared" si="188"/>
        <v>0</v>
      </c>
      <c r="BY85" s="50">
        <f t="shared" si="189"/>
        <v>0</v>
      </c>
      <c r="CA85" s="394">
        <f t="shared" si="190"/>
        <v>0</v>
      </c>
      <c r="CB85" s="201">
        <f t="shared" si="190"/>
        <v>0</v>
      </c>
      <c r="CC85" s="8">
        <f t="shared" si="191"/>
        <v>0</v>
      </c>
      <c r="CD85" s="50">
        <f t="shared" si="192"/>
        <v>0</v>
      </c>
      <c r="CF85" s="394">
        <f t="shared" si="193"/>
        <v>0</v>
      </c>
      <c r="CG85" s="201">
        <f t="shared" si="193"/>
        <v>0</v>
      </c>
      <c r="CH85" s="8">
        <f t="shared" si="194"/>
        <v>0</v>
      </c>
      <c r="CI85" s="50">
        <f t="shared" si="195"/>
        <v>0</v>
      </c>
      <c r="CK85" s="394">
        <f t="shared" si="196"/>
        <v>0</v>
      </c>
      <c r="CL85" s="201">
        <f t="shared" si="196"/>
        <v>0</v>
      </c>
      <c r="CM85" s="8">
        <f t="shared" si="197"/>
        <v>0</v>
      </c>
      <c r="CN85" s="50">
        <f t="shared" si="198"/>
        <v>0</v>
      </c>
      <c r="CP85" s="394">
        <f t="shared" si="199"/>
        <v>0</v>
      </c>
      <c r="CQ85" s="201">
        <f t="shared" si="199"/>
        <v>0</v>
      </c>
      <c r="CR85" s="8">
        <f t="shared" si="200"/>
        <v>0</v>
      </c>
      <c r="CS85" s="50">
        <f t="shared" si="201"/>
        <v>0</v>
      </c>
      <c r="CU85" s="394">
        <f t="shared" si="202"/>
        <v>0</v>
      </c>
      <c r="CV85" s="201">
        <f t="shared" si="202"/>
        <v>0</v>
      </c>
      <c r="CW85" s="8">
        <f t="shared" si="203"/>
        <v>0</v>
      </c>
      <c r="CX85" s="50">
        <f t="shared" si="204"/>
        <v>0</v>
      </c>
      <c r="CZ85" s="394">
        <f t="shared" si="205"/>
        <v>0</v>
      </c>
      <c r="DA85" s="201">
        <f t="shared" si="205"/>
        <v>0</v>
      </c>
      <c r="DB85" s="8">
        <f t="shared" si="206"/>
        <v>0</v>
      </c>
      <c r="DC85" s="50">
        <f t="shared" si="207"/>
        <v>0</v>
      </c>
      <c r="DE85" s="394">
        <f t="shared" si="208"/>
        <v>0</v>
      </c>
      <c r="DF85" s="201">
        <f t="shared" si="208"/>
        <v>0</v>
      </c>
      <c r="DG85" s="8">
        <f t="shared" si="209"/>
        <v>0</v>
      </c>
      <c r="DH85" s="50">
        <f t="shared" si="210"/>
        <v>0</v>
      </c>
      <c r="DJ85" s="394">
        <f t="shared" si="211"/>
        <v>0</v>
      </c>
      <c r="DK85" s="201">
        <f t="shared" si="211"/>
        <v>0</v>
      </c>
      <c r="DL85" s="8">
        <f t="shared" si="212"/>
        <v>0</v>
      </c>
      <c r="DM85" s="50">
        <f t="shared" si="213"/>
        <v>0</v>
      </c>
      <c r="DO85" s="394">
        <f t="shared" si="214"/>
        <v>0</v>
      </c>
      <c r="DP85" s="201">
        <f t="shared" si="214"/>
        <v>0</v>
      </c>
      <c r="DQ85" s="8">
        <f t="shared" si="215"/>
        <v>0</v>
      </c>
      <c r="DR85" s="50">
        <f t="shared" si="216"/>
        <v>0</v>
      </c>
      <c r="DT85" s="51">
        <f t="shared" si="146"/>
        <v>0</v>
      </c>
      <c r="DU85" s="50">
        <f t="shared" si="147"/>
        <v>0</v>
      </c>
      <c r="DV85" s="51">
        <v>0</v>
      </c>
      <c r="DW85" s="50">
        <f t="shared" si="148"/>
        <v>0</v>
      </c>
      <c r="DX85" s="51">
        <f t="shared" si="150"/>
        <v>0</v>
      </c>
      <c r="DY85" s="53">
        <f t="shared" si="149"/>
        <v>0</v>
      </c>
      <c r="DZ85" s="307">
        <f t="shared" si="145"/>
        <v>0</v>
      </c>
    </row>
    <row r="86" spans="2:130" ht="18" customHeight="1" x14ac:dyDescent="0.3">
      <c r="B86" s="321"/>
      <c r="C86" s="54"/>
      <c r="D86" s="54"/>
      <c r="E86" s="239"/>
      <c r="F86" s="263"/>
      <c r="G86" s="274"/>
      <c r="H86" s="263"/>
      <c r="I86" s="56"/>
      <c r="J86" s="56"/>
      <c r="K86" s="265"/>
      <c r="L86" s="264"/>
      <c r="M86" s="57"/>
      <c r="N86" s="394">
        <v>0</v>
      </c>
      <c r="O86" s="214"/>
      <c r="P86" s="8">
        <f t="shared" si="151"/>
        <v>0</v>
      </c>
      <c r="Q86" s="50">
        <f t="shared" si="152"/>
        <v>0</v>
      </c>
      <c r="S86" s="382">
        <f t="shared" si="153"/>
        <v>0</v>
      </c>
      <c r="T86" s="201">
        <f t="shared" si="154"/>
        <v>0</v>
      </c>
      <c r="U86" s="8">
        <f t="shared" si="155"/>
        <v>0</v>
      </c>
      <c r="V86" s="50">
        <f t="shared" si="156"/>
        <v>0</v>
      </c>
      <c r="X86" s="394">
        <f t="shared" si="218"/>
        <v>0</v>
      </c>
      <c r="Y86" s="201">
        <f t="shared" si="218"/>
        <v>0</v>
      </c>
      <c r="Z86" s="8">
        <f t="shared" si="158"/>
        <v>0</v>
      </c>
      <c r="AA86" s="50">
        <f t="shared" si="159"/>
        <v>0</v>
      </c>
      <c r="AC86" s="394">
        <f t="shared" si="160"/>
        <v>0</v>
      </c>
      <c r="AD86" s="201">
        <f t="shared" si="160"/>
        <v>0</v>
      </c>
      <c r="AE86" s="8">
        <f t="shared" si="161"/>
        <v>0</v>
      </c>
      <c r="AF86" s="50">
        <f t="shared" si="162"/>
        <v>0</v>
      </c>
      <c r="AH86" s="394">
        <f t="shared" si="163"/>
        <v>0</v>
      </c>
      <c r="AI86" s="201">
        <f t="shared" si="163"/>
        <v>0</v>
      </c>
      <c r="AJ86" s="8">
        <f t="shared" si="164"/>
        <v>0</v>
      </c>
      <c r="AK86" s="50">
        <f t="shared" si="165"/>
        <v>0</v>
      </c>
      <c r="AM86" s="394">
        <f t="shared" si="166"/>
        <v>0</v>
      </c>
      <c r="AN86" s="201">
        <f t="shared" si="166"/>
        <v>0</v>
      </c>
      <c r="AO86" s="8">
        <f t="shared" si="167"/>
        <v>0</v>
      </c>
      <c r="AP86" s="50">
        <f t="shared" si="168"/>
        <v>0</v>
      </c>
      <c r="AR86" s="394">
        <f t="shared" si="169"/>
        <v>0</v>
      </c>
      <c r="AS86" s="201">
        <f t="shared" si="169"/>
        <v>0</v>
      </c>
      <c r="AT86" s="8">
        <f t="shared" si="170"/>
        <v>0</v>
      </c>
      <c r="AU86" s="50">
        <f t="shared" si="171"/>
        <v>0</v>
      </c>
      <c r="AW86" s="394">
        <f t="shared" si="172"/>
        <v>0</v>
      </c>
      <c r="AX86" s="201">
        <f t="shared" si="172"/>
        <v>0</v>
      </c>
      <c r="AY86" s="8">
        <f t="shared" si="173"/>
        <v>0</v>
      </c>
      <c r="AZ86" s="50">
        <f t="shared" si="174"/>
        <v>0</v>
      </c>
      <c r="BB86" s="394">
        <f t="shared" si="175"/>
        <v>0</v>
      </c>
      <c r="BC86" s="201">
        <f t="shared" si="175"/>
        <v>0</v>
      </c>
      <c r="BD86" s="8">
        <f t="shared" si="176"/>
        <v>0</v>
      </c>
      <c r="BE86" s="50">
        <f t="shared" si="177"/>
        <v>0</v>
      </c>
      <c r="BG86" s="394">
        <f t="shared" si="178"/>
        <v>0</v>
      </c>
      <c r="BH86" s="201">
        <f t="shared" si="178"/>
        <v>0</v>
      </c>
      <c r="BI86" s="8">
        <f t="shared" si="179"/>
        <v>0</v>
      </c>
      <c r="BJ86" s="50">
        <f t="shared" si="180"/>
        <v>0</v>
      </c>
      <c r="BL86" s="394">
        <f t="shared" si="181"/>
        <v>0</v>
      </c>
      <c r="BM86" s="201">
        <f t="shared" si="181"/>
        <v>0</v>
      </c>
      <c r="BN86" s="8">
        <f t="shared" si="182"/>
        <v>0</v>
      </c>
      <c r="BO86" s="50">
        <f t="shared" si="183"/>
        <v>0</v>
      </c>
      <c r="BQ86" s="394">
        <f t="shared" si="184"/>
        <v>0</v>
      </c>
      <c r="BR86" s="201">
        <f t="shared" si="184"/>
        <v>0</v>
      </c>
      <c r="BS86" s="8">
        <f t="shared" si="185"/>
        <v>0</v>
      </c>
      <c r="BT86" s="50">
        <f t="shared" si="186"/>
        <v>0</v>
      </c>
      <c r="BV86" s="394">
        <f t="shared" si="187"/>
        <v>0</v>
      </c>
      <c r="BW86" s="201">
        <f t="shared" si="187"/>
        <v>0</v>
      </c>
      <c r="BX86" s="8">
        <f t="shared" si="188"/>
        <v>0</v>
      </c>
      <c r="BY86" s="50">
        <f t="shared" si="189"/>
        <v>0</v>
      </c>
      <c r="CA86" s="394">
        <f t="shared" si="190"/>
        <v>0</v>
      </c>
      <c r="CB86" s="201">
        <f t="shared" si="190"/>
        <v>0</v>
      </c>
      <c r="CC86" s="8">
        <f t="shared" si="191"/>
        <v>0</v>
      </c>
      <c r="CD86" s="50">
        <f t="shared" si="192"/>
        <v>0</v>
      </c>
      <c r="CF86" s="394">
        <f t="shared" si="193"/>
        <v>0</v>
      </c>
      <c r="CG86" s="201">
        <f t="shared" si="193"/>
        <v>0</v>
      </c>
      <c r="CH86" s="8">
        <f t="shared" si="194"/>
        <v>0</v>
      </c>
      <c r="CI86" s="50">
        <f t="shared" si="195"/>
        <v>0</v>
      </c>
      <c r="CK86" s="394">
        <f t="shared" si="196"/>
        <v>0</v>
      </c>
      <c r="CL86" s="201">
        <f t="shared" si="196"/>
        <v>0</v>
      </c>
      <c r="CM86" s="8">
        <f t="shared" si="197"/>
        <v>0</v>
      </c>
      <c r="CN86" s="50">
        <f t="shared" si="198"/>
        <v>0</v>
      </c>
      <c r="CP86" s="394">
        <f t="shared" si="199"/>
        <v>0</v>
      </c>
      <c r="CQ86" s="201">
        <f t="shared" si="199"/>
        <v>0</v>
      </c>
      <c r="CR86" s="8">
        <f t="shared" si="200"/>
        <v>0</v>
      </c>
      <c r="CS86" s="50">
        <f t="shared" si="201"/>
        <v>0</v>
      </c>
      <c r="CU86" s="394">
        <f t="shared" si="202"/>
        <v>0</v>
      </c>
      <c r="CV86" s="201">
        <f t="shared" si="202"/>
        <v>0</v>
      </c>
      <c r="CW86" s="8">
        <f t="shared" si="203"/>
        <v>0</v>
      </c>
      <c r="CX86" s="50">
        <f t="shared" si="204"/>
        <v>0</v>
      </c>
      <c r="CZ86" s="394">
        <f t="shared" si="205"/>
        <v>0</v>
      </c>
      <c r="DA86" s="201">
        <f t="shared" si="205"/>
        <v>0</v>
      </c>
      <c r="DB86" s="8">
        <f t="shared" si="206"/>
        <v>0</v>
      </c>
      <c r="DC86" s="50">
        <f t="shared" si="207"/>
        <v>0</v>
      </c>
      <c r="DE86" s="394">
        <f t="shared" si="208"/>
        <v>0</v>
      </c>
      <c r="DF86" s="201">
        <f t="shared" si="208"/>
        <v>0</v>
      </c>
      <c r="DG86" s="8">
        <f t="shared" si="209"/>
        <v>0</v>
      </c>
      <c r="DH86" s="50">
        <f t="shared" si="210"/>
        <v>0</v>
      </c>
      <c r="DJ86" s="394">
        <f t="shared" si="211"/>
        <v>0</v>
      </c>
      <c r="DK86" s="201">
        <f t="shared" si="211"/>
        <v>0</v>
      </c>
      <c r="DL86" s="8">
        <f t="shared" si="212"/>
        <v>0</v>
      </c>
      <c r="DM86" s="50">
        <f t="shared" si="213"/>
        <v>0</v>
      </c>
      <c r="DO86" s="394">
        <f t="shared" si="214"/>
        <v>0</v>
      </c>
      <c r="DP86" s="201">
        <f t="shared" si="214"/>
        <v>0</v>
      </c>
      <c r="DQ86" s="8">
        <f t="shared" si="215"/>
        <v>0</v>
      </c>
      <c r="DR86" s="50">
        <f t="shared" si="216"/>
        <v>0</v>
      </c>
      <c r="DT86" s="51">
        <f t="shared" si="146"/>
        <v>0</v>
      </c>
      <c r="DU86" s="50">
        <f t="shared" si="147"/>
        <v>0</v>
      </c>
      <c r="DV86" s="51">
        <v>0</v>
      </c>
      <c r="DW86" s="50">
        <f t="shared" si="148"/>
        <v>0</v>
      </c>
      <c r="DX86" s="51">
        <f t="shared" si="150"/>
        <v>0</v>
      </c>
      <c r="DY86" s="53">
        <f t="shared" si="149"/>
        <v>0</v>
      </c>
      <c r="DZ86" s="307">
        <f t="shared" si="145"/>
        <v>0</v>
      </c>
    </row>
    <row r="87" spans="2:130" ht="39" customHeight="1" x14ac:dyDescent="0.3">
      <c r="B87" s="342"/>
      <c r="C87" s="1"/>
      <c r="D87" s="1"/>
      <c r="E87" s="239"/>
      <c r="F87" s="263"/>
      <c r="G87" s="274"/>
      <c r="H87" s="263"/>
      <c r="I87" s="56"/>
      <c r="J87" s="56"/>
      <c r="K87" s="265"/>
      <c r="L87" s="264"/>
      <c r="M87" s="57"/>
      <c r="N87" s="394">
        <v>0</v>
      </c>
      <c r="O87" s="214"/>
      <c r="P87" s="8">
        <f t="shared" si="151"/>
        <v>0</v>
      </c>
      <c r="Q87" s="50">
        <f t="shared" si="152"/>
        <v>0</v>
      </c>
      <c r="S87" s="382">
        <f t="shared" si="153"/>
        <v>0</v>
      </c>
      <c r="T87" s="201">
        <f t="shared" si="154"/>
        <v>0</v>
      </c>
      <c r="U87" s="8">
        <f t="shared" si="155"/>
        <v>0</v>
      </c>
      <c r="V87" s="50">
        <f t="shared" si="156"/>
        <v>0</v>
      </c>
      <c r="X87" s="394">
        <f t="shared" si="218"/>
        <v>0</v>
      </c>
      <c r="Y87" s="201">
        <f t="shared" si="218"/>
        <v>0</v>
      </c>
      <c r="Z87" s="8">
        <f t="shared" si="158"/>
        <v>0</v>
      </c>
      <c r="AA87" s="50">
        <f t="shared" si="159"/>
        <v>0</v>
      </c>
      <c r="AC87" s="394">
        <f t="shared" si="160"/>
        <v>0</v>
      </c>
      <c r="AD87" s="201">
        <f t="shared" si="160"/>
        <v>0</v>
      </c>
      <c r="AE87" s="8">
        <f t="shared" si="161"/>
        <v>0</v>
      </c>
      <c r="AF87" s="50">
        <f t="shared" si="162"/>
        <v>0</v>
      </c>
      <c r="AH87" s="394">
        <f t="shared" si="163"/>
        <v>0</v>
      </c>
      <c r="AI87" s="201">
        <f t="shared" si="163"/>
        <v>0</v>
      </c>
      <c r="AJ87" s="8">
        <f t="shared" si="164"/>
        <v>0</v>
      </c>
      <c r="AK87" s="50">
        <f t="shared" si="165"/>
        <v>0</v>
      </c>
      <c r="AM87" s="394">
        <f t="shared" si="166"/>
        <v>0</v>
      </c>
      <c r="AN87" s="201">
        <f t="shared" si="166"/>
        <v>0</v>
      </c>
      <c r="AO87" s="8">
        <f t="shared" si="167"/>
        <v>0</v>
      </c>
      <c r="AP87" s="50">
        <f t="shared" si="168"/>
        <v>0</v>
      </c>
      <c r="AR87" s="394">
        <f t="shared" si="169"/>
        <v>0</v>
      </c>
      <c r="AS87" s="201">
        <f t="shared" si="169"/>
        <v>0</v>
      </c>
      <c r="AT87" s="8">
        <f t="shared" si="170"/>
        <v>0</v>
      </c>
      <c r="AU87" s="50">
        <f t="shared" si="171"/>
        <v>0</v>
      </c>
      <c r="AW87" s="394">
        <f t="shared" si="172"/>
        <v>0</v>
      </c>
      <c r="AX87" s="201">
        <f t="shared" si="172"/>
        <v>0</v>
      </c>
      <c r="AY87" s="8">
        <f t="shared" si="173"/>
        <v>0</v>
      </c>
      <c r="AZ87" s="50">
        <f t="shared" si="174"/>
        <v>0</v>
      </c>
      <c r="BB87" s="394">
        <f t="shared" si="175"/>
        <v>0</v>
      </c>
      <c r="BC87" s="201">
        <f t="shared" si="175"/>
        <v>0</v>
      </c>
      <c r="BD87" s="8">
        <f t="shared" si="176"/>
        <v>0</v>
      </c>
      <c r="BE87" s="50">
        <f t="shared" si="177"/>
        <v>0</v>
      </c>
      <c r="BG87" s="394">
        <f t="shared" si="178"/>
        <v>0</v>
      </c>
      <c r="BH87" s="201">
        <f t="shared" si="178"/>
        <v>0</v>
      </c>
      <c r="BI87" s="8">
        <f t="shared" si="179"/>
        <v>0</v>
      </c>
      <c r="BJ87" s="50">
        <f t="shared" si="180"/>
        <v>0</v>
      </c>
      <c r="BL87" s="394">
        <f t="shared" si="181"/>
        <v>0</v>
      </c>
      <c r="BM87" s="201">
        <f t="shared" si="181"/>
        <v>0</v>
      </c>
      <c r="BN87" s="8">
        <f t="shared" si="182"/>
        <v>0</v>
      </c>
      <c r="BO87" s="50">
        <f t="shared" si="183"/>
        <v>0</v>
      </c>
      <c r="BQ87" s="394">
        <f t="shared" si="184"/>
        <v>0</v>
      </c>
      <c r="BR87" s="201">
        <f t="shared" si="184"/>
        <v>0</v>
      </c>
      <c r="BS87" s="8">
        <f t="shared" si="185"/>
        <v>0</v>
      </c>
      <c r="BT87" s="50">
        <f t="shared" si="186"/>
        <v>0</v>
      </c>
      <c r="BV87" s="394">
        <f t="shared" si="187"/>
        <v>0</v>
      </c>
      <c r="BW87" s="201">
        <f t="shared" si="187"/>
        <v>0</v>
      </c>
      <c r="BX87" s="8">
        <f t="shared" si="188"/>
        <v>0</v>
      </c>
      <c r="BY87" s="50">
        <f t="shared" si="189"/>
        <v>0</v>
      </c>
      <c r="CA87" s="394">
        <f t="shared" si="190"/>
        <v>0</v>
      </c>
      <c r="CB87" s="201">
        <f t="shared" si="190"/>
        <v>0</v>
      </c>
      <c r="CC87" s="8">
        <f t="shared" si="191"/>
        <v>0</v>
      </c>
      <c r="CD87" s="50">
        <f t="shared" si="192"/>
        <v>0</v>
      </c>
      <c r="CF87" s="394">
        <f t="shared" si="193"/>
        <v>0</v>
      </c>
      <c r="CG87" s="201">
        <f t="shared" si="193"/>
        <v>0</v>
      </c>
      <c r="CH87" s="8">
        <f t="shared" si="194"/>
        <v>0</v>
      </c>
      <c r="CI87" s="50">
        <f t="shared" si="195"/>
        <v>0</v>
      </c>
      <c r="CK87" s="394">
        <f t="shared" si="196"/>
        <v>0</v>
      </c>
      <c r="CL87" s="201">
        <f t="shared" si="196"/>
        <v>0</v>
      </c>
      <c r="CM87" s="8">
        <f t="shared" si="197"/>
        <v>0</v>
      </c>
      <c r="CN87" s="50">
        <f t="shared" si="198"/>
        <v>0</v>
      </c>
      <c r="CP87" s="394">
        <f t="shared" si="199"/>
        <v>0</v>
      </c>
      <c r="CQ87" s="201">
        <f t="shared" si="199"/>
        <v>0</v>
      </c>
      <c r="CR87" s="8">
        <f t="shared" si="200"/>
        <v>0</v>
      </c>
      <c r="CS87" s="50">
        <f t="shared" si="201"/>
        <v>0</v>
      </c>
      <c r="CU87" s="394">
        <f t="shared" si="202"/>
        <v>0</v>
      </c>
      <c r="CV87" s="201">
        <f t="shared" si="202"/>
        <v>0</v>
      </c>
      <c r="CW87" s="8">
        <f t="shared" si="203"/>
        <v>0</v>
      </c>
      <c r="CX87" s="50">
        <f t="shared" si="204"/>
        <v>0</v>
      </c>
      <c r="CZ87" s="394">
        <f t="shared" si="205"/>
        <v>0</v>
      </c>
      <c r="DA87" s="201">
        <f t="shared" si="205"/>
        <v>0</v>
      </c>
      <c r="DB87" s="8">
        <f t="shared" si="206"/>
        <v>0</v>
      </c>
      <c r="DC87" s="50">
        <f t="shared" si="207"/>
        <v>0</v>
      </c>
      <c r="DE87" s="394">
        <f t="shared" si="208"/>
        <v>0</v>
      </c>
      <c r="DF87" s="201">
        <f t="shared" si="208"/>
        <v>0</v>
      </c>
      <c r="DG87" s="8">
        <f t="shared" si="209"/>
        <v>0</v>
      </c>
      <c r="DH87" s="50">
        <f t="shared" si="210"/>
        <v>0</v>
      </c>
      <c r="DJ87" s="394">
        <f t="shared" si="211"/>
        <v>0</v>
      </c>
      <c r="DK87" s="201">
        <f t="shared" si="211"/>
        <v>0</v>
      </c>
      <c r="DL87" s="8">
        <f t="shared" si="212"/>
        <v>0</v>
      </c>
      <c r="DM87" s="50">
        <f t="shared" si="213"/>
        <v>0</v>
      </c>
      <c r="DO87" s="394">
        <f t="shared" si="214"/>
        <v>0</v>
      </c>
      <c r="DP87" s="201">
        <f t="shared" si="214"/>
        <v>0</v>
      </c>
      <c r="DQ87" s="8">
        <f t="shared" si="215"/>
        <v>0</v>
      </c>
      <c r="DR87" s="50">
        <f t="shared" si="216"/>
        <v>0</v>
      </c>
      <c r="DT87" s="51">
        <f t="shared" si="146"/>
        <v>0</v>
      </c>
      <c r="DU87" s="50">
        <f t="shared" si="147"/>
        <v>0</v>
      </c>
      <c r="DV87" s="51">
        <v>0</v>
      </c>
      <c r="DW87" s="50">
        <f t="shared" si="148"/>
        <v>0</v>
      </c>
      <c r="DX87" s="51">
        <f t="shared" si="150"/>
        <v>0</v>
      </c>
      <c r="DY87" s="53">
        <f t="shared" si="149"/>
        <v>0</v>
      </c>
      <c r="DZ87" s="307">
        <f t="shared" si="145"/>
        <v>0</v>
      </c>
    </row>
    <row r="88" spans="2:130" ht="18" customHeight="1" x14ac:dyDescent="0.3">
      <c r="B88" s="342"/>
      <c r="C88" s="1"/>
      <c r="D88" s="1"/>
      <c r="E88" s="239"/>
      <c r="F88" s="263"/>
      <c r="G88" s="274"/>
      <c r="H88" s="263"/>
      <c r="I88" s="56"/>
      <c r="J88" s="56"/>
      <c r="K88" s="265"/>
      <c r="L88" s="264"/>
      <c r="M88" s="57"/>
      <c r="N88" s="394">
        <v>0</v>
      </c>
      <c r="O88" s="214"/>
      <c r="P88" s="8">
        <f t="shared" si="151"/>
        <v>0</v>
      </c>
      <c r="Q88" s="50">
        <f t="shared" si="152"/>
        <v>0</v>
      </c>
      <c r="S88" s="382">
        <f t="shared" si="153"/>
        <v>0</v>
      </c>
      <c r="T88" s="201">
        <f t="shared" si="154"/>
        <v>0</v>
      </c>
      <c r="U88" s="8">
        <f t="shared" si="155"/>
        <v>0</v>
      </c>
      <c r="V88" s="50">
        <f t="shared" si="156"/>
        <v>0</v>
      </c>
      <c r="X88" s="394">
        <f t="shared" si="218"/>
        <v>0</v>
      </c>
      <c r="Y88" s="201">
        <f t="shared" si="218"/>
        <v>0</v>
      </c>
      <c r="Z88" s="8">
        <f t="shared" si="158"/>
        <v>0</v>
      </c>
      <c r="AA88" s="50">
        <f t="shared" si="159"/>
        <v>0</v>
      </c>
      <c r="AC88" s="394">
        <f t="shared" si="160"/>
        <v>0</v>
      </c>
      <c r="AD88" s="201">
        <f t="shared" si="160"/>
        <v>0</v>
      </c>
      <c r="AE88" s="8">
        <f t="shared" si="161"/>
        <v>0</v>
      </c>
      <c r="AF88" s="50">
        <f t="shared" si="162"/>
        <v>0</v>
      </c>
      <c r="AH88" s="394">
        <f t="shared" si="163"/>
        <v>0</v>
      </c>
      <c r="AI88" s="201">
        <f t="shared" si="163"/>
        <v>0</v>
      </c>
      <c r="AJ88" s="8">
        <f t="shared" si="164"/>
        <v>0</v>
      </c>
      <c r="AK88" s="50">
        <f t="shared" si="165"/>
        <v>0</v>
      </c>
      <c r="AM88" s="394">
        <f t="shared" si="166"/>
        <v>0</v>
      </c>
      <c r="AN88" s="201">
        <f t="shared" si="166"/>
        <v>0</v>
      </c>
      <c r="AO88" s="8">
        <f t="shared" si="167"/>
        <v>0</v>
      </c>
      <c r="AP88" s="50">
        <f t="shared" si="168"/>
        <v>0</v>
      </c>
      <c r="AR88" s="394">
        <f t="shared" si="169"/>
        <v>0</v>
      </c>
      <c r="AS88" s="201">
        <f t="shared" si="169"/>
        <v>0</v>
      </c>
      <c r="AT88" s="8">
        <f t="shared" si="170"/>
        <v>0</v>
      </c>
      <c r="AU88" s="50">
        <f t="shared" si="171"/>
        <v>0</v>
      </c>
      <c r="AW88" s="394">
        <f t="shared" si="172"/>
        <v>0</v>
      </c>
      <c r="AX88" s="201">
        <f t="shared" si="172"/>
        <v>0</v>
      </c>
      <c r="AY88" s="8">
        <f t="shared" si="173"/>
        <v>0</v>
      </c>
      <c r="AZ88" s="50">
        <f t="shared" si="174"/>
        <v>0</v>
      </c>
      <c r="BB88" s="394">
        <f t="shared" si="175"/>
        <v>0</v>
      </c>
      <c r="BC88" s="201">
        <f t="shared" si="175"/>
        <v>0</v>
      </c>
      <c r="BD88" s="8">
        <f t="shared" si="176"/>
        <v>0</v>
      </c>
      <c r="BE88" s="50">
        <f t="shared" si="177"/>
        <v>0</v>
      </c>
      <c r="BG88" s="394">
        <f t="shared" si="178"/>
        <v>0</v>
      </c>
      <c r="BH88" s="201">
        <f t="shared" si="178"/>
        <v>0</v>
      </c>
      <c r="BI88" s="8">
        <f t="shared" si="179"/>
        <v>0</v>
      </c>
      <c r="BJ88" s="50">
        <f t="shared" si="180"/>
        <v>0</v>
      </c>
      <c r="BL88" s="394">
        <f t="shared" si="181"/>
        <v>0</v>
      </c>
      <c r="BM88" s="201">
        <f t="shared" si="181"/>
        <v>0</v>
      </c>
      <c r="BN88" s="8">
        <f t="shared" si="182"/>
        <v>0</v>
      </c>
      <c r="BO88" s="50">
        <f t="shared" si="183"/>
        <v>0</v>
      </c>
      <c r="BQ88" s="394">
        <f t="shared" si="184"/>
        <v>0</v>
      </c>
      <c r="BR88" s="201">
        <f t="shared" si="184"/>
        <v>0</v>
      </c>
      <c r="BS88" s="8">
        <f t="shared" si="185"/>
        <v>0</v>
      </c>
      <c r="BT88" s="50">
        <f t="shared" si="186"/>
        <v>0</v>
      </c>
      <c r="BV88" s="394">
        <f t="shared" si="187"/>
        <v>0</v>
      </c>
      <c r="BW88" s="201">
        <f t="shared" si="187"/>
        <v>0</v>
      </c>
      <c r="BX88" s="8">
        <f t="shared" si="188"/>
        <v>0</v>
      </c>
      <c r="BY88" s="50">
        <f t="shared" si="189"/>
        <v>0</v>
      </c>
      <c r="CA88" s="394">
        <f t="shared" si="190"/>
        <v>0</v>
      </c>
      <c r="CB88" s="201">
        <f t="shared" si="190"/>
        <v>0</v>
      </c>
      <c r="CC88" s="8">
        <f t="shared" si="191"/>
        <v>0</v>
      </c>
      <c r="CD88" s="50">
        <f t="shared" si="192"/>
        <v>0</v>
      </c>
      <c r="CF88" s="394">
        <f t="shared" si="193"/>
        <v>0</v>
      </c>
      <c r="CG88" s="201">
        <f t="shared" si="193"/>
        <v>0</v>
      </c>
      <c r="CH88" s="8">
        <f t="shared" si="194"/>
        <v>0</v>
      </c>
      <c r="CI88" s="50">
        <f t="shared" si="195"/>
        <v>0</v>
      </c>
      <c r="CK88" s="394">
        <f t="shared" si="196"/>
        <v>0</v>
      </c>
      <c r="CL88" s="201">
        <f t="shared" si="196"/>
        <v>0</v>
      </c>
      <c r="CM88" s="8">
        <f t="shared" si="197"/>
        <v>0</v>
      </c>
      <c r="CN88" s="50">
        <f t="shared" si="198"/>
        <v>0</v>
      </c>
      <c r="CP88" s="394">
        <f t="shared" si="199"/>
        <v>0</v>
      </c>
      <c r="CQ88" s="201">
        <f t="shared" si="199"/>
        <v>0</v>
      </c>
      <c r="CR88" s="8">
        <f t="shared" si="200"/>
        <v>0</v>
      </c>
      <c r="CS88" s="50">
        <f t="shared" si="201"/>
        <v>0</v>
      </c>
      <c r="CU88" s="394">
        <f t="shared" si="202"/>
        <v>0</v>
      </c>
      <c r="CV88" s="201">
        <f t="shared" si="202"/>
        <v>0</v>
      </c>
      <c r="CW88" s="8">
        <f t="shared" si="203"/>
        <v>0</v>
      </c>
      <c r="CX88" s="50">
        <f t="shared" si="204"/>
        <v>0</v>
      </c>
      <c r="CZ88" s="394">
        <f t="shared" si="205"/>
        <v>0</v>
      </c>
      <c r="DA88" s="201">
        <f t="shared" si="205"/>
        <v>0</v>
      </c>
      <c r="DB88" s="8">
        <f t="shared" si="206"/>
        <v>0</v>
      </c>
      <c r="DC88" s="50">
        <f t="shared" si="207"/>
        <v>0</v>
      </c>
      <c r="DE88" s="394">
        <f t="shared" si="208"/>
        <v>0</v>
      </c>
      <c r="DF88" s="201">
        <f t="shared" si="208"/>
        <v>0</v>
      </c>
      <c r="DG88" s="8">
        <f t="shared" si="209"/>
        <v>0</v>
      </c>
      <c r="DH88" s="50">
        <f t="shared" si="210"/>
        <v>0</v>
      </c>
      <c r="DJ88" s="394">
        <f t="shared" si="211"/>
        <v>0</v>
      </c>
      <c r="DK88" s="201">
        <f t="shared" si="211"/>
        <v>0</v>
      </c>
      <c r="DL88" s="8">
        <f t="shared" si="212"/>
        <v>0</v>
      </c>
      <c r="DM88" s="50">
        <f t="shared" si="213"/>
        <v>0</v>
      </c>
      <c r="DO88" s="394">
        <f t="shared" si="214"/>
        <v>0</v>
      </c>
      <c r="DP88" s="201">
        <f t="shared" si="214"/>
        <v>0</v>
      </c>
      <c r="DQ88" s="8">
        <f t="shared" si="215"/>
        <v>0</v>
      </c>
      <c r="DR88" s="50">
        <f t="shared" si="216"/>
        <v>0</v>
      </c>
      <c r="DT88" s="51">
        <f t="shared" si="146"/>
        <v>0</v>
      </c>
      <c r="DU88" s="50">
        <f t="shared" si="147"/>
        <v>0</v>
      </c>
      <c r="DV88" s="51">
        <v>0</v>
      </c>
      <c r="DW88" s="50">
        <f t="shared" si="148"/>
        <v>0</v>
      </c>
      <c r="DX88" s="51">
        <f t="shared" si="150"/>
        <v>0</v>
      </c>
      <c r="DY88" s="53">
        <f t="shared" si="149"/>
        <v>0</v>
      </c>
      <c r="DZ88" s="307">
        <f t="shared" si="145"/>
        <v>0</v>
      </c>
    </row>
    <row r="89" spans="2:130" ht="18" customHeight="1" x14ac:dyDescent="0.3">
      <c r="B89" s="291"/>
      <c r="C89" s="237"/>
      <c r="D89" s="237"/>
      <c r="E89" s="239"/>
      <c r="F89" s="263"/>
      <c r="G89" s="274"/>
      <c r="H89" s="263"/>
      <c r="I89" s="56"/>
      <c r="J89" s="56"/>
      <c r="K89" s="265"/>
      <c r="L89" s="264"/>
      <c r="M89" s="57"/>
      <c r="N89" s="394">
        <v>0</v>
      </c>
      <c r="O89" s="214"/>
      <c r="P89" s="8">
        <f t="shared" si="151"/>
        <v>0</v>
      </c>
      <c r="Q89" s="50">
        <f t="shared" si="152"/>
        <v>0</v>
      </c>
      <c r="S89" s="382">
        <f t="shared" si="153"/>
        <v>0</v>
      </c>
      <c r="T89" s="201">
        <f t="shared" si="154"/>
        <v>0</v>
      </c>
      <c r="U89" s="8">
        <f t="shared" si="155"/>
        <v>0</v>
      </c>
      <c r="V89" s="50">
        <f t="shared" si="156"/>
        <v>0</v>
      </c>
      <c r="X89" s="394">
        <f t="shared" si="218"/>
        <v>0</v>
      </c>
      <c r="Y89" s="201">
        <f t="shared" si="218"/>
        <v>0</v>
      </c>
      <c r="Z89" s="8">
        <f t="shared" si="158"/>
        <v>0</v>
      </c>
      <c r="AA89" s="50">
        <f t="shared" si="159"/>
        <v>0</v>
      </c>
      <c r="AC89" s="394">
        <f t="shared" si="160"/>
        <v>0</v>
      </c>
      <c r="AD89" s="201">
        <f t="shared" si="160"/>
        <v>0</v>
      </c>
      <c r="AE89" s="8">
        <f t="shared" si="161"/>
        <v>0</v>
      </c>
      <c r="AF89" s="50">
        <f t="shared" si="162"/>
        <v>0</v>
      </c>
      <c r="AH89" s="394">
        <f t="shared" si="163"/>
        <v>0</v>
      </c>
      <c r="AI89" s="201">
        <f t="shared" si="163"/>
        <v>0</v>
      </c>
      <c r="AJ89" s="8">
        <f t="shared" si="164"/>
        <v>0</v>
      </c>
      <c r="AK89" s="50">
        <f t="shared" si="165"/>
        <v>0</v>
      </c>
      <c r="AM89" s="394">
        <f t="shared" si="166"/>
        <v>0</v>
      </c>
      <c r="AN89" s="201">
        <f t="shared" si="166"/>
        <v>0</v>
      </c>
      <c r="AO89" s="8">
        <f t="shared" si="167"/>
        <v>0</v>
      </c>
      <c r="AP89" s="50">
        <f t="shared" si="168"/>
        <v>0</v>
      </c>
      <c r="AR89" s="394">
        <f t="shared" si="169"/>
        <v>0</v>
      </c>
      <c r="AS89" s="201">
        <f t="shared" si="169"/>
        <v>0</v>
      </c>
      <c r="AT89" s="8">
        <f t="shared" si="170"/>
        <v>0</v>
      </c>
      <c r="AU89" s="50">
        <f t="shared" si="171"/>
        <v>0</v>
      </c>
      <c r="AW89" s="394">
        <f t="shared" si="172"/>
        <v>0</v>
      </c>
      <c r="AX89" s="201">
        <f t="shared" si="172"/>
        <v>0</v>
      </c>
      <c r="AY89" s="8">
        <f t="shared" si="173"/>
        <v>0</v>
      </c>
      <c r="AZ89" s="50">
        <f t="shared" si="174"/>
        <v>0</v>
      </c>
      <c r="BB89" s="394">
        <f t="shared" si="175"/>
        <v>0</v>
      </c>
      <c r="BC89" s="201">
        <f t="shared" si="175"/>
        <v>0</v>
      </c>
      <c r="BD89" s="8">
        <f t="shared" si="176"/>
        <v>0</v>
      </c>
      <c r="BE89" s="50">
        <f t="shared" si="177"/>
        <v>0</v>
      </c>
      <c r="BG89" s="394">
        <f t="shared" si="178"/>
        <v>0</v>
      </c>
      <c r="BH89" s="201">
        <f t="shared" si="178"/>
        <v>0</v>
      </c>
      <c r="BI89" s="8">
        <f t="shared" si="179"/>
        <v>0</v>
      </c>
      <c r="BJ89" s="50">
        <f t="shared" si="180"/>
        <v>0</v>
      </c>
      <c r="BL89" s="394">
        <f t="shared" si="181"/>
        <v>0</v>
      </c>
      <c r="BM89" s="201">
        <f t="shared" si="181"/>
        <v>0</v>
      </c>
      <c r="BN89" s="8">
        <f t="shared" si="182"/>
        <v>0</v>
      </c>
      <c r="BO89" s="50">
        <f t="shared" si="183"/>
        <v>0</v>
      </c>
      <c r="BQ89" s="394">
        <f t="shared" si="184"/>
        <v>0</v>
      </c>
      <c r="BR89" s="201">
        <f t="shared" si="184"/>
        <v>0</v>
      </c>
      <c r="BS89" s="8">
        <f t="shared" si="185"/>
        <v>0</v>
      </c>
      <c r="BT89" s="50">
        <f t="shared" si="186"/>
        <v>0</v>
      </c>
      <c r="BV89" s="394">
        <f t="shared" si="187"/>
        <v>0</v>
      </c>
      <c r="BW89" s="201">
        <f t="shared" si="187"/>
        <v>0</v>
      </c>
      <c r="BX89" s="8">
        <f t="shared" si="188"/>
        <v>0</v>
      </c>
      <c r="BY89" s="50">
        <f t="shared" si="189"/>
        <v>0</v>
      </c>
      <c r="CA89" s="394">
        <f t="shared" si="190"/>
        <v>0</v>
      </c>
      <c r="CB89" s="201">
        <f t="shared" si="190"/>
        <v>0</v>
      </c>
      <c r="CC89" s="8">
        <f t="shared" si="191"/>
        <v>0</v>
      </c>
      <c r="CD89" s="50">
        <f t="shared" si="192"/>
        <v>0</v>
      </c>
      <c r="CF89" s="394">
        <f t="shared" si="193"/>
        <v>0</v>
      </c>
      <c r="CG89" s="201">
        <f t="shared" si="193"/>
        <v>0</v>
      </c>
      <c r="CH89" s="8">
        <f t="shared" si="194"/>
        <v>0</v>
      </c>
      <c r="CI89" s="50">
        <f t="shared" si="195"/>
        <v>0</v>
      </c>
      <c r="CK89" s="394">
        <f t="shared" si="196"/>
        <v>0</v>
      </c>
      <c r="CL89" s="201">
        <f t="shared" si="196"/>
        <v>0</v>
      </c>
      <c r="CM89" s="8">
        <f t="shared" si="197"/>
        <v>0</v>
      </c>
      <c r="CN89" s="50">
        <f t="shared" si="198"/>
        <v>0</v>
      </c>
      <c r="CP89" s="394">
        <f t="shared" si="199"/>
        <v>0</v>
      </c>
      <c r="CQ89" s="201">
        <f t="shared" si="199"/>
        <v>0</v>
      </c>
      <c r="CR89" s="8">
        <f t="shared" si="200"/>
        <v>0</v>
      </c>
      <c r="CS89" s="50">
        <f t="shared" si="201"/>
        <v>0</v>
      </c>
      <c r="CU89" s="394">
        <f t="shared" si="202"/>
        <v>0</v>
      </c>
      <c r="CV89" s="201">
        <f t="shared" si="202"/>
        <v>0</v>
      </c>
      <c r="CW89" s="8">
        <f t="shared" si="203"/>
        <v>0</v>
      </c>
      <c r="CX89" s="50">
        <f t="shared" si="204"/>
        <v>0</v>
      </c>
      <c r="CZ89" s="394">
        <f t="shared" si="205"/>
        <v>0</v>
      </c>
      <c r="DA89" s="201">
        <f t="shared" si="205"/>
        <v>0</v>
      </c>
      <c r="DB89" s="8">
        <f t="shared" si="206"/>
        <v>0</v>
      </c>
      <c r="DC89" s="50">
        <f t="shared" si="207"/>
        <v>0</v>
      </c>
      <c r="DE89" s="394">
        <f t="shared" si="208"/>
        <v>0</v>
      </c>
      <c r="DF89" s="201">
        <f t="shared" si="208"/>
        <v>0</v>
      </c>
      <c r="DG89" s="8">
        <f t="shared" si="209"/>
        <v>0</v>
      </c>
      <c r="DH89" s="50">
        <f t="shared" si="210"/>
        <v>0</v>
      </c>
      <c r="DJ89" s="394">
        <f t="shared" si="211"/>
        <v>0</v>
      </c>
      <c r="DK89" s="201">
        <f t="shared" si="211"/>
        <v>0</v>
      </c>
      <c r="DL89" s="8">
        <f t="shared" si="212"/>
        <v>0</v>
      </c>
      <c r="DM89" s="50">
        <f t="shared" si="213"/>
        <v>0</v>
      </c>
      <c r="DO89" s="394">
        <f t="shared" si="214"/>
        <v>0</v>
      </c>
      <c r="DP89" s="201">
        <f t="shared" si="214"/>
        <v>0</v>
      </c>
      <c r="DQ89" s="8">
        <f t="shared" si="215"/>
        <v>0</v>
      </c>
      <c r="DR89" s="50">
        <f t="shared" si="216"/>
        <v>0</v>
      </c>
      <c r="DT89" s="51">
        <f t="shared" si="146"/>
        <v>0</v>
      </c>
      <c r="DU89" s="50">
        <f t="shared" si="147"/>
        <v>0</v>
      </c>
      <c r="DV89" s="51">
        <v>0</v>
      </c>
      <c r="DW89" s="50">
        <f t="shared" si="148"/>
        <v>0</v>
      </c>
      <c r="DX89" s="51">
        <f t="shared" si="150"/>
        <v>0</v>
      </c>
      <c r="DY89" s="53">
        <f t="shared" si="149"/>
        <v>0</v>
      </c>
      <c r="DZ89" s="307">
        <f t="shared" si="145"/>
        <v>0</v>
      </c>
    </row>
    <row r="90" spans="2:130" ht="18" customHeight="1" x14ac:dyDescent="0.3">
      <c r="B90" s="291"/>
      <c r="C90" s="237"/>
      <c r="D90" s="237"/>
      <c r="E90" s="239"/>
      <c r="F90" s="263"/>
      <c r="G90" s="274"/>
      <c r="H90" s="263"/>
      <c r="I90" s="56"/>
      <c r="J90" s="56"/>
      <c r="K90" s="265"/>
      <c r="L90" s="264"/>
      <c r="M90" s="57"/>
      <c r="N90" s="394">
        <v>0</v>
      </c>
      <c r="O90" s="214"/>
      <c r="P90" s="8">
        <f t="shared" si="151"/>
        <v>0</v>
      </c>
      <c r="Q90" s="50">
        <f t="shared" si="152"/>
        <v>0</v>
      </c>
      <c r="S90" s="382">
        <f t="shared" si="153"/>
        <v>0</v>
      </c>
      <c r="T90" s="201">
        <f t="shared" si="154"/>
        <v>0</v>
      </c>
      <c r="U90" s="8">
        <f t="shared" si="155"/>
        <v>0</v>
      </c>
      <c r="V90" s="50">
        <f t="shared" si="156"/>
        <v>0</v>
      </c>
      <c r="X90" s="394">
        <f t="shared" si="218"/>
        <v>0</v>
      </c>
      <c r="Y90" s="201">
        <f t="shared" si="218"/>
        <v>0</v>
      </c>
      <c r="Z90" s="8">
        <f t="shared" si="158"/>
        <v>0</v>
      </c>
      <c r="AA90" s="50">
        <f t="shared" si="159"/>
        <v>0</v>
      </c>
      <c r="AC90" s="394">
        <f t="shared" si="160"/>
        <v>0</v>
      </c>
      <c r="AD90" s="201">
        <f t="shared" si="160"/>
        <v>0</v>
      </c>
      <c r="AE90" s="8">
        <f t="shared" si="161"/>
        <v>0</v>
      </c>
      <c r="AF90" s="50">
        <f t="shared" si="162"/>
        <v>0</v>
      </c>
      <c r="AH90" s="394">
        <f t="shared" si="163"/>
        <v>0</v>
      </c>
      <c r="AI90" s="201">
        <f t="shared" si="163"/>
        <v>0</v>
      </c>
      <c r="AJ90" s="8">
        <f t="shared" si="164"/>
        <v>0</v>
      </c>
      <c r="AK90" s="50">
        <f t="shared" si="165"/>
        <v>0</v>
      </c>
      <c r="AM90" s="394">
        <f t="shared" si="166"/>
        <v>0</v>
      </c>
      <c r="AN90" s="201">
        <f t="shared" si="166"/>
        <v>0</v>
      </c>
      <c r="AO90" s="8">
        <f t="shared" si="167"/>
        <v>0</v>
      </c>
      <c r="AP90" s="50">
        <f t="shared" si="168"/>
        <v>0</v>
      </c>
      <c r="AR90" s="394">
        <f t="shared" si="169"/>
        <v>0</v>
      </c>
      <c r="AS90" s="201">
        <f t="shared" si="169"/>
        <v>0</v>
      </c>
      <c r="AT90" s="8">
        <f t="shared" si="170"/>
        <v>0</v>
      </c>
      <c r="AU90" s="50">
        <f t="shared" si="171"/>
        <v>0</v>
      </c>
      <c r="AW90" s="394">
        <f t="shared" si="172"/>
        <v>0</v>
      </c>
      <c r="AX90" s="201">
        <f t="shared" si="172"/>
        <v>0</v>
      </c>
      <c r="AY90" s="8">
        <f t="shared" si="173"/>
        <v>0</v>
      </c>
      <c r="AZ90" s="50">
        <f t="shared" si="174"/>
        <v>0</v>
      </c>
      <c r="BB90" s="394">
        <f t="shared" si="175"/>
        <v>0</v>
      </c>
      <c r="BC90" s="201">
        <f t="shared" si="175"/>
        <v>0</v>
      </c>
      <c r="BD90" s="8">
        <f t="shared" si="176"/>
        <v>0</v>
      </c>
      <c r="BE90" s="50">
        <f t="shared" si="177"/>
        <v>0</v>
      </c>
      <c r="BG90" s="394">
        <f t="shared" si="178"/>
        <v>0</v>
      </c>
      <c r="BH90" s="201">
        <f t="shared" si="178"/>
        <v>0</v>
      </c>
      <c r="BI90" s="8">
        <f t="shared" si="179"/>
        <v>0</v>
      </c>
      <c r="BJ90" s="50">
        <f t="shared" si="180"/>
        <v>0</v>
      </c>
      <c r="BL90" s="394">
        <f t="shared" si="181"/>
        <v>0</v>
      </c>
      <c r="BM90" s="201">
        <f t="shared" si="181"/>
        <v>0</v>
      </c>
      <c r="BN90" s="8">
        <f t="shared" si="182"/>
        <v>0</v>
      </c>
      <c r="BO90" s="50">
        <f t="shared" si="183"/>
        <v>0</v>
      </c>
      <c r="BQ90" s="394">
        <f t="shared" si="184"/>
        <v>0</v>
      </c>
      <c r="BR90" s="201">
        <f t="shared" si="184"/>
        <v>0</v>
      </c>
      <c r="BS90" s="8">
        <f t="shared" si="185"/>
        <v>0</v>
      </c>
      <c r="BT90" s="50">
        <f t="shared" si="186"/>
        <v>0</v>
      </c>
      <c r="BV90" s="394">
        <f t="shared" si="187"/>
        <v>0</v>
      </c>
      <c r="BW90" s="201">
        <f t="shared" si="187"/>
        <v>0</v>
      </c>
      <c r="BX90" s="8">
        <f t="shared" si="188"/>
        <v>0</v>
      </c>
      <c r="BY90" s="50">
        <f t="shared" si="189"/>
        <v>0</v>
      </c>
      <c r="CA90" s="394">
        <f t="shared" si="190"/>
        <v>0</v>
      </c>
      <c r="CB90" s="201">
        <f t="shared" si="190"/>
        <v>0</v>
      </c>
      <c r="CC90" s="8">
        <f t="shared" si="191"/>
        <v>0</v>
      </c>
      <c r="CD90" s="50">
        <f t="shared" si="192"/>
        <v>0</v>
      </c>
      <c r="CF90" s="394">
        <f t="shared" si="193"/>
        <v>0</v>
      </c>
      <c r="CG90" s="201">
        <f t="shared" si="193"/>
        <v>0</v>
      </c>
      <c r="CH90" s="8">
        <f t="shared" si="194"/>
        <v>0</v>
      </c>
      <c r="CI90" s="50">
        <f t="shared" si="195"/>
        <v>0</v>
      </c>
      <c r="CK90" s="394">
        <f t="shared" si="196"/>
        <v>0</v>
      </c>
      <c r="CL90" s="201">
        <f t="shared" si="196"/>
        <v>0</v>
      </c>
      <c r="CM90" s="8">
        <f t="shared" si="197"/>
        <v>0</v>
      </c>
      <c r="CN90" s="50">
        <f t="shared" si="198"/>
        <v>0</v>
      </c>
      <c r="CP90" s="394">
        <f t="shared" si="199"/>
        <v>0</v>
      </c>
      <c r="CQ90" s="201">
        <f t="shared" si="199"/>
        <v>0</v>
      </c>
      <c r="CR90" s="8">
        <f t="shared" si="200"/>
        <v>0</v>
      </c>
      <c r="CS90" s="50">
        <f t="shared" si="201"/>
        <v>0</v>
      </c>
      <c r="CU90" s="394">
        <f t="shared" si="202"/>
        <v>0</v>
      </c>
      <c r="CV90" s="201">
        <f t="shared" si="202"/>
        <v>0</v>
      </c>
      <c r="CW90" s="8">
        <f t="shared" si="203"/>
        <v>0</v>
      </c>
      <c r="CX90" s="50">
        <f t="shared" si="204"/>
        <v>0</v>
      </c>
      <c r="CZ90" s="394">
        <f t="shared" si="205"/>
        <v>0</v>
      </c>
      <c r="DA90" s="201">
        <f t="shared" si="205"/>
        <v>0</v>
      </c>
      <c r="DB90" s="8">
        <f t="shared" si="206"/>
        <v>0</v>
      </c>
      <c r="DC90" s="50">
        <f t="shared" si="207"/>
        <v>0</v>
      </c>
      <c r="DE90" s="394">
        <f t="shared" si="208"/>
        <v>0</v>
      </c>
      <c r="DF90" s="201">
        <f t="shared" si="208"/>
        <v>0</v>
      </c>
      <c r="DG90" s="8">
        <f t="shared" si="209"/>
        <v>0</v>
      </c>
      <c r="DH90" s="50">
        <f t="shared" si="210"/>
        <v>0</v>
      </c>
      <c r="DJ90" s="394">
        <f t="shared" si="211"/>
        <v>0</v>
      </c>
      <c r="DK90" s="201">
        <f t="shared" si="211"/>
        <v>0</v>
      </c>
      <c r="DL90" s="8">
        <f t="shared" si="212"/>
        <v>0</v>
      </c>
      <c r="DM90" s="50">
        <f t="shared" si="213"/>
        <v>0</v>
      </c>
      <c r="DO90" s="394">
        <f t="shared" si="214"/>
        <v>0</v>
      </c>
      <c r="DP90" s="201">
        <f t="shared" si="214"/>
        <v>0</v>
      </c>
      <c r="DQ90" s="8">
        <f t="shared" si="215"/>
        <v>0</v>
      </c>
      <c r="DR90" s="50">
        <f t="shared" si="216"/>
        <v>0</v>
      </c>
      <c r="DT90" s="51">
        <f t="shared" si="146"/>
        <v>0</v>
      </c>
      <c r="DU90" s="50">
        <f t="shared" si="147"/>
        <v>0</v>
      </c>
      <c r="DV90" s="51">
        <v>0</v>
      </c>
      <c r="DW90" s="50">
        <f t="shared" si="148"/>
        <v>0</v>
      </c>
      <c r="DX90" s="51">
        <f t="shared" si="150"/>
        <v>0</v>
      </c>
      <c r="DY90" s="53">
        <f t="shared" si="149"/>
        <v>0</v>
      </c>
      <c r="DZ90" s="307">
        <f t="shared" si="145"/>
        <v>0</v>
      </c>
    </row>
    <row r="91" spans="2:130" ht="18" customHeight="1" x14ac:dyDescent="0.3">
      <c r="B91" s="72"/>
      <c r="C91" s="54"/>
      <c r="D91" s="54"/>
      <c r="E91" s="239"/>
      <c r="F91" s="263"/>
      <c r="G91" s="274"/>
      <c r="H91" s="263"/>
      <c r="I91" s="56"/>
      <c r="J91" s="56"/>
      <c r="K91" s="265"/>
      <c r="L91" s="264"/>
      <c r="M91" s="57"/>
      <c r="N91" s="394">
        <v>0</v>
      </c>
      <c r="O91" s="214"/>
      <c r="P91" s="8">
        <f t="shared" si="151"/>
        <v>0</v>
      </c>
      <c r="Q91" s="50">
        <f t="shared" si="152"/>
        <v>0</v>
      </c>
      <c r="S91" s="382">
        <f t="shared" si="153"/>
        <v>0</v>
      </c>
      <c r="T91" s="201">
        <f t="shared" si="154"/>
        <v>0</v>
      </c>
      <c r="U91" s="8">
        <f t="shared" si="155"/>
        <v>0</v>
      </c>
      <c r="V91" s="50">
        <f t="shared" si="156"/>
        <v>0</v>
      </c>
      <c r="X91" s="394">
        <f t="shared" si="218"/>
        <v>0</v>
      </c>
      <c r="Y91" s="201">
        <f t="shared" si="218"/>
        <v>0</v>
      </c>
      <c r="Z91" s="8">
        <f t="shared" si="158"/>
        <v>0</v>
      </c>
      <c r="AA91" s="50">
        <f t="shared" si="159"/>
        <v>0</v>
      </c>
      <c r="AC91" s="394">
        <f t="shared" si="160"/>
        <v>0</v>
      </c>
      <c r="AD91" s="201">
        <f t="shared" si="160"/>
        <v>0</v>
      </c>
      <c r="AE91" s="8">
        <f t="shared" si="161"/>
        <v>0</v>
      </c>
      <c r="AF91" s="50">
        <f t="shared" si="162"/>
        <v>0</v>
      </c>
      <c r="AH91" s="394">
        <f t="shared" si="163"/>
        <v>0</v>
      </c>
      <c r="AI91" s="201">
        <f t="shared" si="163"/>
        <v>0</v>
      </c>
      <c r="AJ91" s="8">
        <f t="shared" si="164"/>
        <v>0</v>
      </c>
      <c r="AK91" s="50">
        <f t="shared" si="165"/>
        <v>0</v>
      </c>
      <c r="AM91" s="394">
        <f t="shared" si="166"/>
        <v>0</v>
      </c>
      <c r="AN91" s="201">
        <f t="shared" si="166"/>
        <v>0</v>
      </c>
      <c r="AO91" s="8">
        <f t="shared" si="167"/>
        <v>0</v>
      </c>
      <c r="AP91" s="50">
        <f t="shared" si="168"/>
        <v>0</v>
      </c>
      <c r="AR91" s="394">
        <f t="shared" si="169"/>
        <v>0</v>
      </c>
      <c r="AS91" s="201">
        <f t="shared" si="169"/>
        <v>0</v>
      </c>
      <c r="AT91" s="8">
        <f t="shared" si="170"/>
        <v>0</v>
      </c>
      <c r="AU91" s="50">
        <f t="shared" si="171"/>
        <v>0</v>
      </c>
      <c r="AW91" s="394">
        <f t="shared" si="172"/>
        <v>0</v>
      </c>
      <c r="AX91" s="201">
        <f t="shared" si="172"/>
        <v>0</v>
      </c>
      <c r="AY91" s="8">
        <f t="shared" si="173"/>
        <v>0</v>
      </c>
      <c r="AZ91" s="50">
        <f t="shared" si="174"/>
        <v>0</v>
      </c>
      <c r="BB91" s="394">
        <f t="shared" si="175"/>
        <v>0</v>
      </c>
      <c r="BC91" s="201">
        <f t="shared" si="175"/>
        <v>0</v>
      </c>
      <c r="BD91" s="8">
        <f t="shared" si="176"/>
        <v>0</v>
      </c>
      <c r="BE91" s="50">
        <f t="shared" si="177"/>
        <v>0</v>
      </c>
      <c r="BG91" s="394">
        <f t="shared" si="178"/>
        <v>0</v>
      </c>
      <c r="BH91" s="201">
        <f t="shared" si="178"/>
        <v>0</v>
      </c>
      <c r="BI91" s="8">
        <f t="shared" si="179"/>
        <v>0</v>
      </c>
      <c r="BJ91" s="50">
        <f t="shared" si="180"/>
        <v>0</v>
      </c>
      <c r="BL91" s="394">
        <f t="shared" si="181"/>
        <v>0</v>
      </c>
      <c r="BM91" s="201">
        <f t="shared" si="181"/>
        <v>0</v>
      </c>
      <c r="BN91" s="8">
        <f t="shared" si="182"/>
        <v>0</v>
      </c>
      <c r="BO91" s="50">
        <f t="shared" si="183"/>
        <v>0</v>
      </c>
      <c r="BQ91" s="394">
        <f t="shared" si="184"/>
        <v>0</v>
      </c>
      <c r="BR91" s="201">
        <f t="shared" si="184"/>
        <v>0</v>
      </c>
      <c r="BS91" s="8">
        <f t="shared" si="185"/>
        <v>0</v>
      </c>
      <c r="BT91" s="50">
        <f t="shared" si="186"/>
        <v>0</v>
      </c>
      <c r="BV91" s="394">
        <f t="shared" si="187"/>
        <v>0</v>
      </c>
      <c r="BW91" s="201">
        <f t="shared" si="187"/>
        <v>0</v>
      </c>
      <c r="BX91" s="8">
        <f t="shared" si="188"/>
        <v>0</v>
      </c>
      <c r="BY91" s="50">
        <f t="shared" si="189"/>
        <v>0</v>
      </c>
      <c r="CA91" s="394">
        <f t="shared" si="190"/>
        <v>0</v>
      </c>
      <c r="CB91" s="201">
        <f t="shared" si="190"/>
        <v>0</v>
      </c>
      <c r="CC91" s="8">
        <f t="shared" si="191"/>
        <v>0</v>
      </c>
      <c r="CD91" s="50">
        <f t="shared" si="192"/>
        <v>0</v>
      </c>
      <c r="CF91" s="394">
        <f t="shared" si="193"/>
        <v>0</v>
      </c>
      <c r="CG91" s="201">
        <f t="shared" si="193"/>
        <v>0</v>
      </c>
      <c r="CH91" s="8">
        <f t="shared" si="194"/>
        <v>0</v>
      </c>
      <c r="CI91" s="50">
        <f t="shared" si="195"/>
        <v>0</v>
      </c>
      <c r="CK91" s="394">
        <f t="shared" si="196"/>
        <v>0</v>
      </c>
      <c r="CL91" s="201">
        <f t="shared" si="196"/>
        <v>0</v>
      </c>
      <c r="CM91" s="8">
        <f t="shared" si="197"/>
        <v>0</v>
      </c>
      <c r="CN91" s="50">
        <f t="shared" si="198"/>
        <v>0</v>
      </c>
      <c r="CP91" s="394">
        <f t="shared" si="199"/>
        <v>0</v>
      </c>
      <c r="CQ91" s="201">
        <f t="shared" si="199"/>
        <v>0</v>
      </c>
      <c r="CR91" s="8">
        <f t="shared" si="200"/>
        <v>0</v>
      </c>
      <c r="CS91" s="50">
        <f t="shared" si="201"/>
        <v>0</v>
      </c>
      <c r="CU91" s="394">
        <f t="shared" si="202"/>
        <v>0</v>
      </c>
      <c r="CV91" s="201">
        <f t="shared" si="202"/>
        <v>0</v>
      </c>
      <c r="CW91" s="8">
        <f t="shared" si="203"/>
        <v>0</v>
      </c>
      <c r="CX91" s="50">
        <f t="shared" si="204"/>
        <v>0</v>
      </c>
      <c r="CZ91" s="394">
        <f t="shared" si="205"/>
        <v>0</v>
      </c>
      <c r="DA91" s="201">
        <f t="shared" si="205"/>
        <v>0</v>
      </c>
      <c r="DB91" s="8">
        <f t="shared" si="206"/>
        <v>0</v>
      </c>
      <c r="DC91" s="50">
        <f t="shared" si="207"/>
        <v>0</v>
      </c>
      <c r="DE91" s="394">
        <f t="shared" si="208"/>
        <v>0</v>
      </c>
      <c r="DF91" s="201">
        <f t="shared" si="208"/>
        <v>0</v>
      </c>
      <c r="DG91" s="8">
        <f t="shared" si="209"/>
        <v>0</v>
      </c>
      <c r="DH91" s="50">
        <f t="shared" si="210"/>
        <v>0</v>
      </c>
      <c r="DJ91" s="394">
        <f t="shared" si="211"/>
        <v>0</v>
      </c>
      <c r="DK91" s="201">
        <f t="shared" si="211"/>
        <v>0</v>
      </c>
      <c r="DL91" s="8">
        <f t="shared" si="212"/>
        <v>0</v>
      </c>
      <c r="DM91" s="50">
        <f t="shared" si="213"/>
        <v>0</v>
      </c>
      <c r="DO91" s="394">
        <f t="shared" si="214"/>
        <v>0</v>
      </c>
      <c r="DP91" s="201">
        <f t="shared" si="214"/>
        <v>0</v>
      </c>
      <c r="DQ91" s="8">
        <f t="shared" si="215"/>
        <v>0</v>
      </c>
      <c r="DR91" s="50">
        <f t="shared" si="216"/>
        <v>0</v>
      </c>
      <c r="DT91" s="51">
        <f t="shared" si="146"/>
        <v>0</v>
      </c>
      <c r="DU91" s="50">
        <f t="shared" si="147"/>
        <v>0</v>
      </c>
      <c r="DV91" s="51">
        <v>0</v>
      </c>
      <c r="DW91" s="50">
        <f t="shared" si="148"/>
        <v>0</v>
      </c>
      <c r="DX91" s="51">
        <f t="shared" si="150"/>
        <v>0</v>
      </c>
      <c r="DY91" s="53">
        <f t="shared" si="149"/>
        <v>0</v>
      </c>
      <c r="DZ91" s="307">
        <f t="shared" si="145"/>
        <v>0</v>
      </c>
    </row>
    <row r="92" spans="2:130" ht="18" customHeight="1" x14ac:dyDescent="0.3">
      <c r="B92" s="321"/>
      <c r="C92" s="54"/>
      <c r="D92" s="54"/>
      <c r="E92" s="239"/>
      <c r="F92" s="263"/>
      <c r="G92" s="274"/>
      <c r="H92" s="263"/>
      <c r="I92" s="56"/>
      <c r="J92" s="56"/>
      <c r="K92" s="265"/>
      <c r="L92" s="264"/>
      <c r="M92" s="57"/>
      <c r="N92" s="394">
        <v>0</v>
      </c>
      <c r="O92" s="214"/>
      <c r="P92" s="8">
        <f t="shared" si="151"/>
        <v>0</v>
      </c>
      <c r="Q92" s="50">
        <f t="shared" si="152"/>
        <v>0</v>
      </c>
      <c r="S92" s="382">
        <f t="shared" si="153"/>
        <v>0</v>
      </c>
      <c r="T92" s="201">
        <f t="shared" si="154"/>
        <v>0</v>
      </c>
      <c r="U92" s="8">
        <f t="shared" si="155"/>
        <v>0</v>
      </c>
      <c r="V92" s="50">
        <f t="shared" si="156"/>
        <v>0</v>
      </c>
      <c r="X92" s="394">
        <f t="shared" si="218"/>
        <v>0</v>
      </c>
      <c r="Y92" s="201">
        <f t="shared" si="218"/>
        <v>0</v>
      </c>
      <c r="Z92" s="8">
        <f t="shared" si="158"/>
        <v>0</v>
      </c>
      <c r="AA92" s="50">
        <f t="shared" si="159"/>
        <v>0</v>
      </c>
      <c r="AC92" s="394">
        <f t="shared" si="160"/>
        <v>0</v>
      </c>
      <c r="AD92" s="201">
        <f t="shared" si="160"/>
        <v>0</v>
      </c>
      <c r="AE92" s="8">
        <f t="shared" si="161"/>
        <v>0</v>
      </c>
      <c r="AF92" s="50">
        <f t="shared" si="162"/>
        <v>0</v>
      </c>
      <c r="AH92" s="394">
        <f t="shared" si="163"/>
        <v>0</v>
      </c>
      <c r="AI92" s="201">
        <f t="shared" si="163"/>
        <v>0</v>
      </c>
      <c r="AJ92" s="8">
        <f t="shared" si="164"/>
        <v>0</v>
      </c>
      <c r="AK92" s="50">
        <f t="shared" si="165"/>
        <v>0</v>
      </c>
      <c r="AM92" s="394">
        <f t="shared" si="166"/>
        <v>0</v>
      </c>
      <c r="AN92" s="201">
        <f t="shared" si="166"/>
        <v>0</v>
      </c>
      <c r="AO92" s="8">
        <f t="shared" si="167"/>
        <v>0</v>
      </c>
      <c r="AP92" s="50">
        <f t="shared" si="168"/>
        <v>0</v>
      </c>
      <c r="AR92" s="394">
        <f t="shared" si="169"/>
        <v>0</v>
      </c>
      <c r="AS92" s="201">
        <f t="shared" si="169"/>
        <v>0</v>
      </c>
      <c r="AT92" s="8">
        <f t="shared" si="170"/>
        <v>0</v>
      </c>
      <c r="AU92" s="50">
        <f t="shared" si="171"/>
        <v>0</v>
      </c>
      <c r="AW92" s="394">
        <f t="shared" si="172"/>
        <v>0</v>
      </c>
      <c r="AX92" s="201">
        <f t="shared" si="172"/>
        <v>0</v>
      </c>
      <c r="AY92" s="8">
        <f t="shared" si="173"/>
        <v>0</v>
      </c>
      <c r="AZ92" s="50">
        <f t="shared" si="174"/>
        <v>0</v>
      </c>
      <c r="BB92" s="394">
        <f t="shared" si="175"/>
        <v>0</v>
      </c>
      <c r="BC92" s="201">
        <f t="shared" si="175"/>
        <v>0</v>
      </c>
      <c r="BD92" s="8">
        <f t="shared" si="176"/>
        <v>0</v>
      </c>
      <c r="BE92" s="50">
        <f t="shared" si="177"/>
        <v>0</v>
      </c>
      <c r="BG92" s="394">
        <f t="shared" si="178"/>
        <v>0</v>
      </c>
      <c r="BH92" s="201">
        <f t="shared" si="178"/>
        <v>0</v>
      </c>
      <c r="BI92" s="8">
        <f t="shared" si="179"/>
        <v>0</v>
      </c>
      <c r="BJ92" s="50">
        <f t="shared" si="180"/>
        <v>0</v>
      </c>
      <c r="BL92" s="394">
        <f t="shared" si="181"/>
        <v>0</v>
      </c>
      <c r="BM92" s="201">
        <f t="shared" si="181"/>
        <v>0</v>
      </c>
      <c r="BN92" s="8">
        <f t="shared" si="182"/>
        <v>0</v>
      </c>
      <c r="BO92" s="50">
        <f t="shared" si="183"/>
        <v>0</v>
      </c>
      <c r="BQ92" s="394">
        <f t="shared" si="184"/>
        <v>0</v>
      </c>
      <c r="BR92" s="201">
        <f t="shared" si="184"/>
        <v>0</v>
      </c>
      <c r="BS92" s="8">
        <f t="shared" si="185"/>
        <v>0</v>
      </c>
      <c r="BT92" s="50">
        <f t="shared" si="186"/>
        <v>0</v>
      </c>
      <c r="BV92" s="394">
        <f t="shared" si="187"/>
        <v>0</v>
      </c>
      <c r="BW92" s="201">
        <f t="shared" si="187"/>
        <v>0</v>
      </c>
      <c r="BX92" s="8">
        <f t="shared" si="188"/>
        <v>0</v>
      </c>
      <c r="BY92" s="50">
        <f t="shared" si="189"/>
        <v>0</v>
      </c>
      <c r="CA92" s="394">
        <f t="shared" si="190"/>
        <v>0</v>
      </c>
      <c r="CB92" s="201">
        <f t="shared" si="190"/>
        <v>0</v>
      </c>
      <c r="CC92" s="8">
        <f t="shared" si="191"/>
        <v>0</v>
      </c>
      <c r="CD92" s="50">
        <f t="shared" si="192"/>
        <v>0</v>
      </c>
      <c r="CF92" s="394">
        <f t="shared" si="193"/>
        <v>0</v>
      </c>
      <c r="CG92" s="201">
        <f t="shared" si="193"/>
        <v>0</v>
      </c>
      <c r="CH92" s="8">
        <f t="shared" si="194"/>
        <v>0</v>
      </c>
      <c r="CI92" s="50">
        <f t="shared" si="195"/>
        <v>0</v>
      </c>
      <c r="CK92" s="394">
        <f t="shared" si="196"/>
        <v>0</v>
      </c>
      <c r="CL92" s="201">
        <f t="shared" si="196"/>
        <v>0</v>
      </c>
      <c r="CM92" s="8">
        <f t="shared" si="197"/>
        <v>0</v>
      </c>
      <c r="CN92" s="50">
        <f t="shared" si="198"/>
        <v>0</v>
      </c>
      <c r="CP92" s="394">
        <f t="shared" si="199"/>
        <v>0</v>
      </c>
      <c r="CQ92" s="201">
        <f t="shared" si="199"/>
        <v>0</v>
      </c>
      <c r="CR92" s="8">
        <f t="shared" si="200"/>
        <v>0</v>
      </c>
      <c r="CS92" s="50">
        <f t="shared" si="201"/>
        <v>0</v>
      </c>
      <c r="CU92" s="394">
        <f t="shared" si="202"/>
        <v>0</v>
      </c>
      <c r="CV92" s="201">
        <f t="shared" si="202"/>
        <v>0</v>
      </c>
      <c r="CW92" s="8">
        <f t="shared" si="203"/>
        <v>0</v>
      </c>
      <c r="CX92" s="50">
        <f t="shared" si="204"/>
        <v>0</v>
      </c>
      <c r="CZ92" s="394">
        <f t="shared" si="205"/>
        <v>0</v>
      </c>
      <c r="DA92" s="201">
        <f t="shared" si="205"/>
        <v>0</v>
      </c>
      <c r="DB92" s="8">
        <f t="shared" si="206"/>
        <v>0</v>
      </c>
      <c r="DC92" s="50">
        <f t="shared" si="207"/>
        <v>0</v>
      </c>
      <c r="DE92" s="394">
        <f t="shared" si="208"/>
        <v>0</v>
      </c>
      <c r="DF92" s="201">
        <f t="shared" si="208"/>
        <v>0</v>
      </c>
      <c r="DG92" s="8">
        <f t="shared" si="209"/>
        <v>0</v>
      </c>
      <c r="DH92" s="50">
        <f t="shared" si="210"/>
        <v>0</v>
      </c>
      <c r="DJ92" s="394">
        <f t="shared" si="211"/>
        <v>0</v>
      </c>
      <c r="DK92" s="201">
        <f t="shared" si="211"/>
        <v>0</v>
      </c>
      <c r="DL92" s="8">
        <f t="shared" si="212"/>
        <v>0</v>
      </c>
      <c r="DM92" s="50">
        <f t="shared" si="213"/>
        <v>0</v>
      </c>
      <c r="DO92" s="394">
        <f t="shared" si="214"/>
        <v>0</v>
      </c>
      <c r="DP92" s="201">
        <f t="shared" si="214"/>
        <v>0</v>
      </c>
      <c r="DQ92" s="8">
        <f t="shared" si="215"/>
        <v>0</v>
      </c>
      <c r="DR92" s="50">
        <f t="shared" si="216"/>
        <v>0</v>
      </c>
      <c r="DT92" s="51">
        <f t="shared" si="146"/>
        <v>0</v>
      </c>
      <c r="DU92" s="50">
        <f t="shared" si="147"/>
        <v>0</v>
      </c>
      <c r="DV92" s="51">
        <v>0</v>
      </c>
      <c r="DW92" s="50">
        <f t="shared" si="148"/>
        <v>0</v>
      </c>
      <c r="DX92" s="51">
        <f t="shared" si="150"/>
        <v>0</v>
      </c>
      <c r="DY92" s="53">
        <f t="shared" si="149"/>
        <v>0</v>
      </c>
      <c r="DZ92" s="307">
        <f t="shared" si="145"/>
        <v>0</v>
      </c>
    </row>
    <row r="93" spans="2:130" ht="18" customHeight="1" x14ac:dyDescent="0.3">
      <c r="B93" s="286"/>
      <c r="C93" s="54"/>
      <c r="D93" s="54"/>
      <c r="E93" s="239"/>
      <c r="F93" s="263"/>
      <c r="G93" s="274"/>
      <c r="H93" s="263"/>
      <c r="I93" s="56"/>
      <c r="J93" s="56"/>
      <c r="K93" s="265"/>
      <c r="L93" s="264"/>
      <c r="M93" s="57"/>
      <c r="N93" s="394">
        <v>0</v>
      </c>
      <c r="O93" s="214"/>
      <c r="P93" s="8">
        <f t="shared" si="151"/>
        <v>0</v>
      </c>
      <c r="Q93" s="50">
        <f t="shared" si="152"/>
        <v>0</v>
      </c>
      <c r="S93" s="382">
        <f t="shared" si="153"/>
        <v>0</v>
      </c>
      <c r="T93" s="201">
        <f t="shared" si="154"/>
        <v>0</v>
      </c>
      <c r="U93" s="8">
        <f t="shared" si="155"/>
        <v>0</v>
      </c>
      <c r="V93" s="50">
        <f t="shared" si="156"/>
        <v>0</v>
      </c>
      <c r="X93" s="394">
        <f t="shared" si="218"/>
        <v>0</v>
      </c>
      <c r="Y93" s="201">
        <f t="shared" si="218"/>
        <v>0</v>
      </c>
      <c r="Z93" s="8">
        <f t="shared" si="158"/>
        <v>0</v>
      </c>
      <c r="AA93" s="50">
        <f t="shared" si="159"/>
        <v>0</v>
      </c>
      <c r="AC93" s="394">
        <f t="shared" si="160"/>
        <v>0</v>
      </c>
      <c r="AD93" s="201">
        <f t="shared" si="160"/>
        <v>0</v>
      </c>
      <c r="AE93" s="8">
        <f t="shared" si="161"/>
        <v>0</v>
      </c>
      <c r="AF93" s="50">
        <f t="shared" si="162"/>
        <v>0</v>
      </c>
      <c r="AH93" s="394">
        <f t="shared" si="163"/>
        <v>0</v>
      </c>
      <c r="AI93" s="201">
        <f t="shared" si="163"/>
        <v>0</v>
      </c>
      <c r="AJ93" s="8">
        <f t="shared" si="164"/>
        <v>0</v>
      </c>
      <c r="AK93" s="50">
        <f t="shared" si="165"/>
        <v>0</v>
      </c>
      <c r="AM93" s="394">
        <f t="shared" si="166"/>
        <v>0</v>
      </c>
      <c r="AN93" s="201">
        <f t="shared" si="166"/>
        <v>0</v>
      </c>
      <c r="AO93" s="8">
        <f t="shared" si="167"/>
        <v>0</v>
      </c>
      <c r="AP93" s="50">
        <f t="shared" si="168"/>
        <v>0</v>
      </c>
      <c r="AR93" s="394">
        <f t="shared" si="169"/>
        <v>0</v>
      </c>
      <c r="AS93" s="201">
        <f t="shared" si="169"/>
        <v>0</v>
      </c>
      <c r="AT93" s="8">
        <f t="shared" si="170"/>
        <v>0</v>
      </c>
      <c r="AU93" s="50">
        <f t="shared" si="171"/>
        <v>0</v>
      </c>
      <c r="AW93" s="394">
        <f t="shared" si="172"/>
        <v>0</v>
      </c>
      <c r="AX93" s="201">
        <f t="shared" si="172"/>
        <v>0</v>
      </c>
      <c r="AY93" s="8">
        <f t="shared" si="173"/>
        <v>0</v>
      </c>
      <c r="AZ93" s="50">
        <f t="shared" si="174"/>
        <v>0</v>
      </c>
      <c r="BB93" s="394">
        <f t="shared" si="175"/>
        <v>0</v>
      </c>
      <c r="BC93" s="201">
        <f t="shared" si="175"/>
        <v>0</v>
      </c>
      <c r="BD93" s="8">
        <f t="shared" si="176"/>
        <v>0</v>
      </c>
      <c r="BE93" s="50">
        <f t="shared" si="177"/>
        <v>0</v>
      </c>
      <c r="BG93" s="394">
        <f t="shared" si="178"/>
        <v>0</v>
      </c>
      <c r="BH93" s="201">
        <f t="shared" si="178"/>
        <v>0</v>
      </c>
      <c r="BI93" s="8">
        <f t="shared" si="179"/>
        <v>0</v>
      </c>
      <c r="BJ93" s="50">
        <f t="shared" si="180"/>
        <v>0</v>
      </c>
      <c r="BL93" s="394">
        <f t="shared" si="181"/>
        <v>0</v>
      </c>
      <c r="BM93" s="201">
        <f t="shared" si="181"/>
        <v>0</v>
      </c>
      <c r="BN93" s="8">
        <f t="shared" si="182"/>
        <v>0</v>
      </c>
      <c r="BO93" s="50">
        <f t="shared" si="183"/>
        <v>0</v>
      </c>
      <c r="BQ93" s="394">
        <f t="shared" si="184"/>
        <v>0</v>
      </c>
      <c r="BR93" s="201">
        <f t="shared" si="184"/>
        <v>0</v>
      </c>
      <c r="BS93" s="8">
        <f t="shared" si="185"/>
        <v>0</v>
      </c>
      <c r="BT93" s="50">
        <f t="shared" si="186"/>
        <v>0</v>
      </c>
      <c r="BV93" s="394">
        <f t="shared" si="187"/>
        <v>0</v>
      </c>
      <c r="BW93" s="201">
        <f t="shared" si="187"/>
        <v>0</v>
      </c>
      <c r="BX93" s="8">
        <f t="shared" si="188"/>
        <v>0</v>
      </c>
      <c r="BY93" s="50">
        <f t="shared" si="189"/>
        <v>0</v>
      </c>
      <c r="CA93" s="394">
        <f t="shared" si="190"/>
        <v>0</v>
      </c>
      <c r="CB93" s="201">
        <f t="shared" si="190"/>
        <v>0</v>
      </c>
      <c r="CC93" s="8">
        <f t="shared" si="191"/>
        <v>0</v>
      </c>
      <c r="CD93" s="50">
        <f t="shared" si="192"/>
        <v>0</v>
      </c>
      <c r="CF93" s="394">
        <f t="shared" si="193"/>
        <v>0</v>
      </c>
      <c r="CG93" s="201">
        <f t="shared" si="193"/>
        <v>0</v>
      </c>
      <c r="CH93" s="8">
        <f t="shared" si="194"/>
        <v>0</v>
      </c>
      <c r="CI93" s="50">
        <f t="shared" si="195"/>
        <v>0</v>
      </c>
      <c r="CK93" s="394">
        <f t="shared" si="196"/>
        <v>0</v>
      </c>
      <c r="CL93" s="201">
        <f t="shared" si="196"/>
        <v>0</v>
      </c>
      <c r="CM93" s="8">
        <f t="shared" si="197"/>
        <v>0</v>
      </c>
      <c r="CN93" s="50">
        <f t="shared" si="198"/>
        <v>0</v>
      </c>
      <c r="CP93" s="394">
        <f t="shared" si="199"/>
        <v>0</v>
      </c>
      <c r="CQ93" s="201">
        <f t="shared" si="199"/>
        <v>0</v>
      </c>
      <c r="CR93" s="8">
        <f t="shared" si="200"/>
        <v>0</v>
      </c>
      <c r="CS93" s="50">
        <f t="shared" si="201"/>
        <v>0</v>
      </c>
      <c r="CU93" s="394">
        <f t="shared" si="202"/>
        <v>0</v>
      </c>
      <c r="CV93" s="201">
        <f t="shared" si="202"/>
        <v>0</v>
      </c>
      <c r="CW93" s="8">
        <f t="shared" si="203"/>
        <v>0</v>
      </c>
      <c r="CX93" s="50">
        <f t="shared" si="204"/>
        <v>0</v>
      </c>
      <c r="CZ93" s="394">
        <f t="shared" si="205"/>
        <v>0</v>
      </c>
      <c r="DA93" s="201">
        <f t="shared" si="205"/>
        <v>0</v>
      </c>
      <c r="DB93" s="8">
        <f t="shared" si="206"/>
        <v>0</v>
      </c>
      <c r="DC93" s="50">
        <f t="shared" si="207"/>
        <v>0</v>
      </c>
      <c r="DE93" s="394">
        <f t="shared" si="208"/>
        <v>0</v>
      </c>
      <c r="DF93" s="201">
        <f t="shared" si="208"/>
        <v>0</v>
      </c>
      <c r="DG93" s="8">
        <f t="shared" si="209"/>
        <v>0</v>
      </c>
      <c r="DH93" s="50">
        <f t="shared" si="210"/>
        <v>0</v>
      </c>
      <c r="DJ93" s="394">
        <f t="shared" si="211"/>
        <v>0</v>
      </c>
      <c r="DK93" s="201">
        <f t="shared" si="211"/>
        <v>0</v>
      </c>
      <c r="DL93" s="8">
        <f t="shared" si="212"/>
        <v>0</v>
      </c>
      <c r="DM93" s="50">
        <f t="shared" si="213"/>
        <v>0</v>
      </c>
      <c r="DO93" s="394">
        <f t="shared" si="214"/>
        <v>0</v>
      </c>
      <c r="DP93" s="201">
        <f t="shared" si="214"/>
        <v>0</v>
      </c>
      <c r="DQ93" s="8">
        <f t="shared" si="215"/>
        <v>0</v>
      </c>
      <c r="DR93" s="50">
        <f t="shared" si="216"/>
        <v>0</v>
      </c>
      <c r="DT93" s="51">
        <f t="shared" si="146"/>
        <v>0</v>
      </c>
      <c r="DU93" s="50">
        <f t="shared" si="147"/>
        <v>0</v>
      </c>
      <c r="DV93" s="51">
        <v>0</v>
      </c>
      <c r="DW93" s="50">
        <f t="shared" si="148"/>
        <v>0</v>
      </c>
      <c r="DX93" s="51">
        <f t="shared" si="150"/>
        <v>0</v>
      </c>
      <c r="DY93" s="53">
        <f t="shared" si="149"/>
        <v>0</v>
      </c>
      <c r="DZ93" s="307">
        <f t="shared" si="145"/>
        <v>0</v>
      </c>
    </row>
    <row r="94" spans="2:130" ht="18" customHeight="1" x14ac:dyDescent="0.3">
      <c r="B94" s="286"/>
      <c r="C94" s="54"/>
      <c r="D94" s="54"/>
      <c r="E94" s="239"/>
      <c r="F94" s="263"/>
      <c r="G94" s="274"/>
      <c r="H94" s="263"/>
      <c r="I94" s="56"/>
      <c r="J94" s="56"/>
      <c r="K94" s="265"/>
      <c r="L94" s="264"/>
      <c r="M94" s="57"/>
      <c r="N94" s="394">
        <v>0</v>
      </c>
      <c r="O94" s="214"/>
      <c r="P94" s="8">
        <f t="shared" si="151"/>
        <v>0</v>
      </c>
      <c r="Q94" s="50">
        <f t="shared" si="152"/>
        <v>0</v>
      </c>
      <c r="S94" s="382">
        <f t="shared" si="153"/>
        <v>0</v>
      </c>
      <c r="T94" s="201">
        <f t="shared" si="154"/>
        <v>0</v>
      </c>
      <c r="U94" s="8">
        <f t="shared" si="155"/>
        <v>0</v>
      </c>
      <c r="V94" s="50">
        <f t="shared" si="156"/>
        <v>0</v>
      </c>
      <c r="X94" s="394">
        <f t="shared" si="218"/>
        <v>0</v>
      </c>
      <c r="Y94" s="201">
        <f t="shared" si="218"/>
        <v>0</v>
      </c>
      <c r="Z94" s="8">
        <f t="shared" si="158"/>
        <v>0</v>
      </c>
      <c r="AA94" s="50">
        <f t="shared" si="159"/>
        <v>0</v>
      </c>
      <c r="AC94" s="394">
        <f t="shared" si="160"/>
        <v>0</v>
      </c>
      <c r="AD94" s="201">
        <f t="shared" si="160"/>
        <v>0</v>
      </c>
      <c r="AE94" s="8">
        <f t="shared" si="161"/>
        <v>0</v>
      </c>
      <c r="AF94" s="50">
        <f t="shared" si="162"/>
        <v>0</v>
      </c>
      <c r="AH94" s="394">
        <f t="shared" si="163"/>
        <v>0</v>
      </c>
      <c r="AI94" s="201">
        <f t="shared" si="163"/>
        <v>0</v>
      </c>
      <c r="AJ94" s="8">
        <f t="shared" si="164"/>
        <v>0</v>
      </c>
      <c r="AK94" s="50">
        <f t="shared" si="165"/>
        <v>0</v>
      </c>
      <c r="AM94" s="394">
        <f t="shared" si="166"/>
        <v>0</v>
      </c>
      <c r="AN94" s="201">
        <f t="shared" si="166"/>
        <v>0</v>
      </c>
      <c r="AO94" s="8">
        <f t="shared" si="167"/>
        <v>0</v>
      </c>
      <c r="AP94" s="50">
        <f t="shared" si="168"/>
        <v>0</v>
      </c>
      <c r="AR94" s="394">
        <f t="shared" si="169"/>
        <v>0</v>
      </c>
      <c r="AS94" s="201">
        <f t="shared" si="169"/>
        <v>0</v>
      </c>
      <c r="AT94" s="8">
        <f t="shared" si="170"/>
        <v>0</v>
      </c>
      <c r="AU94" s="50">
        <f t="shared" si="171"/>
        <v>0</v>
      </c>
      <c r="AW94" s="394">
        <f t="shared" si="172"/>
        <v>0</v>
      </c>
      <c r="AX94" s="201">
        <f t="shared" si="172"/>
        <v>0</v>
      </c>
      <c r="AY94" s="8">
        <f t="shared" si="173"/>
        <v>0</v>
      </c>
      <c r="AZ94" s="50">
        <f t="shared" si="174"/>
        <v>0</v>
      </c>
      <c r="BB94" s="394">
        <f t="shared" si="175"/>
        <v>0</v>
      </c>
      <c r="BC94" s="201">
        <f t="shared" si="175"/>
        <v>0</v>
      </c>
      <c r="BD94" s="8">
        <f t="shared" si="176"/>
        <v>0</v>
      </c>
      <c r="BE94" s="50">
        <f t="shared" si="177"/>
        <v>0</v>
      </c>
      <c r="BG94" s="394">
        <f t="shared" si="178"/>
        <v>0</v>
      </c>
      <c r="BH94" s="201">
        <f t="shared" si="178"/>
        <v>0</v>
      </c>
      <c r="BI94" s="8">
        <f t="shared" si="179"/>
        <v>0</v>
      </c>
      <c r="BJ94" s="50">
        <f t="shared" si="180"/>
        <v>0</v>
      </c>
      <c r="BL94" s="394">
        <f t="shared" si="181"/>
        <v>0</v>
      </c>
      <c r="BM94" s="201">
        <f t="shared" si="181"/>
        <v>0</v>
      </c>
      <c r="BN94" s="8">
        <f t="shared" si="182"/>
        <v>0</v>
      </c>
      <c r="BO94" s="50">
        <f t="shared" si="183"/>
        <v>0</v>
      </c>
      <c r="BQ94" s="394">
        <f t="shared" si="184"/>
        <v>0</v>
      </c>
      <c r="BR94" s="201">
        <f t="shared" si="184"/>
        <v>0</v>
      </c>
      <c r="BS94" s="8">
        <f t="shared" si="185"/>
        <v>0</v>
      </c>
      <c r="BT94" s="50">
        <f t="shared" si="186"/>
        <v>0</v>
      </c>
      <c r="BV94" s="394">
        <f t="shared" si="187"/>
        <v>0</v>
      </c>
      <c r="BW94" s="201">
        <f t="shared" si="187"/>
        <v>0</v>
      </c>
      <c r="BX94" s="8">
        <f t="shared" si="188"/>
        <v>0</v>
      </c>
      <c r="BY94" s="50">
        <f t="shared" si="189"/>
        <v>0</v>
      </c>
      <c r="CA94" s="394">
        <f t="shared" si="190"/>
        <v>0</v>
      </c>
      <c r="CB94" s="201">
        <f t="shared" si="190"/>
        <v>0</v>
      </c>
      <c r="CC94" s="8">
        <f t="shared" si="191"/>
        <v>0</v>
      </c>
      <c r="CD94" s="50">
        <f t="shared" si="192"/>
        <v>0</v>
      </c>
      <c r="CF94" s="394">
        <f t="shared" si="193"/>
        <v>0</v>
      </c>
      <c r="CG94" s="201">
        <f t="shared" si="193"/>
        <v>0</v>
      </c>
      <c r="CH94" s="8">
        <f t="shared" si="194"/>
        <v>0</v>
      </c>
      <c r="CI94" s="50">
        <f t="shared" si="195"/>
        <v>0</v>
      </c>
      <c r="CK94" s="394">
        <f t="shared" si="196"/>
        <v>0</v>
      </c>
      <c r="CL94" s="201">
        <f t="shared" si="196"/>
        <v>0</v>
      </c>
      <c r="CM94" s="8">
        <f t="shared" si="197"/>
        <v>0</v>
      </c>
      <c r="CN94" s="50">
        <f t="shared" si="198"/>
        <v>0</v>
      </c>
      <c r="CP94" s="394">
        <f t="shared" si="199"/>
        <v>0</v>
      </c>
      <c r="CQ94" s="201">
        <f t="shared" si="199"/>
        <v>0</v>
      </c>
      <c r="CR94" s="8">
        <f t="shared" si="200"/>
        <v>0</v>
      </c>
      <c r="CS94" s="50">
        <f t="shared" si="201"/>
        <v>0</v>
      </c>
      <c r="CU94" s="394">
        <f t="shared" si="202"/>
        <v>0</v>
      </c>
      <c r="CV94" s="201">
        <f t="shared" si="202"/>
        <v>0</v>
      </c>
      <c r="CW94" s="8">
        <f t="shared" si="203"/>
        <v>0</v>
      </c>
      <c r="CX94" s="50">
        <f t="shared" si="204"/>
        <v>0</v>
      </c>
      <c r="CZ94" s="394">
        <f t="shared" si="205"/>
        <v>0</v>
      </c>
      <c r="DA94" s="201">
        <f t="shared" si="205"/>
        <v>0</v>
      </c>
      <c r="DB94" s="8">
        <f t="shared" si="206"/>
        <v>0</v>
      </c>
      <c r="DC94" s="50">
        <f t="shared" si="207"/>
        <v>0</v>
      </c>
      <c r="DE94" s="394">
        <f t="shared" si="208"/>
        <v>0</v>
      </c>
      <c r="DF94" s="201">
        <f t="shared" si="208"/>
        <v>0</v>
      </c>
      <c r="DG94" s="8">
        <f t="shared" si="209"/>
        <v>0</v>
      </c>
      <c r="DH94" s="50">
        <f t="shared" si="210"/>
        <v>0</v>
      </c>
      <c r="DJ94" s="394">
        <f t="shared" si="211"/>
        <v>0</v>
      </c>
      <c r="DK94" s="201">
        <f t="shared" si="211"/>
        <v>0</v>
      </c>
      <c r="DL94" s="8">
        <f t="shared" si="212"/>
        <v>0</v>
      </c>
      <c r="DM94" s="50">
        <f t="shared" si="213"/>
        <v>0</v>
      </c>
      <c r="DO94" s="394">
        <f t="shared" si="214"/>
        <v>0</v>
      </c>
      <c r="DP94" s="201">
        <f t="shared" si="214"/>
        <v>0</v>
      </c>
      <c r="DQ94" s="8">
        <f t="shared" si="215"/>
        <v>0</v>
      </c>
      <c r="DR94" s="50">
        <f t="shared" si="216"/>
        <v>0</v>
      </c>
      <c r="DT94" s="51">
        <f t="shared" si="146"/>
        <v>0</v>
      </c>
      <c r="DU94" s="50">
        <f t="shared" si="147"/>
        <v>0</v>
      </c>
      <c r="DV94" s="51">
        <v>0</v>
      </c>
      <c r="DW94" s="50">
        <f t="shared" si="148"/>
        <v>0</v>
      </c>
      <c r="DX94" s="51">
        <f t="shared" si="150"/>
        <v>0</v>
      </c>
      <c r="DY94" s="53">
        <f t="shared" si="149"/>
        <v>0</v>
      </c>
      <c r="DZ94" s="307">
        <f t="shared" si="145"/>
        <v>0</v>
      </c>
    </row>
    <row r="95" spans="2:130" ht="18" customHeight="1" x14ac:dyDescent="0.3">
      <c r="B95" s="72"/>
      <c r="C95" s="54"/>
      <c r="D95" s="54"/>
      <c r="E95" s="239"/>
      <c r="F95" s="263"/>
      <c r="G95" s="274"/>
      <c r="H95" s="263"/>
      <c r="I95" s="56"/>
      <c r="J95" s="56"/>
      <c r="K95" s="265"/>
      <c r="L95" s="264"/>
      <c r="M95" s="57"/>
      <c r="N95" s="394">
        <v>0</v>
      </c>
      <c r="O95" s="214"/>
      <c r="P95" s="8">
        <f t="shared" si="151"/>
        <v>0</v>
      </c>
      <c r="Q95" s="50">
        <f t="shared" si="152"/>
        <v>0</v>
      </c>
      <c r="S95" s="382">
        <f t="shared" si="153"/>
        <v>0</v>
      </c>
      <c r="T95" s="201">
        <f t="shared" si="154"/>
        <v>0</v>
      </c>
      <c r="U95" s="8">
        <f t="shared" si="155"/>
        <v>0</v>
      </c>
      <c r="V95" s="50">
        <f t="shared" si="156"/>
        <v>0</v>
      </c>
      <c r="X95" s="394">
        <f t="shared" si="218"/>
        <v>0</v>
      </c>
      <c r="Y95" s="201">
        <f t="shared" si="218"/>
        <v>0</v>
      </c>
      <c r="Z95" s="8">
        <f t="shared" si="158"/>
        <v>0</v>
      </c>
      <c r="AA95" s="50">
        <f t="shared" si="159"/>
        <v>0</v>
      </c>
      <c r="AC95" s="394">
        <f t="shared" si="160"/>
        <v>0</v>
      </c>
      <c r="AD95" s="201">
        <f t="shared" si="160"/>
        <v>0</v>
      </c>
      <c r="AE95" s="8">
        <f t="shared" si="161"/>
        <v>0</v>
      </c>
      <c r="AF95" s="50">
        <f t="shared" si="162"/>
        <v>0</v>
      </c>
      <c r="AH95" s="394">
        <f t="shared" si="163"/>
        <v>0</v>
      </c>
      <c r="AI95" s="201">
        <f t="shared" si="163"/>
        <v>0</v>
      </c>
      <c r="AJ95" s="8">
        <f t="shared" si="164"/>
        <v>0</v>
      </c>
      <c r="AK95" s="50">
        <f t="shared" si="165"/>
        <v>0</v>
      </c>
      <c r="AM95" s="394">
        <f t="shared" si="166"/>
        <v>0</v>
      </c>
      <c r="AN95" s="201">
        <f t="shared" si="166"/>
        <v>0</v>
      </c>
      <c r="AO95" s="8">
        <f t="shared" si="167"/>
        <v>0</v>
      </c>
      <c r="AP95" s="50">
        <f t="shared" si="168"/>
        <v>0</v>
      </c>
      <c r="AR95" s="394">
        <f t="shared" si="169"/>
        <v>0</v>
      </c>
      <c r="AS95" s="201">
        <f t="shared" si="169"/>
        <v>0</v>
      </c>
      <c r="AT95" s="8">
        <f t="shared" si="170"/>
        <v>0</v>
      </c>
      <c r="AU95" s="50">
        <f t="shared" si="171"/>
        <v>0</v>
      </c>
      <c r="AW95" s="394">
        <f t="shared" si="172"/>
        <v>0</v>
      </c>
      <c r="AX95" s="201">
        <f t="shared" si="172"/>
        <v>0</v>
      </c>
      <c r="AY95" s="8">
        <f t="shared" si="173"/>
        <v>0</v>
      </c>
      <c r="AZ95" s="50">
        <f t="shared" si="174"/>
        <v>0</v>
      </c>
      <c r="BB95" s="394">
        <f t="shared" si="175"/>
        <v>0</v>
      </c>
      <c r="BC95" s="201">
        <f t="shared" si="175"/>
        <v>0</v>
      </c>
      <c r="BD95" s="8">
        <f t="shared" si="176"/>
        <v>0</v>
      </c>
      <c r="BE95" s="50">
        <f t="shared" si="177"/>
        <v>0</v>
      </c>
      <c r="BG95" s="394">
        <f t="shared" si="178"/>
        <v>0</v>
      </c>
      <c r="BH95" s="201">
        <f t="shared" si="178"/>
        <v>0</v>
      </c>
      <c r="BI95" s="8">
        <f t="shared" si="179"/>
        <v>0</v>
      </c>
      <c r="BJ95" s="50">
        <f t="shared" si="180"/>
        <v>0</v>
      </c>
      <c r="BL95" s="394">
        <f t="shared" si="181"/>
        <v>0</v>
      </c>
      <c r="BM95" s="201">
        <f t="shared" si="181"/>
        <v>0</v>
      </c>
      <c r="BN95" s="8">
        <f t="shared" si="182"/>
        <v>0</v>
      </c>
      <c r="BO95" s="50">
        <f t="shared" si="183"/>
        <v>0</v>
      </c>
      <c r="BQ95" s="394">
        <f t="shared" si="184"/>
        <v>0</v>
      </c>
      <c r="BR95" s="201">
        <f t="shared" si="184"/>
        <v>0</v>
      </c>
      <c r="BS95" s="8">
        <f t="shared" si="185"/>
        <v>0</v>
      </c>
      <c r="BT95" s="50">
        <f t="shared" si="186"/>
        <v>0</v>
      </c>
      <c r="BV95" s="394">
        <f t="shared" si="187"/>
        <v>0</v>
      </c>
      <c r="BW95" s="201">
        <f t="shared" si="187"/>
        <v>0</v>
      </c>
      <c r="BX95" s="8">
        <f t="shared" si="188"/>
        <v>0</v>
      </c>
      <c r="BY95" s="50">
        <f t="shared" si="189"/>
        <v>0</v>
      </c>
      <c r="CA95" s="394">
        <f t="shared" si="190"/>
        <v>0</v>
      </c>
      <c r="CB95" s="201">
        <f t="shared" si="190"/>
        <v>0</v>
      </c>
      <c r="CC95" s="8">
        <f t="shared" si="191"/>
        <v>0</v>
      </c>
      <c r="CD95" s="50">
        <f t="shared" si="192"/>
        <v>0</v>
      </c>
      <c r="CF95" s="394">
        <f t="shared" si="193"/>
        <v>0</v>
      </c>
      <c r="CG95" s="201">
        <f t="shared" si="193"/>
        <v>0</v>
      </c>
      <c r="CH95" s="8">
        <f t="shared" si="194"/>
        <v>0</v>
      </c>
      <c r="CI95" s="50">
        <f t="shared" si="195"/>
        <v>0</v>
      </c>
      <c r="CK95" s="394">
        <f t="shared" si="196"/>
        <v>0</v>
      </c>
      <c r="CL95" s="201">
        <f t="shared" si="196"/>
        <v>0</v>
      </c>
      <c r="CM95" s="8">
        <f t="shared" si="197"/>
        <v>0</v>
      </c>
      <c r="CN95" s="50">
        <f t="shared" si="198"/>
        <v>0</v>
      </c>
      <c r="CP95" s="394">
        <f t="shared" si="199"/>
        <v>0</v>
      </c>
      <c r="CQ95" s="201">
        <f t="shared" si="199"/>
        <v>0</v>
      </c>
      <c r="CR95" s="8">
        <f t="shared" si="200"/>
        <v>0</v>
      </c>
      <c r="CS95" s="50">
        <f t="shared" si="201"/>
        <v>0</v>
      </c>
      <c r="CU95" s="394">
        <f t="shared" si="202"/>
        <v>0</v>
      </c>
      <c r="CV95" s="201">
        <f t="shared" si="202"/>
        <v>0</v>
      </c>
      <c r="CW95" s="8">
        <f t="shared" si="203"/>
        <v>0</v>
      </c>
      <c r="CX95" s="50">
        <f t="shared" si="204"/>
        <v>0</v>
      </c>
      <c r="CZ95" s="394">
        <f t="shared" si="205"/>
        <v>0</v>
      </c>
      <c r="DA95" s="201">
        <f t="shared" si="205"/>
        <v>0</v>
      </c>
      <c r="DB95" s="8">
        <f t="shared" si="206"/>
        <v>0</v>
      </c>
      <c r="DC95" s="50">
        <f t="shared" si="207"/>
        <v>0</v>
      </c>
      <c r="DE95" s="394">
        <f t="shared" si="208"/>
        <v>0</v>
      </c>
      <c r="DF95" s="201">
        <f t="shared" si="208"/>
        <v>0</v>
      </c>
      <c r="DG95" s="8">
        <f t="shared" si="209"/>
        <v>0</v>
      </c>
      <c r="DH95" s="50">
        <f t="shared" si="210"/>
        <v>0</v>
      </c>
      <c r="DJ95" s="394">
        <f t="shared" si="211"/>
        <v>0</v>
      </c>
      <c r="DK95" s="201">
        <f t="shared" si="211"/>
        <v>0</v>
      </c>
      <c r="DL95" s="8">
        <f t="shared" si="212"/>
        <v>0</v>
      </c>
      <c r="DM95" s="50">
        <f t="shared" si="213"/>
        <v>0</v>
      </c>
      <c r="DO95" s="394">
        <f t="shared" si="214"/>
        <v>0</v>
      </c>
      <c r="DP95" s="201">
        <f t="shared" si="214"/>
        <v>0</v>
      </c>
      <c r="DQ95" s="8">
        <f t="shared" si="215"/>
        <v>0</v>
      </c>
      <c r="DR95" s="50">
        <f t="shared" si="216"/>
        <v>0</v>
      </c>
      <c r="DT95" s="51">
        <f t="shared" si="146"/>
        <v>0</v>
      </c>
      <c r="DU95" s="50">
        <f t="shared" si="147"/>
        <v>0</v>
      </c>
      <c r="DV95" s="51">
        <v>0</v>
      </c>
      <c r="DW95" s="50">
        <f t="shared" si="148"/>
        <v>0</v>
      </c>
      <c r="DX95" s="51">
        <f t="shared" si="150"/>
        <v>0</v>
      </c>
      <c r="DY95" s="53">
        <f t="shared" si="149"/>
        <v>0</v>
      </c>
      <c r="DZ95" s="307">
        <f t="shared" si="145"/>
        <v>0</v>
      </c>
    </row>
    <row r="96" spans="2:130" ht="18" customHeight="1" thickBot="1" x14ac:dyDescent="0.35">
      <c r="B96" s="72"/>
      <c r="C96" s="54"/>
      <c r="D96" s="54"/>
      <c r="E96" s="239"/>
      <c r="F96" s="263"/>
      <c r="G96" s="274"/>
      <c r="H96" s="263"/>
      <c r="I96" s="56"/>
      <c r="J96" s="56"/>
      <c r="K96" s="265"/>
      <c r="L96" s="264"/>
      <c r="M96" s="57"/>
      <c r="N96" s="394">
        <v>0</v>
      </c>
      <c r="O96" s="214"/>
      <c r="P96" s="8">
        <f t="shared" si="151"/>
        <v>0</v>
      </c>
      <c r="Q96" s="50">
        <f t="shared" si="152"/>
        <v>0</v>
      </c>
      <c r="S96" s="382">
        <f t="shared" si="153"/>
        <v>0</v>
      </c>
      <c r="T96" s="201">
        <f t="shared" si="154"/>
        <v>0</v>
      </c>
      <c r="U96" s="8">
        <f t="shared" si="155"/>
        <v>0</v>
      </c>
      <c r="V96" s="50">
        <f t="shared" si="156"/>
        <v>0</v>
      </c>
      <c r="X96" s="394">
        <f t="shared" si="218"/>
        <v>0</v>
      </c>
      <c r="Y96" s="201">
        <f t="shared" si="218"/>
        <v>0</v>
      </c>
      <c r="Z96" s="8">
        <f t="shared" ref="Z96" si="219">$E96*X96*Y96</f>
        <v>0</v>
      </c>
      <c r="AA96" s="50">
        <f t="shared" si="159"/>
        <v>0</v>
      </c>
      <c r="AC96" s="394">
        <f t="shared" si="160"/>
        <v>0</v>
      </c>
      <c r="AD96" s="201">
        <f t="shared" si="160"/>
        <v>0</v>
      </c>
      <c r="AE96" s="8">
        <f t="shared" ref="AE96" si="220">$E96*AC96*AD96</f>
        <v>0</v>
      </c>
      <c r="AF96" s="50">
        <f t="shared" si="162"/>
        <v>0</v>
      </c>
      <c r="AH96" s="394">
        <f t="shared" si="163"/>
        <v>0</v>
      </c>
      <c r="AI96" s="201">
        <f t="shared" si="163"/>
        <v>0</v>
      </c>
      <c r="AJ96" s="8">
        <f t="shared" ref="AJ96" si="221">$E96*AH96*AI96</f>
        <v>0</v>
      </c>
      <c r="AK96" s="50">
        <f t="shared" si="165"/>
        <v>0</v>
      </c>
      <c r="AM96" s="394">
        <f t="shared" si="166"/>
        <v>0</v>
      </c>
      <c r="AN96" s="201">
        <f t="shared" si="166"/>
        <v>0</v>
      </c>
      <c r="AO96" s="8">
        <f t="shared" ref="AO96" si="222">$E96*AM96*AN96</f>
        <v>0</v>
      </c>
      <c r="AP96" s="50">
        <f t="shared" si="168"/>
        <v>0</v>
      </c>
      <c r="AR96" s="394">
        <f t="shared" si="169"/>
        <v>0</v>
      </c>
      <c r="AS96" s="201">
        <f t="shared" si="169"/>
        <v>0</v>
      </c>
      <c r="AT96" s="8">
        <f t="shared" ref="AT96" si="223">$E96*AR96*AS96</f>
        <v>0</v>
      </c>
      <c r="AU96" s="50">
        <f t="shared" si="171"/>
        <v>0</v>
      </c>
      <c r="AW96" s="394">
        <f t="shared" si="172"/>
        <v>0</v>
      </c>
      <c r="AX96" s="201">
        <f t="shared" si="172"/>
        <v>0</v>
      </c>
      <c r="AY96" s="8">
        <f t="shared" ref="AY96" si="224">$E96*AW96*AX96</f>
        <v>0</v>
      </c>
      <c r="AZ96" s="50">
        <f t="shared" si="174"/>
        <v>0</v>
      </c>
      <c r="BB96" s="394">
        <f t="shared" si="175"/>
        <v>0</v>
      </c>
      <c r="BC96" s="201">
        <f t="shared" si="175"/>
        <v>0</v>
      </c>
      <c r="BD96" s="8">
        <f t="shared" ref="BD96" si="225">$E96*BB96*BC96</f>
        <v>0</v>
      </c>
      <c r="BE96" s="50">
        <f t="shared" si="177"/>
        <v>0</v>
      </c>
      <c r="BG96" s="394">
        <f t="shared" si="178"/>
        <v>0</v>
      </c>
      <c r="BH96" s="201">
        <f t="shared" si="178"/>
        <v>0</v>
      </c>
      <c r="BI96" s="8">
        <f t="shared" ref="BI96" si="226">$E96*BG96*BH96</f>
        <v>0</v>
      </c>
      <c r="BJ96" s="50">
        <f t="shared" si="180"/>
        <v>0</v>
      </c>
      <c r="BL96" s="394">
        <f t="shared" si="181"/>
        <v>0</v>
      </c>
      <c r="BM96" s="201">
        <f t="shared" si="181"/>
        <v>0</v>
      </c>
      <c r="BN96" s="8">
        <f t="shared" ref="BN96" si="227">$E96*BL96*BM96</f>
        <v>0</v>
      </c>
      <c r="BO96" s="50">
        <f t="shared" si="183"/>
        <v>0</v>
      </c>
      <c r="BQ96" s="394">
        <f t="shared" si="184"/>
        <v>0</v>
      </c>
      <c r="BR96" s="201">
        <f t="shared" si="184"/>
        <v>0</v>
      </c>
      <c r="BS96" s="8">
        <f t="shared" ref="BS96" si="228">$E96*BQ96*BR96</f>
        <v>0</v>
      </c>
      <c r="BT96" s="50">
        <f t="shared" si="186"/>
        <v>0</v>
      </c>
      <c r="BV96" s="394">
        <f t="shared" si="187"/>
        <v>0</v>
      </c>
      <c r="BW96" s="201">
        <f t="shared" si="187"/>
        <v>0</v>
      </c>
      <c r="BX96" s="8">
        <f t="shared" ref="BX96" si="229">$E96*BV96*BW96</f>
        <v>0</v>
      </c>
      <c r="BY96" s="50">
        <f t="shared" si="189"/>
        <v>0</v>
      </c>
      <c r="CA96" s="394">
        <f t="shared" si="190"/>
        <v>0</v>
      </c>
      <c r="CB96" s="201">
        <f t="shared" si="190"/>
        <v>0</v>
      </c>
      <c r="CC96" s="8">
        <f t="shared" ref="CC96" si="230">$E96*CA96*CB96</f>
        <v>0</v>
      </c>
      <c r="CD96" s="50">
        <f t="shared" si="192"/>
        <v>0</v>
      </c>
      <c r="CF96" s="394">
        <f t="shared" si="193"/>
        <v>0</v>
      </c>
      <c r="CG96" s="201">
        <f t="shared" si="193"/>
        <v>0</v>
      </c>
      <c r="CH96" s="8">
        <f t="shared" ref="CH96" si="231">$E96*CF96*CG96</f>
        <v>0</v>
      </c>
      <c r="CI96" s="50">
        <f t="shared" si="195"/>
        <v>0</v>
      </c>
      <c r="CK96" s="394">
        <f t="shared" si="196"/>
        <v>0</v>
      </c>
      <c r="CL96" s="201">
        <f t="shared" si="196"/>
        <v>0</v>
      </c>
      <c r="CM96" s="8">
        <f t="shared" ref="CM96" si="232">$E96*CK96*CL96</f>
        <v>0</v>
      </c>
      <c r="CN96" s="50">
        <f t="shared" si="198"/>
        <v>0</v>
      </c>
      <c r="CP96" s="394">
        <f t="shared" si="199"/>
        <v>0</v>
      </c>
      <c r="CQ96" s="201">
        <f t="shared" si="199"/>
        <v>0</v>
      </c>
      <c r="CR96" s="8">
        <f t="shared" ref="CR96" si="233">$E96*CP96*CQ96</f>
        <v>0</v>
      </c>
      <c r="CS96" s="50">
        <f t="shared" si="201"/>
        <v>0</v>
      </c>
      <c r="CU96" s="394">
        <f t="shared" si="202"/>
        <v>0</v>
      </c>
      <c r="CV96" s="201">
        <f t="shared" si="202"/>
        <v>0</v>
      </c>
      <c r="CW96" s="8">
        <f t="shared" ref="CW96" si="234">$E96*CU96*CV96</f>
        <v>0</v>
      </c>
      <c r="CX96" s="50">
        <f t="shared" si="204"/>
        <v>0</v>
      </c>
      <c r="CZ96" s="394">
        <f t="shared" si="205"/>
        <v>0</v>
      </c>
      <c r="DA96" s="201">
        <f t="shared" si="205"/>
        <v>0</v>
      </c>
      <c r="DB96" s="8">
        <f t="shared" ref="DB96" si="235">$E96*CZ96*DA96</f>
        <v>0</v>
      </c>
      <c r="DC96" s="50">
        <f t="shared" si="207"/>
        <v>0</v>
      </c>
      <c r="DE96" s="394">
        <f t="shared" si="208"/>
        <v>0</v>
      </c>
      <c r="DF96" s="201">
        <f t="shared" si="208"/>
        <v>0</v>
      </c>
      <c r="DG96" s="8">
        <f t="shared" ref="DG96" si="236">$E96*DE96*DF96</f>
        <v>0</v>
      </c>
      <c r="DH96" s="50">
        <f t="shared" si="210"/>
        <v>0</v>
      </c>
      <c r="DJ96" s="394">
        <f t="shared" si="211"/>
        <v>0</v>
      </c>
      <c r="DK96" s="201">
        <f t="shared" si="211"/>
        <v>0</v>
      </c>
      <c r="DL96" s="8">
        <f t="shared" ref="DL96" si="237">$E96*DJ96*DK96</f>
        <v>0</v>
      </c>
      <c r="DM96" s="50">
        <f t="shared" si="213"/>
        <v>0</v>
      </c>
      <c r="DO96" s="394">
        <f t="shared" si="214"/>
        <v>0</v>
      </c>
      <c r="DP96" s="201">
        <f t="shared" si="214"/>
        <v>0</v>
      </c>
      <c r="DQ96" s="8">
        <f t="shared" ref="DQ96" si="238">$E96*DO96*DP96</f>
        <v>0</v>
      </c>
      <c r="DR96" s="50">
        <f t="shared" si="216"/>
        <v>0</v>
      </c>
      <c r="DT96" s="51">
        <f t="shared" si="146"/>
        <v>0</v>
      </c>
      <c r="DU96" s="50">
        <f t="shared" si="147"/>
        <v>0</v>
      </c>
      <c r="DV96" s="51">
        <v>0</v>
      </c>
      <c r="DW96" s="50">
        <f t="shared" si="148"/>
        <v>0</v>
      </c>
      <c r="DX96" s="51">
        <f t="shared" si="150"/>
        <v>0</v>
      </c>
      <c r="DY96" s="53">
        <f t="shared" si="149"/>
        <v>0</v>
      </c>
      <c r="DZ96" s="307">
        <f t="shared" si="145"/>
        <v>0</v>
      </c>
    </row>
    <row r="97" spans="1:130" s="72" customFormat="1" ht="32.4" customHeight="1" thickBot="1" x14ac:dyDescent="0.35">
      <c r="B97" s="275" t="s">
        <v>78</v>
      </c>
      <c r="C97" s="276" t="str">
        <f>B69</f>
        <v>Equipment (Servidor DHIS 2)</v>
      </c>
      <c r="D97" s="445"/>
      <c r="E97" s="242"/>
      <c r="F97" s="73"/>
      <c r="G97" s="73"/>
      <c r="H97" s="73"/>
      <c r="I97" s="73"/>
      <c r="J97" s="73"/>
      <c r="K97" s="74"/>
      <c r="L97" s="73"/>
      <c r="M97" s="91"/>
      <c r="N97" s="395">
        <f>P18</f>
        <v>2015</v>
      </c>
      <c r="O97" s="278"/>
      <c r="P97" s="76">
        <f>SUM(P70:P96)</f>
        <v>443750</v>
      </c>
      <c r="Q97" s="77">
        <f>SUM(Q70:Q96)</f>
        <v>11677.631578947367</v>
      </c>
      <c r="R97" s="78"/>
      <c r="S97" s="383">
        <f>U18</f>
        <v>2016</v>
      </c>
      <c r="T97" s="279"/>
      <c r="U97" s="76">
        <f>SUM(U70:U96)</f>
        <v>443750</v>
      </c>
      <c r="V97" s="77">
        <f>SUM(V70:V96)</f>
        <v>11677.631578947367</v>
      </c>
      <c r="W97" s="78"/>
      <c r="X97" s="395">
        <f>Z18</f>
        <v>2017</v>
      </c>
      <c r="Y97" s="277"/>
      <c r="Z97" s="76">
        <f>SUM(Z70:Z96)</f>
        <v>443750</v>
      </c>
      <c r="AA97" s="77">
        <f>SUM(AA70:AA96)</f>
        <v>11677.631578947367</v>
      </c>
      <c r="AB97" s="79"/>
      <c r="AC97" s="395">
        <f>AE18</f>
        <v>2018</v>
      </c>
      <c r="AD97" s="277"/>
      <c r="AE97" s="76">
        <f>SUM(AE70:AE96)</f>
        <v>443750</v>
      </c>
      <c r="AF97" s="77">
        <f>SUM(AF70:AF96)</f>
        <v>11677.631578947367</v>
      </c>
      <c r="AH97" s="395">
        <f>AJ18</f>
        <v>2019</v>
      </c>
      <c r="AI97" s="277"/>
      <c r="AJ97" s="76">
        <f>SUM(AJ70:AJ96)</f>
        <v>443750</v>
      </c>
      <c r="AK97" s="77">
        <f>SUM(AK70:AK96)</f>
        <v>11677.631578947367</v>
      </c>
      <c r="AM97" s="395">
        <f>AO18</f>
        <v>2020</v>
      </c>
      <c r="AN97" s="277"/>
      <c r="AO97" s="76">
        <f>SUM(AO70:AO96)</f>
        <v>350000</v>
      </c>
      <c r="AP97" s="77">
        <f>SUM(AP70:AP96)</f>
        <v>9210.5263157894733</v>
      </c>
      <c r="AR97" s="395">
        <f>AT18</f>
        <v>2021</v>
      </c>
      <c r="AS97" s="277"/>
      <c r="AT97" s="76">
        <f>SUM(AT70:AT96)</f>
        <v>350000</v>
      </c>
      <c r="AU97" s="77">
        <f>SUM(AU70:AU96)</f>
        <v>9210.5263157894733</v>
      </c>
      <c r="AW97" s="395">
        <f>AY18</f>
        <v>2022</v>
      </c>
      <c r="AX97" s="277"/>
      <c r="AY97" s="76">
        <f>SUM(AY70:AY96)</f>
        <v>350000</v>
      </c>
      <c r="AZ97" s="77">
        <f>SUM(AZ70:AZ96)</f>
        <v>9210.5263157894733</v>
      </c>
      <c r="BB97" s="395">
        <f>BD18</f>
        <v>2023</v>
      </c>
      <c r="BC97" s="277"/>
      <c r="BD97" s="76">
        <f>SUM(BD70:BD96)</f>
        <v>350000</v>
      </c>
      <c r="BE97" s="77">
        <f>SUM(BE70:BE96)</f>
        <v>9210.5263157894733</v>
      </c>
      <c r="BG97" s="395">
        <f>BI18</f>
        <v>2024</v>
      </c>
      <c r="BH97" s="277"/>
      <c r="BI97" s="76">
        <f>SUM(BI70:BI96)</f>
        <v>350000</v>
      </c>
      <c r="BJ97" s="77">
        <f>SUM(BJ70:BJ96)</f>
        <v>9210.5263157894733</v>
      </c>
      <c r="BL97" s="395">
        <f>BN18</f>
        <v>2025</v>
      </c>
      <c r="BM97" s="277"/>
      <c r="BN97" s="76">
        <f>SUM(BN70:BN96)</f>
        <v>350000</v>
      </c>
      <c r="BO97" s="77">
        <f>SUM(BO70:BO96)</f>
        <v>9210.5263157894733</v>
      </c>
      <c r="BQ97" s="395">
        <f>BS18</f>
        <v>2026</v>
      </c>
      <c r="BR97" s="277"/>
      <c r="BS97" s="76">
        <f>SUM(BS70:BS96)</f>
        <v>350000</v>
      </c>
      <c r="BT97" s="77">
        <f>SUM(BT70:BT96)</f>
        <v>9210.5263157894733</v>
      </c>
      <c r="BV97" s="395">
        <f>BX18</f>
        <v>2027</v>
      </c>
      <c r="BW97" s="277"/>
      <c r="BX97" s="76">
        <f>SUM(BX70:BX96)</f>
        <v>350000</v>
      </c>
      <c r="BY97" s="77">
        <f>SUM(BY70:BY96)</f>
        <v>9210.5263157894733</v>
      </c>
      <c r="CA97" s="395">
        <f>CC18</f>
        <v>2028</v>
      </c>
      <c r="CB97" s="277"/>
      <c r="CC97" s="76">
        <f>SUM(CC70:CC96)</f>
        <v>350000</v>
      </c>
      <c r="CD97" s="77">
        <f>SUM(CD70:CD96)</f>
        <v>9210.5263157894733</v>
      </c>
      <c r="CF97" s="395">
        <f>CH18</f>
        <v>2029</v>
      </c>
      <c r="CG97" s="277"/>
      <c r="CH97" s="76">
        <f>SUM(CH70:CH96)</f>
        <v>350000</v>
      </c>
      <c r="CI97" s="77">
        <f>SUM(CI70:CI96)</f>
        <v>9210.5263157894733</v>
      </c>
      <c r="CK97" s="395">
        <f>CM18</f>
        <v>2030</v>
      </c>
      <c r="CL97" s="277"/>
      <c r="CM97" s="76">
        <f>SUM(CM70:CM96)</f>
        <v>350000</v>
      </c>
      <c r="CN97" s="77">
        <f>SUM(CN70:CN96)</f>
        <v>9210.5263157894733</v>
      </c>
      <c r="CP97" s="395">
        <f>CR18</f>
        <v>2031</v>
      </c>
      <c r="CQ97" s="277"/>
      <c r="CR97" s="76">
        <f>SUM(CR70:CR96)</f>
        <v>350000</v>
      </c>
      <c r="CS97" s="77">
        <f>SUM(CS70:CS96)</f>
        <v>9210.5263157894733</v>
      </c>
      <c r="CU97" s="395">
        <f>CW18</f>
        <v>2032</v>
      </c>
      <c r="CV97" s="277"/>
      <c r="CW97" s="76">
        <f>SUM(CW70:CW96)</f>
        <v>350000</v>
      </c>
      <c r="CX97" s="77">
        <f>SUM(CX70:CX96)</f>
        <v>9210.5263157894733</v>
      </c>
      <c r="CZ97" s="395">
        <f>DB18</f>
        <v>2033</v>
      </c>
      <c r="DA97" s="277"/>
      <c r="DB97" s="76">
        <f>SUM(DB70:DB96)</f>
        <v>350000</v>
      </c>
      <c r="DC97" s="77">
        <f>SUM(DC70:DC96)</f>
        <v>9210.5263157894733</v>
      </c>
      <c r="DE97" s="395">
        <f>DG18</f>
        <v>2034</v>
      </c>
      <c r="DF97" s="277"/>
      <c r="DG97" s="76">
        <f>SUM(DG70:DG96)</f>
        <v>350000</v>
      </c>
      <c r="DH97" s="77">
        <f>SUM(DH70:DH96)</f>
        <v>9210.5263157894733</v>
      </c>
      <c r="DJ97" s="395">
        <f>DL18</f>
        <v>2035</v>
      </c>
      <c r="DK97" s="277"/>
      <c r="DL97" s="76">
        <f>SUM(DL70:DL96)</f>
        <v>350000</v>
      </c>
      <c r="DM97" s="77">
        <f>SUM(DM70:DM96)</f>
        <v>9210.5263157894733</v>
      </c>
      <c r="DO97" s="395">
        <f>DQ18</f>
        <v>2036</v>
      </c>
      <c r="DP97" s="277"/>
      <c r="DQ97" s="76">
        <f>SUM(DQ70:DQ96)</f>
        <v>350000</v>
      </c>
      <c r="DR97" s="77">
        <f>SUM(DR70:DR96)</f>
        <v>9210.5263157894733</v>
      </c>
      <c r="DT97" s="80">
        <f>SUM(DT70:DT96)</f>
        <v>8168750</v>
      </c>
      <c r="DU97" s="77">
        <f>SUM(DU70:DU96)</f>
        <v>214967.10526315792</v>
      </c>
      <c r="DV97" s="77">
        <f>SUM(DV70:DV96)</f>
        <v>0</v>
      </c>
      <c r="DW97" s="77">
        <f>SUM(DW70:DW96)</f>
        <v>0</v>
      </c>
      <c r="DX97" s="77">
        <f>SUM(DX70:DX96)</f>
        <v>8168750</v>
      </c>
      <c r="DY97" s="77">
        <f>SUM(Q97+V97+AA97+AF97+AK97+AP97+AU97+AZ97+BE97+BJ97+BO97+BT97+BY97+CD97+CI97+CN97+CS97+CX97+DC97+DH97+DM97+DR97)</f>
        <v>214967.10526315778</v>
      </c>
      <c r="DZ97" s="311" t="s">
        <v>53</v>
      </c>
    </row>
    <row r="98" spans="1:130" x14ac:dyDescent="0.3">
      <c r="P98" s="280" t="s">
        <v>17</v>
      </c>
      <c r="Q98" s="281" t="s">
        <v>18</v>
      </c>
      <c r="U98" s="280" t="s">
        <v>17</v>
      </c>
      <c r="V98" s="281" t="s">
        <v>18</v>
      </c>
      <c r="Z98" s="280" t="s">
        <v>17</v>
      </c>
      <c r="AA98" s="281" t="s">
        <v>18</v>
      </c>
      <c r="AE98" s="280" t="s">
        <v>17</v>
      </c>
      <c r="AF98" s="281" t="s">
        <v>18</v>
      </c>
      <c r="AJ98" s="280" t="s">
        <v>17</v>
      </c>
      <c r="AK98" s="281" t="s">
        <v>18</v>
      </c>
      <c r="AO98" s="280" t="s">
        <v>17</v>
      </c>
      <c r="AP98" s="281" t="s">
        <v>18</v>
      </c>
      <c r="AT98" s="280" t="s">
        <v>17</v>
      </c>
      <c r="AU98" s="281" t="s">
        <v>18</v>
      </c>
      <c r="AY98" s="280" t="s">
        <v>17</v>
      </c>
      <c r="AZ98" s="281" t="s">
        <v>18</v>
      </c>
      <c r="BD98" s="280" t="s">
        <v>17</v>
      </c>
      <c r="BE98" s="281" t="s">
        <v>18</v>
      </c>
      <c r="BI98" s="280" t="s">
        <v>17</v>
      </c>
      <c r="BJ98" s="281" t="s">
        <v>18</v>
      </c>
      <c r="BN98" s="280" t="s">
        <v>17</v>
      </c>
      <c r="BO98" s="281" t="s">
        <v>18</v>
      </c>
      <c r="BS98" s="280" t="s">
        <v>17</v>
      </c>
      <c r="BT98" s="281" t="s">
        <v>18</v>
      </c>
      <c r="BX98" s="280" t="s">
        <v>17</v>
      </c>
      <c r="BY98" s="281" t="s">
        <v>18</v>
      </c>
      <c r="CC98" s="280" t="s">
        <v>17</v>
      </c>
      <c r="CD98" s="281" t="s">
        <v>18</v>
      </c>
      <c r="CH98" s="280" t="s">
        <v>17</v>
      </c>
      <c r="CI98" s="281" t="s">
        <v>18</v>
      </c>
      <c r="CM98" s="280" t="s">
        <v>17</v>
      </c>
      <c r="CN98" s="281" t="s">
        <v>18</v>
      </c>
      <c r="CR98" s="280" t="s">
        <v>17</v>
      </c>
      <c r="CS98" s="281" t="s">
        <v>18</v>
      </c>
      <c r="CW98" s="280" t="s">
        <v>17</v>
      </c>
      <c r="CX98" s="281" t="s">
        <v>18</v>
      </c>
      <c r="DB98" s="280" t="s">
        <v>17</v>
      </c>
      <c r="DC98" s="281" t="s">
        <v>18</v>
      </c>
      <c r="DG98" s="280" t="s">
        <v>17</v>
      </c>
      <c r="DH98" s="281" t="s">
        <v>18</v>
      </c>
      <c r="DL98" s="280" t="s">
        <v>17</v>
      </c>
      <c r="DM98" s="281" t="s">
        <v>18</v>
      </c>
      <c r="DQ98" s="280" t="s">
        <v>17</v>
      </c>
      <c r="DR98" s="281" t="s">
        <v>18</v>
      </c>
      <c r="DT98" s="280" t="s">
        <v>17</v>
      </c>
      <c r="DU98" s="281" t="s">
        <v>18</v>
      </c>
      <c r="DV98" s="280" t="s">
        <v>17</v>
      </c>
      <c r="DW98" s="281" t="s">
        <v>18</v>
      </c>
      <c r="DX98" s="280" t="s">
        <v>17</v>
      </c>
      <c r="DY98" s="281" t="s">
        <v>18</v>
      </c>
    </row>
    <row r="99" spans="1:130" x14ac:dyDescent="0.3">
      <c r="I99" s="92"/>
      <c r="J99" s="92"/>
      <c r="L99" s="92"/>
    </row>
    <row r="100" spans="1:130" ht="27.6" customHeight="1" x14ac:dyDescent="0.3">
      <c r="I100" s="2"/>
      <c r="J100" s="2"/>
      <c r="L100" s="2"/>
      <c r="N100" s="392"/>
      <c r="O100" s="217"/>
      <c r="P100" s="282"/>
      <c r="Q100" s="83"/>
      <c r="R100" s="22"/>
      <c r="S100" s="380"/>
      <c r="T100" s="206"/>
      <c r="U100" s="282"/>
      <c r="V100" s="83"/>
      <c r="W100" s="22"/>
      <c r="X100" s="392"/>
      <c r="Y100" s="82"/>
      <c r="Z100" s="282"/>
      <c r="AA100" s="83"/>
      <c r="AB100" s="353"/>
      <c r="AC100" s="392"/>
      <c r="AD100" s="82"/>
      <c r="AE100" s="282"/>
      <c r="AF100" s="83"/>
      <c r="AH100" s="392"/>
      <c r="AI100" s="82"/>
      <c r="AJ100" s="282"/>
      <c r="AK100" s="83"/>
      <c r="AM100" s="392"/>
      <c r="AN100" s="82"/>
      <c r="AO100" s="282"/>
      <c r="AP100" s="83"/>
      <c r="AR100" s="392"/>
      <c r="AS100" s="82"/>
      <c r="AT100" s="282"/>
      <c r="AU100" s="83"/>
      <c r="AW100" s="392"/>
      <c r="AX100" s="82"/>
      <c r="AY100" s="282"/>
      <c r="AZ100" s="83"/>
      <c r="BB100" s="392"/>
      <c r="BC100" s="82"/>
      <c r="BD100" s="282"/>
      <c r="BE100" s="83"/>
      <c r="BG100" s="392"/>
      <c r="BH100" s="82"/>
      <c r="BI100" s="282"/>
      <c r="BJ100" s="83"/>
      <c r="BL100" s="392"/>
      <c r="BM100" s="82"/>
      <c r="BN100" s="282"/>
      <c r="BO100" s="83"/>
      <c r="BQ100" s="392"/>
      <c r="BR100" s="82"/>
      <c r="BS100" s="282"/>
      <c r="BT100" s="83"/>
      <c r="BV100" s="392"/>
      <c r="BW100" s="82"/>
      <c r="BX100" s="282"/>
      <c r="BY100" s="83"/>
      <c r="CA100" s="392"/>
      <c r="CB100" s="82"/>
      <c r="CC100" s="282"/>
      <c r="CD100" s="83"/>
      <c r="CF100" s="392"/>
      <c r="CG100" s="82"/>
      <c r="CH100" s="282"/>
      <c r="CI100" s="83"/>
      <c r="CK100" s="392"/>
      <c r="CL100" s="82"/>
      <c r="CM100" s="282"/>
      <c r="CN100" s="83"/>
      <c r="CP100" s="392"/>
      <c r="CQ100" s="82"/>
      <c r="CR100" s="282"/>
      <c r="CS100" s="83"/>
      <c r="CU100" s="392"/>
      <c r="CV100" s="82"/>
      <c r="CW100" s="282"/>
      <c r="CX100" s="83"/>
      <c r="CZ100" s="392"/>
      <c r="DA100" s="82"/>
      <c r="DB100" s="282"/>
      <c r="DC100" s="83"/>
      <c r="DE100" s="392"/>
      <c r="DF100" s="82"/>
      <c r="DG100" s="282"/>
      <c r="DH100" s="83"/>
      <c r="DJ100" s="392"/>
      <c r="DK100" s="82"/>
      <c r="DL100" s="282"/>
      <c r="DM100" s="83"/>
      <c r="DO100" s="392"/>
      <c r="DP100" s="82"/>
      <c r="DQ100" s="282"/>
      <c r="DR100" s="83"/>
      <c r="DT100" s="605" t="s">
        <v>12</v>
      </c>
      <c r="DU100" s="606"/>
      <c r="DV100" s="605" t="s">
        <v>13</v>
      </c>
      <c r="DW100" s="606"/>
      <c r="DX100" s="603" t="s">
        <v>14</v>
      </c>
      <c r="DY100" s="604"/>
    </row>
    <row r="101" spans="1:130" ht="15" thickBot="1" x14ac:dyDescent="0.35">
      <c r="I101" s="2"/>
      <c r="J101" s="2"/>
      <c r="L101" s="2"/>
      <c r="N101" s="388" t="s">
        <v>15</v>
      </c>
      <c r="O101" s="211" t="s">
        <v>495</v>
      </c>
      <c r="P101" s="31" t="s">
        <v>17</v>
      </c>
      <c r="Q101" s="32" t="s">
        <v>18</v>
      </c>
      <c r="R101" s="22"/>
      <c r="S101" s="30" t="s">
        <v>15</v>
      </c>
      <c r="T101" s="31" t="s">
        <v>16</v>
      </c>
      <c r="U101" s="31" t="s">
        <v>17</v>
      </c>
      <c r="V101" s="32" t="s">
        <v>18</v>
      </c>
      <c r="W101" s="22"/>
      <c r="X101" s="388" t="s">
        <v>15</v>
      </c>
      <c r="Y101" s="31" t="s">
        <v>16</v>
      </c>
      <c r="Z101" s="31" t="s">
        <v>17</v>
      </c>
      <c r="AA101" s="32" t="s">
        <v>18</v>
      </c>
      <c r="AB101" s="353"/>
      <c r="AC101" s="388" t="s">
        <v>15</v>
      </c>
      <c r="AD101" s="31" t="s">
        <v>16</v>
      </c>
      <c r="AE101" s="31" t="s">
        <v>17</v>
      </c>
      <c r="AF101" s="32" t="s">
        <v>18</v>
      </c>
      <c r="AH101" s="388" t="s">
        <v>15</v>
      </c>
      <c r="AI101" s="31" t="s">
        <v>16</v>
      </c>
      <c r="AJ101" s="31" t="s">
        <v>17</v>
      </c>
      <c r="AK101" s="32" t="s">
        <v>18</v>
      </c>
      <c r="AM101" s="388" t="s">
        <v>15</v>
      </c>
      <c r="AN101" s="31" t="s">
        <v>16</v>
      </c>
      <c r="AO101" s="31" t="s">
        <v>17</v>
      </c>
      <c r="AP101" s="32" t="s">
        <v>18</v>
      </c>
      <c r="AR101" s="388" t="s">
        <v>15</v>
      </c>
      <c r="AS101" s="31" t="s">
        <v>16</v>
      </c>
      <c r="AT101" s="31" t="s">
        <v>17</v>
      </c>
      <c r="AU101" s="32" t="s">
        <v>18</v>
      </c>
      <c r="AW101" s="388" t="s">
        <v>15</v>
      </c>
      <c r="AX101" s="31" t="s">
        <v>16</v>
      </c>
      <c r="AY101" s="31" t="s">
        <v>17</v>
      </c>
      <c r="AZ101" s="32" t="s">
        <v>18</v>
      </c>
      <c r="BB101" s="388" t="s">
        <v>15</v>
      </c>
      <c r="BC101" s="31" t="s">
        <v>16</v>
      </c>
      <c r="BD101" s="31" t="s">
        <v>17</v>
      </c>
      <c r="BE101" s="32" t="s">
        <v>18</v>
      </c>
      <c r="BG101" s="388" t="s">
        <v>15</v>
      </c>
      <c r="BH101" s="31" t="s">
        <v>16</v>
      </c>
      <c r="BI101" s="31" t="s">
        <v>17</v>
      </c>
      <c r="BJ101" s="32" t="s">
        <v>18</v>
      </c>
      <c r="BL101" s="388" t="s">
        <v>15</v>
      </c>
      <c r="BM101" s="31" t="s">
        <v>16</v>
      </c>
      <c r="BN101" s="31" t="s">
        <v>17</v>
      </c>
      <c r="BO101" s="32" t="s">
        <v>18</v>
      </c>
      <c r="BQ101" s="388" t="s">
        <v>15</v>
      </c>
      <c r="BR101" s="31" t="s">
        <v>16</v>
      </c>
      <c r="BS101" s="31" t="s">
        <v>17</v>
      </c>
      <c r="BT101" s="32" t="s">
        <v>18</v>
      </c>
      <c r="BV101" s="388" t="s">
        <v>15</v>
      </c>
      <c r="BW101" s="31" t="s">
        <v>16</v>
      </c>
      <c r="BX101" s="31" t="s">
        <v>17</v>
      </c>
      <c r="BY101" s="32" t="s">
        <v>18</v>
      </c>
      <c r="CA101" s="388" t="s">
        <v>15</v>
      </c>
      <c r="CB101" s="31" t="s">
        <v>16</v>
      </c>
      <c r="CC101" s="31" t="s">
        <v>17</v>
      </c>
      <c r="CD101" s="32" t="s">
        <v>18</v>
      </c>
      <c r="CF101" s="388" t="s">
        <v>15</v>
      </c>
      <c r="CG101" s="31" t="s">
        <v>16</v>
      </c>
      <c r="CH101" s="31" t="s">
        <v>17</v>
      </c>
      <c r="CI101" s="32" t="s">
        <v>18</v>
      </c>
      <c r="CK101" s="388" t="s">
        <v>15</v>
      </c>
      <c r="CL101" s="31" t="s">
        <v>16</v>
      </c>
      <c r="CM101" s="31" t="s">
        <v>17</v>
      </c>
      <c r="CN101" s="32" t="s">
        <v>18</v>
      </c>
      <c r="CP101" s="388" t="s">
        <v>15</v>
      </c>
      <c r="CQ101" s="31" t="s">
        <v>16</v>
      </c>
      <c r="CR101" s="31" t="s">
        <v>17</v>
      </c>
      <c r="CS101" s="32" t="s">
        <v>18</v>
      </c>
      <c r="CU101" s="388" t="s">
        <v>15</v>
      </c>
      <c r="CV101" s="31" t="s">
        <v>16</v>
      </c>
      <c r="CW101" s="31" t="s">
        <v>17</v>
      </c>
      <c r="CX101" s="32" t="s">
        <v>18</v>
      </c>
      <c r="CZ101" s="388" t="s">
        <v>15</v>
      </c>
      <c r="DA101" s="31" t="s">
        <v>16</v>
      </c>
      <c r="DB101" s="31" t="s">
        <v>17</v>
      </c>
      <c r="DC101" s="32" t="s">
        <v>18</v>
      </c>
      <c r="DE101" s="388" t="s">
        <v>15</v>
      </c>
      <c r="DF101" s="31" t="s">
        <v>16</v>
      </c>
      <c r="DG101" s="31" t="s">
        <v>17</v>
      </c>
      <c r="DH101" s="32" t="s">
        <v>18</v>
      </c>
      <c r="DJ101" s="388" t="s">
        <v>15</v>
      </c>
      <c r="DK101" s="31" t="s">
        <v>16</v>
      </c>
      <c r="DL101" s="31" t="s">
        <v>17</v>
      </c>
      <c r="DM101" s="32" t="s">
        <v>18</v>
      </c>
      <c r="DO101" s="388" t="s">
        <v>15</v>
      </c>
      <c r="DP101" s="31" t="s">
        <v>16</v>
      </c>
      <c r="DQ101" s="31" t="s">
        <v>17</v>
      </c>
      <c r="DR101" s="32" t="s">
        <v>18</v>
      </c>
      <c r="DT101" s="250" t="s">
        <v>17</v>
      </c>
      <c r="DU101" s="251" t="s">
        <v>18</v>
      </c>
      <c r="DV101" s="250" t="s">
        <v>17</v>
      </c>
      <c r="DW101" s="252" t="s">
        <v>18</v>
      </c>
      <c r="DX101" s="253" t="s">
        <v>17</v>
      </c>
      <c r="DY101" s="252" t="s">
        <v>18</v>
      </c>
    </row>
    <row r="102" spans="1:130" s="33" customFormat="1" ht="27" customHeight="1" thickBot="1" x14ac:dyDescent="0.35">
      <c r="B102" s="254" t="s">
        <v>79</v>
      </c>
      <c r="C102" s="255" t="s">
        <v>55</v>
      </c>
      <c r="D102" s="444"/>
      <c r="E102" s="283" t="s">
        <v>21</v>
      </c>
      <c r="F102" s="257" t="s">
        <v>22</v>
      </c>
      <c r="G102" s="257"/>
      <c r="H102" s="257" t="s">
        <v>23</v>
      </c>
      <c r="I102" s="257" t="s">
        <v>24</v>
      </c>
      <c r="J102" s="257" t="s">
        <v>25</v>
      </c>
      <c r="K102" s="258" t="s">
        <v>500</v>
      </c>
      <c r="L102" s="259" t="s">
        <v>27</v>
      </c>
      <c r="N102" s="389"/>
      <c r="O102" s="212"/>
      <c r="P102" s="35"/>
      <c r="Q102" s="36"/>
      <c r="R102" s="37"/>
      <c r="S102" s="34"/>
      <c r="T102" s="35"/>
      <c r="U102" s="35"/>
      <c r="V102" s="36"/>
      <c r="W102" s="37"/>
      <c r="X102" s="389"/>
      <c r="Y102" s="35"/>
      <c r="Z102" s="35"/>
      <c r="AA102" s="36"/>
      <c r="AB102" s="37"/>
      <c r="AC102" s="389"/>
      <c r="AD102" s="35"/>
      <c r="AE102" s="35"/>
      <c r="AF102" s="36"/>
      <c r="AH102" s="389"/>
      <c r="AI102" s="35"/>
      <c r="AJ102" s="35"/>
      <c r="AK102" s="36"/>
      <c r="AM102" s="389"/>
      <c r="AN102" s="35"/>
      <c r="AO102" s="35"/>
      <c r="AP102" s="36"/>
      <c r="AR102" s="389"/>
      <c r="AS102" s="35"/>
      <c r="AT102" s="35"/>
      <c r="AU102" s="36"/>
      <c r="AW102" s="389"/>
      <c r="AX102" s="35"/>
      <c r="AY102" s="35"/>
      <c r="AZ102" s="36"/>
      <c r="BB102" s="389"/>
      <c r="BC102" s="35"/>
      <c r="BD102" s="35"/>
      <c r="BE102" s="36"/>
      <c r="BG102" s="389"/>
      <c r="BH102" s="35"/>
      <c r="BI102" s="35"/>
      <c r="BJ102" s="36"/>
      <c r="BL102" s="389"/>
      <c r="BM102" s="35"/>
      <c r="BN102" s="35"/>
      <c r="BO102" s="36"/>
      <c r="BQ102" s="389"/>
      <c r="BR102" s="35"/>
      <c r="BS102" s="35"/>
      <c r="BT102" s="36"/>
      <c r="BV102" s="389"/>
      <c r="BW102" s="35"/>
      <c r="BX102" s="35"/>
      <c r="BY102" s="36"/>
      <c r="CA102" s="389"/>
      <c r="CB102" s="35"/>
      <c r="CC102" s="35"/>
      <c r="CD102" s="36"/>
      <c r="CF102" s="389"/>
      <c r="CG102" s="35"/>
      <c r="CH102" s="35"/>
      <c r="CI102" s="36"/>
      <c r="CK102" s="389"/>
      <c r="CL102" s="35"/>
      <c r="CM102" s="35"/>
      <c r="CN102" s="36"/>
      <c r="CP102" s="389"/>
      <c r="CQ102" s="35"/>
      <c r="CR102" s="35"/>
      <c r="CS102" s="36"/>
      <c r="CU102" s="389"/>
      <c r="CV102" s="35"/>
      <c r="CW102" s="35"/>
      <c r="CX102" s="36"/>
      <c r="CZ102" s="389"/>
      <c r="DA102" s="35"/>
      <c r="DB102" s="35"/>
      <c r="DC102" s="36"/>
      <c r="DE102" s="389"/>
      <c r="DF102" s="35"/>
      <c r="DG102" s="35"/>
      <c r="DH102" s="36"/>
      <c r="DJ102" s="389"/>
      <c r="DK102" s="35"/>
      <c r="DL102" s="35"/>
      <c r="DM102" s="36"/>
      <c r="DO102" s="389"/>
      <c r="DP102" s="35"/>
      <c r="DQ102" s="35"/>
      <c r="DR102" s="36"/>
      <c r="DT102" s="34"/>
      <c r="DU102" s="36"/>
      <c r="DV102" s="38"/>
      <c r="DW102" s="36"/>
      <c r="DX102" s="38"/>
      <c r="DY102" s="39"/>
      <c r="DZ102" s="309" t="str">
        <f>B102</f>
        <v>Drugs and supplies</v>
      </c>
    </row>
    <row r="103" spans="1:130" ht="19.5" customHeight="1" x14ac:dyDescent="0.3">
      <c r="B103" s="321"/>
      <c r="C103" s="316"/>
      <c r="D103" s="316"/>
      <c r="E103" s="334"/>
      <c r="F103" s="274"/>
      <c r="G103" s="274"/>
      <c r="H103" s="274"/>
      <c r="I103" s="264"/>
      <c r="J103" s="264"/>
      <c r="K103" s="265"/>
      <c r="L103" s="264"/>
      <c r="M103" s="266"/>
      <c r="N103" s="389"/>
      <c r="O103" s="212"/>
      <c r="P103" s="35"/>
      <c r="Q103" s="36"/>
      <c r="R103" s="37"/>
      <c r="S103" s="34"/>
      <c r="T103" s="35"/>
      <c r="U103" s="35"/>
      <c r="V103" s="36"/>
      <c r="W103" s="37"/>
      <c r="X103" s="389"/>
      <c r="Y103" s="35"/>
      <c r="Z103" s="35"/>
      <c r="AA103" s="36"/>
      <c r="AB103" s="37"/>
      <c r="AC103" s="389"/>
      <c r="AD103" s="35"/>
      <c r="AE103" s="35"/>
      <c r="AF103" s="36"/>
      <c r="AH103" s="389"/>
      <c r="AI103" s="35"/>
      <c r="AJ103" s="35"/>
      <c r="AK103" s="36"/>
      <c r="AM103" s="389"/>
      <c r="AN103" s="35"/>
      <c r="AO103" s="35"/>
      <c r="AP103" s="36"/>
      <c r="AR103" s="389"/>
      <c r="AS103" s="35"/>
      <c r="AT103" s="35"/>
      <c r="AU103" s="36"/>
      <c r="AW103" s="389"/>
      <c r="AX103" s="35"/>
      <c r="AY103" s="35"/>
      <c r="AZ103" s="36"/>
      <c r="BB103" s="389"/>
      <c r="BC103" s="35"/>
      <c r="BD103" s="35"/>
      <c r="BE103" s="36"/>
      <c r="BG103" s="389"/>
      <c r="BH103" s="35"/>
      <c r="BI103" s="35"/>
      <c r="BJ103" s="36"/>
      <c r="BL103" s="389"/>
      <c r="BM103" s="35"/>
      <c r="BN103" s="35"/>
      <c r="BO103" s="36"/>
      <c r="BQ103" s="389"/>
      <c r="BR103" s="35"/>
      <c r="BS103" s="35"/>
      <c r="BT103" s="36"/>
      <c r="BV103" s="389"/>
      <c r="BW103" s="35"/>
      <c r="BX103" s="35"/>
      <c r="BY103" s="36"/>
      <c r="CA103" s="389"/>
      <c r="CB103" s="35"/>
      <c r="CC103" s="35"/>
      <c r="CD103" s="36"/>
      <c r="CF103" s="389"/>
      <c r="CG103" s="35"/>
      <c r="CH103" s="35"/>
      <c r="CI103" s="36"/>
      <c r="CK103" s="389"/>
      <c r="CL103" s="35"/>
      <c r="CM103" s="35"/>
      <c r="CN103" s="36"/>
      <c r="CP103" s="389"/>
      <c r="CQ103" s="35"/>
      <c r="CR103" s="35"/>
      <c r="CS103" s="36"/>
      <c r="CU103" s="389"/>
      <c r="CV103" s="35"/>
      <c r="CW103" s="35"/>
      <c r="CX103" s="36"/>
      <c r="CZ103" s="389"/>
      <c r="DA103" s="35"/>
      <c r="DB103" s="35"/>
      <c r="DC103" s="36"/>
      <c r="DE103" s="389"/>
      <c r="DF103" s="35"/>
      <c r="DG103" s="35"/>
      <c r="DH103" s="36"/>
      <c r="DJ103" s="389"/>
      <c r="DK103" s="35"/>
      <c r="DL103" s="35"/>
      <c r="DM103" s="36"/>
      <c r="DO103" s="389"/>
      <c r="DP103" s="35"/>
      <c r="DQ103" s="35"/>
      <c r="DR103" s="36"/>
      <c r="DT103" s="51">
        <f t="shared" ref="DT103:DT114" si="239">P103+U103+Z103+AE103+AJ103+AO103+AT103+AY103+BD103+BI103+BN103+BS103+BX103+CC103+CH103+CM103+CR103+CW103+DB103+DG103+DL103+DQ103</f>
        <v>0</v>
      </c>
      <c r="DU103" s="43">
        <f>+DT103/$I$3</f>
        <v>0</v>
      </c>
      <c r="DV103" s="45">
        <v>0</v>
      </c>
      <c r="DW103" s="43">
        <f>+DV103/$I$3</f>
        <v>0</v>
      </c>
      <c r="DX103" s="45">
        <f>+DT103+DV103</f>
        <v>0</v>
      </c>
      <c r="DY103" s="46">
        <f>+DU103+DW103</f>
        <v>0</v>
      </c>
      <c r="DZ103" s="306">
        <f>B103</f>
        <v>0</v>
      </c>
    </row>
    <row r="104" spans="1:130" ht="18" customHeight="1" x14ac:dyDescent="0.3">
      <c r="B104" s="286"/>
      <c r="C104" s="316"/>
      <c r="D104" s="316"/>
      <c r="E104" s="240"/>
      <c r="F104" s="274"/>
      <c r="G104" s="274"/>
      <c r="H104" s="274"/>
      <c r="I104" s="264"/>
      <c r="J104" s="264"/>
      <c r="K104" s="265"/>
      <c r="L104" s="264"/>
      <c r="M104" s="266"/>
      <c r="N104" s="375">
        <v>0</v>
      </c>
      <c r="O104" s="213">
        <v>2</v>
      </c>
      <c r="P104" s="8">
        <f>$E104*N104*O104</f>
        <v>0</v>
      </c>
      <c r="Q104" s="43">
        <f>P104/$I$3</f>
        <v>0</v>
      </c>
      <c r="S104" s="201">
        <f>N104</f>
        <v>0</v>
      </c>
      <c r="T104" s="201">
        <v>0</v>
      </c>
      <c r="U104" s="8">
        <f>$E104*S104*T104</f>
        <v>0</v>
      </c>
      <c r="V104" s="43">
        <f>U104/$I$3</f>
        <v>0</v>
      </c>
      <c r="X104" s="375">
        <f>S104</f>
        <v>0</v>
      </c>
      <c r="Y104" s="201">
        <f>T104</f>
        <v>0</v>
      </c>
      <c r="Z104" s="8">
        <f>$E104*X104*Y104</f>
        <v>0</v>
      </c>
      <c r="AA104" s="43">
        <f>Z104/$I$3</f>
        <v>0</v>
      </c>
      <c r="AC104" s="375">
        <f>X104</f>
        <v>0</v>
      </c>
      <c r="AD104" s="201">
        <f>Y104</f>
        <v>0</v>
      </c>
      <c r="AE104" s="8">
        <f>$E104*AC104*AD104</f>
        <v>0</v>
      </c>
      <c r="AF104" s="43">
        <f>AE104/$I$3</f>
        <v>0</v>
      </c>
      <c r="AH104" s="375">
        <f>AC104</f>
        <v>0</v>
      </c>
      <c r="AI104" s="201">
        <f>AD104</f>
        <v>0</v>
      </c>
      <c r="AJ104" s="8">
        <f>$E104*AH104*AI104</f>
        <v>0</v>
      </c>
      <c r="AK104" s="43">
        <f>AJ104/$I$3</f>
        <v>0</v>
      </c>
      <c r="AM104" s="375">
        <f>AH104</f>
        <v>0</v>
      </c>
      <c r="AN104" s="201">
        <f>AI104</f>
        <v>0</v>
      </c>
      <c r="AO104" s="8">
        <f>$E104*AM104*AN104</f>
        <v>0</v>
      </c>
      <c r="AP104" s="43">
        <f>AO104/$I$3</f>
        <v>0</v>
      </c>
      <c r="AR104" s="375">
        <f>AM104</f>
        <v>0</v>
      </c>
      <c r="AS104" s="201">
        <f>AN104</f>
        <v>0</v>
      </c>
      <c r="AT104" s="8">
        <f>$E104*AR104*AS104</f>
        <v>0</v>
      </c>
      <c r="AU104" s="43">
        <f>AT104/$I$3</f>
        <v>0</v>
      </c>
      <c r="AW104" s="375">
        <f>AR104</f>
        <v>0</v>
      </c>
      <c r="AX104" s="201">
        <f>AS104</f>
        <v>0</v>
      </c>
      <c r="AY104" s="8">
        <f>$E104*AW104*AX104</f>
        <v>0</v>
      </c>
      <c r="AZ104" s="43">
        <f>AY104/$I$3</f>
        <v>0</v>
      </c>
      <c r="BB104" s="375">
        <f>AW104</f>
        <v>0</v>
      </c>
      <c r="BC104" s="201">
        <f>AX104</f>
        <v>0</v>
      </c>
      <c r="BD104" s="8">
        <f>$E104*BB104*BC104</f>
        <v>0</v>
      </c>
      <c r="BE104" s="43">
        <f>BD104/$I$3</f>
        <v>0</v>
      </c>
      <c r="BG104" s="375">
        <f>BB104</f>
        <v>0</v>
      </c>
      <c r="BH104" s="201">
        <f>BC104</f>
        <v>0</v>
      </c>
      <c r="BI104" s="8">
        <f>$E104*BG104*BH104</f>
        <v>0</v>
      </c>
      <c r="BJ104" s="43">
        <f>BI104/$I$3</f>
        <v>0</v>
      </c>
      <c r="BL104" s="375">
        <f>BG104</f>
        <v>0</v>
      </c>
      <c r="BM104" s="201">
        <f>BH104</f>
        <v>0</v>
      </c>
      <c r="BN104" s="8">
        <f>$E104*BL104*BM104</f>
        <v>0</v>
      </c>
      <c r="BO104" s="43">
        <f>BN104/$I$3</f>
        <v>0</v>
      </c>
      <c r="BQ104" s="375">
        <f>BL104</f>
        <v>0</v>
      </c>
      <c r="BR104" s="201">
        <f>BM104</f>
        <v>0</v>
      </c>
      <c r="BS104" s="8">
        <f>$E104*BQ104*BR104</f>
        <v>0</v>
      </c>
      <c r="BT104" s="43">
        <f>BS104/$I$3</f>
        <v>0</v>
      </c>
      <c r="BV104" s="375">
        <f>BQ104</f>
        <v>0</v>
      </c>
      <c r="BW104" s="201">
        <f>BR104</f>
        <v>0</v>
      </c>
      <c r="BX104" s="8">
        <f>$E104*BV104*BW104</f>
        <v>0</v>
      </c>
      <c r="BY104" s="43">
        <f>BX104/$I$3</f>
        <v>0</v>
      </c>
      <c r="CA104" s="375">
        <f>BV104</f>
        <v>0</v>
      </c>
      <c r="CB104" s="201">
        <f>BW104</f>
        <v>0</v>
      </c>
      <c r="CC104" s="8">
        <f>$E104*CA104*CB104</f>
        <v>0</v>
      </c>
      <c r="CD104" s="43">
        <f>CC104/$I$3</f>
        <v>0</v>
      </c>
      <c r="CF104" s="375">
        <f>CA104</f>
        <v>0</v>
      </c>
      <c r="CG104" s="201">
        <f>CB104</f>
        <v>0</v>
      </c>
      <c r="CH104" s="8">
        <f>$E104*CF104*CG104</f>
        <v>0</v>
      </c>
      <c r="CI104" s="43">
        <f>CH104/$I$3</f>
        <v>0</v>
      </c>
      <c r="CK104" s="375">
        <f>CF104</f>
        <v>0</v>
      </c>
      <c r="CL104" s="201">
        <f>CG104</f>
        <v>0</v>
      </c>
      <c r="CM104" s="8">
        <f>$E104*CK104*CL104</f>
        <v>0</v>
      </c>
      <c r="CN104" s="43">
        <f>CM104/$I$3</f>
        <v>0</v>
      </c>
      <c r="CP104" s="375">
        <f>CK104</f>
        <v>0</v>
      </c>
      <c r="CQ104" s="201">
        <f>CL104</f>
        <v>0</v>
      </c>
      <c r="CR104" s="8">
        <f>$E104*CP104*CQ104</f>
        <v>0</v>
      </c>
      <c r="CS104" s="43">
        <f>CR104/$I$3</f>
        <v>0</v>
      </c>
      <c r="CU104" s="375">
        <f>CP104</f>
        <v>0</v>
      </c>
      <c r="CV104" s="201">
        <f>CQ104</f>
        <v>0</v>
      </c>
      <c r="CW104" s="8">
        <f>$E104*CU104*CV104</f>
        <v>0</v>
      </c>
      <c r="CX104" s="43">
        <f>CW104/$I$3</f>
        <v>0</v>
      </c>
      <c r="CZ104" s="375">
        <f>CU104</f>
        <v>0</v>
      </c>
      <c r="DA104" s="201">
        <f>CV104</f>
        <v>0</v>
      </c>
      <c r="DB104" s="8">
        <f>$E104*CZ104*DA104</f>
        <v>0</v>
      </c>
      <c r="DC104" s="43">
        <f>DB104/$I$3</f>
        <v>0</v>
      </c>
      <c r="DE104" s="375">
        <f>CZ104</f>
        <v>0</v>
      </c>
      <c r="DF104" s="201">
        <f>DA104</f>
        <v>0</v>
      </c>
      <c r="DG104" s="8">
        <f>$E104*DE104*DF104</f>
        <v>0</v>
      </c>
      <c r="DH104" s="43">
        <f>DG104/$I$3</f>
        <v>0</v>
      </c>
      <c r="DJ104" s="375">
        <f>DE104</f>
        <v>0</v>
      </c>
      <c r="DK104" s="201">
        <f>DF104</f>
        <v>0</v>
      </c>
      <c r="DL104" s="8">
        <f>$E104*DJ104*DK104</f>
        <v>0</v>
      </c>
      <c r="DM104" s="43">
        <f>DL104/$I$3</f>
        <v>0</v>
      </c>
      <c r="DO104" s="375">
        <f>DJ104</f>
        <v>0</v>
      </c>
      <c r="DP104" s="201">
        <f>DK104</f>
        <v>0</v>
      </c>
      <c r="DQ104" s="8">
        <f>$E104*DO104*DP104</f>
        <v>0</v>
      </c>
      <c r="DR104" s="43">
        <f>DQ104/$I$3</f>
        <v>0</v>
      </c>
      <c r="DT104" s="51">
        <f t="shared" si="239"/>
        <v>0</v>
      </c>
      <c r="DU104" s="50">
        <f t="shared" ref="DU104:DU105" si="240">+DT104/$I$3</f>
        <v>0</v>
      </c>
      <c r="DV104" s="51">
        <v>0</v>
      </c>
      <c r="DW104" s="50">
        <f t="shared" ref="DW104:DW114" si="241">+DV104/$I$3</f>
        <v>0</v>
      </c>
      <c r="DX104" s="51">
        <f t="shared" ref="DX104:DY114" si="242">+DT104+DV104</f>
        <v>0</v>
      </c>
      <c r="DY104" s="52">
        <f t="shared" si="242"/>
        <v>0</v>
      </c>
      <c r="DZ104" s="307">
        <f>B104</f>
        <v>0</v>
      </c>
    </row>
    <row r="105" spans="1:130" ht="30" customHeight="1" x14ac:dyDescent="0.3">
      <c r="B105" s="286"/>
      <c r="C105" s="316"/>
      <c r="D105" s="316"/>
      <c r="E105" s="240"/>
      <c r="F105" s="274"/>
      <c r="G105" s="274"/>
      <c r="H105" s="274"/>
      <c r="I105" s="264"/>
      <c r="J105" s="264"/>
      <c r="K105" s="265"/>
      <c r="L105" s="264"/>
      <c r="M105" s="266"/>
      <c r="N105" s="375">
        <v>0</v>
      </c>
      <c r="O105" s="214">
        <v>2</v>
      </c>
      <c r="P105" s="8">
        <f t="shared" ref="P105:P114" si="243">$E105*N105*O105</f>
        <v>0</v>
      </c>
      <c r="Q105" s="50">
        <f>P105/$I$3</f>
        <v>0</v>
      </c>
      <c r="S105" s="201">
        <f t="shared" ref="S105:T114" si="244">N105</f>
        <v>0</v>
      </c>
      <c r="T105" s="201">
        <v>0</v>
      </c>
      <c r="U105" s="8">
        <f t="shared" ref="U105:U114" si="245">$E105*S105*T105</f>
        <v>0</v>
      </c>
      <c r="V105" s="50">
        <f>U105/$I$3</f>
        <v>0</v>
      </c>
      <c r="X105" s="375">
        <f t="shared" ref="X105:Y114" si="246">S105</f>
        <v>0</v>
      </c>
      <c r="Y105" s="201">
        <f t="shared" si="246"/>
        <v>0</v>
      </c>
      <c r="Z105" s="8">
        <f t="shared" ref="Z105:Z114" si="247">$E105*X105*Y105</f>
        <v>0</v>
      </c>
      <c r="AA105" s="50">
        <f>Z105/$I$3</f>
        <v>0</v>
      </c>
      <c r="AC105" s="375">
        <f t="shared" ref="AC105:AD114" si="248">X105</f>
        <v>0</v>
      </c>
      <c r="AD105" s="201">
        <f t="shared" si="248"/>
        <v>0</v>
      </c>
      <c r="AE105" s="8">
        <f t="shared" ref="AE105:AE114" si="249">$E105*AC105*AD105</f>
        <v>0</v>
      </c>
      <c r="AF105" s="50">
        <f>AE105/$I$3</f>
        <v>0</v>
      </c>
      <c r="AH105" s="375">
        <f t="shared" ref="AH105:AI114" si="250">AC105</f>
        <v>0</v>
      </c>
      <c r="AI105" s="201">
        <f t="shared" si="250"/>
        <v>0</v>
      </c>
      <c r="AJ105" s="8">
        <f t="shared" ref="AJ105:AJ114" si="251">$E105*AH105*AI105</f>
        <v>0</v>
      </c>
      <c r="AK105" s="50">
        <f>AJ105/$I$3</f>
        <v>0</v>
      </c>
      <c r="AM105" s="375">
        <f t="shared" ref="AM105:AN114" si="252">AH105</f>
        <v>0</v>
      </c>
      <c r="AN105" s="201">
        <f t="shared" si="252"/>
        <v>0</v>
      </c>
      <c r="AO105" s="8">
        <f t="shared" ref="AO105:AO114" si="253">$E105*AM105*AN105</f>
        <v>0</v>
      </c>
      <c r="AP105" s="50">
        <f>AO105/$I$3</f>
        <v>0</v>
      </c>
      <c r="AR105" s="375">
        <f t="shared" ref="AR105:AS114" si="254">AM105</f>
        <v>0</v>
      </c>
      <c r="AS105" s="201">
        <f t="shared" si="254"/>
        <v>0</v>
      </c>
      <c r="AT105" s="8">
        <f t="shared" ref="AT105:AT114" si="255">$E105*AR105*AS105</f>
        <v>0</v>
      </c>
      <c r="AU105" s="50">
        <f>AT105/$I$3</f>
        <v>0</v>
      </c>
      <c r="AW105" s="375">
        <f t="shared" ref="AW105:AX114" si="256">AR105</f>
        <v>0</v>
      </c>
      <c r="AX105" s="201">
        <f t="shared" si="256"/>
        <v>0</v>
      </c>
      <c r="AY105" s="8">
        <f t="shared" ref="AY105:AY114" si="257">$E105*AW105*AX105</f>
        <v>0</v>
      </c>
      <c r="AZ105" s="50">
        <f>AY105/$I$3</f>
        <v>0</v>
      </c>
      <c r="BB105" s="375">
        <f t="shared" ref="BB105:BC114" si="258">AW105</f>
        <v>0</v>
      </c>
      <c r="BC105" s="201">
        <f t="shared" si="258"/>
        <v>0</v>
      </c>
      <c r="BD105" s="8">
        <f t="shared" ref="BD105:BD114" si="259">$E105*BB105*BC105</f>
        <v>0</v>
      </c>
      <c r="BE105" s="50">
        <f>BD105/$I$3</f>
        <v>0</v>
      </c>
      <c r="BG105" s="375">
        <f t="shared" ref="BG105:BH114" si="260">BB105</f>
        <v>0</v>
      </c>
      <c r="BH105" s="201">
        <f t="shared" si="260"/>
        <v>0</v>
      </c>
      <c r="BI105" s="8">
        <f t="shared" ref="BI105:BI114" si="261">$E105*BG105*BH105</f>
        <v>0</v>
      </c>
      <c r="BJ105" s="50">
        <f>BI105/$I$3</f>
        <v>0</v>
      </c>
      <c r="BL105" s="375">
        <f t="shared" ref="BL105:BM114" si="262">BG105</f>
        <v>0</v>
      </c>
      <c r="BM105" s="201">
        <f t="shared" si="262"/>
        <v>0</v>
      </c>
      <c r="BN105" s="8">
        <f t="shared" ref="BN105:BN114" si="263">$E105*BL105*BM105</f>
        <v>0</v>
      </c>
      <c r="BO105" s="50">
        <f>BN105/$I$3</f>
        <v>0</v>
      </c>
      <c r="BQ105" s="375">
        <f t="shared" ref="BQ105:BR114" si="264">BL105</f>
        <v>0</v>
      </c>
      <c r="BR105" s="201">
        <f t="shared" si="264"/>
        <v>0</v>
      </c>
      <c r="BS105" s="8">
        <f t="shared" ref="BS105:BS114" si="265">$E105*BQ105*BR105</f>
        <v>0</v>
      </c>
      <c r="BT105" s="50">
        <f>BS105/$I$3</f>
        <v>0</v>
      </c>
      <c r="BV105" s="375">
        <f t="shared" ref="BV105:BW114" si="266">BQ105</f>
        <v>0</v>
      </c>
      <c r="BW105" s="201">
        <f t="shared" si="266"/>
        <v>0</v>
      </c>
      <c r="BX105" s="8">
        <f t="shared" ref="BX105:BX114" si="267">$E105*BV105*BW105</f>
        <v>0</v>
      </c>
      <c r="BY105" s="50">
        <f>BX105/$I$3</f>
        <v>0</v>
      </c>
      <c r="CA105" s="375">
        <f t="shared" ref="CA105:CB114" si="268">BV105</f>
        <v>0</v>
      </c>
      <c r="CB105" s="201">
        <f t="shared" si="268"/>
        <v>0</v>
      </c>
      <c r="CC105" s="8">
        <f t="shared" ref="CC105:CC114" si="269">$E105*CA105*CB105</f>
        <v>0</v>
      </c>
      <c r="CD105" s="50">
        <f>CC105/$I$3</f>
        <v>0</v>
      </c>
      <c r="CF105" s="375">
        <f t="shared" ref="CF105:CG114" si="270">CA105</f>
        <v>0</v>
      </c>
      <c r="CG105" s="201">
        <f t="shared" si="270"/>
        <v>0</v>
      </c>
      <c r="CH105" s="8">
        <f t="shared" ref="CH105:CH114" si="271">$E105*CF105*CG105</f>
        <v>0</v>
      </c>
      <c r="CI105" s="50">
        <f>CH105/$I$3</f>
        <v>0</v>
      </c>
      <c r="CK105" s="375">
        <f t="shared" ref="CK105:CL114" si="272">CF105</f>
        <v>0</v>
      </c>
      <c r="CL105" s="201">
        <f t="shared" si="272"/>
        <v>0</v>
      </c>
      <c r="CM105" s="8">
        <f t="shared" ref="CM105:CM114" si="273">$E105*CK105*CL105</f>
        <v>0</v>
      </c>
      <c r="CN105" s="50">
        <f>CM105/$I$3</f>
        <v>0</v>
      </c>
      <c r="CP105" s="375">
        <f t="shared" ref="CP105:CQ114" si="274">CK105</f>
        <v>0</v>
      </c>
      <c r="CQ105" s="201">
        <f t="shared" si="274"/>
        <v>0</v>
      </c>
      <c r="CR105" s="8">
        <f t="shared" ref="CR105:CR114" si="275">$E105*CP105*CQ105</f>
        <v>0</v>
      </c>
      <c r="CS105" s="50">
        <f>CR105/$I$3</f>
        <v>0</v>
      </c>
      <c r="CU105" s="375">
        <f t="shared" ref="CU105:CV114" si="276">CP105</f>
        <v>0</v>
      </c>
      <c r="CV105" s="201">
        <f t="shared" si="276"/>
        <v>0</v>
      </c>
      <c r="CW105" s="8">
        <f t="shared" ref="CW105:CW114" si="277">$E105*CU105*CV105</f>
        <v>0</v>
      </c>
      <c r="CX105" s="50">
        <f>CW105/$I$3</f>
        <v>0</v>
      </c>
      <c r="CZ105" s="375">
        <f t="shared" ref="CZ105:DA114" si="278">CU105</f>
        <v>0</v>
      </c>
      <c r="DA105" s="201">
        <f t="shared" si="278"/>
        <v>0</v>
      </c>
      <c r="DB105" s="8">
        <f t="shared" ref="DB105:DB114" si="279">$E105*CZ105*DA105</f>
        <v>0</v>
      </c>
      <c r="DC105" s="50">
        <f>DB105/$I$3</f>
        <v>0</v>
      </c>
      <c r="DE105" s="375">
        <f t="shared" ref="DE105:DF114" si="280">CZ105</f>
        <v>0</v>
      </c>
      <c r="DF105" s="201">
        <f t="shared" si="280"/>
        <v>0</v>
      </c>
      <c r="DG105" s="8">
        <f t="shared" ref="DG105:DG114" si="281">$E105*DE105*DF105</f>
        <v>0</v>
      </c>
      <c r="DH105" s="50">
        <f>DG105/$I$3</f>
        <v>0</v>
      </c>
      <c r="DJ105" s="375">
        <f t="shared" ref="DJ105:DK114" si="282">DE105</f>
        <v>0</v>
      </c>
      <c r="DK105" s="201">
        <f t="shared" si="282"/>
        <v>0</v>
      </c>
      <c r="DL105" s="8">
        <f t="shared" ref="DL105:DL114" si="283">$E105*DJ105*DK105</f>
        <v>0</v>
      </c>
      <c r="DM105" s="50">
        <f>DL105/$I$3</f>
        <v>0</v>
      </c>
      <c r="DO105" s="375">
        <f t="shared" ref="DO105:DP114" si="284">DJ105</f>
        <v>0</v>
      </c>
      <c r="DP105" s="201">
        <f t="shared" si="284"/>
        <v>0</v>
      </c>
      <c r="DQ105" s="8">
        <f t="shared" ref="DQ105:DQ114" si="285">$E105*DO105*DP105</f>
        <v>0</v>
      </c>
      <c r="DR105" s="50">
        <f>DQ105/$I$3</f>
        <v>0</v>
      </c>
      <c r="DT105" s="51">
        <f t="shared" si="239"/>
        <v>0</v>
      </c>
      <c r="DU105" s="50">
        <f t="shared" si="240"/>
        <v>0</v>
      </c>
      <c r="DV105" s="51">
        <v>0</v>
      </c>
      <c r="DW105" s="50">
        <f t="shared" si="241"/>
        <v>0</v>
      </c>
      <c r="DX105" s="51">
        <f t="shared" si="242"/>
        <v>0</v>
      </c>
      <c r="DY105" s="52">
        <f t="shared" si="242"/>
        <v>0</v>
      </c>
      <c r="DZ105" s="307"/>
    </row>
    <row r="106" spans="1:130" ht="26.4" customHeight="1" x14ac:dyDescent="0.3">
      <c r="A106" s="6"/>
      <c r="B106" s="286"/>
      <c r="C106" s="317"/>
      <c r="D106" s="317"/>
      <c r="E106" s="240"/>
      <c r="F106" s="274"/>
      <c r="G106" s="274"/>
      <c r="H106" s="274"/>
      <c r="I106" s="58"/>
      <c r="J106" s="264"/>
      <c r="K106" s="265"/>
      <c r="L106" s="264"/>
      <c r="M106" s="57"/>
      <c r="N106" s="375">
        <v>0</v>
      </c>
      <c r="O106" s="214">
        <v>2</v>
      </c>
      <c r="P106" s="8">
        <f t="shared" si="243"/>
        <v>0</v>
      </c>
      <c r="Q106" s="50">
        <f t="shared" ref="Q106:Q114" si="286">P106/$I$3</f>
        <v>0</v>
      </c>
      <c r="S106" s="201">
        <v>8000</v>
      </c>
      <c r="T106" s="201">
        <v>1</v>
      </c>
      <c r="U106" s="8">
        <f t="shared" si="245"/>
        <v>0</v>
      </c>
      <c r="V106" s="50">
        <f t="shared" ref="V106:V114" si="287">U106/$I$3</f>
        <v>0</v>
      </c>
      <c r="X106" s="375">
        <f t="shared" si="246"/>
        <v>8000</v>
      </c>
      <c r="Y106" s="201">
        <f t="shared" si="246"/>
        <v>1</v>
      </c>
      <c r="Z106" s="8">
        <f t="shared" si="247"/>
        <v>0</v>
      </c>
      <c r="AA106" s="50">
        <f t="shared" ref="AA106:AA114" si="288">Z106/$I$3</f>
        <v>0</v>
      </c>
      <c r="AC106" s="375">
        <f t="shared" si="248"/>
        <v>8000</v>
      </c>
      <c r="AD106" s="201">
        <v>0.8</v>
      </c>
      <c r="AE106" s="8">
        <f t="shared" si="249"/>
        <v>0</v>
      </c>
      <c r="AF106" s="50">
        <f t="shared" ref="AF106:AF114" si="289">AE106/$I$3</f>
        <v>0</v>
      </c>
      <c r="AH106" s="375">
        <f t="shared" si="250"/>
        <v>8000</v>
      </c>
      <c r="AI106" s="201">
        <v>0.5</v>
      </c>
      <c r="AJ106" s="8">
        <f t="shared" si="251"/>
        <v>0</v>
      </c>
      <c r="AK106" s="50">
        <f t="shared" ref="AK106:AK114" si="290">AJ106/$I$3</f>
        <v>0</v>
      </c>
      <c r="AM106" s="375">
        <f t="shared" si="252"/>
        <v>8000</v>
      </c>
      <c r="AN106" s="201">
        <v>0</v>
      </c>
      <c r="AO106" s="8">
        <f t="shared" si="253"/>
        <v>0</v>
      </c>
      <c r="AP106" s="50">
        <f t="shared" ref="AP106:AP114" si="291">AO106/$I$3</f>
        <v>0</v>
      </c>
      <c r="AR106" s="375">
        <f t="shared" si="254"/>
        <v>8000</v>
      </c>
      <c r="AS106" s="201">
        <f t="shared" si="254"/>
        <v>0</v>
      </c>
      <c r="AT106" s="8">
        <f t="shared" si="255"/>
        <v>0</v>
      </c>
      <c r="AU106" s="50">
        <f t="shared" ref="AU106:AU114" si="292">AT106/$I$3</f>
        <v>0</v>
      </c>
      <c r="AW106" s="375">
        <f t="shared" si="256"/>
        <v>8000</v>
      </c>
      <c r="AX106" s="201">
        <f t="shared" si="256"/>
        <v>0</v>
      </c>
      <c r="AY106" s="8">
        <f t="shared" si="257"/>
        <v>0</v>
      </c>
      <c r="AZ106" s="50">
        <f t="shared" ref="AZ106:AZ114" si="293">AY106/$I$3</f>
        <v>0</v>
      </c>
      <c r="BB106" s="375">
        <f t="shared" si="258"/>
        <v>8000</v>
      </c>
      <c r="BC106" s="201">
        <f t="shared" si="258"/>
        <v>0</v>
      </c>
      <c r="BD106" s="8">
        <f t="shared" si="259"/>
        <v>0</v>
      </c>
      <c r="BE106" s="50">
        <f t="shared" ref="BE106:BE114" si="294">BD106/$I$3</f>
        <v>0</v>
      </c>
      <c r="BG106" s="375">
        <f t="shared" si="260"/>
        <v>8000</v>
      </c>
      <c r="BH106" s="201">
        <f t="shared" si="260"/>
        <v>0</v>
      </c>
      <c r="BI106" s="8">
        <f t="shared" si="261"/>
        <v>0</v>
      </c>
      <c r="BJ106" s="50">
        <f t="shared" ref="BJ106:BJ114" si="295">BI106/$I$3</f>
        <v>0</v>
      </c>
      <c r="BL106" s="375">
        <f t="shared" si="262"/>
        <v>8000</v>
      </c>
      <c r="BM106" s="201">
        <f t="shared" si="262"/>
        <v>0</v>
      </c>
      <c r="BN106" s="8">
        <f t="shared" si="263"/>
        <v>0</v>
      </c>
      <c r="BO106" s="50">
        <f t="shared" ref="BO106:BO114" si="296">BN106/$I$3</f>
        <v>0</v>
      </c>
      <c r="BQ106" s="375">
        <f t="shared" si="264"/>
        <v>8000</v>
      </c>
      <c r="BR106" s="201">
        <f t="shared" si="264"/>
        <v>0</v>
      </c>
      <c r="BS106" s="8">
        <f t="shared" si="265"/>
        <v>0</v>
      </c>
      <c r="BT106" s="50">
        <f t="shared" ref="BT106:BT114" si="297">BS106/$I$3</f>
        <v>0</v>
      </c>
      <c r="BV106" s="375">
        <f t="shared" si="266"/>
        <v>8000</v>
      </c>
      <c r="BW106" s="201">
        <f t="shared" si="266"/>
        <v>0</v>
      </c>
      <c r="BX106" s="8">
        <f t="shared" si="267"/>
        <v>0</v>
      </c>
      <c r="BY106" s="50">
        <f t="shared" ref="BY106:BY114" si="298">BX106/$I$3</f>
        <v>0</v>
      </c>
      <c r="CA106" s="375">
        <f t="shared" si="268"/>
        <v>8000</v>
      </c>
      <c r="CB106" s="201">
        <f t="shared" si="268"/>
        <v>0</v>
      </c>
      <c r="CC106" s="8">
        <f t="shared" si="269"/>
        <v>0</v>
      </c>
      <c r="CD106" s="50">
        <f t="shared" ref="CD106:CD114" si="299">CC106/$I$3</f>
        <v>0</v>
      </c>
      <c r="CF106" s="375">
        <f t="shared" si="270"/>
        <v>8000</v>
      </c>
      <c r="CG106" s="201">
        <f t="shared" si="270"/>
        <v>0</v>
      </c>
      <c r="CH106" s="8">
        <f t="shared" si="271"/>
        <v>0</v>
      </c>
      <c r="CI106" s="50">
        <f t="shared" ref="CI106:CI114" si="300">CH106/$I$3</f>
        <v>0</v>
      </c>
      <c r="CK106" s="375">
        <f t="shared" si="272"/>
        <v>8000</v>
      </c>
      <c r="CL106" s="201">
        <f t="shared" si="272"/>
        <v>0</v>
      </c>
      <c r="CM106" s="8">
        <f t="shared" si="273"/>
        <v>0</v>
      </c>
      <c r="CN106" s="50">
        <f t="shared" ref="CN106:CN114" si="301">CM106/$I$3</f>
        <v>0</v>
      </c>
      <c r="CP106" s="375">
        <f t="shared" si="274"/>
        <v>8000</v>
      </c>
      <c r="CQ106" s="201">
        <f t="shared" si="274"/>
        <v>0</v>
      </c>
      <c r="CR106" s="8">
        <f t="shared" si="275"/>
        <v>0</v>
      </c>
      <c r="CS106" s="50">
        <f t="shared" ref="CS106:CS114" si="302">CR106/$I$3</f>
        <v>0</v>
      </c>
      <c r="CU106" s="375">
        <f t="shared" si="276"/>
        <v>8000</v>
      </c>
      <c r="CV106" s="201">
        <f t="shared" si="276"/>
        <v>0</v>
      </c>
      <c r="CW106" s="8">
        <f t="shared" si="277"/>
        <v>0</v>
      </c>
      <c r="CX106" s="50">
        <f t="shared" ref="CX106:CX114" si="303">CW106/$I$3</f>
        <v>0</v>
      </c>
      <c r="CZ106" s="375">
        <f t="shared" si="278"/>
        <v>8000</v>
      </c>
      <c r="DA106" s="201">
        <f t="shared" si="278"/>
        <v>0</v>
      </c>
      <c r="DB106" s="8">
        <f t="shared" si="279"/>
        <v>0</v>
      </c>
      <c r="DC106" s="50">
        <f t="shared" ref="DC106:DC114" si="304">DB106/$I$3</f>
        <v>0</v>
      </c>
      <c r="DE106" s="375">
        <f t="shared" si="280"/>
        <v>8000</v>
      </c>
      <c r="DF106" s="201">
        <f t="shared" si="280"/>
        <v>0</v>
      </c>
      <c r="DG106" s="8">
        <f t="shared" si="281"/>
        <v>0</v>
      </c>
      <c r="DH106" s="50">
        <f t="shared" ref="DH106:DH114" si="305">DG106/$I$3</f>
        <v>0</v>
      </c>
      <c r="DJ106" s="375">
        <f t="shared" si="282"/>
        <v>8000</v>
      </c>
      <c r="DK106" s="201">
        <f t="shared" si="282"/>
        <v>0</v>
      </c>
      <c r="DL106" s="8">
        <f t="shared" si="283"/>
        <v>0</v>
      </c>
      <c r="DM106" s="50">
        <f t="shared" ref="DM106:DM114" si="306">DL106/$I$3</f>
        <v>0</v>
      </c>
      <c r="DO106" s="375">
        <f t="shared" si="284"/>
        <v>8000</v>
      </c>
      <c r="DP106" s="201">
        <f t="shared" si="284"/>
        <v>0</v>
      </c>
      <c r="DQ106" s="8">
        <f t="shared" si="285"/>
        <v>0</v>
      </c>
      <c r="DR106" s="50">
        <f t="shared" ref="DR106:DR114" si="307">DQ106/$I$3</f>
        <v>0</v>
      </c>
      <c r="DT106" s="51">
        <f t="shared" si="239"/>
        <v>0</v>
      </c>
      <c r="DU106" s="50">
        <f>+DT106/$I$3</f>
        <v>0</v>
      </c>
      <c r="DV106" s="51">
        <v>0</v>
      </c>
      <c r="DW106" s="50">
        <f t="shared" si="241"/>
        <v>0</v>
      </c>
      <c r="DX106" s="51">
        <f t="shared" si="242"/>
        <v>0</v>
      </c>
      <c r="DY106" s="52">
        <f t="shared" si="242"/>
        <v>0</v>
      </c>
      <c r="DZ106" s="307">
        <f t="shared" ref="DZ106:DZ114" si="308">B106</f>
        <v>0</v>
      </c>
    </row>
    <row r="107" spans="1:130" ht="29.4" customHeight="1" x14ac:dyDescent="0.3">
      <c r="B107" s="286"/>
      <c r="C107" s="316"/>
      <c r="D107" s="316"/>
      <c r="E107" s="240"/>
      <c r="F107" s="274"/>
      <c r="G107" s="274"/>
      <c r="H107" s="274"/>
      <c r="I107" s="58"/>
      <c r="J107" s="264"/>
      <c r="K107" s="265"/>
      <c r="L107" s="264"/>
      <c r="M107" s="57"/>
      <c r="N107" s="375">
        <v>0</v>
      </c>
      <c r="O107" s="214">
        <v>2</v>
      </c>
      <c r="P107" s="8">
        <f t="shared" si="243"/>
        <v>0</v>
      </c>
      <c r="Q107" s="50">
        <f t="shared" si="286"/>
        <v>0</v>
      </c>
      <c r="S107" s="201">
        <f t="shared" si="244"/>
        <v>0</v>
      </c>
      <c r="T107" s="201">
        <v>0</v>
      </c>
      <c r="U107" s="8">
        <f t="shared" si="245"/>
        <v>0</v>
      </c>
      <c r="V107" s="50">
        <f t="shared" si="287"/>
        <v>0</v>
      </c>
      <c r="X107" s="375">
        <f t="shared" si="246"/>
        <v>0</v>
      </c>
      <c r="Y107" s="201">
        <f t="shared" si="246"/>
        <v>0</v>
      </c>
      <c r="Z107" s="8">
        <f t="shared" si="247"/>
        <v>0</v>
      </c>
      <c r="AA107" s="50">
        <f t="shared" si="288"/>
        <v>0</v>
      </c>
      <c r="AC107" s="375">
        <f t="shared" si="248"/>
        <v>0</v>
      </c>
      <c r="AD107" s="201">
        <f t="shared" si="248"/>
        <v>0</v>
      </c>
      <c r="AE107" s="8">
        <f t="shared" si="249"/>
        <v>0</v>
      </c>
      <c r="AF107" s="50">
        <f t="shared" si="289"/>
        <v>0</v>
      </c>
      <c r="AH107" s="375">
        <f t="shared" si="250"/>
        <v>0</v>
      </c>
      <c r="AI107" s="201">
        <f t="shared" si="250"/>
        <v>0</v>
      </c>
      <c r="AJ107" s="8">
        <f t="shared" si="251"/>
        <v>0</v>
      </c>
      <c r="AK107" s="50">
        <f t="shared" si="290"/>
        <v>0</v>
      </c>
      <c r="AM107" s="375">
        <f t="shared" si="252"/>
        <v>0</v>
      </c>
      <c r="AN107" s="201">
        <f t="shared" si="252"/>
        <v>0</v>
      </c>
      <c r="AO107" s="8">
        <f t="shared" si="253"/>
        <v>0</v>
      </c>
      <c r="AP107" s="50">
        <f t="shared" si="291"/>
        <v>0</v>
      </c>
      <c r="AR107" s="375">
        <f t="shared" si="254"/>
        <v>0</v>
      </c>
      <c r="AS107" s="201">
        <f t="shared" si="254"/>
        <v>0</v>
      </c>
      <c r="AT107" s="8">
        <f t="shared" si="255"/>
        <v>0</v>
      </c>
      <c r="AU107" s="50">
        <f t="shared" si="292"/>
        <v>0</v>
      </c>
      <c r="AW107" s="375">
        <f t="shared" si="256"/>
        <v>0</v>
      </c>
      <c r="AX107" s="201">
        <f t="shared" si="256"/>
        <v>0</v>
      </c>
      <c r="AY107" s="8">
        <f t="shared" si="257"/>
        <v>0</v>
      </c>
      <c r="AZ107" s="50">
        <f t="shared" si="293"/>
        <v>0</v>
      </c>
      <c r="BB107" s="375">
        <f t="shared" si="258"/>
        <v>0</v>
      </c>
      <c r="BC107" s="201">
        <f t="shared" si="258"/>
        <v>0</v>
      </c>
      <c r="BD107" s="8">
        <f t="shared" si="259"/>
        <v>0</v>
      </c>
      <c r="BE107" s="50">
        <f t="shared" si="294"/>
        <v>0</v>
      </c>
      <c r="BG107" s="375">
        <f t="shared" si="260"/>
        <v>0</v>
      </c>
      <c r="BH107" s="201">
        <f t="shared" si="260"/>
        <v>0</v>
      </c>
      <c r="BI107" s="8">
        <f t="shared" si="261"/>
        <v>0</v>
      </c>
      <c r="BJ107" s="50">
        <f t="shared" si="295"/>
        <v>0</v>
      </c>
      <c r="BL107" s="375">
        <f t="shared" si="262"/>
        <v>0</v>
      </c>
      <c r="BM107" s="201">
        <f t="shared" si="262"/>
        <v>0</v>
      </c>
      <c r="BN107" s="8">
        <f t="shared" si="263"/>
        <v>0</v>
      </c>
      <c r="BO107" s="50">
        <f t="shared" si="296"/>
        <v>0</v>
      </c>
      <c r="BQ107" s="375">
        <f t="shared" si="264"/>
        <v>0</v>
      </c>
      <c r="BR107" s="201">
        <f t="shared" si="264"/>
        <v>0</v>
      </c>
      <c r="BS107" s="8">
        <f t="shared" si="265"/>
        <v>0</v>
      </c>
      <c r="BT107" s="50">
        <f t="shared" si="297"/>
        <v>0</v>
      </c>
      <c r="BV107" s="375">
        <f t="shared" si="266"/>
        <v>0</v>
      </c>
      <c r="BW107" s="201">
        <f t="shared" si="266"/>
        <v>0</v>
      </c>
      <c r="BX107" s="8">
        <f t="shared" si="267"/>
        <v>0</v>
      </c>
      <c r="BY107" s="50">
        <f t="shared" si="298"/>
        <v>0</v>
      </c>
      <c r="CA107" s="375">
        <f t="shared" si="268"/>
        <v>0</v>
      </c>
      <c r="CB107" s="201">
        <f t="shared" si="268"/>
        <v>0</v>
      </c>
      <c r="CC107" s="8">
        <f t="shared" si="269"/>
        <v>0</v>
      </c>
      <c r="CD107" s="50">
        <f t="shared" si="299"/>
        <v>0</v>
      </c>
      <c r="CF107" s="375">
        <f t="shared" si="270"/>
        <v>0</v>
      </c>
      <c r="CG107" s="201">
        <f t="shared" si="270"/>
        <v>0</v>
      </c>
      <c r="CH107" s="8">
        <f t="shared" si="271"/>
        <v>0</v>
      </c>
      <c r="CI107" s="50">
        <f t="shared" si="300"/>
        <v>0</v>
      </c>
      <c r="CK107" s="375">
        <f t="shared" si="272"/>
        <v>0</v>
      </c>
      <c r="CL107" s="201">
        <f t="shared" si="272"/>
        <v>0</v>
      </c>
      <c r="CM107" s="8">
        <f t="shared" si="273"/>
        <v>0</v>
      </c>
      <c r="CN107" s="50">
        <f t="shared" si="301"/>
        <v>0</v>
      </c>
      <c r="CP107" s="375">
        <f t="shared" si="274"/>
        <v>0</v>
      </c>
      <c r="CQ107" s="201">
        <f t="shared" si="274"/>
        <v>0</v>
      </c>
      <c r="CR107" s="8">
        <f t="shared" si="275"/>
        <v>0</v>
      </c>
      <c r="CS107" s="50">
        <f t="shared" si="302"/>
        <v>0</v>
      </c>
      <c r="CU107" s="375">
        <f t="shared" si="276"/>
        <v>0</v>
      </c>
      <c r="CV107" s="201">
        <f t="shared" si="276"/>
        <v>0</v>
      </c>
      <c r="CW107" s="8">
        <f t="shared" si="277"/>
        <v>0</v>
      </c>
      <c r="CX107" s="50">
        <f t="shared" si="303"/>
        <v>0</v>
      </c>
      <c r="CZ107" s="375">
        <f t="shared" si="278"/>
        <v>0</v>
      </c>
      <c r="DA107" s="201">
        <f t="shared" si="278"/>
        <v>0</v>
      </c>
      <c r="DB107" s="8">
        <f t="shared" si="279"/>
        <v>0</v>
      </c>
      <c r="DC107" s="50">
        <f t="shared" si="304"/>
        <v>0</v>
      </c>
      <c r="DE107" s="375">
        <f t="shared" si="280"/>
        <v>0</v>
      </c>
      <c r="DF107" s="201">
        <f t="shared" si="280"/>
        <v>0</v>
      </c>
      <c r="DG107" s="8">
        <f t="shared" si="281"/>
        <v>0</v>
      </c>
      <c r="DH107" s="50">
        <f t="shared" si="305"/>
        <v>0</v>
      </c>
      <c r="DJ107" s="375">
        <f t="shared" si="282"/>
        <v>0</v>
      </c>
      <c r="DK107" s="201">
        <f t="shared" si="282"/>
        <v>0</v>
      </c>
      <c r="DL107" s="8">
        <f t="shared" si="283"/>
        <v>0</v>
      </c>
      <c r="DM107" s="50">
        <f t="shared" si="306"/>
        <v>0</v>
      </c>
      <c r="DO107" s="375">
        <f t="shared" si="284"/>
        <v>0</v>
      </c>
      <c r="DP107" s="201">
        <f t="shared" si="284"/>
        <v>0</v>
      </c>
      <c r="DQ107" s="8">
        <f t="shared" si="285"/>
        <v>0</v>
      </c>
      <c r="DR107" s="50">
        <f t="shared" si="307"/>
        <v>0</v>
      </c>
      <c r="DT107" s="51">
        <f t="shared" si="239"/>
        <v>0</v>
      </c>
      <c r="DU107" s="50">
        <f t="shared" ref="DU107:DU114" si="309">+DT107/$I$3</f>
        <v>0</v>
      </c>
      <c r="DV107" s="51">
        <v>0</v>
      </c>
      <c r="DW107" s="50">
        <f t="shared" si="241"/>
        <v>0</v>
      </c>
      <c r="DX107" s="51">
        <f t="shared" si="242"/>
        <v>0</v>
      </c>
      <c r="DY107" s="52">
        <f t="shared" si="242"/>
        <v>0</v>
      </c>
      <c r="DZ107" s="307">
        <f t="shared" si="308"/>
        <v>0</v>
      </c>
    </row>
    <row r="108" spans="1:130" ht="26.4" customHeight="1" x14ac:dyDescent="0.3">
      <c r="B108" s="286"/>
      <c r="C108" s="316"/>
      <c r="D108" s="316"/>
      <c r="E108" s="240"/>
      <c r="F108" s="274"/>
      <c r="G108" s="274"/>
      <c r="H108" s="274"/>
      <c r="I108" s="58"/>
      <c r="J108" s="264"/>
      <c r="K108" s="265"/>
      <c r="L108" s="264"/>
      <c r="M108" s="57"/>
      <c r="N108" s="375">
        <v>0</v>
      </c>
      <c r="O108" s="214">
        <v>2</v>
      </c>
      <c r="P108" s="8">
        <f t="shared" si="243"/>
        <v>0</v>
      </c>
      <c r="Q108" s="50">
        <f t="shared" si="286"/>
        <v>0</v>
      </c>
      <c r="S108" s="201">
        <f t="shared" si="244"/>
        <v>0</v>
      </c>
      <c r="T108" s="201">
        <v>0</v>
      </c>
      <c r="U108" s="8">
        <f t="shared" si="245"/>
        <v>0</v>
      </c>
      <c r="V108" s="50">
        <f t="shared" si="287"/>
        <v>0</v>
      </c>
      <c r="X108" s="375">
        <f t="shared" si="246"/>
        <v>0</v>
      </c>
      <c r="Y108" s="201">
        <f t="shared" si="246"/>
        <v>0</v>
      </c>
      <c r="Z108" s="8">
        <f t="shared" si="247"/>
        <v>0</v>
      </c>
      <c r="AA108" s="50">
        <f t="shared" si="288"/>
        <v>0</v>
      </c>
      <c r="AC108" s="375">
        <f t="shared" si="248"/>
        <v>0</v>
      </c>
      <c r="AD108" s="201">
        <f t="shared" si="248"/>
        <v>0</v>
      </c>
      <c r="AE108" s="8">
        <f t="shared" si="249"/>
        <v>0</v>
      </c>
      <c r="AF108" s="50">
        <f t="shared" si="289"/>
        <v>0</v>
      </c>
      <c r="AH108" s="375">
        <f t="shared" si="250"/>
        <v>0</v>
      </c>
      <c r="AI108" s="201">
        <f t="shared" si="250"/>
        <v>0</v>
      </c>
      <c r="AJ108" s="8">
        <f t="shared" si="251"/>
        <v>0</v>
      </c>
      <c r="AK108" s="50">
        <f t="shared" si="290"/>
        <v>0</v>
      </c>
      <c r="AM108" s="375">
        <f t="shared" si="252"/>
        <v>0</v>
      </c>
      <c r="AN108" s="201">
        <f t="shared" si="252"/>
        <v>0</v>
      </c>
      <c r="AO108" s="8">
        <f t="shared" si="253"/>
        <v>0</v>
      </c>
      <c r="AP108" s="50">
        <f t="shared" si="291"/>
        <v>0</v>
      </c>
      <c r="AR108" s="375">
        <f t="shared" si="254"/>
        <v>0</v>
      </c>
      <c r="AS108" s="201">
        <f t="shared" si="254"/>
        <v>0</v>
      </c>
      <c r="AT108" s="8">
        <f t="shared" si="255"/>
        <v>0</v>
      </c>
      <c r="AU108" s="50">
        <f t="shared" si="292"/>
        <v>0</v>
      </c>
      <c r="AW108" s="375">
        <f t="shared" si="256"/>
        <v>0</v>
      </c>
      <c r="AX108" s="201">
        <f t="shared" si="256"/>
        <v>0</v>
      </c>
      <c r="AY108" s="8">
        <f t="shared" si="257"/>
        <v>0</v>
      </c>
      <c r="AZ108" s="50">
        <f t="shared" si="293"/>
        <v>0</v>
      </c>
      <c r="BB108" s="375">
        <f t="shared" si="258"/>
        <v>0</v>
      </c>
      <c r="BC108" s="201">
        <f t="shared" si="258"/>
        <v>0</v>
      </c>
      <c r="BD108" s="8">
        <f t="shared" si="259"/>
        <v>0</v>
      </c>
      <c r="BE108" s="50">
        <f t="shared" si="294"/>
        <v>0</v>
      </c>
      <c r="BG108" s="375">
        <f t="shared" si="260"/>
        <v>0</v>
      </c>
      <c r="BH108" s="201">
        <f t="shared" si="260"/>
        <v>0</v>
      </c>
      <c r="BI108" s="8">
        <f t="shared" si="261"/>
        <v>0</v>
      </c>
      <c r="BJ108" s="50">
        <f t="shared" si="295"/>
        <v>0</v>
      </c>
      <c r="BL108" s="375">
        <f t="shared" si="262"/>
        <v>0</v>
      </c>
      <c r="BM108" s="201">
        <f t="shared" si="262"/>
        <v>0</v>
      </c>
      <c r="BN108" s="8">
        <f t="shared" si="263"/>
        <v>0</v>
      </c>
      <c r="BO108" s="50">
        <f t="shared" si="296"/>
        <v>0</v>
      </c>
      <c r="BQ108" s="375">
        <f t="shared" si="264"/>
        <v>0</v>
      </c>
      <c r="BR108" s="201">
        <f t="shared" si="264"/>
        <v>0</v>
      </c>
      <c r="BS108" s="8">
        <f t="shared" si="265"/>
        <v>0</v>
      </c>
      <c r="BT108" s="50">
        <f t="shared" si="297"/>
        <v>0</v>
      </c>
      <c r="BV108" s="375">
        <f t="shared" si="266"/>
        <v>0</v>
      </c>
      <c r="BW108" s="201">
        <f t="shared" si="266"/>
        <v>0</v>
      </c>
      <c r="BX108" s="8">
        <f t="shared" si="267"/>
        <v>0</v>
      </c>
      <c r="BY108" s="50">
        <f t="shared" si="298"/>
        <v>0</v>
      </c>
      <c r="CA108" s="375">
        <f t="shared" si="268"/>
        <v>0</v>
      </c>
      <c r="CB108" s="201">
        <f t="shared" si="268"/>
        <v>0</v>
      </c>
      <c r="CC108" s="8">
        <f t="shared" si="269"/>
        <v>0</v>
      </c>
      <c r="CD108" s="50">
        <f t="shared" si="299"/>
        <v>0</v>
      </c>
      <c r="CF108" s="375">
        <f t="shared" si="270"/>
        <v>0</v>
      </c>
      <c r="CG108" s="201">
        <f t="shared" si="270"/>
        <v>0</v>
      </c>
      <c r="CH108" s="8">
        <f t="shared" si="271"/>
        <v>0</v>
      </c>
      <c r="CI108" s="50">
        <f t="shared" si="300"/>
        <v>0</v>
      </c>
      <c r="CK108" s="375">
        <f t="shared" si="272"/>
        <v>0</v>
      </c>
      <c r="CL108" s="201">
        <f t="shared" si="272"/>
        <v>0</v>
      </c>
      <c r="CM108" s="8">
        <f t="shared" si="273"/>
        <v>0</v>
      </c>
      <c r="CN108" s="50">
        <f t="shared" si="301"/>
        <v>0</v>
      </c>
      <c r="CP108" s="375">
        <f t="shared" si="274"/>
        <v>0</v>
      </c>
      <c r="CQ108" s="201">
        <f t="shared" si="274"/>
        <v>0</v>
      </c>
      <c r="CR108" s="8">
        <f t="shared" si="275"/>
        <v>0</v>
      </c>
      <c r="CS108" s="50">
        <f t="shared" si="302"/>
        <v>0</v>
      </c>
      <c r="CU108" s="375">
        <f t="shared" si="276"/>
        <v>0</v>
      </c>
      <c r="CV108" s="201">
        <f t="shared" si="276"/>
        <v>0</v>
      </c>
      <c r="CW108" s="8">
        <f t="shared" si="277"/>
        <v>0</v>
      </c>
      <c r="CX108" s="50">
        <f t="shared" si="303"/>
        <v>0</v>
      </c>
      <c r="CZ108" s="375">
        <f t="shared" si="278"/>
        <v>0</v>
      </c>
      <c r="DA108" s="201">
        <f t="shared" si="278"/>
        <v>0</v>
      </c>
      <c r="DB108" s="8">
        <f t="shared" si="279"/>
        <v>0</v>
      </c>
      <c r="DC108" s="50">
        <f t="shared" si="304"/>
        <v>0</v>
      </c>
      <c r="DE108" s="375">
        <f t="shared" si="280"/>
        <v>0</v>
      </c>
      <c r="DF108" s="201">
        <f t="shared" si="280"/>
        <v>0</v>
      </c>
      <c r="DG108" s="8">
        <f t="shared" si="281"/>
        <v>0</v>
      </c>
      <c r="DH108" s="50">
        <f t="shared" si="305"/>
        <v>0</v>
      </c>
      <c r="DJ108" s="375">
        <f t="shared" si="282"/>
        <v>0</v>
      </c>
      <c r="DK108" s="201">
        <f t="shared" si="282"/>
        <v>0</v>
      </c>
      <c r="DL108" s="8">
        <f t="shared" si="283"/>
        <v>0</v>
      </c>
      <c r="DM108" s="50">
        <f t="shared" si="306"/>
        <v>0</v>
      </c>
      <c r="DO108" s="375">
        <f t="shared" si="284"/>
        <v>0</v>
      </c>
      <c r="DP108" s="201">
        <f t="shared" si="284"/>
        <v>0</v>
      </c>
      <c r="DQ108" s="8">
        <f t="shared" si="285"/>
        <v>0</v>
      </c>
      <c r="DR108" s="50">
        <f t="shared" si="307"/>
        <v>0</v>
      </c>
      <c r="DT108" s="51">
        <f t="shared" si="239"/>
        <v>0</v>
      </c>
      <c r="DU108" s="50">
        <f t="shared" si="309"/>
        <v>0</v>
      </c>
      <c r="DV108" s="51">
        <v>0</v>
      </c>
      <c r="DW108" s="50">
        <f t="shared" si="241"/>
        <v>0</v>
      </c>
      <c r="DX108" s="51">
        <f t="shared" si="242"/>
        <v>0</v>
      </c>
      <c r="DY108" s="52">
        <f t="shared" si="242"/>
        <v>0</v>
      </c>
      <c r="DZ108" s="307">
        <f t="shared" si="308"/>
        <v>0</v>
      </c>
    </row>
    <row r="109" spans="1:130" ht="30" customHeight="1" x14ac:dyDescent="0.3">
      <c r="B109" s="321"/>
      <c r="C109" s="317"/>
      <c r="D109" s="317"/>
      <c r="E109" s="240"/>
      <c r="F109" s="274"/>
      <c r="G109" s="274"/>
      <c r="H109" s="274"/>
      <c r="I109" s="58"/>
      <c r="J109" s="264"/>
      <c r="K109" s="265"/>
      <c r="L109" s="264"/>
      <c r="M109" s="57"/>
      <c r="N109" s="375">
        <v>0</v>
      </c>
      <c r="O109" s="214">
        <v>1</v>
      </c>
      <c r="P109" s="8">
        <f t="shared" si="243"/>
        <v>0</v>
      </c>
      <c r="Q109" s="50">
        <f t="shared" si="286"/>
        <v>0</v>
      </c>
      <c r="S109" s="201">
        <v>1</v>
      </c>
      <c r="T109" s="201">
        <f t="shared" si="244"/>
        <v>1</v>
      </c>
      <c r="U109" s="8">
        <f t="shared" si="245"/>
        <v>0</v>
      </c>
      <c r="V109" s="50">
        <f t="shared" si="287"/>
        <v>0</v>
      </c>
      <c r="X109" s="375">
        <f t="shared" si="246"/>
        <v>1</v>
      </c>
      <c r="Y109" s="201">
        <f t="shared" si="246"/>
        <v>1</v>
      </c>
      <c r="Z109" s="8">
        <f t="shared" si="247"/>
        <v>0</v>
      </c>
      <c r="AA109" s="50">
        <f t="shared" si="288"/>
        <v>0</v>
      </c>
      <c r="AC109" s="375">
        <f t="shared" si="248"/>
        <v>1</v>
      </c>
      <c r="AD109" s="201">
        <f t="shared" si="248"/>
        <v>1</v>
      </c>
      <c r="AE109" s="8">
        <f t="shared" si="249"/>
        <v>0</v>
      </c>
      <c r="AF109" s="50">
        <f t="shared" si="289"/>
        <v>0</v>
      </c>
      <c r="AH109" s="375">
        <f t="shared" si="250"/>
        <v>1</v>
      </c>
      <c r="AI109" s="201">
        <f t="shared" si="250"/>
        <v>1</v>
      </c>
      <c r="AJ109" s="8">
        <f t="shared" si="251"/>
        <v>0</v>
      </c>
      <c r="AK109" s="50">
        <f t="shared" si="290"/>
        <v>0</v>
      </c>
      <c r="AM109" s="375">
        <f t="shared" si="252"/>
        <v>1</v>
      </c>
      <c r="AN109" s="201">
        <f t="shared" si="252"/>
        <v>1</v>
      </c>
      <c r="AO109" s="8">
        <f t="shared" si="253"/>
        <v>0</v>
      </c>
      <c r="AP109" s="50">
        <f t="shared" si="291"/>
        <v>0</v>
      </c>
      <c r="AR109" s="375">
        <f t="shared" si="254"/>
        <v>1</v>
      </c>
      <c r="AS109" s="201">
        <f t="shared" si="254"/>
        <v>1</v>
      </c>
      <c r="AT109" s="8">
        <f t="shared" si="255"/>
        <v>0</v>
      </c>
      <c r="AU109" s="50">
        <f t="shared" si="292"/>
        <v>0</v>
      </c>
      <c r="AW109" s="375">
        <f t="shared" si="256"/>
        <v>1</v>
      </c>
      <c r="AX109" s="201">
        <f t="shared" si="256"/>
        <v>1</v>
      </c>
      <c r="AY109" s="8">
        <f t="shared" si="257"/>
        <v>0</v>
      </c>
      <c r="AZ109" s="50">
        <f t="shared" si="293"/>
        <v>0</v>
      </c>
      <c r="BB109" s="375">
        <f t="shared" si="258"/>
        <v>1</v>
      </c>
      <c r="BC109" s="201">
        <f t="shared" si="258"/>
        <v>1</v>
      </c>
      <c r="BD109" s="8">
        <f t="shared" si="259"/>
        <v>0</v>
      </c>
      <c r="BE109" s="50">
        <f t="shared" si="294"/>
        <v>0</v>
      </c>
      <c r="BG109" s="375">
        <f t="shared" si="260"/>
        <v>1</v>
      </c>
      <c r="BH109" s="201">
        <f t="shared" si="260"/>
        <v>1</v>
      </c>
      <c r="BI109" s="8">
        <f t="shared" si="261"/>
        <v>0</v>
      </c>
      <c r="BJ109" s="50">
        <f t="shared" si="295"/>
        <v>0</v>
      </c>
      <c r="BL109" s="375">
        <f t="shared" si="262"/>
        <v>1</v>
      </c>
      <c r="BM109" s="201">
        <f t="shared" si="262"/>
        <v>1</v>
      </c>
      <c r="BN109" s="8">
        <f t="shared" si="263"/>
        <v>0</v>
      </c>
      <c r="BO109" s="50">
        <f t="shared" si="296"/>
        <v>0</v>
      </c>
      <c r="BQ109" s="375">
        <f t="shared" si="264"/>
        <v>1</v>
      </c>
      <c r="BR109" s="201">
        <f t="shared" si="264"/>
        <v>1</v>
      </c>
      <c r="BS109" s="8">
        <f t="shared" si="265"/>
        <v>0</v>
      </c>
      <c r="BT109" s="50">
        <f t="shared" si="297"/>
        <v>0</v>
      </c>
      <c r="BV109" s="375">
        <f t="shared" si="266"/>
        <v>1</v>
      </c>
      <c r="BW109" s="201">
        <f t="shared" si="266"/>
        <v>1</v>
      </c>
      <c r="BX109" s="8">
        <f t="shared" si="267"/>
        <v>0</v>
      </c>
      <c r="BY109" s="50">
        <f t="shared" si="298"/>
        <v>0</v>
      </c>
      <c r="CA109" s="375">
        <f t="shared" si="268"/>
        <v>1</v>
      </c>
      <c r="CB109" s="201">
        <f t="shared" si="268"/>
        <v>1</v>
      </c>
      <c r="CC109" s="8">
        <f t="shared" si="269"/>
        <v>0</v>
      </c>
      <c r="CD109" s="50">
        <f t="shared" si="299"/>
        <v>0</v>
      </c>
      <c r="CF109" s="375">
        <f t="shared" si="270"/>
        <v>1</v>
      </c>
      <c r="CG109" s="201">
        <f t="shared" si="270"/>
        <v>1</v>
      </c>
      <c r="CH109" s="8">
        <f t="shared" si="271"/>
        <v>0</v>
      </c>
      <c r="CI109" s="50">
        <f t="shared" si="300"/>
        <v>0</v>
      </c>
      <c r="CK109" s="375">
        <f t="shared" si="272"/>
        <v>1</v>
      </c>
      <c r="CL109" s="201">
        <f t="shared" si="272"/>
        <v>1</v>
      </c>
      <c r="CM109" s="8">
        <f t="shared" si="273"/>
        <v>0</v>
      </c>
      <c r="CN109" s="50">
        <f t="shared" si="301"/>
        <v>0</v>
      </c>
      <c r="CP109" s="375">
        <f t="shared" si="274"/>
        <v>1</v>
      </c>
      <c r="CQ109" s="201">
        <f t="shared" si="274"/>
        <v>1</v>
      </c>
      <c r="CR109" s="8">
        <f t="shared" si="275"/>
        <v>0</v>
      </c>
      <c r="CS109" s="50">
        <f t="shared" si="302"/>
        <v>0</v>
      </c>
      <c r="CU109" s="375">
        <f t="shared" si="276"/>
        <v>1</v>
      </c>
      <c r="CV109" s="201">
        <f t="shared" si="276"/>
        <v>1</v>
      </c>
      <c r="CW109" s="8">
        <f t="shared" si="277"/>
        <v>0</v>
      </c>
      <c r="CX109" s="50">
        <f t="shared" si="303"/>
        <v>0</v>
      </c>
      <c r="CZ109" s="375">
        <f t="shared" si="278"/>
        <v>1</v>
      </c>
      <c r="DA109" s="201">
        <f t="shared" si="278"/>
        <v>1</v>
      </c>
      <c r="DB109" s="8">
        <f t="shared" si="279"/>
        <v>0</v>
      </c>
      <c r="DC109" s="50">
        <f t="shared" si="304"/>
        <v>0</v>
      </c>
      <c r="DE109" s="375">
        <f t="shared" si="280"/>
        <v>1</v>
      </c>
      <c r="DF109" s="201">
        <f t="shared" si="280"/>
        <v>1</v>
      </c>
      <c r="DG109" s="8">
        <f t="shared" si="281"/>
        <v>0</v>
      </c>
      <c r="DH109" s="50">
        <f t="shared" si="305"/>
        <v>0</v>
      </c>
      <c r="DJ109" s="375">
        <f t="shared" si="282"/>
        <v>1</v>
      </c>
      <c r="DK109" s="201">
        <f t="shared" si="282"/>
        <v>1</v>
      </c>
      <c r="DL109" s="8">
        <f t="shared" si="283"/>
        <v>0</v>
      </c>
      <c r="DM109" s="50">
        <f t="shared" si="306"/>
        <v>0</v>
      </c>
      <c r="DO109" s="375">
        <f t="shared" si="284"/>
        <v>1</v>
      </c>
      <c r="DP109" s="201">
        <f t="shared" si="284"/>
        <v>1</v>
      </c>
      <c r="DQ109" s="8">
        <f t="shared" si="285"/>
        <v>0</v>
      </c>
      <c r="DR109" s="50">
        <f t="shared" si="307"/>
        <v>0</v>
      </c>
      <c r="DT109" s="51">
        <f t="shared" si="239"/>
        <v>0</v>
      </c>
      <c r="DU109" s="50">
        <f t="shared" si="309"/>
        <v>0</v>
      </c>
      <c r="DV109" s="51">
        <v>0</v>
      </c>
      <c r="DW109" s="50">
        <f t="shared" si="241"/>
        <v>0</v>
      </c>
      <c r="DX109" s="51">
        <f t="shared" si="242"/>
        <v>0</v>
      </c>
      <c r="DY109" s="52">
        <f t="shared" si="242"/>
        <v>0</v>
      </c>
      <c r="DZ109" s="307">
        <f t="shared" si="308"/>
        <v>0</v>
      </c>
    </row>
    <row r="110" spans="1:130" ht="30" customHeight="1" x14ac:dyDescent="0.3">
      <c r="B110" s="286"/>
      <c r="C110" s="316"/>
      <c r="D110" s="316"/>
      <c r="E110" s="240"/>
      <c r="F110" s="274"/>
      <c r="G110" s="274"/>
      <c r="H110" s="274"/>
      <c r="I110" s="264"/>
      <c r="J110" s="264"/>
      <c r="K110" s="265"/>
      <c r="L110" s="264"/>
      <c r="M110" s="266"/>
      <c r="N110" s="375">
        <v>0</v>
      </c>
      <c r="O110" s="214">
        <v>1</v>
      </c>
      <c r="P110" s="8">
        <f t="shared" si="243"/>
        <v>0</v>
      </c>
      <c r="Q110" s="50">
        <f t="shared" si="286"/>
        <v>0</v>
      </c>
      <c r="S110" s="201">
        <f t="shared" si="244"/>
        <v>0</v>
      </c>
      <c r="T110" s="201">
        <f t="shared" si="244"/>
        <v>1</v>
      </c>
      <c r="U110" s="8">
        <f t="shared" si="245"/>
        <v>0</v>
      </c>
      <c r="V110" s="50">
        <f t="shared" si="287"/>
        <v>0</v>
      </c>
      <c r="X110" s="375">
        <f t="shared" si="246"/>
        <v>0</v>
      </c>
      <c r="Y110" s="201">
        <f t="shared" si="246"/>
        <v>1</v>
      </c>
      <c r="Z110" s="8">
        <f t="shared" si="247"/>
        <v>0</v>
      </c>
      <c r="AA110" s="50">
        <f t="shared" si="288"/>
        <v>0</v>
      </c>
      <c r="AC110" s="375">
        <f t="shared" si="248"/>
        <v>0</v>
      </c>
      <c r="AD110" s="201">
        <f t="shared" si="248"/>
        <v>1</v>
      </c>
      <c r="AE110" s="8">
        <f t="shared" si="249"/>
        <v>0</v>
      </c>
      <c r="AF110" s="50">
        <f t="shared" si="289"/>
        <v>0</v>
      </c>
      <c r="AH110" s="375">
        <f t="shared" si="250"/>
        <v>0</v>
      </c>
      <c r="AI110" s="201">
        <f t="shared" si="250"/>
        <v>1</v>
      </c>
      <c r="AJ110" s="8">
        <f t="shared" si="251"/>
        <v>0</v>
      </c>
      <c r="AK110" s="50">
        <f t="shared" si="290"/>
        <v>0</v>
      </c>
      <c r="AM110" s="375">
        <f t="shared" si="252"/>
        <v>0</v>
      </c>
      <c r="AN110" s="201">
        <f t="shared" si="252"/>
        <v>1</v>
      </c>
      <c r="AO110" s="8">
        <f t="shared" si="253"/>
        <v>0</v>
      </c>
      <c r="AP110" s="50">
        <f t="shared" si="291"/>
        <v>0</v>
      </c>
      <c r="AR110" s="375">
        <f t="shared" si="254"/>
        <v>0</v>
      </c>
      <c r="AS110" s="201">
        <f t="shared" si="254"/>
        <v>1</v>
      </c>
      <c r="AT110" s="8">
        <f t="shared" si="255"/>
        <v>0</v>
      </c>
      <c r="AU110" s="50">
        <f t="shared" si="292"/>
        <v>0</v>
      </c>
      <c r="AW110" s="375">
        <f t="shared" si="256"/>
        <v>0</v>
      </c>
      <c r="AX110" s="201">
        <f t="shared" si="256"/>
        <v>1</v>
      </c>
      <c r="AY110" s="8">
        <f t="shared" si="257"/>
        <v>0</v>
      </c>
      <c r="AZ110" s="50">
        <f t="shared" si="293"/>
        <v>0</v>
      </c>
      <c r="BB110" s="375">
        <f t="shared" si="258"/>
        <v>0</v>
      </c>
      <c r="BC110" s="201">
        <f t="shared" si="258"/>
        <v>1</v>
      </c>
      <c r="BD110" s="8">
        <f t="shared" si="259"/>
        <v>0</v>
      </c>
      <c r="BE110" s="50">
        <f t="shared" si="294"/>
        <v>0</v>
      </c>
      <c r="BG110" s="375">
        <f t="shared" si="260"/>
        <v>0</v>
      </c>
      <c r="BH110" s="201">
        <f t="shared" si="260"/>
        <v>1</v>
      </c>
      <c r="BI110" s="8">
        <f t="shared" si="261"/>
        <v>0</v>
      </c>
      <c r="BJ110" s="50">
        <f t="shared" si="295"/>
        <v>0</v>
      </c>
      <c r="BL110" s="375">
        <f t="shared" si="262"/>
        <v>0</v>
      </c>
      <c r="BM110" s="201">
        <f t="shared" si="262"/>
        <v>1</v>
      </c>
      <c r="BN110" s="8">
        <f t="shared" si="263"/>
        <v>0</v>
      </c>
      <c r="BO110" s="50">
        <f t="shared" si="296"/>
        <v>0</v>
      </c>
      <c r="BQ110" s="375">
        <f t="shared" si="264"/>
        <v>0</v>
      </c>
      <c r="BR110" s="201">
        <f t="shared" si="264"/>
        <v>1</v>
      </c>
      <c r="BS110" s="8">
        <f t="shared" si="265"/>
        <v>0</v>
      </c>
      <c r="BT110" s="50">
        <f t="shared" si="297"/>
        <v>0</v>
      </c>
      <c r="BV110" s="375">
        <f t="shared" si="266"/>
        <v>0</v>
      </c>
      <c r="BW110" s="201">
        <f t="shared" si="266"/>
        <v>1</v>
      </c>
      <c r="BX110" s="8">
        <f t="shared" si="267"/>
        <v>0</v>
      </c>
      <c r="BY110" s="50">
        <f t="shared" si="298"/>
        <v>0</v>
      </c>
      <c r="CA110" s="375">
        <f t="shared" si="268"/>
        <v>0</v>
      </c>
      <c r="CB110" s="201">
        <f t="shared" si="268"/>
        <v>1</v>
      </c>
      <c r="CC110" s="8">
        <f t="shared" si="269"/>
        <v>0</v>
      </c>
      <c r="CD110" s="50">
        <f t="shared" si="299"/>
        <v>0</v>
      </c>
      <c r="CF110" s="375">
        <f t="shared" si="270"/>
        <v>0</v>
      </c>
      <c r="CG110" s="201">
        <f t="shared" si="270"/>
        <v>1</v>
      </c>
      <c r="CH110" s="8">
        <f t="shared" si="271"/>
        <v>0</v>
      </c>
      <c r="CI110" s="50">
        <f t="shared" si="300"/>
        <v>0</v>
      </c>
      <c r="CK110" s="375">
        <f t="shared" si="272"/>
        <v>0</v>
      </c>
      <c r="CL110" s="201">
        <f t="shared" si="272"/>
        <v>1</v>
      </c>
      <c r="CM110" s="8">
        <f t="shared" si="273"/>
        <v>0</v>
      </c>
      <c r="CN110" s="50">
        <f t="shared" si="301"/>
        <v>0</v>
      </c>
      <c r="CP110" s="375">
        <f t="shared" si="274"/>
        <v>0</v>
      </c>
      <c r="CQ110" s="201">
        <f t="shared" si="274"/>
        <v>1</v>
      </c>
      <c r="CR110" s="8">
        <f t="shared" si="275"/>
        <v>0</v>
      </c>
      <c r="CS110" s="50">
        <f t="shared" si="302"/>
        <v>0</v>
      </c>
      <c r="CU110" s="375">
        <f t="shared" si="276"/>
        <v>0</v>
      </c>
      <c r="CV110" s="201">
        <f t="shared" si="276"/>
        <v>1</v>
      </c>
      <c r="CW110" s="8">
        <f t="shared" si="277"/>
        <v>0</v>
      </c>
      <c r="CX110" s="50">
        <f t="shared" si="303"/>
        <v>0</v>
      </c>
      <c r="CZ110" s="375">
        <f t="shared" si="278"/>
        <v>0</v>
      </c>
      <c r="DA110" s="201">
        <f t="shared" si="278"/>
        <v>1</v>
      </c>
      <c r="DB110" s="8">
        <f t="shared" si="279"/>
        <v>0</v>
      </c>
      <c r="DC110" s="50">
        <f t="shared" si="304"/>
        <v>0</v>
      </c>
      <c r="DE110" s="375">
        <f t="shared" si="280"/>
        <v>0</v>
      </c>
      <c r="DF110" s="201">
        <f t="shared" si="280"/>
        <v>1</v>
      </c>
      <c r="DG110" s="8">
        <f t="shared" si="281"/>
        <v>0</v>
      </c>
      <c r="DH110" s="50">
        <f t="shared" si="305"/>
        <v>0</v>
      </c>
      <c r="DJ110" s="375">
        <f t="shared" si="282"/>
        <v>0</v>
      </c>
      <c r="DK110" s="201">
        <f t="shared" si="282"/>
        <v>1</v>
      </c>
      <c r="DL110" s="8">
        <f t="shared" si="283"/>
        <v>0</v>
      </c>
      <c r="DM110" s="50">
        <f t="shared" si="306"/>
        <v>0</v>
      </c>
      <c r="DO110" s="375">
        <f t="shared" si="284"/>
        <v>0</v>
      </c>
      <c r="DP110" s="201">
        <f t="shared" si="284"/>
        <v>1</v>
      </c>
      <c r="DQ110" s="8">
        <f t="shared" si="285"/>
        <v>0</v>
      </c>
      <c r="DR110" s="50">
        <f t="shared" si="307"/>
        <v>0</v>
      </c>
      <c r="DT110" s="51">
        <f t="shared" si="239"/>
        <v>0</v>
      </c>
      <c r="DU110" s="50">
        <f t="shared" si="309"/>
        <v>0</v>
      </c>
      <c r="DV110" s="51">
        <v>0</v>
      </c>
      <c r="DW110" s="50">
        <f t="shared" si="241"/>
        <v>0</v>
      </c>
      <c r="DX110" s="51">
        <f t="shared" si="242"/>
        <v>0</v>
      </c>
      <c r="DY110" s="52">
        <f t="shared" si="242"/>
        <v>0</v>
      </c>
      <c r="DZ110" s="307">
        <f t="shared" si="308"/>
        <v>0</v>
      </c>
    </row>
    <row r="111" spans="1:130" ht="18" customHeight="1" x14ac:dyDescent="0.3">
      <c r="B111" s="423"/>
      <c r="C111" s="423"/>
      <c r="D111" s="423"/>
      <c r="E111" s="240"/>
      <c r="F111" s="274"/>
      <c r="G111" s="274"/>
      <c r="H111" s="274"/>
      <c r="I111" s="58"/>
      <c r="J111" s="58"/>
      <c r="K111" s="265"/>
      <c r="L111" s="264"/>
      <c r="M111" s="57"/>
      <c r="N111" s="375">
        <v>0</v>
      </c>
      <c r="O111" s="214"/>
      <c r="P111" s="8">
        <f t="shared" si="243"/>
        <v>0</v>
      </c>
      <c r="Q111" s="50">
        <f t="shared" si="286"/>
        <v>0</v>
      </c>
      <c r="S111" s="201">
        <f t="shared" si="244"/>
        <v>0</v>
      </c>
      <c r="T111" s="201">
        <f t="shared" si="244"/>
        <v>0</v>
      </c>
      <c r="U111" s="8">
        <f t="shared" si="245"/>
        <v>0</v>
      </c>
      <c r="V111" s="50">
        <f t="shared" si="287"/>
        <v>0</v>
      </c>
      <c r="X111" s="375">
        <f t="shared" si="246"/>
        <v>0</v>
      </c>
      <c r="Y111" s="201">
        <f t="shared" si="246"/>
        <v>0</v>
      </c>
      <c r="Z111" s="8">
        <f t="shared" si="247"/>
        <v>0</v>
      </c>
      <c r="AA111" s="50">
        <f t="shared" si="288"/>
        <v>0</v>
      </c>
      <c r="AC111" s="375">
        <f t="shared" si="248"/>
        <v>0</v>
      </c>
      <c r="AD111" s="201">
        <f t="shared" si="248"/>
        <v>0</v>
      </c>
      <c r="AE111" s="8">
        <f t="shared" si="249"/>
        <v>0</v>
      </c>
      <c r="AF111" s="50">
        <f t="shared" si="289"/>
        <v>0</v>
      </c>
      <c r="AH111" s="375">
        <f t="shared" si="250"/>
        <v>0</v>
      </c>
      <c r="AI111" s="201">
        <f t="shared" si="250"/>
        <v>0</v>
      </c>
      <c r="AJ111" s="8">
        <f t="shared" si="251"/>
        <v>0</v>
      </c>
      <c r="AK111" s="50">
        <f t="shared" si="290"/>
        <v>0</v>
      </c>
      <c r="AM111" s="375">
        <f t="shared" si="252"/>
        <v>0</v>
      </c>
      <c r="AN111" s="201">
        <f t="shared" si="252"/>
        <v>0</v>
      </c>
      <c r="AO111" s="8">
        <f t="shared" si="253"/>
        <v>0</v>
      </c>
      <c r="AP111" s="50">
        <f t="shared" si="291"/>
        <v>0</v>
      </c>
      <c r="AR111" s="375">
        <f t="shared" si="254"/>
        <v>0</v>
      </c>
      <c r="AS111" s="201">
        <f t="shared" si="254"/>
        <v>0</v>
      </c>
      <c r="AT111" s="8">
        <f t="shared" si="255"/>
        <v>0</v>
      </c>
      <c r="AU111" s="50">
        <f t="shared" si="292"/>
        <v>0</v>
      </c>
      <c r="AW111" s="375">
        <f t="shared" si="256"/>
        <v>0</v>
      </c>
      <c r="AX111" s="201">
        <f t="shared" si="256"/>
        <v>0</v>
      </c>
      <c r="AY111" s="8">
        <f t="shared" si="257"/>
        <v>0</v>
      </c>
      <c r="AZ111" s="50">
        <f t="shared" si="293"/>
        <v>0</v>
      </c>
      <c r="BB111" s="375">
        <f t="shared" si="258"/>
        <v>0</v>
      </c>
      <c r="BC111" s="201">
        <f t="shared" si="258"/>
        <v>0</v>
      </c>
      <c r="BD111" s="8">
        <f t="shared" si="259"/>
        <v>0</v>
      </c>
      <c r="BE111" s="50">
        <f t="shared" si="294"/>
        <v>0</v>
      </c>
      <c r="BG111" s="375">
        <f t="shared" si="260"/>
        <v>0</v>
      </c>
      <c r="BH111" s="201">
        <f t="shared" si="260"/>
        <v>0</v>
      </c>
      <c r="BI111" s="8">
        <f t="shared" si="261"/>
        <v>0</v>
      </c>
      <c r="BJ111" s="50">
        <f t="shared" si="295"/>
        <v>0</v>
      </c>
      <c r="BL111" s="375">
        <f t="shared" si="262"/>
        <v>0</v>
      </c>
      <c r="BM111" s="201">
        <f t="shared" si="262"/>
        <v>0</v>
      </c>
      <c r="BN111" s="8">
        <f t="shared" si="263"/>
        <v>0</v>
      </c>
      <c r="BO111" s="50">
        <f t="shared" si="296"/>
        <v>0</v>
      </c>
      <c r="BQ111" s="375">
        <f t="shared" si="264"/>
        <v>0</v>
      </c>
      <c r="BR111" s="201">
        <f t="shared" si="264"/>
        <v>0</v>
      </c>
      <c r="BS111" s="8">
        <f t="shared" si="265"/>
        <v>0</v>
      </c>
      <c r="BT111" s="50">
        <f t="shared" si="297"/>
        <v>0</v>
      </c>
      <c r="BV111" s="375">
        <f t="shared" si="266"/>
        <v>0</v>
      </c>
      <c r="BW111" s="201">
        <f t="shared" si="266"/>
        <v>0</v>
      </c>
      <c r="BX111" s="8">
        <f t="shared" si="267"/>
        <v>0</v>
      </c>
      <c r="BY111" s="50">
        <f t="shared" si="298"/>
        <v>0</v>
      </c>
      <c r="CA111" s="375">
        <f t="shared" si="268"/>
        <v>0</v>
      </c>
      <c r="CB111" s="201">
        <f t="shared" si="268"/>
        <v>0</v>
      </c>
      <c r="CC111" s="8">
        <f t="shared" si="269"/>
        <v>0</v>
      </c>
      <c r="CD111" s="50">
        <f t="shared" si="299"/>
        <v>0</v>
      </c>
      <c r="CF111" s="375">
        <f t="shared" si="270"/>
        <v>0</v>
      </c>
      <c r="CG111" s="201">
        <f t="shared" si="270"/>
        <v>0</v>
      </c>
      <c r="CH111" s="8">
        <f t="shared" si="271"/>
        <v>0</v>
      </c>
      <c r="CI111" s="50">
        <f t="shared" si="300"/>
        <v>0</v>
      </c>
      <c r="CK111" s="375">
        <f t="shared" si="272"/>
        <v>0</v>
      </c>
      <c r="CL111" s="201">
        <f t="shared" si="272"/>
        <v>0</v>
      </c>
      <c r="CM111" s="8">
        <f t="shared" si="273"/>
        <v>0</v>
      </c>
      <c r="CN111" s="50">
        <f t="shared" si="301"/>
        <v>0</v>
      </c>
      <c r="CP111" s="375">
        <f t="shared" si="274"/>
        <v>0</v>
      </c>
      <c r="CQ111" s="201">
        <f t="shared" si="274"/>
        <v>0</v>
      </c>
      <c r="CR111" s="8">
        <f t="shared" si="275"/>
        <v>0</v>
      </c>
      <c r="CS111" s="50">
        <f t="shared" si="302"/>
        <v>0</v>
      </c>
      <c r="CU111" s="375">
        <f t="shared" si="276"/>
        <v>0</v>
      </c>
      <c r="CV111" s="201">
        <f t="shared" si="276"/>
        <v>0</v>
      </c>
      <c r="CW111" s="8">
        <f t="shared" si="277"/>
        <v>0</v>
      </c>
      <c r="CX111" s="50">
        <f t="shared" si="303"/>
        <v>0</v>
      </c>
      <c r="CZ111" s="375">
        <f t="shared" si="278"/>
        <v>0</v>
      </c>
      <c r="DA111" s="201">
        <f t="shared" si="278"/>
        <v>0</v>
      </c>
      <c r="DB111" s="8">
        <f t="shared" si="279"/>
        <v>0</v>
      </c>
      <c r="DC111" s="50">
        <f t="shared" si="304"/>
        <v>0</v>
      </c>
      <c r="DE111" s="375">
        <f t="shared" si="280"/>
        <v>0</v>
      </c>
      <c r="DF111" s="201">
        <f t="shared" si="280"/>
        <v>0</v>
      </c>
      <c r="DG111" s="8">
        <f t="shared" si="281"/>
        <v>0</v>
      </c>
      <c r="DH111" s="50">
        <f t="shared" si="305"/>
        <v>0</v>
      </c>
      <c r="DJ111" s="375">
        <f t="shared" si="282"/>
        <v>0</v>
      </c>
      <c r="DK111" s="201">
        <f t="shared" si="282"/>
        <v>0</v>
      </c>
      <c r="DL111" s="8">
        <f t="shared" si="283"/>
        <v>0</v>
      </c>
      <c r="DM111" s="50">
        <f t="shared" si="306"/>
        <v>0</v>
      </c>
      <c r="DO111" s="375">
        <f t="shared" si="284"/>
        <v>0</v>
      </c>
      <c r="DP111" s="201">
        <f t="shared" si="284"/>
        <v>0</v>
      </c>
      <c r="DQ111" s="8">
        <f t="shared" si="285"/>
        <v>0</v>
      </c>
      <c r="DR111" s="50">
        <f t="shared" si="307"/>
        <v>0</v>
      </c>
      <c r="DT111" s="51">
        <f t="shared" si="239"/>
        <v>0</v>
      </c>
      <c r="DU111" s="50">
        <f t="shared" si="309"/>
        <v>0</v>
      </c>
      <c r="DV111" s="51">
        <v>0</v>
      </c>
      <c r="DW111" s="50">
        <f t="shared" si="241"/>
        <v>0</v>
      </c>
      <c r="DX111" s="51">
        <f t="shared" si="242"/>
        <v>0</v>
      </c>
      <c r="DY111" s="52">
        <f t="shared" si="242"/>
        <v>0</v>
      </c>
      <c r="DZ111" s="307">
        <f t="shared" si="308"/>
        <v>0</v>
      </c>
    </row>
    <row r="112" spans="1:130" ht="18" customHeight="1" x14ac:dyDescent="0.3">
      <c r="B112" s="344"/>
      <c r="C112" s="344"/>
      <c r="D112" s="344"/>
      <c r="E112" s="240"/>
      <c r="F112" s="274"/>
      <c r="G112" s="274"/>
      <c r="H112" s="274"/>
      <c r="I112" s="58"/>
      <c r="J112" s="58"/>
      <c r="K112" s="265"/>
      <c r="L112" s="264"/>
      <c r="M112" s="57"/>
      <c r="N112" s="375">
        <v>0</v>
      </c>
      <c r="O112" s="214"/>
      <c r="P112" s="8">
        <f t="shared" si="243"/>
        <v>0</v>
      </c>
      <c r="Q112" s="50">
        <f t="shared" si="286"/>
        <v>0</v>
      </c>
      <c r="S112" s="201">
        <f t="shared" si="244"/>
        <v>0</v>
      </c>
      <c r="T112" s="201">
        <f t="shared" si="244"/>
        <v>0</v>
      </c>
      <c r="U112" s="8">
        <f t="shared" si="245"/>
        <v>0</v>
      </c>
      <c r="V112" s="50">
        <f t="shared" si="287"/>
        <v>0</v>
      </c>
      <c r="X112" s="375">
        <f t="shared" si="246"/>
        <v>0</v>
      </c>
      <c r="Y112" s="201">
        <f t="shared" si="246"/>
        <v>0</v>
      </c>
      <c r="Z112" s="8">
        <f t="shared" si="247"/>
        <v>0</v>
      </c>
      <c r="AA112" s="50">
        <f t="shared" si="288"/>
        <v>0</v>
      </c>
      <c r="AC112" s="375">
        <f t="shared" si="248"/>
        <v>0</v>
      </c>
      <c r="AD112" s="201">
        <f t="shared" si="248"/>
        <v>0</v>
      </c>
      <c r="AE112" s="8">
        <f t="shared" si="249"/>
        <v>0</v>
      </c>
      <c r="AF112" s="50">
        <f t="shared" si="289"/>
        <v>0</v>
      </c>
      <c r="AH112" s="375">
        <f t="shared" si="250"/>
        <v>0</v>
      </c>
      <c r="AI112" s="201">
        <f t="shared" si="250"/>
        <v>0</v>
      </c>
      <c r="AJ112" s="8">
        <f t="shared" si="251"/>
        <v>0</v>
      </c>
      <c r="AK112" s="50">
        <f t="shared" si="290"/>
        <v>0</v>
      </c>
      <c r="AM112" s="375">
        <f t="shared" si="252"/>
        <v>0</v>
      </c>
      <c r="AN112" s="201">
        <f t="shared" si="252"/>
        <v>0</v>
      </c>
      <c r="AO112" s="8">
        <f t="shared" si="253"/>
        <v>0</v>
      </c>
      <c r="AP112" s="50">
        <f t="shared" si="291"/>
        <v>0</v>
      </c>
      <c r="AR112" s="375">
        <f t="shared" si="254"/>
        <v>0</v>
      </c>
      <c r="AS112" s="201">
        <f t="shared" si="254"/>
        <v>0</v>
      </c>
      <c r="AT112" s="8">
        <f t="shared" si="255"/>
        <v>0</v>
      </c>
      <c r="AU112" s="50">
        <f t="shared" si="292"/>
        <v>0</v>
      </c>
      <c r="AW112" s="375">
        <f t="shared" si="256"/>
        <v>0</v>
      </c>
      <c r="AX112" s="201">
        <f t="shared" si="256"/>
        <v>0</v>
      </c>
      <c r="AY112" s="8">
        <f t="shared" si="257"/>
        <v>0</v>
      </c>
      <c r="AZ112" s="50">
        <f t="shared" si="293"/>
        <v>0</v>
      </c>
      <c r="BB112" s="375">
        <f t="shared" si="258"/>
        <v>0</v>
      </c>
      <c r="BC112" s="201">
        <f t="shared" si="258"/>
        <v>0</v>
      </c>
      <c r="BD112" s="8">
        <f t="shared" si="259"/>
        <v>0</v>
      </c>
      <c r="BE112" s="50">
        <f t="shared" si="294"/>
        <v>0</v>
      </c>
      <c r="BG112" s="375">
        <f t="shared" si="260"/>
        <v>0</v>
      </c>
      <c r="BH112" s="201">
        <f t="shared" si="260"/>
        <v>0</v>
      </c>
      <c r="BI112" s="8">
        <f t="shared" si="261"/>
        <v>0</v>
      </c>
      <c r="BJ112" s="50">
        <f t="shared" si="295"/>
        <v>0</v>
      </c>
      <c r="BL112" s="375">
        <f t="shared" si="262"/>
        <v>0</v>
      </c>
      <c r="BM112" s="201">
        <f t="shared" si="262"/>
        <v>0</v>
      </c>
      <c r="BN112" s="8">
        <f t="shared" si="263"/>
        <v>0</v>
      </c>
      <c r="BO112" s="50">
        <f t="shared" si="296"/>
        <v>0</v>
      </c>
      <c r="BQ112" s="375">
        <f t="shared" si="264"/>
        <v>0</v>
      </c>
      <c r="BR112" s="201">
        <f t="shared" si="264"/>
        <v>0</v>
      </c>
      <c r="BS112" s="8">
        <f t="shared" si="265"/>
        <v>0</v>
      </c>
      <c r="BT112" s="50">
        <f t="shared" si="297"/>
        <v>0</v>
      </c>
      <c r="BV112" s="375">
        <f t="shared" si="266"/>
        <v>0</v>
      </c>
      <c r="BW112" s="201">
        <f t="shared" si="266"/>
        <v>0</v>
      </c>
      <c r="BX112" s="8">
        <f t="shared" si="267"/>
        <v>0</v>
      </c>
      <c r="BY112" s="50">
        <f t="shared" si="298"/>
        <v>0</v>
      </c>
      <c r="CA112" s="375">
        <f t="shared" si="268"/>
        <v>0</v>
      </c>
      <c r="CB112" s="201">
        <f t="shared" si="268"/>
        <v>0</v>
      </c>
      <c r="CC112" s="8">
        <f t="shared" si="269"/>
        <v>0</v>
      </c>
      <c r="CD112" s="50">
        <f t="shared" si="299"/>
        <v>0</v>
      </c>
      <c r="CF112" s="375">
        <f t="shared" si="270"/>
        <v>0</v>
      </c>
      <c r="CG112" s="201">
        <f t="shared" si="270"/>
        <v>0</v>
      </c>
      <c r="CH112" s="8">
        <f t="shared" si="271"/>
        <v>0</v>
      </c>
      <c r="CI112" s="50">
        <f t="shared" si="300"/>
        <v>0</v>
      </c>
      <c r="CK112" s="375">
        <f t="shared" si="272"/>
        <v>0</v>
      </c>
      <c r="CL112" s="201">
        <f t="shared" si="272"/>
        <v>0</v>
      </c>
      <c r="CM112" s="8">
        <f t="shared" si="273"/>
        <v>0</v>
      </c>
      <c r="CN112" s="50">
        <f t="shared" si="301"/>
        <v>0</v>
      </c>
      <c r="CP112" s="375">
        <f t="shared" si="274"/>
        <v>0</v>
      </c>
      <c r="CQ112" s="201">
        <f t="shared" si="274"/>
        <v>0</v>
      </c>
      <c r="CR112" s="8">
        <f t="shared" si="275"/>
        <v>0</v>
      </c>
      <c r="CS112" s="50">
        <f t="shared" si="302"/>
        <v>0</v>
      </c>
      <c r="CU112" s="375">
        <f t="shared" si="276"/>
        <v>0</v>
      </c>
      <c r="CV112" s="201">
        <f t="shared" si="276"/>
        <v>0</v>
      </c>
      <c r="CW112" s="8">
        <f t="shared" si="277"/>
        <v>0</v>
      </c>
      <c r="CX112" s="50">
        <f t="shared" si="303"/>
        <v>0</v>
      </c>
      <c r="CZ112" s="375">
        <f t="shared" si="278"/>
        <v>0</v>
      </c>
      <c r="DA112" s="201">
        <f t="shared" si="278"/>
        <v>0</v>
      </c>
      <c r="DB112" s="8">
        <f t="shared" si="279"/>
        <v>0</v>
      </c>
      <c r="DC112" s="50">
        <f t="shared" si="304"/>
        <v>0</v>
      </c>
      <c r="DE112" s="375">
        <f t="shared" si="280"/>
        <v>0</v>
      </c>
      <c r="DF112" s="201">
        <f t="shared" si="280"/>
        <v>0</v>
      </c>
      <c r="DG112" s="8">
        <f t="shared" si="281"/>
        <v>0</v>
      </c>
      <c r="DH112" s="50">
        <f t="shared" si="305"/>
        <v>0</v>
      </c>
      <c r="DJ112" s="375">
        <f t="shared" si="282"/>
        <v>0</v>
      </c>
      <c r="DK112" s="201">
        <f t="shared" si="282"/>
        <v>0</v>
      </c>
      <c r="DL112" s="8">
        <f t="shared" si="283"/>
        <v>0</v>
      </c>
      <c r="DM112" s="50">
        <f t="shared" si="306"/>
        <v>0</v>
      </c>
      <c r="DO112" s="375">
        <f t="shared" si="284"/>
        <v>0</v>
      </c>
      <c r="DP112" s="201">
        <f t="shared" si="284"/>
        <v>0</v>
      </c>
      <c r="DQ112" s="8">
        <f t="shared" si="285"/>
        <v>0</v>
      </c>
      <c r="DR112" s="50">
        <f t="shared" si="307"/>
        <v>0</v>
      </c>
      <c r="DT112" s="51">
        <f t="shared" si="239"/>
        <v>0</v>
      </c>
      <c r="DU112" s="50">
        <f t="shared" si="309"/>
        <v>0</v>
      </c>
      <c r="DV112" s="51">
        <v>0</v>
      </c>
      <c r="DW112" s="50">
        <f t="shared" si="241"/>
        <v>0</v>
      </c>
      <c r="DX112" s="51">
        <f t="shared" si="242"/>
        <v>0</v>
      </c>
      <c r="DY112" s="52">
        <f t="shared" si="242"/>
        <v>0</v>
      </c>
      <c r="DZ112" s="307">
        <f t="shared" si="308"/>
        <v>0</v>
      </c>
    </row>
    <row r="113" spans="1:130" s="60" customFormat="1" ht="18" customHeight="1" x14ac:dyDescent="0.3">
      <c r="A113" s="1"/>
      <c r="B113" s="344"/>
      <c r="C113" s="344"/>
      <c r="D113" s="344"/>
      <c r="E113" s="241"/>
      <c r="F113" s="274"/>
      <c r="K113" s="302"/>
      <c r="M113" s="61"/>
      <c r="N113" s="375">
        <v>0</v>
      </c>
      <c r="O113" s="214"/>
      <c r="P113" s="8">
        <f t="shared" si="243"/>
        <v>0</v>
      </c>
      <c r="Q113" s="50">
        <f t="shared" si="286"/>
        <v>0</v>
      </c>
      <c r="R113" s="3"/>
      <c r="S113" s="201">
        <f t="shared" si="244"/>
        <v>0</v>
      </c>
      <c r="T113" s="201">
        <f t="shared" si="244"/>
        <v>0</v>
      </c>
      <c r="U113" s="8">
        <f t="shared" si="245"/>
        <v>0</v>
      </c>
      <c r="V113" s="50">
        <f t="shared" si="287"/>
        <v>0</v>
      </c>
      <c r="W113" s="3"/>
      <c r="X113" s="375">
        <f t="shared" si="246"/>
        <v>0</v>
      </c>
      <c r="Y113" s="201">
        <f t="shared" si="246"/>
        <v>0</v>
      </c>
      <c r="Z113" s="8">
        <f t="shared" si="247"/>
        <v>0</v>
      </c>
      <c r="AA113" s="50">
        <f t="shared" si="288"/>
        <v>0</v>
      </c>
      <c r="AB113" s="1"/>
      <c r="AC113" s="375">
        <f t="shared" si="248"/>
        <v>0</v>
      </c>
      <c r="AD113" s="201">
        <f t="shared" si="248"/>
        <v>0</v>
      </c>
      <c r="AE113" s="8">
        <f t="shared" si="249"/>
        <v>0</v>
      </c>
      <c r="AF113" s="50">
        <f t="shared" si="289"/>
        <v>0</v>
      </c>
      <c r="AH113" s="375">
        <f t="shared" si="250"/>
        <v>0</v>
      </c>
      <c r="AI113" s="201">
        <f t="shared" si="250"/>
        <v>0</v>
      </c>
      <c r="AJ113" s="8">
        <f t="shared" si="251"/>
        <v>0</v>
      </c>
      <c r="AK113" s="50">
        <f t="shared" si="290"/>
        <v>0</v>
      </c>
      <c r="AM113" s="375">
        <f t="shared" si="252"/>
        <v>0</v>
      </c>
      <c r="AN113" s="201">
        <f t="shared" si="252"/>
        <v>0</v>
      </c>
      <c r="AO113" s="8">
        <f t="shared" si="253"/>
        <v>0</v>
      </c>
      <c r="AP113" s="50">
        <f t="shared" si="291"/>
        <v>0</v>
      </c>
      <c r="AR113" s="375">
        <f t="shared" si="254"/>
        <v>0</v>
      </c>
      <c r="AS113" s="201">
        <f t="shared" si="254"/>
        <v>0</v>
      </c>
      <c r="AT113" s="8">
        <f t="shared" si="255"/>
        <v>0</v>
      </c>
      <c r="AU113" s="50">
        <f t="shared" si="292"/>
        <v>0</v>
      </c>
      <c r="AW113" s="375">
        <f t="shared" si="256"/>
        <v>0</v>
      </c>
      <c r="AX113" s="201">
        <f t="shared" si="256"/>
        <v>0</v>
      </c>
      <c r="AY113" s="8">
        <f t="shared" si="257"/>
        <v>0</v>
      </c>
      <c r="AZ113" s="50">
        <f t="shared" si="293"/>
        <v>0</v>
      </c>
      <c r="BB113" s="375">
        <f t="shared" si="258"/>
        <v>0</v>
      </c>
      <c r="BC113" s="201">
        <f t="shared" si="258"/>
        <v>0</v>
      </c>
      <c r="BD113" s="8">
        <f t="shared" si="259"/>
        <v>0</v>
      </c>
      <c r="BE113" s="50">
        <f t="shared" si="294"/>
        <v>0</v>
      </c>
      <c r="BG113" s="375">
        <f t="shared" si="260"/>
        <v>0</v>
      </c>
      <c r="BH113" s="201">
        <f t="shared" si="260"/>
        <v>0</v>
      </c>
      <c r="BI113" s="8">
        <f t="shared" si="261"/>
        <v>0</v>
      </c>
      <c r="BJ113" s="50">
        <f t="shared" si="295"/>
        <v>0</v>
      </c>
      <c r="BL113" s="375">
        <f t="shared" si="262"/>
        <v>0</v>
      </c>
      <c r="BM113" s="201">
        <f t="shared" si="262"/>
        <v>0</v>
      </c>
      <c r="BN113" s="8">
        <f t="shared" si="263"/>
        <v>0</v>
      </c>
      <c r="BO113" s="50">
        <f t="shared" si="296"/>
        <v>0</v>
      </c>
      <c r="BQ113" s="375">
        <f t="shared" si="264"/>
        <v>0</v>
      </c>
      <c r="BR113" s="201">
        <f t="shared" si="264"/>
        <v>0</v>
      </c>
      <c r="BS113" s="8">
        <f t="shared" si="265"/>
        <v>0</v>
      </c>
      <c r="BT113" s="50">
        <f t="shared" si="297"/>
        <v>0</v>
      </c>
      <c r="BV113" s="375">
        <f t="shared" si="266"/>
        <v>0</v>
      </c>
      <c r="BW113" s="201">
        <f t="shared" si="266"/>
        <v>0</v>
      </c>
      <c r="BX113" s="8">
        <f t="shared" si="267"/>
        <v>0</v>
      </c>
      <c r="BY113" s="50">
        <f t="shared" si="298"/>
        <v>0</v>
      </c>
      <c r="CA113" s="375">
        <f t="shared" si="268"/>
        <v>0</v>
      </c>
      <c r="CB113" s="201">
        <f t="shared" si="268"/>
        <v>0</v>
      </c>
      <c r="CC113" s="8">
        <f t="shared" si="269"/>
        <v>0</v>
      </c>
      <c r="CD113" s="50">
        <f t="shared" si="299"/>
        <v>0</v>
      </c>
      <c r="CF113" s="375">
        <f t="shared" si="270"/>
        <v>0</v>
      </c>
      <c r="CG113" s="201">
        <f t="shared" si="270"/>
        <v>0</v>
      </c>
      <c r="CH113" s="8">
        <f t="shared" si="271"/>
        <v>0</v>
      </c>
      <c r="CI113" s="50">
        <f t="shared" si="300"/>
        <v>0</v>
      </c>
      <c r="CK113" s="375">
        <f t="shared" si="272"/>
        <v>0</v>
      </c>
      <c r="CL113" s="201">
        <f t="shared" si="272"/>
        <v>0</v>
      </c>
      <c r="CM113" s="8">
        <f t="shared" si="273"/>
        <v>0</v>
      </c>
      <c r="CN113" s="50">
        <f t="shared" si="301"/>
        <v>0</v>
      </c>
      <c r="CP113" s="375">
        <f t="shared" si="274"/>
        <v>0</v>
      </c>
      <c r="CQ113" s="201">
        <f t="shared" si="274"/>
        <v>0</v>
      </c>
      <c r="CR113" s="8">
        <f t="shared" si="275"/>
        <v>0</v>
      </c>
      <c r="CS113" s="50">
        <f t="shared" si="302"/>
        <v>0</v>
      </c>
      <c r="CU113" s="375">
        <f t="shared" si="276"/>
        <v>0</v>
      </c>
      <c r="CV113" s="201">
        <f t="shared" si="276"/>
        <v>0</v>
      </c>
      <c r="CW113" s="8">
        <f t="shared" si="277"/>
        <v>0</v>
      </c>
      <c r="CX113" s="50">
        <f t="shared" si="303"/>
        <v>0</v>
      </c>
      <c r="CZ113" s="375">
        <f t="shared" si="278"/>
        <v>0</v>
      </c>
      <c r="DA113" s="201">
        <f t="shared" si="278"/>
        <v>0</v>
      </c>
      <c r="DB113" s="8">
        <f t="shared" si="279"/>
        <v>0</v>
      </c>
      <c r="DC113" s="50">
        <f t="shared" si="304"/>
        <v>0</v>
      </c>
      <c r="DE113" s="375">
        <f t="shared" si="280"/>
        <v>0</v>
      </c>
      <c r="DF113" s="201">
        <f t="shared" si="280"/>
        <v>0</v>
      </c>
      <c r="DG113" s="8">
        <f t="shared" si="281"/>
        <v>0</v>
      </c>
      <c r="DH113" s="50">
        <f t="shared" si="305"/>
        <v>0</v>
      </c>
      <c r="DJ113" s="375">
        <f t="shared" si="282"/>
        <v>0</v>
      </c>
      <c r="DK113" s="201">
        <f t="shared" si="282"/>
        <v>0</v>
      </c>
      <c r="DL113" s="8">
        <f t="shared" si="283"/>
        <v>0</v>
      </c>
      <c r="DM113" s="50">
        <f t="shared" si="306"/>
        <v>0</v>
      </c>
      <c r="DO113" s="375">
        <f t="shared" si="284"/>
        <v>0</v>
      </c>
      <c r="DP113" s="201">
        <f t="shared" si="284"/>
        <v>0</v>
      </c>
      <c r="DQ113" s="8">
        <f t="shared" si="285"/>
        <v>0</v>
      </c>
      <c r="DR113" s="50">
        <f t="shared" si="307"/>
        <v>0</v>
      </c>
      <c r="DT113" s="51">
        <f t="shared" si="239"/>
        <v>0</v>
      </c>
      <c r="DU113" s="50">
        <f t="shared" si="309"/>
        <v>0</v>
      </c>
      <c r="DV113" s="51">
        <v>0</v>
      </c>
      <c r="DW113" s="50">
        <f t="shared" si="241"/>
        <v>0</v>
      </c>
      <c r="DX113" s="51">
        <f t="shared" si="242"/>
        <v>0</v>
      </c>
      <c r="DY113" s="52">
        <f t="shared" si="242"/>
        <v>0</v>
      </c>
      <c r="DZ113" s="307">
        <f t="shared" si="308"/>
        <v>0</v>
      </c>
    </row>
    <row r="114" spans="1:130" s="60" customFormat="1" ht="18" customHeight="1" thickBot="1" x14ac:dyDescent="0.35">
      <c r="A114" s="1"/>
      <c r="B114" s="344"/>
      <c r="C114" s="344"/>
      <c r="D114" s="344"/>
      <c r="E114" s="241"/>
      <c r="F114" s="274"/>
      <c r="K114" s="302"/>
      <c r="M114" s="61"/>
      <c r="N114" s="375">
        <v>0</v>
      </c>
      <c r="O114" s="214"/>
      <c r="P114" s="8">
        <f t="shared" si="243"/>
        <v>0</v>
      </c>
      <c r="Q114" s="50">
        <f t="shared" si="286"/>
        <v>0</v>
      </c>
      <c r="R114" s="3"/>
      <c r="S114" s="201">
        <f t="shared" si="244"/>
        <v>0</v>
      </c>
      <c r="T114" s="201">
        <f t="shared" si="244"/>
        <v>0</v>
      </c>
      <c r="U114" s="8">
        <f t="shared" si="245"/>
        <v>0</v>
      </c>
      <c r="V114" s="50">
        <f t="shared" si="287"/>
        <v>0</v>
      </c>
      <c r="W114" s="3"/>
      <c r="X114" s="375">
        <f t="shared" si="246"/>
        <v>0</v>
      </c>
      <c r="Y114" s="201">
        <f t="shared" si="246"/>
        <v>0</v>
      </c>
      <c r="Z114" s="8">
        <f t="shared" si="247"/>
        <v>0</v>
      </c>
      <c r="AA114" s="50">
        <f t="shared" si="288"/>
        <v>0</v>
      </c>
      <c r="AB114" s="1"/>
      <c r="AC114" s="375">
        <f t="shared" si="248"/>
        <v>0</v>
      </c>
      <c r="AD114" s="201">
        <f t="shared" si="248"/>
        <v>0</v>
      </c>
      <c r="AE114" s="8">
        <f t="shared" si="249"/>
        <v>0</v>
      </c>
      <c r="AF114" s="50">
        <f t="shared" si="289"/>
        <v>0</v>
      </c>
      <c r="AH114" s="375">
        <f t="shared" si="250"/>
        <v>0</v>
      </c>
      <c r="AI114" s="201">
        <f t="shared" si="250"/>
        <v>0</v>
      </c>
      <c r="AJ114" s="8">
        <f t="shared" si="251"/>
        <v>0</v>
      </c>
      <c r="AK114" s="50">
        <f t="shared" si="290"/>
        <v>0</v>
      </c>
      <c r="AM114" s="375">
        <f t="shared" si="252"/>
        <v>0</v>
      </c>
      <c r="AN114" s="201">
        <f t="shared" si="252"/>
        <v>0</v>
      </c>
      <c r="AO114" s="8">
        <f t="shared" si="253"/>
        <v>0</v>
      </c>
      <c r="AP114" s="50">
        <f t="shared" si="291"/>
        <v>0</v>
      </c>
      <c r="AR114" s="375">
        <f t="shared" si="254"/>
        <v>0</v>
      </c>
      <c r="AS114" s="201">
        <f t="shared" si="254"/>
        <v>0</v>
      </c>
      <c r="AT114" s="8">
        <f t="shared" si="255"/>
        <v>0</v>
      </c>
      <c r="AU114" s="50">
        <f t="shared" si="292"/>
        <v>0</v>
      </c>
      <c r="AW114" s="375">
        <f t="shared" si="256"/>
        <v>0</v>
      </c>
      <c r="AX114" s="201">
        <f t="shared" si="256"/>
        <v>0</v>
      </c>
      <c r="AY114" s="8">
        <f t="shared" si="257"/>
        <v>0</v>
      </c>
      <c r="AZ114" s="50">
        <f t="shared" si="293"/>
        <v>0</v>
      </c>
      <c r="BB114" s="375">
        <f t="shared" si="258"/>
        <v>0</v>
      </c>
      <c r="BC114" s="201">
        <f t="shared" si="258"/>
        <v>0</v>
      </c>
      <c r="BD114" s="8">
        <f t="shared" si="259"/>
        <v>0</v>
      </c>
      <c r="BE114" s="50">
        <f t="shared" si="294"/>
        <v>0</v>
      </c>
      <c r="BG114" s="375">
        <f t="shared" si="260"/>
        <v>0</v>
      </c>
      <c r="BH114" s="201">
        <f t="shared" si="260"/>
        <v>0</v>
      </c>
      <c r="BI114" s="8">
        <f t="shared" si="261"/>
        <v>0</v>
      </c>
      <c r="BJ114" s="50">
        <f t="shared" si="295"/>
        <v>0</v>
      </c>
      <c r="BL114" s="375">
        <f t="shared" si="262"/>
        <v>0</v>
      </c>
      <c r="BM114" s="201">
        <f t="shared" si="262"/>
        <v>0</v>
      </c>
      <c r="BN114" s="8">
        <f t="shared" si="263"/>
        <v>0</v>
      </c>
      <c r="BO114" s="50">
        <f t="shared" si="296"/>
        <v>0</v>
      </c>
      <c r="BQ114" s="375">
        <f t="shared" si="264"/>
        <v>0</v>
      </c>
      <c r="BR114" s="201">
        <f t="shared" si="264"/>
        <v>0</v>
      </c>
      <c r="BS114" s="8">
        <f t="shared" si="265"/>
        <v>0</v>
      </c>
      <c r="BT114" s="50">
        <f t="shared" si="297"/>
        <v>0</v>
      </c>
      <c r="BV114" s="375">
        <f t="shared" si="266"/>
        <v>0</v>
      </c>
      <c r="BW114" s="201">
        <f t="shared" si="266"/>
        <v>0</v>
      </c>
      <c r="BX114" s="8">
        <f t="shared" si="267"/>
        <v>0</v>
      </c>
      <c r="BY114" s="50">
        <f t="shared" si="298"/>
        <v>0</v>
      </c>
      <c r="CA114" s="375">
        <f t="shared" si="268"/>
        <v>0</v>
      </c>
      <c r="CB114" s="201">
        <f t="shared" si="268"/>
        <v>0</v>
      </c>
      <c r="CC114" s="8">
        <f t="shared" si="269"/>
        <v>0</v>
      </c>
      <c r="CD114" s="50">
        <f t="shared" si="299"/>
        <v>0</v>
      </c>
      <c r="CF114" s="375">
        <f t="shared" si="270"/>
        <v>0</v>
      </c>
      <c r="CG114" s="201">
        <f t="shared" si="270"/>
        <v>0</v>
      </c>
      <c r="CH114" s="8">
        <f t="shared" si="271"/>
        <v>0</v>
      </c>
      <c r="CI114" s="50">
        <f t="shared" si="300"/>
        <v>0</v>
      </c>
      <c r="CK114" s="375">
        <f t="shared" si="272"/>
        <v>0</v>
      </c>
      <c r="CL114" s="201">
        <f t="shared" si="272"/>
        <v>0</v>
      </c>
      <c r="CM114" s="8">
        <f t="shared" si="273"/>
        <v>0</v>
      </c>
      <c r="CN114" s="50">
        <f t="shared" si="301"/>
        <v>0</v>
      </c>
      <c r="CP114" s="375">
        <f t="shared" si="274"/>
        <v>0</v>
      </c>
      <c r="CQ114" s="201">
        <f t="shared" si="274"/>
        <v>0</v>
      </c>
      <c r="CR114" s="8">
        <f t="shared" si="275"/>
        <v>0</v>
      </c>
      <c r="CS114" s="50">
        <f t="shared" si="302"/>
        <v>0</v>
      </c>
      <c r="CU114" s="375">
        <f t="shared" si="276"/>
        <v>0</v>
      </c>
      <c r="CV114" s="201">
        <f t="shared" si="276"/>
        <v>0</v>
      </c>
      <c r="CW114" s="8">
        <f t="shared" si="277"/>
        <v>0</v>
      </c>
      <c r="CX114" s="50">
        <f t="shared" si="303"/>
        <v>0</v>
      </c>
      <c r="CZ114" s="375">
        <f t="shared" si="278"/>
        <v>0</v>
      </c>
      <c r="DA114" s="201">
        <f t="shared" si="278"/>
        <v>0</v>
      </c>
      <c r="DB114" s="8">
        <f t="shared" si="279"/>
        <v>0</v>
      </c>
      <c r="DC114" s="50">
        <f t="shared" si="304"/>
        <v>0</v>
      </c>
      <c r="DE114" s="375">
        <f t="shared" si="280"/>
        <v>0</v>
      </c>
      <c r="DF114" s="201">
        <f t="shared" si="280"/>
        <v>0</v>
      </c>
      <c r="DG114" s="8">
        <f t="shared" si="281"/>
        <v>0</v>
      </c>
      <c r="DH114" s="50">
        <f t="shared" si="305"/>
        <v>0</v>
      </c>
      <c r="DJ114" s="375">
        <f t="shared" si="282"/>
        <v>0</v>
      </c>
      <c r="DK114" s="201">
        <f t="shared" si="282"/>
        <v>0</v>
      </c>
      <c r="DL114" s="8">
        <f t="shared" si="283"/>
        <v>0</v>
      </c>
      <c r="DM114" s="50">
        <f t="shared" si="306"/>
        <v>0</v>
      </c>
      <c r="DO114" s="375">
        <f t="shared" si="284"/>
        <v>0</v>
      </c>
      <c r="DP114" s="201">
        <f t="shared" si="284"/>
        <v>0</v>
      </c>
      <c r="DQ114" s="8">
        <f t="shared" si="285"/>
        <v>0</v>
      </c>
      <c r="DR114" s="50">
        <f t="shared" si="307"/>
        <v>0</v>
      </c>
      <c r="DT114" s="51">
        <f t="shared" si="239"/>
        <v>0</v>
      </c>
      <c r="DU114" s="50">
        <f t="shared" si="309"/>
        <v>0</v>
      </c>
      <c r="DV114" s="51">
        <v>0</v>
      </c>
      <c r="DW114" s="50">
        <f t="shared" si="241"/>
        <v>0</v>
      </c>
      <c r="DX114" s="51">
        <f t="shared" si="242"/>
        <v>0</v>
      </c>
      <c r="DY114" s="52">
        <f t="shared" si="242"/>
        <v>0</v>
      </c>
      <c r="DZ114" s="307">
        <f t="shared" si="308"/>
        <v>0</v>
      </c>
    </row>
    <row r="115" spans="1:130" s="72" customFormat="1" ht="32.4" customHeight="1" thickBot="1" x14ac:dyDescent="0.35">
      <c r="B115" s="275" t="s">
        <v>100</v>
      </c>
      <c r="C115" s="276" t="str">
        <f>B102</f>
        <v>Drugs and supplies</v>
      </c>
      <c r="D115" s="445"/>
      <c r="E115" s="242"/>
      <c r="F115" s="73"/>
      <c r="G115" s="73"/>
      <c r="H115" s="73"/>
      <c r="I115" s="73"/>
      <c r="J115" s="73"/>
      <c r="K115" s="74"/>
      <c r="L115" s="73"/>
      <c r="M115" s="75"/>
      <c r="N115" s="396">
        <f>P18</f>
        <v>2015</v>
      </c>
      <c r="O115" s="278"/>
      <c r="P115" s="95">
        <f>SUM(P103:P113)</f>
        <v>0</v>
      </c>
      <c r="Q115" s="77">
        <f>SUM(Q103:Q114)</f>
        <v>0</v>
      </c>
      <c r="R115" s="78"/>
      <c r="S115" s="294">
        <f>U18</f>
        <v>2016</v>
      </c>
      <c r="T115" s="294"/>
      <c r="U115" s="95">
        <f>SUM(U103:U113)</f>
        <v>0</v>
      </c>
      <c r="V115" s="77">
        <f>SUM(V103:V114)</f>
        <v>0</v>
      </c>
      <c r="W115" s="78"/>
      <c r="X115" s="391">
        <f>Z18</f>
        <v>2017</v>
      </c>
      <c r="Y115" s="277"/>
      <c r="Z115" s="77">
        <f>SUM(Z103:Z114)</f>
        <v>0</v>
      </c>
      <c r="AA115" s="77">
        <f>SUM(AA103:AA114)</f>
        <v>0</v>
      </c>
      <c r="AB115" s="79"/>
      <c r="AC115" s="391">
        <f>AE18</f>
        <v>2018</v>
      </c>
      <c r="AD115" s="277"/>
      <c r="AE115" s="77">
        <f>SUM(AE103:AE114)</f>
        <v>0</v>
      </c>
      <c r="AF115" s="77">
        <f>SUM(AF103:AF114)</f>
        <v>0</v>
      </c>
      <c r="AH115" s="391">
        <f>AJ18</f>
        <v>2019</v>
      </c>
      <c r="AI115" s="277"/>
      <c r="AJ115" s="77">
        <f>SUM(AJ103:AJ114)</f>
        <v>0</v>
      </c>
      <c r="AK115" s="77">
        <f>SUM(AK103:AK114)</f>
        <v>0</v>
      </c>
      <c r="AM115" s="391">
        <f>AO18</f>
        <v>2020</v>
      </c>
      <c r="AN115" s="277"/>
      <c r="AO115" s="77">
        <f>SUM(AO103:AO114)</f>
        <v>0</v>
      </c>
      <c r="AP115" s="77">
        <f>SUM(AP103:AP114)</f>
        <v>0</v>
      </c>
      <c r="AR115" s="391">
        <f>AT18</f>
        <v>2021</v>
      </c>
      <c r="AS115" s="277"/>
      <c r="AT115" s="77">
        <f>SUM(AT103:AT114)</f>
        <v>0</v>
      </c>
      <c r="AU115" s="77">
        <f>SUM(AU103:AU114)</f>
        <v>0</v>
      </c>
      <c r="AW115" s="391">
        <f>AY18</f>
        <v>2022</v>
      </c>
      <c r="AX115" s="277"/>
      <c r="AY115" s="77">
        <f>SUM(AY103:AY114)</f>
        <v>0</v>
      </c>
      <c r="AZ115" s="77">
        <f>SUM(AZ103:AZ114)</f>
        <v>0</v>
      </c>
      <c r="BB115" s="391">
        <f>BD18</f>
        <v>2023</v>
      </c>
      <c r="BC115" s="277"/>
      <c r="BD115" s="77">
        <f>SUM(BD103:BD114)</f>
        <v>0</v>
      </c>
      <c r="BE115" s="77">
        <f>SUM(BE103:BE114)</f>
        <v>0</v>
      </c>
      <c r="BG115" s="391">
        <f>BI18</f>
        <v>2024</v>
      </c>
      <c r="BH115" s="277"/>
      <c r="BI115" s="77">
        <f>SUM(BI103:BI114)</f>
        <v>0</v>
      </c>
      <c r="BJ115" s="77">
        <f>SUM(BJ103:BJ114)</f>
        <v>0</v>
      </c>
      <c r="BL115" s="391">
        <f>BN18</f>
        <v>2025</v>
      </c>
      <c r="BM115" s="277"/>
      <c r="BN115" s="77">
        <f>SUM(BN103:BN114)</f>
        <v>0</v>
      </c>
      <c r="BO115" s="77">
        <f>SUM(BO103:BO114)</f>
        <v>0</v>
      </c>
      <c r="BQ115" s="391">
        <f>BS18</f>
        <v>2026</v>
      </c>
      <c r="BR115" s="277"/>
      <c r="BS115" s="77">
        <f>SUM(BS103:BS114)</f>
        <v>0</v>
      </c>
      <c r="BT115" s="77">
        <f>SUM(BT103:BT114)</f>
        <v>0</v>
      </c>
      <c r="BV115" s="391">
        <f>BX18</f>
        <v>2027</v>
      </c>
      <c r="BW115" s="277"/>
      <c r="BX115" s="77">
        <f>SUM(BX103:BX114)</f>
        <v>0</v>
      </c>
      <c r="BY115" s="77">
        <f>SUM(BY103:BY114)</f>
        <v>0</v>
      </c>
      <c r="CA115" s="391">
        <f>CC18</f>
        <v>2028</v>
      </c>
      <c r="CB115" s="277"/>
      <c r="CC115" s="77">
        <f>SUM(CC103:CC114)</f>
        <v>0</v>
      </c>
      <c r="CD115" s="77">
        <f>SUM(CD103:CD114)</f>
        <v>0</v>
      </c>
      <c r="CF115" s="391">
        <f>CH18</f>
        <v>2029</v>
      </c>
      <c r="CG115" s="277"/>
      <c r="CH115" s="77">
        <f>SUM(CH103:CH114)</f>
        <v>0</v>
      </c>
      <c r="CI115" s="77">
        <f>SUM(CI103:CI114)</f>
        <v>0</v>
      </c>
      <c r="CK115" s="391">
        <f>CM18</f>
        <v>2030</v>
      </c>
      <c r="CL115" s="277"/>
      <c r="CM115" s="77">
        <f>SUM(CM103:CM114)</f>
        <v>0</v>
      </c>
      <c r="CN115" s="77">
        <f>SUM(CN103:CN114)</f>
        <v>0</v>
      </c>
      <c r="CP115" s="391">
        <f>CR18</f>
        <v>2031</v>
      </c>
      <c r="CQ115" s="277"/>
      <c r="CR115" s="77">
        <f>SUM(CR103:CR114)</f>
        <v>0</v>
      </c>
      <c r="CS115" s="77">
        <f>SUM(CS103:CS114)</f>
        <v>0</v>
      </c>
      <c r="CU115" s="391">
        <f>CW18</f>
        <v>2032</v>
      </c>
      <c r="CV115" s="277"/>
      <c r="CW115" s="77">
        <f>SUM(CW103:CW114)</f>
        <v>0</v>
      </c>
      <c r="CX115" s="77">
        <f>SUM(CX103:CX114)</f>
        <v>0</v>
      </c>
      <c r="CZ115" s="391">
        <f>DB18</f>
        <v>2033</v>
      </c>
      <c r="DA115" s="277"/>
      <c r="DB115" s="77">
        <f>SUM(DB103:DB114)</f>
        <v>0</v>
      </c>
      <c r="DC115" s="77">
        <f>SUM(DC103:DC114)</f>
        <v>0</v>
      </c>
      <c r="DE115" s="391">
        <f>DG18</f>
        <v>2034</v>
      </c>
      <c r="DF115" s="277"/>
      <c r="DG115" s="95">
        <f>SUM(DG103:DG113)</f>
        <v>0</v>
      </c>
      <c r="DH115" s="77">
        <f>SUM(DH103:DH113)</f>
        <v>0</v>
      </c>
      <c r="DJ115" s="391">
        <f>DL18</f>
        <v>2035</v>
      </c>
      <c r="DK115" s="277"/>
      <c r="DL115" s="95">
        <f>SUM(DL103:DL113)</f>
        <v>0</v>
      </c>
      <c r="DM115" s="77">
        <f>SUM(DM103:DM113)</f>
        <v>0</v>
      </c>
      <c r="DO115" s="391">
        <f>DQ18</f>
        <v>2036</v>
      </c>
      <c r="DP115" s="277"/>
      <c r="DQ115" s="95">
        <f>SUM(DQ103:DQ113)</f>
        <v>0</v>
      </c>
      <c r="DR115" s="77">
        <f>SUM(DR103:DR113)</f>
        <v>0</v>
      </c>
      <c r="DT115" s="80">
        <f>SUM(DT103:DT113)</f>
        <v>0</v>
      </c>
      <c r="DU115" s="77">
        <f>SUM(DU103:DU113)</f>
        <v>0</v>
      </c>
      <c r="DV115" s="77">
        <f>SUM(DV103:DV113)</f>
        <v>0</v>
      </c>
      <c r="DW115" s="77">
        <f>SUM(DW103:DW113)</f>
        <v>0</v>
      </c>
      <c r="DX115" s="77">
        <f>SUM(DX103:DX113)</f>
        <v>0</v>
      </c>
      <c r="DY115" s="77">
        <f>SUM(Q115+V115+AA115+AF115+AK115+AP115+AU115+AZ115+BE115+BJ115+BO115+BT115+BY115+CD115+CI115+CN115+CS115+CX115+DC115+DH115+DM115+DR115)</f>
        <v>0</v>
      </c>
      <c r="DZ115" s="311" t="s">
        <v>53</v>
      </c>
    </row>
    <row r="116" spans="1:130" x14ac:dyDescent="0.3">
      <c r="P116" s="280" t="s">
        <v>17</v>
      </c>
      <c r="Q116" s="281" t="s">
        <v>18</v>
      </c>
      <c r="U116" s="280" t="s">
        <v>17</v>
      </c>
      <c r="V116" s="281" t="s">
        <v>18</v>
      </c>
      <c r="Z116" s="280" t="s">
        <v>17</v>
      </c>
      <c r="AA116" s="281" t="s">
        <v>18</v>
      </c>
      <c r="AE116" s="280" t="s">
        <v>17</v>
      </c>
      <c r="AF116" s="281" t="s">
        <v>18</v>
      </c>
      <c r="AJ116" s="280" t="s">
        <v>17</v>
      </c>
      <c r="AK116" s="281" t="s">
        <v>18</v>
      </c>
      <c r="AO116" s="280" t="s">
        <v>17</v>
      </c>
      <c r="AP116" s="281" t="s">
        <v>18</v>
      </c>
      <c r="AT116" s="280" t="s">
        <v>17</v>
      </c>
      <c r="AU116" s="281" t="s">
        <v>18</v>
      </c>
      <c r="AY116" s="280" t="s">
        <v>17</v>
      </c>
      <c r="AZ116" s="281" t="s">
        <v>18</v>
      </c>
      <c r="BD116" s="280" t="s">
        <v>17</v>
      </c>
      <c r="BE116" s="281" t="s">
        <v>18</v>
      </c>
      <c r="BI116" s="280" t="s">
        <v>17</v>
      </c>
      <c r="BJ116" s="281" t="s">
        <v>18</v>
      </c>
      <c r="BN116" s="280" t="s">
        <v>17</v>
      </c>
      <c r="BO116" s="281" t="s">
        <v>18</v>
      </c>
      <c r="BS116" s="280" t="s">
        <v>17</v>
      </c>
      <c r="BT116" s="281" t="s">
        <v>18</v>
      </c>
      <c r="BX116" s="280" t="s">
        <v>17</v>
      </c>
      <c r="BY116" s="281" t="s">
        <v>18</v>
      </c>
      <c r="CC116" s="280" t="s">
        <v>17</v>
      </c>
      <c r="CD116" s="281" t="s">
        <v>18</v>
      </c>
      <c r="CH116" s="280" t="s">
        <v>17</v>
      </c>
      <c r="CI116" s="281" t="s">
        <v>18</v>
      </c>
      <c r="CM116" s="280" t="s">
        <v>17</v>
      </c>
      <c r="CN116" s="281" t="s">
        <v>18</v>
      </c>
      <c r="CR116" s="280" t="s">
        <v>17</v>
      </c>
      <c r="CS116" s="281" t="s">
        <v>18</v>
      </c>
      <c r="CW116" s="280" t="s">
        <v>17</v>
      </c>
      <c r="CX116" s="281" t="s">
        <v>18</v>
      </c>
      <c r="DB116" s="280" t="s">
        <v>17</v>
      </c>
      <c r="DC116" s="281" t="s">
        <v>18</v>
      </c>
      <c r="DG116" s="280" t="s">
        <v>17</v>
      </c>
      <c r="DH116" s="281" t="s">
        <v>18</v>
      </c>
      <c r="DL116" s="280" t="s">
        <v>17</v>
      </c>
      <c r="DM116" s="281" t="s">
        <v>18</v>
      </c>
      <c r="DQ116" s="280" t="s">
        <v>17</v>
      </c>
      <c r="DR116" s="281" t="s">
        <v>18</v>
      </c>
      <c r="DT116" s="280" t="s">
        <v>17</v>
      </c>
      <c r="DU116" s="281" t="s">
        <v>18</v>
      </c>
      <c r="DV116" s="280" t="s">
        <v>17</v>
      </c>
      <c r="DW116" s="281" t="s">
        <v>18</v>
      </c>
      <c r="DX116" s="280" t="s">
        <v>17</v>
      </c>
      <c r="DY116" s="281" t="s">
        <v>18</v>
      </c>
    </row>
    <row r="117" spans="1:130" x14ac:dyDescent="0.3">
      <c r="I117" s="92"/>
      <c r="J117" s="92"/>
      <c r="L117" s="92"/>
    </row>
    <row r="118" spans="1:130" x14ac:dyDescent="0.3">
      <c r="I118" s="92"/>
      <c r="J118" s="92"/>
      <c r="L118" s="92"/>
    </row>
    <row r="119" spans="1:130" ht="26.4" customHeight="1" x14ac:dyDescent="0.3">
      <c r="I119" s="2"/>
      <c r="J119" s="2"/>
      <c r="L119" s="2"/>
      <c r="N119" s="392"/>
      <c r="O119" s="217"/>
      <c r="P119" s="282"/>
      <c r="Q119" s="83"/>
      <c r="R119" s="22"/>
      <c r="S119" s="380"/>
      <c r="T119" s="206"/>
      <c r="U119" s="282"/>
      <c r="V119" s="83"/>
      <c r="W119" s="22"/>
      <c r="X119" s="392"/>
      <c r="Y119" s="82"/>
      <c r="Z119" s="282"/>
      <c r="AA119" s="83"/>
      <c r="AB119" s="353"/>
      <c r="AC119" s="392"/>
      <c r="AD119" s="82"/>
      <c r="AE119" s="282"/>
      <c r="AF119" s="83"/>
      <c r="AH119" s="392"/>
      <c r="AI119" s="82"/>
      <c r="AJ119" s="282"/>
      <c r="AK119" s="83"/>
      <c r="AM119" s="392"/>
      <c r="AN119" s="82"/>
      <c r="AO119" s="282"/>
      <c r="AP119" s="83"/>
      <c r="AR119" s="392"/>
      <c r="AS119" s="82"/>
      <c r="AT119" s="282"/>
      <c r="AU119" s="83"/>
      <c r="AW119" s="392"/>
      <c r="AX119" s="82"/>
      <c r="AY119" s="282"/>
      <c r="AZ119" s="83"/>
      <c r="BB119" s="392"/>
      <c r="BC119" s="82"/>
      <c r="BD119" s="282"/>
      <c r="BE119" s="83"/>
      <c r="BG119" s="392"/>
      <c r="BH119" s="82"/>
      <c r="BI119" s="282"/>
      <c r="BJ119" s="83"/>
      <c r="BL119" s="392"/>
      <c r="BM119" s="82"/>
      <c r="BN119" s="282"/>
      <c r="BO119" s="83"/>
      <c r="BQ119" s="392"/>
      <c r="BR119" s="82"/>
      <c r="BS119" s="282"/>
      <c r="BT119" s="83"/>
      <c r="BV119" s="392"/>
      <c r="BW119" s="82"/>
      <c r="BX119" s="282"/>
      <c r="BY119" s="83"/>
      <c r="CA119" s="392"/>
      <c r="CB119" s="82"/>
      <c r="CC119" s="282"/>
      <c r="CD119" s="83"/>
      <c r="CF119" s="392"/>
      <c r="CG119" s="82"/>
      <c r="CH119" s="282"/>
      <c r="CI119" s="83"/>
      <c r="CK119" s="392"/>
      <c r="CL119" s="82"/>
      <c r="CM119" s="282"/>
      <c r="CN119" s="83"/>
      <c r="CP119" s="392"/>
      <c r="CQ119" s="82"/>
      <c r="CR119" s="282"/>
      <c r="CS119" s="83"/>
      <c r="CU119" s="392"/>
      <c r="CV119" s="82"/>
      <c r="CW119" s="282"/>
      <c r="CX119" s="83"/>
      <c r="CZ119" s="392"/>
      <c r="DA119" s="82"/>
      <c r="DB119" s="282"/>
      <c r="DC119" s="83"/>
      <c r="DE119" s="392"/>
      <c r="DF119" s="82"/>
      <c r="DG119" s="282"/>
      <c r="DH119" s="83"/>
      <c r="DJ119" s="392"/>
      <c r="DK119" s="82"/>
      <c r="DL119" s="282"/>
      <c r="DM119" s="83"/>
      <c r="DO119" s="392"/>
      <c r="DP119" s="82"/>
      <c r="DQ119" s="282"/>
      <c r="DR119" s="83"/>
      <c r="DT119" s="605" t="s">
        <v>12</v>
      </c>
      <c r="DU119" s="606"/>
      <c r="DV119" s="605" t="s">
        <v>13</v>
      </c>
      <c r="DW119" s="606"/>
      <c r="DX119" s="603" t="s">
        <v>14</v>
      </c>
      <c r="DY119" s="604"/>
    </row>
    <row r="120" spans="1:130" ht="15" thickBot="1" x14ac:dyDescent="0.35">
      <c r="I120" s="2"/>
      <c r="J120" s="2"/>
      <c r="L120" s="2"/>
      <c r="N120" s="388" t="s">
        <v>15</v>
      </c>
      <c r="O120" s="211" t="s">
        <v>16</v>
      </c>
      <c r="P120" s="31" t="s">
        <v>17</v>
      </c>
      <c r="Q120" s="32" t="s">
        <v>18</v>
      </c>
      <c r="R120" s="22"/>
      <c r="S120" s="30" t="s">
        <v>15</v>
      </c>
      <c r="T120" s="31" t="s">
        <v>16</v>
      </c>
      <c r="U120" s="31" t="s">
        <v>17</v>
      </c>
      <c r="V120" s="32" t="s">
        <v>18</v>
      </c>
      <c r="W120" s="22"/>
      <c r="X120" s="388" t="s">
        <v>15</v>
      </c>
      <c r="Y120" s="31" t="s">
        <v>16</v>
      </c>
      <c r="Z120" s="31" t="s">
        <v>17</v>
      </c>
      <c r="AA120" s="32" t="s">
        <v>18</v>
      </c>
      <c r="AB120" s="353"/>
      <c r="AC120" s="388" t="s">
        <v>15</v>
      </c>
      <c r="AD120" s="31" t="s">
        <v>16</v>
      </c>
      <c r="AE120" s="31" t="s">
        <v>17</v>
      </c>
      <c r="AF120" s="32" t="s">
        <v>18</v>
      </c>
      <c r="AH120" s="388" t="s">
        <v>15</v>
      </c>
      <c r="AI120" s="31" t="s">
        <v>16</v>
      </c>
      <c r="AJ120" s="31" t="s">
        <v>17</v>
      </c>
      <c r="AK120" s="32" t="s">
        <v>18</v>
      </c>
      <c r="AM120" s="388" t="s">
        <v>15</v>
      </c>
      <c r="AN120" s="31" t="s">
        <v>16</v>
      </c>
      <c r="AO120" s="31" t="s">
        <v>17</v>
      </c>
      <c r="AP120" s="32" t="s">
        <v>18</v>
      </c>
      <c r="AR120" s="388" t="s">
        <v>15</v>
      </c>
      <c r="AS120" s="31" t="s">
        <v>16</v>
      </c>
      <c r="AT120" s="31" t="s">
        <v>17</v>
      </c>
      <c r="AU120" s="32" t="s">
        <v>18</v>
      </c>
      <c r="AW120" s="388" t="s">
        <v>15</v>
      </c>
      <c r="AX120" s="31" t="s">
        <v>16</v>
      </c>
      <c r="AY120" s="31" t="s">
        <v>17</v>
      </c>
      <c r="AZ120" s="32" t="s">
        <v>18</v>
      </c>
      <c r="BB120" s="388" t="s">
        <v>15</v>
      </c>
      <c r="BC120" s="31" t="s">
        <v>16</v>
      </c>
      <c r="BD120" s="31" t="s">
        <v>17</v>
      </c>
      <c r="BE120" s="32" t="s">
        <v>18</v>
      </c>
      <c r="BG120" s="388" t="s">
        <v>15</v>
      </c>
      <c r="BH120" s="31" t="s">
        <v>16</v>
      </c>
      <c r="BI120" s="31" t="s">
        <v>17</v>
      </c>
      <c r="BJ120" s="32" t="s">
        <v>18</v>
      </c>
      <c r="BL120" s="388" t="s">
        <v>15</v>
      </c>
      <c r="BM120" s="31" t="s">
        <v>16</v>
      </c>
      <c r="BN120" s="31" t="s">
        <v>17</v>
      </c>
      <c r="BO120" s="32" t="s">
        <v>18</v>
      </c>
      <c r="BQ120" s="388" t="s">
        <v>15</v>
      </c>
      <c r="BR120" s="31" t="s">
        <v>16</v>
      </c>
      <c r="BS120" s="31" t="s">
        <v>17</v>
      </c>
      <c r="BT120" s="32" t="s">
        <v>18</v>
      </c>
      <c r="BV120" s="388" t="s">
        <v>15</v>
      </c>
      <c r="BW120" s="31" t="s">
        <v>16</v>
      </c>
      <c r="BX120" s="31" t="s">
        <v>17</v>
      </c>
      <c r="BY120" s="32" t="s">
        <v>18</v>
      </c>
      <c r="CA120" s="388" t="s">
        <v>15</v>
      </c>
      <c r="CB120" s="31" t="s">
        <v>16</v>
      </c>
      <c r="CC120" s="31" t="s">
        <v>17</v>
      </c>
      <c r="CD120" s="32" t="s">
        <v>18</v>
      </c>
      <c r="CF120" s="388" t="s">
        <v>15</v>
      </c>
      <c r="CG120" s="31" t="s">
        <v>16</v>
      </c>
      <c r="CH120" s="31" t="s">
        <v>17</v>
      </c>
      <c r="CI120" s="32" t="s">
        <v>18</v>
      </c>
      <c r="CK120" s="388" t="s">
        <v>15</v>
      </c>
      <c r="CL120" s="31" t="s">
        <v>16</v>
      </c>
      <c r="CM120" s="31" t="s">
        <v>17</v>
      </c>
      <c r="CN120" s="32" t="s">
        <v>18</v>
      </c>
      <c r="CP120" s="388" t="s">
        <v>15</v>
      </c>
      <c r="CQ120" s="31" t="s">
        <v>16</v>
      </c>
      <c r="CR120" s="31" t="s">
        <v>17</v>
      </c>
      <c r="CS120" s="32" t="s">
        <v>18</v>
      </c>
      <c r="CU120" s="388" t="s">
        <v>15</v>
      </c>
      <c r="CV120" s="31" t="s">
        <v>16</v>
      </c>
      <c r="CW120" s="31" t="s">
        <v>17</v>
      </c>
      <c r="CX120" s="32" t="s">
        <v>18</v>
      </c>
      <c r="CZ120" s="388" t="s">
        <v>15</v>
      </c>
      <c r="DA120" s="31" t="s">
        <v>16</v>
      </c>
      <c r="DB120" s="31" t="s">
        <v>17</v>
      </c>
      <c r="DC120" s="32" t="s">
        <v>18</v>
      </c>
      <c r="DE120" s="388" t="s">
        <v>15</v>
      </c>
      <c r="DF120" s="31" t="s">
        <v>16</v>
      </c>
      <c r="DG120" s="31" t="s">
        <v>17</v>
      </c>
      <c r="DH120" s="32" t="s">
        <v>18</v>
      </c>
      <c r="DJ120" s="388" t="s">
        <v>15</v>
      </c>
      <c r="DK120" s="31" t="s">
        <v>16</v>
      </c>
      <c r="DL120" s="31" t="s">
        <v>17</v>
      </c>
      <c r="DM120" s="32" t="s">
        <v>18</v>
      </c>
      <c r="DO120" s="388" t="s">
        <v>15</v>
      </c>
      <c r="DP120" s="31" t="s">
        <v>16</v>
      </c>
      <c r="DQ120" s="31" t="s">
        <v>17</v>
      </c>
      <c r="DR120" s="32" t="s">
        <v>18</v>
      </c>
      <c r="DT120" s="250" t="s">
        <v>17</v>
      </c>
      <c r="DU120" s="251" t="s">
        <v>18</v>
      </c>
      <c r="DV120" s="250" t="s">
        <v>17</v>
      </c>
      <c r="DW120" s="252" t="s">
        <v>18</v>
      </c>
      <c r="DX120" s="253" t="s">
        <v>17</v>
      </c>
      <c r="DY120" s="252" t="s">
        <v>18</v>
      </c>
    </row>
    <row r="121" spans="1:130" s="33" customFormat="1" ht="61.8" customHeight="1" thickBot="1" x14ac:dyDescent="0.35">
      <c r="B121" s="254" t="s">
        <v>461</v>
      </c>
      <c r="C121" s="255" t="s">
        <v>55</v>
      </c>
      <c r="D121" s="444"/>
      <c r="E121" s="283" t="s">
        <v>21</v>
      </c>
      <c r="F121" s="257" t="s">
        <v>22</v>
      </c>
      <c r="G121" s="257"/>
      <c r="H121" s="257" t="s">
        <v>23</v>
      </c>
      <c r="I121" s="257" t="s">
        <v>24</v>
      </c>
      <c r="J121" s="257" t="s">
        <v>25</v>
      </c>
      <c r="K121" s="258" t="s">
        <v>26</v>
      </c>
      <c r="L121" s="259" t="s">
        <v>27</v>
      </c>
      <c r="N121" s="389"/>
      <c r="O121" s="212"/>
      <c r="P121" s="35"/>
      <c r="Q121" s="36"/>
      <c r="R121" s="37"/>
      <c r="S121" s="34"/>
      <c r="T121" s="35"/>
      <c r="U121" s="35"/>
      <c r="V121" s="36"/>
      <c r="W121" s="37"/>
      <c r="X121" s="389"/>
      <c r="Y121" s="35"/>
      <c r="Z121" s="35"/>
      <c r="AA121" s="36"/>
      <c r="AB121" s="37"/>
      <c r="AC121" s="389"/>
      <c r="AD121" s="35"/>
      <c r="AE121" s="35"/>
      <c r="AF121" s="36"/>
      <c r="AH121" s="389"/>
      <c r="AI121" s="35"/>
      <c r="AJ121" s="35"/>
      <c r="AK121" s="36"/>
      <c r="AM121" s="389"/>
      <c r="AN121" s="35"/>
      <c r="AO121" s="35"/>
      <c r="AP121" s="36"/>
      <c r="AR121" s="389"/>
      <c r="AS121" s="35"/>
      <c r="AT121" s="35"/>
      <c r="AU121" s="36"/>
      <c r="AW121" s="389"/>
      <c r="AX121" s="35"/>
      <c r="AY121" s="35"/>
      <c r="AZ121" s="36"/>
      <c r="BB121" s="389"/>
      <c r="BC121" s="35"/>
      <c r="BD121" s="35"/>
      <c r="BE121" s="36"/>
      <c r="BG121" s="389"/>
      <c r="BH121" s="35"/>
      <c r="BI121" s="35"/>
      <c r="BJ121" s="36"/>
      <c r="BL121" s="389"/>
      <c r="BM121" s="35"/>
      <c r="BN121" s="35"/>
      <c r="BO121" s="36"/>
      <c r="BQ121" s="389"/>
      <c r="BR121" s="35"/>
      <c r="BS121" s="35"/>
      <c r="BT121" s="36"/>
      <c r="BV121" s="389"/>
      <c r="BW121" s="35"/>
      <c r="BX121" s="35"/>
      <c r="BY121" s="36"/>
      <c r="CA121" s="389"/>
      <c r="CB121" s="35"/>
      <c r="CC121" s="35"/>
      <c r="CD121" s="36"/>
      <c r="CF121" s="389"/>
      <c r="CG121" s="35"/>
      <c r="CH121" s="35"/>
      <c r="CI121" s="36"/>
      <c r="CK121" s="389"/>
      <c r="CL121" s="35"/>
      <c r="CM121" s="35"/>
      <c r="CN121" s="36"/>
      <c r="CP121" s="389"/>
      <c r="CQ121" s="35"/>
      <c r="CR121" s="35"/>
      <c r="CS121" s="36"/>
      <c r="CU121" s="389"/>
      <c r="CV121" s="35"/>
      <c r="CW121" s="35"/>
      <c r="CX121" s="36"/>
      <c r="CZ121" s="389"/>
      <c r="DA121" s="35"/>
      <c r="DB121" s="35"/>
      <c r="DC121" s="36"/>
      <c r="DE121" s="389"/>
      <c r="DF121" s="35"/>
      <c r="DG121" s="35"/>
      <c r="DH121" s="36"/>
      <c r="DJ121" s="389"/>
      <c r="DK121" s="35"/>
      <c r="DL121" s="35"/>
      <c r="DM121" s="36"/>
      <c r="DO121" s="389"/>
      <c r="DP121" s="35"/>
      <c r="DQ121" s="35"/>
      <c r="DR121" s="36"/>
      <c r="DT121" s="34"/>
      <c r="DU121" s="36"/>
      <c r="DV121" s="38"/>
      <c r="DW121" s="36"/>
      <c r="DX121" s="38"/>
      <c r="DY121" s="39"/>
      <c r="DZ121" s="309" t="str">
        <f>B121</f>
        <v>Program management (training, supervision, meetings, conferences, protocols development…) - discuss what to include</v>
      </c>
    </row>
    <row r="122" spans="1:130" ht="38.4" customHeight="1" x14ac:dyDescent="0.3">
      <c r="B122" s="426" t="s">
        <v>680</v>
      </c>
      <c r="C122" s="316" t="s">
        <v>694</v>
      </c>
      <c r="D122" s="316"/>
      <c r="E122" s="334">
        <v>70000</v>
      </c>
      <c r="F122" s="274">
        <f>E122/$I$3</f>
        <v>1842.1052631578948</v>
      </c>
      <c r="G122" s="274"/>
      <c r="H122" s="274" t="s">
        <v>31</v>
      </c>
      <c r="I122" s="264"/>
      <c r="J122" s="264"/>
      <c r="K122" s="265"/>
      <c r="L122" s="264"/>
      <c r="M122" s="266"/>
      <c r="N122" s="394">
        <v>2</v>
      </c>
      <c r="O122" s="214">
        <v>1</v>
      </c>
      <c r="P122" s="8">
        <f>$E122*N122*O122</f>
        <v>140000</v>
      </c>
      <c r="Q122" s="50">
        <f>P122/$I$3</f>
        <v>3684.2105263157896</v>
      </c>
      <c r="S122" s="201">
        <f t="shared" ref="S122:T140" si="310">N122</f>
        <v>2</v>
      </c>
      <c r="T122" s="201">
        <f t="shared" si="310"/>
        <v>1</v>
      </c>
      <c r="U122" s="8">
        <f>$E122*S122*T122</f>
        <v>140000</v>
      </c>
      <c r="V122" s="50">
        <f>U122/$I$3</f>
        <v>3684.2105263157896</v>
      </c>
      <c r="X122" s="375">
        <f t="shared" ref="X122:Y140" si="311">S122</f>
        <v>2</v>
      </c>
      <c r="Y122" s="201">
        <f t="shared" si="311"/>
        <v>1</v>
      </c>
      <c r="Z122" s="8">
        <f>$E122*X122*Y122</f>
        <v>140000</v>
      </c>
      <c r="AA122" s="50">
        <f>Z122/$I$3</f>
        <v>3684.2105263157896</v>
      </c>
      <c r="AC122" s="375">
        <f t="shared" ref="AC122:AD137" si="312">X122</f>
        <v>2</v>
      </c>
      <c r="AD122" s="201">
        <f t="shared" si="312"/>
        <v>1</v>
      </c>
      <c r="AE122" s="8">
        <f>$E122*AC122*AD122</f>
        <v>140000</v>
      </c>
      <c r="AF122" s="50">
        <f>AE122/$I$3</f>
        <v>3684.2105263157896</v>
      </c>
      <c r="AH122" s="375">
        <f t="shared" ref="AH122:AI140" si="313">AC122</f>
        <v>2</v>
      </c>
      <c r="AI122" s="201">
        <f t="shared" si="313"/>
        <v>1</v>
      </c>
      <c r="AJ122" s="8">
        <f>$E122*AH122*AI122</f>
        <v>140000</v>
      </c>
      <c r="AK122" s="50">
        <f>AJ122/$I$3</f>
        <v>3684.2105263157896</v>
      </c>
      <c r="AM122" s="375">
        <f t="shared" ref="AM122:AN140" si="314">AH122</f>
        <v>2</v>
      </c>
      <c r="AN122" s="201">
        <f t="shared" si="314"/>
        <v>1</v>
      </c>
      <c r="AO122" s="8">
        <f>$E122*AM122*AN122</f>
        <v>140000</v>
      </c>
      <c r="AP122" s="50">
        <f>AO122/$I$3</f>
        <v>3684.2105263157896</v>
      </c>
      <c r="AR122" s="375">
        <f t="shared" ref="AR122:AS140" si="315">AM122</f>
        <v>2</v>
      </c>
      <c r="AS122" s="201">
        <f t="shared" si="315"/>
        <v>1</v>
      </c>
      <c r="AT122" s="8">
        <f>$E122*AR122*AS122</f>
        <v>140000</v>
      </c>
      <c r="AU122" s="50">
        <f>AT122/$I$3</f>
        <v>3684.2105263157896</v>
      </c>
      <c r="AW122" s="375">
        <f t="shared" ref="AW122:AX140" si="316">AR122</f>
        <v>2</v>
      </c>
      <c r="AX122" s="201">
        <f t="shared" si="316"/>
        <v>1</v>
      </c>
      <c r="AY122" s="8">
        <f>$E122*AW122*AX122</f>
        <v>140000</v>
      </c>
      <c r="AZ122" s="50">
        <f>AY122/$I$3</f>
        <v>3684.2105263157896</v>
      </c>
      <c r="BB122" s="375">
        <f t="shared" ref="BB122:BC140" si="317">AW122</f>
        <v>2</v>
      </c>
      <c r="BC122" s="201">
        <f t="shared" si="317"/>
        <v>1</v>
      </c>
      <c r="BD122" s="8">
        <f>$E122*BB122*BC122</f>
        <v>140000</v>
      </c>
      <c r="BE122" s="50">
        <f>BD122/$I$3</f>
        <v>3684.2105263157896</v>
      </c>
      <c r="BG122" s="375">
        <f t="shared" ref="BG122:BH140" si="318">BB122</f>
        <v>2</v>
      </c>
      <c r="BH122" s="201">
        <f t="shared" si="318"/>
        <v>1</v>
      </c>
      <c r="BI122" s="8">
        <f>$E122*BG122*BH122</f>
        <v>140000</v>
      </c>
      <c r="BJ122" s="50">
        <f>BI122/$I$3</f>
        <v>3684.2105263157896</v>
      </c>
      <c r="BL122" s="375">
        <f t="shared" ref="BL122:BM140" si="319">BG122</f>
        <v>2</v>
      </c>
      <c r="BM122" s="201">
        <f t="shared" si="319"/>
        <v>1</v>
      </c>
      <c r="BN122" s="8">
        <f>$E122*BL122*BM122</f>
        <v>140000</v>
      </c>
      <c r="BO122" s="50">
        <f>BN122/$I$3</f>
        <v>3684.2105263157896</v>
      </c>
      <c r="BQ122" s="375">
        <f t="shared" ref="BQ122:BR140" si="320">BL122</f>
        <v>2</v>
      </c>
      <c r="BR122" s="201">
        <f t="shared" si="320"/>
        <v>1</v>
      </c>
      <c r="BS122" s="8">
        <f>$E122*BQ122*BR122</f>
        <v>140000</v>
      </c>
      <c r="BT122" s="50">
        <f>BS122/$I$3</f>
        <v>3684.2105263157896</v>
      </c>
      <c r="BV122" s="375">
        <f t="shared" ref="BV122:BW140" si="321">BQ122</f>
        <v>2</v>
      </c>
      <c r="BW122" s="201">
        <f t="shared" si="321"/>
        <v>1</v>
      </c>
      <c r="BX122" s="8">
        <f>$E122*BV122*BW122</f>
        <v>140000</v>
      </c>
      <c r="BY122" s="50">
        <f>BX122/$I$3</f>
        <v>3684.2105263157896</v>
      </c>
      <c r="CA122" s="375">
        <f t="shared" ref="CA122:CB140" si="322">BV122</f>
        <v>2</v>
      </c>
      <c r="CB122" s="201">
        <f t="shared" si="322"/>
        <v>1</v>
      </c>
      <c r="CC122" s="8">
        <f>$E122*CA122*CB122</f>
        <v>140000</v>
      </c>
      <c r="CD122" s="50">
        <f>CC122/$I$3</f>
        <v>3684.2105263157896</v>
      </c>
      <c r="CF122" s="375">
        <f t="shared" ref="CF122:CG140" si="323">CA122</f>
        <v>2</v>
      </c>
      <c r="CG122" s="201">
        <f t="shared" si="323"/>
        <v>1</v>
      </c>
      <c r="CH122" s="8">
        <f>$E122*CF122*CG122</f>
        <v>140000</v>
      </c>
      <c r="CI122" s="50">
        <f>CH122/$I$3</f>
        <v>3684.2105263157896</v>
      </c>
      <c r="CK122" s="375">
        <f t="shared" ref="CK122:CL140" si="324">CF122</f>
        <v>2</v>
      </c>
      <c r="CL122" s="201">
        <f t="shared" si="324"/>
        <v>1</v>
      </c>
      <c r="CM122" s="8">
        <f>$E122*CK122*CL122</f>
        <v>140000</v>
      </c>
      <c r="CN122" s="50">
        <f>CM122/$I$3</f>
        <v>3684.2105263157896</v>
      </c>
      <c r="CP122" s="375">
        <f t="shared" ref="CP122:CQ140" si="325">CK122</f>
        <v>2</v>
      </c>
      <c r="CQ122" s="201">
        <f t="shared" si="325"/>
        <v>1</v>
      </c>
      <c r="CR122" s="8">
        <f>$E122*CP122*CQ122</f>
        <v>140000</v>
      </c>
      <c r="CS122" s="50">
        <f>CR122/$I$3</f>
        <v>3684.2105263157896</v>
      </c>
      <c r="CU122" s="375">
        <f t="shared" ref="CU122:CV140" si="326">CP122</f>
        <v>2</v>
      </c>
      <c r="CV122" s="201">
        <f t="shared" si="326"/>
        <v>1</v>
      </c>
      <c r="CW122" s="8">
        <f>$E122*CU122*CV122</f>
        <v>140000</v>
      </c>
      <c r="CX122" s="50">
        <f>CW122/$I$3</f>
        <v>3684.2105263157896</v>
      </c>
      <c r="CZ122" s="375">
        <f t="shared" ref="CZ122:DA140" si="327">CU122</f>
        <v>2</v>
      </c>
      <c r="DA122" s="201">
        <f t="shared" si="327"/>
        <v>1</v>
      </c>
      <c r="DB122" s="8">
        <f>$E122*CZ122*DA122</f>
        <v>140000</v>
      </c>
      <c r="DC122" s="50">
        <f>DB122/$I$3</f>
        <v>3684.2105263157896</v>
      </c>
      <c r="DE122" s="375">
        <f t="shared" ref="DE122:DF140" si="328">CZ122</f>
        <v>2</v>
      </c>
      <c r="DF122" s="201">
        <f t="shared" si="328"/>
        <v>1</v>
      </c>
      <c r="DG122" s="8">
        <f>$E122*DE122*DF122</f>
        <v>140000</v>
      </c>
      <c r="DH122" s="50">
        <f>DG122/$I$3</f>
        <v>3684.2105263157896</v>
      </c>
      <c r="DJ122" s="375">
        <f t="shared" ref="DJ122:DK140" si="329">DE122</f>
        <v>2</v>
      </c>
      <c r="DK122" s="201">
        <f t="shared" si="329"/>
        <v>1</v>
      </c>
      <c r="DL122" s="8">
        <f>$E122*DJ122*DK122</f>
        <v>140000</v>
      </c>
      <c r="DM122" s="50">
        <f>DL122/$I$3</f>
        <v>3684.2105263157896</v>
      </c>
      <c r="DO122" s="375">
        <f t="shared" ref="DO122:DP140" si="330">DJ122</f>
        <v>2</v>
      </c>
      <c r="DP122" s="201">
        <f t="shared" si="330"/>
        <v>1</v>
      </c>
      <c r="DQ122" s="8">
        <f>$E122*DO122*DP122</f>
        <v>140000</v>
      </c>
      <c r="DR122" s="50">
        <f>DQ122/$I$3</f>
        <v>3684.2105263157896</v>
      </c>
      <c r="DT122" s="51">
        <f t="shared" ref="DT122:DT139" si="331">P122+U122+Z122+AE122+AJ122+AO122+AT122+AY122+BD122+BI122+BN122+BS122+BX122+CC122+CH122+CM122+CR122+CW122+DB122+DG122+DL122+DQ122</f>
        <v>3080000</v>
      </c>
      <c r="DU122" s="50">
        <f t="shared" ref="DU122" si="332">+DT122/$I$3</f>
        <v>81052.631578947374</v>
      </c>
      <c r="DV122" s="51">
        <v>0</v>
      </c>
      <c r="DW122" s="50">
        <f t="shared" ref="DW122:DW139" si="333">+DV122/$I$3</f>
        <v>0</v>
      </c>
      <c r="DX122" s="51">
        <f t="shared" ref="DX122:DY136" si="334">+DT122+DV122</f>
        <v>3080000</v>
      </c>
      <c r="DY122" s="53">
        <f t="shared" si="334"/>
        <v>81052.631578947374</v>
      </c>
      <c r="DZ122" s="307" t="str">
        <f>B123</f>
        <v>Treinamento para usuarios de RRS</v>
      </c>
    </row>
    <row r="123" spans="1:130" ht="18" customHeight="1" x14ac:dyDescent="0.3">
      <c r="A123" s="6"/>
      <c r="B123" s="426" t="s">
        <v>681</v>
      </c>
      <c r="C123" s="316" t="s">
        <v>694</v>
      </c>
      <c r="D123" s="316"/>
      <c r="E123" s="334">
        <v>70000</v>
      </c>
      <c r="F123" s="274">
        <f>E123/$I$3</f>
        <v>1842.1052631578948</v>
      </c>
      <c r="G123" s="274"/>
      <c r="H123" s="274" t="s">
        <v>31</v>
      </c>
      <c r="I123" s="58"/>
      <c r="J123" s="264"/>
      <c r="K123" s="265"/>
      <c r="L123" s="264"/>
      <c r="M123" s="57"/>
      <c r="N123" s="394">
        <v>2</v>
      </c>
      <c r="O123" s="214">
        <v>1</v>
      </c>
      <c r="P123" s="8">
        <f t="shared" ref="P123:P140" si="335">$E123*N123*O123</f>
        <v>140000</v>
      </c>
      <c r="Q123" s="50">
        <f t="shared" ref="Q123:Q140" si="336">P123/$I$3</f>
        <v>3684.2105263157896</v>
      </c>
      <c r="S123" s="201">
        <f t="shared" si="310"/>
        <v>2</v>
      </c>
      <c r="T123" s="201">
        <f t="shared" si="310"/>
        <v>1</v>
      </c>
      <c r="U123" s="8">
        <f t="shared" ref="U123:U140" si="337">$E123*S123*T123</f>
        <v>140000</v>
      </c>
      <c r="V123" s="50">
        <f t="shared" ref="V123:V140" si="338">U123/$I$3</f>
        <v>3684.2105263157896</v>
      </c>
      <c r="X123" s="375">
        <f t="shared" si="311"/>
        <v>2</v>
      </c>
      <c r="Y123" s="201">
        <f t="shared" si="311"/>
        <v>1</v>
      </c>
      <c r="Z123" s="8">
        <f t="shared" ref="Z123:Z140" si="339">$E123*X123*Y123</f>
        <v>140000</v>
      </c>
      <c r="AA123" s="50">
        <f t="shared" ref="AA123:AA140" si="340">Z123/$I$3</f>
        <v>3684.2105263157896</v>
      </c>
      <c r="AC123" s="375">
        <f t="shared" si="312"/>
        <v>2</v>
      </c>
      <c r="AD123" s="201">
        <f t="shared" si="312"/>
        <v>1</v>
      </c>
      <c r="AE123" s="8">
        <f t="shared" ref="AE123:AE140" si="341">$E123*AC123*AD123</f>
        <v>140000</v>
      </c>
      <c r="AF123" s="50">
        <f t="shared" ref="AF123:AF140" si="342">AE123/$I$3</f>
        <v>3684.2105263157896</v>
      </c>
      <c r="AH123" s="375">
        <f t="shared" si="313"/>
        <v>2</v>
      </c>
      <c r="AI123" s="201">
        <f t="shared" si="313"/>
        <v>1</v>
      </c>
      <c r="AJ123" s="8">
        <f t="shared" ref="AJ123:AJ140" si="343">$E123*AH123*AI123</f>
        <v>140000</v>
      </c>
      <c r="AK123" s="50">
        <f t="shared" ref="AK123:AK140" si="344">AJ123/$I$3</f>
        <v>3684.2105263157896</v>
      </c>
      <c r="AM123" s="375">
        <f t="shared" si="314"/>
        <v>2</v>
      </c>
      <c r="AN123" s="201">
        <f t="shared" si="314"/>
        <v>1</v>
      </c>
      <c r="AO123" s="8">
        <f t="shared" ref="AO123:AO140" si="345">$E123*AM123*AN123</f>
        <v>140000</v>
      </c>
      <c r="AP123" s="50">
        <f t="shared" ref="AP123:AP140" si="346">AO123/$I$3</f>
        <v>3684.2105263157896</v>
      </c>
      <c r="AR123" s="375">
        <f t="shared" si="315"/>
        <v>2</v>
      </c>
      <c r="AS123" s="201">
        <f t="shared" si="315"/>
        <v>1</v>
      </c>
      <c r="AT123" s="8">
        <f t="shared" ref="AT123:AT140" si="347">$E123*AR123*AS123</f>
        <v>140000</v>
      </c>
      <c r="AU123" s="50">
        <f t="shared" ref="AU123:AU140" si="348">AT123/$I$3</f>
        <v>3684.2105263157896</v>
      </c>
      <c r="AW123" s="375">
        <f t="shared" si="316"/>
        <v>2</v>
      </c>
      <c r="AX123" s="201">
        <f t="shared" si="316"/>
        <v>1</v>
      </c>
      <c r="AY123" s="8">
        <f t="shared" ref="AY123:AY140" si="349">$E123*AW123*AX123</f>
        <v>140000</v>
      </c>
      <c r="AZ123" s="50">
        <f t="shared" ref="AZ123:AZ140" si="350">AY123/$I$3</f>
        <v>3684.2105263157896</v>
      </c>
      <c r="BB123" s="375">
        <f t="shared" si="317"/>
        <v>2</v>
      </c>
      <c r="BC123" s="201">
        <f t="shared" si="317"/>
        <v>1</v>
      </c>
      <c r="BD123" s="8">
        <f t="shared" ref="BD123:BD140" si="351">$E123*BB123*BC123</f>
        <v>140000</v>
      </c>
      <c r="BE123" s="50">
        <f t="shared" ref="BE123:BE140" si="352">BD123/$I$3</f>
        <v>3684.2105263157896</v>
      </c>
      <c r="BG123" s="375">
        <f t="shared" si="318"/>
        <v>2</v>
      </c>
      <c r="BH123" s="201">
        <f t="shared" si="318"/>
        <v>1</v>
      </c>
      <c r="BI123" s="8">
        <f t="shared" ref="BI123:BI140" si="353">$E123*BG123*BH123</f>
        <v>140000</v>
      </c>
      <c r="BJ123" s="50">
        <f t="shared" ref="BJ123:BJ140" si="354">BI123/$I$3</f>
        <v>3684.2105263157896</v>
      </c>
      <c r="BL123" s="375">
        <f t="shared" si="319"/>
        <v>2</v>
      </c>
      <c r="BM123" s="201">
        <f t="shared" si="319"/>
        <v>1</v>
      </c>
      <c r="BN123" s="8">
        <f t="shared" ref="BN123:BN140" si="355">$E123*BL123*BM123</f>
        <v>140000</v>
      </c>
      <c r="BO123" s="50">
        <f t="shared" ref="BO123:BO140" si="356">BN123/$I$3</f>
        <v>3684.2105263157896</v>
      </c>
      <c r="BQ123" s="375">
        <f t="shared" si="320"/>
        <v>2</v>
      </c>
      <c r="BR123" s="201">
        <f t="shared" si="320"/>
        <v>1</v>
      </c>
      <c r="BS123" s="8">
        <f t="shared" ref="BS123:BS140" si="357">$E123*BQ123*BR123</f>
        <v>140000</v>
      </c>
      <c r="BT123" s="50">
        <f t="shared" ref="BT123:BT140" si="358">BS123/$I$3</f>
        <v>3684.2105263157896</v>
      </c>
      <c r="BV123" s="375">
        <f t="shared" si="321"/>
        <v>2</v>
      </c>
      <c r="BW123" s="201">
        <f t="shared" si="321"/>
        <v>1</v>
      </c>
      <c r="BX123" s="8">
        <f t="shared" ref="BX123:BX140" si="359">$E123*BV123*BW123</f>
        <v>140000</v>
      </c>
      <c r="BY123" s="50">
        <f t="shared" ref="BY123:BY140" si="360">BX123/$I$3</f>
        <v>3684.2105263157896</v>
      </c>
      <c r="CA123" s="375">
        <f t="shared" si="322"/>
        <v>2</v>
      </c>
      <c r="CB123" s="201">
        <f t="shared" si="322"/>
        <v>1</v>
      </c>
      <c r="CC123" s="8">
        <f t="shared" ref="CC123:CC140" si="361">$E123*CA123*CB123</f>
        <v>140000</v>
      </c>
      <c r="CD123" s="50">
        <f t="shared" ref="CD123:CD140" si="362">CC123/$I$3</f>
        <v>3684.2105263157896</v>
      </c>
      <c r="CF123" s="375">
        <f t="shared" si="323"/>
        <v>2</v>
      </c>
      <c r="CG123" s="201">
        <f t="shared" si="323"/>
        <v>1</v>
      </c>
      <c r="CH123" s="8">
        <f t="shared" ref="CH123:CH140" si="363">$E123*CF123*CG123</f>
        <v>140000</v>
      </c>
      <c r="CI123" s="50">
        <f t="shared" ref="CI123:CI140" si="364">CH123/$I$3</f>
        <v>3684.2105263157896</v>
      </c>
      <c r="CK123" s="375">
        <f t="shared" si="324"/>
        <v>2</v>
      </c>
      <c r="CL123" s="201">
        <f t="shared" si="324"/>
        <v>1</v>
      </c>
      <c r="CM123" s="8">
        <f t="shared" ref="CM123:CM140" si="365">$E123*CK123*CL123</f>
        <v>140000</v>
      </c>
      <c r="CN123" s="50">
        <f t="shared" ref="CN123:CN140" si="366">CM123/$I$3</f>
        <v>3684.2105263157896</v>
      </c>
      <c r="CP123" s="375">
        <f t="shared" si="325"/>
        <v>2</v>
      </c>
      <c r="CQ123" s="201">
        <f t="shared" si="325"/>
        <v>1</v>
      </c>
      <c r="CR123" s="8">
        <f t="shared" ref="CR123:CR140" si="367">$E123*CP123*CQ123</f>
        <v>140000</v>
      </c>
      <c r="CS123" s="50">
        <f t="shared" ref="CS123:CS140" si="368">CR123/$I$3</f>
        <v>3684.2105263157896</v>
      </c>
      <c r="CU123" s="375">
        <f t="shared" si="326"/>
        <v>2</v>
      </c>
      <c r="CV123" s="201">
        <f t="shared" si="326"/>
        <v>1</v>
      </c>
      <c r="CW123" s="8">
        <f t="shared" ref="CW123:CW140" si="369">$E123*CU123*CV123</f>
        <v>140000</v>
      </c>
      <c r="CX123" s="50">
        <f t="shared" ref="CX123:CX140" si="370">CW123/$I$3</f>
        <v>3684.2105263157896</v>
      </c>
      <c r="CZ123" s="375">
        <f t="shared" si="327"/>
        <v>2</v>
      </c>
      <c r="DA123" s="201">
        <f t="shared" si="327"/>
        <v>1</v>
      </c>
      <c r="DB123" s="8">
        <f t="shared" ref="DB123:DB140" si="371">$E123*CZ123*DA123</f>
        <v>140000</v>
      </c>
      <c r="DC123" s="50">
        <f t="shared" ref="DC123:DC140" si="372">DB123/$I$3</f>
        <v>3684.2105263157896</v>
      </c>
      <c r="DE123" s="375">
        <f t="shared" si="328"/>
        <v>2</v>
      </c>
      <c r="DF123" s="201">
        <f t="shared" si="328"/>
        <v>1</v>
      </c>
      <c r="DG123" s="8">
        <f t="shared" ref="DG123:DG140" si="373">$E123*DE123*DF123</f>
        <v>140000</v>
      </c>
      <c r="DH123" s="50">
        <f t="shared" ref="DH123:DH140" si="374">DG123/$I$3</f>
        <v>3684.2105263157896</v>
      </c>
      <c r="DJ123" s="375">
        <f t="shared" si="329"/>
        <v>2</v>
      </c>
      <c r="DK123" s="201">
        <f t="shared" si="329"/>
        <v>1</v>
      </c>
      <c r="DL123" s="8">
        <f t="shared" ref="DL123:DL140" si="375">$E123*DJ123*DK123</f>
        <v>140000</v>
      </c>
      <c r="DM123" s="50">
        <f t="shared" ref="DM123:DM140" si="376">DL123/$I$3</f>
        <v>3684.2105263157896</v>
      </c>
      <c r="DO123" s="375">
        <f t="shared" si="330"/>
        <v>2</v>
      </c>
      <c r="DP123" s="201">
        <f t="shared" si="330"/>
        <v>1</v>
      </c>
      <c r="DQ123" s="8">
        <f t="shared" ref="DQ123:DQ140" si="377">$E123*DO123*DP123</f>
        <v>140000</v>
      </c>
      <c r="DR123" s="50">
        <f t="shared" ref="DR123:DR140" si="378">DQ123/$I$3</f>
        <v>3684.2105263157896</v>
      </c>
      <c r="DT123" s="51">
        <f t="shared" si="331"/>
        <v>3080000</v>
      </c>
      <c r="DU123" s="50">
        <f>+DT123/$I$3</f>
        <v>81052.631578947374</v>
      </c>
      <c r="DV123" s="51">
        <v>0</v>
      </c>
      <c r="DW123" s="50">
        <f t="shared" si="333"/>
        <v>0</v>
      </c>
      <c r="DX123" s="51">
        <f t="shared" si="334"/>
        <v>3080000</v>
      </c>
      <c r="DY123" s="53">
        <f t="shared" si="334"/>
        <v>81052.631578947374</v>
      </c>
      <c r="DZ123" s="307" t="str">
        <f>B124</f>
        <v>Reunioes semestrais  para analise e discussao de dados de DHIS2  na Provincia de Maputo</v>
      </c>
    </row>
    <row r="124" spans="1:130" ht="18" customHeight="1" x14ac:dyDescent="0.3">
      <c r="B124" s="431" t="s">
        <v>692</v>
      </c>
      <c r="C124" s="433" t="s">
        <v>695</v>
      </c>
      <c r="D124" s="433"/>
      <c r="E124" s="425">
        <f>F124*I3</f>
        <v>190000</v>
      </c>
      <c r="F124" s="274">
        <v>5000</v>
      </c>
      <c r="G124" s="274"/>
      <c r="H124" s="274" t="s">
        <v>31</v>
      </c>
      <c r="I124" s="58"/>
      <c r="J124" s="264"/>
      <c r="K124" s="265"/>
      <c r="L124" s="264"/>
      <c r="M124" s="57"/>
      <c r="N124" s="394">
        <v>2</v>
      </c>
      <c r="O124" s="214">
        <v>1</v>
      </c>
      <c r="P124" s="8">
        <f t="shared" si="335"/>
        <v>380000</v>
      </c>
      <c r="Q124" s="50">
        <f t="shared" si="336"/>
        <v>10000</v>
      </c>
      <c r="S124" s="201">
        <f t="shared" si="310"/>
        <v>2</v>
      </c>
      <c r="T124" s="201">
        <f t="shared" si="310"/>
        <v>1</v>
      </c>
      <c r="U124" s="8">
        <f t="shared" si="337"/>
        <v>380000</v>
      </c>
      <c r="V124" s="50">
        <f t="shared" si="338"/>
        <v>10000</v>
      </c>
      <c r="X124" s="375">
        <f t="shared" si="311"/>
        <v>2</v>
      </c>
      <c r="Y124" s="201">
        <f t="shared" si="311"/>
        <v>1</v>
      </c>
      <c r="Z124" s="8">
        <f t="shared" si="339"/>
        <v>380000</v>
      </c>
      <c r="AA124" s="50">
        <f t="shared" si="340"/>
        <v>10000</v>
      </c>
      <c r="AC124" s="375">
        <f t="shared" si="312"/>
        <v>2</v>
      </c>
      <c r="AD124" s="201">
        <f t="shared" si="312"/>
        <v>1</v>
      </c>
      <c r="AE124" s="8">
        <f t="shared" si="341"/>
        <v>380000</v>
      </c>
      <c r="AF124" s="50">
        <f t="shared" si="342"/>
        <v>10000</v>
      </c>
      <c r="AH124" s="375">
        <f t="shared" si="313"/>
        <v>2</v>
      </c>
      <c r="AI124" s="201">
        <f t="shared" si="313"/>
        <v>1</v>
      </c>
      <c r="AJ124" s="8">
        <f t="shared" si="343"/>
        <v>380000</v>
      </c>
      <c r="AK124" s="50">
        <f t="shared" si="344"/>
        <v>10000</v>
      </c>
      <c r="AM124" s="375">
        <f t="shared" si="314"/>
        <v>2</v>
      </c>
      <c r="AN124" s="201">
        <f t="shared" si="314"/>
        <v>1</v>
      </c>
      <c r="AO124" s="8">
        <f t="shared" si="345"/>
        <v>380000</v>
      </c>
      <c r="AP124" s="50">
        <f t="shared" si="346"/>
        <v>10000</v>
      </c>
      <c r="AR124" s="375">
        <f t="shared" si="315"/>
        <v>2</v>
      </c>
      <c r="AS124" s="201">
        <f t="shared" si="315"/>
        <v>1</v>
      </c>
      <c r="AT124" s="8">
        <f t="shared" si="347"/>
        <v>380000</v>
      </c>
      <c r="AU124" s="50">
        <f t="shared" si="348"/>
        <v>10000</v>
      </c>
      <c r="AW124" s="375">
        <f t="shared" si="316"/>
        <v>2</v>
      </c>
      <c r="AX124" s="201">
        <f t="shared" si="316"/>
        <v>1</v>
      </c>
      <c r="AY124" s="8">
        <f t="shared" si="349"/>
        <v>380000</v>
      </c>
      <c r="AZ124" s="50">
        <f t="shared" si="350"/>
        <v>10000</v>
      </c>
      <c r="BB124" s="375">
        <f t="shared" si="317"/>
        <v>2</v>
      </c>
      <c r="BC124" s="201">
        <f t="shared" si="317"/>
        <v>1</v>
      </c>
      <c r="BD124" s="8">
        <f t="shared" si="351"/>
        <v>380000</v>
      </c>
      <c r="BE124" s="50">
        <f t="shared" si="352"/>
        <v>10000</v>
      </c>
      <c r="BG124" s="375">
        <f t="shared" si="318"/>
        <v>2</v>
      </c>
      <c r="BH124" s="201">
        <f t="shared" si="318"/>
        <v>1</v>
      </c>
      <c r="BI124" s="8">
        <f t="shared" si="353"/>
        <v>380000</v>
      </c>
      <c r="BJ124" s="50">
        <f t="shared" si="354"/>
        <v>10000</v>
      </c>
      <c r="BL124" s="375">
        <f t="shared" si="319"/>
        <v>2</v>
      </c>
      <c r="BM124" s="201">
        <f t="shared" si="319"/>
        <v>1</v>
      </c>
      <c r="BN124" s="8">
        <f t="shared" si="355"/>
        <v>380000</v>
      </c>
      <c r="BO124" s="50">
        <f t="shared" si="356"/>
        <v>10000</v>
      </c>
      <c r="BQ124" s="375">
        <f t="shared" si="320"/>
        <v>2</v>
      </c>
      <c r="BR124" s="201">
        <f t="shared" si="320"/>
        <v>1</v>
      </c>
      <c r="BS124" s="8">
        <f t="shared" si="357"/>
        <v>380000</v>
      </c>
      <c r="BT124" s="50">
        <f t="shared" si="358"/>
        <v>10000</v>
      </c>
      <c r="BV124" s="375">
        <f t="shared" si="321"/>
        <v>2</v>
      </c>
      <c r="BW124" s="201">
        <f t="shared" si="321"/>
        <v>1</v>
      </c>
      <c r="BX124" s="8">
        <f t="shared" si="359"/>
        <v>380000</v>
      </c>
      <c r="BY124" s="50">
        <f t="shared" si="360"/>
        <v>10000</v>
      </c>
      <c r="CA124" s="375">
        <f t="shared" si="322"/>
        <v>2</v>
      </c>
      <c r="CB124" s="201">
        <f t="shared" si="322"/>
        <v>1</v>
      </c>
      <c r="CC124" s="8">
        <f t="shared" si="361"/>
        <v>380000</v>
      </c>
      <c r="CD124" s="50">
        <f t="shared" si="362"/>
        <v>10000</v>
      </c>
      <c r="CF124" s="375">
        <f t="shared" si="323"/>
        <v>2</v>
      </c>
      <c r="CG124" s="201">
        <f t="shared" si="323"/>
        <v>1</v>
      </c>
      <c r="CH124" s="8">
        <f t="shared" si="363"/>
        <v>380000</v>
      </c>
      <c r="CI124" s="50">
        <f t="shared" si="364"/>
        <v>10000</v>
      </c>
      <c r="CK124" s="375">
        <f t="shared" si="324"/>
        <v>2</v>
      </c>
      <c r="CL124" s="201">
        <f t="shared" si="324"/>
        <v>1</v>
      </c>
      <c r="CM124" s="8">
        <f t="shared" si="365"/>
        <v>380000</v>
      </c>
      <c r="CN124" s="50">
        <f t="shared" si="366"/>
        <v>10000</v>
      </c>
      <c r="CP124" s="375">
        <f t="shared" si="325"/>
        <v>2</v>
      </c>
      <c r="CQ124" s="201">
        <f t="shared" si="325"/>
        <v>1</v>
      </c>
      <c r="CR124" s="8">
        <f t="shared" si="367"/>
        <v>380000</v>
      </c>
      <c r="CS124" s="50">
        <f t="shared" si="368"/>
        <v>10000</v>
      </c>
      <c r="CU124" s="375">
        <f t="shared" si="326"/>
        <v>2</v>
      </c>
      <c r="CV124" s="201">
        <f t="shared" si="326"/>
        <v>1</v>
      </c>
      <c r="CW124" s="8">
        <f t="shared" si="369"/>
        <v>380000</v>
      </c>
      <c r="CX124" s="50">
        <f t="shared" si="370"/>
        <v>10000</v>
      </c>
      <c r="CZ124" s="375">
        <f t="shared" si="327"/>
        <v>2</v>
      </c>
      <c r="DA124" s="201">
        <f t="shared" si="327"/>
        <v>1</v>
      </c>
      <c r="DB124" s="8">
        <f t="shared" si="371"/>
        <v>380000</v>
      </c>
      <c r="DC124" s="50">
        <f t="shared" si="372"/>
        <v>10000</v>
      </c>
      <c r="DE124" s="375">
        <f t="shared" si="328"/>
        <v>2</v>
      </c>
      <c r="DF124" s="201">
        <f t="shared" si="328"/>
        <v>1</v>
      </c>
      <c r="DG124" s="8">
        <f t="shared" si="373"/>
        <v>380000</v>
      </c>
      <c r="DH124" s="50">
        <f t="shared" si="374"/>
        <v>10000</v>
      </c>
      <c r="DJ124" s="375">
        <f t="shared" si="329"/>
        <v>2</v>
      </c>
      <c r="DK124" s="201">
        <f t="shared" si="329"/>
        <v>1</v>
      </c>
      <c r="DL124" s="8">
        <f t="shared" si="375"/>
        <v>380000</v>
      </c>
      <c r="DM124" s="50">
        <f t="shared" si="376"/>
        <v>10000</v>
      </c>
      <c r="DO124" s="375">
        <f t="shared" si="330"/>
        <v>2</v>
      </c>
      <c r="DP124" s="201">
        <f t="shared" si="330"/>
        <v>1</v>
      </c>
      <c r="DQ124" s="8">
        <f t="shared" si="377"/>
        <v>380000</v>
      </c>
      <c r="DR124" s="50">
        <f t="shared" si="378"/>
        <v>10000</v>
      </c>
      <c r="DT124" s="51">
        <f t="shared" si="331"/>
        <v>8360000</v>
      </c>
      <c r="DU124" s="50">
        <f t="shared" ref="DU124:DU139" si="379">+DT124/$I$3</f>
        <v>220000</v>
      </c>
      <c r="DV124" s="51">
        <v>0</v>
      </c>
      <c r="DW124" s="50">
        <f t="shared" si="333"/>
        <v>0</v>
      </c>
      <c r="DX124" s="51">
        <f t="shared" si="334"/>
        <v>8360000</v>
      </c>
      <c r="DY124" s="53">
        <f t="shared" si="334"/>
        <v>220000</v>
      </c>
      <c r="DZ124" s="307" t="str">
        <f>B125</f>
        <v>Perdiem para Supervisao dos Tecnicos para DQA nas Us's</v>
      </c>
    </row>
    <row r="125" spans="1:130" ht="18" customHeight="1" x14ac:dyDescent="0.3">
      <c r="B125" s="432" t="s">
        <v>693</v>
      </c>
      <c r="C125" s="433" t="s">
        <v>696</v>
      </c>
      <c r="D125" s="433">
        <v>4</v>
      </c>
      <c r="E125" s="425">
        <f>(5*1500)</f>
        <v>7500</v>
      </c>
      <c r="F125" s="274">
        <f t="shared" ref="F125:F127" si="380">E125/$I$3</f>
        <v>197.36842105263159</v>
      </c>
      <c r="G125" s="274"/>
      <c r="H125" s="274" t="s">
        <v>31</v>
      </c>
      <c r="I125" s="58"/>
      <c r="J125" s="264"/>
      <c r="K125" s="265"/>
      <c r="L125" s="264"/>
      <c r="M125" s="57"/>
      <c r="N125" s="394">
        <v>2</v>
      </c>
      <c r="O125" s="214">
        <v>13</v>
      </c>
      <c r="P125" s="8">
        <f t="shared" si="335"/>
        <v>195000</v>
      </c>
      <c r="Q125" s="50">
        <f t="shared" si="336"/>
        <v>5131.5789473684208</v>
      </c>
      <c r="S125" s="201">
        <f t="shared" si="310"/>
        <v>2</v>
      </c>
      <c r="T125" s="201">
        <f t="shared" si="310"/>
        <v>13</v>
      </c>
      <c r="U125" s="8">
        <f t="shared" si="337"/>
        <v>195000</v>
      </c>
      <c r="V125" s="50">
        <f t="shared" si="338"/>
        <v>5131.5789473684208</v>
      </c>
      <c r="X125" s="375">
        <f t="shared" si="311"/>
        <v>2</v>
      </c>
      <c r="Y125" s="201">
        <f t="shared" si="311"/>
        <v>13</v>
      </c>
      <c r="Z125" s="8">
        <f t="shared" si="339"/>
        <v>195000</v>
      </c>
      <c r="AA125" s="50">
        <f t="shared" si="340"/>
        <v>5131.5789473684208</v>
      </c>
      <c r="AC125" s="375">
        <f t="shared" si="312"/>
        <v>2</v>
      </c>
      <c r="AD125" s="201">
        <f t="shared" si="312"/>
        <v>13</v>
      </c>
      <c r="AE125" s="8">
        <f t="shared" si="341"/>
        <v>195000</v>
      </c>
      <c r="AF125" s="50">
        <f t="shared" si="342"/>
        <v>5131.5789473684208</v>
      </c>
      <c r="AH125" s="375">
        <f t="shared" si="313"/>
        <v>2</v>
      </c>
      <c r="AI125" s="201">
        <f t="shared" si="313"/>
        <v>13</v>
      </c>
      <c r="AJ125" s="8">
        <f t="shared" si="343"/>
        <v>195000</v>
      </c>
      <c r="AK125" s="50">
        <f t="shared" si="344"/>
        <v>5131.5789473684208</v>
      </c>
      <c r="AM125" s="375">
        <f t="shared" si="314"/>
        <v>2</v>
      </c>
      <c r="AN125" s="201">
        <f t="shared" si="314"/>
        <v>13</v>
      </c>
      <c r="AO125" s="8">
        <f t="shared" si="345"/>
        <v>195000</v>
      </c>
      <c r="AP125" s="50">
        <f t="shared" si="346"/>
        <v>5131.5789473684208</v>
      </c>
      <c r="AR125" s="375">
        <f t="shared" si="315"/>
        <v>2</v>
      </c>
      <c r="AS125" s="201">
        <f t="shared" si="315"/>
        <v>13</v>
      </c>
      <c r="AT125" s="8">
        <f t="shared" si="347"/>
        <v>195000</v>
      </c>
      <c r="AU125" s="50">
        <f t="shared" si="348"/>
        <v>5131.5789473684208</v>
      </c>
      <c r="AW125" s="375">
        <f t="shared" si="316"/>
        <v>2</v>
      </c>
      <c r="AX125" s="201">
        <f t="shared" si="316"/>
        <v>13</v>
      </c>
      <c r="AY125" s="8">
        <f t="shared" si="349"/>
        <v>195000</v>
      </c>
      <c r="AZ125" s="50">
        <f t="shared" si="350"/>
        <v>5131.5789473684208</v>
      </c>
      <c r="BB125" s="375">
        <f t="shared" si="317"/>
        <v>2</v>
      </c>
      <c r="BC125" s="201">
        <f t="shared" si="317"/>
        <v>13</v>
      </c>
      <c r="BD125" s="8">
        <f t="shared" si="351"/>
        <v>195000</v>
      </c>
      <c r="BE125" s="50">
        <f t="shared" si="352"/>
        <v>5131.5789473684208</v>
      </c>
      <c r="BG125" s="375">
        <f t="shared" si="318"/>
        <v>2</v>
      </c>
      <c r="BH125" s="201">
        <f t="shared" si="318"/>
        <v>13</v>
      </c>
      <c r="BI125" s="8">
        <f t="shared" si="353"/>
        <v>195000</v>
      </c>
      <c r="BJ125" s="50">
        <f t="shared" si="354"/>
        <v>5131.5789473684208</v>
      </c>
      <c r="BL125" s="375">
        <f t="shared" si="319"/>
        <v>2</v>
      </c>
      <c r="BM125" s="201">
        <f t="shared" si="319"/>
        <v>13</v>
      </c>
      <c r="BN125" s="8">
        <f t="shared" si="355"/>
        <v>195000</v>
      </c>
      <c r="BO125" s="50">
        <f t="shared" si="356"/>
        <v>5131.5789473684208</v>
      </c>
      <c r="BQ125" s="375">
        <f t="shared" si="320"/>
        <v>2</v>
      </c>
      <c r="BR125" s="201">
        <f t="shared" si="320"/>
        <v>13</v>
      </c>
      <c r="BS125" s="8">
        <f t="shared" si="357"/>
        <v>195000</v>
      </c>
      <c r="BT125" s="50">
        <f t="shared" si="358"/>
        <v>5131.5789473684208</v>
      </c>
      <c r="BV125" s="375">
        <f t="shared" si="321"/>
        <v>2</v>
      </c>
      <c r="BW125" s="201">
        <f t="shared" si="321"/>
        <v>13</v>
      </c>
      <c r="BX125" s="8">
        <f t="shared" si="359"/>
        <v>195000</v>
      </c>
      <c r="BY125" s="50">
        <f t="shared" si="360"/>
        <v>5131.5789473684208</v>
      </c>
      <c r="CA125" s="375">
        <f t="shared" si="322"/>
        <v>2</v>
      </c>
      <c r="CB125" s="201">
        <f t="shared" si="322"/>
        <v>13</v>
      </c>
      <c r="CC125" s="8">
        <f t="shared" si="361"/>
        <v>195000</v>
      </c>
      <c r="CD125" s="50">
        <f t="shared" si="362"/>
        <v>5131.5789473684208</v>
      </c>
      <c r="CF125" s="375">
        <f t="shared" si="323"/>
        <v>2</v>
      </c>
      <c r="CG125" s="201">
        <f t="shared" si="323"/>
        <v>13</v>
      </c>
      <c r="CH125" s="8">
        <f t="shared" si="363"/>
        <v>195000</v>
      </c>
      <c r="CI125" s="50">
        <f t="shared" si="364"/>
        <v>5131.5789473684208</v>
      </c>
      <c r="CK125" s="375">
        <f t="shared" si="324"/>
        <v>2</v>
      </c>
      <c r="CL125" s="201">
        <f t="shared" si="324"/>
        <v>13</v>
      </c>
      <c r="CM125" s="8">
        <f t="shared" si="365"/>
        <v>195000</v>
      </c>
      <c r="CN125" s="50">
        <f t="shared" si="366"/>
        <v>5131.5789473684208</v>
      </c>
      <c r="CP125" s="375">
        <f t="shared" si="325"/>
        <v>2</v>
      </c>
      <c r="CQ125" s="201">
        <f t="shared" si="325"/>
        <v>13</v>
      </c>
      <c r="CR125" s="8">
        <f t="shared" si="367"/>
        <v>195000</v>
      </c>
      <c r="CS125" s="50">
        <f t="shared" si="368"/>
        <v>5131.5789473684208</v>
      </c>
      <c r="CU125" s="375">
        <f t="shared" si="326"/>
        <v>2</v>
      </c>
      <c r="CV125" s="201">
        <f t="shared" si="326"/>
        <v>13</v>
      </c>
      <c r="CW125" s="8">
        <f t="shared" si="369"/>
        <v>195000</v>
      </c>
      <c r="CX125" s="50">
        <f t="shared" si="370"/>
        <v>5131.5789473684208</v>
      </c>
      <c r="CZ125" s="375">
        <f t="shared" si="327"/>
        <v>2</v>
      </c>
      <c r="DA125" s="201">
        <f t="shared" si="327"/>
        <v>13</v>
      </c>
      <c r="DB125" s="8">
        <f t="shared" si="371"/>
        <v>195000</v>
      </c>
      <c r="DC125" s="50">
        <f t="shared" si="372"/>
        <v>5131.5789473684208</v>
      </c>
      <c r="DE125" s="375">
        <f t="shared" si="328"/>
        <v>2</v>
      </c>
      <c r="DF125" s="201">
        <f t="shared" si="328"/>
        <v>13</v>
      </c>
      <c r="DG125" s="8">
        <f t="shared" si="373"/>
        <v>195000</v>
      </c>
      <c r="DH125" s="50">
        <f t="shared" si="374"/>
        <v>5131.5789473684208</v>
      </c>
      <c r="DJ125" s="375">
        <f t="shared" si="329"/>
        <v>2</v>
      </c>
      <c r="DK125" s="201">
        <f t="shared" si="329"/>
        <v>13</v>
      </c>
      <c r="DL125" s="8">
        <f t="shared" si="375"/>
        <v>195000</v>
      </c>
      <c r="DM125" s="50">
        <f t="shared" si="376"/>
        <v>5131.5789473684208</v>
      </c>
      <c r="DO125" s="375">
        <f t="shared" si="330"/>
        <v>2</v>
      </c>
      <c r="DP125" s="201">
        <f t="shared" si="330"/>
        <v>13</v>
      </c>
      <c r="DQ125" s="8">
        <f t="shared" si="377"/>
        <v>195000</v>
      </c>
      <c r="DR125" s="50">
        <f t="shared" si="378"/>
        <v>5131.5789473684208</v>
      </c>
      <c r="DT125" s="51">
        <f t="shared" si="331"/>
        <v>4290000</v>
      </c>
      <c r="DU125" s="50">
        <f t="shared" si="379"/>
        <v>112894.73684210527</v>
      </c>
      <c r="DV125" s="51">
        <v>0</v>
      </c>
      <c r="DW125" s="50">
        <f t="shared" si="333"/>
        <v>0</v>
      </c>
      <c r="DX125" s="51">
        <f t="shared" si="334"/>
        <v>4290000</v>
      </c>
      <c r="DY125" s="53">
        <f t="shared" si="334"/>
        <v>112894.73684210527</v>
      </c>
      <c r="DZ125" s="307" t="e">
        <f>#REF!</f>
        <v>#REF!</v>
      </c>
    </row>
    <row r="126" spans="1:130" ht="18" customHeight="1" x14ac:dyDescent="0.3">
      <c r="B126" s="431" t="s">
        <v>697</v>
      </c>
      <c r="C126" s="316" t="s">
        <v>699</v>
      </c>
      <c r="D126" s="316" t="s">
        <v>709</v>
      </c>
      <c r="E126" s="334">
        <f>(1500*27)</f>
        <v>40500</v>
      </c>
      <c r="F126" s="274">
        <f t="shared" si="380"/>
        <v>1065.7894736842106</v>
      </c>
      <c r="G126" s="274"/>
      <c r="H126" s="274"/>
      <c r="I126" s="270"/>
      <c r="J126" s="58"/>
      <c r="K126" s="265"/>
      <c r="L126" s="264"/>
      <c r="M126" s="271"/>
      <c r="N126" s="394">
        <v>1</v>
      </c>
      <c r="O126" s="214">
        <v>4</v>
      </c>
      <c r="P126" s="8">
        <f t="shared" si="335"/>
        <v>162000</v>
      </c>
      <c r="Q126" s="50">
        <f t="shared" si="336"/>
        <v>4263.1578947368425</v>
      </c>
      <c r="S126" s="201">
        <f t="shared" si="310"/>
        <v>1</v>
      </c>
      <c r="T126" s="201">
        <f t="shared" si="310"/>
        <v>4</v>
      </c>
      <c r="U126" s="8">
        <f t="shared" si="337"/>
        <v>162000</v>
      </c>
      <c r="V126" s="50">
        <f t="shared" si="338"/>
        <v>4263.1578947368425</v>
      </c>
      <c r="X126" s="375">
        <f t="shared" si="311"/>
        <v>1</v>
      </c>
      <c r="Y126" s="201">
        <f t="shared" si="311"/>
        <v>4</v>
      </c>
      <c r="Z126" s="8">
        <f t="shared" si="339"/>
        <v>162000</v>
      </c>
      <c r="AA126" s="50">
        <f t="shared" si="340"/>
        <v>4263.1578947368425</v>
      </c>
      <c r="AC126" s="375">
        <f t="shared" si="312"/>
        <v>1</v>
      </c>
      <c r="AD126" s="201">
        <f t="shared" si="312"/>
        <v>4</v>
      </c>
      <c r="AE126" s="8">
        <f t="shared" si="341"/>
        <v>162000</v>
      </c>
      <c r="AF126" s="50">
        <f t="shared" si="342"/>
        <v>4263.1578947368425</v>
      </c>
      <c r="AH126" s="375">
        <f t="shared" si="313"/>
        <v>1</v>
      </c>
      <c r="AI126" s="201">
        <f t="shared" si="313"/>
        <v>4</v>
      </c>
      <c r="AJ126" s="8">
        <f t="shared" si="343"/>
        <v>162000</v>
      </c>
      <c r="AK126" s="50">
        <f t="shared" si="344"/>
        <v>4263.1578947368425</v>
      </c>
      <c r="AM126" s="375">
        <f t="shared" si="314"/>
        <v>1</v>
      </c>
      <c r="AN126" s="201">
        <f t="shared" si="314"/>
        <v>4</v>
      </c>
      <c r="AO126" s="8">
        <f t="shared" si="345"/>
        <v>162000</v>
      </c>
      <c r="AP126" s="50">
        <f t="shared" si="346"/>
        <v>4263.1578947368425</v>
      </c>
      <c r="AR126" s="375">
        <f t="shared" si="315"/>
        <v>1</v>
      </c>
      <c r="AS126" s="201">
        <f t="shared" si="315"/>
        <v>4</v>
      </c>
      <c r="AT126" s="8">
        <f t="shared" si="347"/>
        <v>162000</v>
      </c>
      <c r="AU126" s="50">
        <f t="shared" si="348"/>
        <v>4263.1578947368425</v>
      </c>
      <c r="AW126" s="375">
        <f t="shared" si="316"/>
        <v>1</v>
      </c>
      <c r="AX126" s="201">
        <f t="shared" si="316"/>
        <v>4</v>
      </c>
      <c r="AY126" s="8">
        <f t="shared" si="349"/>
        <v>162000</v>
      </c>
      <c r="AZ126" s="50">
        <f t="shared" si="350"/>
        <v>4263.1578947368425</v>
      </c>
      <c r="BB126" s="375">
        <f t="shared" si="317"/>
        <v>1</v>
      </c>
      <c r="BC126" s="201">
        <f t="shared" si="317"/>
        <v>4</v>
      </c>
      <c r="BD126" s="8">
        <f t="shared" si="351"/>
        <v>162000</v>
      </c>
      <c r="BE126" s="50">
        <f t="shared" si="352"/>
        <v>4263.1578947368425</v>
      </c>
      <c r="BG126" s="375">
        <f t="shared" si="318"/>
        <v>1</v>
      </c>
      <c r="BH126" s="201">
        <f t="shared" si="318"/>
        <v>4</v>
      </c>
      <c r="BI126" s="8">
        <f t="shared" si="353"/>
        <v>162000</v>
      </c>
      <c r="BJ126" s="50">
        <f t="shared" si="354"/>
        <v>4263.1578947368425</v>
      </c>
      <c r="BL126" s="375">
        <f t="shared" si="319"/>
        <v>1</v>
      </c>
      <c r="BM126" s="201">
        <f t="shared" si="319"/>
        <v>4</v>
      </c>
      <c r="BN126" s="8">
        <f t="shared" si="355"/>
        <v>162000</v>
      </c>
      <c r="BO126" s="50">
        <f t="shared" si="356"/>
        <v>4263.1578947368425</v>
      </c>
      <c r="BQ126" s="375">
        <f t="shared" si="320"/>
        <v>1</v>
      </c>
      <c r="BR126" s="201">
        <f t="shared" si="320"/>
        <v>4</v>
      </c>
      <c r="BS126" s="8">
        <f t="shared" si="357"/>
        <v>162000</v>
      </c>
      <c r="BT126" s="50">
        <f t="shared" si="358"/>
        <v>4263.1578947368425</v>
      </c>
      <c r="BV126" s="375">
        <f t="shared" si="321"/>
        <v>1</v>
      </c>
      <c r="BW126" s="201">
        <f t="shared" si="321"/>
        <v>4</v>
      </c>
      <c r="BX126" s="8">
        <f t="shared" si="359"/>
        <v>162000</v>
      </c>
      <c r="BY126" s="50">
        <f t="shared" si="360"/>
        <v>4263.1578947368425</v>
      </c>
      <c r="CA126" s="375">
        <f t="shared" si="322"/>
        <v>1</v>
      </c>
      <c r="CB126" s="201">
        <f t="shared" si="322"/>
        <v>4</v>
      </c>
      <c r="CC126" s="8">
        <f t="shared" si="361"/>
        <v>162000</v>
      </c>
      <c r="CD126" s="50">
        <f t="shared" si="362"/>
        <v>4263.1578947368425</v>
      </c>
      <c r="CF126" s="375">
        <f t="shared" si="323"/>
        <v>1</v>
      </c>
      <c r="CG126" s="201">
        <f t="shared" si="323"/>
        <v>4</v>
      </c>
      <c r="CH126" s="8">
        <f t="shared" si="363"/>
        <v>162000</v>
      </c>
      <c r="CI126" s="50">
        <f t="shared" si="364"/>
        <v>4263.1578947368425</v>
      </c>
      <c r="CK126" s="375">
        <f t="shared" si="324"/>
        <v>1</v>
      </c>
      <c r="CL126" s="201">
        <f t="shared" si="324"/>
        <v>4</v>
      </c>
      <c r="CM126" s="8">
        <f t="shared" si="365"/>
        <v>162000</v>
      </c>
      <c r="CN126" s="50">
        <f t="shared" si="366"/>
        <v>4263.1578947368425</v>
      </c>
      <c r="CP126" s="375">
        <f t="shared" si="325"/>
        <v>1</v>
      </c>
      <c r="CQ126" s="201">
        <f t="shared" si="325"/>
        <v>4</v>
      </c>
      <c r="CR126" s="8">
        <f t="shared" si="367"/>
        <v>162000</v>
      </c>
      <c r="CS126" s="50">
        <f t="shared" si="368"/>
        <v>4263.1578947368425</v>
      </c>
      <c r="CU126" s="375">
        <f t="shared" si="326"/>
        <v>1</v>
      </c>
      <c r="CV126" s="201">
        <f t="shared" si="326"/>
        <v>4</v>
      </c>
      <c r="CW126" s="8">
        <f t="shared" si="369"/>
        <v>162000</v>
      </c>
      <c r="CX126" s="50">
        <f t="shared" si="370"/>
        <v>4263.1578947368425</v>
      </c>
      <c r="CZ126" s="375">
        <f t="shared" si="327"/>
        <v>1</v>
      </c>
      <c r="DA126" s="201">
        <f t="shared" si="327"/>
        <v>4</v>
      </c>
      <c r="DB126" s="8">
        <f t="shared" si="371"/>
        <v>162000</v>
      </c>
      <c r="DC126" s="50">
        <f t="shared" si="372"/>
        <v>4263.1578947368425</v>
      </c>
      <c r="DE126" s="375">
        <f t="shared" si="328"/>
        <v>1</v>
      </c>
      <c r="DF126" s="201">
        <f t="shared" si="328"/>
        <v>4</v>
      </c>
      <c r="DG126" s="8">
        <f t="shared" si="373"/>
        <v>162000</v>
      </c>
      <c r="DH126" s="50">
        <f t="shared" si="374"/>
        <v>4263.1578947368425</v>
      </c>
      <c r="DJ126" s="375">
        <f t="shared" si="329"/>
        <v>1</v>
      </c>
      <c r="DK126" s="201">
        <f t="shared" si="329"/>
        <v>4</v>
      </c>
      <c r="DL126" s="8">
        <f t="shared" si="375"/>
        <v>162000</v>
      </c>
      <c r="DM126" s="50">
        <f t="shared" si="376"/>
        <v>4263.1578947368425</v>
      </c>
      <c r="DO126" s="375">
        <f t="shared" si="330"/>
        <v>1</v>
      </c>
      <c r="DP126" s="201">
        <f t="shared" si="330"/>
        <v>4</v>
      </c>
      <c r="DQ126" s="8">
        <f t="shared" si="377"/>
        <v>162000</v>
      </c>
      <c r="DR126" s="50">
        <f t="shared" si="378"/>
        <v>4263.1578947368425</v>
      </c>
      <c r="DT126" s="51">
        <f t="shared" si="331"/>
        <v>3564000</v>
      </c>
      <c r="DU126" s="50">
        <f t="shared" si="379"/>
        <v>93789.473684210519</v>
      </c>
      <c r="DV126" s="51">
        <v>0</v>
      </c>
      <c r="DW126" s="50">
        <f t="shared" si="333"/>
        <v>0</v>
      </c>
      <c r="DX126" s="51">
        <f t="shared" si="334"/>
        <v>3564000</v>
      </c>
      <c r="DY126" s="53">
        <f t="shared" si="334"/>
        <v>93789.473684210519</v>
      </c>
      <c r="DZ126" s="307" t="str">
        <f t="shared" ref="DZ126:DZ139" si="381">B126</f>
        <v>Reunioes trimensais para analise de dados das US's(Magude)</v>
      </c>
    </row>
    <row r="127" spans="1:130" ht="18" customHeight="1" x14ac:dyDescent="0.3">
      <c r="A127" s="6"/>
      <c r="B127" s="431" t="s">
        <v>698</v>
      </c>
      <c r="C127" s="316" t="s">
        <v>699</v>
      </c>
      <c r="D127" s="316" t="s">
        <v>708</v>
      </c>
      <c r="E127" s="334">
        <f>27*1500</f>
        <v>40500</v>
      </c>
      <c r="F127" s="274">
        <f t="shared" si="380"/>
        <v>1065.7894736842106</v>
      </c>
      <c r="G127" s="274"/>
      <c r="H127" s="274"/>
      <c r="I127" s="58"/>
      <c r="J127" s="58"/>
      <c r="K127" s="265"/>
      <c r="L127" s="264"/>
      <c r="M127" s="57"/>
      <c r="N127" s="394">
        <v>1</v>
      </c>
      <c r="O127" s="214">
        <v>12</v>
      </c>
      <c r="P127" s="8">
        <f t="shared" si="335"/>
        <v>486000</v>
      </c>
      <c r="Q127" s="50">
        <f t="shared" si="336"/>
        <v>12789.473684210527</v>
      </c>
      <c r="S127" s="201">
        <f t="shared" si="310"/>
        <v>1</v>
      </c>
      <c r="T127" s="201">
        <f t="shared" si="310"/>
        <v>12</v>
      </c>
      <c r="U127" s="8">
        <f t="shared" si="337"/>
        <v>486000</v>
      </c>
      <c r="V127" s="50">
        <f t="shared" si="338"/>
        <v>12789.473684210527</v>
      </c>
      <c r="X127" s="375">
        <f t="shared" si="311"/>
        <v>1</v>
      </c>
      <c r="Y127" s="201">
        <f t="shared" si="311"/>
        <v>12</v>
      </c>
      <c r="Z127" s="8">
        <f t="shared" si="339"/>
        <v>486000</v>
      </c>
      <c r="AA127" s="50">
        <f t="shared" si="340"/>
        <v>12789.473684210527</v>
      </c>
      <c r="AC127" s="375">
        <f t="shared" si="312"/>
        <v>1</v>
      </c>
      <c r="AD127" s="201">
        <f t="shared" si="312"/>
        <v>12</v>
      </c>
      <c r="AE127" s="8">
        <f t="shared" si="341"/>
        <v>486000</v>
      </c>
      <c r="AF127" s="50">
        <f t="shared" si="342"/>
        <v>12789.473684210527</v>
      </c>
      <c r="AH127" s="375">
        <f t="shared" si="313"/>
        <v>1</v>
      </c>
      <c r="AI127" s="201">
        <f t="shared" si="313"/>
        <v>12</v>
      </c>
      <c r="AJ127" s="8">
        <f t="shared" si="343"/>
        <v>486000</v>
      </c>
      <c r="AK127" s="50">
        <f t="shared" si="344"/>
        <v>12789.473684210527</v>
      </c>
      <c r="AM127" s="375">
        <f t="shared" si="314"/>
        <v>1</v>
      </c>
      <c r="AN127" s="201">
        <f t="shared" si="314"/>
        <v>12</v>
      </c>
      <c r="AO127" s="8">
        <f t="shared" si="345"/>
        <v>486000</v>
      </c>
      <c r="AP127" s="50">
        <f t="shared" si="346"/>
        <v>12789.473684210527</v>
      </c>
      <c r="AR127" s="375">
        <f t="shared" si="315"/>
        <v>1</v>
      </c>
      <c r="AS127" s="201">
        <f t="shared" si="315"/>
        <v>12</v>
      </c>
      <c r="AT127" s="8">
        <f t="shared" si="347"/>
        <v>486000</v>
      </c>
      <c r="AU127" s="50">
        <f t="shared" si="348"/>
        <v>12789.473684210527</v>
      </c>
      <c r="AW127" s="375">
        <f t="shared" si="316"/>
        <v>1</v>
      </c>
      <c r="AX127" s="201">
        <f t="shared" si="316"/>
        <v>12</v>
      </c>
      <c r="AY127" s="8">
        <f t="shared" si="349"/>
        <v>486000</v>
      </c>
      <c r="AZ127" s="50">
        <f t="shared" si="350"/>
        <v>12789.473684210527</v>
      </c>
      <c r="BB127" s="375">
        <f t="shared" si="317"/>
        <v>1</v>
      </c>
      <c r="BC127" s="201">
        <f t="shared" si="317"/>
        <v>12</v>
      </c>
      <c r="BD127" s="8">
        <f t="shared" si="351"/>
        <v>486000</v>
      </c>
      <c r="BE127" s="50">
        <f t="shared" si="352"/>
        <v>12789.473684210527</v>
      </c>
      <c r="BG127" s="375">
        <f t="shared" si="318"/>
        <v>1</v>
      </c>
      <c r="BH127" s="201">
        <f t="shared" si="318"/>
        <v>12</v>
      </c>
      <c r="BI127" s="8">
        <f t="shared" si="353"/>
        <v>486000</v>
      </c>
      <c r="BJ127" s="50">
        <f t="shared" si="354"/>
        <v>12789.473684210527</v>
      </c>
      <c r="BL127" s="375">
        <f t="shared" si="319"/>
        <v>1</v>
      </c>
      <c r="BM127" s="201">
        <f t="shared" si="319"/>
        <v>12</v>
      </c>
      <c r="BN127" s="8">
        <f t="shared" si="355"/>
        <v>486000</v>
      </c>
      <c r="BO127" s="50">
        <f t="shared" si="356"/>
        <v>12789.473684210527</v>
      </c>
      <c r="BQ127" s="375">
        <f t="shared" si="320"/>
        <v>1</v>
      </c>
      <c r="BR127" s="201">
        <f t="shared" si="320"/>
        <v>12</v>
      </c>
      <c r="BS127" s="8">
        <f t="shared" si="357"/>
        <v>486000</v>
      </c>
      <c r="BT127" s="50">
        <f t="shared" si="358"/>
        <v>12789.473684210527</v>
      </c>
      <c r="BV127" s="375">
        <f t="shared" si="321"/>
        <v>1</v>
      </c>
      <c r="BW127" s="201">
        <f t="shared" si="321"/>
        <v>12</v>
      </c>
      <c r="BX127" s="8">
        <f t="shared" si="359"/>
        <v>486000</v>
      </c>
      <c r="BY127" s="50">
        <f t="shared" si="360"/>
        <v>12789.473684210527</v>
      </c>
      <c r="CA127" s="375">
        <f t="shared" si="322"/>
        <v>1</v>
      </c>
      <c r="CB127" s="201">
        <f t="shared" si="322"/>
        <v>12</v>
      </c>
      <c r="CC127" s="8">
        <f t="shared" si="361"/>
        <v>486000</v>
      </c>
      <c r="CD127" s="50">
        <f t="shared" si="362"/>
        <v>12789.473684210527</v>
      </c>
      <c r="CF127" s="375">
        <f t="shared" si="323"/>
        <v>1</v>
      </c>
      <c r="CG127" s="201">
        <f t="shared" si="323"/>
        <v>12</v>
      </c>
      <c r="CH127" s="8">
        <f t="shared" si="363"/>
        <v>486000</v>
      </c>
      <c r="CI127" s="50">
        <f t="shared" si="364"/>
        <v>12789.473684210527</v>
      </c>
      <c r="CK127" s="375">
        <f t="shared" si="324"/>
        <v>1</v>
      </c>
      <c r="CL127" s="201">
        <f t="shared" si="324"/>
        <v>12</v>
      </c>
      <c r="CM127" s="8">
        <f t="shared" si="365"/>
        <v>486000</v>
      </c>
      <c r="CN127" s="50">
        <f t="shared" si="366"/>
        <v>12789.473684210527</v>
      </c>
      <c r="CP127" s="375">
        <f t="shared" si="325"/>
        <v>1</v>
      </c>
      <c r="CQ127" s="201">
        <f t="shared" si="325"/>
        <v>12</v>
      </c>
      <c r="CR127" s="8">
        <f t="shared" si="367"/>
        <v>486000</v>
      </c>
      <c r="CS127" s="50">
        <f t="shared" si="368"/>
        <v>12789.473684210527</v>
      </c>
      <c r="CU127" s="375">
        <f t="shared" si="326"/>
        <v>1</v>
      </c>
      <c r="CV127" s="201">
        <f t="shared" si="326"/>
        <v>12</v>
      </c>
      <c r="CW127" s="8">
        <f t="shared" si="369"/>
        <v>486000</v>
      </c>
      <c r="CX127" s="50">
        <f t="shared" si="370"/>
        <v>12789.473684210527</v>
      </c>
      <c r="CZ127" s="375">
        <f t="shared" si="327"/>
        <v>1</v>
      </c>
      <c r="DA127" s="201">
        <f t="shared" si="327"/>
        <v>12</v>
      </c>
      <c r="DB127" s="8">
        <f t="shared" si="371"/>
        <v>486000</v>
      </c>
      <c r="DC127" s="50">
        <f t="shared" si="372"/>
        <v>12789.473684210527</v>
      </c>
      <c r="DE127" s="375">
        <f t="shared" si="328"/>
        <v>1</v>
      </c>
      <c r="DF127" s="201">
        <f t="shared" si="328"/>
        <v>12</v>
      </c>
      <c r="DG127" s="8">
        <f t="shared" si="373"/>
        <v>486000</v>
      </c>
      <c r="DH127" s="50">
        <f t="shared" si="374"/>
        <v>12789.473684210527</v>
      </c>
      <c r="DJ127" s="375">
        <f t="shared" si="329"/>
        <v>1</v>
      </c>
      <c r="DK127" s="201">
        <f t="shared" si="329"/>
        <v>12</v>
      </c>
      <c r="DL127" s="8">
        <f t="shared" si="375"/>
        <v>486000</v>
      </c>
      <c r="DM127" s="50">
        <f t="shared" si="376"/>
        <v>12789.473684210527</v>
      </c>
      <c r="DO127" s="375">
        <f t="shared" si="330"/>
        <v>1</v>
      </c>
      <c r="DP127" s="201">
        <f t="shared" si="330"/>
        <v>12</v>
      </c>
      <c r="DQ127" s="8">
        <f t="shared" si="377"/>
        <v>486000</v>
      </c>
      <c r="DR127" s="50">
        <f t="shared" si="378"/>
        <v>12789.473684210527</v>
      </c>
      <c r="DT127" s="51">
        <f t="shared" si="331"/>
        <v>10692000</v>
      </c>
      <c r="DU127" s="50">
        <f t="shared" si="379"/>
        <v>281368.42105263157</v>
      </c>
      <c r="DV127" s="51">
        <v>0</v>
      </c>
      <c r="DW127" s="50">
        <f t="shared" si="333"/>
        <v>0</v>
      </c>
      <c r="DX127" s="51">
        <f t="shared" si="334"/>
        <v>10692000</v>
      </c>
      <c r="DY127" s="53">
        <f t="shared" si="334"/>
        <v>281368.42105263157</v>
      </c>
      <c r="DZ127" s="307" t="str">
        <f t="shared" si="381"/>
        <v>Reunioees mensais para analise de dados dos APE's(Magude)</v>
      </c>
    </row>
    <row r="128" spans="1:130" ht="18" customHeight="1" x14ac:dyDescent="0.3">
      <c r="B128" s="339"/>
      <c r="C128" s="317"/>
      <c r="D128" s="317"/>
      <c r="E128" s="334"/>
      <c r="F128" s="274"/>
      <c r="G128" s="274"/>
      <c r="H128" s="274"/>
      <c r="I128" s="58"/>
      <c r="J128" s="58"/>
      <c r="K128" s="265"/>
      <c r="L128" s="264"/>
      <c r="M128" s="57"/>
      <c r="N128" s="394"/>
      <c r="O128" s="214"/>
      <c r="P128" s="8">
        <f t="shared" si="335"/>
        <v>0</v>
      </c>
      <c r="Q128" s="50">
        <f t="shared" si="336"/>
        <v>0</v>
      </c>
      <c r="S128" s="201">
        <f t="shared" si="310"/>
        <v>0</v>
      </c>
      <c r="T128" s="201">
        <f t="shared" si="310"/>
        <v>0</v>
      </c>
      <c r="U128" s="8">
        <f t="shared" si="337"/>
        <v>0</v>
      </c>
      <c r="V128" s="50">
        <f t="shared" si="338"/>
        <v>0</v>
      </c>
      <c r="X128" s="375">
        <f t="shared" si="311"/>
        <v>0</v>
      </c>
      <c r="Y128" s="201">
        <f t="shared" si="311"/>
        <v>0</v>
      </c>
      <c r="Z128" s="8">
        <f t="shared" si="339"/>
        <v>0</v>
      </c>
      <c r="AA128" s="50">
        <f t="shared" si="340"/>
        <v>0</v>
      </c>
      <c r="AC128" s="375">
        <f t="shared" si="312"/>
        <v>0</v>
      </c>
      <c r="AD128" s="201">
        <f t="shared" si="312"/>
        <v>0</v>
      </c>
      <c r="AE128" s="8">
        <f t="shared" si="341"/>
        <v>0</v>
      </c>
      <c r="AF128" s="50">
        <f t="shared" si="342"/>
        <v>0</v>
      </c>
      <c r="AH128" s="375">
        <f t="shared" si="313"/>
        <v>0</v>
      </c>
      <c r="AI128" s="201">
        <f t="shared" si="313"/>
        <v>0</v>
      </c>
      <c r="AJ128" s="8">
        <f t="shared" si="343"/>
        <v>0</v>
      </c>
      <c r="AK128" s="50">
        <f t="shared" si="344"/>
        <v>0</v>
      </c>
      <c r="AM128" s="375">
        <f t="shared" si="314"/>
        <v>0</v>
      </c>
      <c r="AN128" s="201">
        <f t="shared" si="314"/>
        <v>0</v>
      </c>
      <c r="AO128" s="8">
        <f t="shared" si="345"/>
        <v>0</v>
      </c>
      <c r="AP128" s="50">
        <f t="shared" si="346"/>
        <v>0</v>
      </c>
      <c r="AR128" s="375">
        <f t="shared" si="315"/>
        <v>0</v>
      </c>
      <c r="AS128" s="201">
        <f t="shared" si="315"/>
        <v>0</v>
      </c>
      <c r="AT128" s="8">
        <f t="shared" si="347"/>
        <v>0</v>
      </c>
      <c r="AU128" s="50">
        <f t="shared" si="348"/>
        <v>0</v>
      </c>
      <c r="AW128" s="375">
        <f t="shared" si="316"/>
        <v>0</v>
      </c>
      <c r="AX128" s="201">
        <f t="shared" si="316"/>
        <v>0</v>
      </c>
      <c r="AY128" s="8">
        <f t="shared" si="349"/>
        <v>0</v>
      </c>
      <c r="AZ128" s="50">
        <f t="shared" si="350"/>
        <v>0</v>
      </c>
      <c r="BB128" s="375">
        <f t="shared" si="317"/>
        <v>0</v>
      </c>
      <c r="BC128" s="201">
        <f t="shared" si="317"/>
        <v>0</v>
      </c>
      <c r="BD128" s="8">
        <f t="shared" si="351"/>
        <v>0</v>
      </c>
      <c r="BE128" s="50">
        <f t="shared" si="352"/>
        <v>0</v>
      </c>
      <c r="BG128" s="375">
        <f t="shared" si="318"/>
        <v>0</v>
      </c>
      <c r="BH128" s="201">
        <f t="shared" si="318"/>
        <v>0</v>
      </c>
      <c r="BI128" s="8">
        <f t="shared" si="353"/>
        <v>0</v>
      </c>
      <c r="BJ128" s="50">
        <f t="shared" si="354"/>
        <v>0</v>
      </c>
      <c r="BL128" s="375">
        <f t="shared" si="319"/>
        <v>0</v>
      </c>
      <c r="BM128" s="201">
        <f t="shared" si="319"/>
        <v>0</v>
      </c>
      <c r="BN128" s="8">
        <f t="shared" si="355"/>
        <v>0</v>
      </c>
      <c r="BO128" s="50">
        <f t="shared" si="356"/>
        <v>0</v>
      </c>
      <c r="BQ128" s="375">
        <f t="shared" si="320"/>
        <v>0</v>
      </c>
      <c r="BR128" s="201">
        <f t="shared" si="320"/>
        <v>0</v>
      </c>
      <c r="BS128" s="8">
        <f t="shared" si="357"/>
        <v>0</v>
      </c>
      <c r="BT128" s="50">
        <f t="shared" si="358"/>
        <v>0</v>
      </c>
      <c r="BV128" s="375">
        <f t="shared" si="321"/>
        <v>0</v>
      </c>
      <c r="BW128" s="201">
        <f t="shared" si="321"/>
        <v>0</v>
      </c>
      <c r="BX128" s="8">
        <f t="shared" si="359"/>
        <v>0</v>
      </c>
      <c r="BY128" s="50">
        <f t="shared" si="360"/>
        <v>0</v>
      </c>
      <c r="CA128" s="375">
        <f t="shared" si="322"/>
        <v>0</v>
      </c>
      <c r="CB128" s="201">
        <f t="shared" si="322"/>
        <v>0</v>
      </c>
      <c r="CC128" s="8">
        <f t="shared" si="361"/>
        <v>0</v>
      </c>
      <c r="CD128" s="50">
        <f t="shared" si="362"/>
        <v>0</v>
      </c>
      <c r="CF128" s="375">
        <f t="shared" si="323"/>
        <v>0</v>
      </c>
      <c r="CG128" s="201">
        <f t="shared" si="323"/>
        <v>0</v>
      </c>
      <c r="CH128" s="8">
        <f t="shared" si="363"/>
        <v>0</v>
      </c>
      <c r="CI128" s="50">
        <f t="shared" si="364"/>
        <v>0</v>
      </c>
      <c r="CK128" s="375">
        <f t="shared" si="324"/>
        <v>0</v>
      </c>
      <c r="CL128" s="201">
        <f t="shared" si="324"/>
        <v>0</v>
      </c>
      <c r="CM128" s="8">
        <f t="shared" si="365"/>
        <v>0</v>
      </c>
      <c r="CN128" s="50">
        <f t="shared" si="366"/>
        <v>0</v>
      </c>
      <c r="CP128" s="375">
        <f t="shared" si="325"/>
        <v>0</v>
      </c>
      <c r="CQ128" s="201">
        <f t="shared" si="325"/>
        <v>0</v>
      </c>
      <c r="CR128" s="8">
        <f t="shared" si="367"/>
        <v>0</v>
      </c>
      <c r="CS128" s="50">
        <f t="shared" si="368"/>
        <v>0</v>
      </c>
      <c r="CU128" s="375">
        <f t="shared" si="326"/>
        <v>0</v>
      </c>
      <c r="CV128" s="201">
        <f t="shared" si="326"/>
        <v>0</v>
      </c>
      <c r="CW128" s="8">
        <f t="shared" si="369"/>
        <v>0</v>
      </c>
      <c r="CX128" s="50">
        <f t="shared" si="370"/>
        <v>0</v>
      </c>
      <c r="CZ128" s="375">
        <f t="shared" si="327"/>
        <v>0</v>
      </c>
      <c r="DA128" s="201">
        <f t="shared" si="327"/>
        <v>0</v>
      </c>
      <c r="DB128" s="8">
        <f t="shared" si="371"/>
        <v>0</v>
      </c>
      <c r="DC128" s="50">
        <f t="shared" si="372"/>
        <v>0</v>
      </c>
      <c r="DE128" s="375">
        <f t="shared" si="328"/>
        <v>0</v>
      </c>
      <c r="DF128" s="201">
        <f t="shared" si="328"/>
        <v>0</v>
      </c>
      <c r="DG128" s="8">
        <f t="shared" si="373"/>
        <v>0</v>
      </c>
      <c r="DH128" s="50">
        <f t="shared" si="374"/>
        <v>0</v>
      </c>
      <c r="DJ128" s="375">
        <f t="shared" si="329"/>
        <v>0</v>
      </c>
      <c r="DK128" s="201">
        <f t="shared" si="329"/>
        <v>0</v>
      </c>
      <c r="DL128" s="8">
        <f t="shared" si="375"/>
        <v>0</v>
      </c>
      <c r="DM128" s="50">
        <f t="shared" si="376"/>
        <v>0</v>
      </c>
      <c r="DO128" s="375">
        <f t="shared" si="330"/>
        <v>0</v>
      </c>
      <c r="DP128" s="201">
        <f t="shared" si="330"/>
        <v>0</v>
      </c>
      <c r="DQ128" s="8">
        <f t="shared" si="377"/>
        <v>0</v>
      </c>
      <c r="DR128" s="50">
        <f t="shared" si="378"/>
        <v>0</v>
      </c>
      <c r="DT128" s="51">
        <f t="shared" si="331"/>
        <v>0</v>
      </c>
      <c r="DU128" s="50">
        <f t="shared" si="379"/>
        <v>0</v>
      </c>
      <c r="DV128" s="51">
        <v>0</v>
      </c>
      <c r="DW128" s="50">
        <f t="shared" si="333"/>
        <v>0</v>
      </c>
      <c r="DX128" s="51">
        <f>+DT128+DV128</f>
        <v>0</v>
      </c>
      <c r="DY128" s="53">
        <f t="shared" si="334"/>
        <v>0</v>
      </c>
      <c r="DZ128" s="307">
        <f t="shared" si="381"/>
        <v>0</v>
      </c>
    </row>
    <row r="129" spans="1:130" ht="18" customHeight="1" x14ac:dyDescent="0.3">
      <c r="B129" s="339"/>
      <c r="C129" s="317"/>
      <c r="D129" s="317"/>
      <c r="E129" s="334"/>
      <c r="F129" s="274"/>
      <c r="G129" s="274"/>
      <c r="H129" s="274"/>
      <c r="I129" s="58"/>
      <c r="J129" s="58"/>
      <c r="K129" s="265"/>
      <c r="L129" s="264"/>
      <c r="M129" s="57"/>
      <c r="N129" s="394"/>
      <c r="O129" s="214"/>
      <c r="P129" s="8">
        <f t="shared" si="335"/>
        <v>0</v>
      </c>
      <c r="Q129" s="50">
        <f t="shared" si="336"/>
        <v>0</v>
      </c>
      <c r="S129" s="201">
        <f t="shared" si="310"/>
        <v>0</v>
      </c>
      <c r="T129" s="201">
        <f t="shared" si="310"/>
        <v>0</v>
      </c>
      <c r="U129" s="8">
        <f t="shared" si="337"/>
        <v>0</v>
      </c>
      <c r="V129" s="50">
        <f t="shared" si="338"/>
        <v>0</v>
      </c>
      <c r="X129" s="375">
        <f t="shared" si="311"/>
        <v>0</v>
      </c>
      <c r="Y129" s="201">
        <f t="shared" si="311"/>
        <v>0</v>
      </c>
      <c r="Z129" s="8">
        <f t="shared" si="339"/>
        <v>0</v>
      </c>
      <c r="AA129" s="50">
        <f t="shared" si="340"/>
        <v>0</v>
      </c>
      <c r="AC129" s="375">
        <f t="shared" si="312"/>
        <v>0</v>
      </c>
      <c r="AD129" s="201">
        <f t="shared" si="312"/>
        <v>0</v>
      </c>
      <c r="AE129" s="8">
        <f t="shared" si="341"/>
        <v>0</v>
      </c>
      <c r="AF129" s="50">
        <f t="shared" si="342"/>
        <v>0</v>
      </c>
      <c r="AH129" s="375">
        <f t="shared" si="313"/>
        <v>0</v>
      </c>
      <c r="AI129" s="201">
        <f t="shared" si="313"/>
        <v>0</v>
      </c>
      <c r="AJ129" s="8">
        <f t="shared" si="343"/>
        <v>0</v>
      </c>
      <c r="AK129" s="50">
        <f t="shared" si="344"/>
        <v>0</v>
      </c>
      <c r="AM129" s="375">
        <f t="shared" si="314"/>
        <v>0</v>
      </c>
      <c r="AN129" s="201">
        <f t="shared" si="314"/>
        <v>0</v>
      </c>
      <c r="AO129" s="8">
        <f t="shared" si="345"/>
        <v>0</v>
      </c>
      <c r="AP129" s="50">
        <f t="shared" si="346"/>
        <v>0</v>
      </c>
      <c r="AR129" s="375">
        <f t="shared" si="315"/>
        <v>0</v>
      </c>
      <c r="AS129" s="201">
        <f t="shared" si="315"/>
        <v>0</v>
      </c>
      <c r="AT129" s="8">
        <f t="shared" si="347"/>
        <v>0</v>
      </c>
      <c r="AU129" s="50">
        <f t="shared" si="348"/>
        <v>0</v>
      </c>
      <c r="AW129" s="375">
        <f t="shared" si="316"/>
        <v>0</v>
      </c>
      <c r="AX129" s="201">
        <f t="shared" si="316"/>
        <v>0</v>
      </c>
      <c r="AY129" s="8">
        <f t="shared" si="349"/>
        <v>0</v>
      </c>
      <c r="AZ129" s="50">
        <f t="shared" si="350"/>
        <v>0</v>
      </c>
      <c r="BB129" s="375">
        <f t="shared" si="317"/>
        <v>0</v>
      </c>
      <c r="BC129" s="201">
        <f t="shared" si="317"/>
        <v>0</v>
      </c>
      <c r="BD129" s="8">
        <f t="shared" si="351"/>
        <v>0</v>
      </c>
      <c r="BE129" s="50">
        <f t="shared" si="352"/>
        <v>0</v>
      </c>
      <c r="BG129" s="375">
        <f t="shared" si="318"/>
        <v>0</v>
      </c>
      <c r="BH129" s="201">
        <f t="shared" si="318"/>
        <v>0</v>
      </c>
      <c r="BI129" s="8">
        <f t="shared" si="353"/>
        <v>0</v>
      </c>
      <c r="BJ129" s="50">
        <f t="shared" si="354"/>
        <v>0</v>
      </c>
      <c r="BL129" s="375">
        <f t="shared" si="319"/>
        <v>0</v>
      </c>
      <c r="BM129" s="201">
        <f t="shared" si="319"/>
        <v>0</v>
      </c>
      <c r="BN129" s="8">
        <f t="shared" si="355"/>
        <v>0</v>
      </c>
      <c r="BO129" s="50">
        <f t="shared" si="356"/>
        <v>0</v>
      </c>
      <c r="BQ129" s="375">
        <f t="shared" si="320"/>
        <v>0</v>
      </c>
      <c r="BR129" s="201">
        <f t="shared" si="320"/>
        <v>0</v>
      </c>
      <c r="BS129" s="8">
        <f t="shared" si="357"/>
        <v>0</v>
      </c>
      <c r="BT129" s="50">
        <f t="shared" si="358"/>
        <v>0</v>
      </c>
      <c r="BV129" s="375">
        <f t="shared" si="321"/>
        <v>0</v>
      </c>
      <c r="BW129" s="201">
        <f t="shared" si="321"/>
        <v>0</v>
      </c>
      <c r="BX129" s="8">
        <f t="shared" si="359"/>
        <v>0</v>
      </c>
      <c r="BY129" s="50">
        <f t="shared" si="360"/>
        <v>0</v>
      </c>
      <c r="CA129" s="375">
        <f t="shared" si="322"/>
        <v>0</v>
      </c>
      <c r="CB129" s="201">
        <f t="shared" si="322"/>
        <v>0</v>
      </c>
      <c r="CC129" s="8">
        <f t="shared" si="361"/>
        <v>0</v>
      </c>
      <c r="CD129" s="50">
        <f t="shared" si="362"/>
        <v>0</v>
      </c>
      <c r="CF129" s="375">
        <f t="shared" si="323"/>
        <v>0</v>
      </c>
      <c r="CG129" s="201">
        <f t="shared" si="323"/>
        <v>0</v>
      </c>
      <c r="CH129" s="8">
        <f t="shared" si="363"/>
        <v>0</v>
      </c>
      <c r="CI129" s="50">
        <f t="shared" si="364"/>
        <v>0</v>
      </c>
      <c r="CK129" s="375">
        <f t="shared" si="324"/>
        <v>0</v>
      </c>
      <c r="CL129" s="201">
        <f t="shared" si="324"/>
        <v>0</v>
      </c>
      <c r="CM129" s="8">
        <f t="shared" si="365"/>
        <v>0</v>
      </c>
      <c r="CN129" s="50">
        <f t="shared" si="366"/>
        <v>0</v>
      </c>
      <c r="CP129" s="375">
        <f t="shared" si="325"/>
        <v>0</v>
      </c>
      <c r="CQ129" s="201">
        <f t="shared" si="325"/>
        <v>0</v>
      </c>
      <c r="CR129" s="8">
        <f t="shared" si="367"/>
        <v>0</v>
      </c>
      <c r="CS129" s="50">
        <f t="shared" si="368"/>
        <v>0</v>
      </c>
      <c r="CU129" s="375">
        <f t="shared" si="326"/>
        <v>0</v>
      </c>
      <c r="CV129" s="201">
        <f t="shared" si="326"/>
        <v>0</v>
      </c>
      <c r="CW129" s="8">
        <f t="shared" si="369"/>
        <v>0</v>
      </c>
      <c r="CX129" s="50">
        <f t="shared" si="370"/>
        <v>0</v>
      </c>
      <c r="CZ129" s="375">
        <f t="shared" si="327"/>
        <v>0</v>
      </c>
      <c r="DA129" s="201">
        <f t="shared" si="327"/>
        <v>0</v>
      </c>
      <c r="DB129" s="8">
        <f t="shared" si="371"/>
        <v>0</v>
      </c>
      <c r="DC129" s="50">
        <f t="shared" si="372"/>
        <v>0</v>
      </c>
      <c r="DE129" s="375">
        <f t="shared" si="328"/>
        <v>0</v>
      </c>
      <c r="DF129" s="201">
        <f t="shared" si="328"/>
        <v>0</v>
      </c>
      <c r="DG129" s="8">
        <f t="shared" si="373"/>
        <v>0</v>
      </c>
      <c r="DH129" s="50">
        <f t="shared" si="374"/>
        <v>0</v>
      </c>
      <c r="DJ129" s="375">
        <f t="shared" si="329"/>
        <v>0</v>
      </c>
      <c r="DK129" s="201">
        <f t="shared" si="329"/>
        <v>0</v>
      </c>
      <c r="DL129" s="8">
        <f t="shared" si="375"/>
        <v>0</v>
      </c>
      <c r="DM129" s="50">
        <f t="shared" si="376"/>
        <v>0</v>
      </c>
      <c r="DO129" s="375">
        <f t="shared" si="330"/>
        <v>0</v>
      </c>
      <c r="DP129" s="201">
        <f t="shared" si="330"/>
        <v>0</v>
      </c>
      <c r="DQ129" s="8">
        <f t="shared" si="377"/>
        <v>0</v>
      </c>
      <c r="DR129" s="50">
        <f t="shared" si="378"/>
        <v>0</v>
      </c>
      <c r="DT129" s="51">
        <f t="shared" si="331"/>
        <v>0</v>
      </c>
      <c r="DU129" s="50">
        <f t="shared" si="379"/>
        <v>0</v>
      </c>
      <c r="DV129" s="51">
        <v>0</v>
      </c>
      <c r="DW129" s="50">
        <f t="shared" si="333"/>
        <v>0</v>
      </c>
      <c r="DX129" s="51">
        <f>+DT129+DV129</f>
        <v>0</v>
      </c>
      <c r="DY129" s="52">
        <f t="shared" si="334"/>
        <v>0</v>
      </c>
      <c r="DZ129" s="307">
        <f t="shared" si="381"/>
        <v>0</v>
      </c>
    </row>
    <row r="130" spans="1:130" ht="18" customHeight="1" x14ac:dyDescent="0.3">
      <c r="B130" s="339"/>
      <c r="C130" s="318"/>
      <c r="D130" s="318"/>
      <c r="E130" s="334"/>
      <c r="F130" s="274"/>
      <c r="G130" s="274"/>
      <c r="H130" s="274"/>
      <c r="I130" s="58"/>
      <c r="J130" s="58"/>
      <c r="K130" s="265"/>
      <c r="L130" s="264"/>
      <c r="M130" s="57"/>
      <c r="N130" s="394"/>
      <c r="O130" s="214"/>
      <c r="P130" s="8">
        <f t="shared" si="335"/>
        <v>0</v>
      </c>
      <c r="Q130" s="50">
        <f t="shared" si="336"/>
        <v>0</v>
      </c>
      <c r="S130" s="201">
        <f t="shared" si="310"/>
        <v>0</v>
      </c>
      <c r="T130" s="201">
        <f t="shared" si="310"/>
        <v>0</v>
      </c>
      <c r="U130" s="8">
        <f t="shared" si="337"/>
        <v>0</v>
      </c>
      <c r="V130" s="50">
        <f t="shared" si="338"/>
        <v>0</v>
      </c>
      <c r="X130" s="375">
        <f t="shared" si="311"/>
        <v>0</v>
      </c>
      <c r="Y130" s="201">
        <f t="shared" si="311"/>
        <v>0</v>
      </c>
      <c r="Z130" s="8">
        <f t="shared" si="339"/>
        <v>0</v>
      </c>
      <c r="AA130" s="50">
        <f t="shared" si="340"/>
        <v>0</v>
      </c>
      <c r="AC130" s="375">
        <f t="shared" si="312"/>
        <v>0</v>
      </c>
      <c r="AD130" s="201">
        <f t="shared" si="312"/>
        <v>0</v>
      </c>
      <c r="AE130" s="8">
        <f t="shared" si="341"/>
        <v>0</v>
      </c>
      <c r="AF130" s="50">
        <f t="shared" si="342"/>
        <v>0</v>
      </c>
      <c r="AH130" s="375">
        <f t="shared" si="313"/>
        <v>0</v>
      </c>
      <c r="AI130" s="201">
        <f t="shared" si="313"/>
        <v>0</v>
      </c>
      <c r="AJ130" s="8">
        <f t="shared" si="343"/>
        <v>0</v>
      </c>
      <c r="AK130" s="50">
        <f t="shared" si="344"/>
        <v>0</v>
      </c>
      <c r="AM130" s="375">
        <f t="shared" si="314"/>
        <v>0</v>
      </c>
      <c r="AN130" s="201">
        <f t="shared" si="314"/>
        <v>0</v>
      </c>
      <c r="AO130" s="8">
        <f t="shared" si="345"/>
        <v>0</v>
      </c>
      <c r="AP130" s="50">
        <f t="shared" si="346"/>
        <v>0</v>
      </c>
      <c r="AR130" s="375">
        <f t="shared" si="315"/>
        <v>0</v>
      </c>
      <c r="AS130" s="201">
        <f t="shared" si="315"/>
        <v>0</v>
      </c>
      <c r="AT130" s="8">
        <f t="shared" si="347"/>
        <v>0</v>
      </c>
      <c r="AU130" s="50">
        <f t="shared" si="348"/>
        <v>0</v>
      </c>
      <c r="AW130" s="375">
        <f t="shared" si="316"/>
        <v>0</v>
      </c>
      <c r="AX130" s="201">
        <f t="shared" si="316"/>
        <v>0</v>
      </c>
      <c r="AY130" s="8">
        <f t="shared" si="349"/>
        <v>0</v>
      </c>
      <c r="AZ130" s="50">
        <f t="shared" si="350"/>
        <v>0</v>
      </c>
      <c r="BB130" s="375">
        <f t="shared" si="317"/>
        <v>0</v>
      </c>
      <c r="BC130" s="201">
        <f t="shared" si="317"/>
        <v>0</v>
      </c>
      <c r="BD130" s="8">
        <f t="shared" si="351"/>
        <v>0</v>
      </c>
      <c r="BE130" s="50">
        <f t="shared" si="352"/>
        <v>0</v>
      </c>
      <c r="BG130" s="375">
        <f t="shared" si="318"/>
        <v>0</v>
      </c>
      <c r="BH130" s="201">
        <f t="shared" si="318"/>
        <v>0</v>
      </c>
      <c r="BI130" s="8">
        <f t="shared" si="353"/>
        <v>0</v>
      </c>
      <c r="BJ130" s="50">
        <f t="shared" si="354"/>
        <v>0</v>
      </c>
      <c r="BL130" s="375">
        <f t="shared" si="319"/>
        <v>0</v>
      </c>
      <c r="BM130" s="201">
        <f t="shared" si="319"/>
        <v>0</v>
      </c>
      <c r="BN130" s="8">
        <f t="shared" si="355"/>
        <v>0</v>
      </c>
      <c r="BO130" s="50">
        <f t="shared" si="356"/>
        <v>0</v>
      </c>
      <c r="BQ130" s="375">
        <f t="shared" si="320"/>
        <v>0</v>
      </c>
      <c r="BR130" s="201">
        <f t="shared" si="320"/>
        <v>0</v>
      </c>
      <c r="BS130" s="8">
        <f t="shared" si="357"/>
        <v>0</v>
      </c>
      <c r="BT130" s="50">
        <f t="shared" si="358"/>
        <v>0</v>
      </c>
      <c r="BV130" s="375">
        <f t="shared" si="321"/>
        <v>0</v>
      </c>
      <c r="BW130" s="201">
        <f t="shared" si="321"/>
        <v>0</v>
      </c>
      <c r="BX130" s="8">
        <f t="shared" si="359"/>
        <v>0</v>
      </c>
      <c r="BY130" s="50">
        <f t="shared" si="360"/>
        <v>0</v>
      </c>
      <c r="CA130" s="375">
        <f t="shared" si="322"/>
        <v>0</v>
      </c>
      <c r="CB130" s="201">
        <f t="shared" si="322"/>
        <v>0</v>
      </c>
      <c r="CC130" s="8">
        <f t="shared" si="361"/>
        <v>0</v>
      </c>
      <c r="CD130" s="50">
        <f t="shared" si="362"/>
        <v>0</v>
      </c>
      <c r="CF130" s="375">
        <f t="shared" si="323"/>
        <v>0</v>
      </c>
      <c r="CG130" s="201">
        <f t="shared" si="323"/>
        <v>0</v>
      </c>
      <c r="CH130" s="8">
        <f t="shared" si="363"/>
        <v>0</v>
      </c>
      <c r="CI130" s="50">
        <f t="shared" si="364"/>
        <v>0</v>
      </c>
      <c r="CK130" s="375">
        <f t="shared" si="324"/>
        <v>0</v>
      </c>
      <c r="CL130" s="201">
        <f t="shared" si="324"/>
        <v>0</v>
      </c>
      <c r="CM130" s="8">
        <f t="shared" si="365"/>
        <v>0</v>
      </c>
      <c r="CN130" s="50">
        <f t="shared" si="366"/>
        <v>0</v>
      </c>
      <c r="CP130" s="375">
        <f t="shared" si="325"/>
        <v>0</v>
      </c>
      <c r="CQ130" s="201">
        <f t="shared" si="325"/>
        <v>0</v>
      </c>
      <c r="CR130" s="8">
        <f t="shared" si="367"/>
        <v>0</v>
      </c>
      <c r="CS130" s="50">
        <f t="shared" si="368"/>
        <v>0</v>
      </c>
      <c r="CU130" s="375">
        <f t="shared" si="326"/>
        <v>0</v>
      </c>
      <c r="CV130" s="201">
        <f t="shared" si="326"/>
        <v>0</v>
      </c>
      <c r="CW130" s="8">
        <f t="shared" si="369"/>
        <v>0</v>
      </c>
      <c r="CX130" s="50">
        <f t="shared" si="370"/>
        <v>0</v>
      </c>
      <c r="CZ130" s="375">
        <f t="shared" si="327"/>
        <v>0</v>
      </c>
      <c r="DA130" s="201">
        <f t="shared" si="327"/>
        <v>0</v>
      </c>
      <c r="DB130" s="8">
        <f t="shared" si="371"/>
        <v>0</v>
      </c>
      <c r="DC130" s="50">
        <f t="shared" si="372"/>
        <v>0</v>
      </c>
      <c r="DE130" s="375">
        <f t="shared" si="328"/>
        <v>0</v>
      </c>
      <c r="DF130" s="201">
        <f t="shared" si="328"/>
        <v>0</v>
      </c>
      <c r="DG130" s="8">
        <f t="shared" si="373"/>
        <v>0</v>
      </c>
      <c r="DH130" s="50">
        <f t="shared" si="374"/>
        <v>0</v>
      </c>
      <c r="DJ130" s="375">
        <f t="shared" si="329"/>
        <v>0</v>
      </c>
      <c r="DK130" s="201">
        <f t="shared" si="329"/>
        <v>0</v>
      </c>
      <c r="DL130" s="8">
        <f t="shared" si="375"/>
        <v>0</v>
      </c>
      <c r="DM130" s="50">
        <f t="shared" si="376"/>
        <v>0</v>
      </c>
      <c r="DO130" s="375">
        <f t="shared" si="330"/>
        <v>0</v>
      </c>
      <c r="DP130" s="201">
        <f t="shared" si="330"/>
        <v>0</v>
      </c>
      <c r="DQ130" s="8">
        <f t="shared" si="377"/>
        <v>0</v>
      </c>
      <c r="DR130" s="50">
        <f t="shared" si="378"/>
        <v>0</v>
      </c>
      <c r="DT130" s="51">
        <f t="shared" si="331"/>
        <v>0</v>
      </c>
      <c r="DU130" s="50">
        <f t="shared" si="379"/>
        <v>0</v>
      </c>
      <c r="DV130" s="51">
        <v>0</v>
      </c>
      <c r="DW130" s="50">
        <f t="shared" si="333"/>
        <v>0</v>
      </c>
      <c r="DX130" s="51">
        <f t="shared" ref="DX130:DY139" si="382">+DT130+DV130</f>
        <v>0</v>
      </c>
      <c r="DY130" s="52">
        <f t="shared" si="334"/>
        <v>0</v>
      </c>
      <c r="DZ130" s="307">
        <f t="shared" si="381"/>
        <v>0</v>
      </c>
    </row>
    <row r="131" spans="1:130" ht="18" customHeight="1" x14ac:dyDescent="0.3">
      <c r="B131" s="54"/>
      <c r="C131" s="54"/>
      <c r="D131" s="54"/>
      <c r="E131" s="239"/>
      <c r="F131" s="263"/>
      <c r="G131" s="274"/>
      <c r="H131" s="263"/>
      <c r="I131" s="56"/>
      <c r="J131" s="56"/>
      <c r="K131" s="265"/>
      <c r="L131" s="264"/>
      <c r="M131" s="57"/>
      <c r="N131" s="394"/>
      <c r="O131" s="214"/>
      <c r="P131" s="8">
        <f t="shared" si="335"/>
        <v>0</v>
      </c>
      <c r="Q131" s="50">
        <f t="shared" si="336"/>
        <v>0</v>
      </c>
      <c r="S131" s="201">
        <f t="shared" si="310"/>
        <v>0</v>
      </c>
      <c r="T131" s="201">
        <f t="shared" si="310"/>
        <v>0</v>
      </c>
      <c r="U131" s="8">
        <f t="shared" si="337"/>
        <v>0</v>
      </c>
      <c r="V131" s="50">
        <f t="shared" si="338"/>
        <v>0</v>
      </c>
      <c r="X131" s="375">
        <f t="shared" si="311"/>
        <v>0</v>
      </c>
      <c r="Y131" s="201">
        <f t="shared" si="311"/>
        <v>0</v>
      </c>
      <c r="Z131" s="8">
        <f t="shared" si="339"/>
        <v>0</v>
      </c>
      <c r="AA131" s="50">
        <f t="shared" si="340"/>
        <v>0</v>
      </c>
      <c r="AC131" s="375">
        <f t="shared" si="312"/>
        <v>0</v>
      </c>
      <c r="AD131" s="201">
        <f t="shared" si="312"/>
        <v>0</v>
      </c>
      <c r="AE131" s="8">
        <f t="shared" si="341"/>
        <v>0</v>
      </c>
      <c r="AF131" s="50">
        <f t="shared" si="342"/>
        <v>0</v>
      </c>
      <c r="AH131" s="375">
        <f t="shared" si="313"/>
        <v>0</v>
      </c>
      <c r="AI131" s="201">
        <f t="shared" si="313"/>
        <v>0</v>
      </c>
      <c r="AJ131" s="8">
        <f t="shared" si="343"/>
        <v>0</v>
      </c>
      <c r="AK131" s="50">
        <f t="shared" si="344"/>
        <v>0</v>
      </c>
      <c r="AM131" s="375">
        <f t="shared" si="314"/>
        <v>0</v>
      </c>
      <c r="AN131" s="201">
        <f t="shared" si="314"/>
        <v>0</v>
      </c>
      <c r="AO131" s="8">
        <f t="shared" si="345"/>
        <v>0</v>
      </c>
      <c r="AP131" s="50">
        <f t="shared" si="346"/>
        <v>0</v>
      </c>
      <c r="AR131" s="375">
        <f t="shared" si="315"/>
        <v>0</v>
      </c>
      <c r="AS131" s="201">
        <f t="shared" si="315"/>
        <v>0</v>
      </c>
      <c r="AT131" s="8">
        <f t="shared" si="347"/>
        <v>0</v>
      </c>
      <c r="AU131" s="50">
        <f t="shared" si="348"/>
        <v>0</v>
      </c>
      <c r="AW131" s="375">
        <f t="shared" si="316"/>
        <v>0</v>
      </c>
      <c r="AX131" s="201">
        <f t="shared" si="316"/>
        <v>0</v>
      </c>
      <c r="AY131" s="8">
        <f t="shared" si="349"/>
        <v>0</v>
      </c>
      <c r="AZ131" s="50">
        <f t="shared" si="350"/>
        <v>0</v>
      </c>
      <c r="BB131" s="375">
        <f t="shared" si="317"/>
        <v>0</v>
      </c>
      <c r="BC131" s="201">
        <f t="shared" si="317"/>
        <v>0</v>
      </c>
      <c r="BD131" s="8">
        <f t="shared" si="351"/>
        <v>0</v>
      </c>
      <c r="BE131" s="50">
        <f t="shared" si="352"/>
        <v>0</v>
      </c>
      <c r="BG131" s="375">
        <f t="shared" si="318"/>
        <v>0</v>
      </c>
      <c r="BH131" s="201">
        <f t="shared" si="318"/>
        <v>0</v>
      </c>
      <c r="BI131" s="8">
        <f t="shared" si="353"/>
        <v>0</v>
      </c>
      <c r="BJ131" s="50">
        <f t="shared" si="354"/>
        <v>0</v>
      </c>
      <c r="BL131" s="375">
        <f t="shared" si="319"/>
        <v>0</v>
      </c>
      <c r="BM131" s="201">
        <f t="shared" si="319"/>
        <v>0</v>
      </c>
      <c r="BN131" s="8">
        <f t="shared" si="355"/>
        <v>0</v>
      </c>
      <c r="BO131" s="50">
        <f t="shared" si="356"/>
        <v>0</v>
      </c>
      <c r="BQ131" s="375">
        <f t="shared" si="320"/>
        <v>0</v>
      </c>
      <c r="BR131" s="201">
        <f t="shared" si="320"/>
        <v>0</v>
      </c>
      <c r="BS131" s="8">
        <f t="shared" si="357"/>
        <v>0</v>
      </c>
      <c r="BT131" s="50">
        <f t="shared" si="358"/>
        <v>0</v>
      </c>
      <c r="BV131" s="375">
        <f t="shared" si="321"/>
        <v>0</v>
      </c>
      <c r="BW131" s="201">
        <f t="shared" si="321"/>
        <v>0</v>
      </c>
      <c r="BX131" s="8">
        <f t="shared" si="359"/>
        <v>0</v>
      </c>
      <c r="BY131" s="50">
        <f t="shared" si="360"/>
        <v>0</v>
      </c>
      <c r="CA131" s="375">
        <f t="shared" si="322"/>
        <v>0</v>
      </c>
      <c r="CB131" s="201">
        <f t="shared" si="322"/>
        <v>0</v>
      </c>
      <c r="CC131" s="8">
        <f t="shared" si="361"/>
        <v>0</v>
      </c>
      <c r="CD131" s="50">
        <f t="shared" si="362"/>
        <v>0</v>
      </c>
      <c r="CF131" s="375">
        <f t="shared" si="323"/>
        <v>0</v>
      </c>
      <c r="CG131" s="201">
        <f t="shared" si="323"/>
        <v>0</v>
      </c>
      <c r="CH131" s="8">
        <f t="shared" si="363"/>
        <v>0</v>
      </c>
      <c r="CI131" s="50">
        <f t="shared" si="364"/>
        <v>0</v>
      </c>
      <c r="CK131" s="375">
        <f t="shared" si="324"/>
        <v>0</v>
      </c>
      <c r="CL131" s="201">
        <f t="shared" si="324"/>
        <v>0</v>
      </c>
      <c r="CM131" s="8">
        <f t="shared" si="365"/>
        <v>0</v>
      </c>
      <c r="CN131" s="50">
        <f t="shared" si="366"/>
        <v>0</v>
      </c>
      <c r="CP131" s="375">
        <f t="shared" si="325"/>
        <v>0</v>
      </c>
      <c r="CQ131" s="201">
        <f t="shared" si="325"/>
        <v>0</v>
      </c>
      <c r="CR131" s="8">
        <f t="shared" si="367"/>
        <v>0</v>
      </c>
      <c r="CS131" s="50">
        <f t="shared" si="368"/>
        <v>0</v>
      </c>
      <c r="CU131" s="375">
        <f t="shared" si="326"/>
        <v>0</v>
      </c>
      <c r="CV131" s="201">
        <f t="shared" si="326"/>
        <v>0</v>
      </c>
      <c r="CW131" s="8">
        <f t="shared" si="369"/>
        <v>0</v>
      </c>
      <c r="CX131" s="50">
        <f t="shared" si="370"/>
        <v>0</v>
      </c>
      <c r="CZ131" s="375">
        <f t="shared" si="327"/>
        <v>0</v>
      </c>
      <c r="DA131" s="201">
        <f t="shared" si="327"/>
        <v>0</v>
      </c>
      <c r="DB131" s="8">
        <f t="shared" si="371"/>
        <v>0</v>
      </c>
      <c r="DC131" s="50">
        <f t="shared" si="372"/>
        <v>0</v>
      </c>
      <c r="DE131" s="375">
        <f t="shared" si="328"/>
        <v>0</v>
      </c>
      <c r="DF131" s="201">
        <f t="shared" si="328"/>
        <v>0</v>
      </c>
      <c r="DG131" s="8">
        <f t="shared" si="373"/>
        <v>0</v>
      </c>
      <c r="DH131" s="50">
        <f t="shared" si="374"/>
        <v>0</v>
      </c>
      <c r="DJ131" s="375">
        <f t="shared" si="329"/>
        <v>0</v>
      </c>
      <c r="DK131" s="201">
        <f t="shared" si="329"/>
        <v>0</v>
      </c>
      <c r="DL131" s="8">
        <f t="shared" si="375"/>
        <v>0</v>
      </c>
      <c r="DM131" s="50">
        <f t="shared" si="376"/>
        <v>0</v>
      </c>
      <c r="DO131" s="375">
        <f t="shared" si="330"/>
        <v>0</v>
      </c>
      <c r="DP131" s="201">
        <f t="shared" si="330"/>
        <v>0</v>
      </c>
      <c r="DQ131" s="8">
        <f t="shared" si="377"/>
        <v>0</v>
      </c>
      <c r="DR131" s="50">
        <f t="shared" si="378"/>
        <v>0</v>
      </c>
      <c r="DT131" s="51">
        <f t="shared" si="331"/>
        <v>0</v>
      </c>
      <c r="DU131" s="50">
        <f t="shared" si="379"/>
        <v>0</v>
      </c>
      <c r="DV131" s="51">
        <v>0</v>
      </c>
      <c r="DW131" s="50">
        <f t="shared" si="333"/>
        <v>0</v>
      </c>
      <c r="DX131" s="51">
        <f t="shared" si="382"/>
        <v>0</v>
      </c>
      <c r="DY131" s="52">
        <f t="shared" si="334"/>
        <v>0</v>
      </c>
      <c r="DZ131" s="307">
        <f t="shared" si="381"/>
        <v>0</v>
      </c>
    </row>
    <row r="132" spans="1:130" ht="18" customHeight="1" x14ac:dyDescent="0.3">
      <c r="B132" s="54"/>
      <c r="C132" s="54"/>
      <c r="D132" s="54"/>
      <c r="E132" s="239"/>
      <c r="F132" s="263"/>
      <c r="G132" s="274"/>
      <c r="H132" s="263"/>
      <c r="I132" s="56"/>
      <c r="J132" s="56"/>
      <c r="K132" s="265"/>
      <c r="L132" s="264"/>
      <c r="M132" s="57"/>
      <c r="N132" s="394"/>
      <c r="O132" s="214"/>
      <c r="P132" s="8">
        <f t="shared" si="335"/>
        <v>0</v>
      </c>
      <c r="Q132" s="50">
        <f t="shared" si="336"/>
        <v>0</v>
      </c>
      <c r="S132" s="201">
        <f t="shared" si="310"/>
        <v>0</v>
      </c>
      <c r="T132" s="201">
        <f t="shared" si="310"/>
        <v>0</v>
      </c>
      <c r="U132" s="8">
        <f t="shared" si="337"/>
        <v>0</v>
      </c>
      <c r="V132" s="50">
        <f t="shared" si="338"/>
        <v>0</v>
      </c>
      <c r="X132" s="375">
        <f t="shared" si="311"/>
        <v>0</v>
      </c>
      <c r="Y132" s="201">
        <f t="shared" si="311"/>
        <v>0</v>
      </c>
      <c r="Z132" s="8">
        <f t="shared" si="339"/>
        <v>0</v>
      </c>
      <c r="AA132" s="50">
        <f t="shared" si="340"/>
        <v>0</v>
      </c>
      <c r="AC132" s="375">
        <f t="shared" si="312"/>
        <v>0</v>
      </c>
      <c r="AD132" s="201">
        <f t="shared" si="312"/>
        <v>0</v>
      </c>
      <c r="AE132" s="8">
        <f t="shared" si="341"/>
        <v>0</v>
      </c>
      <c r="AF132" s="50">
        <f t="shared" si="342"/>
        <v>0</v>
      </c>
      <c r="AH132" s="375">
        <f t="shared" si="313"/>
        <v>0</v>
      </c>
      <c r="AI132" s="201">
        <f t="shared" si="313"/>
        <v>0</v>
      </c>
      <c r="AJ132" s="8">
        <f t="shared" si="343"/>
        <v>0</v>
      </c>
      <c r="AK132" s="50">
        <f t="shared" si="344"/>
        <v>0</v>
      </c>
      <c r="AM132" s="375">
        <f t="shared" si="314"/>
        <v>0</v>
      </c>
      <c r="AN132" s="201">
        <f t="shared" si="314"/>
        <v>0</v>
      </c>
      <c r="AO132" s="8">
        <f t="shared" si="345"/>
        <v>0</v>
      </c>
      <c r="AP132" s="50">
        <f t="shared" si="346"/>
        <v>0</v>
      </c>
      <c r="AR132" s="375">
        <f t="shared" si="315"/>
        <v>0</v>
      </c>
      <c r="AS132" s="201">
        <f t="shared" si="315"/>
        <v>0</v>
      </c>
      <c r="AT132" s="8">
        <f t="shared" si="347"/>
        <v>0</v>
      </c>
      <c r="AU132" s="50">
        <f t="shared" si="348"/>
        <v>0</v>
      </c>
      <c r="AW132" s="375">
        <f t="shared" si="316"/>
        <v>0</v>
      </c>
      <c r="AX132" s="201">
        <f t="shared" si="316"/>
        <v>0</v>
      </c>
      <c r="AY132" s="8">
        <f t="shared" si="349"/>
        <v>0</v>
      </c>
      <c r="AZ132" s="50">
        <f t="shared" si="350"/>
        <v>0</v>
      </c>
      <c r="BB132" s="375">
        <f t="shared" si="317"/>
        <v>0</v>
      </c>
      <c r="BC132" s="201">
        <f t="shared" si="317"/>
        <v>0</v>
      </c>
      <c r="BD132" s="8">
        <f t="shared" si="351"/>
        <v>0</v>
      </c>
      <c r="BE132" s="50">
        <f t="shared" si="352"/>
        <v>0</v>
      </c>
      <c r="BG132" s="375">
        <f t="shared" si="318"/>
        <v>0</v>
      </c>
      <c r="BH132" s="201">
        <f t="shared" si="318"/>
        <v>0</v>
      </c>
      <c r="BI132" s="8">
        <f t="shared" si="353"/>
        <v>0</v>
      </c>
      <c r="BJ132" s="50">
        <f t="shared" si="354"/>
        <v>0</v>
      </c>
      <c r="BL132" s="375">
        <f t="shared" si="319"/>
        <v>0</v>
      </c>
      <c r="BM132" s="201">
        <f t="shared" si="319"/>
        <v>0</v>
      </c>
      <c r="BN132" s="8">
        <f t="shared" si="355"/>
        <v>0</v>
      </c>
      <c r="BO132" s="50">
        <f t="shared" si="356"/>
        <v>0</v>
      </c>
      <c r="BQ132" s="375">
        <f t="shared" si="320"/>
        <v>0</v>
      </c>
      <c r="BR132" s="201">
        <f t="shared" si="320"/>
        <v>0</v>
      </c>
      <c r="BS132" s="8">
        <f t="shared" si="357"/>
        <v>0</v>
      </c>
      <c r="BT132" s="50">
        <f t="shared" si="358"/>
        <v>0</v>
      </c>
      <c r="BV132" s="375">
        <f t="shared" si="321"/>
        <v>0</v>
      </c>
      <c r="BW132" s="201">
        <f t="shared" si="321"/>
        <v>0</v>
      </c>
      <c r="BX132" s="8">
        <f t="shared" si="359"/>
        <v>0</v>
      </c>
      <c r="BY132" s="50">
        <f t="shared" si="360"/>
        <v>0</v>
      </c>
      <c r="CA132" s="375">
        <f t="shared" si="322"/>
        <v>0</v>
      </c>
      <c r="CB132" s="201">
        <f t="shared" si="322"/>
        <v>0</v>
      </c>
      <c r="CC132" s="8">
        <f t="shared" si="361"/>
        <v>0</v>
      </c>
      <c r="CD132" s="50">
        <f t="shared" si="362"/>
        <v>0</v>
      </c>
      <c r="CF132" s="375">
        <f t="shared" si="323"/>
        <v>0</v>
      </c>
      <c r="CG132" s="201">
        <f t="shared" si="323"/>
        <v>0</v>
      </c>
      <c r="CH132" s="8">
        <f t="shared" si="363"/>
        <v>0</v>
      </c>
      <c r="CI132" s="50">
        <f t="shared" si="364"/>
        <v>0</v>
      </c>
      <c r="CK132" s="375">
        <f t="shared" si="324"/>
        <v>0</v>
      </c>
      <c r="CL132" s="201">
        <f t="shared" si="324"/>
        <v>0</v>
      </c>
      <c r="CM132" s="8">
        <f t="shared" si="365"/>
        <v>0</v>
      </c>
      <c r="CN132" s="50">
        <f t="shared" si="366"/>
        <v>0</v>
      </c>
      <c r="CP132" s="375">
        <f t="shared" si="325"/>
        <v>0</v>
      </c>
      <c r="CQ132" s="201">
        <f t="shared" si="325"/>
        <v>0</v>
      </c>
      <c r="CR132" s="8">
        <f t="shared" si="367"/>
        <v>0</v>
      </c>
      <c r="CS132" s="50">
        <f t="shared" si="368"/>
        <v>0</v>
      </c>
      <c r="CU132" s="375">
        <f t="shared" si="326"/>
        <v>0</v>
      </c>
      <c r="CV132" s="201">
        <f t="shared" si="326"/>
        <v>0</v>
      </c>
      <c r="CW132" s="8">
        <f t="shared" si="369"/>
        <v>0</v>
      </c>
      <c r="CX132" s="50">
        <f t="shared" si="370"/>
        <v>0</v>
      </c>
      <c r="CZ132" s="375">
        <f t="shared" si="327"/>
        <v>0</v>
      </c>
      <c r="DA132" s="201">
        <f t="shared" si="327"/>
        <v>0</v>
      </c>
      <c r="DB132" s="8">
        <f t="shared" si="371"/>
        <v>0</v>
      </c>
      <c r="DC132" s="50">
        <f t="shared" si="372"/>
        <v>0</v>
      </c>
      <c r="DE132" s="375">
        <f t="shared" si="328"/>
        <v>0</v>
      </c>
      <c r="DF132" s="201">
        <f t="shared" si="328"/>
        <v>0</v>
      </c>
      <c r="DG132" s="8">
        <f t="shared" si="373"/>
        <v>0</v>
      </c>
      <c r="DH132" s="50">
        <f t="shared" si="374"/>
        <v>0</v>
      </c>
      <c r="DJ132" s="375">
        <f t="shared" si="329"/>
        <v>0</v>
      </c>
      <c r="DK132" s="201">
        <f t="shared" si="329"/>
        <v>0</v>
      </c>
      <c r="DL132" s="8">
        <f t="shared" si="375"/>
        <v>0</v>
      </c>
      <c r="DM132" s="50">
        <f t="shared" si="376"/>
        <v>0</v>
      </c>
      <c r="DO132" s="375">
        <f t="shared" si="330"/>
        <v>0</v>
      </c>
      <c r="DP132" s="201">
        <f t="shared" si="330"/>
        <v>0</v>
      </c>
      <c r="DQ132" s="8">
        <f t="shared" si="377"/>
        <v>0</v>
      </c>
      <c r="DR132" s="50">
        <f t="shared" si="378"/>
        <v>0</v>
      </c>
      <c r="DT132" s="51">
        <f t="shared" si="331"/>
        <v>0</v>
      </c>
      <c r="DU132" s="50">
        <f t="shared" si="379"/>
        <v>0</v>
      </c>
      <c r="DV132" s="51">
        <v>0</v>
      </c>
      <c r="DW132" s="50">
        <f t="shared" si="333"/>
        <v>0</v>
      </c>
      <c r="DX132" s="51">
        <f t="shared" si="382"/>
        <v>0</v>
      </c>
      <c r="DY132" s="52">
        <f t="shared" si="334"/>
        <v>0</v>
      </c>
      <c r="DZ132" s="307">
        <f t="shared" si="381"/>
        <v>0</v>
      </c>
    </row>
    <row r="133" spans="1:130" ht="18" customHeight="1" x14ac:dyDescent="0.3">
      <c r="B133" s="54"/>
      <c r="C133" s="54"/>
      <c r="D133" s="54"/>
      <c r="E133" s="239"/>
      <c r="F133" s="263"/>
      <c r="G133" s="274"/>
      <c r="H133" s="263"/>
      <c r="I133" s="56"/>
      <c r="J133" s="56"/>
      <c r="K133" s="265"/>
      <c r="L133" s="264"/>
      <c r="M133" s="57"/>
      <c r="N133" s="394"/>
      <c r="O133" s="214"/>
      <c r="P133" s="8">
        <f t="shared" si="335"/>
        <v>0</v>
      </c>
      <c r="Q133" s="50">
        <f t="shared" si="336"/>
        <v>0</v>
      </c>
      <c r="S133" s="201">
        <f t="shared" si="310"/>
        <v>0</v>
      </c>
      <c r="T133" s="201">
        <f t="shared" si="310"/>
        <v>0</v>
      </c>
      <c r="U133" s="8">
        <f t="shared" si="337"/>
        <v>0</v>
      </c>
      <c r="V133" s="50">
        <f t="shared" si="338"/>
        <v>0</v>
      </c>
      <c r="X133" s="375">
        <f t="shared" si="311"/>
        <v>0</v>
      </c>
      <c r="Y133" s="201">
        <f t="shared" si="311"/>
        <v>0</v>
      </c>
      <c r="Z133" s="8">
        <f t="shared" si="339"/>
        <v>0</v>
      </c>
      <c r="AA133" s="50">
        <f t="shared" si="340"/>
        <v>0</v>
      </c>
      <c r="AC133" s="375">
        <f t="shared" si="312"/>
        <v>0</v>
      </c>
      <c r="AD133" s="201">
        <f t="shared" si="312"/>
        <v>0</v>
      </c>
      <c r="AE133" s="8">
        <f t="shared" si="341"/>
        <v>0</v>
      </c>
      <c r="AF133" s="50">
        <f t="shared" si="342"/>
        <v>0</v>
      </c>
      <c r="AH133" s="375">
        <f t="shared" si="313"/>
        <v>0</v>
      </c>
      <c r="AI133" s="201">
        <f t="shared" si="313"/>
        <v>0</v>
      </c>
      <c r="AJ133" s="8">
        <f t="shared" si="343"/>
        <v>0</v>
      </c>
      <c r="AK133" s="50">
        <f t="shared" si="344"/>
        <v>0</v>
      </c>
      <c r="AM133" s="375">
        <f t="shared" si="314"/>
        <v>0</v>
      </c>
      <c r="AN133" s="201">
        <f t="shared" si="314"/>
        <v>0</v>
      </c>
      <c r="AO133" s="8">
        <f t="shared" si="345"/>
        <v>0</v>
      </c>
      <c r="AP133" s="50">
        <f t="shared" si="346"/>
        <v>0</v>
      </c>
      <c r="AR133" s="375">
        <f t="shared" si="315"/>
        <v>0</v>
      </c>
      <c r="AS133" s="201">
        <f t="shared" si="315"/>
        <v>0</v>
      </c>
      <c r="AT133" s="8">
        <f t="shared" si="347"/>
        <v>0</v>
      </c>
      <c r="AU133" s="50">
        <f t="shared" si="348"/>
        <v>0</v>
      </c>
      <c r="AW133" s="375">
        <f t="shared" si="316"/>
        <v>0</v>
      </c>
      <c r="AX133" s="201">
        <f t="shared" si="316"/>
        <v>0</v>
      </c>
      <c r="AY133" s="8">
        <f t="shared" si="349"/>
        <v>0</v>
      </c>
      <c r="AZ133" s="50">
        <f t="shared" si="350"/>
        <v>0</v>
      </c>
      <c r="BB133" s="375">
        <f t="shared" si="317"/>
        <v>0</v>
      </c>
      <c r="BC133" s="201">
        <f t="shared" si="317"/>
        <v>0</v>
      </c>
      <c r="BD133" s="8">
        <f t="shared" si="351"/>
        <v>0</v>
      </c>
      <c r="BE133" s="50">
        <f t="shared" si="352"/>
        <v>0</v>
      </c>
      <c r="BG133" s="375">
        <f t="shared" si="318"/>
        <v>0</v>
      </c>
      <c r="BH133" s="201">
        <f t="shared" si="318"/>
        <v>0</v>
      </c>
      <c r="BI133" s="8">
        <f t="shared" si="353"/>
        <v>0</v>
      </c>
      <c r="BJ133" s="50">
        <f t="shared" si="354"/>
        <v>0</v>
      </c>
      <c r="BL133" s="375">
        <f t="shared" si="319"/>
        <v>0</v>
      </c>
      <c r="BM133" s="201">
        <f t="shared" si="319"/>
        <v>0</v>
      </c>
      <c r="BN133" s="8">
        <f t="shared" si="355"/>
        <v>0</v>
      </c>
      <c r="BO133" s="50">
        <f t="shared" si="356"/>
        <v>0</v>
      </c>
      <c r="BQ133" s="375">
        <f t="shared" si="320"/>
        <v>0</v>
      </c>
      <c r="BR133" s="201">
        <f t="shared" si="320"/>
        <v>0</v>
      </c>
      <c r="BS133" s="8">
        <f t="shared" si="357"/>
        <v>0</v>
      </c>
      <c r="BT133" s="50">
        <f t="shared" si="358"/>
        <v>0</v>
      </c>
      <c r="BV133" s="375">
        <f t="shared" si="321"/>
        <v>0</v>
      </c>
      <c r="BW133" s="201">
        <f t="shared" si="321"/>
        <v>0</v>
      </c>
      <c r="BX133" s="8">
        <f t="shared" si="359"/>
        <v>0</v>
      </c>
      <c r="BY133" s="50">
        <f t="shared" si="360"/>
        <v>0</v>
      </c>
      <c r="CA133" s="375">
        <f t="shared" si="322"/>
        <v>0</v>
      </c>
      <c r="CB133" s="201">
        <f t="shared" si="322"/>
        <v>0</v>
      </c>
      <c r="CC133" s="8">
        <f t="shared" si="361"/>
        <v>0</v>
      </c>
      <c r="CD133" s="50">
        <f t="shared" si="362"/>
        <v>0</v>
      </c>
      <c r="CF133" s="375">
        <f t="shared" si="323"/>
        <v>0</v>
      </c>
      <c r="CG133" s="201">
        <f t="shared" si="323"/>
        <v>0</v>
      </c>
      <c r="CH133" s="8">
        <f t="shared" si="363"/>
        <v>0</v>
      </c>
      <c r="CI133" s="50">
        <f t="shared" si="364"/>
        <v>0</v>
      </c>
      <c r="CK133" s="375">
        <f t="shared" si="324"/>
        <v>0</v>
      </c>
      <c r="CL133" s="201">
        <f t="shared" si="324"/>
        <v>0</v>
      </c>
      <c r="CM133" s="8">
        <f t="shared" si="365"/>
        <v>0</v>
      </c>
      <c r="CN133" s="50">
        <f t="shared" si="366"/>
        <v>0</v>
      </c>
      <c r="CP133" s="375">
        <f t="shared" si="325"/>
        <v>0</v>
      </c>
      <c r="CQ133" s="201">
        <f t="shared" si="325"/>
        <v>0</v>
      </c>
      <c r="CR133" s="8">
        <f t="shared" si="367"/>
        <v>0</v>
      </c>
      <c r="CS133" s="50">
        <f t="shared" si="368"/>
        <v>0</v>
      </c>
      <c r="CU133" s="375">
        <f t="shared" si="326"/>
        <v>0</v>
      </c>
      <c r="CV133" s="201">
        <f t="shared" si="326"/>
        <v>0</v>
      </c>
      <c r="CW133" s="8">
        <f t="shared" si="369"/>
        <v>0</v>
      </c>
      <c r="CX133" s="50">
        <f t="shared" si="370"/>
        <v>0</v>
      </c>
      <c r="CZ133" s="375">
        <f t="shared" si="327"/>
        <v>0</v>
      </c>
      <c r="DA133" s="201">
        <f t="shared" si="327"/>
        <v>0</v>
      </c>
      <c r="DB133" s="8">
        <f t="shared" si="371"/>
        <v>0</v>
      </c>
      <c r="DC133" s="50">
        <f t="shared" si="372"/>
        <v>0</v>
      </c>
      <c r="DE133" s="375">
        <f t="shared" si="328"/>
        <v>0</v>
      </c>
      <c r="DF133" s="201">
        <f t="shared" si="328"/>
        <v>0</v>
      </c>
      <c r="DG133" s="8">
        <f t="shared" si="373"/>
        <v>0</v>
      </c>
      <c r="DH133" s="50">
        <f t="shared" si="374"/>
        <v>0</v>
      </c>
      <c r="DJ133" s="375">
        <f t="shared" si="329"/>
        <v>0</v>
      </c>
      <c r="DK133" s="201">
        <f t="shared" si="329"/>
        <v>0</v>
      </c>
      <c r="DL133" s="8">
        <f t="shared" si="375"/>
        <v>0</v>
      </c>
      <c r="DM133" s="50">
        <f t="shared" si="376"/>
        <v>0</v>
      </c>
      <c r="DO133" s="375">
        <f t="shared" si="330"/>
        <v>0</v>
      </c>
      <c r="DP133" s="201">
        <f t="shared" si="330"/>
        <v>0</v>
      </c>
      <c r="DQ133" s="8">
        <f t="shared" si="377"/>
        <v>0</v>
      </c>
      <c r="DR133" s="50">
        <f t="shared" si="378"/>
        <v>0</v>
      </c>
      <c r="DT133" s="51">
        <f t="shared" si="331"/>
        <v>0</v>
      </c>
      <c r="DU133" s="50">
        <f t="shared" si="379"/>
        <v>0</v>
      </c>
      <c r="DV133" s="51">
        <v>0</v>
      </c>
      <c r="DW133" s="50">
        <f t="shared" si="333"/>
        <v>0</v>
      </c>
      <c r="DX133" s="51">
        <f t="shared" si="382"/>
        <v>0</v>
      </c>
      <c r="DY133" s="52">
        <f t="shared" si="334"/>
        <v>0</v>
      </c>
      <c r="DZ133" s="307">
        <f t="shared" si="381"/>
        <v>0</v>
      </c>
    </row>
    <row r="134" spans="1:130" ht="18" customHeight="1" x14ac:dyDescent="0.3">
      <c r="B134" s="54"/>
      <c r="C134" s="54"/>
      <c r="D134" s="54"/>
      <c r="E134" s="239"/>
      <c r="F134" s="263"/>
      <c r="G134" s="274"/>
      <c r="H134" s="263"/>
      <c r="I134" s="56"/>
      <c r="J134" s="56"/>
      <c r="K134" s="265"/>
      <c r="L134" s="264"/>
      <c r="M134" s="57"/>
      <c r="N134" s="394"/>
      <c r="O134" s="214"/>
      <c r="P134" s="8">
        <f t="shared" si="335"/>
        <v>0</v>
      </c>
      <c r="Q134" s="50">
        <f t="shared" si="336"/>
        <v>0</v>
      </c>
      <c r="S134" s="201">
        <f t="shared" si="310"/>
        <v>0</v>
      </c>
      <c r="T134" s="201">
        <f t="shared" si="310"/>
        <v>0</v>
      </c>
      <c r="U134" s="8">
        <f t="shared" si="337"/>
        <v>0</v>
      </c>
      <c r="V134" s="50">
        <f t="shared" si="338"/>
        <v>0</v>
      </c>
      <c r="X134" s="375">
        <f t="shared" si="311"/>
        <v>0</v>
      </c>
      <c r="Y134" s="201">
        <f t="shared" si="311"/>
        <v>0</v>
      </c>
      <c r="Z134" s="8">
        <f t="shared" si="339"/>
        <v>0</v>
      </c>
      <c r="AA134" s="50">
        <f t="shared" si="340"/>
        <v>0</v>
      </c>
      <c r="AC134" s="375">
        <f t="shared" si="312"/>
        <v>0</v>
      </c>
      <c r="AD134" s="201">
        <f t="shared" si="312"/>
        <v>0</v>
      </c>
      <c r="AE134" s="8">
        <f t="shared" si="341"/>
        <v>0</v>
      </c>
      <c r="AF134" s="50">
        <f t="shared" si="342"/>
        <v>0</v>
      </c>
      <c r="AH134" s="375">
        <f t="shared" si="313"/>
        <v>0</v>
      </c>
      <c r="AI134" s="201">
        <f t="shared" si="313"/>
        <v>0</v>
      </c>
      <c r="AJ134" s="8">
        <f t="shared" si="343"/>
        <v>0</v>
      </c>
      <c r="AK134" s="50">
        <f t="shared" si="344"/>
        <v>0</v>
      </c>
      <c r="AM134" s="375">
        <f t="shared" si="314"/>
        <v>0</v>
      </c>
      <c r="AN134" s="201">
        <f t="shared" si="314"/>
        <v>0</v>
      </c>
      <c r="AO134" s="8">
        <f t="shared" si="345"/>
        <v>0</v>
      </c>
      <c r="AP134" s="50">
        <f t="shared" si="346"/>
        <v>0</v>
      </c>
      <c r="AR134" s="375">
        <f t="shared" si="315"/>
        <v>0</v>
      </c>
      <c r="AS134" s="201">
        <f t="shared" si="315"/>
        <v>0</v>
      </c>
      <c r="AT134" s="8">
        <f t="shared" si="347"/>
        <v>0</v>
      </c>
      <c r="AU134" s="50">
        <f t="shared" si="348"/>
        <v>0</v>
      </c>
      <c r="AW134" s="375">
        <f t="shared" si="316"/>
        <v>0</v>
      </c>
      <c r="AX134" s="201">
        <f t="shared" si="316"/>
        <v>0</v>
      </c>
      <c r="AY134" s="8">
        <f t="shared" si="349"/>
        <v>0</v>
      </c>
      <c r="AZ134" s="50">
        <f t="shared" si="350"/>
        <v>0</v>
      </c>
      <c r="BB134" s="375">
        <f t="shared" si="317"/>
        <v>0</v>
      </c>
      <c r="BC134" s="201">
        <f t="shared" si="317"/>
        <v>0</v>
      </c>
      <c r="BD134" s="8">
        <f t="shared" si="351"/>
        <v>0</v>
      </c>
      <c r="BE134" s="50">
        <f t="shared" si="352"/>
        <v>0</v>
      </c>
      <c r="BG134" s="375">
        <f t="shared" si="318"/>
        <v>0</v>
      </c>
      <c r="BH134" s="201">
        <f t="shared" si="318"/>
        <v>0</v>
      </c>
      <c r="BI134" s="8">
        <f t="shared" si="353"/>
        <v>0</v>
      </c>
      <c r="BJ134" s="50">
        <f t="shared" si="354"/>
        <v>0</v>
      </c>
      <c r="BL134" s="375">
        <f t="shared" si="319"/>
        <v>0</v>
      </c>
      <c r="BM134" s="201">
        <f t="shared" si="319"/>
        <v>0</v>
      </c>
      <c r="BN134" s="8">
        <f t="shared" si="355"/>
        <v>0</v>
      </c>
      <c r="BO134" s="50">
        <f t="shared" si="356"/>
        <v>0</v>
      </c>
      <c r="BQ134" s="375">
        <f t="shared" si="320"/>
        <v>0</v>
      </c>
      <c r="BR134" s="201">
        <f t="shared" si="320"/>
        <v>0</v>
      </c>
      <c r="BS134" s="8">
        <f t="shared" si="357"/>
        <v>0</v>
      </c>
      <c r="BT134" s="50">
        <f t="shared" si="358"/>
        <v>0</v>
      </c>
      <c r="BV134" s="375">
        <f t="shared" si="321"/>
        <v>0</v>
      </c>
      <c r="BW134" s="201">
        <f t="shared" si="321"/>
        <v>0</v>
      </c>
      <c r="BX134" s="8">
        <f t="shared" si="359"/>
        <v>0</v>
      </c>
      <c r="BY134" s="50">
        <f t="shared" si="360"/>
        <v>0</v>
      </c>
      <c r="CA134" s="375">
        <f t="shared" si="322"/>
        <v>0</v>
      </c>
      <c r="CB134" s="201">
        <f t="shared" si="322"/>
        <v>0</v>
      </c>
      <c r="CC134" s="8">
        <f t="shared" si="361"/>
        <v>0</v>
      </c>
      <c r="CD134" s="50">
        <f t="shared" si="362"/>
        <v>0</v>
      </c>
      <c r="CF134" s="375">
        <f t="shared" si="323"/>
        <v>0</v>
      </c>
      <c r="CG134" s="201">
        <f t="shared" si="323"/>
        <v>0</v>
      </c>
      <c r="CH134" s="8">
        <f t="shared" si="363"/>
        <v>0</v>
      </c>
      <c r="CI134" s="50">
        <f t="shared" si="364"/>
        <v>0</v>
      </c>
      <c r="CK134" s="375">
        <f t="shared" si="324"/>
        <v>0</v>
      </c>
      <c r="CL134" s="201">
        <f t="shared" si="324"/>
        <v>0</v>
      </c>
      <c r="CM134" s="8">
        <f t="shared" si="365"/>
        <v>0</v>
      </c>
      <c r="CN134" s="50">
        <f t="shared" si="366"/>
        <v>0</v>
      </c>
      <c r="CP134" s="375">
        <f t="shared" si="325"/>
        <v>0</v>
      </c>
      <c r="CQ134" s="201">
        <f t="shared" si="325"/>
        <v>0</v>
      </c>
      <c r="CR134" s="8">
        <f t="shared" si="367"/>
        <v>0</v>
      </c>
      <c r="CS134" s="50">
        <f t="shared" si="368"/>
        <v>0</v>
      </c>
      <c r="CU134" s="375">
        <f t="shared" si="326"/>
        <v>0</v>
      </c>
      <c r="CV134" s="201">
        <f t="shared" si="326"/>
        <v>0</v>
      </c>
      <c r="CW134" s="8">
        <f t="shared" si="369"/>
        <v>0</v>
      </c>
      <c r="CX134" s="50">
        <f t="shared" si="370"/>
        <v>0</v>
      </c>
      <c r="CZ134" s="375">
        <f t="shared" si="327"/>
        <v>0</v>
      </c>
      <c r="DA134" s="201">
        <f t="shared" si="327"/>
        <v>0</v>
      </c>
      <c r="DB134" s="8">
        <f t="shared" si="371"/>
        <v>0</v>
      </c>
      <c r="DC134" s="50">
        <f t="shared" si="372"/>
        <v>0</v>
      </c>
      <c r="DE134" s="375">
        <f t="shared" si="328"/>
        <v>0</v>
      </c>
      <c r="DF134" s="201">
        <f t="shared" si="328"/>
        <v>0</v>
      </c>
      <c r="DG134" s="8">
        <f t="shared" si="373"/>
        <v>0</v>
      </c>
      <c r="DH134" s="50">
        <f t="shared" si="374"/>
        <v>0</v>
      </c>
      <c r="DJ134" s="375">
        <f t="shared" si="329"/>
        <v>0</v>
      </c>
      <c r="DK134" s="201">
        <f t="shared" si="329"/>
        <v>0</v>
      </c>
      <c r="DL134" s="8">
        <f t="shared" si="375"/>
        <v>0</v>
      </c>
      <c r="DM134" s="50">
        <f t="shared" si="376"/>
        <v>0</v>
      </c>
      <c r="DO134" s="375">
        <f t="shared" si="330"/>
        <v>0</v>
      </c>
      <c r="DP134" s="201">
        <f t="shared" si="330"/>
        <v>0</v>
      </c>
      <c r="DQ134" s="8">
        <f t="shared" si="377"/>
        <v>0</v>
      </c>
      <c r="DR134" s="50">
        <f t="shared" si="378"/>
        <v>0</v>
      </c>
      <c r="DT134" s="51">
        <f t="shared" si="331"/>
        <v>0</v>
      </c>
      <c r="DU134" s="50">
        <f t="shared" si="379"/>
        <v>0</v>
      </c>
      <c r="DV134" s="51">
        <v>0</v>
      </c>
      <c r="DW134" s="50">
        <f t="shared" si="333"/>
        <v>0</v>
      </c>
      <c r="DX134" s="51">
        <f t="shared" si="382"/>
        <v>0</v>
      </c>
      <c r="DY134" s="52">
        <f t="shared" si="334"/>
        <v>0</v>
      </c>
      <c r="DZ134" s="307">
        <f t="shared" si="381"/>
        <v>0</v>
      </c>
    </row>
    <row r="135" spans="1:130" ht="18" customHeight="1" x14ac:dyDescent="0.3">
      <c r="B135" s="54"/>
      <c r="C135" s="54"/>
      <c r="D135" s="54"/>
      <c r="E135" s="239"/>
      <c r="F135" s="263"/>
      <c r="G135" s="274"/>
      <c r="H135" s="263"/>
      <c r="I135" s="56"/>
      <c r="J135" s="56"/>
      <c r="K135" s="265"/>
      <c r="L135" s="264"/>
      <c r="M135" s="57"/>
      <c r="N135" s="394"/>
      <c r="O135" s="214"/>
      <c r="P135" s="8">
        <f t="shared" si="335"/>
        <v>0</v>
      </c>
      <c r="Q135" s="50">
        <f t="shared" si="336"/>
        <v>0</v>
      </c>
      <c r="S135" s="201">
        <f t="shared" si="310"/>
        <v>0</v>
      </c>
      <c r="T135" s="201">
        <f t="shared" si="310"/>
        <v>0</v>
      </c>
      <c r="U135" s="8">
        <f t="shared" si="337"/>
        <v>0</v>
      </c>
      <c r="V135" s="50">
        <f t="shared" si="338"/>
        <v>0</v>
      </c>
      <c r="X135" s="375">
        <f t="shared" si="311"/>
        <v>0</v>
      </c>
      <c r="Y135" s="201">
        <f t="shared" si="311"/>
        <v>0</v>
      </c>
      <c r="Z135" s="8">
        <f t="shared" si="339"/>
        <v>0</v>
      </c>
      <c r="AA135" s="50">
        <f t="shared" si="340"/>
        <v>0</v>
      </c>
      <c r="AC135" s="375">
        <f t="shared" si="312"/>
        <v>0</v>
      </c>
      <c r="AD135" s="201">
        <f t="shared" si="312"/>
        <v>0</v>
      </c>
      <c r="AE135" s="8">
        <f t="shared" si="341"/>
        <v>0</v>
      </c>
      <c r="AF135" s="50">
        <f t="shared" si="342"/>
        <v>0</v>
      </c>
      <c r="AH135" s="375">
        <f t="shared" si="313"/>
        <v>0</v>
      </c>
      <c r="AI135" s="201">
        <f t="shared" si="313"/>
        <v>0</v>
      </c>
      <c r="AJ135" s="8">
        <f t="shared" si="343"/>
        <v>0</v>
      </c>
      <c r="AK135" s="50">
        <f t="shared" si="344"/>
        <v>0</v>
      </c>
      <c r="AM135" s="375">
        <f t="shared" si="314"/>
        <v>0</v>
      </c>
      <c r="AN135" s="201">
        <f t="shared" si="314"/>
        <v>0</v>
      </c>
      <c r="AO135" s="8">
        <f t="shared" si="345"/>
        <v>0</v>
      </c>
      <c r="AP135" s="50">
        <f t="shared" si="346"/>
        <v>0</v>
      </c>
      <c r="AR135" s="375">
        <f t="shared" si="315"/>
        <v>0</v>
      </c>
      <c r="AS135" s="201">
        <f t="shared" si="315"/>
        <v>0</v>
      </c>
      <c r="AT135" s="8">
        <f t="shared" si="347"/>
        <v>0</v>
      </c>
      <c r="AU135" s="50">
        <f t="shared" si="348"/>
        <v>0</v>
      </c>
      <c r="AW135" s="375">
        <f t="shared" si="316"/>
        <v>0</v>
      </c>
      <c r="AX135" s="201">
        <f t="shared" si="316"/>
        <v>0</v>
      </c>
      <c r="AY135" s="8">
        <f t="shared" si="349"/>
        <v>0</v>
      </c>
      <c r="AZ135" s="50">
        <f t="shared" si="350"/>
        <v>0</v>
      </c>
      <c r="BB135" s="375">
        <f t="shared" si="317"/>
        <v>0</v>
      </c>
      <c r="BC135" s="201">
        <f t="shared" si="317"/>
        <v>0</v>
      </c>
      <c r="BD135" s="8">
        <f t="shared" si="351"/>
        <v>0</v>
      </c>
      <c r="BE135" s="50">
        <f t="shared" si="352"/>
        <v>0</v>
      </c>
      <c r="BG135" s="375">
        <f t="shared" si="318"/>
        <v>0</v>
      </c>
      <c r="BH135" s="201">
        <f t="shared" si="318"/>
        <v>0</v>
      </c>
      <c r="BI135" s="8">
        <f t="shared" si="353"/>
        <v>0</v>
      </c>
      <c r="BJ135" s="50">
        <f t="shared" si="354"/>
        <v>0</v>
      </c>
      <c r="BL135" s="375">
        <f t="shared" si="319"/>
        <v>0</v>
      </c>
      <c r="BM135" s="201">
        <f t="shared" si="319"/>
        <v>0</v>
      </c>
      <c r="BN135" s="8">
        <f t="shared" si="355"/>
        <v>0</v>
      </c>
      <c r="BO135" s="50">
        <f t="shared" si="356"/>
        <v>0</v>
      </c>
      <c r="BQ135" s="375">
        <f t="shared" si="320"/>
        <v>0</v>
      </c>
      <c r="BR135" s="201">
        <f t="shared" si="320"/>
        <v>0</v>
      </c>
      <c r="BS135" s="8">
        <f t="shared" si="357"/>
        <v>0</v>
      </c>
      <c r="BT135" s="50">
        <f t="shared" si="358"/>
        <v>0</v>
      </c>
      <c r="BV135" s="375">
        <f t="shared" si="321"/>
        <v>0</v>
      </c>
      <c r="BW135" s="201">
        <f t="shared" si="321"/>
        <v>0</v>
      </c>
      <c r="BX135" s="8">
        <f t="shared" si="359"/>
        <v>0</v>
      </c>
      <c r="BY135" s="50">
        <f t="shared" si="360"/>
        <v>0</v>
      </c>
      <c r="CA135" s="375">
        <f t="shared" si="322"/>
        <v>0</v>
      </c>
      <c r="CB135" s="201">
        <f t="shared" si="322"/>
        <v>0</v>
      </c>
      <c r="CC135" s="8">
        <f t="shared" si="361"/>
        <v>0</v>
      </c>
      <c r="CD135" s="50">
        <f t="shared" si="362"/>
        <v>0</v>
      </c>
      <c r="CF135" s="375">
        <f t="shared" si="323"/>
        <v>0</v>
      </c>
      <c r="CG135" s="201">
        <f t="shared" si="323"/>
        <v>0</v>
      </c>
      <c r="CH135" s="8">
        <f t="shared" si="363"/>
        <v>0</v>
      </c>
      <c r="CI135" s="50">
        <f t="shared" si="364"/>
        <v>0</v>
      </c>
      <c r="CK135" s="375">
        <f t="shared" si="324"/>
        <v>0</v>
      </c>
      <c r="CL135" s="201">
        <f t="shared" si="324"/>
        <v>0</v>
      </c>
      <c r="CM135" s="8">
        <f t="shared" si="365"/>
        <v>0</v>
      </c>
      <c r="CN135" s="50">
        <f t="shared" si="366"/>
        <v>0</v>
      </c>
      <c r="CP135" s="375">
        <f t="shared" si="325"/>
        <v>0</v>
      </c>
      <c r="CQ135" s="201">
        <f t="shared" si="325"/>
        <v>0</v>
      </c>
      <c r="CR135" s="8">
        <f t="shared" si="367"/>
        <v>0</v>
      </c>
      <c r="CS135" s="50">
        <f t="shared" si="368"/>
        <v>0</v>
      </c>
      <c r="CU135" s="375">
        <f t="shared" si="326"/>
        <v>0</v>
      </c>
      <c r="CV135" s="201">
        <f t="shared" si="326"/>
        <v>0</v>
      </c>
      <c r="CW135" s="8">
        <f t="shared" si="369"/>
        <v>0</v>
      </c>
      <c r="CX135" s="50">
        <f t="shared" si="370"/>
        <v>0</v>
      </c>
      <c r="CZ135" s="375">
        <f t="shared" si="327"/>
        <v>0</v>
      </c>
      <c r="DA135" s="201">
        <f t="shared" si="327"/>
        <v>0</v>
      </c>
      <c r="DB135" s="8">
        <f t="shared" si="371"/>
        <v>0</v>
      </c>
      <c r="DC135" s="50">
        <f t="shared" si="372"/>
        <v>0</v>
      </c>
      <c r="DE135" s="375">
        <f t="shared" si="328"/>
        <v>0</v>
      </c>
      <c r="DF135" s="201">
        <f t="shared" si="328"/>
        <v>0</v>
      </c>
      <c r="DG135" s="8">
        <f t="shared" si="373"/>
        <v>0</v>
      </c>
      <c r="DH135" s="50">
        <f t="shared" si="374"/>
        <v>0</v>
      </c>
      <c r="DJ135" s="375">
        <f t="shared" si="329"/>
        <v>0</v>
      </c>
      <c r="DK135" s="201">
        <f t="shared" si="329"/>
        <v>0</v>
      </c>
      <c r="DL135" s="8">
        <f t="shared" si="375"/>
        <v>0</v>
      </c>
      <c r="DM135" s="50">
        <f t="shared" si="376"/>
        <v>0</v>
      </c>
      <c r="DO135" s="375">
        <f t="shared" si="330"/>
        <v>0</v>
      </c>
      <c r="DP135" s="201">
        <f t="shared" si="330"/>
        <v>0</v>
      </c>
      <c r="DQ135" s="8">
        <f t="shared" si="377"/>
        <v>0</v>
      </c>
      <c r="DR135" s="50">
        <f t="shared" si="378"/>
        <v>0</v>
      </c>
      <c r="DT135" s="51">
        <f t="shared" si="331"/>
        <v>0</v>
      </c>
      <c r="DU135" s="50">
        <f t="shared" si="379"/>
        <v>0</v>
      </c>
      <c r="DV135" s="51">
        <v>0</v>
      </c>
      <c r="DW135" s="50">
        <f t="shared" si="333"/>
        <v>0</v>
      </c>
      <c r="DX135" s="51">
        <f t="shared" si="382"/>
        <v>0</v>
      </c>
      <c r="DY135" s="52">
        <f t="shared" si="334"/>
        <v>0</v>
      </c>
      <c r="DZ135" s="307">
        <f t="shared" si="381"/>
        <v>0</v>
      </c>
    </row>
    <row r="136" spans="1:130" ht="18" customHeight="1" x14ac:dyDescent="0.3">
      <c r="B136" s="54"/>
      <c r="C136" s="54"/>
      <c r="D136" s="54"/>
      <c r="E136" s="239"/>
      <c r="F136" s="263"/>
      <c r="G136" s="274"/>
      <c r="H136" s="263"/>
      <c r="I136" s="56"/>
      <c r="J136" s="56"/>
      <c r="K136" s="265"/>
      <c r="L136" s="264"/>
      <c r="M136" s="57"/>
      <c r="N136" s="394"/>
      <c r="O136" s="214"/>
      <c r="P136" s="8">
        <f t="shared" si="335"/>
        <v>0</v>
      </c>
      <c r="Q136" s="50">
        <f t="shared" si="336"/>
        <v>0</v>
      </c>
      <c r="S136" s="201">
        <f t="shared" si="310"/>
        <v>0</v>
      </c>
      <c r="T136" s="201">
        <f t="shared" si="310"/>
        <v>0</v>
      </c>
      <c r="U136" s="8">
        <f t="shared" si="337"/>
        <v>0</v>
      </c>
      <c r="V136" s="50">
        <f t="shared" si="338"/>
        <v>0</v>
      </c>
      <c r="X136" s="375">
        <f t="shared" si="311"/>
        <v>0</v>
      </c>
      <c r="Y136" s="201">
        <f t="shared" si="311"/>
        <v>0</v>
      </c>
      <c r="Z136" s="8">
        <f t="shared" si="339"/>
        <v>0</v>
      </c>
      <c r="AA136" s="50">
        <f t="shared" si="340"/>
        <v>0</v>
      </c>
      <c r="AC136" s="375">
        <f t="shared" si="312"/>
        <v>0</v>
      </c>
      <c r="AD136" s="201">
        <f t="shared" si="312"/>
        <v>0</v>
      </c>
      <c r="AE136" s="8">
        <f t="shared" si="341"/>
        <v>0</v>
      </c>
      <c r="AF136" s="50">
        <f t="shared" si="342"/>
        <v>0</v>
      </c>
      <c r="AH136" s="375">
        <f t="shared" si="313"/>
        <v>0</v>
      </c>
      <c r="AI136" s="201">
        <f t="shared" si="313"/>
        <v>0</v>
      </c>
      <c r="AJ136" s="8">
        <f t="shared" si="343"/>
        <v>0</v>
      </c>
      <c r="AK136" s="50">
        <f t="shared" si="344"/>
        <v>0</v>
      </c>
      <c r="AM136" s="375">
        <f t="shared" si="314"/>
        <v>0</v>
      </c>
      <c r="AN136" s="201">
        <f t="shared" si="314"/>
        <v>0</v>
      </c>
      <c r="AO136" s="8">
        <f t="shared" si="345"/>
        <v>0</v>
      </c>
      <c r="AP136" s="50">
        <f t="shared" si="346"/>
        <v>0</v>
      </c>
      <c r="AR136" s="375">
        <f t="shared" si="315"/>
        <v>0</v>
      </c>
      <c r="AS136" s="201">
        <f t="shared" si="315"/>
        <v>0</v>
      </c>
      <c r="AT136" s="8">
        <f t="shared" si="347"/>
        <v>0</v>
      </c>
      <c r="AU136" s="50">
        <f t="shared" si="348"/>
        <v>0</v>
      </c>
      <c r="AW136" s="375">
        <f t="shared" si="316"/>
        <v>0</v>
      </c>
      <c r="AX136" s="201">
        <f t="shared" si="316"/>
        <v>0</v>
      </c>
      <c r="AY136" s="8">
        <f t="shared" si="349"/>
        <v>0</v>
      </c>
      <c r="AZ136" s="50">
        <f t="shared" si="350"/>
        <v>0</v>
      </c>
      <c r="BB136" s="375">
        <f t="shared" si="317"/>
        <v>0</v>
      </c>
      <c r="BC136" s="201">
        <f t="shared" si="317"/>
        <v>0</v>
      </c>
      <c r="BD136" s="8">
        <f t="shared" si="351"/>
        <v>0</v>
      </c>
      <c r="BE136" s="50">
        <f t="shared" si="352"/>
        <v>0</v>
      </c>
      <c r="BG136" s="375">
        <f t="shared" si="318"/>
        <v>0</v>
      </c>
      <c r="BH136" s="201">
        <f t="shared" si="318"/>
        <v>0</v>
      </c>
      <c r="BI136" s="8">
        <f t="shared" si="353"/>
        <v>0</v>
      </c>
      <c r="BJ136" s="50">
        <f t="shared" si="354"/>
        <v>0</v>
      </c>
      <c r="BL136" s="375">
        <f t="shared" si="319"/>
        <v>0</v>
      </c>
      <c r="BM136" s="201">
        <f t="shared" si="319"/>
        <v>0</v>
      </c>
      <c r="BN136" s="8">
        <f t="shared" si="355"/>
        <v>0</v>
      </c>
      <c r="BO136" s="50">
        <f t="shared" si="356"/>
        <v>0</v>
      </c>
      <c r="BQ136" s="375">
        <f t="shared" si="320"/>
        <v>0</v>
      </c>
      <c r="BR136" s="201">
        <f t="shared" si="320"/>
        <v>0</v>
      </c>
      <c r="BS136" s="8">
        <f t="shared" si="357"/>
        <v>0</v>
      </c>
      <c r="BT136" s="50">
        <f t="shared" si="358"/>
        <v>0</v>
      </c>
      <c r="BV136" s="375">
        <f t="shared" si="321"/>
        <v>0</v>
      </c>
      <c r="BW136" s="201">
        <f t="shared" si="321"/>
        <v>0</v>
      </c>
      <c r="BX136" s="8">
        <f t="shared" si="359"/>
        <v>0</v>
      </c>
      <c r="BY136" s="50">
        <f t="shared" si="360"/>
        <v>0</v>
      </c>
      <c r="CA136" s="375">
        <f t="shared" si="322"/>
        <v>0</v>
      </c>
      <c r="CB136" s="201">
        <f t="shared" si="322"/>
        <v>0</v>
      </c>
      <c r="CC136" s="8">
        <f t="shared" si="361"/>
        <v>0</v>
      </c>
      <c r="CD136" s="50">
        <f t="shared" si="362"/>
        <v>0</v>
      </c>
      <c r="CF136" s="375">
        <f t="shared" si="323"/>
        <v>0</v>
      </c>
      <c r="CG136" s="201">
        <f t="shared" si="323"/>
        <v>0</v>
      </c>
      <c r="CH136" s="8">
        <f t="shared" si="363"/>
        <v>0</v>
      </c>
      <c r="CI136" s="50">
        <f t="shared" si="364"/>
        <v>0</v>
      </c>
      <c r="CK136" s="375">
        <f t="shared" si="324"/>
        <v>0</v>
      </c>
      <c r="CL136" s="201">
        <f t="shared" si="324"/>
        <v>0</v>
      </c>
      <c r="CM136" s="8">
        <f t="shared" si="365"/>
        <v>0</v>
      </c>
      <c r="CN136" s="50">
        <f t="shared" si="366"/>
        <v>0</v>
      </c>
      <c r="CP136" s="375">
        <f t="shared" si="325"/>
        <v>0</v>
      </c>
      <c r="CQ136" s="201">
        <f t="shared" si="325"/>
        <v>0</v>
      </c>
      <c r="CR136" s="8">
        <f t="shared" si="367"/>
        <v>0</v>
      </c>
      <c r="CS136" s="50">
        <f t="shared" si="368"/>
        <v>0</v>
      </c>
      <c r="CU136" s="375">
        <f t="shared" si="326"/>
        <v>0</v>
      </c>
      <c r="CV136" s="201">
        <f t="shared" si="326"/>
        <v>0</v>
      </c>
      <c r="CW136" s="8">
        <f t="shared" si="369"/>
        <v>0</v>
      </c>
      <c r="CX136" s="50">
        <f t="shared" si="370"/>
        <v>0</v>
      </c>
      <c r="CZ136" s="375">
        <f t="shared" si="327"/>
        <v>0</v>
      </c>
      <c r="DA136" s="201">
        <f t="shared" si="327"/>
        <v>0</v>
      </c>
      <c r="DB136" s="8">
        <f t="shared" si="371"/>
        <v>0</v>
      </c>
      <c r="DC136" s="50">
        <f t="shared" si="372"/>
        <v>0</v>
      </c>
      <c r="DE136" s="375">
        <f t="shared" si="328"/>
        <v>0</v>
      </c>
      <c r="DF136" s="201">
        <f t="shared" si="328"/>
        <v>0</v>
      </c>
      <c r="DG136" s="8">
        <f t="shared" si="373"/>
        <v>0</v>
      </c>
      <c r="DH136" s="50">
        <f t="shared" si="374"/>
        <v>0</v>
      </c>
      <c r="DJ136" s="375">
        <f t="shared" si="329"/>
        <v>0</v>
      </c>
      <c r="DK136" s="201">
        <f t="shared" si="329"/>
        <v>0</v>
      </c>
      <c r="DL136" s="8">
        <f t="shared" si="375"/>
        <v>0</v>
      </c>
      <c r="DM136" s="50">
        <f t="shared" si="376"/>
        <v>0</v>
      </c>
      <c r="DO136" s="375">
        <f t="shared" si="330"/>
        <v>0</v>
      </c>
      <c r="DP136" s="201">
        <f t="shared" si="330"/>
        <v>0</v>
      </c>
      <c r="DQ136" s="8">
        <f t="shared" si="377"/>
        <v>0</v>
      </c>
      <c r="DR136" s="50">
        <f t="shared" si="378"/>
        <v>0</v>
      </c>
      <c r="DT136" s="51">
        <f t="shared" si="331"/>
        <v>0</v>
      </c>
      <c r="DU136" s="50">
        <f t="shared" si="379"/>
        <v>0</v>
      </c>
      <c r="DV136" s="51">
        <v>0</v>
      </c>
      <c r="DW136" s="50">
        <f t="shared" si="333"/>
        <v>0</v>
      </c>
      <c r="DX136" s="51">
        <f t="shared" si="382"/>
        <v>0</v>
      </c>
      <c r="DY136" s="52">
        <f t="shared" si="334"/>
        <v>0</v>
      </c>
      <c r="DZ136" s="307">
        <f t="shared" si="381"/>
        <v>0</v>
      </c>
    </row>
    <row r="137" spans="1:130" ht="18" customHeight="1" x14ac:dyDescent="0.3">
      <c r="B137" s="54"/>
      <c r="C137" s="54"/>
      <c r="D137" s="54"/>
      <c r="E137" s="239"/>
      <c r="F137" s="263"/>
      <c r="G137" s="274"/>
      <c r="H137" s="263"/>
      <c r="I137" s="56"/>
      <c r="J137" s="56"/>
      <c r="K137" s="265"/>
      <c r="L137" s="264"/>
      <c r="M137" s="57"/>
      <c r="N137" s="394"/>
      <c r="O137" s="214"/>
      <c r="P137" s="8">
        <f t="shared" si="335"/>
        <v>0</v>
      </c>
      <c r="Q137" s="50">
        <f t="shared" si="336"/>
        <v>0</v>
      </c>
      <c r="S137" s="201">
        <f t="shared" si="310"/>
        <v>0</v>
      </c>
      <c r="T137" s="201">
        <f t="shared" si="310"/>
        <v>0</v>
      </c>
      <c r="U137" s="8">
        <f t="shared" si="337"/>
        <v>0</v>
      </c>
      <c r="V137" s="50">
        <f t="shared" si="338"/>
        <v>0</v>
      </c>
      <c r="X137" s="375">
        <f t="shared" si="311"/>
        <v>0</v>
      </c>
      <c r="Y137" s="201">
        <f t="shared" si="311"/>
        <v>0</v>
      </c>
      <c r="Z137" s="8">
        <f t="shared" si="339"/>
        <v>0</v>
      </c>
      <c r="AA137" s="50">
        <f t="shared" si="340"/>
        <v>0</v>
      </c>
      <c r="AC137" s="375">
        <f t="shared" si="312"/>
        <v>0</v>
      </c>
      <c r="AD137" s="201">
        <f t="shared" si="312"/>
        <v>0</v>
      </c>
      <c r="AE137" s="8">
        <f t="shared" si="341"/>
        <v>0</v>
      </c>
      <c r="AF137" s="50">
        <f t="shared" si="342"/>
        <v>0</v>
      </c>
      <c r="AH137" s="375">
        <f t="shared" si="313"/>
        <v>0</v>
      </c>
      <c r="AI137" s="201">
        <f t="shared" si="313"/>
        <v>0</v>
      </c>
      <c r="AJ137" s="8">
        <f t="shared" si="343"/>
        <v>0</v>
      </c>
      <c r="AK137" s="50">
        <f t="shared" si="344"/>
        <v>0</v>
      </c>
      <c r="AM137" s="375">
        <f t="shared" si="314"/>
        <v>0</v>
      </c>
      <c r="AN137" s="201">
        <f t="shared" si="314"/>
        <v>0</v>
      </c>
      <c r="AO137" s="8">
        <f t="shared" si="345"/>
        <v>0</v>
      </c>
      <c r="AP137" s="50">
        <f t="shared" si="346"/>
        <v>0</v>
      </c>
      <c r="AR137" s="375">
        <f t="shared" si="315"/>
        <v>0</v>
      </c>
      <c r="AS137" s="201">
        <f t="shared" si="315"/>
        <v>0</v>
      </c>
      <c r="AT137" s="8">
        <f t="shared" si="347"/>
        <v>0</v>
      </c>
      <c r="AU137" s="50">
        <f t="shared" si="348"/>
        <v>0</v>
      </c>
      <c r="AW137" s="375">
        <f t="shared" si="316"/>
        <v>0</v>
      </c>
      <c r="AX137" s="201">
        <f t="shared" si="316"/>
        <v>0</v>
      </c>
      <c r="AY137" s="8">
        <f t="shared" si="349"/>
        <v>0</v>
      </c>
      <c r="AZ137" s="50">
        <f t="shared" si="350"/>
        <v>0</v>
      </c>
      <c r="BB137" s="375">
        <f t="shared" si="317"/>
        <v>0</v>
      </c>
      <c r="BC137" s="201">
        <f t="shared" si="317"/>
        <v>0</v>
      </c>
      <c r="BD137" s="8">
        <f t="shared" si="351"/>
        <v>0</v>
      </c>
      <c r="BE137" s="50">
        <f t="shared" si="352"/>
        <v>0</v>
      </c>
      <c r="BG137" s="375">
        <f t="shared" si="318"/>
        <v>0</v>
      </c>
      <c r="BH137" s="201">
        <f t="shared" si="318"/>
        <v>0</v>
      </c>
      <c r="BI137" s="8">
        <f t="shared" si="353"/>
        <v>0</v>
      </c>
      <c r="BJ137" s="50">
        <f t="shared" si="354"/>
        <v>0</v>
      </c>
      <c r="BL137" s="375">
        <f t="shared" si="319"/>
        <v>0</v>
      </c>
      <c r="BM137" s="201">
        <f t="shared" si="319"/>
        <v>0</v>
      </c>
      <c r="BN137" s="8">
        <f t="shared" si="355"/>
        <v>0</v>
      </c>
      <c r="BO137" s="50">
        <f t="shared" si="356"/>
        <v>0</v>
      </c>
      <c r="BQ137" s="375">
        <f t="shared" si="320"/>
        <v>0</v>
      </c>
      <c r="BR137" s="201">
        <f t="shared" si="320"/>
        <v>0</v>
      </c>
      <c r="BS137" s="8">
        <f t="shared" si="357"/>
        <v>0</v>
      </c>
      <c r="BT137" s="50">
        <f t="shared" si="358"/>
        <v>0</v>
      </c>
      <c r="BV137" s="375">
        <f t="shared" si="321"/>
        <v>0</v>
      </c>
      <c r="BW137" s="201">
        <f t="shared" si="321"/>
        <v>0</v>
      </c>
      <c r="BX137" s="8">
        <f t="shared" si="359"/>
        <v>0</v>
      </c>
      <c r="BY137" s="50">
        <f t="shared" si="360"/>
        <v>0</v>
      </c>
      <c r="CA137" s="375">
        <f t="shared" si="322"/>
        <v>0</v>
      </c>
      <c r="CB137" s="201">
        <f t="shared" si="322"/>
        <v>0</v>
      </c>
      <c r="CC137" s="8">
        <f t="shared" si="361"/>
        <v>0</v>
      </c>
      <c r="CD137" s="50">
        <f t="shared" si="362"/>
        <v>0</v>
      </c>
      <c r="CF137" s="375">
        <f t="shared" si="323"/>
        <v>0</v>
      </c>
      <c r="CG137" s="201">
        <f t="shared" si="323"/>
        <v>0</v>
      </c>
      <c r="CH137" s="8">
        <f t="shared" si="363"/>
        <v>0</v>
      </c>
      <c r="CI137" s="50">
        <f t="shared" si="364"/>
        <v>0</v>
      </c>
      <c r="CK137" s="375">
        <f t="shared" si="324"/>
        <v>0</v>
      </c>
      <c r="CL137" s="201">
        <f t="shared" si="324"/>
        <v>0</v>
      </c>
      <c r="CM137" s="8">
        <f t="shared" si="365"/>
        <v>0</v>
      </c>
      <c r="CN137" s="50">
        <f t="shared" si="366"/>
        <v>0</v>
      </c>
      <c r="CP137" s="375">
        <f t="shared" si="325"/>
        <v>0</v>
      </c>
      <c r="CQ137" s="201">
        <f t="shared" si="325"/>
        <v>0</v>
      </c>
      <c r="CR137" s="8">
        <f t="shared" si="367"/>
        <v>0</v>
      </c>
      <c r="CS137" s="50">
        <f t="shared" si="368"/>
        <v>0</v>
      </c>
      <c r="CU137" s="375">
        <f t="shared" si="326"/>
        <v>0</v>
      </c>
      <c r="CV137" s="201">
        <f t="shared" si="326"/>
        <v>0</v>
      </c>
      <c r="CW137" s="8">
        <f t="shared" si="369"/>
        <v>0</v>
      </c>
      <c r="CX137" s="50">
        <f t="shared" si="370"/>
        <v>0</v>
      </c>
      <c r="CZ137" s="375">
        <f t="shared" si="327"/>
        <v>0</v>
      </c>
      <c r="DA137" s="201">
        <f t="shared" si="327"/>
        <v>0</v>
      </c>
      <c r="DB137" s="8">
        <f t="shared" si="371"/>
        <v>0</v>
      </c>
      <c r="DC137" s="50">
        <f t="shared" si="372"/>
        <v>0</v>
      </c>
      <c r="DE137" s="375">
        <f t="shared" si="328"/>
        <v>0</v>
      </c>
      <c r="DF137" s="201">
        <f t="shared" si="328"/>
        <v>0</v>
      </c>
      <c r="DG137" s="8">
        <f t="shared" si="373"/>
        <v>0</v>
      </c>
      <c r="DH137" s="50">
        <f t="shared" si="374"/>
        <v>0</v>
      </c>
      <c r="DJ137" s="375">
        <f t="shared" si="329"/>
        <v>0</v>
      </c>
      <c r="DK137" s="201">
        <f t="shared" si="329"/>
        <v>0</v>
      </c>
      <c r="DL137" s="8">
        <f t="shared" si="375"/>
        <v>0</v>
      </c>
      <c r="DM137" s="50">
        <f t="shared" si="376"/>
        <v>0</v>
      </c>
      <c r="DO137" s="375">
        <f t="shared" si="330"/>
        <v>0</v>
      </c>
      <c r="DP137" s="201">
        <f t="shared" si="330"/>
        <v>0</v>
      </c>
      <c r="DQ137" s="8">
        <f t="shared" si="377"/>
        <v>0</v>
      </c>
      <c r="DR137" s="50">
        <f t="shared" si="378"/>
        <v>0</v>
      </c>
      <c r="DT137" s="51">
        <f t="shared" si="331"/>
        <v>0</v>
      </c>
      <c r="DU137" s="50">
        <f t="shared" si="379"/>
        <v>0</v>
      </c>
      <c r="DV137" s="51">
        <v>0</v>
      </c>
      <c r="DW137" s="50">
        <f t="shared" si="333"/>
        <v>0</v>
      </c>
      <c r="DX137" s="51">
        <f t="shared" si="382"/>
        <v>0</v>
      </c>
      <c r="DY137" s="52">
        <f t="shared" si="382"/>
        <v>0</v>
      </c>
      <c r="DZ137" s="307">
        <f t="shared" si="381"/>
        <v>0</v>
      </c>
    </row>
    <row r="138" spans="1:130" ht="18" customHeight="1" x14ac:dyDescent="0.3">
      <c r="B138" s="54"/>
      <c r="C138" s="54"/>
      <c r="D138" s="54"/>
      <c r="E138" s="239"/>
      <c r="F138" s="263"/>
      <c r="G138" s="274"/>
      <c r="H138" s="263"/>
      <c r="I138" s="56"/>
      <c r="J138" s="56"/>
      <c r="K138" s="265"/>
      <c r="L138" s="264"/>
      <c r="M138" s="57"/>
      <c r="N138" s="394"/>
      <c r="O138" s="214"/>
      <c r="P138" s="8">
        <f t="shared" si="335"/>
        <v>0</v>
      </c>
      <c r="Q138" s="50">
        <f t="shared" si="336"/>
        <v>0</v>
      </c>
      <c r="S138" s="201">
        <f t="shared" si="310"/>
        <v>0</v>
      </c>
      <c r="T138" s="201">
        <f t="shared" si="310"/>
        <v>0</v>
      </c>
      <c r="U138" s="8">
        <f t="shared" si="337"/>
        <v>0</v>
      </c>
      <c r="V138" s="50">
        <f t="shared" si="338"/>
        <v>0</v>
      </c>
      <c r="X138" s="375">
        <f t="shared" si="311"/>
        <v>0</v>
      </c>
      <c r="Y138" s="201">
        <f t="shared" si="311"/>
        <v>0</v>
      </c>
      <c r="Z138" s="8">
        <f t="shared" si="339"/>
        <v>0</v>
      </c>
      <c r="AA138" s="50">
        <f t="shared" si="340"/>
        <v>0</v>
      </c>
      <c r="AC138" s="375">
        <f t="shared" ref="AC138:AD140" si="383">X138</f>
        <v>0</v>
      </c>
      <c r="AD138" s="201">
        <f t="shared" si="383"/>
        <v>0</v>
      </c>
      <c r="AE138" s="8">
        <f t="shared" si="341"/>
        <v>0</v>
      </c>
      <c r="AF138" s="50">
        <f t="shared" si="342"/>
        <v>0</v>
      </c>
      <c r="AH138" s="375">
        <f t="shared" si="313"/>
        <v>0</v>
      </c>
      <c r="AI138" s="201">
        <f t="shared" si="313"/>
        <v>0</v>
      </c>
      <c r="AJ138" s="8">
        <f t="shared" si="343"/>
        <v>0</v>
      </c>
      <c r="AK138" s="50">
        <f t="shared" si="344"/>
        <v>0</v>
      </c>
      <c r="AM138" s="375">
        <f t="shared" si="314"/>
        <v>0</v>
      </c>
      <c r="AN138" s="201">
        <f t="shared" si="314"/>
        <v>0</v>
      </c>
      <c r="AO138" s="8">
        <f t="shared" si="345"/>
        <v>0</v>
      </c>
      <c r="AP138" s="50">
        <f t="shared" si="346"/>
        <v>0</v>
      </c>
      <c r="AR138" s="375">
        <f t="shared" si="315"/>
        <v>0</v>
      </c>
      <c r="AS138" s="201">
        <f t="shared" si="315"/>
        <v>0</v>
      </c>
      <c r="AT138" s="8">
        <f t="shared" si="347"/>
        <v>0</v>
      </c>
      <c r="AU138" s="50">
        <f t="shared" si="348"/>
        <v>0</v>
      </c>
      <c r="AW138" s="375">
        <f t="shared" si="316"/>
        <v>0</v>
      </c>
      <c r="AX138" s="201">
        <f t="shared" si="316"/>
        <v>0</v>
      </c>
      <c r="AY138" s="8">
        <f t="shared" si="349"/>
        <v>0</v>
      </c>
      <c r="AZ138" s="50">
        <f t="shared" si="350"/>
        <v>0</v>
      </c>
      <c r="BB138" s="375">
        <f t="shared" si="317"/>
        <v>0</v>
      </c>
      <c r="BC138" s="201">
        <f t="shared" si="317"/>
        <v>0</v>
      </c>
      <c r="BD138" s="8">
        <f t="shared" si="351"/>
        <v>0</v>
      </c>
      <c r="BE138" s="50">
        <f t="shared" si="352"/>
        <v>0</v>
      </c>
      <c r="BG138" s="375">
        <f t="shared" si="318"/>
        <v>0</v>
      </c>
      <c r="BH138" s="201">
        <f t="shared" si="318"/>
        <v>0</v>
      </c>
      <c r="BI138" s="8">
        <f t="shared" si="353"/>
        <v>0</v>
      </c>
      <c r="BJ138" s="50">
        <f t="shared" si="354"/>
        <v>0</v>
      </c>
      <c r="BL138" s="375">
        <f t="shared" si="319"/>
        <v>0</v>
      </c>
      <c r="BM138" s="201">
        <f t="shared" si="319"/>
        <v>0</v>
      </c>
      <c r="BN138" s="8">
        <f t="shared" si="355"/>
        <v>0</v>
      </c>
      <c r="BO138" s="50">
        <f t="shared" si="356"/>
        <v>0</v>
      </c>
      <c r="BQ138" s="375">
        <f t="shared" si="320"/>
        <v>0</v>
      </c>
      <c r="BR138" s="201">
        <f t="shared" si="320"/>
        <v>0</v>
      </c>
      <c r="BS138" s="8">
        <f t="shared" si="357"/>
        <v>0</v>
      </c>
      <c r="BT138" s="50">
        <f t="shared" si="358"/>
        <v>0</v>
      </c>
      <c r="BV138" s="375">
        <f t="shared" si="321"/>
        <v>0</v>
      </c>
      <c r="BW138" s="201">
        <f t="shared" si="321"/>
        <v>0</v>
      </c>
      <c r="BX138" s="8">
        <f t="shared" si="359"/>
        <v>0</v>
      </c>
      <c r="BY138" s="50">
        <f t="shared" si="360"/>
        <v>0</v>
      </c>
      <c r="CA138" s="375">
        <f t="shared" si="322"/>
        <v>0</v>
      </c>
      <c r="CB138" s="201">
        <f t="shared" si="322"/>
        <v>0</v>
      </c>
      <c r="CC138" s="8">
        <f t="shared" si="361"/>
        <v>0</v>
      </c>
      <c r="CD138" s="50">
        <f t="shared" si="362"/>
        <v>0</v>
      </c>
      <c r="CF138" s="375">
        <f t="shared" si="323"/>
        <v>0</v>
      </c>
      <c r="CG138" s="201">
        <f t="shared" si="323"/>
        <v>0</v>
      </c>
      <c r="CH138" s="8">
        <f t="shared" si="363"/>
        <v>0</v>
      </c>
      <c r="CI138" s="50">
        <f t="shared" si="364"/>
        <v>0</v>
      </c>
      <c r="CK138" s="375">
        <f t="shared" si="324"/>
        <v>0</v>
      </c>
      <c r="CL138" s="201">
        <f t="shared" si="324"/>
        <v>0</v>
      </c>
      <c r="CM138" s="8">
        <f t="shared" si="365"/>
        <v>0</v>
      </c>
      <c r="CN138" s="50">
        <f t="shared" si="366"/>
        <v>0</v>
      </c>
      <c r="CP138" s="375">
        <f t="shared" si="325"/>
        <v>0</v>
      </c>
      <c r="CQ138" s="201">
        <f t="shared" si="325"/>
        <v>0</v>
      </c>
      <c r="CR138" s="8">
        <f t="shared" si="367"/>
        <v>0</v>
      </c>
      <c r="CS138" s="50">
        <f t="shared" si="368"/>
        <v>0</v>
      </c>
      <c r="CU138" s="375">
        <f t="shared" si="326"/>
        <v>0</v>
      </c>
      <c r="CV138" s="201">
        <f t="shared" si="326"/>
        <v>0</v>
      </c>
      <c r="CW138" s="8">
        <f t="shared" si="369"/>
        <v>0</v>
      </c>
      <c r="CX138" s="50">
        <f t="shared" si="370"/>
        <v>0</v>
      </c>
      <c r="CZ138" s="375">
        <f t="shared" si="327"/>
        <v>0</v>
      </c>
      <c r="DA138" s="201">
        <f t="shared" si="327"/>
        <v>0</v>
      </c>
      <c r="DB138" s="8">
        <f t="shared" si="371"/>
        <v>0</v>
      </c>
      <c r="DC138" s="50">
        <f t="shared" si="372"/>
        <v>0</v>
      </c>
      <c r="DE138" s="375">
        <f t="shared" si="328"/>
        <v>0</v>
      </c>
      <c r="DF138" s="201">
        <f t="shared" si="328"/>
        <v>0</v>
      </c>
      <c r="DG138" s="8">
        <f t="shared" si="373"/>
        <v>0</v>
      </c>
      <c r="DH138" s="50">
        <f t="shared" si="374"/>
        <v>0</v>
      </c>
      <c r="DJ138" s="375">
        <f t="shared" si="329"/>
        <v>0</v>
      </c>
      <c r="DK138" s="201">
        <f t="shared" si="329"/>
        <v>0</v>
      </c>
      <c r="DL138" s="8">
        <f t="shared" si="375"/>
        <v>0</v>
      </c>
      <c r="DM138" s="50">
        <f t="shared" si="376"/>
        <v>0</v>
      </c>
      <c r="DO138" s="375">
        <f t="shared" si="330"/>
        <v>0</v>
      </c>
      <c r="DP138" s="201">
        <f t="shared" si="330"/>
        <v>0</v>
      </c>
      <c r="DQ138" s="8">
        <f t="shared" si="377"/>
        <v>0</v>
      </c>
      <c r="DR138" s="50">
        <f t="shared" si="378"/>
        <v>0</v>
      </c>
      <c r="DT138" s="51">
        <f t="shared" si="331"/>
        <v>0</v>
      </c>
      <c r="DU138" s="50">
        <f t="shared" si="379"/>
        <v>0</v>
      </c>
      <c r="DV138" s="51">
        <v>0</v>
      </c>
      <c r="DW138" s="50">
        <f t="shared" si="333"/>
        <v>0</v>
      </c>
      <c r="DX138" s="51">
        <f t="shared" si="382"/>
        <v>0</v>
      </c>
      <c r="DY138" s="52">
        <f t="shared" si="382"/>
        <v>0</v>
      </c>
      <c r="DZ138" s="307">
        <f t="shared" si="381"/>
        <v>0</v>
      </c>
    </row>
    <row r="139" spans="1:130" s="60" customFormat="1" ht="18" customHeight="1" x14ac:dyDescent="0.3">
      <c r="A139" s="1"/>
      <c r="C139" s="196"/>
      <c r="D139" s="196"/>
      <c r="E139" s="241"/>
      <c r="F139" s="263"/>
      <c r="G139" s="274"/>
      <c r="K139" s="302"/>
      <c r="M139" s="61"/>
      <c r="N139" s="394"/>
      <c r="O139" s="214"/>
      <c r="P139" s="8">
        <f t="shared" si="335"/>
        <v>0</v>
      </c>
      <c r="Q139" s="50">
        <f t="shared" si="336"/>
        <v>0</v>
      </c>
      <c r="R139" s="3"/>
      <c r="S139" s="201">
        <f t="shared" si="310"/>
        <v>0</v>
      </c>
      <c r="T139" s="201">
        <f t="shared" si="310"/>
        <v>0</v>
      </c>
      <c r="U139" s="8">
        <f t="shared" si="337"/>
        <v>0</v>
      </c>
      <c r="V139" s="50">
        <f t="shared" si="338"/>
        <v>0</v>
      </c>
      <c r="W139" s="3"/>
      <c r="X139" s="375">
        <f t="shared" si="311"/>
        <v>0</v>
      </c>
      <c r="Y139" s="201">
        <f t="shared" si="311"/>
        <v>0</v>
      </c>
      <c r="Z139" s="8">
        <f t="shared" si="339"/>
        <v>0</v>
      </c>
      <c r="AA139" s="50">
        <f t="shared" si="340"/>
        <v>0</v>
      </c>
      <c r="AB139" s="1"/>
      <c r="AC139" s="375">
        <f t="shared" si="383"/>
        <v>0</v>
      </c>
      <c r="AD139" s="201">
        <f t="shared" si="383"/>
        <v>0</v>
      </c>
      <c r="AE139" s="8">
        <f t="shared" si="341"/>
        <v>0</v>
      </c>
      <c r="AF139" s="50">
        <f t="shared" si="342"/>
        <v>0</v>
      </c>
      <c r="AH139" s="375">
        <f t="shared" si="313"/>
        <v>0</v>
      </c>
      <c r="AI139" s="201">
        <f t="shared" si="313"/>
        <v>0</v>
      </c>
      <c r="AJ139" s="8">
        <f t="shared" si="343"/>
        <v>0</v>
      </c>
      <c r="AK139" s="50">
        <f t="shared" si="344"/>
        <v>0</v>
      </c>
      <c r="AM139" s="375">
        <f t="shared" si="314"/>
        <v>0</v>
      </c>
      <c r="AN139" s="201">
        <f t="shared" si="314"/>
        <v>0</v>
      </c>
      <c r="AO139" s="8">
        <f t="shared" si="345"/>
        <v>0</v>
      </c>
      <c r="AP139" s="50">
        <f t="shared" si="346"/>
        <v>0</v>
      </c>
      <c r="AR139" s="375">
        <f t="shared" si="315"/>
        <v>0</v>
      </c>
      <c r="AS139" s="201">
        <f t="shared" si="315"/>
        <v>0</v>
      </c>
      <c r="AT139" s="8">
        <f t="shared" si="347"/>
        <v>0</v>
      </c>
      <c r="AU139" s="50">
        <f t="shared" si="348"/>
        <v>0</v>
      </c>
      <c r="AW139" s="375">
        <f t="shared" si="316"/>
        <v>0</v>
      </c>
      <c r="AX139" s="201">
        <f t="shared" si="316"/>
        <v>0</v>
      </c>
      <c r="AY139" s="8">
        <f t="shared" si="349"/>
        <v>0</v>
      </c>
      <c r="AZ139" s="50">
        <f t="shared" si="350"/>
        <v>0</v>
      </c>
      <c r="BB139" s="375">
        <f t="shared" si="317"/>
        <v>0</v>
      </c>
      <c r="BC139" s="201">
        <f t="shared" si="317"/>
        <v>0</v>
      </c>
      <c r="BD139" s="8">
        <f t="shared" si="351"/>
        <v>0</v>
      </c>
      <c r="BE139" s="50">
        <f t="shared" si="352"/>
        <v>0</v>
      </c>
      <c r="BG139" s="375">
        <f t="shared" si="318"/>
        <v>0</v>
      </c>
      <c r="BH139" s="201">
        <f t="shared" si="318"/>
        <v>0</v>
      </c>
      <c r="BI139" s="8">
        <f t="shared" si="353"/>
        <v>0</v>
      </c>
      <c r="BJ139" s="50">
        <f t="shared" si="354"/>
        <v>0</v>
      </c>
      <c r="BL139" s="375">
        <f t="shared" si="319"/>
        <v>0</v>
      </c>
      <c r="BM139" s="201">
        <f t="shared" si="319"/>
        <v>0</v>
      </c>
      <c r="BN139" s="8">
        <f t="shared" si="355"/>
        <v>0</v>
      </c>
      <c r="BO139" s="50">
        <f t="shared" si="356"/>
        <v>0</v>
      </c>
      <c r="BQ139" s="375">
        <f t="shared" si="320"/>
        <v>0</v>
      </c>
      <c r="BR139" s="201">
        <f t="shared" si="320"/>
        <v>0</v>
      </c>
      <c r="BS139" s="8">
        <f t="shared" si="357"/>
        <v>0</v>
      </c>
      <c r="BT139" s="50">
        <f t="shared" si="358"/>
        <v>0</v>
      </c>
      <c r="BV139" s="375">
        <f t="shared" si="321"/>
        <v>0</v>
      </c>
      <c r="BW139" s="201">
        <f t="shared" si="321"/>
        <v>0</v>
      </c>
      <c r="BX139" s="8">
        <f t="shared" si="359"/>
        <v>0</v>
      </c>
      <c r="BY139" s="50">
        <f t="shared" si="360"/>
        <v>0</v>
      </c>
      <c r="CA139" s="375">
        <f t="shared" si="322"/>
        <v>0</v>
      </c>
      <c r="CB139" s="201">
        <f t="shared" si="322"/>
        <v>0</v>
      </c>
      <c r="CC139" s="8">
        <f t="shared" si="361"/>
        <v>0</v>
      </c>
      <c r="CD139" s="50">
        <f t="shared" si="362"/>
        <v>0</v>
      </c>
      <c r="CF139" s="375">
        <f t="shared" si="323"/>
        <v>0</v>
      </c>
      <c r="CG139" s="201">
        <f t="shared" si="323"/>
        <v>0</v>
      </c>
      <c r="CH139" s="8">
        <f t="shared" si="363"/>
        <v>0</v>
      </c>
      <c r="CI139" s="50">
        <f t="shared" si="364"/>
        <v>0</v>
      </c>
      <c r="CK139" s="375">
        <f t="shared" si="324"/>
        <v>0</v>
      </c>
      <c r="CL139" s="201">
        <f t="shared" si="324"/>
        <v>0</v>
      </c>
      <c r="CM139" s="8">
        <f t="shared" si="365"/>
        <v>0</v>
      </c>
      <c r="CN139" s="50">
        <f t="shared" si="366"/>
        <v>0</v>
      </c>
      <c r="CP139" s="375">
        <f t="shared" si="325"/>
        <v>0</v>
      </c>
      <c r="CQ139" s="201">
        <f t="shared" si="325"/>
        <v>0</v>
      </c>
      <c r="CR139" s="8">
        <f t="shared" si="367"/>
        <v>0</v>
      </c>
      <c r="CS139" s="50">
        <f t="shared" si="368"/>
        <v>0</v>
      </c>
      <c r="CU139" s="375">
        <f t="shared" si="326"/>
        <v>0</v>
      </c>
      <c r="CV139" s="201">
        <f t="shared" si="326"/>
        <v>0</v>
      </c>
      <c r="CW139" s="8">
        <f t="shared" si="369"/>
        <v>0</v>
      </c>
      <c r="CX139" s="50">
        <f t="shared" si="370"/>
        <v>0</v>
      </c>
      <c r="CZ139" s="375">
        <f t="shared" si="327"/>
        <v>0</v>
      </c>
      <c r="DA139" s="201">
        <f t="shared" si="327"/>
        <v>0</v>
      </c>
      <c r="DB139" s="8">
        <f t="shared" si="371"/>
        <v>0</v>
      </c>
      <c r="DC139" s="50">
        <f t="shared" si="372"/>
        <v>0</v>
      </c>
      <c r="DE139" s="375">
        <f t="shared" si="328"/>
        <v>0</v>
      </c>
      <c r="DF139" s="201">
        <f t="shared" si="328"/>
        <v>0</v>
      </c>
      <c r="DG139" s="8">
        <f t="shared" si="373"/>
        <v>0</v>
      </c>
      <c r="DH139" s="50">
        <f t="shared" si="374"/>
        <v>0</v>
      </c>
      <c r="DJ139" s="375">
        <f t="shared" si="329"/>
        <v>0</v>
      </c>
      <c r="DK139" s="201">
        <f t="shared" si="329"/>
        <v>0</v>
      </c>
      <c r="DL139" s="8">
        <f t="shared" si="375"/>
        <v>0</v>
      </c>
      <c r="DM139" s="50">
        <f t="shared" si="376"/>
        <v>0</v>
      </c>
      <c r="DO139" s="375">
        <f t="shared" si="330"/>
        <v>0</v>
      </c>
      <c r="DP139" s="201">
        <f t="shared" si="330"/>
        <v>0</v>
      </c>
      <c r="DQ139" s="8">
        <f t="shared" si="377"/>
        <v>0</v>
      </c>
      <c r="DR139" s="50">
        <f t="shared" si="378"/>
        <v>0</v>
      </c>
      <c r="DT139" s="51">
        <f t="shared" si="331"/>
        <v>0</v>
      </c>
      <c r="DU139" s="65">
        <f t="shared" si="379"/>
        <v>0</v>
      </c>
      <c r="DV139" s="90">
        <v>0</v>
      </c>
      <c r="DW139" s="65">
        <f t="shared" si="333"/>
        <v>0</v>
      </c>
      <c r="DX139" s="66">
        <f>+DT139+DV139</f>
        <v>0</v>
      </c>
      <c r="DY139" s="66">
        <f t="shared" si="382"/>
        <v>0</v>
      </c>
      <c r="DZ139" s="307">
        <f t="shared" si="381"/>
        <v>0</v>
      </c>
    </row>
    <row r="140" spans="1:130" ht="18" customHeight="1" thickBot="1" x14ac:dyDescent="0.35">
      <c r="B140" s="61"/>
      <c r="C140" s="67"/>
      <c r="D140" s="67"/>
      <c r="E140" s="239"/>
      <c r="F140" s="55"/>
      <c r="G140" s="55"/>
      <c r="H140" s="55"/>
      <c r="I140" s="56"/>
      <c r="J140" s="56"/>
      <c r="K140" s="68"/>
      <c r="L140" s="56"/>
      <c r="M140" s="57"/>
      <c r="N140" s="400"/>
      <c r="O140" s="215"/>
      <c r="P140" s="8">
        <f t="shared" si="335"/>
        <v>0</v>
      </c>
      <c r="Q140" s="50">
        <f t="shared" si="336"/>
        <v>0</v>
      </c>
      <c r="R140" s="63"/>
      <c r="S140" s="201">
        <f t="shared" si="310"/>
        <v>0</v>
      </c>
      <c r="T140" s="201">
        <f t="shared" si="310"/>
        <v>0</v>
      </c>
      <c r="U140" s="8">
        <f t="shared" si="337"/>
        <v>0</v>
      </c>
      <c r="V140" s="50">
        <f t="shared" si="338"/>
        <v>0</v>
      </c>
      <c r="W140" s="63"/>
      <c r="X140" s="375">
        <f t="shared" si="311"/>
        <v>0</v>
      </c>
      <c r="Y140" s="201">
        <f t="shared" si="311"/>
        <v>0</v>
      </c>
      <c r="Z140" s="8">
        <f t="shared" si="339"/>
        <v>0</v>
      </c>
      <c r="AA140" s="50">
        <f t="shared" si="340"/>
        <v>0</v>
      </c>
      <c r="AB140" s="60"/>
      <c r="AC140" s="375">
        <f t="shared" si="383"/>
        <v>0</v>
      </c>
      <c r="AD140" s="201">
        <f t="shared" si="383"/>
        <v>0</v>
      </c>
      <c r="AE140" s="8">
        <f t="shared" si="341"/>
        <v>0</v>
      </c>
      <c r="AF140" s="50">
        <f t="shared" si="342"/>
        <v>0</v>
      </c>
      <c r="AH140" s="375">
        <f t="shared" si="313"/>
        <v>0</v>
      </c>
      <c r="AI140" s="201">
        <f t="shared" si="313"/>
        <v>0</v>
      </c>
      <c r="AJ140" s="8">
        <f t="shared" si="343"/>
        <v>0</v>
      </c>
      <c r="AK140" s="50">
        <f t="shared" si="344"/>
        <v>0</v>
      </c>
      <c r="AM140" s="375">
        <f t="shared" si="314"/>
        <v>0</v>
      </c>
      <c r="AN140" s="201">
        <f t="shared" si="314"/>
        <v>0</v>
      </c>
      <c r="AO140" s="8">
        <f t="shared" si="345"/>
        <v>0</v>
      </c>
      <c r="AP140" s="50">
        <f t="shared" si="346"/>
        <v>0</v>
      </c>
      <c r="AR140" s="375">
        <f t="shared" si="315"/>
        <v>0</v>
      </c>
      <c r="AS140" s="201">
        <f t="shared" si="315"/>
        <v>0</v>
      </c>
      <c r="AT140" s="8">
        <f t="shared" si="347"/>
        <v>0</v>
      </c>
      <c r="AU140" s="50">
        <f t="shared" si="348"/>
        <v>0</v>
      </c>
      <c r="AW140" s="375">
        <f t="shared" si="316"/>
        <v>0</v>
      </c>
      <c r="AX140" s="201">
        <f t="shared" si="316"/>
        <v>0</v>
      </c>
      <c r="AY140" s="8">
        <f t="shared" si="349"/>
        <v>0</v>
      </c>
      <c r="AZ140" s="50">
        <f t="shared" si="350"/>
        <v>0</v>
      </c>
      <c r="BB140" s="375">
        <f t="shared" si="317"/>
        <v>0</v>
      </c>
      <c r="BC140" s="201">
        <f t="shared" si="317"/>
        <v>0</v>
      </c>
      <c r="BD140" s="8">
        <f t="shared" si="351"/>
        <v>0</v>
      </c>
      <c r="BE140" s="50">
        <f t="shared" si="352"/>
        <v>0</v>
      </c>
      <c r="BG140" s="375">
        <f t="shared" si="318"/>
        <v>0</v>
      </c>
      <c r="BH140" s="201">
        <f t="shared" si="318"/>
        <v>0</v>
      </c>
      <c r="BI140" s="8">
        <f t="shared" si="353"/>
        <v>0</v>
      </c>
      <c r="BJ140" s="50">
        <f t="shared" si="354"/>
        <v>0</v>
      </c>
      <c r="BL140" s="375">
        <f t="shared" si="319"/>
        <v>0</v>
      </c>
      <c r="BM140" s="201">
        <f t="shared" si="319"/>
        <v>0</v>
      </c>
      <c r="BN140" s="8">
        <f t="shared" si="355"/>
        <v>0</v>
      </c>
      <c r="BO140" s="50">
        <f t="shared" si="356"/>
        <v>0</v>
      </c>
      <c r="BQ140" s="375">
        <f t="shared" si="320"/>
        <v>0</v>
      </c>
      <c r="BR140" s="201">
        <f t="shared" si="320"/>
        <v>0</v>
      </c>
      <c r="BS140" s="8">
        <f t="shared" si="357"/>
        <v>0</v>
      </c>
      <c r="BT140" s="50">
        <f t="shared" si="358"/>
        <v>0</v>
      </c>
      <c r="BV140" s="375">
        <f t="shared" si="321"/>
        <v>0</v>
      </c>
      <c r="BW140" s="201">
        <f t="shared" si="321"/>
        <v>0</v>
      </c>
      <c r="BX140" s="8">
        <f t="shared" si="359"/>
        <v>0</v>
      </c>
      <c r="BY140" s="50">
        <f t="shared" si="360"/>
        <v>0</v>
      </c>
      <c r="CA140" s="375">
        <f t="shared" si="322"/>
        <v>0</v>
      </c>
      <c r="CB140" s="201">
        <f t="shared" si="322"/>
        <v>0</v>
      </c>
      <c r="CC140" s="8">
        <f t="shared" si="361"/>
        <v>0</v>
      </c>
      <c r="CD140" s="50">
        <f t="shared" si="362"/>
        <v>0</v>
      </c>
      <c r="CF140" s="375">
        <f t="shared" si="323"/>
        <v>0</v>
      </c>
      <c r="CG140" s="201">
        <f t="shared" si="323"/>
        <v>0</v>
      </c>
      <c r="CH140" s="8">
        <f t="shared" si="363"/>
        <v>0</v>
      </c>
      <c r="CI140" s="50">
        <f t="shared" si="364"/>
        <v>0</v>
      </c>
      <c r="CK140" s="375">
        <f t="shared" si="324"/>
        <v>0</v>
      </c>
      <c r="CL140" s="201">
        <f t="shared" si="324"/>
        <v>0</v>
      </c>
      <c r="CM140" s="8">
        <f t="shared" si="365"/>
        <v>0</v>
      </c>
      <c r="CN140" s="50">
        <f t="shared" si="366"/>
        <v>0</v>
      </c>
      <c r="CP140" s="375">
        <f t="shared" si="325"/>
        <v>0</v>
      </c>
      <c r="CQ140" s="201">
        <f t="shared" si="325"/>
        <v>0</v>
      </c>
      <c r="CR140" s="8">
        <f t="shared" si="367"/>
        <v>0</v>
      </c>
      <c r="CS140" s="50">
        <f t="shared" si="368"/>
        <v>0</v>
      </c>
      <c r="CU140" s="375">
        <f t="shared" si="326"/>
        <v>0</v>
      </c>
      <c r="CV140" s="201">
        <f t="shared" si="326"/>
        <v>0</v>
      </c>
      <c r="CW140" s="8">
        <f t="shared" si="369"/>
        <v>0</v>
      </c>
      <c r="CX140" s="50">
        <f t="shared" si="370"/>
        <v>0</v>
      </c>
      <c r="CZ140" s="375">
        <f t="shared" si="327"/>
        <v>0</v>
      </c>
      <c r="DA140" s="201">
        <f t="shared" si="327"/>
        <v>0</v>
      </c>
      <c r="DB140" s="8">
        <f t="shared" si="371"/>
        <v>0</v>
      </c>
      <c r="DC140" s="50">
        <f t="shared" si="372"/>
        <v>0</v>
      </c>
      <c r="DE140" s="375">
        <f t="shared" si="328"/>
        <v>0</v>
      </c>
      <c r="DF140" s="201">
        <f t="shared" si="328"/>
        <v>0</v>
      </c>
      <c r="DG140" s="8">
        <f t="shared" si="373"/>
        <v>0</v>
      </c>
      <c r="DH140" s="50">
        <f t="shared" si="374"/>
        <v>0</v>
      </c>
      <c r="DJ140" s="375">
        <f t="shared" si="329"/>
        <v>0</v>
      </c>
      <c r="DK140" s="201">
        <f t="shared" si="329"/>
        <v>0</v>
      </c>
      <c r="DL140" s="8">
        <f t="shared" si="375"/>
        <v>0</v>
      </c>
      <c r="DM140" s="50">
        <f t="shared" si="376"/>
        <v>0</v>
      </c>
      <c r="DO140" s="375">
        <f t="shared" si="330"/>
        <v>0</v>
      </c>
      <c r="DP140" s="201">
        <f t="shared" si="330"/>
        <v>0</v>
      </c>
      <c r="DQ140" s="8">
        <f t="shared" si="377"/>
        <v>0</v>
      </c>
      <c r="DR140" s="50">
        <f t="shared" si="378"/>
        <v>0</v>
      </c>
      <c r="DT140" s="70"/>
      <c r="DU140" s="70"/>
      <c r="DV140" s="71"/>
      <c r="DW140" s="71"/>
      <c r="DX140" s="70"/>
      <c r="DY140" s="70"/>
      <c r="DZ140" s="310"/>
    </row>
    <row r="141" spans="1:130" s="72" customFormat="1" ht="32.4" customHeight="1" thickBot="1" x14ac:dyDescent="0.35">
      <c r="B141" s="275" t="s">
        <v>101</v>
      </c>
      <c r="C141" s="276" t="str">
        <f>B121</f>
        <v>Program management (training, supervision, meetings, conferences, protocols development…) - discuss what to include</v>
      </c>
      <c r="D141" s="445"/>
      <c r="E141" s="242"/>
      <c r="F141" s="73"/>
      <c r="G141" s="73"/>
      <c r="H141" s="73"/>
      <c r="I141" s="73"/>
      <c r="J141" s="73"/>
      <c r="K141" s="74"/>
      <c r="L141" s="73"/>
      <c r="M141" s="75"/>
      <c r="N141" s="391">
        <f>P18</f>
        <v>2015</v>
      </c>
      <c r="O141" s="278"/>
      <c r="P141" s="76">
        <f>SUM(P122:P139)</f>
        <v>1503000</v>
      </c>
      <c r="Q141" s="77">
        <f>SUM(Q122:Q139)</f>
        <v>39552.631578947374</v>
      </c>
      <c r="R141" s="78"/>
      <c r="S141" s="294">
        <f>U18</f>
        <v>2016</v>
      </c>
      <c r="T141" s="294"/>
      <c r="U141" s="76">
        <f>SUM(U122:U139)</f>
        <v>1503000</v>
      </c>
      <c r="V141" s="77">
        <f>SUM(V122:V139)</f>
        <v>39552.631578947374</v>
      </c>
      <c r="W141" s="78"/>
      <c r="X141" s="391">
        <f>Z18</f>
        <v>2017</v>
      </c>
      <c r="Y141" s="277"/>
      <c r="Z141" s="76">
        <f>SUM(Z122:Z139)</f>
        <v>1503000</v>
      </c>
      <c r="AA141" s="77">
        <f>SUM(AA122:AA139)</f>
        <v>39552.631578947374</v>
      </c>
      <c r="AB141" s="79"/>
      <c r="AC141" s="391">
        <f>AE18</f>
        <v>2018</v>
      </c>
      <c r="AD141" s="277"/>
      <c r="AE141" s="76">
        <f>SUM(AE122:AE139)</f>
        <v>1503000</v>
      </c>
      <c r="AF141" s="77">
        <f>SUM(AF122:AF139)</f>
        <v>39552.631578947374</v>
      </c>
      <c r="AH141" s="391">
        <f>AJ18</f>
        <v>2019</v>
      </c>
      <c r="AI141" s="277"/>
      <c r="AJ141" s="76">
        <f>SUM(AJ122:AJ139)</f>
        <v>1503000</v>
      </c>
      <c r="AK141" s="77">
        <f>SUM(AK122:AK139)</f>
        <v>39552.631578947374</v>
      </c>
      <c r="AM141" s="391">
        <f>AO18</f>
        <v>2020</v>
      </c>
      <c r="AN141" s="277"/>
      <c r="AO141" s="76">
        <f>SUM(AO122:AO139)</f>
        <v>1503000</v>
      </c>
      <c r="AP141" s="77">
        <f>SUM(AP122:AP139)</f>
        <v>39552.631578947374</v>
      </c>
      <c r="AR141" s="391">
        <f>AT18</f>
        <v>2021</v>
      </c>
      <c r="AS141" s="277"/>
      <c r="AT141" s="76">
        <f>SUM(AT122:AT139)</f>
        <v>1503000</v>
      </c>
      <c r="AU141" s="77">
        <f>SUM(AU122:AU139)</f>
        <v>39552.631578947374</v>
      </c>
      <c r="AW141" s="391">
        <f>AY18</f>
        <v>2022</v>
      </c>
      <c r="AX141" s="277"/>
      <c r="AY141" s="76">
        <f>SUM(AY122:AY139)</f>
        <v>1503000</v>
      </c>
      <c r="AZ141" s="77">
        <f>SUM(AZ122:AZ139)</f>
        <v>39552.631578947374</v>
      </c>
      <c r="BB141" s="391">
        <f>BD18</f>
        <v>2023</v>
      </c>
      <c r="BC141" s="277"/>
      <c r="BD141" s="76">
        <f>SUM(BD122:BD139)</f>
        <v>1503000</v>
      </c>
      <c r="BE141" s="77">
        <f>SUM(BE122:BE139)</f>
        <v>39552.631578947374</v>
      </c>
      <c r="BG141" s="391">
        <f>BI18</f>
        <v>2024</v>
      </c>
      <c r="BH141" s="277"/>
      <c r="BI141" s="76">
        <f>SUM(BI122:BI139)</f>
        <v>1503000</v>
      </c>
      <c r="BJ141" s="77">
        <f>SUM(BJ122:BJ139)</f>
        <v>39552.631578947374</v>
      </c>
      <c r="BL141" s="391">
        <f>BN18</f>
        <v>2025</v>
      </c>
      <c r="BM141" s="277"/>
      <c r="BN141" s="76">
        <f>SUM(BN122:BN139)</f>
        <v>1503000</v>
      </c>
      <c r="BO141" s="77">
        <f>SUM(BO122:BO139)</f>
        <v>39552.631578947374</v>
      </c>
      <c r="BQ141" s="391">
        <f>BS18</f>
        <v>2026</v>
      </c>
      <c r="BR141" s="277"/>
      <c r="BS141" s="76">
        <f>SUM(BS122:BS139)</f>
        <v>1503000</v>
      </c>
      <c r="BT141" s="77">
        <f>SUM(BT122:BT139)</f>
        <v>39552.631578947374</v>
      </c>
      <c r="BV141" s="391">
        <f>BX18</f>
        <v>2027</v>
      </c>
      <c r="BW141" s="277"/>
      <c r="BX141" s="76">
        <f>SUM(BX122:BX139)</f>
        <v>1503000</v>
      </c>
      <c r="BY141" s="77">
        <f>SUM(BY122:BY139)</f>
        <v>39552.631578947374</v>
      </c>
      <c r="CA141" s="391">
        <f>CC18</f>
        <v>2028</v>
      </c>
      <c r="CB141" s="277"/>
      <c r="CC141" s="76">
        <f>SUM(CC122:CC139)</f>
        <v>1503000</v>
      </c>
      <c r="CD141" s="77">
        <f>SUM(CD122:CD139)</f>
        <v>39552.631578947374</v>
      </c>
      <c r="CF141" s="391">
        <f>CH18</f>
        <v>2029</v>
      </c>
      <c r="CG141" s="277"/>
      <c r="CH141" s="76">
        <f>SUM(CH122:CH139)</f>
        <v>1503000</v>
      </c>
      <c r="CI141" s="77">
        <f>SUM(CI122:CI139)</f>
        <v>39552.631578947374</v>
      </c>
      <c r="CK141" s="391">
        <f>CM18</f>
        <v>2030</v>
      </c>
      <c r="CL141" s="277"/>
      <c r="CM141" s="76">
        <f>SUM(CM122:CM139)</f>
        <v>1503000</v>
      </c>
      <c r="CN141" s="77">
        <f>SUM(CN122:CN139)</f>
        <v>39552.631578947374</v>
      </c>
      <c r="CP141" s="391">
        <f>CR18</f>
        <v>2031</v>
      </c>
      <c r="CQ141" s="277"/>
      <c r="CR141" s="76">
        <f>SUM(CR122:CR139)</f>
        <v>1503000</v>
      </c>
      <c r="CS141" s="77">
        <f>SUM(CS122:CS139)</f>
        <v>39552.631578947374</v>
      </c>
      <c r="CU141" s="391">
        <f>CW18</f>
        <v>2032</v>
      </c>
      <c r="CV141" s="277"/>
      <c r="CW141" s="76">
        <f>SUM(CW122:CW139)</f>
        <v>1503000</v>
      </c>
      <c r="CX141" s="77">
        <f>SUM(CX122:CX139)</f>
        <v>39552.631578947374</v>
      </c>
      <c r="CZ141" s="391">
        <f>DB18</f>
        <v>2033</v>
      </c>
      <c r="DA141" s="277"/>
      <c r="DB141" s="76">
        <f>SUM(DB122:DB139)</f>
        <v>1503000</v>
      </c>
      <c r="DC141" s="77">
        <f>SUM(DC122:DC139)</f>
        <v>39552.631578947374</v>
      </c>
      <c r="DE141" s="391">
        <f>DG18</f>
        <v>2034</v>
      </c>
      <c r="DF141" s="277"/>
      <c r="DG141" s="76">
        <f>SUM(DG122:DG139)</f>
        <v>1503000</v>
      </c>
      <c r="DH141" s="77">
        <f>SUM(DH122:DH139)</f>
        <v>39552.631578947374</v>
      </c>
      <c r="DJ141" s="391">
        <f>DL18</f>
        <v>2035</v>
      </c>
      <c r="DK141" s="277"/>
      <c r="DL141" s="76">
        <f>SUM(DL122:DL139)</f>
        <v>1503000</v>
      </c>
      <c r="DM141" s="77">
        <f>SUM(DM122:DM139)</f>
        <v>39552.631578947374</v>
      </c>
      <c r="DO141" s="391">
        <f>DQ18</f>
        <v>2036</v>
      </c>
      <c r="DP141" s="277"/>
      <c r="DQ141" s="76">
        <f>SUM(DQ122:DQ139)</f>
        <v>1503000</v>
      </c>
      <c r="DR141" s="77">
        <f>SUM(DR122:DR139)</f>
        <v>39552.631578947374</v>
      </c>
      <c r="DT141" s="80">
        <f t="shared" ref="DT141:DX141" si="384">SUM(DT122:DT139)</f>
        <v>33066000</v>
      </c>
      <c r="DU141" s="77">
        <f t="shared" si="384"/>
        <v>870157.89473684214</v>
      </c>
      <c r="DV141" s="77">
        <f t="shared" si="384"/>
        <v>0</v>
      </c>
      <c r="DW141" s="77">
        <f t="shared" si="384"/>
        <v>0</v>
      </c>
      <c r="DX141" s="77">
        <f t="shared" si="384"/>
        <v>33066000</v>
      </c>
      <c r="DY141" s="77">
        <f>SUM(Q141+V141+AA141+AF141+AK141+AP141+AU141+AZ141+BE141+BJ141+BO141+BT141+BY141+CD141+CI141+CN141+CS141+CX141+DC141+DH141+DM141+DR141)</f>
        <v>870157.89473684249</v>
      </c>
      <c r="DZ141" s="311" t="s">
        <v>53</v>
      </c>
    </row>
    <row r="142" spans="1:130" x14ac:dyDescent="0.3">
      <c r="P142" s="280" t="s">
        <v>17</v>
      </c>
      <c r="Q142" s="281" t="s">
        <v>18</v>
      </c>
      <c r="U142" s="280" t="s">
        <v>17</v>
      </c>
      <c r="V142" s="281" t="s">
        <v>18</v>
      </c>
      <c r="Z142" s="280" t="s">
        <v>17</v>
      </c>
      <c r="AA142" s="281" t="s">
        <v>18</v>
      </c>
      <c r="AE142" s="280" t="s">
        <v>17</v>
      </c>
      <c r="AF142" s="281" t="s">
        <v>18</v>
      </c>
      <c r="AJ142" s="280" t="s">
        <v>17</v>
      </c>
      <c r="AK142" s="281" t="s">
        <v>18</v>
      </c>
      <c r="AO142" s="280" t="s">
        <v>17</v>
      </c>
      <c r="AP142" s="281" t="s">
        <v>18</v>
      </c>
      <c r="AT142" s="280" t="s">
        <v>17</v>
      </c>
      <c r="AU142" s="281" t="s">
        <v>18</v>
      </c>
      <c r="AY142" s="280" t="s">
        <v>17</v>
      </c>
      <c r="AZ142" s="281" t="s">
        <v>18</v>
      </c>
      <c r="BD142" s="280" t="s">
        <v>17</v>
      </c>
      <c r="BE142" s="281" t="s">
        <v>18</v>
      </c>
      <c r="BI142" s="280" t="s">
        <v>17</v>
      </c>
      <c r="BJ142" s="281" t="s">
        <v>18</v>
      </c>
      <c r="BN142" s="280" t="s">
        <v>17</v>
      </c>
      <c r="BO142" s="281" t="s">
        <v>18</v>
      </c>
      <c r="BS142" s="280" t="s">
        <v>17</v>
      </c>
      <c r="BT142" s="281" t="s">
        <v>18</v>
      </c>
      <c r="BX142" s="280" t="s">
        <v>17</v>
      </c>
      <c r="BY142" s="281" t="s">
        <v>18</v>
      </c>
      <c r="CC142" s="280" t="s">
        <v>17</v>
      </c>
      <c r="CD142" s="281" t="s">
        <v>18</v>
      </c>
      <c r="CH142" s="280" t="s">
        <v>17</v>
      </c>
      <c r="CI142" s="281" t="s">
        <v>18</v>
      </c>
      <c r="CM142" s="280" t="s">
        <v>17</v>
      </c>
      <c r="CN142" s="281" t="s">
        <v>18</v>
      </c>
      <c r="CR142" s="280" t="s">
        <v>17</v>
      </c>
      <c r="CS142" s="281" t="s">
        <v>18</v>
      </c>
      <c r="CW142" s="280" t="s">
        <v>17</v>
      </c>
      <c r="CX142" s="281" t="s">
        <v>18</v>
      </c>
      <c r="DB142" s="280" t="s">
        <v>17</v>
      </c>
      <c r="DC142" s="281" t="s">
        <v>18</v>
      </c>
      <c r="DG142" s="280" t="s">
        <v>17</v>
      </c>
      <c r="DH142" s="281" t="s">
        <v>18</v>
      </c>
      <c r="DL142" s="280" t="s">
        <v>17</v>
      </c>
      <c r="DM142" s="281" t="s">
        <v>18</v>
      </c>
      <c r="DQ142" s="280" t="s">
        <v>17</v>
      </c>
      <c r="DR142" s="281" t="s">
        <v>18</v>
      </c>
      <c r="DT142" s="280" t="s">
        <v>17</v>
      </c>
      <c r="DU142" s="281" t="s">
        <v>18</v>
      </c>
      <c r="DV142" s="280" t="s">
        <v>17</v>
      </c>
      <c r="DW142" s="281" t="s">
        <v>18</v>
      </c>
      <c r="DX142" s="280" t="s">
        <v>17</v>
      </c>
      <c r="DY142" s="281" t="s">
        <v>18</v>
      </c>
    </row>
    <row r="143" spans="1:130" x14ac:dyDescent="0.3">
      <c r="I143" s="92"/>
      <c r="J143" s="92"/>
      <c r="L143" s="92"/>
    </row>
    <row r="144" spans="1:130" x14ac:dyDescent="0.3">
      <c r="I144" s="92"/>
      <c r="J144" s="92"/>
      <c r="L144" s="92"/>
    </row>
    <row r="145" spans="1:130" ht="26.4" customHeight="1" x14ac:dyDescent="0.3">
      <c r="I145" s="2"/>
      <c r="J145" s="2"/>
      <c r="L145" s="2"/>
      <c r="N145" s="392"/>
      <c r="O145" s="217"/>
      <c r="P145" s="282"/>
      <c r="Q145" s="83"/>
      <c r="R145" s="22"/>
      <c r="S145" s="380"/>
      <c r="T145" s="206"/>
      <c r="U145" s="282"/>
      <c r="V145" s="83"/>
      <c r="W145" s="22"/>
      <c r="X145" s="392"/>
      <c r="Y145" s="82"/>
      <c r="Z145" s="282"/>
      <c r="AA145" s="83"/>
      <c r="AB145" s="353"/>
      <c r="AC145" s="392"/>
      <c r="AD145" s="82"/>
      <c r="AE145" s="282"/>
      <c r="AF145" s="83"/>
      <c r="AH145" s="392"/>
      <c r="AI145" s="82"/>
      <c r="AJ145" s="282"/>
      <c r="AK145" s="83"/>
      <c r="AM145" s="392"/>
      <c r="AN145" s="82"/>
      <c r="AO145" s="282"/>
      <c r="AP145" s="83"/>
      <c r="AR145" s="392"/>
      <c r="AS145" s="82"/>
      <c r="AT145" s="282"/>
      <c r="AU145" s="83"/>
      <c r="AW145" s="392"/>
      <c r="AX145" s="82"/>
      <c r="AY145" s="282"/>
      <c r="AZ145" s="83"/>
      <c r="BB145" s="392"/>
      <c r="BC145" s="82"/>
      <c r="BD145" s="282"/>
      <c r="BE145" s="83"/>
      <c r="BG145" s="392"/>
      <c r="BH145" s="82"/>
      <c r="BI145" s="282"/>
      <c r="BJ145" s="83"/>
      <c r="BL145" s="392"/>
      <c r="BM145" s="82"/>
      <c r="BN145" s="282"/>
      <c r="BO145" s="83"/>
      <c r="BQ145" s="392"/>
      <c r="BR145" s="82"/>
      <c r="BS145" s="282"/>
      <c r="BT145" s="83"/>
      <c r="BV145" s="392"/>
      <c r="BW145" s="82"/>
      <c r="BX145" s="282"/>
      <c r="BY145" s="83"/>
      <c r="CA145" s="392"/>
      <c r="CB145" s="82"/>
      <c r="CC145" s="282"/>
      <c r="CD145" s="83"/>
      <c r="CF145" s="392"/>
      <c r="CG145" s="82"/>
      <c r="CH145" s="282"/>
      <c r="CI145" s="83"/>
      <c r="CK145" s="392"/>
      <c r="CL145" s="82"/>
      <c r="CM145" s="282"/>
      <c r="CN145" s="83"/>
      <c r="CP145" s="392"/>
      <c r="CQ145" s="82"/>
      <c r="CR145" s="282"/>
      <c r="CS145" s="83"/>
      <c r="CU145" s="392"/>
      <c r="CV145" s="82"/>
      <c r="CW145" s="282"/>
      <c r="CX145" s="83"/>
      <c r="CZ145" s="392"/>
      <c r="DA145" s="82"/>
      <c r="DB145" s="282"/>
      <c r="DC145" s="83"/>
      <c r="DE145" s="392"/>
      <c r="DF145" s="82"/>
      <c r="DG145" s="282"/>
      <c r="DH145" s="83"/>
      <c r="DJ145" s="392"/>
      <c r="DK145" s="82"/>
      <c r="DL145" s="282"/>
      <c r="DM145" s="83"/>
      <c r="DO145" s="392"/>
      <c r="DP145" s="82"/>
      <c r="DQ145" s="282"/>
      <c r="DR145" s="83"/>
      <c r="DT145" s="605" t="s">
        <v>12</v>
      </c>
      <c r="DU145" s="606"/>
      <c r="DV145" s="605" t="s">
        <v>13</v>
      </c>
      <c r="DW145" s="606"/>
      <c r="DX145" s="603" t="s">
        <v>14</v>
      </c>
      <c r="DY145" s="604"/>
    </row>
    <row r="146" spans="1:130" ht="15" thickBot="1" x14ac:dyDescent="0.35">
      <c r="I146" s="2"/>
      <c r="J146" s="2"/>
      <c r="L146" s="2"/>
      <c r="N146" s="388" t="s">
        <v>15</v>
      </c>
      <c r="O146" s="211" t="s">
        <v>16</v>
      </c>
      <c r="P146" s="31" t="s">
        <v>17</v>
      </c>
      <c r="Q146" s="32" t="s">
        <v>18</v>
      </c>
      <c r="R146" s="22"/>
      <c r="S146" s="30" t="s">
        <v>15</v>
      </c>
      <c r="T146" s="31" t="s">
        <v>16</v>
      </c>
      <c r="U146" s="31" t="s">
        <v>17</v>
      </c>
      <c r="V146" s="32" t="s">
        <v>18</v>
      </c>
      <c r="W146" s="22"/>
      <c r="X146" s="388" t="s">
        <v>15</v>
      </c>
      <c r="Y146" s="31" t="s">
        <v>16</v>
      </c>
      <c r="Z146" s="31" t="s">
        <v>17</v>
      </c>
      <c r="AA146" s="32" t="s">
        <v>18</v>
      </c>
      <c r="AB146" s="353"/>
      <c r="AC146" s="388" t="s">
        <v>15</v>
      </c>
      <c r="AD146" s="31" t="s">
        <v>16</v>
      </c>
      <c r="AE146" s="31" t="s">
        <v>17</v>
      </c>
      <c r="AF146" s="32" t="s">
        <v>18</v>
      </c>
      <c r="AH146" s="388" t="s">
        <v>15</v>
      </c>
      <c r="AI146" s="31" t="s">
        <v>16</v>
      </c>
      <c r="AJ146" s="31" t="s">
        <v>17</v>
      </c>
      <c r="AK146" s="32" t="s">
        <v>18</v>
      </c>
      <c r="AM146" s="388" t="s">
        <v>15</v>
      </c>
      <c r="AN146" s="31" t="s">
        <v>16</v>
      </c>
      <c r="AO146" s="31" t="s">
        <v>17</v>
      </c>
      <c r="AP146" s="32" t="s">
        <v>18</v>
      </c>
      <c r="AR146" s="388" t="s">
        <v>15</v>
      </c>
      <c r="AS146" s="31" t="s">
        <v>16</v>
      </c>
      <c r="AT146" s="31" t="s">
        <v>17</v>
      </c>
      <c r="AU146" s="32" t="s">
        <v>18</v>
      </c>
      <c r="AW146" s="388" t="s">
        <v>15</v>
      </c>
      <c r="AX146" s="31" t="s">
        <v>16</v>
      </c>
      <c r="AY146" s="31" t="s">
        <v>17</v>
      </c>
      <c r="AZ146" s="32" t="s">
        <v>18</v>
      </c>
      <c r="BB146" s="388" t="s">
        <v>15</v>
      </c>
      <c r="BC146" s="31" t="s">
        <v>16</v>
      </c>
      <c r="BD146" s="31" t="s">
        <v>17</v>
      </c>
      <c r="BE146" s="32" t="s">
        <v>18</v>
      </c>
      <c r="BG146" s="388" t="s">
        <v>15</v>
      </c>
      <c r="BH146" s="31" t="s">
        <v>16</v>
      </c>
      <c r="BI146" s="31" t="s">
        <v>17</v>
      </c>
      <c r="BJ146" s="32" t="s">
        <v>18</v>
      </c>
      <c r="BL146" s="388" t="s">
        <v>15</v>
      </c>
      <c r="BM146" s="31" t="s">
        <v>16</v>
      </c>
      <c r="BN146" s="31" t="s">
        <v>17</v>
      </c>
      <c r="BO146" s="32" t="s">
        <v>18</v>
      </c>
      <c r="BQ146" s="388" t="s">
        <v>15</v>
      </c>
      <c r="BR146" s="31" t="s">
        <v>16</v>
      </c>
      <c r="BS146" s="31" t="s">
        <v>17</v>
      </c>
      <c r="BT146" s="32" t="s">
        <v>18</v>
      </c>
      <c r="BV146" s="388" t="s">
        <v>15</v>
      </c>
      <c r="BW146" s="31" t="s">
        <v>16</v>
      </c>
      <c r="BX146" s="31" t="s">
        <v>17</v>
      </c>
      <c r="BY146" s="32" t="s">
        <v>18</v>
      </c>
      <c r="CA146" s="388" t="s">
        <v>15</v>
      </c>
      <c r="CB146" s="31" t="s">
        <v>16</v>
      </c>
      <c r="CC146" s="31" t="s">
        <v>17</v>
      </c>
      <c r="CD146" s="32" t="s">
        <v>18</v>
      </c>
      <c r="CF146" s="388" t="s">
        <v>15</v>
      </c>
      <c r="CG146" s="31" t="s">
        <v>16</v>
      </c>
      <c r="CH146" s="31" t="s">
        <v>17</v>
      </c>
      <c r="CI146" s="32" t="s">
        <v>18</v>
      </c>
      <c r="CK146" s="388" t="s">
        <v>15</v>
      </c>
      <c r="CL146" s="31" t="s">
        <v>16</v>
      </c>
      <c r="CM146" s="31" t="s">
        <v>17</v>
      </c>
      <c r="CN146" s="32" t="s">
        <v>18</v>
      </c>
      <c r="CP146" s="388" t="s">
        <v>15</v>
      </c>
      <c r="CQ146" s="31" t="s">
        <v>16</v>
      </c>
      <c r="CR146" s="31" t="s">
        <v>17</v>
      </c>
      <c r="CS146" s="32" t="s">
        <v>18</v>
      </c>
      <c r="CU146" s="388" t="s">
        <v>15</v>
      </c>
      <c r="CV146" s="31" t="s">
        <v>16</v>
      </c>
      <c r="CW146" s="31" t="s">
        <v>17</v>
      </c>
      <c r="CX146" s="32" t="s">
        <v>18</v>
      </c>
      <c r="CZ146" s="388" t="s">
        <v>15</v>
      </c>
      <c r="DA146" s="31" t="s">
        <v>16</v>
      </c>
      <c r="DB146" s="31" t="s">
        <v>17</v>
      </c>
      <c r="DC146" s="32" t="s">
        <v>18</v>
      </c>
      <c r="DE146" s="388" t="s">
        <v>15</v>
      </c>
      <c r="DF146" s="31" t="s">
        <v>16</v>
      </c>
      <c r="DG146" s="31" t="s">
        <v>17</v>
      </c>
      <c r="DH146" s="32" t="s">
        <v>18</v>
      </c>
      <c r="DJ146" s="388" t="s">
        <v>15</v>
      </c>
      <c r="DK146" s="31" t="s">
        <v>16</v>
      </c>
      <c r="DL146" s="31" t="s">
        <v>17</v>
      </c>
      <c r="DM146" s="32" t="s">
        <v>18</v>
      </c>
      <c r="DO146" s="388" t="s">
        <v>15</v>
      </c>
      <c r="DP146" s="31" t="s">
        <v>16</v>
      </c>
      <c r="DQ146" s="31" t="s">
        <v>17</v>
      </c>
      <c r="DR146" s="32" t="s">
        <v>18</v>
      </c>
      <c r="DT146" s="250" t="s">
        <v>17</v>
      </c>
      <c r="DU146" s="251" t="s">
        <v>18</v>
      </c>
      <c r="DV146" s="250" t="s">
        <v>17</v>
      </c>
      <c r="DW146" s="252" t="s">
        <v>18</v>
      </c>
      <c r="DX146" s="253" t="s">
        <v>17</v>
      </c>
      <c r="DY146" s="252" t="s">
        <v>18</v>
      </c>
    </row>
    <row r="147" spans="1:130" s="33" customFormat="1" ht="27" customHeight="1" thickBot="1" x14ac:dyDescent="0.35">
      <c r="B147" s="254" t="s">
        <v>650</v>
      </c>
      <c r="C147" s="255" t="s">
        <v>55</v>
      </c>
      <c r="D147" s="444"/>
      <c r="E147" s="283" t="s">
        <v>21</v>
      </c>
      <c r="F147" s="257" t="s">
        <v>22</v>
      </c>
      <c r="G147" s="257"/>
      <c r="H147" s="257" t="s">
        <v>23</v>
      </c>
      <c r="I147" s="257" t="s">
        <v>24</v>
      </c>
      <c r="J147" s="257" t="s">
        <v>25</v>
      </c>
      <c r="K147" s="258" t="s">
        <v>26</v>
      </c>
      <c r="L147" s="259" t="s">
        <v>27</v>
      </c>
      <c r="N147" s="389"/>
      <c r="O147" s="212"/>
      <c r="P147" s="35"/>
      <c r="Q147" s="36"/>
      <c r="R147" s="37"/>
      <c r="S147" s="34"/>
      <c r="T147" s="35"/>
      <c r="U147" s="35"/>
      <c r="V147" s="36"/>
      <c r="W147" s="37"/>
      <c r="X147" s="389"/>
      <c r="Y147" s="35"/>
      <c r="Z147" s="35"/>
      <c r="AA147" s="36"/>
      <c r="AB147" s="37"/>
      <c r="AC147" s="389"/>
      <c r="AD147" s="35"/>
      <c r="AE147" s="35"/>
      <c r="AF147" s="36"/>
      <c r="AH147" s="389"/>
      <c r="AI147" s="35"/>
      <c r="AJ147" s="35"/>
      <c r="AK147" s="36"/>
      <c r="AM147" s="389"/>
      <c r="AN147" s="35"/>
      <c r="AO147" s="35"/>
      <c r="AP147" s="36"/>
      <c r="AR147" s="389"/>
      <c r="AS147" s="35"/>
      <c r="AT147" s="35"/>
      <c r="AU147" s="36"/>
      <c r="AW147" s="389"/>
      <c r="AX147" s="35"/>
      <c r="AY147" s="35"/>
      <c r="AZ147" s="36"/>
      <c r="BB147" s="389"/>
      <c r="BC147" s="35"/>
      <c r="BD147" s="35"/>
      <c r="BE147" s="36"/>
      <c r="BG147" s="389"/>
      <c r="BH147" s="35"/>
      <c r="BI147" s="35"/>
      <c r="BJ147" s="36"/>
      <c r="BL147" s="389"/>
      <c r="BM147" s="35"/>
      <c r="BN147" s="35"/>
      <c r="BO147" s="36"/>
      <c r="BQ147" s="389"/>
      <c r="BR147" s="35"/>
      <c r="BS147" s="35"/>
      <c r="BT147" s="36"/>
      <c r="BV147" s="389"/>
      <c r="BW147" s="35"/>
      <c r="BX147" s="35"/>
      <c r="BY147" s="36"/>
      <c r="CA147" s="389"/>
      <c r="CB147" s="35"/>
      <c r="CC147" s="35"/>
      <c r="CD147" s="36"/>
      <c r="CF147" s="389"/>
      <c r="CG147" s="35"/>
      <c r="CH147" s="35"/>
      <c r="CI147" s="36"/>
      <c r="CK147" s="389"/>
      <c r="CL147" s="35"/>
      <c r="CM147" s="35"/>
      <c r="CN147" s="36"/>
      <c r="CP147" s="389"/>
      <c r="CQ147" s="35"/>
      <c r="CR147" s="35"/>
      <c r="CS147" s="36"/>
      <c r="CU147" s="389"/>
      <c r="CV147" s="35"/>
      <c r="CW147" s="35"/>
      <c r="CX147" s="36"/>
      <c r="CZ147" s="389"/>
      <c r="DA147" s="35"/>
      <c r="DB147" s="35"/>
      <c r="DC147" s="36"/>
      <c r="DE147" s="389"/>
      <c r="DF147" s="35"/>
      <c r="DG147" s="35"/>
      <c r="DH147" s="36"/>
      <c r="DJ147" s="389"/>
      <c r="DK147" s="35"/>
      <c r="DL147" s="35"/>
      <c r="DM147" s="36"/>
      <c r="DO147" s="389"/>
      <c r="DP147" s="35"/>
      <c r="DQ147" s="35"/>
      <c r="DR147" s="36"/>
      <c r="DT147" s="34"/>
      <c r="DU147" s="36"/>
      <c r="DV147" s="38"/>
      <c r="DW147" s="36"/>
      <c r="DX147" s="38"/>
      <c r="DY147" s="39"/>
      <c r="DZ147" s="309" t="str">
        <f>B147</f>
        <v>Office material (FICHAS E MATERIAL PARA PREENCHER)</v>
      </c>
    </row>
    <row r="148" spans="1:130" ht="34.799999999999997" customHeight="1" x14ac:dyDescent="0.3">
      <c r="C148" s="1"/>
      <c r="D148" s="1"/>
      <c r="E148" s="262"/>
      <c r="F148" s="263"/>
      <c r="G148" s="263"/>
      <c r="H148" s="263"/>
      <c r="I148" s="264"/>
      <c r="J148" s="264"/>
      <c r="K148" s="265"/>
      <c r="L148" s="264"/>
      <c r="M148" s="266"/>
      <c r="N148" s="389"/>
      <c r="O148" s="212"/>
      <c r="P148" s="35"/>
      <c r="Q148" s="36"/>
      <c r="R148" s="37"/>
      <c r="S148" s="34"/>
      <c r="T148" s="35"/>
      <c r="U148" s="35"/>
      <c r="V148" s="36"/>
      <c r="W148" s="37"/>
      <c r="X148" s="389"/>
      <c r="Y148" s="35"/>
      <c r="Z148" s="35"/>
      <c r="AA148" s="36"/>
      <c r="AB148" s="37"/>
      <c r="AC148" s="389"/>
      <c r="AD148" s="35"/>
      <c r="AE148" s="35"/>
      <c r="AF148" s="36"/>
      <c r="AH148" s="389"/>
      <c r="AI148" s="35"/>
      <c r="AJ148" s="35"/>
      <c r="AK148" s="36"/>
      <c r="AM148" s="389"/>
      <c r="AN148" s="35"/>
      <c r="AO148" s="35"/>
      <c r="AP148" s="36"/>
      <c r="AR148" s="389"/>
      <c r="AS148" s="35"/>
      <c r="AT148" s="35"/>
      <c r="AU148" s="36"/>
      <c r="AW148" s="389"/>
      <c r="AX148" s="35"/>
      <c r="AY148" s="35"/>
      <c r="AZ148" s="36"/>
      <c r="BB148" s="389"/>
      <c r="BC148" s="35"/>
      <c r="BD148" s="35"/>
      <c r="BE148" s="36"/>
      <c r="BG148" s="389"/>
      <c r="BH148" s="35"/>
      <c r="BI148" s="35"/>
      <c r="BJ148" s="36"/>
      <c r="BL148" s="389"/>
      <c r="BM148" s="35"/>
      <c r="BN148" s="35"/>
      <c r="BO148" s="36"/>
      <c r="BQ148" s="389"/>
      <c r="BR148" s="35"/>
      <c r="BS148" s="35"/>
      <c r="BT148" s="36"/>
      <c r="BV148" s="389"/>
      <c r="BW148" s="35"/>
      <c r="BX148" s="35"/>
      <c r="BY148" s="36"/>
      <c r="CA148" s="389"/>
      <c r="CB148" s="35"/>
      <c r="CC148" s="35"/>
      <c r="CD148" s="36"/>
      <c r="CF148" s="389"/>
      <c r="CG148" s="35"/>
      <c r="CH148" s="35"/>
      <c r="CI148" s="36"/>
      <c r="CK148" s="389"/>
      <c r="CL148" s="35"/>
      <c r="CM148" s="35"/>
      <c r="CN148" s="36"/>
      <c r="CP148" s="389"/>
      <c r="CQ148" s="35"/>
      <c r="CR148" s="35"/>
      <c r="CS148" s="36"/>
      <c r="CU148" s="389"/>
      <c r="CV148" s="35"/>
      <c r="CW148" s="35"/>
      <c r="CX148" s="36"/>
      <c r="CZ148" s="389"/>
      <c r="DA148" s="35"/>
      <c r="DB148" s="35"/>
      <c r="DC148" s="36"/>
      <c r="DE148" s="389"/>
      <c r="DF148" s="35"/>
      <c r="DG148" s="35"/>
      <c r="DH148" s="36"/>
      <c r="DJ148" s="389"/>
      <c r="DK148" s="35"/>
      <c r="DL148" s="35"/>
      <c r="DM148" s="36"/>
      <c r="DO148" s="389"/>
      <c r="DP148" s="35"/>
      <c r="DQ148" s="35"/>
      <c r="DR148" s="36"/>
      <c r="DT148" s="51">
        <f t="shared" ref="DT148:DT154" si="385">P148+U148+Z148+AE148+AJ148+AO148+AT148+AY148+BD148+BI148+BN148+BS148+BX148+CC148+CH148+CM148+CR148+CW148+DB148+DG148+DL148+DQ148</f>
        <v>0</v>
      </c>
      <c r="DU148" s="43">
        <f>+DT148/$I$3</f>
        <v>0</v>
      </c>
      <c r="DV148" s="45">
        <v>0</v>
      </c>
      <c r="DW148" s="43">
        <f>+DV148/$I$3</f>
        <v>0</v>
      </c>
      <c r="DX148" s="45">
        <f>+DT148+DV148</f>
        <v>0</v>
      </c>
      <c r="DY148" s="47">
        <f>+DU148+DW148</f>
        <v>0</v>
      </c>
      <c r="DZ148" s="306" t="str">
        <f>B149</f>
        <v>Fichas de RRS</v>
      </c>
    </row>
    <row r="149" spans="1:130" ht="15.6" x14ac:dyDescent="0.3">
      <c r="B149" s="429" t="s">
        <v>667</v>
      </c>
      <c r="E149" s="262">
        <f>5</f>
        <v>5</v>
      </c>
      <c r="F149" s="263">
        <f>E149/$I$3</f>
        <v>0.13157894736842105</v>
      </c>
      <c r="G149" s="263"/>
      <c r="H149" s="263"/>
      <c r="I149" s="267"/>
      <c r="J149" s="267"/>
      <c r="K149" s="265"/>
      <c r="L149" s="264"/>
      <c r="M149" s="266"/>
      <c r="N149" s="393">
        <v>500</v>
      </c>
      <c r="O149" s="213">
        <v>12</v>
      </c>
      <c r="P149" s="8">
        <f>$E149*N149*O149</f>
        <v>30000</v>
      </c>
      <c r="Q149" s="8">
        <f>P149/$I$3</f>
        <v>789.47368421052636</v>
      </c>
      <c r="S149" s="201">
        <f>N149</f>
        <v>500</v>
      </c>
      <c r="T149" s="201">
        <v>12</v>
      </c>
      <c r="U149" s="8">
        <f>$E149*S149*T149</f>
        <v>30000</v>
      </c>
      <c r="V149" s="8">
        <f>U149/$I$3</f>
        <v>789.47368421052636</v>
      </c>
      <c r="X149" s="375">
        <f>S149</f>
        <v>500</v>
      </c>
      <c r="Y149" s="201">
        <f>T149</f>
        <v>12</v>
      </c>
      <c r="Z149" s="8">
        <f>$E149*X149*Y149</f>
        <v>30000</v>
      </c>
      <c r="AA149" s="8">
        <f>Z149/$I$3</f>
        <v>789.47368421052636</v>
      </c>
      <c r="AC149" s="375">
        <f>X149</f>
        <v>500</v>
      </c>
      <c r="AD149" s="201">
        <v>0.8</v>
      </c>
      <c r="AE149" s="8">
        <f>$E149*AC149*AD149</f>
        <v>2000</v>
      </c>
      <c r="AF149" s="8">
        <f>AE149/$I$3</f>
        <v>52.631578947368418</v>
      </c>
      <c r="AH149" s="375">
        <f>AC149</f>
        <v>500</v>
      </c>
      <c r="AI149" s="201">
        <v>0.5</v>
      </c>
      <c r="AJ149" s="8">
        <f>$E149*AH149*AI149</f>
        <v>1250</v>
      </c>
      <c r="AK149" s="8">
        <f>AJ149/$I$3</f>
        <v>32.89473684210526</v>
      </c>
      <c r="AM149" s="375">
        <f>AH149</f>
        <v>500</v>
      </c>
      <c r="AN149" s="201">
        <v>0</v>
      </c>
      <c r="AO149" s="8">
        <f>$E149*AM149*AN149</f>
        <v>0</v>
      </c>
      <c r="AP149" s="8">
        <f>AO149/$I$3</f>
        <v>0</v>
      </c>
      <c r="AR149" s="375">
        <f>AM149</f>
        <v>500</v>
      </c>
      <c r="AS149" s="201">
        <f>AN149</f>
        <v>0</v>
      </c>
      <c r="AT149" s="8">
        <f>$E149*AR149*AS149</f>
        <v>0</v>
      </c>
      <c r="AU149" s="8">
        <f>AT149/$I$3</f>
        <v>0</v>
      </c>
      <c r="AW149" s="375">
        <f>AR149</f>
        <v>500</v>
      </c>
      <c r="AX149" s="201">
        <f>AS149</f>
        <v>0</v>
      </c>
      <c r="AY149" s="8">
        <f>$E149*AW149*AX149</f>
        <v>0</v>
      </c>
      <c r="AZ149" s="8">
        <f>AY149/$I$3</f>
        <v>0</v>
      </c>
      <c r="BB149" s="375">
        <f>AW149</f>
        <v>500</v>
      </c>
      <c r="BC149" s="201">
        <f>AX149</f>
        <v>0</v>
      </c>
      <c r="BD149" s="8">
        <f>$E149*BB149*BC149</f>
        <v>0</v>
      </c>
      <c r="BE149" s="8">
        <f>BD149/$I$3</f>
        <v>0</v>
      </c>
      <c r="BG149" s="375">
        <f>BB149</f>
        <v>500</v>
      </c>
      <c r="BH149" s="201">
        <f>BC149</f>
        <v>0</v>
      </c>
      <c r="BI149" s="8">
        <f>$E149*BG149*BH149</f>
        <v>0</v>
      </c>
      <c r="BJ149" s="8">
        <f>BI149/$I$3</f>
        <v>0</v>
      </c>
      <c r="BL149" s="375">
        <f>BG149</f>
        <v>500</v>
      </c>
      <c r="BM149" s="201">
        <f>BH149</f>
        <v>0</v>
      </c>
      <c r="BN149" s="8">
        <f>$E149*BL149*BM149</f>
        <v>0</v>
      </c>
      <c r="BO149" s="8">
        <f>BN149/$I$3</f>
        <v>0</v>
      </c>
      <c r="BQ149" s="375">
        <f>BL149</f>
        <v>500</v>
      </c>
      <c r="BR149" s="201">
        <f>BM149</f>
        <v>0</v>
      </c>
      <c r="BS149" s="8">
        <f>$E149*BQ149*BR149</f>
        <v>0</v>
      </c>
      <c r="BT149" s="8">
        <f>BS149/$I$3</f>
        <v>0</v>
      </c>
      <c r="BV149" s="375">
        <f>BQ149</f>
        <v>500</v>
      </c>
      <c r="BW149" s="201">
        <f>BR149</f>
        <v>0</v>
      </c>
      <c r="BX149" s="8">
        <f>$E149*BV149*BW149</f>
        <v>0</v>
      </c>
      <c r="BY149" s="8">
        <f>BX149/$I$3</f>
        <v>0</v>
      </c>
      <c r="CA149" s="375">
        <f>BV149</f>
        <v>500</v>
      </c>
      <c r="CB149" s="201">
        <f>BW149</f>
        <v>0</v>
      </c>
      <c r="CC149" s="8">
        <f>$E149*CA149*CB149</f>
        <v>0</v>
      </c>
      <c r="CD149" s="8">
        <f>CC149/$I$3</f>
        <v>0</v>
      </c>
      <c r="CF149" s="375">
        <f>CA149</f>
        <v>500</v>
      </c>
      <c r="CG149" s="201">
        <f>CB149</f>
        <v>0</v>
      </c>
      <c r="CH149" s="8">
        <f>$E149*CF149*CG149</f>
        <v>0</v>
      </c>
      <c r="CI149" s="8">
        <f>CH149/$I$3</f>
        <v>0</v>
      </c>
      <c r="CK149" s="375">
        <f>CF149</f>
        <v>500</v>
      </c>
      <c r="CL149" s="201">
        <f>CG149</f>
        <v>0</v>
      </c>
      <c r="CM149" s="8">
        <f>$E149*CK149*CL149</f>
        <v>0</v>
      </c>
      <c r="CN149" s="8">
        <f>CM149/$I$3</f>
        <v>0</v>
      </c>
      <c r="CP149" s="375">
        <f>CK149</f>
        <v>500</v>
      </c>
      <c r="CQ149" s="201">
        <f>CL149</f>
        <v>0</v>
      </c>
      <c r="CR149" s="8">
        <f>$E149*CP149*CQ149</f>
        <v>0</v>
      </c>
      <c r="CS149" s="8">
        <f>CR149/$I$3</f>
        <v>0</v>
      </c>
      <c r="CU149" s="375">
        <f>CP149</f>
        <v>500</v>
      </c>
      <c r="CV149" s="201">
        <f>CQ149</f>
        <v>0</v>
      </c>
      <c r="CW149" s="8">
        <f>$E149*CU149*CV149</f>
        <v>0</v>
      </c>
      <c r="CX149" s="8">
        <f>CW149/$I$3</f>
        <v>0</v>
      </c>
      <c r="CZ149" s="375">
        <f>CU149</f>
        <v>500</v>
      </c>
      <c r="DA149" s="201">
        <f>CV149</f>
        <v>0</v>
      </c>
      <c r="DB149" s="8">
        <f>$E149*CZ149*DA149</f>
        <v>0</v>
      </c>
      <c r="DC149" s="8">
        <f>DB149/$I$3</f>
        <v>0</v>
      </c>
      <c r="DE149" s="375">
        <f>CZ149</f>
        <v>500</v>
      </c>
      <c r="DF149" s="201">
        <f>DA149</f>
        <v>0</v>
      </c>
      <c r="DG149" s="8">
        <f>$E149*DE149*DF149</f>
        <v>0</v>
      </c>
      <c r="DH149" s="8">
        <f>DG149/$I$3</f>
        <v>0</v>
      </c>
      <c r="DJ149" s="375">
        <f>DE149</f>
        <v>500</v>
      </c>
      <c r="DK149" s="201">
        <f>DF149</f>
        <v>0</v>
      </c>
      <c r="DL149" s="8">
        <f>$E149*DJ149*DK149</f>
        <v>0</v>
      </c>
      <c r="DM149" s="8">
        <f>DL149/$I$3</f>
        <v>0</v>
      </c>
      <c r="DO149" s="375">
        <f>DJ149</f>
        <v>500</v>
      </c>
      <c r="DP149" s="201">
        <f>DK149</f>
        <v>0</v>
      </c>
      <c r="DQ149" s="8">
        <f>$E149*DO149*DP149</f>
        <v>0</v>
      </c>
      <c r="DR149" s="8">
        <f>DQ149/$I$3</f>
        <v>0</v>
      </c>
      <c r="DT149" s="51">
        <f t="shared" si="385"/>
        <v>93250</v>
      </c>
      <c r="DU149" s="50">
        <f t="shared" ref="DU149:DU150" si="386">+DT149/$I$3</f>
        <v>2453.9473684210525</v>
      </c>
      <c r="DV149" s="51">
        <v>0</v>
      </c>
      <c r="DW149" s="50">
        <f t="shared" ref="DW149:DW154" si="387">+DV149/$I$3</f>
        <v>0</v>
      </c>
      <c r="DX149" s="51">
        <f t="shared" ref="DX149:DY151" si="388">+DT149+DV149</f>
        <v>93250</v>
      </c>
      <c r="DY149" s="53">
        <f t="shared" si="388"/>
        <v>2453.9473684210525</v>
      </c>
      <c r="DZ149" s="307" t="str">
        <f>B150</f>
        <v>Fichas de Relatorio mensal de malaria na US</v>
      </c>
    </row>
    <row r="150" spans="1:130" ht="18" customHeight="1" x14ac:dyDescent="0.3">
      <c r="B150" s="429" t="s">
        <v>668</v>
      </c>
      <c r="E150" s="262">
        <v>5</v>
      </c>
      <c r="F150" s="263">
        <f t="shared" ref="F150:F151" si="389">E150/$I$3</f>
        <v>0.13157894736842105</v>
      </c>
      <c r="G150" s="263"/>
      <c r="H150" s="263"/>
      <c r="I150" s="267"/>
      <c r="J150" s="267"/>
      <c r="K150" s="265"/>
      <c r="L150" s="264"/>
      <c r="M150" s="266"/>
      <c r="N150" s="394">
        <v>150</v>
      </c>
      <c r="O150" s="214">
        <v>12</v>
      </c>
      <c r="P150" s="8">
        <f t="shared" ref="P150:P155" si="390">$E150*N150*O150</f>
        <v>9000</v>
      </c>
      <c r="Q150" s="8">
        <f t="shared" ref="Q150:Q155" si="391">P150/$I$3</f>
        <v>236.84210526315789</v>
      </c>
      <c r="S150" s="201">
        <f t="shared" ref="S150:T155" si="392">N150</f>
        <v>150</v>
      </c>
      <c r="T150" s="201">
        <v>12</v>
      </c>
      <c r="U150" s="8">
        <f t="shared" ref="U150:U155" si="393">$E150*S150*T150</f>
        <v>9000</v>
      </c>
      <c r="V150" s="8">
        <f t="shared" ref="V150:V155" si="394">U150/$I$3</f>
        <v>236.84210526315789</v>
      </c>
      <c r="X150" s="375">
        <f t="shared" ref="X150:Y155" si="395">S150</f>
        <v>150</v>
      </c>
      <c r="Y150" s="201">
        <f t="shared" si="395"/>
        <v>12</v>
      </c>
      <c r="Z150" s="8">
        <f t="shared" ref="Z150:Z155" si="396">$E150*X150*Y150</f>
        <v>9000</v>
      </c>
      <c r="AA150" s="8">
        <f t="shared" ref="AA150:AA155" si="397">Z150/$I$3</f>
        <v>236.84210526315789</v>
      </c>
      <c r="AC150" s="375">
        <f t="shared" ref="AC150:AC155" si="398">X150</f>
        <v>150</v>
      </c>
      <c r="AD150" s="201">
        <v>0.8</v>
      </c>
      <c r="AE150" s="8">
        <f t="shared" ref="AE150:AE155" si="399">$E150*AC150*AD150</f>
        <v>600</v>
      </c>
      <c r="AF150" s="8">
        <f t="shared" ref="AF150:AF155" si="400">AE150/$I$3</f>
        <v>15.789473684210526</v>
      </c>
      <c r="AH150" s="375">
        <f t="shared" ref="AH150:AH155" si="401">AC150</f>
        <v>150</v>
      </c>
      <c r="AI150" s="201">
        <v>0.5</v>
      </c>
      <c r="AJ150" s="8">
        <f t="shared" ref="AJ150:AJ155" si="402">$E150*AH150*AI150</f>
        <v>375</v>
      </c>
      <c r="AK150" s="8">
        <f t="shared" ref="AK150:AK155" si="403">AJ150/$I$3</f>
        <v>9.8684210526315788</v>
      </c>
      <c r="AM150" s="375">
        <f t="shared" ref="AM150:AM155" si="404">AH150</f>
        <v>150</v>
      </c>
      <c r="AN150" s="201">
        <v>0</v>
      </c>
      <c r="AO150" s="8">
        <f t="shared" ref="AO150:AO155" si="405">$E150*AM150*AN150</f>
        <v>0</v>
      </c>
      <c r="AP150" s="8">
        <f t="shared" ref="AP150:AP155" si="406">AO150/$I$3</f>
        <v>0</v>
      </c>
      <c r="AR150" s="375">
        <f t="shared" ref="AR150:AS155" si="407">AM150</f>
        <v>150</v>
      </c>
      <c r="AS150" s="201">
        <f t="shared" si="407"/>
        <v>0</v>
      </c>
      <c r="AT150" s="8">
        <f t="shared" ref="AT150:AT155" si="408">$E150*AR150*AS150</f>
        <v>0</v>
      </c>
      <c r="AU150" s="8">
        <f t="shared" ref="AU150:AU155" si="409">AT150/$I$3</f>
        <v>0</v>
      </c>
      <c r="AW150" s="375">
        <f t="shared" ref="AW150:AX155" si="410">AR150</f>
        <v>150</v>
      </c>
      <c r="AX150" s="201">
        <f t="shared" si="410"/>
        <v>0</v>
      </c>
      <c r="AY150" s="8">
        <f t="shared" ref="AY150:AY155" si="411">$E150*AW150*AX150</f>
        <v>0</v>
      </c>
      <c r="AZ150" s="8">
        <f t="shared" ref="AZ150:AZ155" si="412">AY150/$I$3</f>
        <v>0</v>
      </c>
      <c r="BB150" s="375">
        <f t="shared" ref="BB150:BC155" si="413">AW150</f>
        <v>150</v>
      </c>
      <c r="BC150" s="201">
        <f t="shared" si="413"/>
        <v>0</v>
      </c>
      <c r="BD150" s="8">
        <f t="shared" ref="BD150:BD155" si="414">$E150*BB150*BC150</f>
        <v>0</v>
      </c>
      <c r="BE150" s="8">
        <f t="shared" ref="BE150:BE155" si="415">BD150/$I$3</f>
        <v>0</v>
      </c>
      <c r="BG150" s="375">
        <f t="shared" ref="BG150:BH155" si="416">BB150</f>
        <v>150</v>
      </c>
      <c r="BH150" s="201">
        <f t="shared" si="416"/>
        <v>0</v>
      </c>
      <c r="BI150" s="8">
        <f t="shared" ref="BI150:BI155" si="417">$E150*BG150*BH150</f>
        <v>0</v>
      </c>
      <c r="BJ150" s="8">
        <f t="shared" ref="BJ150:BJ155" si="418">BI150/$I$3</f>
        <v>0</v>
      </c>
      <c r="BL150" s="375">
        <f t="shared" ref="BL150:BM155" si="419">BG150</f>
        <v>150</v>
      </c>
      <c r="BM150" s="201">
        <f t="shared" si="419"/>
        <v>0</v>
      </c>
      <c r="BN150" s="8">
        <f t="shared" ref="BN150:BN155" si="420">$E150*BL150*BM150</f>
        <v>0</v>
      </c>
      <c r="BO150" s="8">
        <f t="shared" ref="BO150:BO155" si="421">BN150/$I$3</f>
        <v>0</v>
      </c>
      <c r="BQ150" s="375">
        <f t="shared" ref="BQ150:BR155" si="422">BL150</f>
        <v>150</v>
      </c>
      <c r="BR150" s="201">
        <f t="shared" si="422"/>
        <v>0</v>
      </c>
      <c r="BS150" s="8">
        <f t="shared" ref="BS150:BS155" si="423">$E150*BQ150*BR150</f>
        <v>0</v>
      </c>
      <c r="BT150" s="8">
        <f t="shared" ref="BT150:BT155" si="424">BS150/$I$3</f>
        <v>0</v>
      </c>
      <c r="BV150" s="375">
        <f t="shared" ref="BV150:BW155" si="425">BQ150</f>
        <v>150</v>
      </c>
      <c r="BW150" s="201">
        <f t="shared" si="425"/>
        <v>0</v>
      </c>
      <c r="BX150" s="8">
        <f t="shared" ref="BX150:BX155" si="426">$E150*BV150*BW150</f>
        <v>0</v>
      </c>
      <c r="BY150" s="8">
        <f t="shared" ref="BY150:BY155" si="427">BX150/$I$3</f>
        <v>0</v>
      </c>
      <c r="CA150" s="375">
        <f t="shared" ref="CA150:CB155" si="428">BV150</f>
        <v>150</v>
      </c>
      <c r="CB150" s="201">
        <f t="shared" si="428"/>
        <v>0</v>
      </c>
      <c r="CC150" s="8">
        <f t="shared" ref="CC150:CC155" si="429">$E150*CA150*CB150</f>
        <v>0</v>
      </c>
      <c r="CD150" s="8">
        <f t="shared" ref="CD150:CD155" si="430">CC150/$I$3</f>
        <v>0</v>
      </c>
      <c r="CF150" s="375">
        <f t="shared" ref="CF150:CG155" si="431">CA150</f>
        <v>150</v>
      </c>
      <c r="CG150" s="201">
        <f t="shared" si="431"/>
        <v>0</v>
      </c>
      <c r="CH150" s="8">
        <f t="shared" ref="CH150:CH155" si="432">$E150*CF150*CG150</f>
        <v>0</v>
      </c>
      <c r="CI150" s="8">
        <f t="shared" ref="CI150:CI155" si="433">CH150/$I$3</f>
        <v>0</v>
      </c>
      <c r="CK150" s="375">
        <f t="shared" ref="CK150:CL155" si="434">CF150</f>
        <v>150</v>
      </c>
      <c r="CL150" s="201">
        <f t="shared" si="434"/>
        <v>0</v>
      </c>
      <c r="CM150" s="8">
        <f t="shared" ref="CM150:CM155" si="435">$E150*CK150*CL150</f>
        <v>0</v>
      </c>
      <c r="CN150" s="8">
        <f t="shared" ref="CN150:CN155" si="436">CM150/$I$3</f>
        <v>0</v>
      </c>
      <c r="CP150" s="375">
        <f t="shared" ref="CP150:CQ155" si="437">CK150</f>
        <v>150</v>
      </c>
      <c r="CQ150" s="201">
        <f t="shared" si="437"/>
        <v>0</v>
      </c>
      <c r="CR150" s="8">
        <f t="shared" ref="CR150:CR155" si="438">$E150*CP150*CQ150</f>
        <v>0</v>
      </c>
      <c r="CS150" s="8">
        <f t="shared" ref="CS150:CS155" si="439">CR150/$I$3</f>
        <v>0</v>
      </c>
      <c r="CU150" s="375">
        <f t="shared" ref="CU150:CV155" si="440">CP150</f>
        <v>150</v>
      </c>
      <c r="CV150" s="201">
        <f t="shared" si="440"/>
        <v>0</v>
      </c>
      <c r="CW150" s="8">
        <f t="shared" ref="CW150:CW155" si="441">$E150*CU150*CV150</f>
        <v>0</v>
      </c>
      <c r="CX150" s="8">
        <f t="shared" ref="CX150:CX155" si="442">CW150/$I$3</f>
        <v>0</v>
      </c>
      <c r="CZ150" s="375">
        <f t="shared" ref="CZ150:DA155" si="443">CU150</f>
        <v>150</v>
      </c>
      <c r="DA150" s="201">
        <f t="shared" si="443"/>
        <v>0</v>
      </c>
      <c r="DB150" s="8">
        <f t="shared" ref="DB150:DB155" si="444">$E150*CZ150*DA150</f>
        <v>0</v>
      </c>
      <c r="DC150" s="8">
        <f t="shared" ref="DC150:DC155" si="445">DB150/$I$3</f>
        <v>0</v>
      </c>
      <c r="DE150" s="375">
        <f t="shared" ref="DE150:DF155" si="446">CZ150</f>
        <v>150</v>
      </c>
      <c r="DF150" s="201">
        <f t="shared" si="446"/>
        <v>0</v>
      </c>
      <c r="DG150" s="8">
        <f t="shared" ref="DG150:DG155" si="447">$E150*DE150*DF150</f>
        <v>0</v>
      </c>
      <c r="DH150" s="8">
        <f t="shared" ref="DH150:DH155" si="448">DG150/$I$3</f>
        <v>0</v>
      </c>
      <c r="DJ150" s="375">
        <f t="shared" ref="DJ150:DK155" si="449">DE150</f>
        <v>150</v>
      </c>
      <c r="DK150" s="201">
        <f t="shared" si="449"/>
        <v>0</v>
      </c>
      <c r="DL150" s="8">
        <f t="shared" ref="DL150:DL155" si="450">$E150*DJ150*DK150</f>
        <v>0</v>
      </c>
      <c r="DM150" s="8">
        <f t="shared" ref="DM150:DM155" si="451">DL150/$I$3</f>
        <v>0</v>
      </c>
      <c r="DO150" s="375">
        <f t="shared" ref="DO150:DP155" si="452">DJ150</f>
        <v>150</v>
      </c>
      <c r="DP150" s="201">
        <f t="shared" si="452"/>
        <v>0</v>
      </c>
      <c r="DQ150" s="8">
        <f t="shared" ref="DQ150:DQ155" si="453">$E150*DO150*DP150</f>
        <v>0</v>
      </c>
      <c r="DR150" s="8">
        <f t="shared" ref="DR150:DR155" si="454">DQ150/$I$3</f>
        <v>0</v>
      </c>
      <c r="DT150" s="51">
        <f t="shared" si="385"/>
        <v>27975</v>
      </c>
      <c r="DU150" s="50">
        <f t="shared" si="386"/>
        <v>736.18421052631584</v>
      </c>
      <c r="DV150" s="51">
        <v>0</v>
      </c>
      <c r="DW150" s="50">
        <f t="shared" si="387"/>
        <v>0</v>
      </c>
      <c r="DX150" s="51">
        <f t="shared" si="388"/>
        <v>27975</v>
      </c>
      <c r="DY150" s="53">
        <f t="shared" si="388"/>
        <v>736.18421052631584</v>
      </c>
      <c r="DZ150" s="307" t="str">
        <f>B151</f>
        <v>Fichas de resumo mensal distrital de malaria</v>
      </c>
    </row>
    <row r="151" spans="1:130" ht="18" customHeight="1" x14ac:dyDescent="0.3">
      <c r="A151" s="6"/>
      <c r="B151" s="429" t="s">
        <v>669</v>
      </c>
      <c r="E151" s="262">
        <v>5</v>
      </c>
      <c r="F151" s="263">
        <f t="shared" si="389"/>
        <v>0.13157894736842105</v>
      </c>
      <c r="G151" s="263"/>
      <c r="H151" s="263"/>
      <c r="I151" s="56"/>
      <c r="J151" s="56"/>
      <c r="K151" s="265"/>
      <c r="L151" s="264"/>
      <c r="M151" s="57"/>
      <c r="N151" s="394">
        <v>150</v>
      </c>
      <c r="O151" s="214">
        <v>12</v>
      </c>
      <c r="P151" s="8">
        <f t="shared" si="390"/>
        <v>9000</v>
      </c>
      <c r="Q151" s="8">
        <f t="shared" si="391"/>
        <v>236.84210526315789</v>
      </c>
      <c r="S151" s="201">
        <f t="shared" si="392"/>
        <v>150</v>
      </c>
      <c r="T151" s="201">
        <v>12</v>
      </c>
      <c r="U151" s="8">
        <f t="shared" si="393"/>
        <v>9000</v>
      </c>
      <c r="V151" s="8">
        <f t="shared" si="394"/>
        <v>236.84210526315789</v>
      </c>
      <c r="X151" s="375">
        <f t="shared" si="395"/>
        <v>150</v>
      </c>
      <c r="Y151" s="201">
        <f t="shared" si="395"/>
        <v>12</v>
      </c>
      <c r="Z151" s="8">
        <f t="shared" si="396"/>
        <v>9000</v>
      </c>
      <c r="AA151" s="8">
        <f t="shared" si="397"/>
        <v>236.84210526315789</v>
      </c>
      <c r="AC151" s="375">
        <f t="shared" si="398"/>
        <v>150</v>
      </c>
      <c r="AD151" s="201">
        <v>0.8</v>
      </c>
      <c r="AE151" s="8">
        <f t="shared" si="399"/>
        <v>600</v>
      </c>
      <c r="AF151" s="8">
        <f t="shared" si="400"/>
        <v>15.789473684210526</v>
      </c>
      <c r="AH151" s="375">
        <f t="shared" si="401"/>
        <v>150</v>
      </c>
      <c r="AI151" s="201">
        <v>0.5</v>
      </c>
      <c r="AJ151" s="8">
        <f t="shared" si="402"/>
        <v>375</v>
      </c>
      <c r="AK151" s="8">
        <f t="shared" si="403"/>
        <v>9.8684210526315788</v>
      </c>
      <c r="AM151" s="375">
        <f t="shared" si="404"/>
        <v>150</v>
      </c>
      <c r="AN151" s="201">
        <v>0</v>
      </c>
      <c r="AO151" s="8">
        <f t="shared" si="405"/>
        <v>0</v>
      </c>
      <c r="AP151" s="8">
        <f t="shared" si="406"/>
        <v>0</v>
      </c>
      <c r="AR151" s="375">
        <f t="shared" si="407"/>
        <v>150</v>
      </c>
      <c r="AS151" s="201">
        <f t="shared" si="407"/>
        <v>0</v>
      </c>
      <c r="AT151" s="8">
        <f t="shared" si="408"/>
        <v>0</v>
      </c>
      <c r="AU151" s="8">
        <f t="shared" si="409"/>
        <v>0</v>
      </c>
      <c r="AW151" s="375">
        <f t="shared" si="410"/>
        <v>150</v>
      </c>
      <c r="AX151" s="201">
        <f t="shared" si="410"/>
        <v>0</v>
      </c>
      <c r="AY151" s="8">
        <f t="shared" si="411"/>
        <v>0</v>
      </c>
      <c r="AZ151" s="8">
        <f t="shared" si="412"/>
        <v>0</v>
      </c>
      <c r="BB151" s="375">
        <f t="shared" si="413"/>
        <v>150</v>
      </c>
      <c r="BC151" s="201">
        <f t="shared" si="413"/>
        <v>0</v>
      </c>
      <c r="BD151" s="8">
        <f t="shared" si="414"/>
        <v>0</v>
      </c>
      <c r="BE151" s="8">
        <f t="shared" si="415"/>
        <v>0</v>
      </c>
      <c r="BG151" s="375">
        <f t="shared" si="416"/>
        <v>150</v>
      </c>
      <c r="BH151" s="201">
        <f t="shared" si="416"/>
        <v>0</v>
      </c>
      <c r="BI151" s="8">
        <f t="shared" si="417"/>
        <v>0</v>
      </c>
      <c r="BJ151" s="8">
        <f t="shared" si="418"/>
        <v>0</v>
      </c>
      <c r="BL151" s="375">
        <f t="shared" si="419"/>
        <v>150</v>
      </c>
      <c r="BM151" s="201">
        <f t="shared" si="419"/>
        <v>0</v>
      </c>
      <c r="BN151" s="8">
        <f t="shared" si="420"/>
        <v>0</v>
      </c>
      <c r="BO151" s="8">
        <f t="shared" si="421"/>
        <v>0</v>
      </c>
      <c r="BQ151" s="375">
        <f t="shared" si="422"/>
        <v>150</v>
      </c>
      <c r="BR151" s="201">
        <f t="shared" si="422"/>
        <v>0</v>
      </c>
      <c r="BS151" s="8">
        <f t="shared" si="423"/>
        <v>0</v>
      </c>
      <c r="BT151" s="8">
        <f t="shared" si="424"/>
        <v>0</v>
      </c>
      <c r="BV151" s="375">
        <f t="shared" si="425"/>
        <v>150</v>
      </c>
      <c r="BW151" s="201">
        <f t="shared" si="425"/>
        <v>0</v>
      </c>
      <c r="BX151" s="8">
        <f t="shared" si="426"/>
        <v>0</v>
      </c>
      <c r="BY151" s="8">
        <f t="shared" si="427"/>
        <v>0</v>
      </c>
      <c r="CA151" s="375">
        <f t="shared" si="428"/>
        <v>150</v>
      </c>
      <c r="CB151" s="201">
        <f t="shared" si="428"/>
        <v>0</v>
      </c>
      <c r="CC151" s="8">
        <f t="shared" si="429"/>
        <v>0</v>
      </c>
      <c r="CD151" s="8">
        <f t="shared" si="430"/>
        <v>0</v>
      </c>
      <c r="CF151" s="375">
        <f t="shared" si="431"/>
        <v>150</v>
      </c>
      <c r="CG151" s="201">
        <f t="shared" si="431"/>
        <v>0</v>
      </c>
      <c r="CH151" s="8">
        <f t="shared" si="432"/>
        <v>0</v>
      </c>
      <c r="CI151" s="8">
        <f t="shared" si="433"/>
        <v>0</v>
      </c>
      <c r="CK151" s="375">
        <f t="shared" si="434"/>
        <v>150</v>
      </c>
      <c r="CL151" s="201">
        <f t="shared" si="434"/>
        <v>0</v>
      </c>
      <c r="CM151" s="8">
        <f t="shared" si="435"/>
        <v>0</v>
      </c>
      <c r="CN151" s="8">
        <f t="shared" si="436"/>
        <v>0</v>
      </c>
      <c r="CP151" s="375">
        <f t="shared" si="437"/>
        <v>150</v>
      </c>
      <c r="CQ151" s="201">
        <f t="shared" si="437"/>
        <v>0</v>
      </c>
      <c r="CR151" s="8">
        <f t="shared" si="438"/>
        <v>0</v>
      </c>
      <c r="CS151" s="8">
        <f t="shared" si="439"/>
        <v>0</v>
      </c>
      <c r="CU151" s="375">
        <f t="shared" si="440"/>
        <v>150</v>
      </c>
      <c r="CV151" s="201">
        <f t="shared" si="440"/>
        <v>0</v>
      </c>
      <c r="CW151" s="8">
        <f t="shared" si="441"/>
        <v>0</v>
      </c>
      <c r="CX151" s="8">
        <f t="shared" si="442"/>
        <v>0</v>
      </c>
      <c r="CZ151" s="375">
        <f t="shared" si="443"/>
        <v>150</v>
      </c>
      <c r="DA151" s="201">
        <f t="shared" si="443"/>
        <v>0</v>
      </c>
      <c r="DB151" s="8">
        <f t="shared" si="444"/>
        <v>0</v>
      </c>
      <c r="DC151" s="8">
        <f t="shared" si="445"/>
        <v>0</v>
      </c>
      <c r="DE151" s="375">
        <f t="shared" si="446"/>
        <v>150</v>
      </c>
      <c r="DF151" s="201">
        <f t="shared" si="446"/>
        <v>0</v>
      </c>
      <c r="DG151" s="8">
        <f t="shared" si="447"/>
        <v>0</v>
      </c>
      <c r="DH151" s="8">
        <f t="shared" si="448"/>
        <v>0</v>
      </c>
      <c r="DJ151" s="375">
        <f t="shared" si="449"/>
        <v>150</v>
      </c>
      <c r="DK151" s="201">
        <f t="shared" si="449"/>
        <v>0</v>
      </c>
      <c r="DL151" s="8">
        <f t="shared" si="450"/>
        <v>0</v>
      </c>
      <c r="DM151" s="8">
        <f t="shared" si="451"/>
        <v>0</v>
      </c>
      <c r="DO151" s="375">
        <f t="shared" si="452"/>
        <v>150</v>
      </c>
      <c r="DP151" s="201">
        <f t="shared" si="452"/>
        <v>0</v>
      </c>
      <c r="DQ151" s="8">
        <f t="shared" si="453"/>
        <v>0</v>
      </c>
      <c r="DR151" s="8">
        <f t="shared" si="454"/>
        <v>0</v>
      </c>
      <c r="DT151" s="51">
        <f t="shared" si="385"/>
        <v>27975</v>
      </c>
      <c r="DU151" s="50">
        <f>+DT151/$I$3</f>
        <v>736.18421052631584</v>
      </c>
      <c r="DV151" s="51">
        <v>0</v>
      </c>
      <c r="DW151" s="50">
        <f t="shared" si="387"/>
        <v>0</v>
      </c>
      <c r="DX151" s="51">
        <f t="shared" si="388"/>
        <v>27975</v>
      </c>
      <c r="DY151" s="53">
        <f t="shared" si="388"/>
        <v>736.18421052631584</v>
      </c>
      <c r="DZ151" s="307" t="e">
        <f>#REF!</f>
        <v>#REF!</v>
      </c>
    </row>
    <row r="152" spans="1:130" ht="18" customHeight="1" x14ac:dyDescent="0.3">
      <c r="B152" s="54"/>
      <c r="C152" s="54"/>
      <c r="D152" s="54"/>
      <c r="E152" s="262"/>
      <c r="F152" s="263"/>
      <c r="G152" s="274"/>
      <c r="H152" s="263"/>
      <c r="I152" s="56"/>
      <c r="J152" s="56"/>
      <c r="K152" s="265"/>
      <c r="L152" s="264"/>
      <c r="M152" s="57"/>
      <c r="N152" s="394"/>
      <c r="O152" s="214"/>
      <c r="P152" s="8">
        <f t="shared" si="390"/>
        <v>0</v>
      </c>
      <c r="Q152" s="8">
        <f t="shared" si="391"/>
        <v>0</v>
      </c>
      <c r="S152" s="201">
        <f t="shared" si="392"/>
        <v>0</v>
      </c>
      <c r="T152" s="201">
        <f t="shared" si="392"/>
        <v>0</v>
      </c>
      <c r="U152" s="8">
        <f t="shared" si="393"/>
        <v>0</v>
      </c>
      <c r="V152" s="8">
        <f t="shared" si="394"/>
        <v>0</v>
      </c>
      <c r="X152" s="375">
        <f t="shared" si="395"/>
        <v>0</v>
      </c>
      <c r="Y152" s="201">
        <f t="shared" si="395"/>
        <v>0</v>
      </c>
      <c r="Z152" s="8">
        <f t="shared" si="396"/>
        <v>0</v>
      </c>
      <c r="AA152" s="8">
        <f t="shared" si="397"/>
        <v>0</v>
      </c>
      <c r="AC152" s="375">
        <f t="shared" si="398"/>
        <v>0</v>
      </c>
      <c r="AD152" s="201">
        <v>0.8</v>
      </c>
      <c r="AE152" s="8">
        <f t="shared" si="399"/>
        <v>0</v>
      </c>
      <c r="AF152" s="8">
        <f t="shared" si="400"/>
        <v>0</v>
      </c>
      <c r="AH152" s="375">
        <f t="shared" si="401"/>
        <v>0</v>
      </c>
      <c r="AI152" s="201">
        <v>0.5</v>
      </c>
      <c r="AJ152" s="8">
        <f t="shared" si="402"/>
        <v>0</v>
      </c>
      <c r="AK152" s="8">
        <f t="shared" si="403"/>
        <v>0</v>
      </c>
      <c r="AM152" s="375">
        <f t="shared" si="404"/>
        <v>0</v>
      </c>
      <c r="AN152" s="201">
        <v>0</v>
      </c>
      <c r="AO152" s="8">
        <f t="shared" si="405"/>
        <v>0</v>
      </c>
      <c r="AP152" s="8">
        <f t="shared" si="406"/>
        <v>0</v>
      </c>
      <c r="AR152" s="375">
        <f t="shared" si="407"/>
        <v>0</v>
      </c>
      <c r="AS152" s="201">
        <f t="shared" si="407"/>
        <v>0</v>
      </c>
      <c r="AT152" s="8">
        <f t="shared" si="408"/>
        <v>0</v>
      </c>
      <c r="AU152" s="8">
        <f t="shared" si="409"/>
        <v>0</v>
      </c>
      <c r="AW152" s="375">
        <f t="shared" si="410"/>
        <v>0</v>
      </c>
      <c r="AX152" s="201">
        <f t="shared" si="410"/>
        <v>0</v>
      </c>
      <c r="AY152" s="8">
        <f t="shared" si="411"/>
        <v>0</v>
      </c>
      <c r="AZ152" s="8">
        <f t="shared" si="412"/>
        <v>0</v>
      </c>
      <c r="BB152" s="375">
        <f t="shared" si="413"/>
        <v>0</v>
      </c>
      <c r="BC152" s="201">
        <f t="shared" si="413"/>
        <v>0</v>
      </c>
      <c r="BD152" s="8">
        <f t="shared" si="414"/>
        <v>0</v>
      </c>
      <c r="BE152" s="8">
        <f t="shared" si="415"/>
        <v>0</v>
      </c>
      <c r="BG152" s="375">
        <f t="shared" si="416"/>
        <v>0</v>
      </c>
      <c r="BH152" s="201">
        <f t="shared" si="416"/>
        <v>0</v>
      </c>
      <c r="BI152" s="8">
        <f t="shared" si="417"/>
        <v>0</v>
      </c>
      <c r="BJ152" s="8">
        <f t="shared" si="418"/>
        <v>0</v>
      </c>
      <c r="BL152" s="375">
        <f t="shared" si="419"/>
        <v>0</v>
      </c>
      <c r="BM152" s="201">
        <f t="shared" si="419"/>
        <v>0</v>
      </c>
      <c r="BN152" s="8">
        <f t="shared" si="420"/>
        <v>0</v>
      </c>
      <c r="BO152" s="8">
        <f t="shared" si="421"/>
        <v>0</v>
      </c>
      <c r="BQ152" s="375">
        <f t="shared" si="422"/>
        <v>0</v>
      </c>
      <c r="BR152" s="201">
        <f t="shared" si="422"/>
        <v>0</v>
      </c>
      <c r="BS152" s="8">
        <f t="shared" si="423"/>
        <v>0</v>
      </c>
      <c r="BT152" s="8">
        <f t="shared" si="424"/>
        <v>0</v>
      </c>
      <c r="BV152" s="375">
        <f t="shared" si="425"/>
        <v>0</v>
      </c>
      <c r="BW152" s="201">
        <f t="shared" si="425"/>
        <v>0</v>
      </c>
      <c r="BX152" s="8">
        <f t="shared" si="426"/>
        <v>0</v>
      </c>
      <c r="BY152" s="8">
        <f t="shared" si="427"/>
        <v>0</v>
      </c>
      <c r="CA152" s="375">
        <f t="shared" si="428"/>
        <v>0</v>
      </c>
      <c r="CB152" s="201">
        <f t="shared" si="428"/>
        <v>0</v>
      </c>
      <c r="CC152" s="8">
        <f t="shared" si="429"/>
        <v>0</v>
      </c>
      <c r="CD152" s="8">
        <f t="shared" si="430"/>
        <v>0</v>
      </c>
      <c r="CF152" s="375">
        <f t="shared" si="431"/>
        <v>0</v>
      </c>
      <c r="CG152" s="201">
        <f t="shared" si="431"/>
        <v>0</v>
      </c>
      <c r="CH152" s="8">
        <f t="shared" si="432"/>
        <v>0</v>
      </c>
      <c r="CI152" s="8">
        <f t="shared" si="433"/>
        <v>0</v>
      </c>
      <c r="CK152" s="375">
        <f t="shared" si="434"/>
        <v>0</v>
      </c>
      <c r="CL152" s="201">
        <f t="shared" si="434"/>
        <v>0</v>
      </c>
      <c r="CM152" s="8">
        <f t="shared" si="435"/>
        <v>0</v>
      </c>
      <c r="CN152" s="8">
        <f t="shared" si="436"/>
        <v>0</v>
      </c>
      <c r="CP152" s="375">
        <f t="shared" si="437"/>
        <v>0</v>
      </c>
      <c r="CQ152" s="201">
        <f t="shared" si="437"/>
        <v>0</v>
      </c>
      <c r="CR152" s="8">
        <f t="shared" si="438"/>
        <v>0</v>
      </c>
      <c r="CS152" s="8">
        <f t="shared" si="439"/>
        <v>0</v>
      </c>
      <c r="CU152" s="375">
        <f t="shared" si="440"/>
        <v>0</v>
      </c>
      <c r="CV152" s="201">
        <f t="shared" si="440"/>
        <v>0</v>
      </c>
      <c r="CW152" s="8">
        <f t="shared" si="441"/>
        <v>0</v>
      </c>
      <c r="CX152" s="8">
        <f t="shared" si="442"/>
        <v>0</v>
      </c>
      <c r="CZ152" s="375">
        <f t="shared" si="443"/>
        <v>0</v>
      </c>
      <c r="DA152" s="201">
        <f t="shared" si="443"/>
        <v>0</v>
      </c>
      <c r="DB152" s="8">
        <f t="shared" si="444"/>
        <v>0</v>
      </c>
      <c r="DC152" s="8">
        <f t="shared" si="445"/>
        <v>0</v>
      </c>
      <c r="DE152" s="375">
        <f t="shared" si="446"/>
        <v>0</v>
      </c>
      <c r="DF152" s="201">
        <f t="shared" si="446"/>
        <v>0</v>
      </c>
      <c r="DG152" s="8">
        <f t="shared" si="447"/>
        <v>0</v>
      </c>
      <c r="DH152" s="8">
        <f t="shared" si="448"/>
        <v>0</v>
      </c>
      <c r="DJ152" s="375">
        <f t="shared" si="449"/>
        <v>0</v>
      </c>
      <c r="DK152" s="201">
        <f t="shared" si="449"/>
        <v>0</v>
      </c>
      <c r="DL152" s="8">
        <f t="shared" si="450"/>
        <v>0</v>
      </c>
      <c r="DM152" s="8">
        <f t="shared" si="451"/>
        <v>0</v>
      </c>
      <c r="DO152" s="375">
        <f t="shared" si="452"/>
        <v>0</v>
      </c>
      <c r="DP152" s="201">
        <f t="shared" si="452"/>
        <v>0</v>
      </c>
      <c r="DQ152" s="8">
        <f t="shared" si="453"/>
        <v>0</v>
      </c>
      <c r="DR152" s="8">
        <f t="shared" si="454"/>
        <v>0</v>
      </c>
      <c r="DT152" s="51">
        <f t="shared" si="385"/>
        <v>0</v>
      </c>
      <c r="DU152" s="50">
        <f t="shared" ref="DU152:DU154" si="455">+DT152/$I$3</f>
        <v>0</v>
      </c>
      <c r="DV152" s="51">
        <v>0</v>
      </c>
      <c r="DW152" s="50">
        <f t="shared" si="387"/>
        <v>0</v>
      </c>
      <c r="DX152" s="51">
        <f t="shared" ref="DX152:DY154" si="456">+DT152+DV152</f>
        <v>0</v>
      </c>
      <c r="DY152" s="52">
        <f t="shared" si="456"/>
        <v>0</v>
      </c>
      <c r="DZ152" s="307">
        <f t="shared" ref="DZ152:DZ154" si="457">B152</f>
        <v>0</v>
      </c>
    </row>
    <row r="153" spans="1:130" ht="18" customHeight="1" x14ac:dyDescent="0.3">
      <c r="B153" s="54"/>
      <c r="C153" s="54"/>
      <c r="D153" s="54"/>
      <c r="E153" s="262"/>
      <c r="F153" s="263"/>
      <c r="G153" s="274"/>
      <c r="H153" s="263"/>
      <c r="I153" s="56"/>
      <c r="J153" s="56"/>
      <c r="K153" s="265"/>
      <c r="L153" s="264"/>
      <c r="M153" s="57"/>
      <c r="N153" s="394"/>
      <c r="O153" s="214"/>
      <c r="P153" s="8">
        <f t="shared" si="390"/>
        <v>0</v>
      </c>
      <c r="Q153" s="8">
        <f t="shared" si="391"/>
        <v>0</v>
      </c>
      <c r="S153" s="201">
        <f t="shared" si="392"/>
        <v>0</v>
      </c>
      <c r="T153" s="201">
        <f t="shared" si="392"/>
        <v>0</v>
      </c>
      <c r="U153" s="8">
        <f t="shared" si="393"/>
        <v>0</v>
      </c>
      <c r="V153" s="8">
        <f t="shared" si="394"/>
        <v>0</v>
      </c>
      <c r="X153" s="375">
        <f t="shared" si="395"/>
        <v>0</v>
      </c>
      <c r="Y153" s="201">
        <f t="shared" si="395"/>
        <v>0</v>
      </c>
      <c r="Z153" s="8">
        <f t="shared" si="396"/>
        <v>0</v>
      </c>
      <c r="AA153" s="8">
        <f t="shared" si="397"/>
        <v>0</v>
      </c>
      <c r="AC153" s="375">
        <f t="shared" si="398"/>
        <v>0</v>
      </c>
      <c r="AD153" s="201">
        <v>0.8</v>
      </c>
      <c r="AE153" s="8">
        <f t="shared" si="399"/>
        <v>0</v>
      </c>
      <c r="AF153" s="8">
        <f t="shared" si="400"/>
        <v>0</v>
      </c>
      <c r="AH153" s="375">
        <f t="shared" si="401"/>
        <v>0</v>
      </c>
      <c r="AI153" s="201">
        <v>0.5</v>
      </c>
      <c r="AJ153" s="8">
        <f t="shared" si="402"/>
        <v>0</v>
      </c>
      <c r="AK153" s="8">
        <f t="shared" si="403"/>
        <v>0</v>
      </c>
      <c r="AM153" s="375">
        <f t="shared" si="404"/>
        <v>0</v>
      </c>
      <c r="AN153" s="201">
        <v>0</v>
      </c>
      <c r="AO153" s="8">
        <f t="shared" si="405"/>
        <v>0</v>
      </c>
      <c r="AP153" s="8">
        <f t="shared" si="406"/>
        <v>0</v>
      </c>
      <c r="AR153" s="375">
        <f t="shared" si="407"/>
        <v>0</v>
      </c>
      <c r="AS153" s="201">
        <f t="shared" si="407"/>
        <v>0</v>
      </c>
      <c r="AT153" s="8">
        <f t="shared" si="408"/>
        <v>0</v>
      </c>
      <c r="AU153" s="8">
        <f t="shared" si="409"/>
        <v>0</v>
      </c>
      <c r="AW153" s="375">
        <f t="shared" si="410"/>
        <v>0</v>
      </c>
      <c r="AX153" s="201">
        <f t="shared" si="410"/>
        <v>0</v>
      </c>
      <c r="AY153" s="8">
        <f t="shared" si="411"/>
        <v>0</v>
      </c>
      <c r="AZ153" s="8">
        <f t="shared" si="412"/>
        <v>0</v>
      </c>
      <c r="BB153" s="375">
        <f t="shared" si="413"/>
        <v>0</v>
      </c>
      <c r="BC153" s="201">
        <f t="shared" si="413"/>
        <v>0</v>
      </c>
      <c r="BD153" s="8">
        <f t="shared" si="414"/>
        <v>0</v>
      </c>
      <c r="BE153" s="8">
        <f t="shared" si="415"/>
        <v>0</v>
      </c>
      <c r="BG153" s="375">
        <f t="shared" si="416"/>
        <v>0</v>
      </c>
      <c r="BH153" s="201">
        <f t="shared" si="416"/>
        <v>0</v>
      </c>
      <c r="BI153" s="8">
        <f t="shared" si="417"/>
        <v>0</v>
      </c>
      <c r="BJ153" s="8">
        <f t="shared" si="418"/>
        <v>0</v>
      </c>
      <c r="BL153" s="375">
        <f t="shared" si="419"/>
        <v>0</v>
      </c>
      <c r="BM153" s="201">
        <f t="shared" si="419"/>
        <v>0</v>
      </c>
      <c r="BN153" s="8">
        <f t="shared" si="420"/>
        <v>0</v>
      </c>
      <c r="BO153" s="8">
        <f t="shared" si="421"/>
        <v>0</v>
      </c>
      <c r="BQ153" s="375">
        <f t="shared" si="422"/>
        <v>0</v>
      </c>
      <c r="BR153" s="201">
        <f t="shared" si="422"/>
        <v>0</v>
      </c>
      <c r="BS153" s="8">
        <f t="shared" si="423"/>
        <v>0</v>
      </c>
      <c r="BT153" s="8">
        <f t="shared" si="424"/>
        <v>0</v>
      </c>
      <c r="BV153" s="375">
        <f t="shared" si="425"/>
        <v>0</v>
      </c>
      <c r="BW153" s="201">
        <f t="shared" si="425"/>
        <v>0</v>
      </c>
      <c r="BX153" s="8">
        <f t="shared" si="426"/>
        <v>0</v>
      </c>
      <c r="BY153" s="8">
        <f t="shared" si="427"/>
        <v>0</v>
      </c>
      <c r="CA153" s="375">
        <f t="shared" si="428"/>
        <v>0</v>
      </c>
      <c r="CB153" s="201">
        <f t="shared" si="428"/>
        <v>0</v>
      </c>
      <c r="CC153" s="8">
        <f t="shared" si="429"/>
        <v>0</v>
      </c>
      <c r="CD153" s="8">
        <f t="shared" si="430"/>
        <v>0</v>
      </c>
      <c r="CF153" s="375">
        <f t="shared" si="431"/>
        <v>0</v>
      </c>
      <c r="CG153" s="201">
        <f t="shared" si="431"/>
        <v>0</v>
      </c>
      <c r="CH153" s="8">
        <f t="shared" si="432"/>
        <v>0</v>
      </c>
      <c r="CI153" s="8">
        <f t="shared" si="433"/>
        <v>0</v>
      </c>
      <c r="CK153" s="375">
        <f t="shared" si="434"/>
        <v>0</v>
      </c>
      <c r="CL153" s="201">
        <f t="shared" si="434"/>
        <v>0</v>
      </c>
      <c r="CM153" s="8">
        <f t="shared" si="435"/>
        <v>0</v>
      </c>
      <c r="CN153" s="8">
        <f t="shared" si="436"/>
        <v>0</v>
      </c>
      <c r="CP153" s="375">
        <f t="shared" si="437"/>
        <v>0</v>
      </c>
      <c r="CQ153" s="201">
        <f t="shared" si="437"/>
        <v>0</v>
      </c>
      <c r="CR153" s="8">
        <f t="shared" si="438"/>
        <v>0</v>
      </c>
      <c r="CS153" s="8">
        <f t="shared" si="439"/>
        <v>0</v>
      </c>
      <c r="CU153" s="375">
        <f t="shared" si="440"/>
        <v>0</v>
      </c>
      <c r="CV153" s="201">
        <f t="shared" si="440"/>
        <v>0</v>
      </c>
      <c r="CW153" s="8">
        <f t="shared" si="441"/>
        <v>0</v>
      </c>
      <c r="CX153" s="8">
        <f t="shared" si="442"/>
        <v>0</v>
      </c>
      <c r="CZ153" s="375">
        <f t="shared" si="443"/>
        <v>0</v>
      </c>
      <c r="DA153" s="201">
        <f t="shared" si="443"/>
        <v>0</v>
      </c>
      <c r="DB153" s="8">
        <f t="shared" si="444"/>
        <v>0</v>
      </c>
      <c r="DC153" s="8">
        <f t="shared" si="445"/>
        <v>0</v>
      </c>
      <c r="DE153" s="375">
        <f t="shared" si="446"/>
        <v>0</v>
      </c>
      <c r="DF153" s="201">
        <f t="shared" si="446"/>
        <v>0</v>
      </c>
      <c r="DG153" s="8">
        <f t="shared" si="447"/>
        <v>0</v>
      </c>
      <c r="DH153" s="8">
        <f t="shared" si="448"/>
        <v>0</v>
      </c>
      <c r="DJ153" s="375">
        <f t="shared" si="449"/>
        <v>0</v>
      </c>
      <c r="DK153" s="201">
        <f t="shared" si="449"/>
        <v>0</v>
      </c>
      <c r="DL153" s="8">
        <f t="shared" si="450"/>
        <v>0</v>
      </c>
      <c r="DM153" s="8">
        <f t="shared" si="451"/>
        <v>0</v>
      </c>
      <c r="DO153" s="375">
        <f t="shared" si="452"/>
        <v>0</v>
      </c>
      <c r="DP153" s="201">
        <f t="shared" si="452"/>
        <v>0</v>
      </c>
      <c r="DQ153" s="8">
        <f t="shared" si="453"/>
        <v>0</v>
      </c>
      <c r="DR153" s="8">
        <f t="shared" si="454"/>
        <v>0</v>
      </c>
      <c r="DT153" s="51">
        <f t="shared" si="385"/>
        <v>0</v>
      </c>
      <c r="DU153" s="50">
        <f t="shared" si="455"/>
        <v>0</v>
      </c>
      <c r="DV153" s="51">
        <v>0</v>
      </c>
      <c r="DW153" s="50">
        <f t="shared" si="387"/>
        <v>0</v>
      </c>
      <c r="DX153" s="51">
        <f t="shared" si="456"/>
        <v>0</v>
      </c>
      <c r="DY153" s="52">
        <f t="shared" si="456"/>
        <v>0</v>
      </c>
      <c r="DZ153" s="307">
        <f t="shared" si="457"/>
        <v>0</v>
      </c>
    </row>
    <row r="154" spans="1:130" s="60" customFormat="1" ht="18" customHeight="1" x14ac:dyDescent="0.3">
      <c r="A154" s="1"/>
      <c r="C154" s="196"/>
      <c r="D154" s="196"/>
      <c r="E154" s="262"/>
      <c r="F154" s="263"/>
      <c r="G154" s="274"/>
      <c r="K154" s="302"/>
      <c r="M154" s="61"/>
      <c r="N154" s="394"/>
      <c r="O154" s="214"/>
      <c r="P154" s="8">
        <f t="shared" si="390"/>
        <v>0</v>
      </c>
      <c r="Q154" s="8">
        <f t="shared" si="391"/>
        <v>0</v>
      </c>
      <c r="R154" s="3"/>
      <c r="S154" s="201">
        <f t="shared" si="392"/>
        <v>0</v>
      </c>
      <c r="T154" s="201">
        <f t="shared" si="392"/>
        <v>0</v>
      </c>
      <c r="U154" s="8">
        <f t="shared" si="393"/>
        <v>0</v>
      </c>
      <c r="V154" s="8">
        <f t="shared" si="394"/>
        <v>0</v>
      </c>
      <c r="W154" s="3"/>
      <c r="X154" s="375">
        <f t="shared" si="395"/>
        <v>0</v>
      </c>
      <c r="Y154" s="201">
        <f t="shared" si="395"/>
        <v>0</v>
      </c>
      <c r="Z154" s="8">
        <f t="shared" si="396"/>
        <v>0</v>
      </c>
      <c r="AA154" s="8">
        <f t="shared" si="397"/>
        <v>0</v>
      </c>
      <c r="AB154" s="1"/>
      <c r="AC154" s="375">
        <f t="shared" si="398"/>
        <v>0</v>
      </c>
      <c r="AD154" s="201">
        <v>0.8</v>
      </c>
      <c r="AE154" s="8">
        <f t="shared" si="399"/>
        <v>0</v>
      </c>
      <c r="AF154" s="8">
        <f t="shared" si="400"/>
        <v>0</v>
      </c>
      <c r="AH154" s="375">
        <f t="shared" si="401"/>
        <v>0</v>
      </c>
      <c r="AI154" s="201">
        <v>0.5</v>
      </c>
      <c r="AJ154" s="8">
        <f t="shared" si="402"/>
        <v>0</v>
      </c>
      <c r="AK154" s="8">
        <f t="shared" si="403"/>
        <v>0</v>
      </c>
      <c r="AM154" s="375">
        <f t="shared" si="404"/>
        <v>0</v>
      </c>
      <c r="AN154" s="201">
        <v>0</v>
      </c>
      <c r="AO154" s="8">
        <f t="shared" si="405"/>
        <v>0</v>
      </c>
      <c r="AP154" s="8">
        <f t="shared" si="406"/>
        <v>0</v>
      </c>
      <c r="AR154" s="375">
        <f t="shared" si="407"/>
        <v>0</v>
      </c>
      <c r="AS154" s="201">
        <f t="shared" si="407"/>
        <v>0</v>
      </c>
      <c r="AT154" s="8">
        <f t="shared" si="408"/>
        <v>0</v>
      </c>
      <c r="AU154" s="8">
        <f t="shared" si="409"/>
        <v>0</v>
      </c>
      <c r="AW154" s="375">
        <f t="shared" si="410"/>
        <v>0</v>
      </c>
      <c r="AX154" s="201">
        <f t="shared" si="410"/>
        <v>0</v>
      </c>
      <c r="AY154" s="8">
        <f t="shared" si="411"/>
        <v>0</v>
      </c>
      <c r="AZ154" s="8">
        <f t="shared" si="412"/>
        <v>0</v>
      </c>
      <c r="BB154" s="375">
        <f t="shared" si="413"/>
        <v>0</v>
      </c>
      <c r="BC154" s="201">
        <f t="shared" si="413"/>
        <v>0</v>
      </c>
      <c r="BD154" s="8">
        <f t="shared" si="414"/>
        <v>0</v>
      </c>
      <c r="BE154" s="8">
        <f t="shared" si="415"/>
        <v>0</v>
      </c>
      <c r="BG154" s="375">
        <f t="shared" si="416"/>
        <v>0</v>
      </c>
      <c r="BH154" s="201">
        <f t="shared" si="416"/>
        <v>0</v>
      </c>
      <c r="BI154" s="8">
        <f t="shared" si="417"/>
        <v>0</v>
      </c>
      <c r="BJ154" s="8">
        <f t="shared" si="418"/>
        <v>0</v>
      </c>
      <c r="BL154" s="375">
        <f t="shared" si="419"/>
        <v>0</v>
      </c>
      <c r="BM154" s="201">
        <f t="shared" si="419"/>
        <v>0</v>
      </c>
      <c r="BN154" s="8">
        <f t="shared" si="420"/>
        <v>0</v>
      </c>
      <c r="BO154" s="8">
        <f t="shared" si="421"/>
        <v>0</v>
      </c>
      <c r="BQ154" s="375">
        <f t="shared" si="422"/>
        <v>0</v>
      </c>
      <c r="BR154" s="201">
        <f t="shared" si="422"/>
        <v>0</v>
      </c>
      <c r="BS154" s="8">
        <f t="shared" si="423"/>
        <v>0</v>
      </c>
      <c r="BT154" s="8">
        <f t="shared" si="424"/>
        <v>0</v>
      </c>
      <c r="BV154" s="375">
        <f t="shared" si="425"/>
        <v>0</v>
      </c>
      <c r="BW154" s="201">
        <f t="shared" si="425"/>
        <v>0</v>
      </c>
      <c r="BX154" s="8">
        <f t="shared" si="426"/>
        <v>0</v>
      </c>
      <c r="BY154" s="8">
        <f t="shared" si="427"/>
        <v>0</v>
      </c>
      <c r="CA154" s="375">
        <f t="shared" si="428"/>
        <v>0</v>
      </c>
      <c r="CB154" s="201">
        <f t="shared" si="428"/>
        <v>0</v>
      </c>
      <c r="CC154" s="8">
        <f t="shared" si="429"/>
        <v>0</v>
      </c>
      <c r="CD154" s="8">
        <f t="shared" si="430"/>
        <v>0</v>
      </c>
      <c r="CF154" s="375">
        <f t="shared" si="431"/>
        <v>0</v>
      </c>
      <c r="CG154" s="201">
        <f t="shared" si="431"/>
        <v>0</v>
      </c>
      <c r="CH154" s="8">
        <f t="shared" si="432"/>
        <v>0</v>
      </c>
      <c r="CI154" s="8">
        <f t="shared" si="433"/>
        <v>0</v>
      </c>
      <c r="CK154" s="375">
        <f t="shared" si="434"/>
        <v>0</v>
      </c>
      <c r="CL154" s="201">
        <f t="shared" si="434"/>
        <v>0</v>
      </c>
      <c r="CM154" s="8">
        <f t="shared" si="435"/>
        <v>0</v>
      </c>
      <c r="CN154" s="8">
        <f t="shared" si="436"/>
        <v>0</v>
      </c>
      <c r="CP154" s="375">
        <f t="shared" si="437"/>
        <v>0</v>
      </c>
      <c r="CQ154" s="201">
        <f t="shared" si="437"/>
        <v>0</v>
      </c>
      <c r="CR154" s="8">
        <f t="shared" si="438"/>
        <v>0</v>
      </c>
      <c r="CS154" s="8">
        <f t="shared" si="439"/>
        <v>0</v>
      </c>
      <c r="CU154" s="375">
        <f t="shared" si="440"/>
        <v>0</v>
      </c>
      <c r="CV154" s="201">
        <f t="shared" si="440"/>
        <v>0</v>
      </c>
      <c r="CW154" s="8">
        <f t="shared" si="441"/>
        <v>0</v>
      </c>
      <c r="CX154" s="8">
        <f t="shared" si="442"/>
        <v>0</v>
      </c>
      <c r="CZ154" s="375">
        <f t="shared" si="443"/>
        <v>0</v>
      </c>
      <c r="DA154" s="201">
        <f t="shared" si="443"/>
        <v>0</v>
      </c>
      <c r="DB154" s="8">
        <f t="shared" si="444"/>
        <v>0</v>
      </c>
      <c r="DC154" s="8">
        <f t="shared" si="445"/>
        <v>0</v>
      </c>
      <c r="DE154" s="375">
        <f t="shared" si="446"/>
        <v>0</v>
      </c>
      <c r="DF154" s="201">
        <f t="shared" si="446"/>
        <v>0</v>
      </c>
      <c r="DG154" s="8">
        <f t="shared" si="447"/>
        <v>0</v>
      </c>
      <c r="DH154" s="8">
        <f t="shared" si="448"/>
        <v>0</v>
      </c>
      <c r="DJ154" s="375">
        <f t="shared" si="449"/>
        <v>0</v>
      </c>
      <c r="DK154" s="201">
        <f t="shared" si="449"/>
        <v>0</v>
      </c>
      <c r="DL154" s="8">
        <f t="shared" si="450"/>
        <v>0</v>
      </c>
      <c r="DM154" s="8">
        <f t="shared" si="451"/>
        <v>0</v>
      </c>
      <c r="DO154" s="375">
        <f t="shared" si="452"/>
        <v>0</v>
      </c>
      <c r="DP154" s="201">
        <f t="shared" si="452"/>
        <v>0</v>
      </c>
      <c r="DQ154" s="8">
        <f t="shared" si="453"/>
        <v>0</v>
      </c>
      <c r="DR154" s="8">
        <f t="shared" si="454"/>
        <v>0</v>
      </c>
      <c r="DT154" s="51">
        <f t="shared" si="385"/>
        <v>0</v>
      </c>
      <c r="DU154" s="65">
        <f t="shared" si="455"/>
        <v>0</v>
      </c>
      <c r="DV154" s="90">
        <v>0</v>
      </c>
      <c r="DW154" s="65">
        <f t="shared" si="387"/>
        <v>0</v>
      </c>
      <c r="DX154" s="66">
        <f>+DT154+DV154</f>
        <v>0</v>
      </c>
      <c r="DY154" s="66">
        <f t="shared" si="456"/>
        <v>0</v>
      </c>
      <c r="DZ154" s="307">
        <f t="shared" si="457"/>
        <v>0</v>
      </c>
    </row>
    <row r="155" spans="1:130" ht="18" customHeight="1" thickBot="1" x14ac:dyDescent="0.35">
      <c r="B155" s="61"/>
      <c r="C155" s="67"/>
      <c r="D155" s="67"/>
      <c r="E155" s="239"/>
      <c r="F155" s="55"/>
      <c r="G155" s="55"/>
      <c r="H155" s="55"/>
      <c r="I155" s="56"/>
      <c r="J155" s="56"/>
      <c r="K155" s="68"/>
      <c r="L155" s="56"/>
      <c r="M155" s="57"/>
      <c r="N155" s="400"/>
      <c r="O155" s="215"/>
      <c r="P155" s="8">
        <f t="shared" si="390"/>
        <v>0</v>
      </c>
      <c r="Q155" s="8">
        <f t="shared" si="391"/>
        <v>0</v>
      </c>
      <c r="R155" s="63"/>
      <c r="S155" s="201">
        <f t="shared" si="392"/>
        <v>0</v>
      </c>
      <c r="T155" s="201">
        <f t="shared" si="392"/>
        <v>0</v>
      </c>
      <c r="U155" s="8">
        <f t="shared" si="393"/>
        <v>0</v>
      </c>
      <c r="V155" s="8">
        <f t="shared" si="394"/>
        <v>0</v>
      </c>
      <c r="W155" s="63"/>
      <c r="X155" s="375">
        <f t="shared" si="395"/>
        <v>0</v>
      </c>
      <c r="Y155" s="201">
        <f t="shared" si="395"/>
        <v>0</v>
      </c>
      <c r="Z155" s="8">
        <f t="shared" si="396"/>
        <v>0</v>
      </c>
      <c r="AA155" s="8">
        <f t="shared" si="397"/>
        <v>0</v>
      </c>
      <c r="AB155" s="60"/>
      <c r="AC155" s="375">
        <f t="shared" si="398"/>
        <v>0</v>
      </c>
      <c r="AD155" s="201">
        <v>0.8</v>
      </c>
      <c r="AE155" s="8">
        <f t="shared" si="399"/>
        <v>0</v>
      </c>
      <c r="AF155" s="8">
        <f t="shared" si="400"/>
        <v>0</v>
      </c>
      <c r="AH155" s="375">
        <f t="shared" si="401"/>
        <v>0</v>
      </c>
      <c r="AI155" s="201">
        <v>0.5</v>
      </c>
      <c r="AJ155" s="8">
        <f t="shared" si="402"/>
        <v>0</v>
      </c>
      <c r="AK155" s="8">
        <f t="shared" si="403"/>
        <v>0</v>
      </c>
      <c r="AM155" s="375">
        <f t="shared" si="404"/>
        <v>0</v>
      </c>
      <c r="AN155" s="201">
        <v>0</v>
      </c>
      <c r="AO155" s="8">
        <f t="shared" si="405"/>
        <v>0</v>
      </c>
      <c r="AP155" s="8">
        <f t="shared" si="406"/>
        <v>0</v>
      </c>
      <c r="AR155" s="375">
        <f t="shared" si="407"/>
        <v>0</v>
      </c>
      <c r="AS155" s="201">
        <f t="shared" si="407"/>
        <v>0</v>
      </c>
      <c r="AT155" s="8">
        <f t="shared" si="408"/>
        <v>0</v>
      </c>
      <c r="AU155" s="8">
        <f t="shared" si="409"/>
        <v>0</v>
      </c>
      <c r="AW155" s="375">
        <f t="shared" si="410"/>
        <v>0</v>
      </c>
      <c r="AX155" s="201">
        <f t="shared" si="410"/>
        <v>0</v>
      </c>
      <c r="AY155" s="8">
        <f t="shared" si="411"/>
        <v>0</v>
      </c>
      <c r="AZ155" s="8">
        <f t="shared" si="412"/>
        <v>0</v>
      </c>
      <c r="BB155" s="375">
        <f t="shared" si="413"/>
        <v>0</v>
      </c>
      <c r="BC155" s="201">
        <f t="shared" si="413"/>
        <v>0</v>
      </c>
      <c r="BD155" s="8">
        <f t="shared" si="414"/>
        <v>0</v>
      </c>
      <c r="BE155" s="8">
        <f t="shared" si="415"/>
        <v>0</v>
      </c>
      <c r="BG155" s="375">
        <f t="shared" si="416"/>
        <v>0</v>
      </c>
      <c r="BH155" s="201">
        <f t="shared" si="416"/>
        <v>0</v>
      </c>
      <c r="BI155" s="8">
        <f t="shared" si="417"/>
        <v>0</v>
      </c>
      <c r="BJ155" s="8">
        <f t="shared" si="418"/>
        <v>0</v>
      </c>
      <c r="BL155" s="375">
        <f t="shared" si="419"/>
        <v>0</v>
      </c>
      <c r="BM155" s="201">
        <f t="shared" si="419"/>
        <v>0</v>
      </c>
      <c r="BN155" s="8">
        <f t="shared" si="420"/>
        <v>0</v>
      </c>
      <c r="BO155" s="8">
        <f t="shared" si="421"/>
        <v>0</v>
      </c>
      <c r="BQ155" s="375">
        <f t="shared" si="422"/>
        <v>0</v>
      </c>
      <c r="BR155" s="201">
        <f t="shared" si="422"/>
        <v>0</v>
      </c>
      <c r="BS155" s="8">
        <f t="shared" si="423"/>
        <v>0</v>
      </c>
      <c r="BT155" s="8">
        <f t="shared" si="424"/>
        <v>0</v>
      </c>
      <c r="BV155" s="375">
        <f t="shared" si="425"/>
        <v>0</v>
      </c>
      <c r="BW155" s="201">
        <f t="shared" si="425"/>
        <v>0</v>
      </c>
      <c r="BX155" s="8">
        <f t="shared" si="426"/>
        <v>0</v>
      </c>
      <c r="BY155" s="8">
        <f t="shared" si="427"/>
        <v>0</v>
      </c>
      <c r="CA155" s="375">
        <f t="shared" si="428"/>
        <v>0</v>
      </c>
      <c r="CB155" s="201">
        <f t="shared" si="428"/>
        <v>0</v>
      </c>
      <c r="CC155" s="8">
        <f t="shared" si="429"/>
        <v>0</v>
      </c>
      <c r="CD155" s="8">
        <f t="shared" si="430"/>
        <v>0</v>
      </c>
      <c r="CF155" s="375">
        <f t="shared" si="431"/>
        <v>0</v>
      </c>
      <c r="CG155" s="201">
        <f t="shared" si="431"/>
        <v>0</v>
      </c>
      <c r="CH155" s="8">
        <f t="shared" si="432"/>
        <v>0</v>
      </c>
      <c r="CI155" s="8">
        <f t="shared" si="433"/>
        <v>0</v>
      </c>
      <c r="CK155" s="375">
        <f t="shared" si="434"/>
        <v>0</v>
      </c>
      <c r="CL155" s="201">
        <f t="shared" si="434"/>
        <v>0</v>
      </c>
      <c r="CM155" s="8">
        <f t="shared" si="435"/>
        <v>0</v>
      </c>
      <c r="CN155" s="8">
        <f t="shared" si="436"/>
        <v>0</v>
      </c>
      <c r="CP155" s="375">
        <f t="shared" si="437"/>
        <v>0</v>
      </c>
      <c r="CQ155" s="201">
        <f t="shared" si="437"/>
        <v>0</v>
      </c>
      <c r="CR155" s="8">
        <f t="shared" si="438"/>
        <v>0</v>
      </c>
      <c r="CS155" s="8">
        <f t="shared" si="439"/>
        <v>0</v>
      </c>
      <c r="CU155" s="375">
        <f t="shared" si="440"/>
        <v>0</v>
      </c>
      <c r="CV155" s="201">
        <f t="shared" si="440"/>
        <v>0</v>
      </c>
      <c r="CW155" s="8">
        <f t="shared" si="441"/>
        <v>0</v>
      </c>
      <c r="CX155" s="8">
        <f t="shared" si="442"/>
        <v>0</v>
      </c>
      <c r="CZ155" s="375">
        <f t="shared" si="443"/>
        <v>0</v>
      </c>
      <c r="DA155" s="201">
        <f t="shared" si="443"/>
        <v>0</v>
      </c>
      <c r="DB155" s="8">
        <f t="shared" si="444"/>
        <v>0</v>
      </c>
      <c r="DC155" s="8">
        <f t="shared" si="445"/>
        <v>0</v>
      </c>
      <c r="DE155" s="375">
        <f t="shared" si="446"/>
        <v>0</v>
      </c>
      <c r="DF155" s="201">
        <f t="shared" si="446"/>
        <v>0</v>
      </c>
      <c r="DG155" s="8">
        <f t="shared" si="447"/>
        <v>0</v>
      </c>
      <c r="DH155" s="8">
        <f t="shared" si="448"/>
        <v>0</v>
      </c>
      <c r="DJ155" s="375">
        <f t="shared" si="449"/>
        <v>0</v>
      </c>
      <c r="DK155" s="201">
        <f t="shared" si="449"/>
        <v>0</v>
      </c>
      <c r="DL155" s="8">
        <f t="shared" si="450"/>
        <v>0</v>
      </c>
      <c r="DM155" s="8">
        <f t="shared" si="451"/>
        <v>0</v>
      </c>
      <c r="DO155" s="375">
        <f t="shared" si="452"/>
        <v>0</v>
      </c>
      <c r="DP155" s="201">
        <f t="shared" si="452"/>
        <v>0</v>
      </c>
      <c r="DQ155" s="8">
        <f t="shared" si="453"/>
        <v>0</v>
      </c>
      <c r="DR155" s="8">
        <f t="shared" si="454"/>
        <v>0</v>
      </c>
      <c r="DT155" s="70"/>
      <c r="DU155" s="70"/>
      <c r="DV155" s="71"/>
      <c r="DW155" s="71"/>
      <c r="DX155" s="70"/>
      <c r="DY155" s="70"/>
      <c r="DZ155" s="310"/>
    </row>
    <row r="156" spans="1:130" s="72" customFormat="1" ht="32.4" customHeight="1" thickBot="1" x14ac:dyDescent="0.35">
      <c r="B156" s="275" t="s">
        <v>103</v>
      </c>
      <c r="C156" s="276" t="str">
        <f>B147</f>
        <v>Office material (FICHAS E MATERIAL PARA PREENCHER)</v>
      </c>
      <c r="D156" s="445"/>
      <c r="E156" s="242"/>
      <c r="F156" s="73"/>
      <c r="G156" s="73"/>
      <c r="H156" s="73"/>
      <c r="I156" s="73"/>
      <c r="J156" s="73"/>
      <c r="K156" s="74"/>
      <c r="L156" s="73"/>
      <c r="M156" s="75"/>
      <c r="N156" s="391">
        <f>P18</f>
        <v>2015</v>
      </c>
      <c r="O156" s="278"/>
      <c r="P156" s="95">
        <f>SUM(P148:P155)</f>
        <v>48000</v>
      </c>
      <c r="Q156" s="218">
        <f>SUM(Q148:Q154)</f>
        <v>1263.1578947368421</v>
      </c>
      <c r="R156" s="78"/>
      <c r="S156" s="294">
        <f>U18</f>
        <v>2016</v>
      </c>
      <c r="T156" s="294"/>
      <c r="U156" s="76">
        <f>SUM(U148:U154)</f>
        <v>48000</v>
      </c>
      <c r="V156" s="77">
        <f>SUM(V148:V154)</f>
        <v>1263.1578947368421</v>
      </c>
      <c r="W156" s="78"/>
      <c r="X156" s="391">
        <f>Z18</f>
        <v>2017</v>
      </c>
      <c r="Y156" s="277"/>
      <c r="Z156" s="76">
        <f>SUM(Z148:Z154)</f>
        <v>48000</v>
      </c>
      <c r="AA156" s="77">
        <f>SUM(AA148:AA154)</f>
        <v>1263.1578947368421</v>
      </c>
      <c r="AB156" s="79"/>
      <c r="AC156" s="391">
        <f>AE18</f>
        <v>2018</v>
      </c>
      <c r="AD156" s="277"/>
      <c r="AE156" s="76">
        <f>SUM(AE148:AE154)</f>
        <v>3200</v>
      </c>
      <c r="AF156" s="77">
        <f>SUM(AF148:AF154)</f>
        <v>84.210526315789465</v>
      </c>
      <c r="AH156" s="391">
        <f>AJ18</f>
        <v>2019</v>
      </c>
      <c r="AI156" s="277"/>
      <c r="AJ156" s="76">
        <f>SUM(AJ148:AJ154)</f>
        <v>2000</v>
      </c>
      <c r="AK156" s="77">
        <f>SUM(AK148:AK154)</f>
        <v>52.631578947368411</v>
      </c>
      <c r="AM156" s="391">
        <f>AO18</f>
        <v>2020</v>
      </c>
      <c r="AN156" s="277"/>
      <c r="AO156" s="76">
        <f>SUM(AO148:AO154)</f>
        <v>0</v>
      </c>
      <c r="AP156" s="77">
        <f>SUM(AP148:AP154)</f>
        <v>0</v>
      </c>
      <c r="AR156" s="391">
        <f>AT18</f>
        <v>2021</v>
      </c>
      <c r="AS156" s="277"/>
      <c r="AT156" s="76">
        <f>SUM(AT148:AT154)</f>
        <v>0</v>
      </c>
      <c r="AU156" s="77">
        <f>SUM(AU148:AU154)</f>
        <v>0</v>
      </c>
      <c r="AW156" s="391">
        <f>AY18</f>
        <v>2022</v>
      </c>
      <c r="AX156" s="277"/>
      <c r="AY156" s="76">
        <f>SUM(AY148:AY154)</f>
        <v>0</v>
      </c>
      <c r="AZ156" s="77">
        <f>SUM(AZ148:AZ154)</f>
        <v>0</v>
      </c>
      <c r="BB156" s="391">
        <f>BD18</f>
        <v>2023</v>
      </c>
      <c r="BC156" s="277"/>
      <c r="BD156" s="76">
        <f>SUM(BD148:BD154)</f>
        <v>0</v>
      </c>
      <c r="BE156" s="77">
        <f>SUM(BE148:BE154)</f>
        <v>0</v>
      </c>
      <c r="BG156" s="391">
        <f>BI18</f>
        <v>2024</v>
      </c>
      <c r="BH156" s="277"/>
      <c r="BI156" s="76">
        <f>SUM(BI148:BI154)</f>
        <v>0</v>
      </c>
      <c r="BJ156" s="77">
        <f>SUM(BJ148:BJ154)</f>
        <v>0</v>
      </c>
      <c r="BL156" s="391">
        <f>BN18</f>
        <v>2025</v>
      </c>
      <c r="BM156" s="277"/>
      <c r="BN156" s="76">
        <f>SUM(BN148:BN154)</f>
        <v>0</v>
      </c>
      <c r="BO156" s="77">
        <f>SUM(BO148:BO154)</f>
        <v>0</v>
      </c>
      <c r="BQ156" s="391">
        <f>BS18</f>
        <v>2026</v>
      </c>
      <c r="BR156" s="277"/>
      <c r="BS156" s="76">
        <f>SUM(BS148:BS154)</f>
        <v>0</v>
      </c>
      <c r="BT156" s="77">
        <f>SUM(BT148:BT154)</f>
        <v>0</v>
      </c>
      <c r="BV156" s="391">
        <f>BX18</f>
        <v>2027</v>
      </c>
      <c r="BW156" s="277"/>
      <c r="BX156" s="76">
        <f>SUM(BX148:BX154)</f>
        <v>0</v>
      </c>
      <c r="BY156" s="77">
        <f>SUM(BY148:BY154)</f>
        <v>0</v>
      </c>
      <c r="CA156" s="391">
        <f>CC18</f>
        <v>2028</v>
      </c>
      <c r="CB156" s="277"/>
      <c r="CC156" s="76">
        <f>SUM(CC148:CC154)</f>
        <v>0</v>
      </c>
      <c r="CD156" s="77">
        <f>SUM(CD148:CD154)</f>
        <v>0</v>
      </c>
      <c r="CF156" s="391">
        <f>CH18</f>
        <v>2029</v>
      </c>
      <c r="CG156" s="277"/>
      <c r="CH156" s="76">
        <f>SUM(CH148:CH154)</f>
        <v>0</v>
      </c>
      <c r="CI156" s="77">
        <f>SUM(CI148:CI154)</f>
        <v>0</v>
      </c>
      <c r="CK156" s="391">
        <f>CM18</f>
        <v>2030</v>
      </c>
      <c r="CL156" s="277"/>
      <c r="CM156" s="76">
        <f>SUM(CM148:CM154)</f>
        <v>0</v>
      </c>
      <c r="CN156" s="77">
        <f>SUM(CN148:CN154)</f>
        <v>0</v>
      </c>
      <c r="CP156" s="391">
        <f>CR18</f>
        <v>2031</v>
      </c>
      <c r="CQ156" s="277"/>
      <c r="CR156" s="76">
        <f>SUM(CR148:CR154)</f>
        <v>0</v>
      </c>
      <c r="CS156" s="77">
        <f>SUM(CS148:CS154)</f>
        <v>0</v>
      </c>
      <c r="CU156" s="391">
        <f>CW18</f>
        <v>2032</v>
      </c>
      <c r="CV156" s="277"/>
      <c r="CW156" s="76">
        <f>SUM(CW148:CW154)</f>
        <v>0</v>
      </c>
      <c r="CX156" s="77">
        <f>SUM(CX148:CX154)</f>
        <v>0</v>
      </c>
      <c r="CZ156" s="391">
        <f>DB18</f>
        <v>2033</v>
      </c>
      <c r="DA156" s="277"/>
      <c r="DB156" s="76">
        <f>SUM(DB148:DB154)</f>
        <v>0</v>
      </c>
      <c r="DC156" s="77">
        <f>SUM(DC148:DC154)</f>
        <v>0</v>
      </c>
      <c r="DE156" s="391">
        <f>DG18</f>
        <v>2034</v>
      </c>
      <c r="DF156" s="277"/>
      <c r="DG156" s="76">
        <f>SUM(DG148:DG154)</f>
        <v>0</v>
      </c>
      <c r="DH156" s="77">
        <f>SUM(DH148:DH154)</f>
        <v>0</v>
      </c>
      <c r="DJ156" s="391">
        <f>DL18</f>
        <v>2035</v>
      </c>
      <c r="DK156" s="277"/>
      <c r="DL156" s="76">
        <f>SUM(DL148:DL154)</f>
        <v>0</v>
      </c>
      <c r="DM156" s="77">
        <f>SUM(DM148:DM154)</f>
        <v>0</v>
      </c>
      <c r="DO156" s="391">
        <f>DQ18</f>
        <v>2036</v>
      </c>
      <c r="DP156" s="277"/>
      <c r="DQ156" s="76">
        <f>SUM(DQ148:DQ154)</f>
        <v>0</v>
      </c>
      <c r="DR156" s="77">
        <f>SUM(DR148:DR154)</f>
        <v>0</v>
      </c>
      <c r="DT156" s="80">
        <f t="shared" ref="DT156:DX156" si="458">SUM(DT148:DT154)</f>
        <v>149200</v>
      </c>
      <c r="DU156" s="77">
        <f t="shared" si="458"/>
        <v>3926.3157894736842</v>
      </c>
      <c r="DV156" s="77">
        <f t="shared" si="458"/>
        <v>0</v>
      </c>
      <c r="DW156" s="77">
        <f t="shared" si="458"/>
        <v>0</v>
      </c>
      <c r="DX156" s="77">
        <f t="shared" si="458"/>
        <v>149200</v>
      </c>
      <c r="DY156" s="77">
        <f>SUM(Q156+V156+AA156+AF156+AK156+AP156+AU156+AZ156+BE156+BJ156+BO156+BT156+BY156+CD156+CI156+CN156+CS156+CX156+DC156+DH156+DM156+DR156)</f>
        <v>3926.3157894736842</v>
      </c>
      <c r="DZ156" s="311" t="s">
        <v>53</v>
      </c>
    </row>
    <row r="157" spans="1:130" x14ac:dyDescent="0.3">
      <c r="P157" s="280" t="s">
        <v>17</v>
      </c>
      <c r="Q157" s="281" t="s">
        <v>18</v>
      </c>
      <c r="U157" s="280" t="s">
        <v>17</v>
      </c>
      <c r="V157" s="281" t="s">
        <v>18</v>
      </c>
      <c r="Z157" s="280" t="s">
        <v>17</v>
      </c>
      <c r="AA157" s="281" t="s">
        <v>18</v>
      </c>
      <c r="AE157" s="280" t="s">
        <v>17</v>
      </c>
      <c r="AF157" s="281" t="s">
        <v>18</v>
      </c>
      <c r="AJ157" s="280" t="s">
        <v>17</v>
      </c>
      <c r="AK157" s="281" t="s">
        <v>18</v>
      </c>
      <c r="AO157" s="280" t="s">
        <v>17</v>
      </c>
      <c r="AP157" s="281" t="s">
        <v>18</v>
      </c>
      <c r="AT157" s="280" t="s">
        <v>17</v>
      </c>
      <c r="AU157" s="281" t="s">
        <v>18</v>
      </c>
      <c r="AY157" s="280" t="s">
        <v>17</v>
      </c>
      <c r="AZ157" s="281" t="s">
        <v>18</v>
      </c>
      <c r="BD157" s="280" t="s">
        <v>17</v>
      </c>
      <c r="BE157" s="281" t="s">
        <v>18</v>
      </c>
      <c r="BI157" s="280" t="s">
        <v>17</v>
      </c>
      <c r="BJ157" s="281" t="s">
        <v>18</v>
      </c>
      <c r="BN157" s="280" t="s">
        <v>17</v>
      </c>
      <c r="BO157" s="281" t="s">
        <v>18</v>
      </c>
      <c r="BS157" s="280" t="s">
        <v>17</v>
      </c>
      <c r="BT157" s="281" t="s">
        <v>18</v>
      </c>
      <c r="BX157" s="280" t="s">
        <v>17</v>
      </c>
      <c r="BY157" s="281" t="s">
        <v>18</v>
      </c>
      <c r="CC157" s="280" t="s">
        <v>17</v>
      </c>
      <c r="CD157" s="281" t="s">
        <v>18</v>
      </c>
      <c r="CH157" s="280" t="s">
        <v>17</v>
      </c>
      <c r="CI157" s="281" t="s">
        <v>18</v>
      </c>
      <c r="CM157" s="280" t="s">
        <v>17</v>
      </c>
      <c r="CN157" s="281" t="s">
        <v>18</v>
      </c>
      <c r="CR157" s="280" t="s">
        <v>17</v>
      </c>
      <c r="CS157" s="281" t="s">
        <v>18</v>
      </c>
      <c r="CW157" s="280" t="s">
        <v>17</v>
      </c>
      <c r="CX157" s="281" t="s">
        <v>18</v>
      </c>
      <c r="DB157" s="280" t="s">
        <v>17</v>
      </c>
      <c r="DC157" s="281" t="s">
        <v>18</v>
      </c>
      <c r="DG157" s="280" t="s">
        <v>17</v>
      </c>
      <c r="DH157" s="281" t="s">
        <v>18</v>
      </c>
      <c r="DL157" s="280" t="s">
        <v>17</v>
      </c>
      <c r="DM157" s="281" t="s">
        <v>18</v>
      </c>
      <c r="DQ157" s="280" t="s">
        <v>17</v>
      </c>
      <c r="DR157" s="281" t="s">
        <v>18</v>
      </c>
      <c r="DT157" s="280" t="s">
        <v>17</v>
      </c>
      <c r="DU157" s="281" t="s">
        <v>18</v>
      </c>
      <c r="DV157" s="280" t="s">
        <v>17</v>
      </c>
      <c r="DW157" s="281" t="s">
        <v>18</v>
      </c>
      <c r="DX157" s="280" t="s">
        <v>17</v>
      </c>
      <c r="DY157" s="281" t="s">
        <v>18</v>
      </c>
    </row>
    <row r="158" spans="1:130" x14ac:dyDescent="0.3">
      <c r="I158" s="92"/>
      <c r="J158" s="92"/>
      <c r="L158" s="92"/>
    </row>
    <row r="159" spans="1:130" x14ac:dyDescent="0.3">
      <c r="I159" s="92"/>
      <c r="J159" s="92"/>
      <c r="L159" s="92"/>
    </row>
    <row r="160" spans="1:130" ht="26.4" customHeight="1" x14ac:dyDescent="0.3">
      <c r="I160" s="2"/>
      <c r="J160" s="2"/>
      <c r="L160" s="2"/>
      <c r="N160" s="392"/>
      <c r="O160" s="217"/>
      <c r="P160" s="282"/>
      <c r="Q160" s="83"/>
      <c r="R160" s="22"/>
      <c r="S160" s="380"/>
      <c r="T160" s="206"/>
      <c r="U160" s="282"/>
      <c r="V160" s="83"/>
      <c r="W160" s="22"/>
      <c r="X160" s="392"/>
      <c r="Y160" s="82"/>
      <c r="Z160" s="282"/>
      <c r="AA160" s="83"/>
      <c r="AB160" s="353"/>
      <c r="AC160" s="392"/>
      <c r="AD160" s="82"/>
      <c r="AE160" s="282"/>
      <c r="AF160" s="83"/>
      <c r="AH160" s="392"/>
      <c r="AI160" s="82"/>
      <c r="AJ160" s="282"/>
      <c r="AK160" s="83"/>
      <c r="AM160" s="392"/>
      <c r="AN160" s="82"/>
      <c r="AO160" s="282"/>
      <c r="AP160" s="83"/>
      <c r="AR160" s="392"/>
      <c r="AS160" s="82"/>
      <c r="AT160" s="282"/>
      <c r="AU160" s="83"/>
      <c r="AW160" s="392"/>
      <c r="AX160" s="82"/>
      <c r="AY160" s="282"/>
      <c r="AZ160" s="83"/>
      <c r="BB160" s="392"/>
      <c r="BC160" s="82"/>
      <c r="BD160" s="282"/>
      <c r="BE160" s="83"/>
      <c r="BG160" s="392"/>
      <c r="BH160" s="82"/>
      <c r="BI160" s="282"/>
      <c r="BJ160" s="83"/>
      <c r="BL160" s="392"/>
      <c r="BM160" s="82"/>
      <c r="BN160" s="282"/>
      <c r="BO160" s="83"/>
      <c r="BQ160" s="392"/>
      <c r="BR160" s="82"/>
      <c r="BS160" s="282"/>
      <c r="BT160" s="83"/>
      <c r="BV160" s="392"/>
      <c r="BW160" s="82"/>
      <c r="BX160" s="282"/>
      <c r="BY160" s="83"/>
      <c r="CA160" s="392"/>
      <c r="CB160" s="82"/>
      <c r="CC160" s="282"/>
      <c r="CD160" s="83"/>
      <c r="CF160" s="392"/>
      <c r="CG160" s="82"/>
      <c r="CH160" s="282"/>
      <c r="CI160" s="83"/>
      <c r="CK160" s="392"/>
      <c r="CL160" s="82"/>
      <c r="CM160" s="282"/>
      <c r="CN160" s="83"/>
      <c r="CP160" s="392"/>
      <c r="CQ160" s="82"/>
      <c r="CR160" s="282"/>
      <c r="CS160" s="83"/>
      <c r="CU160" s="392"/>
      <c r="CV160" s="82"/>
      <c r="CW160" s="282"/>
      <c r="CX160" s="83"/>
      <c r="CZ160" s="392"/>
      <c r="DA160" s="82"/>
      <c r="DB160" s="282"/>
      <c r="DC160" s="83"/>
      <c r="DE160" s="392"/>
      <c r="DF160" s="82"/>
      <c r="DG160" s="282"/>
      <c r="DH160" s="83"/>
      <c r="DJ160" s="392"/>
      <c r="DK160" s="82"/>
      <c r="DL160" s="282"/>
      <c r="DM160" s="83"/>
      <c r="DO160" s="392"/>
      <c r="DP160" s="82"/>
      <c r="DQ160" s="282"/>
      <c r="DR160" s="83"/>
      <c r="DT160" s="605" t="s">
        <v>12</v>
      </c>
      <c r="DU160" s="606"/>
      <c r="DV160" s="605" t="s">
        <v>13</v>
      </c>
      <c r="DW160" s="606"/>
      <c r="DX160" s="603" t="s">
        <v>14</v>
      </c>
      <c r="DY160" s="604"/>
    </row>
    <row r="161" spans="1:130" ht="15" thickBot="1" x14ac:dyDescent="0.35">
      <c r="I161" s="2"/>
      <c r="J161" s="2"/>
      <c r="L161" s="2"/>
      <c r="N161" s="388" t="s">
        <v>15</v>
      </c>
      <c r="O161" s="211" t="s">
        <v>16</v>
      </c>
      <c r="P161" s="31" t="s">
        <v>17</v>
      </c>
      <c r="Q161" s="32" t="s">
        <v>18</v>
      </c>
      <c r="R161" s="22"/>
      <c r="S161" s="30" t="s">
        <v>15</v>
      </c>
      <c r="T161" s="31" t="s">
        <v>16</v>
      </c>
      <c r="U161" s="31" t="s">
        <v>17</v>
      </c>
      <c r="V161" s="32" t="s">
        <v>18</v>
      </c>
      <c r="W161" s="22"/>
      <c r="X161" s="388" t="s">
        <v>15</v>
      </c>
      <c r="Y161" s="31" t="s">
        <v>16</v>
      </c>
      <c r="Z161" s="31" t="s">
        <v>17</v>
      </c>
      <c r="AA161" s="32" t="s">
        <v>18</v>
      </c>
      <c r="AB161" s="353"/>
      <c r="AC161" s="388" t="s">
        <v>15</v>
      </c>
      <c r="AD161" s="31" t="s">
        <v>16</v>
      </c>
      <c r="AE161" s="31" t="s">
        <v>17</v>
      </c>
      <c r="AF161" s="32" t="s">
        <v>18</v>
      </c>
      <c r="AH161" s="388" t="s">
        <v>15</v>
      </c>
      <c r="AI161" s="31" t="s">
        <v>16</v>
      </c>
      <c r="AJ161" s="31" t="s">
        <v>17</v>
      </c>
      <c r="AK161" s="32" t="s">
        <v>18</v>
      </c>
      <c r="AM161" s="388" t="s">
        <v>15</v>
      </c>
      <c r="AN161" s="31" t="s">
        <v>16</v>
      </c>
      <c r="AO161" s="31" t="s">
        <v>17</v>
      </c>
      <c r="AP161" s="32" t="s">
        <v>18</v>
      </c>
      <c r="AR161" s="388" t="s">
        <v>15</v>
      </c>
      <c r="AS161" s="31" t="s">
        <v>16</v>
      </c>
      <c r="AT161" s="31" t="s">
        <v>17</v>
      </c>
      <c r="AU161" s="32" t="s">
        <v>18</v>
      </c>
      <c r="AW161" s="388" t="s">
        <v>15</v>
      </c>
      <c r="AX161" s="31" t="s">
        <v>16</v>
      </c>
      <c r="AY161" s="31" t="s">
        <v>17</v>
      </c>
      <c r="AZ161" s="32" t="s">
        <v>18</v>
      </c>
      <c r="BB161" s="388" t="s">
        <v>15</v>
      </c>
      <c r="BC161" s="31" t="s">
        <v>16</v>
      </c>
      <c r="BD161" s="31" t="s">
        <v>17</v>
      </c>
      <c r="BE161" s="32" t="s">
        <v>18</v>
      </c>
      <c r="BG161" s="388" t="s">
        <v>15</v>
      </c>
      <c r="BH161" s="31" t="s">
        <v>16</v>
      </c>
      <c r="BI161" s="31" t="s">
        <v>17</v>
      </c>
      <c r="BJ161" s="32" t="s">
        <v>18</v>
      </c>
      <c r="BL161" s="388" t="s">
        <v>15</v>
      </c>
      <c r="BM161" s="31" t="s">
        <v>16</v>
      </c>
      <c r="BN161" s="31" t="s">
        <v>17</v>
      </c>
      <c r="BO161" s="32" t="s">
        <v>18</v>
      </c>
      <c r="BQ161" s="388" t="s">
        <v>15</v>
      </c>
      <c r="BR161" s="31" t="s">
        <v>16</v>
      </c>
      <c r="BS161" s="31" t="s">
        <v>17</v>
      </c>
      <c r="BT161" s="32" t="s">
        <v>18</v>
      </c>
      <c r="BV161" s="388" t="s">
        <v>15</v>
      </c>
      <c r="BW161" s="31" t="s">
        <v>16</v>
      </c>
      <c r="BX161" s="31" t="s">
        <v>17</v>
      </c>
      <c r="BY161" s="32" t="s">
        <v>18</v>
      </c>
      <c r="CA161" s="388" t="s">
        <v>15</v>
      </c>
      <c r="CB161" s="31" t="s">
        <v>16</v>
      </c>
      <c r="CC161" s="31" t="s">
        <v>17</v>
      </c>
      <c r="CD161" s="32" t="s">
        <v>18</v>
      </c>
      <c r="CF161" s="388" t="s">
        <v>15</v>
      </c>
      <c r="CG161" s="31" t="s">
        <v>16</v>
      </c>
      <c r="CH161" s="31" t="s">
        <v>17</v>
      </c>
      <c r="CI161" s="32" t="s">
        <v>18</v>
      </c>
      <c r="CK161" s="388" t="s">
        <v>15</v>
      </c>
      <c r="CL161" s="31" t="s">
        <v>16</v>
      </c>
      <c r="CM161" s="31" t="s">
        <v>17</v>
      </c>
      <c r="CN161" s="32" t="s">
        <v>18</v>
      </c>
      <c r="CP161" s="388" t="s">
        <v>15</v>
      </c>
      <c r="CQ161" s="31" t="s">
        <v>16</v>
      </c>
      <c r="CR161" s="31" t="s">
        <v>17</v>
      </c>
      <c r="CS161" s="32" t="s">
        <v>18</v>
      </c>
      <c r="CU161" s="388" t="s">
        <v>15</v>
      </c>
      <c r="CV161" s="31" t="s">
        <v>16</v>
      </c>
      <c r="CW161" s="31" t="s">
        <v>17</v>
      </c>
      <c r="CX161" s="32" t="s">
        <v>18</v>
      </c>
      <c r="CZ161" s="388" t="s">
        <v>15</v>
      </c>
      <c r="DA161" s="31" t="s">
        <v>16</v>
      </c>
      <c r="DB161" s="31" t="s">
        <v>17</v>
      </c>
      <c r="DC161" s="32" t="s">
        <v>18</v>
      </c>
      <c r="DE161" s="388" t="s">
        <v>15</v>
      </c>
      <c r="DF161" s="31" t="s">
        <v>16</v>
      </c>
      <c r="DG161" s="31" t="s">
        <v>17</v>
      </c>
      <c r="DH161" s="32" t="s">
        <v>18</v>
      </c>
      <c r="DJ161" s="388" t="s">
        <v>15</v>
      </c>
      <c r="DK161" s="31" t="s">
        <v>16</v>
      </c>
      <c r="DL161" s="31" t="s">
        <v>17</v>
      </c>
      <c r="DM161" s="32" t="s">
        <v>18</v>
      </c>
      <c r="DO161" s="388" t="s">
        <v>15</v>
      </c>
      <c r="DP161" s="31" t="s">
        <v>16</v>
      </c>
      <c r="DQ161" s="31" t="s">
        <v>17</v>
      </c>
      <c r="DR161" s="32" t="s">
        <v>18</v>
      </c>
      <c r="DT161" s="250" t="s">
        <v>17</v>
      </c>
      <c r="DU161" s="251" t="s">
        <v>18</v>
      </c>
      <c r="DV161" s="250" t="s">
        <v>17</v>
      </c>
      <c r="DW161" s="252" t="s">
        <v>18</v>
      </c>
      <c r="DX161" s="253" t="s">
        <v>17</v>
      </c>
      <c r="DY161" s="252" t="s">
        <v>18</v>
      </c>
    </row>
    <row r="162" spans="1:130" s="33" customFormat="1" ht="27" customHeight="1" thickBot="1" x14ac:dyDescent="0.35">
      <c r="B162" s="254" t="s">
        <v>117</v>
      </c>
      <c r="C162" s="255" t="s">
        <v>55</v>
      </c>
      <c r="D162" s="444"/>
      <c r="E162" s="283" t="s">
        <v>21</v>
      </c>
      <c r="F162" s="257" t="s">
        <v>22</v>
      </c>
      <c r="G162" s="257"/>
      <c r="H162" s="257" t="s">
        <v>23</v>
      </c>
      <c r="I162" s="257" t="s">
        <v>24</v>
      </c>
      <c r="J162" s="257" t="s">
        <v>25</v>
      </c>
      <c r="K162" s="258" t="s">
        <v>26</v>
      </c>
      <c r="L162" s="259" t="s">
        <v>27</v>
      </c>
      <c r="N162" s="389"/>
      <c r="O162" s="212"/>
      <c r="P162" s="35"/>
      <c r="Q162" s="36"/>
      <c r="R162" s="37"/>
      <c r="S162" s="34"/>
      <c r="T162" s="35"/>
      <c r="U162" s="35"/>
      <c r="V162" s="36"/>
      <c r="W162" s="37"/>
      <c r="X162" s="389"/>
      <c r="Y162" s="35"/>
      <c r="Z162" s="35"/>
      <c r="AA162" s="36"/>
      <c r="AB162" s="37"/>
      <c r="AC162" s="389"/>
      <c r="AD162" s="35"/>
      <c r="AE162" s="35"/>
      <c r="AF162" s="36"/>
      <c r="AH162" s="389"/>
      <c r="AI162" s="35"/>
      <c r="AJ162" s="35"/>
      <c r="AK162" s="36"/>
      <c r="AM162" s="389"/>
      <c r="AN162" s="35"/>
      <c r="AO162" s="35"/>
      <c r="AP162" s="36"/>
      <c r="AR162" s="389"/>
      <c r="AS162" s="35"/>
      <c r="AT162" s="35"/>
      <c r="AU162" s="36"/>
      <c r="AW162" s="389"/>
      <c r="AX162" s="35"/>
      <c r="AY162" s="35"/>
      <c r="AZ162" s="36"/>
      <c r="BB162" s="389"/>
      <c r="BC162" s="35"/>
      <c r="BD162" s="35"/>
      <c r="BE162" s="36"/>
      <c r="BG162" s="389"/>
      <c r="BH162" s="35"/>
      <c r="BI162" s="35"/>
      <c r="BJ162" s="36"/>
      <c r="BL162" s="389"/>
      <c r="BM162" s="35"/>
      <c r="BN162" s="35"/>
      <c r="BO162" s="36"/>
      <c r="BQ162" s="389"/>
      <c r="BR162" s="35"/>
      <c r="BS162" s="35"/>
      <c r="BT162" s="36"/>
      <c r="BV162" s="389"/>
      <c r="BW162" s="35"/>
      <c r="BX162" s="35"/>
      <c r="BY162" s="36"/>
      <c r="CA162" s="389"/>
      <c r="CB162" s="35"/>
      <c r="CC162" s="35"/>
      <c r="CD162" s="36"/>
      <c r="CF162" s="389"/>
      <c r="CG162" s="35"/>
      <c r="CH162" s="35"/>
      <c r="CI162" s="36"/>
      <c r="CK162" s="389"/>
      <c r="CL162" s="35"/>
      <c r="CM162" s="35"/>
      <c r="CN162" s="36"/>
      <c r="CP162" s="389"/>
      <c r="CQ162" s="35"/>
      <c r="CR162" s="35"/>
      <c r="CS162" s="36"/>
      <c r="CU162" s="389"/>
      <c r="CV162" s="35"/>
      <c r="CW162" s="35"/>
      <c r="CX162" s="36"/>
      <c r="CZ162" s="389"/>
      <c r="DA162" s="35"/>
      <c r="DB162" s="35"/>
      <c r="DC162" s="36"/>
      <c r="DE162" s="389"/>
      <c r="DF162" s="35"/>
      <c r="DG162" s="35"/>
      <c r="DH162" s="36"/>
      <c r="DJ162" s="389"/>
      <c r="DK162" s="35"/>
      <c r="DL162" s="35"/>
      <c r="DM162" s="36"/>
      <c r="DO162" s="389"/>
      <c r="DP162" s="35"/>
      <c r="DQ162" s="35"/>
      <c r="DR162" s="36"/>
      <c r="DT162" s="34"/>
      <c r="DU162" s="36"/>
      <c r="DV162" s="38"/>
      <c r="DW162" s="36"/>
      <c r="DX162" s="38"/>
      <c r="DY162" s="39"/>
      <c r="DZ162" s="309" t="str">
        <f t="shared" ref="DZ162:DZ173" si="459">B162</f>
        <v>Transport</v>
      </c>
    </row>
    <row r="163" spans="1:130" ht="19.2" customHeight="1" x14ac:dyDescent="0.3">
      <c r="B163" s="315"/>
      <c r="C163" s="316"/>
      <c r="D163" s="316"/>
      <c r="E163" s="262"/>
      <c r="F163" s="263"/>
      <c r="G163" s="263"/>
      <c r="H163" s="263"/>
      <c r="I163" s="264"/>
      <c r="J163" s="264"/>
      <c r="K163" s="265"/>
      <c r="L163" s="264"/>
      <c r="M163" s="266"/>
      <c r="N163" s="389"/>
      <c r="O163" s="212"/>
      <c r="P163" s="35"/>
      <c r="Q163" s="36"/>
      <c r="R163" s="37"/>
      <c r="S163" s="34"/>
      <c r="T163" s="35"/>
      <c r="U163" s="35"/>
      <c r="V163" s="36"/>
      <c r="W163" s="37"/>
      <c r="X163" s="389"/>
      <c r="Y163" s="35"/>
      <c r="Z163" s="35"/>
      <c r="AA163" s="36"/>
      <c r="AB163" s="37"/>
      <c r="AC163" s="389"/>
      <c r="AD163" s="35"/>
      <c r="AE163" s="35"/>
      <c r="AF163" s="36"/>
      <c r="AH163" s="389"/>
      <c r="AI163" s="35"/>
      <c r="AJ163" s="35"/>
      <c r="AK163" s="36"/>
      <c r="AM163" s="389"/>
      <c r="AN163" s="35"/>
      <c r="AO163" s="35"/>
      <c r="AP163" s="36"/>
      <c r="AR163" s="389"/>
      <c r="AS163" s="35"/>
      <c r="AT163" s="35"/>
      <c r="AU163" s="36"/>
      <c r="AW163" s="389"/>
      <c r="AX163" s="35"/>
      <c r="AY163" s="35"/>
      <c r="AZ163" s="36"/>
      <c r="BB163" s="389"/>
      <c r="BC163" s="35"/>
      <c r="BD163" s="35"/>
      <c r="BE163" s="36"/>
      <c r="BG163" s="389"/>
      <c r="BH163" s="35"/>
      <c r="BI163" s="35"/>
      <c r="BJ163" s="36"/>
      <c r="BL163" s="389"/>
      <c r="BM163" s="35"/>
      <c r="BN163" s="35"/>
      <c r="BO163" s="36"/>
      <c r="BQ163" s="389"/>
      <c r="BR163" s="35"/>
      <c r="BS163" s="35"/>
      <c r="BT163" s="36"/>
      <c r="BV163" s="389"/>
      <c r="BW163" s="35"/>
      <c r="BX163" s="35"/>
      <c r="BY163" s="36"/>
      <c r="CA163" s="389"/>
      <c r="CB163" s="35"/>
      <c r="CC163" s="35"/>
      <c r="CD163" s="36"/>
      <c r="CF163" s="389"/>
      <c r="CG163" s="35"/>
      <c r="CH163" s="35"/>
      <c r="CI163" s="36"/>
      <c r="CK163" s="389"/>
      <c r="CL163" s="35"/>
      <c r="CM163" s="35"/>
      <c r="CN163" s="36"/>
      <c r="CP163" s="389"/>
      <c r="CQ163" s="35"/>
      <c r="CR163" s="35"/>
      <c r="CS163" s="36"/>
      <c r="CU163" s="389"/>
      <c r="CV163" s="35"/>
      <c r="CW163" s="35"/>
      <c r="CX163" s="36"/>
      <c r="CZ163" s="389"/>
      <c r="DA163" s="35"/>
      <c r="DB163" s="35"/>
      <c r="DC163" s="36"/>
      <c r="DE163" s="389"/>
      <c r="DF163" s="35"/>
      <c r="DG163" s="35"/>
      <c r="DH163" s="36"/>
      <c r="DJ163" s="389"/>
      <c r="DK163" s="35"/>
      <c r="DL163" s="35"/>
      <c r="DM163" s="36"/>
      <c r="DO163" s="389"/>
      <c r="DP163" s="35"/>
      <c r="DQ163" s="35"/>
      <c r="DR163" s="36"/>
      <c r="DT163" s="51">
        <f t="shared" ref="DT163:DT165" si="460">P163+U163+Z163+AE163+AJ163+AO163+AT163+AY163+BD163+BI163+BN163+BS163+BX163+CC163+CH163+CM163+CR163+CW163+DB163+DG163+DL163+DQ163</f>
        <v>0</v>
      </c>
      <c r="DU163" s="43">
        <f>+DT163/$I$3</f>
        <v>0</v>
      </c>
      <c r="DV163" s="45">
        <v>0</v>
      </c>
      <c r="DW163" s="43">
        <f>+DV163/$I$3</f>
        <v>0</v>
      </c>
      <c r="DX163" s="45">
        <f>+DT163+DV163</f>
        <v>0</v>
      </c>
      <c r="DY163" s="47">
        <f>+DU163+DW163</f>
        <v>0</v>
      </c>
      <c r="DZ163" s="306">
        <f t="shared" si="459"/>
        <v>0</v>
      </c>
    </row>
    <row r="164" spans="1:130" ht="18" customHeight="1" x14ac:dyDescent="0.3">
      <c r="B164" s="438" t="s">
        <v>682</v>
      </c>
      <c r="C164" s="261" t="s">
        <v>690</v>
      </c>
      <c r="D164" s="261"/>
      <c r="E164" s="262">
        <f>F164*$I$3</f>
        <v>18.239999999999998</v>
      </c>
      <c r="F164" s="263">
        <v>0.48</v>
      </c>
      <c r="G164" s="263"/>
      <c r="H164" s="263" t="s">
        <v>31</v>
      </c>
      <c r="I164" s="267"/>
      <c r="J164" s="267" t="s">
        <v>58</v>
      </c>
      <c r="K164" s="265">
        <v>1</v>
      </c>
      <c r="L164" s="264"/>
      <c r="M164" s="266"/>
      <c r="N164" s="375">
        <f>228*4</f>
        <v>912</v>
      </c>
      <c r="O164" s="214">
        <v>0</v>
      </c>
      <c r="P164" s="8">
        <f>$E164*N164*O164</f>
        <v>0</v>
      </c>
      <c r="Q164" s="8">
        <f>P164/$I$3</f>
        <v>0</v>
      </c>
      <c r="S164" s="201">
        <f>N164</f>
        <v>912</v>
      </c>
      <c r="T164" s="201">
        <f>O164</f>
        <v>0</v>
      </c>
      <c r="U164" s="8">
        <f>$E164*S164*T164</f>
        <v>0</v>
      </c>
      <c r="V164" s="8">
        <f>U164/$I$3</f>
        <v>0</v>
      </c>
      <c r="X164" s="201">
        <f>S164</f>
        <v>912</v>
      </c>
      <c r="Y164" s="201">
        <f>T164</f>
        <v>0</v>
      </c>
      <c r="Z164" s="8">
        <f>$E164*X164*Y164</f>
        <v>0</v>
      </c>
      <c r="AA164" s="8">
        <f>Z164/$I$3</f>
        <v>0</v>
      </c>
      <c r="AC164" s="201">
        <f>X164</f>
        <v>912</v>
      </c>
      <c r="AD164" s="201">
        <f>Y164</f>
        <v>0</v>
      </c>
      <c r="AE164" s="8">
        <f>$E164*AC164*AD164</f>
        <v>0</v>
      </c>
      <c r="AF164" s="8">
        <f>AE164/$I$3</f>
        <v>0</v>
      </c>
      <c r="AH164" s="201">
        <f>AC164</f>
        <v>912</v>
      </c>
      <c r="AI164" s="201">
        <f>AD164</f>
        <v>0</v>
      </c>
      <c r="AJ164" s="8">
        <f>$E164*AH164*AI164</f>
        <v>0</v>
      </c>
      <c r="AK164" s="8">
        <f>AJ164/$I$3</f>
        <v>0</v>
      </c>
      <c r="AM164" s="201">
        <f>AH164</f>
        <v>912</v>
      </c>
      <c r="AN164" s="201">
        <f>AI164</f>
        <v>0</v>
      </c>
      <c r="AO164" s="8">
        <f>$E164*AM164*AN164</f>
        <v>0</v>
      </c>
      <c r="AP164" s="8">
        <f>AO164/$I$3</f>
        <v>0</v>
      </c>
      <c r="AR164" s="201">
        <f>AM164</f>
        <v>912</v>
      </c>
      <c r="AS164" s="201">
        <f>AN164</f>
        <v>0</v>
      </c>
      <c r="AT164" s="8">
        <f>$E164*AR164*AS164</f>
        <v>0</v>
      </c>
      <c r="AU164" s="8">
        <f>AT164/$I$3</f>
        <v>0</v>
      </c>
      <c r="AW164" s="201">
        <f>AR164</f>
        <v>912</v>
      </c>
      <c r="AX164" s="201">
        <f>AS164</f>
        <v>0</v>
      </c>
      <c r="AY164" s="8">
        <f>$E164*AW164*AX164</f>
        <v>0</v>
      </c>
      <c r="AZ164" s="8">
        <f>AY164/$I$3</f>
        <v>0</v>
      </c>
      <c r="BB164" s="201">
        <f>AW164</f>
        <v>912</v>
      </c>
      <c r="BC164" s="201">
        <f>AX164</f>
        <v>0</v>
      </c>
      <c r="BD164" s="8">
        <f>$E164*BB164*BC164</f>
        <v>0</v>
      </c>
      <c r="BE164" s="8">
        <f>BD164/$I$3</f>
        <v>0</v>
      </c>
      <c r="BG164" s="201">
        <f>BB164</f>
        <v>912</v>
      </c>
      <c r="BH164" s="201">
        <f>BC164</f>
        <v>0</v>
      </c>
      <c r="BI164" s="8">
        <f>$E164*BG164*BH164</f>
        <v>0</v>
      </c>
      <c r="BJ164" s="8">
        <f>BI164/$I$3</f>
        <v>0</v>
      </c>
      <c r="BL164" s="201">
        <f>BG164</f>
        <v>912</v>
      </c>
      <c r="BM164" s="201">
        <f>BH164</f>
        <v>0</v>
      </c>
      <c r="BN164" s="8">
        <f>$E164*BL164*BM164</f>
        <v>0</v>
      </c>
      <c r="BO164" s="8">
        <f>BN164/$I$3</f>
        <v>0</v>
      </c>
      <c r="BQ164" s="201">
        <f>BL164</f>
        <v>912</v>
      </c>
      <c r="BR164" s="201">
        <f>BM164</f>
        <v>0</v>
      </c>
      <c r="BS164" s="8">
        <f>$E164*BQ164*BR164</f>
        <v>0</v>
      </c>
      <c r="BT164" s="8">
        <f>BS164/$I$3</f>
        <v>0</v>
      </c>
      <c r="BV164" s="201">
        <f>BQ164</f>
        <v>912</v>
      </c>
      <c r="BW164" s="201">
        <f>BR164</f>
        <v>0</v>
      </c>
      <c r="BX164" s="8">
        <f>$E164*BV164*BW164</f>
        <v>0</v>
      </c>
      <c r="BY164" s="8">
        <f>BX164/$I$3</f>
        <v>0</v>
      </c>
      <c r="CA164" s="201">
        <f>BV164</f>
        <v>912</v>
      </c>
      <c r="CB164" s="201">
        <f>BW164</f>
        <v>0</v>
      </c>
      <c r="CC164" s="8">
        <f>$E164*CA164*CB164</f>
        <v>0</v>
      </c>
      <c r="CD164" s="8">
        <f>CC164/$I$3</f>
        <v>0</v>
      </c>
      <c r="CF164" s="201">
        <f>CA164</f>
        <v>912</v>
      </c>
      <c r="CG164" s="201">
        <f>CB164</f>
        <v>0</v>
      </c>
      <c r="CH164" s="8">
        <f>$E164*CF164*CG164</f>
        <v>0</v>
      </c>
      <c r="CI164" s="8">
        <f>CH164/$I$3</f>
        <v>0</v>
      </c>
      <c r="CK164" s="201">
        <f>CF164</f>
        <v>912</v>
      </c>
      <c r="CL164" s="201">
        <f>CG164</f>
        <v>0</v>
      </c>
      <c r="CM164" s="8">
        <f>$E164*CK164*CL164</f>
        <v>0</v>
      </c>
      <c r="CN164" s="8">
        <f>CM164/$I$3</f>
        <v>0</v>
      </c>
      <c r="CP164" s="201">
        <f>CK164</f>
        <v>912</v>
      </c>
      <c r="CQ164" s="201">
        <f>CL164</f>
        <v>0</v>
      </c>
      <c r="CR164" s="8">
        <f>$E164*CP164*CQ164</f>
        <v>0</v>
      </c>
      <c r="CS164" s="8">
        <f>CR164/$I$3</f>
        <v>0</v>
      </c>
      <c r="CU164" s="201">
        <f>CP164</f>
        <v>912</v>
      </c>
      <c r="CV164" s="201">
        <f>CQ164</f>
        <v>0</v>
      </c>
      <c r="CW164" s="8">
        <f>$E164*CU164*CV164</f>
        <v>0</v>
      </c>
      <c r="CX164" s="8">
        <f>CW164/$I$3</f>
        <v>0</v>
      </c>
      <c r="CZ164" s="201">
        <f>CU164</f>
        <v>912</v>
      </c>
      <c r="DA164" s="201">
        <f>CV164</f>
        <v>0</v>
      </c>
      <c r="DB164" s="8">
        <f>$E164*CZ164*DA164</f>
        <v>0</v>
      </c>
      <c r="DC164" s="8">
        <f>DB164/$I$3</f>
        <v>0</v>
      </c>
      <c r="DE164" s="201">
        <f>CZ164</f>
        <v>912</v>
      </c>
      <c r="DF164" s="201">
        <f>DA164</f>
        <v>0</v>
      </c>
      <c r="DG164" s="8">
        <f>$E164*DE164*DF164</f>
        <v>0</v>
      </c>
      <c r="DH164" s="8">
        <f>DG164/$I$3</f>
        <v>0</v>
      </c>
      <c r="DJ164" s="201">
        <f>DE164</f>
        <v>912</v>
      </c>
      <c r="DK164" s="201">
        <f>DF164</f>
        <v>0</v>
      </c>
      <c r="DL164" s="8">
        <f>$E164*DJ164*DK164</f>
        <v>0</v>
      </c>
      <c r="DM164" s="8">
        <f>DL164/$I$3</f>
        <v>0</v>
      </c>
      <c r="DO164" s="201">
        <f>DJ164</f>
        <v>912</v>
      </c>
      <c r="DP164" s="201">
        <f>DK164</f>
        <v>0</v>
      </c>
      <c r="DQ164" s="8">
        <f>$E164*DO164*DP164</f>
        <v>0</v>
      </c>
      <c r="DR164" s="8">
        <f>DQ164/$I$3</f>
        <v>0</v>
      </c>
      <c r="DT164" s="51">
        <f t="shared" si="460"/>
        <v>0</v>
      </c>
      <c r="DU164" s="50">
        <f t="shared" ref="DU164:DU173" si="461">+DT164/$I$3</f>
        <v>0</v>
      </c>
      <c r="DV164" s="51">
        <v>0</v>
      </c>
      <c r="DW164" s="50">
        <f t="shared" ref="DW164:DW173" si="462">+DV164/$I$3</f>
        <v>0</v>
      </c>
      <c r="DX164" s="51">
        <f t="shared" ref="DX164:DY173" si="463">+DT164+DV164</f>
        <v>0</v>
      </c>
      <c r="DY164" s="53">
        <f t="shared" si="463"/>
        <v>0</v>
      </c>
      <c r="DZ164" s="307" t="str">
        <f t="shared" si="459"/>
        <v xml:space="preserve">Car (fuel + insurance + maintenance) / km para a supervisao Distrital </v>
      </c>
    </row>
    <row r="165" spans="1:130" ht="18" customHeight="1" x14ac:dyDescent="0.3">
      <c r="B165" s="464" t="s">
        <v>683</v>
      </c>
      <c r="C165" s="54"/>
      <c r="D165" s="54"/>
      <c r="E165" s="425">
        <v>200000</v>
      </c>
      <c r="F165" s="263">
        <f>E165/$I$3</f>
        <v>5263.1578947368425</v>
      </c>
      <c r="G165" s="274"/>
      <c r="H165" s="263"/>
      <c r="I165" s="56">
        <v>6</v>
      </c>
      <c r="J165" s="56"/>
      <c r="K165" s="265"/>
      <c r="L165" s="264"/>
      <c r="M165" s="57"/>
      <c r="N165" s="375">
        <v>1</v>
      </c>
      <c r="O165" s="214">
        <f>1/I165</f>
        <v>0.16666666666666666</v>
      </c>
      <c r="P165" s="8">
        <f>$E165*N165*O165</f>
        <v>33333.333333333328</v>
      </c>
      <c r="Q165" s="8">
        <f>P165/$I$3</f>
        <v>877.19298245614027</v>
      </c>
      <c r="S165" s="201">
        <f t="shared" ref="S165:S173" si="464">N165</f>
        <v>1</v>
      </c>
      <c r="T165" s="201">
        <f t="shared" ref="T165:T173" si="465">O165</f>
        <v>0.16666666666666666</v>
      </c>
      <c r="U165" s="8">
        <f t="shared" ref="U165:U173" si="466">$E165*S165*T165</f>
        <v>33333.333333333328</v>
      </c>
      <c r="V165" s="8">
        <f t="shared" ref="V165:V173" si="467">U165/$I$3</f>
        <v>877.19298245614027</v>
      </c>
      <c r="X165" s="201">
        <f t="shared" ref="X165:X173" si="468">S165</f>
        <v>1</v>
      </c>
      <c r="Y165" s="201">
        <f t="shared" ref="Y165:Y173" si="469">T165</f>
        <v>0.16666666666666666</v>
      </c>
      <c r="Z165" s="8">
        <f t="shared" ref="Z165:Z173" si="470">$E165*X165*Y165</f>
        <v>33333.333333333328</v>
      </c>
      <c r="AA165" s="8">
        <f t="shared" ref="AA165:AA173" si="471">Z165/$I$3</f>
        <v>877.19298245614027</v>
      </c>
      <c r="AC165" s="201">
        <f t="shared" ref="AC165:AC173" si="472">X165</f>
        <v>1</v>
      </c>
      <c r="AD165" s="201">
        <f t="shared" ref="AD165:AD173" si="473">Y165</f>
        <v>0.16666666666666666</v>
      </c>
      <c r="AE165" s="8">
        <f t="shared" ref="AE165:AE173" si="474">$E165*AC165*AD165</f>
        <v>33333.333333333328</v>
      </c>
      <c r="AF165" s="8">
        <f t="shared" ref="AF165:AF173" si="475">AE165/$I$3</f>
        <v>877.19298245614027</v>
      </c>
      <c r="AH165" s="201">
        <f t="shared" ref="AH165:AH173" si="476">AC165</f>
        <v>1</v>
      </c>
      <c r="AI165" s="201">
        <f t="shared" ref="AI165:AI173" si="477">AD165</f>
        <v>0.16666666666666666</v>
      </c>
      <c r="AJ165" s="8">
        <f t="shared" ref="AJ165:AJ173" si="478">$E165*AH165*AI165</f>
        <v>33333.333333333328</v>
      </c>
      <c r="AK165" s="8">
        <f t="shared" ref="AK165:AK173" si="479">AJ165/$I$3</f>
        <v>877.19298245614027</v>
      </c>
      <c r="AM165" s="201">
        <f t="shared" ref="AM165:AM173" si="480">AH165</f>
        <v>1</v>
      </c>
      <c r="AN165" s="201">
        <f t="shared" ref="AN165:AN173" si="481">AI165</f>
        <v>0.16666666666666666</v>
      </c>
      <c r="AO165" s="8">
        <f t="shared" ref="AO165:AO173" si="482">$E165*AM165*AN165</f>
        <v>33333.333333333328</v>
      </c>
      <c r="AP165" s="8">
        <f t="shared" ref="AP165:AP173" si="483">AO165/$I$3</f>
        <v>877.19298245614027</v>
      </c>
      <c r="AR165" s="201">
        <f t="shared" ref="AR165:AR173" si="484">AM165</f>
        <v>1</v>
      </c>
      <c r="AS165" s="201">
        <f t="shared" ref="AS165:AS173" si="485">AN165</f>
        <v>0.16666666666666666</v>
      </c>
      <c r="AT165" s="8">
        <f t="shared" ref="AT165:AT173" si="486">$E165*AR165*AS165</f>
        <v>33333.333333333328</v>
      </c>
      <c r="AU165" s="8">
        <f t="shared" ref="AU165:AU173" si="487">AT165/$I$3</f>
        <v>877.19298245614027</v>
      </c>
      <c r="AW165" s="201">
        <f t="shared" ref="AW165:AW173" si="488">AR165</f>
        <v>1</v>
      </c>
      <c r="AX165" s="201">
        <f t="shared" ref="AX165:AX173" si="489">AS165</f>
        <v>0.16666666666666666</v>
      </c>
      <c r="AY165" s="8">
        <f t="shared" ref="AY165:AY173" si="490">$E165*AW165*AX165</f>
        <v>33333.333333333328</v>
      </c>
      <c r="AZ165" s="8">
        <f t="shared" ref="AZ165:AZ173" si="491">AY165/$I$3</f>
        <v>877.19298245614027</v>
      </c>
      <c r="BB165" s="201">
        <f t="shared" ref="BB165:BB173" si="492">AW165</f>
        <v>1</v>
      </c>
      <c r="BC165" s="201">
        <f t="shared" ref="BC165:BC173" si="493">AX165</f>
        <v>0.16666666666666666</v>
      </c>
      <c r="BD165" s="8">
        <f t="shared" ref="BD165:BD173" si="494">$E165*BB165*BC165</f>
        <v>33333.333333333328</v>
      </c>
      <c r="BE165" s="8">
        <f t="shared" ref="BE165:BE173" si="495">BD165/$I$3</f>
        <v>877.19298245614027</v>
      </c>
      <c r="BG165" s="201">
        <f t="shared" ref="BG165:BG173" si="496">BB165</f>
        <v>1</v>
      </c>
      <c r="BH165" s="201">
        <f t="shared" ref="BH165:BH173" si="497">BC165</f>
        <v>0.16666666666666666</v>
      </c>
      <c r="BI165" s="8">
        <f t="shared" ref="BI165:BI173" si="498">$E165*BG165*BH165</f>
        <v>33333.333333333328</v>
      </c>
      <c r="BJ165" s="8">
        <f t="shared" ref="BJ165:BJ173" si="499">BI165/$I$3</f>
        <v>877.19298245614027</v>
      </c>
      <c r="BL165" s="201">
        <f t="shared" ref="BL165:BL173" si="500">BG165</f>
        <v>1</v>
      </c>
      <c r="BM165" s="201">
        <f t="shared" ref="BM165:BM173" si="501">BH165</f>
        <v>0.16666666666666666</v>
      </c>
      <c r="BN165" s="8">
        <f t="shared" ref="BN165:BN173" si="502">$E165*BL165*BM165</f>
        <v>33333.333333333328</v>
      </c>
      <c r="BO165" s="8">
        <f t="shared" ref="BO165:BO173" si="503">BN165/$I$3</f>
        <v>877.19298245614027</v>
      </c>
      <c r="BQ165" s="201">
        <f t="shared" ref="BQ165:BQ173" si="504">BL165</f>
        <v>1</v>
      </c>
      <c r="BR165" s="201">
        <f t="shared" ref="BR165:BR173" si="505">BM165</f>
        <v>0.16666666666666666</v>
      </c>
      <c r="BS165" s="8">
        <f t="shared" ref="BS165:BS173" si="506">$E165*BQ165*BR165</f>
        <v>33333.333333333328</v>
      </c>
      <c r="BT165" s="8">
        <f t="shared" ref="BT165:BT173" si="507">BS165/$I$3</f>
        <v>877.19298245614027</v>
      </c>
      <c r="BV165" s="201">
        <f t="shared" ref="BV165:BV173" si="508">BQ165</f>
        <v>1</v>
      </c>
      <c r="BW165" s="201">
        <f t="shared" ref="BW165:BW173" si="509">BR165</f>
        <v>0.16666666666666666</v>
      </c>
      <c r="BX165" s="8">
        <f t="shared" ref="BX165:BX173" si="510">$E165*BV165*BW165</f>
        <v>33333.333333333328</v>
      </c>
      <c r="BY165" s="8">
        <f t="shared" ref="BY165:BY173" si="511">BX165/$I$3</f>
        <v>877.19298245614027</v>
      </c>
      <c r="CA165" s="201">
        <f t="shared" ref="CA165:CA173" si="512">BV165</f>
        <v>1</v>
      </c>
      <c r="CB165" s="201">
        <f t="shared" ref="CB165:CB173" si="513">BW165</f>
        <v>0.16666666666666666</v>
      </c>
      <c r="CC165" s="8">
        <f t="shared" ref="CC165:CC173" si="514">$E165*CA165*CB165</f>
        <v>33333.333333333328</v>
      </c>
      <c r="CD165" s="8">
        <f t="shared" ref="CD165:CD173" si="515">CC165/$I$3</f>
        <v>877.19298245614027</v>
      </c>
      <c r="CF165" s="201">
        <f t="shared" ref="CF165:CF173" si="516">CA165</f>
        <v>1</v>
      </c>
      <c r="CG165" s="201">
        <f t="shared" ref="CG165:CG173" si="517">CB165</f>
        <v>0.16666666666666666</v>
      </c>
      <c r="CH165" s="8">
        <f t="shared" ref="CH165:CH173" si="518">$E165*CF165*CG165</f>
        <v>33333.333333333328</v>
      </c>
      <c r="CI165" s="8">
        <f t="shared" ref="CI165:CI173" si="519">CH165/$I$3</f>
        <v>877.19298245614027</v>
      </c>
      <c r="CK165" s="201">
        <f t="shared" ref="CK165:CK173" si="520">CF165</f>
        <v>1</v>
      </c>
      <c r="CL165" s="201">
        <f t="shared" ref="CL165:CL173" si="521">CG165</f>
        <v>0.16666666666666666</v>
      </c>
      <c r="CM165" s="8">
        <f t="shared" ref="CM165:CM173" si="522">$E165*CK165*CL165</f>
        <v>33333.333333333328</v>
      </c>
      <c r="CN165" s="8">
        <f t="shared" ref="CN165:CN173" si="523">CM165/$I$3</f>
        <v>877.19298245614027</v>
      </c>
      <c r="CP165" s="201">
        <f t="shared" ref="CP165:CP173" si="524">CK165</f>
        <v>1</v>
      </c>
      <c r="CQ165" s="201">
        <f t="shared" ref="CQ165:CQ173" si="525">CL165</f>
        <v>0.16666666666666666</v>
      </c>
      <c r="CR165" s="8">
        <f t="shared" ref="CR165:CR173" si="526">$E165*CP165*CQ165</f>
        <v>33333.333333333328</v>
      </c>
      <c r="CS165" s="8">
        <f t="shared" ref="CS165:CS173" si="527">CR165/$I$3</f>
        <v>877.19298245614027</v>
      </c>
      <c r="CU165" s="201">
        <f t="shared" ref="CU165:CU173" si="528">CP165</f>
        <v>1</v>
      </c>
      <c r="CV165" s="201">
        <f t="shared" ref="CV165:CV173" si="529">CQ165</f>
        <v>0.16666666666666666</v>
      </c>
      <c r="CW165" s="8">
        <f t="shared" ref="CW165:CW173" si="530">$E165*CU165*CV165</f>
        <v>33333.333333333328</v>
      </c>
      <c r="CX165" s="8">
        <f t="shared" ref="CX165:CX173" si="531">CW165/$I$3</f>
        <v>877.19298245614027</v>
      </c>
      <c r="CZ165" s="201">
        <f t="shared" ref="CZ165:CZ173" si="532">CU165</f>
        <v>1</v>
      </c>
      <c r="DA165" s="201">
        <f t="shared" ref="DA165:DA173" si="533">CV165</f>
        <v>0.16666666666666666</v>
      </c>
      <c r="DB165" s="8">
        <f t="shared" ref="DB165:DB173" si="534">$E165*CZ165*DA165</f>
        <v>33333.333333333328</v>
      </c>
      <c r="DC165" s="8">
        <f t="shared" ref="DC165:DC173" si="535">DB165/$I$3</f>
        <v>877.19298245614027</v>
      </c>
      <c r="DE165" s="201">
        <f t="shared" ref="DE165:DE173" si="536">CZ165</f>
        <v>1</v>
      </c>
      <c r="DF165" s="201">
        <f t="shared" ref="DF165:DF173" si="537">DA165</f>
        <v>0.16666666666666666</v>
      </c>
      <c r="DG165" s="8">
        <f t="shared" ref="DG165:DG173" si="538">$E165*DE165*DF165</f>
        <v>33333.333333333328</v>
      </c>
      <c r="DH165" s="8">
        <f t="shared" ref="DH165:DH173" si="539">DG165/$I$3</f>
        <v>877.19298245614027</v>
      </c>
      <c r="DJ165" s="201">
        <f t="shared" ref="DJ165:DJ173" si="540">DE165</f>
        <v>1</v>
      </c>
      <c r="DK165" s="201">
        <f t="shared" ref="DK165:DK173" si="541">DF165</f>
        <v>0.16666666666666666</v>
      </c>
      <c r="DL165" s="8">
        <f t="shared" ref="DL165:DL173" si="542">$E165*DJ165*DK165</f>
        <v>33333.333333333328</v>
      </c>
      <c r="DM165" s="8">
        <f t="shared" ref="DM165:DM173" si="543">DL165/$I$3</f>
        <v>877.19298245614027</v>
      </c>
      <c r="DO165" s="201">
        <f t="shared" ref="DO165:DO173" si="544">DJ165</f>
        <v>1</v>
      </c>
      <c r="DP165" s="201">
        <f t="shared" ref="DP165:DP173" si="545">DK165</f>
        <v>0.16666666666666666</v>
      </c>
      <c r="DQ165" s="8">
        <f t="shared" ref="DQ165:DQ173" si="546">$E165*DO165*DP165</f>
        <v>33333.333333333328</v>
      </c>
      <c r="DR165" s="8">
        <f t="shared" ref="DR165:DR173" si="547">DQ165/$I$3</f>
        <v>877.19298245614027</v>
      </c>
      <c r="DT165" s="51">
        <f t="shared" si="460"/>
        <v>733333.33333333337</v>
      </c>
      <c r="DU165" s="50">
        <f t="shared" si="461"/>
        <v>19298.245614035088</v>
      </c>
      <c r="DV165" s="51">
        <v>0</v>
      </c>
      <c r="DW165" s="50">
        <f t="shared" si="462"/>
        <v>0</v>
      </c>
      <c r="DX165" s="51">
        <f t="shared" si="463"/>
        <v>733333.33333333337</v>
      </c>
      <c r="DY165" s="52">
        <f t="shared" si="463"/>
        <v>19298.245614035088</v>
      </c>
      <c r="DZ165" s="307" t="str">
        <f t="shared" si="459"/>
        <v xml:space="preserve">Moto para busca activa de cassos de malaria </v>
      </c>
    </row>
    <row r="166" spans="1:130" s="60" customFormat="1" ht="18" customHeight="1" x14ac:dyDescent="0.3">
      <c r="A166" s="1"/>
      <c r="B166" s="464" t="s">
        <v>684</v>
      </c>
      <c r="C166" s="54"/>
      <c r="D166" s="54"/>
      <c r="E166" s="430">
        <v>2000</v>
      </c>
      <c r="F166" s="263">
        <f t="shared" ref="F166:F167" si="548">E166/$I$3</f>
        <v>52.631578947368418</v>
      </c>
      <c r="G166" s="274"/>
      <c r="I166" s="60">
        <v>1</v>
      </c>
      <c r="K166" s="302"/>
      <c r="M166" s="61"/>
      <c r="N166" s="375">
        <v>1</v>
      </c>
      <c r="O166" s="214">
        <f>1/I166</f>
        <v>1</v>
      </c>
      <c r="P166" s="8">
        <f t="shared" ref="P166:P173" si="549">$E166*N166*O166</f>
        <v>2000</v>
      </c>
      <c r="Q166" s="8">
        <f t="shared" ref="Q166:Q173" si="550">P166/$I$3</f>
        <v>52.631578947368418</v>
      </c>
      <c r="R166" s="3"/>
      <c r="S166" s="201">
        <f t="shared" si="464"/>
        <v>1</v>
      </c>
      <c r="T166" s="201">
        <f t="shared" si="465"/>
        <v>1</v>
      </c>
      <c r="U166" s="8">
        <f t="shared" si="466"/>
        <v>2000</v>
      </c>
      <c r="V166" s="8">
        <f t="shared" si="467"/>
        <v>52.631578947368418</v>
      </c>
      <c r="W166" s="3"/>
      <c r="X166" s="201">
        <f t="shared" si="468"/>
        <v>1</v>
      </c>
      <c r="Y166" s="201">
        <f t="shared" si="469"/>
        <v>1</v>
      </c>
      <c r="Z166" s="8">
        <f t="shared" si="470"/>
        <v>2000</v>
      </c>
      <c r="AA166" s="8">
        <f t="shared" si="471"/>
        <v>52.631578947368418</v>
      </c>
      <c r="AB166" s="1"/>
      <c r="AC166" s="201">
        <f t="shared" si="472"/>
        <v>1</v>
      </c>
      <c r="AD166" s="201">
        <f t="shared" si="473"/>
        <v>1</v>
      </c>
      <c r="AE166" s="8">
        <f t="shared" si="474"/>
        <v>2000</v>
      </c>
      <c r="AF166" s="8">
        <f t="shared" si="475"/>
        <v>52.631578947368418</v>
      </c>
      <c r="AH166" s="201">
        <f t="shared" si="476"/>
        <v>1</v>
      </c>
      <c r="AI166" s="201">
        <f t="shared" si="477"/>
        <v>1</v>
      </c>
      <c r="AJ166" s="8">
        <f t="shared" si="478"/>
        <v>2000</v>
      </c>
      <c r="AK166" s="8">
        <f t="shared" si="479"/>
        <v>52.631578947368418</v>
      </c>
      <c r="AM166" s="201">
        <f t="shared" si="480"/>
        <v>1</v>
      </c>
      <c r="AN166" s="201">
        <f t="shared" si="481"/>
        <v>1</v>
      </c>
      <c r="AO166" s="8">
        <f t="shared" si="482"/>
        <v>2000</v>
      </c>
      <c r="AP166" s="8">
        <f t="shared" si="483"/>
        <v>52.631578947368418</v>
      </c>
      <c r="AR166" s="201">
        <f t="shared" si="484"/>
        <v>1</v>
      </c>
      <c r="AS166" s="201">
        <f t="shared" si="485"/>
        <v>1</v>
      </c>
      <c r="AT166" s="8">
        <f t="shared" si="486"/>
        <v>2000</v>
      </c>
      <c r="AU166" s="8">
        <f t="shared" si="487"/>
        <v>52.631578947368418</v>
      </c>
      <c r="AW166" s="201">
        <f t="shared" si="488"/>
        <v>1</v>
      </c>
      <c r="AX166" s="201">
        <f t="shared" si="489"/>
        <v>1</v>
      </c>
      <c r="AY166" s="8">
        <f t="shared" si="490"/>
        <v>2000</v>
      </c>
      <c r="AZ166" s="8">
        <f t="shared" si="491"/>
        <v>52.631578947368418</v>
      </c>
      <c r="BB166" s="201">
        <f t="shared" si="492"/>
        <v>1</v>
      </c>
      <c r="BC166" s="201">
        <f t="shared" si="493"/>
        <v>1</v>
      </c>
      <c r="BD166" s="8">
        <f t="shared" si="494"/>
        <v>2000</v>
      </c>
      <c r="BE166" s="8">
        <f t="shared" si="495"/>
        <v>52.631578947368418</v>
      </c>
      <c r="BG166" s="201">
        <f t="shared" si="496"/>
        <v>1</v>
      </c>
      <c r="BH166" s="201">
        <f t="shared" si="497"/>
        <v>1</v>
      </c>
      <c r="BI166" s="8">
        <f t="shared" si="498"/>
        <v>2000</v>
      </c>
      <c r="BJ166" s="8">
        <f t="shared" si="499"/>
        <v>52.631578947368418</v>
      </c>
      <c r="BL166" s="201">
        <f t="shared" si="500"/>
        <v>1</v>
      </c>
      <c r="BM166" s="201">
        <f t="shared" si="501"/>
        <v>1</v>
      </c>
      <c r="BN166" s="8">
        <f t="shared" si="502"/>
        <v>2000</v>
      </c>
      <c r="BO166" s="8">
        <f t="shared" si="503"/>
        <v>52.631578947368418</v>
      </c>
      <c r="BQ166" s="201">
        <f t="shared" si="504"/>
        <v>1</v>
      </c>
      <c r="BR166" s="201">
        <f t="shared" si="505"/>
        <v>1</v>
      </c>
      <c r="BS166" s="8">
        <f t="shared" si="506"/>
        <v>2000</v>
      </c>
      <c r="BT166" s="8">
        <f t="shared" si="507"/>
        <v>52.631578947368418</v>
      </c>
      <c r="BV166" s="201">
        <f t="shared" si="508"/>
        <v>1</v>
      </c>
      <c r="BW166" s="201">
        <f t="shared" si="509"/>
        <v>1</v>
      </c>
      <c r="BX166" s="8">
        <f t="shared" si="510"/>
        <v>2000</v>
      </c>
      <c r="BY166" s="8">
        <f t="shared" si="511"/>
        <v>52.631578947368418</v>
      </c>
      <c r="CA166" s="201">
        <f t="shared" si="512"/>
        <v>1</v>
      </c>
      <c r="CB166" s="201">
        <f t="shared" si="513"/>
        <v>1</v>
      </c>
      <c r="CC166" s="8">
        <f t="shared" si="514"/>
        <v>2000</v>
      </c>
      <c r="CD166" s="8">
        <f t="shared" si="515"/>
        <v>52.631578947368418</v>
      </c>
      <c r="CF166" s="201">
        <f t="shared" si="516"/>
        <v>1</v>
      </c>
      <c r="CG166" s="201">
        <f t="shared" si="517"/>
        <v>1</v>
      </c>
      <c r="CH166" s="8">
        <f t="shared" si="518"/>
        <v>2000</v>
      </c>
      <c r="CI166" s="8">
        <f t="shared" si="519"/>
        <v>52.631578947368418</v>
      </c>
      <c r="CK166" s="201">
        <f t="shared" si="520"/>
        <v>1</v>
      </c>
      <c r="CL166" s="201">
        <f t="shared" si="521"/>
        <v>1</v>
      </c>
      <c r="CM166" s="8">
        <f t="shared" si="522"/>
        <v>2000</v>
      </c>
      <c r="CN166" s="8">
        <f t="shared" si="523"/>
        <v>52.631578947368418</v>
      </c>
      <c r="CP166" s="201">
        <f t="shared" si="524"/>
        <v>1</v>
      </c>
      <c r="CQ166" s="201">
        <f t="shared" si="525"/>
        <v>1</v>
      </c>
      <c r="CR166" s="8">
        <f t="shared" si="526"/>
        <v>2000</v>
      </c>
      <c r="CS166" s="8">
        <f t="shared" si="527"/>
        <v>52.631578947368418</v>
      </c>
      <c r="CU166" s="201">
        <f t="shared" si="528"/>
        <v>1</v>
      </c>
      <c r="CV166" s="201">
        <f t="shared" si="529"/>
        <v>1</v>
      </c>
      <c r="CW166" s="8">
        <f t="shared" si="530"/>
        <v>2000</v>
      </c>
      <c r="CX166" s="8">
        <f t="shared" si="531"/>
        <v>52.631578947368418</v>
      </c>
      <c r="CZ166" s="201">
        <f t="shared" si="532"/>
        <v>1</v>
      </c>
      <c r="DA166" s="201">
        <f t="shared" si="533"/>
        <v>1</v>
      </c>
      <c r="DB166" s="8">
        <f t="shared" si="534"/>
        <v>2000</v>
      </c>
      <c r="DC166" s="8">
        <f t="shared" si="535"/>
        <v>52.631578947368418</v>
      </c>
      <c r="DE166" s="201">
        <f t="shared" si="536"/>
        <v>1</v>
      </c>
      <c r="DF166" s="201">
        <f t="shared" si="537"/>
        <v>1</v>
      </c>
      <c r="DG166" s="8">
        <f t="shared" si="538"/>
        <v>2000</v>
      </c>
      <c r="DH166" s="8">
        <f t="shared" si="539"/>
        <v>52.631578947368418</v>
      </c>
      <c r="DJ166" s="201">
        <f t="shared" si="540"/>
        <v>1</v>
      </c>
      <c r="DK166" s="201">
        <f t="shared" si="541"/>
        <v>1</v>
      </c>
      <c r="DL166" s="8">
        <f t="shared" si="542"/>
        <v>2000</v>
      </c>
      <c r="DM166" s="8">
        <f t="shared" si="543"/>
        <v>52.631578947368418</v>
      </c>
      <c r="DO166" s="201">
        <f t="shared" si="544"/>
        <v>1</v>
      </c>
      <c r="DP166" s="201">
        <f t="shared" si="545"/>
        <v>1</v>
      </c>
      <c r="DQ166" s="8">
        <f t="shared" si="546"/>
        <v>2000</v>
      </c>
      <c r="DR166" s="8">
        <f t="shared" si="547"/>
        <v>52.631578947368418</v>
      </c>
      <c r="DT166" s="51">
        <f>P166+U166+Z166+AE166+AJ166+AO166+AT166+AY166+BD166+BI166+BN166+BS166+BX166+CC166+CH166+CM166+CR166+CW166+DB166+DG166+DL166+DQ166</f>
        <v>44000</v>
      </c>
      <c r="DU166" s="50">
        <f t="shared" si="461"/>
        <v>1157.8947368421052</v>
      </c>
      <c r="DV166" s="51">
        <v>0</v>
      </c>
      <c r="DW166" s="50">
        <f t="shared" si="462"/>
        <v>0</v>
      </c>
      <c r="DX166" s="51">
        <f t="shared" si="463"/>
        <v>44000</v>
      </c>
      <c r="DY166" s="52">
        <f t="shared" si="463"/>
        <v>1157.8947368421052</v>
      </c>
      <c r="DZ166" s="307" t="str">
        <f t="shared" si="459"/>
        <v>Capacete</v>
      </c>
    </row>
    <row r="167" spans="1:130" ht="18" customHeight="1" x14ac:dyDescent="0.3">
      <c r="B167" s="464" t="s">
        <v>685</v>
      </c>
      <c r="C167" s="67"/>
      <c r="D167" s="67"/>
      <c r="E167" s="430">
        <v>8000</v>
      </c>
      <c r="F167" s="263">
        <f t="shared" si="548"/>
        <v>210.52631578947367</v>
      </c>
      <c r="G167" s="55"/>
      <c r="H167" s="55"/>
      <c r="I167" s="56">
        <v>1</v>
      </c>
      <c r="J167" s="56"/>
      <c r="K167" s="68"/>
      <c r="L167" s="56"/>
      <c r="M167" s="57"/>
      <c r="N167" s="375">
        <v>1</v>
      </c>
      <c r="O167" s="214">
        <f>1/I167</f>
        <v>1</v>
      </c>
      <c r="P167" s="8">
        <f t="shared" si="549"/>
        <v>8000</v>
      </c>
      <c r="Q167" s="8">
        <f t="shared" si="550"/>
        <v>210.52631578947367</v>
      </c>
      <c r="R167" s="63"/>
      <c r="S167" s="201">
        <f t="shared" si="464"/>
        <v>1</v>
      </c>
      <c r="T167" s="201">
        <f t="shared" si="465"/>
        <v>1</v>
      </c>
      <c r="U167" s="8">
        <f t="shared" si="466"/>
        <v>8000</v>
      </c>
      <c r="V167" s="8">
        <f t="shared" si="467"/>
        <v>210.52631578947367</v>
      </c>
      <c r="W167" s="63"/>
      <c r="X167" s="201">
        <f t="shared" si="468"/>
        <v>1</v>
      </c>
      <c r="Y167" s="201">
        <f t="shared" si="469"/>
        <v>1</v>
      </c>
      <c r="Z167" s="8">
        <f t="shared" si="470"/>
        <v>8000</v>
      </c>
      <c r="AA167" s="8">
        <f t="shared" si="471"/>
        <v>210.52631578947367</v>
      </c>
      <c r="AB167" s="60"/>
      <c r="AC167" s="201">
        <f t="shared" si="472"/>
        <v>1</v>
      </c>
      <c r="AD167" s="201">
        <f t="shared" si="473"/>
        <v>1</v>
      </c>
      <c r="AE167" s="8">
        <f t="shared" si="474"/>
        <v>8000</v>
      </c>
      <c r="AF167" s="8">
        <f t="shared" si="475"/>
        <v>210.52631578947367</v>
      </c>
      <c r="AH167" s="201">
        <f t="shared" si="476"/>
        <v>1</v>
      </c>
      <c r="AI167" s="201">
        <f t="shared" si="477"/>
        <v>1</v>
      </c>
      <c r="AJ167" s="8">
        <f t="shared" si="478"/>
        <v>8000</v>
      </c>
      <c r="AK167" s="8">
        <f t="shared" si="479"/>
        <v>210.52631578947367</v>
      </c>
      <c r="AM167" s="201">
        <f t="shared" si="480"/>
        <v>1</v>
      </c>
      <c r="AN167" s="201">
        <f t="shared" si="481"/>
        <v>1</v>
      </c>
      <c r="AO167" s="8">
        <f t="shared" si="482"/>
        <v>8000</v>
      </c>
      <c r="AP167" s="8">
        <f t="shared" si="483"/>
        <v>210.52631578947367</v>
      </c>
      <c r="AR167" s="201">
        <f t="shared" si="484"/>
        <v>1</v>
      </c>
      <c r="AS167" s="201">
        <f t="shared" si="485"/>
        <v>1</v>
      </c>
      <c r="AT167" s="8">
        <f t="shared" si="486"/>
        <v>8000</v>
      </c>
      <c r="AU167" s="8">
        <f t="shared" si="487"/>
        <v>210.52631578947367</v>
      </c>
      <c r="AW167" s="201">
        <f t="shared" si="488"/>
        <v>1</v>
      </c>
      <c r="AX167" s="201">
        <f t="shared" si="489"/>
        <v>1</v>
      </c>
      <c r="AY167" s="8">
        <f t="shared" si="490"/>
        <v>8000</v>
      </c>
      <c r="AZ167" s="8">
        <f t="shared" si="491"/>
        <v>210.52631578947367</v>
      </c>
      <c r="BB167" s="201">
        <f t="shared" si="492"/>
        <v>1</v>
      </c>
      <c r="BC167" s="201">
        <f t="shared" si="493"/>
        <v>1</v>
      </c>
      <c r="BD167" s="8">
        <f t="shared" si="494"/>
        <v>8000</v>
      </c>
      <c r="BE167" s="8">
        <f t="shared" si="495"/>
        <v>210.52631578947367</v>
      </c>
      <c r="BG167" s="201">
        <f t="shared" si="496"/>
        <v>1</v>
      </c>
      <c r="BH167" s="201">
        <f t="shared" si="497"/>
        <v>1</v>
      </c>
      <c r="BI167" s="8">
        <f t="shared" si="498"/>
        <v>8000</v>
      </c>
      <c r="BJ167" s="8">
        <f t="shared" si="499"/>
        <v>210.52631578947367</v>
      </c>
      <c r="BL167" s="201">
        <f t="shared" si="500"/>
        <v>1</v>
      </c>
      <c r="BM167" s="201">
        <f t="shared" si="501"/>
        <v>1</v>
      </c>
      <c r="BN167" s="8">
        <f t="shared" si="502"/>
        <v>8000</v>
      </c>
      <c r="BO167" s="8">
        <f t="shared" si="503"/>
        <v>210.52631578947367</v>
      </c>
      <c r="BQ167" s="201">
        <f t="shared" si="504"/>
        <v>1</v>
      </c>
      <c r="BR167" s="201">
        <f t="shared" si="505"/>
        <v>1</v>
      </c>
      <c r="BS167" s="8">
        <f t="shared" si="506"/>
        <v>8000</v>
      </c>
      <c r="BT167" s="8">
        <f t="shared" si="507"/>
        <v>210.52631578947367</v>
      </c>
      <c r="BV167" s="201">
        <f t="shared" si="508"/>
        <v>1</v>
      </c>
      <c r="BW167" s="201">
        <f t="shared" si="509"/>
        <v>1</v>
      </c>
      <c r="BX167" s="8">
        <f t="shared" si="510"/>
        <v>8000</v>
      </c>
      <c r="BY167" s="8">
        <f t="shared" si="511"/>
        <v>210.52631578947367</v>
      </c>
      <c r="CA167" s="201">
        <f t="shared" si="512"/>
        <v>1</v>
      </c>
      <c r="CB167" s="201">
        <f t="shared" si="513"/>
        <v>1</v>
      </c>
      <c r="CC167" s="8">
        <f t="shared" si="514"/>
        <v>8000</v>
      </c>
      <c r="CD167" s="8">
        <f t="shared" si="515"/>
        <v>210.52631578947367</v>
      </c>
      <c r="CF167" s="201">
        <f t="shared" si="516"/>
        <v>1</v>
      </c>
      <c r="CG167" s="201">
        <f t="shared" si="517"/>
        <v>1</v>
      </c>
      <c r="CH167" s="8">
        <f t="shared" si="518"/>
        <v>8000</v>
      </c>
      <c r="CI167" s="8">
        <f t="shared" si="519"/>
        <v>210.52631578947367</v>
      </c>
      <c r="CK167" s="201">
        <f t="shared" si="520"/>
        <v>1</v>
      </c>
      <c r="CL167" s="201">
        <f t="shared" si="521"/>
        <v>1</v>
      </c>
      <c r="CM167" s="8">
        <f t="shared" si="522"/>
        <v>8000</v>
      </c>
      <c r="CN167" s="8">
        <f t="shared" si="523"/>
        <v>210.52631578947367</v>
      </c>
      <c r="CP167" s="201">
        <f t="shared" si="524"/>
        <v>1</v>
      </c>
      <c r="CQ167" s="201">
        <f t="shared" si="525"/>
        <v>1</v>
      </c>
      <c r="CR167" s="8">
        <f t="shared" si="526"/>
        <v>8000</v>
      </c>
      <c r="CS167" s="8">
        <f t="shared" si="527"/>
        <v>210.52631578947367</v>
      </c>
      <c r="CU167" s="201">
        <f t="shared" si="528"/>
        <v>1</v>
      </c>
      <c r="CV167" s="201">
        <f t="shared" si="529"/>
        <v>1</v>
      </c>
      <c r="CW167" s="8">
        <f t="shared" si="530"/>
        <v>8000</v>
      </c>
      <c r="CX167" s="8">
        <f t="shared" si="531"/>
        <v>210.52631578947367</v>
      </c>
      <c r="CZ167" s="201">
        <f t="shared" si="532"/>
        <v>1</v>
      </c>
      <c r="DA167" s="201">
        <f t="shared" si="533"/>
        <v>1</v>
      </c>
      <c r="DB167" s="8">
        <f t="shared" si="534"/>
        <v>8000</v>
      </c>
      <c r="DC167" s="8">
        <f t="shared" si="535"/>
        <v>210.52631578947367</v>
      </c>
      <c r="DE167" s="201">
        <f t="shared" si="536"/>
        <v>1</v>
      </c>
      <c r="DF167" s="201">
        <f t="shared" si="537"/>
        <v>1</v>
      </c>
      <c r="DG167" s="8">
        <f t="shared" si="538"/>
        <v>8000</v>
      </c>
      <c r="DH167" s="8">
        <f t="shared" si="539"/>
        <v>210.52631578947367</v>
      </c>
      <c r="DJ167" s="201">
        <f t="shared" si="540"/>
        <v>1</v>
      </c>
      <c r="DK167" s="201">
        <f t="shared" si="541"/>
        <v>1</v>
      </c>
      <c r="DL167" s="8">
        <f t="shared" si="542"/>
        <v>8000</v>
      </c>
      <c r="DM167" s="8">
        <f t="shared" si="543"/>
        <v>210.52631578947367</v>
      </c>
      <c r="DO167" s="201">
        <f t="shared" si="544"/>
        <v>1</v>
      </c>
      <c r="DP167" s="201">
        <f t="shared" si="545"/>
        <v>1</v>
      </c>
      <c r="DQ167" s="8">
        <f t="shared" si="546"/>
        <v>8000</v>
      </c>
      <c r="DR167" s="8">
        <f t="shared" si="547"/>
        <v>210.52631578947367</v>
      </c>
      <c r="DT167" s="51">
        <f t="shared" ref="DT167:DT173" si="551">P167+U167+Z167+AE167+AJ167+AO167+AT167+AY167+BD167+BI167+BN167+BS167+BX167+CC167+CH167+CM167+CR167+CW167+DB167+DG167+DL167+DQ167</f>
        <v>176000</v>
      </c>
      <c r="DU167" s="50">
        <f t="shared" si="461"/>
        <v>4631.5789473684208</v>
      </c>
      <c r="DV167" s="51">
        <v>0</v>
      </c>
      <c r="DW167" s="50">
        <f t="shared" si="462"/>
        <v>0</v>
      </c>
      <c r="DX167" s="51">
        <f t="shared" si="463"/>
        <v>176000</v>
      </c>
      <c r="DY167" s="52">
        <f t="shared" si="463"/>
        <v>4631.5789473684208</v>
      </c>
      <c r="DZ167" s="307" t="str">
        <f t="shared" si="459"/>
        <v>Carta de Conducao</v>
      </c>
    </row>
    <row r="168" spans="1:130" ht="18" customHeight="1" x14ac:dyDescent="0.3">
      <c r="B168" s="464" t="s">
        <v>686</v>
      </c>
      <c r="C168" s="67"/>
      <c r="D168" s="67"/>
      <c r="E168" s="239"/>
      <c r="F168" s="55"/>
      <c r="G168" s="55"/>
      <c r="H168" s="55"/>
      <c r="I168" s="56"/>
      <c r="J168" s="56"/>
      <c r="K168" s="68"/>
      <c r="L168" s="56"/>
      <c r="M168" s="57"/>
      <c r="N168" s="375">
        <v>0</v>
      </c>
      <c r="O168" s="214">
        <v>0</v>
      </c>
      <c r="P168" s="8">
        <f t="shared" si="549"/>
        <v>0</v>
      </c>
      <c r="Q168" s="8">
        <f t="shared" si="550"/>
        <v>0</v>
      </c>
      <c r="R168" s="63"/>
      <c r="S168" s="201">
        <f t="shared" si="464"/>
        <v>0</v>
      </c>
      <c r="T168" s="201">
        <f t="shared" si="465"/>
        <v>0</v>
      </c>
      <c r="U168" s="8">
        <f t="shared" si="466"/>
        <v>0</v>
      </c>
      <c r="V168" s="8">
        <f t="shared" si="467"/>
        <v>0</v>
      </c>
      <c r="W168" s="63"/>
      <c r="X168" s="201">
        <f t="shared" si="468"/>
        <v>0</v>
      </c>
      <c r="Y168" s="201">
        <f t="shared" si="469"/>
        <v>0</v>
      </c>
      <c r="Z168" s="8">
        <f t="shared" si="470"/>
        <v>0</v>
      </c>
      <c r="AA168" s="8">
        <f t="shared" si="471"/>
        <v>0</v>
      </c>
      <c r="AB168" s="60"/>
      <c r="AC168" s="201">
        <f t="shared" si="472"/>
        <v>0</v>
      </c>
      <c r="AD168" s="201">
        <f t="shared" si="473"/>
        <v>0</v>
      </c>
      <c r="AE168" s="8">
        <f t="shared" si="474"/>
        <v>0</v>
      </c>
      <c r="AF168" s="8">
        <f t="shared" si="475"/>
        <v>0</v>
      </c>
      <c r="AH168" s="201">
        <f t="shared" si="476"/>
        <v>0</v>
      </c>
      <c r="AI168" s="201">
        <f t="shared" si="477"/>
        <v>0</v>
      </c>
      <c r="AJ168" s="8">
        <f t="shared" si="478"/>
        <v>0</v>
      </c>
      <c r="AK168" s="8">
        <f t="shared" si="479"/>
        <v>0</v>
      </c>
      <c r="AM168" s="201">
        <f t="shared" si="480"/>
        <v>0</v>
      </c>
      <c r="AN168" s="201">
        <f t="shared" si="481"/>
        <v>0</v>
      </c>
      <c r="AO168" s="8">
        <f t="shared" si="482"/>
        <v>0</v>
      </c>
      <c r="AP168" s="8">
        <f t="shared" si="483"/>
        <v>0</v>
      </c>
      <c r="AR168" s="201">
        <f t="shared" si="484"/>
        <v>0</v>
      </c>
      <c r="AS168" s="201">
        <f t="shared" si="485"/>
        <v>0</v>
      </c>
      <c r="AT168" s="8">
        <f t="shared" si="486"/>
        <v>0</v>
      </c>
      <c r="AU168" s="8">
        <f t="shared" si="487"/>
        <v>0</v>
      </c>
      <c r="AW168" s="201">
        <f t="shared" si="488"/>
        <v>0</v>
      </c>
      <c r="AX168" s="201">
        <f t="shared" si="489"/>
        <v>0</v>
      </c>
      <c r="AY168" s="8">
        <f t="shared" si="490"/>
        <v>0</v>
      </c>
      <c r="AZ168" s="8">
        <f t="shared" si="491"/>
        <v>0</v>
      </c>
      <c r="BB168" s="201">
        <f t="shared" si="492"/>
        <v>0</v>
      </c>
      <c r="BC168" s="201">
        <f t="shared" si="493"/>
        <v>0</v>
      </c>
      <c r="BD168" s="8">
        <f t="shared" si="494"/>
        <v>0</v>
      </c>
      <c r="BE168" s="8">
        <f t="shared" si="495"/>
        <v>0</v>
      </c>
      <c r="BG168" s="201">
        <f t="shared" si="496"/>
        <v>0</v>
      </c>
      <c r="BH168" s="201">
        <f t="shared" si="497"/>
        <v>0</v>
      </c>
      <c r="BI168" s="8">
        <f t="shared" si="498"/>
        <v>0</v>
      </c>
      <c r="BJ168" s="8">
        <f t="shared" si="499"/>
        <v>0</v>
      </c>
      <c r="BL168" s="201">
        <f t="shared" si="500"/>
        <v>0</v>
      </c>
      <c r="BM168" s="201">
        <f t="shared" si="501"/>
        <v>0</v>
      </c>
      <c r="BN168" s="8">
        <f t="shared" si="502"/>
        <v>0</v>
      </c>
      <c r="BO168" s="8">
        <f t="shared" si="503"/>
        <v>0</v>
      </c>
      <c r="BQ168" s="201">
        <f t="shared" si="504"/>
        <v>0</v>
      </c>
      <c r="BR168" s="201">
        <f t="shared" si="505"/>
        <v>0</v>
      </c>
      <c r="BS168" s="8">
        <f t="shared" si="506"/>
        <v>0</v>
      </c>
      <c r="BT168" s="8">
        <f t="shared" si="507"/>
        <v>0</v>
      </c>
      <c r="BV168" s="201">
        <f t="shared" si="508"/>
        <v>0</v>
      </c>
      <c r="BW168" s="201">
        <f t="shared" si="509"/>
        <v>0</v>
      </c>
      <c r="BX168" s="8">
        <f t="shared" si="510"/>
        <v>0</v>
      </c>
      <c r="BY168" s="8">
        <f t="shared" si="511"/>
        <v>0</v>
      </c>
      <c r="CA168" s="201">
        <f t="shared" si="512"/>
        <v>0</v>
      </c>
      <c r="CB168" s="201">
        <f t="shared" si="513"/>
        <v>0</v>
      </c>
      <c r="CC168" s="8">
        <f t="shared" si="514"/>
        <v>0</v>
      </c>
      <c r="CD168" s="8">
        <f t="shared" si="515"/>
        <v>0</v>
      </c>
      <c r="CF168" s="201">
        <f t="shared" si="516"/>
        <v>0</v>
      </c>
      <c r="CG168" s="201">
        <f t="shared" si="517"/>
        <v>0</v>
      </c>
      <c r="CH168" s="8">
        <f t="shared" si="518"/>
        <v>0</v>
      </c>
      <c r="CI168" s="8">
        <f t="shared" si="519"/>
        <v>0</v>
      </c>
      <c r="CK168" s="201">
        <f t="shared" si="520"/>
        <v>0</v>
      </c>
      <c r="CL168" s="201">
        <f t="shared" si="521"/>
        <v>0</v>
      </c>
      <c r="CM168" s="8">
        <f t="shared" si="522"/>
        <v>0</v>
      </c>
      <c r="CN168" s="8">
        <f t="shared" si="523"/>
        <v>0</v>
      </c>
      <c r="CP168" s="201">
        <f t="shared" si="524"/>
        <v>0</v>
      </c>
      <c r="CQ168" s="201">
        <f t="shared" si="525"/>
        <v>0</v>
      </c>
      <c r="CR168" s="8">
        <f t="shared" si="526"/>
        <v>0</v>
      </c>
      <c r="CS168" s="8">
        <f t="shared" si="527"/>
        <v>0</v>
      </c>
      <c r="CU168" s="201">
        <f t="shared" si="528"/>
        <v>0</v>
      </c>
      <c r="CV168" s="201">
        <f t="shared" si="529"/>
        <v>0</v>
      </c>
      <c r="CW168" s="8">
        <f t="shared" si="530"/>
        <v>0</v>
      </c>
      <c r="CX168" s="8">
        <f t="shared" si="531"/>
        <v>0</v>
      </c>
      <c r="CZ168" s="201">
        <f t="shared" si="532"/>
        <v>0</v>
      </c>
      <c r="DA168" s="201">
        <f t="shared" si="533"/>
        <v>0</v>
      </c>
      <c r="DB168" s="8">
        <f t="shared" si="534"/>
        <v>0</v>
      </c>
      <c r="DC168" s="8">
        <f t="shared" si="535"/>
        <v>0</v>
      </c>
      <c r="DE168" s="201">
        <f t="shared" si="536"/>
        <v>0</v>
      </c>
      <c r="DF168" s="201">
        <f t="shared" si="537"/>
        <v>0</v>
      </c>
      <c r="DG168" s="8">
        <f t="shared" si="538"/>
        <v>0</v>
      </c>
      <c r="DH168" s="8">
        <f t="shared" si="539"/>
        <v>0</v>
      </c>
      <c r="DJ168" s="201">
        <f t="shared" si="540"/>
        <v>0</v>
      </c>
      <c r="DK168" s="201">
        <f t="shared" si="541"/>
        <v>0</v>
      </c>
      <c r="DL168" s="8">
        <f t="shared" si="542"/>
        <v>0</v>
      </c>
      <c r="DM168" s="8">
        <f t="shared" si="543"/>
        <v>0</v>
      </c>
      <c r="DO168" s="201">
        <f t="shared" si="544"/>
        <v>0</v>
      </c>
      <c r="DP168" s="201">
        <f t="shared" si="545"/>
        <v>0</v>
      </c>
      <c r="DQ168" s="8">
        <f t="shared" si="546"/>
        <v>0</v>
      </c>
      <c r="DR168" s="8">
        <f t="shared" si="547"/>
        <v>0</v>
      </c>
      <c r="DT168" s="51">
        <f t="shared" si="551"/>
        <v>0</v>
      </c>
      <c r="DU168" s="50">
        <f t="shared" si="461"/>
        <v>0</v>
      </c>
      <c r="DV168" s="51">
        <v>0</v>
      </c>
      <c r="DW168" s="50">
        <f t="shared" si="462"/>
        <v>0</v>
      </c>
      <c r="DX168" s="51">
        <f t="shared" si="463"/>
        <v>0</v>
      </c>
      <c r="DY168" s="52">
        <f t="shared" si="463"/>
        <v>0</v>
      </c>
      <c r="DZ168" s="307" t="str">
        <f t="shared" si="459"/>
        <v>Seguro</v>
      </c>
    </row>
    <row r="169" spans="1:130" ht="18" customHeight="1" x14ac:dyDescent="0.3">
      <c r="B169" s="438" t="s">
        <v>687</v>
      </c>
      <c r="C169" s="67" t="s">
        <v>689</v>
      </c>
      <c r="D169" s="67"/>
      <c r="E169" s="239">
        <f>F169*I3</f>
        <v>13.299999999999999</v>
      </c>
      <c r="F169" s="55">
        <v>0.35</v>
      </c>
      <c r="G169" s="55"/>
      <c r="H169" s="55" t="s">
        <v>31</v>
      </c>
      <c r="I169" s="56"/>
      <c r="J169" s="56"/>
      <c r="K169" s="68"/>
      <c r="L169" s="56"/>
      <c r="M169" s="57"/>
      <c r="N169" s="375">
        <f>200*4</f>
        <v>800</v>
      </c>
      <c r="O169" s="214">
        <v>12</v>
      </c>
      <c r="P169" s="8">
        <f t="shared" si="549"/>
        <v>127680</v>
      </c>
      <c r="Q169" s="8">
        <f t="shared" si="550"/>
        <v>3360</v>
      </c>
      <c r="R169" s="63"/>
      <c r="S169" s="201">
        <f t="shared" si="464"/>
        <v>800</v>
      </c>
      <c r="T169" s="201">
        <f t="shared" si="465"/>
        <v>12</v>
      </c>
      <c r="U169" s="8">
        <f t="shared" si="466"/>
        <v>127680</v>
      </c>
      <c r="V169" s="8">
        <f t="shared" si="467"/>
        <v>3360</v>
      </c>
      <c r="W169" s="63"/>
      <c r="X169" s="201">
        <f t="shared" si="468"/>
        <v>800</v>
      </c>
      <c r="Y169" s="201">
        <f t="shared" si="469"/>
        <v>12</v>
      </c>
      <c r="Z169" s="8">
        <f t="shared" si="470"/>
        <v>127680</v>
      </c>
      <c r="AA169" s="8">
        <f t="shared" si="471"/>
        <v>3360</v>
      </c>
      <c r="AB169" s="60"/>
      <c r="AC169" s="201">
        <f t="shared" si="472"/>
        <v>800</v>
      </c>
      <c r="AD169" s="201">
        <f t="shared" si="473"/>
        <v>12</v>
      </c>
      <c r="AE169" s="8">
        <f t="shared" si="474"/>
        <v>127680</v>
      </c>
      <c r="AF169" s="8">
        <f t="shared" si="475"/>
        <v>3360</v>
      </c>
      <c r="AH169" s="201">
        <f t="shared" si="476"/>
        <v>800</v>
      </c>
      <c r="AI169" s="201">
        <f t="shared" si="477"/>
        <v>12</v>
      </c>
      <c r="AJ169" s="8">
        <f t="shared" si="478"/>
        <v>127680</v>
      </c>
      <c r="AK169" s="8">
        <f t="shared" si="479"/>
        <v>3360</v>
      </c>
      <c r="AM169" s="201">
        <f t="shared" si="480"/>
        <v>800</v>
      </c>
      <c r="AN169" s="201">
        <f t="shared" si="481"/>
        <v>12</v>
      </c>
      <c r="AO169" s="8">
        <f t="shared" si="482"/>
        <v>127680</v>
      </c>
      <c r="AP169" s="8">
        <f t="shared" si="483"/>
        <v>3360</v>
      </c>
      <c r="AR169" s="201">
        <f t="shared" si="484"/>
        <v>800</v>
      </c>
      <c r="AS169" s="201">
        <f t="shared" si="485"/>
        <v>12</v>
      </c>
      <c r="AT169" s="8">
        <f t="shared" si="486"/>
        <v>127680</v>
      </c>
      <c r="AU169" s="8">
        <f t="shared" si="487"/>
        <v>3360</v>
      </c>
      <c r="AW169" s="201">
        <f t="shared" si="488"/>
        <v>800</v>
      </c>
      <c r="AX169" s="201">
        <f t="shared" si="489"/>
        <v>12</v>
      </c>
      <c r="AY169" s="8">
        <f t="shared" si="490"/>
        <v>127680</v>
      </c>
      <c r="AZ169" s="8">
        <f t="shared" si="491"/>
        <v>3360</v>
      </c>
      <c r="BB169" s="201">
        <f t="shared" si="492"/>
        <v>800</v>
      </c>
      <c r="BC169" s="201">
        <f t="shared" si="493"/>
        <v>12</v>
      </c>
      <c r="BD169" s="8">
        <f t="shared" si="494"/>
        <v>127680</v>
      </c>
      <c r="BE169" s="8">
        <f t="shared" si="495"/>
        <v>3360</v>
      </c>
      <c r="BG169" s="201">
        <f t="shared" si="496"/>
        <v>800</v>
      </c>
      <c r="BH169" s="201">
        <f t="shared" si="497"/>
        <v>12</v>
      </c>
      <c r="BI169" s="8">
        <f t="shared" si="498"/>
        <v>127680</v>
      </c>
      <c r="BJ169" s="8">
        <f t="shared" si="499"/>
        <v>3360</v>
      </c>
      <c r="BL169" s="201">
        <f t="shared" si="500"/>
        <v>800</v>
      </c>
      <c r="BM169" s="201">
        <f t="shared" si="501"/>
        <v>12</v>
      </c>
      <c r="BN169" s="8">
        <f t="shared" si="502"/>
        <v>127680</v>
      </c>
      <c r="BO169" s="8">
        <f t="shared" si="503"/>
        <v>3360</v>
      </c>
      <c r="BQ169" s="201">
        <f t="shared" si="504"/>
        <v>800</v>
      </c>
      <c r="BR169" s="201">
        <f t="shared" si="505"/>
        <v>12</v>
      </c>
      <c r="BS169" s="8">
        <f t="shared" si="506"/>
        <v>127680</v>
      </c>
      <c r="BT169" s="8">
        <f t="shared" si="507"/>
        <v>3360</v>
      </c>
      <c r="BV169" s="201">
        <f t="shared" si="508"/>
        <v>800</v>
      </c>
      <c r="BW169" s="201">
        <f t="shared" si="509"/>
        <v>12</v>
      </c>
      <c r="BX169" s="8">
        <f t="shared" si="510"/>
        <v>127680</v>
      </c>
      <c r="BY169" s="8">
        <f t="shared" si="511"/>
        <v>3360</v>
      </c>
      <c r="CA169" s="201">
        <f t="shared" si="512"/>
        <v>800</v>
      </c>
      <c r="CB169" s="201">
        <f t="shared" si="513"/>
        <v>12</v>
      </c>
      <c r="CC169" s="8">
        <f t="shared" si="514"/>
        <v>127680</v>
      </c>
      <c r="CD169" s="8">
        <f t="shared" si="515"/>
        <v>3360</v>
      </c>
      <c r="CF169" s="201">
        <f t="shared" si="516"/>
        <v>800</v>
      </c>
      <c r="CG169" s="201">
        <f t="shared" si="517"/>
        <v>12</v>
      </c>
      <c r="CH169" s="8">
        <f t="shared" si="518"/>
        <v>127680</v>
      </c>
      <c r="CI169" s="8">
        <f t="shared" si="519"/>
        <v>3360</v>
      </c>
      <c r="CK169" s="201">
        <f t="shared" si="520"/>
        <v>800</v>
      </c>
      <c r="CL169" s="201">
        <f t="shared" si="521"/>
        <v>12</v>
      </c>
      <c r="CM169" s="8">
        <f t="shared" si="522"/>
        <v>127680</v>
      </c>
      <c r="CN169" s="8">
        <f t="shared" si="523"/>
        <v>3360</v>
      </c>
      <c r="CP169" s="201">
        <f t="shared" si="524"/>
        <v>800</v>
      </c>
      <c r="CQ169" s="201">
        <f t="shared" si="525"/>
        <v>12</v>
      </c>
      <c r="CR169" s="8">
        <f t="shared" si="526"/>
        <v>127680</v>
      </c>
      <c r="CS169" s="8">
        <f t="shared" si="527"/>
        <v>3360</v>
      </c>
      <c r="CU169" s="201">
        <f t="shared" si="528"/>
        <v>800</v>
      </c>
      <c r="CV169" s="201">
        <f t="shared" si="529"/>
        <v>12</v>
      </c>
      <c r="CW169" s="8">
        <f t="shared" si="530"/>
        <v>127680</v>
      </c>
      <c r="CX169" s="8">
        <f t="shared" si="531"/>
        <v>3360</v>
      </c>
      <c r="CZ169" s="201">
        <f t="shared" si="532"/>
        <v>800</v>
      </c>
      <c r="DA169" s="201">
        <f t="shared" si="533"/>
        <v>12</v>
      </c>
      <c r="DB169" s="8">
        <f t="shared" si="534"/>
        <v>127680</v>
      </c>
      <c r="DC169" s="8">
        <f t="shared" si="535"/>
        <v>3360</v>
      </c>
      <c r="DE169" s="201">
        <f t="shared" si="536"/>
        <v>800</v>
      </c>
      <c r="DF169" s="201">
        <f t="shared" si="537"/>
        <v>12</v>
      </c>
      <c r="DG169" s="8">
        <f t="shared" si="538"/>
        <v>127680</v>
      </c>
      <c r="DH169" s="8">
        <f t="shared" si="539"/>
        <v>3360</v>
      </c>
      <c r="DJ169" s="201">
        <f t="shared" si="540"/>
        <v>800</v>
      </c>
      <c r="DK169" s="201">
        <f t="shared" si="541"/>
        <v>12</v>
      </c>
      <c r="DL169" s="8">
        <f t="shared" si="542"/>
        <v>127680</v>
      </c>
      <c r="DM169" s="8">
        <f t="shared" si="543"/>
        <v>3360</v>
      </c>
      <c r="DO169" s="201">
        <f t="shared" si="544"/>
        <v>800</v>
      </c>
      <c r="DP169" s="201">
        <f t="shared" si="545"/>
        <v>12</v>
      </c>
      <c r="DQ169" s="8">
        <f t="shared" si="546"/>
        <v>127680</v>
      </c>
      <c r="DR169" s="8">
        <f t="shared" si="547"/>
        <v>3360</v>
      </c>
      <c r="DT169" s="51">
        <f t="shared" si="551"/>
        <v>2808960</v>
      </c>
      <c r="DU169" s="50">
        <f t="shared" si="461"/>
        <v>73920</v>
      </c>
      <c r="DV169" s="51">
        <v>0</v>
      </c>
      <c r="DW169" s="50">
        <f t="shared" si="462"/>
        <v>0</v>
      </c>
      <c r="DX169" s="51">
        <f t="shared" si="463"/>
        <v>2808960</v>
      </c>
      <c r="DY169" s="52">
        <f t="shared" si="463"/>
        <v>73920</v>
      </c>
      <c r="DZ169" s="307" t="str">
        <f t="shared" si="459"/>
        <v>Combustivel para moto</v>
      </c>
    </row>
    <row r="170" spans="1:130" ht="18" customHeight="1" x14ac:dyDescent="0.3">
      <c r="B170" s="464" t="s">
        <v>688</v>
      </c>
      <c r="C170" s="67"/>
      <c r="D170" s="67"/>
      <c r="E170" s="239"/>
      <c r="F170" s="55"/>
      <c r="G170" s="55"/>
      <c r="H170" s="55"/>
      <c r="I170" s="56"/>
      <c r="J170" s="56"/>
      <c r="K170" s="68"/>
      <c r="L170" s="56"/>
      <c r="M170" s="57"/>
      <c r="N170" s="375">
        <v>0</v>
      </c>
      <c r="O170" s="214">
        <v>0</v>
      </c>
      <c r="P170" s="8">
        <f t="shared" si="549"/>
        <v>0</v>
      </c>
      <c r="Q170" s="8">
        <f t="shared" si="550"/>
        <v>0</v>
      </c>
      <c r="R170" s="63"/>
      <c r="S170" s="201">
        <f t="shared" si="464"/>
        <v>0</v>
      </c>
      <c r="T170" s="201">
        <f t="shared" si="465"/>
        <v>0</v>
      </c>
      <c r="U170" s="8">
        <f t="shared" si="466"/>
        <v>0</v>
      </c>
      <c r="V170" s="8">
        <f t="shared" si="467"/>
        <v>0</v>
      </c>
      <c r="W170" s="63"/>
      <c r="X170" s="201">
        <f t="shared" si="468"/>
        <v>0</v>
      </c>
      <c r="Y170" s="201">
        <f t="shared" si="469"/>
        <v>0</v>
      </c>
      <c r="Z170" s="8">
        <f t="shared" si="470"/>
        <v>0</v>
      </c>
      <c r="AA170" s="8">
        <f t="shared" si="471"/>
        <v>0</v>
      </c>
      <c r="AB170" s="60"/>
      <c r="AC170" s="201">
        <f t="shared" si="472"/>
        <v>0</v>
      </c>
      <c r="AD170" s="201">
        <f t="shared" si="473"/>
        <v>0</v>
      </c>
      <c r="AE170" s="8">
        <f t="shared" si="474"/>
        <v>0</v>
      </c>
      <c r="AF170" s="8">
        <f t="shared" si="475"/>
        <v>0</v>
      </c>
      <c r="AH170" s="201">
        <f t="shared" si="476"/>
        <v>0</v>
      </c>
      <c r="AI170" s="201">
        <f t="shared" si="477"/>
        <v>0</v>
      </c>
      <c r="AJ170" s="8">
        <f t="shared" si="478"/>
        <v>0</v>
      </c>
      <c r="AK170" s="8">
        <f t="shared" si="479"/>
        <v>0</v>
      </c>
      <c r="AM170" s="201">
        <f t="shared" si="480"/>
        <v>0</v>
      </c>
      <c r="AN170" s="201">
        <f t="shared" si="481"/>
        <v>0</v>
      </c>
      <c r="AO170" s="8">
        <f t="shared" si="482"/>
        <v>0</v>
      </c>
      <c r="AP170" s="8">
        <f t="shared" si="483"/>
        <v>0</v>
      </c>
      <c r="AR170" s="201">
        <f t="shared" si="484"/>
        <v>0</v>
      </c>
      <c r="AS170" s="201">
        <f t="shared" si="485"/>
        <v>0</v>
      </c>
      <c r="AT170" s="8">
        <f t="shared" si="486"/>
        <v>0</v>
      </c>
      <c r="AU170" s="8">
        <f t="shared" si="487"/>
        <v>0</v>
      </c>
      <c r="AW170" s="201">
        <f t="shared" si="488"/>
        <v>0</v>
      </c>
      <c r="AX170" s="201">
        <f t="shared" si="489"/>
        <v>0</v>
      </c>
      <c r="AY170" s="8">
        <f t="shared" si="490"/>
        <v>0</v>
      </c>
      <c r="AZ170" s="8">
        <f t="shared" si="491"/>
        <v>0</v>
      </c>
      <c r="BB170" s="201">
        <f t="shared" si="492"/>
        <v>0</v>
      </c>
      <c r="BC170" s="201">
        <f t="shared" si="493"/>
        <v>0</v>
      </c>
      <c r="BD170" s="8">
        <f t="shared" si="494"/>
        <v>0</v>
      </c>
      <c r="BE170" s="8">
        <f t="shared" si="495"/>
        <v>0</v>
      </c>
      <c r="BG170" s="201">
        <f t="shared" si="496"/>
        <v>0</v>
      </c>
      <c r="BH170" s="201">
        <f t="shared" si="497"/>
        <v>0</v>
      </c>
      <c r="BI170" s="8">
        <f t="shared" si="498"/>
        <v>0</v>
      </c>
      <c r="BJ170" s="8">
        <f t="shared" si="499"/>
        <v>0</v>
      </c>
      <c r="BL170" s="201">
        <f t="shared" si="500"/>
        <v>0</v>
      </c>
      <c r="BM170" s="201">
        <f t="shared" si="501"/>
        <v>0</v>
      </c>
      <c r="BN170" s="8">
        <f t="shared" si="502"/>
        <v>0</v>
      </c>
      <c r="BO170" s="8">
        <f t="shared" si="503"/>
        <v>0</v>
      </c>
      <c r="BQ170" s="201">
        <f t="shared" si="504"/>
        <v>0</v>
      </c>
      <c r="BR170" s="201">
        <f t="shared" si="505"/>
        <v>0</v>
      </c>
      <c r="BS170" s="8">
        <f t="shared" si="506"/>
        <v>0</v>
      </c>
      <c r="BT170" s="8">
        <f t="shared" si="507"/>
        <v>0</v>
      </c>
      <c r="BV170" s="201">
        <f t="shared" si="508"/>
        <v>0</v>
      </c>
      <c r="BW170" s="201">
        <f t="shared" si="509"/>
        <v>0</v>
      </c>
      <c r="BX170" s="8">
        <f t="shared" si="510"/>
        <v>0</v>
      </c>
      <c r="BY170" s="8">
        <f t="shared" si="511"/>
        <v>0</v>
      </c>
      <c r="CA170" s="201">
        <f t="shared" si="512"/>
        <v>0</v>
      </c>
      <c r="CB170" s="201">
        <f t="shared" si="513"/>
        <v>0</v>
      </c>
      <c r="CC170" s="8">
        <f t="shared" si="514"/>
        <v>0</v>
      </c>
      <c r="CD170" s="8">
        <f t="shared" si="515"/>
        <v>0</v>
      </c>
      <c r="CF170" s="201">
        <f t="shared" si="516"/>
        <v>0</v>
      </c>
      <c r="CG170" s="201">
        <f t="shared" si="517"/>
        <v>0</v>
      </c>
      <c r="CH170" s="8">
        <f t="shared" si="518"/>
        <v>0</v>
      </c>
      <c r="CI170" s="8">
        <f t="shared" si="519"/>
        <v>0</v>
      </c>
      <c r="CK170" s="201">
        <f t="shared" si="520"/>
        <v>0</v>
      </c>
      <c r="CL170" s="201">
        <f t="shared" si="521"/>
        <v>0</v>
      </c>
      <c r="CM170" s="8">
        <f t="shared" si="522"/>
        <v>0</v>
      </c>
      <c r="CN170" s="8">
        <f t="shared" si="523"/>
        <v>0</v>
      </c>
      <c r="CP170" s="201">
        <f t="shared" si="524"/>
        <v>0</v>
      </c>
      <c r="CQ170" s="201">
        <f t="shared" si="525"/>
        <v>0</v>
      </c>
      <c r="CR170" s="8">
        <f t="shared" si="526"/>
        <v>0</v>
      </c>
      <c r="CS170" s="8">
        <f t="shared" si="527"/>
        <v>0</v>
      </c>
      <c r="CU170" s="201">
        <f t="shared" si="528"/>
        <v>0</v>
      </c>
      <c r="CV170" s="201">
        <f t="shared" si="529"/>
        <v>0</v>
      </c>
      <c r="CW170" s="8">
        <f t="shared" si="530"/>
        <v>0</v>
      </c>
      <c r="CX170" s="8">
        <f t="shared" si="531"/>
        <v>0</v>
      </c>
      <c r="CZ170" s="201">
        <f t="shared" si="532"/>
        <v>0</v>
      </c>
      <c r="DA170" s="201">
        <f t="shared" si="533"/>
        <v>0</v>
      </c>
      <c r="DB170" s="8">
        <f t="shared" si="534"/>
        <v>0</v>
      </c>
      <c r="DC170" s="8">
        <f t="shared" si="535"/>
        <v>0</v>
      </c>
      <c r="DE170" s="201">
        <f t="shared" si="536"/>
        <v>0</v>
      </c>
      <c r="DF170" s="201">
        <f t="shared" si="537"/>
        <v>0</v>
      </c>
      <c r="DG170" s="8">
        <f t="shared" si="538"/>
        <v>0</v>
      </c>
      <c r="DH170" s="8">
        <f t="shared" si="539"/>
        <v>0</v>
      </c>
      <c r="DJ170" s="201">
        <f t="shared" si="540"/>
        <v>0</v>
      </c>
      <c r="DK170" s="201">
        <f t="shared" si="541"/>
        <v>0</v>
      </c>
      <c r="DL170" s="8">
        <f t="shared" si="542"/>
        <v>0</v>
      </c>
      <c r="DM170" s="8">
        <f t="shared" si="543"/>
        <v>0</v>
      </c>
      <c r="DO170" s="201">
        <f t="shared" si="544"/>
        <v>0</v>
      </c>
      <c r="DP170" s="201">
        <f t="shared" si="545"/>
        <v>0</v>
      </c>
      <c r="DQ170" s="8">
        <f t="shared" si="546"/>
        <v>0</v>
      </c>
      <c r="DR170" s="8">
        <f t="shared" si="547"/>
        <v>0</v>
      </c>
      <c r="DT170" s="51">
        <f t="shared" si="551"/>
        <v>0</v>
      </c>
      <c r="DU170" s="50">
        <f t="shared" si="461"/>
        <v>0</v>
      </c>
      <c r="DV170" s="51">
        <v>0</v>
      </c>
      <c r="DW170" s="50">
        <f t="shared" si="462"/>
        <v>0</v>
      </c>
      <c r="DX170" s="51">
        <f t="shared" si="463"/>
        <v>0</v>
      </c>
      <c r="DY170" s="52">
        <f t="shared" si="463"/>
        <v>0</v>
      </c>
      <c r="DZ170" s="307" t="str">
        <f t="shared" si="459"/>
        <v>Manutencao da moto</v>
      </c>
    </row>
    <row r="171" spans="1:130" ht="18" customHeight="1" x14ac:dyDescent="0.3">
      <c r="B171" s="464"/>
      <c r="C171" s="67"/>
      <c r="D171" s="67"/>
      <c r="E171" s="239"/>
      <c r="F171" s="55"/>
      <c r="G171" s="55"/>
      <c r="H171" s="55"/>
      <c r="I171" s="56"/>
      <c r="J171" s="56"/>
      <c r="K171" s="68"/>
      <c r="L171" s="56"/>
      <c r="M171" s="57"/>
      <c r="N171" s="375">
        <v>0</v>
      </c>
      <c r="O171" s="214">
        <v>0</v>
      </c>
      <c r="P171" s="8">
        <f t="shared" si="549"/>
        <v>0</v>
      </c>
      <c r="Q171" s="8">
        <f t="shared" si="550"/>
        <v>0</v>
      </c>
      <c r="R171" s="63"/>
      <c r="S171" s="201">
        <f t="shared" si="464"/>
        <v>0</v>
      </c>
      <c r="T171" s="201">
        <f t="shared" si="465"/>
        <v>0</v>
      </c>
      <c r="U171" s="8">
        <f t="shared" si="466"/>
        <v>0</v>
      </c>
      <c r="V171" s="8">
        <f t="shared" si="467"/>
        <v>0</v>
      </c>
      <c r="W171" s="63"/>
      <c r="X171" s="201">
        <f t="shared" si="468"/>
        <v>0</v>
      </c>
      <c r="Y171" s="201">
        <f t="shared" si="469"/>
        <v>0</v>
      </c>
      <c r="Z171" s="8">
        <f t="shared" si="470"/>
        <v>0</v>
      </c>
      <c r="AA171" s="8">
        <f t="shared" si="471"/>
        <v>0</v>
      </c>
      <c r="AB171" s="60"/>
      <c r="AC171" s="201">
        <f t="shared" si="472"/>
        <v>0</v>
      </c>
      <c r="AD171" s="201">
        <f t="shared" si="473"/>
        <v>0</v>
      </c>
      <c r="AE171" s="8">
        <f t="shared" si="474"/>
        <v>0</v>
      </c>
      <c r="AF171" s="8">
        <f t="shared" si="475"/>
        <v>0</v>
      </c>
      <c r="AH171" s="201">
        <f t="shared" si="476"/>
        <v>0</v>
      </c>
      <c r="AI171" s="201">
        <f t="shared" si="477"/>
        <v>0</v>
      </c>
      <c r="AJ171" s="8">
        <f t="shared" si="478"/>
        <v>0</v>
      </c>
      <c r="AK171" s="8">
        <f t="shared" si="479"/>
        <v>0</v>
      </c>
      <c r="AM171" s="201">
        <f t="shared" si="480"/>
        <v>0</v>
      </c>
      <c r="AN171" s="201">
        <f t="shared" si="481"/>
        <v>0</v>
      </c>
      <c r="AO171" s="8">
        <f t="shared" si="482"/>
        <v>0</v>
      </c>
      <c r="AP171" s="8">
        <f t="shared" si="483"/>
        <v>0</v>
      </c>
      <c r="AR171" s="201">
        <f t="shared" si="484"/>
        <v>0</v>
      </c>
      <c r="AS171" s="201">
        <f t="shared" si="485"/>
        <v>0</v>
      </c>
      <c r="AT171" s="8">
        <f t="shared" si="486"/>
        <v>0</v>
      </c>
      <c r="AU171" s="8">
        <f t="shared" si="487"/>
        <v>0</v>
      </c>
      <c r="AW171" s="201">
        <f t="shared" si="488"/>
        <v>0</v>
      </c>
      <c r="AX171" s="201">
        <f t="shared" si="489"/>
        <v>0</v>
      </c>
      <c r="AY171" s="8">
        <f t="shared" si="490"/>
        <v>0</v>
      </c>
      <c r="AZ171" s="8">
        <f t="shared" si="491"/>
        <v>0</v>
      </c>
      <c r="BB171" s="201">
        <f t="shared" si="492"/>
        <v>0</v>
      </c>
      <c r="BC171" s="201">
        <f t="shared" si="493"/>
        <v>0</v>
      </c>
      <c r="BD171" s="8">
        <f t="shared" si="494"/>
        <v>0</v>
      </c>
      <c r="BE171" s="8">
        <f t="shared" si="495"/>
        <v>0</v>
      </c>
      <c r="BG171" s="201">
        <f t="shared" si="496"/>
        <v>0</v>
      </c>
      <c r="BH171" s="201">
        <f t="shared" si="497"/>
        <v>0</v>
      </c>
      <c r="BI171" s="8">
        <f t="shared" si="498"/>
        <v>0</v>
      </c>
      <c r="BJ171" s="8">
        <f t="shared" si="499"/>
        <v>0</v>
      </c>
      <c r="BL171" s="201">
        <f t="shared" si="500"/>
        <v>0</v>
      </c>
      <c r="BM171" s="201">
        <f t="shared" si="501"/>
        <v>0</v>
      </c>
      <c r="BN171" s="8">
        <f t="shared" si="502"/>
        <v>0</v>
      </c>
      <c r="BO171" s="8">
        <f t="shared" si="503"/>
        <v>0</v>
      </c>
      <c r="BQ171" s="201">
        <f t="shared" si="504"/>
        <v>0</v>
      </c>
      <c r="BR171" s="201">
        <f t="shared" si="505"/>
        <v>0</v>
      </c>
      <c r="BS171" s="8">
        <f t="shared" si="506"/>
        <v>0</v>
      </c>
      <c r="BT171" s="8">
        <f t="shared" si="507"/>
        <v>0</v>
      </c>
      <c r="BV171" s="201">
        <f t="shared" si="508"/>
        <v>0</v>
      </c>
      <c r="BW171" s="201">
        <f t="shared" si="509"/>
        <v>0</v>
      </c>
      <c r="BX171" s="8">
        <f t="shared" si="510"/>
        <v>0</v>
      </c>
      <c r="BY171" s="8">
        <f t="shared" si="511"/>
        <v>0</v>
      </c>
      <c r="CA171" s="201">
        <f t="shared" si="512"/>
        <v>0</v>
      </c>
      <c r="CB171" s="201">
        <f t="shared" si="513"/>
        <v>0</v>
      </c>
      <c r="CC171" s="8">
        <f t="shared" si="514"/>
        <v>0</v>
      </c>
      <c r="CD171" s="8">
        <f t="shared" si="515"/>
        <v>0</v>
      </c>
      <c r="CF171" s="201">
        <f t="shared" si="516"/>
        <v>0</v>
      </c>
      <c r="CG171" s="201">
        <f t="shared" si="517"/>
        <v>0</v>
      </c>
      <c r="CH171" s="8">
        <f t="shared" si="518"/>
        <v>0</v>
      </c>
      <c r="CI171" s="8">
        <f t="shared" si="519"/>
        <v>0</v>
      </c>
      <c r="CK171" s="201">
        <f t="shared" si="520"/>
        <v>0</v>
      </c>
      <c r="CL171" s="201">
        <f t="shared" si="521"/>
        <v>0</v>
      </c>
      <c r="CM171" s="8">
        <f t="shared" si="522"/>
        <v>0</v>
      </c>
      <c r="CN171" s="8">
        <f t="shared" si="523"/>
        <v>0</v>
      </c>
      <c r="CP171" s="201">
        <f t="shared" si="524"/>
        <v>0</v>
      </c>
      <c r="CQ171" s="201">
        <f t="shared" si="525"/>
        <v>0</v>
      </c>
      <c r="CR171" s="8">
        <f t="shared" si="526"/>
        <v>0</v>
      </c>
      <c r="CS171" s="8">
        <f t="shared" si="527"/>
        <v>0</v>
      </c>
      <c r="CU171" s="201">
        <f t="shared" si="528"/>
        <v>0</v>
      </c>
      <c r="CV171" s="201">
        <f t="shared" si="529"/>
        <v>0</v>
      </c>
      <c r="CW171" s="8">
        <f t="shared" si="530"/>
        <v>0</v>
      </c>
      <c r="CX171" s="8">
        <f t="shared" si="531"/>
        <v>0</v>
      </c>
      <c r="CZ171" s="201">
        <f t="shared" si="532"/>
        <v>0</v>
      </c>
      <c r="DA171" s="201">
        <f t="shared" si="533"/>
        <v>0</v>
      </c>
      <c r="DB171" s="8">
        <f t="shared" si="534"/>
        <v>0</v>
      </c>
      <c r="DC171" s="8">
        <f t="shared" si="535"/>
        <v>0</v>
      </c>
      <c r="DE171" s="201">
        <f t="shared" si="536"/>
        <v>0</v>
      </c>
      <c r="DF171" s="201">
        <f t="shared" si="537"/>
        <v>0</v>
      </c>
      <c r="DG171" s="8">
        <f t="shared" si="538"/>
        <v>0</v>
      </c>
      <c r="DH171" s="8">
        <f t="shared" si="539"/>
        <v>0</v>
      </c>
      <c r="DJ171" s="201">
        <f t="shared" si="540"/>
        <v>0</v>
      </c>
      <c r="DK171" s="201">
        <f t="shared" si="541"/>
        <v>0</v>
      </c>
      <c r="DL171" s="8">
        <f t="shared" si="542"/>
        <v>0</v>
      </c>
      <c r="DM171" s="8">
        <f t="shared" si="543"/>
        <v>0</v>
      </c>
      <c r="DO171" s="201">
        <f t="shared" si="544"/>
        <v>0</v>
      </c>
      <c r="DP171" s="201">
        <f t="shared" si="545"/>
        <v>0</v>
      </c>
      <c r="DQ171" s="8">
        <f t="shared" si="546"/>
        <v>0</v>
      </c>
      <c r="DR171" s="8">
        <f t="shared" si="547"/>
        <v>0</v>
      </c>
      <c r="DT171" s="51">
        <f t="shared" si="551"/>
        <v>0</v>
      </c>
      <c r="DU171" s="50">
        <f t="shared" si="461"/>
        <v>0</v>
      </c>
      <c r="DV171" s="51">
        <v>0</v>
      </c>
      <c r="DW171" s="50">
        <f t="shared" si="462"/>
        <v>0</v>
      </c>
      <c r="DX171" s="51">
        <f t="shared" si="463"/>
        <v>0</v>
      </c>
      <c r="DY171" s="52">
        <f t="shared" si="463"/>
        <v>0</v>
      </c>
      <c r="DZ171" s="307">
        <f t="shared" si="459"/>
        <v>0</v>
      </c>
    </row>
    <row r="172" spans="1:130" ht="18" customHeight="1" x14ac:dyDescent="0.3">
      <c r="B172" s="464"/>
      <c r="C172" s="67"/>
      <c r="D172" s="67"/>
      <c r="E172" s="239"/>
      <c r="F172" s="55"/>
      <c r="G172" s="55"/>
      <c r="H172" s="55"/>
      <c r="I172" s="56"/>
      <c r="J172" s="56"/>
      <c r="K172" s="68"/>
      <c r="L172" s="56"/>
      <c r="M172" s="57"/>
      <c r="N172" s="375">
        <v>0</v>
      </c>
      <c r="O172" s="214">
        <v>0</v>
      </c>
      <c r="P172" s="8">
        <f t="shared" si="549"/>
        <v>0</v>
      </c>
      <c r="Q172" s="8">
        <f t="shared" si="550"/>
        <v>0</v>
      </c>
      <c r="R172" s="63"/>
      <c r="S172" s="201">
        <f t="shared" si="464"/>
        <v>0</v>
      </c>
      <c r="T172" s="201">
        <f t="shared" si="465"/>
        <v>0</v>
      </c>
      <c r="U172" s="8">
        <f t="shared" si="466"/>
        <v>0</v>
      </c>
      <c r="V172" s="8">
        <f t="shared" si="467"/>
        <v>0</v>
      </c>
      <c r="W172" s="63"/>
      <c r="X172" s="201">
        <f t="shared" si="468"/>
        <v>0</v>
      </c>
      <c r="Y172" s="201">
        <f t="shared" si="469"/>
        <v>0</v>
      </c>
      <c r="Z172" s="8">
        <f t="shared" si="470"/>
        <v>0</v>
      </c>
      <c r="AA172" s="8">
        <f t="shared" si="471"/>
        <v>0</v>
      </c>
      <c r="AB172" s="60"/>
      <c r="AC172" s="201">
        <f t="shared" si="472"/>
        <v>0</v>
      </c>
      <c r="AD172" s="201">
        <f t="shared" si="473"/>
        <v>0</v>
      </c>
      <c r="AE172" s="8">
        <f t="shared" si="474"/>
        <v>0</v>
      </c>
      <c r="AF172" s="8">
        <f t="shared" si="475"/>
        <v>0</v>
      </c>
      <c r="AH172" s="201">
        <f t="shared" si="476"/>
        <v>0</v>
      </c>
      <c r="AI172" s="201">
        <f t="shared" si="477"/>
        <v>0</v>
      </c>
      <c r="AJ172" s="8">
        <f t="shared" si="478"/>
        <v>0</v>
      </c>
      <c r="AK172" s="8">
        <f t="shared" si="479"/>
        <v>0</v>
      </c>
      <c r="AM172" s="201">
        <f t="shared" si="480"/>
        <v>0</v>
      </c>
      <c r="AN172" s="201">
        <f t="shared" si="481"/>
        <v>0</v>
      </c>
      <c r="AO172" s="8">
        <f t="shared" si="482"/>
        <v>0</v>
      </c>
      <c r="AP172" s="8">
        <f t="shared" si="483"/>
        <v>0</v>
      </c>
      <c r="AR172" s="201">
        <f t="shared" si="484"/>
        <v>0</v>
      </c>
      <c r="AS172" s="201">
        <f t="shared" si="485"/>
        <v>0</v>
      </c>
      <c r="AT172" s="8">
        <f t="shared" si="486"/>
        <v>0</v>
      </c>
      <c r="AU172" s="8">
        <f t="shared" si="487"/>
        <v>0</v>
      </c>
      <c r="AW172" s="201">
        <f t="shared" si="488"/>
        <v>0</v>
      </c>
      <c r="AX172" s="201">
        <f t="shared" si="489"/>
        <v>0</v>
      </c>
      <c r="AY172" s="8">
        <f t="shared" si="490"/>
        <v>0</v>
      </c>
      <c r="AZ172" s="8">
        <f t="shared" si="491"/>
        <v>0</v>
      </c>
      <c r="BB172" s="201">
        <f t="shared" si="492"/>
        <v>0</v>
      </c>
      <c r="BC172" s="201">
        <f t="shared" si="493"/>
        <v>0</v>
      </c>
      <c r="BD172" s="8">
        <f t="shared" si="494"/>
        <v>0</v>
      </c>
      <c r="BE172" s="8">
        <f t="shared" si="495"/>
        <v>0</v>
      </c>
      <c r="BG172" s="201">
        <f t="shared" si="496"/>
        <v>0</v>
      </c>
      <c r="BH172" s="201">
        <f t="shared" si="497"/>
        <v>0</v>
      </c>
      <c r="BI172" s="8">
        <f t="shared" si="498"/>
        <v>0</v>
      </c>
      <c r="BJ172" s="8">
        <f t="shared" si="499"/>
        <v>0</v>
      </c>
      <c r="BL172" s="201">
        <f t="shared" si="500"/>
        <v>0</v>
      </c>
      <c r="BM172" s="201">
        <f t="shared" si="501"/>
        <v>0</v>
      </c>
      <c r="BN172" s="8">
        <f t="shared" si="502"/>
        <v>0</v>
      </c>
      <c r="BO172" s="8">
        <f t="shared" si="503"/>
        <v>0</v>
      </c>
      <c r="BQ172" s="201">
        <f t="shared" si="504"/>
        <v>0</v>
      </c>
      <c r="BR172" s="201">
        <f t="shared" si="505"/>
        <v>0</v>
      </c>
      <c r="BS172" s="8">
        <f t="shared" si="506"/>
        <v>0</v>
      </c>
      <c r="BT172" s="8">
        <f t="shared" si="507"/>
        <v>0</v>
      </c>
      <c r="BV172" s="201">
        <f t="shared" si="508"/>
        <v>0</v>
      </c>
      <c r="BW172" s="201">
        <f t="shared" si="509"/>
        <v>0</v>
      </c>
      <c r="BX172" s="8">
        <f t="shared" si="510"/>
        <v>0</v>
      </c>
      <c r="BY172" s="8">
        <f t="shared" si="511"/>
        <v>0</v>
      </c>
      <c r="CA172" s="201">
        <f t="shared" si="512"/>
        <v>0</v>
      </c>
      <c r="CB172" s="201">
        <f t="shared" si="513"/>
        <v>0</v>
      </c>
      <c r="CC172" s="8">
        <f t="shared" si="514"/>
        <v>0</v>
      </c>
      <c r="CD172" s="8">
        <f t="shared" si="515"/>
        <v>0</v>
      </c>
      <c r="CF172" s="201">
        <f t="shared" si="516"/>
        <v>0</v>
      </c>
      <c r="CG172" s="201">
        <f t="shared" si="517"/>
        <v>0</v>
      </c>
      <c r="CH172" s="8">
        <f t="shared" si="518"/>
        <v>0</v>
      </c>
      <c r="CI172" s="8">
        <f t="shared" si="519"/>
        <v>0</v>
      </c>
      <c r="CK172" s="201">
        <f t="shared" si="520"/>
        <v>0</v>
      </c>
      <c r="CL172" s="201">
        <f t="shared" si="521"/>
        <v>0</v>
      </c>
      <c r="CM172" s="8">
        <f t="shared" si="522"/>
        <v>0</v>
      </c>
      <c r="CN172" s="8">
        <f t="shared" si="523"/>
        <v>0</v>
      </c>
      <c r="CP172" s="201">
        <f t="shared" si="524"/>
        <v>0</v>
      </c>
      <c r="CQ172" s="201">
        <f t="shared" si="525"/>
        <v>0</v>
      </c>
      <c r="CR172" s="8">
        <f t="shared" si="526"/>
        <v>0</v>
      </c>
      <c r="CS172" s="8">
        <f t="shared" si="527"/>
        <v>0</v>
      </c>
      <c r="CU172" s="201">
        <f t="shared" si="528"/>
        <v>0</v>
      </c>
      <c r="CV172" s="201">
        <f t="shared" si="529"/>
        <v>0</v>
      </c>
      <c r="CW172" s="8">
        <f t="shared" si="530"/>
        <v>0</v>
      </c>
      <c r="CX172" s="8">
        <f t="shared" si="531"/>
        <v>0</v>
      </c>
      <c r="CZ172" s="201">
        <f t="shared" si="532"/>
        <v>0</v>
      </c>
      <c r="DA172" s="201">
        <f t="shared" si="533"/>
        <v>0</v>
      </c>
      <c r="DB172" s="8">
        <f t="shared" si="534"/>
        <v>0</v>
      </c>
      <c r="DC172" s="8">
        <f t="shared" si="535"/>
        <v>0</v>
      </c>
      <c r="DE172" s="201">
        <f t="shared" si="536"/>
        <v>0</v>
      </c>
      <c r="DF172" s="201">
        <f t="shared" si="537"/>
        <v>0</v>
      </c>
      <c r="DG172" s="8">
        <f t="shared" si="538"/>
        <v>0</v>
      </c>
      <c r="DH172" s="8">
        <f t="shared" si="539"/>
        <v>0</v>
      </c>
      <c r="DJ172" s="201">
        <f t="shared" si="540"/>
        <v>0</v>
      </c>
      <c r="DK172" s="201">
        <f t="shared" si="541"/>
        <v>0</v>
      </c>
      <c r="DL172" s="8">
        <f t="shared" si="542"/>
        <v>0</v>
      </c>
      <c r="DM172" s="8">
        <f t="shared" si="543"/>
        <v>0</v>
      </c>
      <c r="DO172" s="201">
        <f t="shared" si="544"/>
        <v>0</v>
      </c>
      <c r="DP172" s="201">
        <f t="shared" si="545"/>
        <v>0</v>
      </c>
      <c r="DQ172" s="8">
        <f t="shared" si="546"/>
        <v>0</v>
      </c>
      <c r="DR172" s="8">
        <f t="shared" si="547"/>
        <v>0</v>
      </c>
      <c r="DT172" s="51">
        <f t="shared" si="551"/>
        <v>0</v>
      </c>
      <c r="DU172" s="50">
        <f t="shared" si="461"/>
        <v>0</v>
      </c>
      <c r="DV172" s="51">
        <v>0</v>
      </c>
      <c r="DW172" s="50">
        <f t="shared" si="462"/>
        <v>0</v>
      </c>
      <c r="DX172" s="51">
        <f t="shared" si="463"/>
        <v>0</v>
      </c>
      <c r="DY172" s="52">
        <f t="shared" si="463"/>
        <v>0</v>
      </c>
      <c r="DZ172" s="307">
        <f t="shared" si="459"/>
        <v>0</v>
      </c>
    </row>
    <row r="173" spans="1:130" ht="18" customHeight="1" thickBot="1" x14ac:dyDescent="0.35">
      <c r="B173" s="464"/>
      <c r="C173" s="67"/>
      <c r="D173" s="67"/>
      <c r="E173" s="239"/>
      <c r="F173" s="55"/>
      <c r="G173" s="55"/>
      <c r="H173" s="55"/>
      <c r="I173" s="56"/>
      <c r="J173" s="56"/>
      <c r="K173" s="68"/>
      <c r="L173" s="56"/>
      <c r="M173" s="57"/>
      <c r="N173" s="375">
        <v>0</v>
      </c>
      <c r="O173" s="214">
        <v>0</v>
      </c>
      <c r="P173" s="8">
        <f t="shared" si="549"/>
        <v>0</v>
      </c>
      <c r="Q173" s="8">
        <f t="shared" si="550"/>
        <v>0</v>
      </c>
      <c r="R173" s="63"/>
      <c r="S173" s="201">
        <f t="shared" si="464"/>
        <v>0</v>
      </c>
      <c r="T173" s="201">
        <f t="shared" si="465"/>
        <v>0</v>
      </c>
      <c r="U173" s="8">
        <f t="shared" si="466"/>
        <v>0</v>
      </c>
      <c r="V173" s="8">
        <f t="shared" si="467"/>
        <v>0</v>
      </c>
      <c r="W173" s="63"/>
      <c r="X173" s="201">
        <f t="shared" si="468"/>
        <v>0</v>
      </c>
      <c r="Y173" s="201">
        <f t="shared" si="469"/>
        <v>0</v>
      </c>
      <c r="Z173" s="8">
        <f t="shared" si="470"/>
        <v>0</v>
      </c>
      <c r="AA173" s="8">
        <f t="shared" si="471"/>
        <v>0</v>
      </c>
      <c r="AB173" s="60"/>
      <c r="AC173" s="201">
        <f t="shared" si="472"/>
        <v>0</v>
      </c>
      <c r="AD173" s="201">
        <f t="shared" si="473"/>
        <v>0</v>
      </c>
      <c r="AE173" s="8">
        <f t="shared" si="474"/>
        <v>0</v>
      </c>
      <c r="AF173" s="8">
        <f t="shared" si="475"/>
        <v>0</v>
      </c>
      <c r="AH173" s="201">
        <f t="shared" si="476"/>
        <v>0</v>
      </c>
      <c r="AI173" s="201">
        <f t="shared" si="477"/>
        <v>0</v>
      </c>
      <c r="AJ173" s="8">
        <f t="shared" si="478"/>
        <v>0</v>
      </c>
      <c r="AK173" s="8">
        <f t="shared" si="479"/>
        <v>0</v>
      </c>
      <c r="AM173" s="201">
        <f t="shared" si="480"/>
        <v>0</v>
      </c>
      <c r="AN173" s="201">
        <f t="shared" si="481"/>
        <v>0</v>
      </c>
      <c r="AO173" s="8">
        <f t="shared" si="482"/>
        <v>0</v>
      </c>
      <c r="AP173" s="8">
        <f t="shared" si="483"/>
        <v>0</v>
      </c>
      <c r="AR173" s="201">
        <f t="shared" si="484"/>
        <v>0</v>
      </c>
      <c r="AS173" s="201">
        <f t="shared" si="485"/>
        <v>0</v>
      </c>
      <c r="AT173" s="8">
        <f t="shared" si="486"/>
        <v>0</v>
      </c>
      <c r="AU173" s="8">
        <f t="shared" si="487"/>
        <v>0</v>
      </c>
      <c r="AW173" s="201">
        <f t="shared" si="488"/>
        <v>0</v>
      </c>
      <c r="AX173" s="201">
        <f t="shared" si="489"/>
        <v>0</v>
      </c>
      <c r="AY173" s="8">
        <f t="shared" si="490"/>
        <v>0</v>
      </c>
      <c r="AZ173" s="8">
        <f t="shared" si="491"/>
        <v>0</v>
      </c>
      <c r="BB173" s="201">
        <f t="shared" si="492"/>
        <v>0</v>
      </c>
      <c r="BC173" s="201">
        <f t="shared" si="493"/>
        <v>0</v>
      </c>
      <c r="BD173" s="8">
        <f t="shared" si="494"/>
        <v>0</v>
      </c>
      <c r="BE173" s="8">
        <f t="shared" si="495"/>
        <v>0</v>
      </c>
      <c r="BG173" s="201">
        <f t="shared" si="496"/>
        <v>0</v>
      </c>
      <c r="BH173" s="201">
        <f t="shared" si="497"/>
        <v>0</v>
      </c>
      <c r="BI173" s="8">
        <f t="shared" si="498"/>
        <v>0</v>
      </c>
      <c r="BJ173" s="8">
        <f t="shared" si="499"/>
        <v>0</v>
      </c>
      <c r="BL173" s="201">
        <f t="shared" si="500"/>
        <v>0</v>
      </c>
      <c r="BM173" s="201">
        <f t="shared" si="501"/>
        <v>0</v>
      </c>
      <c r="BN173" s="8">
        <f t="shared" si="502"/>
        <v>0</v>
      </c>
      <c r="BO173" s="8">
        <f t="shared" si="503"/>
        <v>0</v>
      </c>
      <c r="BQ173" s="201">
        <f t="shared" si="504"/>
        <v>0</v>
      </c>
      <c r="BR173" s="201">
        <f t="shared" si="505"/>
        <v>0</v>
      </c>
      <c r="BS173" s="8">
        <f t="shared" si="506"/>
        <v>0</v>
      </c>
      <c r="BT173" s="8">
        <f t="shared" si="507"/>
        <v>0</v>
      </c>
      <c r="BV173" s="201">
        <f t="shared" si="508"/>
        <v>0</v>
      </c>
      <c r="BW173" s="201">
        <f t="shared" si="509"/>
        <v>0</v>
      </c>
      <c r="BX173" s="8">
        <f t="shared" si="510"/>
        <v>0</v>
      </c>
      <c r="BY173" s="8">
        <f t="shared" si="511"/>
        <v>0</v>
      </c>
      <c r="CA173" s="201">
        <f t="shared" si="512"/>
        <v>0</v>
      </c>
      <c r="CB173" s="201">
        <f t="shared" si="513"/>
        <v>0</v>
      </c>
      <c r="CC173" s="8">
        <f t="shared" si="514"/>
        <v>0</v>
      </c>
      <c r="CD173" s="8">
        <f t="shared" si="515"/>
        <v>0</v>
      </c>
      <c r="CF173" s="201">
        <f t="shared" si="516"/>
        <v>0</v>
      </c>
      <c r="CG173" s="201">
        <f t="shared" si="517"/>
        <v>0</v>
      </c>
      <c r="CH173" s="8">
        <f t="shared" si="518"/>
        <v>0</v>
      </c>
      <c r="CI173" s="8">
        <f t="shared" si="519"/>
        <v>0</v>
      </c>
      <c r="CK173" s="201">
        <f t="shared" si="520"/>
        <v>0</v>
      </c>
      <c r="CL173" s="201">
        <f t="shared" si="521"/>
        <v>0</v>
      </c>
      <c r="CM173" s="8">
        <f t="shared" si="522"/>
        <v>0</v>
      </c>
      <c r="CN173" s="8">
        <f t="shared" si="523"/>
        <v>0</v>
      </c>
      <c r="CP173" s="201">
        <f t="shared" si="524"/>
        <v>0</v>
      </c>
      <c r="CQ173" s="201">
        <f t="shared" si="525"/>
        <v>0</v>
      </c>
      <c r="CR173" s="8">
        <f t="shared" si="526"/>
        <v>0</v>
      </c>
      <c r="CS173" s="8">
        <f t="shared" si="527"/>
        <v>0</v>
      </c>
      <c r="CU173" s="201">
        <f t="shared" si="528"/>
        <v>0</v>
      </c>
      <c r="CV173" s="201">
        <f t="shared" si="529"/>
        <v>0</v>
      </c>
      <c r="CW173" s="8">
        <f t="shared" si="530"/>
        <v>0</v>
      </c>
      <c r="CX173" s="8">
        <f t="shared" si="531"/>
        <v>0</v>
      </c>
      <c r="CZ173" s="201">
        <f t="shared" si="532"/>
        <v>0</v>
      </c>
      <c r="DA173" s="201">
        <f t="shared" si="533"/>
        <v>0</v>
      </c>
      <c r="DB173" s="8">
        <f t="shared" si="534"/>
        <v>0</v>
      </c>
      <c r="DC173" s="8">
        <f t="shared" si="535"/>
        <v>0</v>
      </c>
      <c r="DE173" s="201">
        <f t="shared" si="536"/>
        <v>0</v>
      </c>
      <c r="DF173" s="201">
        <f t="shared" si="537"/>
        <v>0</v>
      </c>
      <c r="DG173" s="8">
        <f t="shared" si="538"/>
        <v>0</v>
      </c>
      <c r="DH173" s="8">
        <f t="shared" si="539"/>
        <v>0</v>
      </c>
      <c r="DJ173" s="201">
        <f t="shared" si="540"/>
        <v>0</v>
      </c>
      <c r="DK173" s="201">
        <f t="shared" si="541"/>
        <v>0</v>
      </c>
      <c r="DL173" s="8">
        <f t="shared" si="542"/>
        <v>0</v>
      </c>
      <c r="DM173" s="8">
        <f t="shared" si="543"/>
        <v>0</v>
      </c>
      <c r="DO173" s="201">
        <f t="shared" si="544"/>
        <v>0</v>
      </c>
      <c r="DP173" s="201">
        <f t="shared" si="545"/>
        <v>0</v>
      </c>
      <c r="DQ173" s="8">
        <f t="shared" si="546"/>
        <v>0</v>
      </c>
      <c r="DR173" s="8">
        <f t="shared" si="547"/>
        <v>0</v>
      </c>
      <c r="DT173" s="51">
        <f t="shared" si="551"/>
        <v>0</v>
      </c>
      <c r="DU173" s="50">
        <f t="shared" si="461"/>
        <v>0</v>
      </c>
      <c r="DV173" s="51">
        <v>0</v>
      </c>
      <c r="DW173" s="50">
        <f t="shared" si="462"/>
        <v>0</v>
      </c>
      <c r="DX173" s="51">
        <f t="shared" si="463"/>
        <v>0</v>
      </c>
      <c r="DY173" s="52">
        <f t="shared" si="463"/>
        <v>0</v>
      </c>
      <c r="DZ173" s="307">
        <f t="shared" si="459"/>
        <v>0</v>
      </c>
    </row>
    <row r="174" spans="1:130" s="72" customFormat="1" ht="32.4" customHeight="1" thickBot="1" x14ac:dyDescent="0.35">
      <c r="B174" s="436" t="s">
        <v>104</v>
      </c>
      <c r="C174" s="276" t="str">
        <f>B162</f>
        <v>Transport</v>
      </c>
      <c r="D174" s="445"/>
      <c r="E174" s="242"/>
      <c r="F174" s="73"/>
      <c r="G174" s="73"/>
      <c r="H174" s="73"/>
      <c r="I174" s="73"/>
      <c r="J174" s="73"/>
      <c r="K174" s="74"/>
      <c r="L174" s="73"/>
      <c r="M174" s="75"/>
      <c r="N174" s="396">
        <f>P18</f>
        <v>2015</v>
      </c>
      <c r="O174" s="428"/>
      <c r="P174" s="95">
        <f>SUM(P164:P173)</f>
        <v>171013.33333333331</v>
      </c>
      <c r="Q174" s="95">
        <f>SUM(Q164:Q173)</f>
        <v>4500.3508771929828</v>
      </c>
      <c r="R174" s="78"/>
      <c r="S174" s="294">
        <f>U18</f>
        <v>2016</v>
      </c>
      <c r="T174" s="294"/>
      <c r="U174" s="76">
        <f>SUM(U164:U173)</f>
        <v>171013.33333333331</v>
      </c>
      <c r="V174" s="77">
        <f>SUM(V163:V173)</f>
        <v>4500.3508771929828</v>
      </c>
      <c r="W174" s="78"/>
      <c r="X174" s="391">
        <f>Z18</f>
        <v>2017</v>
      </c>
      <c r="Y174" s="277"/>
      <c r="Z174" s="76">
        <f>SUM(Z163:Z166)</f>
        <v>35333.333333333328</v>
      </c>
      <c r="AA174" s="77">
        <f>SUM(AA163:AA173)</f>
        <v>4500.3508771929828</v>
      </c>
      <c r="AB174" s="79"/>
      <c r="AC174" s="391">
        <f>AE18</f>
        <v>2018</v>
      </c>
      <c r="AD174" s="277"/>
      <c r="AE174" s="76">
        <f>SUM(AE163:AE166)</f>
        <v>35333.333333333328</v>
      </c>
      <c r="AF174" s="77">
        <f>SUM(AF163:AF173)</f>
        <v>4500.3508771929828</v>
      </c>
      <c r="AH174" s="391">
        <f>AJ18</f>
        <v>2019</v>
      </c>
      <c r="AI174" s="277"/>
      <c r="AJ174" s="76">
        <f>SUM(AJ163:AJ166)</f>
        <v>35333.333333333328</v>
      </c>
      <c r="AK174" s="77">
        <f>SUM(AK163:AK173)</f>
        <v>4500.3508771929828</v>
      </c>
      <c r="AM174" s="391">
        <f>AO18</f>
        <v>2020</v>
      </c>
      <c r="AN174" s="277"/>
      <c r="AO174" s="76">
        <f>SUM(AO163:AO166)</f>
        <v>35333.333333333328</v>
      </c>
      <c r="AP174" s="77">
        <f>SUM(AP163:AP173)</f>
        <v>4500.3508771929828</v>
      </c>
      <c r="AR174" s="391">
        <f>AT18</f>
        <v>2021</v>
      </c>
      <c r="AS174" s="277"/>
      <c r="AT174" s="76">
        <f>SUM(AT163:AT166)</f>
        <v>35333.333333333328</v>
      </c>
      <c r="AU174" s="77">
        <f>SUM(AU163:AU173)</f>
        <v>4500.3508771929828</v>
      </c>
      <c r="AW174" s="391">
        <f>AY18</f>
        <v>2022</v>
      </c>
      <c r="AX174" s="277"/>
      <c r="AY174" s="76">
        <f>SUM(AY163:AY166)</f>
        <v>35333.333333333328</v>
      </c>
      <c r="AZ174" s="77">
        <f>SUM(AZ163:AZ173)</f>
        <v>4500.3508771929828</v>
      </c>
      <c r="BB174" s="391">
        <f>BD18</f>
        <v>2023</v>
      </c>
      <c r="BC174" s="277"/>
      <c r="BD174" s="76">
        <f>SUM(BD163:BD166)</f>
        <v>35333.333333333328</v>
      </c>
      <c r="BE174" s="77">
        <f>SUM(BE163:BE173)</f>
        <v>4500.3508771929828</v>
      </c>
      <c r="BG174" s="391">
        <f>BI18</f>
        <v>2024</v>
      </c>
      <c r="BH174" s="277"/>
      <c r="BI174" s="76">
        <f>SUM(BI163:BI166)</f>
        <v>35333.333333333328</v>
      </c>
      <c r="BJ174" s="77">
        <f>SUM(BJ163:BJ173)</f>
        <v>4500.3508771929828</v>
      </c>
      <c r="BL174" s="391">
        <f>BN18</f>
        <v>2025</v>
      </c>
      <c r="BM174" s="277"/>
      <c r="BN174" s="76">
        <f>SUM(BN163:BN166)</f>
        <v>35333.333333333328</v>
      </c>
      <c r="BO174" s="77">
        <f>SUM(BO163:BO173)</f>
        <v>4500.3508771929828</v>
      </c>
      <c r="BQ174" s="391">
        <f>BS18</f>
        <v>2026</v>
      </c>
      <c r="BR174" s="277"/>
      <c r="BS174" s="76">
        <f>SUM(BS163:BS166)</f>
        <v>35333.333333333328</v>
      </c>
      <c r="BT174" s="77">
        <f>SUM(BT163:BT173)</f>
        <v>4500.3508771929828</v>
      </c>
      <c r="BV174" s="391">
        <f>BX18</f>
        <v>2027</v>
      </c>
      <c r="BW174" s="277"/>
      <c r="BX174" s="76">
        <f>SUM(BX163:BX166)</f>
        <v>35333.333333333328</v>
      </c>
      <c r="BY174" s="77">
        <f>SUM(BY163:BY173)</f>
        <v>4500.3508771929828</v>
      </c>
      <c r="CA174" s="391">
        <f>CC18</f>
        <v>2028</v>
      </c>
      <c r="CB174" s="277"/>
      <c r="CC174" s="76">
        <f>SUM(CC163:CC166)</f>
        <v>35333.333333333328</v>
      </c>
      <c r="CD174" s="77">
        <f>SUM(CD163:CD173)</f>
        <v>4500.3508771929828</v>
      </c>
      <c r="CF174" s="391">
        <f>CH18</f>
        <v>2029</v>
      </c>
      <c r="CG174" s="277"/>
      <c r="CH174" s="76">
        <f>SUM(CH163:CH166)</f>
        <v>35333.333333333328</v>
      </c>
      <c r="CI174" s="77">
        <f>SUM(CI163:CI173)</f>
        <v>4500.3508771929828</v>
      </c>
      <c r="CK174" s="391">
        <f>CM18</f>
        <v>2030</v>
      </c>
      <c r="CL174" s="277"/>
      <c r="CM174" s="76">
        <f>SUM(CM163:CM166)</f>
        <v>35333.333333333328</v>
      </c>
      <c r="CN174" s="77">
        <f>SUM(CN163:CN173)</f>
        <v>4500.3508771929828</v>
      </c>
      <c r="CP174" s="391">
        <f>CR18</f>
        <v>2031</v>
      </c>
      <c r="CQ174" s="277"/>
      <c r="CR174" s="76">
        <f>SUM(CR163:CR166)</f>
        <v>35333.333333333328</v>
      </c>
      <c r="CS174" s="77">
        <f>SUM(CS163:CS173)</f>
        <v>4500.3508771929828</v>
      </c>
      <c r="CU174" s="391">
        <f>CW18</f>
        <v>2032</v>
      </c>
      <c r="CV174" s="277"/>
      <c r="CW174" s="76">
        <f>SUM(CW163:CW166)</f>
        <v>35333.333333333328</v>
      </c>
      <c r="CX174" s="77">
        <f>SUM(CX163:CX173)</f>
        <v>4500.3508771929828</v>
      </c>
      <c r="CZ174" s="391">
        <f>DB18</f>
        <v>2033</v>
      </c>
      <c r="DA174" s="277"/>
      <c r="DB174" s="76">
        <f>SUM(DB163:DB166)</f>
        <v>35333.333333333328</v>
      </c>
      <c r="DC174" s="77">
        <f>SUM(DC163:DC173)</f>
        <v>4500.3508771929828</v>
      </c>
      <c r="DE174" s="391">
        <f>DG18</f>
        <v>2034</v>
      </c>
      <c r="DF174" s="277"/>
      <c r="DG174" s="76">
        <f>SUM(DG163:DG166)</f>
        <v>35333.333333333328</v>
      </c>
      <c r="DH174" s="77">
        <f>SUM(DH163:DH173)</f>
        <v>4500.3508771929828</v>
      </c>
      <c r="DJ174" s="391">
        <f>DL18</f>
        <v>2035</v>
      </c>
      <c r="DK174" s="277"/>
      <c r="DL174" s="76">
        <f>SUM(DL163:DL166)</f>
        <v>35333.333333333328</v>
      </c>
      <c r="DM174" s="77">
        <f>SUM(DM163:DM173)</f>
        <v>4500.3508771929828</v>
      </c>
      <c r="DO174" s="391">
        <f>DQ18</f>
        <v>2036</v>
      </c>
      <c r="DP174" s="277"/>
      <c r="DQ174" s="76">
        <f>SUM(DQ163:DQ166)</f>
        <v>35333.333333333328</v>
      </c>
      <c r="DR174" s="77">
        <f>SUM(DR163:DR173)</f>
        <v>4500.3508771929828</v>
      </c>
      <c r="DT174" s="80">
        <f t="shared" ref="DT174:DX174" si="552">SUM(DT163:DT173)</f>
        <v>3762293.3333333335</v>
      </c>
      <c r="DU174" s="77">
        <f t="shared" si="552"/>
        <v>99007.719298245618</v>
      </c>
      <c r="DV174" s="80">
        <f t="shared" si="552"/>
        <v>0</v>
      </c>
      <c r="DW174" s="77">
        <f t="shared" si="552"/>
        <v>0</v>
      </c>
      <c r="DX174" s="80">
        <f t="shared" si="552"/>
        <v>3762293.3333333335</v>
      </c>
      <c r="DY174" s="77">
        <f>SUM(Q174+V174+AA174+AF174+AK174+AP174+AU174+AZ174+BE174+BJ174+BO174+BT174+BY174+CD174+CI174+CN174+CS174+CX174+DC174+DH174+DM174+DR174)</f>
        <v>99007.719298245604</v>
      </c>
      <c r="DZ174" s="311" t="s">
        <v>53</v>
      </c>
    </row>
    <row r="175" spans="1:130" x14ac:dyDescent="0.3">
      <c r="P175" s="280" t="s">
        <v>17</v>
      </c>
      <c r="Q175" s="281" t="s">
        <v>18</v>
      </c>
      <c r="U175" s="280" t="s">
        <v>17</v>
      </c>
      <c r="V175" s="281" t="s">
        <v>18</v>
      </c>
      <c r="Z175" s="280" t="s">
        <v>17</v>
      </c>
      <c r="AA175" s="281" t="s">
        <v>18</v>
      </c>
      <c r="AE175" s="280" t="s">
        <v>17</v>
      </c>
      <c r="AF175" s="281" t="s">
        <v>18</v>
      </c>
      <c r="AJ175" s="280" t="s">
        <v>17</v>
      </c>
      <c r="AK175" s="281" t="s">
        <v>18</v>
      </c>
      <c r="AO175" s="280" t="s">
        <v>17</v>
      </c>
      <c r="AP175" s="281" t="s">
        <v>18</v>
      </c>
      <c r="AT175" s="280" t="s">
        <v>17</v>
      </c>
      <c r="AU175" s="281" t="s">
        <v>18</v>
      </c>
      <c r="AY175" s="280" t="s">
        <v>17</v>
      </c>
      <c r="AZ175" s="281" t="s">
        <v>18</v>
      </c>
      <c r="BD175" s="280" t="s">
        <v>17</v>
      </c>
      <c r="BE175" s="281" t="s">
        <v>18</v>
      </c>
      <c r="BI175" s="280" t="s">
        <v>17</v>
      </c>
      <c r="BJ175" s="281" t="s">
        <v>18</v>
      </c>
      <c r="BN175" s="280" t="s">
        <v>17</v>
      </c>
      <c r="BO175" s="281" t="s">
        <v>18</v>
      </c>
      <c r="BS175" s="280" t="s">
        <v>17</v>
      </c>
      <c r="BT175" s="281" t="s">
        <v>18</v>
      </c>
      <c r="BX175" s="280" t="s">
        <v>17</v>
      </c>
      <c r="BY175" s="281" t="s">
        <v>18</v>
      </c>
      <c r="CC175" s="280" t="s">
        <v>17</v>
      </c>
      <c r="CD175" s="281" t="s">
        <v>18</v>
      </c>
      <c r="CH175" s="280" t="s">
        <v>17</v>
      </c>
      <c r="CI175" s="281" t="s">
        <v>18</v>
      </c>
      <c r="CM175" s="280" t="s">
        <v>17</v>
      </c>
      <c r="CN175" s="281" t="s">
        <v>18</v>
      </c>
      <c r="CR175" s="280" t="s">
        <v>17</v>
      </c>
      <c r="CS175" s="281" t="s">
        <v>18</v>
      </c>
      <c r="CW175" s="280" t="s">
        <v>17</v>
      </c>
      <c r="CX175" s="281" t="s">
        <v>18</v>
      </c>
      <c r="DB175" s="280" t="s">
        <v>17</v>
      </c>
      <c r="DC175" s="281" t="s">
        <v>18</v>
      </c>
      <c r="DG175" s="280" t="s">
        <v>17</v>
      </c>
      <c r="DH175" s="281" t="s">
        <v>18</v>
      </c>
      <c r="DL175" s="280" t="s">
        <v>17</v>
      </c>
      <c r="DM175" s="281" t="s">
        <v>18</v>
      </c>
      <c r="DQ175" s="280" t="s">
        <v>17</v>
      </c>
      <c r="DR175" s="281" t="s">
        <v>18</v>
      </c>
      <c r="DT175" s="280" t="s">
        <v>17</v>
      </c>
      <c r="DU175" s="281" t="s">
        <v>18</v>
      </c>
      <c r="DV175" s="280" t="s">
        <v>17</v>
      </c>
      <c r="DW175" s="281" t="s">
        <v>18</v>
      </c>
      <c r="DX175" s="280" t="s">
        <v>17</v>
      </c>
      <c r="DY175" s="281" t="s">
        <v>18</v>
      </c>
    </row>
    <row r="176" spans="1:130" x14ac:dyDescent="0.3">
      <c r="I176" s="92"/>
      <c r="J176" s="92"/>
      <c r="L176" s="92"/>
    </row>
    <row r="177" spans="2:130" x14ac:dyDescent="0.3">
      <c r="I177" s="92"/>
      <c r="J177" s="92"/>
      <c r="L177" s="92"/>
    </row>
    <row r="178" spans="2:130" ht="26.4" customHeight="1" x14ac:dyDescent="0.3">
      <c r="I178" s="2"/>
      <c r="J178" s="2"/>
      <c r="L178" s="2"/>
      <c r="N178" s="392"/>
      <c r="O178" s="217"/>
      <c r="P178" s="282"/>
      <c r="Q178" s="83"/>
      <c r="R178" s="22"/>
      <c r="S178" s="380"/>
      <c r="T178" s="206"/>
      <c r="U178" s="282"/>
      <c r="V178" s="83"/>
      <c r="W178" s="22"/>
      <c r="X178" s="392"/>
      <c r="Y178" s="82"/>
      <c r="Z178" s="282"/>
      <c r="AA178" s="83"/>
      <c r="AB178" s="353"/>
      <c r="AC178" s="392"/>
      <c r="AD178" s="82"/>
      <c r="AE178" s="282"/>
      <c r="AF178" s="83"/>
      <c r="AH178" s="392"/>
      <c r="AI178" s="82"/>
      <c r="AJ178" s="282"/>
      <c r="AK178" s="83"/>
      <c r="AM178" s="392"/>
      <c r="AN178" s="82"/>
      <c r="AO178" s="282"/>
      <c r="AP178" s="83"/>
      <c r="AR178" s="392"/>
      <c r="AS178" s="82"/>
      <c r="AT178" s="282"/>
      <c r="AU178" s="83"/>
      <c r="AW178" s="392"/>
      <c r="AX178" s="82"/>
      <c r="AY178" s="282"/>
      <c r="AZ178" s="83"/>
      <c r="BB178" s="392"/>
      <c r="BC178" s="82"/>
      <c r="BD178" s="282"/>
      <c r="BE178" s="83"/>
      <c r="BG178" s="392"/>
      <c r="BH178" s="82"/>
      <c r="BI178" s="282"/>
      <c r="BJ178" s="83"/>
      <c r="BL178" s="392"/>
      <c r="BM178" s="82"/>
      <c r="BN178" s="282"/>
      <c r="BO178" s="83"/>
      <c r="BQ178" s="392"/>
      <c r="BR178" s="82"/>
      <c r="BS178" s="282"/>
      <c r="BT178" s="83"/>
      <c r="BV178" s="392"/>
      <c r="BW178" s="82"/>
      <c r="BX178" s="282"/>
      <c r="BY178" s="83"/>
      <c r="CA178" s="392"/>
      <c r="CB178" s="82"/>
      <c r="CC178" s="282"/>
      <c r="CD178" s="83"/>
      <c r="CF178" s="392"/>
      <c r="CG178" s="82"/>
      <c r="CH178" s="282"/>
      <c r="CI178" s="83"/>
      <c r="CK178" s="392"/>
      <c r="CL178" s="82"/>
      <c r="CM178" s="282"/>
      <c r="CN178" s="83"/>
      <c r="CP178" s="392"/>
      <c r="CQ178" s="82"/>
      <c r="CR178" s="282"/>
      <c r="CS178" s="83"/>
      <c r="CU178" s="392"/>
      <c r="CV178" s="82"/>
      <c r="CW178" s="282"/>
      <c r="CX178" s="83"/>
      <c r="CZ178" s="392"/>
      <c r="DA178" s="82"/>
      <c r="DB178" s="282"/>
      <c r="DC178" s="83"/>
      <c r="DE178" s="392"/>
      <c r="DF178" s="82"/>
      <c r="DG178" s="282"/>
      <c r="DH178" s="83"/>
      <c r="DJ178" s="392"/>
      <c r="DK178" s="82"/>
      <c r="DL178" s="282"/>
      <c r="DM178" s="83"/>
      <c r="DO178" s="392"/>
      <c r="DP178" s="82"/>
      <c r="DQ178" s="282"/>
      <c r="DR178" s="83"/>
      <c r="DT178" s="605" t="s">
        <v>12</v>
      </c>
      <c r="DU178" s="606"/>
      <c r="DV178" s="605" t="s">
        <v>13</v>
      </c>
      <c r="DW178" s="606"/>
      <c r="DX178" s="603" t="s">
        <v>14</v>
      </c>
      <c r="DY178" s="604"/>
    </row>
    <row r="179" spans="2:130" ht="15" thickBot="1" x14ac:dyDescent="0.35">
      <c r="I179" s="2"/>
      <c r="J179" s="2"/>
      <c r="L179" s="2"/>
      <c r="N179" s="388" t="s">
        <v>15</v>
      </c>
      <c r="O179" s="211" t="s">
        <v>16</v>
      </c>
      <c r="P179" s="31" t="s">
        <v>17</v>
      </c>
      <c r="Q179" s="32" t="s">
        <v>18</v>
      </c>
      <c r="R179" s="22"/>
      <c r="S179" s="30" t="s">
        <v>15</v>
      </c>
      <c r="T179" s="31" t="s">
        <v>16</v>
      </c>
      <c r="U179" s="31" t="s">
        <v>17</v>
      </c>
      <c r="V179" s="32" t="s">
        <v>18</v>
      </c>
      <c r="W179" s="22"/>
      <c r="X179" s="388" t="s">
        <v>15</v>
      </c>
      <c r="Y179" s="31" t="s">
        <v>16</v>
      </c>
      <c r="Z179" s="31" t="s">
        <v>17</v>
      </c>
      <c r="AA179" s="32" t="s">
        <v>18</v>
      </c>
      <c r="AB179" s="353"/>
      <c r="AC179" s="388" t="s">
        <v>15</v>
      </c>
      <c r="AD179" s="31" t="s">
        <v>16</v>
      </c>
      <c r="AE179" s="31" t="s">
        <v>17</v>
      </c>
      <c r="AF179" s="32" t="s">
        <v>18</v>
      </c>
      <c r="AH179" s="388" t="s">
        <v>15</v>
      </c>
      <c r="AI179" s="31" t="s">
        <v>16</v>
      </c>
      <c r="AJ179" s="31" t="s">
        <v>17</v>
      </c>
      <c r="AK179" s="32" t="s">
        <v>18</v>
      </c>
      <c r="AM179" s="388" t="s">
        <v>15</v>
      </c>
      <c r="AN179" s="31" t="s">
        <v>16</v>
      </c>
      <c r="AO179" s="31" t="s">
        <v>17</v>
      </c>
      <c r="AP179" s="32" t="s">
        <v>18</v>
      </c>
      <c r="AR179" s="388" t="s">
        <v>15</v>
      </c>
      <c r="AS179" s="31" t="s">
        <v>16</v>
      </c>
      <c r="AT179" s="31" t="s">
        <v>17</v>
      </c>
      <c r="AU179" s="32" t="s">
        <v>18</v>
      </c>
      <c r="AW179" s="388" t="s">
        <v>15</v>
      </c>
      <c r="AX179" s="31" t="s">
        <v>16</v>
      </c>
      <c r="AY179" s="31" t="s">
        <v>17</v>
      </c>
      <c r="AZ179" s="32" t="s">
        <v>18</v>
      </c>
      <c r="BB179" s="388" t="s">
        <v>15</v>
      </c>
      <c r="BC179" s="31" t="s">
        <v>16</v>
      </c>
      <c r="BD179" s="31" t="s">
        <v>17</v>
      </c>
      <c r="BE179" s="32" t="s">
        <v>18</v>
      </c>
      <c r="BG179" s="388" t="s">
        <v>15</v>
      </c>
      <c r="BH179" s="31" t="s">
        <v>16</v>
      </c>
      <c r="BI179" s="31" t="s">
        <v>17</v>
      </c>
      <c r="BJ179" s="32" t="s">
        <v>18</v>
      </c>
      <c r="BL179" s="388" t="s">
        <v>15</v>
      </c>
      <c r="BM179" s="31" t="s">
        <v>16</v>
      </c>
      <c r="BN179" s="31" t="s">
        <v>17</v>
      </c>
      <c r="BO179" s="32" t="s">
        <v>18</v>
      </c>
      <c r="BQ179" s="388" t="s">
        <v>15</v>
      </c>
      <c r="BR179" s="31" t="s">
        <v>16</v>
      </c>
      <c r="BS179" s="31" t="s">
        <v>17</v>
      </c>
      <c r="BT179" s="32" t="s">
        <v>18</v>
      </c>
      <c r="BV179" s="388" t="s">
        <v>15</v>
      </c>
      <c r="BW179" s="31" t="s">
        <v>16</v>
      </c>
      <c r="BX179" s="31" t="s">
        <v>17</v>
      </c>
      <c r="BY179" s="32" t="s">
        <v>18</v>
      </c>
      <c r="CA179" s="388" t="s">
        <v>15</v>
      </c>
      <c r="CB179" s="31" t="s">
        <v>16</v>
      </c>
      <c r="CC179" s="31" t="s">
        <v>17</v>
      </c>
      <c r="CD179" s="32" t="s">
        <v>18</v>
      </c>
      <c r="CF179" s="388" t="s">
        <v>15</v>
      </c>
      <c r="CG179" s="31" t="s">
        <v>16</v>
      </c>
      <c r="CH179" s="31" t="s">
        <v>17</v>
      </c>
      <c r="CI179" s="32" t="s">
        <v>18</v>
      </c>
      <c r="CK179" s="388" t="s">
        <v>15</v>
      </c>
      <c r="CL179" s="31" t="s">
        <v>16</v>
      </c>
      <c r="CM179" s="31" t="s">
        <v>17</v>
      </c>
      <c r="CN179" s="32" t="s">
        <v>18</v>
      </c>
      <c r="CP179" s="388" t="s">
        <v>15</v>
      </c>
      <c r="CQ179" s="31" t="s">
        <v>16</v>
      </c>
      <c r="CR179" s="31" t="s">
        <v>17</v>
      </c>
      <c r="CS179" s="32" t="s">
        <v>18</v>
      </c>
      <c r="CU179" s="388" t="s">
        <v>15</v>
      </c>
      <c r="CV179" s="31" t="s">
        <v>16</v>
      </c>
      <c r="CW179" s="31" t="s">
        <v>17</v>
      </c>
      <c r="CX179" s="32" t="s">
        <v>18</v>
      </c>
      <c r="CZ179" s="388" t="s">
        <v>15</v>
      </c>
      <c r="DA179" s="31" t="s">
        <v>16</v>
      </c>
      <c r="DB179" s="31" t="s">
        <v>17</v>
      </c>
      <c r="DC179" s="32" t="s">
        <v>18</v>
      </c>
      <c r="DE179" s="388" t="s">
        <v>15</v>
      </c>
      <c r="DF179" s="31" t="s">
        <v>16</v>
      </c>
      <c r="DG179" s="31" t="s">
        <v>17</v>
      </c>
      <c r="DH179" s="32" t="s">
        <v>18</v>
      </c>
      <c r="DJ179" s="388" t="s">
        <v>15</v>
      </c>
      <c r="DK179" s="31" t="s">
        <v>16</v>
      </c>
      <c r="DL179" s="31" t="s">
        <v>17</v>
      </c>
      <c r="DM179" s="32" t="s">
        <v>18</v>
      </c>
      <c r="DO179" s="388" t="s">
        <v>15</v>
      </c>
      <c r="DP179" s="31" t="s">
        <v>16</v>
      </c>
      <c r="DQ179" s="31" t="s">
        <v>17</v>
      </c>
      <c r="DR179" s="32" t="s">
        <v>18</v>
      </c>
      <c r="DT179" s="250" t="s">
        <v>17</v>
      </c>
      <c r="DU179" s="251" t="s">
        <v>18</v>
      </c>
      <c r="DV179" s="250" t="s">
        <v>17</v>
      </c>
      <c r="DW179" s="252" t="s">
        <v>18</v>
      </c>
      <c r="DX179" s="253" t="s">
        <v>17</v>
      </c>
      <c r="DY179" s="252" t="s">
        <v>18</v>
      </c>
    </row>
    <row r="180" spans="2:130" s="33" customFormat="1" ht="27" customHeight="1" thickBot="1" x14ac:dyDescent="0.35">
      <c r="B180" s="254" t="s">
        <v>406</v>
      </c>
      <c r="C180" s="255" t="s">
        <v>55</v>
      </c>
      <c r="D180" s="444"/>
      <c r="E180" s="283" t="s">
        <v>21</v>
      </c>
      <c r="F180" s="257" t="s">
        <v>22</v>
      </c>
      <c r="G180" s="257"/>
      <c r="H180" s="257" t="s">
        <v>23</v>
      </c>
      <c r="I180" s="257" t="s">
        <v>24</v>
      </c>
      <c r="J180" s="257" t="s">
        <v>25</v>
      </c>
      <c r="K180" s="258" t="s">
        <v>26</v>
      </c>
      <c r="L180" s="259" t="s">
        <v>27</v>
      </c>
      <c r="N180" s="389"/>
      <c r="O180" s="212"/>
      <c r="P180" s="35"/>
      <c r="Q180" s="36"/>
      <c r="R180" s="37"/>
      <c r="S180" s="34"/>
      <c r="T180" s="35"/>
      <c r="U180" s="35"/>
      <c r="V180" s="36"/>
      <c r="W180" s="37"/>
      <c r="X180" s="389"/>
      <c r="Y180" s="35"/>
      <c r="Z180" s="35"/>
      <c r="AA180" s="36"/>
      <c r="AB180" s="37"/>
      <c r="AC180" s="389"/>
      <c r="AD180" s="35"/>
      <c r="AE180" s="35"/>
      <c r="AF180" s="36"/>
      <c r="AH180" s="389"/>
      <c r="AI180" s="35"/>
      <c r="AJ180" s="35"/>
      <c r="AK180" s="36"/>
      <c r="AM180" s="389"/>
      <c r="AN180" s="35"/>
      <c r="AO180" s="35"/>
      <c r="AP180" s="36"/>
      <c r="AR180" s="389"/>
      <c r="AS180" s="35"/>
      <c r="AT180" s="35"/>
      <c r="AU180" s="36"/>
      <c r="AW180" s="389"/>
      <c r="AX180" s="35"/>
      <c r="AY180" s="35"/>
      <c r="AZ180" s="36"/>
      <c r="BB180" s="389"/>
      <c r="BC180" s="35"/>
      <c r="BD180" s="35"/>
      <c r="BE180" s="36"/>
      <c r="BG180" s="389"/>
      <c r="BH180" s="35"/>
      <c r="BI180" s="35"/>
      <c r="BJ180" s="36"/>
      <c r="BL180" s="389"/>
      <c r="BM180" s="35"/>
      <c r="BN180" s="35"/>
      <c r="BO180" s="36"/>
      <c r="BQ180" s="389"/>
      <c r="BR180" s="35"/>
      <c r="BS180" s="35"/>
      <c r="BT180" s="36"/>
      <c r="BV180" s="389"/>
      <c r="BW180" s="35"/>
      <c r="BX180" s="35"/>
      <c r="BY180" s="36"/>
      <c r="CA180" s="389"/>
      <c r="CB180" s="35"/>
      <c r="CC180" s="35"/>
      <c r="CD180" s="36"/>
      <c r="CF180" s="389"/>
      <c r="CG180" s="35"/>
      <c r="CH180" s="35"/>
      <c r="CI180" s="36"/>
      <c r="CK180" s="389"/>
      <c r="CL180" s="35"/>
      <c r="CM180" s="35"/>
      <c r="CN180" s="36"/>
      <c r="CP180" s="389"/>
      <c r="CQ180" s="35"/>
      <c r="CR180" s="35"/>
      <c r="CS180" s="36"/>
      <c r="CU180" s="389"/>
      <c r="CV180" s="35"/>
      <c r="CW180" s="35"/>
      <c r="CX180" s="36"/>
      <c r="CZ180" s="389"/>
      <c r="DA180" s="35"/>
      <c r="DB180" s="35"/>
      <c r="DC180" s="36"/>
      <c r="DE180" s="389"/>
      <c r="DF180" s="35"/>
      <c r="DG180" s="35"/>
      <c r="DH180" s="36"/>
      <c r="DJ180" s="389"/>
      <c r="DK180" s="35"/>
      <c r="DL180" s="35"/>
      <c r="DM180" s="36"/>
      <c r="DO180" s="389"/>
      <c r="DP180" s="35"/>
      <c r="DQ180" s="35"/>
      <c r="DR180" s="36"/>
      <c r="DT180" s="34"/>
      <c r="DU180" s="36"/>
      <c r="DV180" s="38"/>
      <c r="DW180" s="36"/>
      <c r="DX180" s="38"/>
      <c r="DY180" s="39"/>
      <c r="DZ180" s="309" t="str">
        <f t="shared" ref="DZ180:DZ200" si="553">B180</f>
        <v>IT equipment</v>
      </c>
    </row>
    <row r="181" spans="2:130" ht="35.4" customHeight="1" x14ac:dyDescent="0.3">
      <c r="B181" s="459" t="s">
        <v>476</v>
      </c>
      <c r="C181" s="317" t="s">
        <v>651</v>
      </c>
      <c r="D181" s="317"/>
      <c r="E181" s="239">
        <f>F181*$I$3</f>
        <v>8813.4536082474224</v>
      </c>
      <c r="F181" s="263">
        <f>'ref costs'!D63</f>
        <v>231.93298969072166</v>
      </c>
      <c r="G181" s="263"/>
      <c r="H181" s="263" t="s">
        <v>57</v>
      </c>
      <c r="I181" s="56">
        <v>5</v>
      </c>
      <c r="J181" s="56"/>
      <c r="K181" s="265"/>
      <c r="L181" s="264"/>
      <c r="M181" s="57"/>
      <c r="N181" s="394">
        <v>28</v>
      </c>
      <c r="O181" s="214">
        <f>1/5</f>
        <v>0.2</v>
      </c>
      <c r="P181" s="8">
        <f t="shared" ref="P181:P200" si="554">$E181*N181*O181</f>
        <v>49355.340206185567</v>
      </c>
      <c r="Q181" s="8">
        <f t="shared" ref="Q181:Q200" si="555">P181/$I$3</f>
        <v>1298.8247422680413</v>
      </c>
      <c r="S181" s="201">
        <f t="shared" ref="S181:T200" si="556">N181</f>
        <v>28</v>
      </c>
      <c r="T181" s="201">
        <f t="shared" si="556"/>
        <v>0.2</v>
      </c>
      <c r="U181" s="8">
        <f t="shared" ref="U181:U200" si="557">$E181*S181*T181</f>
        <v>49355.340206185567</v>
      </c>
      <c r="V181" s="8">
        <f t="shared" ref="V181:V200" si="558">U181/$I$3</f>
        <v>1298.8247422680413</v>
      </c>
      <c r="X181" s="201">
        <f t="shared" ref="X181:X200" si="559">S181</f>
        <v>28</v>
      </c>
      <c r="Y181" s="201">
        <f t="shared" ref="Y181:Y186" si="560">T181</f>
        <v>0.2</v>
      </c>
      <c r="Z181" s="8">
        <f t="shared" ref="Z181:Z200" si="561">$E181*X181*Y181</f>
        <v>49355.340206185567</v>
      </c>
      <c r="AA181" s="8">
        <f t="shared" ref="AA181:AA200" si="562">Z181/$I$3</f>
        <v>1298.8247422680413</v>
      </c>
      <c r="AC181" s="375">
        <f t="shared" ref="AC181:AD200" si="563">X181</f>
        <v>28</v>
      </c>
      <c r="AD181" s="201">
        <f t="shared" si="563"/>
        <v>0.2</v>
      </c>
      <c r="AE181" s="8">
        <f t="shared" ref="AE181:AE200" si="564">$E181*AC181*AD181</f>
        <v>49355.340206185567</v>
      </c>
      <c r="AF181" s="8">
        <f t="shared" ref="AF181:AF200" si="565">AE181/$I$3</f>
        <v>1298.8247422680413</v>
      </c>
      <c r="AH181" s="375">
        <f t="shared" ref="AH181:AI200" si="566">AC181</f>
        <v>28</v>
      </c>
      <c r="AI181" s="201">
        <f t="shared" si="566"/>
        <v>0.2</v>
      </c>
      <c r="AJ181" s="8">
        <f t="shared" ref="AJ181:AJ200" si="567">$E181*AH181*AI181</f>
        <v>49355.340206185567</v>
      </c>
      <c r="AK181" s="8">
        <f t="shared" ref="AK181:AK200" si="568">AJ181/$I$3</f>
        <v>1298.8247422680413</v>
      </c>
      <c r="AM181" s="375">
        <f t="shared" ref="AM181:AN200" si="569">AH181</f>
        <v>28</v>
      </c>
      <c r="AN181" s="201">
        <f t="shared" si="569"/>
        <v>0.2</v>
      </c>
      <c r="AO181" s="8">
        <f t="shared" ref="AO181:AO200" si="570">$E181*AM181*AN181</f>
        <v>49355.340206185567</v>
      </c>
      <c r="AP181" s="8">
        <f t="shared" ref="AP181:AP200" si="571">AO181/$I$3</f>
        <v>1298.8247422680413</v>
      </c>
      <c r="AR181" s="375">
        <f t="shared" ref="AR181:AS200" si="572">AM181</f>
        <v>28</v>
      </c>
      <c r="AS181" s="201">
        <f t="shared" si="572"/>
        <v>0.2</v>
      </c>
      <c r="AT181" s="8">
        <f t="shared" ref="AT181:AT200" si="573">$E181*AR181*AS181</f>
        <v>49355.340206185567</v>
      </c>
      <c r="AU181" s="8">
        <f t="shared" ref="AU181:AU200" si="574">AT181/$I$3</f>
        <v>1298.8247422680413</v>
      </c>
      <c r="AW181" s="375">
        <f t="shared" ref="AW181:AX200" si="575">AR181</f>
        <v>28</v>
      </c>
      <c r="AX181" s="201">
        <f t="shared" si="575"/>
        <v>0.2</v>
      </c>
      <c r="AY181" s="8">
        <f t="shared" ref="AY181:AY200" si="576">$E181*AW181*AX181</f>
        <v>49355.340206185567</v>
      </c>
      <c r="AZ181" s="8">
        <f t="shared" ref="AZ181:AZ200" si="577">AY181/$I$3</f>
        <v>1298.8247422680413</v>
      </c>
      <c r="BB181" s="375">
        <f t="shared" ref="BB181:BC200" si="578">AW181</f>
        <v>28</v>
      </c>
      <c r="BC181" s="201">
        <f t="shared" si="578"/>
        <v>0.2</v>
      </c>
      <c r="BD181" s="8">
        <f t="shared" ref="BD181:BD200" si="579">$E181*BB181*BC181</f>
        <v>49355.340206185567</v>
      </c>
      <c r="BE181" s="8">
        <f t="shared" ref="BE181:BE200" si="580">BD181/$I$3</f>
        <v>1298.8247422680413</v>
      </c>
      <c r="BG181" s="375">
        <f t="shared" ref="BG181:BH200" si="581">BB181</f>
        <v>28</v>
      </c>
      <c r="BH181" s="201">
        <f t="shared" si="581"/>
        <v>0.2</v>
      </c>
      <c r="BI181" s="8">
        <f t="shared" ref="BI181:BI200" si="582">$E181*BG181*BH181</f>
        <v>49355.340206185567</v>
      </c>
      <c r="BJ181" s="8">
        <f t="shared" ref="BJ181:BJ200" si="583">BI181/$I$3</f>
        <v>1298.8247422680413</v>
      </c>
      <c r="BL181" s="375">
        <f t="shared" ref="BL181:BM200" si="584">BG181</f>
        <v>28</v>
      </c>
      <c r="BM181" s="201">
        <f t="shared" si="584"/>
        <v>0.2</v>
      </c>
      <c r="BN181" s="8">
        <f t="shared" ref="BN181:BN200" si="585">$E181*BL181*BM181</f>
        <v>49355.340206185567</v>
      </c>
      <c r="BO181" s="8">
        <f t="shared" ref="BO181:BO200" si="586">BN181/$I$3</f>
        <v>1298.8247422680413</v>
      </c>
      <c r="BQ181" s="375">
        <f t="shared" ref="BQ181:BR200" si="587">BL181</f>
        <v>28</v>
      </c>
      <c r="BR181" s="201">
        <f t="shared" si="587"/>
        <v>0.2</v>
      </c>
      <c r="BS181" s="8">
        <f t="shared" ref="BS181:BS200" si="588">$E181*BQ181*BR181</f>
        <v>49355.340206185567</v>
      </c>
      <c r="BT181" s="8">
        <f t="shared" ref="BT181:BT200" si="589">BS181/$I$3</f>
        <v>1298.8247422680413</v>
      </c>
      <c r="BV181" s="375">
        <f t="shared" ref="BV181:BW200" si="590">BQ181</f>
        <v>28</v>
      </c>
      <c r="BW181" s="201">
        <f t="shared" si="590"/>
        <v>0.2</v>
      </c>
      <c r="BX181" s="8">
        <f t="shared" ref="BX181:BX200" si="591">$E181*BV181*BW181</f>
        <v>49355.340206185567</v>
      </c>
      <c r="BY181" s="8">
        <f t="shared" ref="BY181:BY200" si="592">BX181/$I$3</f>
        <v>1298.8247422680413</v>
      </c>
      <c r="CA181" s="375">
        <f t="shared" ref="CA181:CB200" si="593">BV181</f>
        <v>28</v>
      </c>
      <c r="CB181" s="201">
        <f t="shared" si="593"/>
        <v>0.2</v>
      </c>
      <c r="CC181" s="8">
        <f t="shared" ref="CC181:CC200" si="594">$E181*CA181*CB181</f>
        <v>49355.340206185567</v>
      </c>
      <c r="CD181" s="8">
        <f t="shared" ref="CD181:CD200" si="595">CC181/$I$3</f>
        <v>1298.8247422680413</v>
      </c>
      <c r="CF181" s="375">
        <f t="shared" ref="CF181:CG200" si="596">CA181</f>
        <v>28</v>
      </c>
      <c r="CG181" s="201">
        <f t="shared" si="596"/>
        <v>0.2</v>
      </c>
      <c r="CH181" s="8">
        <f t="shared" ref="CH181:CH200" si="597">$E181*CF181*CG181</f>
        <v>49355.340206185567</v>
      </c>
      <c r="CI181" s="8">
        <f t="shared" ref="CI181:CI200" si="598">CH181/$I$3</f>
        <v>1298.8247422680413</v>
      </c>
      <c r="CK181" s="375">
        <f t="shared" ref="CK181:CL200" si="599">CF181</f>
        <v>28</v>
      </c>
      <c r="CL181" s="201">
        <f t="shared" si="599"/>
        <v>0.2</v>
      </c>
      <c r="CM181" s="8">
        <f t="shared" ref="CM181:CM200" si="600">$E181*CK181*CL181</f>
        <v>49355.340206185567</v>
      </c>
      <c r="CN181" s="8">
        <f t="shared" ref="CN181:CN200" si="601">CM181/$I$3</f>
        <v>1298.8247422680413</v>
      </c>
      <c r="CP181" s="375">
        <f t="shared" ref="CP181:CQ200" si="602">CK181</f>
        <v>28</v>
      </c>
      <c r="CQ181" s="201">
        <f t="shared" si="602"/>
        <v>0.2</v>
      </c>
      <c r="CR181" s="8">
        <f t="shared" ref="CR181:CR200" si="603">$E181*CP181*CQ181</f>
        <v>49355.340206185567</v>
      </c>
      <c r="CS181" s="8">
        <f t="shared" ref="CS181:CS200" si="604">CR181/$I$3</f>
        <v>1298.8247422680413</v>
      </c>
      <c r="CU181" s="375">
        <f t="shared" ref="CU181:CV200" si="605">CP181</f>
        <v>28</v>
      </c>
      <c r="CV181" s="201">
        <f t="shared" si="605"/>
        <v>0.2</v>
      </c>
      <c r="CW181" s="8">
        <f t="shared" ref="CW181:CW200" si="606">$E181*CU181*CV181</f>
        <v>49355.340206185567</v>
      </c>
      <c r="CX181" s="8">
        <f t="shared" ref="CX181:CX200" si="607">CW181/$I$3</f>
        <v>1298.8247422680413</v>
      </c>
      <c r="CZ181" s="375">
        <f t="shared" ref="CZ181:DA200" si="608">CU181</f>
        <v>28</v>
      </c>
      <c r="DA181" s="201">
        <f t="shared" si="608"/>
        <v>0.2</v>
      </c>
      <c r="DB181" s="8">
        <f t="shared" ref="DB181:DB200" si="609">$E181*CZ181*DA181</f>
        <v>49355.340206185567</v>
      </c>
      <c r="DC181" s="8">
        <f t="shared" ref="DC181:DC200" si="610">DB181/$I$3</f>
        <v>1298.8247422680413</v>
      </c>
      <c r="DE181" s="375">
        <f t="shared" ref="DE181:DF200" si="611">CZ181</f>
        <v>28</v>
      </c>
      <c r="DF181" s="201">
        <f t="shared" si="611"/>
        <v>0.2</v>
      </c>
      <c r="DG181" s="8">
        <f t="shared" ref="DG181:DG200" si="612">$E181*DE181*DF181</f>
        <v>49355.340206185567</v>
      </c>
      <c r="DH181" s="8">
        <f t="shared" ref="DH181:DH200" si="613">DG181/$I$3</f>
        <v>1298.8247422680413</v>
      </c>
      <c r="DJ181" s="375">
        <f t="shared" ref="DJ181:DK200" si="614">DE181</f>
        <v>28</v>
      </c>
      <c r="DK181" s="201">
        <f t="shared" si="614"/>
        <v>0.2</v>
      </c>
      <c r="DL181" s="8">
        <f t="shared" ref="DL181:DL200" si="615">$E181*DJ181*DK181</f>
        <v>49355.340206185567</v>
      </c>
      <c r="DM181" s="8">
        <f t="shared" ref="DM181:DM200" si="616">DL181/$I$3</f>
        <v>1298.8247422680413</v>
      </c>
      <c r="DO181" s="375">
        <f t="shared" ref="DO181:DP200" si="617">DJ181</f>
        <v>28</v>
      </c>
      <c r="DP181" s="201">
        <f t="shared" si="617"/>
        <v>0.2</v>
      </c>
      <c r="DQ181" s="8">
        <f t="shared" ref="DQ181:DQ200" si="618">$E181*DO181*DP181</f>
        <v>49355.340206185567</v>
      </c>
      <c r="DR181" s="8">
        <f t="shared" ref="DR181:DR200" si="619">DQ181/$I$3</f>
        <v>1298.8247422680413</v>
      </c>
      <c r="DT181" s="51">
        <f t="shared" ref="DT181:DT200" si="620">P181+U181+Z181+AE181+AJ181+AO181+AT181+AY181+BD181+BI181+BN181+BS181+BX181+CC181+CH181+CM181+CR181+CW181+DB181+DG181+DL181+DQ181</f>
        <v>1085817.4845360827</v>
      </c>
      <c r="DU181" s="50">
        <f t="shared" ref="DU181:DU200" si="621">+DT181/$I$3</f>
        <v>28574.144329896913</v>
      </c>
      <c r="DV181" s="51">
        <v>0</v>
      </c>
      <c r="DW181" s="50">
        <f t="shared" ref="DW181:DW200" si="622">+DV181/$I$3</f>
        <v>0</v>
      </c>
      <c r="DX181" s="51">
        <f>+DT181+DV181</f>
        <v>1085817.4845360827</v>
      </c>
      <c r="DY181" s="53">
        <f t="shared" ref="DY181:DY200" si="623">+DU181+DW181</f>
        <v>28574.144329896913</v>
      </c>
      <c r="DZ181" s="307" t="str">
        <f t="shared" si="553"/>
        <v>Tablets</v>
      </c>
    </row>
    <row r="182" spans="2:130" ht="18" customHeight="1" x14ac:dyDescent="0.3">
      <c r="B182" s="459" t="s">
        <v>675</v>
      </c>
      <c r="C182" s="317" t="s">
        <v>676</v>
      </c>
      <c r="D182" s="317"/>
      <c r="E182" s="239">
        <v>500</v>
      </c>
      <c r="F182" s="263">
        <f>E182/I3</f>
        <v>13.157894736842104</v>
      </c>
      <c r="G182" s="263"/>
      <c r="H182" s="263" t="s">
        <v>57</v>
      </c>
      <c r="I182" s="56">
        <v>5</v>
      </c>
      <c r="J182" s="56"/>
      <c r="K182" s="265"/>
      <c r="L182" s="264"/>
      <c r="M182" s="57"/>
      <c r="N182" s="394">
        <v>28</v>
      </c>
      <c r="O182" s="214">
        <f>1/I182</f>
        <v>0.2</v>
      </c>
      <c r="P182" s="8">
        <f t="shared" si="554"/>
        <v>2800</v>
      </c>
      <c r="Q182" s="8">
        <f t="shared" si="555"/>
        <v>73.684210526315795</v>
      </c>
      <c r="S182" s="201">
        <f t="shared" si="556"/>
        <v>28</v>
      </c>
      <c r="T182" s="201">
        <f t="shared" si="556"/>
        <v>0.2</v>
      </c>
      <c r="U182" s="8">
        <f t="shared" si="557"/>
        <v>2800</v>
      </c>
      <c r="V182" s="8">
        <f t="shared" si="558"/>
        <v>73.684210526315795</v>
      </c>
      <c r="X182" s="201">
        <f t="shared" si="559"/>
        <v>28</v>
      </c>
      <c r="Y182" s="201">
        <f t="shared" si="560"/>
        <v>0.2</v>
      </c>
      <c r="Z182" s="8">
        <f t="shared" si="561"/>
        <v>2800</v>
      </c>
      <c r="AA182" s="8">
        <f t="shared" si="562"/>
        <v>73.684210526315795</v>
      </c>
      <c r="AC182" s="375">
        <f t="shared" si="563"/>
        <v>28</v>
      </c>
      <c r="AD182" s="201">
        <f t="shared" si="563"/>
        <v>0.2</v>
      </c>
      <c r="AE182" s="8">
        <f t="shared" si="564"/>
        <v>2800</v>
      </c>
      <c r="AF182" s="8">
        <f t="shared" si="565"/>
        <v>73.684210526315795</v>
      </c>
      <c r="AH182" s="375">
        <f t="shared" si="566"/>
        <v>28</v>
      </c>
      <c r="AI182" s="201">
        <f t="shared" si="566"/>
        <v>0.2</v>
      </c>
      <c r="AJ182" s="8">
        <f t="shared" si="567"/>
        <v>2800</v>
      </c>
      <c r="AK182" s="8">
        <f t="shared" si="568"/>
        <v>73.684210526315795</v>
      </c>
      <c r="AM182" s="375">
        <f t="shared" si="569"/>
        <v>28</v>
      </c>
      <c r="AN182" s="201">
        <f t="shared" si="569"/>
        <v>0.2</v>
      </c>
      <c r="AO182" s="8">
        <f t="shared" si="570"/>
        <v>2800</v>
      </c>
      <c r="AP182" s="8">
        <f t="shared" si="571"/>
        <v>73.684210526315795</v>
      </c>
      <c r="AR182" s="375">
        <f t="shared" si="572"/>
        <v>28</v>
      </c>
      <c r="AS182" s="201">
        <f t="shared" si="572"/>
        <v>0.2</v>
      </c>
      <c r="AT182" s="8">
        <f t="shared" si="573"/>
        <v>2800</v>
      </c>
      <c r="AU182" s="8">
        <f t="shared" si="574"/>
        <v>73.684210526315795</v>
      </c>
      <c r="AW182" s="375">
        <f t="shared" si="575"/>
        <v>28</v>
      </c>
      <c r="AX182" s="201">
        <f t="shared" si="575"/>
        <v>0.2</v>
      </c>
      <c r="AY182" s="8">
        <f t="shared" si="576"/>
        <v>2800</v>
      </c>
      <c r="AZ182" s="8">
        <f t="shared" si="577"/>
        <v>73.684210526315795</v>
      </c>
      <c r="BB182" s="375">
        <f t="shared" si="578"/>
        <v>28</v>
      </c>
      <c r="BC182" s="201">
        <f t="shared" si="578"/>
        <v>0.2</v>
      </c>
      <c r="BD182" s="8">
        <f t="shared" si="579"/>
        <v>2800</v>
      </c>
      <c r="BE182" s="8">
        <f t="shared" si="580"/>
        <v>73.684210526315795</v>
      </c>
      <c r="BG182" s="375">
        <f t="shared" si="581"/>
        <v>28</v>
      </c>
      <c r="BH182" s="201">
        <f t="shared" si="581"/>
        <v>0.2</v>
      </c>
      <c r="BI182" s="8">
        <f t="shared" si="582"/>
        <v>2800</v>
      </c>
      <c r="BJ182" s="8">
        <f t="shared" si="583"/>
        <v>73.684210526315795</v>
      </c>
      <c r="BL182" s="375">
        <f t="shared" si="584"/>
        <v>28</v>
      </c>
      <c r="BM182" s="201">
        <f t="shared" si="584"/>
        <v>0.2</v>
      </c>
      <c r="BN182" s="8">
        <f t="shared" si="585"/>
        <v>2800</v>
      </c>
      <c r="BO182" s="8">
        <f t="shared" si="586"/>
        <v>73.684210526315795</v>
      </c>
      <c r="BQ182" s="375">
        <f t="shared" si="587"/>
        <v>28</v>
      </c>
      <c r="BR182" s="201">
        <f t="shared" si="587"/>
        <v>0.2</v>
      </c>
      <c r="BS182" s="8">
        <f t="shared" si="588"/>
        <v>2800</v>
      </c>
      <c r="BT182" s="8">
        <f t="shared" si="589"/>
        <v>73.684210526315795</v>
      </c>
      <c r="BV182" s="375">
        <f t="shared" si="590"/>
        <v>28</v>
      </c>
      <c r="BW182" s="201">
        <f t="shared" si="590"/>
        <v>0.2</v>
      </c>
      <c r="BX182" s="8">
        <f t="shared" si="591"/>
        <v>2800</v>
      </c>
      <c r="BY182" s="8">
        <f t="shared" si="592"/>
        <v>73.684210526315795</v>
      </c>
      <c r="CA182" s="375">
        <f t="shared" si="593"/>
        <v>28</v>
      </c>
      <c r="CB182" s="201">
        <f t="shared" si="593"/>
        <v>0.2</v>
      </c>
      <c r="CC182" s="8">
        <f t="shared" si="594"/>
        <v>2800</v>
      </c>
      <c r="CD182" s="8">
        <f t="shared" si="595"/>
        <v>73.684210526315795</v>
      </c>
      <c r="CF182" s="375">
        <f t="shared" si="596"/>
        <v>28</v>
      </c>
      <c r="CG182" s="201">
        <f t="shared" si="596"/>
        <v>0.2</v>
      </c>
      <c r="CH182" s="8">
        <f t="shared" si="597"/>
        <v>2800</v>
      </c>
      <c r="CI182" s="8">
        <f t="shared" si="598"/>
        <v>73.684210526315795</v>
      </c>
      <c r="CK182" s="375">
        <f t="shared" si="599"/>
        <v>28</v>
      </c>
      <c r="CL182" s="201">
        <f t="shared" si="599"/>
        <v>0.2</v>
      </c>
      <c r="CM182" s="8">
        <f t="shared" si="600"/>
        <v>2800</v>
      </c>
      <c r="CN182" s="8">
        <f t="shared" si="601"/>
        <v>73.684210526315795</v>
      </c>
      <c r="CP182" s="375">
        <f t="shared" si="602"/>
        <v>28</v>
      </c>
      <c r="CQ182" s="201">
        <f t="shared" si="602"/>
        <v>0.2</v>
      </c>
      <c r="CR182" s="8">
        <f t="shared" si="603"/>
        <v>2800</v>
      </c>
      <c r="CS182" s="8">
        <f t="shared" si="604"/>
        <v>73.684210526315795</v>
      </c>
      <c r="CU182" s="375">
        <f t="shared" si="605"/>
        <v>28</v>
      </c>
      <c r="CV182" s="201">
        <f t="shared" si="605"/>
        <v>0.2</v>
      </c>
      <c r="CW182" s="8">
        <f t="shared" si="606"/>
        <v>2800</v>
      </c>
      <c r="CX182" s="8">
        <f t="shared" si="607"/>
        <v>73.684210526315795</v>
      </c>
      <c r="CZ182" s="375">
        <f t="shared" si="608"/>
        <v>28</v>
      </c>
      <c r="DA182" s="201">
        <f t="shared" si="608"/>
        <v>0.2</v>
      </c>
      <c r="DB182" s="8">
        <f t="shared" si="609"/>
        <v>2800</v>
      </c>
      <c r="DC182" s="8">
        <f t="shared" si="610"/>
        <v>73.684210526315795</v>
      </c>
      <c r="DE182" s="375">
        <f t="shared" si="611"/>
        <v>28</v>
      </c>
      <c r="DF182" s="201">
        <f t="shared" si="611"/>
        <v>0.2</v>
      </c>
      <c r="DG182" s="8">
        <f t="shared" si="612"/>
        <v>2800</v>
      </c>
      <c r="DH182" s="8">
        <f t="shared" si="613"/>
        <v>73.684210526315795</v>
      </c>
      <c r="DJ182" s="375">
        <f t="shared" si="614"/>
        <v>28</v>
      </c>
      <c r="DK182" s="201">
        <f t="shared" si="614"/>
        <v>0.2</v>
      </c>
      <c r="DL182" s="8">
        <f t="shared" si="615"/>
        <v>2800</v>
      </c>
      <c r="DM182" s="8">
        <f t="shared" si="616"/>
        <v>73.684210526315795</v>
      </c>
      <c r="DO182" s="375">
        <f t="shared" si="617"/>
        <v>28</v>
      </c>
      <c r="DP182" s="201">
        <f t="shared" si="617"/>
        <v>0.2</v>
      </c>
      <c r="DQ182" s="8">
        <f t="shared" si="618"/>
        <v>2800</v>
      </c>
      <c r="DR182" s="8">
        <f t="shared" si="619"/>
        <v>73.684210526315795</v>
      </c>
      <c r="DT182" s="51">
        <f t="shared" si="620"/>
        <v>61600</v>
      </c>
      <c r="DU182" s="50">
        <f t="shared" si="621"/>
        <v>1621.0526315789473</v>
      </c>
      <c r="DV182" s="51">
        <v>0</v>
      </c>
      <c r="DW182" s="50">
        <f t="shared" si="622"/>
        <v>0</v>
      </c>
      <c r="DX182" s="51">
        <f>+DT182+DV182</f>
        <v>61600</v>
      </c>
      <c r="DY182" s="52">
        <f t="shared" si="623"/>
        <v>1621.0526315789473</v>
      </c>
      <c r="DZ182" s="307" t="str">
        <f t="shared" si="553"/>
        <v>Recargas para os tablets</v>
      </c>
    </row>
    <row r="183" spans="2:130" ht="18" customHeight="1" x14ac:dyDescent="0.3">
      <c r="B183" s="459" t="s">
        <v>672</v>
      </c>
      <c r="C183" s="317" t="s">
        <v>654</v>
      </c>
      <c r="D183" s="317"/>
      <c r="E183" s="239">
        <v>200</v>
      </c>
      <c r="F183" s="263">
        <f>E183/I3</f>
        <v>5.2631578947368425</v>
      </c>
      <c r="G183" s="274"/>
      <c r="H183" s="274" t="s">
        <v>31</v>
      </c>
      <c r="I183" s="58"/>
      <c r="J183" s="56"/>
      <c r="K183" s="265"/>
      <c r="L183" s="264"/>
      <c r="M183" s="57"/>
      <c r="N183" s="394">
        <f>28</f>
        <v>28</v>
      </c>
      <c r="O183" s="214">
        <v>12</v>
      </c>
      <c r="P183" s="8">
        <f t="shared" si="554"/>
        <v>67200</v>
      </c>
      <c r="Q183" s="8">
        <f t="shared" si="555"/>
        <v>1768.421052631579</v>
      </c>
      <c r="S183" s="201">
        <f t="shared" si="556"/>
        <v>28</v>
      </c>
      <c r="T183" s="201">
        <f t="shared" si="556"/>
        <v>12</v>
      </c>
      <c r="U183" s="8">
        <f t="shared" si="557"/>
        <v>67200</v>
      </c>
      <c r="V183" s="8">
        <f t="shared" si="558"/>
        <v>1768.421052631579</v>
      </c>
      <c r="X183" s="201">
        <f t="shared" si="559"/>
        <v>28</v>
      </c>
      <c r="Y183" s="201">
        <f t="shared" si="560"/>
        <v>12</v>
      </c>
      <c r="Z183" s="8">
        <f t="shared" si="561"/>
        <v>67200</v>
      </c>
      <c r="AA183" s="8">
        <f t="shared" si="562"/>
        <v>1768.421052631579</v>
      </c>
      <c r="AC183" s="375">
        <f t="shared" si="563"/>
        <v>28</v>
      </c>
      <c r="AD183" s="201">
        <f t="shared" si="563"/>
        <v>12</v>
      </c>
      <c r="AE183" s="8">
        <f t="shared" si="564"/>
        <v>67200</v>
      </c>
      <c r="AF183" s="8">
        <f t="shared" si="565"/>
        <v>1768.421052631579</v>
      </c>
      <c r="AH183" s="375">
        <f t="shared" si="566"/>
        <v>28</v>
      </c>
      <c r="AI183" s="201">
        <f t="shared" si="566"/>
        <v>12</v>
      </c>
      <c r="AJ183" s="8">
        <f t="shared" si="567"/>
        <v>67200</v>
      </c>
      <c r="AK183" s="8">
        <f t="shared" si="568"/>
        <v>1768.421052631579</v>
      </c>
      <c r="AM183" s="375">
        <f t="shared" si="569"/>
        <v>28</v>
      </c>
      <c r="AN183" s="201">
        <f t="shared" si="569"/>
        <v>12</v>
      </c>
      <c r="AO183" s="8">
        <f t="shared" si="570"/>
        <v>67200</v>
      </c>
      <c r="AP183" s="8">
        <f t="shared" si="571"/>
        <v>1768.421052631579</v>
      </c>
      <c r="AR183" s="375">
        <f t="shared" si="572"/>
        <v>28</v>
      </c>
      <c r="AS183" s="201">
        <f t="shared" si="572"/>
        <v>12</v>
      </c>
      <c r="AT183" s="8">
        <f t="shared" si="573"/>
        <v>67200</v>
      </c>
      <c r="AU183" s="8">
        <f t="shared" si="574"/>
        <v>1768.421052631579</v>
      </c>
      <c r="AW183" s="375">
        <f t="shared" si="575"/>
        <v>28</v>
      </c>
      <c r="AX183" s="201">
        <f t="shared" si="575"/>
        <v>12</v>
      </c>
      <c r="AY183" s="8">
        <f t="shared" si="576"/>
        <v>67200</v>
      </c>
      <c r="AZ183" s="8">
        <f t="shared" si="577"/>
        <v>1768.421052631579</v>
      </c>
      <c r="BB183" s="375">
        <f t="shared" si="578"/>
        <v>28</v>
      </c>
      <c r="BC183" s="201">
        <f t="shared" si="578"/>
        <v>12</v>
      </c>
      <c r="BD183" s="8">
        <f t="shared" si="579"/>
        <v>67200</v>
      </c>
      <c r="BE183" s="8">
        <f t="shared" si="580"/>
        <v>1768.421052631579</v>
      </c>
      <c r="BG183" s="375">
        <f t="shared" si="581"/>
        <v>28</v>
      </c>
      <c r="BH183" s="201">
        <f t="shared" si="581"/>
        <v>12</v>
      </c>
      <c r="BI183" s="8">
        <f t="shared" si="582"/>
        <v>67200</v>
      </c>
      <c r="BJ183" s="8">
        <f t="shared" si="583"/>
        <v>1768.421052631579</v>
      </c>
      <c r="BL183" s="375">
        <f t="shared" si="584"/>
        <v>28</v>
      </c>
      <c r="BM183" s="201">
        <f t="shared" si="584"/>
        <v>12</v>
      </c>
      <c r="BN183" s="8">
        <f t="shared" si="585"/>
        <v>67200</v>
      </c>
      <c r="BO183" s="8">
        <f t="shared" si="586"/>
        <v>1768.421052631579</v>
      </c>
      <c r="BQ183" s="375">
        <f t="shared" si="587"/>
        <v>28</v>
      </c>
      <c r="BR183" s="201">
        <f t="shared" si="587"/>
        <v>12</v>
      </c>
      <c r="BS183" s="8">
        <f t="shared" si="588"/>
        <v>67200</v>
      </c>
      <c r="BT183" s="8">
        <f t="shared" si="589"/>
        <v>1768.421052631579</v>
      </c>
      <c r="BV183" s="375">
        <f t="shared" si="590"/>
        <v>28</v>
      </c>
      <c r="BW183" s="201">
        <f t="shared" si="590"/>
        <v>12</v>
      </c>
      <c r="BX183" s="8">
        <f t="shared" si="591"/>
        <v>67200</v>
      </c>
      <c r="BY183" s="8">
        <f t="shared" si="592"/>
        <v>1768.421052631579</v>
      </c>
      <c r="CA183" s="375">
        <f t="shared" si="593"/>
        <v>28</v>
      </c>
      <c r="CB183" s="201">
        <f t="shared" si="593"/>
        <v>12</v>
      </c>
      <c r="CC183" s="8">
        <f t="shared" si="594"/>
        <v>67200</v>
      </c>
      <c r="CD183" s="8">
        <f t="shared" si="595"/>
        <v>1768.421052631579</v>
      </c>
      <c r="CF183" s="375">
        <f t="shared" si="596"/>
        <v>28</v>
      </c>
      <c r="CG183" s="201">
        <f t="shared" si="596"/>
        <v>12</v>
      </c>
      <c r="CH183" s="8">
        <f t="shared" si="597"/>
        <v>67200</v>
      </c>
      <c r="CI183" s="8">
        <f t="shared" si="598"/>
        <v>1768.421052631579</v>
      </c>
      <c r="CK183" s="375">
        <f t="shared" si="599"/>
        <v>28</v>
      </c>
      <c r="CL183" s="201">
        <f t="shared" si="599"/>
        <v>12</v>
      </c>
      <c r="CM183" s="8">
        <f t="shared" si="600"/>
        <v>67200</v>
      </c>
      <c r="CN183" s="8">
        <f t="shared" si="601"/>
        <v>1768.421052631579</v>
      </c>
      <c r="CP183" s="375">
        <f t="shared" si="602"/>
        <v>28</v>
      </c>
      <c r="CQ183" s="201">
        <f t="shared" si="602"/>
        <v>12</v>
      </c>
      <c r="CR183" s="8">
        <f t="shared" si="603"/>
        <v>67200</v>
      </c>
      <c r="CS183" s="8">
        <f t="shared" si="604"/>
        <v>1768.421052631579</v>
      </c>
      <c r="CU183" s="375">
        <f t="shared" si="605"/>
        <v>28</v>
      </c>
      <c r="CV183" s="201">
        <f t="shared" si="605"/>
        <v>12</v>
      </c>
      <c r="CW183" s="8">
        <f t="shared" si="606"/>
        <v>67200</v>
      </c>
      <c r="CX183" s="8">
        <f t="shared" si="607"/>
        <v>1768.421052631579</v>
      </c>
      <c r="CZ183" s="375">
        <f t="shared" si="608"/>
        <v>28</v>
      </c>
      <c r="DA183" s="201">
        <f t="shared" si="608"/>
        <v>12</v>
      </c>
      <c r="DB183" s="8">
        <f t="shared" si="609"/>
        <v>67200</v>
      </c>
      <c r="DC183" s="8">
        <f t="shared" si="610"/>
        <v>1768.421052631579</v>
      </c>
      <c r="DE183" s="375">
        <f t="shared" si="611"/>
        <v>28</v>
      </c>
      <c r="DF183" s="201">
        <f t="shared" si="611"/>
        <v>12</v>
      </c>
      <c r="DG183" s="8">
        <f t="shared" si="612"/>
        <v>67200</v>
      </c>
      <c r="DH183" s="8">
        <f t="shared" si="613"/>
        <v>1768.421052631579</v>
      </c>
      <c r="DJ183" s="375">
        <f t="shared" si="614"/>
        <v>28</v>
      </c>
      <c r="DK183" s="201">
        <f t="shared" si="614"/>
        <v>12</v>
      </c>
      <c r="DL183" s="8">
        <f t="shared" si="615"/>
        <v>67200</v>
      </c>
      <c r="DM183" s="8">
        <f t="shared" si="616"/>
        <v>1768.421052631579</v>
      </c>
      <c r="DO183" s="375">
        <f t="shared" si="617"/>
        <v>28</v>
      </c>
      <c r="DP183" s="201">
        <f t="shared" si="617"/>
        <v>12</v>
      </c>
      <c r="DQ183" s="8">
        <f t="shared" si="618"/>
        <v>67200</v>
      </c>
      <c r="DR183" s="8">
        <f t="shared" si="619"/>
        <v>1768.421052631579</v>
      </c>
      <c r="DT183" s="51">
        <f t="shared" si="620"/>
        <v>1478400</v>
      </c>
      <c r="DU183" s="50">
        <f t="shared" si="621"/>
        <v>38905.26315789474</v>
      </c>
      <c r="DV183" s="51">
        <v>0</v>
      </c>
      <c r="DW183" s="50">
        <f t="shared" si="622"/>
        <v>0</v>
      </c>
      <c r="DX183" s="51">
        <f t="shared" ref="DX183:DX200" si="624">+DT183+DV183</f>
        <v>1478400</v>
      </c>
      <c r="DY183" s="52">
        <f t="shared" si="623"/>
        <v>38905.26315789474</v>
      </c>
      <c r="DZ183" s="307" t="str">
        <f t="shared" si="553"/>
        <v>Phone credit (Tablets)</v>
      </c>
    </row>
    <row r="184" spans="2:130" ht="18" customHeight="1" x14ac:dyDescent="0.3">
      <c r="B184" s="460" t="s">
        <v>540</v>
      </c>
      <c r="C184" s="317" t="s">
        <v>652</v>
      </c>
      <c r="D184" s="317"/>
      <c r="E184" s="239">
        <f t="shared" ref="E184:E185" si="625">F184*$I$3</f>
        <v>95000</v>
      </c>
      <c r="F184" s="263">
        <v>2500</v>
      </c>
      <c r="G184" s="274"/>
      <c r="H184" s="263" t="s">
        <v>57</v>
      </c>
      <c r="I184" s="56">
        <v>4</v>
      </c>
      <c r="J184" s="56"/>
      <c r="K184" s="265"/>
      <c r="L184" s="264"/>
      <c r="M184" s="57"/>
      <c r="N184" s="394">
        <v>2</v>
      </c>
      <c r="O184" s="214">
        <f>1/I184</f>
        <v>0.25</v>
      </c>
      <c r="P184" s="8">
        <f t="shared" si="554"/>
        <v>47500</v>
      </c>
      <c r="Q184" s="8">
        <f t="shared" si="555"/>
        <v>1250</v>
      </c>
      <c r="S184" s="201">
        <f t="shared" si="556"/>
        <v>2</v>
      </c>
      <c r="T184" s="201">
        <f t="shared" si="556"/>
        <v>0.25</v>
      </c>
      <c r="U184" s="8">
        <f t="shared" si="557"/>
        <v>47500</v>
      </c>
      <c r="V184" s="8">
        <f t="shared" si="558"/>
        <v>1250</v>
      </c>
      <c r="X184" s="201">
        <f t="shared" si="559"/>
        <v>2</v>
      </c>
      <c r="Y184" s="201">
        <f t="shared" si="560"/>
        <v>0.25</v>
      </c>
      <c r="Z184" s="8">
        <f t="shared" si="561"/>
        <v>47500</v>
      </c>
      <c r="AA184" s="8">
        <f t="shared" si="562"/>
        <v>1250</v>
      </c>
      <c r="AC184" s="375">
        <f t="shared" si="563"/>
        <v>2</v>
      </c>
      <c r="AD184" s="201">
        <f t="shared" si="563"/>
        <v>0.25</v>
      </c>
      <c r="AE184" s="8">
        <f t="shared" si="564"/>
        <v>47500</v>
      </c>
      <c r="AF184" s="8">
        <f t="shared" si="565"/>
        <v>1250</v>
      </c>
      <c r="AH184" s="375">
        <f t="shared" si="566"/>
        <v>2</v>
      </c>
      <c r="AI184" s="201">
        <f t="shared" si="566"/>
        <v>0.25</v>
      </c>
      <c r="AJ184" s="8">
        <f t="shared" si="567"/>
        <v>47500</v>
      </c>
      <c r="AK184" s="8">
        <f t="shared" si="568"/>
        <v>1250</v>
      </c>
      <c r="AM184" s="375">
        <f t="shared" si="569"/>
        <v>2</v>
      </c>
      <c r="AN184" s="201">
        <f t="shared" si="569"/>
        <v>0.25</v>
      </c>
      <c r="AO184" s="8">
        <f t="shared" si="570"/>
        <v>47500</v>
      </c>
      <c r="AP184" s="8">
        <f t="shared" si="571"/>
        <v>1250</v>
      </c>
      <c r="AR184" s="375">
        <f t="shared" si="572"/>
        <v>2</v>
      </c>
      <c r="AS184" s="201">
        <f t="shared" si="572"/>
        <v>0.25</v>
      </c>
      <c r="AT184" s="8">
        <f t="shared" si="573"/>
        <v>47500</v>
      </c>
      <c r="AU184" s="8">
        <f t="shared" si="574"/>
        <v>1250</v>
      </c>
      <c r="AW184" s="375">
        <f t="shared" si="575"/>
        <v>2</v>
      </c>
      <c r="AX184" s="201">
        <f t="shared" si="575"/>
        <v>0.25</v>
      </c>
      <c r="AY184" s="8">
        <f t="shared" si="576"/>
        <v>47500</v>
      </c>
      <c r="AZ184" s="8">
        <f t="shared" si="577"/>
        <v>1250</v>
      </c>
      <c r="BB184" s="375">
        <f t="shared" si="578"/>
        <v>2</v>
      </c>
      <c r="BC184" s="201">
        <f t="shared" si="578"/>
        <v>0.25</v>
      </c>
      <c r="BD184" s="8">
        <f t="shared" si="579"/>
        <v>47500</v>
      </c>
      <c r="BE184" s="8">
        <f t="shared" si="580"/>
        <v>1250</v>
      </c>
      <c r="BG184" s="375">
        <f t="shared" si="581"/>
        <v>2</v>
      </c>
      <c r="BH184" s="201">
        <f t="shared" si="581"/>
        <v>0.25</v>
      </c>
      <c r="BI184" s="8">
        <f t="shared" si="582"/>
        <v>47500</v>
      </c>
      <c r="BJ184" s="8">
        <f t="shared" si="583"/>
        <v>1250</v>
      </c>
      <c r="BL184" s="375">
        <f t="shared" si="584"/>
        <v>2</v>
      </c>
      <c r="BM184" s="201">
        <f t="shared" si="584"/>
        <v>0.25</v>
      </c>
      <c r="BN184" s="8">
        <f t="shared" si="585"/>
        <v>47500</v>
      </c>
      <c r="BO184" s="8">
        <f t="shared" si="586"/>
        <v>1250</v>
      </c>
      <c r="BQ184" s="375">
        <f t="shared" si="587"/>
        <v>2</v>
      </c>
      <c r="BR184" s="201">
        <f t="shared" si="587"/>
        <v>0.25</v>
      </c>
      <c r="BS184" s="8">
        <f t="shared" si="588"/>
        <v>47500</v>
      </c>
      <c r="BT184" s="8">
        <f t="shared" si="589"/>
        <v>1250</v>
      </c>
      <c r="BV184" s="375">
        <f t="shared" si="590"/>
        <v>2</v>
      </c>
      <c r="BW184" s="201">
        <f t="shared" si="590"/>
        <v>0.25</v>
      </c>
      <c r="BX184" s="8">
        <f t="shared" si="591"/>
        <v>47500</v>
      </c>
      <c r="BY184" s="8">
        <f t="shared" si="592"/>
        <v>1250</v>
      </c>
      <c r="CA184" s="375">
        <f t="shared" si="593"/>
        <v>2</v>
      </c>
      <c r="CB184" s="201">
        <f t="shared" si="593"/>
        <v>0.25</v>
      </c>
      <c r="CC184" s="8">
        <f t="shared" si="594"/>
        <v>47500</v>
      </c>
      <c r="CD184" s="8">
        <f t="shared" si="595"/>
        <v>1250</v>
      </c>
      <c r="CF184" s="375">
        <f t="shared" si="596"/>
        <v>2</v>
      </c>
      <c r="CG184" s="201">
        <f t="shared" si="596"/>
        <v>0.25</v>
      </c>
      <c r="CH184" s="8">
        <f t="shared" si="597"/>
        <v>47500</v>
      </c>
      <c r="CI184" s="8">
        <f t="shared" si="598"/>
        <v>1250</v>
      </c>
      <c r="CK184" s="375">
        <f t="shared" si="599"/>
        <v>2</v>
      </c>
      <c r="CL184" s="201">
        <f t="shared" si="599"/>
        <v>0.25</v>
      </c>
      <c r="CM184" s="8">
        <f t="shared" si="600"/>
        <v>47500</v>
      </c>
      <c r="CN184" s="8">
        <f t="shared" si="601"/>
        <v>1250</v>
      </c>
      <c r="CP184" s="375">
        <f t="shared" si="602"/>
        <v>2</v>
      </c>
      <c r="CQ184" s="201">
        <f t="shared" si="602"/>
        <v>0.25</v>
      </c>
      <c r="CR184" s="8">
        <f t="shared" si="603"/>
        <v>47500</v>
      </c>
      <c r="CS184" s="8">
        <f t="shared" si="604"/>
        <v>1250</v>
      </c>
      <c r="CU184" s="375">
        <f t="shared" si="605"/>
        <v>2</v>
      </c>
      <c r="CV184" s="201">
        <f t="shared" si="605"/>
        <v>0.25</v>
      </c>
      <c r="CW184" s="8">
        <f t="shared" si="606"/>
        <v>47500</v>
      </c>
      <c r="CX184" s="8">
        <f t="shared" si="607"/>
        <v>1250</v>
      </c>
      <c r="CZ184" s="375">
        <f t="shared" si="608"/>
        <v>2</v>
      </c>
      <c r="DA184" s="201">
        <f t="shared" si="608"/>
        <v>0.25</v>
      </c>
      <c r="DB184" s="8">
        <f t="shared" si="609"/>
        <v>47500</v>
      </c>
      <c r="DC184" s="8">
        <f t="shared" si="610"/>
        <v>1250</v>
      </c>
      <c r="DE184" s="375">
        <f t="shared" si="611"/>
        <v>2</v>
      </c>
      <c r="DF184" s="201">
        <f t="shared" si="611"/>
        <v>0.25</v>
      </c>
      <c r="DG184" s="8">
        <f t="shared" si="612"/>
        <v>47500</v>
      </c>
      <c r="DH184" s="8">
        <f t="shared" si="613"/>
        <v>1250</v>
      </c>
      <c r="DJ184" s="375">
        <f t="shared" si="614"/>
        <v>2</v>
      </c>
      <c r="DK184" s="201">
        <f t="shared" si="614"/>
        <v>0.25</v>
      </c>
      <c r="DL184" s="8">
        <f t="shared" si="615"/>
        <v>47500</v>
      </c>
      <c r="DM184" s="8">
        <f t="shared" si="616"/>
        <v>1250</v>
      </c>
      <c r="DO184" s="375">
        <f t="shared" si="617"/>
        <v>2</v>
      </c>
      <c r="DP184" s="201">
        <f t="shared" si="617"/>
        <v>0.25</v>
      </c>
      <c r="DQ184" s="8">
        <f t="shared" si="618"/>
        <v>47500</v>
      </c>
      <c r="DR184" s="8">
        <f t="shared" si="619"/>
        <v>1250</v>
      </c>
      <c r="DT184" s="51">
        <f t="shared" si="620"/>
        <v>1045000</v>
      </c>
      <c r="DU184" s="50">
        <f t="shared" si="621"/>
        <v>27500</v>
      </c>
      <c r="DV184" s="51">
        <v>0</v>
      </c>
      <c r="DW184" s="50">
        <f t="shared" si="622"/>
        <v>0</v>
      </c>
      <c r="DX184" s="51">
        <f t="shared" si="624"/>
        <v>1045000</v>
      </c>
      <c r="DY184" s="52">
        <f t="shared" si="623"/>
        <v>27500</v>
      </c>
      <c r="DZ184" s="307" t="str">
        <f t="shared" si="553"/>
        <v>computers</v>
      </c>
    </row>
    <row r="185" spans="2:130" ht="18" customHeight="1" x14ac:dyDescent="0.3">
      <c r="B185" s="460" t="s">
        <v>167</v>
      </c>
      <c r="C185" s="317" t="s">
        <v>653</v>
      </c>
      <c r="D185" s="317"/>
      <c r="E185" s="239">
        <f t="shared" si="625"/>
        <v>489.82000000000005</v>
      </c>
      <c r="F185" s="263">
        <v>12.89</v>
      </c>
      <c r="G185" s="274"/>
      <c r="H185" s="263" t="s">
        <v>57</v>
      </c>
      <c r="I185" s="56">
        <v>5</v>
      </c>
      <c r="J185" s="56"/>
      <c r="K185" s="265"/>
      <c r="L185" s="264"/>
      <c r="M185" s="57"/>
      <c r="N185" s="394">
        <v>200</v>
      </c>
      <c r="O185" s="214">
        <v>0</v>
      </c>
      <c r="P185" s="8">
        <f t="shared" si="554"/>
        <v>0</v>
      </c>
      <c r="Q185" s="8">
        <f t="shared" si="555"/>
        <v>0</v>
      </c>
      <c r="S185" s="201">
        <f t="shared" si="556"/>
        <v>200</v>
      </c>
      <c r="T185" s="201">
        <f t="shared" si="556"/>
        <v>0</v>
      </c>
      <c r="U185" s="8">
        <f t="shared" si="557"/>
        <v>0</v>
      </c>
      <c r="V185" s="8">
        <f t="shared" si="558"/>
        <v>0</v>
      </c>
      <c r="X185" s="201">
        <f t="shared" si="559"/>
        <v>200</v>
      </c>
      <c r="Y185" s="201">
        <f t="shared" si="560"/>
        <v>0</v>
      </c>
      <c r="Z185" s="8">
        <f t="shared" si="561"/>
        <v>0</v>
      </c>
      <c r="AA185" s="8">
        <f t="shared" si="562"/>
        <v>0</v>
      </c>
      <c r="AC185" s="375">
        <f t="shared" si="563"/>
        <v>200</v>
      </c>
      <c r="AD185" s="201">
        <f t="shared" si="563"/>
        <v>0</v>
      </c>
      <c r="AE185" s="8">
        <f t="shared" si="564"/>
        <v>0</v>
      </c>
      <c r="AF185" s="8">
        <f t="shared" si="565"/>
        <v>0</v>
      </c>
      <c r="AH185" s="375">
        <f t="shared" si="566"/>
        <v>200</v>
      </c>
      <c r="AI185" s="201">
        <f t="shared" si="566"/>
        <v>0</v>
      </c>
      <c r="AJ185" s="8">
        <f t="shared" si="567"/>
        <v>0</v>
      </c>
      <c r="AK185" s="8">
        <f t="shared" si="568"/>
        <v>0</v>
      </c>
      <c r="AM185" s="375">
        <f t="shared" si="569"/>
        <v>200</v>
      </c>
      <c r="AN185" s="201">
        <f t="shared" si="569"/>
        <v>0</v>
      </c>
      <c r="AO185" s="8">
        <f t="shared" si="570"/>
        <v>0</v>
      </c>
      <c r="AP185" s="8">
        <f t="shared" si="571"/>
        <v>0</v>
      </c>
      <c r="AR185" s="375">
        <f t="shared" si="572"/>
        <v>200</v>
      </c>
      <c r="AS185" s="201">
        <f t="shared" si="572"/>
        <v>0</v>
      </c>
      <c r="AT185" s="8">
        <f t="shared" si="573"/>
        <v>0</v>
      </c>
      <c r="AU185" s="8">
        <f t="shared" si="574"/>
        <v>0</v>
      </c>
      <c r="AW185" s="375">
        <f t="shared" si="575"/>
        <v>200</v>
      </c>
      <c r="AX185" s="201">
        <f t="shared" si="575"/>
        <v>0</v>
      </c>
      <c r="AY185" s="8">
        <f t="shared" si="576"/>
        <v>0</v>
      </c>
      <c r="AZ185" s="8">
        <f t="shared" si="577"/>
        <v>0</v>
      </c>
      <c r="BB185" s="375">
        <f t="shared" si="578"/>
        <v>200</v>
      </c>
      <c r="BC185" s="201">
        <f t="shared" si="578"/>
        <v>0</v>
      </c>
      <c r="BD185" s="8">
        <f t="shared" si="579"/>
        <v>0</v>
      </c>
      <c r="BE185" s="8">
        <f t="shared" si="580"/>
        <v>0</v>
      </c>
      <c r="BG185" s="375">
        <f t="shared" si="581"/>
        <v>200</v>
      </c>
      <c r="BH185" s="201">
        <f t="shared" si="581"/>
        <v>0</v>
      </c>
      <c r="BI185" s="8">
        <f t="shared" si="582"/>
        <v>0</v>
      </c>
      <c r="BJ185" s="8">
        <f t="shared" si="583"/>
        <v>0</v>
      </c>
      <c r="BL185" s="375">
        <f t="shared" si="584"/>
        <v>200</v>
      </c>
      <c r="BM185" s="201">
        <f t="shared" si="584"/>
        <v>0</v>
      </c>
      <c r="BN185" s="8">
        <f t="shared" si="585"/>
        <v>0</v>
      </c>
      <c r="BO185" s="8">
        <f t="shared" si="586"/>
        <v>0</v>
      </c>
      <c r="BQ185" s="375">
        <f t="shared" si="587"/>
        <v>200</v>
      </c>
      <c r="BR185" s="201">
        <f t="shared" si="587"/>
        <v>0</v>
      </c>
      <c r="BS185" s="8">
        <f t="shared" si="588"/>
        <v>0</v>
      </c>
      <c r="BT185" s="8">
        <f t="shared" si="589"/>
        <v>0</v>
      </c>
      <c r="BV185" s="375">
        <f t="shared" si="590"/>
        <v>200</v>
      </c>
      <c r="BW185" s="201">
        <f t="shared" si="590"/>
        <v>0</v>
      </c>
      <c r="BX185" s="8">
        <f t="shared" si="591"/>
        <v>0</v>
      </c>
      <c r="BY185" s="8">
        <f t="shared" si="592"/>
        <v>0</v>
      </c>
      <c r="CA185" s="375">
        <f t="shared" si="593"/>
        <v>200</v>
      </c>
      <c r="CB185" s="201">
        <f t="shared" si="593"/>
        <v>0</v>
      </c>
      <c r="CC185" s="8">
        <f t="shared" si="594"/>
        <v>0</v>
      </c>
      <c r="CD185" s="8">
        <f t="shared" si="595"/>
        <v>0</v>
      </c>
      <c r="CF185" s="375">
        <f t="shared" si="596"/>
        <v>200</v>
      </c>
      <c r="CG185" s="201">
        <f t="shared" si="596"/>
        <v>0</v>
      </c>
      <c r="CH185" s="8">
        <f t="shared" si="597"/>
        <v>0</v>
      </c>
      <c r="CI185" s="8">
        <f t="shared" si="598"/>
        <v>0</v>
      </c>
      <c r="CK185" s="375">
        <f t="shared" si="599"/>
        <v>200</v>
      </c>
      <c r="CL185" s="201">
        <f t="shared" si="599"/>
        <v>0</v>
      </c>
      <c r="CM185" s="8">
        <f t="shared" si="600"/>
        <v>0</v>
      </c>
      <c r="CN185" s="8">
        <f t="shared" si="601"/>
        <v>0</v>
      </c>
      <c r="CP185" s="375">
        <f t="shared" si="602"/>
        <v>200</v>
      </c>
      <c r="CQ185" s="201">
        <f t="shared" si="602"/>
        <v>0</v>
      </c>
      <c r="CR185" s="8">
        <f t="shared" si="603"/>
        <v>0</v>
      </c>
      <c r="CS185" s="8">
        <f t="shared" si="604"/>
        <v>0</v>
      </c>
      <c r="CU185" s="375">
        <f t="shared" si="605"/>
        <v>200</v>
      </c>
      <c r="CV185" s="201">
        <f t="shared" si="605"/>
        <v>0</v>
      </c>
      <c r="CW185" s="8">
        <f t="shared" si="606"/>
        <v>0</v>
      </c>
      <c r="CX185" s="8">
        <f t="shared" si="607"/>
        <v>0</v>
      </c>
      <c r="CZ185" s="375">
        <f t="shared" si="608"/>
        <v>200</v>
      </c>
      <c r="DA185" s="201">
        <f t="shared" si="608"/>
        <v>0</v>
      </c>
      <c r="DB185" s="8">
        <f t="shared" si="609"/>
        <v>0</v>
      </c>
      <c r="DC185" s="8">
        <f t="shared" si="610"/>
        <v>0</v>
      </c>
      <c r="DE185" s="375">
        <f t="shared" si="611"/>
        <v>200</v>
      </c>
      <c r="DF185" s="201">
        <f t="shared" si="611"/>
        <v>0</v>
      </c>
      <c r="DG185" s="8">
        <f t="shared" si="612"/>
        <v>0</v>
      </c>
      <c r="DH185" s="8">
        <f t="shared" si="613"/>
        <v>0</v>
      </c>
      <c r="DJ185" s="375">
        <f t="shared" si="614"/>
        <v>200</v>
      </c>
      <c r="DK185" s="201">
        <f t="shared" si="614"/>
        <v>0</v>
      </c>
      <c r="DL185" s="8">
        <f t="shared" si="615"/>
        <v>0</v>
      </c>
      <c r="DM185" s="8">
        <f t="shared" si="616"/>
        <v>0</v>
      </c>
      <c r="DO185" s="375">
        <f t="shared" si="617"/>
        <v>200</v>
      </c>
      <c r="DP185" s="201">
        <f t="shared" si="617"/>
        <v>0</v>
      </c>
      <c r="DQ185" s="8">
        <f t="shared" si="618"/>
        <v>0</v>
      </c>
      <c r="DR185" s="8">
        <f t="shared" si="619"/>
        <v>0</v>
      </c>
      <c r="DT185" s="51">
        <f t="shared" si="620"/>
        <v>0</v>
      </c>
      <c r="DU185" s="50">
        <f t="shared" si="621"/>
        <v>0</v>
      </c>
      <c r="DV185" s="51">
        <v>0</v>
      </c>
      <c r="DW185" s="50">
        <f t="shared" si="622"/>
        <v>0</v>
      </c>
      <c r="DX185" s="51">
        <f t="shared" si="624"/>
        <v>0</v>
      </c>
      <c r="DY185" s="52">
        <f t="shared" si="623"/>
        <v>0</v>
      </c>
      <c r="DZ185" s="307" t="str">
        <f t="shared" si="553"/>
        <v>Funda tablet</v>
      </c>
    </row>
    <row r="186" spans="2:130" ht="18" customHeight="1" x14ac:dyDescent="0.3">
      <c r="B186" s="461" t="s">
        <v>666</v>
      </c>
      <c r="C186" s="317" t="s">
        <v>673</v>
      </c>
      <c r="D186" s="54"/>
      <c r="E186" s="239">
        <v>150</v>
      </c>
      <c r="F186" s="263">
        <f>E186/I3</f>
        <v>3.9473684210526314</v>
      </c>
      <c r="G186" s="274"/>
      <c r="H186" s="263" t="s">
        <v>31</v>
      </c>
      <c r="I186" s="56"/>
      <c r="J186" s="56"/>
      <c r="K186" s="265"/>
      <c r="L186" s="264"/>
      <c r="M186" s="57"/>
      <c r="N186" s="394">
        <v>27</v>
      </c>
      <c r="O186" s="214">
        <v>12</v>
      </c>
      <c r="P186" s="8">
        <f t="shared" si="554"/>
        <v>48600</v>
      </c>
      <c r="Q186" s="8">
        <f t="shared" si="555"/>
        <v>1278.9473684210527</v>
      </c>
      <c r="S186" s="201">
        <f t="shared" si="556"/>
        <v>27</v>
      </c>
      <c r="T186" s="201">
        <v>12</v>
      </c>
      <c r="U186" s="8">
        <f t="shared" si="557"/>
        <v>48600</v>
      </c>
      <c r="V186" s="8">
        <f t="shared" si="558"/>
        <v>1278.9473684210527</v>
      </c>
      <c r="X186" s="201">
        <f t="shared" si="559"/>
        <v>27</v>
      </c>
      <c r="Y186" s="201">
        <f t="shared" si="560"/>
        <v>12</v>
      </c>
      <c r="Z186" s="8">
        <f t="shared" si="561"/>
        <v>48600</v>
      </c>
      <c r="AA186" s="8">
        <f t="shared" si="562"/>
        <v>1278.9473684210527</v>
      </c>
      <c r="AC186" s="375">
        <f t="shared" si="563"/>
        <v>27</v>
      </c>
      <c r="AD186" s="201">
        <f t="shared" si="563"/>
        <v>12</v>
      </c>
      <c r="AE186" s="8">
        <f t="shared" si="564"/>
        <v>48600</v>
      </c>
      <c r="AF186" s="8">
        <f t="shared" si="565"/>
        <v>1278.9473684210527</v>
      </c>
      <c r="AH186" s="375">
        <f t="shared" si="566"/>
        <v>27</v>
      </c>
      <c r="AI186" s="201">
        <f t="shared" si="566"/>
        <v>12</v>
      </c>
      <c r="AJ186" s="8">
        <f t="shared" si="567"/>
        <v>48600</v>
      </c>
      <c r="AK186" s="8">
        <f t="shared" si="568"/>
        <v>1278.9473684210527</v>
      </c>
      <c r="AM186" s="375">
        <f t="shared" si="569"/>
        <v>27</v>
      </c>
      <c r="AN186" s="201">
        <f t="shared" si="569"/>
        <v>12</v>
      </c>
      <c r="AO186" s="8">
        <f t="shared" si="570"/>
        <v>48600</v>
      </c>
      <c r="AP186" s="8">
        <f t="shared" si="571"/>
        <v>1278.9473684210527</v>
      </c>
      <c r="AR186" s="375">
        <f t="shared" si="572"/>
        <v>27</v>
      </c>
      <c r="AS186" s="201">
        <f t="shared" si="572"/>
        <v>12</v>
      </c>
      <c r="AT186" s="8">
        <f t="shared" si="573"/>
        <v>48600</v>
      </c>
      <c r="AU186" s="8">
        <f t="shared" si="574"/>
        <v>1278.9473684210527</v>
      </c>
      <c r="AW186" s="375">
        <f t="shared" si="575"/>
        <v>27</v>
      </c>
      <c r="AX186" s="201">
        <f t="shared" si="575"/>
        <v>12</v>
      </c>
      <c r="AY186" s="8">
        <f t="shared" si="576"/>
        <v>48600</v>
      </c>
      <c r="AZ186" s="8">
        <f t="shared" si="577"/>
        <v>1278.9473684210527</v>
      </c>
      <c r="BB186" s="375">
        <f t="shared" si="578"/>
        <v>27</v>
      </c>
      <c r="BC186" s="201">
        <f t="shared" si="578"/>
        <v>12</v>
      </c>
      <c r="BD186" s="8">
        <f t="shared" si="579"/>
        <v>48600</v>
      </c>
      <c r="BE186" s="8">
        <f t="shared" si="580"/>
        <v>1278.9473684210527</v>
      </c>
      <c r="BG186" s="375">
        <f t="shared" si="581"/>
        <v>27</v>
      </c>
      <c r="BH186" s="201">
        <f t="shared" si="581"/>
        <v>12</v>
      </c>
      <c r="BI186" s="8">
        <f t="shared" si="582"/>
        <v>48600</v>
      </c>
      <c r="BJ186" s="8">
        <f t="shared" si="583"/>
        <v>1278.9473684210527</v>
      </c>
      <c r="BL186" s="375">
        <f t="shared" si="584"/>
        <v>27</v>
      </c>
      <c r="BM186" s="201">
        <f t="shared" si="584"/>
        <v>12</v>
      </c>
      <c r="BN186" s="8">
        <f t="shared" si="585"/>
        <v>48600</v>
      </c>
      <c r="BO186" s="8">
        <f t="shared" si="586"/>
        <v>1278.9473684210527</v>
      </c>
      <c r="BQ186" s="375">
        <f t="shared" si="587"/>
        <v>27</v>
      </c>
      <c r="BR186" s="201">
        <f t="shared" si="587"/>
        <v>12</v>
      </c>
      <c r="BS186" s="8">
        <f t="shared" si="588"/>
        <v>48600</v>
      </c>
      <c r="BT186" s="8">
        <f t="shared" si="589"/>
        <v>1278.9473684210527</v>
      </c>
      <c r="BV186" s="375">
        <f t="shared" si="590"/>
        <v>27</v>
      </c>
      <c r="BW186" s="201">
        <f t="shared" si="590"/>
        <v>12</v>
      </c>
      <c r="BX186" s="8">
        <f t="shared" si="591"/>
        <v>48600</v>
      </c>
      <c r="BY186" s="8">
        <f t="shared" si="592"/>
        <v>1278.9473684210527</v>
      </c>
      <c r="CA186" s="375">
        <f t="shared" si="593"/>
        <v>27</v>
      </c>
      <c r="CB186" s="201">
        <f t="shared" si="593"/>
        <v>12</v>
      </c>
      <c r="CC186" s="8">
        <f t="shared" si="594"/>
        <v>48600</v>
      </c>
      <c r="CD186" s="8">
        <f t="shared" si="595"/>
        <v>1278.9473684210527</v>
      </c>
      <c r="CF186" s="375">
        <f t="shared" si="596"/>
        <v>27</v>
      </c>
      <c r="CG186" s="201">
        <f t="shared" si="596"/>
        <v>12</v>
      </c>
      <c r="CH186" s="8">
        <f t="shared" si="597"/>
        <v>48600</v>
      </c>
      <c r="CI186" s="8">
        <f t="shared" si="598"/>
        <v>1278.9473684210527</v>
      </c>
      <c r="CK186" s="375">
        <f t="shared" si="599"/>
        <v>27</v>
      </c>
      <c r="CL186" s="201">
        <f t="shared" si="599"/>
        <v>12</v>
      </c>
      <c r="CM186" s="8">
        <f t="shared" si="600"/>
        <v>48600</v>
      </c>
      <c r="CN186" s="8">
        <f t="shared" si="601"/>
        <v>1278.9473684210527</v>
      </c>
      <c r="CP186" s="375">
        <f t="shared" si="602"/>
        <v>27</v>
      </c>
      <c r="CQ186" s="201">
        <f t="shared" si="602"/>
        <v>12</v>
      </c>
      <c r="CR186" s="8">
        <f t="shared" si="603"/>
        <v>48600</v>
      </c>
      <c r="CS186" s="8">
        <f t="shared" si="604"/>
        <v>1278.9473684210527</v>
      </c>
      <c r="CU186" s="375">
        <f t="shared" si="605"/>
        <v>27</v>
      </c>
      <c r="CV186" s="201">
        <f t="shared" si="605"/>
        <v>12</v>
      </c>
      <c r="CW186" s="8">
        <f t="shared" si="606"/>
        <v>48600</v>
      </c>
      <c r="CX186" s="8">
        <f t="shared" si="607"/>
        <v>1278.9473684210527</v>
      </c>
      <c r="CZ186" s="375">
        <f t="shared" si="608"/>
        <v>27</v>
      </c>
      <c r="DA186" s="201">
        <f t="shared" si="608"/>
        <v>12</v>
      </c>
      <c r="DB186" s="8">
        <f t="shared" si="609"/>
        <v>48600</v>
      </c>
      <c r="DC186" s="8">
        <f t="shared" si="610"/>
        <v>1278.9473684210527</v>
      </c>
      <c r="DE186" s="375">
        <f t="shared" si="611"/>
        <v>27</v>
      </c>
      <c r="DF186" s="201">
        <f t="shared" si="611"/>
        <v>12</v>
      </c>
      <c r="DG186" s="8">
        <f t="shared" si="612"/>
        <v>48600</v>
      </c>
      <c r="DH186" s="8">
        <f t="shared" si="613"/>
        <v>1278.9473684210527</v>
      </c>
      <c r="DJ186" s="375">
        <f t="shared" si="614"/>
        <v>27</v>
      </c>
      <c r="DK186" s="201">
        <f t="shared" si="614"/>
        <v>12</v>
      </c>
      <c r="DL186" s="8">
        <f t="shared" si="615"/>
        <v>48600</v>
      </c>
      <c r="DM186" s="8">
        <f t="shared" si="616"/>
        <v>1278.9473684210527</v>
      </c>
      <c r="DO186" s="375">
        <f t="shared" si="617"/>
        <v>27</v>
      </c>
      <c r="DP186" s="201">
        <f t="shared" si="617"/>
        <v>12</v>
      </c>
      <c r="DQ186" s="8">
        <f t="shared" si="618"/>
        <v>48600</v>
      </c>
      <c r="DR186" s="8">
        <f t="shared" si="619"/>
        <v>1278.9473684210527</v>
      </c>
      <c r="DT186" s="51">
        <f t="shared" si="620"/>
        <v>1069200</v>
      </c>
      <c r="DU186" s="50">
        <f t="shared" si="621"/>
        <v>28136.842105263157</v>
      </c>
      <c r="DV186" s="51">
        <v>0</v>
      </c>
      <c r="DW186" s="50">
        <f t="shared" si="622"/>
        <v>0</v>
      </c>
      <c r="DX186" s="51">
        <f t="shared" si="624"/>
        <v>1069200</v>
      </c>
      <c r="DY186" s="52">
        <f t="shared" si="623"/>
        <v>28136.842105263157</v>
      </c>
      <c r="DZ186" s="307" t="str">
        <f t="shared" si="553"/>
        <v>Phone credit APEs</v>
      </c>
    </row>
    <row r="187" spans="2:130" ht="18" customHeight="1" x14ac:dyDescent="0.3">
      <c r="B187" s="461" t="s">
        <v>670</v>
      </c>
      <c r="C187" s="317" t="s">
        <v>671</v>
      </c>
      <c r="D187" s="54"/>
      <c r="E187" s="239">
        <v>2000</v>
      </c>
      <c r="F187" s="263">
        <f>E187/I3</f>
        <v>52.631578947368418</v>
      </c>
      <c r="G187" s="274"/>
      <c r="H187" s="263" t="s">
        <v>57</v>
      </c>
      <c r="I187" s="56">
        <v>2</v>
      </c>
      <c r="J187" s="56"/>
      <c r="K187" s="265"/>
      <c r="L187" s="264"/>
      <c r="M187" s="57"/>
      <c r="N187" s="394">
        <v>27</v>
      </c>
      <c r="O187" s="214">
        <f>1/I187</f>
        <v>0.5</v>
      </c>
      <c r="P187" s="8">
        <f t="shared" si="554"/>
        <v>27000</v>
      </c>
      <c r="Q187" s="8">
        <f t="shared" si="555"/>
        <v>710.52631578947364</v>
      </c>
      <c r="S187" s="201">
        <f t="shared" si="556"/>
        <v>27</v>
      </c>
      <c r="T187" s="201">
        <f>O187</f>
        <v>0.5</v>
      </c>
      <c r="U187" s="8">
        <f t="shared" si="557"/>
        <v>27000</v>
      </c>
      <c r="V187" s="8">
        <f t="shared" si="558"/>
        <v>710.52631578947364</v>
      </c>
      <c r="X187" s="201">
        <f t="shared" si="559"/>
        <v>27</v>
      </c>
      <c r="Y187" s="201">
        <f>T187</f>
        <v>0.5</v>
      </c>
      <c r="Z187" s="8">
        <f t="shared" si="561"/>
        <v>27000</v>
      </c>
      <c r="AA187" s="8">
        <f t="shared" si="562"/>
        <v>710.52631578947364</v>
      </c>
      <c r="AC187" s="201">
        <f t="shared" si="563"/>
        <v>27</v>
      </c>
      <c r="AD187" s="201">
        <f>Y187</f>
        <v>0.5</v>
      </c>
      <c r="AE187" s="8">
        <f t="shared" si="564"/>
        <v>27000</v>
      </c>
      <c r="AF187" s="8">
        <f t="shared" si="565"/>
        <v>710.52631578947364</v>
      </c>
      <c r="AH187" s="201">
        <f t="shared" si="566"/>
        <v>27</v>
      </c>
      <c r="AI187" s="201">
        <f>AD187</f>
        <v>0.5</v>
      </c>
      <c r="AJ187" s="8">
        <f t="shared" si="567"/>
        <v>27000</v>
      </c>
      <c r="AK187" s="8">
        <f t="shared" si="568"/>
        <v>710.52631578947364</v>
      </c>
      <c r="AM187" s="201">
        <f t="shared" si="569"/>
        <v>27</v>
      </c>
      <c r="AN187" s="201">
        <f>AI187</f>
        <v>0.5</v>
      </c>
      <c r="AO187" s="8">
        <f t="shared" si="570"/>
        <v>27000</v>
      </c>
      <c r="AP187" s="8">
        <f t="shared" si="571"/>
        <v>710.52631578947364</v>
      </c>
      <c r="AR187" s="201">
        <f t="shared" si="572"/>
        <v>27</v>
      </c>
      <c r="AS187" s="201">
        <f>AN187</f>
        <v>0.5</v>
      </c>
      <c r="AT187" s="8">
        <f t="shared" si="573"/>
        <v>27000</v>
      </c>
      <c r="AU187" s="8">
        <f t="shared" si="574"/>
        <v>710.52631578947364</v>
      </c>
      <c r="AW187" s="201">
        <f t="shared" si="575"/>
        <v>27</v>
      </c>
      <c r="AX187" s="201">
        <f>AS187</f>
        <v>0.5</v>
      </c>
      <c r="AY187" s="8">
        <f t="shared" si="576"/>
        <v>27000</v>
      </c>
      <c r="AZ187" s="8">
        <f t="shared" si="577"/>
        <v>710.52631578947364</v>
      </c>
      <c r="BB187" s="201">
        <f t="shared" si="578"/>
        <v>27</v>
      </c>
      <c r="BC187" s="201">
        <f>AX187</f>
        <v>0.5</v>
      </c>
      <c r="BD187" s="8">
        <f t="shared" si="579"/>
        <v>27000</v>
      </c>
      <c r="BE187" s="8">
        <f t="shared" si="580"/>
        <v>710.52631578947364</v>
      </c>
      <c r="BG187" s="201">
        <f t="shared" si="581"/>
        <v>27</v>
      </c>
      <c r="BH187" s="201">
        <f>BC187</f>
        <v>0.5</v>
      </c>
      <c r="BI187" s="8">
        <f t="shared" si="582"/>
        <v>27000</v>
      </c>
      <c r="BJ187" s="8">
        <f t="shared" si="583"/>
        <v>710.52631578947364</v>
      </c>
      <c r="BL187" s="201">
        <f t="shared" si="584"/>
        <v>27</v>
      </c>
      <c r="BM187" s="201">
        <f>BH187</f>
        <v>0.5</v>
      </c>
      <c r="BN187" s="8">
        <f t="shared" si="585"/>
        <v>27000</v>
      </c>
      <c r="BO187" s="8">
        <f t="shared" si="586"/>
        <v>710.52631578947364</v>
      </c>
      <c r="BQ187" s="201">
        <f t="shared" si="587"/>
        <v>27</v>
      </c>
      <c r="BR187" s="201">
        <f>BM187</f>
        <v>0.5</v>
      </c>
      <c r="BS187" s="8">
        <f t="shared" si="588"/>
        <v>27000</v>
      </c>
      <c r="BT187" s="8">
        <f t="shared" si="589"/>
        <v>710.52631578947364</v>
      </c>
      <c r="BV187" s="201">
        <f t="shared" si="590"/>
        <v>27</v>
      </c>
      <c r="BW187" s="201">
        <f>BR187</f>
        <v>0.5</v>
      </c>
      <c r="BX187" s="8">
        <f t="shared" si="591"/>
        <v>27000</v>
      </c>
      <c r="BY187" s="8">
        <f t="shared" si="592"/>
        <v>710.52631578947364</v>
      </c>
      <c r="CA187" s="201">
        <f t="shared" si="593"/>
        <v>27</v>
      </c>
      <c r="CB187" s="201">
        <f>BW187</f>
        <v>0.5</v>
      </c>
      <c r="CC187" s="8">
        <f t="shared" si="594"/>
        <v>27000</v>
      </c>
      <c r="CD187" s="8">
        <f t="shared" si="595"/>
        <v>710.52631578947364</v>
      </c>
      <c r="CF187" s="201">
        <f t="shared" si="596"/>
        <v>27</v>
      </c>
      <c r="CG187" s="201">
        <f>CB187</f>
        <v>0.5</v>
      </c>
      <c r="CH187" s="8">
        <f t="shared" si="597"/>
        <v>27000</v>
      </c>
      <c r="CI187" s="8">
        <f t="shared" si="598"/>
        <v>710.52631578947364</v>
      </c>
      <c r="CK187" s="201">
        <f t="shared" si="599"/>
        <v>27</v>
      </c>
      <c r="CL187" s="201">
        <f>CG187</f>
        <v>0.5</v>
      </c>
      <c r="CM187" s="8">
        <f t="shared" si="600"/>
        <v>27000</v>
      </c>
      <c r="CN187" s="8">
        <f t="shared" si="601"/>
        <v>710.52631578947364</v>
      </c>
      <c r="CP187" s="201">
        <f t="shared" si="602"/>
        <v>27</v>
      </c>
      <c r="CQ187" s="201">
        <f>CL187</f>
        <v>0.5</v>
      </c>
      <c r="CR187" s="8">
        <f t="shared" si="603"/>
        <v>27000</v>
      </c>
      <c r="CS187" s="8">
        <f t="shared" si="604"/>
        <v>710.52631578947364</v>
      </c>
      <c r="CU187" s="201">
        <f t="shared" si="605"/>
        <v>27</v>
      </c>
      <c r="CV187" s="201">
        <f>CQ187</f>
        <v>0.5</v>
      </c>
      <c r="CW187" s="8">
        <f t="shared" si="606"/>
        <v>27000</v>
      </c>
      <c r="CX187" s="8">
        <f t="shared" si="607"/>
        <v>710.52631578947364</v>
      </c>
      <c r="CZ187" s="201">
        <f t="shared" si="608"/>
        <v>27</v>
      </c>
      <c r="DA187" s="201">
        <f>CV187</f>
        <v>0.5</v>
      </c>
      <c r="DB187" s="8">
        <f t="shared" si="609"/>
        <v>27000</v>
      </c>
      <c r="DC187" s="8">
        <f t="shared" si="610"/>
        <v>710.52631578947364</v>
      </c>
      <c r="DE187" s="201">
        <f t="shared" si="611"/>
        <v>27</v>
      </c>
      <c r="DF187" s="201">
        <f>DA187</f>
        <v>0.5</v>
      </c>
      <c r="DG187" s="8">
        <f t="shared" si="612"/>
        <v>27000</v>
      </c>
      <c r="DH187" s="8">
        <f t="shared" si="613"/>
        <v>710.52631578947364</v>
      </c>
      <c r="DJ187" s="201">
        <f t="shared" si="614"/>
        <v>27</v>
      </c>
      <c r="DK187" s="201">
        <f>DF187</f>
        <v>0.5</v>
      </c>
      <c r="DL187" s="8">
        <f t="shared" si="615"/>
        <v>27000</v>
      </c>
      <c r="DM187" s="8">
        <f t="shared" si="616"/>
        <v>710.52631578947364</v>
      </c>
      <c r="DO187" s="201">
        <f t="shared" si="617"/>
        <v>27</v>
      </c>
      <c r="DP187" s="201">
        <f>DK187</f>
        <v>0.5</v>
      </c>
      <c r="DQ187" s="8">
        <f t="shared" si="618"/>
        <v>27000</v>
      </c>
      <c r="DR187" s="8">
        <f t="shared" si="619"/>
        <v>710.52631578947364</v>
      </c>
      <c r="DT187" s="51">
        <f t="shared" si="620"/>
        <v>594000</v>
      </c>
      <c r="DU187" s="50">
        <f t="shared" si="621"/>
        <v>15631.578947368422</v>
      </c>
      <c r="DV187" s="51">
        <v>0</v>
      </c>
      <c r="DW187" s="50">
        <f t="shared" si="622"/>
        <v>0</v>
      </c>
      <c r="DX187" s="51">
        <f t="shared" si="624"/>
        <v>594000</v>
      </c>
      <c r="DY187" s="52">
        <f t="shared" si="623"/>
        <v>15631.578947368422</v>
      </c>
      <c r="DZ187" s="307" t="str">
        <f t="shared" si="553"/>
        <v>Celulares para APEs</v>
      </c>
    </row>
    <row r="188" spans="2:130" ht="18" customHeight="1" x14ac:dyDescent="0.3">
      <c r="B188" s="339" t="s">
        <v>488</v>
      </c>
      <c r="C188" s="317" t="s">
        <v>674</v>
      </c>
      <c r="D188" s="54"/>
      <c r="E188" s="239">
        <v>4000</v>
      </c>
      <c r="F188" s="263">
        <f>E188/I3</f>
        <v>105.26315789473684</v>
      </c>
      <c r="G188" s="274"/>
      <c r="H188" s="263" t="s">
        <v>57</v>
      </c>
      <c r="I188" s="56">
        <v>5</v>
      </c>
      <c r="J188" s="56"/>
      <c r="K188" s="265"/>
      <c r="L188" s="264"/>
      <c r="M188" s="57"/>
      <c r="N188" s="394">
        <v>1</v>
      </c>
      <c r="O188" s="214">
        <v>1</v>
      </c>
      <c r="P188" s="8">
        <f t="shared" si="554"/>
        <v>4000</v>
      </c>
      <c r="Q188" s="8">
        <f t="shared" si="555"/>
        <v>105.26315789473684</v>
      </c>
      <c r="S188" s="201">
        <f t="shared" si="556"/>
        <v>1</v>
      </c>
      <c r="T188" s="201">
        <f t="shared" ref="T188:T200" si="626">O188</f>
        <v>1</v>
      </c>
      <c r="U188" s="8">
        <f t="shared" si="557"/>
        <v>4000</v>
      </c>
      <c r="V188" s="8">
        <f t="shared" si="558"/>
        <v>105.26315789473684</v>
      </c>
      <c r="X188" s="201">
        <f t="shared" si="559"/>
        <v>1</v>
      </c>
      <c r="Y188" s="201">
        <f t="shared" ref="Y188:Y189" si="627">T188</f>
        <v>1</v>
      </c>
      <c r="Z188" s="8">
        <f t="shared" si="561"/>
        <v>4000</v>
      </c>
      <c r="AA188" s="8">
        <f t="shared" si="562"/>
        <v>105.26315789473684</v>
      </c>
      <c r="AC188" s="201">
        <f t="shared" si="563"/>
        <v>1</v>
      </c>
      <c r="AD188" s="201">
        <f t="shared" ref="AD188:AD189" si="628">Y188</f>
        <v>1</v>
      </c>
      <c r="AE188" s="8">
        <f t="shared" si="564"/>
        <v>4000</v>
      </c>
      <c r="AF188" s="8">
        <f t="shared" si="565"/>
        <v>105.26315789473684</v>
      </c>
      <c r="AH188" s="201">
        <f t="shared" si="566"/>
        <v>1</v>
      </c>
      <c r="AI188" s="201">
        <f t="shared" ref="AI188:AI189" si="629">AD188</f>
        <v>1</v>
      </c>
      <c r="AJ188" s="8">
        <f t="shared" si="567"/>
        <v>4000</v>
      </c>
      <c r="AK188" s="8">
        <f t="shared" si="568"/>
        <v>105.26315789473684</v>
      </c>
      <c r="AM188" s="201">
        <f t="shared" si="569"/>
        <v>1</v>
      </c>
      <c r="AN188" s="201">
        <f t="shared" ref="AN188:AN189" si="630">AI188</f>
        <v>1</v>
      </c>
      <c r="AO188" s="8">
        <f t="shared" si="570"/>
        <v>4000</v>
      </c>
      <c r="AP188" s="8">
        <f t="shared" si="571"/>
        <v>105.26315789473684</v>
      </c>
      <c r="AR188" s="201">
        <f t="shared" si="572"/>
        <v>1</v>
      </c>
      <c r="AS188" s="201">
        <f t="shared" ref="AS188:AS189" si="631">AN188</f>
        <v>1</v>
      </c>
      <c r="AT188" s="8">
        <f t="shared" si="573"/>
        <v>4000</v>
      </c>
      <c r="AU188" s="8">
        <f t="shared" si="574"/>
        <v>105.26315789473684</v>
      </c>
      <c r="AW188" s="201">
        <f t="shared" si="575"/>
        <v>1</v>
      </c>
      <c r="AX188" s="201">
        <f t="shared" ref="AX188:AX189" si="632">AS188</f>
        <v>1</v>
      </c>
      <c r="AY188" s="8">
        <f t="shared" si="576"/>
        <v>4000</v>
      </c>
      <c r="AZ188" s="8">
        <f t="shared" si="577"/>
        <v>105.26315789473684</v>
      </c>
      <c r="BB188" s="201">
        <f t="shared" si="578"/>
        <v>1</v>
      </c>
      <c r="BC188" s="201">
        <f t="shared" ref="BC188:BC189" si="633">AX188</f>
        <v>1</v>
      </c>
      <c r="BD188" s="8">
        <f t="shared" si="579"/>
        <v>4000</v>
      </c>
      <c r="BE188" s="8">
        <f t="shared" si="580"/>
        <v>105.26315789473684</v>
      </c>
      <c r="BG188" s="201">
        <f t="shared" si="581"/>
        <v>1</v>
      </c>
      <c r="BH188" s="201">
        <f t="shared" ref="BH188:BH189" si="634">BC188</f>
        <v>1</v>
      </c>
      <c r="BI188" s="8">
        <f t="shared" si="582"/>
        <v>4000</v>
      </c>
      <c r="BJ188" s="8">
        <f t="shared" si="583"/>
        <v>105.26315789473684</v>
      </c>
      <c r="BL188" s="201">
        <f t="shared" si="584"/>
        <v>1</v>
      </c>
      <c r="BM188" s="201">
        <f t="shared" ref="BM188:BM189" si="635">BH188</f>
        <v>1</v>
      </c>
      <c r="BN188" s="8">
        <f t="shared" si="585"/>
        <v>4000</v>
      </c>
      <c r="BO188" s="8">
        <f t="shared" si="586"/>
        <v>105.26315789473684</v>
      </c>
      <c r="BQ188" s="201">
        <f t="shared" si="587"/>
        <v>1</v>
      </c>
      <c r="BR188" s="201">
        <f t="shared" ref="BR188:BR189" si="636">BM188</f>
        <v>1</v>
      </c>
      <c r="BS188" s="8">
        <f t="shared" si="588"/>
        <v>4000</v>
      </c>
      <c r="BT188" s="8">
        <f t="shared" si="589"/>
        <v>105.26315789473684</v>
      </c>
      <c r="BV188" s="201">
        <f t="shared" si="590"/>
        <v>1</v>
      </c>
      <c r="BW188" s="201">
        <f t="shared" ref="BW188:BW189" si="637">BR188</f>
        <v>1</v>
      </c>
      <c r="BX188" s="8">
        <f t="shared" si="591"/>
        <v>4000</v>
      </c>
      <c r="BY188" s="8">
        <f t="shared" si="592"/>
        <v>105.26315789473684</v>
      </c>
      <c r="CA188" s="201">
        <f t="shared" si="593"/>
        <v>1</v>
      </c>
      <c r="CB188" s="201">
        <f t="shared" ref="CB188:CB189" si="638">BW188</f>
        <v>1</v>
      </c>
      <c r="CC188" s="8">
        <f t="shared" si="594"/>
        <v>4000</v>
      </c>
      <c r="CD188" s="8">
        <f t="shared" si="595"/>
        <v>105.26315789473684</v>
      </c>
      <c r="CF188" s="201">
        <f t="shared" si="596"/>
        <v>1</v>
      </c>
      <c r="CG188" s="201">
        <f t="shared" ref="CG188:CG189" si="639">CB188</f>
        <v>1</v>
      </c>
      <c r="CH188" s="8">
        <f t="shared" si="597"/>
        <v>4000</v>
      </c>
      <c r="CI188" s="8">
        <f t="shared" si="598"/>
        <v>105.26315789473684</v>
      </c>
      <c r="CK188" s="201">
        <f t="shared" si="599"/>
        <v>1</v>
      </c>
      <c r="CL188" s="201">
        <f t="shared" ref="CL188:CL189" si="640">CG188</f>
        <v>1</v>
      </c>
      <c r="CM188" s="8">
        <f t="shared" si="600"/>
        <v>4000</v>
      </c>
      <c r="CN188" s="8">
        <f t="shared" si="601"/>
        <v>105.26315789473684</v>
      </c>
      <c r="CP188" s="201">
        <f t="shared" si="602"/>
        <v>1</v>
      </c>
      <c r="CQ188" s="201">
        <f t="shared" ref="CQ188:CQ189" si="641">CL188</f>
        <v>1</v>
      </c>
      <c r="CR188" s="8">
        <f t="shared" si="603"/>
        <v>4000</v>
      </c>
      <c r="CS188" s="8">
        <f t="shared" si="604"/>
        <v>105.26315789473684</v>
      </c>
      <c r="CU188" s="201">
        <f t="shared" si="605"/>
        <v>1</v>
      </c>
      <c r="CV188" s="201">
        <f t="shared" ref="CV188:CV189" si="642">CQ188</f>
        <v>1</v>
      </c>
      <c r="CW188" s="8">
        <f t="shared" si="606"/>
        <v>4000</v>
      </c>
      <c r="CX188" s="8">
        <f t="shared" si="607"/>
        <v>105.26315789473684</v>
      </c>
      <c r="CZ188" s="201">
        <f t="shared" si="608"/>
        <v>1</v>
      </c>
      <c r="DA188" s="201">
        <f t="shared" ref="DA188:DA189" si="643">CV188</f>
        <v>1</v>
      </c>
      <c r="DB188" s="8">
        <f t="shared" si="609"/>
        <v>4000</v>
      </c>
      <c r="DC188" s="8">
        <f t="shared" si="610"/>
        <v>105.26315789473684</v>
      </c>
      <c r="DE188" s="201">
        <f t="shared" si="611"/>
        <v>1</v>
      </c>
      <c r="DF188" s="201">
        <f t="shared" ref="DF188:DF189" si="644">DA188</f>
        <v>1</v>
      </c>
      <c r="DG188" s="8">
        <f t="shared" si="612"/>
        <v>4000</v>
      </c>
      <c r="DH188" s="8">
        <f t="shared" si="613"/>
        <v>105.26315789473684</v>
      </c>
      <c r="DJ188" s="201">
        <f t="shared" si="614"/>
        <v>1</v>
      </c>
      <c r="DK188" s="201">
        <f t="shared" ref="DK188:DK189" si="645">DF188</f>
        <v>1</v>
      </c>
      <c r="DL188" s="8">
        <f t="shared" si="615"/>
        <v>4000</v>
      </c>
      <c r="DM188" s="8">
        <f t="shared" si="616"/>
        <v>105.26315789473684</v>
      </c>
      <c r="DO188" s="201">
        <f t="shared" si="617"/>
        <v>1</v>
      </c>
      <c r="DP188" s="201">
        <f t="shared" ref="DP188:DP189" si="646">DK188</f>
        <v>1</v>
      </c>
      <c r="DQ188" s="8">
        <f t="shared" si="618"/>
        <v>4000</v>
      </c>
      <c r="DR188" s="8">
        <f t="shared" si="619"/>
        <v>105.26315789473684</v>
      </c>
      <c r="DT188" s="51">
        <f t="shared" si="620"/>
        <v>88000</v>
      </c>
      <c r="DU188" s="50">
        <f t="shared" si="621"/>
        <v>2315.7894736842104</v>
      </c>
      <c r="DV188" s="51">
        <v>0</v>
      </c>
      <c r="DW188" s="50">
        <f t="shared" si="622"/>
        <v>0</v>
      </c>
      <c r="DX188" s="51">
        <f t="shared" si="624"/>
        <v>88000</v>
      </c>
      <c r="DY188" s="52">
        <f t="shared" si="623"/>
        <v>2315.7894736842104</v>
      </c>
      <c r="DZ188" s="307" t="str">
        <f t="shared" si="553"/>
        <v>Router wireless</v>
      </c>
    </row>
    <row r="189" spans="2:130" ht="18" customHeight="1" x14ac:dyDescent="0.3">
      <c r="B189" s="427" t="s">
        <v>677</v>
      </c>
      <c r="C189" s="317"/>
      <c r="D189" s="54"/>
      <c r="E189" s="425">
        <v>4800</v>
      </c>
      <c r="F189" s="263">
        <f>E189/$I$3</f>
        <v>126.31578947368421</v>
      </c>
      <c r="G189" s="274"/>
      <c r="H189" s="263" t="s">
        <v>31</v>
      </c>
      <c r="I189" s="56"/>
      <c r="J189" s="56"/>
      <c r="K189" s="265"/>
      <c r="L189" s="264"/>
      <c r="M189" s="57"/>
      <c r="N189" s="394">
        <v>1</v>
      </c>
      <c r="O189" s="214">
        <v>1</v>
      </c>
      <c r="P189" s="8">
        <f t="shared" si="554"/>
        <v>4800</v>
      </c>
      <c r="Q189" s="8">
        <f t="shared" si="555"/>
        <v>126.31578947368421</v>
      </c>
      <c r="S189" s="201">
        <f t="shared" si="556"/>
        <v>1</v>
      </c>
      <c r="T189" s="201">
        <f t="shared" si="626"/>
        <v>1</v>
      </c>
      <c r="U189" s="8">
        <f t="shared" si="557"/>
        <v>4800</v>
      </c>
      <c r="V189" s="8">
        <f t="shared" si="558"/>
        <v>126.31578947368421</v>
      </c>
      <c r="X189" s="201">
        <f t="shared" si="559"/>
        <v>1</v>
      </c>
      <c r="Y189" s="201">
        <f t="shared" si="627"/>
        <v>1</v>
      </c>
      <c r="Z189" s="8">
        <f t="shared" si="561"/>
        <v>4800</v>
      </c>
      <c r="AA189" s="8">
        <f t="shared" si="562"/>
        <v>126.31578947368421</v>
      </c>
      <c r="AC189" s="201">
        <f t="shared" si="563"/>
        <v>1</v>
      </c>
      <c r="AD189" s="201">
        <f t="shared" si="628"/>
        <v>1</v>
      </c>
      <c r="AE189" s="8">
        <f t="shared" si="564"/>
        <v>4800</v>
      </c>
      <c r="AF189" s="8">
        <f t="shared" si="565"/>
        <v>126.31578947368421</v>
      </c>
      <c r="AH189" s="201">
        <f t="shared" si="566"/>
        <v>1</v>
      </c>
      <c r="AI189" s="201">
        <f t="shared" si="629"/>
        <v>1</v>
      </c>
      <c r="AJ189" s="8">
        <f t="shared" si="567"/>
        <v>4800</v>
      </c>
      <c r="AK189" s="8">
        <f t="shared" si="568"/>
        <v>126.31578947368421</v>
      </c>
      <c r="AM189" s="201">
        <f t="shared" si="569"/>
        <v>1</v>
      </c>
      <c r="AN189" s="201">
        <f t="shared" si="630"/>
        <v>1</v>
      </c>
      <c r="AO189" s="8">
        <f t="shared" si="570"/>
        <v>4800</v>
      </c>
      <c r="AP189" s="8">
        <f t="shared" si="571"/>
        <v>126.31578947368421</v>
      </c>
      <c r="AR189" s="201">
        <f t="shared" si="572"/>
        <v>1</v>
      </c>
      <c r="AS189" s="201">
        <f t="shared" si="631"/>
        <v>1</v>
      </c>
      <c r="AT189" s="8">
        <f t="shared" si="573"/>
        <v>4800</v>
      </c>
      <c r="AU189" s="8">
        <f t="shared" si="574"/>
        <v>126.31578947368421</v>
      </c>
      <c r="AW189" s="201">
        <f t="shared" si="575"/>
        <v>1</v>
      </c>
      <c r="AX189" s="201">
        <f t="shared" si="632"/>
        <v>1</v>
      </c>
      <c r="AY189" s="8">
        <f t="shared" si="576"/>
        <v>4800</v>
      </c>
      <c r="AZ189" s="8">
        <f t="shared" si="577"/>
        <v>126.31578947368421</v>
      </c>
      <c r="BB189" s="201">
        <f t="shared" si="578"/>
        <v>1</v>
      </c>
      <c r="BC189" s="201">
        <f t="shared" si="633"/>
        <v>1</v>
      </c>
      <c r="BD189" s="8">
        <f t="shared" si="579"/>
        <v>4800</v>
      </c>
      <c r="BE189" s="8">
        <f t="shared" si="580"/>
        <v>126.31578947368421</v>
      </c>
      <c r="BG189" s="201">
        <f t="shared" si="581"/>
        <v>1</v>
      </c>
      <c r="BH189" s="201">
        <f t="shared" si="634"/>
        <v>1</v>
      </c>
      <c r="BI189" s="8">
        <f t="shared" si="582"/>
        <v>4800</v>
      </c>
      <c r="BJ189" s="8">
        <f t="shared" si="583"/>
        <v>126.31578947368421</v>
      </c>
      <c r="BL189" s="201">
        <f t="shared" si="584"/>
        <v>1</v>
      </c>
      <c r="BM189" s="201">
        <f t="shared" si="635"/>
        <v>1</v>
      </c>
      <c r="BN189" s="8">
        <f t="shared" si="585"/>
        <v>4800</v>
      </c>
      <c r="BO189" s="8">
        <f t="shared" si="586"/>
        <v>126.31578947368421</v>
      </c>
      <c r="BQ189" s="201">
        <f t="shared" si="587"/>
        <v>1</v>
      </c>
      <c r="BR189" s="201">
        <f t="shared" si="636"/>
        <v>1</v>
      </c>
      <c r="BS189" s="8">
        <f t="shared" si="588"/>
        <v>4800</v>
      </c>
      <c r="BT189" s="8">
        <f t="shared" si="589"/>
        <v>126.31578947368421</v>
      </c>
      <c r="BV189" s="201">
        <f t="shared" si="590"/>
        <v>1</v>
      </c>
      <c r="BW189" s="201">
        <f t="shared" si="637"/>
        <v>1</v>
      </c>
      <c r="BX189" s="8">
        <f t="shared" si="591"/>
        <v>4800</v>
      </c>
      <c r="BY189" s="8">
        <f t="shared" si="592"/>
        <v>126.31578947368421</v>
      </c>
      <c r="CA189" s="201">
        <f t="shared" si="593"/>
        <v>1</v>
      </c>
      <c r="CB189" s="201">
        <f t="shared" si="638"/>
        <v>1</v>
      </c>
      <c r="CC189" s="8">
        <f t="shared" si="594"/>
        <v>4800</v>
      </c>
      <c r="CD189" s="8">
        <f t="shared" si="595"/>
        <v>126.31578947368421</v>
      </c>
      <c r="CF189" s="201">
        <f t="shared" si="596"/>
        <v>1</v>
      </c>
      <c r="CG189" s="201">
        <f t="shared" si="639"/>
        <v>1</v>
      </c>
      <c r="CH189" s="8">
        <f t="shared" si="597"/>
        <v>4800</v>
      </c>
      <c r="CI189" s="8">
        <f t="shared" si="598"/>
        <v>126.31578947368421</v>
      </c>
      <c r="CK189" s="201">
        <f t="shared" si="599"/>
        <v>1</v>
      </c>
      <c r="CL189" s="201">
        <f t="shared" si="640"/>
        <v>1</v>
      </c>
      <c r="CM189" s="8">
        <f t="shared" si="600"/>
        <v>4800</v>
      </c>
      <c r="CN189" s="8">
        <f t="shared" si="601"/>
        <v>126.31578947368421</v>
      </c>
      <c r="CP189" s="201">
        <f t="shared" si="602"/>
        <v>1</v>
      </c>
      <c r="CQ189" s="201">
        <f t="shared" si="641"/>
        <v>1</v>
      </c>
      <c r="CR189" s="8">
        <f t="shared" si="603"/>
        <v>4800</v>
      </c>
      <c r="CS189" s="8">
        <f t="shared" si="604"/>
        <v>126.31578947368421</v>
      </c>
      <c r="CU189" s="201">
        <f t="shared" si="605"/>
        <v>1</v>
      </c>
      <c r="CV189" s="201">
        <f t="shared" si="642"/>
        <v>1</v>
      </c>
      <c r="CW189" s="8">
        <f t="shared" si="606"/>
        <v>4800</v>
      </c>
      <c r="CX189" s="8">
        <f t="shared" si="607"/>
        <v>126.31578947368421</v>
      </c>
      <c r="CZ189" s="201">
        <f t="shared" si="608"/>
        <v>1</v>
      </c>
      <c r="DA189" s="201">
        <f t="shared" si="643"/>
        <v>1</v>
      </c>
      <c r="DB189" s="8">
        <f t="shared" si="609"/>
        <v>4800</v>
      </c>
      <c r="DC189" s="8">
        <f t="shared" si="610"/>
        <v>126.31578947368421</v>
      </c>
      <c r="DE189" s="201">
        <f t="shared" si="611"/>
        <v>1</v>
      </c>
      <c r="DF189" s="201">
        <f t="shared" si="644"/>
        <v>1</v>
      </c>
      <c r="DG189" s="8">
        <f t="shared" si="612"/>
        <v>4800</v>
      </c>
      <c r="DH189" s="8">
        <f t="shared" si="613"/>
        <v>126.31578947368421</v>
      </c>
      <c r="DJ189" s="201">
        <f t="shared" si="614"/>
        <v>1</v>
      </c>
      <c r="DK189" s="201">
        <f t="shared" si="645"/>
        <v>1</v>
      </c>
      <c r="DL189" s="8">
        <f t="shared" si="615"/>
        <v>4800</v>
      </c>
      <c r="DM189" s="8">
        <f t="shared" si="616"/>
        <v>126.31578947368421</v>
      </c>
      <c r="DO189" s="201">
        <f t="shared" si="617"/>
        <v>1</v>
      </c>
      <c r="DP189" s="201">
        <f t="shared" si="646"/>
        <v>1</v>
      </c>
      <c r="DQ189" s="8">
        <f t="shared" si="618"/>
        <v>4800</v>
      </c>
      <c r="DR189" s="8">
        <f t="shared" si="619"/>
        <v>126.31578947368421</v>
      </c>
      <c r="DT189" s="51">
        <f t="shared" si="620"/>
        <v>105600</v>
      </c>
      <c r="DU189" s="50">
        <f t="shared" si="621"/>
        <v>2778.9473684210525</v>
      </c>
      <c r="DV189" s="51">
        <v>0</v>
      </c>
      <c r="DW189" s="50">
        <f t="shared" si="622"/>
        <v>0</v>
      </c>
      <c r="DX189" s="51">
        <f t="shared" si="624"/>
        <v>105600</v>
      </c>
      <c r="DY189" s="52">
        <f t="shared" si="623"/>
        <v>2778.9473684210525</v>
      </c>
      <c r="DZ189" s="307" t="str">
        <f t="shared" si="553"/>
        <v>Contratos de Servicos de Internet com Vodacom</v>
      </c>
    </row>
    <row r="190" spans="2:130" ht="18" customHeight="1" x14ac:dyDescent="0.3">
      <c r="B190" s="427" t="s">
        <v>678</v>
      </c>
      <c r="C190" s="317"/>
      <c r="D190" s="54"/>
      <c r="E190" s="425">
        <v>1500</v>
      </c>
      <c r="F190" s="263">
        <f t="shared" ref="F190:F191" si="647">E190/$I$3</f>
        <v>39.473684210526315</v>
      </c>
      <c r="G190" s="274"/>
      <c r="H190" s="263" t="s">
        <v>31</v>
      </c>
      <c r="I190" s="56"/>
      <c r="J190" s="56"/>
      <c r="K190" s="265"/>
      <c r="L190" s="264"/>
      <c r="M190" s="57"/>
      <c r="N190" s="394">
        <v>1</v>
      </c>
      <c r="O190" s="214">
        <v>1</v>
      </c>
      <c r="P190" s="8">
        <f t="shared" si="554"/>
        <v>1500</v>
      </c>
      <c r="Q190" s="8">
        <f t="shared" si="555"/>
        <v>39.473684210526315</v>
      </c>
      <c r="S190" s="201">
        <f t="shared" si="556"/>
        <v>1</v>
      </c>
      <c r="T190" s="201">
        <f>O190</f>
        <v>1</v>
      </c>
      <c r="U190" s="8">
        <f t="shared" si="557"/>
        <v>1500</v>
      </c>
      <c r="V190" s="8">
        <f t="shared" si="558"/>
        <v>39.473684210526315</v>
      </c>
      <c r="X190" s="201">
        <f t="shared" si="559"/>
        <v>1</v>
      </c>
      <c r="Y190" s="201">
        <f>T190</f>
        <v>1</v>
      </c>
      <c r="Z190" s="8">
        <f t="shared" si="561"/>
        <v>1500</v>
      </c>
      <c r="AA190" s="8">
        <f t="shared" si="562"/>
        <v>39.473684210526315</v>
      </c>
      <c r="AC190" s="201">
        <f t="shared" si="563"/>
        <v>1</v>
      </c>
      <c r="AD190" s="201">
        <f>Y190</f>
        <v>1</v>
      </c>
      <c r="AE190" s="8">
        <f t="shared" si="564"/>
        <v>1500</v>
      </c>
      <c r="AF190" s="8">
        <f t="shared" si="565"/>
        <v>39.473684210526315</v>
      </c>
      <c r="AH190" s="201">
        <f t="shared" si="566"/>
        <v>1</v>
      </c>
      <c r="AI190" s="201">
        <f>AD190</f>
        <v>1</v>
      </c>
      <c r="AJ190" s="8">
        <f t="shared" si="567"/>
        <v>1500</v>
      </c>
      <c r="AK190" s="8">
        <f t="shared" si="568"/>
        <v>39.473684210526315</v>
      </c>
      <c r="AM190" s="201">
        <f t="shared" si="569"/>
        <v>1</v>
      </c>
      <c r="AN190" s="201">
        <f>AI190</f>
        <v>1</v>
      </c>
      <c r="AO190" s="8">
        <f t="shared" si="570"/>
        <v>1500</v>
      </c>
      <c r="AP190" s="8">
        <f t="shared" si="571"/>
        <v>39.473684210526315</v>
      </c>
      <c r="AR190" s="201">
        <f t="shared" si="572"/>
        <v>1</v>
      </c>
      <c r="AS190" s="201">
        <f>AN190</f>
        <v>1</v>
      </c>
      <c r="AT190" s="8">
        <f t="shared" si="573"/>
        <v>1500</v>
      </c>
      <c r="AU190" s="8">
        <f t="shared" si="574"/>
        <v>39.473684210526315</v>
      </c>
      <c r="AW190" s="201">
        <f t="shared" si="575"/>
        <v>1</v>
      </c>
      <c r="AX190" s="201">
        <f>AS190</f>
        <v>1</v>
      </c>
      <c r="AY190" s="8">
        <f t="shared" si="576"/>
        <v>1500</v>
      </c>
      <c r="AZ190" s="8">
        <f t="shared" si="577"/>
        <v>39.473684210526315</v>
      </c>
      <c r="BB190" s="201">
        <f t="shared" si="578"/>
        <v>1</v>
      </c>
      <c r="BC190" s="201">
        <f>AX190</f>
        <v>1</v>
      </c>
      <c r="BD190" s="8">
        <f t="shared" si="579"/>
        <v>1500</v>
      </c>
      <c r="BE190" s="8">
        <f t="shared" si="580"/>
        <v>39.473684210526315</v>
      </c>
      <c r="BG190" s="201">
        <f t="shared" si="581"/>
        <v>1</v>
      </c>
      <c r="BH190" s="201">
        <f>BC190</f>
        <v>1</v>
      </c>
      <c r="BI190" s="8">
        <f t="shared" si="582"/>
        <v>1500</v>
      </c>
      <c r="BJ190" s="8">
        <f t="shared" si="583"/>
        <v>39.473684210526315</v>
      </c>
      <c r="BL190" s="201">
        <f t="shared" si="584"/>
        <v>1</v>
      </c>
      <c r="BM190" s="201">
        <f>BH190</f>
        <v>1</v>
      </c>
      <c r="BN190" s="8">
        <f t="shared" si="585"/>
        <v>1500</v>
      </c>
      <c r="BO190" s="8">
        <f t="shared" si="586"/>
        <v>39.473684210526315</v>
      </c>
      <c r="BQ190" s="201">
        <f t="shared" si="587"/>
        <v>1</v>
      </c>
      <c r="BR190" s="201">
        <f>BM190</f>
        <v>1</v>
      </c>
      <c r="BS190" s="8">
        <f t="shared" si="588"/>
        <v>1500</v>
      </c>
      <c r="BT190" s="8">
        <f t="shared" si="589"/>
        <v>39.473684210526315</v>
      </c>
      <c r="BV190" s="201">
        <f t="shared" si="590"/>
        <v>1</v>
      </c>
      <c r="BW190" s="201">
        <f>BR190</f>
        <v>1</v>
      </c>
      <c r="BX190" s="8">
        <f t="shared" si="591"/>
        <v>1500</v>
      </c>
      <c r="BY190" s="8">
        <f t="shared" si="592"/>
        <v>39.473684210526315</v>
      </c>
      <c r="CA190" s="201">
        <f t="shared" si="593"/>
        <v>1</v>
      </c>
      <c r="CB190" s="201">
        <f>BW190</f>
        <v>1</v>
      </c>
      <c r="CC190" s="8">
        <f t="shared" si="594"/>
        <v>1500</v>
      </c>
      <c r="CD190" s="8">
        <f t="shared" si="595"/>
        <v>39.473684210526315</v>
      </c>
      <c r="CF190" s="201">
        <f t="shared" si="596"/>
        <v>1</v>
      </c>
      <c r="CG190" s="201">
        <f>CB190</f>
        <v>1</v>
      </c>
      <c r="CH190" s="8">
        <f t="shared" si="597"/>
        <v>1500</v>
      </c>
      <c r="CI190" s="8">
        <f t="shared" si="598"/>
        <v>39.473684210526315</v>
      </c>
      <c r="CK190" s="201">
        <f t="shared" si="599"/>
        <v>1</v>
      </c>
      <c r="CL190" s="201">
        <f>CG190</f>
        <v>1</v>
      </c>
      <c r="CM190" s="8">
        <f t="shared" si="600"/>
        <v>1500</v>
      </c>
      <c r="CN190" s="8">
        <f t="shared" si="601"/>
        <v>39.473684210526315</v>
      </c>
      <c r="CP190" s="201">
        <f t="shared" si="602"/>
        <v>1</v>
      </c>
      <c r="CQ190" s="201">
        <f>CL190</f>
        <v>1</v>
      </c>
      <c r="CR190" s="8">
        <f t="shared" si="603"/>
        <v>1500</v>
      </c>
      <c r="CS190" s="8">
        <f t="shared" si="604"/>
        <v>39.473684210526315</v>
      </c>
      <c r="CU190" s="201">
        <f t="shared" si="605"/>
        <v>1</v>
      </c>
      <c r="CV190" s="201">
        <f>CQ190</f>
        <v>1</v>
      </c>
      <c r="CW190" s="8">
        <f t="shared" si="606"/>
        <v>1500</v>
      </c>
      <c r="CX190" s="8">
        <f t="shared" si="607"/>
        <v>39.473684210526315</v>
      </c>
      <c r="CZ190" s="201">
        <f t="shared" si="608"/>
        <v>1</v>
      </c>
      <c r="DA190" s="201">
        <f>CV190</f>
        <v>1</v>
      </c>
      <c r="DB190" s="8">
        <f t="shared" si="609"/>
        <v>1500</v>
      </c>
      <c r="DC190" s="8">
        <f t="shared" si="610"/>
        <v>39.473684210526315</v>
      </c>
      <c r="DE190" s="201">
        <f t="shared" si="611"/>
        <v>1</v>
      </c>
      <c r="DF190" s="201">
        <f>DA190</f>
        <v>1</v>
      </c>
      <c r="DG190" s="8">
        <f t="shared" si="612"/>
        <v>1500</v>
      </c>
      <c r="DH190" s="8">
        <f t="shared" si="613"/>
        <v>39.473684210526315</v>
      </c>
      <c r="DJ190" s="201">
        <f t="shared" si="614"/>
        <v>1</v>
      </c>
      <c r="DK190" s="201">
        <f>DF190</f>
        <v>1</v>
      </c>
      <c r="DL190" s="8">
        <f t="shared" si="615"/>
        <v>1500</v>
      </c>
      <c r="DM190" s="8">
        <f t="shared" si="616"/>
        <v>39.473684210526315</v>
      </c>
      <c r="DO190" s="201">
        <f t="shared" si="617"/>
        <v>1</v>
      </c>
      <c r="DP190" s="201">
        <f>DK190</f>
        <v>1</v>
      </c>
      <c r="DQ190" s="8">
        <f t="shared" si="618"/>
        <v>1500</v>
      </c>
      <c r="DR190" s="8">
        <f t="shared" si="619"/>
        <v>39.473684210526315</v>
      </c>
      <c r="DT190" s="51">
        <f t="shared" si="620"/>
        <v>33000</v>
      </c>
      <c r="DU190" s="50">
        <f t="shared" si="621"/>
        <v>868.42105263157896</v>
      </c>
      <c r="DV190" s="51">
        <v>0</v>
      </c>
      <c r="DW190" s="50">
        <f t="shared" si="622"/>
        <v>0</v>
      </c>
      <c r="DX190" s="51">
        <f t="shared" si="624"/>
        <v>33000</v>
      </c>
      <c r="DY190" s="52">
        <f t="shared" si="623"/>
        <v>868.42105263157896</v>
      </c>
      <c r="DZ190" s="307" t="str">
        <f t="shared" si="553"/>
        <v>Pagamento de caucao para contrato de internet</v>
      </c>
    </row>
    <row r="191" spans="2:130" ht="18" customHeight="1" x14ac:dyDescent="0.3">
      <c r="B191" s="427" t="s">
        <v>679</v>
      </c>
      <c r="C191" s="317"/>
      <c r="D191" s="54"/>
      <c r="E191" s="425">
        <v>5000</v>
      </c>
      <c r="F191" s="263">
        <f t="shared" si="647"/>
        <v>131.57894736842104</v>
      </c>
      <c r="G191" s="274"/>
      <c r="H191" s="263" t="s">
        <v>31</v>
      </c>
      <c r="I191" s="56"/>
      <c r="J191" s="56"/>
      <c r="K191" s="265"/>
      <c r="L191" s="264"/>
      <c r="M191" s="57"/>
      <c r="N191" s="394">
        <v>1</v>
      </c>
      <c r="O191" s="214">
        <v>1</v>
      </c>
      <c r="P191" s="8">
        <f t="shared" si="554"/>
        <v>5000</v>
      </c>
      <c r="Q191" s="8">
        <f t="shared" si="555"/>
        <v>131.57894736842104</v>
      </c>
      <c r="S191" s="201">
        <f t="shared" si="556"/>
        <v>1</v>
      </c>
      <c r="T191" s="201">
        <f t="shared" si="626"/>
        <v>1</v>
      </c>
      <c r="U191" s="8">
        <f t="shared" si="557"/>
        <v>5000</v>
      </c>
      <c r="V191" s="8">
        <f t="shared" si="558"/>
        <v>131.57894736842104</v>
      </c>
      <c r="X191" s="201">
        <f t="shared" si="559"/>
        <v>1</v>
      </c>
      <c r="Y191" s="201">
        <f t="shared" ref="Y191:Y200" si="648">T191</f>
        <v>1</v>
      </c>
      <c r="Z191" s="8">
        <f t="shared" si="561"/>
        <v>5000</v>
      </c>
      <c r="AA191" s="8">
        <f t="shared" si="562"/>
        <v>131.57894736842104</v>
      </c>
      <c r="AC191" s="201">
        <f t="shared" si="563"/>
        <v>1</v>
      </c>
      <c r="AD191" s="201">
        <f t="shared" ref="AD191:AD200" si="649">Y191</f>
        <v>1</v>
      </c>
      <c r="AE191" s="8">
        <f t="shared" si="564"/>
        <v>5000</v>
      </c>
      <c r="AF191" s="8">
        <f t="shared" si="565"/>
        <v>131.57894736842104</v>
      </c>
      <c r="AH191" s="201">
        <f t="shared" si="566"/>
        <v>1</v>
      </c>
      <c r="AI191" s="201">
        <f t="shared" ref="AI191:AI200" si="650">AD191</f>
        <v>1</v>
      </c>
      <c r="AJ191" s="8">
        <f t="shared" si="567"/>
        <v>5000</v>
      </c>
      <c r="AK191" s="8">
        <f t="shared" si="568"/>
        <v>131.57894736842104</v>
      </c>
      <c r="AM191" s="201">
        <f t="shared" si="569"/>
        <v>1</v>
      </c>
      <c r="AN191" s="201">
        <f t="shared" ref="AN191:AN200" si="651">AI191</f>
        <v>1</v>
      </c>
      <c r="AO191" s="8">
        <f t="shared" si="570"/>
        <v>5000</v>
      </c>
      <c r="AP191" s="8">
        <f t="shared" si="571"/>
        <v>131.57894736842104</v>
      </c>
      <c r="AR191" s="201">
        <f t="shared" si="572"/>
        <v>1</v>
      </c>
      <c r="AS191" s="201">
        <f t="shared" ref="AS191:AS200" si="652">AN191</f>
        <v>1</v>
      </c>
      <c r="AT191" s="8">
        <f t="shared" si="573"/>
        <v>5000</v>
      </c>
      <c r="AU191" s="8">
        <f t="shared" si="574"/>
        <v>131.57894736842104</v>
      </c>
      <c r="AW191" s="201">
        <f t="shared" si="575"/>
        <v>1</v>
      </c>
      <c r="AX191" s="201">
        <f t="shared" ref="AX191:AX200" si="653">AS191</f>
        <v>1</v>
      </c>
      <c r="AY191" s="8">
        <f t="shared" si="576"/>
        <v>5000</v>
      </c>
      <c r="AZ191" s="8">
        <f t="shared" si="577"/>
        <v>131.57894736842104</v>
      </c>
      <c r="BB191" s="201">
        <f t="shared" si="578"/>
        <v>1</v>
      </c>
      <c r="BC191" s="201">
        <f t="shared" ref="BC191:BC200" si="654">AX191</f>
        <v>1</v>
      </c>
      <c r="BD191" s="8">
        <f t="shared" si="579"/>
        <v>5000</v>
      </c>
      <c r="BE191" s="8">
        <f t="shared" si="580"/>
        <v>131.57894736842104</v>
      </c>
      <c r="BG191" s="201">
        <f t="shared" si="581"/>
        <v>1</v>
      </c>
      <c r="BH191" s="201">
        <f t="shared" ref="BH191:BH200" si="655">BC191</f>
        <v>1</v>
      </c>
      <c r="BI191" s="8">
        <f t="shared" si="582"/>
        <v>5000</v>
      </c>
      <c r="BJ191" s="8">
        <f t="shared" si="583"/>
        <v>131.57894736842104</v>
      </c>
      <c r="BL191" s="201">
        <f t="shared" si="584"/>
        <v>1</v>
      </c>
      <c r="BM191" s="201">
        <f t="shared" ref="BM191:BM200" si="656">BH191</f>
        <v>1</v>
      </c>
      <c r="BN191" s="8">
        <f t="shared" si="585"/>
        <v>5000</v>
      </c>
      <c r="BO191" s="8">
        <f t="shared" si="586"/>
        <v>131.57894736842104</v>
      </c>
      <c r="BQ191" s="201">
        <f t="shared" si="587"/>
        <v>1</v>
      </c>
      <c r="BR191" s="201">
        <f t="shared" ref="BR191:BR200" si="657">BM191</f>
        <v>1</v>
      </c>
      <c r="BS191" s="8">
        <f t="shared" si="588"/>
        <v>5000</v>
      </c>
      <c r="BT191" s="8">
        <f t="shared" si="589"/>
        <v>131.57894736842104</v>
      </c>
      <c r="BV191" s="201">
        <f t="shared" si="590"/>
        <v>1</v>
      </c>
      <c r="BW191" s="201">
        <f t="shared" ref="BW191:BW200" si="658">BR191</f>
        <v>1</v>
      </c>
      <c r="BX191" s="8">
        <f t="shared" si="591"/>
        <v>5000</v>
      </c>
      <c r="BY191" s="8">
        <f t="shared" si="592"/>
        <v>131.57894736842104</v>
      </c>
      <c r="CA191" s="201">
        <f t="shared" si="593"/>
        <v>1</v>
      </c>
      <c r="CB191" s="201">
        <f t="shared" ref="CB191:CB200" si="659">BW191</f>
        <v>1</v>
      </c>
      <c r="CC191" s="8">
        <f t="shared" si="594"/>
        <v>5000</v>
      </c>
      <c r="CD191" s="8">
        <f t="shared" si="595"/>
        <v>131.57894736842104</v>
      </c>
      <c r="CF191" s="201">
        <f t="shared" si="596"/>
        <v>1</v>
      </c>
      <c r="CG191" s="201">
        <f t="shared" ref="CG191:CG200" si="660">CB191</f>
        <v>1</v>
      </c>
      <c r="CH191" s="8">
        <f t="shared" si="597"/>
        <v>5000</v>
      </c>
      <c r="CI191" s="8">
        <f t="shared" si="598"/>
        <v>131.57894736842104</v>
      </c>
      <c r="CK191" s="201">
        <f t="shared" si="599"/>
        <v>1</v>
      </c>
      <c r="CL191" s="201">
        <f t="shared" ref="CL191:CL200" si="661">CG191</f>
        <v>1</v>
      </c>
      <c r="CM191" s="8">
        <f t="shared" si="600"/>
        <v>5000</v>
      </c>
      <c r="CN191" s="8">
        <f t="shared" si="601"/>
        <v>131.57894736842104</v>
      </c>
      <c r="CP191" s="201">
        <f t="shared" si="602"/>
        <v>1</v>
      </c>
      <c r="CQ191" s="201">
        <f t="shared" ref="CQ191:CQ200" si="662">CL191</f>
        <v>1</v>
      </c>
      <c r="CR191" s="8">
        <f t="shared" si="603"/>
        <v>5000</v>
      </c>
      <c r="CS191" s="8">
        <f t="shared" si="604"/>
        <v>131.57894736842104</v>
      </c>
      <c r="CU191" s="201">
        <f t="shared" si="605"/>
        <v>1</v>
      </c>
      <c r="CV191" s="201">
        <f t="shared" ref="CV191:CV200" si="663">CQ191</f>
        <v>1</v>
      </c>
      <c r="CW191" s="8">
        <f t="shared" si="606"/>
        <v>5000</v>
      </c>
      <c r="CX191" s="8">
        <f t="shared" si="607"/>
        <v>131.57894736842104</v>
      </c>
      <c r="CZ191" s="201">
        <f t="shared" si="608"/>
        <v>1</v>
      </c>
      <c r="DA191" s="201">
        <f t="shared" ref="DA191:DA200" si="664">CV191</f>
        <v>1</v>
      </c>
      <c r="DB191" s="8">
        <f t="shared" si="609"/>
        <v>5000</v>
      </c>
      <c r="DC191" s="8">
        <f t="shared" si="610"/>
        <v>131.57894736842104</v>
      </c>
      <c r="DE191" s="201">
        <f t="shared" si="611"/>
        <v>1</v>
      </c>
      <c r="DF191" s="201">
        <f t="shared" ref="DF191:DF200" si="665">DA191</f>
        <v>1</v>
      </c>
      <c r="DG191" s="8">
        <f t="shared" si="612"/>
        <v>5000</v>
      </c>
      <c r="DH191" s="8">
        <f t="shared" si="613"/>
        <v>131.57894736842104</v>
      </c>
      <c r="DJ191" s="201">
        <f t="shared" si="614"/>
        <v>1</v>
      </c>
      <c r="DK191" s="201">
        <f t="shared" ref="DK191:DK200" si="666">DF191</f>
        <v>1</v>
      </c>
      <c r="DL191" s="8">
        <f t="shared" si="615"/>
        <v>5000</v>
      </c>
      <c r="DM191" s="8">
        <f t="shared" si="616"/>
        <v>131.57894736842104</v>
      </c>
      <c r="DO191" s="201">
        <f t="shared" si="617"/>
        <v>1</v>
      </c>
      <c r="DP191" s="201">
        <f t="shared" ref="DP191:DP200" si="667">DK191</f>
        <v>1</v>
      </c>
      <c r="DQ191" s="8">
        <f t="shared" si="618"/>
        <v>5000</v>
      </c>
      <c r="DR191" s="8">
        <f t="shared" si="619"/>
        <v>131.57894736842104</v>
      </c>
      <c r="DT191" s="51">
        <f t="shared" si="620"/>
        <v>110000</v>
      </c>
      <c r="DU191" s="50">
        <f t="shared" si="621"/>
        <v>2894.7368421052633</v>
      </c>
      <c r="DV191" s="51">
        <v>0</v>
      </c>
      <c r="DW191" s="50">
        <f t="shared" si="622"/>
        <v>0</v>
      </c>
      <c r="DX191" s="51">
        <f t="shared" si="624"/>
        <v>110000</v>
      </c>
      <c r="DY191" s="52">
        <f t="shared" si="623"/>
        <v>2894.7368421052633</v>
      </c>
      <c r="DZ191" s="307" t="str">
        <f t="shared" si="553"/>
        <v>Aluguer de servicos de SMS na Amazon web site</v>
      </c>
    </row>
    <row r="192" spans="2:130" ht="18" customHeight="1" x14ac:dyDescent="0.3">
      <c r="B192" s="424"/>
      <c r="C192" s="54"/>
      <c r="D192" s="54"/>
      <c r="E192" s="239"/>
      <c r="F192" s="263"/>
      <c r="G192" s="274"/>
      <c r="H192" s="263"/>
      <c r="I192" s="56"/>
      <c r="J192" s="56"/>
      <c r="K192" s="265"/>
      <c r="L192" s="264"/>
      <c r="M192" s="57"/>
      <c r="N192" s="394">
        <v>0</v>
      </c>
      <c r="O192" s="214">
        <v>0</v>
      </c>
      <c r="P192" s="8">
        <f t="shared" si="554"/>
        <v>0</v>
      </c>
      <c r="Q192" s="8">
        <f t="shared" si="555"/>
        <v>0</v>
      </c>
      <c r="S192" s="201">
        <f t="shared" si="556"/>
        <v>0</v>
      </c>
      <c r="T192" s="201">
        <f t="shared" si="626"/>
        <v>0</v>
      </c>
      <c r="U192" s="8">
        <f t="shared" si="557"/>
        <v>0</v>
      </c>
      <c r="V192" s="8">
        <f t="shared" si="558"/>
        <v>0</v>
      </c>
      <c r="X192" s="201">
        <f t="shared" si="559"/>
        <v>0</v>
      </c>
      <c r="Y192" s="201">
        <f t="shared" si="648"/>
        <v>0</v>
      </c>
      <c r="Z192" s="8">
        <f t="shared" si="561"/>
        <v>0</v>
      </c>
      <c r="AA192" s="8">
        <f t="shared" si="562"/>
        <v>0</v>
      </c>
      <c r="AC192" s="201">
        <f t="shared" si="563"/>
        <v>0</v>
      </c>
      <c r="AD192" s="201">
        <f t="shared" si="649"/>
        <v>0</v>
      </c>
      <c r="AE192" s="8">
        <f t="shared" si="564"/>
        <v>0</v>
      </c>
      <c r="AF192" s="8">
        <f t="shared" si="565"/>
        <v>0</v>
      </c>
      <c r="AH192" s="201">
        <f t="shared" si="566"/>
        <v>0</v>
      </c>
      <c r="AI192" s="201">
        <f t="shared" si="650"/>
        <v>0</v>
      </c>
      <c r="AJ192" s="8">
        <f t="shared" si="567"/>
        <v>0</v>
      </c>
      <c r="AK192" s="8">
        <f t="shared" si="568"/>
        <v>0</v>
      </c>
      <c r="AM192" s="201">
        <f t="shared" si="569"/>
        <v>0</v>
      </c>
      <c r="AN192" s="201">
        <f t="shared" si="651"/>
        <v>0</v>
      </c>
      <c r="AO192" s="8">
        <f t="shared" si="570"/>
        <v>0</v>
      </c>
      <c r="AP192" s="8">
        <f t="shared" si="571"/>
        <v>0</v>
      </c>
      <c r="AR192" s="201">
        <f t="shared" si="572"/>
        <v>0</v>
      </c>
      <c r="AS192" s="201">
        <f t="shared" si="652"/>
        <v>0</v>
      </c>
      <c r="AT192" s="8">
        <f t="shared" si="573"/>
        <v>0</v>
      </c>
      <c r="AU192" s="8">
        <f t="shared" si="574"/>
        <v>0</v>
      </c>
      <c r="AW192" s="201">
        <f t="shared" si="575"/>
        <v>0</v>
      </c>
      <c r="AX192" s="201">
        <f t="shared" si="653"/>
        <v>0</v>
      </c>
      <c r="AY192" s="8">
        <f t="shared" si="576"/>
        <v>0</v>
      </c>
      <c r="AZ192" s="8">
        <f t="shared" si="577"/>
        <v>0</v>
      </c>
      <c r="BB192" s="201">
        <f t="shared" si="578"/>
        <v>0</v>
      </c>
      <c r="BC192" s="201">
        <f t="shared" si="654"/>
        <v>0</v>
      </c>
      <c r="BD192" s="8">
        <f t="shared" si="579"/>
        <v>0</v>
      </c>
      <c r="BE192" s="8">
        <f t="shared" si="580"/>
        <v>0</v>
      </c>
      <c r="BG192" s="201">
        <f t="shared" si="581"/>
        <v>0</v>
      </c>
      <c r="BH192" s="201">
        <f t="shared" si="655"/>
        <v>0</v>
      </c>
      <c r="BI192" s="8">
        <f t="shared" si="582"/>
        <v>0</v>
      </c>
      <c r="BJ192" s="8">
        <f t="shared" si="583"/>
        <v>0</v>
      </c>
      <c r="BL192" s="201">
        <f t="shared" si="584"/>
        <v>0</v>
      </c>
      <c r="BM192" s="201">
        <f t="shared" si="656"/>
        <v>0</v>
      </c>
      <c r="BN192" s="8">
        <f t="shared" si="585"/>
        <v>0</v>
      </c>
      <c r="BO192" s="8">
        <f t="shared" si="586"/>
        <v>0</v>
      </c>
      <c r="BQ192" s="201">
        <f t="shared" si="587"/>
        <v>0</v>
      </c>
      <c r="BR192" s="201">
        <f t="shared" si="657"/>
        <v>0</v>
      </c>
      <c r="BS192" s="8">
        <f t="shared" si="588"/>
        <v>0</v>
      </c>
      <c r="BT192" s="8">
        <f t="shared" si="589"/>
        <v>0</v>
      </c>
      <c r="BV192" s="201">
        <f t="shared" si="590"/>
        <v>0</v>
      </c>
      <c r="BW192" s="201">
        <f t="shared" si="658"/>
        <v>0</v>
      </c>
      <c r="BX192" s="8">
        <f t="shared" si="591"/>
        <v>0</v>
      </c>
      <c r="BY192" s="8">
        <f t="shared" si="592"/>
        <v>0</v>
      </c>
      <c r="CA192" s="201">
        <f t="shared" si="593"/>
        <v>0</v>
      </c>
      <c r="CB192" s="201">
        <f t="shared" si="659"/>
        <v>0</v>
      </c>
      <c r="CC192" s="8">
        <f t="shared" si="594"/>
        <v>0</v>
      </c>
      <c r="CD192" s="8">
        <f t="shared" si="595"/>
        <v>0</v>
      </c>
      <c r="CF192" s="201">
        <f t="shared" si="596"/>
        <v>0</v>
      </c>
      <c r="CG192" s="201">
        <f t="shared" si="660"/>
        <v>0</v>
      </c>
      <c r="CH192" s="8">
        <f t="shared" si="597"/>
        <v>0</v>
      </c>
      <c r="CI192" s="8">
        <f t="shared" si="598"/>
        <v>0</v>
      </c>
      <c r="CK192" s="201">
        <f t="shared" si="599"/>
        <v>0</v>
      </c>
      <c r="CL192" s="201">
        <f t="shared" si="661"/>
        <v>0</v>
      </c>
      <c r="CM192" s="8">
        <f t="shared" si="600"/>
        <v>0</v>
      </c>
      <c r="CN192" s="8">
        <f t="shared" si="601"/>
        <v>0</v>
      </c>
      <c r="CP192" s="201">
        <f t="shared" si="602"/>
        <v>0</v>
      </c>
      <c r="CQ192" s="201">
        <f t="shared" si="662"/>
        <v>0</v>
      </c>
      <c r="CR192" s="8">
        <f t="shared" si="603"/>
        <v>0</v>
      </c>
      <c r="CS192" s="8">
        <f t="shared" si="604"/>
        <v>0</v>
      </c>
      <c r="CU192" s="201">
        <f t="shared" si="605"/>
        <v>0</v>
      </c>
      <c r="CV192" s="201">
        <f t="shared" si="663"/>
        <v>0</v>
      </c>
      <c r="CW192" s="8">
        <f t="shared" si="606"/>
        <v>0</v>
      </c>
      <c r="CX192" s="8">
        <f t="shared" si="607"/>
        <v>0</v>
      </c>
      <c r="CZ192" s="201">
        <f t="shared" si="608"/>
        <v>0</v>
      </c>
      <c r="DA192" s="201">
        <f t="shared" si="664"/>
        <v>0</v>
      </c>
      <c r="DB192" s="8">
        <f t="shared" si="609"/>
        <v>0</v>
      </c>
      <c r="DC192" s="8">
        <f t="shared" si="610"/>
        <v>0</v>
      </c>
      <c r="DE192" s="201">
        <f t="shared" si="611"/>
        <v>0</v>
      </c>
      <c r="DF192" s="201">
        <f t="shared" si="665"/>
        <v>0</v>
      </c>
      <c r="DG192" s="8">
        <f t="shared" si="612"/>
        <v>0</v>
      </c>
      <c r="DH192" s="8">
        <f t="shared" si="613"/>
        <v>0</v>
      </c>
      <c r="DJ192" s="201">
        <f t="shared" si="614"/>
        <v>0</v>
      </c>
      <c r="DK192" s="201">
        <f t="shared" si="666"/>
        <v>0</v>
      </c>
      <c r="DL192" s="8">
        <f t="shared" si="615"/>
        <v>0</v>
      </c>
      <c r="DM192" s="8">
        <f t="shared" si="616"/>
        <v>0</v>
      </c>
      <c r="DO192" s="201">
        <f t="shared" si="617"/>
        <v>0</v>
      </c>
      <c r="DP192" s="201">
        <f t="shared" si="667"/>
        <v>0</v>
      </c>
      <c r="DQ192" s="8">
        <f t="shared" si="618"/>
        <v>0</v>
      </c>
      <c r="DR192" s="8">
        <f t="shared" si="619"/>
        <v>0</v>
      </c>
      <c r="DT192" s="51">
        <f t="shared" si="620"/>
        <v>0</v>
      </c>
      <c r="DU192" s="50">
        <f t="shared" si="621"/>
        <v>0</v>
      </c>
      <c r="DV192" s="51">
        <v>0</v>
      </c>
      <c r="DW192" s="50">
        <f t="shared" si="622"/>
        <v>0</v>
      </c>
      <c r="DX192" s="51">
        <f t="shared" si="624"/>
        <v>0</v>
      </c>
      <c r="DY192" s="52">
        <f t="shared" si="623"/>
        <v>0</v>
      </c>
      <c r="DZ192" s="307">
        <f t="shared" si="553"/>
        <v>0</v>
      </c>
    </row>
    <row r="193" spans="1:130" ht="18" customHeight="1" x14ac:dyDescent="0.3">
      <c r="B193" s="424"/>
      <c r="C193" s="54"/>
      <c r="D193" s="54"/>
      <c r="E193" s="239"/>
      <c r="F193" s="263"/>
      <c r="G193" s="274"/>
      <c r="H193" s="263"/>
      <c r="I193" s="56"/>
      <c r="J193" s="56"/>
      <c r="K193" s="265"/>
      <c r="L193" s="264"/>
      <c r="M193" s="57"/>
      <c r="N193" s="394">
        <v>0</v>
      </c>
      <c r="O193" s="214">
        <v>0</v>
      </c>
      <c r="P193" s="8">
        <f t="shared" si="554"/>
        <v>0</v>
      </c>
      <c r="Q193" s="8">
        <f t="shared" si="555"/>
        <v>0</v>
      </c>
      <c r="S193" s="201">
        <f t="shared" si="556"/>
        <v>0</v>
      </c>
      <c r="T193" s="201">
        <f t="shared" si="626"/>
        <v>0</v>
      </c>
      <c r="U193" s="8">
        <f t="shared" si="557"/>
        <v>0</v>
      </c>
      <c r="V193" s="8">
        <f t="shared" si="558"/>
        <v>0</v>
      </c>
      <c r="X193" s="201">
        <f t="shared" si="559"/>
        <v>0</v>
      </c>
      <c r="Y193" s="201">
        <f t="shared" si="648"/>
        <v>0</v>
      </c>
      <c r="Z193" s="8">
        <f t="shared" si="561"/>
        <v>0</v>
      </c>
      <c r="AA193" s="8">
        <f t="shared" si="562"/>
        <v>0</v>
      </c>
      <c r="AC193" s="201">
        <f t="shared" si="563"/>
        <v>0</v>
      </c>
      <c r="AD193" s="201">
        <f t="shared" si="649"/>
        <v>0</v>
      </c>
      <c r="AE193" s="8">
        <f t="shared" si="564"/>
        <v>0</v>
      </c>
      <c r="AF193" s="8">
        <f t="shared" si="565"/>
        <v>0</v>
      </c>
      <c r="AH193" s="201">
        <f t="shared" si="566"/>
        <v>0</v>
      </c>
      <c r="AI193" s="201">
        <f t="shared" si="650"/>
        <v>0</v>
      </c>
      <c r="AJ193" s="8">
        <f t="shared" si="567"/>
        <v>0</v>
      </c>
      <c r="AK193" s="8">
        <f t="shared" si="568"/>
        <v>0</v>
      </c>
      <c r="AM193" s="201">
        <f t="shared" si="569"/>
        <v>0</v>
      </c>
      <c r="AN193" s="201">
        <f t="shared" si="651"/>
        <v>0</v>
      </c>
      <c r="AO193" s="8">
        <f t="shared" si="570"/>
        <v>0</v>
      </c>
      <c r="AP193" s="8">
        <f t="shared" si="571"/>
        <v>0</v>
      </c>
      <c r="AR193" s="201">
        <f t="shared" si="572"/>
        <v>0</v>
      </c>
      <c r="AS193" s="201">
        <f t="shared" si="652"/>
        <v>0</v>
      </c>
      <c r="AT193" s="8">
        <f t="shared" si="573"/>
        <v>0</v>
      </c>
      <c r="AU193" s="8">
        <f t="shared" si="574"/>
        <v>0</v>
      </c>
      <c r="AW193" s="201">
        <f t="shared" si="575"/>
        <v>0</v>
      </c>
      <c r="AX193" s="201">
        <f t="shared" si="653"/>
        <v>0</v>
      </c>
      <c r="AY193" s="8">
        <f t="shared" si="576"/>
        <v>0</v>
      </c>
      <c r="AZ193" s="8">
        <f t="shared" si="577"/>
        <v>0</v>
      </c>
      <c r="BB193" s="201">
        <f t="shared" si="578"/>
        <v>0</v>
      </c>
      <c r="BC193" s="201">
        <f t="shared" si="654"/>
        <v>0</v>
      </c>
      <c r="BD193" s="8">
        <f t="shared" si="579"/>
        <v>0</v>
      </c>
      <c r="BE193" s="8">
        <f t="shared" si="580"/>
        <v>0</v>
      </c>
      <c r="BG193" s="201">
        <f t="shared" si="581"/>
        <v>0</v>
      </c>
      <c r="BH193" s="201">
        <f t="shared" si="655"/>
        <v>0</v>
      </c>
      <c r="BI193" s="8">
        <f t="shared" si="582"/>
        <v>0</v>
      </c>
      <c r="BJ193" s="8">
        <f t="shared" si="583"/>
        <v>0</v>
      </c>
      <c r="BL193" s="201">
        <f t="shared" si="584"/>
        <v>0</v>
      </c>
      <c r="BM193" s="201">
        <f t="shared" si="656"/>
        <v>0</v>
      </c>
      <c r="BN193" s="8">
        <f t="shared" si="585"/>
        <v>0</v>
      </c>
      <c r="BO193" s="8">
        <f t="shared" si="586"/>
        <v>0</v>
      </c>
      <c r="BQ193" s="201">
        <f t="shared" si="587"/>
        <v>0</v>
      </c>
      <c r="BR193" s="201">
        <f t="shared" si="657"/>
        <v>0</v>
      </c>
      <c r="BS193" s="8">
        <f t="shared" si="588"/>
        <v>0</v>
      </c>
      <c r="BT193" s="8">
        <f t="shared" si="589"/>
        <v>0</v>
      </c>
      <c r="BV193" s="201">
        <f t="shared" si="590"/>
        <v>0</v>
      </c>
      <c r="BW193" s="201">
        <f t="shared" si="658"/>
        <v>0</v>
      </c>
      <c r="BX193" s="8">
        <f t="shared" si="591"/>
        <v>0</v>
      </c>
      <c r="BY193" s="8">
        <f t="shared" si="592"/>
        <v>0</v>
      </c>
      <c r="CA193" s="201">
        <f t="shared" si="593"/>
        <v>0</v>
      </c>
      <c r="CB193" s="201">
        <f t="shared" si="659"/>
        <v>0</v>
      </c>
      <c r="CC193" s="8">
        <f t="shared" si="594"/>
        <v>0</v>
      </c>
      <c r="CD193" s="8">
        <f t="shared" si="595"/>
        <v>0</v>
      </c>
      <c r="CF193" s="201">
        <f t="shared" si="596"/>
        <v>0</v>
      </c>
      <c r="CG193" s="201">
        <f t="shared" si="660"/>
        <v>0</v>
      </c>
      <c r="CH193" s="8">
        <f t="shared" si="597"/>
        <v>0</v>
      </c>
      <c r="CI193" s="8">
        <f t="shared" si="598"/>
        <v>0</v>
      </c>
      <c r="CK193" s="201">
        <f t="shared" si="599"/>
        <v>0</v>
      </c>
      <c r="CL193" s="201">
        <f t="shared" si="661"/>
        <v>0</v>
      </c>
      <c r="CM193" s="8">
        <f t="shared" si="600"/>
        <v>0</v>
      </c>
      <c r="CN193" s="8">
        <f t="shared" si="601"/>
        <v>0</v>
      </c>
      <c r="CP193" s="201">
        <f t="shared" si="602"/>
        <v>0</v>
      </c>
      <c r="CQ193" s="201">
        <f t="shared" si="662"/>
        <v>0</v>
      </c>
      <c r="CR193" s="8">
        <f t="shared" si="603"/>
        <v>0</v>
      </c>
      <c r="CS193" s="8">
        <f t="shared" si="604"/>
        <v>0</v>
      </c>
      <c r="CU193" s="201">
        <f t="shared" si="605"/>
        <v>0</v>
      </c>
      <c r="CV193" s="201">
        <f t="shared" si="663"/>
        <v>0</v>
      </c>
      <c r="CW193" s="8">
        <f t="shared" si="606"/>
        <v>0</v>
      </c>
      <c r="CX193" s="8">
        <f t="shared" si="607"/>
        <v>0</v>
      </c>
      <c r="CZ193" s="201">
        <f t="shared" si="608"/>
        <v>0</v>
      </c>
      <c r="DA193" s="201">
        <f t="shared" si="664"/>
        <v>0</v>
      </c>
      <c r="DB193" s="8">
        <f t="shared" si="609"/>
        <v>0</v>
      </c>
      <c r="DC193" s="8">
        <f t="shared" si="610"/>
        <v>0</v>
      </c>
      <c r="DE193" s="201">
        <f t="shared" si="611"/>
        <v>0</v>
      </c>
      <c r="DF193" s="201">
        <f t="shared" si="665"/>
        <v>0</v>
      </c>
      <c r="DG193" s="8">
        <f t="shared" si="612"/>
        <v>0</v>
      </c>
      <c r="DH193" s="8">
        <f t="shared" si="613"/>
        <v>0</v>
      </c>
      <c r="DJ193" s="201">
        <f t="shared" si="614"/>
        <v>0</v>
      </c>
      <c r="DK193" s="201">
        <f t="shared" si="666"/>
        <v>0</v>
      </c>
      <c r="DL193" s="8">
        <f t="shared" si="615"/>
        <v>0</v>
      </c>
      <c r="DM193" s="8">
        <f t="shared" si="616"/>
        <v>0</v>
      </c>
      <c r="DO193" s="201">
        <f t="shared" si="617"/>
        <v>0</v>
      </c>
      <c r="DP193" s="201">
        <f t="shared" si="667"/>
        <v>0</v>
      </c>
      <c r="DQ193" s="8">
        <f t="shared" si="618"/>
        <v>0</v>
      </c>
      <c r="DR193" s="8">
        <f t="shared" si="619"/>
        <v>0</v>
      </c>
      <c r="DT193" s="51">
        <f t="shared" si="620"/>
        <v>0</v>
      </c>
      <c r="DU193" s="50">
        <f t="shared" si="621"/>
        <v>0</v>
      </c>
      <c r="DV193" s="51">
        <v>0</v>
      </c>
      <c r="DW193" s="50">
        <f t="shared" si="622"/>
        <v>0</v>
      </c>
      <c r="DX193" s="51">
        <f t="shared" si="624"/>
        <v>0</v>
      </c>
      <c r="DY193" s="52">
        <f t="shared" si="623"/>
        <v>0</v>
      </c>
      <c r="DZ193" s="307">
        <f t="shared" si="553"/>
        <v>0</v>
      </c>
    </row>
    <row r="194" spans="1:130" ht="18" customHeight="1" x14ac:dyDescent="0.3">
      <c r="B194" s="424"/>
      <c r="C194" s="54"/>
      <c r="D194" s="54"/>
      <c r="E194" s="239"/>
      <c r="F194" s="263"/>
      <c r="G194" s="274"/>
      <c r="H194" s="263"/>
      <c r="I194" s="56"/>
      <c r="J194" s="56"/>
      <c r="K194" s="265"/>
      <c r="L194" s="264"/>
      <c r="M194" s="57"/>
      <c r="N194" s="394">
        <v>0</v>
      </c>
      <c r="O194" s="214">
        <v>0</v>
      </c>
      <c r="P194" s="8">
        <f t="shared" si="554"/>
        <v>0</v>
      </c>
      <c r="Q194" s="8">
        <f t="shared" si="555"/>
        <v>0</v>
      </c>
      <c r="S194" s="201">
        <f t="shared" si="556"/>
        <v>0</v>
      </c>
      <c r="T194" s="201">
        <f t="shared" si="626"/>
        <v>0</v>
      </c>
      <c r="U194" s="8">
        <f t="shared" si="557"/>
        <v>0</v>
      </c>
      <c r="V194" s="8">
        <f t="shared" si="558"/>
        <v>0</v>
      </c>
      <c r="X194" s="201">
        <f t="shared" si="559"/>
        <v>0</v>
      </c>
      <c r="Y194" s="201">
        <f t="shared" si="648"/>
        <v>0</v>
      </c>
      <c r="Z194" s="8">
        <f t="shared" si="561"/>
        <v>0</v>
      </c>
      <c r="AA194" s="8">
        <f t="shared" si="562"/>
        <v>0</v>
      </c>
      <c r="AC194" s="201">
        <f t="shared" si="563"/>
        <v>0</v>
      </c>
      <c r="AD194" s="201">
        <f t="shared" si="649"/>
        <v>0</v>
      </c>
      <c r="AE194" s="8">
        <f t="shared" si="564"/>
        <v>0</v>
      </c>
      <c r="AF194" s="8">
        <f t="shared" si="565"/>
        <v>0</v>
      </c>
      <c r="AH194" s="201">
        <f t="shared" si="566"/>
        <v>0</v>
      </c>
      <c r="AI194" s="201">
        <f t="shared" si="650"/>
        <v>0</v>
      </c>
      <c r="AJ194" s="8">
        <f t="shared" si="567"/>
        <v>0</v>
      </c>
      <c r="AK194" s="8">
        <f t="shared" si="568"/>
        <v>0</v>
      </c>
      <c r="AM194" s="201">
        <f t="shared" si="569"/>
        <v>0</v>
      </c>
      <c r="AN194" s="201">
        <f t="shared" si="651"/>
        <v>0</v>
      </c>
      <c r="AO194" s="8">
        <f t="shared" si="570"/>
        <v>0</v>
      </c>
      <c r="AP194" s="8">
        <f t="shared" si="571"/>
        <v>0</v>
      </c>
      <c r="AR194" s="201">
        <f t="shared" si="572"/>
        <v>0</v>
      </c>
      <c r="AS194" s="201">
        <f t="shared" si="652"/>
        <v>0</v>
      </c>
      <c r="AT194" s="8">
        <f t="shared" si="573"/>
        <v>0</v>
      </c>
      <c r="AU194" s="8">
        <f t="shared" si="574"/>
        <v>0</v>
      </c>
      <c r="AW194" s="201">
        <f t="shared" si="575"/>
        <v>0</v>
      </c>
      <c r="AX194" s="201">
        <f t="shared" si="653"/>
        <v>0</v>
      </c>
      <c r="AY194" s="8">
        <f t="shared" si="576"/>
        <v>0</v>
      </c>
      <c r="AZ194" s="8">
        <f t="shared" si="577"/>
        <v>0</v>
      </c>
      <c r="BB194" s="201">
        <f t="shared" si="578"/>
        <v>0</v>
      </c>
      <c r="BC194" s="201">
        <f t="shared" si="654"/>
        <v>0</v>
      </c>
      <c r="BD194" s="8">
        <f t="shared" si="579"/>
        <v>0</v>
      </c>
      <c r="BE194" s="8">
        <f t="shared" si="580"/>
        <v>0</v>
      </c>
      <c r="BG194" s="201">
        <f t="shared" si="581"/>
        <v>0</v>
      </c>
      <c r="BH194" s="201">
        <f t="shared" si="655"/>
        <v>0</v>
      </c>
      <c r="BI194" s="8">
        <f t="shared" si="582"/>
        <v>0</v>
      </c>
      <c r="BJ194" s="8">
        <f t="shared" si="583"/>
        <v>0</v>
      </c>
      <c r="BL194" s="201">
        <f t="shared" si="584"/>
        <v>0</v>
      </c>
      <c r="BM194" s="201">
        <f t="shared" si="656"/>
        <v>0</v>
      </c>
      <c r="BN194" s="8">
        <f t="shared" si="585"/>
        <v>0</v>
      </c>
      <c r="BO194" s="8">
        <f t="shared" si="586"/>
        <v>0</v>
      </c>
      <c r="BQ194" s="201">
        <f t="shared" si="587"/>
        <v>0</v>
      </c>
      <c r="BR194" s="201">
        <f t="shared" si="657"/>
        <v>0</v>
      </c>
      <c r="BS194" s="8">
        <f t="shared" si="588"/>
        <v>0</v>
      </c>
      <c r="BT194" s="8">
        <f t="shared" si="589"/>
        <v>0</v>
      </c>
      <c r="BV194" s="201">
        <f t="shared" si="590"/>
        <v>0</v>
      </c>
      <c r="BW194" s="201">
        <f t="shared" si="658"/>
        <v>0</v>
      </c>
      <c r="BX194" s="8">
        <f t="shared" si="591"/>
        <v>0</v>
      </c>
      <c r="BY194" s="8">
        <f t="shared" si="592"/>
        <v>0</v>
      </c>
      <c r="CA194" s="201">
        <f t="shared" si="593"/>
        <v>0</v>
      </c>
      <c r="CB194" s="201">
        <f t="shared" si="659"/>
        <v>0</v>
      </c>
      <c r="CC194" s="8">
        <f t="shared" si="594"/>
        <v>0</v>
      </c>
      <c r="CD194" s="8">
        <f t="shared" si="595"/>
        <v>0</v>
      </c>
      <c r="CF194" s="201">
        <f t="shared" si="596"/>
        <v>0</v>
      </c>
      <c r="CG194" s="201">
        <f t="shared" si="660"/>
        <v>0</v>
      </c>
      <c r="CH194" s="8">
        <f t="shared" si="597"/>
        <v>0</v>
      </c>
      <c r="CI194" s="8">
        <f t="shared" si="598"/>
        <v>0</v>
      </c>
      <c r="CK194" s="201">
        <f t="shared" si="599"/>
        <v>0</v>
      </c>
      <c r="CL194" s="201">
        <f t="shared" si="661"/>
        <v>0</v>
      </c>
      <c r="CM194" s="8">
        <f t="shared" si="600"/>
        <v>0</v>
      </c>
      <c r="CN194" s="8">
        <f t="shared" si="601"/>
        <v>0</v>
      </c>
      <c r="CP194" s="201">
        <f t="shared" si="602"/>
        <v>0</v>
      </c>
      <c r="CQ194" s="201">
        <f t="shared" si="662"/>
        <v>0</v>
      </c>
      <c r="CR194" s="8">
        <f t="shared" si="603"/>
        <v>0</v>
      </c>
      <c r="CS194" s="8">
        <f t="shared" si="604"/>
        <v>0</v>
      </c>
      <c r="CU194" s="201">
        <f t="shared" si="605"/>
        <v>0</v>
      </c>
      <c r="CV194" s="201">
        <f t="shared" si="663"/>
        <v>0</v>
      </c>
      <c r="CW194" s="8">
        <f t="shared" si="606"/>
        <v>0</v>
      </c>
      <c r="CX194" s="8">
        <f t="shared" si="607"/>
        <v>0</v>
      </c>
      <c r="CZ194" s="201">
        <f t="shared" si="608"/>
        <v>0</v>
      </c>
      <c r="DA194" s="201">
        <f t="shared" si="664"/>
        <v>0</v>
      </c>
      <c r="DB194" s="8">
        <f t="shared" si="609"/>
        <v>0</v>
      </c>
      <c r="DC194" s="8">
        <f t="shared" si="610"/>
        <v>0</v>
      </c>
      <c r="DE194" s="201">
        <f t="shared" si="611"/>
        <v>0</v>
      </c>
      <c r="DF194" s="201">
        <f t="shared" si="665"/>
        <v>0</v>
      </c>
      <c r="DG194" s="8">
        <f t="shared" si="612"/>
        <v>0</v>
      </c>
      <c r="DH194" s="8">
        <f t="shared" si="613"/>
        <v>0</v>
      </c>
      <c r="DJ194" s="201">
        <f t="shared" si="614"/>
        <v>0</v>
      </c>
      <c r="DK194" s="201">
        <f t="shared" si="666"/>
        <v>0</v>
      </c>
      <c r="DL194" s="8">
        <f t="shared" si="615"/>
        <v>0</v>
      </c>
      <c r="DM194" s="8">
        <f t="shared" si="616"/>
        <v>0</v>
      </c>
      <c r="DO194" s="201">
        <f t="shared" si="617"/>
        <v>0</v>
      </c>
      <c r="DP194" s="201">
        <f t="shared" si="667"/>
        <v>0</v>
      </c>
      <c r="DQ194" s="8">
        <f t="shared" si="618"/>
        <v>0</v>
      </c>
      <c r="DR194" s="8">
        <f t="shared" si="619"/>
        <v>0</v>
      </c>
      <c r="DT194" s="51">
        <f t="shared" si="620"/>
        <v>0</v>
      </c>
      <c r="DU194" s="50">
        <f t="shared" si="621"/>
        <v>0</v>
      </c>
      <c r="DV194" s="51">
        <v>0</v>
      </c>
      <c r="DW194" s="50">
        <f t="shared" si="622"/>
        <v>0</v>
      </c>
      <c r="DX194" s="51">
        <f t="shared" si="624"/>
        <v>0</v>
      </c>
      <c r="DY194" s="52">
        <f t="shared" si="623"/>
        <v>0</v>
      </c>
      <c r="DZ194" s="307">
        <f t="shared" si="553"/>
        <v>0</v>
      </c>
    </row>
    <row r="195" spans="1:130" ht="18" customHeight="1" x14ac:dyDescent="0.3">
      <c r="B195" s="424"/>
      <c r="C195" s="54"/>
      <c r="D195" s="54"/>
      <c r="E195" s="239"/>
      <c r="F195" s="263"/>
      <c r="G195" s="274"/>
      <c r="H195" s="263"/>
      <c r="I195" s="56"/>
      <c r="J195" s="56"/>
      <c r="K195" s="265"/>
      <c r="L195" s="264"/>
      <c r="M195" s="57"/>
      <c r="N195" s="394">
        <v>0</v>
      </c>
      <c r="O195" s="214">
        <v>0</v>
      </c>
      <c r="P195" s="8">
        <f t="shared" si="554"/>
        <v>0</v>
      </c>
      <c r="Q195" s="8">
        <f t="shared" si="555"/>
        <v>0</v>
      </c>
      <c r="S195" s="201">
        <f t="shared" si="556"/>
        <v>0</v>
      </c>
      <c r="T195" s="201">
        <f t="shared" si="626"/>
        <v>0</v>
      </c>
      <c r="U195" s="8">
        <f t="shared" si="557"/>
        <v>0</v>
      </c>
      <c r="V195" s="8">
        <f t="shared" si="558"/>
        <v>0</v>
      </c>
      <c r="X195" s="201">
        <f t="shared" si="559"/>
        <v>0</v>
      </c>
      <c r="Y195" s="201">
        <f t="shared" si="648"/>
        <v>0</v>
      </c>
      <c r="Z195" s="8">
        <f t="shared" si="561"/>
        <v>0</v>
      </c>
      <c r="AA195" s="8">
        <f t="shared" si="562"/>
        <v>0</v>
      </c>
      <c r="AC195" s="201">
        <f t="shared" si="563"/>
        <v>0</v>
      </c>
      <c r="AD195" s="201">
        <f t="shared" si="649"/>
        <v>0</v>
      </c>
      <c r="AE195" s="8">
        <f t="shared" si="564"/>
        <v>0</v>
      </c>
      <c r="AF195" s="8">
        <f t="shared" si="565"/>
        <v>0</v>
      </c>
      <c r="AH195" s="201">
        <f t="shared" si="566"/>
        <v>0</v>
      </c>
      <c r="AI195" s="201">
        <f t="shared" si="650"/>
        <v>0</v>
      </c>
      <c r="AJ195" s="8">
        <f t="shared" si="567"/>
        <v>0</v>
      </c>
      <c r="AK195" s="8">
        <f t="shared" si="568"/>
        <v>0</v>
      </c>
      <c r="AM195" s="201">
        <f t="shared" si="569"/>
        <v>0</v>
      </c>
      <c r="AN195" s="201">
        <f t="shared" si="651"/>
        <v>0</v>
      </c>
      <c r="AO195" s="8">
        <f t="shared" si="570"/>
        <v>0</v>
      </c>
      <c r="AP195" s="8">
        <f t="shared" si="571"/>
        <v>0</v>
      </c>
      <c r="AR195" s="201">
        <f t="shared" si="572"/>
        <v>0</v>
      </c>
      <c r="AS195" s="201">
        <f t="shared" si="652"/>
        <v>0</v>
      </c>
      <c r="AT195" s="8">
        <f t="shared" si="573"/>
        <v>0</v>
      </c>
      <c r="AU195" s="8">
        <f t="shared" si="574"/>
        <v>0</v>
      </c>
      <c r="AW195" s="201">
        <f t="shared" si="575"/>
        <v>0</v>
      </c>
      <c r="AX195" s="201">
        <f t="shared" si="653"/>
        <v>0</v>
      </c>
      <c r="AY195" s="8">
        <f t="shared" si="576"/>
        <v>0</v>
      </c>
      <c r="AZ195" s="8">
        <f t="shared" si="577"/>
        <v>0</v>
      </c>
      <c r="BB195" s="201">
        <f t="shared" si="578"/>
        <v>0</v>
      </c>
      <c r="BC195" s="201">
        <f t="shared" si="654"/>
        <v>0</v>
      </c>
      <c r="BD195" s="8">
        <f t="shared" si="579"/>
        <v>0</v>
      </c>
      <c r="BE195" s="8">
        <f t="shared" si="580"/>
        <v>0</v>
      </c>
      <c r="BG195" s="201">
        <f t="shared" si="581"/>
        <v>0</v>
      </c>
      <c r="BH195" s="201">
        <f t="shared" si="655"/>
        <v>0</v>
      </c>
      <c r="BI195" s="8">
        <f t="shared" si="582"/>
        <v>0</v>
      </c>
      <c r="BJ195" s="8">
        <f t="shared" si="583"/>
        <v>0</v>
      </c>
      <c r="BL195" s="201">
        <f t="shared" si="584"/>
        <v>0</v>
      </c>
      <c r="BM195" s="201">
        <f t="shared" si="656"/>
        <v>0</v>
      </c>
      <c r="BN195" s="8">
        <f t="shared" si="585"/>
        <v>0</v>
      </c>
      <c r="BO195" s="8">
        <f t="shared" si="586"/>
        <v>0</v>
      </c>
      <c r="BQ195" s="201">
        <f t="shared" si="587"/>
        <v>0</v>
      </c>
      <c r="BR195" s="201">
        <f t="shared" si="657"/>
        <v>0</v>
      </c>
      <c r="BS195" s="8">
        <f t="shared" si="588"/>
        <v>0</v>
      </c>
      <c r="BT195" s="8">
        <f t="shared" si="589"/>
        <v>0</v>
      </c>
      <c r="BV195" s="201">
        <f t="shared" si="590"/>
        <v>0</v>
      </c>
      <c r="BW195" s="201">
        <f t="shared" si="658"/>
        <v>0</v>
      </c>
      <c r="BX195" s="8">
        <f t="shared" si="591"/>
        <v>0</v>
      </c>
      <c r="BY195" s="8">
        <f t="shared" si="592"/>
        <v>0</v>
      </c>
      <c r="CA195" s="201">
        <f t="shared" si="593"/>
        <v>0</v>
      </c>
      <c r="CB195" s="201">
        <f t="shared" si="659"/>
        <v>0</v>
      </c>
      <c r="CC195" s="8">
        <f t="shared" si="594"/>
        <v>0</v>
      </c>
      <c r="CD195" s="8">
        <f t="shared" si="595"/>
        <v>0</v>
      </c>
      <c r="CF195" s="201">
        <f t="shared" si="596"/>
        <v>0</v>
      </c>
      <c r="CG195" s="201">
        <f t="shared" si="660"/>
        <v>0</v>
      </c>
      <c r="CH195" s="8">
        <f t="shared" si="597"/>
        <v>0</v>
      </c>
      <c r="CI195" s="8">
        <f t="shared" si="598"/>
        <v>0</v>
      </c>
      <c r="CK195" s="201">
        <f t="shared" si="599"/>
        <v>0</v>
      </c>
      <c r="CL195" s="201">
        <f t="shared" si="661"/>
        <v>0</v>
      </c>
      <c r="CM195" s="8">
        <f t="shared" si="600"/>
        <v>0</v>
      </c>
      <c r="CN195" s="8">
        <f t="shared" si="601"/>
        <v>0</v>
      </c>
      <c r="CP195" s="201">
        <f t="shared" si="602"/>
        <v>0</v>
      </c>
      <c r="CQ195" s="201">
        <f t="shared" si="662"/>
        <v>0</v>
      </c>
      <c r="CR195" s="8">
        <f t="shared" si="603"/>
        <v>0</v>
      </c>
      <c r="CS195" s="8">
        <f t="shared" si="604"/>
        <v>0</v>
      </c>
      <c r="CU195" s="201">
        <f t="shared" si="605"/>
        <v>0</v>
      </c>
      <c r="CV195" s="201">
        <f t="shared" si="663"/>
        <v>0</v>
      </c>
      <c r="CW195" s="8">
        <f t="shared" si="606"/>
        <v>0</v>
      </c>
      <c r="CX195" s="8">
        <f t="shared" si="607"/>
        <v>0</v>
      </c>
      <c r="CZ195" s="201">
        <f t="shared" si="608"/>
        <v>0</v>
      </c>
      <c r="DA195" s="201">
        <f t="shared" si="664"/>
        <v>0</v>
      </c>
      <c r="DB195" s="8">
        <f t="shared" si="609"/>
        <v>0</v>
      </c>
      <c r="DC195" s="8">
        <f t="shared" si="610"/>
        <v>0</v>
      </c>
      <c r="DE195" s="201">
        <f t="shared" si="611"/>
        <v>0</v>
      </c>
      <c r="DF195" s="201">
        <f t="shared" si="665"/>
        <v>0</v>
      </c>
      <c r="DG195" s="8">
        <f t="shared" si="612"/>
        <v>0</v>
      </c>
      <c r="DH195" s="8">
        <f t="shared" si="613"/>
        <v>0</v>
      </c>
      <c r="DJ195" s="201">
        <f t="shared" si="614"/>
        <v>0</v>
      </c>
      <c r="DK195" s="201">
        <f t="shared" si="666"/>
        <v>0</v>
      </c>
      <c r="DL195" s="8">
        <f t="shared" si="615"/>
        <v>0</v>
      </c>
      <c r="DM195" s="8">
        <f t="shared" si="616"/>
        <v>0</v>
      </c>
      <c r="DO195" s="201">
        <f t="shared" si="617"/>
        <v>0</v>
      </c>
      <c r="DP195" s="201">
        <f t="shared" si="667"/>
        <v>0</v>
      </c>
      <c r="DQ195" s="8">
        <f t="shared" si="618"/>
        <v>0</v>
      </c>
      <c r="DR195" s="8">
        <f t="shared" si="619"/>
        <v>0</v>
      </c>
      <c r="DT195" s="51">
        <f t="shared" si="620"/>
        <v>0</v>
      </c>
      <c r="DU195" s="50">
        <f t="shared" si="621"/>
        <v>0</v>
      </c>
      <c r="DV195" s="51">
        <v>0</v>
      </c>
      <c r="DW195" s="50">
        <f t="shared" si="622"/>
        <v>0</v>
      </c>
      <c r="DX195" s="51">
        <f t="shared" si="624"/>
        <v>0</v>
      </c>
      <c r="DY195" s="52">
        <f t="shared" si="623"/>
        <v>0</v>
      </c>
      <c r="DZ195" s="307">
        <f t="shared" si="553"/>
        <v>0</v>
      </c>
    </row>
    <row r="196" spans="1:130" ht="18" customHeight="1" x14ac:dyDescent="0.3">
      <c r="B196" s="424"/>
      <c r="C196" s="54"/>
      <c r="D196" s="54"/>
      <c r="E196" s="239"/>
      <c r="F196" s="263"/>
      <c r="G196" s="274"/>
      <c r="H196" s="263"/>
      <c r="I196" s="56"/>
      <c r="J196" s="56"/>
      <c r="K196" s="265"/>
      <c r="L196" s="264"/>
      <c r="M196" s="57"/>
      <c r="N196" s="394">
        <v>0</v>
      </c>
      <c r="O196" s="214">
        <v>0</v>
      </c>
      <c r="P196" s="8">
        <f t="shared" si="554"/>
        <v>0</v>
      </c>
      <c r="Q196" s="8">
        <f t="shared" si="555"/>
        <v>0</v>
      </c>
      <c r="S196" s="201">
        <f t="shared" si="556"/>
        <v>0</v>
      </c>
      <c r="T196" s="201">
        <f t="shared" si="626"/>
        <v>0</v>
      </c>
      <c r="U196" s="8">
        <f t="shared" si="557"/>
        <v>0</v>
      </c>
      <c r="V196" s="8">
        <f t="shared" si="558"/>
        <v>0</v>
      </c>
      <c r="X196" s="201">
        <f t="shared" si="559"/>
        <v>0</v>
      </c>
      <c r="Y196" s="201">
        <f t="shared" si="648"/>
        <v>0</v>
      </c>
      <c r="Z196" s="8">
        <f t="shared" si="561"/>
        <v>0</v>
      </c>
      <c r="AA196" s="8">
        <f t="shared" si="562"/>
        <v>0</v>
      </c>
      <c r="AC196" s="201">
        <f t="shared" si="563"/>
        <v>0</v>
      </c>
      <c r="AD196" s="201">
        <f t="shared" si="649"/>
        <v>0</v>
      </c>
      <c r="AE196" s="8">
        <f t="shared" si="564"/>
        <v>0</v>
      </c>
      <c r="AF196" s="8">
        <f t="shared" si="565"/>
        <v>0</v>
      </c>
      <c r="AH196" s="201">
        <f t="shared" si="566"/>
        <v>0</v>
      </c>
      <c r="AI196" s="201">
        <f t="shared" si="650"/>
        <v>0</v>
      </c>
      <c r="AJ196" s="8">
        <f t="shared" si="567"/>
        <v>0</v>
      </c>
      <c r="AK196" s="8">
        <f t="shared" si="568"/>
        <v>0</v>
      </c>
      <c r="AM196" s="201">
        <f t="shared" si="569"/>
        <v>0</v>
      </c>
      <c r="AN196" s="201">
        <f t="shared" si="651"/>
        <v>0</v>
      </c>
      <c r="AO196" s="8">
        <f t="shared" si="570"/>
        <v>0</v>
      </c>
      <c r="AP196" s="8">
        <f t="shared" si="571"/>
        <v>0</v>
      </c>
      <c r="AR196" s="201">
        <f t="shared" si="572"/>
        <v>0</v>
      </c>
      <c r="AS196" s="201">
        <f t="shared" si="652"/>
        <v>0</v>
      </c>
      <c r="AT196" s="8">
        <f t="shared" si="573"/>
        <v>0</v>
      </c>
      <c r="AU196" s="8">
        <f t="shared" si="574"/>
        <v>0</v>
      </c>
      <c r="AW196" s="201">
        <f t="shared" si="575"/>
        <v>0</v>
      </c>
      <c r="AX196" s="201">
        <f t="shared" si="653"/>
        <v>0</v>
      </c>
      <c r="AY196" s="8">
        <f t="shared" si="576"/>
        <v>0</v>
      </c>
      <c r="AZ196" s="8">
        <f t="shared" si="577"/>
        <v>0</v>
      </c>
      <c r="BB196" s="201">
        <f t="shared" si="578"/>
        <v>0</v>
      </c>
      <c r="BC196" s="201">
        <f t="shared" si="654"/>
        <v>0</v>
      </c>
      <c r="BD196" s="8">
        <f t="shared" si="579"/>
        <v>0</v>
      </c>
      <c r="BE196" s="8">
        <f t="shared" si="580"/>
        <v>0</v>
      </c>
      <c r="BG196" s="201">
        <f t="shared" si="581"/>
        <v>0</v>
      </c>
      <c r="BH196" s="201">
        <f t="shared" si="655"/>
        <v>0</v>
      </c>
      <c r="BI196" s="8">
        <f t="shared" si="582"/>
        <v>0</v>
      </c>
      <c r="BJ196" s="8">
        <f t="shared" si="583"/>
        <v>0</v>
      </c>
      <c r="BL196" s="201">
        <f t="shared" si="584"/>
        <v>0</v>
      </c>
      <c r="BM196" s="201">
        <f t="shared" si="656"/>
        <v>0</v>
      </c>
      <c r="BN196" s="8">
        <f t="shared" si="585"/>
        <v>0</v>
      </c>
      <c r="BO196" s="8">
        <f t="shared" si="586"/>
        <v>0</v>
      </c>
      <c r="BQ196" s="201">
        <f t="shared" si="587"/>
        <v>0</v>
      </c>
      <c r="BR196" s="201">
        <f t="shared" si="657"/>
        <v>0</v>
      </c>
      <c r="BS196" s="8">
        <f t="shared" si="588"/>
        <v>0</v>
      </c>
      <c r="BT196" s="8">
        <f t="shared" si="589"/>
        <v>0</v>
      </c>
      <c r="BV196" s="201">
        <f t="shared" si="590"/>
        <v>0</v>
      </c>
      <c r="BW196" s="201">
        <f t="shared" si="658"/>
        <v>0</v>
      </c>
      <c r="BX196" s="8">
        <f t="shared" si="591"/>
        <v>0</v>
      </c>
      <c r="BY196" s="8">
        <f t="shared" si="592"/>
        <v>0</v>
      </c>
      <c r="CA196" s="201">
        <f t="shared" si="593"/>
        <v>0</v>
      </c>
      <c r="CB196" s="201">
        <f t="shared" si="659"/>
        <v>0</v>
      </c>
      <c r="CC196" s="8">
        <f t="shared" si="594"/>
        <v>0</v>
      </c>
      <c r="CD196" s="8">
        <f t="shared" si="595"/>
        <v>0</v>
      </c>
      <c r="CF196" s="201">
        <f t="shared" si="596"/>
        <v>0</v>
      </c>
      <c r="CG196" s="201">
        <f t="shared" si="660"/>
        <v>0</v>
      </c>
      <c r="CH196" s="8">
        <f t="shared" si="597"/>
        <v>0</v>
      </c>
      <c r="CI196" s="8">
        <f t="shared" si="598"/>
        <v>0</v>
      </c>
      <c r="CK196" s="201">
        <f t="shared" si="599"/>
        <v>0</v>
      </c>
      <c r="CL196" s="201">
        <f t="shared" si="661"/>
        <v>0</v>
      </c>
      <c r="CM196" s="8">
        <f t="shared" si="600"/>
        <v>0</v>
      </c>
      <c r="CN196" s="8">
        <f t="shared" si="601"/>
        <v>0</v>
      </c>
      <c r="CP196" s="201">
        <f t="shared" si="602"/>
        <v>0</v>
      </c>
      <c r="CQ196" s="201">
        <f t="shared" si="662"/>
        <v>0</v>
      </c>
      <c r="CR196" s="8">
        <f t="shared" si="603"/>
        <v>0</v>
      </c>
      <c r="CS196" s="8">
        <f t="shared" si="604"/>
        <v>0</v>
      </c>
      <c r="CU196" s="201">
        <f t="shared" si="605"/>
        <v>0</v>
      </c>
      <c r="CV196" s="201">
        <f t="shared" si="663"/>
        <v>0</v>
      </c>
      <c r="CW196" s="8">
        <f t="shared" si="606"/>
        <v>0</v>
      </c>
      <c r="CX196" s="8">
        <f t="shared" si="607"/>
        <v>0</v>
      </c>
      <c r="CZ196" s="201">
        <f t="shared" si="608"/>
        <v>0</v>
      </c>
      <c r="DA196" s="201">
        <f t="shared" si="664"/>
        <v>0</v>
      </c>
      <c r="DB196" s="8">
        <f t="shared" si="609"/>
        <v>0</v>
      </c>
      <c r="DC196" s="8">
        <f t="shared" si="610"/>
        <v>0</v>
      </c>
      <c r="DE196" s="201">
        <f t="shared" si="611"/>
        <v>0</v>
      </c>
      <c r="DF196" s="201">
        <f t="shared" si="665"/>
        <v>0</v>
      </c>
      <c r="DG196" s="8">
        <f t="shared" si="612"/>
        <v>0</v>
      </c>
      <c r="DH196" s="8">
        <f t="shared" si="613"/>
        <v>0</v>
      </c>
      <c r="DJ196" s="201">
        <f t="shared" si="614"/>
        <v>0</v>
      </c>
      <c r="DK196" s="201">
        <f t="shared" si="666"/>
        <v>0</v>
      </c>
      <c r="DL196" s="8">
        <f t="shared" si="615"/>
        <v>0</v>
      </c>
      <c r="DM196" s="8">
        <f t="shared" si="616"/>
        <v>0</v>
      </c>
      <c r="DO196" s="201">
        <f t="shared" si="617"/>
        <v>0</v>
      </c>
      <c r="DP196" s="201">
        <f t="shared" si="667"/>
        <v>0</v>
      </c>
      <c r="DQ196" s="8">
        <f t="shared" si="618"/>
        <v>0</v>
      </c>
      <c r="DR196" s="8">
        <f t="shared" si="619"/>
        <v>0</v>
      </c>
      <c r="DT196" s="51">
        <f t="shared" si="620"/>
        <v>0</v>
      </c>
      <c r="DU196" s="50">
        <f t="shared" si="621"/>
        <v>0</v>
      </c>
      <c r="DV196" s="51">
        <v>0</v>
      </c>
      <c r="DW196" s="50">
        <f t="shared" si="622"/>
        <v>0</v>
      </c>
      <c r="DX196" s="51">
        <f t="shared" si="624"/>
        <v>0</v>
      </c>
      <c r="DY196" s="52">
        <f t="shared" si="623"/>
        <v>0</v>
      </c>
      <c r="DZ196" s="307">
        <f t="shared" si="553"/>
        <v>0</v>
      </c>
    </row>
    <row r="197" spans="1:130" ht="18" customHeight="1" x14ac:dyDescent="0.3">
      <c r="B197" s="54"/>
      <c r="C197" s="54"/>
      <c r="D197" s="54"/>
      <c r="E197" s="239"/>
      <c r="F197" s="263"/>
      <c r="G197" s="274"/>
      <c r="H197" s="263"/>
      <c r="I197" s="56"/>
      <c r="J197" s="56"/>
      <c r="K197" s="265"/>
      <c r="L197" s="264"/>
      <c r="M197" s="57"/>
      <c r="N197" s="394">
        <v>0</v>
      </c>
      <c r="O197" s="214">
        <v>0</v>
      </c>
      <c r="P197" s="8">
        <f t="shared" si="554"/>
        <v>0</v>
      </c>
      <c r="Q197" s="8">
        <f t="shared" si="555"/>
        <v>0</v>
      </c>
      <c r="S197" s="201">
        <f t="shared" si="556"/>
        <v>0</v>
      </c>
      <c r="T197" s="201">
        <f t="shared" si="626"/>
        <v>0</v>
      </c>
      <c r="U197" s="8">
        <f t="shared" si="557"/>
        <v>0</v>
      </c>
      <c r="V197" s="8">
        <f t="shared" si="558"/>
        <v>0</v>
      </c>
      <c r="X197" s="201">
        <f t="shared" si="559"/>
        <v>0</v>
      </c>
      <c r="Y197" s="201">
        <f t="shared" si="648"/>
        <v>0</v>
      </c>
      <c r="Z197" s="8">
        <f t="shared" si="561"/>
        <v>0</v>
      </c>
      <c r="AA197" s="8">
        <f t="shared" si="562"/>
        <v>0</v>
      </c>
      <c r="AC197" s="201">
        <f t="shared" si="563"/>
        <v>0</v>
      </c>
      <c r="AD197" s="201">
        <f t="shared" si="649"/>
        <v>0</v>
      </c>
      <c r="AE197" s="8">
        <f t="shared" si="564"/>
        <v>0</v>
      </c>
      <c r="AF197" s="8">
        <f t="shared" si="565"/>
        <v>0</v>
      </c>
      <c r="AH197" s="201">
        <f t="shared" si="566"/>
        <v>0</v>
      </c>
      <c r="AI197" s="201">
        <f t="shared" si="650"/>
        <v>0</v>
      </c>
      <c r="AJ197" s="8">
        <f t="shared" si="567"/>
        <v>0</v>
      </c>
      <c r="AK197" s="8">
        <f t="shared" si="568"/>
        <v>0</v>
      </c>
      <c r="AM197" s="201">
        <f t="shared" si="569"/>
        <v>0</v>
      </c>
      <c r="AN197" s="201">
        <f t="shared" si="651"/>
        <v>0</v>
      </c>
      <c r="AO197" s="8">
        <f t="shared" si="570"/>
        <v>0</v>
      </c>
      <c r="AP197" s="8">
        <f t="shared" si="571"/>
        <v>0</v>
      </c>
      <c r="AR197" s="201">
        <f t="shared" si="572"/>
        <v>0</v>
      </c>
      <c r="AS197" s="201">
        <f t="shared" si="652"/>
        <v>0</v>
      </c>
      <c r="AT197" s="8">
        <f t="shared" si="573"/>
        <v>0</v>
      </c>
      <c r="AU197" s="8">
        <f t="shared" si="574"/>
        <v>0</v>
      </c>
      <c r="AW197" s="201">
        <f t="shared" si="575"/>
        <v>0</v>
      </c>
      <c r="AX197" s="201">
        <f t="shared" si="653"/>
        <v>0</v>
      </c>
      <c r="AY197" s="8">
        <f t="shared" si="576"/>
        <v>0</v>
      </c>
      <c r="AZ197" s="8">
        <f t="shared" si="577"/>
        <v>0</v>
      </c>
      <c r="BB197" s="201">
        <f t="shared" si="578"/>
        <v>0</v>
      </c>
      <c r="BC197" s="201">
        <f t="shared" si="654"/>
        <v>0</v>
      </c>
      <c r="BD197" s="8">
        <f t="shared" si="579"/>
        <v>0</v>
      </c>
      <c r="BE197" s="8">
        <f t="shared" si="580"/>
        <v>0</v>
      </c>
      <c r="BG197" s="201">
        <f t="shared" si="581"/>
        <v>0</v>
      </c>
      <c r="BH197" s="201">
        <f t="shared" si="655"/>
        <v>0</v>
      </c>
      <c r="BI197" s="8">
        <f t="shared" si="582"/>
        <v>0</v>
      </c>
      <c r="BJ197" s="8">
        <f t="shared" si="583"/>
        <v>0</v>
      </c>
      <c r="BL197" s="201">
        <f t="shared" si="584"/>
        <v>0</v>
      </c>
      <c r="BM197" s="201">
        <f t="shared" si="656"/>
        <v>0</v>
      </c>
      <c r="BN197" s="8">
        <f t="shared" si="585"/>
        <v>0</v>
      </c>
      <c r="BO197" s="8">
        <f t="shared" si="586"/>
        <v>0</v>
      </c>
      <c r="BQ197" s="201">
        <f t="shared" si="587"/>
        <v>0</v>
      </c>
      <c r="BR197" s="201">
        <f t="shared" si="657"/>
        <v>0</v>
      </c>
      <c r="BS197" s="8">
        <f t="shared" si="588"/>
        <v>0</v>
      </c>
      <c r="BT197" s="8">
        <f t="shared" si="589"/>
        <v>0</v>
      </c>
      <c r="BV197" s="201">
        <f t="shared" si="590"/>
        <v>0</v>
      </c>
      <c r="BW197" s="201">
        <f t="shared" si="658"/>
        <v>0</v>
      </c>
      <c r="BX197" s="8">
        <f t="shared" si="591"/>
        <v>0</v>
      </c>
      <c r="BY197" s="8">
        <f t="shared" si="592"/>
        <v>0</v>
      </c>
      <c r="CA197" s="201">
        <f t="shared" si="593"/>
        <v>0</v>
      </c>
      <c r="CB197" s="201">
        <f t="shared" si="659"/>
        <v>0</v>
      </c>
      <c r="CC197" s="8">
        <f t="shared" si="594"/>
        <v>0</v>
      </c>
      <c r="CD197" s="8">
        <f t="shared" si="595"/>
        <v>0</v>
      </c>
      <c r="CF197" s="201">
        <f t="shared" si="596"/>
        <v>0</v>
      </c>
      <c r="CG197" s="201">
        <f t="shared" si="660"/>
        <v>0</v>
      </c>
      <c r="CH197" s="8">
        <f t="shared" si="597"/>
        <v>0</v>
      </c>
      <c r="CI197" s="8">
        <f t="shared" si="598"/>
        <v>0</v>
      </c>
      <c r="CK197" s="201">
        <f t="shared" si="599"/>
        <v>0</v>
      </c>
      <c r="CL197" s="201">
        <f t="shared" si="661"/>
        <v>0</v>
      </c>
      <c r="CM197" s="8">
        <f t="shared" si="600"/>
        <v>0</v>
      </c>
      <c r="CN197" s="8">
        <f t="shared" si="601"/>
        <v>0</v>
      </c>
      <c r="CP197" s="201">
        <f t="shared" si="602"/>
        <v>0</v>
      </c>
      <c r="CQ197" s="201">
        <f t="shared" si="662"/>
        <v>0</v>
      </c>
      <c r="CR197" s="8">
        <f t="shared" si="603"/>
        <v>0</v>
      </c>
      <c r="CS197" s="8">
        <f t="shared" si="604"/>
        <v>0</v>
      </c>
      <c r="CU197" s="201">
        <f t="shared" si="605"/>
        <v>0</v>
      </c>
      <c r="CV197" s="201">
        <f t="shared" si="663"/>
        <v>0</v>
      </c>
      <c r="CW197" s="8">
        <f t="shared" si="606"/>
        <v>0</v>
      </c>
      <c r="CX197" s="8">
        <f t="shared" si="607"/>
        <v>0</v>
      </c>
      <c r="CZ197" s="201">
        <f t="shared" si="608"/>
        <v>0</v>
      </c>
      <c r="DA197" s="201">
        <f t="shared" si="664"/>
        <v>0</v>
      </c>
      <c r="DB197" s="8">
        <f t="shared" si="609"/>
        <v>0</v>
      </c>
      <c r="DC197" s="8">
        <f t="shared" si="610"/>
        <v>0</v>
      </c>
      <c r="DE197" s="201">
        <f t="shared" si="611"/>
        <v>0</v>
      </c>
      <c r="DF197" s="201">
        <f t="shared" si="665"/>
        <v>0</v>
      </c>
      <c r="DG197" s="8">
        <f t="shared" si="612"/>
        <v>0</v>
      </c>
      <c r="DH197" s="8">
        <f t="shared" si="613"/>
        <v>0</v>
      </c>
      <c r="DJ197" s="201">
        <f t="shared" si="614"/>
        <v>0</v>
      </c>
      <c r="DK197" s="201">
        <f t="shared" si="666"/>
        <v>0</v>
      </c>
      <c r="DL197" s="8">
        <f t="shared" si="615"/>
        <v>0</v>
      </c>
      <c r="DM197" s="8">
        <f t="shared" si="616"/>
        <v>0</v>
      </c>
      <c r="DO197" s="201">
        <f t="shared" si="617"/>
        <v>0</v>
      </c>
      <c r="DP197" s="201">
        <f t="shared" si="667"/>
        <v>0</v>
      </c>
      <c r="DQ197" s="8">
        <f t="shared" si="618"/>
        <v>0</v>
      </c>
      <c r="DR197" s="8">
        <f t="shared" si="619"/>
        <v>0</v>
      </c>
      <c r="DT197" s="51">
        <f t="shared" si="620"/>
        <v>0</v>
      </c>
      <c r="DU197" s="50">
        <f t="shared" si="621"/>
        <v>0</v>
      </c>
      <c r="DV197" s="51">
        <v>0</v>
      </c>
      <c r="DW197" s="50">
        <f t="shared" si="622"/>
        <v>0</v>
      </c>
      <c r="DX197" s="51">
        <f t="shared" si="624"/>
        <v>0</v>
      </c>
      <c r="DY197" s="52">
        <f t="shared" si="623"/>
        <v>0</v>
      </c>
      <c r="DZ197" s="307">
        <f t="shared" si="553"/>
        <v>0</v>
      </c>
    </row>
    <row r="198" spans="1:130" ht="18" customHeight="1" x14ac:dyDescent="0.3">
      <c r="B198" s="54"/>
      <c r="C198" s="54"/>
      <c r="D198" s="54"/>
      <c r="E198" s="239"/>
      <c r="F198" s="263"/>
      <c r="G198" s="274"/>
      <c r="H198" s="263"/>
      <c r="I198" s="56"/>
      <c r="J198" s="56"/>
      <c r="K198" s="265"/>
      <c r="L198" s="264"/>
      <c r="M198" s="57"/>
      <c r="N198" s="394">
        <v>0</v>
      </c>
      <c r="O198" s="214">
        <v>0</v>
      </c>
      <c r="P198" s="8">
        <f t="shared" si="554"/>
        <v>0</v>
      </c>
      <c r="Q198" s="8">
        <f t="shared" si="555"/>
        <v>0</v>
      </c>
      <c r="S198" s="201">
        <f t="shared" si="556"/>
        <v>0</v>
      </c>
      <c r="T198" s="201">
        <f t="shared" si="626"/>
        <v>0</v>
      </c>
      <c r="U198" s="8">
        <f t="shared" si="557"/>
        <v>0</v>
      </c>
      <c r="V198" s="8">
        <f t="shared" si="558"/>
        <v>0</v>
      </c>
      <c r="X198" s="201">
        <f t="shared" si="559"/>
        <v>0</v>
      </c>
      <c r="Y198" s="201">
        <f t="shared" si="648"/>
        <v>0</v>
      </c>
      <c r="Z198" s="8">
        <f t="shared" si="561"/>
        <v>0</v>
      </c>
      <c r="AA198" s="8">
        <f t="shared" si="562"/>
        <v>0</v>
      </c>
      <c r="AC198" s="201">
        <f t="shared" si="563"/>
        <v>0</v>
      </c>
      <c r="AD198" s="201">
        <f t="shared" si="649"/>
        <v>0</v>
      </c>
      <c r="AE198" s="8">
        <f t="shared" si="564"/>
        <v>0</v>
      </c>
      <c r="AF198" s="8">
        <f t="shared" si="565"/>
        <v>0</v>
      </c>
      <c r="AH198" s="201">
        <f t="shared" si="566"/>
        <v>0</v>
      </c>
      <c r="AI198" s="201">
        <f t="shared" si="650"/>
        <v>0</v>
      </c>
      <c r="AJ198" s="8">
        <f t="shared" si="567"/>
        <v>0</v>
      </c>
      <c r="AK198" s="8">
        <f t="shared" si="568"/>
        <v>0</v>
      </c>
      <c r="AM198" s="201">
        <f t="shared" si="569"/>
        <v>0</v>
      </c>
      <c r="AN198" s="201">
        <f t="shared" si="651"/>
        <v>0</v>
      </c>
      <c r="AO198" s="8">
        <f t="shared" si="570"/>
        <v>0</v>
      </c>
      <c r="AP198" s="8">
        <f t="shared" si="571"/>
        <v>0</v>
      </c>
      <c r="AR198" s="201">
        <f t="shared" si="572"/>
        <v>0</v>
      </c>
      <c r="AS198" s="201">
        <f t="shared" si="652"/>
        <v>0</v>
      </c>
      <c r="AT198" s="8">
        <f t="shared" si="573"/>
        <v>0</v>
      </c>
      <c r="AU198" s="8">
        <f t="shared" si="574"/>
        <v>0</v>
      </c>
      <c r="AW198" s="201">
        <f t="shared" si="575"/>
        <v>0</v>
      </c>
      <c r="AX198" s="201">
        <f t="shared" si="653"/>
        <v>0</v>
      </c>
      <c r="AY198" s="8">
        <f t="shared" si="576"/>
        <v>0</v>
      </c>
      <c r="AZ198" s="8">
        <f t="shared" si="577"/>
        <v>0</v>
      </c>
      <c r="BB198" s="201">
        <f t="shared" si="578"/>
        <v>0</v>
      </c>
      <c r="BC198" s="201">
        <f t="shared" si="654"/>
        <v>0</v>
      </c>
      <c r="BD198" s="8">
        <f t="shared" si="579"/>
        <v>0</v>
      </c>
      <c r="BE198" s="8">
        <f t="shared" si="580"/>
        <v>0</v>
      </c>
      <c r="BG198" s="201">
        <f t="shared" si="581"/>
        <v>0</v>
      </c>
      <c r="BH198" s="201">
        <f t="shared" si="655"/>
        <v>0</v>
      </c>
      <c r="BI198" s="8">
        <f t="shared" si="582"/>
        <v>0</v>
      </c>
      <c r="BJ198" s="8">
        <f t="shared" si="583"/>
        <v>0</v>
      </c>
      <c r="BL198" s="201">
        <f t="shared" si="584"/>
        <v>0</v>
      </c>
      <c r="BM198" s="201">
        <f t="shared" si="656"/>
        <v>0</v>
      </c>
      <c r="BN198" s="8">
        <f t="shared" si="585"/>
        <v>0</v>
      </c>
      <c r="BO198" s="8">
        <f t="shared" si="586"/>
        <v>0</v>
      </c>
      <c r="BQ198" s="201">
        <f t="shared" si="587"/>
        <v>0</v>
      </c>
      <c r="BR198" s="201">
        <f t="shared" si="657"/>
        <v>0</v>
      </c>
      <c r="BS198" s="8">
        <f t="shared" si="588"/>
        <v>0</v>
      </c>
      <c r="BT198" s="8">
        <f t="shared" si="589"/>
        <v>0</v>
      </c>
      <c r="BV198" s="201">
        <f t="shared" si="590"/>
        <v>0</v>
      </c>
      <c r="BW198" s="201">
        <f t="shared" si="658"/>
        <v>0</v>
      </c>
      <c r="BX198" s="8">
        <f t="shared" si="591"/>
        <v>0</v>
      </c>
      <c r="BY198" s="8">
        <f t="shared" si="592"/>
        <v>0</v>
      </c>
      <c r="CA198" s="201">
        <f t="shared" si="593"/>
        <v>0</v>
      </c>
      <c r="CB198" s="201">
        <f t="shared" si="659"/>
        <v>0</v>
      </c>
      <c r="CC198" s="8">
        <f t="shared" si="594"/>
        <v>0</v>
      </c>
      <c r="CD198" s="8">
        <f t="shared" si="595"/>
        <v>0</v>
      </c>
      <c r="CF198" s="201">
        <f t="shared" si="596"/>
        <v>0</v>
      </c>
      <c r="CG198" s="201">
        <f t="shared" si="660"/>
        <v>0</v>
      </c>
      <c r="CH198" s="8">
        <f t="shared" si="597"/>
        <v>0</v>
      </c>
      <c r="CI198" s="8">
        <f t="shared" si="598"/>
        <v>0</v>
      </c>
      <c r="CK198" s="201">
        <f t="shared" si="599"/>
        <v>0</v>
      </c>
      <c r="CL198" s="201">
        <f t="shared" si="661"/>
        <v>0</v>
      </c>
      <c r="CM198" s="8">
        <f t="shared" si="600"/>
        <v>0</v>
      </c>
      <c r="CN198" s="8">
        <f t="shared" si="601"/>
        <v>0</v>
      </c>
      <c r="CP198" s="201">
        <f t="shared" si="602"/>
        <v>0</v>
      </c>
      <c r="CQ198" s="201">
        <f t="shared" si="662"/>
        <v>0</v>
      </c>
      <c r="CR198" s="8">
        <f t="shared" si="603"/>
        <v>0</v>
      </c>
      <c r="CS198" s="8">
        <f t="shared" si="604"/>
        <v>0</v>
      </c>
      <c r="CU198" s="201">
        <f t="shared" si="605"/>
        <v>0</v>
      </c>
      <c r="CV198" s="201">
        <f t="shared" si="663"/>
        <v>0</v>
      </c>
      <c r="CW198" s="8">
        <f t="shared" si="606"/>
        <v>0</v>
      </c>
      <c r="CX198" s="8">
        <f t="shared" si="607"/>
        <v>0</v>
      </c>
      <c r="CZ198" s="201">
        <f t="shared" si="608"/>
        <v>0</v>
      </c>
      <c r="DA198" s="201">
        <f t="shared" si="664"/>
        <v>0</v>
      </c>
      <c r="DB198" s="8">
        <f t="shared" si="609"/>
        <v>0</v>
      </c>
      <c r="DC198" s="8">
        <f t="shared" si="610"/>
        <v>0</v>
      </c>
      <c r="DE198" s="201">
        <f t="shared" si="611"/>
        <v>0</v>
      </c>
      <c r="DF198" s="201">
        <f t="shared" si="665"/>
        <v>0</v>
      </c>
      <c r="DG198" s="8">
        <f t="shared" si="612"/>
        <v>0</v>
      </c>
      <c r="DH198" s="8">
        <f t="shared" si="613"/>
        <v>0</v>
      </c>
      <c r="DJ198" s="201">
        <f t="shared" si="614"/>
        <v>0</v>
      </c>
      <c r="DK198" s="201">
        <f t="shared" si="666"/>
        <v>0</v>
      </c>
      <c r="DL198" s="8">
        <f t="shared" si="615"/>
        <v>0</v>
      </c>
      <c r="DM198" s="8">
        <f t="shared" si="616"/>
        <v>0</v>
      </c>
      <c r="DO198" s="201">
        <f t="shared" si="617"/>
        <v>0</v>
      </c>
      <c r="DP198" s="201">
        <f t="shared" si="667"/>
        <v>0</v>
      </c>
      <c r="DQ198" s="8">
        <f t="shared" si="618"/>
        <v>0</v>
      </c>
      <c r="DR198" s="8">
        <f t="shared" si="619"/>
        <v>0</v>
      </c>
      <c r="DT198" s="51">
        <f t="shared" si="620"/>
        <v>0</v>
      </c>
      <c r="DU198" s="50">
        <f t="shared" si="621"/>
        <v>0</v>
      </c>
      <c r="DV198" s="51">
        <v>0</v>
      </c>
      <c r="DW198" s="50">
        <f t="shared" si="622"/>
        <v>0</v>
      </c>
      <c r="DX198" s="51">
        <f t="shared" si="624"/>
        <v>0</v>
      </c>
      <c r="DY198" s="52">
        <f t="shared" si="623"/>
        <v>0</v>
      </c>
      <c r="DZ198" s="307">
        <f t="shared" si="553"/>
        <v>0</v>
      </c>
    </row>
    <row r="199" spans="1:130" ht="18" customHeight="1" x14ac:dyDescent="0.3">
      <c r="B199" s="54"/>
      <c r="C199" s="54"/>
      <c r="D199" s="54"/>
      <c r="E199" s="239"/>
      <c r="F199" s="263"/>
      <c r="G199" s="274"/>
      <c r="H199" s="263"/>
      <c r="I199" s="56"/>
      <c r="J199" s="56"/>
      <c r="K199" s="265"/>
      <c r="L199" s="264"/>
      <c r="M199" s="57"/>
      <c r="N199" s="394">
        <v>0</v>
      </c>
      <c r="O199" s="214">
        <v>0</v>
      </c>
      <c r="P199" s="8">
        <f t="shared" si="554"/>
        <v>0</v>
      </c>
      <c r="Q199" s="8">
        <f t="shared" si="555"/>
        <v>0</v>
      </c>
      <c r="S199" s="201">
        <f t="shared" si="556"/>
        <v>0</v>
      </c>
      <c r="T199" s="201">
        <f t="shared" si="626"/>
        <v>0</v>
      </c>
      <c r="U199" s="8">
        <f t="shared" si="557"/>
        <v>0</v>
      </c>
      <c r="V199" s="8">
        <f t="shared" si="558"/>
        <v>0</v>
      </c>
      <c r="X199" s="201">
        <f t="shared" si="559"/>
        <v>0</v>
      </c>
      <c r="Y199" s="201">
        <f t="shared" si="648"/>
        <v>0</v>
      </c>
      <c r="Z199" s="8">
        <f t="shared" si="561"/>
        <v>0</v>
      </c>
      <c r="AA199" s="8">
        <f t="shared" si="562"/>
        <v>0</v>
      </c>
      <c r="AC199" s="201">
        <f t="shared" si="563"/>
        <v>0</v>
      </c>
      <c r="AD199" s="201">
        <f t="shared" si="649"/>
        <v>0</v>
      </c>
      <c r="AE199" s="8">
        <f t="shared" si="564"/>
        <v>0</v>
      </c>
      <c r="AF199" s="8">
        <f t="shared" si="565"/>
        <v>0</v>
      </c>
      <c r="AH199" s="201">
        <f t="shared" si="566"/>
        <v>0</v>
      </c>
      <c r="AI199" s="201">
        <f t="shared" si="650"/>
        <v>0</v>
      </c>
      <c r="AJ199" s="8">
        <f t="shared" si="567"/>
        <v>0</v>
      </c>
      <c r="AK199" s="8">
        <f t="shared" si="568"/>
        <v>0</v>
      </c>
      <c r="AM199" s="201">
        <f t="shared" si="569"/>
        <v>0</v>
      </c>
      <c r="AN199" s="201">
        <f t="shared" si="651"/>
        <v>0</v>
      </c>
      <c r="AO199" s="8">
        <f t="shared" si="570"/>
        <v>0</v>
      </c>
      <c r="AP199" s="8">
        <f t="shared" si="571"/>
        <v>0</v>
      </c>
      <c r="AR199" s="201">
        <f t="shared" si="572"/>
        <v>0</v>
      </c>
      <c r="AS199" s="201">
        <f t="shared" si="652"/>
        <v>0</v>
      </c>
      <c r="AT199" s="8">
        <f t="shared" si="573"/>
        <v>0</v>
      </c>
      <c r="AU199" s="8">
        <f t="shared" si="574"/>
        <v>0</v>
      </c>
      <c r="AW199" s="201">
        <f t="shared" si="575"/>
        <v>0</v>
      </c>
      <c r="AX199" s="201">
        <f t="shared" si="653"/>
        <v>0</v>
      </c>
      <c r="AY199" s="8">
        <f t="shared" si="576"/>
        <v>0</v>
      </c>
      <c r="AZ199" s="8">
        <f t="shared" si="577"/>
        <v>0</v>
      </c>
      <c r="BB199" s="201">
        <f t="shared" si="578"/>
        <v>0</v>
      </c>
      <c r="BC199" s="201">
        <f t="shared" si="654"/>
        <v>0</v>
      </c>
      <c r="BD199" s="8">
        <f t="shared" si="579"/>
        <v>0</v>
      </c>
      <c r="BE199" s="8">
        <f t="shared" si="580"/>
        <v>0</v>
      </c>
      <c r="BG199" s="201">
        <f t="shared" si="581"/>
        <v>0</v>
      </c>
      <c r="BH199" s="201">
        <f t="shared" si="655"/>
        <v>0</v>
      </c>
      <c r="BI199" s="8">
        <f t="shared" si="582"/>
        <v>0</v>
      </c>
      <c r="BJ199" s="8">
        <f t="shared" si="583"/>
        <v>0</v>
      </c>
      <c r="BL199" s="201">
        <f t="shared" si="584"/>
        <v>0</v>
      </c>
      <c r="BM199" s="201">
        <f t="shared" si="656"/>
        <v>0</v>
      </c>
      <c r="BN199" s="8">
        <f t="shared" si="585"/>
        <v>0</v>
      </c>
      <c r="BO199" s="8">
        <f t="shared" si="586"/>
        <v>0</v>
      </c>
      <c r="BQ199" s="201">
        <f t="shared" si="587"/>
        <v>0</v>
      </c>
      <c r="BR199" s="201">
        <f t="shared" si="657"/>
        <v>0</v>
      </c>
      <c r="BS199" s="8">
        <f t="shared" si="588"/>
        <v>0</v>
      </c>
      <c r="BT199" s="8">
        <f t="shared" si="589"/>
        <v>0</v>
      </c>
      <c r="BV199" s="201">
        <f t="shared" si="590"/>
        <v>0</v>
      </c>
      <c r="BW199" s="201">
        <f t="shared" si="658"/>
        <v>0</v>
      </c>
      <c r="BX199" s="8">
        <f t="shared" si="591"/>
        <v>0</v>
      </c>
      <c r="BY199" s="8">
        <f t="shared" si="592"/>
        <v>0</v>
      </c>
      <c r="CA199" s="201">
        <f t="shared" si="593"/>
        <v>0</v>
      </c>
      <c r="CB199" s="201">
        <f t="shared" si="659"/>
        <v>0</v>
      </c>
      <c r="CC199" s="8">
        <f t="shared" si="594"/>
        <v>0</v>
      </c>
      <c r="CD199" s="8">
        <f t="shared" si="595"/>
        <v>0</v>
      </c>
      <c r="CF199" s="201">
        <f t="shared" si="596"/>
        <v>0</v>
      </c>
      <c r="CG199" s="201">
        <f t="shared" si="660"/>
        <v>0</v>
      </c>
      <c r="CH199" s="8">
        <f t="shared" si="597"/>
        <v>0</v>
      </c>
      <c r="CI199" s="8">
        <f t="shared" si="598"/>
        <v>0</v>
      </c>
      <c r="CK199" s="201">
        <f t="shared" si="599"/>
        <v>0</v>
      </c>
      <c r="CL199" s="201">
        <f t="shared" si="661"/>
        <v>0</v>
      </c>
      <c r="CM199" s="8">
        <f t="shared" si="600"/>
        <v>0</v>
      </c>
      <c r="CN199" s="8">
        <f t="shared" si="601"/>
        <v>0</v>
      </c>
      <c r="CP199" s="201">
        <f t="shared" si="602"/>
        <v>0</v>
      </c>
      <c r="CQ199" s="201">
        <f t="shared" si="662"/>
        <v>0</v>
      </c>
      <c r="CR199" s="8">
        <f t="shared" si="603"/>
        <v>0</v>
      </c>
      <c r="CS199" s="8">
        <f t="shared" si="604"/>
        <v>0</v>
      </c>
      <c r="CU199" s="201">
        <f t="shared" si="605"/>
        <v>0</v>
      </c>
      <c r="CV199" s="201">
        <f t="shared" si="663"/>
        <v>0</v>
      </c>
      <c r="CW199" s="8">
        <f t="shared" si="606"/>
        <v>0</v>
      </c>
      <c r="CX199" s="8">
        <f t="shared" si="607"/>
        <v>0</v>
      </c>
      <c r="CZ199" s="201">
        <f t="shared" si="608"/>
        <v>0</v>
      </c>
      <c r="DA199" s="201">
        <f t="shared" si="664"/>
        <v>0</v>
      </c>
      <c r="DB199" s="8">
        <f t="shared" si="609"/>
        <v>0</v>
      </c>
      <c r="DC199" s="8">
        <f t="shared" si="610"/>
        <v>0</v>
      </c>
      <c r="DE199" s="201">
        <f t="shared" si="611"/>
        <v>0</v>
      </c>
      <c r="DF199" s="201">
        <f t="shared" si="665"/>
        <v>0</v>
      </c>
      <c r="DG199" s="8">
        <f t="shared" si="612"/>
        <v>0</v>
      </c>
      <c r="DH199" s="8">
        <f t="shared" si="613"/>
        <v>0</v>
      </c>
      <c r="DJ199" s="201">
        <f t="shared" si="614"/>
        <v>0</v>
      </c>
      <c r="DK199" s="201">
        <f t="shared" si="666"/>
        <v>0</v>
      </c>
      <c r="DL199" s="8">
        <f t="shared" si="615"/>
        <v>0</v>
      </c>
      <c r="DM199" s="8">
        <f t="shared" si="616"/>
        <v>0</v>
      </c>
      <c r="DO199" s="201">
        <f t="shared" si="617"/>
        <v>0</v>
      </c>
      <c r="DP199" s="201">
        <f t="shared" si="667"/>
        <v>0</v>
      </c>
      <c r="DQ199" s="8">
        <f t="shared" si="618"/>
        <v>0</v>
      </c>
      <c r="DR199" s="8">
        <f t="shared" si="619"/>
        <v>0</v>
      </c>
      <c r="DT199" s="51">
        <f t="shared" si="620"/>
        <v>0</v>
      </c>
      <c r="DU199" s="50">
        <f t="shared" si="621"/>
        <v>0</v>
      </c>
      <c r="DV199" s="51">
        <v>0</v>
      </c>
      <c r="DW199" s="50">
        <f t="shared" si="622"/>
        <v>0</v>
      </c>
      <c r="DX199" s="51">
        <f t="shared" si="624"/>
        <v>0</v>
      </c>
      <c r="DY199" s="52">
        <f t="shared" si="623"/>
        <v>0</v>
      </c>
      <c r="DZ199" s="307">
        <f t="shared" si="553"/>
        <v>0</v>
      </c>
    </row>
    <row r="200" spans="1:130" s="60" customFormat="1" ht="18" customHeight="1" thickBot="1" x14ac:dyDescent="0.35">
      <c r="A200" s="1"/>
      <c r="B200" s="317"/>
      <c r="C200" s="196"/>
      <c r="D200" s="196"/>
      <c r="E200" s="241"/>
      <c r="F200" s="263"/>
      <c r="G200" s="274"/>
      <c r="K200" s="302"/>
      <c r="M200" s="61"/>
      <c r="N200" s="394">
        <v>0</v>
      </c>
      <c r="O200" s="214">
        <v>0</v>
      </c>
      <c r="P200" s="8">
        <f t="shared" si="554"/>
        <v>0</v>
      </c>
      <c r="Q200" s="8">
        <f t="shared" si="555"/>
        <v>0</v>
      </c>
      <c r="R200" s="3"/>
      <c r="S200" s="201">
        <f t="shared" si="556"/>
        <v>0</v>
      </c>
      <c r="T200" s="201">
        <f t="shared" si="626"/>
        <v>0</v>
      </c>
      <c r="U200" s="8">
        <f t="shared" si="557"/>
        <v>0</v>
      </c>
      <c r="V200" s="8">
        <f t="shared" si="558"/>
        <v>0</v>
      </c>
      <c r="W200" s="3"/>
      <c r="X200" s="201">
        <f t="shared" si="559"/>
        <v>0</v>
      </c>
      <c r="Y200" s="201">
        <f t="shared" si="648"/>
        <v>0</v>
      </c>
      <c r="Z200" s="8">
        <f t="shared" si="561"/>
        <v>0</v>
      </c>
      <c r="AA200" s="8">
        <f t="shared" si="562"/>
        <v>0</v>
      </c>
      <c r="AB200" s="1"/>
      <c r="AC200" s="201">
        <f t="shared" si="563"/>
        <v>0</v>
      </c>
      <c r="AD200" s="201">
        <f t="shared" si="649"/>
        <v>0</v>
      </c>
      <c r="AE200" s="8">
        <f t="shared" si="564"/>
        <v>0</v>
      </c>
      <c r="AF200" s="8">
        <f t="shared" si="565"/>
        <v>0</v>
      </c>
      <c r="AH200" s="201">
        <f t="shared" si="566"/>
        <v>0</v>
      </c>
      <c r="AI200" s="201">
        <f t="shared" si="650"/>
        <v>0</v>
      </c>
      <c r="AJ200" s="8">
        <f t="shared" si="567"/>
        <v>0</v>
      </c>
      <c r="AK200" s="8">
        <f t="shared" si="568"/>
        <v>0</v>
      </c>
      <c r="AM200" s="201">
        <f t="shared" si="569"/>
        <v>0</v>
      </c>
      <c r="AN200" s="201">
        <f t="shared" si="651"/>
        <v>0</v>
      </c>
      <c r="AO200" s="8">
        <f t="shared" si="570"/>
        <v>0</v>
      </c>
      <c r="AP200" s="8">
        <f t="shared" si="571"/>
        <v>0</v>
      </c>
      <c r="AR200" s="201">
        <f t="shared" si="572"/>
        <v>0</v>
      </c>
      <c r="AS200" s="201">
        <f t="shared" si="652"/>
        <v>0</v>
      </c>
      <c r="AT200" s="8">
        <f t="shared" si="573"/>
        <v>0</v>
      </c>
      <c r="AU200" s="8">
        <f t="shared" si="574"/>
        <v>0</v>
      </c>
      <c r="AW200" s="201">
        <f t="shared" si="575"/>
        <v>0</v>
      </c>
      <c r="AX200" s="201">
        <f t="shared" si="653"/>
        <v>0</v>
      </c>
      <c r="AY200" s="8">
        <f t="shared" si="576"/>
        <v>0</v>
      </c>
      <c r="AZ200" s="8">
        <f t="shared" si="577"/>
        <v>0</v>
      </c>
      <c r="BB200" s="201">
        <f t="shared" si="578"/>
        <v>0</v>
      </c>
      <c r="BC200" s="201">
        <f t="shared" si="654"/>
        <v>0</v>
      </c>
      <c r="BD200" s="8">
        <f t="shared" si="579"/>
        <v>0</v>
      </c>
      <c r="BE200" s="8">
        <f t="shared" si="580"/>
        <v>0</v>
      </c>
      <c r="BG200" s="201">
        <f t="shared" si="581"/>
        <v>0</v>
      </c>
      <c r="BH200" s="201">
        <f t="shared" si="655"/>
        <v>0</v>
      </c>
      <c r="BI200" s="8">
        <f t="shared" si="582"/>
        <v>0</v>
      </c>
      <c r="BJ200" s="8">
        <f t="shared" si="583"/>
        <v>0</v>
      </c>
      <c r="BL200" s="201">
        <f t="shared" si="584"/>
        <v>0</v>
      </c>
      <c r="BM200" s="201">
        <f t="shared" si="656"/>
        <v>0</v>
      </c>
      <c r="BN200" s="8">
        <f t="shared" si="585"/>
        <v>0</v>
      </c>
      <c r="BO200" s="8">
        <f t="shared" si="586"/>
        <v>0</v>
      </c>
      <c r="BQ200" s="201">
        <f t="shared" si="587"/>
        <v>0</v>
      </c>
      <c r="BR200" s="201">
        <f t="shared" si="657"/>
        <v>0</v>
      </c>
      <c r="BS200" s="8">
        <f t="shared" si="588"/>
        <v>0</v>
      </c>
      <c r="BT200" s="8">
        <f t="shared" si="589"/>
        <v>0</v>
      </c>
      <c r="BV200" s="201">
        <f t="shared" si="590"/>
        <v>0</v>
      </c>
      <c r="BW200" s="201">
        <f t="shared" si="658"/>
        <v>0</v>
      </c>
      <c r="BX200" s="8">
        <f t="shared" si="591"/>
        <v>0</v>
      </c>
      <c r="BY200" s="8">
        <f t="shared" si="592"/>
        <v>0</v>
      </c>
      <c r="CA200" s="201">
        <f t="shared" si="593"/>
        <v>0</v>
      </c>
      <c r="CB200" s="201">
        <f t="shared" si="659"/>
        <v>0</v>
      </c>
      <c r="CC200" s="8">
        <f t="shared" si="594"/>
        <v>0</v>
      </c>
      <c r="CD200" s="8">
        <f t="shared" si="595"/>
        <v>0</v>
      </c>
      <c r="CF200" s="201">
        <f t="shared" si="596"/>
        <v>0</v>
      </c>
      <c r="CG200" s="201">
        <f t="shared" si="660"/>
        <v>0</v>
      </c>
      <c r="CH200" s="8">
        <f t="shared" si="597"/>
        <v>0</v>
      </c>
      <c r="CI200" s="8">
        <f t="shared" si="598"/>
        <v>0</v>
      </c>
      <c r="CK200" s="201">
        <f t="shared" si="599"/>
        <v>0</v>
      </c>
      <c r="CL200" s="201">
        <f t="shared" si="661"/>
        <v>0</v>
      </c>
      <c r="CM200" s="8">
        <f t="shared" si="600"/>
        <v>0</v>
      </c>
      <c r="CN200" s="8">
        <f t="shared" si="601"/>
        <v>0</v>
      </c>
      <c r="CP200" s="201">
        <f t="shared" si="602"/>
        <v>0</v>
      </c>
      <c r="CQ200" s="201">
        <f t="shared" si="662"/>
        <v>0</v>
      </c>
      <c r="CR200" s="8">
        <f t="shared" si="603"/>
        <v>0</v>
      </c>
      <c r="CS200" s="8">
        <f t="shared" si="604"/>
        <v>0</v>
      </c>
      <c r="CU200" s="201">
        <f t="shared" si="605"/>
        <v>0</v>
      </c>
      <c r="CV200" s="201">
        <f t="shared" si="663"/>
        <v>0</v>
      </c>
      <c r="CW200" s="8">
        <f t="shared" si="606"/>
        <v>0</v>
      </c>
      <c r="CX200" s="8">
        <f t="shared" si="607"/>
        <v>0</v>
      </c>
      <c r="CZ200" s="201">
        <f t="shared" si="608"/>
        <v>0</v>
      </c>
      <c r="DA200" s="201">
        <f t="shared" si="664"/>
        <v>0</v>
      </c>
      <c r="DB200" s="8">
        <f t="shared" si="609"/>
        <v>0</v>
      </c>
      <c r="DC200" s="8">
        <f t="shared" si="610"/>
        <v>0</v>
      </c>
      <c r="DE200" s="201">
        <f t="shared" si="611"/>
        <v>0</v>
      </c>
      <c r="DF200" s="201">
        <f t="shared" si="665"/>
        <v>0</v>
      </c>
      <c r="DG200" s="8">
        <f t="shared" si="612"/>
        <v>0</v>
      </c>
      <c r="DH200" s="8">
        <f t="shared" si="613"/>
        <v>0</v>
      </c>
      <c r="DJ200" s="201">
        <f t="shared" si="614"/>
        <v>0</v>
      </c>
      <c r="DK200" s="201">
        <f t="shared" si="666"/>
        <v>0</v>
      </c>
      <c r="DL200" s="8">
        <f t="shared" si="615"/>
        <v>0</v>
      </c>
      <c r="DM200" s="8">
        <f t="shared" si="616"/>
        <v>0</v>
      </c>
      <c r="DO200" s="201">
        <f t="shared" si="617"/>
        <v>0</v>
      </c>
      <c r="DP200" s="201">
        <f t="shared" si="667"/>
        <v>0</v>
      </c>
      <c r="DQ200" s="8">
        <f t="shared" si="618"/>
        <v>0</v>
      </c>
      <c r="DR200" s="8">
        <f t="shared" si="619"/>
        <v>0</v>
      </c>
      <c r="DT200" s="51">
        <f t="shared" si="620"/>
        <v>0</v>
      </c>
      <c r="DU200" s="50">
        <f t="shared" si="621"/>
        <v>0</v>
      </c>
      <c r="DV200" s="51">
        <v>0</v>
      </c>
      <c r="DW200" s="50">
        <f t="shared" si="622"/>
        <v>0</v>
      </c>
      <c r="DX200" s="51">
        <f t="shared" si="624"/>
        <v>0</v>
      </c>
      <c r="DY200" s="52">
        <f t="shared" si="623"/>
        <v>0</v>
      </c>
      <c r="DZ200" s="307">
        <f t="shared" si="553"/>
        <v>0</v>
      </c>
    </row>
    <row r="201" spans="1:130" s="72" customFormat="1" ht="32.4" customHeight="1" thickBot="1" x14ac:dyDescent="0.35">
      <c r="B201" s="275" t="s">
        <v>105</v>
      </c>
      <c r="C201" s="276" t="str">
        <f>B180</f>
        <v>IT equipment</v>
      </c>
      <c r="D201" s="445"/>
      <c r="E201" s="242"/>
      <c r="F201" s="73"/>
      <c r="G201" s="73"/>
      <c r="H201" s="73"/>
      <c r="I201" s="73"/>
      <c r="J201" s="73"/>
      <c r="K201" s="74"/>
      <c r="L201" s="73"/>
      <c r="M201" s="75"/>
      <c r="N201" s="391">
        <f>P46</f>
        <v>0</v>
      </c>
      <c r="O201" s="278"/>
      <c r="P201" s="95">
        <f>SUM(P181:P200)</f>
        <v>257755.34020618556</v>
      </c>
      <c r="Q201" s="218">
        <f>SUM(Q181:Q200)</f>
        <v>6783.0352685838307</v>
      </c>
      <c r="R201" s="78"/>
      <c r="S201" s="294">
        <f>U46</f>
        <v>0</v>
      </c>
      <c r="T201" s="294"/>
      <c r="U201" s="76">
        <f>SUM(U181:U200)</f>
        <v>257755.34020618556</v>
      </c>
      <c r="V201" s="77">
        <f>SUM(V181:V200)</f>
        <v>6783.0352685838307</v>
      </c>
      <c r="W201" s="78"/>
      <c r="X201" s="391">
        <f>Z46</f>
        <v>0</v>
      </c>
      <c r="Y201" s="277"/>
      <c r="Z201" s="76">
        <f>SUM(Z181:Z200)</f>
        <v>257755.34020618556</v>
      </c>
      <c r="AA201" s="77">
        <f>SUM(AA181:AA200)</f>
        <v>6783.0352685838307</v>
      </c>
      <c r="AB201" s="79"/>
      <c r="AC201" s="391">
        <f>AE46</f>
        <v>0</v>
      </c>
      <c r="AD201" s="277"/>
      <c r="AE201" s="76">
        <f>SUM(AE181:AE200)</f>
        <v>257755.34020618556</v>
      </c>
      <c r="AF201" s="77">
        <f>SUM(AF181:AF200)</f>
        <v>6783.0352685838307</v>
      </c>
      <c r="AH201" s="391">
        <f>AJ46</f>
        <v>0</v>
      </c>
      <c r="AI201" s="277"/>
      <c r="AJ201" s="76">
        <f>SUM(AJ181:AJ200)</f>
        <v>257755.34020618556</v>
      </c>
      <c r="AK201" s="77">
        <f>SUM(AK181:AK200)</f>
        <v>6783.0352685838307</v>
      </c>
      <c r="AM201" s="391">
        <f>AO46</f>
        <v>0</v>
      </c>
      <c r="AN201" s="277"/>
      <c r="AO201" s="76">
        <f>SUM(AO181:AO200)</f>
        <v>257755.34020618556</v>
      </c>
      <c r="AP201" s="77">
        <f>SUM(AP181:AP200)</f>
        <v>6783.0352685838307</v>
      </c>
      <c r="AR201" s="391">
        <f>AT46</f>
        <v>0</v>
      </c>
      <c r="AS201" s="277"/>
      <c r="AT201" s="76">
        <f>SUM(AT181:AT200)</f>
        <v>257755.34020618556</v>
      </c>
      <c r="AU201" s="77">
        <f>SUM(AU181:AU200)</f>
        <v>6783.0352685838307</v>
      </c>
      <c r="AW201" s="391">
        <f>AY46</f>
        <v>0</v>
      </c>
      <c r="AX201" s="277"/>
      <c r="AY201" s="76">
        <f>SUM(AY181:AY200)</f>
        <v>257755.34020618556</v>
      </c>
      <c r="AZ201" s="77">
        <f>SUM(AZ181:AZ200)</f>
        <v>6783.0352685838307</v>
      </c>
      <c r="BB201" s="391">
        <f>BD46</f>
        <v>0</v>
      </c>
      <c r="BC201" s="277"/>
      <c r="BD201" s="76">
        <f>SUM(BD181:BD200)</f>
        <v>257755.34020618556</v>
      </c>
      <c r="BE201" s="77">
        <f>SUM(BE181:BE200)</f>
        <v>6783.0352685838307</v>
      </c>
      <c r="BG201" s="391">
        <f>BI46</f>
        <v>0</v>
      </c>
      <c r="BH201" s="277"/>
      <c r="BI201" s="76">
        <f>SUM(BI181:BI200)</f>
        <v>257755.34020618556</v>
      </c>
      <c r="BJ201" s="77">
        <f>SUM(BJ181:BJ200)</f>
        <v>6783.0352685838307</v>
      </c>
      <c r="BL201" s="391">
        <f>BN46</f>
        <v>0</v>
      </c>
      <c r="BM201" s="277"/>
      <c r="BN201" s="76">
        <f>SUM(BN181:BN200)</f>
        <v>257755.34020618556</v>
      </c>
      <c r="BO201" s="77">
        <f>SUM(BO181:BO200)</f>
        <v>6783.0352685838307</v>
      </c>
      <c r="BQ201" s="391">
        <f>BS46</f>
        <v>0</v>
      </c>
      <c r="BR201" s="277"/>
      <c r="BS201" s="76">
        <f>SUM(BS181:BS200)</f>
        <v>257755.34020618556</v>
      </c>
      <c r="BT201" s="77">
        <f>SUM(BT181:BT200)</f>
        <v>6783.0352685838307</v>
      </c>
      <c r="BV201" s="391">
        <f>BX46</f>
        <v>0</v>
      </c>
      <c r="BW201" s="277"/>
      <c r="BX201" s="76">
        <f>SUM(BX181:BX200)</f>
        <v>257755.34020618556</v>
      </c>
      <c r="BY201" s="77">
        <f>SUM(BY181:BY200)</f>
        <v>6783.0352685838307</v>
      </c>
      <c r="CA201" s="391">
        <f>CC46</f>
        <v>0</v>
      </c>
      <c r="CB201" s="277"/>
      <c r="CC201" s="76">
        <f>SUM(CC181:CC200)</f>
        <v>257755.34020618556</v>
      </c>
      <c r="CD201" s="77">
        <f>SUM(CD181:CD200)</f>
        <v>6783.0352685838307</v>
      </c>
      <c r="CF201" s="391">
        <f>CH46</f>
        <v>0</v>
      </c>
      <c r="CG201" s="277"/>
      <c r="CH201" s="76">
        <f>SUM(CH181:CH200)</f>
        <v>257755.34020618556</v>
      </c>
      <c r="CI201" s="77">
        <f>SUM(CI181:CI200)</f>
        <v>6783.0352685838307</v>
      </c>
      <c r="CK201" s="391">
        <f>CM46</f>
        <v>0</v>
      </c>
      <c r="CL201" s="277"/>
      <c r="CM201" s="76">
        <f>SUM(CM181:CM200)</f>
        <v>257755.34020618556</v>
      </c>
      <c r="CN201" s="77">
        <f>SUM(CN181:CN200)</f>
        <v>6783.0352685838307</v>
      </c>
      <c r="CP201" s="391">
        <f>CR46</f>
        <v>0</v>
      </c>
      <c r="CQ201" s="277"/>
      <c r="CR201" s="76">
        <f>SUM(CR181:CR200)</f>
        <v>257755.34020618556</v>
      </c>
      <c r="CS201" s="77">
        <f>SUM(CS181:CS200)</f>
        <v>6783.0352685838307</v>
      </c>
      <c r="CU201" s="391">
        <f>CW46</f>
        <v>0</v>
      </c>
      <c r="CV201" s="277"/>
      <c r="CW201" s="76">
        <f>SUM(CW181:CW200)</f>
        <v>257755.34020618556</v>
      </c>
      <c r="CX201" s="77">
        <f>SUM(CX181:CX200)</f>
        <v>6783.0352685838307</v>
      </c>
      <c r="CZ201" s="391">
        <f>DB46</f>
        <v>0</v>
      </c>
      <c r="DA201" s="277"/>
      <c r="DB201" s="76">
        <f>SUM(DB181:DB200)</f>
        <v>257755.34020618556</v>
      </c>
      <c r="DC201" s="77">
        <f>SUM(DC181:DC200)</f>
        <v>6783.0352685838307</v>
      </c>
      <c r="DE201" s="391">
        <f>DG46</f>
        <v>0</v>
      </c>
      <c r="DF201" s="277"/>
      <c r="DG201" s="76">
        <f>SUM(DG181:DG200)</f>
        <v>257755.34020618556</v>
      </c>
      <c r="DH201" s="77">
        <f>SUM(DH181:DH200)</f>
        <v>6783.0352685838307</v>
      </c>
      <c r="DJ201" s="391">
        <f>DL46</f>
        <v>0</v>
      </c>
      <c r="DK201" s="277"/>
      <c r="DL201" s="76">
        <f>SUM(DL181:DL200)</f>
        <v>257755.34020618556</v>
      </c>
      <c r="DM201" s="77">
        <f>SUM(DM181:DM200)</f>
        <v>6783.0352685838307</v>
      </c>
      <c r="DO201" s="391">
        <f>DQ46</f>
        <v>0</v>
      </c>
      <c r="DP201" s="277"/>
      <c r="DQ201" s="76">
        <f>SUM(DQ181:DQ200)</f>
        <v>257755.34020618556</v>
      </c>
      <c r="DR201" s="77">
        <f>SUM(DR181:DR200)</f>
        <v>6783.0352685838307</v>
      </c>
      <c r="DT201" s="80">
        <f t="shared" ref="DT201:DX201" si="668">SUM(DT181:DT200)</f>
        <v>5670617.4845360825</v>
      </c>
      <c r="DU201" s="77">
        <f t="shared" si="668"/>
        <v>149226.77590884425</v>
      </c>
      <c r="DV201" s="77">
        <f t="shared" si="668"/>
        <v>0</v>
      </c>
      <c r="DW201" s="77">
        <f t="shared" si="668"/>
        <v>0</v>
      </c>
      <c r="DX201" s="77">
        <f t="shared" si="668"/>
        <v>5670617.4845360825</v>
      </c>
      <c r="DY201" s="77">
        <f>SUM(Q201+V201+AA201+AF201+AK201+AP201+AU201+AZ201+BE201+BJ201+BO201+BT201+BY201+CD201+CI201+CN201+CS201+CX201+DC201+DH201+DM201+DR201)</f>
        <v>149226.77590884428</v>
      </c>
      <c r="DZ201" s="311" t="s">
        <v>53</v>
      </c>
    </row>
    <row r="202" spans="1:130" x14ac:dyDescent="0.3">
      <c r="P202" s="280" t="s">
        <v>17</v>
      </c>
      <c r="Q202" s="281" t="s">
        <v>18</v>
      </c>
      <c r="U202" s="280" t="s">
        <v>17</v>
      </c>
      <c r="V202" s="281" t="s">
        <v>18</v>
      </c>
      <c r="Z202" s="280" t="s">
        <v>17</v>
      </c>
      <c r="AA202" s="281" t="s">
        <v>18</v>
      </c>
      <c r="AE202" s="280" t="s">
        <v>17</v>
      </c>
      <c r="AF202" s="281" t="s">
        <v>18</v>
      </c>
      <c r="AJ202" s="280" t="s">
        <v>17</v>
      </c>
      <c r="AK202" s="281" t="s">
        <v>18</v>
      </c>
      <c r="AO202" s="280" t="s">
        <v>17</v>
      </c>
      <c r="AP202" s="281" t="s">
        <v>18</v>
      </c>
      <c r="AT202" s="280" t="s">
        <v>17</v>
      </c>
      <c r="AU202" s="281" t="s">
        <v>18</v>
      </c>
      <c r="AY202" s="280" t="s">
        <v>17</v>
      </c>
      <c r="AZ202" s="281" t="s">
        <v>18</v>
      </c>
      <c r="BD202" s="280" t="s">
        <v>17</v>
      </c>
      <c r="BE202" s="281" t="s">
        <v>18</v>
      </c>
      <c r="BI202" s="280" t="s">
        <v>17</v>
      </c>
      <c r="BJ202" s="281" t="s">
        <v>18</v>
      </c>
      <c r="BN202" s="280" t="s">
        <v>17</v>
      </c>
      <c r="BO202" s="281" t="s">
        <v>18</v>
      </c>
      <c r="BS202" s="280" t="s">
        <v>17</v>
      </c>
      <c r="BT202" s="281" t="s">
        <v>18</v>
      </c>
      <c r="BX202" s="280" t="s">
        <v>17</v>
      </c>
      <c r="BY202" s="281" t="s">
        <v>18</v>
      </c>
      <c r="CC202" s="280" t="s">
        <v>17</v>
      </c>
      <c r="CD202" s="281" t="s">
        <v>18</v>
      </c>
      <c r="CH202" s="280" t="s">
        <v>17</v>
      </c>
      <c r="CI202" s="281" t="s">
        <v>18</v>
      </c>
      <c r="CM202" s="280" t="s">
        <v>17</v>
      </c>
      <c r="CN202" s="281" t="s">
        <v>18</v>
      </c>
      <c r="CR202" s="280" t="s">
        <v>17</v>
      </c>
      <c r="CS202" s="281" t="s">
        <v>18</v>
      </c>
      <c r="CW202" s="280" t="s">
        <v>17</v>
      </c>
      <c r="CX202" s="281" t="s">
        <v>18</v>
      </c>
      <c r="DB202" s="280" t="s">
        <v>17</v>
      </c>
      <c r="DC202" s="281" t="s">
        <v>18</v>
      </c>
      <c r="DG202" s="280" t="s">
        <v>17</v>
      </c>
      <c r="DH202" s="281" t="s">
        <v>18</v>
      </c>
      <c r="DL202" s="280" t="s">
        <v>17</v>
      </c>
      <c r="DM202" s="281" t="s">
        <v>18</v>
      </c>
      <c r="DQ202" s="280" t="s">
        <v>17</v>
      </c>
      <c r="DR202" s="281" t="s">
        <v>18</v>
      </c>
      <c r="DT202" s="280" t="s">
        <v>17</v>
      </c>
      <c r="DU202" s="281" t="s">
        <v>18</v>
      </c>
      <c r="DV202" s="280" t="s">
        <v>17</v>
      </c>
      <c r="DW202" s="281" t="s">
        <v>18</v>
      </c>
      <c r="DX202" s="280" t="s">
        <v>17</v>
      </c>
      <c r="DY202" s="281" t="s">
        <v>18</v>
      </c>
    </row>
    <row r="205" spans="1:130" ht="26.4" customHeight="1" x14ac:dyDescent="0.3">
      <c r="I205" s="2"/>
      <c r="J205" s="2"/>
      <c r="L205" s="2"/>
      <c r="N205" s="392"/>
      <c r="O205" s="217"/>
      <c r="P205" s="282"/>
      <c r="Q205" s="83"/>
      <c r="R205" s="22"/>
      <c r="S205" s="380"/>
      <c r="T205" s="206"/>
      <c r="U205" s="282"/>
      <c r="V205" s="83"/>
      <c r="W205" s="22"/>
      <c r="X205" s="392"/>
      <c r="Y205" s="82"/>
      <c r="Z205" s="282"/>
      <c r="AA205" s="83"/>
      <c r="AB205" s="353"/>
      <c r="AC205" s="392"/>
      <c r="AD205" s="82"/>
      <c r="AE205" s="282"/>
      <c r="AF205" s="83"/>
      <c r="AH205" s="392"/>
      <c r="AI205" s="82"/>
      <c r="AJ205" s="282"/>
      <c r="AK205" s="83"/>
      <c r="AM205" s="392"/>
      <c r="AN205" s="82"/>
      <c r="AO205" s="282"/>
      <c r="AP205" s="83"/>
      <c r="AR205" s="392"/>
      <c r="AS205" s="82"/>
      <c r="AT205" s="282"/>
      <c r="AU205" s="83"/>
      <c r="AW205" s="392"/>
      <c r="AX205" s="82"/>
      <c r="AY205" s="282"/>
      <c r="AZ205" s="83"/>
      <c r="BB205" s="392"/>
      <c r="BC205" s="82"/>
      <c r="BD205" s="282"/>
      <c r="BE205" s="83"/>
      <c r="BG205" s="392"/>
      <c r="BH205" s="82"/>
      <c r="BI205" s="282"/>
      <c r="BJ205" s="83"/>
      <c r="BL205" s="392"/>
      <c r="BM205" s="82"/>
      <c r="BN205" s="282"/>
      <c r="BO205" s="83"/>
      <c r="BQ205" s="392"/>
      <c r="BR205" s="82"/>
      <c r="BS205" s="282"/>
      <c r="BT205" s="83"/>
      <c r="BV205" s="392"/>
      <c r="BW205" s="82"/>
      <c r="BX205" s="282"/>
      <c r="BY205" s="83"/>
      <c r="CA205" s="392"/>
      <c r="CB205" s="82"/>
      <c r="CC205" s="282"/>
      <c r="CD205" s="83"/>
      <c r="CF205" s="392"/>
      <c r="CG205" s="82"/>
      <c r="CH205" s="282"/>
      <c r="CI205" s="83"/>
      <c r="CK205" s="392"/>
      <c r="CL205" s="82"/>
      <c r="CM205" s="282"/>
      <c r="CN205" s="83"/>
      <c r="CP205" s="392"/>
      <c r="CQ205" s="82"/>
      <c r="CR205" s="282"/>
      <c r="CS205" s="83"/>
      <c r="CU205" s="392"/>
      <c r="CV205" s="82"/>
      <c r="CW205" s="282"/>
      <c r="CX205" s="83"/>
      <c r="CZ205" s="392"/>
      <c r="DA205" s="82"/>
      <c r="DB205" s="282"/>
      <c r="DC205" s="83"/>
      <c r="DE205" s="392"/>
      <c r="DF205" s="82"/>
      <c r="DG205" s="282"/>
      <c r="DH205" s="83"/>
      <c r="DJ205" s="392"/>
      <c r="DK205" s="82"/>
      <c r="DL205" s="282"/>
      <c r="DM205" s="83"/>
      <c r="DO205" s="392"/>
      <c r="DP205" s="82"/>
      <c r="DQ205" s="282"/>
      <c r="DR205" s="83"/>
      <c r="DT205" s="605" t="s">
        <v>12</v>
      </c>
      <c r="DU205" s="606"/>
      <c r="DV205" s="605" t="s">
        <v>13</v>
      </c>
      <c r="DW205" s="606"/>
      <c r="DX205" s="603" t="s">
        <v>14</v>
      </c>
      <c r="DY205" s="604"/>
    </row>
    <row r="206" spans="1:130" ht="15" thickBot="1" x14ac:dyDescent="0.35">
      <c r="I206" s="2"/>
      <c r="J206" s="2"/>
      <c r="L206" s="2"/>
      <c r="N206" s="388" t="s">
        <v>15</v>
      </c>
      <c r="O206" s="211" t="s">
        <v>16</v>
      </c>
      <c r="P206" s="31" t="s">
        <v>17</v>
      </c>
      <c r="Q206" s="32" t="s">
        <v>18</v>
      </c>
      <c r="R206" s="22"/>
      <c r="S206" s="30" t="s">
        <v>15</v>
      </c>
      <c r="T206" s="31" t="s">
        <v>16</v>
      </c>
      <c r="U206" s="31" t="s">
        <v>17</v>
      </c>
      <c r="V206" s="32" t="s">
        <v>18</v>
      </c>
      <c r="W206" s="22"/>
      <c r="X206" s="388" t="s">
        <v>15</v>
      </c>
      <c r="Y206" s="31" t="s">
        <v>16</v>
      </c>
      <c r="Z206" s="31" t="s">
        <v>17</v>
      </c>
      <c r="AA206" s="32" t="s">
        <v>18</v>
      </c>
      <c r="AB206" s="353"/>
      <c r="AC206" s="388" t="s">
        <v>15</v>
      </c>
      <c r="AD206" s="31" t="s">
        <v>16</v>
      </c>
      <c r="AE206" s="31" t="s">
        <v>17</v>
      </c>
      <c r="AF206" s="32" t="s">
        <v>18</v>
      </c>
      <c r="AH206" s="388" t="s">
        <v>15</v>
      </c>
      <c r="AI206" s="31" t="s">
        <v>16</v>
      </c>
      <c r="AJ206" s="31" t="s">
        <v>17</v>
      </c>
      <c r="AK206" s="32" t="s">
        <v>18</v>
      </c>
      <c r="AM206" s="388" t="s">
        <v>15</v>
      </c>
      <c r="AN206" s="31" t="s">
        <v>16</v>
      </c>
      <c r="AO206" s="31" t="s">
        <v>17</v>
      </c>
      <c r="AP206" s="32" t="s">
        <v>18</v>
      </c>
      <c r="AR206" s="388" t="s">
        <v>15</v>
      </c>
      <c r="AS206" s="31" t="s">
        <v>16</v>
      </c>
      <c r="AT206" s="31" t="s">
        <v>17</v>
      </c>
      <c r="AU206" s="32" t="s">
        <v>18</v>
      </c>
      <c r="AW206" s="388" t="s">
        <v>15</v>
      </c>
      <c r="AX206" s="31" t="s">
        <v>16</v>
      </c>
      <c r="AY206" s="31" t="s">
        <v>17</v>
      </c>
      <c r="AZ206" s="32" t="s">
        <v>18</v>
      </c>
      <c r="BB206" s="388" t="s">
        <v>15</v>
      </c>
      <c r="BC206" s="31" t="s">
        <v>16</v>
      </c>
      <c r="BD206" s="31" t="s">
        <v>17</v>
      </c>
      <c r="BE206" s="32" t="s">
        <v>18</v>
      </c>
      <c r="BG206" s="388" t="s">
        <v>15</v>
      </c>
      <c r="BH206" s="31" t="s">
        <v>16</v>
      </c>
      <c r="BI206" s="31" t="s">
        <v>17</v>
      </c>
      <c r="BJ206" s="32" t="s">
        <v>18</v>
      </c>
      <c r="BL206" s="388" t="s">
        <v>15</v>
      </c>
      <c r="BM206" s="31" t="s">
        <v>16</v>
      </c>
      <c r="BN206" s="31" t="s">
        <v>17</v>
      </c>
      <c r="BO206" s="32" t="s">
        <v>18</v>
      </c>
      <c r="BQ206" s="388" t="s">
        <v>15</v>
      </c>
      <c r="BR206" s="31" t="s">
        <v>16</v>
      </c>
      <c r="BS206" s="31" t="s">
        <v>17</v>
      </c>
      <c r="BT206" s="32" t="s">
        <v>18</v>
      </c>
      <c r="BV206" s="388" t="s">
        <v>15</v>
      </c>
      <c r="BW206" s="31" t="s">
        <v>16</v>
      </c>
      <c r="BX206" s="31" t="s">
        <v>17</v>
      </c>
      <c r="BY206" s="32" t="s">
        <v>18</v>
      </c>
      <c r="CA206" s="388" t="s">
        <v>15</v>
      </c>
      <c r="CB206" s="31" t="s">
        <v>16</v>
      </c>
      <c r="CC206" s="31" t="s">
        <v>17</v>
      </c>
      <c r="CD206" s="32" t="s">
        <v>18</v>
      </c>
      <c r="CF206" s="388" t="s">
        <v>15</v>
      </c>
      <c r="CG206" s="31" t="s">
        <v>16</v>
      </c>
      <c r="CH206" s="31" t="s">
        <v>17</v>
      </c>
      <c r="CI206" s="32" t="s">
        <v>18</v>
      </c>
      <c r="CK206" s="388" t="s">
        <v>15</v>
      </c>
      <c r="CL206" s="31" t="s">
        <v>16</v>
      </c>
      <c r="CM206" s="31" t="s">
        <v>17</v>
      </c>
      <c r="CN206" s="32" t="s">
        <v>18</v>
      </c>
      <c r="CP206" s="388" t="s">
        <v>15</v>
      </c>
      <c r="CQ206" s="31" t="s">
        <v>16</v>
      </c>
      <c r="CR206" s="31" t="s">
        <v>17</v>
      </c>
      <c r="CS206" s="32" t="s">
        <v>18</v>
      </c>
      <c r="CU206" s="388" t="s">
        <v>15</v>
      </c>
      <c r="CV206" s="31" t="s">
        <v>16</v>
      </c>
      <c r="CW206" s="31" t="s">
        <v>17</v>
      </c>
      <c r="CX206" s="32" t="s">
        <v>18</v>
      </c>
      <c r="CZ206" s="388" t="s">
        <v>15</v>
      </c>
      <c r="DA206" s="31" t="s">
        <v>16</v>
      </c>
      <c r="DB206" s="31" t="s">
        <v>17</v>
      </c>
      <c r="DC206" s="32" t="s">
        <v>18</v>
      </c>
      <c r="DE206" s="388" t="s">
        <v>15</v>
      </c>
      <c r="DF206" s="31" t="s">
        <v>16</v>
      </c>
      <c r="DG206" s="31" t="s">
        <v>17</v>
      </c>
      <c r="DH206" s="32" t="s">
        <v>18</v>
      </c>
      <c r="DJ206" s="388" t="s">
        <v>15</v>
      </c>
      <c r="DK206" s="31" t="s">
        <v>16</v>
      </c>
      <c r="DL206" s="31" t="s">
        <v>17</v>
      </c>
      <c r="DM206" s="32" t="s">
        <v>18</v>
      </c>
      <c r="DO206" s="388" t="s">
        <v>15</v>
      </c>
      <c r="DP206" s="31" t="s">
        <v>16</v>
      </c>
      <c r="DQ206" s="31" t="s">
        <v>17</v>
      </c>
      <c r="DR206" s="32" t="s">
        <v>18</v>
      </c>
      <c r="DT206" s="250" t="s">
        <v>17</v>
      </c>
      <c r="DU206" s="251" t="s">
        <v>18</v>
      </c>
      <c r="DV206" s="250" t="s">
        <v>17</v>
      </c>
      <c r="DW206" s="252" t="s">
        <v>18</v>
      </c>
      <c r="DX206" s="253" t="s">
        <v>17</v>
      </c>
      <c r="DY206" s="252" t="s">
        <v>18</v>
      </c>
    </row>
    <row r="207" spans="1:130" s="33" customFormat="1" ht="27" customHeight="1" thickBot="1" x14ac:dyDescent="0.35">
      <c r="B207" s="254" t="s">
        <v>576</v>
      </c>
      <c r="C207" s="255" t="s">
        <v>55</v>
      </c>
      <c r="D207" s="444"/>
      <c r="E207" s="283" t="s">
        <v>21</v>
      </c>
      <c r="F207" s="257" t="s">
        <v>22</v>
      </c>
      <c r="G207" s="257"/>
      <c r="H207" s="257" t="s">
        <v>23</v>
      </c>
      <c r="I207" s="257" t="s">
        <v>24</v>
      </c>
      <c r="J207" s="257" t="s">
        <v>25</v>
      </c>
      <c r="K207" s="258" t="s">
        <v>26</v>
      </c>
      <c r="L207" s="259" t="s">
        <v>27</v>
      </c>
      <c r="N207" s="389"/>
      <c r="O207" s="212"/>
      <c r="P207" s="35"/>
      <c r="Q207" s="36"/>
      <c r="R207" s="37"/>
      <c r="S207" s="34"/>
      <c r="T207" s="35"/>
      <c r="U207" s="35"/>
      <c r="V207" s="36"/>
      <c r="W207" s="37"/>
      <c r="X207" s="389"/>
      <c r="Y207" s="35"/>
      <c r="Z207" s="35"/>
      <c r="AA207" s="36"/>
      <c r="AB207" s="37"/>
      <c r="AC207" s="389"/>
      <c r="AD207" s="35"/>
      <c r="AE207" s="35"/>
      <c r="AF207" s="36"/>
      <c r="AH207" s="389"/>
      <c r="AI207" s="35"/>
      <c r="AJ207" s="35"/>
      <c r="AK207" s="36"/>
      <c r="AM207" s="389"/>
      <c r="AN207" s="35"/>
      <c r="AO207" s="35"/>
      <c r="AP207" s="36"/>
      <c r="AR207" s="389"/>
      <c r="AS207" s="35"/>
      <c r="AT207" s="35"/>
      <c r="AU207" s="36"/>
      <c r="AW207" s="389"/>
      <c r="AX207" s="35"/>
      <c r="AY207" s="35"/>
      <c r="AZ207" s="36"/>
      <c r="BB207" s="389"/>
      <c r="BC207" s="35"/>
      <c r="BD207" s="35"/>
      <c r="BE207" s="36"/>
      <c r="BG207" s="389"/>
      <c r="BH207" s="35"/>
      <c r="BI207" s="35"/>
      <c r="BJ207" s="36"/>
      <c r="BL207" s="389"/>
      <c r="BM207" s="35"/>
      <c r="BN207" s="35"/>
      <c r="BO207" s="36"/>
      <c r="BQ207" s="389"/>
      <c r="BR207" s="35"/>
      <c r="BS207" s="35"/>
      <c r="BT207" s="36"/>
      <c r="BV207" s="389"/>
      <c r="BW207" s="35"/>
      <c r="BX207" s="35"/>
      <c r="BY207" s="36"/>
      <c r="CA207" s="389"/>
      <c r="CB207" s="35"/>
      <c r="CC207" s="35"/>
      <c r="CD207" s="36"/>
      <c r="CF207" s="389"/>
      <c r="CG207" s="35"/>
      <c r="CH207" s="35"/>
      <c r="CI207" s="36"/>
      <c r="CK207" s="389"/>
      <c r="CL207" s="35"/>
      <c r="CM207" s="35"/>
      <c r="CN207" s="36"/>
      <c r="CP207" s="389"/>
      <c r="CQ207" s="35"/>
      <c r="CR207" s="35"/>
      <c r="CS207" s="36"/>
      <c r="CU207" s="389"/>
      <c r="CV207" s="35"/>
      <c r="CW207" s="35"/>
      <c r="CX207" s="36"/>
      <c r="CZ207" s="389"/>
      <c r="DA207" s="35"/>
      <c r="DB207" s="35"/>
      <c r="DC207" s="36"/>
      <c r="DE207" s="389"/>
      <c r="DF207" s="35"/>
      <c r="DG207" s="35"/>
      <c r="DH207" s="36"/>
      <c r="DJ207" s="389"/>
      <c r="DK207" s="35"/>
      <c r="DL207" s="35"/>
      <c r="DM207" s="36"/>
      <c r="DO207" s="389"/>
      <c r="DP207" s="35"/>
      <c r="DQ207" s="35"/>
      <c r="DR207" s="36"/>
      <c r="DT207" s="34"/>
      <c r="DU207" s="36"/>
      <c r="DV207" s="38"/>
      <c r="DW207" s="36"/>
      <c r="DX207" s="38"/>
      <c r="DY207" s="39"/>
      <c r="DZ207" s="309" t="str">
        <f>B207</f>
        <v>Others</v>
      </c>
    </row>
    <row r="208" spans="1:130" ht="18" customHeight="1" x14ac:dyDescent="0.3">
      <c r="B208" s="322"/>
      <c r="C208" s="317"/>
      <c r="D208" s="317"/>
      <c r="E208" s="239"/>
      <c r="F208" s="263"/>
      <c r="G208" s="263"/>
      <c r="H208" s="263"/>
      <c r="I208" s="56"/>
      <c r="J208" s="56"/>
      <c r="K208" s="265"/>
      <c r="L208" s="264"/>
      <c r="M208" s="57"/>
      <c r="N208" s="394"/>
      <c r="O208" s="214"/>
      <c r="P208" s="8">
        <f t="shared" ref="P208:P219" si="669">$E208*N208*O208</f>
        <v>0</v>
      </c>
      <c r="Q208" s="8">
        <f t="shared" ref="Q208:Q219" si="670">P208/$I$3</f>
        <v>0</v>
      </c>
      <c r="S208" s="201">
        <f t="shared" ref="S208:T219" si="671">N208</f>
        <v>0</v>
      </c>
      <c r="T208" s="201">
        <f t="shared" si="671"/>
        <v>0</v>
      </c>
      <c r="U208" s="8">
        <f t="shared" ref="U208:U219" si="672">$E208*S208*T208</f>
        <v>0</v>
      </c>
      <c r="V208" s="8">
        <f t="shared" ref="V208:V219" si="673">U208/$I$3</f>
        <v>0</v>
      </c>
      <c r="X208" s="375">
        <f t="shared" ref="X208:Y219" si="674">S208</f>
        <v>0</v>
      </c>
      <c r="Y208" s="201">
        <f t="shared" si="674"/>
        <v>0</v>
      </c>
      <c r="Z208" s="8">
        <f t="shared" ref="Z208:Z219" si="675">$E208*X208*Y208</f>
        <v>0</v>
      </c>
      <c r="AA208" s="8">
        <f t="shared" ref="AA208:AA219" si="676">Z208/$I$3</f>
        <v>0</v>
      </c>
      <c r="AC208" s="375">
        <f t="shared" ref="AC208:AD219" si="677">X208</f>
        <v>0</v>
      </c>
      <c r="AD208" s="201">
        <f t="shared" si="677"/>
        <v>0</v>
      </c>
      <c r="AE208" s="8">
        <f t="shared" ref="AE208:AE219" si="678">$E208*AC208*AD208</f>
        <v>0</v>
      </c>
      <c r="AF208" s="8">
        <f t="shared" ref="AF208:AF219" si="679">AE208/$I$3</f>
        <v>0</v>
      </c>
      <c r="AH208" s="375">
        <f t="shared" ref="AH208:AI219" si="680">AC208</f>
        <v>0</v>
      </c>
      <c r="AI208" s="201">
        <f t="shared" si="680"/>
        <v>0</v>
      </c>
      <c r="AJ208" s="8">
        <f t="shared" ref="AJ208:AJ219" si="681">$E208*AH208*AI208</f>
        <v>0</v>
      </c>
      <c r="AK208" s="8">
        <f t="shared" ref="AK208:AK219" si="682">AJ208/$I$3</f>
        <v>0</v>
      </c>
      <c r="AM208" s="375">
        <f t="shared" ref="AM208:AN219" si="683">AH208</f>
        <v>0</v>
      </c>
      <c r="AN208" s="201">
        <f t="shared" si="683"/>
        <v>0</v>
      </c>
      <c r="AO208" s="8">
        <f t="shared" ref="AO208:AO219" si="684">$E208*AM208*AN208</f>
        <v>0</v>
      </c>
      <c r="AP208" s="8">
        <f t="shared" ref="AP208:AP219" si="685">AO208/$I$3</f>
        <v>0</v>
      </c>
      <c r="AR208" s="375">
        <f t="shared" ref="AR208:AS219" si="686">AM208</f>
        <v>0</v>
      </c>
      <c r="AS208" s="201">
        <f t="shared" si="686"/>
        <v>0</v>
      </c>
      <c r="AT208" s="8">
        <f t="shared" ref="AT208:AT219" si="687">$E208*AR208*AS208</f>
        <v>0</v>
      </c>
      <c r="AU208" s="8">
        <f t="shared" ref="AU208:AU219" si="688">AT208/$I$3</f>
        <v>0</v>
      </c>
      <c r="AW208" s="375">
        <f t="shared" ref="AW208:AX219" si="689">AR208</f>
        <v>0</v>
      </c>
      <c r="AX208" s="201">
        <f t="shared" si="689"/>
        <v>0</v>
      </c>
      <c r="AY208" s="8">
        <f t="shared" ref="AY208:AY219" si="690">$E208*AW208*AX208</f>
        <v>0</v>
      </c>
      <c r="AZ208" s="8">
        <f t="shared" ref="AZ208:AZ219" si="691">AY208/$I$3</f>
        <v>0</v>
      </c>
      <c r="BB208" s="375">
        <f t="shared" ref="BB208:BC219" si="692">AW208</f>
        <v>0</v>
      </c>
      <c r="BC208" s="201">
        <f t="shared" si="692"/>
        <v>0</v>
      </c>
      <c r="BD208" s="8">
        <f t="shared" ref="BD208:BD219" si="693">$E208*BB208*BC208</f>
        <v>0</v>
      </c>
      <c r="BE208" s="8">
        <f t="shared" ref="BE208:BE219" si="694">BD208/$I$3</f>
        <v>0</v>
      </c>
      <c r="BG208" s="375">
        <f t="shared" ref="BG208:BH219" si="695">BB208</f>
        <v>0</v>
      </c>
      <c r="BH208" s="201">
        <f t="shared" si="695"/>
        <v>0</v>
      </c>
      <c r="BI208" s="8">
        <f t="shared" ref="BI208:BI219" si="696">$E208*BG208*BH208</f>
        <v>0</v>
      </c>
      <c r="BJ208" s="8">
        <f t="shared" ref="BJ208:BJ219" si="697">BI208/$I$3</f>
        <v>0</v>
      </c>
      <c r="BL208" s="375">
        <f t="shared" ref="BL208:BM219" si="698">BG208</f>
        <v>0</v>
      </c>
      <c r="BM208" s="201">
        <f t="shared" si="698"/>
        <v>0</v>
      </c>
      <c r="BN208" s="8">
        <f t="shared" ref="BN208:BN219" si="699">$E208*BL208*BM208</f>
        <v>0</v>
      </c>
      <c r="BO208" s="8">
        <f t="shared" ref="BO208:BO219" si="700">BN208/$I$3</f>
        <v>0</v>
      </c>
      <c r="BQ208" s="375">
        <f t="shared" ref="BQ208:BR219" si="701">BL208</f>
        <v>0</v>
      </c>
      <c r="BR208" s="201">
        <f t="shared" si="701"/>
        <v>0</v>
      </c>
      <c r="BS208" s="8">
        <f t="shared" ref="BS208:BS219" si="702">$E208*BQ208*BR208</f>
        <v>0</v>
      </c>
      <c r="BT208" s="8">
        <f t="shared" ref="BT208:BT219" si="703">BS208/$I$3</f>
        <v>0</v>
      </c>
      <c r="BV208" s="375">
        <f t="shared" ref="BV208:BW219" si="704">BQ208</f>
        <v>0</v>
      </c>
      <c r="BW208" s="201">
        <f t="shared" si="704"/>
        <v>0</v>
      </c>
      <c r="BX208" s="8">
        <f t="shared" ref="BX208:BX219" si="705">$E208*BV208*BW208</f>
        <v>0</v>
      </c>
      <c r="BY208" s="8">
        <f t="shared" ref="BY208:BY219" si="706">BX208/$I$3</f>
        <v>0</v>
      </c>
      <c r="CA208" s="375">
        <f t="shared" ref="CA208:CB219" si="707">BV208</f>
        <v>0</v>
      </c>
      <c r="CB208" s="201">
        <f t="shared" si="707"/>
        <v>0</v>
      </c>
      <c r="CC208" s="8">
        <f t="shared" ref="CC208:CC219" si="708">$E208*CA208*CB208</f>
        <v>0</v>
      </c>
      <c r="CD208" s="8">
        <f t="shared" ref="CD208:CD219" si="709">CC208/$I$3</f>
        <v>0</v>
      </c>
      <c r="CF208" s="375">
        <f t="shared" ref="CF208:CG219" si="710">CA208</f>
        <v>0</v>
      </c>
      <c r="CG208" s="201">
        <f t="shared" si="710"/>
        <v>0</v>
      </c>
      <c r="CH208" s="8">
        <f t="shared" ref="CH208:CH219" si="711">$E208*CF208*CG208</f>
        <v>0</v>
      </c>
      <c r="CI208" s="8">
        <f t="shared" ref="CI208:CI219" si="712">CH208/$I$3</f>
        <v>0</v>
      </c>
      <c r="CK208" s="375">
        <f t="shared" ref="CK208:CL219" si="713">CF208</f>
        <v>0</v>
      </c>
      <c r="CL208" s="201">
        <f t="shared" si="713"/>
        <v>0</v>
      </c>
      <c r="CM208" s="8">
        <f t="shared" ref="CM208:CM219" si="714">$E208*CK208*CL208</f>
        <v>0</v>
      </c>
      <c r="CN208" s="8">
        <f t="shared" ref="CN208:CN219" si="715">CM208/$I$3</f>
        <v>0</v>
      </c>
      <c r="CP208" s="375">
        <f t="shared" ref="CP208:CQ219" si="716">CK208</f>
        <v>0</v>
      </c>
      <c r="CQ208" s="201">
        <f t="shared" si="716"/>
        <v>0</v>
      </c>
      <c r="CR208" s="8">
        <f t="shared" ref="CR208:CR219" si="717">$E208*CP208*CQ208</f>
        <v>0</v>
      </c>
      <c r="CS208" s="8">
        <f t="shared" ref="CS208:CS219" si="718">CR208/$I$3</f>
        <v>0</v>
      </c>
      <c r="CU208" s="375">
        <f t="shared" ref="CU208:CV219" si="719">CP208</f>
        <v>0</v>
      </c>
      <c r="CV208" s="201">
        <f t="shared" si="719"/>
        <v>0</v>
      </c>
      <c r="CW208" s="8">
        <f t="shared" ref="CW208:CW219" si="720">$E208*CU208*CV208</f>
        <v>0</v>
      </c>
      <c r="CX208" s="8">
        <f t="shared" ref="CX208:CX219" si="721">CW208/$I$3</f>
        <v>0</v>
      </c>
      <c r="CZ208" s="375">
        <f t="shared" ref="CZ208:DA219" si="722">CU208</f>
        <v>0</v>
      </c>
      <c r="DA208" s="201">
        <f t="shared" si="722"/>
        <v>0</v>
      </c>
      <c r="DB208" s="8">
        <f t="shared" ref="DB208:DB219" si="723">$E208*CZ208*DA208</f>
        <v>0</v>
      </c>
      <c r="DC208" s="8">
        <f t="shared" ref="DC208:DC219" si="724">DB208/$I$3</f>
        <v>0</v>
      </c>
      <c r="DE208" s="375">
        <f t="shared" ref="DE208:DF219" si="725">CZ208</f>
        <v>0</v>
      </c>
      <c r="DF208" s="201">
        <f t="shared" si="725"/>
        <v>0</v>
      </c>
      <c r="DG208" s="8">
        <f t="shared" ref="DG208:DG219" si="726">$E208*DE208*DF208</f>
        <v>0</v>
      </c>
      <c r="DH208" s="8">
        <f t="shared" ref="DH208:DH219" si="727">DG208/$I$3</f>
        <v>0</v>
      </c>
      <c r="DJ208" s="375">
        <f t="shared" ref="DJ208:DK219" si="728">DE208</f>
        <v>0</v>
      </c>
      <c r="DK208" s="201">
        <f t="shared" si="728"/>
        <v>0</v>
      </c>
      <c r="DL208" s="8">
        <f t="shared" ref="DL208:DL219" si="729">$E208*DJ208*DK208</f>
        <v>0</v>
      </c>
      <c r="DM208" s="8">
        <f t="shared" ref="DM208:DM219" si="730">DL208/$I$3</f>
        <v>0</v>
      </c>
      <c r="DO208" s="375">
        <f t="shared" ref="DO208:DP219" si="731">DJ208</f>
        <v>0</v>
      </c>
      <c r="DP208" s="201">
        <f t="shared" si="731"/>
        <v>0</v>
      </c>
      <c r="DQ208" s="8">
        <f t="shared" ref="DQ208:DQ219" si="732">$E208*DO208*DP208</f>
        <v>0</v>
      </c>
      <c r="DR208" s="8">
        <f t="shared" ref="DR208:DR219" si="733">DQ208/$I$3</f>
        <v>0</v>
      </c>
      <c r="DT208" s="51">
        <f t="shared" ref="DT208:DT218" si="734">P208+U208+Z208+AE208+AJ208+AO208+AT208+AY208+BD208+BI208+BN208+BS208+BX208+CC208+CH208+CM208+CR208+CW208+DB208+DG208+DL208+DQ208</f>
        <v>0</v>
      </c>
      <c r="DU208" s="50">
        <f t="shared" ref="DU208:DU219" si="735">+DT208/$I$3</f>
        <v>0</v>
      </c>
      <c r="DV208" s="51">
        <v>0</v>
      </c>
      <c r="DW208" s="50">
        <f t="shared" ref="DW208:DW219" si="736">+DV208/$I$3</f>
        <v>0</v>
      </c>
      <c r="DX208" s="51">
        <f>+DT208+DV208</f>
        <v>0</v>
      </c>
      <c r="DY208" s="53">
        <f t="shared" ref="DY208:DY219" si="737">+DU208+DW208</f>
        <v>0</v>
      </c>
      <c r="DZ208" s="307">
        <f t="shared" ref="DZ208:DZ219" si="738">B208</f>
        <v>0</v>
      </c>
    </row>
    <row r="209" spans="1:130" ht="18" customHeight="1" x14ac:dyDescent="0.3">
      <c r="B209" s="322"/>
      <c r="C209" s="317"/>
      <c r="D209" s="317"/>
      <c r="E209" s="239"/>
      <c r="F209" s="263"/>
      <c r="G209" s="263"/>
      <c r="H209" s="263"/>
      <c r="I209" s="56"/>
      <c r="J209" s="56"/>
      <c r="K209" s="265"/>
      <c r="L209" s="264"/>
      <c r="M209" s="57"/>
      <c r="N209" s="394"/>
      <c r="O209" s="214"/>
      <c r="P209" s="8">
        <f t="shared" si="669"/>
        <v>0</v>
      </c>
      <c r="Q209" s="8">
        <f t="shared" si="670"/>
        <v>0</v>
      </c>
      <c r="S209" s="201">
        <f t="shared" si="671"/>
        <v>0</v>
      </c>
      <c r="T209" s="201">
        <f t="shared" si="671"/>
        <v>0</v>
      </c>
      <c r="U209" s="8">
        <f t="shared" si="672"/>
        <v>0</v>
      </c>
      <c r="V209" s="8">
        <f t="shared" si="673"/>
        <v>0</v>
      </c>
      <c r="X209" s="375">
        <f t="shared" si="674"/>
        <v>0</v>
      </c>
      <c r="Y209" s="201">
        <f t="shared" si="674"/>
        <v>0</v>
      </c>
      <c r="Z209" s="8">
        <f t="shared" si="675"/>
        <v>0</v>
      </c>
      <c r="AA209" s="8">
        <f t="shared" si="676"/>
        <v>0</v>
      </c>
      <c r="AC209" s="375">
        <f t="shared" si="677"/>
        <v>0</v>
      </c>
      <c r="AD209" s="201">
        <f t="shared" si="677"/>
        <v>0</v>
      </c>
      <c r="AE209" s="8">
        <f t="shared" si="678"/>
        <v>0</v>
      </c>
      <c r="AF209" s="8">
        <f t="shared" si="679"/>
        <v>0</v>
      </c>
      <c r="AH209" s="375">
        <f t="shared" si="680"/>
        <v>0</v>
      </c>
      <c r="AI209" s="201">
        <f t="shared" si="680"/>
        <v>0</v>
      </c>
      <c r="AJ209" s="8">
        <f t="shared" si="681"/>
        <v>0</v>
      </c>
      <c r="AK209" s="8">
        <f t="shared" si="682"/>
        <v>0</v>
      </c>
      <c r="AM209" s="375">
        <f t="shared" si="683"/>
        <v>0</v>
      </c>
      <c r="AN209" s="201">
        <f t="shared" si="683"/>
        <v>0</v>
      </c>
      <c r="AO209" s="8">
        <f t="shared" si="684"/>
        <v>0</v>
      </c>
      <c r="AP209" s="8">
        <f t="shared" si="685"/>
        <v>0</v>
      </c>
      <c r="AR209" s="375">
        <f t="shared" si="686"/>
        <v>0</v>
      </c>
      <c r="AS209" s="201">
        <f t="shared" si="686"/>
        <v>0</v>
      </c>
      <c r="AT209" s="8">
        <f t="shared" si="687"/>
        <v>0</v>
      </c>
      <c r="AU209" s="8">
        <f t="shared" si="688"/>
        <v>0</v>
      </c>
      <c r="AW209" s="375">
        <f t="shared" si="689"/>
        <v>0</v>
      </c>
      <c r="AX209" s="201">
        <f t="shared" si="689"/>
        <v>0</v>
      </c>
      <c r="AY209" s="8">
        <f t="shared" si="690"/>
        <v>0</v>
      </c>
      <c r="AZ209" s="8">
        <f t="shared" si="691"/>
        <v>0</v>
      </c>
      <c r="BB209" s="375">
        <f t="shared" si="692"/>
        <v>0</v>
      </c>
      <c r="BC209" s="201">
        <f t="shared" si="692"/>
        <v>0</v>
      </c>
      <c r="BD209" s="8">
        <f t="shared" si="693"/>
        <v>0</v>
      </c>
      <c r="BE209" s="8">
        <f t="shared" si="694"/>
        <v>0</v>
      </c>
      <c r="BG209" s="375">
        <f t="shared" si="695"/>
        <v>0</v>
      </c>
      <c r="BH209" s="201">
        <f t="shared" si="695"/>
        <v>0</v>
      </c>
      <c r="BI209" s="8">
        <f t="shared" si="696"/>
        <v>0</v>
      </c>
      <c r="BJ209" s="8">
        <f t="shared" si="697"/>
        <v>0</v>
      </c>
      <c r="BL209" s="375">
        <f t="shared" si="698"/>
        <v>0</v>
      </c>
      <c r="BM209" s="201">
        <f t="shared" si="698"/>
        <v>0</v>
      </c>
      <c r="BN209" s="8">
        <f t="shared" si="699"/>
        <v>0</v>
      </c>
      <c r="BO209" s="8">
        <f t="shared" si="700"/>
        <v>0</v>
      </c>
      <c r="BQ209" s="375">
        <f t="shared" si="701"/>
        <v>0</v>
      </c>
      <c r="BR209" s="201">
        <f t="shared" si="701"/>
        <v>0</v>
      </c>
      <c r="BS209" s="8">
        <f t="shared" si="702"/>
        <v>0</v>
      </c>
      <c r="BT209" s="8">
        <f t="shared" si="703"/>
        <v>0</v>
      </c>
      <c r="BV209" s="375">
        <f t="shared" si="704"/>
        <v>0</v>
      </c>
      <c r="BW209" s="201">
        <f t="shared" si="704"/>
        <v>0</v>
      </c>
      <c r="BX209" s="8">
        <f t="shared" si="705"/>
        <v>0</v>
      </c>
      <c r="BY209" s="8">
        <f t="shared" si="706"/>
        <v>0</v>
      </c>
      <c r="CA209" s="375">
        <f t="shared" si="707"/>
        <v>0</v>
      </c>
      <c r="CB209" s="201">
        <f t="shared" si="707"/>
        <v>0</v>
      </c>
      <c r="CC209" s="8">
        <f t="shared" si="708"/>
        <v>0</v>
      </c>
      <c r="CD209" s="8">
        <f t="shared" si="709"/>
        <v>0</v>
      </c>
      <c r="CF209" s="375">
        <f t="shared" si="710"/>
        <v>0</v>
      </c>
      <c r="CG209" s="201">
        <f t="shared" si="710"/>
        <v>0</v>
      </c>
      <c r="CH209" s="8">
        <f t="shared" si="711"/>
        <v>0</v>
      </c>
      <c r="CI209" s="8">
        <f t="shared" si="712"/>
        <v>0</v>
      </c>
      <c r="CK209" s="375">
        <f t="shared" si="713"/>
        <v>0</v>
      </c>
      <c r="CL209" s="201">
        <f t="shared" si="713"/>
        <v>0</v>
      </c>
      <c r="CM209" s="8">
        <f t="shared" si="714"/>
        <v>0</v>
      </c>
      <c r="CN209" s="8">
        <f t="shared" si="715"/>
        <v>0</v>
      </c>
      <c r="CP209" s="375">
        <f t="shared" si="716"/>
        <v>0</v>
      </c>
      <c r="CQ209" s="201">
        <f t="shared" si="716"/>
        <v>0</v>
      </c>
      <c r="CR209" s="8">
        <f t="shared" si="717"/>
        <v>0</v>
      </c>
      <c r="CS209" s="8">
        <f t="shared" si="718"/>
        <v>0</v>
      </c>
      <c r="CU209" s="375">
        <f t="shared" si="719"/>
        <v>0</v>
      </c>
      <c r="CV209" s="201">
        <f t="shared" si="719"/>
        <v>0</v>
      </c>
      <c r="CW209" s="8">
        <f t="shared" si="720"/>
        <v>0</v>
      </c>
      <c r="CX209" s="8">
        <f t="shared" si="721"/>
        <v>0</v>
      </c>
      <c r="CZ209" s="375">
        <f t="shared" si="722"/>
        <v>0</v>
      </c>
      <c r="DA209" s="201">
        <f t="shared" si="722"/>
        <v>0</v>
      </c>
      <c r="DB209" s="8">
        <f t="shared" si="723"/>
        <v>0</v>
      </c>
      <c r="DC209" s="8">
        <f t="shared" si="724"/>
        <v>0</v>
      </c>
      <c r="DE209" s="375">
        <f t="shared" si="725"/>
        <v>0</v>
      </c>
      <c r="DF209" s="201">
        <f t="shared" si="725"/>
        <v>0</v>
      </c>
      <c r="DG209" s="8">
        <f t="shared" si="726"/>
        <v>0</v>
      </c>
      <c r="DH209" s="8">
        <f t="shared" si="727"/>
        <v>0</v>
      </c>
      <c r="DJ209" s="375">
        <f t="shared" si="728"/>
        <v>0</v>
      </c>
      <c r="DK209" s="201">
        <f t="shared" si="728"/>
        <v>0</v>
      </c>
      <c r="DL209" s="8">
        <f t="shared" si="729"/>
        <v>0</v>
      </c>
      <c r="DM209" s="8">
        <f t="shared" si="730"/>
        <v>0</v>
      </c>
      <c r="DO209" s="375">
        <f t="shared" si="731"/>
        <v>0</v>
      </c>
      <c r="DP209" s="201">
        <f t="shared" si="731"/>
        <v>0</v>
      </c>
      <c r="DQ209" s="8">
        <f t="shared" si="732"/>
        <v>0</v>
      </c>
      <c r="DR209" s="8">
        <f t="shared" si="733"/>
        <v>0</v>
      </c>
      <c r="DT209" s="51">
        <f t="shared" si="734"/>
        <v>0</v>
      </c>
      <c r="DU209" s="50">
        <f t="shared" si="735"/>
        <v>0</v>
      </c>
      <c r="DV209" s="51">
        <v>0</v>
      </c>
      <c r="DW209" s="50">
        <f t="shared" si="736"/>
        <v>0</v>
      </c>
      <c r="DX209" s="51">
        <f>+DT209+DV209</f>
        <v>0</v>
      </c>
      <c r="DY209" s="52">
        <f t="shared" si="737"/>
        <v>0</v>
      </c>
      <c r="DZ209" s="307">
        <f t="shared" si="738"/>
        <v>0</v>
      </c>
    </row>
    <row r="210" spans="1:130" ht="18" customHeight="1" x14ac:dyDescent="0.3">
      <c r="B210" s="322"/>
      <c r="C210" s="320"/>
      <c r="D210" s="320"/>
      <c r="E210" s="239"/>
      <c r="F210" s="263"/>
      <c r="G210" s="274"/>
      <c r="H210" s="274"/>
      <c r="I210" s="58"/>
      <c r="J210" s="56"/>
      <c r="K210" s="265"/>
      <c r="L210" s="264"/>
      <c r="M210" s="57"/>
      <c r="N210" s="394"/>
      <c r="O210" s="214"/>
      <c r="P210" s="8">
        <f t="shared" si="669"/>
        <v>0</v>
      </c>
      <c r="Q210" s="8">
        <f t="shared" si="670"/>
        <v>0</v>
      </c>
      <c r="S210" s="201">
        <f t="shared" si="671"/>
        <v>0</v>
      </c>
      <c r="T210" s="201">
        <f t="shared" si="671"/>
        <v>0</v>
      </c>
      <c r="U210" s="8">
        <f t="shared" si="672"/>
        <v>0</v>
      </c>
      <c r="V210" s="8">
        <f t="shared" si="673"/>
        <v>0</v>
      </c>
      <c r="X210" s="375">
        <f t="shared" si="674"/>
        <v>0</v>
      </c>
      <c r="Y210" s="201">
        <f t="shared" si="674"/>
        <v>0</v>
      </c>
      <c r="Z210" s="8">
        <f t="shared" si="675"/>
        <v>0</v>
      </c>
      <c r="AA210" s="8">
        <f t="shared" si="676"/>
        <v>0</v>
      </c>
      <c r="AC210" s="375">
        <f t="shared" si="677"/>
        <v>0</v>
      </c>
      <c r="AD210" s="201">
        <f t="shared" si="677"/>
        <v>0</v>
      </c>
      <c r="AE210" s="8">
        <f t="shared" si="678"/>
        <v>0</v>
      </c>
      <c r="AF210" s="8">
        <f t="shared" si="679"/>
        <v>0</v>
      </c>
      <c r="AH210" s="375">
        <f t="shared" si="680"/>
        <v>0</v>
      </c>
      <c r="AI210" s="201">
        <f t="shared" si="680"/>
        <v>0</v>
      </c>
      <c r="AJ210" s="8">
        <f t="shared" si="681"/>
        <v>0</v>
      </c>
      <c r="AK210" s="8">
        <f t="shared" si="682"/>
        <v>0</v>
      </c>
      <c r="AM210" s="375">
        <f t="shared" si="683"/>
        <v>0</v>
      </c>
      <c r="AN210" s="201">
        <f t="shared" si="683"/>
        <v>0</v>
      </c>
      <c r="AO210" s="8">
        <f t="shared" si="684"/>
        <v>0</v>
      </c>
      <c r="AP210" s="8">
        <f t="shared" si="685"/>
        <v>0</v>
      </c>
      <c r="AR210" s="375">
        <f t="shared" si="686"/>
        <v>0</v>
      </c>
      <c r="AS210" s="201">
        <f t="shared" si="686"/>
        <v>0</v>
      </c>
      <c r="AT210" s="8">
        <f t="shared" si="687"/>
        <v>0</v>
      </c>
      <c r="AU210" s="8">
        <f t="shared" si="688"/>
        <v>0</v>
      </c>
      <c r="AW210" s="375">
        <f t="shared" si="689"/>
        <v>0</v>
      </c>
      <c r="AX210" s="201">
        <f t="shared" si="689"/>
        <v>0</v>
      </c>
      <c r="AY210" s="8">
        <f t="shared" si="690"/>
        <v>0</v>
      </c>
      <c r="AZ210" s="8">
        <f t="shared" si="691"/>
        <v>0</v>
      </c>
      <c r="BB210" s="375">
        <f t="shared" si="692"/>
        <v>0</v>
      </c>
      <c r="BC210" s="201">
        <f t="shared" si="692"/>
        <v>0</v>
      </c>
      <c r="BD210" s="8">
        <f t="shared" si="693"/>
        <v>0</v>
      </c>
      <c r="BE210" s="8">
        <f t="shared" si="694"/>
        <v>0</v>
      </c>
      <c r="BG210" s="375">
        <f t="shared" si="695"/>
        <v>0</v>
      </c>
      <c r="BH210" s="201">
        <f t="shared" si="695"/>
        <v>0</v>
      </c>
      <c r="BI210" s="8">
        <f t="shared" si="696"/>
        <v>0</v>
      </c>
      <c r="BJ210" s="8">
        <f t="shared" si="697"/>
        <v>0</v>
      </c>
      <c r="BL210" s="375">
        <f t="shared" si="698"/>
        <v>0</v>
      </c>
      <c r="BM210" s="201">
        <f t="shared" si="698"/>
        <v>0</v>
      </c>
      <c r="BN210" s="8">
        <f t="shared" si="699"/>
        <v>0</v>
      </c>
      <c r="BO210" s="8">
        <f t="shared" si="700"/>
        <v>0</v>
      </c>
      <c r="BQ210" s="375">
        <f t="shared" si="701"/>
        <v>0</v>
      </c>
      <c r="BR210" s="201">
        <f t="shared" si="701"/>
        <v>0</v>
      </c>
      <c r="BS210" s="8">
        <f t="shared" si="702"/>
        <v>0</v>
      </c>
      <c r="BT210" s="8">
        <f t="shared" si="703"/>
        <v>0</v>
      </c>
      <c r="BV210" s="375">
        <f t="shared" si="704"/>
        <v>0</v>
      </c>
      <c r="BW210" s="201">
        <f t="shared" si="704"/>
        <v>0</v>
      </c>
      <c r="BX210" s="8">
        <f t="shared" si="705"/>
        <v>0</v>
      </c>
      <c r="BY210" s="8">
        <f t="shared" si="706"/>
        <v>0</v>
      </c>
      <c r="CA210" s="375">
        <f t="shared" si="707"/>
        <v>0</v>
      </c>
      <c r="CB210" s="201">
        <f t="shared" si="707"/>
        <v>0</v>
      </c>
      <c r="CC210" s="8">
        <f t="shared" si="708"/>
        <v>0</v>
      </c>
      <c r="CD210" s="8">
        <f t="shared" si="709"/>
        <v>0</v>
      </c>
      <c r="CF210" s="375">
        <f t="shared" si="710"/>
        <v>0</v>
      </c>
      <c r="CG210" s="201">
        <f t="shared" si="710"/>
        <v>0</v>
      </c>
      <c r="CH210" s="8">
        <f t="shared" si="711"/>
        <v>0</v>
      </c>
      <c r="CI210" s="8">
        <f t="shared" si="712"/>
        <v>0</v>
      </c>
      <c r="CK210" s="375">
        <f t="shared" si="713"/>
        <v>0</v>
      </c>
      <c r="CL210" s="201">
        <f t="shared" si="713"/>
        <v>0</v>
      </c>
      <c r="CM210" s="8">
        <f t="shared" si="714"/>
        <v>0</v>
      </c>
      <c r="CN210" s="8">
        <f t="shared" si="715"/>
        <v>0</v>
      </c>
      <c r="CP210" s="375">
        <f t="shared" si="716"/>
        <v>0</v>
      </c>
      <c r="CQ210" s="201">
        <f t="shared" si="716"/>
        <v>0</v>
      </c>
      <c r="CR210" s="8">
        <f t="shared" si="717"/>
        <v>0</v>
      </c>
      <c r="CS210" s="8">
        <f t="shared" si="718"/>
        <v>0</v>
      </c>
      <c r="CU210" s="375">
        <f t="shared" si="719"/>
        <v>0</v>
      </c>
      <c r="CV210" s="201">
        <f t="shared" si="719"/>
        <v>0</v>
      </c>
      <c r="CW210" s="8">
        <f t="shared" si="720"/>
        <v>0</v>
      </c>
      <c r="CX210" s="8">
        <f t="shared" si="721"/>
        <v>0</v>
      </c>
      <c r="CZ210" s="375">
        <f t="shared" si="722"/>
        <v>0</v>
      </c>
      <c r="DA210" s="201">
        <f t="shared" si="722"/>
        <v>0</v>
      </c>
      <c r="DB210" s="8">
        <f t="shared" si="723"/>
        <v>0</v>
      </c>
      <c r="DC210" s="8">
        <f t="shared" si="724"/>
        <v>0</v>
      </c>
      <c r="DE210" s="375">
        <f t="shared" si="725"/>
        <v>0</v>
      </c>
      <c r="DF210" s="201">
        <f t="shared" si="725"/>
        <v>0</v>
      </c>
      <c r="DG210" s="8">
        <f t="shared" si="726"/>
        <v>0</v>
      </c>
      <c r="DH210" s="8">
        <f t="shared" si="727"/>
        <v>0</v>
      </c>
      <c r="DJ210" s="375">
        <f t="shared" si="728"/>
        <v>0</v>
      </c>
      <c r="DK210" s="201">
        <f t="shared" si="728"/>
        <v>0</v>
      </c>
      <c r="DL210" s="8">
        <f t="shared" si="729"/>
        <v>0</v>
      </c>
      <c r="DM210" s="8">
        <f t="shared" si="730"/>
        <v>0</v>
      </c>
      <c r="DO210" s="375">
        <f t="shared" si="731"/>
        <v>0</v>
      </c>
      <c r="DP210" s="201">
        <f t="shared" si="731"/>
        <v>0</v>
      </c>
      <c r="DQ210" s="8">
        <f t="shared" si="732"/>
        <v>0</v>
      </c>
      <c r="DR210" s="8">
        <f t="shared" si="733"/>
        <v>0</v>
      </c>
      <c r="DT210" s="51">
        <f t="shared" si="734"/>
        <v>0</v>
      </c>
      <c r="DU210" s="50">
        <f t="shared" si="735"/>
        <v>0</v>
      </c>
      <c r="DV210" s="51">
        <v>0</v>
      </c>
      <c r="DW210" s="50">
        <f t="shared" si="736"/>
        <v>0</v>
      </c>
      <c r="DX210" s="51">
        <f t="shared" ref="DX210:DX218" si="739">+DT210+DV210</f>
        <v>0</v>
      </c>
      <c r="DY210" s="52">
        <f t="shared" si="737"/>
        <v>0</v>
      </c>
      <c r="DZ210" s="307">
        <f t="shared" si="738"/>
        <v>0</v>
      </c>
    </row>
    <row r="211" spans="1:130" ht="18" customHeight="1" x14ac:dyDescent="0.3">
      <c r="B211" s="325"/>
      <c r="C211" s="317"/>
      <c r="D211" s="317"/>
      <c r="E211" s="239"/>
      <c r="F211" s="263"/>
      <c r="G211" s="274"/>
      <c r="H211" s="263"/>
      <c r="I211" s="56"/>
      <c r="J211" s="56"/>
      <c r="K211" s="265"/>
      <c r="L211" s="264"/>
      <c r="M211" s="57"/>
      <c r="N211" s="394"/>
      <c r="O211" s="214"/>
      <c r="P211" s="8">
        <f t="shared" si="669"/>
        <v>0</v>
      </c>
      <c r="Q211" s="8">
        <f t="shared" si="670"/>
        <v>0</v>
      </c>
      <c r="S211" s="201">
        <f t="shared" si="671"/>
        <v>0</v>
      </c>
      <c r="T211" s="201">
        <f t="shared" si="671"/>
        <v>0</v>
      </c>
      <c r="U211" s="8">
        <f t="shared" si="672"/>
        <v>0</v>
      </c>
      <c r="V211" s="8">
        <f t="shared" si="673"/>
        <v>0</v>
      </c>
      <c r="X211" s="375">
        <f t="shared" si="674"/>
        <v>0</v>
      </c>
      <c r="Y211" s="201">
        <f t="shared" si="674"/>
        <v>0</v>
      </c>
      <c r="Z211" s="8">
        <f t="shared" si="675"/>
        <v>0</v>
      </c>
      <c r="AA211" s="8">
        <f t="shared" si="676"/>
        <v>0</v>
      </c>
      <c r="AC211" s="375">
        <f t="shared" si="677"/>
        <v>0</v>
      </c>
      <c r="AD211" s="201">
        <f t="shared" si="677"/>
        <v>0</v>
      </c>
      <c r="AE211" s="8">
        <f t="shared" si="678"/>
        <v>0</v>
      </c>
      <c r="AF211" s="8">
        <f t="shared" si="679"/>
        <v>0</v>
      </c>
      <c r="AH211" s="375">
        <f t="shared" si="680"/>
        <v>0</v>
      </c>
      <c r="AI211" s="201">
        <f t="shared" si="680"/>
        <v>0</v>
      </c>
      <c r="AJ211" s="8">
        <f t="shared" si="681"/>
        <v>0</v>
      </c>
      <c r="AK211" s="8">
        <f t="shared" si="682"/>
        <v>0</v>
      </c>
      <c r="AM211" s="375">
        <f t="shared" si="683"/>
        <v>0</v>
      </c>
      <c r="AN211" s="201">
        <f t="shared" si="683"/>
        <v>0</v>
      </c>
      <c r="AO211" s="8">
        <f t="shared" si="684"/>
        <v>0</v>
      </c>
      <c r="AP211" s="8">
        <f t="shared" si="685"/>
        <v>0</v>
      </c>
      <c r="AR211" s="375">
        <f t="shared" si="686"/>
        <v>0</v>
      </c>
      <c r="AS211" s="201">
        <f t="shared" si="686"/>
        <v>0</v>
      </c>
      <c r="AT211" s="8">
        <f t="shared" si="687"/>
        <v>0</v>
      </c>
      <c r="AU211" s="8">
        <f t="shared" si="688"/>
        <v>0</v>
      </c>
      <c r="AW211" s="375">
        <f t="shared" si="689"/>
        <v>0</v>
      </c>
      <c r="AX211" s="201">
        <f t="shared" si="689"/>
        <v>0</v>
      </c>
      <c r="AY211" s="8">
        <f t="shared" si="690"/>
        <v>0</v>
      </c>
      <c r="AZ211" s="8">
        <f t="shared" si="691"/>
        <v>0</v>
      </c>
      <c r="BB211" s="375">
        <f t="shared" si="692"/>
        <v>0</v>
      </c>
      <c r="BC211" s="201">
        <f t="shared" si="692"/>
        <v>0</v>
      </c>
      <c r="BD211" s="8">
        <f t="shared" si="693"/>
        <v>0</v>
      </c>
      <c r="BE211" s="8">
        <f t="shared" si="694"/>
        <v>0</v>
      </c>
      <c r="BG211" s="375">
        <f t="shared" si="695"/>
        <v>0</v>
      </c>
      <c r="BH211" s="201">
        <f t="shared" si="695"/>
        <v>0</v>
      </c>
      <c r="BI211" s="8">
        <f t="shared" si="696"/>
        <v>0</v>
      </c>
      <c r="BJ211" s="8">
        <f t="shared" si="697"/>
        <v>0</v>
      </c>
      <c r="BL211" s="375">
        <f t="shared" si="698"/>
        <v>0</v>
      </c>
      <c r="BM211" s="201">
        <f t="shared" si="698"/>
        <v>0</v>
      </c>
      <c r="BN211" s="8">
        <f t="shared" si="699"/>
        <v>0</v>
      </c>
      <c r="BO211" s="8">
        <f t="shared" si="700"/>
        <v>0</v>
      </c>
      <c r="BQ211" s="375">
        <f t="shared" si="701"/>
        <v>0</v>
      </c>
      <c r="BR211" s="201">
        <f t="shared" si="701"/>
        <v>0</v>
      </c>
      <c r="BS211" s="8">
        <f t="shared" si="702"/>
        <v>0</v>
      </c>
      <c r="BT211" s="8">
        <f t="shared" si="703"/>
        <v>0</v>
      </c>
      <c r="BV211" s="375">
        <f t="shared" si="704"/>
        <v>0</v>
      </c>
      <c r="BW211" s="201">
        <f t="shared" si="704"/>
        <v>0</v>
      </c>
      <c r="BX211" s="8">
        <f t="shared" si="705"/>
        <v>0</v>
      </c>
      <c r="BY211" s="8">
        <f t="shared" si="706"/>
        <v>0</v>
      </c>
      <c r="CA211" s="375">
        <f t="shared" si="707"/>
        <v>0</v>
      </c>
      <c r="CB211" s="201">
        <f t="shared" si="707"/>
        <v>0</v>
      </c>
      <c r="CC211" s="8">
        <f t="shared" si="708"/>
        <v>0</v>
      </c>
      <c r="CD211" s="8">
        <f t="shared" si="709"/>
        <v>0</v>
      </c>
      <c r="CF211" s="375">
        <f t="shared" si="710"/>
        <v>0</v>
      </c>
      <c r="CG211" s="201">
        <f t="shared" si="710"/>
        <v>0</v>
      </c>
      <c r="CH211" s="8">
        <f t="shared" si="711"/>
        <v>0</v>
      </c>
      <c r="CI211" s="8">
        <f t="shared" si="712"/>
        <v>0</v>
      </c>
      <c r="CK211" s="375">
        <f t="shared" si="713"/>
        <v>0</v>
      </c>
      <c r="CL211" s="201">
        <f t="shared" si="713"/>
        <v>0</v>
      </c>
      <c r="CM211" s="8">
        <f t="shared" si="714"/>
        <v>0</v>
      </c>
      <c r="CN211" s="8">
        <f t="shared" si="715"/>
        <v>0</v>
      </c>
      <c r="CP211" s="375">
        <f t="shared" si="716"/>
        <v>0</v>
      </c>
      <c r="CQ211" s="201">
        <f t="shared" si="716"/>
        <v>0</v>
      </c>
      <c r="CR211" s="8">
        <f t="shared" si="717"/>
        <v>0</v>
      </c>
      <c r="CS211" s="8">
        <f t="shared" si="718"/>
        <v>0</v>
      </c>
      <c r="CU211" s="375">
        <f t="shared" si="719"/>
        <v>0</v>
      </c>
      <c r="CV211" s="201">
        <f t="shared" si="719"/>
        <v>0</v>
      </c>
      <c r="CW211" s="8">
        <f t="shared" si="720"/>
        <v>0</v>
      </c>
      <c r="CX211" s="8">
        <f t="shared" si="721"/>
        <v>0</v>
      </c>
      <c r="CZ211" s="375">
        <f t="shared" si="722"/>
        <v>0</v>
      </c>
      <c r="DA211" s="201">
        <f t="shared" si="722"/>
        <v>0</v>
      </c>
      <c r="DB211" s="8">
        <f t="shared" si="723"/>
        <v>0</v>
      </c>
      <c r="DC211" s="8">
        <f t="shared" si="724"/>
        <v>0</v>
      </c>
      <c r="DE211" s="375">
        <f t="shared" si="725"/>
        <v>0</v>
      </c>
      <c r="DF211" s="201">
        <f t="shared" si="725"/>
        <v>0</v>
      </c>
      <c r="DG211" s="8">
        <f t="shared" si="726"/>
        <v>0</v>
      </c>
      <c r="DH211" s="8">
        <f t="shared" si="727"/>
        <v>0</v>
      </c>
      <c r="DJ211" s="375">
        <f t="shared" si="728"/>
        <v>0</v>
      </c>
      <c r="DK211" s="201">
        <f t="shared" si="728"/>
        <v>0</v>
      </c>
      <c r="DL211" s="8">
        <f t="shared" si="729"/>
        <v>0</v>
      </c>
      <c r="DM211" s="8">
        <f t="shared" si="730"/>
        <v>0</v>
      </c>
      <c r="DO211" s="375">
        <f t="shared" si="731"/>
        <v>0</v>
      </c>
      <c r="DP211" s="201">
        <f t="shared" si="731"/>
        <v>0</v>
      </c>
      <c r="DQ211" s="8">
        <f t="shared" si="732"/>
        <v>0</v>
      </c>
      <c r="DR211" s="8">
        <f t="shared" si="733"/>
        <v>0</v>
      </c>
      <c r="DT211" s="51">
        <f t="shared" si="734"/>
        <v>0</v>
      </c>
      <c r="DU211" s="50">
        <f t="shared" si="735"/>
        <v>0</v>
      </c>
      <c r="DV211" s="51">
        <v>0</v>
      </c>
      <c r="DW211" s="50">
        <f t="shared" si="736"/>
        <v>0</v>
      </c>
      <c r="DX211" s="51">
        <f t="shared" si="739"/>
        <v>0</v>
      </c>
      <c r="DY211" s="52">
        <f t="shared" si="737"/>
        <v>0</v>
      </c>
      <c r="DZ211" s="307">
        <f t="shared" si="738"/>
        <v>0</v>
      </c>
    </row>
    <row r="212" spans="1:130" ht="18" customHeight="1" x14ac:dyDescent="0.3">
      <c r="B212" s="54"/>
      <c r="C212" s="54"/>
      <c r="D212" s="54"/>
      <c r="E212" s="239"/>
      <c r="F212" s="263"/>
      <c r="G212" s="274"/>
      <c r="H212" s="263"/>
      <c r="I212" s="56"/>
      <c r="J212" s="56"/>
      <c r="K212" s="265"/>
      <c r="L212" s="264"/>
      <c r="M212" s="57"/>
      <c r="N212" s="394"/>
      <c r="O212" s="214"/>
      <c r="P212" s="8">
        <f t="shared" si="669"/>
        <v>0</v>
      </c>
      <c r="Q212" s="8">
        <f t="shared" si="670"/>
        <v>0</v>
      </c>
      <c r="S212" s="201">
        <f t="shared" si="671"/>
        <v>0</v>
      </c>
      <c r="T212" s="201">
        <f t="shared" si="671"/>
        <v>0</v>
      </c>
      <c r="U212" s="8">
        <f t="shared" si="672"/>
        <v>0</v>
      </c>
      <c r="V212" s="8">
        <f t="shared" si="673"/>
        <v>0</v>
      </c>
      <c r="X212" s="375">
        <f t="shared" si="674"/>
        <v>0</v>
      </c>
      <c r="Y212" s="201">
        <f t="shared" si="674"/>
        <v>0</v>
      </c>
      <c r="Z212" s="8">
        <f t="shared" si="675"/>
        <v>0</v>
      </c>
      <c r="AA212" s="8">
        <f t="shared" si="676"/>
        <v>0</v>
      </c>
      <c r="AC212" s="375">
        <f t="shared" si="677"/>
        <v>0</v>
      </c>
      <c r="AD212" s="201">
        <f t="shared" si="677"/>
        <v>0</v>
      </c>
      <c r="AE212" s="8">
        <f t="shared" si="678"/>
        <v>0</v>
      </c>
      <c r="AF212" s="8">
        <f t="shared" si="679"/>
        <v>0</v>
      </c>
      <c r="AH212" s="375">
        <f t="shared" si="680"/>
        <v>0</v>
      </c>
      <c r="AI212" s="201">
        <f t="shared" si="680"/>
        <v>0</v>
      </c>
      <c r="AJ212" s="8">
        <f t="shared" si="681"/>
        <v>0</v>
      </c>
      <c r="AK212" s="8">
        <f t="shared" si="682"/>
        <v>0</v>
      </c>
      <c r="AM212" s="375">
        <f t="shared" si="683"/>
        <v>0</v>
      </c>
      <c r="AN212" s="201">
        <f t="shared" si="683"/>
        <v>0</v>
      </c>
      <c r="AO212" s="8">
        <f t="shared" si="684"/>
        <v>0</v>
      </c>
      <c r="AP212" s="8">
        <f t="shared" si="685"/>
        <v>0</v>
      </c>
      <c r="AR212" s="375">
        <f t="shared" si="686"/>
        <v>0</v>
      </c>
      <c r="AS212" s="201">
        <f t="shared" si="686"/>
        <v>0</v>
      </c>
      <c r="AT212" s="8">
        <f t="shared" si="687"/>
        <v>0</v>
      </c>
      <c r="AU212" s="8">
        <f t="shared" si="688"/>
        <v>0</v>
      </c>
      <c r="AW212" s="375">
        <f t="shared" si="689"/>
        <v>0</v>
      </c>
      <c r="AX212" s="201">
        <f t="shared" si="689"/>
        <v>0</v>
      </c>
      <c r="AY212" s="8">
        <f t="shared" si="690"/>
        <v>0</v>
      </c>
      <c r="AZ212" s="8">
        <f t="shared" si="691"/>
        <v>0</v>
      </c>
      <c r="BB212" s="375">
        <f t="shared" si="692"/>
        <v>0</v>
      </c>
      <c r="BC212" s="201">
        <f t="shared" si="692"/>
        <v>0</v>
      </c>
      <c r="BD212" s="8">
        <f t="shared" si="693"/>
        <v>0</v>
      </c>
      <c r="BE212" s="8">
        <f t="shared" si="694"/>
        <v>0</v>
      </c>
      <c r="BG212" s="375">
        <f t="shared" si="695"/>
        <v>0</v>
      </c>
      <c r="BH212" s="201">
        <f t="shared" si="695"/>
        <v>0</v>
      </c>
      <c r="BI212" s="8">
        <f t="shared" si="696"/>
        <v>0</v>
      </c>
      <c r="BJ212" s="8">
        <f t="shared" si="697"/>
        <v>0</v>
      </c>
      <c r="BL212" s="375">
        <f t="shared" si="698"/>
        <v>0</v>
      </c>
      <c r="BM212" s="201">
        <f t="shared" si="698"/>
        <v>0</v>
      </c>
      <c r="BN212" s="8">
        <f t="shared" si="699"/>
        <v>0</v>
      </c>
      <c r="BO212" s="8">
        <f t="shared" si="700"/>
        <v>0</v>
      </c>
      <c r="BQ212" s="375">
        <f t="shared" si="701"/>
        <v>0</v>
      </c>
      <c r="BR212" s="201">
        <f t="shared" si="701"/>
        <v>0</v>
      </c>
      <c r="BS212" s="8">
        <f t="shared" si="702"/>
        <v>0</v>
      </c>
      <c r="BT212" s="8">
        <f t="shared" si="703"/>
        <v>0</v>
      </c>
      <c r="BV212" s="375">
        <f t="shared" si="704"/>
        <v>0</v>
      </c>
      <c r="BW212" s="201">
        <f t="shared" si="704"/>
        <v>0</v>
      </c>
      <c r="BX212" s="8">
        <f t="shared" si="705"/>
        <v>0</v>
      </c>
      <c r="BY212" s="8">
        <f t="shared" si="706"/>
        <v>0</v>
      </c>
      <c r="CA212" s="375">
        <f t="shared" si="707"/>
        <v>0</v>
      </c>
      <c r="CB212" s="201">
        <f t="shared" si="707"/>
        <v>0</v>
      </c>
      <c r="CC212" s="8">
        <f t="shared" si="708"/>
        <v>0</v>
      </c>
      <c r="CD212" s="8">
        <f t="shared" si="709"/>
        <v>0</v>
      </c>
      <c r="CF212" s="375">
        <f t="shared" si="710"/>
        <v>0</v>
      </c>
      <c r="CG212" s="201">
        <f t="shared" si="710"/>
        <v>0</v>
      </c>
      <c r="CH212" s="8">
        <f t="shared" si="711"/>
        <v>0</v>
      </c>
      <c r="CI212" s="8">
        <f t="shared" si="712"/>
        <v>0</v>
      </c>
      <c r="CK212" s="375">
        <f t="shared" si="713"/>
        <v>0</v>
      </c>
      <c r="CL212" s="201">
        <f t="shared" si="713"/>
        <v>0</v>
      </c>
      <c r="CM212" s="8">
        <f t="shared" si="714"/>
        <v>0</v>
      </c>
      <c r="CN212" s="8">
        <f t="shared" si="715"/>
        <v>0</v>
      </c>
      <c r="CP212" s="375">
        <f t="shared" si="716"/>
        <v>0</v>
      </c>
      <c r="CQ212" s="201">
        <f t="shared" si="716"/>
        <v>0</v>
      </c>
      <c r="CR212" s="8">
        <f t="shared" si="717"/>
        <v>0</v>
      </c>
      <c r="CS212" s="8">
        <f t="shared" si="718"/>
        <v>0</v>
      </c>
      <c r="CU212" s="375">
        <f t="shared" si="719"/>
        <v>0</v>
      </c>
      <c r="CV212" s="201">
        <f t="shared" si="719"/>
        <v>0</v>
      </c>
      <c r="CW212" s="8">
        <f t="shared" si="720"/>
        <v>0</v>
      </c>
      <c r="CX212" s="8">
        <f t="shared" si="721"/>
        <v>0</v>
      </c>
      <c r="CZ212" s="375">
        <f t="shared" si="722"/>
        <v>0</v>
      </c>
      <c r="DA212" s="201">
        <f t="shared" si="722"/>
        <v>0</v>
      </c>
      <c r="DB212" s="8">
        <f t="shared" si="723"/>
        <v>0</v>
      </c>
      <c r="DC212" s="8">
        <f t="shared" si="724"/>
        <v>0</v>
      </c>
      <c r="DE212" s="375">
        <f t="shared" si="725"/>
        <v>0</v>
      </c>
      <c r="DF212" s="201">
        <f t="shared" si="725"/>
        <v>0</v>
      </c>
      <c r="DG212" s="8">
        <f t="shared" si="726"/>
        <v>0</v>
      </c>
      <c r="DH212" s="8">
        <f t="shared" si="727"/>
        <v>0</v>
      </c>
      <c r="DJ212" s="375">
        <f t="shared" si="728"/>
        <v>0</v>
      </c>
      <c r="DK212" s="201">
        <f t="shared" si="728"/>
        <v>0</v>
      </c>
      <c r="DL212" s="8">
        <f t="shared" si="729"/>
        <v>0</v>
      </c>
      <c r="DM212" s="8">
        <f t="shared" si="730"/>
        <v>0</v>
      </c>
      <c r="DO212" s="375">
        <f t="shared" si="731"/>
        <v>0</v>
      </c>
      <c r="DP212" s="201">
        <f t="shared" si="731"/>
        <v>0</v>
      </c>
      <c r="DQ212" s="8">
        <f t="shared" si="732"/>
        <v>0</v>
      </c>
      <c r="DR212" s="8">
        <f t="shared" si="733"/>
        <v>0</v>
      </c>
      <c r="DT212" s="51">
        <f t="shared" si="734"/>
        <v>0</v>
      </c>
      <c r="DU212" s="50">
        <f t="shared" si="735"/>
        <v>0</v>
      </c>
      <c r="DV212" s="51">
        <v>0</v>
      </c>
      <c r="DW212" s="50">
        <f t="shared" si="736"/>
        <v>0</v>
      </c>
      <c r="DX212" s="51">
        <f t="shared" si="739"/>
        <v>0</v>
      </c>
      <c r="DY212" s="52">
        <f t="shared" si="737"/>
        <v>0</v>
      </c>
      <c r="DZ212" s="307">
        <f t="shared" si="738"/>
        <v>0</v>
      </c>
    </row>
    <row r="213" spans="1:130" ht="18" customHeight="1" x14ac:dyDescent="0.3">
      <c r="B213" s="54"/>
      <c r="C213" s="54"/>
      <c r="D213" s="54"/>
      <c r="E213" s="239"/>
      <c r="F213" s="263"/>
      <c r="G213" s="274"/>
      <c r="H213" s="263"/>
      <c r="I213" s="56"/>
      <c r="J213" s="56"/>
      <c r="K213" s="265"/>
      <c r="L213" s="264"/>
      <c r="M213" s="57"/>
      <c r="N213" s="394"/>
      <c r="O213" s="214"/>
      <c r="P213" s="8">
        <f t="shared" si="669"/>
        <v>0</v>
      </c>
      <c r="Q213" s="8">
        <f t="shared" si="670"/>
        <v>0</v>
      </c>
      <c r="S213" s="201">
        <f t="shared" si="671"/>
        <v>0</v>
      </c>
      <c r="T213" s="201">
        <f t="shared" si="671"/>
        <v>0</v>
      </c>
      <c r="U213" s="8">
        <f t="shared" si="672"/>
        <v>0</v>
      </c>
      <c r="V213" s="8">
        <f t="shared" si="673"/>
        <v>0</v>
      </c>
      <c r="X213" s="375">
        <f t="shared" si="674"/>
        <v>0</v>
      </c>
      <c r="Y213" s="201">
        <f t="shared" si="674"/>
        <v>0</v>
      </c>
      <c r="Z213" s="8">
        <f t="shared" si="675"/>
        <v>0</v>
      </c>
      <c r="AA213" s="8">
        <f t="shared" si="676"/>
        <v>0</v>
      </c>
      <c r="AC213" s="375">
        <f t="shared" si="677"/>
        <v>0</v>
      </c>
      <c r="AD213" s="201">
        <f t="shared" si="677"/>
        <v>0</v>
      </c>
      <c r="AE213" s="8">
        <f t="shared" si="678"/>
        <v>0</v>
      </c>
      <c r="AF213" s="8">
        <f t="shared" si="679"/>
        <v>0</v>
      </c>
      <c r="AH213" s="375">
        <f t="shared" si="680"/>
        <v>0</v>
      </c>
      <c r="AI213" s="201">
        <f t="shared" si="680"/>
        <v>0</v>
      </c>
      <c r="AJ213" s="8">
        <f t="shared" si="681"/>
        <v>0</v>
      </c>
      <c r="AK213" s="8">
        <f t="shared" si="682"/>
        <v>0</v>
      </c>
      <c r="AM213" s="375">
        <f t="shared" si="683"/>
        <v>0</v>
      </c>
      <c r="AN213" s="201">
        <f t="shared" si="683"/>
        <v>0</v>
      </c>
      <c r="AO213" s="8">
        <f t="shared" si="684"/>
        <v>0</v>
      </c>
      <c r="AP213" s="8">
        <f t="shared" si="685"/>
        <v>0</v>
      </c>
      <c r="AR213" s="375">
        <f t="shared" si="686"/>
        <v>0</v>
      </c>
      <c r="AS213" s="201">
        <f t="shared" si="686"/>
        <v>0</v>
      </c>
      <c r="AT213" s="8">
        <f t="shared" si="687"/>
        <v>0</v>
      </c>
      <c r="AU213" s="8">
        <f t="shared" si="688"/>
        <v>0</v>
      </c>
      <c r="AW213" s="375">
        <f t="shared" si="689"/>
        <v>0</v>
      </c>
      <c r="AX213" s="201">
        <f t="shared" si="689"/>
        <v>0</v>
      </c>
      <c r="AY213" s="8">
        <f t="shared" si="690"/>
        <v>0</v>
      </c>
      <c r="AZ213" s="8">
        <f t="shared" si="691"/>
        <v>0</v>
      </c>
      <c r="BB213" s="375">
        <f t="shared" si="692"/>
        <v>0</v>
      </c>
      <c r="BC213" s="201">
        <f t="shared" si="692"/>
        <v>0</v>
      </c>
      <c r="BD213" s="8">
        <f t="shared" si="693"/>
        <v>0</v>
      </c>
      <c r="BE213" s="8">
        <f t="shared" si="694"/>
        <v>0</v>
      </c>
      <c r="BG213" s="375">
        <f t="shared" si="695"/>
        <v>0</v>
      </c>
      <c r="BH213" s="201">
        <f t="shared" si="695"/>
        <v>0</v>
      </c>
      <c r="BI213" s="8">
        <f t="shared" si="696"/>
        <v>0</v>
      </c>
      <c r="BJ213" s="8">
        <f t="shared" si="697"/>
        <v>0</v>
      </c>
      <c r="BL213" s="375">
        <f t="shared" si="698"/>
        <v>0</v>
      </c>
      <c r="BM213" s="201">
        <f t="shared" si="698"/>
        <v>0</v>
      </c>
      <c r="BN213" s="8">
        <f t="shared" si="699"/>
        <v>0</v>
      </c>
      <c r="BO213" s="8">
        <f t="shared" si="700"/>
        <v>0</v>
      </c>
      <c r="BQ213" s="375">
        <f t="shared" si="701"/>
        <v>0</v>
      </c>
      <c r="BR213" s="201">
        <f t="shared" si="701"/>
        <v>0</v>
      </c>
      <c r="BS213" s="8">
        <f t="shared" si="702"/>
        <v>0</v>
      </c>
      <c r="BT213" s="8">
        <f t="shared" si="703"/>
        <v>0</v>
      </c>
      <c r="BV213" s="375">
        <f t="shared" si="704"/>
        <v>0</v>
      </c>
      <c r="BW213" s="201">
        <f t="shared" si="704"/>
        <v>0</v>
      </c>
      <c r="BX213" s="8">
        <f t="shared" si="705"/>
        <v>0</v>
      </c>
      <c r="BY213" s="8">
        <f t="shared" si="706"/>
        <v>0</v>
      </c>
      <c r="CA213" s="375">
        <f t="shared" si="707"/>
        <v>0</v>
      </c>
      <c r="CB213" s="201">
        <f t="shared" si="707"/>
        <v>0</v>
      </c>
      <c r="CC213" s="8">
        <f t="shared" si="708"/>
        <v>0</v>
      </c>
      <c r="CD213" s="8">
        <f t="shared" si="709"/>
        <v>0</v>
      </c>
      <c r="CF213" s="375">
        <f t="shared" si="710"/>
        <v>0</v>
      </c>
      <c r="CG213" s="201">
        <f t="shared" si="710"/>
        <v>0</v>
      </c>
      <c r="CH213" s="8">
        <f t="shared" si="711"/>
        <v>0</v>
      </c>
      <c r="CI213" s="8">
        <f t="shared" si="712"/>
        <v>0</v>
      </c>
      <c r="CK213" s="375">
        <f t="shared" si="713"/>
        <v>0</v>
      </c>
      <c r="CL213" s="201">
        <f t="shared" si="713"/>
        <v>0</v>
      </c>
      <c r="CM213" s="8">
        <f t="shared" si="714"/>
        <v>0</v>
      </c>
      <c r="CN213" s="8">
        <f t="shared" si="715"/>
        <v>0</v>
      </c>
      <c r="CP213" s="375">
        <f t="shared" si="716"/>
        <v>0</v>
      </c>
      <c r="CQ213" s="201">
        <f t="shared" si="716"/>
        <v>0</v>
      </c>
      <c r="CR213" s="8">
        <f t="shared" si="717"/>
        <v>0</v>
      </c>
      <c r="CS213" s="8">
        <f t="shared" si="718"/>
        <v>0</v>
      </c>
      <c r="CU213" s="375">
        <f t="shared" si="719"/>
        <v>0</v>
      </c>
      <c r="CV213" s="201">
        <f t="shared" si="719"/>
        <v>0</v>
      </c>
      <c r="CW213" s="8">
        <f t="shared" si="720"/>
        <v>0</v>
      </c>
      <c r="CX213" s="8">
        <f t="shared" si="721"/>
        <v>0</v>
      </c>
      <c r="CZ213" s="375">
        <f t="shared" si="722"/>
        <v>0</v>
      </c>
      <c r="DA213" s="201">
        <f t="shared" si="722"/>
        <v>0</v>
      </c>
      <c r="DB213" s="8">
        <f t="shared" si="723"/>
        <v>0</v>
      </c>
      <c r="DC213" s="8">
        <f t="shared" si="724"/>
        <v>0</v>
      </c>
      <c r="DE213" s="375">
        <f t="shared" si="725"/>
        <v>0</v>
      </c>
      <c r="DF213" s="201">
        <f t="shared" si="725"/>
        <v>0</v>
      </c>
      <c r="DG213" s="8">
        <f t="shared" si="726"/>
        <v>0</v>
      </c>
      <c r="DH213" s="8">
        <f t="shared" si="727"/>
        <v>0</v>
      </c>
      <c r="DJ213" s="375">
        <f t="shared" si="728"/>
        <v>0</v>
      </c>
      <c r="DK213" s="201">
        <f t="shared" si="728"/>
        <v>0</v>
      </c>
      <c r="DL213" s="8">
        <f t="shared" si="729"/>
        <v>0</v>
      </c>
      <c r="DM213" s="8">
        <f t="shared" si="730"/>
        <v>0</v>
      </c>
      <c r="DO213" s="375">
        <f t="shared" si="731"/>
        <v>0</v>
      </c>
      <c r="DP213" s="201">
        <f t="shared" si="731"/>
        <v>0</v>
      </c>
      <c r="DQ213" s="8">
        <f t="shared" si="732"/>
        <v>0</v>
      </c>
      <c r="DR213" s="8">
        <f t="shared" si="733"/>
        <v>0</v>
      </c>
      <c r="DT213" s="51">
        <f t="shared" si="734"/>
        <v>0</v>
      </c>
      <c r="DU213" s="50">
        <f t="shared" si="735"/>
        <v>0</v>
      </c>
      <c r="DV213" s="51">
        <v>0</v>
      </c>
      <c r="DW213" s="50">
        <f t="shared" si="736"/>
        <v>0</v>
      </c>
      <c r="DX213" s="51">
        <f t="shared" si="739"/>
        <v>0</v>
      </c>
      <c r="DY213" s="52">
        <f t="shared" si="737"/>
        <v>0</v>
      </c>
      <c r="DZ213" s="307">
        <f t="shared" si="738"/>
        <v>0</v>
      </c>
    </row>
    <row r="214" spans="1:130" ht="18" customHeight="1" x14ac:dyDescent="0.3">
      <c r="B214" s="54"/>
      <c r="C214" s="54"/>
      <c r="D214" s="54"/>
      <c r="E214" s="239"/>
      <c r="F214" s="263"/>
      <c r="G214" s="274"/>
      <c r="H214" s="263"/>
      <c r="I214" s="56"/>
      <c r="J214" s="56"/>
      <c r="K214" s="265"/>
      <c r="L214" s="264"/>
      <c r="M214" s="57"/>
      <c r="N214" s="394"/>
      <c r="O214" s="214"/>
      <c r="P214" s="8">
        <f t="shared" si="669"/>
        <v>0</v>
      </c>
      <c r="Q214" s="8">
        <f t="shared" si="670"/>
        <v>0</v>
      </c>
      <c r="S214" s="201">
        <f t="shared" si="671"/>
        <v>0</v>
      </c>
      <c r="T214" s="201">
        <f t="shared" si="671"/>
        <v>0</v>
      </c>
      <c r="U214" s="8">
        <f t="shared" si="672"/>
        <v>0</v>
      </c>
      <c r="V214" s="8">
        <f t="shared" si="673"/>
        <v>0</v>
      </c>
      <c r="X214" s="375">
        <f t="shared" si="674"/>
        <v>0</v>
      </c>
      <c r="Y214" s="201">
        <f t="shared" si="674"/>
        <v>0</v>
      </c>
      <c r="Z214" s="8">
        <f t="shared" si="675"/>
        <v>0</v>
      </c>
      <c r="AA214" s="8">
        <f t="shared" si="676"/>
        <v>0</v>
      </c>
      <c r="AC214" s="375">
        <f t="shared" si="677"/>
        <v>0</v>
      </c>
      <c r="AD214" s="201">
        <f t="shared" si="677"/>
        <v>0</v>
      </c>
      <c r="AE214" s="8">
        <f t="shared" si="678"/>
        <v>0</v>
      </c>
      <c r="AF214" s="8">
        <f t="shared" si="679"/>
        <v>0</v>
      </c>
      <c r="AH214" s="375">
        <f t="shared" si="680"/>
        <v>0</v>
      </c>
      <c r="AI214" s="201">
        <f t="shared" si="680"/>
        <v>0</v>
      </c>
      <c r="AJ214" s="8">
        <f t="shared" si="681"/>
        <v>0</v>
      </c>
      <c r="AK214" s="8">
        <f t="shared" si="682"/>
        <v>0</v>
      </c>
      <c r="AM214" s="375">
        <f t="shared" si="683"/>
        <v>0</v>
      </c>
      <c r="AN214" s="201">
        <f t="shared" si="683"/>
        <v>0</v>
      </c>
      <c r="AO214" s="8">
        <f t="shared" si="684"/>
        <v>0</v>
      </c>
      <c r="AP214" s="8">
        <f t="shared" si="685"/>
        <v>0</v>
      </c>
      <c r="AR214" s="375">
        <f t="shared" si="686"/>
        <v>0</v>
      </c>
      <c r="AS214" s="201">
        <f t="shared" si="686"/>
        <v>0</v>
      </c>
      <c r="AT214" s="8">
        <f t="shared" si="687"/>
        <v>0</v>
      </c>
      <c r="AU214" s="8">
        <f t="shared" si="688"/>
        <v>0</v>
      </c>
      <c r="AW214" s="375">
        <f t="shared" si="689"/>
        <v>0</v>
      </c>
      <c r="AX214" s="201">
        <f t="shared" si="689"/>
        <v>0</v>
      </c>
      <c r="AY214" s="8">
        <f t="shared" si="690"/>
        <v>0</v>
      </c>
      <c r="AZ214" s="8">
        <f t="shared" si="691"/>
        <v>0</v>
      </c>
      <c r="BB214" s="375">
        <f t="shared" si="692"/>
        <v>0</v>
      </c>
      <c r="BC214" s="201">
        <f t="shared" si="692"/>
        <v>0</v>
      </c>
      <c r="BD214" s="8">
        <f t="shared" si="693"/>
        <v>0</v>
      </c>
      <c r="BE214" s="8">
        <f t="shared" si="694"/>
        <v>0</v>
      </c>
      <c r="BG214" s="375">
        <f t="shared" si="695"/>
        <v>0</v>
      </c>
      <c r="BH214" s="201">
        <f t="shared" si="695"/>
        <v>0</v>
      </c>
      <c r="BI214" s="8">
        <f t="shared" si="696"/>
        <v>0</v>
      </c>
      <c r="BJ214" s="8">
        <f t="shared" si="697"/>
        <v>0</v>
      </c>
      <c r="BL214" s="375">
        <f t="shared" si="698"/>
        <v>0</v>
      </c>
      <c r="BM214" s="201">
        <f t="shared" si="698"/>
        <v>0</v>
      </c>
      <c r="BN214" s="8">
        <f t="shared" si="699"/>
        <v>0</v>
      </c>
      <c r="BO214" s="8">
        <f t="shared" si="700"/>
        <v>0</v>
      </c>
      <c r="BQ214" s="375">
        <f t="shared" si="701"/>
        <v>0</v>
      </c>
      <c r="BR214" s="201">
        <f t="shared" si="701"/>
        <v>0</v>
      </c>
      <c r="BS214" s="8">
        <f t="shared" si="702"/>
        <v>0</v>
      </c>
      <c r="BT214" s="8">
        <f t="shared" si="703"/>
        <v>0</v>
      </c>
      <c r="BV214" s="375">
        <f t="shared" si="704"/>
        <v>0</v>
      </c>
      <c r="BW214" s="201">
        <f t="shared" si="704"/>
        <v>0</v>
      </c>
      <c r="BX214" s="8">
        <f t="shared" si="705"/>
        <v>0</v>
      </c>
      <c r="BY214" s="8">
        <f t="shared" si="706"/>
        <v>0</v>
      </c>
      <c r="CA214" s="375">
        <f t="shared" si="707"/>
        <v>0</v>
      </c>
      <c r="CB214" s="201">
        <f t="shared" si="707"/>
        <v>0</v>
      </c>
      <c r="CC214" s="8">
        <f t="shared" si="708"/>
        <v>0</v>
      </c>
      <c r="CD214" s="8">
        <f t="shared" si="709"/>
        <v>0</v>
      </c>
      <c r="CF214" s="375">
        <f t="shared" si="710"/>
        <v>0</v>
      </c>
      <c r="CG214" s="201">
        <f t="shared" si="710"/>
        <v>0</v>
      </c>
      <c r="CH214" s="8">
        <f t="shared" si="711"/>
        <v>0</v>
      </c>
      <c r="CI214" s="8">
        <f t="shared" si="712"/>
        <v>0</v>
      </c>
      <c r="CK214" s="375">
        <f t="shared" si="713"/>
        <v>0</v>
      </c>
      <c r="CL214" s="201">
        <f t="shared" si="713"/>
        <v>0</v>
      </c>
      <c r="CM214" s="8">
        <f t="shared" si="714"/>
        <v>0</v>
      </c>
      <c r="CN214" s="8">
        <f t="shared" si="715"/>
        <v>0</v>
      </c>
      <c r="CP214" s="375">
        <f t="shared" si="716"/>
        <v>0</v>
      </c>
      <c r="CQ214" s="201">
        <f t="shared" si="716"/>
        <v>0</v>
      </c>
      <c r="CR214" s="8">
        <f t="shared" si="717"/>
        <v>0</v>
      </c>
      <c r="CS214" s="8">
        <f t="shared" si="718"/>
        <v>0</v>
      </c>
      <c r="CU214" s="375">
        <f t="shared" si="719"/>
        <v>0</v>
      </c>
      <c r="CV214" s="201">
        <f t="shared" si="719"/>
        <v>0</v>
      </c>
      <c r="CW214" s="8">
        <f t="shared" si="720"/>
        <v>0</v>
      </c>
      <c r="CX214" s="8">
        <f t="shared" si="721"/>
        <v>0</v>
      </c>
      <c r="CZ214" s="375">
        <f t="shared" si="722"/>
        <v>0</v>
      </c>
      <c r="DA214" s="201">
        <f t="shared" si="722"/>
        <v>0</v>
      </c>
      <c r="DB214" s="8">
        <f t="shared" si="723"/>
        <v>0</v>
      </c>
      <c r="DC214" s="8">
        <f t="shared" si="724"/>
        <v>0</v>
      </c>
      <c r="DE214" s="375">
        <f t="shared" si="725"/>
        <v>0</v>
      </c>
      <c r="DF214" s="201">
        <f t="shared" si="725"/>
        <v>0</v>
      </c>
      <c r="DG214" s="8">
        <f t="shared" si="726"/>
        <v>0</v>
      </c>
      <c r="DH214" s="8">
        <f t="shared" si="727"/>
        <v>0</v>
      </c>
      <c r="DJ214" s="375">
        <f t="shared" si="728"/>
        <v>0</v>
      </c>
      <c r="DK214" s="201">
        <f t="shared" si="728"/>
        <v>0</v>
      </c>
      <c r="DL214" s="8">
        <f t="shared" si="729"/>
        <v>0</v>
      </c>
      <c r="DM214" s="8">
        <f t="shared" si="730"/>
        <v>0</v>
      </c>
      <c r="DO214" s="375">
        <f t="shared" si="731"/>
        <v>0</v>
      </c>
      <c r="DP214" s="201">
        <f t="shared" si="731"/>
        <v>0</v>
      </c>
      <c r="DQ214" s="8">
        <f t="shared" si="732"/>
        <v>0</v>
      </c>
      <c r="DR214" s="8">
        <f t="shared" si="733"/>
        <v>0</v>
      </c>
      <c r="DT214" s="51">
        <f t="shared" si="734"/>
        <v>0</v>
      </c>
      <c r="DU214" s="50">
        <f t="shared" si="735"/>
        <v>0</v>
      </c>
      <c r="DV214" s="51">
        <v>0</v>
      </c>
      <c r="DW214" s="50">
        <f t="shared" si="736"/>
        <v>0</v>
      </c>
      <c r="DX214" s="51">
        <f t="shared" si="739"/>
        <v>0</v>
      </c>
      <c r="DY214" s="52">
        <f t="shared" si="737"/>
        <v>0</v>
      </c>
      <c r="DZ214" s="307">
        <f t="shared" si="738"/>
        <v>0</v>
      </c>
    </row>
    <row r="215" spans="1:130" ht="18" customHeight="1" x14ac:dyDescent="0.3">
      <c r="B215" s="54"/>
      <c r="C215" s="54"/>
      <c r="D215" s="54"/>
      <c r="E215" s="239"/>
      <c r="F215" s="263"/>
      <c r="G215" s="274"/>
      <c r="H215" s="263"/>
      <c r="I215" s="56"/>
      <c r="J215" s="56"/>
      <c r="K215" s="265"/>
      <c r="L215" s="264"/>
      <c r="M215" s="57"/>
      <c r="N215" s="394"/>
      <c r="O215" s="214"/>
      <c r="P215" s="8">
        <f t="shared" si="669"/>
        <v>0</v>
      </c>
      <c r="Q215" s="8">
        <f t="shared" si="670"/>
        <v>0</v>
      </c>
      <c r="S215" s="201">
        <f t="shared" si="671"/>
        <v>0</v>
      </c>
      <c r="T215" s="201">
        <f t="shared" si="671"/>
        <v>0</v>
      </c>
      <c r="U215" s="8">
        <f t="shared" si="672"/>
        <v>0</v>
      </c>
      <c r="V215" s="8">
        <f t="shared" si="673"/>
        <v>0</v>
      </c>
      <c r="X215" s="375">
        <f t="shared" si="674"/>
        <v>0</v>
      </c>
      <c r="Y215" s="201">
        <f t="shared" si="674"/>
        <v>0</v>
      </c>
      <c r="Z215" s="8">
        <f t="shared" si="675"/>
        <v>0</v>
      </c>
      <c r="AA215" s="8">
        <f t="shared" si="676"/>
        <v>0</v>
      </c>
      <c r="AC215" s="375">
        <f t="shared" si="677"/>
        <v>0</v>
      </c>
      <c r="AD215" s="201">
        <f t="shared" si="677"/>
        <v>0</v>
      </c>
      <c r="AE215" s="8">
        <f t="shared" si="678"/>
        <v>0</v>
      </c>
      <c r="AF215" s="8">
        <f t="shared" si="679"/>
        <v>0</v>
      </c>
      <c r="AH215" s="375">
        <f t="shared" si="680"/>
        <v>0</v>
      </c>
      <c r="AI215" s="201">
        <f t="shared" si="680"/>
        <v>0</v>
      </c>
      <c r="AJ215" s="8">
        <f t="shared" si="681"/>
        <v>0</v>
      </c>
      <c r="AK215" s="8">
        <f t="shared" si="682"/>
        <v>0</v>
      </c>
      <c r="AM215" s="375">
        <f t="shared" si="683"/>
        <v>0</v>
      </c>
      <c r="AN215" s="201">
        <f t="shared" si="683"/>
        <v>0</v>
      </c>
      <c r="AO215" s="8">
        <f t="shared" si="684"/>
        <v>0</v>
      </c>
      <c r="AP215" s="8">
        <f t="shared" si="685"/>
        <v>0</v>
      </c>
      <c r="AR215" s="375">
        <f t="shared" si="686"/>
        <v>0</v>
      </c>
      <c r="AS215" s="201">
        <f t="shared" si="686"/>
        <v>0</v>
      </c>
      <c r="AT215" s="8">
        <f t="shared" si="687"/>
        <v>0</v>
      </c>
      <c r="AU215" s="8">
        <f t="shared" si="688"/>
        <v>0</v>
      </c>
      <c r="AW215" s="375">
        <f t="shared" si="689"/>
        <v>0</v>
      </c>
      <c r="AX215" s="201">
        <f t="shared" si="689"/>
        <v>0</v>
      </c>
      <c r="AY215" s="8">
        <f t="shared" si="690"/>
        <v>0</v>
      </c>
      <c r="AZ215" s="8">
        <f t="shared" si="691"/>
        <v>0</v>
      </c>
      <c r="BB215" s="375">
        <f t="shared" si="692"/>
        <v>0</v>
      </c>
      <c r="BC215" s="201">
        <f t="shared" si="692"/>
        <v>0</v>
      </c>
      <c r="BD215" s="8">
        <f t="shared" si="693"/>
        <v>0</v>
      </c>
      <c r="BE215" s="8">
        <f t="shared" si="694"/>
        <v>0</v>
      </c>
      <c r="BG215" s="375">
        <f t="shared" si="695"/>
        <v>0</v>
      </c>
      <c r="BH215" s="201">
        <f t="shared" si="695"/>
        <v>0</v>
      </c>
      <c r="BI215" s="8">
        <f t="shared" si="696"/>
        <v>0</v>
      </c>
      <c r="BJ215" s="8">
        <f t="shared" si="697"/>
        <v>0</v>
      </c>
      <c r="BL215" s="375">
        <f t="shared" si="698"/>
        <v>0</v>
      </c>
      <c r="BM215" s="201">
        <f t="shared" si="698"/>
        <v>0</v>
      </c>
      <c r="BN215" s="8">
        <f t="shared" si="699"/>
        <v>0</v>
      </c>
      <c r="BO215" s="8">
        <f t="shared" si="700"/>
        <v>0</v>
      </c>
      <c r="BQ215" s="375">
        <f t="shared" si="701"/>
        <v>0</v>
      </c>
      <c r="BR215" s="201">
        <f t="shared" si="701"/>
        <v>0</v>
      </c>
      <c r="BS215" s="8">
        <f t="shared" si="702"/>
        <v>0</v>
      </c>
      <c r="BT215" s="8">
        <f t="shared" si="703"/>
        <v>0</v>
      </c>
      <c r="BV215" s="375">
        <f t="shared" si="704"/>
        <v>0</v>
      </c>
      <c r="BW215" s="201">
        <f t="shared" si="704"/>
        <v>0</v>
      </c>
      <c r="BX215" s="8">
        <f t="shared" si="705"/>
        <v>0</v>
      </c>
      <c r="BY215" s="8">
        <f t="shared" si="706"/>
        <v>0</v>
      </c>
      <c r="CA215" s="375">
        <f t="shared" si="707"/>
        <v>0</v>
      </c>
      <c r="CB215" s="201">
        <f t="shared" si="707"/>
        <v>0</v>
      </c>
      <c r="CC215" s="8">
        <f t="shared" si="708"/>
        <v>0</v>
      </c>
      <c r="CD215" s="8">
        <f t="shared" si="709"/>
        <v>0</v>
      </c>
      <c r="CF215" s="375">
        <f t="shared" si="710"/>
        <v>0</v>
      </c>
      <c r="CG215" s="201">
        <f t="shared" si="710"/>
        <v>0</v>
      </c>
      <c r="CH215" s="8">
        <f t="shared" si="711"/>
        <v>0</v>
      </c>
      <c r="CI215" s="8">
        <f t="shared" si="712"/>
        <v>0</v>
      </c>
      <c r="CK215" s="375">
        <f t="shared" si="713"/>
        <v>0</v>
      </c>
      <c r="CL215" s="201">
        <f t="shared" si="713"/>
        <v>0</v>
      </c>
      <c r="CM215" s="8">
        <f t="shared" si="714"/>
        <v>0</v>
      </c>
      <c r="CN215" s="8">
        <f t="shared" si="715"/>
        <v>0</v>
      </c>
      <c r="CP215" s="375">
        <f t="shared" si="716"/>
        <v>0</v>
      </c>
      <c r="CQ215" s="201">
        <f t="shared" si="716"/>
        <v>0</v>
      </c>
      <c r="CR215" s="8">
        <f t="shared" si="717"/>
        <v>0</v>
      </c>
      <c r="CS215" s="8">
        <f t="shared" si="718"/>
        <v>0</v>
      </c>
      <c r="CU215" s="375">
        <f t="shared" si="719"/>
        <v>0</v>
      </c>
      <c r="CV215" s="201">
        <f t="shared" si="719"/>
        <v>0</v>
      </c>
      <c r="CW215" s="8">
        <f t="shared" si="720"/>
        <v>0</v>
      </c>
      <c r="CX215" s="8">
        <f t="shared" si="721"/>
        <v>0</v>
      </c>
      <c r="CZ215" s="375">
        <f t="shared" si="722"/>
        <v>0</v>
      </c>
      <c r="DA215" s="201">
        <f t="shared" si="722"/>
        <v>0</v>
      </c>
      <c r="DB215" s="8">
        <f t="shared" si="723"/>
        <v>0</v>
      </c>
      <c r="DC215" s="8">
        <f t="shared" si="724"/>
        <v>0</v>
      </c>
      <c r="DE215" s="375">
        <f t="shared" si="725"/>
        <v>0</v>
      </c>
      <c r="DF215" s="201">
        <f t="shared" si="725"/>
        <v>0</v>
      </c>
      <c r="DG215" s="8">
        <f t="shared" si="726"/>
        <v>0</v>
      </c>
      <c r="DH215" s="8">
        <f t="shared" si="727"/>
        <v>0</v>
      </c>
      <c r="DJ215" s="375">
        <f t="shared" si="728"/>
        <v>0</v>
      </c>
      <c r="DK215" s="201">
        <f t="shared" si="728"/>
        <v>0</v>
      </c>
      <c r="DL215" s="8">
        <f t="shared" si="729"/>
        <v>0</v>
      </c>
      <c r="DM215" s="8">
        <f t="shared" si="730"/>
        <v>0</v>
      </c>
      <c r="DO215" s="375">
        <f t="shared" si="731"/>
        <v>0</v>
      </c>
      <c r="DP215" s="201">
        <f t="shared" si="731"/>
        <v>0</v>
      </c>
      <c r="DQ215" s="8">
        <f t="shared" si="732"/>
        <v>0</v>
      </c>
      <c r="DR215" s="8">
        <f t="shared" si="733"/>
        <v>0</v>
      </c>
      <c r="DT215" s="51">
        <f t="shared" si="734"/>
        <v>0</v>
      </c>
      <c r="DU215" s="50">
        <f t="shared" si="735"/>
        <v>0</v>
      </c>
      <c r="DV215" s="51">
        <v>0</v>
      </c>
      <c r="DW215" s="50">
        <f t="shared" si="736"/>
        <v>0</v>
      </c>
      <c r="DX215" s="51">
        <f t="shared" si="739"/>
        <v>0</v>
      </c>
      <c r="DY215" s="52">
        <f t="shared" si="737"/>
        <v>0</v>
      </c>
      <c r="DZ215" s="307">
        <f t="shared" si="738"/>
        <v>0</v>
      </c>
    </row>
    <row r="216" spans="1:130" ht="18" customHeight="1" x14ac:dyDescent="0.3">
      <c r="B216" s="54"/>
      <c r="C216" s="54"/>
      <c r="D216" s="54"/>
      <c r="E216" s="239"/>
      <c r="F216" s="263"/>
      <c r="G216" s="274"/>
      <c r="H216" s="263"/>
      <c r="I216" s="56"/>
      <c r="J216" s="56"/>
      <c r="K216" s="265"/>
      <c r="L216" s="264"/>
      <c r="M216" s="57"/>
      <c r="N216" s="394"/>
      <c r="O216" s="214"/>
      <c r="P216" s="8">
        <f t="shared" si="669"/>
        <v>0</v>
      </c>
      <c r="Q216" s="8">
        <f t="shared" si="670"/>
        <v>0</v>
      </c>
      <c r="S216" s="201">
        <f t="shared" si="671"/>
        <v>0</v>
      </c>
      <c r="T216" s="201">
        <f t="shared" si="671"/>
        <v>0</v>
      </c>
      <c r="U216" s="8">
        <f>$E216*S216*T216</f>
        <v>0</v>
      </c>
      <c r="V216" s="8">
        <f t="shared" si="673"/>
        <v>0</v>
      </c>
      <c r="X216" s="375">
        <f t="shared" si="674"/>
        <v>0</v>
      </c>
      <c r="Y216" s="201">
        <f t="shared" si="674"/>
        <v>0</v>
      </c>
      <c r="Z216" s="8">
        <f t="shared" si="675"/>
        <v>0</v>
      </c>
      <c r="AA216" s="8">
        <f t="shared" si="676"/>
        <v>0</v>
      </c>
      <c r="AC216" s="375">
        <f t="shared" si="677"/>
        <v>0</v>
      </c>
      <c r="AD216" s="201">
        <f t="shared" si="677"/>
        <v>0</v>
      </c>
      <c r="AE216" s="8">
        <f t="shared" si="678"/>
        <v>0</v>
      </c>
      <c r="AF216" s="8">
        <f t="shared" si="679"/>
        <v>0</v>
      </c>
      <c r="AH216" s="375">
        <f t="shared" si="680"/>
        <v>0</v>
      </c>
      <c r="AI216" s="201">
        <f t="shared" si="680"/>
        <v>0</v>
      </c>
      <c r="AJ216" s="8">
        <f t="shared" si="681"/>
        <v>0</v>
      </c>
      <c r="AK216" s="8">
        <f t="shared" si="682"/>
        <v>0</v>
      </c>
      <c r="AM216" s="375">
        <f t="shared" si="683"/>
        <v>0</v>
      </c>
      <c r="AN216" s="201">
        <f t="shared" si="683"/>
        <v>0</v>
      </c>
      <c r="AO216" s="8">
        <f t="shared" si="684"/>
        <v>0</v>
      </c>
      <c r="AP216" s="8">
        <f t="shared" si="685"/>
        <v>0</v>
      </c>
      <c r="AR216" s="375">
        <f t="shared" si="686"/>
        <v>0</v>
      </c>
      <c r="AS216" s="201">
        <f t="shared" si="686"/>
        <v>0</v>
      </c>
      <c r="AT216" s="8">
        <f t="shared" si="687"/>
        <v>0</v>
      </c>
      <c r="AU216" s="8">
        <f t="shared" si="688"/>
        <v>0</v>
      </c>
      <c r="AW216" s="375">
        <f t="shared" si="689"/>
        <v>0</v>
      </c>
      <c r="AX216" s="201">
        <f t="shared" si="689"/>
        <v>0</v>
      </c>
      <c r="AY216" s="8">
        <f t="shared" si="690"/>
        <v>0</v>
      </c>
      <c r="AZ216" s="8">
        <f t="shared" si="691"/>
        <v>0</v>
      </c>
      <c r="BB216" s="375">
        <f t="shared" si="692"/>
        <v>0</v>
      </c>
      <c r="BC216" s="201">
        <f t="shared" si="692"/>
        <v>0</v>
      </c>
      <c r="BD216" s="8">
        <f t="shared" si="693"/>
        <v>0</v>
      </c>
      <c r="BE216" s="8">
        <f t="shared" si="694"/>
        <v>0</v>
      </c>
      <c r="BG216" s="375">
        <f t="shared" si="695"/>
        <v>0</v>
      </c>
      <c r="BH216" s="201">
        <f t="shared" si="695"/>
        <v>0</v>
      </c>
      <c r="BI216" s="8">
        <f t="shared" si="696"/>
        <v>0</v>
      </c>
      <c r="BJ216" s="8">
        <f t="shared" si="697"/>
        <v>0</v>
      </c>
      <c r="BL216" s="375">
        <f t="shared" si="698"/>
        <v>0</v>
      </c>
      <c r="BM216" s="201">
        <f t="shared" si="698"/>
        <v>0</v>
      </c>
      <c r="BN216" s="8">
        <f t="shared" si="699"/>
        <v>0</v>
      </c>
      <c r="BO216" s="8">
        <f t="shared" si="700"/>
        <v>0</v>
      </c>
      <c r="BQ216" s="375">
        <f t="shared" si="701"/>
        <v>0</v>
      </c>
      <c r="BR216" s="201">
        <f t="shared" si="701"/>
        <v>0</v>
      </c>
      <c r="BS216" s="8">
        <f t="shared" si="702"/>
        <v>0</v>
      </c>
      <c r="BT216" s="8">
        <f t="shared" si="703"/>
        <v>0</v>
      </c>
      <c r="BV216" s="375">
        <f t="shared" si="704"/>
        <v>0</v>
      </c>
      <c r="BW216" s="201">
        <f t="shared" si="704"/>
        <v>0</v>
      </c>
      <c r="BX216" s="8">
        <f t="shared" si="705"/>
        <v>0</v>
      </c>
      <c r="BY216" s="8">
        <f t="shared" si="706"/>
        <v>0</v>
      </c>
      <c r="CA216" s="375">
        <f t="shared" si="707"/>
        <v>0</v>
      </c>
      <c r="CB216" s="201">
        <f t="shared" si="707"/>
        <v>0</v>
      </c>
      <c r="CC216" s="8">
        <f t="shared" si="708"/>
        <v>0</v>
      </c>
      <c r="CD216" s="8">
        <f t="shared" si="709"/>
        <v>0</v>
      </c>
      <c r="CF216" s="375">
        <f t="shared" si="710"/>
        <v>0</v>
      </c>
      <c r="CG216" s="201">
        <f t="shared" si="710"/>
        <v>0</v>
      </c>
      <c r="CH216" s="8">
        <f t="shared" si="711"/>
        <v>0</v>
      </c>
      <c r="CI216" s="8">
        <f t="shared" si="712"/>
        <v>0</v>
      </c>
      <c r="CK216" s="375">
        <f t="shared" si="713"/>
        <v>0</v>
      </c>
      <c r="CL216" s="201">
        <f t="shared" si="713"/>
        <v>0</v>
      </c>
      <c r="CM216" s="8">
        <f t="shared" si="714"/>
        <v>0</v>
      </c>
      <c r="CN216" s="8">
        <f t="shared" si="715"/>
        <v>0</v>
      </c>
      <c r="CP216" s="375">
        <f t="shared" si="716"/>
        <v>0</v>
      </c>
      <c r="CQ216" s="201">
        <f t="shared" si="716"/>
        <v>0</v>
      </c>
      <c r="CR216" s="8">
        <f t="shared" si="717"/>
        <v>0</v>
      </c>
      <c r="CS216" s="8">
        <f t="shared" si="718"/>
        <v>0</v>
      </c>
      <c r="CU216" s="375">
        <f t="shared" si="719"/>
        <v>0</v>
      </c>
      <c r="CV216" s="201">
        <f t="shared" si="719"/>
        <v>0</v>
      </c>
      <c r="CW216" s="8">
        <f t="shared" si="720"/>
        <v>0</v>
      </c>
      <c r="CX216" s="8">
        <f t="shared" si="721"/>
        <v>0</v>
      </c>
      <c r="CZ216" s="375">
        <f t="shared" si="722"/>
        <v>0</v>
      </c>
      <c r="DA216" s="201">
        <f t="shared" si="722"/>
        <v>0</v>
      </c>
      <c r="DB216" s="8">
        <f t="shared" si="723"/>
        <v>0</v>
      </c>
      <c r="DC216" s="8">
        <f t="shared" si="724"/>
        <v>0</v>
      </c>
      <c r="DE216" s="375">
        <f t="shared" si="725"/>
        <v>0</v>
      </c>
      <c r="DF216" s="201">
        <f t="shared" si="725"/>
        <v>0</v>
      </c>
      <c r="DG216" s="8">
        <f t="shared" si="726"/>
        <v>0</v>
      </c>
      <c r="DH216" s="8">
        <f t="shared" si="727"/>
        <v>0</v>
      </c>
      <c r="DJ216" s="375">
        <f t="shared" si="728"/>
        <v>0</v>
      </c>
      <c r="DK216" s="201">
        <f t="shared" si="728"/>
        <v>0</v>
      </c>
      <c r="DL216" s="8">
        <f t="shared" si="729"/>
        <v>0</v>
      </c>
      <c r="DM216" s="8">
        <f t="shared" si="730"/>
        <v>0</v>
      </c>
      <c r="DO216" s="375">
        <f t="shared" si="731"/>
        <v>0</v>
      </c>
      <c r="DP216" s="201">
        <f t="shared" si="731"/>
        <v>0</v>
      </c>
      <c r="DQ216" s="8">
        <f t="shared" si="732"/>
        <v>0</v>
      </c>
      <c r="DR216" s="8">
        <f t="shared" si="733"/>
        <v>0</v>
      </c>
      <c r="DT216" s="51">
        <f t="shared" si="734"/>
        <v>0</v>
      </c>
      <c r="DU216" s="50">
        <f t="shared" si="735"/>
        <v>0</v>
      </c>
      <c r="DV216" s="51">
        <v>0</v>
      </c>
      <c r="DW216" s="50">
        <f t="shared" si="736"/>
        <v>0</v>
      </c>
      <c r="DX216" s="51">
        <f t="shared" si="739"/>
        <v>0</v>
      </c>
      <c r="DY216" s="52">
        <f t="shared" si="737"/>
        <v>0</v>
      </c>
      <c r="DZ216" s="307">
        <f t="shared" si="738"/>
        <v>0</v>
      </c>
    </row>
    <row r="217" spans="1:130" ht="18" customHeight="1" x14ac:dyDescent="0.3">
      <c r="B217" s="54"/>
      <c r="C217" s="54"/>
      <c r="D217" s="54"/>
      <c r="E217" s="239"/>
      <c r="F217" s="263"/>
      <c r="G217" s="274"/>
      <c r="H217" s="263"/>
      <c r="I217" s="56"/>
      <c r="J217" s="56"/>
      <c r="K217" s="265"/>
      <c r="L217" s="264"/>
      <c r="M217" s="57"/>
      <c r="N217" s="394"/>
      <c r="O217" s="214"/>
      <c r="P217" s="8">
        <f t="shared" si="669"/>
        <v>0</v>
      </c>
      <c r="Q217" s="8">
        <f t="shared" si="670"/>
        <v>0</v>
      </c>
      <c r="S217" s="201">
        <f t="shared" si="671"/>
        <v>0</v>
      </c>
      <c r="T217" s="201">
        <f t="shared" si="671"/>
        <v>0</v>
      </c>
      <c r="U217" s="8">
        <f t="shared" si="672"/>
        <v>0</v>
      </c>
      <c r="V217" s="8">
        <f t="shared" si="673"/>
        <v>0</v>
      </c>
      <c r="X217" s="375">
        <f t="shared" si="674"/>
        <v>0</v>
      </c>
      <c r="Y217" s="201">
        <f t="shared" si="674"/>
        <v>0</v>
      </c>
      <c r="Z217" s="8">
        <f t="shared" si="675"/>
        <v>0</v>
      </c>
      <c r="AA217" s="8">
        <f t="shared" si="676"/>
        <v>0</v>
      </c>
      <c r="AC217" s="375">
        <f t="shared" si="677"/>
        <v>0</v>
      </c>
      <c r="AD217" s="201">
        <f t="shared" si="677"/>
        <v>0</v>
      </c>
      <c r="AE217" s="8">
        <f t="shared" si="678"/>
        <v>0</v>
      </c>
      <c r="AF217" s="8">
        <f t="shared" si="679"/>
        <v>0</v>
      </c>
      <c r="AH217" s="375">
        <f t="shared" si="680"/>
        <v>0</v>
      </c>
      <c r="AI217" s="201">
        <f t="shared" si="680"/>
        <v>0</v>
      </c>
      <c r="AJ217" s="8">
        <f t="shared" si="681"/>
        <v>0</v>
      </c>
      <c r="AK217" s="8">
        <f t="shared" si="682"/>
        <v>0</v>
      </c>
      <c r="AM217" s="375">
        <f t="shared" si="683"/>
        <v>0</v>
      </c>
      <c r="AN217" s="201">
        <f t="shared" si="683"/>
        <v>0</v>
      </c>
      <c r="AO217" s="8">
        <f t="shared" si="684"/>
        <v>0</v>
      </c>
      <c r="AP217" s="8">
        <f t="shared" si="685"/>
        <v>0</v>
      </c>
      <c r="AR217" s="375">
        <f t="shared" si="686"/>
        <v>0</v>
      </c>
      <c r="AS217" s="201">
        <f t="shared" si="686"/>
        <v>0</v>
      </c>
      <c r="AT217" s="8">
        <f t="shared" si="687"/>
        <v>0</v>
      </c>
      <c r="AU217" s="8">
        <f t="shared" si="688"/>
        <v>0</v>
      </c>
      <c r="AW217" s="375">
        <f t="shared" si="689"/>
        <v>0</v>
      </c>
      <c r="AX217" s="201">
        <f t="shared" si="689"/>
        <v>0</v>
      </c>
      <c r="AY217" s="8">
        <f t="shared" si="690"/>
        <v>0</v>
      </c>
      <c r="AZ217" s="8">
        <f t="shared" si="691"/>
        <v>0</v>
      </c>
      <c r="BB217" s="375">
        <f t="shared" si="692"/>
        <v>0</v>
      </c>
      <c r="BC217" s="201">
        <f t="shared" si="692"/>
        <v>0</v>
      </c>
      <c r="BD217" s="8">
        <f t="shared" si="693"/>
        <v>0</v>
      </c>
      <c r="BE217" s="8">
        <f t="shared" si="694"/>
        <v>0</v>
      </c>
      <c r="BG217" s="375">
        <f t="shared" si="695"/>
        <v>0</v>
      </c>
      <c r="BH217" s="201">
        <f t="shared" si="695"/>
        <v>0</v>
      </c>
      <c r="BI217" s="8">
        <f t="shared" si="696"/>
        <v>0</v>
      </c>
      <c r="BJ217" s="8">
        <f t="shared" si="697"/>
        <v>0</v>
      </c>
      <c r="BL217" s="375">
        <f t="shared" si="698"/>
        <v>0</v>
      </c>
      <c r="BM217" s="201">
        <f t="shared" si="698"/>
        <v>0</v>
      </c>
      <c r="BN217" s="8">
        <f t="shared" si="699"/>
        <v>0</v>
      </c>
      <c r="BO217" s="8">
        <f t="shared" si="700"/>
        <v>0</v>
      </c>
      <c r="BQ217" s="375">
        <f t="shared" si="701"/>
        <v>0</v>
      </c>
      <c r="BR217" s="201">
        <f t="shared" si="701"/>
        <v>0</v>
      </c>
      <c r="BS217" s="8">
        <f t="shared" si="702"/>
        <v>0</v>
      </c>
      <c r="BT217" s="8">
        <f t="shared" si="703"/>
        <v>0</v>
      </c>
      <c r="BV217" s="375">
        <f t="shared" si="704"/>
        <v>0</v>
      </c>
      <c r="BW217" s="201">
        <f t="shared" si="704"/>
        <v>0</v>
      </c>
      <c r="BX217" s="8">
        <f t="shared" si="705"/>
        <v>0</v>
      </c>
      <c r="BY217" s="8">
        <f t="shared" si="706"/>
        <v>0</v>
      </c>
      <c r="CA217" s="375">
        <f t="shared" si="707"/>
        <v>0</v>
      </c>
      <c r="CB217" s="201">
        <f t="shared" si="707"/>
        <v>0</v>
      </c>
      <c r="CC217" s="8">
        <f t="shared" si="708"/>
        <v>0</v>
      </c>
      <c r="CD217" s="8">
        <f t="shared" si="709"/>
        <v>0</v>
      </c>
      <c r="CF217" s="375">
        <f t="shared" si="710"/>
        <v>0</v>
      </c>
      <c r="CG217" s="201">
        <f t="shared" si="710"/>
        <v>0</v>
      </c>
      <c r="CH217" s="8">
        <f t="shared" si="711"/>
        <v>0</v>
      </c>
      <c r="CI217" s="8">
        <f t="shared" si="712"/>
        <v>0</v>
      </c>
      <c r="CK217" s="375">
        <f t="shared" si="713"/>
        <v>0</v>
      </c>
      <c r="CL217" s="201">
        <f t="shared" si="713"/>
        <v>0</v>
      </c>
      <c r="CM217" s="8">
        <f t="shared" si="714"/>
        <v>0</v>
      </c>
      <c r="CN217" s="8">
        <f t="shared" si="715"/>
        <v>0</v>
      </c>
      <c r="CP217" s="375">
        <f t="shared" si="716"/>
        <v>0</v>
      </c>
      <c r="CQ217" s="201">
        <f t="shared" si="716"/>
        <v>0</v>
      </c>
      <c r="CR217" s="8">
        <f t="shared" si="717"/>
        <v>0</v>
      </c>
      <c r="CS217" s="8">
        <f t="shared" si="718"/>
        <v>0</v>
      </c>
      <c r="CU217" s="375">
        <f t="shared" si="719"/>
        <v>0</v>
      </c>
      <c r="CV217" s="201">
        <f t="shared" si="719"/>
        <v>0</v>
      </c>
      <c r="CW217" s="8">
        <f t="shared" si="720"/>
        <v>0</v>
      </c>
      <c r="CX217" s="8">
        <f t="shared" si="721"/>
        <v>0</v>
      </c>
      <c r="CZ217" s="375">
        <f t="shared" si="722"/>
        <v>0</v>
      </c>
      <c r="DA217" s="201">
        <f t="shared" si="722"/>
        <v>0</v>
      </c>
      <c r="DB217" s="8">
        <f t="shared" si="723"/>
        <v>0</v>
      </c>
      <c r="DC217" s="8">
        <f t="shared" si="724"/>
        <v>0</v>
      </c>
      <c r="DE217" s="375">
        <f t="shared" si="725"/>
        <v>0</v>
      </c>
      <c r="DF217" s="201">
        <f t="shared" si="725"/>
        <v>0</v>
      </c>
      <c r="DG217" s="8">
        <f t="shared" si="726"/>
        <v>0</v>
      </c>
      <c r="DH217" s="8">
        <f t="shared" si="727"/>
        <v>0</v>
      </c>
      <c r="DJ217" s="375">
        <f t="shared" si="728"/>
        <v>0</v>
      </c>
      <c r="DK217" s="201">
        <f t="shared" si="728"/>
        <v>0</v>
      </c>
      <c r="DL217" s="8">
        <f t="shared" si="729"/>
        <v>0</v>
      </c>
      <c r="DM217" s="8">
        <f t="shared" si="730"/>
        <v>0</v>
      </c>
      <c r="DO217" s="375">
        <f t="shared" si="731"/>
        <v>0</v>
      </c>
      <c r="DP217" s="201">
        <f t="shared" si="731"/>
        <v>0</v>
      </c>
      <c r="DQ217" s="8">
        <f t="shared" si="732"/>
        <v>0</v>
      </c>
      <c r="DR217" s="8">
        <f t="shared" si="733"/>
        <v>0</v>
      </c>
      <c r="DT217" s="51">
        <f t="shared" si="734"/>
        <v>0</v>
      </c>
      <c r="DU217" s="50">
        <f t="shared" si="735"/>
        <v>0</v>
      </c>
      <c r="DV217" s="51">
        <v>0</v>
      </c>
      <c r="DW217" s="50">
        <f t="shared" si="736"/>
        <v>0</v>
      </c>
      <c r="DX217" s="51">
        <f t="shared" si="739"/>
        <v>0</v>
      </c>
      <c r="DY217" s="52">
        <f t="shared" si="737"/>
        <v>0</v>
      </c>
      <c r="DZ217" s="307">
        <f t="shared" si="738"/>
        <v>0</v>
      </c>
    </row>
    <row r="218" spans="1:130" ht="18" customHeight="1" x14ac:dyDescent="0.3">
      <c r="B218" s="54"/>
      <c r="C218" s="54"/>
      <c r="D218" s="54"/>
      <c r="E218" s="239"/>
      <c r="F218" s="263"/>
      <c r="G218" s="274"/>
      <c r="H218" s="263"/>
      <c r="I218" s="56"/>
      <c r="J218" s="56"/>
      <c r="K218" s="265"/>
      <c r="L218" s="264"/>
      <c r="M218" s="57"/>
      <c r="N218" s="394"/>
      <c r="O218" s="214"/>
      <c r="P218" s="8">
        <f t="shared" si="669"/>
        <v>0</v>
      </c>
      <c r="Q218" s="8">
        <f t="shared" si="670"/>
        <v>0</v>
      </c>
      <c r="S218" s="201">
        <f t="shared" si="671"/>
        <v>0</v>
      </c>
      <c r="T218" s="201">
        <f t="shared" si="671"/>
        <v>0</v>
      </c>
      <c r="U218" s="8">
        <f t="shared" si="672"/>
        <v>0</v>
      </c>
      <c r="V218" s="8">
        <f t="shared" si="673"/>
        <v>0</v>
      </c>
      <c r="X218" s="375">
        <f t="shared" si="674"/>
        <v>0</v>
      </c>
      <c r="Y218" s="201">
        <f t="shared" si="674"/>
        <v>0</v>
      </c>
      <c r="Z218" s="8">
        <f t="shared" si="675"/>
        <v>0</v>
      </c>
      <c r="AA218" s="8">
        <f t="shared" si="676"/>
        <v>0</v>
      </c>
      <c r="AC218" s="375">
        <f t="shared" si="677"/>
        <v>0</v>
      </c>
      <c r="AD218" s="201">
        <f t="shared" si="677"/>
        <v>0</v>
      </c>
      <c r="AE218" s="8">
        <f t="shared" si="678"/>
        <v>0</v>
      </c>
      <c r="AF218" s="8">
        <f t="shared" si="679"/>
        <v>0</v>
      </c>
      <c r="AH218" s="375">
        <f t="shared" si="680"/>
        <v>0</v>
      </c>
      <c r="AI218" s="201">
        <f t="shared" si="680"/>
        <v>0</v>
      </c>
      <c r="AJ218" s="8">
        <f t="shared" si="681"/>
        <v>0</v>
      </c>
      <c r="AK218" s="8">
        <f t="shared" si="682"/>
        <v>0</v>
      </c>
      <c r="AM218" s="375">
        <f t="shared" si="683"/>
        <v>0</v>
      </c>
      <c r="AN218" s="201">
        <f t="shared" si="683"/>
        <v>0</v>
      </c>
      <c r="AO218" s="8">
        <f t="shared" si="684"/>
        <v>0</v>
      </c>
      <c r="AP218" s="8">
        <f t="shared" si="685"/>
        <v>0</v>
      </c>
      <c r="AR218" s="375">
        <f t="shared" si="686"/>
        <v>0</v>
      </c>
      <c r="AS218" s="201">
        <f t="shared" si="686"/>
        <v>0</v>
      </c>
      <c r="AT218" s="8">
        <f t="shared" si="687"/>
        <v>0</v>
      </c>
      <c r="AU218" s="8">
        <f t="shared" si="688"/>
        <v>0</v>
      </c>
      <c r="AW218" s="375">
        <f t="shared" si="689"/>
        <v>0</v>
      </c>
      <c r="AX218" s="201">
        <f t="shared" si="689"/>
        <v>0</v>
      </c>
      <c r="AY218" s="8">
        <f t="shared" si="690"/>
        <v>0</v>
      </c>
      <c r="AZ218" s="8">
        <f t="shared" si="691"/>
        <v>0</v>
      </c>
      <c r="BB218" s="375">
        <f t="shared" si="692"/>
        <v>0</v>
      </c>
      <c r="BC218" s="201">
        <f t="shared" si="692"/>
        <v>0</v>
      </c>
      <c r="BD218" s="8">
        <f t="shared" si="693"/>
        <v>0</v>
      </c>
      <c r="BE218" s="8">
        <f t="shared" si="694"/>
        <v>0</v>
      </c>
      <c r="BG218" s="375">
        <f t="shared" si="695"/>
        <v>0</v>
      </c>
      <c r="BH218" s="201">
        <f t="shared" si="695"/>
        <v>0</v>
      </c>
      <c r="BI218" s="8">
        <f t="shared" si="696"/>
        <v>0</v>
      </c>
      <c r="BJ218" s="8">
        <f t="shared" si="697"/>
        <v>0</v>
      </c>
      <c r="BL218" s="375">
        <f t="shared" si="698"/>
        <v>0</v>
      </c>
      <c r="BM218" s="201">
        <f t="shared" si="698"/>
        <v>0</v>
      </c>
      <c r="BN218" s="8">
        <f t="shared" si="699"/>
        <v>0</v>
      </c>
      <c r="BO218" s="8">
        <f t="shared" si="700"/>
        <v>0</v>
      </c>
      <c r="BQ218" s="375">
        <f t="shared" si="701"/>
        <v>0</v>
      </c>
      <c r="BR218" s="201">
        <f t="shared" si="701"/>
        <v>0</v>
      </c>
      <c r="BS218" s="8">
        <f t="shared" si="702"/>
        <v>0</v>
      </c>
      <c r="BT218" s="8">
        <f t="shared" si="703"/>
        <v>0</v>
      </c>
      <c r="BV218" s="375">
        <f t="shared" si="704"/>
        <v>0</v>
      </c>
      <c r="BW218" s="201">
        <f t="shared" si="704"/>
        <v>0</v>
      </c>
      <c r="BX218" s="8">
        <f t="shared" si="705"/>
        <v>0</v>
      </c>
      <c r="BY218" s="8">
        <f t="shared" si="706"/>
        <v>0</v>
      </c>
      <c r="CA218" s="375">
        <f t="shared" si="707"/>
        <v>0</v>
      </c>
      <c r="CB218" s="201">
        <f t="shared" si="707"/>
        <v>0</v>
      </c>
      <c r="CC218" s="8">
        <f t="shared" si="708"/>
        <v>0</v>
      </c>
      <c r="CD218" s="8">
        <f t="shared" si="709"/>
        <v>0</v>
      </c>
      <c r="CF218" s="375">
        <f t="shared" si="710"/>
        <v>0</v>
      </c>
      <c r="CG218" s="201">
        <f t="shared" si="710"/>
        <v>0</v>
      </c>
      <c r="CH218" s="8">
        <f t="shared" si="711"/>
        <v>0</v>
      </c>
      <c r="CI218" s="8">
        <f t="shared" si="712"/>
        <v>0</v>
      </c>
      <c r="CK218" s="375">
        <f t="shared" si="713"/>
        <v>0</v>
      </c>
      <c r="CL218" s="201">
        <f t="shared" si="713"/>
        <v>0</v>
      </c>
      <c r="CM218" s="8">
        <f t="shared" si="714"/>
        <v>0</v>
      </c>
      <c r="CN218" s="8">
        <f t="shared" si="715"/>
        <v>0</v>
      </c>
      <c r="CP218" s="375">
        <f t="shared" si="716"/>
        <v>0</v>
      </c>
      <c r="CQ218" s="201">
        <f t="shared" si="716"/>
        <v>0</v>
      </c>
      <c r="CR218" s="8">
        <f t="shared" si="717"/>
        <v>0</v>
      </c>
      <c r="CS218" s="8">
        <f t="shared" si="718"/>
        <v>0</v>
      </c>
      <c r="CU218" s="375">
        <f t="shared" si="719"/>
        <v>0</v>
      </c>
      <c r="CV218" s="201">
        <f t="shared" si="719"/>
        <v>0</v>
      </c>
      <c r="CW218" s="8">
        <f t="shared" si="720"/>
        <v>0</v>
      </c>
      <c r="CX218" s="8">
        <f t="shared" si="721"/>
        <v>0</v>
      </c>
      <c r="CZ218" s="375">
        <f t="shared" si="722"/>
        <v>0</v>
      </c>
      <c r="DA218" s="201">
        <f t="shared" si="722"/>
        <v>0</v>
      </c>
      <c r="DB218" s="8">
        <f t="shared" si="723"/>
        <v>0</v>
      </c>
      <c r="DC218" s="8">
        <f t="shared" si="724"/>
        <v>0</v>
      </c>
      <c r="DE218" s="375">
        <f t="shared" si="725"/>
        <v>0</v>
      </c>
      <c r="DF218" s="201">
        <f t="shared" si="725"/>
        <v>0</v>
      </c>
      <c r="DG218" s="8">
        <f t="shared" si="726"/>
        <v>0</v>
      </c>
      <c r="DH218" s="8">
        <f t="shared" si="727"/>
        <v>0</v>
      </c>
      <c r="DJ218" s="375">
        <f t="shared" si="728"/>
        <v>0</v>
      </c>
      <c r="DK218" s="201">
        <f t="shared" si="728"/>
        <v>0</v>
      </c>
      <c r="DL218" s="8">
        <f t="shared" si="729"/>
        <v>0</v>
      </c>
      <c r="DM218" s="8">
        <f t="shared" si="730"/>
        <v>0</v>
      </c>
      <c r="DO218" s="375">
        <f t="shared" si="731"/>
        <v>0</v>
      </c>
      <c r="DP218" s="201">
        <f t="shared" si="731"/>
        <v>0</v>
      </c>
      <c r="DQ218" s="8">
        <f t="shared" si="732"/>
        <v>0</v>
      </c>
      <c r="DR218" s="8">
        <f t="shared" si="733"/>
        <v>0</v>
      </c>
      <c r="DT218" s="51">
        <f t="shared" si="734"/>
        <v>0</v>
      </c>
      <c r="DU218" s="50">
        <f t="shared" si="735"/>
        <v>0</v>
      </c>
      <c r="DV218" s="51">
        <v>0</v>
      </c>
      <c r="DW218" s="50">
        <f t="shared" si="736"/>
        <v>0</v>
      </c>
      <c r="DX218" s="51">
        <f t="shared" si="739"/>
        <v>0</v>
      </c>
      <c r="DY218" s="52">
        <f t="shared" si="737"/>
        <v>0</v>
      </c>
      <c r="DZ218" s="307">
        <f t="shared" si="738"/>
        <v>0</v>
      </c>
    </row>
    <row r="219" spans="1:130" s="60" customFormat="1" ht="18" customHeight="1" thickBot="1" x14ac:dyDescent="0.35">
      <c r="A219" s="1"/>
      <c r="B219" s="317"/>
      <c r="C219" s="196"/>
      <c r="D219" s="196"/>
      <c r="E219" s="241"/>
      <c r="F219" s="263"/>
      <c r="G219" s="274"/>
      <c r="K219" s="302"/>
      <c r="M219" s="61"/>
      <c r="N219" s="394"/>
      <c r="O219" s="214"/>
      <c r="P219" s="8">
        <f t="shared" si="669"/>
        <v>0</v>
      </c>
      <c r="Q219" s="8">
        <f t="shared" si="670"/>
        <v>0</v>
      </c>
      <c r="R219" s="3"/>
      <c r="S219" s="201">
        <f t="shared" si="671"/>
        <v>0</v>
      </c>
      <c r="T219" s="201">
        <f t="shared" si="671"/>
        <v>0</v>
      </c>
      <c r="U219" s="8">
        <f t="shared" si="672"/>
        <v>0</v>
      </c>
      <c r="V219" s="8">
        <f t="shared" si="673"/>
        <v>0</v>
      </c>
      <c r="W219" s="3"/>
      <c r="X219" s="375">
        <f t="shared" si="674"/>
        <v>0</v>
      </c>
      <c r="Y219" s="201">
        <f t="shared" si="674"/>
        <v>0</v>
      </c>
      <c r="Z219" s="8">
        <f t="shared" si="675"/>
        <v>0</v>
      </c>
      <c r="AA219" s="8">
        <f t="shared" si="676"/>
        <v>0</v>
      </c>
      <c r="AB219" s="1"/>
      <c r="AC219" s="375">
        <f t="shared" si="677"/>
        <v>0</v>
      </c>
      <c r="AD219" s="201">
        <f t="shared" si="677"/>
        <v>0</v>
      </c>
      <c r="AE219" s="8">
        <f t="shared" si="678"/>
        <v>0</v>
      </c>
      <c r="AF219" s="8">
        <f t="shared" si="679"/>
        <v>0</v>
      </c>
      <c r="AH219" s="375">
        <f t="shared" si="680"/>
        <v>0</v>
      </c>
      <c r="AI219" s="201">
        <f t="shared" si="680"/>
        <v>0</v>
      </c>
      <c r="AJ219" s="8">
        <f t="shared" si="681"/>
        <v>0</v>
      </c>
      <c r="AK219" s="8">
        <f t="shared" si="682"/>
        <v>0</v>
      </c>
      <c r="AM219" s="375">
        <f t="shared" si="683"/>
        <v>0</v>
      </c>
      <c r="AN219" s="201">
        <f t="shared" si="683"/>
        <v>0</v>
      </c>
      <c r="AO219" s="8">
        <f t="shared" si="684"/>
        <v>0</v>
      </c>
      <c r="AP219" s="8">
        <f t="shared" si="685"/>
        <v>0</v>
      </c>
      <c r="AR219" s="375">
        <f t="shared" si="686"/>
        <v>0</v>
      </c>
      <c r="AS219" s="201">
        <f t="shared" si="686"/>
        <v>0</v>
      </c>
      <c r="AT219" s="8">
        <f t="shared" si="687"/>
        <v>0</v>
      </c>
      <c r="AU219" s="8">
        <f t="shared" si="688"/>
        <v>0</v>
      </c>
      <c r="AW219" s="375">
        <f t="shared" si="689"/>
        <v>0</v>
      </c>
      <c r="AX219" s="201">
        <f t="shared" si="689"/>
        <v>0</v>
      </c>
      <c r="AY219" s="8">
        <f t="shared" si="690"/>
        <v>0</v>
      </c>
      <c r="AZ219" s="8">
        <f t="shared" si="691"/>
        <v>0</v>
      </c>
      <c r="BB219" s="375">
        <f t="shared" si="692"/>
        <v>0</v>
      </c>
      <c r="BC219" s="201">
        <f t="shared" si="692"/>
        <v>0</v>
      </c>
      <c r="BD219" s="8">
        <f t="shared" si="693"/>
        <v>0</v>
      </c>
      <c r="BE219" s="8">
        <f t="shared" si="694"/>
        <v>0</v>
      </c>
      <c r="BG219" s="375">
        <f t="shared" si="695"/>
        <v>0</v>
      </c>
      <c r="BH219" s="201">
        <f t="shared" si="695"/>
        <v>0</v>
      </c>
      <c r="BI219" s="8">
        <f t="shared" si="696"/>
        <v>0</v>
      </c>
      <c r="BJ219" s="8">
        <f t="shared" si="697"/>
        <v>0</v>
      </c>
      <c r="BL219" s="375">
        <f t="shared" si="698"/>
        <v>0</v>
      </c>
      <c r="BM219" s="201">
        <f t="shared" si="698"/>
        <v>0</v>
      </c>
      <c r="BN219" s="8">
        <f t="shared" si="699"/>
        <v>0</v>
      </c>
      <c r="BO219" s="8">
        <f t="shared" si="700"/>
        <v>0</v>
      </c>
      <c r="BQ219" s="375">
        <f t="shared" si="701"/>
        <v>0</v>
      </c>
      <c r="BR219" s="201">
        <f t="shared" si="701"/>
        <v>0</v>
      </c>
      <c r="BS219" s="8">
        <f t="shared" si="702"/>
        <v>0</v>
      </c>
      <c r="BT219" s="8">
        <f t="shared" si="703"/>
        <v>0</v>
      </c>
      <c r="BV219" s="375">
        <f t="shared" si="704"/>
        <v>0</v>
      </c>
      <c r="BW219" s="201">
        <f t="shared" si="704"/>
        <v>0</v>
      </c>
      <c r="BX219" s="8">
        <f t="shared" si="705"/>
        <v>0</v>
      </c>
      <c r="BY219" s="8">
        <f t="shared" si="706"/>
        <v>0</v>
      </c>
      <c r="CA219" s="375">
        <f t="shared" si="707"/>
        <v>0</v>
      </c>
      <c r="CB219" s="201">
        <f t="shared" si="707"/>
        <v>0</v>
      </c>
      <c r="CC219" s="8">
        <f t="shared" si="708"/>
        <v>0</v>
      </c>
      <c r="CD219" s="8">
        <f t="shared" si="709"/>
        <v>0</v>
      </c>
      <c r="CF219" s="375">
        <f t="shared" si="710"/>
        <v>0</v>
      </c>
      <c r="CG219" s="201">
        <f t="shared" si="710"/>
        <v>0</v>
      </c>
      <c r="CH219" s="8">
        <f t="shared" si="711"/>
        <v>0</v>
      </c>
      <c r="CI219" s="8">
        <f t="shared" si="712"/>
        <v>0</v>
      </c>
      <c r="CK219" s="375">
        <f t="shared" si="713"/>
        <v>0</v>
      </c>
      <c r="CL219" s="201">
        <f t="shared" si="713"/>
        <v>0</v>
      </c>
      <c r="CM219" s="8">
        <f t="shared" si="714"/>
        <v>0</v>
      </c>
      <c r="CN219" s="8">
        <f t="shared" si="715"/>
        <v>0</v>
      </c>
      <c r="CP219" s="375">
        <f t="shared" si="716"/>
        <v>0</v>
      </c>
      <c r="CQ219" s="201">
        <f t="shared" si="716"/>
        <v>0</v>
      </c>
      <c r="CR219" s="8">
        <f t="shared" si="717"/>
        <v>0</v>
      </c>
      <c r="CS219" s="8">
        <f t="shared" si="718"/>
        <v>0</v>
      </c>
      <c r="CU219" s="375">
        <f t="shared" si="719"/>
        <v>0</v>
      </c>
      <c r="CV219" s="201">
        <f t="shared" si="719"/>
        <v>0</v>
      </c>
      <c r="CW219" s="8">
        <f t="shared" si="720"/>
        <v>0</v>
      </c>
      <c r="CX219" s="8">
        <f t="shared" si="721"/>
        <v>0</v>
      </c>
      <c r="CZ219" s="375">
        <f t="shared" si="722"/>
        <v>0</v>
      </c>
      <c r="DA219" s="201">
        <f t="shared" si="722"/>
        <v>0</v>
      </c>
      <c r="DB219" s="8">
        <f t="shared" si="723"/>
        <v>0</v>
      </c>
      <c r="DC219" s="8">
        <f t="shared" si="724"/>
        <v>0</v>
      </c>
      <c r="DE219" s="375">
        <f t="shared" si="725"/>
        <v>0</v>
      </c>
      <c r="DF219" s="201">
        <f t="shared" si="725"/>
        <v>0</v>
      </c>
      <c r="DG219" s="8">
        <f t="shared" si="726"/>
        <v>0</v>
      </c>
      <c r="DH219" s="8">
        <f t="shared" si="727"/>
        <v>0</v>
      </c>
      <c r="DJ219" s="375">
        <f t="shared" si="728"/>
        <v>0</v>
      </c>
      <c r="DK219" s="201">
        <f t="shared" si="728"/>
        <v>0</v>
      </c>
      <c r="DL219" s="8">
        <f t="shared" si="729"/>
        <v>0</v>
      </c>
      <c r="DM219" s="8">
        <f t="shared" si="730"/>
        <v>0</v>
      </c>
      <c r="DO219" s="375">
        <f t="shared" si="731"/>
        <v>0</v>
      </c>
      <c r="DP219" s="201">
        <f t="shared" si="731"/>
        <v>0</v>
      </c>
      <c r="DQ219" s="8">
        <f t="shared" si="732"/>
        <v>0</v>
      </c>
      <c r="DR219" s="8">
        <f t="shared" si="733"/>
        <v>0</v>
      </c>
      <c r="DT219" s="51">
        <f>P219+U219+Z219+AE219+AJ219+AO219+AT219+AY219+BD219+BI219+BN219+BS219+BX219+CC219+CH219+CM219+CR219+CW219+DB219+DG219+DL219+DQ219</f>
        <v>0</v>
      </c>
      <c r="DU219" s="65">
        <f t="shared" si="735"/>
        <v>0</v>
      </c>
      <c r="DV219" s="90">
        <v>0</v>
      </c>
      <c r="DW219" s="65">
        <f t="shared" si="736"/>
        <v>0</v>
      </c>
      <c r="DX219" s="66">
        <f>+DT219+DV219</f>
        <v>0</v>
      </c>
      <c r="DY219" s="66">
        <f t="shared" si="737"/>
        <v>0</v>
      </c>
      <c r="DZ219" s="307">
        <f t="shared" si="738"/>
        <v>0</v>
      </c>
    </row>
    <row r="220" spans="1:130" s="72" customFormat="1" ht="32.4" customHeight="1" thickBot="1" x14ac:dyDescent="0.35">
      <c r="B220" s="275" t="s">
        <v>106</v>
      </c>
      <c r="C220" s="276" t="str">
        <f>B207</f>
        <v>Others</v>
      </c>
      <c r="D220" s="445"/>
      <c r="E220" s="242"/>
      <c r="F220" s="73"/>
      <c r="G220" s="73"/>
      <c r="H220" s="73"/>
      <c r="I220" s="73"/>
      <c r="J220" s="73"/>
      <c r="K220" s="74"/>
      <c r="L220" s="73"/>
      <c r="M220" s="75"/>
      <c r="N220" s="391">
        <f>P18</f>
        <v>2015</v>
      </c>
      <c r="O220" s="278"/>
      <c r="P220" s="76">
        <f>SUM(P208:P219)</f>
        <v>0</v>
      </c>
      <c r="Q220" s="77">
        <f>SUM(Q208:Q219)</f>
        <v>0</v>
      </c>
      <c r="R220" s="78"/>
      <c r="S220" s="279">
        <f>U18</f>
        <v>2016</v>
      </c>
      <c r="T220" s="279"/>
      <c r="U220" s="76">
        <f>SUM(U208:U219)</f>
        <v>0</v>
      </c>
      <c r="V220" s="77">
        <f>SUM(V208:V219)</f>
        <v>0</v>
      </c>
      <c r="W220" s="78"/>
      <c r="X220" s="391">
        <f>Z18</f>
        <v>2017</v>
      </c>
      <c r="Y220" s="277"/>
      <c r="Z220" s="76">
        <f>SUM(Z208:Z219)</f>
        <v>0</v>
      </c>
      <c r="AA220" s="77">
        <f>SUM(AA208:AA219)</f>
        <v>0</v>
      </c>
      <c r="AB220" s="79"/>
      <c r="AC220" s="391">
        <f>AE18</f>
        <v>2018</v>
      </c>
      <c r="AD220" s="277"/>
      <c r="AE220" s="76">
        <f>SUM(AE208:AE219)</f>
        <v>0</v>
      </c>
      <c r="AF220" s="77">
        <f>SUM(AF208:AF219)</f>
        <v>0</v>
      </c>
      <c r="AH220" s="391">
        <f>AJ18</f>
        <v>2019</v>
      </c>
      <c r="AI220" s="277"/>
      <c r="AJ220" s="76">
        <f>SUM(AJ208:AJ219)</f>
        <v>0</v>
      </c>
      <c r="AK220" s="77">
        <f>SUM(AK208:AK219)</f>
        <v>0</v>
      </c>
      <c r="AM220" s="391">
        <f>AO18</f>
        <v>2020</v>
      </c>
      <c r="AN220" s="277"/>
      <c r="AO220" s="76">
        <f>SUM(AO208:AO219)</f>
        <v>0</v>
      </c>
      <c r="AP220" s="77">
        <f>SUM(AP208:AP219)</f>
        <v>0</v>
      </c>
      <c r="AR220" s="391">
        <f>AT18</f>
        <v>2021</v>
      </c>
      <c r="AS220" s="277"/>
      <c r="AT220" s="76">
        <f>SUM(AT208:AT219)</f>
        <v>0</v>
      </c>
      <c r="AU220" s="77">
        <f>SUM(AU208:AU219)</f>
        <v>0</v>
      </c>
      <c r="AW220" s="391">
        <f>AY18</f>
        <v>2022</v>
      </c>
      <c r="AX220" s="277"/>
      <c r="AY220" s="76">
        <f>SUM(AY208:AY219)</f>
        <v>0</v>
      </c>
      <c r="AZ220" s="77">
        <f>SUM(AZ208:AZ219)</f>
        <v>0</v>
      </c>
      <c r="BB220" s="391">
        <f>BD18</f>
        <v>2023</v>
      </c>
      <c r="BC220" s="277"/>
      <c r="BD220" s="76">
        <f>SUM(BD208:BD219)</f>
        <v>0</v>
      </c>
      <c r="BE220" s="77">
        <f>SUM(BE208:BE219)</f>
        <v>0</v>
      </c>
      <c r="BG220" s="391">
        <f>BI18</f>
        <v>2024</v>
      </c>
      <c r="BH220" s="277"/>
      <c r="BI220" s="76">
        <f>SUM(BI208:BI219)</f>
        <v>0</v>
      </c>
      <c r="BJ220" s="77">
        <f>SUM(BJ208:BJ219)</f>
        <v>0</v>
      </c>
      <c r="BL220" s="391">
        <f>BN18</f>
        <v>2025</v>
      </c>
      <c r="BM220" s="277"/>
      <c r="BN220" s="76">
        <f>SUM(BN208:BN219)</f>
        <v>0</v>
      </c>
      <c r="BO220" s="77">
        <f>SUM(BO208:BO219)</f>
        <v>0</v>
      </c>
      <c r="BQ220" s="391">
        <f>BS18</f>
        <v>2026</v>
      </c>
      <c r="BR220" s="277"/>
      <c r="BS220" s="76">
        <f>SUM(BS208:BS219)</f>
        <v>0</v>
      </c>
      <c r="BT220" s="77">
        <f>SUM(BT208:BT219)</f>
        <v>0</v>
      </c>
      <c r="BV220" s="391">
        <f>BX18</f>
        <v>2027</v>
      </c>
      <c r="BW220" s="277"/>
      <c r="BX220" s="76">
        <f>SUM(BX208:BX219)</f>
        <v>0</v>
      </c>
      <c r="BY220" s="77">
        <f>SUM(BY208:BY219)</f>
        <v>0</v>
      </c>
      <c r="CA220" s="391">
        <f>CC18</f>
        <v>2028</v>
      </c>
      <c r="CB220" s="277"/>
      <c r="CC220" s="76">
        <f>SUM(CC208:CC219)</f>
        <v>0</v>
      </c>
      <c r="CD220" s="77">
        <f>SUM(CD208:CD219)</f>
        <v>0</v>
      </c>
      <c r="CF220" s="391">
        <f>CH18</f>
        <v>2029</v>
      </c>
      <c r="CG220" s="277"/>
      <c r="CH220" s="76">
        <f>SUM(CH208:CH219)</f>
        <v>0</v>
      </c>
      <c r="CI220" s="77">
        <f>SUM(CI208:CI219)</f>
        <v>0</v>
      </c>
      <c r="CK220" s="391">
        <f>CM18</f>
        <v>2030</v>
      </c>
      <c r="CL220" s="277"/>
      <c r="CM220" s="76">
        <f>SUM(CM208:CM219)</f>
        <v>0</v>
      </c>
      <c r="CN220" s="77">
        <f>SUM(CN208:CN219)</f>
        <v>0</v>
      </c>
      <c r="CP220" s="391">
        <f>CR18</f>
        <v>2031</v>
      </c>
      <c r="CQ220" s="277"/>
      <c r="CR220" s="76">
        <f>SUM(CR208:CR219)</f>
        <v>0</v>
      </c>
      <c r="CS220" s="77">
        <f>SUM(CS208:CS219)</f>
        <v>0</v>
      </c>
      <c r="CU220" s="391">
        <f>CW18</f>
        <v>2032</v>
      </c>
      <c r="CV220" s="277"/>
      <c r="CW220" s="76">
        <f>SUM(CW208:CW219)</f>
        <v>0</v>
      </c>
      <c r="CX220" s="77">
        <f>SUM(CX208:CX219)</f>
        <v>0</v>
      </c>
      <c r="CZ220" s="391">
        <f>DB18</f>
        <v>2033</v>
      </c>
      <c r="DA220" s="277"/>
      <c r="DB220" s="76">
        <f>SUM(DB208:DB219)</f>
        <v>0</v>
      </c>
      <c r="DC220" s="77">
        <f>SUM(DC208:DC219)</f>
        <v>0</v>
      </c>
      <c r="DE220" s="391">
        <f>DG18</f>
        <v>2034</v>
      </c>
      <c r="DF220" s="277"/>
      <c r="DG220" s="76">
        <f>SUM(DG208:DG219)</f>
        <v>0</v>
      </c>
      <c r="DH220" s="77">
        <f>SUM(DH208:DH219)</f>
        <v>0</v>
      </c>
      <c r="DJ220" s="391">
        <f>DL18</f>
        <v>2035</v>
      </c>
      <c r="DK220" s="277"/>
      <c r="DL220" s="76">
        <f>SUM(DL208:DL219)</f>
        <v>0</v>
      </c>
      <c r="DM220" s="77">
        <f>SUM(DM208:DM219)</f>
        <v>0</v>
      </c>
      <c r="DO220" s="391">
        <f>DQ18</f>
        <v>2036</v>
      </c>
      <c r="DP220" s="277"/>
      <c r="DQ220" s="76">
        <f>SUM(DQ208:DQ219)</f>
        <v>0</v>
      </c>
      <c r="DR220" s="77">
        <f>SUM(DR208:DR219)</f>
        <v>0</v>
      </c>
      <c r="DT220" s="80">
        <f t="shared" ref="DT220:DX220" si="740">SUM(DT208:DT219)</f>
        <v>0</v>
      </c>
      <c r="DU220" s="77">
        <f t="shared" si="740"/>
        <v>0</v>
      </c>
      <c r="DV220" s="77">
        <f t="shared" si="740"/>
        <v>0</v>
      </c>
      <c r="DW220" s="77">
        <f t="shared" si="740"/>
        <v>0</v>
      </c>
      <c r="DX220" s="77">
        <f t="shared" si="740"/>
        <v>0</v>
      </c>
      <c r="DY220" s="77">
        <f>SUM(Q220+V220+AA220+AF220+AK220+AP220+AU220+AZ220+BE220+BJ220+BO220+BT220+BY220+CD220+CI220+CN220+CS220+CX220+DC220+DH220+DM220+DR220)</f>
        <v>0</v>
      </c>
      <c r="DZ220" s="311" t="s">
        <v>53</v>
      </c>
    </row>
    <row r="221" spans="1:130" x14ac:dyDescent="0.3">
      <c r="P221" s="280" t="s">
        <v>17</v>
      </c>
      <c r="Q221" s="281" t="s">
        <v>18</v>
      </c>
      <c r="U221" s="280" t="s">
        <v>17</v>
      </c>
      <c r="V221" s="281" t="s">
        <v>18</v>
      </c>
      <c r="Z221" s="280" t="s">
        <v>17</v>
      </c>
      <c r="AA221" s="281" t="s">
        <v>18</v>
      </c>
      <c r="AE221" s="280" t="s">
        <v>17</v>
      </c>
      <c r="AF221" s="281" t="s">
        <v>18</v>
      </c>
      <c r="AJ221" s="280" t="s">
        <v>17</v>
      </c>
      <c r="AK221" s="281" t="s">
        <v>18</v>
      </c>
      <c r="AO221" s="280" t="s">
        <v>17</v>
      </c>
      <c r="AP221" s="281" t="s">
        <v>18</v>
      </c>
      <c r="AT221" s="280" t="s">
        <v>17</v>
      </c>
      <c r="AU221" s="281" t="s">
        <v>18</v>
      </c>
      <c r="AY221" s="280" t="s">
        <v>17</v>
      </c>
      <c r="AZ221" s="281" t="s">
        <v>18</v>
      </c>
      <c r="BD221" s="280" t="s">
        <v>17</v>
      </c>
      <c r="BE221" s="281" t="s">
        <v>18</v>
      </c>
      <c r="BI221" s="280" t="s">
        <v>17</v>
      </c>
      <c r="BJ221" s="281" t="s">
        <v>18</v>
      </c>
      <c r="BN221" s="280" t="s">
        <v>17</v>
      </c>
      <c r="BO221" s="281" t="s">
        <v>18</v>
      </c>
      <c r="BS221" s="280" t="s">
        <v>17</v>
      </c>
      <c r="BT221" s="281" t="s">
        <v>18</v>
      </c>
      <c r="BX221" s="280" t="s">
        <v>17</v>
      </c>
      <c r="BY221" s="281" t="s">
        <v>18</v>
      </c>
      <c r="CC221" s="280" t="s">
        <v>17</v>
      </c>
      <c r="CD221" s="281" t="s">
        <v>18</v>
      </c>
      <c r="CH221" s="280" t="s">
        <v>17</v>
      </c>
      <c r="CI221" s="281" t="s">
        <v>18</v>
      </c>
      <c r="CM221" s="280" t="s">
        <v>17</v>
      </c>
      <c r="CN221" s="281" t="s">
        <v>18</v>
      </c>
      <c r="CR221" s="280" t="s">
        <v>17</v>
      </c>
      <c r="CS221" s="281" t="s">
        <v>18</v>
      </c>
      <c r="CW221" s="280" t="s">
        <v>17</v>
      </c>
      <c r="CX221" s="281" t="s">
        <v>18</v>
      </c>
      <c r="DB221" s="280" t="s">
        <v>17</v>
      </c>
      <c r="DC221" s="281" t="s">
        <v>18</v>
      </c>
      <c r="DG221" s="280" t="s">
        <v>17</v>
      </c>
      <c r="DH221" s="281" t="s">
        <v>18</v>
      </c>
      <c r="DL221" s="280" t="s">
        <v>17</v>
      </c>
      <c r="DM221" s="281" t="s">
        <v>18</v>
      </c>
      <c r="DQ221" s="280" t="s">
        <v>17</v>
      </c>
      <c r="DR221" s="281" t="s">
        <v>18</v>
      </c>
      <c r="DT221" s="280" t="s">
        <v>17</v>
      </c>
      <c r="DU221" s="281" t="s">
        <v>18</v>
      </c>
      <c r="DV221" s="280" t="s">
        <v>17</v>
      </c>
      <c r="DW221" s="281" t="s">
        <v>18</v>
      </c>
      <c r="DX221" s="280" t="s">
        <v>17</v>
      </c>
      <c r="DY221" s="281" t="s">
        <v>18</v>
      </c>
    </row>
    <row r="224" spans="1:130" ht="26.4" customHeight="1" x14ac:dyDescent="0.3">
      <c r="I224" s="2"/>
      <c r="J224" s="2"/>
      <c r="L224" s="2"/>
      <c r="N224" s="392"/>
      <c r="O224" s="217"/>
      <c r="P224" s="282"/>
      <c r="Q224" s="83"/>
      <c r="R224" s="22"/>
      <c r="S224" s="380"/>
      <c r="T224" s="206"/>
      <c r="U224" s="282"/>
      <c r="V224" s="83"/>
      <c r="W224" s="22"/>
      <c r="X224" s="392"/>
      <c r="Y224" s="82"/>
      <c r="Z224" s="282"/>
      <c r="AA224" s="83"/>
      <c r="AB224" s="353"/>
      <c r="AC224" s="392"/>
      <c r="AD224" s="82"/>
      <c r="AE224" s="282"/>
      <c r="AF224" s="83"/>
      <c r="AH224" s="392"/>
      <c r="AI224" s="82"/>
      <c r="AJ224" s="282"/>
      <c r="AK224" s="83"/>
      <c r="AM224" s="392"/>
      <c r="AN224" s="82"/>
      <c r="AO224" s="282"/>
      <c r="AP224" s="83"/>
      <c r="AR224" s="392"/>
      <c r="AS224" s="82"/>
      <c r="AT224" s="282"/>
      <c r="AU224" s="83"/>
      <c r="AW224" s="392"/>
      <c r="AX224" s="82"/>
      <c r="AY224" s="282"/>
      <c r="AZ224" s="83"/>
      <c r="BB224" s="392"/>
      <c r="BC224" s="82"/>
      <c r="BD224" s="282"/>
      <c r="BE224" s="83"/>
      <c r="BG224" s="392"/>
      <c r="BH224" s="82"/>
      <c r="BI224" s="282"/>
      <c r="BJ224" s="83"/>
      <c r="BL224" s="392"/>
      <c r="BM224" s="82"/>
      <c r="BN224" s="282"/>
      <c r="BO224" s="83"/>
      <c r="BQ224" s="392"/>
      <c r="BR224" s="82"/>
      <c r="BS224" s="282"/>
      <c r="BT224" s="83"/>
      <c r="BV224" s="392"/>
      <c r="BW224" s="82"/>
      <c r="BX224" s="282"/>
      <c r="BY224" s="83"/>
      <c r="CA224" s="392"/>
      <c r="CB224" s="82"/>
      <c r="CC224" s="282"/>
      <c r="CD224" s="83"/>
      <c r="CF224" s="392"/>
      <c r="CG224" s="82"/>
      <c r="CH224" s="282"/>
      <c r="CI224" s="83"/>
      <c r="CK224" s="392"/>
      <c r="CL224" s="82"/>
      <c r="CM224" s="282"/>
      <c r="CN224" s="83"/>
      <c r="CP224" s="392"/>
      <c r="CQ224" s="82"/>
      <c r="CR224" s="282"/>
      <c r="CS224" s="83"/>
      <c r="CU224" s="392"/>
      <c r="CV224" s="82"/>
      <c r="CW224" s="282"/>
      <c r="CX224" s="83"/>
      <c r="CZ224" s="392"/>
      <c r="DA224" s="82"/>
      <c r="DB224" s="282"/>
      <c r="DC224" s="83"/>
      <c r="DE224" s="392"/>
      <c r="DF224" s="82"/>
      <c r="DG224" s="282"/>
      <c r="DH224" s="83"/>
      <c r="DJ224" s="392"/>
      <c r="DK224" s="82"/>
      <c r="DL224" s="282"/>
      <c r="DM224" s="83"/>
      <c r="DO224" s="392"/>
      <c r="DP224" s="82"/>
      <c r="DQ224" s="282"/>
      <c r="DR224" s="83"/>
      <c r="DT224" s="605" t="s">
        <v>12</v>
      </c>
      <c r="DU224" s="606"/>
      <c r="DV224" s="605" t="s">
        <v>13</v>
      </c>
      <c r="DW224" s="606"/>
      <c r="DX224" s="603" t="s">
        <v>14</v>
      </c>
      <c r="DY224" s="604"/>
    </row>
    <row r="225" spans="1:130" ht="15" thickBot="1" x14ac:dyDescent="0.35">
      <c r="I225" s="2"/>
      <c r="J225" s="2"/>
      <c r="L225" s="2"/>
      <c r="N225" s="388" t="s">
        <v>15</v>
      </c>
      <c r="O225" s="211" t="s">
        <v>16</v>
      </c>
      <c r="P225" s="31" t="s">
        <v>17</v>
      </c>
      <c r="Q225" s="32" t="s">
        <v>18</v>
      </c>
      <c r="R225" s="22"/>
      <c r="S225" s="30" t="s">
        <v>15</v>
      </c>
      <c r="T225" s="31" t="s">
        <v>16</v>
      </c>
      <c r="U225" s="31" t="s">
        <v>17</v>
      </c>
      <c r="V225" s="32" t="s">
        <v>18</v>
      </c>
      <c r="W225" s="22"/>
      <c r="X225" s="388" t="s">
        <v>15</v>
      </c>
      <c r="Y225" s="31" t="s">
        <v>16</v>
      </c>
      <c r="Z225" s="31" t="s">
        <v>17</v>
      </c>
      <c r="AA225" s="32" t="s">
        <v>18</v>
      </c>
      <c r="AB225" s="353"/>
      <c r="AC225" s="388" t="s">
        <v>15</v>
      </c>
      <c r="AD225" s="31" t="s">
        <v>16</v>
      </c>
      <c r="AE225" s="31" t="s">
        <v>17</v>
      </c>
      <c r="AF225" s="32" t="s">
        <v>18</v>
      </c>
      <c r="AH225" s="388" t="s">
        <v>15</v>
      </c>
      <c r="AI225" s="31" t="s">
        <v>16</v>
      </c>
      <c r="AJ225" s="31" t="s">
        <v>17</v>
      </c>
      <c r="AK225" s="32" t="s">
        <v>18</v>
      </c>
      <c r="AM225" s="388" t="s">
        <v>15</v>
      </c>
      <c r="AN225" s="31" t="s">
        <v>16</v>
      </c>
      <c r="AO225" s="31" t="s">
        <v>17</v>
      </c>
      <c r="AP225" s="32" t="s">
        <v>18</v>
      </c>
      <c r="AR225" s="388" t="s">
        <v>15</v>
      </c>
      <c r="AS225" s="31" t="s">
        <v>16</v>
      </c>
      <c r="AT225" s="31" t="s">
        <v>17</v>
      </c>
      <c r="AU225" s="32" t="s">
        <v>18</v>
      </c>
      <c r="AW225" s="388" t="s">
        <v>15</v>
      </c>
      <c r="AX225" s="31" t="s">
        <v>16</v>
      </c>
      <c r="AY225" s="31" t="s">
        <v>17</v>
      </c>
      <c r="AZ225" s="32" t="s">
        <v>18</v>
      </c>
      <c r="BB225" s="388" t="s">
        <v>15</v>
      </c>
      <c r="BC225" s="31" t="s">
        <v>16</v>
      </c>
      <c r="BD225" s="31" t="s">
        <v>17</v>
      </c>
      <c r="BE225" s="32" t="s">
        <v>18</v>
      </c>
      <c r="BG225" s="388" t="s">
        <v>15</v>
      </c>
      <c r="BH225" s="31" t="s">
        <v>16</v>
      </c>
      <c r="BI225" s="31" t="s">
        <v>17</v>
      </c>
      <c r="BJ225" s="32" t="s">
        <v>18</v>
      </c>
      <c r="BL225" s="388" t="s">
        <v>15</v>
      </c>
      <c r="BM225" s="31" t="s">
        <v>16</v>
      </c>
      <c r="BN225" s="31" t="s">
        <v>17</v>
      </c>
      <c r="BO225" s="32" t="s">
        <v>18</v>
      </c>
      <c r="BQ225" s="388" t="s">
        <v>15</v>
      </c>
      <c r="BR225" s="31" t="s">
        <v>16</v>
      </c>
      <c r="BS225" s="31" t="s">
        <v>17</v>
      </c>
      <c r="BT225" s="32" t="s">
        <v>18</v>
      </c>
      <c r="BV225" s="388" t="s">
        <v>15</v>
      </c>
      <c r="BW225" s="31" t="s">
        <v>16</v>
      </c>
      <c r="BX225" s="31" t="s">
        <v>17</v>
      </c>
      <c r="BY225" s="32" t="s">
        <v>18</v>
      </c>
      <c r="CA225" s="388" t="s">
        <v>15</v>
      </c>
      <c r="CB225" s="31" t="s">
        <v>16</v>
      </c>
      <c r="CC225" s="31" t="s">
        <v>17</v>
      </c>
      <c r="CD225" s="32" t="s">
        <v>18</v>
      </c>
      <c r="CF225" s="388" t="s">
        <v>15</v>
      </c>
      <c r="CG225" s="31" t="s">
        <v>16</v>
      </c>
      <c r="CH225" s="31" t="s">
        <v>17</v>
      </c>
      <c r="CI225" s="32" t="s">
        <v>18</v>
      </c>
      <c r="CK225" s="388" t="s">
        <v>15</v>
      </c>
      <c r="CL225" s="31" t="s">
        <v>16</v>
      </c>
      <c r="CM225" s="31" t="s">
        <v>17</v>
      </c>
      <c r="CN225" s="32" t="s">
        <v>18</v>
      </c>
      <c r="CP225" s="388" t="s">
        <v>15</v>
      </c>
      <c r="CQ225" s="31" t="s">
        <v>16</v>
      </c>
      <c r="CR225" s="31" t="s">
        <v>17</v>
      </c>
      <c r="CS225" s="32" t="s">
        <v>18</v>
      </c>
      <c r="CU225" s="388" t="s">
        <v>15</v>
      </c>
      <c r="CV225" s="31" t="s">
        <v>16</v>
      </c>
      <c r="CW225" s="31" t="s">
        <v>17</v>
      </c>
      <c r="CX225" s="32" t="s">
        <v>18</v>
      </c>
      <c r="CZ225" s="388" t="s">
        <v>15</v>
      </c>
      <c r="DA225" s="31" t="s">
        <v>16</v>
      </c>
      <c r="DB225" s="31" t="s">
        <v>17</v>
      </c>
      <c r="DC225" s="32" t="s">
        <v>18</v>
      </c>
      <c r="DE225" s="388" t="s">
        <v>15</v>
      </c>
      <c r="DF225" s="31" t="s">
        <v>16</v>
      </c>
      <c r="DG225" s="31" t="s">
        <v>17</v>
      </c>
      <c r="DH225" s="32" t="s">
        <v>18</v>
      </c>
      <c r="DJ225" s="388" t="s">
        <v>15</v>
      </c>
      <c r="DK225" s="31" t="s">
        <v>16</v>
      </c>
      <c r="DL225" s="31" t="s">
        <v>17</v>
      </c>
      <c r="DM225" s="32" t="s">
        <v>18</v>
      </c>
      <c r="DO225" s="388" t="s">
        <v>15</v>
      </c>
      <c r="DP225" s="31" t="s">
        <v>16</v>
      </c>
      <c r="DQ225" s="31" t="s">
        <v>17</v>
      </c>
      <c r="DR225" s="32" t="s">
        <v>18</v>
      </c>
      <c r="DT225" s="250" t="s">
        <v>17</v>
      </c>
      <c r="DU225" s="251" t="s">
        <v>18</v>
      </c>
      <c r="DV225" s="250" t="s">
        <v>17</v>
      </c>
      <c r="DW225" s="252" t="s">
        <v>18</v>
      </c>
      <c r="DX225" s="253" t="s">
        <v>17</v>
      </c>
      <c r="DY225" s="252" t="s">
        <v>18</v>
      </c>
    </row>
    <row r="226" spans="1:130" s="33" customFormat="1" ht="27" customHeight="1" thickBot="1" x14ac:dyDescent="0.35">
      <c r="B226" s="254" t="s">
        <v>107</v>
      </c>
      <c r="C226" s="255" t="s">
        <v>55</v>
      </c>
      <c r="D226" s="444"/>
      <c r="E226" s="283" t="s">
        <v>21</v>
      </c>
      <c r="F226" s="257" t="s">
        <v>22</v>
      </c>
      <c r="G226" s="257"/>
      <c r="H226" s="257" t="s">
        <v>23</v>
      </c>
      <c r="I226" s="257" t="s">
        <v>24</v>
      </c>
      <c r="J226" s="257" t="s">
        <v>25</v>
      </c>
      <c r="K226" s="258" t="s">
        <v>26</v>
      </c>
      <c r="L226" s="259" t="s">
        <v>27</v>
      </c>
      <c r="N226" s="389"/>
      <c r="O226" s="212"/>
      <c r="P226" s="35"/>
      <c r="Q226" s="36"/>
      <c r="R226" s="37"/>
      <c r="S226" s="34"/>
      <c r="T226" s="35"/>
      <c r="U226" s="35"/>
      <c r="V226" s="36"/>
      <c r="W226" s="37"/>
      <c r="X226" s="389"/>
      <c r="Y226" s="35"/>
      <c r="Z226" s="35"/>
      <c r="AA226" s="36"/>
      <c r="AB226" s="37"/>
      <c r="AC226" s="389"/>
      <c r="AD226" s="35"/>
      <c r="AE226" s="35"/>
      <c r="AF226" s="36"/>
      <c r="AH226" s="389"/>
      <c r="AI226" s="35"/>
      <c r="AJ226" s="35"/>
      <c r="AK226" s="36"/>
      <c r="AM226" s="389"/>
      <c r="AN226" s="35"/>
      <c r="AO226" s="35"/>
      <c r="AP226" s="36"/>
      <c r="AR226" s="389"/>
      <c r="AS226" s="35"/>
      <c r="AT226" s="35"/>
      <c r="AU226" s="36"/>
      <c r="AW226" s="389"/>
      <c r="AX226" s="35"/>
      <c r="AY226" s="35"/>
      <c r="AZ226" s="36"/>
      <c r="BB226" s="389"/>
      <c r="BC226" s="35"/>
      <c r="BD226" s="35"/>
      <c r="BE226" s="36"/>
      <c r="BG226" s="389"/>
      <c r="BH226" s="35"/>
      <c r="BI226" s="35"/>
      <c r="BJ226" s="36"/>
      <c r="BL226" s="389"/>
      <c r="BM226" s="35"/>
      <c r="BN226" s="35"/>
      <c r="BO226" s="36"/>
      <c r="BQ226" s="389"/>
      <c r="BR226" s="35"/>
      <c r="BS226" s="35"/>
      <c r="BT226" s="36"/>
      <c r="BV226" s="389"/>
      <c r="BW226" s="35"/>
      <c r="BX226" s="35"/>
      <c r="BY226" s="36"/>
      <c r="CA226" s="389"/>
      <c r="CB226" s="35"/>
      <c r="CC226" s="35"/>
      <c r="CD226" s="36"/>
      <c r="CF226" s="389"/>
      <c r="CG226" s="35"/>
      <c r="CH226" s="35"/>
      <c r="CI226" s="36"/>
      <c r="CK226" s="389"/>
      <c r="CL226" s="35"/>
      <c r="CM226" s="35"/>
      <c r="CN226" s="36"/>
      <c r="CP226" s="389"/>
      <c r="CQ226" s="35"/>
      <c r="CR226" s="35"/>
      <c r="CS226" s="36"/>
      <c r="CU226" s="389"/>
      <c r="CV226" s="35"/>
      <c r="CW226" s="35"/>
      <c r="CX226" s="36"/>
      <c r="CZ226" s="389"/>
      <c r="DA226" s="35"/>
      <c r="DB226" s="35"/>
      <c r="DC226" s="36"/>
      <c r="DE226" s="389"/>
      <c r="DF226" s="35"/>
      <c r="DG226" s="35"/>
      <c r="DH226" s="36"/>
      <c r="DJ226" s="389"/>
      <c r="DK226" s="35"/>
      <c r="DL226" s="35"/>
      <c r="DM226" s="36"/>
      <c r="DO226" s="389"/>
      <c r="DP226" s="35"/>
      <c r="DQ226" s="35"/>
      <c r="DR226" s="36"/>
      <c r="DT226" s="34"/>
      <c r="DU226" s="36"/>
      <c r="DV226" s="38"/>
      <c r="DW226" s="36"/>
      <c r="DX226" s="38"/>
      <c r="DY226" s="39"/>
      <c r="DZ226" s="309" t="str">
        <f t="shared" ref="DZ226:DZ238" si="741">B226</f>
        <v>Others 3</v>
      </c>
    </row>
    <row r="227" spans="1:130" ht="18" customHeight="1" x14ac:dyDescent="0.3">
      <c r="B227" s="317"/>
      <c r="C227" s="317"/>
      <c r="D227" s="317"/>
      <c r="E227" s="239"/>
      <c r="F227" s="263"/>
      <c r="G227" s="263"/>
      <c r="H227" s="263"/>
      <c r="I227" s="56"/>
      <c r="J227" s="56"/>
      <c r="K227" s="265"/>
      <c r="L227" s="264"/>
      <c r="M227" s="57"/>
      <c r="N227" s="394"/>
      <c r="O227" s="214"/>
      <c r="P227" s="8">
        <f t="shared" ref="P227:P238" si="742">$E227*N227*O227</f>
        <v>0</v>
      </c>
      <c r="Q227" s="8">
        <f t="shared" ref="Q227:Q238" si="743">P227/$I$3</f>
        <v>0</v>
      </c>
      <c r="S227" s="201">
        <f t="shared" ref="S227:T238" si="744">N227</f>
        <v>0</v>
      </c>
      <c r="T227" s="201">
        <f t="shared" si="744"/>
        <v>0</v>
      </c>
      <c r="U227" s="8">
        <f t="shared" ref="U227:U234" si="745">$E227*S227*T227</f>
        <v>0</v>
      </c>
      <c r="V227" s="8">
        <f t="shared" ref="V227:V238" si="746">U227/$I$3</f>
        <v>0</v>
      </c>
      <c r="X227" s="375">
        <f t="shared" ref="X227:Y238" si="747">S227</f>
        <v>0</v>
      </c>
      <c r="Y227" s="201">
        <f t="shared" si="747"/>
        <v>0</v>
      </c>
      <c r="Z227" s="8">
        <f t="shared" ref="Z227:Z238" si="748">$E227*X227*Y227</f>
        <v>0</v>
      </c>
      <c r="AA227" s="8">
        <f t="shared" ref="AA227:AA238" si="749">Z227/$I$3</f>
        <v>0</v>
      </c>
      <c r="AC227" s="375">
        <f t="shared" ref="AC227:AD238" si="750">X227</f>
        <v>0</v>
      </c>
      <c r="AD227" s="201">
        <f t="shared" si="750"/>
        <v>0</v>
      </c>
      <c r="AE227" s="8">
        <f t="shared" ref="AE227:AE238" si="751">$E227*AC227*AD227</f>
        <v>0</v>
      </c>
      <c r="AF227" s="8">
        <f t="shared" ref="AF227:AF238" si="752">AE227/$I$3</f>
        <v>0</v>
      </c>
      <c r="AH227" s="375">
        <f t="shared" ref="AH227:AI238" si="753">AC227</f>
        <v>0</v>
      </c>
      <c r="AI227" s="201">
        <f t="shared" si="753"/>
        <v>0</v>
      </c>
      <c r="AJ227" s="8">
        <f t="shared" ref="AJ227:AJ238" si="754">$E227*AH227*AI227</f>
        <v>0</v>
      </c>
      <c r="AK227" s="8">
        <f t="shared" ref="AK227:AK238" si="755">AJ227/$I$3</f>
        <v>0</v>
      </c>
      <c r="AM227" s="375">
        <f t="shared" ref="AM227:AN238" si="756">AH227</f>
        <v>0</v>
      </c>
      <c r="AN227" s="201">
        <f t="shared" si="756"/>
        <v>0</v>
      </c>
      <c r="AO227" s="8">
        <f t="shared" ref="AO227:AO238" si="757">$E227*AM227*AN227</f>
        <v>0</v>
      </c>
      <c r="AP227" s="8">
        <f t="shared" ref="AP227:AP238" si="758">AO227/$I$3</f>
        <v>0</v>
      </c>
      <c r="AR227" s="375">
        <f t="shared" ref="AR227:AS238" si="759">AM227</f>
        <v>0</v>
      </c>
      <c r="AS227" s="201">
        <f t="shared" si="759"/>
        <v>0</v>
      </c>
      <c r="AT227" s="8">
        <f t="shared" ref="AT227:AT238" si="760">$E227*AR227*AS227</f>
        <v>0</v>
      </c>
      <c r="AU227" s="8">
        <f t="shared" ref="AU227:AU238" si="761">AT227/$I$3</f>
        <v>0</v>
      </c>
      <c r="AW227" s="375">
        <f t="shared" ref="AW227:AX238" si="762">AR227</f>
        <v>0</v>
      </c>
      <c r="AX227" s="201">
        <f t="shared" si="762"/>
        <v>0</v>
      </c>
      <c r="AY227" s="8">
        <f t="shared" ref="AY227:AY238" si="763">$E227*AW227*AX227</f>
        <v>0</v>
      </c>
      <c r="AZ227" s="8">
        <f t="shared" ref="AZ227:AZ238" si="764">AY227/$I$3</f>
        <v>0</v>
      </c>
      <c r="BB227" s="375">
        <f t="shared" ref="BB227:BC238" si="765">AW227</f>
        <v>0</v>
      </c>
      <c r="BC227" s="201">
        <f t="shared" si="765"/>
        <v>0</v>
      </c>
      <c r="BD227" s="8">
        <f t="shared" ref="BD227:BD238" si="766">$E227*BB227*BC227</f>
        <v>0</v>
      </c>
      <c r="BE227" s="8">
        <f t="shared" ref="BE227:BE238" si="767">BD227/$I$3</f>
        <v>0</v>
      </c>
      <c r="BG227" s="375">
        <f t="shared" ref="BG227:BH238" si="768">BB227</f>
        <v>0</v>
      </c>
      <c r="BH227" s="201">
        <f t="shared" si="768"/>
        <v>0</v>
      </c>
      <c r="BI227" s="8">
        <f t="shared" ref="BI227:BI238" si="769">$E227*BG227*BH227</f>
        <v>0</v>
      </c>
      <c r="BJ227" s="8">
        <f t="shared" ref="BJ227:BJ238" si="770">BI227/$I$3</f>
        <v>0</v>
      </c>
      <c r="BL227" s="375">
        <f t="shared" ref="BL227:BM238" si="771">BG227</f>
        <v>0</v>
      </c>
      <c r="BM227" s="201">
        <f t="shared" si="771"/>
        <v>0</v>
      </c>
      <c r="BN227" s="8">
        <f t="shared" ref="BN227:BN238" si="772">$E227*BL227*BM227</f>
        <v>0</v>
      </c>
      <c r="BO227" s="8">
        <f t="shared" ref="BO227:BO238" si="773">BN227/$I$3</f>
        <v>0</v>
      </c>
      <c r="BQ227" s="375">
        <f t="shared" ref="BQ227:BR238" si="774">BL227</f>
        <v>0</v>
      </c>
      <c r="BR227" s="201">
        <f t="shared" si="774"/>
        <v>0</v>
      </c>
      <c r="BS227" s="8">
        <f t="shared" ref="BS227:BS238" si="775">$E227*BQ227*BR227</f>
        <v>0</v>
      </c>
      <c r="BT227" s="8">
        <f t="shared" ref="BT227:BT238" si="776">BS227/$I$3</f>
        <v>0</v>
      </c>
      <c r="BV227" s="375">
        <f t="shared" ref="BV227:BW238" si="777">BQ227</f>
        <v>0</v>
      </c>
      <c r="BW227" s="201">
        <f t="shared" si="777"/>
        <v>0</v>
      </c>
      <c r="BX227" s="8">
        <f t="shared" ref="BX227:BX238" si="778">$E227*BV227*BW227</f>
        <v>0</v>
      </c>
      <c r="BY227" s="8">
        <f t="shared" ref="BY227:BY238" si="779">BX227/$I$3</f>
        <v>0</v>
      </c>
      <c r="CA227" s="375">
        <f t="shared" ref="CA227:CB238" si="780">BV227</f>
        <v>0</v>
      </c>
      <c r="CB227" s="201">
        <f t="shared" si="780"/>
        <v>0</v>
      </c>
      <c r="CC227" s="8">
        <f t="shared" ref="CC227:CC238" si="781">$E227*CA227*CB227</f>
        <v>0</v>
      </c>
      <c r="CD227" s="8">
        <f t="shared" ref="CD227:CD238" si="782">CC227/$I$3</f>
        <v>0</v>
      </c>
      <c r="CF227" s="375">
        <f t="shared" ref="CF227:CG238" si="783">CA227</f>
        <v>0</v>
      </c>
      <c r="CG227" s="201">
        <f t="shared" si="783"/>
        <v>0</v>
      </c>
      <c r="CH227" s="8">
        <f t="shared" ref="CH227:CH238" si="784">$E227*CF227*CG227</f>
        <v>0</v>
      </c>
      <c r="CI227" s="8">
        <f t="shared" ref="CI227:CI238" si="785">CH227/$I$3</f>
        <v>0</v>
      </c>
      <c r="CK227" s="375">
        <f t="shared" ref="CK227:CL238" si="786">CF227</f>
        <v>0</v>
      </c>
      <c r="CL227" s="201">
        <f t="shared" si="786"/>
        <v>0</v>
      </c>
      <c r="CM227" s="8">
        <f t="shared" ref="CM227:CM238" si="787">$E227*CK227*CL227</f>
        <v>0</v>
      </c>
      <c r="CN227" s="8">
        <f t="shared" ref="CN227:CN238" si="788">CM227/$I$3</f>
        <v>0</v>
      </c>
      <c r="CP227" s="375">
        <f t="shared" ref="CP227:CQ238" si="789">CK227</f>
        <v>0</v>
      </c>
      <c r="CQ227" s="201">
        <f t="shared" si="789"/>
        <v>0</v>
      </c>
      <c r="CR227" s="8">
        <f t="shared" ref="CR227:CR238" si="790">$E227*CP227*CQ227</f>
        <v>0</v>
      </c>
      <c r="CS227" s="8">
        <f t="shared" ref="CS227:CS238" si="791">CR227/$I$3</f>
        <v>0</v>
      </c>
      <c r="CU227" s="375">
        <f t="shared" ref="CU227:CV238" si="792">CP227</f>
        <v>0</v>
      </c>
      <c r="CV227" s="201">
        <f t="shared" si="792"/>
        <v>0</v>
      </c>
      <c r="CW227" s="8">
        <f t="shared" ref="CW227:CW238" si="793">$E227*CU227*CV227</f>
        <v>0</v>
      </c>
      <c r="CX227" s="8">
        <f t="shared" ref="CX227:CX238" si="794">CW227/$I$3</f>
        <v>0</v>
      </c>
      <c r="CZ227" s="375">
        <f t="shared" ref="CZ227:DA238" si="795">CU227</f>
        <v>0</v>
      </c>
      <c r="DA227" s="201">
        <f t="shared" si="795"/>
        <v>0</v>
      </c>
      <c r="DB227" s="8">
        <f t="shared" ref="DB227:DB238" si="796">$E227*CZ227*DA227</f>
        <v>0</v>
      </c>
      <c r="DC227" s="8">
        <f t="shared" ref="DC227:DC238" si="797">DB227/$I$3</f>
        <v>0</v>
      </c>
      <c r="DE227" s="375">
        <f t="shared" ref="DE227:DF238" si="798">CZ227</f>
        <v>0</v>
      </c>
      <c r="DF227" s="201">
        <f t="shared" si="798"/>
        <v>0</v>
      </c>
      <c r="DG227" s="8">
        <f t="shared" ref="DG227:DG238" si="799">$E227*DE227*DF227</f>
        <v>0</v>
      </c>
      <c r="DH227" s="8">
        <f t="shared" ref="DH227:DH238" si="800">DG227/$I$3</f>
        <v>0</v>
      </c>
      <c r="DJ227" s="375">
        <f t="shared" ref="DJ227:DK238" si="801">DE227</f>
        <v>0</v>
      </c>
      <c r="DK227" s="201">
        <f t="shared" si="801"/>
        <v>0</v>
      </c>
      <c r="DL227" s="8">
        <f t="shared" ref="DL227:DL238" si="802">$E227*DJ227*DK227</f>
        <v>0</v>
      </c>
      <c r="DM227" s="8">
        <f t="shared" ref="DM227:DM238" si="803">DL227/$I$3</f>
        <v>0</v>
      </c>
      <c r="DO227" s="375">
        <f t="shared" ref="DO227:DP238" si="804">DJ227</f>
        <v>0</v>
      </c>
      <c r="DP227" s="201">
        <f t="shared" si="804"/>
        <v>0</v>
      </c>
      <c r="DQ227" s="8">
        <f t="shared" ref="DQ227:DQ238" si="805">$E227*DO227*DP227</f>
        <v>0</v>
      </c>
      <c r="DR227" s="8">
        <f t="shared" ref="DR227:DR238" si="806">DQ227/$I$3</f>
        <v>0</v>
      </c>
      <c r="DT227" s="51">
        <f t="shared" ref="DT227:DT237" si="807">P227+U227+Z227+AE227+AJ227+AO227+AT227+AY227+BD227+BI227+BN227+BS227+BX227+CC227+CH227+CM227+CR227+CW227+DB227+DG227+DL227+DQ227</f>
        <v>0</v>
      </c>
      <c r="DU227" s="50">
        <f t="shared" ref="DU227:DU238" si="808">+DT227/$I$3</f>
        <v>0</v>
      </c>
      <c r="DV227" s="51">
        <v>0</v>
      </c>
      <c r="DW227" s="50">
        <f t="shared" ref="DW227:DW238" si="809">+DV227/$I$3</f>
        <v>0</v>
      </c>
      <c r="DX227" s="51">
        <f>+DT227+DV227</f>
        <v>0</v>
      </c>
      <c r="DY227" s="53">
        <f t="shared" ref="DY227:DY238" si="810">+DU227+DW227</f>
        <v>0</v>
      </c>
      <c r="DZ227" s="307">
        <f t="shared" si="741"/>
        <v>0</v>
      </c>
    </row>
    <row r="228" spans="1:130" ht="18" customHeight="1" x14ac:dyDescent="0.3">
      <c r="B228" s="6"/>
      <c r="C228" s="317"/>
      <c r="D228" s="317"/>
      <c r="E228" s="239"/>
      <c r="F228" s="263"/>
      <c r="G228" s="263"/>
      <c r="H228" s="263"/>
      <c r="I228" s="56"/>
      <c r="J228" s="56"/>
      <c r="K228" s="265"/>
      <c r="L228" s="264"/>
      <c r="M228" s="57"/>
      <c r="N228" s="394"/>
      <c r="O228" s="214"/>
      <c r="P228" s="8">
        <f t="shared" si="742"/>
        <v>0</v>
      </c>
      <c r="Q228" s="8">
        <f t="shared" si="743"/>
        <v>0</v>
      </c>
      <c r="S228" s="201">
        <f t="shared" si="744"/>
        <v>0</v>
      </c>
      <c r="T228" s="201">
        <f t="shared" si="744"/>
        <v>0</v>
      </c>
      <c r="U228" s="8">
        <f t="shared" si="745"/>
        <v>0</v>
      </c>
      <c r="V228" s="8">
        <f t="shared" si="746"/>
        <v>0</v>
      </c>
      <c r="X228" s="375">
        <f t="shared" si="747"/>
        <v>0</v>
      </c>
      <c r="Y228" s="201">
        <f t="shared" si="747"/>
        <v>0</v>
      </c>
      <c r="Z228" s="8">
        <f t="shared" si="748"/>
        <v>0</v>
      </c>
      <c r="AA228" s="8">
        <f t="shared" si="749"/>
        <v>0</v>
      </c>
      <c r="AC228" s="375">
        <f t="shared" si="750"/>
        <v>0</v>
      </c>
      <c r="AD228" s="201">
        <f t="shared" si="750"/>
        <v>0</v>
      </c>
      <c r="AE228" s="8">
        <f t="shared" si="751"/>
        <v>0</v>
      </c>
      <c r="AF228" s="8">
        <f t="shared" si="752"/>
        <v>0</v>
      </c>
      <c r="AH228" s="375">
        <f t="shared" si="753"/>
        <v>0</v>
      </c>
      <c r="AI228" s="201">
        <f t="shared" si="753"/>
        <v>0</v>
      </c>
      <c r="AJ228" s="8">
        <f t="shared" si="754"/>
        <v>0</v>
      </c>
      <c r="AK228" s="8">
        <f t="shared" si="755"/>
        <v>0</v>
      </c>
      <c r="AM228" s="375">
        <f t="shared" si="756"/>
        <v>0</v>
      </c>
      <c r="AN228" s="201">
        <f t="shared" si="756"/>
        <v>0</v>
      </c>
      <c r="AO228" s="8">
        <f t="shared" si="757"/>
        <v>0</v>
      </c>
      <c r="AP228" s="8">
        <f t="shared" si="758"/>
        <v>0</v>
      </c>
      <c r="AR228" s="375">
        <f t="shared" si="759"/>
        <v>0</v>
      </c>
      <c r="AS228" s="201">
        <f t="shared" si="759"/>
        <v>0</v>
      </c>
      <c r="AT228" s="8">
        <f t="shared" si="760"/>
        <v>0</v>
      </c>
      <c r="AU228" s="8">
        <f t="shared" si="761"/>
        <v>0</v>
      </c>
      <c r="AW228" s="375">
        <f t="shared" si="762"/>
        <v>0</v>
      </c>
      <c r="AX228" s="201">
        <f t="shared" si="762"/>
        <v>0</v>
      </c>
      <c r="AY228" s="8">
        <f t="shared" si="763"/>
        <v>0</v>
      </c>
      <c r="AZ228" s="8">
        <f t="shared" si="764"/>
        <v>0</v>
      </c>
      <c r="BB228" s="375">
        <f t="shared" si="765"/>
        <v>0</v>
      </c>
      <c r="BC228" s="201">
        <f t="shared" si="765"/>
        <v>0</v>
      </c>
      <c r="BD228" s="8">
        <f t="shared" si="766"/>
        <v>0</v>
      </c>
      <c r="BE228" s="8">
        <f t="shared" si="767"/>
        <v>0</v>
      </c>
      <c r="BG228" s="375">
        <f t="shared" si="768"/>
        <v>0</v>
      </c>
      <c r="BH228" s="201">
        <f t="shared" si="768"/>
        <v>0</v>
      </c>
      <c r="BI228" s="8">
        <f t="shared" si="769"/>
        <v>0</v>
      </c>
      <c r="BJ228" s="8">
        <f t="shared" si="770"/>
        <v>0</v>
      </c>
      <c r="BL228" s="375">
        <f t="shared" si="771"/>
        <v>0</v>
      </c>
      <c r="BM228" s="201">
        <f t="shared" si="771"/>
        <v>0</v>
      </c>
      <c r="BN228" s="8">
        <f t="shared" si="772"/>
        <v>0</v>
      </c>
      <c r="BO228" s="8">
        <f t="shared" si="773"/>
        <v>0</v>
      </c>
      <c r="BQ228" s="375">
        <f t="shared" si="774"/>
        <v>0</v>
      </c>
      <c r="BR228" s="201">
        <f t="shared" si="774"/>
        <v>0</v>
      </c>
      <c r="BS228" s="8">
        <f t="shared" si="775"/>
        <v>0</v>
      </c>
      <c r="BT228" s="8">
        <f t="shared" si="776"/>
        <v>0</v>
      </c>
      <c r="BV228" s="375">
        <f t="shared" si="777"/>
        <v>0</v>
      </c>
      <c r="BW228" s="201">
        <f t="shared" si="777"/>
        <v>0</v>
      </c>
      <c r="BX228" s="8">
        <f t="shared" si="778"/>
        <v>0</v>
      </c>
      <c r="BY228" s="8">
        <f t="shared" si="779"/>
        <v>0</v>
      </c>
      <c r="CA228" s="375">
        <f t="shared" si="780"/>
        <v>0</v>
      </c>
      <c r="CB228" s="201">
        <f t="shared" si="780"/>
        <v>0</v>
      </c>
      <c r="CC228" s="8">
        <f t="shared" si="781"/>
        <v>0</v>
      </c>
      <c r="CD228" s="8">
        <f t="shared" si="782"/>
        <v>0</v>
      </c>
      <c r="CF228" s="375">
        <f t="shared" si="783"/>
        <v>0</v>
      </c>
      <c r="CG228" s="201">
        <f t="shared" si="783"/>
        <v>0</v>
      </c>
      <c r="CH228" s="8">
        <f t="shared" si="784"/>
        <v>0</v>
      </c>
      <c r="CI228" s="8">
        <f t="shared" si="785"/>
        <v>0</v>
      </c>
      <c r="CK228" s="375">
        <f t="shared" si="786"/>
        <v>0</v>
      </c>
      <c r="CL228" s="201">
        <f t="shared" si="786"/>
        <v>0</v>
      </c>
      <c r="CM228" s="8">
        <f t="shared" si="787"/>
        <v>0</v>
      </c>
      <c r="CN228" s="8">
        <f t="shared" si="788"/>
        <v>0</v>
      </c>
      <c r="CP228" s="375">
        <f t="shared" si="789"/>
        <v>0</v>
      </c>
      <c r="CQ228" s="201">
        <f t="shared" si="789"/>
        <v>0</v>
      </c>
      <c r="CR228" s="8">
        <f t="shared" si="790"/>
        <v>0</v>
      </c>
      <c r="CS228" s="8">
        <f t="shared" si="791"/>
        <v>0</v>
      </c>
      <c r="CU228" s="375">
        <f t="shared" si="792"/>
        <v>0</v>
      </c>
      <c r="CV228" s="201">
        <f t="shared" si="792"/>
        <v>0</v>
      </c>
      <c r="CW228" s="8">
        <f t="shared" si="793"/>
        <v>0</v>
      </c>
      <c r="CX228" s="8">
        <f t="shared" si="794"/>
        <v>0</v>
      </c>
      <c r="CZ228" s="375">
        <f t="shared" si="795"/>
        <v>0</v>
      </c>
      <c r="DA228" s="201">
        <f t="shared" si="795"/>
        <v>0</v>
      </c>
      <c r="DB228" s="8">
        <f t="shared" si="796"/>
        <v>0</v>
      </c>
      <c r="DC228" s="8">
        <f t="shared" si="797"/>
        <v>0</v>
      </c>
      <c r="DE228" s="375">
        <f t="shared" si="798"/>
        <v>0</v>
      </c>
      <c r="DF228" s="201">
        <f t="shared" si="798"/>
        <v>0</v>
      </c>
      <c r="DG228" s="8">
        <f t="shared" si="799"/>
        <v>0</v>
      </c>
      <c r="DH228" s="8">
        <f t="shared" si="800"/>
        <v>0</v>
      </c>
      <c r="DJ228" s="375">
        <f t="shared" si="801"/>
        <v>0</v>
      </c>
      <c r="DK228" s="201">
        <f t="shared" si="801"/>
        <v>0</v>
      </c>
      <c r="DL228" s="8">
        <f t="shared" si="802"/>
        <v>0</v>
      </c>
      <c r="DM228" s="8">
        <f t="shared" si="803"/>
        <v>0</v>
      </c>
      <c r="DO228" s="375">
        <f t="shared" si="804"/>
        <v>0</v>
      </c>
      <c r="DP228" s="201">
        <f t="shared" si="804"/>
        <v>0</v>
      </c>
      <c r="DQ228" s="8">
        <f t="shared" si="805"/>
        <v>0</v>
      </c>
      <c r="DR228" s="8">
        <f t="shared" si="806"/>
        <v>0</v>
      </c>
      <c r="DT228" s="51">
        <f t="shared" si="807"/>
        <v>0</v>
      </c>
      <c r="DU228" s="50">
        <f t="shared" si="808"/>
        <v>0</v>
      </c>
      <c r="DV228" s="51">
        <v>0</v>
      </c>
      <c r="DW228" s="50">
        <f t="shared" si="809"/>
        <v>0</v>
      </c>
      <c r="DX228" s="51">
        <f>+DT228+DV228</f>
        <v>0</v>
      </c>
      <c r="DY228" s="52">
        <f t="shared" si="810"/>
        <v>0</v>
      </c>
      <c r="DZ228" s="307">
        <f t="shared" si="741"/>
        <v>0</v>
      </c>
    </row>
    <row r="229" spans="1:130" ht="18" customHeight="1" x14ac:dyDescent="0.3">
      <c r="B229" s="319"/>
      <c r="C229" s="320"/>
      <c r="D229" s="320"/>
      <c r="E229" s="240"/>
      <c r="F229" s="263"/>
      <c r="G229" s="274"/>
      <c r="H229" s="274"/>
      <c r="I229" s="58"/>
      <c r="J229" s="56"/>
      <c r="K229" s="265"/>
      <c r="L229" s="264"/>
      <c r="M229" s="57"/>
      <c r="N229" s="394"/>
      <c r="O229" s="214"/>
      <c r="P229" s="8">
        <f t="shared" si="742"/>
        <v>0</v>
      </c>
      <c r="Q229" s="8">
        <f t="shared" si="743"/>
        <v>0</v>
      </c>
      <c r="S229" s="201">
        <f t="shared" si="744"/>
        <v>0</v>
      </c>
      <c r="T229" s="201">
        <f t="shared" si="744"/>
        <v>0</v>
      </c>
      <c r="U229" s="8">
        <f t="shared" si="745"/>
        <v>0</v>
      </c>
      <c r="V229" s="8">
        <f t="shared" si="746"/>
        <v>0</v>
      </c>
      <c r="X229" s="375">
        <f t="shared" si="747"/>
        <v>0</v>
      </c>
      <c r="Y229" s="201">
        <f t="shared" si="747"/>
        <v>0</v>
      </c>
      <c r="Z229" s="8">
        <f t="shared" si="748"/>
        <v>0</v>
      </c>
      <c r="AA229" s="8">
        <f t="shared" si="749"/>
        <v>0</v>
      </c>
      <c r="AC229" s="375">
        <f t="shared" si="750"/>
        <v>0</v>
      </c>
      <c r="AD229" s="201">
        <f t="shared" si="750"/>
        <v>0</v>
      </c>
      <c r="AE229" s="8">
        <f t="shared" si="751"/>
        <v>0</v>
      </c>
      <c r="AF229" s="8">
        <f t="shared" si="752"/>
        <v>0</v>
      </c>
      <c r="AH229" s="375">
        <f t="shared" si="753"/>
        <v>0</v>
      </c>
      <c r="AI229" s="201">
        <f t="shared" si="753"/>
        <v>0</v>
      </c>
      <c r="AJ229" s="8">
        <f t="shared" si="754"/>
        <v>0</v>
      </c>
      <c r="AK229" s="8">
        <f t="shared" si="755"/>
        <v>0</v>
      </c>
      <c r="AM229" s="375">
        <f t="shared" si="756"/>
        <v>0</v>
      </c>
      <c r="AN229" s="201">
        <f t="shared" si="756"/>
        <v>0</v>
      </c>
      <c r="AO229" s="8">
        <f t="shared" si="757"/>
        <v>0</v>
      </c>
      <c r="AP229" s="8">
        <f t="shared" si="758"/>
        <v>0</v>
      </c>
      <c r="AR229" s="375">
        <f t="shared" si="759"/>
        <v>0</v>
      </c>
      <c r="AS229" s="201">
        <f t="shared" si="759"/>
        <v>0</v>
      </c>
      <c r="AT229" s="8">
        <f t="shared" si="760"/>
        <v>0</v>
      </c>
      <c r="AU229" s="8">
        <f t="shared" si="761"/>
        <v>0</v>
      </c>
      <c r="AW229" s="375">
        <f t="shared" si="762"/>
        <v>0</v>
      </c>
      <c r="AX229" s="201">
        <f t="shared" si="762"/>
        <v>0</v>
      </c>
      <c r="AY229" s="8">
        <f t="shared" si="763"/>
        <v>0</v>
      </c>
      <c r="AZ229" s="8">
        <f t="shared" si="764"/>
        <v>0</v>
      </c>
      <c r="BB229" s="375">
        <f t="shared" si="765"/>
        <v>0</v>
      </c>
      <c r="BC229" s="201">
        <f t="shared" si="765"/>
        <v>0</v>
      </c>
      <c r="BD229" s="8">
        <f t="shared" si="766"/>
        <v>0</v>
      </c>
      <c r="BE229" s="8">
        <f t="shared" si="767"/>
        <v>0</v>
      </c>
      <c r="BG229" s="375">
        <f t="shared" si="768"/>
        <v>0</v>
      </c>
      <c r="BH229" s="201">
        <f t="shared" si="768"/>
        <v>0</v>
      </c>
      <c r="BI229" s="8">
        <f t="shared" si="769"/>
        <v>0</v>
      </c>
      <c r="BJ229" s="8">
        <f t="shared" si="770"/>
        <v>0</v>
      </c>
      <c r="BL229" s="375">
        <f t="shared" si="771"/>
        <v>0</v>
      </c>
      <c r="BM229" s="201">
        <f t="shared" si="771"/>
        <v>0</v>
      </c>
      <c r="BN229" s="8">
        <f t="shared" si="772"/>
        <v>0</v>
      </c>
      <c r="BO229" s="8">
        <f t="shared" si="773"/>
        <v>0</v>
      </c>
      <c r="BQ229" s="375">
        <f t="shared" si="774"/>
        <v>0</v>
      </c>
      <c r="BR229" s="201">
        <f t="shared" si="774"/>
        <v>0</v>
      </c>
      <c r="BS229" s="8">
        <f t="shared" si="775"/>
        <v>0</v>
      </c>
      <c r="BT229" s="8">
        <f t="shared" si="776"/>
        <v>0</v>
      </c>
      <c r="BV229" s="375">
        <f t="shared" si="777"/>
        <v>0</v>
      </c>
      <c r="BW229" s="201">
        <f t="shared" si="777"/>
        <v>0</v>
      </c>
      <c r="BX229" s="8">
        <f t="shared" si="778"/>
        <v>0</v>
      </c>
      <c r="BY229" s="8">
        <f t="shared" si="779"/>
        <v>0</v>
      </c>
      <c r="CA229" s="375">
        <f t="shared" si="780"/>
        <v>0</v>
      </c>
      <c r="CB229" s="201">
        <f t="shared" si="780"/>
        <v>0</v>
      </c>
      <c r="CC229" s="8">
        <f t="shared" si="781"/>
        <v>0</v>
      </c>
      <c r="CD229" s="8">
        <f t="shared" si="782"/>
        <v>0</v>
      </c>
      <c r="CF229" s="375">
        <f t="shared" si="783"/>
        <v>0</v>
      </c>
      <c r="CG229" s="201">
        <f t="shared" si="783"/>
        <v>0</v>
      </c>
      <c r="CH229" s="8">
        <f t="shared" si="784"/>
        <v>0</v>
      </c>
      <c r="CI229" s="8">
        <f t="shared" si="785"/>
        <v>0</v>
      </c>
      <c r="CK229" s="375">
        <f t="shared" si="786"/>
        <v>0</v>
      </c>
      <c r="CL229" s="201">
        <f t="shared" si="786"/>
        <v>0</v>
      </c>
      <c r="CM229" s="8">
        <f t="shared" si="787"/>
        <v>0</v>
      </c>
      <c r="CN229" s="8">
        <f t="shared" si="788"/>
        <v>0</v>
      </c>
      <c r="CP229" s="375">
        <f t="shared" si="789"/>
        <v>0</v>
      </c>
      <c r="CQ229" s="201">
        <f t="shared" si="789"/>
        <v>0</v>
      </c>
      <c r="CR229" s="8">
        <f t="shared" si="790"/>
        <v>0</v>
      </c>
      <c r="CS229" s="8">
        <f t="shared" si="791"/>
        <v>0</v>
      </c>
      <c r="CU229" s="375">
        <f t="shared" si="792"/>
        <v>0</v>
      </c>
      <c r="CV229" s="201">
        <f t="shared" si="792"/>
        <v>0</v>
      </c>
      <c r="CW229" s="8">
        <f t="shared" si="793"/>
        <v>0</v>
      </c>
      <c r="CX229" s="8">
        <f t="shared" si="794"/>
        <v>0</v>
      </c>
      <c r="CZ229" s="375">
        <f t="shared" si="795"/>
        <v>0</v>
      </c>
      <c r="DA229" s="201">
        <f t="shared" si="795"/>
        <v>0</v>
      </c>
      <c r="DB229" s="8">
        <f t="shared" si="796"/>
        <v>0</v>
      </c>
      <c r="DC229" s="8">
        <f t="shared" si="797"/>
        <v>0</v>
      </c>
      <c r="DE229" s="375">
        <f t="shared" si="798"/>
        <v>0</v>
      </c>
      <c r="DF229" s="201">
        <f t="shared" si="798"/>
        <v>0</v>
      </c>
      <c r="DG229" s="8">
        <f t="shared" si="799"/>
        <v>0</v>
      </c>
      <c r="DH229" s="8">
        <f t="shared" si="800"/>
        <v>0</v>
      </c>
      <c r="DJ229" s="375">
        <f t="shared" si="801"/>
        <v>0</v>
      </c>
      <c r="DK229" s="201">
        <f t="shared" si="801"/>
        <v>0</v>
      </c>
      <c r="DL229" s="8">
        <f t="shared" si="802"/>
        <v>0</v>
      </c>
      <c r="DM229" s="8">
        <f t="shared" si="803"/>
        <v>0</v>
      </c>
      <c r="DO229" s="375">
        <f t="shared" si="804"/>
        <v>0</v>
      </c>
      <c r="DP229" s="201">
        <f t="shared" si="804"/>
        <v>0</v>
      </c>
      <c r="DQ229" s="8">
        <f t="shared" si="805"/>
        <v>0</v>
      </c>
      <c r="DR229" s="8">
        <f t="shared" si="806"/>
        <v>0</v>
      </c>
      <c r="DT229" s="51">
        <f t="shared" si="807"/>
        <v>0</v>
      </c>
      <c r="DU229" s="50">
        <f t="shared" si="808"/>
        <v>0</v>
      </c>
      <c r="DV229" s="51">
        <v>0</v>
      </c>
      <c r="DW229" s="50">
        <f t="shared" si="809"/>
        <v>0</v>
      </c>
      <c r="DX229" s="51">
        <f t="shared" ref="DX229:DX237" si="811">+DT229+DV229</f>
        <v>0</v>
      </c>
      <c r="DY229" s="52">
        <f t="shared" si="810"/>
        <v>0</v>
      </c>
      <c r="DZ229" s="307">
        <f t="shared" si="741"/>
        <v>0</v>
      </c>
    </row>
    <row r="230" spans="1:130" ht="18" customHeight="1" x14ac:dyDescent="0.3">
      <c r="B230" s="317"/>
      <c r="C230" s="317"/>
      <c r="D230" s="317"/>
      <c r="E230" s="239"/>
      <c r="F230" s="263"/>
      <c r="G230" s="274"/>
      <c r="H230" s="263"/>
      <c r="I230" s="56"/>
      <c r="J230" s="56"/>
      <c r="K230" s="265"/>
      <c r="L230" s="264"/>
      <c r="M230" s="57"/>
      <c r="N230" s="394"/>
      <c r="O230" s="214"/>
      <c r="P230" s="8">
        <f t="shared" si="742"/>
        <v>0</v>
      </c>
      <c r="Q230" s="8">
        <f t="shared" si="743"/>
        <v>0</v>
      </c>
      <c r="S230" s="201">
        <f t="shared" si="744"/>
        <v>0</v>
      </c>
      <c r="T230" s="201">
        <f t="shared" si="744"/>
        <v>0</v>
      </c>
      <c r="U230" s="8">
        <f t="shared" si="745"/>
        <v>0</v>
      </c>
      <c r="V230" s="8">
        <f t="shared" si="746"/>
        <v>0</v>
      </c>
      <c r="X230" s="375">
        <f t="shared" si="747"/>
        <v>0</v>
      </c>
      <c r="Y230" s="201">
        <f t="shared" si="747"/>
        <v>0</v>
      </c>
      <c r="Z230" s="8">
        <f t="shared" si="748"/>
        <v>0</v>
      </c>
      <c r="AA230" s="8">
        <f t="shared" si="749"/>
        <v>0</v>
      </c>
      <c r="AC230" s="375">
        <f t="shared" si="750"/>
        <v>0</v>
      </c>
      <c r="AD230" s="201">
        <f t="shared" si="750"/>
        <v>0</v>
      </c>
      <c r="AE230" s="8">
        <f t="shared" si="751"/>
        <v>0</v>
      </c>
      <c r="AF230" s="8">
        <f t="shared" si="752"/>
        <v>0</v>
      </c>
      <c r="AH230" s="375">
        <f t="shared" si="753"/>
        <v>0</v>
      </c>
      <c r="AI230" s="201">
        <f t="shared" si="753"/>
        <v>0</v>
      </c>
      <c r="AJ230" s="8">
        <f t="shared" si="754"/>
        <v>0</v>
      </c>
      <c r="AK230" s="8">
        <f t="shared" si="755"/>
        <v>0</v>
      </c>
      <c r="AM230" s="375">
        <f t="shared" si="756"/>
        <v>0</v>
      </c>
      <c r="AN230" s="201">
        <f t="shared" si="756"/>
        <v>0</v>
      </c>
      <c r="AO230" s="8">
        <f t="shared" si="757"/>
        <v>0</v>
      </c>
      <c r="AP230" s="8">
        <f t="shared" si="758"/>
        <v>0</v>
      </c>
      <c r="AR230" s="375">
        <f t="shared" si="759"/>
        <v>0</v>
      </c>
      <c r="AS230" s="201">
        <f t="shared" si="759"/>
        <v>0</v>
      </c>
      <c r="AT230" s="8">
        <f t="shared" si="760"/>
        <v>0</v>
      </c>
      <c r="AU230" s="8">
        <f t="shared" si="761"/>
        <v>0</v>
      </c>
      <c r="AW230" s="375">
        <f t="shared" si="762"/>
        <v>0</v>
      </c>
      <c r="AX230" s="201">
        <f t="shared" si="762"/>
        <v>0</v>
      </c>
      <c r="AY230" s="8">
        <f t="shared" si="763"/>
        <v>0</v>
      </c>
      <c r="AZ230" s="8">
        <f t="shared" si="764"/>
        <v>0</v>
      </c>
      <c r="BB230" s="375">
        <f t="shared" si="765"/>
        <v>0</v>
      </c>
      <c r="BC230" s="201">
        <f t="shared" si="765"/>
        <v>0</v>
      </c>
      <c r="BD230" s="8">
        <f t="shared" si="766"/>
        <v>0</v>
      </c>
      <c r="BE230" s="8">
        <f t="shared" si="767"/>
        <v>0</v>
      </c>
      <c r="BG230" s="375">
        <f t="shared" si="768"/>
        <v>0</v>
      </c>
      <c r="BH230" s="201">
        <f t="shared" si="768"/>
        <v>0</v>
      </c>
      <c r="BI230" s="8">
        <f t="shared" si="769"/>
        <v>0</v>
      </c>
      <c r="BJ230" s="8">
        <f t="shared" si="770"/>
        <v>0</v>
      </c>
      <c r="BL230" s="375">
        <f t="shared" si="771"/>
        <v>0</v>
      </c>
      <c r="BM230" s="201">
        <f t="shared" si="771"/>
        <v>0</v>
      </c>
      <c r="BN230" s="8">
        <f t="shared" si="772"/>
        <v>0</v>
      </c>
      <c r="BO230" s="8">
        <f t="shared" si="773"/>
        <v>0</v>
      </c>
      <c r="BQ230" s="375">
        <f t="shared" si="774"/>
        <v>0</v>
      </c>
      <c r="BR230" s="201">
        <f t="shared" si="774"/>
        <v>0</v>
      </c>
      <c r="BS230" s="8">
        <f t="shared" si="775"/>
        <v>0</v>
      </c>
      <c r="BT230" s="8">
        <f t="shared" si="776"/>
        <v>0</v>
      </c>
      <c r="BV230" s="375">
        <f t="shared" si="777"/>
        <v>0</v>
      </c>
      <c r="BW230" s="201">
        <f t="shared" si="777"/>
        <v>0</v>
      </c>
      <c r="BX230" s="8">
        <f t="shared" si="778"/>
        <v>0</v>
      </c>
      <c r="BY230" s="8">
        <f t="shared" si="779"/>
        <v>0</v>
      </c>
      <c r="CA230" s="375">
        <f t="shared" si="780"/>
        <v>0</v>
      </c>
      <c r="CB230" s="201">
        <f t="shared" si="780"/>
        <v>0</v>
      </c>
      <c r="CC230" s="8">
        <f t="shared" si="781"/>
        <v>0</v>
      </c>
      <c r="CD230" s="8">
        <f t="shared" si="782"/>
        <v>0</v>
      </c>
      <c r="CF230" s="375">
        <f t="shared" si="783"/>
        <v>0</v>
      </c>
      <c r="CG230" s="201">
        <f t="shared" si="783"/>
        <v>0</v>
      </c>
      <c r="CH230" s="8">
        <f t="shared" si="784"/>
        <v>0</v>
      </c>
      <c r="CI230" s="8">
        <f t="shared" si="785"/>
        <v>0</v>
      </c>
      <c r="CK230" s="375">
        <f t="shared" si="786"/>
        <v>0</v>
      </c>
      <c r="CL230" s="201">
        <f t="shared" si="786"/>
        <v>0</v>
      </c>
      <c r="CM230" s="8">
        <f t="shared" si="787"/>
        <v>0</v>
      </c>
      <c r="CN230" s="8">
        <f t="shared" si="788"/>
        <v>0</v>
      </c>
      <c r="CP230" s="375">
        <f t="shared" si="789"/>
        <v>0</v>
      </c>
      <c r="CQ230" s="201">
        <f t="shared" si="789"/>
        <v>0</v>
      </c>
      <c r="CR230" s="8">
        <f t="shared" si="790"/>
        <v>0</v>
      </c>
      <c r="CS230" s="8">
        <f t="shared" si="791"/>
        <v>0</v>
      </c>
      <c r="CU230" s="375">
        <f t="shared" si="792"/>
        <v>0</v>
      </c>
      <c r="CV230" s="201">
        <f t="shared" si="792"/>
        <v>0</v>
      </c>
      <c r="CW230" s="8">
        <f t="shared" si="793"/>
        <v>0</v>
      </c>
      <c r="CX230" s="8">
        <f t="shared" si="794"/>
        <v>0</v>
      </c>
      <c r="CZ230" s="375">
        <f t="shared" si="795"/>
        <v>0</v>
      </c>
      <c r="DA230" s="201">
        <f t="shared" si="795"/>
        <v>0</v>
      </c>
      <c r="DB230" s="8">
        <f t="shared" si="796"/>
        <v>0</v>
      </c>
      <c r="DC230" s="8">
        <f t="shared" si="797"/>
        <v>0</v>
      </c>
      <c r="DE230" s="375">
        <f t="shared" si="798"/>
        <v>0</v>
      </c>
      <c r="DF230" s="201">
        <f t="shared" si="798"/>
        <v>0</v>
      </c>
      <c r="DG230" s="8">
        <f t="shared" si="799"/>
        <v>0</v>
      </c>
      <c r="DH230" s="8">
        <f t="shared" si="800"/>
        <v>0</v>
      </c>
      <c r="DJ230" s="375">
        <f t="shared" si="801"/>
        <v>0</v>
      </c>
      <c r="DK230" s="201">
        <f t="shared" si="801"/>
        <v>0</v>
      </c>
      <c r="DL230" s="8">
        <f t="shared" si="802"/>
        <v>0</v>
      </c>
      <c r="DM230" s="8">
        <f t="shared" si="803"/>
        <v>0</v>
      </c>
      <c r="DO230" s="375">
        <f t="shared" si="804"/>
        <v>0</v>
      </c>
      <c r="DP230" s="201">
        <f t="shared" si="804"/>
        <v>0</v>
      </c>
      <c r="DQ230" s="8">
        <f t="shared" si="805"/>
        <v>0</v>
      </c>
      <c r="DR230" s="8">
        <f t="shared" si="806"/>
        <v>0</v>
      </c>
      <c r="DT230" s="51">
        <f t="shared" si="807"/>
        <v>0</v>
      </c>
      <c r="DU230" s="50">
        <f t="shared" si="808"/>
        <v>0</v>
      </c>
      <c r="DV230" s="51">
        <v>0</v>
      </c>
      <c r="DW230" s="50">
        <f t="shared" si="809"/>
        <v>0</v>
      </c>
      <c r="DX230" s="51">
        <f t="shared" si="811"/>
        <v>0</v>
      </c>
      <c r="DY230" s="52">
        <f t="shared" si="810"/>
        <v>0</v>
      </c>
      <c r="DZ230" s="307">
        <f t="shared" si="741"/>
        <v>0</v>
      </c>
    </row>
    <row r="231" spans="1:130" ht="18" customHeight="1" x14ac:dyDescent="0.3">
      <c r="B231" s="54"/>
      <c r="C231" s="54"/>
      <c r="D231" s="54"/>
      <c r="E231" s="239"/>
      <c r="F231" s="263"/>
      <c r="G231" s="274"/>
      <c r="H231" s="263"/>
      <c r="I231" s="56"/>
      <c r="J231" s="56"/>
      <c r="K231" s="265"/>
      <c r="L231" s="264"/>
      <c r="M231" s="57"/>
      <c r="N231" s="394"/>
      <c r="O231" s="214"/>
      <c r="P231" s="8">
        <f t="shared" si="742"/>
        <v>0</v>
      </c>
      <c r="Q231" s="8">
        <f t="shared" si="743"/>
        <v>0</v>
      </c>
      <c r="S231" s="201">
        <f t="shared" si="744"/>
        <v>0</v>
      </c>
      <c r="T231" s="201">
        <f t="shared" si="744"/>
        <v>0</v>
      </c>
      <c r="U231" s="8">
        <f t="shared" si="745"/>
        <v>0</v>
      </c>
      <c r="V231" s="8">
        <f t="shared" si="746"/>
        <v>0</v>
      </c>
      <c r="X231" s="375">
        <f t="shared" si="747"/>
        <v>0</v>
      </c>
      <c r="Y231" s="201">
        <f t="shared" si="747"/>
        <v>0</v>
      </c>
      <c r="Z231" s="8">
        <f t="shared" si="748"/>
        <v>0</v>
      </c>
      <c r="AA231" s="8">
        <f t="shared" si="749"/>
        <v>0</v>
      </c>
      <c r="AC231" s="375">
        <f t="shared" si="750"/>
        <v>0</v>
      </c>
      <c r="AD231" s="201">
        <f t="shared" si="750"/>
        <v>0</v>
      </c>
      <c r="AE231" s="8">
        <f t="shared" si="751"/>
        <v>0</v>
      </c>
      <c r="AF231" s="8">
        <f t="shared" si="752"/>
        <v>0</v>
      </c>
      <c r="AH231" s="375">
        <f t="shared" si="753"/>
        <v>0</v>
      </c>
      <c r="AI231" s="201">
        <f t="shared" si="753"/>
        <v>0</v>
      </c>
      <c r="AJ231" s="8">
        <f t="shared" si="754"/>
        <v>0</v>
      </c>
      <c r="AK231" s="8">
        <f t="shared" si="755"/>
        <v>0</v>
      </c>
      <c r="AM231" s="375">
        <f t="shared" si="756"/>
        <v>0</v>
      </c>
      <c r="AN231" s="201">
        <f t="shared" si="756"/>
        <v>0</v>
      </c>
      <c r="AO231" s="8">
        <f t="shared" si="757"/>
        <v>0</v>
      </c>
      <c r="AP231" s="8">
        <f t="shared" si="758"/>
        <v>0</v>
      </c>
      <c r="AR231" s="375">
        <f t="shared" si="759"/>
        <v>0</v>
      </c>
      <c r="AS231" s="201">
        <f t="shared" si="759"/>
        <v>0</v>
      </c>
      <c r="AT231" s="8">
        <f t="shared" si="760"/>
        <v>0</v>
      </c>
      <c r="AU231" s="8">
        <f t="shared" si="761"/>
        <v>0</v>
      </c>
      <c r="AW231" s="375">
        <f t="shared" si="762"/>
        <v>0</v>
      </c>
      <c r="AX231" s="201">
        <f t="shared" si="762"/>
        <v>0</v>
      </c>
      <c r="AY231" s="8">
        <f t="shared" si="763"/>
        <v>0</v>
      </c>
      <c r="AZ231" s="8">
        <f t="shared" si="764"/>
        <v>0</v>
      </c>
      <c r="BB231" s="375">
        <f t="shared" si="765"/>
        <v>0</v>
      </c>
      <c r="BC231" s="201">
        <f t="shared" si="765"/>
        <v>0</v>
      </c>
      <c r="BD231" s="8">
        <f t="shared" si="766"/>
        <v>0</v>
      </c>
      <c r="BE231" s="8">
        <f t="shared" si="767"/>
        <v>0</v>
      </c>
      <c r="BG231" s="375">
        <f t="shared" si="768"/>
        <v>0</v>
      </c>
      <c r="BH231" s="201">
        <f t="shared" si="768"/>
        <v>0</v>
      </c>
      <c r="BI231" s="8">
        <f t="shared" si="769"/>
        <v>0</v>
      </c>
      <c r="BJ231" s="8">
        <f t="shared" si="770"/>
        <v>0</v>
      </c>
      <c r="BL231" s="375">
        <f t="shared" si="771"/>
        <v>0</v>
      </c>
      <c r="BM231" s="201">
        <f t="shared" si="771"/>
        <v>0</v>
      </c>
      <c r="BN231" s="8">
        <f t="shared" si="772"/>
        <v>0</v>
      </c>
      <c r="BO231" s="8">
        <f t="shared" si="773"/>
        <v>0</v>
      </c>
      <c r="BQ231" s="375">
        <f t="shared" si="774"/>
        <v>0</v>
      </c>
      <c r="BR231" s="201">
        <f t="shared" si="774"/>
        <v>0</v>
      </c>
      <c r="BS231" s="8">
        <f t="shared" si="775"/>
        <v>0</v>
      </c>
      <c r="BT231" s="8">
        <f t="shared" si="776"/>
        <v>0</v>
      </c>
      <c r="BV231" s="375">
        <f t="shared" si="777"/>
        <v>0</v>
      </c>
      <c r="BW231" s="201">
        <f t="shared" si="777"/>
        <v>0</v>
      </c>
      <c r="BX231" s="8">
        <f t="shared" si="778"/>
        <v>0</v>
      </c>
      <c r="BY231" s="8">
        <f t="shared" si="779"/>
        <v>0</v>
      </c>
      <c r="CA231" s="375">
        <f t="shared" si="780"/>
        <v>0</v>
      </c>
      <c r="CB231" s="201">
        <f t="shared" si="780"/>
        <v>0</v>
      </c>
      <c r="CC231" s="8">
        <f t="shared" si="781"/>
        <v>0</v>
      </c>
      <c r="CD231" s="8">
        <f t="shared" si="782"/>
        <v>0</v>
      </c>
      <c r="CF231" s="375">
        <f t="shared" si="783"/>
        <v>0</v>
      </c>
      <c r="CG231" s="201">
        <f t="shared" si="783"/>
        <v>0</v>
      </c>
      <c r="CH231" s="8">
        <f t="shared" si="784"/>
        <v>0</v>
      </c>
      <c r="CI231" s="8">
        <f t="shared" si="785"/>
        <v>0</v>
      </c>
      <c r="CK231" s="375">
        <f t="shared" si="786"/>
        <v>0</v>
      </c>
      <c r="CL231" s="201">
        <f t="shared" si="786"/>
        <v>0</v>
      </c>
      <c r="CM231" s="8">
        <f t="shared" si="787"/>
        <v>0</v>
      </c>
      <c r="CN231" s="8">
        <f t="shared" si="788"/>
        <v>0</v>
      </c>
      <c r="CP231" s="375">
        <f t="shared" si="789"/>
        <v>0</v>
      </c>
      <c r="CQ231" s="201">
        <f t="shared" si="789"/>
        <v>0</v>
      </c>
      <c r="CR231" s="8">
        <f t="shared" si="790"/>
        <v>0</v>
      </c>
      <c r="CS231" s="8">
        <f t="shared" si="791"/>
        <v>0</v>
      </c>
      <c r="CU231" s="375">
        <f t="shared" si="792"/>
        <v>0</v>
      </c>
      <c r="CV231" s="201">
        <f t="shared" si="792"/>
        <v>0</v>
      </c>
      <c r="CW231" s="8">
        <f t="shared" si="793"/>
        <v>0</v>
      </c>
      <c r="CX231" s="8">
        <f t="shared" si="794"/>
        <v>0</v>
      </c>
      <c r="CZ231" s="375">
        <f t="shared" si="795"/>
        <v>0</v>
      </c>
      <c r="DA231" s="201">
        <f t="shared" si="795"/>
        <v>0</v>
      </c>
      <c r="DB231" s="8">
        <f t="shared" si="796"/>
        <v>0</v>
      </c>
      <c r="DC231" s="8">
        <f t="shared" si="797"/>
        <v>0</v>
      </c>
      <c r="DE231" s="375">
        <f t="shared" si="798"/>
        <v>0</v>
      </c>
      <c r="DF231" s="201">
        <f t="shared" si="798"/>
        <v>0</v>
      </c>
      <c r="DG231" s="8">
        <f t="shared" si="799"/>
        <v>0</v>
      </c>
      <c r="DH231" s="8">
        <f t="shared" si="800"/>
        <v>0</v>
      </c>
      <c r="DJ231" s="375">
        <f t="shared" si="801"/>
        <v>0</v>
      </c>
      <c r="DK231" s="201">
        <f t="shared" si="801"/>
        <v>0</v>
      </c>
      <c r="DL231" s="8">
        <f t="shared" si="802"/>
        <v>0</v>
      </c>
      <c r="DM231" s="8">
        <f t="shared" si="803"/>
        <v>0</v>
      </c>
      <c r="DO231" s="375">
        <f t="shared" si="804"/>
        <v>0</v>
      </c>
      <c r="DP231" s="201">
        <f t="shared" si="804"/>
        <v>0</v>
      </c>
      <c r="DQ231" s="8">
        <f t="shared" si="805"/>
        <v>0</v>
      </c>
      <c r="DR231" s="8">
        <f t="shared" si="806"/>
        <v>0</v>
      </c>
      <c r="DT231" s="51">
        <f t="shared" si="807"/>
        <v>0</v>
      </c>
      <c r="DU231" s="50">
        <f t="shared" si="808"/>
        <v>0</v>
      </c>
      <c r="DV231" s="51">
        <v>0</v>
      </c>
      <c r="DW231" s="50">
        <f t="shared" si="809"/>
        <v>0</v>
      </c>
      <c r="DX231" s="51">
        <f t="shared" si="811"/>
        <v>0</v>
      </c>
      <c r="DY231" s="52">
        <f t="shared" si="810"/>
        <v>0</v>
      </c>
      <c r="DZ231" s="307">
        <f t="shared" si="741"/>
        <v>0</v>
      </c>
    </row>
    <row r="232" spans="1:130" ht="18" customHeight="1" x14ac:dyDescent="0.3">
      <c r="B232" s="54"/>
      <c r="C232" s="54"/>
      <c r="D232" s="54"/>
      <c r="E232" s="239"/>
      <c r="F232" s="263"/>
      <c r="G232" s="274"/>
      <c r="H232" s="263"/>
      <c r="I232" s="56"/>
      <c r="J232" s="56"/>
      <c r="K232" s="265"/>
      <c r="L232" s="264"/>
      <c r="M232" s="57"/>
      <c r="N232" s="394"/>
      <c r="O232" s="214"/>
      <c r="P232" s="8">
        <f t="shared" si="742"/>
        <v>0</v>
      </c>
      <c r="Q232" s="8">
        <f t="shared" si="743"/>
        <v>0</v>
      </c>
      <c r="S232" s="201">
        <f t="shared" si="744"/>
        <v>0</v>
      </c>
      <c r="T232" s="201">
        <f t="shared" si="744"/>
        <v>0</v>
      </c>
      <c r="U232" s="8">
        <f t="shared" si="745"/>
        <v>0</v>
      </c>
      <c r="V232" s="8">
        <f t="shared" si="746"/>
        <v>0</v>
      </c>
      <c r="X232" s="375">
        <f t="shared" si="747"/>
        <v>0</v>
      </c>
      <c r="Y232" s="201">
        <f t="shared" si="747"/>
        <v>0</v>
      </c>
      <c r="Z232" s="8">
        <f t="shared" si="748"/>
        <v>0</v>
      </c>
      <c r="AA232" s="8">
        <f t="shared" si="749"/>
        <v>0</v>
      </c>
      <c r="AC232" s="375">
        <f t="shared" si="750"/>
        <v>0</v>
      </c>
      <c r="AD232" s="201">
        <f t="shared" si="750"/>
        <v>0</v>
      </c>
      <c r="AE232" s="8">
        <f t="shared" si="751"/>
        <v>0</v>
      </c>
      <c r="AF232" s="8">
        <f t="shared" si="752"/>
        <v>0</v>
      </c>
      <c r="AH232" s="375">
        <f t="shared" si="753"/>
        <v>0</v>
      </c>
      <c r="AI232" s="201">
        <f t="shared" si="753"/>
        <v>0</v>
      </c>
      <c r="AJ232" s="8">
        <f t="shared" si="754"/>
        <v>0</v>
      </c>
      <c r="AK232" s="8">
        <f t="shared" si="755"/>
        <v>0</v>
      </c>
      <c r="AM232" s="375">
        <f t="shared" si="756"/>
        <v>0</v>
      </c>
      <c r="AN232" s="201">
        <f t="shared" si="756"/>
        <v>0</v>
      </c>
      <c r="AO232" s="8">
        <f t="shared" si="757"/>
        <v>0</v>
      </c>
      <c r="AP232" s="8">
        <f t="shared" si="758"/>
        <v>0</v>
      </c>
      <c r="AR232" s="375">
        <f t="shared" si="759"/>
        <v>0</v>
      </c>
      <c r="AS232" s="201">
        <f t="shared" si="759"/>
        <v>0</v>
      </c>
      <c r="AT232" s="8">
        <f t="shared" si="760"/>
        <v>0</v>
      </c>
      <c r="AU232" s="8">
        <f t="shared" si="761"/>
        <v>0</v>
      </c>
      <c r="AW232" s="375">
        <f t="shared" si="762"/>
        <v>0</v>
      </c>
      <c r="AX232" s="201">
        <f t="shared" si="762"/>
        <v>0</v>
      </c>
      <c r="AY232" s="8">
        <f t="shared" si="763"/>
        <v>0</v>
      </c>
      <c r="AZ232" s="8">
        <f t="shared" si="764"/>
        <v>0</v>
      </c>
      <c r="BB232" s="375">
        <f t="shared" si="765"/>
        <v>0</v>
      </c>
      <c r="BC232" s="201">
        <f t="shared" si="765"/>
        <v>0</v>
      </c>
      <c r="BD232" s="8">
        <f t="shared" si="766"/>
        <v>0</v>
      </c>
      <c r="BE232" s="8">
        <f t="shared" si="767"/>
        <v>0</v>
      </c>
      <c r="BG232" s="375">
        <f t="shared" si="768"/>
        <v>0</v>
      </c>
      <c r="BH232" s="201">
        <f t="shared" si="768"/>
        <v>0</v>
      </c>
      <c r="BI232" s="8">
        <f t="shared" si="769"/>
        <v>0</v>
      </c>
      <c r="BJ232" s="8">
        <f t="shared" si="770"/>
        <v>0</v>
      </c>
      <c r="BL232" s="375">
        <f t="shared" si="771"/>
        <v>0</v>
      </c>
      <c r="BM232" s="201">
        <f t="shared" si="771"/>
        <v>0</v>
      </c>
      <c r="BN232" s="8">
        <f t="shared" si="772"/>
        <v>0</v>
      </c>
      <c r="BO232" s="8">
        <f t="shared" si="773"/>
        <v>0</v>
      </c>
      <c r="BQ232" s="375">
        <f t="shared" si="774"/>
        <v>0</v>
      </c>
      <c r="BR232" s="201">
        <f t="shared" si="774"/>
        <v>0</v>
      </c>
      <c r="BS232" s="8">
        <f t="shared" si="775"/>
        <v>0</v>
      </c>
      <c r="BT232" s="8">
        <f t="shared" si="776"/>
        <v>0</v>
      </c>
      <c r="BV232" s="375">
        <f t="shared" si="777"/>
        <v>0</v>
      </c>
      <c r="BW232" s="201">
        <f t="shared" si="777"/>
        <v>0</v>
      </c>
      <c r="BX232" s="8">
        <f t="shared" si="778"/>
        <v>0</v>
      </c>
      <c r="BY232" s="8">
        <f t="shared" si="779"/>
        <v>0</v>
      </c>
      <c r="CA232" s="375">
        <f t="shared" si="780"/>
        <v>0</v>
      </c>
      <c r="CB232" s="201">
        <f t="shared" si="780"/>
        <v>0</v>
      </c>
      <c r="CC232" s="8">
        <f t="shared" si="781"/>
        <v>0</v>
      </c>
      <c r="CD232" s="8">
        <f t="shared" si="782"/>
        <v>0</v>
      </c>
      <c r="CF232" s="375">
        <f t="shared" si="783"/>
        <v>0</v>
      </c>
      <c r="CG232" s="201">
        <f t="shared" si="783"/>
        <v>0</v>
      </c>
      <c r="CH232" s="8">
        <f t="shared" si="784"/>
        <v>0</v>
      </c>
      <c r="CI232" s="8">
        <f t="shared" si="785"/>
        <v>0</v>
      </c>
      <c r="CK232" s="375">
        <f t="shared" si="786"/>
        <v>0</v>
      </c>
      <c r="CL232" s="201">
        <f t="shared" si="786"/>
        <v>0</v>
      </c>
      <c r="CM232" s="8">
        <f t="shared" si="787"/>
        <v>0</v>
      </c>
      <c r="CN232" s="8">
        <f t="shared" si="788"/>
        <v>0</v>
      </c>
      <c r="CP232" s="375">
        <f t="shared" si="789"/>
        <v>0</v>
      </c>
      <c r="CQ232" s="201">
        <f t="shared" si="789"/>
        <v>0</v>
      </c>
      <c r="CR232" s="8">
        <f t="shared" si="790"/>
        <v>0</v>
      </c>
      <c r="CS232" s="8">
        <f t="shared" si="791"/>
        <v>0</v>
      </c>
      <c r="CU232" s="375">
        <f t="shared" si="792"/>
        <v>0</v>
      </c>
      <c r="CV232" s="201">
        <f t="shared" si="792"/>
        <v>0</v>
      </c>
      <c r="CW232" s="8">
        <f t="shared" si="793"/>
        <v>0</v>
      </c>
      <c r="CX232" s="8">
        <f t="shared" si="794"/>
        <v>0</v>
      </c>
      <c r="CZ232" s="375">
        <f t="shared" si="795"/>
        <v>0</v>
      </c>
      <c r="DA232" s="201">
        <f t="shared" si="795"/>
        <v>0</v>
      </c>
      <c r="DB232" s="8">
        <f t="shared" si="796"/>
        <v>0</v>
      </c>
      <c r="DC232" s="8">
        <f t="shared" si="797"/>
        <v>0</v>
      </c>
      <c r="DE232" s="375">
        <f t="shared" si="798"/>
        <v>0</v>
      </c>
      <c r="DF232" s="201">
        <f t="shared" si="798"/>
        <v>0</v>
      </c>
      <c r="DG232" s="8">
        <f t="shared" si="799"/>
        <v>0</v>
      </c>
      <c r="DH232" s="8">
        <f t="shared" si="800"/>
        <v>0</v>
      </c>
      <c r="DJ232" s="375">
        <f t="shared" si="801"/>
        <v>0</v>
      </c>
      <c r="DK232" s="201">
        <f t="shared" si="801"/>
        <v>0</v>
      </c>
      <c r="DL232" s="8">
        <f t="shared" si="802"/>
        <v>0</v>
      </c>
      <c r="DM232" s="8">
        <f t="shared" si="803"/>
        <v>0</v>
      </c>
      <c r="DO232" s="375">
        <f t="shared" si="804"/>
        <v>0</v>
      </c>
      <c r="DP232" s="201">
        <f t="shared" si="804"/>
        <v>0</v>
      </c>
      <c r="DQ232" s="8">
        <f t="shared" si="805"/>
        <v>0</v>
      </c>
      <c r="DR232" s="8">
        <f t="shared" si="806"/>
        <v>0</v>
      </c>
      <c r="DT232" s="51">
        <f t="shared" si="807"/>
        <v>0</v>
      </c>
      <c r="DU232" s="50">
        <f t="shared" si="808"/>
        <v>0</v>
      </c>
      <c r="DV232" s="51">
        <v>0</v>
      </c>
      <c r="DW232" s="50">
        <f t="shared" si="809"/>
        <v>0</v>
      </c>
      <c r="DX232" s="51">
        <f t="shared" si="811"/>
        <v>0</v>
      </c>
      <c r="DY232" s="52">
        <f t="shared" si="810"/>
        <v>0</v>
      </c>
      <c r="DZ232" s="307">
        <f t="shared" si="741"/>
        <v>0</v>
      </c>
    </row>
    <row r="233" spans="1:130" ht="18" customHeight="1" x14ac:dyDescent="0.3">
      <c r="B233" s="54"/>
      <c r="C233" s="54"/>
      <c r="D233" s="54"/>
      <c r="E233" s="239"/>
      <c r="F233" s="263"/>
      <c r="G233" s="274"/>
      <c r="H233" s="263"/>
      <c r="I233" s="56"/>
      <c r="J233" s="56"/>
      <c r="K233" s="265"/>
      <c r="L233" s="264"/>
      <c r="M233" s="57"/>
      <c r="N233" s="394"/>
      <c r="O233" s="214"/>
      <c r="P233" s="8">
        <f t="shared" si="742"/>
        <v>0</v>
      </c>
      <c r="Q233" s="8">
        <f t="shared" si="743"/>
        <v>0</v>
      </c>
      <c r="S233" s="201">
        <f t="shared" si="744"/>
        <v>0</v>
      </c>
      <c r="T233" s="201">
        <f t="shared" si="744"/>
        <v>0</v>
      </c>
      <c r="U233" s="8">
        <f t="shared" si="745"/>
        <v>0</v>
      </c>
      <c r="V233" s="8">
        <f t="shared" si="746"/>
        <v>0</v>
      </c>
      <c r="X233" s="375">
        <f t="shared" si="747"/>
        <v>0</v>
      </c>
      <c r="Y233" s="201">
        <f t="shared" si="747"/>
        <v>0</v>
      </c>
      <c r="Z233" s="8">
        <f t="shared" si="748"/>
        <v>0</v>
      </c>
      <c r="AA233" s="8">
        <f t="shared" si="749"/>
        <v>0</v>
      </c>
      <c r="AC233" s="375">
        <f t="shared" si="750"/>
        <v>0</v>
      </c>
      <c r="AD233" s="201">
        <f t="shared" si="750"/>
        <v>0</v>
      </c>
      <c r="AE233" s="8">
        <f t="shared" si="751"/>
        <v>0</v>
      </c>
      <c r="AF233" s="8">
        <f t="shared" si="752"/>
        <v>0</v>
      </c>
      <c r="AH233" s="375">
        <f t="shared" si="753"/>
        <v>0</v>
      </c>
      <c r="AI233" s="201">
        <f t="shared" si="753"/>
        <v>0</v>
      </c>
      <c r="AJ233" s="8">
        <f t="shared" si="754"/>
        <v>0</v>
      </c>
      <c r="AK233" s="8">
        <f t="shared" si="755"/>
        <v>0</v>
      </c>
      <c r="AM233" s="375">
        <f t="shared" si="756"/>
        <v>0</v>
      </c>
      <c r="AN233" s="201">
        <f t="shared" si="756"/>
        <v>0</v>
      </c>
      <c r="AO233" s="8">
        <f t="shared" si="757"/>
        <v>0</v>
      </c>
      <c r="AP233" s="8">
        <f t="shared" si="758"/>
        <v>0</v>
      </c>
      <c r="AR233" s="375">
        <f t="shared" si="759"/>
        <v>0</v>
      </c>
      <c r="AS233" s="201">
        <f t="shared" si="759"/>
        <v>0</v>
      </c>
      <c r="AT233" s="8">
        <f t="shared" si="760"/>
        <v>0</v>
      </c>
      <c r="AU233" s="8">
        <f t="shared" si="761"/>
        <v>0</v>
      </c>
      <c r="AW233" s="375">
        <f t="shared" si="762"/>
        <v>0</v>
      </c>
      <c r="AX233" s="201">
        <f t="shared" si="762"/>
        <v>0</v>
      </c>
      <c r="AY233" s="8">
        <f t="shared" si="763"/>
        <v>0</v>
      </c>
      <c r="AZ233" s="8">
        <f t="shared" si="764"/>
        <v>0</v>
      </c>
      <c r="BB233" s="375">
        <f t="shared" si="765"/>
        <v>0</v>
      </c>
      <c r="BC233" s="201">
        <f t="shared" si="765"/>
        <v>0</v>
      </c>
      <c r="BD233" s="8">
        <f t="shared" si="766"/>
        <v>0</v>
      </c>
      <c r="BE233" s="8">
        <f t="shared" si="767"/>
        <v>0</v>
      </c>
      <c r="BG233" s="375">
        <f t="shared" si="768"/>
        <v>0</v>
      </c>
      <c r="BH233" s="201">
        <f t="shared" si="768"/>
        <v>0</v>
      </c>
      <c r="BI233" s="8">
        <f t="shared" si="769"/>
        <v>0</v>
      </c>
      <c r="BJ233" s="8">
        <f t="shared" si="770"/>
        <v>0</v>
      </c>
      <c r="BL233" s="375">
        <f t="shared" si="771"/>
        <v>0</v>
      </c>
      <c r="BM233" s="201">
        <f t="shared" si="771"/>
        <v>0</v>
      </c>
      <c r="BN233" s="8">
        <f t="shared" si="772"/>
        <v>0</v>
      </c>
      <c r="BO233" s="8">
        <f t="shared" si="773"/>
        <v>0</v>
      </c>
      <c r="BQ233" s="375">
        <f t="shared" si="774"/>
        <v>0</v>
      </c>
      <c r="BR233" s="201">
        <f t="shared" si="774"/>
        <v>0</v>
      </c>
      <c r="BS233" s="8">
        <f t="shared" si="775"/>
        <v>0</v>
      </c>
      <c r="BT233" s="8">
        <f t="shared" si="776"/>
        <v>0</v>
      </c>
      <c r="BV233" s="375">
        <f t="shared" si="777"/>
        <v>0</v>
      </c>
      <c r="BW233" s="201">
        <f t="shared" si="777"/>
        <v>0</v>
      </c>
      <c r="BX233" s="8">
        <f t="shared" si="778"/>
        <v>0</v>
      </c>
      <c r="BY233" s="8">
        <f t="shared" si="779"/>
        <v>0</v>
      </c>
      <c r="CA233" s="375">
        <f t="shared" si="780"/>
        <v>0</v>
      </c>
      <c r="CB233" s="201">
        <f t="shared" si="780"/>
        <v>0</v>
      </c>
      <c r="CC233" s="8">
        <f t="shared" si="781"/>
        <v>0</v>
      </c>
      <c r="CD233" s="8">
        <f t="shared" si="782"/>
        <v>0</v>
      </c>
      <c r="CF233" s="375">
        <f t="shared" si="783"/>
        <v>0</v>
      </c>
      <c r="CG233" s="201">
        <f t="shared" si="783"/>
        <v>0</v>
      </c>
      <c r="CH233" s="8">
        <f t="shared" si="784"/>
        <v>0</v>
      </c>
      <c r="CI233" s="8">
        <f t="shared" si="785"/>
        <v>0</v>
      </c>
      <c r="CK233" s="375">
        <f t="shared" si="786"/>
        <v>0</v>
      </c>
      <c r="CL233" s="201">
        <f t="shared" si="786"/>
        <v>0</v>
      </c>
      <c r="CM233" s="8">
        <f t="shared" si="787"/>
        <v>0</v>
      </c>
      <c r="CN233" s="8">
        <f t="shared" si="788"/>
        <v>0</v>
      </c>
      <c r="CP233" s="375">
        <f t="shared" si="789"/>
        <v>0</v>
      </c>
      <c r="CQ233" s="201">
        <f t="shared" si="789"/>
        <v>0</v>
      </c>
      <c r="CR233" s="8">
        <f t="shared" si="790"/>
        <v>0</v>
      </c>
      <c r="CS233" s="8">
        <f t="shared" si="791"/>
        <v>0</v>
      </c>
      <c r="CU233" s="375">
        <f t="shared" si="792"/>
        <v>0</v>
      </c>
      <c r="CV233" s="201">
        <f t="shared" si="792"/>
        <v>0</v>
      </c>
      <c r="CW233" s="8">
        <f t="shared" si="793"/>
        <v>0</v>
      </c>
      <c r="CX233" s="8">
        <f t="shared" si="794"/>
        <v>0</v>
      </c>
      <c r="CZ233" s="375">
        <f t="shared" si="795"/>
        <v>0</v>
      </c>
      <c r="DA233" s="201">
        <f t="shared" si="795"/>
        <v>0</v>
      </c>
      <c r="DB233" s="8">
        <f t="shared" si="796"/>
        <v>0</v>
      </c>
      <c r="DC233" s="8">
        <f t="shared" si="797"/>
        <v>0</v>
      </c>
      <c r="DE233" s="375">
        <f t="shared" si="798"/>
        <v>0</v>
      </c>
      <c r="DF233" s="201">
        <f t="shared" si="798"/>
        <v>0</v>
      </c>
      <c r="DG233" s="8">
        <f t="shared" si="799"/>
        <v>0</v>
      </c>
      <c r="DH233" s="8">
        <f t="shared" si="800"/>
        <v>0</v>
      </c>
      <c r="DJ233" s="375">
        <f t="shared" si="801"/>
        <v>0</v>
      </c>
      <c r="DK233" s="201">
        <f t="shared" si="801"/>
        <v>0</v>
      </c>
      <c r="DL233" s="8">
        <f t="shared" si="802"/>
        <v>0</v>
      </c>
      <c r="DM233" s="8">
        <f t="shared" si="803"/>
        <v>0</v>
      </c>
      <c r="DO233" s="375">
        <f t="shared" si="804"/>
        <v>0</v>
      </c>
      <c r="DP233" s="201">
        <f t="shared" si="804"/>
        <v>0</v>
      </c>
      <c r="DQ233" s="8">
        <f t="shared" si="805"/>
        <v>0</v>
      </c>
      <c r="DR233" s="8">
        <f t="shared" si="806"/>
        <v>0</v>
      </c>
      <c r="DT233" s="51">
        <f t="shared" si="807"/>
        <v>0</v>
      </c>
      <c r="DU233" s="50">
        <f t="shared" si="808"/>
        <v>0</v>
      </c>
      <c r="DV233" s="51">
        <v>0</v>
      </c>
      <c r="DW233" s="50">
        <f t="shared" si="809"/>
        <v>0</v>
      </c>
      <c r="DX233" s="51">
        <f t="shared" si="811"/>
        <v>0</v>
      </c>
      <c r="DY233" s="52">
        <f t="shared" si="810"/>
        <v>0</v>
      </c>
      <c r="DZ233" s="307">
        <f t="shared" si="741"/>
        <v>0</v>
      </c>
    </row>
    <row r="234" spans="1:130" ht="18" customHeight="1" x14ac:dyDescent="0.3">
      <c r="B234" s="54"/>
      <c r="C234" s="54"/>
      <c r="D234" s="54"/>
      <c r="E234" s="239"/>
      <c r="F234" s="263"/>
      <c r="G234" s="274"/>
      <c r="H234" s="263"/>
      <c r="I234" s="56"/>
      <c r="J234" s="56"/>
      <c r="K234" s="265"/>
      <c r="L234" s="264"/>
      <c r="M234" s="57"/>
      <c r="N234" s="394"/>
      <c r="O234" s="214"/>
      <c r="P234" s="8">
        <f t="shared" si="742"/>
        <v>0</v>
      </c>
      <c r="Q234" s="8">
        <f t="shared" si="743"/>
        <v>0</v>
      </c>
      <c r="S234" s="201">
        <f t="shared" si="744"/>
        <v>0</v>
      </c>
      <c r="T234" s="201">
        <f t="shared" si="744"/>
        <v>0</v>
      </c>
      <c r="U234" s="8">
        <f t="shared" si="745"/>
        <v>0</v>
      </c>
      <c r="V234" s="8">
        <f t="shared" si="746"/>
        <v>0</v>
      </c>
      <c r="X234" s="375">
        <f t="shared" si="747"/>
        <v>0</v>
      </c>
      <c r="Y234" s="201">
        <f t="shared" si="747"/>
        <v>0</v>
      </c>
      <c r="Z234" s="8">
        <f t="shared" si="748"/>
        <v>0</v>
      </c>
      <c r="AA234" s="8">
        <f t="shared" si="749"/>
        <v>0</v>
      </c>
      <c r="AC234" s="375">
        <f t="shared" si="750"/>
        <v>0</v>
      </c>
      <c r="AD234" s="201">
        <f t="shared" si="750"/>
        <v>0</v>
      </c>
      <c r="AE234" s="8">
        <f t="shared" si="751"/>
        <v>0</v>
      </c>
      <c r="AF234" s="8">
        <f t="shared" si="752"/>
        <v>0</v>
      </c>
      <c r="AH234" s="375">
        <f t="shared" si="753"/>
        <v>0</v>
      </c>
      <c r="AI234" s="201">
        <f t="shared" si="753"/>
        <v>0</v>
      </c>
      <c r="AJ234" s="8">
        <f t="shared" si="754"/>
        <v>0</v>
      </c>
      <c r="AK234" s="8">
        <f t="shared" si="755"/>
        <v>0</v>
      </c>
      <c r="AM234" s="375">
        <f t="shared" si="756"/>
        <v>0</v>
      </c>
      <c r="AN234" s="201">
        <f t="shared" si="756"/>
        <v>0</v>
      </c>
      <c r="AO234" s="8">
        <f t="shared" si="757"/>
        <v>0</v>
      </c>
      <c r="AP234" s="8">
        <f t="shared" si="758"/>
        <v>0</v>
      </c>
      <c r="AR234" s="375">
        <f t="shared" si="759"/>
        <v>0</v>
      </c>
      <c r="AS234" s="201">
        <f t="shared" si="759"/>
        <v>0</v>
      </c>
      <c r="AT234" s="8">
        <f t="shared" si="760"/>
        <v>0</v>
      </c>
      <c r="AU234" s="8">
        <f t="shared" si="761"/>
        <v>0</v>
      </c>
      <c r="AW234" s="375">
        <f t="shared" si="762"/>
        <v>0</v>
      </c>
      <c r="AX234" s="201">
        <f t="shared" si="762"/>
        <v>0</v>
      </c>
      <c r="AY234" s="8">
        <f t="shared" si="763"/>
        <v>0</v>
      </c>
      <c r="AZ234" s="8">
        <f t="shared" si="764"/>
        <v>0</v>
      </c>
      <c r="BB234" s="375">
        <f t="shared" si="765"/>
        <v>0</v>
      </c>
      <c r="BC234" s="201">
        <f t="shared" si="765"/>
        <v>0</v>
      </c>
      <c r="BD234" s="8">
        <f t="shared" si="766"/>
        <v>0</v>
      </c>
      <c r="BE234" s="8">
        <f t="shared" si="767"/>
        <v>0</v>
      </c>
      <c r="BG234" s="375">
        <f t="shared" si="768"/>
        <v>0</v>
      </c>
      <c r="BH234" s="201">
        <f t="shared" si="768"/>
        <v>0</v>
      </c>
      <c r="BI234" s="8">
        <f t="shared" si="769"/>
        <v>0</v>
      </c>
      <c r="BJ234" s="8">
        <f t="shared" si="770"/>
        <v>0</v>
      </c>
      <c r="BL234" s="375">
        <f t="shared" si="771"/>
        <v>0</v>
      </c>
      <c r="BM234" s="201">
        <f t="shared" si="771"/>
        <v>0</v>
      </c>
      <c r="BN234" s="8">
        <f t="shared" si="772"/>
        <v>0</v>
      </c>
      <c r="BO234" s="8">
        <f t="shared" si="773"/>
        <v>0</v>
      </c>
      <c r="BQ234" s="375">
        <f t="shared" si="774"/>
        <v>0</v>
      </c>
      <c r="BR234" s="201">
        <f t="shared" si="774"/>
        <v>0</v>
      </c>
      <c r="BS234" s="8">
        <f t="shared" si="775"/>
        <v>0</v>
      </c>
      <c r="BT234" s="8">
        <f t="shared" si="776"/>
        <v>0</v>
      </c>
      <c r="BV234" s="375">
        <f t="shared" si="777"/>
        <v>0</v>
      </c>
      <c r="BW234" s="201">
        <f t="shared" si="777"/>
        <v>0</v>
      </c>
      <c r="BX234" s="8">
        <f t="shared" si="778"/>
        <v>0</v>
      </c>
      <c r="BY234" s="8">
        <f t="shared" si="779"/>
        <v>0</v>
      </c>
      <c r="CA234" s="375">
        <f t="shared" si="780"/>
        <v>0</v>
      </c>
      <c r="CB234" s="201">
        <f t="shared" si="780"/>
        <v>0</v>
      </c>
      <c r="CC234" s="8">
        <f t="shared" si="781"/>
        <v>0</v>
      </c>
      <c r="CD234" s="8">
        <f t="shared" si="782"/>
        <v>0</v>
      </c>
      <c r="CF234" s="375">
        <f t="shared" si="783"/>
        <v>0</v>
      </c>
      <c r="CG234" s="201">
        <f t="shared" si="783"/>
        <v>0</v>
      </c>
      <c r="CH234" s="8">
        <f t="shared" si="784"/>
        <v>0</v>
      </c>
      <c r="CI234" s="8">
        <f t="shared" si="785"/>
        <v>0</v>
      </c>
      <c r="CK234" s="375">
        <f t="shared" si="786"/>
        <v>0</v>
      </c>
      <c r="CL234" s="201">
        <f t="shared" si="786"/>
        <v>0</v>
      </c>
      <c r="CM234" s="8">
        <f t="shared" si="787"/>
        <v>0</v>
      </c>
      <c r="CN234" s="8">
        <f t="shared" si="788"/>
        <v>0</v>
      </c>
      <c r="CP234" s="375">
        <f t="shared" si="789"/>
        <v>0</v>
      </c>
      <c r="CQ234" s="201">
        <f t="shared" si="789"/>
        <v>0</v>
      </c>
      <c r="CR234" s="8">
        <f t="shared" si="790"/>
        <v>0</v>
      </c>
      <c r="CS234" s="8">
        <f t="shared" si="791"/>
        <v>0</v>
      </c>
      <c r="CU234" s="375">
        <f t="shared" si="792"/>
        <v>0</v>
      </c>
      <c r="CV234" s="201">
        <f t="shared" si="792"/>
        <v>0</v>
      </c>
      <c r="CW234" s="8">
        <f t="shared" si="793"/>
        <v>0</v>
      </c>
      <c r="CX234" s="8">
        <f t="shared" si="794"/>
        <v>0</v>
      </c>
      <c r="CZ234" s="375">
        <f t="shared" si="795"/>
        <v>0</v>
      </c>
      <c r="DA234" s="201">
        <f t="shared" si="795"/>
        <v>0</v>
      </c>
      <c r="DB234" s="8">
        <f t="shared" si="796"/>
        <v>0</v>
      </c>
      <c r="DC234" s="8">
        <f t="shared" si="797"/>
        <v>0</v>
      </c>
      <c r="DE234" s="375">
        <f t="shared" si="798"/>
        <v>0</v>
      </c>
      <c r="DF234" s="201">
        <f t="shared" si="798"/>
        <v>0</v>
      </c>
      <c r="DG234" s="8">
        <f t="shared" si="799"/>
        <v>0</v>
      </c>
      <c r="DH234" s="8">
        <f t="shared" si="800"/>
        <v>0</v>
      </c>
      <c r="DJ234" s="375">
        <f t="shared" si="801"/>
        <v>0</v>
      </c>
      <c r="DK234" s="201">
        <f t="shared" si="801"/>
        <v>0</v>
      </c>
      <c r="DL234" s="8">
        <f t="shared" si="802"/>
        <v>0</v>
      </c>
      <c r="DM234" s="8">
        <f t="shared" si="803"/>
        <v>0</v>
      </c>
      <c r="DO234" s="375">
        <f t="shared" si="804"/>
        <v>0</v>
      </c>
      <c r="DP234" s="201">
        <f t="shared" si="804"/>
        <v>0</v>
      </c>
      <c r="DQ234" s="8">
        <f t="shared" si="805"/>
        <v>0</v>
      </c>
      <c r="DR234" s="8">
        <f t="shared" si="806"/>
        <v>0</v>
      </c>
      <c r="DT234" s="51">
        <f t="shared" si="807"/>
        <v>0</v>
      </c>
      <c r="DU234" s="50">
        <f t="shared" si="808"/>
        <v>0</v>
      </c>
      <c r="DV234" s="51">
        <v>0</v>
      </c>
      <c r="DW234" s="50">
        <f t="shared" si="809"/>
        <v>0</v>
      </c>
      <c r="DX234" s="51">
        <f t="shared" si="811"/>
        <v>0</v>
      </c>
      <c r="DY234" s="52">
        <f t="shared" si="810"/>
        <v>0</v>
      </c>
      <c r="DZ234" s="307">
        <f t="shared" si="741"/>
        <v>0</v>
      </c>
    </row>
    <row r="235" spans="1:130" ht="18" customHeight="1" x14ac:dyDescent="0.3">
      <c r="B235" s="54"/>
      <c r="C235" s="54"/>
      <c r="D235" s="54"/>
      <c r="E235" s="239"/>
      <c r="F235" s="263"/>
      <c r="G235" s="274"/>
      <c r="H235" s="263"/>
      <c r="I235" s="56"/>
      <c r="J235" s="56"/>
      <c r="K235" s="265"/>
      <c r="L235" s="264"/>
      <c r="M235" s="57"/>
      <c r="N235" s="394"/>
      <c r="O235" s="214"/>
      <c r="P235" s="8">
        <f t="shared" si="742"/>
        <v>0</v>
      </c>
      <c r="Q235" s="8">
        <f t="shared" si="743"/>
        <v>0</v>
      </c>
      <c r="S235" s="201">
        <f t="shared" si="744"/>
        <v>0</v>
      </c>
      <c r="T235" s="201">
        <f t="shared" si="744"/>
        <v>0</v>
      </c>
      <c r="U235" s="8">
        <f>$E235*S235*T235</f>
        <v>0</v>
      </c>
      <c r="V235" s="8">
        <f t="shared" si="746"/>
        <v>0</v>
      </c>
      <c r="X235" s="375">
        <f t="shared" si="747"/>
        <v>0</v>
      </c>
      <c r="Y235" s="201">
        <f t="shared" si="747"/>
        <v>0</v>
      </c>
      <c r="Z235" s="8">
        <f t="shared" si="748"/>
        <v>0</v>
      </c>
      <c r="AA235" s="8">
        <f t="shared" si="749"/>
        <v>0</v>
      </c>
      <c r="AC235" s="375">
        <f t="shared" si="750"/>
        <v>0</v>
      </c>
      <c r="AD235" s="201">
        <f t="shared" si="750"/>
        <v>0</v>
      </c>
      <c r="AE235" s="8">
        <f t="shared" si="751"/>
        <v>0</v>
      </c>
      <c r="AF235" s="8">
        <f t="shared" si="752"/>
        <v>0</v>
      </c>
      <c r="AH235" s="375">
        <f t="shared" si="753"/>
        <v>0</v>
      </c>
      <c r="AI235" s="201">
        <f t="shared" si="753"/>
        <v>0</v>
      </c>
      <c r="AJ235" s="8">
        <f t="shared" si="754"/>
        <v>0</v>
      </c>
      <c r="AK235" s="8">
        <f t="shared" si="755"/>
        <v>0</v>
      </c>
      <c r="AM235" s="375">
        <f t="shared" si="756"/>
        <v>0</v>
      </c>
      <c r="AN235" s="201">
        <f t="shared" si="756"/>
        <v>0</v>
      </c>
      <c r="AO235" s="8">
        <f t="shared" si="757"/>
        <v>0</v>
      </c>
      <c r="AP235" s="8">
        <f t="shared" si="758"/>
        <v>0</v>
      </c>
      <c r="AR235" s="375">
        <f t="shared" si="759"/>
        <v>0</v>
      </c>
      <c r="AS235" s="201">
        <f t="shared" si="759"/>
        <v>0</v>
      </c>
      <c r="AT235" s="8">
        <f t="shared" si="760"/>
        <v>0</v>
      </c>
      <c r="AU235" s="8">
        <f t="shared" si="761"/>
        <v>0</v>
      </c>
      <c r="AW235" s="375">
        <f t="shared" si="762"/>
        <v>0</v>
      </c>
      <c r="AX235" s="201">
        <f t="shared" si="762"/>
        <v>0</v>
      </c>
      <c r="AY235" s="8">
        <f t="shared" si="763"/>
        <v>0</v>
      </c>
      <c r="AZ235" s="8">
        <f t="shared" si="764"/>
        <v>0</v>
      </c>
      <c r="BB235" s="375">
        <f t="shared" si="765"/>
        <v>0</v>
      </c>
      <c r="BC235" s="201">
        <f t="shared" si="765"/>
        <v>0</v>
      </c>
      <c r="BD235" s="8">
        <f t="shared" si="766"/>
        <v>0</v>
      </c>
      <c r="BE235" s="8">
        <f t="shared" si="767"/>
        <v>0</v>
      </c>
      <c r="BG235" s="375">
        <f t="shared" si="768"/>
        <v>0</v>
      </c>
      <c r="BH235" s="201">
        <f t="shared" si="768"/>
        <v>0</v>
      </c>
      <c r="BI235" s="8">
        <f t="shared" si="769"/>
        <v>0</v>
      </c>
      <c r="BJ235" s="8">
        <f t="shared" si="770"/>
        <v>0</v>
      </c>
      <c r="BL235" s="375">
        <f t="shared" si="771"/>
        <v>0</v>
      </c>
      <c r="BM235" s="201">
        <f t="shared" si="771"/>
        <v>0</v>
      </c>
      <c r="BN235" s="8">
        <f t="shared" si="772"/>
        <v>0</v>
      </c>
      <c r="BO235" s="8">
        <f t="shared" si="773"/>
        <v>0</v>
      </c>
      <c r="BQ235" s="375">
        <f t="shared" si="774"/>
        <v>0</v>
      </c>
      <c r="BR235" s="201">
        <f t="shared" si="774"/>
        <v>0</v>
      </c>
      <c r="BS235" s="8">
        <f t="shared" si="775"/>
        <v>0</v>
      </c>
      <c r="BT235" s="8">
        <f t="shared" si="776"/>
        <v>0</v>
      </c>
      <c r="BV235" s="375">
        <f t="shared" si="777"/>
        <v>0</v>
      </c>
      <c r="BW235" s="201">
        <f t="shared" si="777"/>
        <v>0</v>
      </c>
      <c r="BX235" s="8">
        <f t="shared" si="778"/>
        <v>0</v>
      </c>
      <c r="BY235" s="8">
        <f t="shared" si="779"/>
        <v>0</v>
      </c>
      <c r="CA235" s="375">
        <f t="shared" si="780"/>
        <v>0</v>
      </c>
      <c r="CB235" s="201">
        <f t="shared" si="780"/>
        <v>0</v>
      </c>
      <c r="CC235" s="8">
        <f t="shared" si="781"/>
        <v>0</v>
      </c>
      <c r="CD235" s="8">
        <f t="shared" si="782"/>
        <v>0</v>
      </c>
      <c r="CF235" s="375">
        <f t="shared" si="783"/>
        <v>0</v>
      </c>
      <c r="CG235" s="201">
        <f t="shared" si="783"/>
        <v>0</v>
      </c>
      <c r="CH235" s="8">
        <f t="shared" si="784"/>
        <v>0</v>
      </c>
      <c r="CI235" s="8">
        <f t="shared" si="785"/>
        <v>0</v>
      </c>
      <c r="CK235" s="375">
        <f t="shared" si="786"/>
        <v>0</v>
      </c>
      <c r="CL235" s="201">
        <f t="shared" si="786"/>
        <v>0</v>
      </c>
      <c r="CM235" s="8">
        <f t="shared" si="787"/>
        <v>0</v>
      </c>
      <c r="CN235" s="8">
        <f t="shared" si="788"/>
        <v>0</v>
      </c>
      <c r="CP235" s="375">
        <f t="shared" si="789"/>
        <v>0</v>
      </c>
      <c r="CQ235" s="201">
        <f t="shared" si="789"/>
        <v>0</v>
      </c>
      <c r="CR235" s="8">
        <f t="shared" si="790"/>
        <v>0</v>
      </c>
      <c r="CS235" s="8">
        <f t="shared" si="791"/>
        <v>0</v>
      </c>
      <c r="CU235" s="375">
        <f t="shared" si="792"/>
        <v>0</v>
      </c>
      <c r="CV235" s="201">
        <f t="shared" si="792"/>
        <v>0</v>
      </c>
      <c r="CW235" s="8">
        <f t="shared" si="793"/>
        <v>0</v>
      </c>
      <c r="CX235" s="8">
        <f t="shared" si="794"/>
        <v>0</v>
      </c>
      <c r="CZ235" s="375">
        <f t="shared" si="795"/>
        <v>0</v>
      </c>
      <c r="DA235" s="201">
        <f t="shared" si="795"/>
        <v>0</v>
      </c>
      <c r="DB235" s="8">
        <f t="shared" si="796"/>
        <v>0</v>
      </c>
      <c r="DC235" s="8">
        <f t="shared" si="797"/>
        <v>0</v>
      </c>
      <c r="DE235" s="375">
        <f t="shared" si="798"/>
        <v>0</v>
      </c>
      <c r="DF235" s="201">
        <f t="shared" si="798"/>
        <v>0</v>
      </c>
      <c r="DG235" s="8">
        <f t="shared" si="799"/>
        <v>0</v>
      </c>
      <c r="DH235" s="8">
        <f t="shared" si="800"/>
        <v>0</v>
      </c>
      <c r="DJ235" s="375">
        <f t="shared" si="801"/>
        <v>0</v>
      </c>
      <c r="DK235" s="201">
        <f t="shared" si="801"/>
        <v>0</v>
      </c>
      <c r="DL235" s="8">
        <f t="shared" si="802"/>
        <v>0</v>
      </c>
      <c r="DM235" s="8">
        <f t="shared" si="803"/>
        <v>0</v>
      </c>
      <c r="DO235" s="375">
        <f t="shared" si="804"/>
        <v>0</v>
      </c>
      <c r="DP235" s="201">
        <f t="shared" si="804"/>
        <v>0</v>
      </c>
      <c r="DQ235" s="8">
        <f t="shared" si="805"/>
        <v>0</v>
      </c>
      <c r="DR235" s="8">
        <f t="shared" si="806"/>
        <v>0</v>
      </c>
      <c r="DT235" s="51">
        <f t="shared" si="807"/>
        <v>0</v>
      </c>
      <c r="DU235" s="50">
        <f t="shared" si="808"/>
        <v>0</v>
      </c>
      <c r="DV235" s="51">
        <v>0</v>
      </c>
      <c r="DW235" s="50">
        <f t="shared" si="809"/>
        <v>0</v>
      </c>
      <c r="DX235" s="51">
        <f t="shared" si="811"/>
        <v>0</v>
      </c>
      <c r="DY235" s="52">
        <f t="shared" si="810"/>
        <v>0</v>
      </c>
      <c r="DZ235" s="307">
        <f t="shared" si="741"/>
        <v>0</v>
      </c>
    </row>
    <row r="236" spans="1:130" ht="18" customHeight="1" x14ac:dyDescent="0.3">
      <c r="B236" s="54"/>
      <c r="C236" s="54"/>
      <c r="D236" s="54"/>
      <c r="E236" s="239"/>
      <c r="F236" s="263"/>
      <c r="G236" s="274"/>
      <c r="H236" s="263"/>
      <c r="I236" s="56"/>
      <c r="J236" s="56"/>
      <c r="K236" s="265"/>
      <c r="L236" s="264"/>
      <c r="M236" s="57"/>
      <c r="N236" s="394"/>
      <c r="O236" s="214"/>
      <c r="P236" s="8">
        <f t="shared" si="742"/>
        <v>0</v>
      </c>
      <c r="Q236" s="8">
        <f t="shared" si="743"/>
        <v>0</v>
      </c>
      <c r="S236" s="201">
        <f t="shared" si="744"/>
        <v>0</v>
      </c>
      <c r="T236" s="201">
        <f t="shared" si="744"/>
        <v>0</v>
      </c>
      <c r="U236" s="8">
        <f t="shared" ref="U236:U238" si="812">$E236*S236*T236</f>
        <v>0</v>
      </c>
      <c r="V236" s="8">
        <f t="shared" si="746"/>
        <v>0</v>
      </c>
      <c r="X236" s="375">
        <f t="shared" si="747"/>
        <v>0</v>
      </c>
      <c r="Y236" s="201">
        <f t="shared" si="747"/>
        <v>0</v>
      </c>
      <c r="Z236" s="8">
        <f t="shared" si="748"/>
        <v>0</v>
      </c>
      <c r="AA236" s="8">
        <f t="shared" si="749"/>
        <v>0</v>
      </c>
      <c r="AC236" s="375">
        <f t="shared" si="750"/>
        <v>0</v>
      </c>
      <c r="AD236" s="201">
        <f t="shared" si="750"/>
        <v>0</v>
      </c>
      <c r="AE236" s="8">
        <f t="shared" si="751"/>
        <v>0</v>
      </c>
      <c r="AF236" s="8">
        <f t="shared" si="752"/>
        <v>0</v>
      </c>
      <c r="AH236" s="375">
        <f t="shared" si="753"/>
        <v>0</v>
      </c>
      <c r="AI236" s="201">
        <f t="shared" si="753"/>
        <v>0</v>
      </c>
      <c r="AJ236" s="8">
        <f t="shared" si="754"/>
        <v>0</v>
      </c>
      <c r="AK236" s="8">
        <f t="shared" si="755"/>
        <v>0</v>
      </c>
      <c r="AM236" s="375">
        <f t="shared" si="756"/>
        <v>0</v>
      </c>
      <c r="AN236" s="201">
        <f t="shared" si="756"/>
        <v>0</v>
      </c>
      <c r="AO236" s="8">
        <f t="shared" si="757"/>
        <v>0</v>
      </c>
      <c r="AP236" s="8">
        <f t="shared" si="758"/>
        <v>0</v>
      </c>
      <c r="AR236" s="375">
        <f t="shared" si="759"/>
        <v>0</v>
      </c>
      <c r="AS236" s="201">
        <f t="shared" si="759"/>
        <v>0</v>
      </c>
      <c r="AT236" s="8">
        <f t="shared" si="760"/>
        <v>0</v>
      </c>
      <c r="AU236" s="8">
        <f t="shared" si="761"/>
        <v>0</v>
      </c>
      <c r="AW236" s="375">
        <f t="shared" si="762"/>
        <v>0</v>
      </c>
      <c r="AX236" s="201">
        <f t="shared" si="762"/>
        <v>0</v>
      </c>
      <c r="AY236" s="8">
        <f t="shared" si="763"/>
        <v>0</v>
      </c>
      <c r="AZ236" s="8">
        <f t="shared" si="764"/>
        <v>0</v>
      </c>
      <c r="BB236" s="375">
        <f t="shared" si="765"/>
        <v>0</v>
      </c>
      <c r="BC236" s="201">
        <f t="shared" si="765"/>
        <v>0</v>
      </c>
      <c r="BD236" s="8">
        <f t="shared" si="766"/>
        <v>0</v>
      </c>
      <c r="BE236" s="8">
        <f t="shared" si="767"/>
        <v>0</v>
      </c>
      <c r="BG236" s="375">
        <f t="shared" si="768"/>
        <v>0</v>
      </c>
      <c r="BH236" s="201">
        <f t="shared" si="768"/>
        <v>0</v>
      </c>
      <c r="BI236" s="8">
        <f t="shared" si="769"/>
        <v>0</v>
      </c>
      <c r="BJ236" s="8">
        <f t="shared" si="770"/>
        <v>0</v>
      </c>
      <c r="BL236" s="375">
        <f t="shared" si="771"/>
        <v>0</v>
      </c>
      <c r="BM236" s="201">
        <f t="shared" si="771"/>
        <v>0</v>
      </c>
      <c r="BN236" s="8">
        <f t="shared" si="772"/>
        <v>0</v>
      </c>
      <c r="BO236" s="8">
        <f t="shared" si="773"/>
        <v>0</v>
      </c>
      <c r="BQ236" s="375">
        <f t="shared" si="774"/>
        <v>0</v>
      </c>
      <c r="BR236" s="201">
        <f t="shared" si="774"/>
        <v>0</v>
      </c>
      <c r="BS236" s="8">
        <f t="shared" si="775"/>
        <v>0</v>
      </c>
      <c r="BT236" s="8">
        <f t="shared" si="776"/>
        <v>0</v>
      </c>
      <c r="BV236" s="375">
        <f t="shared" si="777"/>
        <v>0</v>
      </c>
      <c r="BW236" s="201">
        <f t="shared" si="777"/>
        <v>0</v>
      </c>
      <c r="BX236" s="8">
        <f t="shared" si="778"/>
        <v>0</v>
      </c>
      <c r="BY236" s="8">
        <f t="shared" si="779"/>
        <v>0</v>
      </c>
      <c r="CA236" s="375">
        <f t="shared" si="780"/>
        <v>0</v>
      </c>
      <c r="CB236" s="201">
        <f t="shared" si="780"/>
        <v>0</v>
      </c>
      <c r="CC236" s="8">
        <f t="shared" si="781"/>
        <v>0</v>
      </c>
      <c r="CD236" s="8">
        <f t="shared" si="782"/>
        <v>0</v>
      </c>
      <c r="CF236" s="375">
        <f t="shared" si="783"/>
        <v>0</v>
      </c>
      <c r="CG236" s="201">
        <f t="shared" si="783"/>
        <v>0</v>
      </c>
      <c r="CH236" s="8">
        <f t="shared" si="784"/>
        <v>0</v>
      </c>
      <c r="CI236" s="8">
        <f t="shared" si="785"/>
        <v>0</v>
      </c>
      <c r="CK236" s="375">
        <f t="shared" si="786"/>
        <v>0</v>
      </c>
      <c r="CL236" s="201">
        <f t="shared" si="786"/>
        <v>0</v>
      </c>
      <c r="CM236" s="8">
        <f t="shared" si="787"/>
        <v>0</v>
      </c>
      <c r="CN236" s="8">
        <f t="shared" si="788"/>
        <v>0</v>
      </c>
      <c r="CP236" s="375">
        <f t="shared" si="789"/>
        <v>0</v>
      </c>
      <c r="CQ236" s="201">
        <f t="shared" si="789"/>
        <v>0</v>
      </c>
      <c r="CR236" s="8">
        <f t="shared" si="790"/>
        <v>0</v>
      </c>
      <c r="CS236" s="8">
        <f t="shared" si="791"/>
        <v>0</v>
      </c>
      <c r="CU236" s="375">
        <f t="shared" si="792"/>
        <v>0</v>
      </c>
      <c r="CV236" s="201">
        <f t="shared" si="792"/>
        <v>0</v>
      </c>
      <c r="CW236" s="8">
        <f t="shared" si="793"/>
        <v>0</v>
      </c>
      <c r="CX236" s="8">
        <f t="shared" si="794"/>
        <v>0</v>
      </c>
      <c r="CZ236" s="375">
        <f t="shared" si="795"/>
        <v>0</v>
      </c>
      <c r="DA236" s="201">
        <f t="shared" si="795"/>
        <v>0</v>
      </c>
      <c r="DB236" s="8">
        <f t="shared" si="796"/>
        <v>0</v>
      </c>
      <c r="DC236" s="8">
        <f t="shared" si="797"/>
        <v>0</v>
      </c>
      <c r="DE236" s="375">
        <f t="shared" si="798"/>
        <v>0</v>
      </c>
      <c r="DF236" s="201">
        <f t="shared" si="798"/>
        <v>0</v>
      </c>
      <c r="DG236" s="8">
        <f t="shared" si="799"/>
        <v>0</v>
      </c>
      <c r="DH236" s="8">
        <f t="shared" si="800"/>
        <v>0</v>
      </c>
      <c r="DJ236" s="375">
        <f t="shared" si="801"/>
        <v>0</v>
      </c>
      <c r="DK236" s="201">
        <f t="shared" si="801"/>
        <v>0</v>
      </c>
      <c r="DL236" s="8">
        <f t="shared" si="802"/>
        <v>0</v>
      </c>
      <c r="DM236" s="8">
        <f t="shared" si="803"/>
        <v>0</v>
      </c>
      <c r="DO236" s="375">
        <f t="shared" si="804"/>
        <v>0</v>
      </c>
      <c r="DP236" s="201">
        <f t="shared" si="804"/>
        <v>0</v>
      </c>
      <c r="DQ236" s="8">
        <f t="shared" si="805"/>
        <v>0</v>
      </c>
      <c r="DR236" s="8">
        <f t="shared" si="806"/>
        <v>0</v>
      </c>
      <c r="DT236" s="51">
        <f t="shared" si="807"/>
        <v>0</v>
      </c>
      <c r="DU236" s="50">
        <f t="shared" si="808"/>
        <v>0</v>
      </c>
      <c r="DV236" s="51">
        <v>0</v>
      </c>
      <c r="DW236" s="50">
        <f t="shared" si="809"/>
        <v>0</v>
      </c>
      <c r="DX236" s="51">
        <f t="shared" si="811"/>
        <v>0</v>
      </c>
      <c r="DY236" s="52">
        <f t="shared" si="810"/>
        <v>0</v>
      </c>
      <c r="DZ236" s="307">
        <f t="shared" si="741"/>
        <v>0</v>
      </c>
    </row>
    <row r="237" spans="1:130" ht="18" customHeight="1" x14ac:dyDescent="0.3">
      <c r="B237" s="54"/>
      <c r="C237" s="54"/>
      <c r="D237" s="54"/>
      <c r="E237" s="239"/>
      <c r="F237" s="263"/>
      <c r="G237" s="274"/>
      <c r="H237" s="263"/>
      <c r="I237" s="56"/>
      <c r="J237" s="56"/>
      <c r="K237" s="265"/>
      <c r="L237" s="264"/>
      <c r="M237" s="57"/>
      <c r="N237" s="394"/>
      <c r="O237" s="214"/>
      <c r="P237" s="8">
        <f t="shared" si="742"/>
        <v>0</v>
      </c>
      <c r="Q237" s="8">
        <f t="shared" si="743"/>
        <v>0</v>
      </c>
      <c r="S237" s="201">
        <f t="shared" si="744"/>
        <v>0</v>
      </c>
      <c r="T237" s="201">
        <f t="shared" si="744"/>
        <v>0</v>
      </c>
      <c r="U237" s="8">
        <f t="shared" si="812"/>
        <v>0</v>
      </c>
      <c r="V237" s="8">
        <f t="shared" si="746"/>
        <v>0</v>
      </c>
      <c r="X237" s="375">
        <f t="shared" si="747"/>
        <v>0</v>
      </c>
      <c r="Y237" s="201">
        <f t="shared" si="747"/>
        <v>0</v>
      </c>
      <c r="Z237" s="8">
        <f t="shared" si="748"/>
        <v>0</v>
      </c>
      <c r="AA237" s="8">
        <f t="shared" si="749"/>
        <v>0</v>
      </c>
      <c r="AC237" s="375">
        <f t="shared" si="750"/>
        <v>0</v>
      </c>
      <c r="AD237" s="201">
        <f t="shared" si="750"/>
        <v>0</v>
      </c>
      <c r="AE237" s="8">
        <f t="shared" si="751"/>
        <v>0</v>
      </c>
      <c r="AF237" s="8">
        <f t="shared" si="752"/>
        <v>0</v>
      </c>
      <c r="AH237" s="375">
        <f t="shared" si="753"/>
        <v>0</v>
      </c>
      <c r="AI237" s="201">
        <f t="shared" si="753"/>
        <v>0</v>
      </c>
      <c r="AJ237" s="8">
        <f t="shared" si="754"/>
        <v>0</v>
      </c>
      <c r="AK237" s="8">
        <f t="shared" si="755"/>
        <v>0</v>
      </c>
      <c r="AM237" s="375">
        <f t="shared" si="756"/>
        <v>0</v>
      </c>
      <c r="AN237" s="201">
        <f t="shared" si="756"/>
        <v>0</v>
      </c>
      <c r="AO237" s="8">
        <f t="shared" si="757"/>
        <v>0</v>
      </c>
      <c r="AP237" s="8">
        <f t="shared" si="758"/>
        <v>0</v>
      </c>
      <c r="AR237" s="375">
        <f t="shared" si="759"/>
        <v>0</v>
      </c>
      <c r="AS237" s="201">
        <f t="shared" si="759"/>
        <v>0</v>
      </c>
      <c r="AT237" s="8">
        <f t="shared" si="760"/>
        <v>0</v>
      </c>
      <c r="AU237" s="8">
        <f t="shared" si="761"/>
        <v>0</v>
      </c>
      <c r="AW237" s="375">
        <f t="shared" si="762"/>
        <v>0</v>
      </c>
      <c r="AX237" s="201">
        <f t="shared" si="762"/>
        <v>0</v>
      </c>
      <c r="AY237" s="8">
        <f t="shared" si="763"/>
        <v>0</v>
      </c>
      <c r="AZ237" s="8">
        <f t="shared" si="764"/>
        <v>0</v>
      </c>
      <c r="BB237" s="375">
        <f t="shared" si="765"/>
        <v>0</v>
      </c>
      <c r="BC237" s="201">
        <f t="shared" si="765"/>
        <v>0</v>
      </c>
      <c r="BD237" s="8">
        <f t="shared" si="766"/>
        <v>0</v>
      </c>
      <c r="BE237" s="8">
        <f t="shared" si="767"/>
        <v>0</v>
      </c>
      <c r="BG237" s="375">
        <f t="shared" si="768"/>
        <v>0</v>
      </c>
      <c r="BH237" s="201">
        <f t="shared" si="768"/>
        <v>0</v>
      </c>
      <c r="BI237" s="8">
        <f t="shared" si="769"/>
        <v>0</v>
      </c>
      <c r="BJ237" s="8">
        <f t="shared" si="770"/>
        <v>0</v>
      </c>
      <c r="BL237" s="375">
        <f t="shared" si="771"/>
        <v>0</v>
      </c>
      <c r="BM237" s="201">
        <f t="shared" si="771"/>
        <v>0</v>
      </c>
      <c r="BN237" s="8">
        <f t="shared" si="772"/>
        <v>0</v>
      </c>
      <c r="BO237" s="8">
        <f t="shared" si="773"/>
        <v>0</v>
      </c>
      <c r="BQ237" s="375">
        <f t="shared" si="774"/>
        <v>0</v>
      </c>
      <c r="BR237" s="201">
        <f t="shared" si="774"/>
        <v>0</v>
      </c>
      <c r="BS237" s="8">
        <f t="shared" si="775"/>
        <v>0</v>
      </c>
      <c r="BT237" s="8">
        <f t="shared" si="776"/>
        <v>0</v>
      </c>
      <c r="BV237" s="375">
        <f t="shared" si="777"/>
        <v>0</v>
      </c>
      <c r="BW237" s="201">
        <f t="shared" si="777"/>
        <v>0</v>
      </c>
      <c r="BX237" s="8">
        <f t="shared" si="778"/>
        <v>0</v>
      </c>
      <c r="BY237" s="8">
        <f t="shared" si="779"/>
        <v>0</v>
      </c>
      <c r="CA237" s="375">
        <f t="shared" si="780"/>
        <v>0</v>
      </c>
      <c r="CB237" s="201">
        <f t="shared" si="780"/>
        <v>0</v>
      </c>
      <c r="CC237" s="8">
        <f t="shared" si="781"/>
        <v>0</v>
      </c>
      <c r="CD237" s="8">
        <f t="shared" si="782"/>
        <v>0</v>
      </c>
      <c r="CF237" s="375">
        <f t="shared" si="783"/>
        <v>0</v>
      </c>
      <c r="CG237" s="201">
        <f t="shared" si="783"/>
        <v>0</v>
      </c>
      <c r="CH237" s="8">
        <f t="shared" si="784"/>
        <v>0</v>
      </c>
      <c r="CI237" s="8">
        <f t="shared" si="785"/>
        <v>0</v>
      </c>
      <c r="CK237" s="375">
        <f t="shared" si="786"/>
        <v>0</v>
      </c>
      <c r="CL237" s="201">
        <f t="shared" si="786"/>
        <v>0</v>
      </c>
      <c r="CM237" s="8">
        <f t="shared" si="787"/>
        <v>0</v>
      </c>
      <c r="CN237" s="8">
        <f t="shared" si="788"/>
        <v>0</v>
      </c>
      <c r="CP237" s="375">
        <f t="shared" si="789"/>
        <v>0</v>
      </c>
      <c r="CQ237" s="201">
        <f t="shared" si="789"/>
        <v>0</v>
      </c>
      <c r="CR237" s="8">
        <f t="shared" si="790"/>
        <v>0</v>
      </c>
      <c r="CS237" s="8">
        <f t="shared" si="791"/>
        <v>0</v>
      </c>
      <c r="CU237" s="375">
        <f t="shared" si="792"/>
        <v>0</v>
      </c>
      <c r="CV237" s="201">
        <f t="shared" si="792"/>
        <v>0</v>
      </c>
      <c r="CW237" s="8">
        <f t="shared" si="793"/>
        <v>0</v>
      </c>
      <c r="CX237" s="8">
        <f t="shared" si="794"/>
        <v>0</v>
      </c>
      <c r="CZ237" s="375">
        <f t="shared" si="795"/>
        <v>0</v>
      </c>
      <c r="DA237" s="201">
        <f t="shared" si="795"/>
        <v>0</v>
      </c>
      <c r="DB237" s="8">
        <f t="shared" si="796"/>
        <v>0</v>
      </c>
      <c r="DC237" s="8">
        <f t="shared" si="797"/>
        <v>0</v>
      </c>
      <c r="DE237" s="375">
        <f t="shared" si="798"/>
        <v>0</v>
      </c>
      <c r="DF237" s="201">
        <f t="shared" si="798"/>
        <v>0</v>
      </c>
      <c r="DG237" s="8">
        <f t="shared" si="799"/>
        <v>0</v>
      </c>
      <c r="DH237" s="8">
        <f t="shared" si="800"/>
        <v>0</v>
      </c>
      <c r="DJ237" s="375">
        <f t="shared" si="801"/>
        <v>0</v>
      </c>
      <c r="DK237" s="201">
        <f t="shared" si="801"/>
        <v>0</v>
      </c>
      <c r="DL237" s="8">
        <f t="shared" si="802"/>
        <v>0</v>
      </c>
      <c r="DM237" s="8">
        <f t="shared" si="803"/>
        <v>0</v>
      </c>
      <c r="DO237" s="375">
        <f t="shared" si="804"/>
        <v>0</v>
      </c>
      <c r="DP237" s="201">
        <f t="shared" si="804"/>
        <v>0</v>
      </c>
      <c r="DQ237" s="8">
        <f t="shared" si="805"/>
        <v>0</v>
      </c>
      <c r="DR237" s="8">
        <f t="shared" si="806"/>
        <v>0</v>
      </c>
      <c r="DT237" s="51">
        <f t="shared" si="807"/>
        <v>0</v>
      </c>
      <c r="DU237" s="50">
        <f t="shared" si="808"/>
        <v>0</v>
      </c>
      <c r="DV237" s="51">
        <v>0</v>
      </c>
      <c r="DW237" s="50">
        <f t="shared" si="809"/>
        <v>0</v>
      </c>
      <c r="DX237" s="51">
        <f t="shared" si="811"/>
        <v>0</v>
      </c>
      <c r="DY237" s="52">
        <f t="shared" si="810"/>
        <v>0</v>
      </c>
      <c r="DZ237" s="307">
        <f t="shared" si="741"/>
        <v>0</v>
      </c>
    </row>
    <row r="238" spans="1:130" s="60" customFormat="1" ht="18" customHeight="1" thickBot="1" x14ac:dyDescent="0.35">
      <c r="A238" s="1"/>
      <c r="B238" s="317"/>
      <c r="C238" s="196"/>
      <c r="D238" s="196"/>
      <c r="E238" s="241"/>
      <c r="F238" s="263"/>
      <c r="G238" s="274"/>
      <c r="K238" s="302"/>
      <c r="M238" s="61"/>
      <c r="N238" s="394"/>
      <c r="O238" s="214"/>
      <c r="P238" s="8">
        <f t="shared" si="742"/>
        <v>0</v>
      </c>
      <c r="Q238" s="8">
        <f t="shared" si="743"/>
        <v>0</v>
      </c>
      <c r="R238" s="3"/>
      <c r="S238" s="201">
        <f t="shared" si="744"/>
        <v>0</v>
      </c>
      <c r="T238" s="201">
        <f t="shared" si="744"/>
        <v>0</v>
      </c>
      <c r="U238" s="8">
        <f t="shared" si="812"/>
        <v>0</v>
      </c>
      <c r="V238" s="8">
        <f t="shared" si="746"/>
        <v>0</v>
      </c>
      <c r="W238" s="3"/>
      <c r="X238" s="375">
        <f t="shared" si="747"/>
        <v>0</v>
      </c>
      <c r="Y238" s="201">
        <f t="shared" si="747"/>
        <v>0</v>
      </c>
      <c r="Z238" s="8">
        <f t="shared" si="748"/>
        <v>0</v>
      </c>
      <c r="AA238" s="8">
        <f t="shared" si="749"/>
        <v>0</v>
      </c>
      <c r="AB238" s="1"/>
      <c r="AC238" s="375">
        <f t="shared" si="750"/>
        <v>0</v>
      </c>
      <c r="AD238" s="201">
        <f t="shared" si="750"/>
        <v>0</v>
      </c>
      <c r="AE238" s="8">
        <f t="shared" si="751"/>
        <v>0</v>
      </c>
      <c r="AF238" s="8">
        <f t="shared" si="752"/>
        <v>0</v>
      </c>
      <c r="AH238" s="375">
        <f t="shared" si="753"/>
        <v>0</v>
      </c>
      <c r="AI238" s="201">
        <f t="shared" si="753"/>
        <v>0</v>
      </c>
      <c r="AJ238" s="8">
        <f t="shared" si="754"/>
        <v>0</v>
      </c>
      <c r="AK238" s="8">
        <f t="shared" si="755"/>
        <v>0</v>
      </c>
      <c r="AM238" s="375">
        <f t="shared" si="756"/>
        <v>0</v>
      </c>
      <c r="AN238" s="201">
        <f t="shared" si="756"/>
        <v>0</v>
      </c>
      <c r="AO238" s="8">
        <f t="shared" si="757"/>
        <v>0</v>
      </c>
      <c r="AP238" s="8">
        <f t="shared" si="758"/>
        <v>0</v>
      </c>
      <c r="AR238" s="375">
        <f t="shared" si="759"/>
        <v>0</v>
      </c>
      <c r="AS238" s="201">
        <f t="shared" si="759"/>
        <v>0</v>
      </c>
      <c r="AT238" s="8">
        <f t="shared" si="760"/>
        <v>0</v>
      </c>
      <c r="AU238" s="8">
        <f t="shared" si="761"/>
        <v>0</v>
      </c>
      <c r="AW238" s="375">
        <f t="shared" si="762"/>
        <v>0</v>
      </c>
      <c r="AX238" s="201">
        <f t="shared" si="762"/>
        <v>0</v>
      </c>
      <c r="AY238" s="8">
        <f t="shared" si="763"/>
        <v>0</v>
      </c>
      <c r="AZ238" s="8">
        <f t="shared" si="764"/>
        <v>0</v>
      </c>
      <c r="BB238" s="375">
        <f t="shared" si="765"/>
        <v>0</v>
      </c>
      <c r="BC238" s="201">
        <f t="shared" si="765"/>
        <v>0</v>
      </c>
      <c r="BD238" s="8">
        <f t="shared" si="766"/>
        <v>0</v>
      </c>
      <c r="BE238" s="8">
        <f t="shared" si="767"/>
        <v>0</v>
      </c>
      <c r="BG238" s="375">
        <f t="shared" si="768"/>
        <v>0</v>
      </c>
      <c r="BH238" s="201">
        <f t="shared" si="768"/>
        <v>0</v>
      </c>
      <c r="BI238" s="8">
        <f t="shared" si="769"/>
        <v>0</v>
      </c>
      <c r="BJ238" s="8">
        <f t="shared" si="770"/>
        <v>0</v>
      </c>
      <c r="BL238" s="375">
        <f t="shared" si="771"/>
        <v>0</v>
      </c>
      <c r="BM238" s="201">
        <f t="shared" si="771"/>
        <v>0</v>
      </c>
      <c r="BN238" s="8">
        <f t="shared" si="772"/>
        <v>0</v>
      </c>
      <c r="BO238" s="8">
        <f t="shared" si="773"/>
        <v>0</v>
      </c>
      <c r="BQ238" s="375">
        <f t="shared" si="774"/>
        <v>0</v>
      </c>
      <c r="BR238" s="201">
        <f t="shared" si="774"/>
        <v>0</v>
      </c>
      <c r="BS238" s="8">
        <f t="shared" si="775"/>
        <v>0</v>
      </c>
      <c r="BT238" s="8">
        <f t="shared" si="776"/>
        <v>0</v>
      </c>
      <c r="BV238" s="375">
        <f t="shared" si="777"/>
        <v>0</v>
      </c>
      <c r="BW238" s="201">
        <f t="shared" si="777"/>
        <v>0</v>
      </c>
      <c r="BX238" s="8">
        <f t="shared" si="778"/>
        <v>0</v>
      </c>
      <c r="BY238" s="8">
        <f t="shared" si="779"/>
        <v>0</v>
      </c>
      <c r="CA238" s="375">
        <f t="shared" si="780"/>
        <v>0</v>
      </c>
      <c r="CB238" s="201">
        <f t="shared" si="780"/>
        <v>0</v>
      </c>
      <c r="CC238" s="8">
        <f t="shared" si="781"/>
        <v>0</v>
      </c>
      <c r="CD238" s="8">
        <f t="shared" si="782"/>
        <v>0</v>
      </c>
      <c r="CF238" s="375">
        <f t="shared" si="783"/>
        <v>0</v>
      </c>
      <c r="CG238" s="201">
        <f t="shared" si="783"/>
        <v>0</v>
      </c>
      <c r="CH238" s="8">
        <f t="shared" si="784"/>
        <v>0</v>
      </c>
      <c r="CI238" s="8">
        <f t="shared" si="785"/>
        <v>0</v>
      </c>
      <c r="CK238" s="375">
        <f t="shared" si="786"/>
        <v>0</v>
      </c>
      <c r="CL238" s="201">
        <f t="shared" si="786"/>
        <v>0</v>
      </c>
      <c r="CM238" s="8">
        <f t="shared" si="787"/>
        <v>0</v>
      </c>
      <c r="CN238" s="8">
        <f t="shared" si="788"/>
        <v>0</v>
      </c>
      <c r="CP238" s="375">
        <f t="shared" si="789"/>
        <v>0</v>
      </c>
      <c r="CQ238" s="201">
        <f t="shared" si="789"/>
        <v>0</v>
      </c>
      <c r="CR238" s="8">
        <f t="shared" si="790"/>
        <v>0</v>
      </c>
      <c r="CS238" s="8">
        <f t="shared" si="791"/>
        <v>0</v>
      </c>
      <c r="CU238" s="375">
        <f t="shared" si="792"/>
        <v>0</v>
      </c>
      <c r="CV238" s="201">
        <f t="shared" si="792"/>
        <v>0</v>
      </c>
      <c r="CW238" s="8">
        <f t="shared" si="793"/>
        <v>0</v>
      </c>
      <c r="CX238" s="8">
        <f t="shared" si="794"/>
        <v>0</v>
      </c>
      <c r="CZ238" s="375">
        <f t="shared" si="795"/>
        <v>0</v>
      </c>
      <c r="DA238" s="201">
        <f t="shared" si="795"/>
        <v>0</v>
      </c>
      <c r="DB238" s="8">
        <f t="shared" si="796"/>
        <v>0</v>
      </c>
      <c r="DC238" s="8">
        <f t="shared" si="797"/>
        <v>0</v>
      </c>
      <c r="DE238" s="375">
        <f t="shared" si="798"/>
        <v>0</v>
      </c>
      <c r="DF238" s="201">
        <f t="shared" si="798"/>
        <v>0</v>
      </c>
      <c r="DG238" s="8">
        <f t="shared" si="799"/>
        <v>0</v>
      </c>
      <c r="DH238" s="8">
        <f t="shared" si="800"/>
        <v>0</v>
      </c>
      <c r="DJ238" s="375">
        <f t="shared" si="801"/>
        <v>0</v>
      </c>
      <c r="DK238" s="201">
        <f t="shared" si="801"/>
        <v>0</v>
      </c>
      <c r="DL238" s="8">
        <f t="shared" si="802"/>
        <v>0</v>
      </c>
      <c r="DM238" s="8">
        <f t="shared" si="803"/>
        <v>0</v>
      </c>
      <c r="DO238" s="375">
        <f t="shared" si="804"/>
        <v>0</v>
      </c>
      <c r="DP238" s="201">
        <f t="shared" si="804"/>
        <v>0</v>
      </c>
      <c r="DQ238" s="8">
        <f t="shared" si="805"/>
        <v>0</v>
      </c>
      <c r="DR238" s="8">
        <f t="shared" si="806"/>
        <v>0</v>
      </c>
      <c r="DT238" s="51">
        <f>P238+U238+Z238+AE238+AJ238+AO238+AT238+AY238+BD238+BI238+BN238+BS238+BX238+CC238+CH238+CM238+CR238+CW238+DB238+DG238+DL238+DQ238</f>
        <v>0</v>
      </c>
      <c r="DU238" s="65">
        <f t="shared" si="808"/>
        <v>0</v>
      </c>
      <c r="DV238" s="90">
        <v>0</v>
      </c>
      <c r="DW238" s="65">
        <f t="shared" si="809"/>
        <v>0</v>
      </c>
      <c r="DX238" s="66">
        <f>+DT238+DV238</f>
        <v>0</v>
      </c>
      <c r="DY238" s="66">
        <f t="shared" si="810"/>
        <v>0</v>
      </c>
      <c r="DZ238" s="307">
        <f t="shared" si="741"/>
        <v>0</v>
      </c>
    </row>
    <row r="239" spans="1:130" s="72" customFormat="1" ht="32.4" customHeight="1" thickBot="1" x14ac:dyDescent="0.35">
      <c r="B239" s="275" t="s">
        <v>108</v>
      </c>
      <c r="C239" s="276" t="str">
        <f>B226</f>
        <v>Others 3</v>
      </c>
      <c r="D239" s="445"/>
      <c r="E239" s="242"/>
      <c r="F239" s="73"/>
      <c r="G239" s="73"/>
      <c r="H239" s="73"/>
      <c r="I239" s="73"/>
      <c r="J239" s="73"/>
      <c r="K239" s="74"/>
      <c r="L239" s="73"/>
      <c r="M239" s="75"/>
      <c r="N239" s="391">
        <f>P18</f>
        <v>2015</v>
      </c>
      <c r="O239" s="278"/>
      <c r="P239" s="76">
        <f>SUM(P227:P238)</f>
        <v>0</v>
      </c>
      <c r="Q239" s="77">
        <f>SUM(Q227:Q238)</f>
        <v>0</v>
      </c>
      <c r="R239" s="78"/>
      <c r="S239" s="279">
        <f>U18</f>
        <v>2016</v>
      </c>
      <c r="T239" s="279"/>
      <c r="U239" s="76">
        <f>SUM(U227:U238)</f>
        <v>0</v>
      </c>
      <c r="V239" s="77">
        <f>SUM(V227:V238)</f>
        <v>0</v>
      </c>
      <c r="W239" s="78"/>
      <c r="X239" s="391">
        <f>Z18</f>
        <v>2017</v>
      </c>
      <c r="Y239" s="277"/>
      <c r="Z239" s="76">
        <f>SUM(Z227:Z238)</f>
        <v>0</v>
      </c>
      <c r="AA239" s="77">
        <f>SUM(AA227:AA238)</f>
        <v>0</v>
      </c>
      <c r="AB239" s="79"/>
      <c r="AC239" s="391">
        <f>AE18</f>
        <v>2018</v>
      </c>
      <c r="AD239" s="277"/>
      <c r="AE239" s="76">
        <f>SUM(AE227:AE238)</f>
        <v>0</v>
      </c>
      <c r="AF239" s="77">
        <f>SUM(AF227:AF238)</f>
        <v>0</v>
      </c>
      <c r="AH239" s="391">
        <f>AJ18</f>
        <v>2019</v>
      </c>
      <c r="AI239" s="277"/>
      <c r="AJ239" s="76">
        <f>SUM(AJ227:AJ238)</f>
        <v>0</v>
      </c>
      <c r="AK239" s="77">
        <f>SUM(AK227:AK238)</f>
        <v>0</v>
      </c>
      <c r="AM239" s="391">
        <f>AO18</f>
        <v>2020</v>
      </c>
      <c r="AN239" s="277"/>
      <c r="AO239" s="76">
        <f>SUM(AO227:AO238)</f>
        <v>0</v>
      </c>
      <c r="AP239" s="77">
        <f>SUM(AP227:AP238)</f>
        <v>0</v>
      </c>
      <c r="AR239" s="391">
        <f>AT18</f>
        <v>2021</v>
      </c>
      <c r="AS239" s="277"/>
      <c r="AT239" s="76">
        <f>SUM(AT227:AT238)</f>
        <v>0</v>
      </c>
      <c r="AU239" s="77">
        <f>SUM(AU227:AU238)</f>
        <v>0</v>
      </c>
      <c r="AW239" s="391">
        <f>AY18</f>
        <v>2022</v>
      </c>
      <c r="AX239" s="277"/>
      <c r="AY239" s="76">
        <f>SUM(AY227:AY238)</f>
        <v>0</v>
      </c>
      <c r="AZ239" s="77">
        <f>SUM(AZ227:AZ238)</f>
        <v>0</v>
      </c>
      <c r="BB239" s="391">
        <f>BD18</f>
        <v>2023</v>
      </c>
      <c r="BC239" s="277"/>
      <c r="BD239" s="76">
        <f>SUM(BD227:BD238)</f>
        <v>0</v>
      </c>
      <c r="BE239" s="77">
        <f>SUM(BE227:BE238)</f>
        <v>0</v>
      </c>
      <c r="BG239" s="391">
        <f>BI18</f>
        <v>2024</v>
      </c>
      <c r="BH239" s="277"/>
      <c r="BI239" s="76">
        <f>SUM(BI227:BI238)</f>
        <v>0</v>
      </c>
      <c r="BJ239" s="77">
        <f>SUM(BJ227:BJ238)</f>
        <v>0</v>
      </c>
      <c r="BL239" s="391">
        <f>BN18</f>
        <v>2025</v>
      </c>
      <c r="BM239" s="277"/>
      <c r="BN239" s="76">
        <f>SUM(BN227:BN238)</f>
        <v>0</v>
      </c>
      <c r="BO239" s="77">
        <f>SUM(BO227:BO238)</f>
        <v>0</v>
      </c>
      <c r="BQ239" s="391">
        <f>BS18</f>
        <v>2026</v>
      </c>
      <c r="BR239" s="277"/>
      <c r="BS239" s="76">
        <f>SUM(BS227:BS238)</f>
        <v>0</v>
      </c>
      <c r="BT239" s="77">
        <f>SUM(BT227:BT238)</f>
        <v>0</v>
      </c>
      <c r="BV239" s="391">
        <f>BX18</f>
        <v>2027</v>
      </c>
      <c r="BW239" s="277"/>
      <c r="BX239" s="76">
        <f>SUM(BX227:BX238)</f>
        <v>0</v>
      </c>
      <c r="BY239" s="77">
        <f>SUM(BY227:BY238)</f>
        <v>0</v>
      </c>
      <c r="CA239" s="391">
        <f>CC18</f>
        <v>2028</v>
      </c>
      <c r="CB239" s="277"/>
      <c r="CC239" s="76">
        <f>SUM(CC227:CC238)</f>
        <v>0</v>
      </c>
      <c r="CD239" s="77">
        <f>SUM(CD227:CD238)</f>
        <v>0</v>
      </c>
      <c r="CF239" s="391">
        <f>CH18</f>
        <v>2029</v>
      </c>
      <c r="CG239" s="277"/>
      <c r="CH239" s="76">
        <f>SUM(CH227:CH238)</f>
        <v>0</v>
      </c>
      <c r="CI239" s="77">
        <f>SUM(CI227:CI238)</f>
        <v>0</v>
      </c>
      <c r="CK239" s="391">
        <f>CM18</f>
        <v>2030</v>
      </c>
      <c r="CL239" s="277"/>
      <c r="CM239" s="76">
        <f>SUM(CM227:CM238)</f>
        <v>0</v>
      </c>
      <c r="CN239" s="77">
        <f>SUM(CN227:CN238)</f>
        <v>0</v>
      </c>
      <c r="CP239" s="391">
        <f>CR18</f>
        <v>2031</v>
      </c>
      <c r="CQ239" s="277"/>
      <c r="CR239" s="76">
        <f>SUM(CR227:CR238)</f>
        <v>0</v>
      </c>
      <c r="CS239" s="77">
        <f>SUM(CS227:CS238)</f>
        <v>0</v>
      </c>
      <c r="CU239" s="391">
        <f>CW18</f>
        <v>2032</v>
      </c>
      <c r="CV239" s="277"/>
      <c r="CW239" s="76">
        <f>SUM(CW227:CW238)</f>
        <v>0</v>
      </c>
      <c r="CX239" s="77">
        <f>SUM(CX227:CX238)</f>
        <v>0</v>
      </c>
      <c r="CZ239" s="391">
        <f>DB18</f>
        <v>2033</v>
      </c>
      <c r="DA239" s="277"/>
      <c r="DB239" s="76">
        <f>SUM(DB227:DB238)</f>
        <v>0</v>
      </c>
      <c r="DC239" s="77">
        <f>SUM(DC227:DC238)</f>
        <v>0</v>
      </c>
      <c r="DE239" s="391">
        <f>DG18</f>
        <v>2034</v>
      </c>
      <c r="DF239" s="277"/>
      <c r="DG239" s="76">
        <f>SUM(DG227:DG238)</f>
        <v>0</v>
      </c>
      <c r="DH239" s="77">
        <f>SUM(DH227:DH238)</f>
        <v>0</v>
      </c>
      <c r="DJ239" s="391">
        <f>DL18</f>
        <v>2035</v>
      </c>
      <c r="DK239" s="277"/>
      <c r="DL239" s="76">
        <f>SUM(DL227:DL238)</f>
        <v>0</v>
      </c>
      <c r="DM239" s="77">
        <f>SUM(DM227:DM238)</f>
        <v>0</v>
      </c>
      <c r="DO239" s="391">
        <f>DQ18</f>
        <v>2036</v>
      </c>
      <c r="DP239" s="277"/>
      <c r="DQ239" s="76">
        <f>SUM(DQ227:DQ238)</f>
        <v>0</v>
      </c>
      <c r="DR239" s="77">
        <f>SUM(DR227:DR238)</f>
        <v>0</v>
      </c>
      <c r="DT239" s="80">
        <f t="shared" ref="DT239:DX239" si="813">SUM(DT227:DT238)</f>
        <v>0</v>
      </c>
      <c r="DU239" s="77">
        <f t="shared" si="813"/>
        <v>0</v>
      </c>
      <c r="DV239" s="77">
        <f t="shared" si="813"/>
        <v>0</v>
      </c>
      <c r="DW239" s="77">
        <f t="shared" si="813"/>
        <v>0</v>
      </c>
      <c r="DX239" s="77">
        <f t="shared" si="813"/>
        <v>0</v>
      </c>
      <c r="DY239" s="77">
        <f>SUM(Q239+V239+AA239+AF239+AK239+AP239+AU239+AZ239+BE239+BJ239+BO239+BT239+BY239+CD239+CI239+CN239+CS239+CX239+DC239+DH239+DM239+DR239)</f>
        <v>0</v>
      </c>
      <c r="DZ239" s="311" t="s">
        <v>53</v>
      </c>
    </row>
    <row r="240" spans="1:130" x14ac:dyDescent="0.3">
      <c r="P240" s="280" t="s">
        <v>17</v>
      </c>
      <c r="Q240" s="281" t="s">
        <v>18</v>
      </c>
      <c r="U240" s="280" t="s">
        <v>17</v>
      </c>
      <c r="V240" s="281" t="s">
        <v>18</v>
      </c>
      <c r="Z240" s="280" t="s">
        <v>17</v>
      </c>
      <c r="AA240" s="281" t="s">
        <v>18</v>
      </c>
      <c r="AE240" s="280" t="s">
        <v>17</v>
      </c>
      <c r="AF240" s="281" t="s">
        <v>18</v>
      </c>
      <c r="AJ240" s="280" t="s">
        <v>17</v>
      </c>
      <c r="AK240" s="281" t="s">
        <v>18</v>
      </c>
      <c r="AO240" s="280" t="s">
        <v>17</v>
      </c>
      <c r="AP240" s="281" t="s">
        <v>18</v>
      </c>
      <c r="AT240" s="280" t="s">
        <v>17</v>
      </c>
      <c r="AU240" s="281" t="s">
        <v>18</v>
      </c>
      <c r="AY240" s="280" t="s">
        <v>17</v>
      </c>
      <c r="AZ240" s="281" t="s">
        <v>18</v>
      </c>
      <c r="BD240" s="280" t="s">
        <v>17</v>
      </c>
      <c r="BE240" s="281" t="s">
        <v>18</v>
      </c>
      <c r="BI240" s="280" t="s">
        <v>17</v>
      </c>
      <c r="BJ240" s="281" t="s">
        <v>18</v>
      </c>
      <c r="BN240" s="280" t="s">
        <v>17</v>
      </c>
      <c r="BO240" s="281" t="s">
        <v>18</v>
      </c>
      <c r="BS240" s="280" t="s">
        <v>17</v>
      </c>
      <c r="BT240" s="281" t="s">
        <v>18</v>
      </c>
      <c r="BX240" s="280" t="s">
        <v>17</v>
      </c>
      <c r="BY240" s="281" t="s">
        <v>18</v>
      </c>
      <c r="CC240" s="280" t="s">
        <v>17</v>
      </c>
      <c r="CD240" s="281" t="s">
        <v>18</v>
      </c>
      <c r="CH240" s="280" t="s">
        <v>17</v>
      </c>
      <c r="CI240" s="281" t="s">
        <v>18</v>
      </c>
      <c r="CM240" s="280" t="s">
        <v>17</v>
      </c>
      <c r="CN240" s="281" t="s">
        <v>18</v>
      </c>
      <c r="CR240" s="280" t="s">
        <v>17</v>
      </c>
      <c r="CS240" s="281" t="s">
        <v>18</v>
      </c>
      <c r="CW240" s="280" t="s">
        <v>17</v>
      </c>
      <c r="CX240" s="281" t="s">
        <v>18</v>
      </c>
      <c r="DB240" s="280" t="s">
        <v>17</v>
      </c>
      <c r="DC240" s="281" t="s">
        <v>18</v>
      </c>
      <c r="DG240" s="280" t="s">
        <v>17</v>
      </c>
      <c r="DH240" s="281" t="s">
        <v>18</v>
      </c>
      <c r="DL240" s="280" t="s">
        <v>17</v>
      </c>
      <c r="DM240" s="281" t="s">
        <v>18</v>
      </c>
      <c r="DQ240" s="280" t="s">
        <v>17</v>
      </c>
      <c r="DR240" s="281" t="s">
        <v>18</v>
      </c>
      <c r="DT240" s="280" t="s">
        <v>17</v>
      </c>
      <c r="DU240" s="281" t="s">
        <v>18</v>
      </c>
      <c r="DV240" s="280" t="s">
        <v>17</v>
      </c>
      <c r="DW240" s="281" t="s">
        <v>18</v>
      </c>
      <c r="DX240" s="280" t="s">
        <v>17</v>
      </c>
      <c r="DY240" s="281" t="s">
        <v>18</v>
      </c>
    </row>
    <row r="242" spans="1:130" ht="15" thickBot="1" x14ac:dyDescent="0.35"/>
    <row r="243" spans="1:130" s="72" customFormat="1" ht="32.4" customHeight="1" thickBot="1" x14ac:dyDescent="0.35">
      <c r="B243" s="296" t="s">
        <v>109</v>
      </c>
      <c r="C243" s="297"/>
      <c r="D243" s="446"/>
      <c r="E243" s="242"/>
      <c r="F243" s="73"/>
      <c r="G243" s="73"/>
      <c r="H243" s="73"/>
      <c r="I243" s="73"/>
      <c r="J243" s="73"/>
      <c r="K243" s="74"/>
      <c r="L243" s="73"/>
      <c r="M243" s="75"/>
      <c r="N243" s="397">
        <f>P18</f>
        <v>2015</v>
      </c>
      <c r="O243" s="299"/>
      <c r="P243" s="96">
        <f>SUM(P42+P63+P97+P115+P141+P156+P174+P201+P220+P239)</f>
        <v>5435140.273539518</v>
      </c>
      <c r="Q243" s="96">
        <f>SUM(Q42+Q63+Q97+Q115+Q141+Q156+Q174+Q201+Q220+Q239)</f>
        <v>143030.00719840839</v>
      </c>
      <c r="R243" s="78"/>
      <c r="S243" s="300">
        <f>U18</f>
        <v>2016</v>
      </c>
      <c r="T243" s="300"/>
      <c r="U243" s="96">
        <f>SUM(U42+U63+U97+U115+U141+U156+U174+U201+U220+U239)</f>
        <v>6242180.273539518</v>
      </c>
      <c r="V243" s="96">
        <f>SUM(V42+V63+V97+V115+V141+V156+V174+V201+V220+V239)</f>
        <v>164267.90193525053</v>
      </c>
      <c r="W243" s="78"/>
      <c r="X243" s="397">
        <f>Z18</f>
        <v>2017</v>
      </c>
      <c r="Y243" s="298"/>
      <c r="Z243" s="96">
        <f>SUM(Z42+Z63+Z97+Z115+Z141+Z156+Z174+Z201+Z220+Z239)</f>
        <v>6106500.273539518</v>
      </c>
      <c r="AA243" s="96">
        <f>SUM(AA42+AA63+AA97+AA115+AA141+AA156+AA174+AA201+AA220+AA239)</f>
        <v>164267.90193525053</v>
      </c>
      <c r="AB243" s="79"/>
      <c r="AC243" s="397">
        <f>AE18</f>
        <v>2018</v>
      </c>
      <c r="AD243" s="298"/>
      <c r="AE243" s="96">
        <f>SUM(AE42+AE63+AE97+AE115+AE141+AE156+AE174+AE201+AE220+AE239)</f>
        <v>6061700.273539518</v>
      </c>
      <c r="AF243" s="96">
        <f>SUM(AF42+AF63+AF97+AF115+AF141+AF156+AF174+AF201+AF220+AF239)</f>
        <v>163088.95456682946</v>
      </c>
      <c r="AH243" s="397">
        <f>AJ18</f>
        <v>2019</v>
      </c>
      <c r="AI243" s="298"/>
      <c r="AJ243" s="96">
        <f>SUM(AJ42+AJ63+AJ97+AJ115+AJ141+AJ156+AJ174+AJ201+AJ220+AJ239)</f>
        <v>6060500.273539518</v>
      </c>
      <c r="AK243" s="96">
        <f>SUM(AK42+AK63+AK97+AK115+AK141+AK156+AK174+AK201+AK220+AK239)</f>
        <v>163057.37561946103</v>
      </c>
      <c r="AM243" s="397">
        <f>AO18</f>
        <v>2020</v>
      </c>
      <c r="AN243" s="298"/>
      <c r="AO243" s="96">
        <f>SUM(AO42+AO63+AO97+AO115+AO141+AO156+AO174+AO201+AO220+AO239)</f>
        <v>5964750.273539518</v>
      </c>
      <c r="AP243" s="96">
        <f>SUM(AP42+AP63+AP97+AP115+AP141+AP156+AP174+AP201+AP220+AP239)</f>
        <v>160537.63877735575</v>
      </c>
      <c r="AR243" s="397">
        <f>AT18</f>
        <v>2021</v>
      </c>
      <c r="AS243" s="298"/>
      <c r="AT243" s="96">
        <f>SUM(AT42+AT63+AT97+AT115+AT141+AT156+AT174+AT201+AT220+AT239)</f>
        <v>5964750.273539518</v>
      </c>
      <c r="AU243" s="96">
        <f>SUM(AU42+AU63+AU97+AU115+AU141+AU156+AU174+AU201+AU220+AU239)</f>
        <v>160537.63877735575</v>
      </c>
      <c r="AW243" s="397">
        <f>AY18</f>
        <v>2022</v>
      </c>
      <c r="AX243" s="298"/>
      <c r="AY243" s="96">
        <f>SUM(AY42+AY63+AY97+AY115+AY141+AY156+AY174+AY201+AY220+AY239)</f>
        <v>5964750.273539518</v>
      </c>
      <c r="AZ243" s="96">
        <f>SUM(AZ42+AZ63+AZ97+AZ115+AZ141+AZ156+AZ174+AZ201+AZ220+AZ239)</f>
        <v>160537.63877735575</v>
      </c>
      <c r="BB243" s="397">
        <f>BD18</f>
        <v>2023</v>
      </c>
      <c r="BC243" s="298"/>
      <c r="BD243" s="96">
        <f>SUM(BD42+BD63+BD97+BD115+BD141+BD156+BD174+BD201+BD220+BD239)</f>
        <v>5964750.273539518</v>
      </c>
      <c r="BE243" s="96">
        <f>SUM(BE42+BE63+BE97+BE115+BE141+BE156+BE174+BE201+BE220+BE239)</f>
        <v>160537.63877735575</v>
      </c>
      <c r="BG243" s="397">
        <f>BI18</f>
        <v>2024</v>
      </c>
      <c r="BH243" s="298"/>
      <c r="BI243" s="96">
        <f>SUM(BI42+BI63+BI97+BI115+BI141+BI156+BI174+BI201+BI220+BI239)</f>
        <v>5964750.273539518</v>
      </c>
      <c r="BJ243" s="96">
        <f>SUM(BJ42+BJ63+BJ97+BJ115+BJ141+BJ156+BJ174+BJ201+BJ220+BJ239)</f>
        <v>160537.63877735575</v>
      </c>
      <c r="BL243" s="397">
        <f>BN18</f>
        <v>2025</v>
      </c>
      <c r="BM243" s="298"/>
      <c r="BN243" s="96">
        <f>SUM(BN42+BN63+BN97+BN115+BN141+BN156+BN174+BN201+BN220+BN239)</f>
        <v>5964750.273539518</v>
      </c>
      <c r="BO243" s="96">
        <f>SUM(BO42+BO63+BO97+BO115+BO141+BO156+BO174+BO201+BO220+BO239)</f>
        <v>160537.63877735575</v>
      </c>
      <c r="BQ243" s="397">
        <f>BS18</f>
        <v>2026</v>
      </c>
      <c r="BR243" s="298"/>
      <c r="BS243" s="96">
        <f>SUM(BS42+BS63+BS97+BS115+BS141+BS156+BS174+BS201+BS220+BS239)</f>
        <v>5964750.273539518</v>
      </c>
      <c r="BT243" s="96">
        <f>SUM(BT42+BT63+BT97+BT115+BT141+BT156+BT174+BT201+BT220+BT239)</f>
        <v>160537.63877735575</v>
      </c>
      <c r="BV243" s="397">
        <f>BX18</f>
        <v>2027</v>
      </c>
      <c r="BW243" s="298"/>
      <c r="BX243" s="96">
        <f>SUM(BX42+BX63+BX97+BX115+BX141+BX156+BX174+BX201+BX220+BX239)</f>
        <v>5964750.273539518</v>
      </c>
      <c r="BY243" s="96">
        <f>SUM(BY42+BY63+BY97+BY115+BY141+BY156+BY174+BY201+BY220+BY239)</f>
        <v>160537.63877735575</v>
      </c>
      <c r="CA243" s="397">
        <f>CC18</f>
        <v>2028</v>
      </c>
      <c r="CB243" s="298"/>
      <c r="CC243" s="96">
        <f>SUM(CC42+CC63+CC97+CC115+CC141+CC156+CC174+CC201+CC220+CC239)</f>
        <v>5964750.273539518</v>
      </c>
      <c r="CD243" s="96">
        <f>SUM(CD42+CD63+CD97+CD115+CD141+CD156+CD174+CD201+CD220+CD239)</f>
        <v>160537.63877735575</v>
      </c>
      <c r="CF243" s="397">
        <f>CH18</f>
        <v>2029</v>
      </c>
      <c r="CG243" s="298"/>
      <c r="CH243" s="96">
        <f>SUM(CH42+CH63+CH97+CH115+CH141+CH156+CH174+CH201+CH220+CH239)</f>
        <v>5964750.273539518</v>
      </c>
      <c r="CI243" s="96">
        <f>SUM(CI42+CI63+CI97+CI115+CI141+CI156+CI174+CI201+CI220+CI239)</f>
        <v>160537.63877735575</v>
      </c>
      <c r="CK243" s="397">
        <f>CM18</f>
        <v>2030</v>
      </c>
      <c r="CL243" s="298"/>
      <c r="CM243" s="96">
        <f>SUM(CM42+CM63+CM97+CM115+CM141+CM156+CM174+CM201+CM220+CM239)</f>
        <v>5964750.273539518</v>
      </c>
      <c r="CN243" s="96">
        <f>SUM(CN42+CN63+CN97+CN115+CN141+CN156+CN174+CN201+CN220+CN239)</f>
        <v>160537.63877735575</v>
      </c>
      <c r="CP243" s="397">
        <f>CR18</f>
        <v>2031</v>
      </c>
      <c r="CQ243" s="298"/>
      <c r="CR243" s="96">
        <f>SUM(CR42+CR63+CR97+CR115+CR141+CR156+CR174+CR201+CR220+CR239)</f>
        <v>5964750.273539518</v>
      </c>
      <c r="CS243" s="96">
        <f>SUM(CS42+CS63+CS97+CS115+CS141+CS156+CS174+CS201+CS220+CS239)</f>
        <v>160537.63877735575</v>
      </c>
      <c r="CU243" s="397">
        <f>CW18</f>
        <v>2032</v>
      </c>
      <c r="CV243" s="298"/>
      <c r="CW243" s="96">
        <f>SUM(CW42+CW63+CW97+CW115+CW141+CW156+CW174+CW201+CW220+CW239)</f>
        <v>5964750.273539518</v>
      </c>
      <c r="CX243" s="96">
        <f>SUM(CX42+CX63+CX97+CX115+CX141+CX156+CX174+CX201+CX220+CX239)</f>
        <v>160537.63877735575</v>
      </c>
      <c r="CZ243" s="397">
        <f>DB18</f>
        <v>2033</v>
      </c>
      <c r="DA243" s="298"/>
      <c r="DB243" s="96">
        <f>SUM(DB42+DB63+DB97+DB115+DB141+DB156+DB174+DB201+DB220+DB239)</f>
        <v>5964750.273539518</v>
      </c>
      <c r="DC243" s="96">
        <f>SUM(DC42+DC63+DC97+DC115+DC141+DC156+DC174+DC201+DC220+DC239)</f>
        <v>160537.63877735575</v>
      </c>
      <c r="DE243" s="397">
        <f>DG18</f>
        <v>2034</v>
      </c>
      <c r="DF243" s="298"/>
      <c r="DG243" s="96">
        <f>SUM(DG42+DG63+DG97+DG115+DG141+DG156+DG174+DG201+DG220+DG239)</f>
        <v>5964750.273539518</v>
      </c>
      <c r="DH243" s="96">
        <f>SUM(DH42+DH63+DH97+DH115+DH141+DH156+DH174+DH201+DH220+DH239)</f>
        <v>160537.63877735575</v>
      </c>
      <c r="DJ243" s="397">
        <f>DL18</f>
        <v>2035</v>
      </c>
      <c r="DK243" s="298"/>
      <c r="DL243" s="96">
        <f>SUM(DL42+DL63+DL97+DL115+DL141+DL156+DL174+DL201+DL220+DL239)</f>
        <v>5964750.273539518</v>
      </c>
      <c r="DM243" s="96">
        <f>SUM(DM42+DM63+DM97+DM115+DM141+DM156+DM174+DM201+DM220+DM239)</f>
        <v>160537.63877735575</v>
      </c>
      <c r="DO243" s="397">
        <f>DQ18</f>
        <v>2036</v>
      </c>
      <c r="DP243" s="298"/>
      <c r="DQ243" s="96">
        <f>SUM(DQ42+DQ63+DQ97+DQ115+DQ141+DQ156+DQ174+DQ201+DQ220+DQ239)</f>
        <v>5964750.273539518</v>
      </c>
      <c r="DR243" s="96">
        <f>SUM(DR42+DR63+DR97+DR115+DR141+DR156+DR174+DR201+DR220+DR239)</f>
        <v>160537.63877735575</v>
      </c>
      <c r="DT243" s="96">
        <f t="shared" ref="DT243:DY243" si="814">SUM(DT42+DT63+DT97+DT115+DT141+DT156+DT174+DT201+DT220+DT239)</f>
        <v>134020376.0178694</v>
      </c>
      <c r="DU243" s="96">
        <f t="shared" si="814"/>
        <v>3526852.0004702476</v>
      </c>
      <c r="DV243" s="96">
        <f t="shared" si="814"/>
        <v>0</v>
      </c>
      <c r="DW243" s="96">
        <f t="shared" si="814"/>
        <v>0</v>
      </c>
      <c r="DX243" s="96">
        <f t="shared" si="814"/>
        <v>134020376.0178694</v>
      </c>
      <c r="DY243" s="96">
        <f t="shared" si="814"/>
        <v>3526852.000470249</v>
      </c>
      <c r="DZ243" s="313" t="s">
        <v>14</v>
      </c>
    </row>
    <row r="244" spans="1:130" x14ac:dyDescent="0.3">
      <c r="P244" s="280" t="s">
        <v>17</v>
      </c>
      <c r="Q244" s="281" t="s">
        <v>18</v>
      </c>
      <c r="U244" s="280" t="s">
        <v>17</v>
      </c>
      <c r="V244" s="281" t="s">
        <v>18</v>
      </c>
      <c r="Z244" s="280" t="s">
        <v>17</v>
      </c>
      <c r="AA244" s="281" t="s">
        <v>18</v>
      </c>
      <c r="AE244" s="280" t="s">
        <v>17</v>
      </c>
      <c r="AF244" s="281" t="s">
        <v>18</v>
      </c>
      <c r="AJ244" s="280" t="s">
        <v>17</v>
      </c>
      <c r="AK244" s="281" t="s">
        <v>18</v>
      </c>
      <c r="AO244" s="280" t="s">
        <v>17</v>
      </c>
      <c r="AP244" s="281" t="s">
        <v>18</v>
      </c>
      <c r="AT244" s="280" t="s">
        <v>17</v>
      </c>
      <c r="AU244" s="281" t="s">
        <v>18</v>
      </c>
      <c r="AY244" s="280" t="s">
        <v>17</v>
      </c>
      <c r="AZ244" s="281" t="s">
        <v>18</v>
      </c>
      <c r="BD244" s="280" t="s">
        <v>17</v>
      </c>
      <c r="BE244" s="281" t="s">
        <v>18</v>
      </c>
      <c r="BI244" s="280" t="s">
        <v>17</v>
      </c>
      <c r="BJ244" s="281" t="s">
        <v>18</v>
      </c>
      <c r="BN244" s="280" t="s">
        <v>17</v>
      </c>
      <c r="BO244" s="281" t="s">
        <v>18</v>
      </c>
      <c r="BS244" s="280" t="s">
        <v>17</v>
      </c>
      <c r="BT244" s="281" t="s">
        <v>18</v>
      </c>
      <c r="BX244" s="280" t="s">
        <v>17</v>
      </c>
      <c r="BY244" s="281" t="s">
        <v>18</v>
      </c>
      <c r="CC244" s="280" t="s">
        <v>17</v>
      </c>
      <c r="CD244" s="281" t="s">
        <v>18</v>
      </c>
      <c r="CH244" s="280" t="s">
        <v>17</v>
      </c>
      <c r="CI244" s="281" t="s">
        <v>18</v>
      </c>
      <c r="CM244" s="280" t="s">
        <v>17</v>
      </c>
      <c r="CN244" s="281" t="s">
        <v>18</v>
      </c>
      <c r="CR244" s="280" t="s">
        <v>17</v>
      </c>
      <c r="CS244" s="281" t="s">
        <v>18</v>
      </c>
      <c r="CW244" s="280" t="s">
        <v>17</v>
      </c>
      <c r="CX244" s="281" t="s">
        <v>18</v>
      </c>
      <c r="DB244" s="280" t="s">
        <v>17</v>
      </c>
      <c r="DC244" s="281" t="s">
        <v>18</v>
      </c>
      <c r="DG244" s="280" t="s">
        <v>17</v>
      </c>
      <c r="DH244" s="281" t="s">
        <v>18</v>
      </c>
      <c r="DL244" s="280" t="s">
        <v>17</v>
      </c>
      <c r="DM244" s="281" t="s">
        <v>18</v>
      </c>
      <c r="DQ244" s="280" t="s">
        <v>17</v>
      </c>
      <c r="DR244" s="281" t="s">
        <v>18</v>
      </c>
      <c r="DT244" s="280" t="s">
        <v>17</v>
      </c>
      <c r="DU244" s="281" t="s">
        <v>18</v>
      </c>
      <c r="DV244" s="280" t="s">
        <v>17</v>
      </c>
      <c r="DW244" s="281" t="s">
        <v>18</v>
      </c>
      <c r="DX244" s="280" t="s">
        <v>17</v>
      </c>
      <c r="DY244" s="281" t="s">
        <v>18</v>
      </c>
    </row>
    <row r="247" spans="1:130" s="193" customFormat="1" ht="40.200000000000003" customHeight="1" x14ac:dyDescent="0.3">
      <c r="A247" s="1"/>
      <c r="B247" s="4" t="s">
        <v>724</v>
      </c>
      <c r="C247" s="198" t="s">
        <v>110</v>
      </c>
      <c r="D247" s="198"/>
      <c r="E247" s="237"/>
      <c r="F247" s="1"/>
      <c r="G247" s="1"/>
      <c r="H247" s="1"/>
      <c r="I247" s="1"/>
      <c r="J247" s="1"/>
      <c r="K247" s="2"/>
      <c r="L247" s="1"/>
      <c r="M247" s="1"/>
      <c r="N247" s="384"/>
      <c r="O247" s="207"/>
      <c r="P247" s="3"/>
      <c r="Q247" s="3"/>
      <c r="R247" s="3"/>
      <c r="S247" s="3"/>
      <c r="T247" s="3"/>
      <c r="U247" s="3"/>
      <c r="V247" s="3"/>
      <c r="W247" s="3"/>
      <c r="X247" s="384"/>
      <c r="Y247" s="3"/>
      <c r="Z247" s="3"/>
      <c r="AA247" s="3"/>
      <c r="AB247" s="1"/>
      <c r="AC247" s="384"/>
      <c r="AD247" s="3"/>
      <c r="AE247" s="3"/>
      <c r="AF247" s="3"/>
      <c r="AG247" s="1"/>
      <c r="AH247" s="384"/>
      <c r="AI247" s="3"/>
      <c r="AJ247" s="3"/>
      <c r="AK247" s="3"/>
      <c r="AL247" s="1"/>
      <c r="AM247" s="384"/>
      <c r="AN247" s="3"/>
      <c r="AO247" s="3"/>
      <c r="AP247" s="3"/>
      <c r="AQ247" s="1"/>
      <c r="AR247" s="384"/>
      <c r="AS247" s="3"/>
      <c r="AT247" s="3"/>
      <c r="AU247" s="3"/>
      <c r="AV247" s="1"/>
      <c r="AW247" s="384"/>
      <c r="AX247" s="3"/>
      <c r="AY247" s="3"/>
      <c r="AZ247" s="3"/>
      <c r="BA247" s="1"/>
      <c r="BB247" s="384"/>
      <c r="BC247" s="3"/>
      <c r="BD247" s="3"/>
      <c r="BE247" s="3"/>
      <c r="BF247" s="1"/>
      <c r="BG247" s="384"/>
      <c r="BH247" s="3"/>
      <c r="BI247" s="3"/>
      <c r="BJ247" s="3"/>
      <c r="BK247" s="1"/>
      <c r="BL247" s="384"/>
      <c r="BM247" s="3"/>
      <c r="BN247" s="3"/>
      <c r="BO247" s="3"/>
      <c r="BP247" s="1"/>
      <c r="BQ247" s="384"/>
      <c r="BR247" s="3"/>
      <c r="BS247" s="3"/>
      <c r="BT247" s="3"/>
      <c r="BU247" s="1"/>
      <c r="BV247" s="384"/>
      <c r="BW247" s="3"/>
      <c r="BX247" s="3"/>
      <c r="BY247" s="3"/>
      <c r="BZ247" s="1"/>
      <c r="CA247" s="384"/>
      <c r="CB247" s="3"/>
      <c r="CC247" s="3"/>
      <c r="CD247" s="3"/>
      <c r="CE247" s="1"/>
      <c r="CF247" s="384"/>
      <c r="CG247" s="3"/>
      <c r="CH247" s="3"/>
      <c r="CI247" s="3"/>
      <c r="CJ247" s="1"/>
      <c r="CK247" s="384"/>
      <c r="CL247" s="3"/>
      <c r="CM247" s="3"/>
      <c r="CN247" s="3"/>
      <c r="CO247" s="1"/>
      <c r="CP247" s="384"/>
      <c r="CQ247" s="3"/>
      <c r="CR247" s="3"/>
      <c r="CS247" s="3"/>
      <c r="CT247" s="1"/>
      <c r="CU247" s="384"/>
      <c r="CV247" s="3"/>
      <c r="CW247" s="3"/>
      <c r="CX247" s="3"/>
      <c r="CY247" s="1"/>
      <c r="CZ247" s="384"/>
      <c r="DA247" s="3"/>
      <c r="DB247" s="3"/>
      <c r="DC247" s="3"/>
      <c r="DD247" s="1"/>
      <c r="DE247" s="384"/>
      <c r="DF247" s="3"/>
      <c r="DG247" s="3"/>
      <c r="DH247" s="3"/>
      <c r="DI247" s="1"/>
      <c r="DJ247" s="384"/>
      <c r="DK247" s="3"/>
      <c r="DL247" s="3"/>
      <c r="DM247" s="3"/>
      <c r="DN247" s="1"/>
      <c r="DO247" s="384"/>
      <c r="DP247" s="3"/>
      <c r="DQ247" s="3"/>
      <c r="DR247" s="3"/>
      <c r="DS247" s="1"/>
      <c r="DT247" s="1"/>
      <c r="DU247" s="1"/>
      <c r="DV247" s="1"/>
      <c r="DW247" s="1"/>
      <c r="DX247" s="1"/>
      <c r="DY247" s="1"/>
    </row>
    <row r="254" spans="1:130" s="193" customFormat="1" ht="15" customHeight="1" thickBot="1" x14ac:dyDescent="0.35">
      <c r="A254" s="1"/>
      <c r="B254" s="1"/>
      <c r="E254" s="237"/>
      <c r="F254" s="1"/>
      <c r="G254" s="1"/>
      <c r="H254" s="1"/>
      <c r="I254" s="2"/>
      <c r="J254" s="2"/>
      <c r="K254" s="2"/>
      <c r="L254" s="2"/>
      <c r="M254" s="1"/>
      <c r="N254" s="387">
        <v>1</v>
      </c>
      <c r="O254" s="210"/>
      <c r="P254" s="247">
        <v>2015</v>
      </c>
      <c r="Q254" s="21"/>
      <c r="R254" s="22"/>
      <c r="S254" s="379">
        <v>2</v>
      </c>
      <c r="T254" s="204"/>
      <c r="U254" s="247">
        <v>2016</v>
      </c>
      <c r="V254" s="21"/>
      <c r="W254" s="22"/>
      <c r="X254" s="387">
        <v>3</v>
      </c>
      <c r="Y254" s="20"/>
      <c r="Z254" s="247">
        <v>2017</v>
      </c>
      <c r="AA254" s="21"/>
      <c r="AB254" s="353"/>
      <c r="AC254" s="398">
        <v>4</v>
      </c>
      <c r="AD254" s="25"/>
      <c r="AE254" s="248">
        <v>2018</v>
      </c>
      <c r="AF254" s="26"/>
      <c r="AG254" s="1"/>
      <c r="AH254" s="398">
        <v>5</v>
      </c>
      <c r="AI254" s="25"/>
      <c r="AJ254" s="248">
        <v>2019</v>
      </c>
      <c r="AK254" s="26"/>
      <c r="AL254" s="1"/>
      <c r="AM254" s="399">
        <v>6</v>
      </c>
      <c r="AN254" s="28"/>
      <c r="AO254" s="249">
        <v>2020</v>
      </c>
      <c r="AP254" s="29"/>
      <c r="AQ254" s="1"/>
      <c r="AR254" s="399">
        <v>7</v>
      </c>
      <c r="AS254" s="28"/>
      <c r="AT254" s="249">
        <v>2021</v>
      </c>
      <c r="AU254" s="29"/>
      <c r="AV254" s="1"/>
      <c r="AW254" s="399">
        <v>8</v>
      </c>
      <c r="AX254" s="28"/>
      <c r="AY254" s="249">
        <v>2022</v>
      </c>
      <c r="AZ254" s="29"/>
      <c r="BA254" s="1"/>
      <c r="BB254" s="399">
        <v>9</v>
      </c>
      <c r="BC254" s="28"/>
      <c r="BD254" s="249">
        <v>2023</v>
      </c>
      <c r="BE254" s="29"/>
      <c r="BF254" s="1"/>
      <c r="BG254" s="399">
        <v>10</v>
      </c>
      <c r="BH254" s="28"/>
      <c r="BI254" s="249">
        <v>2024</v>
      </c>
      <c r="BJ254" s="29"/>
      <c r="BK254" s="1"/>
      <c r="BL254" s="399">
        <v>11</v>
      </c>
      <c r="BM254" s="28"/>
      <c r="BN254" s="249">
        <v>2025</v>
      </c>
      <c r="BO254" s="29"/>
      <c r="BP254" s="1"/>
      <c r="BQ254" s="399">
        <v>12</v>
      </c>
      <c r="BR254" s="28"/>
      <c r="BS254" s="249">
        <v>2026</v>
      </c>
      <c r="BT254" s="29"/>
      <c r="BU254" s="1"/>
      <c r="BV254" s="399">
        <v>13</v>
      </c>
      <c r="BW254" s="28"/>
      <c r="BX254" s="249">
        <v>2027</v>
      </c>
      <c r="BY254" s="29"/>
      <c r="BZ254" s="1"/>
      <c r="CA254" s="399">
        <v>14</v>
      </c>
      <c r="CB254" s="28"/>
      <c r="CC254" s="249">
        <v>2028</v>
      </c>
      <c r="CD254" s="29"/>
      <c r="CE254" s="1"/>
      <c r="CF254" s="399">
        <v>15</v>
      </c>
      <c r="CG254" s="28"/>
      <c r="CH254" s="249">
        <v>2029</v>
      </c>
      <c r="CI254" s="29"/>
      <c r="CJ254" s="1"/>
      <c r="CK254" s="399">
        <v>16</v>
      </c>
      <c r="CL254" s="28"/>
      <c r="CM254" s="249">
        <v>2030</v>
      </c>
      <c r="CN254" s="29"/>
      <c r="CO254" s="1"/>
      <c r="CP254" s="399">
        <v>17</v>
      </c>
      <c r="CQ254" s="28"/>
      <c r="CR254" s="249">
        <v>2031</v>
      </c>
      <c r="CS254" s="29"/>
      <c r="CT254" s="1"/>
      <c r="CU254" s="399">
        <v>18</v>
      </c>
      <c r="CV254" s="28"/>
      <c r="CW254" s="249">
        <v>2032</v>
      </c>
      <c r="CX254" s="29"/>
      <c r="CY254" s="1"/>
      <c r="CZ254" s="399">
        <v>19</v>
      </c>
      <c r="DA254" s="28"/>
      <c r="DB254" s="249">
        <v>2033</v>
      </c>
      <c r="DC254" s="29"/>
      <c r="DD254" s="1"/>
      <c r="DE254" s="399">
        <v>20</v>
      </c>
      <c r="DF254" s="28"/>
      <c r="DG254" s="249">
        <v>2034</v>
      </c>
      <c r="DH254" s="29"/>
      <c r="DI254" s="1"/>
      <c r="DJ254" s="399">
        <v>21</v>
      </c>
      <c r="DK254" s="28"/>
      <c r="DL254" s="249">
        <v>2035</v>
      </c>
      <c r="DM254" s="29"/>
      <c r="DN254" s="1"/>
      <c r="DO254" s="399">
        <v>22</v>
      </c>
      <c r="DP254" s="28"/>
      <c r="DQ254" s="249">
        <v>2036</v>
      </c>
      <c r="DR254" s="29"/>
      <c r="DS254" s="1"/>
      <c r="DT254" s="613"/>
      <c r="DU254" s="613"/>
      <c r="DV254" s="613"/>
      <c r="DW254" s="613"/>
      <c r="DX254" s="614"/>
      <c r="DY254" s="614"/>
    </row>
    <row r="255" spans="1:130" s="193" customFormat="1" x14ac:dyDescent="0.3">
      <c r="A255" s="1"/>
      <c r="B255" s="610">
        <v>1</v>
      </c>
      <c r="C255" s="199" t="s">
        <v>111</v>
      </c>
      <c r="D255" s="447"/>
      <c r="E255" s="237"/>
      <c r="F255" s="1"/>
      <c r="G255" s="1"/>
      <c r="H255" s="1"/>
      <c r="I255" s="1"/>
      <c r="J255" s="1"/>
      <c r="K255" s="2"/>
      <c r="L255" s="1"/>
      <c r="M255" s="1"/>
      <c r="N255" s="384"/>
      <c r="O255" s="207"/>
      <c r="P255" s="3"/>
      <c r="Q255" s="3"/>
      <c r="R255" s="3"/>
      <c r="S255" s="3"/>
      <c r="T255" s="3"/>
      <c r="U255" s="3"/>
      <c r="V255" s="3"/>
      <c r="W255" s="3"/>
      <c r="X255" s="384"/>
      <c r="Y255" s="3"/>
      <c r="Z255" s="3"/>
      <c r="AA255" s="3"/>
      <c r="AB255" s="1"/>
      <c r="AC255" s="384"/>
      <c r="AD255" s="3"/>
      <c r="AE255" s="3"/>
      <c r="AF255" s="3"/>
      <c r="AG255" s="1"/>
      <c r="AH255" s="384"/>
      <c r="AI255" s="3"/>
      <c r="AJ255" s="3"/>
      <c r="AK255" s="3"/>
      <c r="AL255" s="1"/>
      <c r="AM255" s="384"/>
      <c r="AN255" s="3"/>
      <c r="AO255" s="3"/>
      <c r="AP255" s="3"/>
      <c r="AQ255" s="1"/>
      <c r="AR255" s="384"/>
      <c r="AS255" s="3"/>
      <c r="AT255" s="3"/>
      <c r="AU255" s="3"/>
      <c r="AV255" s="1"/>
      <c r="AW255" s="384"/>
      <c r="AX255" s="3"/>
      <c r="AY255" s="3"/>
      <c r="AZ255" s="3"/>
      <c r="BA255" s="1"/>
      <c r="BB255" s="384"/>
      <c r="BC255" s="3"/>
      <c r="BD255" s="3"/>
      <c r="BE255" s="3"/>
      <c r="BF255" s="1"/>
      <c r="BG255" s="384"/>
      <c r="BH255" s="3"/>
      <c r="BI255" s="3"/>
      <c r="BJ255" s="3"/>
      <c r="BK255" s="1"/>
      <c r="BL255" s="384"/>
      <c r="BM255" s="3"/>
      <c r="BN255" s="3"/>
      <c r="BO255" s="3"/>
      <c r="BP255" s="1"/>
      <c r="BQ255" s="384"/>
      <c r="BR255" s="3"/>
      <c r="BS255" s="3"/>
      <c r="BT255" s="3"/>
      <c r="BU255" s="1"/>
      <c r="BV255" s="384"/>
      <c r="BW255" s="3"/>
      <c r="BX255" s="3"/>
      <c r="BY255" s="3"/>
      <c r="BZ255" s="1"/>
      <c r="CA255" s="384"/>
      <c r="CB255" s="3"/>
      <c r="CC255" s="3"/>
      <c r="CD255" s="3"/>
      <c r="CE255" s="1"/>
      <c r="CF255" s="384"/>
      <c r="CG255" s="3"/>
      <c r="CH255" s="3"/>
      <c r="CI255" s="3"/>
      <c r="CJ255" s="1"/>
      <c r="CK255" s="384"/>
      <c r="CL255" s="3"/>
      <c r="CM255" s="3"/>
      <c r="CN255" s="3"/>
      <c r="CO255" s="1"/>
      <c r="CP255" s="384"/>
      <c r="CQ255" s="3"/>
      <c r="CR255" s="3"/>
      <c r="CS255" s="3"/>
      <c r="CT255" s="1"/>
      <c r="CU255" s="384"/>
      <c r="CV255" s="3"/>
      <c r="CW255" s="3"/>
      <c r="CX255" s="3"/>
      <c r="CY255" s="1"/>
      <c r="CZ255" s="384"/>
      <c r="DA255" s="3"/>
      <c r="DB255" s="3"/>
      <c r="DC255" s="3"/>
      <c r="DD255" s="1"/>
      <c r="DE255" s="384"/>
      <c r="DF255" s="3"/>
      <c r="DG255" s="3"/>
      <c r="DH255" s="3"/>
      <c r="DI255" s="1"/>
      <c r="DJ255" s="384"/>
      <c r="DK255" s="3"/>
      <c r="DL255" s="3"/>
      <c r="DM255" s="3"/>
      <c r="DN255" s="1"/>
      <c r="DO255" s="384"/>
      <c r="DP255" s="3"/>
      <c r="DQ255" s="3"/>
      <c r="DR255" s="3"/>
      <c r="DS255" s="1"/>
      <c r="DT255" s="1"/>
      <c r="DU255" s="1"/>
      <c r="DV255" s="1"/>
      <c r="DW255" s="1"/>
      <c r="DX255" s="1"/>
      <c r="DY255" s="1"/>
    </row>
    <row r="256" spans="1:130" s="193" customFormat="1" ht="15" thickBot="1" x14ac:dyDescent="0.35">
      <c r="A256" s="1"/>
      <c r="B256" s="611"/>
      <c r="C256" s="200" t="s">
        <v>112</v>
      </c>
      <c r="D256" s="447"/>
      <c r="E256" s="237"/>
      <c r="F256" s="1"/>
      <c r="G256" s="1"/>
      <c r="H256" s="1"/>
      <c r="I256" s="1"/>
      <c r="J256" s="1"/>
      <c r="K256" s="2"/>
      <c r="L256" s="1"/>
      <c r="M256" s="1"/>
      <c r="N256" s="384"/>
      <c r="O256" s="207"/>
      <c r="P256" s="3"/>
      <c r="Q256" s="3"/>
      <c r="R256" s="3"/>
      <c r="S256" s="3"/>
      <c r="T256" s="3"/>
      <c r="U256" s="3"/>
      <c r="V256" s="3"/>
      <c r="W256" s="3"/>
      <c r="X256" s="384"/>
      <c r="Y256" s="3"/>
      <c r="Z256" s="3"/>
      <c r="AA256" s="3"/>
      <c r="AB256" s="1"/>
      <c r="AC256" s="384"/>
      <c r="AD256" s="3"/>
      <c r="AE256" s="3"/>
      <c r="AF256" s="3"/>
      <c r="AG256" s="1"/>
      <c r="AH256" s="384"/>
      <c r="AI256" s="3"/>
      <c r="AJ256" s="3"/>
      <c r="AK256" s="3"/>
      <c r="AL256" s="1"/>
      <c r="AM256" s="384"/>
      <c r="AN256" s="3"/>
      <c r="AO256" s="3"/>
      <c r="AP256" s="3"/>
      <c r="AQ256" s="1"/>
      <c r="AR256" s="384"/>
      <c r="AS256" s="3"/>
      <c r="AT256" s="3"/>
      <c r="AU256" s="3"/>
      <c r="AV256" s="1"/>
      <c r="AW256" s="384"/>
      <c r="AX256" s="3"/>
      <c r="AY256" s="3"/>
      <c r="AZ256" s="3"/>
      <c r="BA256" s="1"/>
      <c r="BB256" s="384"/>
      <c r="BC256" s="3"/>
      <c r="BD256" s="3"/>
      <c r="BE256" s="3"/>
      <c r="BF256" s="1"/>
      <c r="BG256" s="384"/>
      <c r="BH256" s="3"/>
      <c r="BI256" s="3"/>
      <c r="BJ256" s="3"/>
      <c r="BK256" s="1"/>
      <c r="BL256" s="384"/>
      <c r="BM256" s="3"/>
      <c r="BN256" s="3"/>
      <c r="BO256" s="3"/>
      <c r="BP256" s="1"/>
      <c r="BQ256" s="384"/>
      <c r="BR256" s="3"/>
      <c r="BS256" s="3"/>
      <c r="BT256" s="3"/>
      <c r="BU256" s="1"/>
      <c r="BV256" s="384"/>
      <c r="BW256" s="3"/>
      <c r="BX256" s="3"/>
      <c r="BY256" s="3"/>
      <c r="BZ256" s="1"/>
      <c r="CA256" s="384"/>
      <c r="CB256" s="3"/>
      <c r="CC256" s="3"/>
      <c r="CD256" s="3"/>
      <c r="CE256" s="1"/>
      <c r="CF256" s="384"/>
      <c r="CG256" s="3"/>
      <c r="CH256" s="3"/>
      <c r="CI256" s="3"/>
      <c r="CJ256" s="1"/>
      <c r="CK256" s="384"/>
      <c r="CL256" s="3"/>
      <c r="CM256" s="3"/>
      <c r="CN256" s="3"/>
      <c r="CO256" s="1"/>
      <c r="CP256" s="384"/>
      <c r="CQ256" s="3"/>
      <c r="CR256" s="3"/>
      <c r="CS256" s="3"/>
      <c r="CT256" s="1"/>
      <c r="CU256" s="384"/>
      <c r="CV256" s="3"/>
      <c r="CW256" s="3"/>
      <c r="CX256" s="3"/>
      <c r="CY256" s="1"/>
      <c r="CZ256" s="384"/>
      <c r="DA256" s="3"/>
      <c r="DB256" s="3"/>
      <c r="DC256" s="3"/>
      <c r="DD256" s="1"/>
      <c r="DE256" s="384"/>
      <c r="DF256" s="3"/>
      <c r="DG256" s="3"/>
      <c r="DH256" s="3"/>
      <c r="DI256" s="1"/>
      <c r="DJ256" s="384"/>
      <c r="DK256" s="3"/>
      <c r="DL256" s="3"/>
      <c r="DM256" s="3"/>
      <c r="DN256" s="1"/>
      <c r="DO256" s="384"/>
      <c r="DP256" s="3"/>
      <c r="DQ256" s="3"/>
      <c r="DR256" s="3"/>
      <c r="DS256" s="1"/>
      <c r="DT256" s="1"/>
      <c r="DU256" s="1"/>
      <c r="DV256" s="1"/>
      <c r="DW256" s="1"/>
      <c r="DX256" s="1"/>
      <c r="DY256" s="1"/>
    </row>
    <row r="257" spans="1:130" s="193" customFormat="1" x14ac:dyDescent="0.3">
      <c r="A257" s="1"/>
      <c r="B257" s="610">
        <v>2</v>
      </c>
      <c r="C257" s="199" t="s">
        <v>113</v>
      </c>
      <c r="D257" s="447"/>
      <c r="E257" s="237"/>
      <c r="F257" s="1"/>
      <c r="G257" s="1"/>
      <c r="H257" s="1"/>
      <c r="I257" s="1"/>
      <c r="J257" s="1"/>
      <c r="K257" s="2"/>
      <c r="L257" s="1"/>
      <c r="M257" s="1"/>
      <c r="N257" s="384"/>
      <c r="O257" s="207"/>
      <c r="P257" s="3"/>
      <c r="Q257" s="3"/>
      <c r="R257" s="3"/>
      <c r="S257" s="3"/>
      <c r="T257" s="3"/>
      <c r="U257" s="3"/>
      <c r="V257" s="3"/>
      <c r="W257" s="3"/>
      <c r="X257" s="384"/>
      <c r="Y257" s="3"/>
      <c r="Z257" s="3"/>
      <c r="AA257" s="3"/>
      <c r="AB257" s="1"/>
      <c r="AC257" s="384"/>
      <c r="AD257" s="3"/>
      <c r="AE257" s="3"/>
      <c r="AF257" s="3"/>
      <c r="AG257" s="1"/>
      <c r="AH257" s="384"/>
      <c r="AI257" s="3"/>
      <c r="AJ257" s="3"/>
      <c r="AK257" s="3"/>
      <c r="AL257" s="1"/>
      <c r="AM257" s="384"/>
      <c r="AN257" s="3"/>
      <c r="AO257" s="3"/>
      <c r="AP257" s="3"/>
      <c r="AQ257" s="1"/>
      <c r="AR257" s="384"/>
      <c r="AS257" s="3"/>
      <c r="AT257" s="3"/>
      <c r="AU257" s="3"/>
      <c r="AV257" s="1"/>
      <c r="AW257" s="384"/>
      <c r="AX257" s="3"/>
      <c r="AY257" s="3"/>
      <c r="AZ257" s="3"/>
      <c r="BA257" s="1"/>
      <c r="BB257" s="384"/>
      <c r="BC257" s="3"/>
      <c r="BD257" s="3"/>
      <c r="BE257" s="3"/>
      <c r="BF257" s="1"/>
      <c r="BG257" s="384"/>
      <c r="BH257" s="3"/>
      <c r="BI257" s="3"/>
      <c r="BJ257" s="3"/>
      <c r="BK257" s="1"/>
      <c r="BL257" s="384"/>
      <c r="BM257" s="3"/>
      <c r="BN257" s="3"/>
      <c r="BO257" s="3"/>
      <c r="BP257" s="1"/>
      <c r="BQ257" s="384"/>
      <c r="BR257" s="3"/>
      <c r="BS257" s="3"/>
      <c r="BT257" s="3"/>
      <c r="BU257" s="1"/>
      <c r="BV257" s="384"/>
      <c r="BW257" s="3"/>
      <c r="BX257" s="3"/>
      <c r="BY257" s="3"/>
      <c r="BZ257" s="1"/>
      <c r="CA257" s="384"/>
      <c r="CB257" s="3"/>
      <c r="CC257" s="3"/>
      <c r="CD257" s="3"/>
      <c r="CE257" s="1"/>
      <c r="CF257" s="384"/>
      <c r="CG257" s="3"/>
      <c r="CH257" s="3"/>
      <c r="CI257" s="3"/>
      <c r="CJ257" s="1"/>
      <c r="CK257" s="384"/>
      <c r="CL257" s="3"/>
      <c r="CM257" s="3"/>
      <c r="CN257" s="3"/>
      <c r="CO257" s="1"/>
      <c r="CP257" s="384"/>
      <c r="CQ257" s="3"/>
      <c r="CR257" s="3"/>
      <c r="CS257" s="3"/>
      <c r="CT257" s="1"/>
      <c r="CU257" s="384"/>
      <c r="CV257" s="3"/>
      <c r="CW257" s="3"/>
      <c r="CX257" s="3"/>
      <c r="CY257" s="1"/>
      <c r="CZ257" s="384"/>
      <c r="DA257" s="3"/>
      <c r="DB257" s="3"/>
      <c r="DC257" s="3"/>
      <c r="DD257" s="1"/>
      <c r="DE257" s="384"/>
      <c r="DF257" s="3"/>
      <c r="DG257" s="3"/>
      <c r="DH257" s="3"/>
      <c r="DI257" s="1"/>
      <c r="DJ257" s="384"/>
      <c r="DK257" s="3"/>
      <c r="DL257" s="3"/>
      <c r="DM257" s="3"/>
      <c r="DN257" s="1"/>
      <c r="DO257" s="384"/>
      <c r="DP257" s="3"/>
      <c r="DQ257" s="3"/>
      <c r="DR257" s="3"/>
      <c r="DS257" s="1"/>
      <c r="DT257" s="1"/>
      <c r="DU257" s="1"/>
      <c r="DV257" s="1"/>
      <c r="DW257" s="1"/>
      <c r="DX257" s="1"/>
      <c r="DY257" s="1"/>
    </row>
    <row r="258" spans="1:130" s="193" customFormat="1" ht="15" thickBot="1" x14ac:dyDescent="0.35">
      <c r="A258" s="1"/>
      <c r="B258" s="611"/>
      <c r="C258" s="200" t="s">
        <v>114</v>
      </c>
      <c r="D258" s="447"/>
      <c r="E258" s="237"/>
      <c r="F258" s="1"/>
      <c r="G258" s="1"/>
      <c r="H258" s="1"/>
      <c r="I258" s="1"/>
      <c r="J258" s="1"/>
      <c r="K258" s="2"/>
      <c r="L258" s="1"/>
      <c r="M258" s="1"/>
      <c r="N258" s="384"/>
      <c r="O258" s="207"/>
      <c r="P258" s="3"/>
      <c r="Q258" s="3"/>
      <c r="R258" s="3"/>
      <c r="S258" s="3"/>
      <c r="T258" s="3"/>
      <c r="U258" s="3"/>
      <c r="V258" s="3"/>
      <c r="W258" s="3"/>
      <c r="X258" s="384"/>
      <c r="Y258" s="3"/>
      <c r="Z258" s="3"/>
      <c r="AA258" s="3"/>
      <c r="AB258" s="1"/>
      <c r="AC258" s="384"/>
      <c r="AD258" s="3"/>
      <c r="AE258" s="3"/>
      <c r="AF258" s="3"/>
      <c r="AG258" s="1"/>
      <c r="AH258" s="384"/>
      <c r="AI258" s="3"/>
      <c r="AJ258" s="3"/>
      <c r="AK258" s="3"/>
      <c r="AL258" s="1"/>
      <c r="AM258" s="384"/>
      <c r="AN258" s="3"/>
      <c r="AO258" s="3"/>
      <c r="AP258" s="3"/>
      <c r="AQ258" s="1"/>
      <c r="AR258" s="384"/>
      <c r="AS258" s="3"/>
      <c r="AT258" s="3"/>
      <c r="AU258" s="3"/>
      <c r="AV258" s="1"/>
      <c r="AW258" s="384"/>
      <c r="AX258" s="3"/>
      <c r="AY258" s="3"/>
      <c r="AZ258" s="3"/>
      <c r="BA258" s="1"/>
      <c r="BB258" s="384"/>
      <c r="BC258" s="3"/>
      <c r="BD258" s="3"/>
      <c r="BE258" s="3"/>
      <c r="BF258" s="1"/>
      <c r="BG258" s="384"/>
      <c r="BH258" s="3"/>
      <c r="BI258" s="3"/>
      <c r="BJ258" s="3"/>
      <c r="BK258" s="1"/>
      <c r="BL258" s="384"/>
      <c r="BM258" s="3"/>
      <c r="BN258" s="3"/>
      <c r="BO258" s="3"/>
      <c r="BP258" s="1"/>
      <c r="BQ258" s="384"/>
      <c r="BR258" s="3"/>
      <c r="BS258" s="3"/>
      <c r="BT258" s="3"/>
      <c r="BU258" s="1"/>
      <c r="BV258" s="384"/>
      <c r="BW258" s="3"/>
      <c r="BX258" s="3"/>
      <c r="BY258" s="3"/>
      <c r="BZ258" s="1"/>
      <c r="CA258" s="384"/>
      <c r="CB258" s="3"/>
      <c r="CC258" s="3"/>
      <c r="CD258" s="3"/>
      <c r="CE258" s="1"/>
      <c r="CF258" s="384"/>
      <c r="CG258" s="3"/>
      <c r="CH258" s="3"/>
      <c r="CI258" s="3"/>
      <c r="CJ258" s="1"/>
      <c r="CK258" s="384"/>
      <c r="CL258" s="3"/>
      <c r="CM258" s="3"/>
      <c r="CN258" s="3"/>
      <c r="CO258" s="1"/>
      <c r="CP258" s="384"/>
      <c r="CQ258" s="3"/>
      <c r="CR258" s="3"/>
      <c r="CS258" s="3"/>
      <c r="CT258" s="1"/>
      <c r="CU258" s="384"/>
      <c r="CV258" s="3"/>
      <c r="CW258" s="3"/>
      <c r="CX258" s="3"/>
      <c r="CY258" s="1"/>
      <c r="CZ258" s="384"/>
      <c r="DA258" s="3"/>
      <c r="DB258" s="3"/>
      <c r="DC258" s="3"/>
      <c r="DD258" s="1"/>
      <c r="DE258" s="384"/>
      <c r="DF258" s="3"/>
      <c r="DG258" s="3"/>
      <c r="DH258" s="3"/>
      <c r="DI258" s="1"/>
      <c r="DJ258" s="384"/>
      <c r="DK258" s="3"/>
      <c r="DL258" s="3"/>
      <c r="DM258" s="3"/>
      <c r="DN258" s="1"/>
      <c r="DO258" s="384"/>
      <c r="DP258" s="3"/>
      <c r="DQ258" s="3"/>
      <c r="DR258" s="3"/>
      <c r="DS258" s="1"/>
      <c r="DT258" s="1"/>
      <c r="DU258" s="1"/>
      <c r="DV258" s="1"/>
      <c r="DW258" s="1"/>
      <c r="DX258" s="1"/>
      <c r="DY258" s="1"/>
    </row>
    <row r="262" spans="1:130" s="237" customFormat="1" x14ac:dyDescent="0.3">
      <c r="A262" s="1"/>
      <c r="B262" s="227" t="s">
        <v>433</v>
      </c>
      <c r="C262" s="193"/>
      <c r="D262" s="193"/>
      <c r="F262" s="1"/>
      <c r="G262" s="1"/>
      <c r="H262" s="1"/>
      <c r="I262" s="1"/>
      <c r="J262" s="1"/>
      <c r="K262" s="2"/>
      <c r="L262" s="1"/>
      <c r="M262" s="1"/>
      <c r="N262" s="384"/>
      <c r="O262" s="207"/>
      <c r="P262" s="3"/>
      <c r="Q262" s="3"/>
      <c r="R262" s="3"/>
      <c r="S262" s="3"/>
      <c r="T262" s="3"/>
      <c r="U262" s="3"/>
      <c r="V262" s="3"/>
      <c r="W262" s="3"/>
      <c r="X262" s="384"/>
      <c r="Y262" s="3"/>
      <c r="Z262" s="3"/>
      <c r="AA262" s="3"/>
      <c r="AB262" s="1"/>
      <c r="AC262" s="384"/>
      <c r="AD262" s="3"/>
      <c r="AE262" s="3"/>
      <c r="AF262" s="3"/>
      <c r="AG262" s="1"/>
      <c r="AH262" s="384"/>
      <c r="AI262" s="3"/>
      <c r="AJ262" s="3"/>
      <c r="AK262" s="3"/>
      <c r="AL262" s="1"/>
      <c r="AM262" s="384"/>
      <c r="AN262" s="3"/>
      <c r="AO262" s="3"/>
      <c r="AP262" s="3"/>
      <c r="AQ262" s="1"/>
      <c r="AR262" s="384"/>
      <c r="AS262" s="3"/>
      <c r="AT262" s="3"/>
      <c r="AU262" s="3"/>
      <c r="AV262" s="1"/>
      <c r="AW262" s="384"/>
      <c r="AX262" s="3"/>
      <c r="AY262" s="3"/>
      <c r="AZ262" s="3"/>
      <c r="BA262" s="1"/>
      <c r="BB262" s="384"/>
      <c r="BC262" s="3"/>
      <c r="BD262" s="3"/>
      <c r="BE262" s="3"/>
      <c r="BF262" s="1"/>
      <c r="BG262" s="384"/>
      <c r="BH262" s="3"/>
      <c r="BI262" s="3"/>
      <c r="BJ262" s="3"/>
      <c r="BK262" s="1"/>
      <c r="BL262" s="384"/>
      <c r="BM262" s="3"/>
      <c r="BN262" s="3"/>
      <c r="BO262" s="3"/>
      <c r="BP262" s="1"/>
      <c r="BQ262" s="384"/>
      <c r="BR262" s="3"/>
      <c r="BS262" s="3"/>
      <c r="BT262" s="3"/>
      <c r="BU262" s="1"/>
      <c r="BV262" s="384"/>
      <c r="BW262" s="3"/>
      <c r="BX262" s="3"/>
      <c r="BY262" s="3"/>
      <c r="BZ262" s="1"/>
      <c r="CA262" s="384"/>
      <c r="CB262" s="3"/>
      <c r="CC262" s="3"/>
      <c r="CD262" s="3"/>
      <c r="CE262" s="1"/>
      <c r="CF262" s="384"/>
      <c r="CG262" s="3"/>
      <c r="CH262" s="3"/>
      <c r="CI262" s="3"/>
      <c r="CJ262" s="1"/>
      <c r="CK262" s="384"/>
      <c r="CL262" s="3"/>
      <c r="CM262" s="3"/>
      <c r="CN262" s="3"/>
      <c r="CO262" s="1"/>
      <c r="CP262" s="384"/>
      <c r="CQ262" s="3"/>
      <c r="CR262" s="3"/>
      <c r="CS262" s="3"/>
      <c r="CT262" s="1"/>
      <c r="CU262" s="384"/>
      <c r="CV262" s="3"/>
      <c r="CW262" s="3"/>
      <c r="CX262" s="3"/>
      <c r="CY262" s="1"/>
      <c r="CZ262" s="384"/>
      <c r="DA262" s="3"/>
      <c r="DB262" s="3"/>
      <c r="DC262" s="3"/>
      <c r="DD262" s="1"/>
      <c r="DE262" s="384"/>
      <c r="DF262" s="3"/>
      <c r="DG262" s="3"/>
      <c r="DH262" s="3"/>
      <c r="DI262" s="1"/>
      <c r="DJ262" s="384"/>
      <c r="DK262" s="3"/>
      <c r="DL262" s="3"/>
      <c r="DM262" s="3"/>
      <c r="DN262" s="1"/>
      <c r="DO262" s="384"/>
      <c r="DP262" s="3"/>
      <c r="DQ262" s="3"/>
      <c r="DR262" s="3"/>
      <c r="DS262" s="1"/>
      <c r="DT262" s="1"/>
      <c r="DU262" s="1"/>
      <c r="DV262" s="1"/>
      <c r="DW262" s="1"/>
      <c r="DX262" s="1"/>
      <c r="DY262" s="1"/>
      <c r="DZ262" s="193"/>
    </row>
    <row r="263" spans="1:130" s="237" customFormat="1" ht="15" thickBot="1" x14ac:dyDescent="0.35">
      <c r="A263" s="1"/>
      <c r="B263" s="1"/>
      <c r="C263" s="193"/>
      <c r="D263" s="193"/>
      <c r="F263" s="1"/>
      <c r="G263" s="1"/>
      <c r="H263" s="1"/>
      <c r="I263" s="1"/>
      <c r="J263" s="1"/>
      <c r="K263" s="2"/>
      <c r="L263" s="1"/>
      <c r="M263" s="1"/>
      <c r="N263" s="384"/>
      <c r="O263" s="207"/>
      <c r="P263" s="3"/>
      <c r="Q263" s="3"/>
      <c r="R263" s="3"/>
      <c r="S263" s="3"/>
      <c r="T263" s="3"/>
      <c r="U263" s="3"/>
      <c r="V263" s="3"/>
      <c r="W263" s="3"/>
      <c r="X263" s="384"/>
      <c r="Y263" s="3"/>
      <c r="Z263" s="3"/>
      <c r="AA263" s="3"/>
      <c r="AB263" s="1"/>
      <c r="AC263" s="384"/>
      <c r="AD263" s="3"/>
      <c r="AE263" s="3"/>
      <c r="AF263" s="3"/>
      <c r="AG263" s="1"/>
      <c r="AH263" s="384"/>
      <c r="AI263" s="3"/>
      <c r="AJ263" s="3"/>
      <c r="AK263" s="3"/>
      <c r="AL263" s="1"/>
      <c r="AM263" s="384"/>
      <c r="AN263" s="3"/>
      <c r="AO263" s="3"/>
      <c r="AP263" s="3"/>
      <c r="AQ263" s="1"/>
      <c r="AR263" s="384"/>
      <c r="AS263" s="3"/>
      <c r="AT263" s="3"/>
      <c r="AU263" s="3"/>
      <c r="AV263" s="1"/>
      <c r="AW263" s="384"/>
      <c r="AX263" s="3"/>
      <c r="AY263" s="3"/>
      <c r="AZ263" s="3"/>
      <c r="BA263" s="1"/>
      <c r="BB263" s="384"/>
      <c r="BC263" s="3"/>
      <c r="BD263" s="3"/>
      <c r="BE263" s="3"/>
      <c r="BF263" s="1"/>
      <c r="BG263" s="384"/>
      <c r="BH263" s="3"/>
      <c r="BI263" s="3"/>
      <c r="BJ263" s="3"/>
      <c r="BK263" s="1"/>
      <c r="BL263" s="384"/>
      <c r="BM263" s="3"/>
      <c r="BN263" s="3"/>
      <c r="BO263" s="3"/>
      <c r="BP263" s="1"/>
      <c r="BQ263" s="384"/>
      <c r="BR263" s="3"/>
      <c r="BS263" s="3"/>
      <c r="BT263" s="3"/>
      <c r="BU263" s="1"/>
      <c r="BV263" s="384"/>
      <c r="BW263" s="3"/>
      <c r="BX263" s="3"/>
      <c r="BY263" s="3"/>
      <c r="BZ263" s="1"/>
      <c r="CA263" s="384"/>
      <c r="CB263" s="3"/>
      <c r="CC263" s="3"/>
      <c r="CD263" s="3"/>
      <c r="CE263" s="1"/>
      <c r="CF263" s="384"/>
      <c r="CG263" s="3"/>
      <c r="CH263" s="3"/>
      <c r="CI263" s="3"/>
      <c r="CJ263" s="1"/>
      <c r="CK263" s="384"/>
      <c r="CL263" s="3"/>
      <c r="CM263" s="3"/>
      <c r="CN263" s="3"/>
      <c r="CO263" s="1"/>
      <c r="CP263" s="384"/>
      <c r="CQ263" s="3"/>
      <c r="CR263" s="3"/>
      <c r="CS263" s="3"/>
      <c r="CT263" s="1"/>
      <c r="CU263" s="384"/>
      <c r="CV263" s="3"/>
      <c r="CW263" s="3"/>
      <c r="CX263" s="3"/>
      <c r="CY263" s="1"/>
      <c r="CZ263" s="384"/>
      <c r="DA263" s="3"/>
      <c r="DB263" s="3"/>
      <c r="DC263" s="3"/>
      <c r="DD263" s="1"/>
      <c r="DE263" s="384"/>
      <c r="DF263" s="3"/>
      <c r="DG263" s="3"/>
      <c r="DH263" s="3"/>
      <c r="DI263" s="1"/>
      <c r="DJ263" s="384"/>
      <c r="DK263" s="3"/>
      <c r="DL263" s="3"/>
      <c r="DM263" s="3"/>
      <c r="DN263" s="1"/>
      <c r="DO263" s="384"/>
      <c r="DP263" s="3"/>
      <c r="DQ263" s="3"/>
      <c r="DR263" s="3"/>
      <c r="DS263" s="1"/>
      <c r="DT263" s="1"/>
      <c r="DU263" s="1"/>
      <c r="DV263" s="1"/>
      <c r="DW263" s="1"/>
      <c r="DX263" s="1"/>
      <c r="DY263" s="1"/>
      <c r="DZ263" s="193"/>
    </row>
    <row r="264" spans="1:130" s="237" customFormat="1" ht="15" thickBot="1" x14ac:dyDescent="0.35">
      <c r="A264" s="1"/>
      <c r="B264" s="231" t="s">
        <v>434</v>
      </c>
      <c r="C264" s="232" t="s">
        <v>435</v>
      </c>
      <c r="D264" s="448" t="s">
        <v>771</v>
      </c>
      <c r="F264" s="1"/>
      <c r="G264" s="1"/>
      <c r="H264" s="1"/>
      <c r="I264" s="1"/>
      <c r="J264" s="1"/>
      <c r="K264" s="2"/>
      <c r="L264" s="1"/>
      <c r="M264" s="1"/>
      <c r="N264" s="384"/>
      <c r="O264" s="207"/>
      <c r="P264" s="3"/>
      <c r="Q264" s="3"/>
      <c r="R264" s="3"/>
      <c r="S264" s="3"/>
      <c r="T264" s="3"/>
      <c r="U264" s="3"/>
      <c r="V264" s="3"/>
      <c r="W264" s="3"/>
      <c r="X264" s="384"/>
      <c r="Y264" s="3"/>
      <c r="Z264" s="3"/>
      <c r="AA264" s="3"/>
      <c r="AB264" s="1"/>
      <c r="AC264" s="384"/>
      <c r="AD264" s="3"/>
      <c r="AE264" s="3"/>
      <c r="AF264" s="3"/>
      <c r="AG264" s="1"/>
      <c r="AH264" s="384"/>
      <c r="AI264" s="3"/>
      <c r="AJ264" s="3"/>
      <c r="AK264" s="3"/>
      <c r="AL264" s="1"/>
      <c r="AM264" s="384"/>
      <c r="AN264" s="3"/>
      <c r="AO264" s="3"/>
      <c r="AP264" s="3"/>
      <c r="AQ264" s="1"/>
      <c r="AR264" s="384"/>
      <c r="AS264" s="3"/>
      <c r="AT264" s="3"/>
      <c r="AU264" s="3"/>
      <c r="AV264" s="1"/>
      <c r="AW264" s="384"/>
      <c r="AX264" s="3"/>
      <c r="AY264" s="3"/>
      <c r="AZ264" s="3"/>
      <c r="BA264" s="1"/>
      <c r="BB264" s="384"/>
      <c r="BC264" s="3"/>
      <c r="BD264" s="3"/>
      <c r="BE264" s="3"/>
      <c r="BF264" s="1"/>
      <c r="BG264" s="384"/>
      <c r="BH264" s="3"/>
      <c r="BI264" s="3"/>
      <c r="BJ264" s="3"/>
      <c r="BK264" s="1"/>
      <c r="BL264" s="384"/>
      <c r="BM264" s="3"/>
      <c r="BN264" s="3"/>
      <c r="BO264" s="3"/>
      <c r="BP264" s="1"/>
      <c r="BQ264" s="384"/>
      <c r="BR264" s="3"/>
      <c r="BS264" s="3"/>
      <c r="BT264" s="3"/>
      <c r="BU264" s="1"/>
      <c r="BV264" s="384"/>
      <c r="BW264" s="3"/>
      <c r="BX264" s="3"/>
      <c r="BY264" s="3"/>
      <c r="BZ264" s="1"/>
      <c r="CA264" s="384"/>
      <c r="CB264" s="3"/>
      <c r="CC264" s="3"/>
      <c r="CD264" s="3"/>
      <c r="CE264" s="1"/>
      <c r="CF264" s="384"/>
      <c r="CG264" s="3"/>
      <c r="CH264" s="3"/>
      <c r="CI264" s="3"/>
      <c r="CJ264" s="1"/>
      <c r="CK264" s="384"/>
      <c r="CL264" s="3"/>
      <c r="CM264" s="3"/>
      <c r="CN264" s="3"/>
      <c r="CO264" s="1"/>
      <c r="CP264" s="384"/>
      <c r="CQ264" s="3"/>
      <c r="CR264" s="3"/>
      <c r="CS264" s="3"/>
      <c r="CT264" s="1"/>
      <c r="CU264" s="384"/>
      <c r="CV264" s="3"/>
      <c r="CW264" s="3"/>
      <c r="CX264" s="3"/>
      <c r="CY264" s="1"/>
      <c r="CZ264" s="384"/>
      <c r="DA264" s="3"/>
      <c r="DB264" s="3"/>
      <c r="DC264" s="3"/>
      <c r="DD264" s="1"/>
      <c r="DE264" s="384"/>
      <c r="DF264" s="3"/>
      <c r="DG264" s="3"/>
      <c r="DH264" s="3"/>
      <c r="DI264" s="1"/>
      <c r="DJ264" s="384"/>
      <c r="DK264" s="3"/>
      <c r="DL264" s="3"/>
      <c r="DM264" s="3"/>
      <c r="DN264" s="1"/>
      <c r="DO264" s="384"/>
      <c r="DP264" s="3"/>
      <c r="DQ264" s="3"/>
      <c r="DR264" s="3"/>
      <c r="DS264" s="1"/>
      <c r="DT264" s="1"/>
      <c r="DU264" s="1"/>
      <c r="DV264" s="1"/>
      <c r="DW264" s="1"/>
      <c r="DX264" s="1"/>
      <c r="DY264" s="1"/>
      <c r="DZ264" s="193"/>
    </row>
    <row r="265" spans="1:130" s="237" customFormat="1" x14ac:dyDescent="0.3">
      <c r="A265" s="1"/>
      <c r="B265" s="365">
        <v>2015</v>
      </c>
      <c r="C265" s="366">
        <f>Q243</f>
        <v>143030.00719840839</v>
      </c>
      <c r="D265" s="449">
        <f>C265</f>
        <v>143030.00719840839</v>
      </c>
      <c r="F265" s="1"/>
      <c r="G265" s="1"/>
      <c r="H265" s="1"/>
      <c r="I265" s="1"/>
      <c r="J265" s="1"/>
      <c r="K265" s="2"/>
      <c r="L265" s="1"/>
      <c r="M265" s="1"/>
      <c r="N265" s="384"/>
      <c r="O265" s="207"/>
      <c r="P265" s="3"/>
      <c r="Q265" s="3"/>
      <c r="R265" s="3"/>
      <c r="S265" s="3"/>
      <c r="T265" s="3"/>
      <c r="U265" s="3"/>
      <c r="V265" s="3"/>
      <c r="W265" s="3"/>
      <c r="X265" s="384"/>
      <c r="Y265" s="3"/>
      <c r="Z265" s="3"/>
      <c r="AA265" s="3"/>
      <c r="AB265" s="1"/>
      <c r="AC265" s="384"/>
      <c r="AD265" s="3"/>
      <c r="AE265" s="3"/>
      <c r="AF265" s="3"/>
      <c r="AG265" s="1"/>
      <c r="AH265" s="384"/>
      <c r="AI265" s="3"/>
      <c r="AJ265" s="3"/>
      <c r="AK265" s="3"/>
      <c r="AL265" s="1"/>
      <c r="AM265" s="384"/>
      <c r="AN265" s="3"/>
      <c r="AO265" s="3"/>
      <c r="AP265" s="3"/>
      <c r="AQ265" s="1"/>
      <c r="AR265" s="384"/>
      <c r="AS265" s="3"/>
      <c r="AT265" s="3"/>
      <c r="AU265" s="3"/>
      <c r="AV265" s="1"/>
      <c r="AW265" s="384"/>
      <c r="AX265" s="3"/>
      <c r="AY265" s="3"/>
      <c r="AZ265" s="3"/>
      <c r="BA265" s="1"/>
      <c r="BB265" s="384"/>
      <c r="BC265" s="3"/>
      <c r="BD265" s="3"/>
      <c r="BE265" s="3"/>
      <c r="BF265" s="1"/>
      <c r="BG265" s="384"/>
      <c r="BH265" s="3"/>
      <c r="BI265" s="3"/>
      <c r="BJ265" s="3"/>
      <c r="BK265" s="1"/>
      <c r="BL265" s="384"/>
      <c r="BM265" s="3"/>
      <c r="BN265" s="3"/>
      <c r="BO265" s="3"/>
      <c r="BP265" s="1"/>
      <c r="BQ265" s="384"/>
      <c r="BR265" s="3"/>
      <c r="BS265" s="3"/>
      <c r="BT265" s="3"/>
      <c r="BU265" s="1"/>
      <c r="BV265" s="384"/>
      <c r="BW265" s="3"/>
      <c r="BX265" s="3"/>
      <c r="BY265" s="3"/>
      <c r="BZ265" s="1"/>
      <c r="CA265" s="384"/>
      <c r="CB265" s="3"/>
      <c r="CC265" s="3"/>
      <c r="CD265" s="3"/>
      <c r="CE265" s="1"/>
      <c r="CF265" s="384"/>
      <c r="CG265" s="3"/>
      <c r="CH265" s="3"/>
      <c r="CI265" s="3"/>
      <c r="CJ265" s="1"/>
      <c r="CK265" s="384"/>
      <c r="CL265" s="3"/>
      <c r="CM265" s="3"/>
      <c r="CN265" s="3"/>
      <c r="CO265" s="1"/>
      <c r="CP265" s="384"/>
      <c r="CQ265" s="3"/>
      <c r="CR265" s="3"/>
      <c r="CS265" s="3"/>
      <c r="CT265" s="1"/>
      <c r="CU265" s="384"/>
      <c r="CV265" s="3"/>
      <c r="CW265" s="3"/>
      <c r="CX265" s="3"/>
      <c r="CY265" s="1"/>
      <c r="CZ265" s="384"/>
      <c r="DA265" s="3"/>
      <c r="DB265" s="3"/>
      <c r="DC265" s="3"/>
      <c r="DD265" s="1"/>
      <c r="DE265" s="384"/>
      <c r="DF265" s="3"/>
      <c r="DG265" s="3"/>
      <c r="DH265" s="3"/>
      <c r="DI265" s="1"/>
      <c r="DJ265" s="384"/>
      <c r="DK265" s="3"/>
      <c r="DL265" s="3"/>
      <c r="DM265" s="3"/>
      <c r="DN265" s="1"/>
      <c r="DO265" s="384"/>
      <c r="DP265" s="3"/>
      <c r="DQ265" s="3"/>
      <c r="DR265" s="3"/>
      <c r="DS265" s="1"/>
      <c r="DT265" s="1"/>
      <c r="DU265" s="1"/>
      <c r="DV265" s="1"/>
      <c r="DW265" s="1"/>
      <c r="DX265" s="1"/>
      <c r="DY265" s="1"/>
      <c r="DZ265" s="193"/>
    </row>
    <row r="266" spans="1:130" s="237" customFormat="1" x14ac:dyDescent="0.3">
      <c r="A266" s="1"/>
      <c r="B266" s="367">
        <v>2016</v>
      </c>
      <c r="C266" s="366">
        <f>V243</f>
        <v>164267.90193525053</v>
      </c>
      <c r="D266" s="449">
        <f>C266</f>
        <v>164267.90193525053</v>
      </c>
      <c r="F266" s="1"/>
      <c r="G266" s="1"/>
      <c r="H266" s="1"/>
      <c r="I266" s="1"/>
      <c r="J266" s="1"/>
      <c r="K266" s="2"/>
      <c r="L266" s="1"/>
      <c r="M266" s="1"/>
      <c r="N266" s="384"/>
      <c r="O266" s="207"/>
      <c r="P266" s="3"/>
      <c r="Q266" s="3"/>
      <c r="R266" s="3"/>
      <c r="S266" s="3"/>
      <c r="T266" s="3"/>
      <c r="U266" s="3"/>
      <c r="V266" s="3"/>
      <c r="W266" s="3"/>
      <c r="X266" s="384"/>
      <c r="Y266" s="3"/>
      <c r="Z266" s="3"/>
      <c r="AA266" s="3"/>
      <c r="AB266" s="1"/>
      <c r="AC266" s="384"/>
      <c r="AD266" s="3"/>
      <c r="AE266" s="3"/>
      <c r="AF266" s="3"/>
      <c r="AG266" s="1"/>
      <c r="AH266" s="384"/>
      <c r="AI266" s="3"/>
      <c r="AJ266" s="3"/>
      <c r="AK266" s="3"/>
      <c r="AL266" s="1"/>
      <c r="AM266" s="384"/>
      <c r="AN266" s="3"/>
      <c r="AO266" s="3"/>
      <c r="AP266" s="3"/>
      <c r="AQ266" s="1"/>
      <c r="AR266" s="384"/>
      <c r="AS266" s="3"/>
      <c r="AT266" s="3"/>
      <c r="AU266" s="3"/>
      <c r="AV266" s="1"/>
      <c r="AW266" s="384"/>
      <c r="AX266" s="3"/>
      <c r="AY266" s="3"/>
      <c r="AZ266" s="3"/>
      <c r="BA266" s="1"/>
      <c r="BB266" s="384"/>
      <c r="BC266" s="3"/>
      <c r="BD266" s="3"/>
      <c r="BE266" s="3"/>
      <c r="BF266" s="1"/>
      <c r="BG266" s="384"/>
      <c r="BH266" s="3"/>
      <c r="BI266" s="3"/>
      <c r="BJ266" s="3"/>
      <c r="BK266" s="1"/>
      <c r="BL266" s="384"/>
      <c r="BM266" s="3"/>
      <c r="BN266" s="3"/>
      <c r="BO266" s="3"/>
      <c r="BP266" s="1"/>
      <c r="BQ266" s="384"/>
      <c r="BR266" s="3"/>
      <c r="BS266" s="3"/>
      <c r="BT266" s="3"/>
      <c r="BU266" s="1"/>
      <c r="BV266" s="384"/>
      <c r="BW266" s="3"/>
      <c r="BX266" s="3"/>
      <c r="BY266" s="3"/>
      <c r="BZ266" s="1"/>
      <c r="CA266" s="384"/>
      <c r="CB266" s="3"/>
      <c r="CC266" s="3"/>
      <c r="CD266" s="3"/>
      <c r="CE266" s="1"/>
      <c r="CF266" s="384"/>
      <c r="CG266" s="3"/>
      <c r="CH266" s="3"/>
      <c r="CI266" s="3"/>
      <c r="CJ266" s="1"/>
      <c r="CK266" s="384"/>
      <c r="CL266" s="3"/>
      <c r="CM266" s="3"/>
      <c r="CN266" s="3"/>
      <c r="CO266" s="1"/>
      <c r="CP266" s="384"/>
      <c r="CQ266" s="3"/>
      <c r="CR266" s="3"/>
      <c r="CS266" s="3"/>
      <c r="CT266" s="1"/>
      <c r="CU266" s="384"/>
      <c r="CV266" s="3"/>
      <c r="CW266" s="3"/>
      <c r="CX266" s="3"/>
      <c r="CY266" s="1"/>
      <c r="CZ266" s="384"/>
      <c r="DA266" s="3"/>
      <c r="DB266" s="3"/>
      <c r="DC266" s="3"/>
      <c r="DD266" s="1"/>
      <c r="DE266" s="384"/>
      <c r="DF266" s="3"/>
      <c r="DG266" s="3"/>
      <c r="DH266" s="3"/>
      <c r="DI266" s="1"/>
      <c r="DJ266" s="384"/>
      <c r="DK266" s="3"/>
      <c r="DL266" s="3"/>
      <c r="DM266" s="3"/>
      <c r="DN266" s="1"/>
      <c r="DO266" s="384"/>
      <c r="DP266" s="3"/>
      <c r="DQ266" s="3"/>
      <c r="DR266" s="3"/>
      <c r="DS266" s="1"/>
      <c r="DT266" s="1"/>
      <c r="DU266" s="1"/>
      <c r="DV266" s="1"/>
      <c r="DW266" s="1"/>
      <c r="DX266" s="1"/>
      <c r="DY266" s="1"/>
      <c r="DZ266" s="193"/>
    </row>
    <row r="267" spans="1:130" s="237" customFormat="1" x14ac:dyDescent="0.3">
      <c r="A267" s="1"/>
      <c r="B267" s="365">
        <v>2017</v>
      </c>
      <c r="C267" s="366">
        <f>AA243</f>
        <v>164267.90193525053</v>
      </c>
      <c r="D267" s="449">
        <f t="shared" ref="D267:D268" si="815">C267</f>
        <v>164267.90193525053</v>
      </c>
      <c r="F267" s="1"/>
      <c r="G267" s="1"/>
      <c r="H267" s="1"/>
      <c r="I267" s="1"/>
      <c r="J267" s="1"/>
      <c r="K267" s="2"/>
      <c r="L267" s="1"/>
      <c r="M267" s="1"/>
      <c r="N267" s="384"/>
      <c r="O267" s="207"/>
      <c r="P267" s="3"/>
      <c r="Q267" s="3"/>
      <c r="R267" s="3"/>
      <c r="S267" s="3"/>
      <c r="T267" s="3"/>
      <c r="U267" s="3"/>
      <c r="V267" s="3"/>
      <c r="W267" s="3"/>
      <c r="X267" s="384"/>
      <c r="Y267" s="3"/>
      <c r="Z267" s="3"/>
      <c r="AA267" s="3"/>
      <c r="AB267" s="1"/>
      <c r="AC267" s="384"/>
      <c r="AD267" s="3"/>
      <c r="AE267" s="3"/>
      <c r="AF267" s="3"/>
      <c r="AG267" s="1"/>
      <c r="AH267" s="384"/>
      <c r="AI267" s="3"/>
      <c r="AJ267" s="3"/>
      <c r="AK267" s="3"/>
      <c r="AL267" s="1"/>
      <c r="AM267" s="384"/>
      <c r="AN267" s="3"/>
      <c r="AO267" s="3"/>
      <c r="AP267" s="3"/>
      <c r="AQ267" s="1"/>
      <c r="AR267" s="384"/>
      <c r="AS267" s="3"/>
      <c r="AT267" s="3"/>
      <c r="AU267" s="3"/>
      <c r="AV267" s="1"/>
      <c r="AW267" s="384"/>
      <c r="AX267" s="3"/>
      <c r="AY267" s="3"/>
      <c r="AZ267" s="3"/>
      <c r="BA267" s="1"/>
      <c r="BB267" s="384"/>
      <c r="BC267" s="3"/>
      <c r="BD267" s="3"/>
      <c r="BE267" s="3"/>
      <c r="BF267" s="1"/>
      <c r="BG267" s="384"/>
      <c r="BH267" s="3"/>
      <c r="BI267" s="3"/>
      <c r="BJ267" s="3"/>
      <c r="BK267" s="1"/>
      <c r="BL267" s="384"/>
      <c r="BM267" s="3"/>
      <c r="BN267" s="3"/>
      <c r="BO267" s="3"/>
      <c r="BP267" s="1"/>
      <c r="BQ267" s="384"/>
      <c r="BR267" s="3"/>
      <c r="BS267" s="3"/>
      <c r="BT267" s="3"/>
      <c r="BU267" s="1"/>
      <c r="BV267" s="384"/>
      <c r="BW267" s="3"/>
      <c r="BX267" s="3"/>
      <c r="BY267" s="3"/>
      <c r="BZ267" s="1"/>
      <c r="CA267" s="384"/>
      <c r="CB267" s="3"/>
      <c r="CC267" s="3"/>
      <c r="CD267" s="3"/>
      <c r="CE267" s="1"/>
      <c r="CF267" s="384"/>
      <c r="CG267" s="3"/>
      <c r="CH267" s="3"/>
      <c r="CI267" s="3"/>
      <c r="CJ267" s="1"/>
      <c r="CK267" s="384"/>
      <c r="CL267" s="3"/>
      <c r="CM267" s="3"/>
      <c r="CN267" s="3"/>
      <c r="CO267" s="1"/>
      <c r="CP267" s="384"/>
      <c r="CQ267" s="3"/>
      <c r="CR267" s="3"/>
      <c r="CS267" s="3"/>
      <c r="CT267" s="1"/>
      <c r="CU267" s="384"/>
      <c r="CV267" s="3"/>
      <c r="CW267" s="3"/>
      <c r="CX267" s="3"/>
      <c r="CY267" s="1"/>
      <c r="CZ267" s="384"/>
      <c r="DA267" s="3"/>
      <c r="DB267" s="3"/>
      <c r="DC267" s="3"/>
      <c r="DD267" s="1"/>
      <c r="DE267" s="384"/>
      <c r="DF267" s="3"/>
      <c r="DG267" s="3"/>
      <c r="DH267" s="3"/>
      <c r="DI267" s="1"/>
      <c r="DJ267" s="384"/>
      <c r="DK267" s="3"/>
      <c r="DL267" s="3"/>
      <c r="DM267" s="3"/>
      <c r="DN267" s="1"/>
      <c r="DO267" s="384"/>
      <c r="DP267" s="3"/>
      <c r="DQ267" s="3"/>
      <c r="DR267" s="3"/>
      <c r="DS267" s="1"/>
      <c r="DT267" s="1"/>
      <c r="DU267" s="1"/>
      <c r="DV267" s="1"/>
      <c r="DW267" s="1"/>
      <c r="DX267" s="1"/>
      <c r="DY267" s="1"/>
      <c r="DZ267" s="193"/>
    </row>
    <row r="268" spans="1:130" s="237" customFormat="1" x14ac:dyDescent="0.3">
      <c r="A268" s="1"/>
      <c r="B268" s="367">
        <v>2018</v>
      </c>
      <c r="C268" s="366">
        <f>AF243</f>
        <v>163088.95456682946</v>
      </c>
      <c r="D268" s="449">
        <f t="shared" si="815"/>
        <v>163088.95456682946</v>
      </c>
      <c r="F268" s="1"/>
      <c r="G268" s="1"/>
      <c r="H268" s="1"/>
      <c r="I268" s="1"/>
      <c r="J268" s="1"/>
      <c r="K268" s="2"/>
      <c r="L268" s="1"/>
      <c r="M268" s="1"/>
      <c r="N268" s="384"/>
      <c r="O268" s="207"/>
      <c r="P268" s="3"/>
      <c r="Q268" s="3"/>
      <c r="R268" s="3"/>
      <c r="S268" s="3"/>
      <c r="T268" s="3"/>
      <c r="U268" s="3"/>
      <c r="V268" s="3"/>
      <c r="W268" s="3"/>
      <c r="X268" s="384"/>
      <c r="Y268" s="3"/>
      <c r="Z268" s="3"/>
      <c r="AA268" s="3"/>
      <c r="AB268" s="1"/>
      <c r="AC268" s="384"/>
      <c r="AD268" s="3"/>
      <c r="AE268" s="3"/>
      <c r="AF268" s="3"/>
      <c r="AG268" s="1"/>
      <c r="AH268" s="384"/>
      <c r="AI268" s="3"/>
      <c r="AJ268" s="3"/>
      <c r="AK268" s="3"/>
      <c r="AL268" s="1"/>
      <c r="AM268" s="384"/>
      <c r="AN268" s="3"/>
      <c r="AO268" s="3"/>
      <c r="AP268" s="3"/>
      <c r="AQ268" s="1"/>
      <c r="AR268" s="384"/>
      <c r="AS268" s="3"/>
      <c r="AT268" s="3"/>
      <c r="AU268" s="3"/>
      <c r="AV268" s="1"/>
      <c r="AW268" s="384"/>
      <c r="AX268" s="3"/>
      <c r="AY268" s="3"/>
      <c r="AZ268" s="3"/>
      <c r="BA268" s="1"/>
      <c r="BB268" s="384"/>
      <c r="BC268" s="3"/>
      <c r="BD268" s="3"/>
      <c r="BE268" s="3"/>
      <c r="BF268" s="1"/>
      <c r="BG268" s="384"/>
      <c r="BH268" s="3"/>
      <c r="BI268" s="3"/>
      <c r="BJ268" s="3"/>
      <c r="BK268" s="1"/>
      <c r="BL268" s="384"/>
      <c r="BM268" s="3"/>
      <c r="BN268" s="3"/>
      <c r="BO268" s="3"/>
      <c r="BP268" s="1"/>
      <c r="BQ268" s="384"/>
      <c r="BR268" s="3"/>
      <c r="BS268" s="3"/>
      <c r="BT268" s="3"/>
      <c r="BU268" s="1"/>
      <c r="BV268" s="384"/>
      <c r="BW268" s="3"/>
      <c r="BX268" s="3"/>
      <c r="BY268" s="3"/>
      <c r="BZ268" s="1"/>
      <c r="CA268" s="384"/>
      <c r="CB268" s="3"/>
      <c r="CC268" s="3"/>
      <c r="CD268" s="3"/>
      <c r="CE268" s="1"/>
      <c r="CF268" s="384"/>
      <c r="CG268" s="3"/>
      <c r="CH268" s="3"/>
      <c r="CI268" s="3"/>
      <c r="CJ268" s="1"/>
      <c r="CK268" s="384"/>
      <c r="CL268" s="3"/>
      <c r="CM268" s="3"/>
      <c r="CN268" s="3"/>
      <c r="CO268" s="1"/>
      <c r="CP268" s="384"/>
      <c r="CQ268" s="3"/>
      <c r="CR268" s="3"/>
      <c r="CS268" s="3"/>
      <c r="CT268" s="1"/>
      <c r="CU268" s="384"/>
      <c r="CV268" s="3"/>
      <c r="CW268" s="3"/>
      <c r="CX268" s="3"/>
      <c r="CY268" s="1"/>
      <c r="CZ268" s="384"/>
      <c r="DA268" s="3"/>
      <c r="DB268" s="3"/>
      <c r="DC268" s="3"/>
      <c r="DD268" s="1"/>
      <c r="DE268" s="384"/>
      <c r="DF268" s="3"/>
      <c r="DG268" s="3"/>
      <c r="DH268" s="3"/>
      <c r="DI268" s="1"/>
      <c r="DJ268" s="384"/>
      <c r="DK268" s="3"/>
      <c r="DL268" s="3"/>
      <c r="DM268" s="3"/>
      <c r="DN268" s="1"/>
      <c r="DO268" s="384"/>
      <c r="DP268" s="3"/>
      <c r="DQ268" s="3"/>
      <c r="DR268" s="3"/>
      <c r="DS268" s="1"/>
      <c r="DT268" s="1"/>
      <c r="DU268" s="1"/>
      <c r="DV268" s="1"/>
      <c r="DW268" s="1"/>
      <c r="DX268" s="1"/>
      <c r="DY268" s="1"/>
      <c r="DZ268" s="193"/>
    </row>
    <row r="269" spans="1:130" s="237" customFormat="1" x14ac:dyDescent="0.3">
      <c r="A269" s="1"/>
      <c r="B269" s="365">
        <v>2019</v>
      </c>
      <c r="C269" s="366">
        <f>AK243</f>
        <v>163057.37561946103</v>
      </c>
      <c r="D269" s="449">
        <f>C269*0.8</f>
        <v>130445.90049556883</v>
      </c>
      <c r="F269" s="1"/>
      <c r="G269" s="1"/>
      <c r="H269" s="1"/>
      <c r="I269" s="1"/>
      <c r="J269" s="1"/>
      <c r="K269" s="2"/>
      <c r="L269" s="1"/>
      <c r="M269" s="1"/>
      <c r="N269" s="384"/>
      <c r="O269" s="207"/>
      <c r="P269" s="3"/>
      <c r="Q269" s="3"/>
      <c r="R269" s="3"/>
      <c r="S269" s="3"/>
      <c r="T269" s="3"/>
      <c r="U269" s="3"/>
      <c r="V269" s="3"/>
      <c r="W269" s="3"/>
      <c r="X269" s="384"/>
      <c r="Y269" s="3"/>
      <c r="Z269" s="3"/>
      <c r="AA269" s="3"/>
      <c r="AB269" s="1"/>
      <c r="AC269" s="384"/>
      <c r="AD269" s="3"/>
      <c r="AE269" s="3"/>
      <c r="AF269" s="3"/>
      <c r="AG269" s="1"/>
      <c r="AH269" s="384"/>
      <c r="AI269" s="3"/>
      <c r="AJ269" s="3"/>
      <c r="AK269" s="3"/>
      <c r="AL269" s="1"/>
      <c r="AM269" s="384"/>
      <c r="AN269" s="3"/>
      <c r="AO269" s="3"/>
      <c r="AP269" s="3"/>
      <c r="AQ269" s="1"/>
      <c r="AR269" s="384"/>
      <c r="AS269" s="3"/>
      <c r="AT269" s="3"/>
      <c r="AU269" s="3"/>
      <c r="AV269" s="1"/>
      <c r="AW269" s="384"/>
      <c r="AX269" s="3"/>
      <c r="AY269" s="3"/>
      <c r="AZ269" s="3"/>
      <c r="BA269" s="1"/>
      <c r="BB269" s="384"/>
      <c r="BC269" s="3"/>
      <c r="BD269" s="3"/>
      <c r="BE269" s="3"/>
      <c r="BF269" s="1"/>
      <c r="BG269" s="384"/>
      <c r="BH269" s="3"/>
      <c r="BI269" s="3"/>
      <c r="BJ269" s="3"/>
      <c r="BK269" s="1"/>
      <c r="BL269" s="384"/>
      <c r="BM269" s="3"/>
      <c r="BN269" s="3"/>
      <c r="BO269" s="3"/>
      <c r="BP269" s="1"/>
      <c r="BQ269" s="384"/>
      <c r="BR269" s="3"/>
      <c r="BS269" s="3"/>
      <c r="BT269" s="3"/>
      <c r="BU269" s="1"/>
      <c r="BV269" s="384"/>
      <c r="BW269" s="3"/>
      <c r="BX269" s="3"/>
      <c r="BY269" s="3"/>
      <c r="BZ269" s="1"/>
      <c r="CA269" s="384"/>
      <c r="CB269" s="3"/>
      <c r="CC269" s="3"/>
      <c r="CD269" s="3"/>
      <c r="CE269" s="1"/>
      <c r="CF269" s="384"/>
      <c r="CG269" s="3"/>
      <c r="CH269" s="3"/>
      <c r="CI269" s="3"/>
      <c r="CJ269" s="1"/>
      <c r="CK269" s="384"/>
      <c r="CL269" s="3"/>
      <c r="CM269" s="3"/>
      <c r="CN269" s="3"/>
      <c r="CO269" s="1"/>
      <c r="CP269" s="384"/>
      <c r="CQ269" s="3"/>
      <c r="CR269" s="3"/>
      <c r="CS269" s="3"/>
      <c r="CT269" s="1"/>
      <c r="CU269" s="384"/>
      <c r="CV269" s="3"/>
      <c r="CW269" s="3"/>
      <c r="CX269" s="3"/>
      <c r="CY269" s="1"/>
      <c r="CZ269" s="384"/>
      <c r="DA269" s="3"/>
      <c r="DB269" s="3"/>
      <c r="DC269" s="3"/>
      <c r="DD269" s="1"/>
      <c r="DE269" s="384"/>
      <c r="DF269" s="3"/>
      <c r="DG269" s="3"/>
      <c r="DH269" s="3"/>
      <c r="DI269" s="1"/>
      <c r="DJ269" s="384"/>
      <c r="DK269" s="3"/>
      <c r="DL269" s="3"/>
      <c r="DM269" s="3"/>
      <c r="DN269" s="1"/>
      <c r="DO269" s="384"/>
      <c r="DP269" s="3"/>
      <c r="DQ269" s="3"/>
      <c r="DR269" s="3"/>
      <c r="DS269" s="1"/>
      <c r="DT269" s="1"/>
      <c r="DU269" s="1"/>
      <c r="DV269" s="1"/>
      <c r="DW269" s="1"/>
      <c r="DX269" s="1"/>
      <c r="DY269" s="1"/>
      <c r="DZ269" s="193"/>
    </row>
    <row r="270" spans="1:130" s="237" customFormat="1" x14ac:dyDescent="0.3">
      <c r="A270" s="1"/>
      <c r="B270" s="230">
        <v>2020</v>
      </c>
      <c r="C270" s="233">
        <f>AP243</f>
        <v>160537.63877735575</v>
      </c>
      <c r="D270" s="450">
        <f>C270*0.6</f>
        <v>96322.58326641345</v>
      </c>
      <c r="F270" s="1"/>
      <c r="G270" s="1"/>
      <c r="H270" s="1"/>
      <c r="I270" s="1"/>
      <c r="J270" s="1"/>
      <c r="K270" s="2"/>
      <c r="L270" s="1"/>
      <c r="M270" s="1"/>
      <c r="N270" s="384"/>
      <c r="O270" s="207"/>
      <c r="P270" s="3"/>
      <c r="Q270" s="3"/>
      <c r="R270" s="3"/>
      <c r="S270" s="3"/>
      <c r="T270" s="3"/>
      <c r="U270" s="3"/>
      <c r="V270" s="3"/>
      <c r="W270" s="3"/>
      <c r="X270" s="384"/>
      <c r="Y270" s="3"/>
      <c r="Z270" s="3"/>
      <c r="AA270" s="3"/>
      <c r="AB270" s="1"/>
      <c r="AC270" s="384"/>
      <c r="AD270" s="3"/>
      <c r="AE270" s="3"/>
      <c r="AF270" s="3"/>
      <c r="AG270" s="1"/>
      <c r="AH270" s="384"/>
      <c r="AI270" s="3"/>
      <c r="AJ270" s="3"/>
      <c r="AK270" s="3"/>
      <c r="AL270" s="1"/>
      <c r="AM270" s="384"/>
      <c r="AN270" s="3"/>
      <c r="AO270" s="3"/>
      <c r="AP270" s="3"/>
      <c r="AQ270" s="1"/>
      <c r="AR270" s="384"/>
      <c r="AS270" s="3"/>
      <c r="AT270" s="3"/>
      <c r="AU270" s="3"/>
      <c r="AV270" s="1"/>
      <c r="AW270" s="384"/>
      <c r="AX270" s="3"/>
      <c r="AY270" s="3"/>
      <c r="AZ270" s="3"/>
      <c r="BA270" s="1"/>
      <c r="BB270" s="384"/>
      <c r="BC270" s="3"/>
      <c r="BD270" s="3"/>
      <c r="BE270" s="3"/>
      <c r="BF270" s="1"/>
      <c r="BG270" s="384"/>
      <c r="BH270" s="3"/>
      <c r="BI270" s="3"/>
      <c r="BJ270" s="3"/>
      <c r="BK270" s="1"/>
      <c r="BL270" s="384"/>
      <c r="BM270" s="3"/>
      <c r="BN270" s="3"/>
      <c r="BO270" s="3"/>
      <c r="BP270" s="1"/>
      <c r="BQ270" s="384"/>
      <c r="BR270" s="3"/>
      <c r="BS270" s="3"/>
      <c r="BT270" s="3"/>
      <c r="BU270" s="1"/>
      <c r="BV270" s="384"/>
      <c r="BW270" s="3"/>
      <c r="BX270" s="3"/>
      <c r="BY270" s="3"/>
      <c r="BZ270" s="1"/>
      <c r="CA270" s="384"/>
      <c r="CB270" s="3"/>
      <c r="CC270" s="3"/>
      <c r="CD270" s="3"/>
      <c r="CE270" s="1"/>
      <c r="CF270" s="384"/>
      <c r="CG270" s="3"/>
      <c r="CH270" s="3"/>
      <c r="CI270" s="3"/>
      <c r="CJ270" s="1"/>
      <c r="CK270" s="384"/>
      <c r="CL270" s="3"/>
      <c r="CM270" s="3"/>
      <c r="CN270" s="3"/>
      <c r="CO270" s="1"/>
      <c r="CP270" s="384"/>
      <c r="CQ270" s="3"/>
      <c r="CR270" s="3"/>
      <c r="CS270" s="3"/>
      <c r="CT270" s="1"/>
      <c r="CU270" s="384"/>
      <c r="CV270" s="3"/>
      <c r="CW270" s="3"/>
      <c r="CX270" s="3"/>
      <c r="CY270" s="1"/>
      <c r="CZ270" s="384"/>
      <c r="DA270" s="3"/>
      <c r="DB270" s="3"/>
      <c r="DC270" s="3"/>
      <c r="DD270" s="1"/>
      <c r="DE270" s="384"/>
      <c r="DF270" s="3"/>
      <c r="DG270" s="3"/>
      <c r="DH270" s="3"/>
      <c r="DI270" s="1"/>
      <c r="DJ270" s="384"/>
      <c r="DK270" s="3"/>
      <c r="DL270" s="3"/>
      <c r="DM270" s="3"/>
      <c r="DN270" s="1"/>
      <c r="DO270" s="384"/>
      <c r="DP270" s="3"/>
      <c r="DQ270" s="3"/>
      <c r="DR270" s="3"/>
      <c r="DS270" s="1"/>
      <c r="DT270" s="1"/>
      <c r="DU270" s="1"/>
      <c r="DV270" s="1"/>
      <c r="DW270" s="1"/>
      <c r="DX270" s="1"/>
      <c r="DY270" s="1"/>
      <c r="DZ270" s="193"/>
    </row>
    <row r="271" spans="1:130" s="237" customFormat="1" x14ac:dyDescent="0.3">
      <c r="A271" s="1"/>
      <c r="B271" s="229">
        <v>2021</v>
      </c>
      <c r="C271" s="233">
        <f>AU243</f>
        <v>160537.63877735575</v>
      </c>
      <c r="D271" s="450">
        <f t="shared" ref="D271:D286" si="816">C271*0.6</f>
        <v>96322.58326641345</v>
      </c>
      <c r="F271" s="1"/>
      <c r="G271" s="1"/>
      <c r="H271" s="1"/>
      <c r="I271" s="1"/>
      <c r="J271" s="1"/>
      <c r="K271" s="2"/>
      <c r="L271" s="1"/>
      <c r="M271" s="1"/>
      <c r="N271" s="384"/>
      <c r="O271" s="207"/>
      <c r="P271" s="3"/>
      <c r="Q271" s="3"/>
      <c r="R271" s="3"/>
      <c r="S271" s="3"/>
      <c r="T271" s="3"/>
      <c r="U271" s="3"/>
      <c r="V271" s="3"/>
      <c r="W271" s="3"/>
      <c r="X271" s="384"/>
      <c r="Y271" s="3"/>
      <c r="Z271" s="3"/>
      <c r="AA271" s="3"/>
      <c r="AB271" s="1"/>
      <c r="AC271" s="384"/>
      <c r="AD271" s="3"/>
      <c r="AE271" s="3"/>
      <c r="AF271" s="3"/>
      <c r="AG271" s="1"/>
      <c r="AH271" s="384"/>
      <c r="AI271" s="3"/>
      <c r="AJ271" s="3"/>
      <c r="AK271" s="3"/>
      <c r="AL271" s="1"/>
      <c r="AM271" s="384"/>
      <c r="AN271" s="3"/>
      <c r="AO271" s="3"/>
      <c r="AP271" s="3"/>
      <c r="AQ271" s="1"/>
      <c r="AR271" s="384"/>
      <c r="AS271" s="3"/>
      <c r="AT271" s="3"/>
      <c r="AU271" s="3"/>
      <c r="AV271" s="1"/>
      <c r="AW271" s="384"/>
      <c r="AX271" s="3"/>
      <c r="AY271" s="3"/>
      <c r="AZ271" s="3"/>
      <c r="BA271" s="1"/>
      <c r="BB271" s="384"/>
      <c r="BC271" s="3"/>
      <c r="BD271" s="3"/>
      <c r="BE271" s="3"/>
      <c r="BF271" s="1"/>
      <c r="BG271" s="384"/>
      <c r="BH271" s="3"/>
      <c r="BI271" s="3"/>
      <c r="BJ271" s="3"/>
      <c r="BK271" s="1"/>
      <c r="BL271" s="384"/>
      <c r="BM271" s="3"/>
      <c r="BN271" s="3"/>
      <c r="BO271" s="3"/>
      <c r="BP271" s="1"/>
      <c r="BQ271" s="384"/>
      <c r="BR271" s="3"/>
      <c r="BS271" s="3"/>
      <c r="BT271" s="3"/>
      <c r="BU271" s="1"/>
      <c r="BV271" s="384"/>
      <c r="BW271" s="3"/>
      <c r="BX271" s="3"/>
      <c r="BY271" s="3"/>
      <c r="BZ271" s="1"/>
      <c r="CA271" s="384"/>
      <c r="CB271" s="3"/>
      <c r="CC271" s="3"/>
      <c r="CD271" s="3"/>
      <c r="CE271" s="1"/>
      <c r="CF271" s="384"/>
      <c r="CG271" s="3"/>
      <c r="CH271" s="3"/>
      <c r="CI271" s="3"/>
      <c r="CJ271" s="1"/>
      <c r="CK271" s="384"/>
      <c r="CL271" s="3"/>
      <c r="CM271" s="3"/>
      <c r="CN271" s="3"/>
      <c r="CO271" s="1"/>
      <c r="CP271" s="384"/>
      <c r="CQ271" s="3"/>
      <c r="CR271" s="3"/>
      <c r="CS271" s="3"/>
      <c r="CT271" s="1"/>
      <c r="CU271" s="384"/>
      <c r="CV271" s="3"/>
      <c r="CW271" s="3"/>
      <c r="CX271" s="3"/>
      <c r="CY271" s="1"/>
      <c r="CZ271" s="384"/>
      <c r="DA271" s="3"/>
      <c r="DB271" s="3"/>
      <c r="DC271" s="3"/>
      <c r="DD271" s="1"/>
      <c r="DE271" s="384"/>
      <c r="DF271" s="3"/>
      <c r="DG271" s="3"/>
      <c r="DH271" s="3"/>
      <c r="DI271" s="1"/>
      <c r="DJ271" s="384"/>
      <c r="DK271" s="3"/>
      <c r="DL271" s="3"/>
      <c r="DM271" s="3"/>
      <c r="DN271" s="1"/>
      <c r="DO271" s="384"/>
      <c r="DP271" s="3"/>
      <c r="DQ271" s="3"/>
      <c r="DR271" s="3"/>
      <c r="DS271" s="1"/>
      <c r="DT271" s="1"/>
      <c r="DU271" s="1"/>
      <c r="DV271" s="1"/>
      <c r="DW271" s="1"/>
      <c r="DX271" s="1"/>
      <c r="DY271" s="1"/>
      <c r="DZ271" s="193"/>
    </row>
    <row r="272" spans="1:130" s="237" customFormat="1" x14ac:dyDescent="0.3">
      <c r="A272" s="1"/>
      <c r="B272" s="230">
        <v>2022</v>
      </c>
      <c r="C272" s="233">
        <f>AZ243</f>
        <v>160537.63877735575</v>
      </c>
      <c r="D272" s="450">
        <f t="shared" si="816"/>
        <v>96322.58326641345</v>
      </c>
      <c r="F272" s="1"/>
      <c r="G272" s="1"/>
      <c r="H272" s="1"/>
      <c r="I272" s="1"/>
      <c r="J272" s="1"/>
      <c r="K272" s="2"/>
      <c r="L272" s="1"/>
      <c r="M272" s="1"/>
      <c r="N272" s="384"/>
      <c r="O272" s="207"/>
      <c r="P272" s="3"/>
      <c r="Q272" s="3"/>
      <c r="R272" s="3"/>
      <c r="S272" s="3"/>
      <c r="T272" s="3"/>
      <c r="U272" s="3"/>
      <c r="V272" s="3"/>
      <c r="W272" s="3"/>
      <c r="X272" s="384"/>
      <c r="Y272" s="3"/>
      <c r="Z272" s="3"/>
      <c r="AA272" s="3"/>
      <c r="AB272" s="1"/>
      <c r="AC272" s="384"/>
      <c r="AD272" s="3"/>
      <c r="AE272" s="3"/>
      <c r="AF272" s="3"/>
      <c r="AG272" s="1"/>
      <c r="AH272" s="384"/>
      <c r="AI272" s="3"/>
      <c r="AJ272" s="3"/>
      <c r="AK272" s="3"/>
      <c r="AL272" s="1"/>
      <c r="AM272" s="384"/>
      <c r="AN272" s="3"/>
      <c r="AO272" s="3"/>
      <c r="AP272" s="3"/>
      <c r="AQ272" s="1"/>
      <c r="AR272" s="384"/>
      <c r="AS272" s="3"/>
      <c r="AT272" s="3"/>
      <c r="AU272" s="3"/>
      <c r="AV272" s="1"/>
      <c r="AW272" s="384"/>
      <c r="AX272" s="3"/>
      <c r="AY272" s="3"/>
      <c r="AZ272" s="3"/>
      <c r="BA272" s="1"/>
      <c r="BB272" s="384"/>
      <c r="BC272" s="3"/>
      <c r="BD272" s="3"/>
      <c r="BE272" s="3"/>
      <c r="BF272" s="1"/>
      <c r="BG272" s="384"/>
      <c r="BH272" s="3"/>
      <c r="BI272" s="3"/>
      <c r="BJ272" s="3"/>
      <c r="BK272" s="1"/>
      <c r="BL272" s="384"/>
      <c r="BM272" s="3"/>
      <c r="BN272" s="3"/>
      <c r="BO272" s="3"/>
      <c r="BP272" s="1"/>
      <c r="BQ272" s="384"/>
      <c r="BR272" s="3"/>
      <c r="BS272" s="3"/>
      <c r="BT272" s="3"/>
      <c r="BU272" s="1"/>
      <c r="BV272" s="384"/>
      <c r="BW272" s="3"/>
      <c r="BX272" s="3"/>
      <c r="BY272" s="3"/>
      <c r="BZ272" s="1"/>
      <c r="CA272" s="384"/>
      <c r="CB272" s="3"/>
      <c r="CC272" s="3"/>
      <c r="CD272" s="3"/>
      <c r="CE272" s="1"/>
      <c r="CF272" s="384"/>
      <c r="CG272" s="3"/>
      <c r="CH272" s="3"/>
      <c r="CI272" s="3"/>
      <c r="CJ272" s="1"/>
      <c r="CK272" s="384"/>
      <c r="CL272" s="3"/>
      <c r="CM272" s="3"/>
      <c r="CN272" s="3"/>
      <c r="CO272" s="1"/>
      <c r="CP272" s="384"/>
      <c r="CQ272" s="3"/>
      <c r="CR272" s="3"/>
      <c r="CS272" s="3"/>
      <c r="CT272" s="1"/>
      <c r="CU272" s="384"/>
      <c r="CV272" s="3"/>
      <c r="CW272" s="3"/>
      <c r="CX272" s="3"/>
      <c r="CY272" s="1"/>
      <c r="CZ272" s="384"/>
      <c r="DA272" s="3"/>
      <c r="DB272" s="3"/>
      <c r="DC272" s="3"/>
      <c r="DD272" s="1"/>
      <c r="DE272" s="384"/>
      <c r="DF272" s="3"/>
      <c r="DG272" s="3"/>
      <c r="DH272" s="3"/>
      <c r="DI272" s="1"/>
      <c r="DJ272" s="384"/>
      <c r="DK272" s="3"/>
      <c r="DL272" s="3"/>
      <c r="DM272" s="3"/>
      <c r="DN272" s="1"/>
      <c r="DO272" s="384"/>
      <c r="DP272" s="3"/>
      <c r="DQ272" s="3"/>
      <c r="DR272" s="3"/>
      <c r="DS272" s="1"/>
      <c r="DT272" s="1"/>
      <c r="DU272" s="1"/>
      <c r="DV272" s="1"/>
      <c r="DW272" s="1"/>
      <c r="DX272" s="1"/>
      <c r="DY272" s="1"/>
      <c r="DZ272" s="193"/>
    </row>
    <row r="273" spans="1:130" s="237" customFormat="1" x14ac:dyDescent="0.3">
      <c r="A273" s="1"/>
      <c r="B273" s="229">
        <v>2023</v>
      </c>
      <c r="C273" s="233">
        <f>BE243</f>
        <v>160537.63877735575</v>
      </c>
      <c r="D273" s="450">
        <f t="shared" si="816"/>
        <v>96322.58326641345</v>
      </c>
      <c r="F273" s="1"/>
      <c r="G273" s="1"/>
      <c r="H273" s="1"/>
      <c r="I273" s="1"/>
      <c r="J273" s="1"/>
      <c r="K273" s="2"/>
      <c r="L273" s="1"/>
      <c r="M273" s="1"/>
      <c r="N273" s="384"/>
      <c r="O273" s="207"/>
      <c r="P273" s="3"/>
      <c r="Q273" s="3"/>
      <c r="R273" s="3"/>
      <c r="S273" s="3"/>
      <c r="T273" s="3"/>
      <c r="U273" s="3"/>
      <c r="V273" s="3"/>
      <c r="W273" s="3"/>
      <c r="X273" s="384"/>
      <c r="Y273" s="3"/>
      <c r="Z273" s="3"/>
      <c r="AA273" s="3"/>
      <c r="AB273" s="1"/>
      <c r="AC273" s="384"/>
      <c r="AD273" s="3"/>
      <c r="AE273" s="3"/>
      <c r="AF273" s="3"/>
      <c r="AG273" s="1"/>
      <c r="AH273" s="384"/>
      <c r="AI273" s="3"/>
      <c r="AJ273" s="3"/>
      <c r="AK273" s="3"/>
      <c r="AL273" s="1"/>
      <c r="AM273" s="384"/>
      <c r="AN273" s="3"/>
      <c r="AO273" s="3"/>
      <c r="AP273" s="3"/>
      <c r="AQ273" s="1"/>
      <c r="AR273" s="384"/>
      <c r="AS273" s="3"/>
      <c r="AT273" s="3"/>
      <c r="AU273" s="3"/>
      <c r="AV273" s="1"/>
      <c r="AW273" s="384"/>
      <c r="AX273" s="3"/>
      <c r="AY273" s="3"/>
      <c r="AZ273" s="3"/>
      <c r="BA273" s="1"/>
      <c r="BB273" s="384"/>
      <c r="BC273" s="3"/>
      <c r="BD273" s="3"/>
      <c r="BE273" s="3"/>
      <c r="BF273" s="1"/>
      <c r="BG273" s="384"/>
      <c r="BH273" s="3"/>
      <c r="BI273" s="3"/>
      <c r="BJ273" s="3"/>
      <c r="BK273" s="1"/>
      <c r="BL273" s="384"/>
      <c r="BM273" s="3"/>
      <c r="BN273" s="3"/>
      <c r="BO273" s="3"/>
      <c r="BP273" s="1"/>
      <c r="BQ273" s="384"/>
      <c r="BR273" s="3"/>
      <c r="BS273" s="3"/>
      <c r="BT273" s="3"/>
      <c r="BU273" s="1"/>
      <c r="BV273" s="384"/>
      <c r="BW273" s="3"/>
      <c r="BX273" s="3"/>
      <c r="BY273" s="3"/>
      <c r="BZ273" s="1"/>
      <c r="CA273" s="384"/>
      <c r="CB273" s="3"/>
      <c r="CC273" s="3"/>
      <c r="CD273" s="3"/>
      <c r="CE273" s="1"/>
      <c r="CF273" s="384"/>
      <c r="CG273" s="3"/>
      <c r="CH273" s="3"/>
      <c r="CI273" s="3"/>
      <c r="CJ273" s="1"/>
      <c r="CK273" s="384"/>
      <c r="CL273" s="3"/>
      <c r="CM273" s="3"/>
      <c r="CN273" s="3"/>
      <c r="CO273" s="1"/>
      <c r="CP273" s="384"/>
      <c r="CQ273" s="3"/>
      <c r="CR273" s="3"/>
      <c r="CS273" s="3"/>
      <c r="CT273" s="1"/>
      <c r="CU273" s="384"/>
      <c r="CV273" s="3"/>
      <c r="CW273" s="3"/>
      <c r="CX273" s="3"/>
      <c r="CY273" s="1"/>
      <c r="CZ273" s="384"/>
      <c r="DA273" s="3"/>
      <c r="DB273" s="3"/>
      <c r="DC273" s="3"/>
      <c r="DD273" s="1"/>
      <c r="DE273" s="384"/>
      <c r="DF273" s="3"/>
      <c r="DG273" s="3"/>
      <c r="DH273" s="3"/>
      <c r="DI273" s="1"/>
      <c r="DJ273" s="384"/>
      <c r="DK273" s="3"/>
      <c r="DL273" s="3"/>
      <c r="DM273" s="3"/>
      <c r="DN273" s="1"/>
      <c r="DO273" s="384"/>
      <c r="DP273" s="3"/>
      <c r="DQ273" s="3"/>
      <c r="DR273" s="3"/>
      <c r="DS273" s="1"/>
      <c r="DT273" s="1"/>
      <c r="DU273" s="1"/>
      <c r="DV273" s="1"/>
      <c r="DW273" s="1"/>
      <c r="DX273" s="1"/>
      <c r="DY273" s="1"/>
      <c r="DZ273" s="193"/>
    </row>
    <row r="274" spans="1:130" s="237" customFormat="1" x14ac:dyDescent="0.3">
      <c r="A274" s="1"/>
      <c r="B274" s="230">
        <v>2024</v>
      </c>
      <c r="C274" s="233">
        <f>BJ243</f>
        <v>160537.63877735575</v>
      </c>
      <c r="D274" s="450">
        <f t="shared" si="816"/>
        <v>96322.58326641345</v>
      </c>
      <c r="F274" s="1"/>
      <c r="G274" s="1"/>
      <c r="H274" s="1"/>
      <c r="I274" s="1"/>
      <c r="J274" s="1"/>
      <c r="K274" s="2"/>
      <c r="L274" s="1"/>
      <c r="M274" s="1"/>
      <c r="N274" s="384"/>
      <c r="O274" s="207"/>
      <c r="P274" s="3"/>
      <c r="Q274" s="3"/>
      <c r="R274" s="3"/>
      <c r="S274" s="3"/>
      <c r="T274" s="3"/>
      <c r="U274" s="3"/>
      <c r="V274" s="3"/>
      <c r="W274" s="3"/>
      <c r="X274" s="384"/>
      <c r="Y274" s="3"/>
      <c r="Z274" s="3"/>
      <c r="AA274" s="3"/>
      <c r="AB274" s="1"/>
      <c r="AC274" s="384"/>
      <c r="AD274" s="3"/>
      <c r="AE274" s="3"/>
      <c r="AF274" s="3"/>
      <c r="AG274" s="1"/>
      <c r="AH274" s="384"/>
      <c r="AI274" s="3"/>
      <c r="AJ274" s="3"/>
      <c r="AK274" s="3"/>
      <c r="AL274" s="1"/>
      <c r="AM274" s="384"/>
      <c r="AN274" s="3"/>
      <c r="AO274" s="3"/>
      <c r="AP274" s="3"/>
      <c r="AQ274" s="1"/>
      <c r="AR274" s="384"/>
      <c r="AS274" s="3"/>
      <c r="AT274" s="3"/>
      <c r="AU274" s="3"/>
      <c r="AV274" s="1"/>
      <c r="AW274" s="384"/>
      <c r="AX274" s="3"/>
      <c r="AY274" s="3"/>
      <c r="AZ274" s="3"/>
      <c r="BA274" s="1"/>
      <c r="BB274" s="384"/>
      <c r="BC274" s="3"/>
      <c r="BD274" s="3"/>
      <c r="BE274" s="3"/>
      <c r="BF274" s="1"/>
      <c r="BG274" s="384"/>
      <c r="BH274" s="3"/>
      <c r="BI274" s="3"/>
      <c r="BJ274" s="3"/>
      <c r="BK274" s="1"/>
      <c r="BL274" s="384"/>
      <c r="BM274" s="3"/>
      <c r="BN274" s="3"/>
      <c r="BO274" s="3"/>
      <c r="BP274" s="1"/>
      <c r="BQ274" s="384"/>
      <c r="BR274" s="3"/>
      <c r="BS274" s="3"/>
      <c r="BT274" s="3"/>
      <c r="BU274" s="1"/>
      <c r="BV274" s="384"/>
      <c r="BW274" s="3"/>
      <c r="BX274" s="3"/>
      <c r="BY274" s="3"/>
      <c r="BZ274" s="1"/>
      <c r="CA274" s="384"/>
      <c r="CB274" s="3"/>
      <c r="CC274" s="3"/>
      <c r="CD274" s="3"/>
      <c r="CE274" s="1"/>
      <c r="CF274" s="384"/>
      <c r="CG274" s="3"/>
      <c r="CH274" s="3"/>
      <c r="CI274" s="3"/>
      <c r="CJ274" s="1"/>
      <c r="CK274" s="384"/>
      <c r="CL274" s="3"/>
      <c r="CM274" s="3"/>
      <c r="CN274" s="3"/>
      <c r="CO274" s="1"/>
      <c r="CP274" s="384"/>
      <c r="CQ274" s="3"/>
      <c r="CR274" s="3"/>
      <c r="CS274" s="3"/>
      <c r="CT274" s="1"/>
      <c r="CU274" s="384"/>
      <c r="CV274" s="3"/>
      <c r="CW274" s="3"/>
      <c r="CX274" s="3"/>
      <c r="CY274" s="1"/>
      <c r="CZ274" s="384"/>
      <c r="DA274" s="3"/>
      <c r="DB274" s="3"/>
      <c r="DC274" s="3"/>
      <c r="DD274" s="1"/>
      <c r="DE274" s="384"/>
      <c r="DF274" s="3"/>
      <c r="DG274" s="3"/>
      <c r="DH274" s="3"/>
      <c r="DI274" s="1"/>
      <c r="DJ274" s="384"/>
      <c r="DK274" s="3"/>
      <c r="DL274" s="3"/>
      <c r="DM274" s="3"/>
      <c r="DN274" s="1"/>
      <c r="DO274" s="384"/>
      <c r="DP274" s="3"/>
      <c r="DQ274" s="3"/>
      <c r="DR274" s="3"/>
      <c r="DS274" s="1"/>
      <c r="DT274" s="1"/>
      <c r="DU274" s="1"/>
      <c r="DV274" s="1"/>
      <c r="DW274" s="1"/>
      <c r="DX274" s="1"/>
      <c r="DY274" s="1"/>
      <c r="DZ274" s="193"/>
    </row>
    <row r="275" spans="1:130" s="237" customFormat="1" x14ac:dyDescent="0.3">
      <c r="A275" s="1"/>
      <c r="B275" s="229">
        <v>2025</v>
      </c>
      <c r="C275" s="233">
        <f>BO243</f>
        <v>160537.63877735575</v>
      </c>
      <c r="D275" s="450">
        <f t="shared" si="816"/>
        <v>96322.58326641345</v>
      </c>
      <c r="F275" s="1"/>
      <c r="G275" s="1"/>
      <c r="H275" s="1"/>
      <c r="I275" s="1"/>
      <c r="J275" s="1"/>
      <c r="K275" s="2"/>
      <c r="L275" s="1"/>
      <c r="M275" s="1"/>
      <c r="N275" s="384"/>
      <c r="O275" s="207"/>
      <c r="P275" s="3"/>
      <c r="Q275" s="3"/>
      <c r="R275" s="3"/>
      <c r="S275" s="3"/>
      <c r="T275" s="3"/>
      <c r="U275" s="3"/>
      <c r="V275" s="3"/>
      <c r="W275" s="3"/>
      <c r="X275" s="384"/>
      <c r="Y275" s="3"/>
      <c r="Z275" s="3"/>
      <c r="AA275" s="3"/>
      <c r="AB275" s="1"/>
      <c r="AC275" s="384"/>
      <c r="AD275" s="3"/>
      <c r="AE275" s="3"/>
      <c r="AF275" s="3"/>
      <c r="AG275" s="1"/>
      <c r="AH275" s="384"/>
      <c r="AI275" s="3"/>
      <c r="AJ275" s="3"/>
      <c r="AK275" s="3"/>
      <c r="AL275" s="1"/>
      <c r="AM275" s="384"/>
      <c r="AN275" s="3"/>
      <c r="AO275" s="3"/>
      <c r="AP275" s="3"/>
      <c r="AQ275" s="1"/>
      <c r="AR275" s="384"/>
      <c r="AS275" s="3"/>
      <c r="AT275" s="3"/>
      <c r="AU275" s="3"/>
      <c r="AV275" s="1"/>
      <c r="AW275" s="384"/>
      <c r="AX275" s="3"/>
      <c r="AY275" s="3"/>
      <c r="AZ275" s="3"/>
      <c r="BA275" s="1"/>
      <c r="BB275" s="384"/>
      <c r="BC275" s="3"/>
      <c r="BD275" s="3"/>
      <c r="BE275" s="3"/>
      <c r="BF275" s="1"/>
      <c r="BG275" s="384"/>
      <c r="BH275" s="3"/>
      <c r="BI275" s="3"/>
      <c r="BJ275" s="3"/>
      <c r="BK275" s="1"/>
      <c r="BL275" s="384"/>
      <c r="BM275" s="3"/>
      <c r="BN275" s="3"/>
      <c r="BO275" s="3"/>
      <c r="BP275" s="1"/>
      <c r="BQ275" s="384"/>
      <c r="BR275" s="3"/>
      <c r="BS275" s="3"/>
      <c r="BT275" s="3"/>
      <c r="BU275" s="1"/>
      <c r="BV275" s="384"/>
      <c r="BW275" s="3"/>
      <c r="BX275" s="3"/>
      <c r="BY275" s="3"/>
      <c r="BZ275" s="1"/>
      <c r="CA275" s="384"/>
      <c r="CB275" s="3"/>
      <c r="CC275" s="3"/>
      <c r="CD275" s="3"/>
      <c r="CE275" s="1"/>
      <c r="CF275" s="384"/>
      <c r="CG275" s="3"/>
      <c r="CH275" s="3"/>
      <c r="CI275" s="3"/>
      <c r="CJ275" s="1"/>
      <c r="CK275" s="384"/>
      <c r="CL275" s="3"/>
      <c r="CM275" s="3"/>
      <c r="CN275" s="3"/>
      <c r="CO275" s="1"/>
      <c r="CP275" s="384"/>
      <c r="CQ275" s="3"/>
      <c r="CR275" s="3"/>
      <c r="CS275" s="3"/>
      <c r="CT275" s="1"/>
      <c r="CU275" s="384"/>
      <c r="CV275" s="3"/>
      <c r="CW275" s="3"/>
      <c r="CX275" s="3"/>
      <c r="CY275" s="1"/>
      <c r="CZ275" s="384"/>
      <c r="DA275" s="3"/>
      <c r="DB275" s="3"/>
      <c r="DC275" s="3"/>
      <c r="DD275" s="1"/>
      <c r="DE275" s="384"/>
      <c r="DF275" s="3"/>
      <c r="DG275" s="3"/>
      <c r="DH275" s="3"/>
      <c r="DI275" s="1"/>
      <c r="DJ275" s="384"/>
      <c r="DK275" s="3"/>
      <c r="DL275" s="3"/>
      <c r="DM275" s="3"/>
      <c r="DN275" s="1"/>
      <c r="DO275" s="384"/>
      <c r="DP275" s="3"/>
      <c r="DQ275" s="3"/>
      <c r="DR275" s="3"/>
      <c r="DS275" s="1"/>
      <c r="DT275" s="1"/>
      <c r="DU275" s="1"/>
      <c r="DV275" s="1"/>
      <c r="DW275" s="1"/>
      <c r="DX275" s="1"/>
      <c r="DY275" s="1"/>
      <c r="DZ275" s="193"/>
    </row>
    <row r="276" spans="1:130" s="237" customFormat="1" x14ac:dyDescent="0.3">
      <c r="A276" s="1"/>
      <c r="B276" s="230">
        <v>2026</v>
      </c>
      <c r="C276" s="233">
        <f>BT243</f>
        <v>160537.63877735575</v>
      </c>
      <c r="D276" s="450">
        <f t="shared" si="816"/>
        <v>96322.58326641345</v>
      </c>
      <c r="F276" s="1"/>
      <c r="G276" s="1"/>
      <c r="H276" s="1"/>
      <c r="I276" s="1"/>
      <c r="J276" s="1"/>
      <c r="K276" s="2"/>
      <c r="L276" s="1"/>
      <c r="M276" s="1"/>
      <c r="N276" s="384"/>
      <c r="O276" s="207"/>
      <c r="P276" s="3"/>
      <c r="Q276" s="3"/>
      <c r="R276" s="3"/>
      <c r="S276" s="3"/>
      <c r="T276" s="3"/>
      <c r="U276" s="3"/>
      <c r="V276" s="3"/>
      <c r="W276" s="3"/>
      <c r="X276" s="384"/>
      <c r="Y276" s="3"/>
      <c r="Z276" s="3"/>
      <c r="AA276" s="3"/>
      <c r="AB276" s="1"/>
      <c r="AC276" s="384"/>
      <c r="AD276" s="3"/>
      <c r="AE276" s="3"/>
      <c r="AF276" s="3"/>
      <c r="AG276" s="1"/>
      <c r="AH276" s="384"/>
      <c r="AI276" s="3"/>
      <c r="AJ276" s="3"/>
      <c r="AK276" s="3"/>
      <c r="AL276" s="1"/>
      <c r="AM276" s="384"/>
      <c r="AN276" s="3"/>
      <c r="AO276" s="3"/>
      <c r="AP276" s="3"/>
      <c r="AQ276" s="1"/>
      <c r="AR276" s="384"/>
      <c r="AS276" s="3"/>
      <c r="AT276" s="3"/>
      <c r="AU276" s="3"/>
      <c r="AV276" s="1"/>
      <c r="AW276" s="384"/>
      <c r="AX276" s="3"/>
      <c r="AY276" s="3"/>
      <c r="AZ276" s="3"/>
      <c r="BA276" s="1"/>
      <c r="BB276" s="384"/>
      <c r="BC276" s="3"/>
      <c r="BD276" s="3"/>
      <c r="BE276" s="3"/>
      <c r="BF276" s="1"/>
      <c r="BG276" s="384"/>
      <c r="BH276" s="3"/>
      <c r="BI276" s="3"/>
      <c r="BJ276" s="3"/>
      <c r="BK276" s="1"/>
      <c r="BL276" s="384"/>
      <c r="BM276" s="3"/>
      <c r="BN276" s="3"/>
      <c r="BO276" s="3"/>
      <c r="BP276" s="1"/>
      <c r="BQ276" s="384"/>
      <c r="BR276" s="3"/>
      <c r="BS276" s="3"/>
      <c r="BT276" s="3"/>
      <c r="BU276" s="1"/>
      <c r="BV276" s="384"/>
      <c r="BW276" s="3"/>
      <c r="BX276" s="3"/>
      <c r="BY276" s="3"/>
      <c r="BZ276" s="1"/>
      <c r="CA276" s="384"/>
      <c r="CB276" s="3"/>
      <c r="CC276" s="3"/>
      <c r="CD276" s="3"/>
      <c r="CE276" s="1"/>
      <c r="CF276" s="384"/>
      <c r="CG276" s="3"/>
      <c r="CH276" s="3"/>
      <c r="CI276" s="3"/>
      <c r="CJ276" s="1"/>
      <c r="CK276" s="384"/>
      <c r="CL276" s="3"/>
      <c r="CM276" s="3"/>
      <c r="CN276" s="3"/>
      <c r="CO276" s="1"/>
      <c r="CP276" s="384"/>
      <c r="CQ276" s="3"/>
      <c r="CR276" s="3"/>
      <c r="CS276" s="3"/>
      <c r="CT276" s="1"/>
      <c r="CU276" s="384"/>
      <c r="CV276" s="3"/>
      <c r="CW276" s="3"/>
      <c r="CX276" s="3"/>
      <c r="CY276" s="1"/>
      <c r="CZ276" s="384"/>
      <c r="DA276" s="3"/>
      <c r="DB276" s="3"/>
      <c r="DC276" s="3"/>
      <c r="DD276" s="1"/>
      <c r="DE276" s="384"/>
      <c r="DF276" s="3"/>
      <c r="DG276" s="3"/>
      <c r="DH276" s="3"/>
      <c r="DI276" s="1"/>
      <c r="DJ276" s="384"/>
      <c r="DK276" s="3"/>
      <c r="DL276" s="3"/>
      <c r="DM276" s="3"/>
      <c r="DN276" s="1"/>
      <c r="DO276" s="384"/>
      <c r="DP276" s="3"/>
      <c r="DQ276" s="3"/>
      <c r="DR276" s="3"/>
      <c r="DS276" s="1"/>
      <c r="DT276" s="1"/>
      <c r="DU276" s="1"/>
      <c r="DV276" s="1"/>
      <c r="DW276" s="1"/>
      <c r="DX276" s="1"/>
      <c r="DY276" s="1"/>
      <c r="DZ276" s="193"/>
    </row>
    <row r="277" spans="1:130" s="237" customFormat="1" x14ac:dyDescent="0.3">
      <c r="A277" s="1"/>
      <c r="B277" s="229">
        <v>2027</v>
      </c>
      <c r="C277" s="233">
        <f>BY243</f>
        <v>160537.63877735575</v>
      </c>
      <c r="D277" s="450">
        <f t="shared" si="816"/>
        <v>96322.58326641345</v>
      </c>
      <c r="F277" s="1"/>
      <c r="G277" s="1"/>
      <c r="H277" s="1"/>
      <c r="I277" s="1"/>
      <c r="J277" s="1"/>
      <c r="K277" s="2"/>
      <c r="L277" s="1"/>
      <c r="M277" s="1"/>
      <c r="N277" s="384"/>
      <c r="O277" s="207"/>
      <c r="P277" s="3"/>
      <c r="Q277" s="3"/>
      <c r="R277" s="3"/>
      <c r="S277" s="3"/>
      <c r="T277" s="3"/>
      <c r="U277" s="3"/>
      <c r="V277" s="3"/>
      <c r="W277" s="3"/>
      <c r="X277" s="384"/>
      <c r="Y277" s="3"/>
      <c r="Z277" s="3"/>
      <c r="AA277" s="3"/>
      <c r="AB277" s="1"/>
      <c r="AC277" s="384"/>
      <c r="AD277" s="3"/>
      <c r="AE277" s="3"/>
      <c r="AF277" s="3"/>
      <c r="AG277" s="1"/>
      <c r="AH277" s="384"/>
      <c r="AI277" s="3"/>
      <c r="AJ277" s="3"/>
      <c r="AK277" s="3"/>
      <c r="AL277" s="1"/>
      <c r="AM277" s="384"/>
      <c r="AN277" s="3"/>
      <c r="AO277" s="3"/>
      <c r="AP277" s="3"/>
      <c r="AQ277" s="1"/>
      <c r="AR277" s="384"/>
      <c r="AS277" s="3"/>
      <c r="AT277" s="3"/>
      <c r="AU277" s="3"/>
      <c r="AV277" s="1"/>
      <c r="AW277" s="384"/>
      <c r="AX277" s="3"/>
      <c r="AY277" s="3"/>
      <c r="AZ277" s="3"/>
      <c r="BA277" s="1"/>
      <c r="BB277" s="384"/>
      <c r="BC277" s="3"/>
      <c r="BD277" s="3"/>
      <c r="BE277" s="3"/>
      <c r="BF277" s="1"/>
      <c r="BG277" s="384"/>
      <c r="BH277" s="3"/>
      <c r="BI277" s="3"/>
      <c r="BJ277" s="3"/>
      <c r="BK277" s="1"/>
      <c r="BL277" s="384"/>
      <c r="BM277" s="3"/>
      <c r="BN277" s="3"/>
      <c r="BO277" s="3"/>
      <c r="BP277" s="1"/>
      <c r="BQ277" s="384"/>
      <c r="BR277" s="3"/>
      <c r="BS277" s="3"/>
      <c r="BT277" s="3"/>
      <c r="BU277" s="1"/>
      <c r="BV277" s="384"/>
      <c r="BW277" s="3"/>
      <c r="BX277" s="3"/>
      <c r="BY277" s="3"/>
      <c r="BZ277" s="1"/>
      <c r="CA277" s="384"/>
      <c r="CB277" s="3"/>
      <c r="CC277" s="3"/>
      <c r="CD277" s="3"/>
      <c r="CE277" s="1"/>
      <c r="CF277" s="384"/>
      <c r="CG277" s="3"/>
      <c r="CH277" s="3"/>
      <c r="CI277" s="3"/>
      <c r="CJ277" s="1"/>
      <c r="CK277" s="384"/>
      <c r="CL277" s="3"/>
      <c r="CM277" s="3"/>
      <c r="CN277" s="3"/>
      <c r="CO277" s="1"/>
      <c r="CP277" s="384"/>
      <c r="CQ277" s="3"/>
      <c r="CR277" s="3"/>
      <c r="CS277" s="3"/>
      <c r="CT277" s="1"/>
      <c r="CU277" s="384"/>
      <c r="CV277" s="3"/>
      <c r="CW277" s="3"/>
      <c r="CX277" s="3"/>
      <c r="CY277" s="1"/>
      <c r="CZ277" s="384"/>
      <c r="DA277" s="3"/>
      <c r="DB277" s="3"/>
      <c r="DC277" s="3"/>
      <c r="DD277" s="1"/>
      <c r="DE277" s="384"/>
      <c r="DF277" s="3"/>
      <c r="DG277" s="3"/>
      <c r="DH277" s="3"/>
      <c r="DI277" s="1"/>
      <c r="DJ277" s="384"/>
      <c r="DK277" s="3"/>
      <c r="DL277" s="3"/>
      <c r="DM277" s="3"/>
      <c r="DN277" s="1"/>
      <c r="DO277" s="384"/>
      <c r="DP277" s="3"/>
      <c r="DQ277" s="3"/>
      <c r="DR277" s="3"/>
      <c r="DS277" s="1"/>
      <c r="DT277" s="1"/>
      <c r="DU277" s="1"/>
      <c r="DV277" s="1"/>
      <c r="DW277" s="1"/>
      <c r="DX277" s="1"/>
      <c r="DY277" s="1"/>
      <c r="DZ277" s="193"/>
    </row>
    <row r="278" spans="1:130" s="237" customFormat="1" x14ac:dyDescent="0.3">
      <c r="A278" s="1"/>
      <c r="B278" s="230">
        <v>2028</v>
      </c>
      <c r="C278" s="233">
        <f>CD243</f>
        <v>160537.63877735575</v>
      </c>
      <c r="D278" s="450">
        <f t="shared" si="816"/>
        <v>96322.58326641345</v>
      </c>
      <c r="F278" s="1"/>
      <c r="G278" s="1"/>
      <c r="H278" s="1"/>
      <c r="I278" s="1"/>
      <c r="J278" s="1"/>
      <c r="K278" s="2"/>
      <c r="L278" s="1"/>
      <c r="M278" s="1"/>
      <c r="N278" s="384"/>
      <c r="O278" s="207"/>
      <c r="P278" s="3"/>
      <c r="Q278" s="3"/>
      <c r="R278" s="3"/>
      <c r="S278" s="3"/>
      <c r="T278" s="3"/>
      <c r="U278" s="3"/>
      <c r="V278" s="3"/>
      <c r="W278" s="3"/>
      <c r="X278" s="384"/>
      <c r="Y278" s="3"/>
      <c r="Z278" s="3"/>
      <c r="AA278" s="3"/>
      <c r="AB278" s="1"/>
      <c r="AC278" s="384"/>
      <c r="AD278" s="3"/>
      <c r="AE278" s="3"/>
      <c r="AF278" s="3"/>
      <c r="AG278" s="1"/>
      <c r="AH278" s="384"/>
      <c r="AI278" s="3"/>
      <c r="AJ278" s="3"/>
      <c r="AK278" s="3"/>
      <c r="AL278" s="1"/>
      <c r="AM278" s="384"/>
      <c r="AN278" s="3"/>
      <c r="AO278" s="3"/>
      <c r="AP278" s="3"/>
      <c r="AQ278" s="1"/>
      <c r="AR278" s="384"/>
      <c r="AS278" s="3"/>
      <c r="AT278" s="3"/>
      <c r="AU278" s="3"/>
      <c r="AV278" s="1"/>
      <c r="AW278" s="384"/>
      <c r="AX278" s="3"/>
      <c r="AY278" s="3"/>
      <c r="AZ278" s="3"/>
      <c r="BA278" s="1"/>
      <c r="BB278" s="384"/>
      <c r="BC278" s="3"/>
      <c r="BD278" s="3"/>
      <c r="BE278" s="3"/>
      <c r="BF278" s="1"/>
      <c r="BG278" s="384"/>
      <c r="BH278" s="3"/>
      <c r="BI278" s="3"/>
      <c r="BJ278" s="3"/>
      <c r="BK278" s="1"/>
      <c r="BL278" s="384"/>
      <c r="BM278" s="3"/>
      <c r="BN278" s="3"/>
      <c r="BO278" s="3"/>
      <c r="BP278" s="1"/>
      <c r="BQ278" s="384"/>
      <c r="BR278" s="3"/>
      <c r="BS278" s="3"/>
      <c r="BT278" s="3"/>
      <c r="BU278" s="1"/>
      <c r="BV278" s="384"/>
      <c r="BW278" s="3"/>
      <c r="BX278" s="3"/>
      <c r="BY278" s="3"/>
      <c r="BZ278" s="1"/>
      <c r="CA278" s="384"/>
      <c r="CB278" s="3"/>
      <c r="CC278" s="3"/>
      <c r="CD278" s="3"/>
      <c r="CE278" s="1"/>
      <c r="CF278" s="384"/>
      <c r="CG278" s="3"/>
      <c r="CH278" s="3"/>
      <c r="CI278" s="3"/>
      <c r="CJ278" s="1"/>
      <c r="CK278" s="384"/>
      <c r="CL278" s="3"/>
      <c r="CM278" s="3"/>
      <c r="CN278" s="3"/>
      <c r="CO278" s="1"/>
      <c r="CP278" s="384"/>
      <c r="CQ278" s="3"/>
      <c r="CR278" s="3"/>
      <c r="CS278" s="3"/>
      <c r="CT278" s="1"/>
      <c r="CU278" s="384"/>
      <c r="CV278" s="3"/>
      <c r="CW278" s="3"/>
      <c r="CX278" s="3"/>
      <c r="CY278" s="1"/>
      <c r="CZ278" s="384"/>
      <c r="DA278" s="3"/>
      <c r="DB278" s="3"/>
      <c r="DC278" s="3"/>
      <c r="DD278" s="1"/>
      <c r="DE278" s="384"/>
      <c r="DF278" s="3"/>
      <c r="DG278" s="3"/>
      <c r="DH278" s="3"/>
      <c r="DI278" s="1"/>
      <c r="DJ278" s="384"/>
      <c r="DK278" s="3"/>
      <c r="DL278" s="3"/>
      <c r="DM278" s="3"/>
      <c r="DN278" s="1"/>
      <c r="DO278" s="384"/>
      <c r="DP278" s="3"/>
      <c r="DQ278" s="3"/>
      <c r="DR278" s="3"/>
      <c r="DS278" s="1"/>
      <c r="DT278" s="1"/>
      <c r="DU278" s="1"/>
      <c r="DV278" s="1"/>
      <c r="DW278" s="1"/>
      <c r="DX278" s="1"/>
      <c r="DY278" s="1"/>
      <c r="DZ278" s="193"/>
    </row>
    <row r="279" spans="1:130" s="237" customFormat="1" x14ac:dyDescent="0.3">
      <c r="A279" s="1"/>
      <c r="B279" s="229">
        <v>2029</v>
      </c>
      <c r="C279" s="233">
        <f>CI243</f>
        <v>160537.63877735575</v>
      </c>
      <c r="D279" s="450">
        <f t="shared" si="816"/>
        <v>96322.58326641345</v>
      </c>
      <c r="F279" s="1"/>
      <c r="G279" s="1"/>
      <c r="H279" s="1"/>
      <c r="I279" s="1"/>
      <c r="J279" s="1"/>
      <c r="K279" s="2"/>
      <c r="L279" s="1"/>
      <c r="M279" s="1"/>
      <c r="N279" s="384"/>
      <c r="O279" s="207"/>
      <c r="P279" s="3"/>
      <c r="Q279" s="3"/>
      <c r="R279" s="3"/>
      <c r="S279" s="3"/>
      <c r="T279" s="3"/>
      <c r="U279" s="3"/>
      <c r="V279" s="3"/>
      <c r="W279" s="3"/>
      <c r="X279" s="384"/>
      <c r="Y279" s="3"/>
      <c r="Z279" s="3"/>
      <c r="AA279" s="3"/>
      <c r="AB279" s="1"/>
      <c r="AC279" s="384"/>
      <c r="AD279" s="3"/>
      <c r="AE279" s="3"/>
      <c r="AF279" s="3"/>
      <c r="AG279" s="1"/>
      <c r="AH279" s="384"/>
      <c r="AI279" s="3"/>
      <c r="AJ279" s="3"/>
      <c r="AK279" s="3"/>
      <c r="AL279" s="1"/>
      <c r="AM279" s="384"/>
      <c r="AN279" s="3"/>
      <c r="AO279" s="3"/>
      <c r="AP279" s="3"/>
      <c r="AQ279" s="1"/>
      <c r="AR279" s="384"/>
      <c r="AS279" s="3"/>
      <c r="AT279" s="3"/>
      <c r="AU279" s="3"/>
      <c r="AV279" s="1"/>
      <c r="AW279" s="384"/>
      <c r="AX279" s="3"/>
      <c r="AY279" s="3"/>
      <c r="AZ279" s="3"/>
      <c r="BA279" s="1"/>
      <c r="BB279" s="384"/>
      <c r="BC279" s="3"/>
      <c r="BD279" s="3"/>
      <c r="BE279" s="3"/>
      <c r="BF279" s="1"/>
      <c r="BG279" s="384"/>
      <c r="BH279" s="3"/>
      <c r="BI279" s="3"/>
      <c r="BJ279" s="3"/>
      <c r="BK279" s="1"/>
      <c r="BL279" s="384"/>
      <c r="BM279" s="3"/>
      <c r="BN279" s="3"/>
      <c r="BO279" s="3"/>
      <c r="BP279" s="1"/>
      <c r="BQ279" s="384"/>
      <c r="BR279" s="3"/>
      <c r="BS279" s="3"/>
      <c r="BT279" s="3"/>
      <c r="BU279" s="1"/>
      <c r="BV279" s="384"/>
      <c r="BW279" s="3"/>
      <c r="BX279" s="3"/>
      <c r="BY279" s="3"/>
      <c r="BZ279" s="1"/>
      <c r="CA279" s="384"/>
      <c r="CB279" s="3"/>
      <c r="CC279" s="3"/>
      <c r="CD279" s="3"/>
      <c r="CE279" s="1"/>
      <c r="CF279" s="384"/>
      <c r="CG279" s="3"/>
      <c r="CH279" s="3"/>
      <c r="CI279" s="3"/>
      <c r="CJ279" s="1"/>
      <c r="CK279" s="384"/>
      <c r="CL279" s="3"/>
      <c r="CM279" s="3"/>
      <c r="CN279" s="3"/>
      <c r="CO279" s="1"/>
      <c r="CP279" s="384"/>
      <c r="CQ279" s="3"/>
      <c r="CR279" s="3"/>
      <c r="CS279" s="3"/>
      <c r="CT279" s="1"/>
      <c r="CU279" s="384"/>
      <c r="CV279" s="3"/>
      <c r="CW279" s="3"/>
      <c r="CX279" s="3"/>
      <c r="CY279" s="1"/>
      <c r="CZ279" s="384"/>
      <c r="DA279" s="3"/>
      <c r="DB279" s="3"/>
      <c r="DC279" s="3"/>
      <c r="DD279" s="1"/>
      <c r="DE279" s="384"/>
      <c r="DF279" s="3"/>
      <c r="DG279" s="3"/>
      <c r="DH279" s="3"/>
      <c r="DI279" s="1"/>
      <c r="DJ279" s="384"/>
      <c r="DK279" s="3"/>
      <c r="DL279" s="3"/>
      <c r="DM279" s="3"/>
      <c r="DN279" s="1"/>
      <c r="DO279" s="384"/>
      <c r="DP279" s="3"/>
      <c r="DQ279" s="3"/>
      <c r="DR279" s="3"/>
      <c r="DS279" s="1"/>
      <c r="DT279" s="1"/>
      <c r="DU279" s="1"/>
      <c r="DV279" s="1"/>
      <c r="DW279" s="1"/>
      <c r="DX279" s="1"/>
      <c r="DY279" s="1"/>
      <c r="DZ279" s="193"/>
    </row>
    <row r="280" spans="1:130" s="237" customFormat="1" x14ac:dyDescent="0.3">
      <c r="A280" s="1"/>
      <c r="B280" s="230">
        <v>2030</v>
      </c>
      <c r="C280" s="233">
        <f>CN243</f>
        <v>160537.63877735575</v>
      </c>
      <c r="D280" s="450">
        <f t="shared" si="816"/>
        <v>96322.58326641345</v>
      </c>
      <c r="F280" s="1"/>
      <c r="G280" s="1"/>
      <c r="H280" s="1"/>
      <c r="I280" s="1"/>
      <c r="J280" s="1"/>
      <c r="K280" s="2"/>
      <c r="L280" s="1"/>
      <c r="M280" s="1"/>
      <c r="N280" s="384"/>
      <c r="O280" s="207"/>
      <c r="P280" s="3"/>
      <c r="Q280" s="3"/>
      <c r="R280" s="3"/>
      <c r="S280" s="3"/>
      <c r="T280" s="3"/>
      <c r="U280" s="3"/>
      <c r="V280" s="3"/>
      <c r="W280" s="3"/>
      <c r="X280" s="384"/>
      <c r="Y280" s="3"/>
      <c r="Z280" s="3"/>
      <c r="AA280" s="3"/>
      <c r="AB280" s="1"/>
      <c r="AC280" s="384"/>
      <c r="AD280" s="3"/>
      <c r="AE280" s="3"/>
      <c r="AF280" s="3"/>
      <c r="AG280" s="1"/>
      <c r="AH280" s="384"/>
      <c r="AI280" s="3"/>
      <c r="AJ280" s="3"/>
      <c r="AK280" s="3"/>
      <c r="AL280" s="1"/>
      <c r="AM280" s="384"/>
      <c r="AN280" s="3"/>
      <c r="AO280" s="3"/>
      <c r="AP280" s="3"/>
      <c r="AQ280" s="1"/>
      <c r="AR280" s="384"/>
      <c r="AS280" s="3"/>
      <c r="AT280" s="3"/>
      <c r="AU280" s="3"/>
      <c r="AV280" s="1"/>
      <c r="AW280" s="384"/>
      <c r="AX280" s="3"/>
      <c r="AY280" s="3"/>
      <c r="AZ280" s="3"/>
      <c r="BA280" s="1"/>
      <c r="BB280" s="384"/>
      <c r="BC280" s="3"/>
      <c r="BD280" s="3"/>
      <c r="BE280" s="3"/>
      <c r="BF280" s="1"/>
      <c r="BG280" s="384"/>
      <c r="BH280" s="3"/>
      <c r="BI280" s="3"/>
      <c r="BJ280" s="3"/>
      <c r="BK280" s="1"/>
      <c r="BL280" s="384"/>
      <c r="BM280" s="3"/>
      <c r="BN280" s="3"/>
      <c r="BO280" s="3"/>
      <c r="BP280" s="1"/>
      <c r="BQ280" s="384"/>
      <c r="BR280" s="3"/>
      <c r="BS280" s="3"/>
      <c r="BT280" s="3"/>
      <c r="BU280" s="1"/>
      <c r="BV280" s="384"/>
      <c r="BW280" s="3"/>
      <c r="BX280" s="3"/>
      <c r="BY280" s="3"/>
      <c r="BZ280" s="1"/>
      <c r="CA280" s="384"/>
      <c r="CB280" s="3"/>
      <c r="CC280" s="3"/>
      <c r="CD280" s="3"/>
      <c r="CE280" s="1"/>
      <c r="CF280" s="384"/>
      <c r="CG280" s="3"/>
      <c r="CH280" s="3"/>
      <c r="CI280" s="3"/>
      <c r="CJ280" s="1"/>
      <c r="CK280" s="384"/>
      <c r="CL280" s="3"/>
      <c r="CM280" s="3"/>
      <c r="CN280" s="3"/>
      <c r="CO280" s="1"/>
      <c r="CP280" s="384"/>
      <c r="CQ280" s="3"/>
      <c r="CR280" s="3"/>
      <c r="CS280" s="3"/>
      <c r="CT280" s="1"/>
      <c r="CU280" s="384"/>
      <c r="CV280" s="3"/>
      <c r="CW280" s="3"/>
      <c r="CX280" s="3"/>
      <c r="CY280" s="1"/>
      <c r="CZ280" s="384"/>
      <c r="DA280" s="3"/>
      <c r="DB280" s="3"/>
      <c r="DC280" s="3"/>
      <c r="DD280" s="1"/>
      <c r="DE280" s="384"/>
      <c r="DF280" s="3"/>
      <c r="DG280" s="3"/>
      <c r="DH280" s="3"/>
      <c r="DI280" s="1"/>
      <c r="DJ280" s="384"/>
      <c r="DK280" s="3"/>
      <c r="DL280" s="3"/>
      <c r="DM280" s="3"/>
      <c r="DN280" s="1"/>
      <c r="DO280" s="384"/>
      <c r="DP280" s="3"/>
      <c r="DQ280" s="3"/>
      <c r="DR280" s="3"/>
      <c r="DS280" s="1"/>
      <c r="DT280" s="1"/>
      <c r="DU280" s="1"/>
      <c r="DV280" s="1"/>
      <c r="DW280" s="1"/>
      <c r="DX280" s="1"/>
      <c r="DY280" s="1"/>
      <c r="DZ280" s="193"/>
    </row>
    <row r="281" spans="1:130" s="237" customFormat="1" x14ac:dyDescent="0.3">
      <c r="A281" s="1"/>
      <c r="B281" s="229">
        <v>2031</v>
      </c>
      <c r="C281" s="233">
        <f>CS243</f>
        <v>160537.63877735575</v>
      </c>
      <c r="D281" s="450">
        <f t="shared" si="816"/>
        <v>96322.58326641345</v>
      </c>
      <c r="F281" s="1"/>
      <c r="G281" s="1"/>
      <c r="H281" s="1"/>
      <c r="I281" s="1"/>
      <c r="J281" s="1"/>
      <c r="K281" s="2"/>
      <c r="L281" s="1"/>
      <c r="M281" s="1"/>
      <c r="N281" s="384"/>
      <c r="O281" s="207"/>
      <c r="P281" s="3"/>
      <c r="Q281" s="3"/>
      <c r="R281" s="3"/>
      <c r="S281" s="3"/>
      <c r="T281" s="3"/>
      <c r="U281" s="3"/>
      <c r="V281" s="3"/>
      <c r="W281" s="3"/>
      <c r="X281" s="384"/>
      <c r="Y281" s="3"/>
      <c r="Z281" s="3"/>
      <c r="AA281" s="3"/>
      <c r="AB281" s="1"/>
      <c r="AC281" s="384"/>
      <c r="AD281" s="3"/>
      <c r="AE281" s="3"/>
      <c r="AF281" s="3"/>
      <c r="AG281" s="1"/>
      <c r="AH281" s="384"/>
      <c r="AI281" s="3"/>
      <c r="AJ281" s="3"/>
      <c r="AK281" s="3"/>
      <c r="AL281" s="1"/>
      <c r="AM281" s="384"/>
      <c r="AN281" s="3"/>
      <c r="AO281" s="3"/>
      <c r="AP281" s="3"/>
      <c r="AQ281" s="1"/>
      <c r="AR281" s="384"/>
      <c r="AS281" s="3"/>
      <c r="AT281" s="3"/>
      <c r="AU281" s="3"/>
      <c r="AV281" s="1"/>
      <c r="AW281" s="384"/>
      <c r="AX281" s="3"/>
      <c r="AY281" s="3"/>
      <c r="AZ281" s="3"/>
      <c r="BA281" s="1"/>
      <c r="BB281" s="384"/>
      <c r="BC281" s="3"/>
      <c r="BD281" s="3"/>
      <c r="BE281" s="3"/>
      <c r="BF281" s="1"/>
      <c r="BG281" s="384"/>
      <c r="BH281" s="3"/>
      <c r="BI281" s="3"/>
      <c r="BJ281" s="3"/>
      <c r="BK281" s="1"/>
      <c r="BL281" s="384"/>
      <c r="BM281" s="3"/>
      <c r="BN281" s="3"/>
      <c r="BO281" s="3"/>
      <c r="BP281" s="1"/>
      <c r="BQ281" s="384"/>
      <c r="BR281" s="3"/>
      <c r="BS281" s="3"/>
      <c r="BT281" s="3"/>
      <c r="BU281" s="1"/>
      <c r="BV281" s="384"/>
      <c r="BW281" s="3"/>
      <c r="BX281" s="3"/>
      <c r="BY281" s="3"/>
      <c r="BZ281" s="1"/>
      <c r="CA281" s="384"/>
      <c r="CB281" s="3"/>
      <c r="CC281" s="3"/>
      <c r="CD281" s="3"/>
      <c r="CE281" s="1"/>
      <c r="CF281" s="384"/>
      <c r="CG281" s="3"/>
      <c r="CH281" s="3"/>
      <c r="CI281" s="3"/>
      <c r="CJ281" s="1"/>
      <c r="CK281" s="384"/>
      <c r="CL281" s="3"/>
      <c r="CM281" s="3"/>
      <c r="CN281" s="3"/>
      <c r="CO281" s="1"/>
      <c r="CP281" s="384"/>
      <c r="CQ281" s="3"/>
      <c r="CR281" s="3"/>
      <c r="CS281" s="3"/>
      <c r="CT281" s="1"/>
      <c r="CU281" s="384"/>
      <c r="CV281" s="3"/>
      <c r="CW281" s="3"/>
      <c r="CX281" s="3"/>
      <c r="CY281" s="1"/>
      <c r="CZ281" s="384"/>
      <c r="DA281" s="3"/>
      <c r="DB281" s="3"/>
      <c r="DC281" s="3"/>
      <c r="DD281" s="1"/>
      <c r="DE281" s="384"/>
      <c r="DF281" s="3"/>
      <c r="DG281" s="3"/>
      <c r="DH281" s="3"/>
      <c r="DI281" s="1"/>
      <c r="DJ281" s="384"/>
      <c r="DK281" s="3"/>
      <c r="DL281" s="3"/>
      <c r="DM281" s="3"/>
      <c r="DN281" s="1"/>
      <c r="DO281" s="384"/>
      <c r="DP281" s="3"/>
      <c r="DQ281" s="3"/>
      <c r="DR281" s="3"/>
      <c r="DS281" s="1"/>
      <c r="DT281" s="1"/>
      <c r="DU281" s="1"/>
      <c r="DV281" s="1"/>
      <c r="DW281" s="1"/>
      <c r="DX281" s="1"/>
      <c r="DY281" s="1"/>
      <c r="DZ281" s="193"/>
    </row>
    <row r="282" spans="1:130" s="237" customFormat="1" x14ac:dyDescent="0.3">
      <c r="A282" s="1"/>
      <c r="B282" s="230">
        <v>2032</v>
      </c>
      <c r="C282" s="233">
        <f>CX243</f>
        <v>160537.63877735575</v>
      </c>
      <c r="D282" s="450">
        <f t="shared" si="816"/>
        <v>96322.58326641345</v>
      </c>
      <c r="F282" s="1"/>
      <c r="G282" s="1"/>
      <c r="H282" s="1"/>
      <c r="I282" s="1"/>
      <c r="J282" s="1"/>
      <c r="K282" s="2"/>
      <c r="L282" s="1"/>
      <c r="M282" s="1"/>
      <c r="N282" s="384"/>
      <c r="O282" s="207"/>
      <c r="P282" s="3"/>
      <c r="Q282" s="3"/>
      <c r="R282" s="3"/>
      <c r="S282" s="3"/>
      <c r="T282" s="3"/>
      <c r="U282" s="3"/>
      <c r="V282" s="3"/>
      <c r="W282" s="3"/>
      <c r="X282" s="384"/>
      <c r="Y282" s="3"/>
      <c r="Z282" s="3"/>
      <c r="AA282" s="3"/>
      <c r="AB282" s="1"/>
      <c r="AC282" s="384"/>
      <c r="AD282" s="3"/>
      <c r="AE282" s="3"/>
      <c r="AF282" s="3"/>
      <c r="AG282" s="1"/>
      <c r="AH282" s="384"/>
      <c r="AI282" s="3"/>
      <c r="AJ282" s="3"/>
      <c r="AK282" s="3"/>
      <c r="AL282" s="1"/>
      <c r="AM282" s="384"/>
      <c r="AN282" s="3"/>
      <c r="AO282" s="3"/>
      <c r="AP282" s="3"/>
      <c r="AQ282" s="1"/>
      <c r="AR282" s="384"/>
      <c r="AS282" s="3"/>
      <c r="AT282" s="3"/>
      <c r="AU282" s="3"/>
      <c r="AV282" s="1"/>
      <c r="AW282" s="384"/>
      <c r="AX282" s="3"/>
      <c r="AY282" s="3"/>
      <c r="AZ282" s="3"/>
      <c r="BA282" s="1"/>
      <c r="BB282" s="384"/>
      <c r="BC282" s="3"/>
      <c r="BD282" s="3"/>
      <c r="BE282" s="3"/>
      <c r="BF282" s="1"/>
      <c r="BG282" s="384"/>
      <c r="BH282" s="3"/>
      <c r="BI282" s="3"/>
      <c r="BJ282" s="3"/>
      <c r="BK282" s="1"/>
      <c r="BL282" s="384"/>
      <c r="BM282" s="3"/>
      <c r="BN282" s="3"/>
      <c r="BO282" s="3"/>
      <c r="BP282" s="1"/>
      <c r="BQ282" s="384"/>
      <c r="BR282" s="3"/>
      <c r="BS282" s="3"/>
      <c r="BT282" s="3"/>
      <c r="BU282" s="1"/>
      <c r="BV282" s="384"/>
      <c r="BW282" s="3"/>
      <c r="BX282" s="3"/>
      <c r="BY282" s="3"/>
      <c r="BZ282" s="1"/>
      <c r="CA282" s="384"/>
      <c r="CB282" s="3"/>
      <c r="CC282" s="3"/>
      <c r="CD282" s="3"/>
      <c r="CE282" s="1"/>
      <c r="CF282" s="384"/>
      <c r="CG282" s="3"/>
      <c r="CH282" s="3"/>
      <c r="CI282" s="3"/>
      <c r="CJ282" s="1"/>
      <c r="CK282" s="384"/>
      <c r="CL282" s="3"/>
      <c r="CM282" s="3"/>
      <c r="CN282" s="3"/>
      <c r="CO282" s="1"/>
      <c r="CP282" s="384"/>
      <c r="CQ282" s="3"/>
      <c r="CR282" s="3"/>
      <c r="CS282" s="3"/>
      <c r="CT282" s="1"/>
      <c r="CU282" s="384"/>
      <c r="CV282" s="3"/>
      <c r="CW282" s="3"/>
      <c r="CX282" s="3"/>
      <c r="CY282" s="1"/>
      <c r="CZ282" s="384"/>
      <c r="DA282" s="3"/>
      <c r="DB282" s="3"/>
      <c r="DC282" s="3"/>
      <c r="DD282" s="1"/>
      <c r="DE282" s="384"/>
      <c r="DF282" s="3"/>
      <c r="DG282" s="3"/>
      <c r="DH282" s="3"/>
      <c r="DI282" s="1"/>
      <c r="DJ282" s="384"/>
      <c r="DK282" s="3"/>
      <c r="DL282" s="3"/>
      <c r="DM282" s="3"/>
      <c r="DN282" s="1"/>
      <c r="DO282" s="384"/>
      <c r="DP282" s="3"/>
      <c r="DQ282" s="3"/>
      <c r="DR282" s="3"/>
      <c r="DS282" s="1"/>
      <c r="DT282" s="1"/>
      <c r="DU282" s="1"/>
      <c r="DV282" s="1"/>
      <c r="DW282" s="1"/>
      <c r="DX282" s="1"/>
      <c r="DY282" s="1"/>
      <c r="DZ282" s="193"/>
    </row>
    <row r="283" spans="1:130" s="237" customFormat="1" x14ac:dyDescent="0.3">
      <c r="A283" s="1"/>
      <c r="B283" s="229">
        <v>2033</v>
      </c>
      <c r="C283" s="233">
        <f>DC243</f>
        <v>160537.63877735575</v>
      </c>
      <c r="D283" s="450">
        <f t="shared" si="816"/>
        <v>96322.58326641345</v>
      </c>
      <c r="F283" s="1"/>
      <c r="G283" s="1"/>
      <c r="H283" s="1"/>
      <c r="I283" s="1"/>
      <c r="J283" s="1"/>
      <c r="K283" s="2"/>
      <c r="L283" s="1"/>
      <c r="M283" s="1"/>
      <c r="N283" s="384"/>
      <c r="O283" s="207"/>
      <c r="P283" s="3"/>
      <c r="Q283" s="3"/>
      <c r="R283" s="3"/>
      <c r="S283" s="3"/>
      <c r="T283" s="3"/>
      <c r="U283" s="3"/>
      <c r="V283" s="3"/>
      <c r="W283" s="3"/>
      <c r="X283" s="384"/>
      <c r="Y283" s="3"/>
      <c r="Z283" s="3"/>
      <c r="AA283" s="3"/>
      <c r="AB283" s="1"/>
      <c r="AC283" s="384"/>
      <c r="AD283" s="3"/>
      <c r="AE283" s="3"/>
      <c r="AF283" s="3"/>
      <c r="AG283" s="1"/>
      <c r="AH283" s="384"/>
      <c r="AI283" s="3"/>
      <c r="AJ283" s="3"/>
      <c r="AK283" s="3"/>
      <c r="AL283" s="1"/>
      <c r="AM283" s="384"/>
      <c r="AN283" s="3"/>
      <c r="AO283" s="3"/>
      <c r="AP283" s="3"/>
      <c r="AQ283" s="1"/>
      <c r="AR283" s="384"/>
      <c r="AS283" s="3"/>
      <c r="AT283" s="3"/>
      <c r="AU283" s="3"/>
      <c r="AV283" s="1"/>
      <c r="AW283" s="384"/>
      <c r="AX283" s="3"/>
      <c r="AY283" s="3"/>
      <c r="AZ283" s="3"/>
      <c r="BA283" s="1"/>
      <c r="BB283" s="384"/>
      <c r="BC283" s="3"/>
      <c r="BD283" s="3"/>
      <c r="BE283" s="3"/>
      <c r="BF283" s="1"/>
      <c r="BG283" s="384"/>
      <c r="BH283" s="3"/>
      <c r="BI283" s="3"/>
      <c r="BJ283" s="3"/>
      <c r="BK283" s="1"/>
      <c r="BL283" s="384"/>
      <c r="BM283" s="3"/>
      <c r="BN283" s="3"/>
      <c r="BO283" s="3"/>
      <c r="BP283" s="1"/>
      <c r="BQ283" s="384"/>
      <c r="BR283" s="3"/>
      <c r="BS283" s="3"/>
      <c r="BT283" s="3"/>
      <c r="BU283" s="1"/>
      <c r="BV283" s="384"/>
      <c r="BW283" s="3"/>
      <c r="BX283" s="3"/>
      <c r="BY283" s="3"/>
      <c r="BZ283" s="1"/>
      <c r="CA283" s="384"/>
      <c r="CB283" s="3"/>
      <c r="CC283" s="3"/>
      <c r="CD283" s="3"/>
      <c r="CE283" s="1"/>
      <c r="CF283" s="384"/>
      <c r="CG283" s="3"/>
      <c r="CH283" s="3"/>
      <c r="CI283" s="3"/>
      <c r="CJ283" s="1"/>
      <c r="CK283" s="384"/>
      <c r="CL283" s="3"/>
      <c r="CM283" s="3"/>
      <c r="CN283" s="3"/>
      <c r="CO283" s="1"/>
      <c r="CP283" s="384"/>
      <c r="CQ283" s="3"/>
      <c r="CR283" s="3"/>
      <c r="CS283" s="3"/>
      <c r="CT283" s="1"/>
      <c r="CU283" s="384"/>
      <c r="CV283" s="3"/>
      <c r="CW283" s="3"/>
      <c r="CX283" s="3"/>
      <c r="CY283" s="1"/>
      <c r="CZ283" s="384"/>
      <c r="DA283" s="3"/>
      <c r="DB283" s="3"/>
      <c r="DC283" s="3"/>
      <c r="DD283" s="1"/>
      <c r="DE283" s="384"/>
      <c r="DF283" s="3"/>
      <c r="DG283" s="3"/>
      <c r="DH283" s="3"/>
      <c r="DI283" s="1"/>
      <c r="DJ283" s="384"/>
      <c r="DK283" s="3"/>
      <c r="DL283" s="3"/>
      <c r="DM283" s="3"/>
      <c r="DN283" s="1"/>
      <c r="DO283" s="384"/>
      <c r="DP283" s="3"/>
      <c r="DQ283" s="3"/>
      <c r="DR283" s="3"/>
      <c r="DS283" s="1"/>
      <c r="DT283" s="1"/>
      <c r="DU283" s="1"/>
      <c r="DV283" s="1"/>
      <c r="DW283" s="1"/>
      <c r="DX283" s="1"/>
      <c r="DY283" s="1"/>
      <c r="DZ283" s="193"/>
    </row>
    <row r="284" spans="1:130" s="237" customFormat="1" x14ac:dyDescent="0.3">
      <c r="A284" s="1"/>
      <c r="B284" s="230">
        <v>2034</v>
      </c>
      <c r="C284" s="233">
        <f>DH243</f>
        <v>160537.63877735575</v>
      </c>
      <c r="D284" s="450">
        <f t="shared" si="816"/>
        <v>96322.58326641345</v>
      </c>
      <c r="F284" s="1"/>
      <c r="G284" s="1"/>
      <c r="H284" s="1"/>
      <c r="I284" s="1"/>
      <c r="J284" s="1"/>
      <c r="K284" s="2"/>
      <c r="L284" s="1"/>
      <c r="M284" s="1"/>
      <c r="N284" s="384"/>
      <c r="O284" s="207"/>
      <c r="P284" s="3"/>
      <c r="Q284" s="3"/>
      <c r="R284" s="3"/>
      <c r="S284" s="3"/>
      <c r="T284" s="3"/>
      <c r="U284" s="3"/>
      <c r="V284" s="3"/>
      <c r="W284" s="3"/>
      <c r="X284" s="384"/>
      <c r="Y284" s="3"/>
      <c r="Z284" s="3"/>
      <c r="AA284" s="3"/>
      <c r="AB284" s="1"/>
      <c r="AC284" s="384"/>
      <c r="AD284" s="3"/>
      <c r="AE284" s="3"/>
      <c r="AF284" s="3"/>
      <c r="AG284" s="1"/>
      <c r="AH284" s="384"/>
      <c r="AI284" s="3"/>
      <c r="AJ284" s="3"/>
      <c r="AK284" s="3"/>
      <c r="AL284" s="1"/>
      <c r="AM284" s="384"/>
      <c r="AN284" s="3"/>
      <c r="AO284" s="3"/>
      <c r="AP284" s="3"/>
      <c r="AQ284" s="1"/>
      <c r="AR284" s="384"/>
      <c r="AS284" s="3"/>
      <c r="AT284" s="3"/>
      <c r="AU284" s="3"/>
      <c r="AV284" s="1"/>
      <c r="AW284" s="384"/>
      <c r="AX284" s="3"/>
      <c r="AY284" s="3"/>
      <c r="AZ284" s="3"/>
      <c r="BA284" s="1"/>
      <c r="BB284" s="384"/>
      <c r="BC284" s="3"/>
      <c r="BD284" s="3"/>
      <c r="BE284" s="3"/>
      <c r="BF284" s="1"/>
      <c r="BG284" s="384"/>
      <c r="BH284" s="3"/>
      <c r="BI284" s="3"/>
      <c r="BJ284" s="3"/>
      <c r="BK284" s="1"/>
      <c r="BL284" s="384"/>
      <c r="BM284" s="3"/>
      <c r="BN284" s="3"/>
      <c r="BO284" s="3"/>
      <c r="BP284" s="1"/>
      <c r="BQ284" s="384"/>
      <c r="BR284" s="3"/>
      <c r="BS284" s="3"/>
      <c r="BT284" s="3"/>
      <c r="BU284" s="1"/>
      <c r="BV284" s="384"/>
      <c r="BW284" s="3"/>
      <c r="BX284" s="3"/>
      <c r="BY284" s="3"/>
      <c r="BZ284" s="1"/>
      <c r="CA284" s="384"/>
      <c r="CB284" s="3"/>
      <c r="CC284" s="3"/>
      <c r="CD284" s="3"/>
      <c r="CE284" s="1"/>
      <c r="CF284" s="384"/>
      <c r="CG284" s="3"/>
      <c r="CH284" s="3"/>
      <c r="CI284" s="3"/>
      <c r="CJ284" s="1"/>
      <c r="CK284" s="384"/>
      <c r="CL284" s="3"/>
      <c r="CM284" s="3"/>
      <c r="CN284" s="3"/>
      <c r="CO284" s="1"/>
      <c r="CP284" s="384"/>
      <c r="CQ284" s="3"/>
      <c r="CR284" s="3"/>
      <c r="CS284" s="3"/>
      <c r="CT284" s="1"/>
      <c r="CU284" s="384"/>
      <c r="CV284" s="3"/>
      <c r="CW284" s="3"/>
      <c r="CX284" s="3"/>
      <c r="CY284" s="1"/>
      <c r="CZ284" s="384"/>
      <c r="DA284" s="3"/>
      <c r="DB284" s="3"/>
      <c r="DC284" s="3"/>
      <c r="DD284" s="1"/>
      <c r="DE284" s="384"/>
      <c r="DF284" s="3"/>
      <c r="DG284" s="3"/>
      <c r="DH284" s="3"/>
      <c r="DI284" s="1"/>
      <c r="DJ284" s="384"/>
      <c r="DK284" s="3"/>
      <c r="DL284" s="3"/>
      <c r="DM284" s="3"/>
      <c r="DN284" s="1"/>
      <c r="DO284" s="384"/>
      <c r="DP284" s="3"/>
      <c r="DQ284" s="3"/>
      <c r="DR284" s="3"/>
      <c r="DS284" s="1"/>
      <c r="DT284" s="1"/>
      <c r="DU284" s="1"/>
      <c r="DV284" s="1"/>
      <c r="DW284" s="1"/>
      <c r="DX284" s="1"/>
      <c r="DY284" s="1"/>
      <c r="DZ284" s="193"/>
    </row>
    <row r="285" spans="1:130" s="237" customFormat="1" x14ac:dyDescent="0.3">
      <c r="A285" s="1"/>
      <c r="B285" s="229">
        <v>2035</v>
      </c>
      <c r="C285" s="233">
        <f>DM243</f>
        <v>160537.63877735575</v>
      </c>
      <c r="D285" s="450">
        <f t="shared" si="816"/>
        <v>96322.58326641345</v>
      </c>
      <c r="F285" s="1"/>
      <c r="G285" s="1"/>
      <c r="H285" s="1"/>
      <c r="I285" s="1"/>
      <c r="J285" s="1"/>
      <c r="K285" s="2"/>
      <c r="L285" s="1"/>
      <c r="M285" s="1"/>
      <c r="N285" s="384"/>
      <c r="O285" s="207"/>
      <c r="P285" s="3"/>
      <c r="Q285" s="3"/>
      <c r="R285" s="3"/>
      <c r="S285" s="3"/>
      <c r="T285" s="3"/>
      <c r="U285" s="3"/>
      <c r="V285" s="3"/>
      <c r="W285" s="3"/>
      <c r="X285" s="384"/>
      <c r="Y285" s="3"/>
      <c r="Z285" s="3"/>
      <c r="AA285" s="3"/>
      <c r="AB285" s="1"/>
      <c r="AC285" s="384"/>
      <c r="AD285" s="3"/>
      <c r="AE285" s="3"/>
      <c r="AF285" s="3"/>
      <c r="AG285" s="1"/>
      <c r="AH285" s="384"/>
      <c r="AI285" s="3"/>
      <c r="AJ285" s="3"/>
      <c r="AK285" s="3"/>
      <c r="AL285" s="1"/>
      <c r="AM285" s="384"/>
      <c r="AN285" s="3"/>
      <c r="AO285" s="3"/>
      <c r="AP285" s="3"/>
      <c r="AQ285" s="1"/>
      <c r="AR285" s="384"/>
      <c r="AS285" s="3"/>
      <c r="AT285" s="3"/>
      <c r="AU285" s="3"/>
      <c r="AV285" s="1"/>
      <c r="AW285" s="384"/>
      <c r="AX285" s="3"/>
      <c r="AY285" s="3"/>
      <c r="AZ285" s="3"/>
      <c r="BA285" s="1"/>
      <c r="BB285" s="384"/>
      <c r="BC285" s="3"/>
      <c r="BD285" s="3"/>
      <c r="BE285" s="3"/>
      <c r="BF285" s="1"/>
      <c r="BG285" s="384"/>
      <c r="BH285" s="3"/>
      <c r="BI285" s="3"/>
      <c r="BJ285" s="3"/>
      <c r="BK285" s="1"/>
      <c r="BL285" s="384"/>
      <c r="BM285" s="3"/>
      <c r="BN285" s="3"/>
      <c r="BO285" s="3"/>
      <c r="BP285" s="1"/>
      <c r="BQ285" s="384"/>
      <c r="BR285" s="3"/>
      <c r="BS285" s="3"/>
      <c r="BT285" s="3"/>
      <c r="BU285" s="1"/>
      <c r="BV285" s="384"/>
      <c r="BW285" s="3"/>
      <c r="BX285" s="3"/>
      <c r="BY285" s="3"/>
      <c r="BZ285" s="1"/>
      <c r="CA285" s="384"/>
      <c r="CB285" s="3"/>
      <c r="CC285" s="3"/>
      <c r="CD285" s="3"/>
      <c r="CE285" s="1"/>
      <c r="CF285" s="384"/>
      <c r="CG285" s="3"/>
      <c r="CH285" s="3"/>
      <c r="CI285" s="3"/>
      <c r="CJ285" s="1"/>
      <c r="CK285" s="384"/>
      <c r="CL285" s="3"/>
      <c r="CM285" s="3"/>
      <c r="CN285" s="3"/>
      <c r="CO285" s="1"/>
      <c r="CP285" s="384"/>
      <c r="CQ285" s="3"/>
      <c r="CR285" s="3"/>
      <c r="CS285" s="3"/>
      <c r="CT285" s="1"/>
      <c r="CU285" s="384"/>
      <c r="CV285" s="3"/>
      <c r="CW285" s="3"/>
      <c r="CX285" s="3"/>
      <c r="CY285" s="1"/>
      <c r="CZ285" s="384"/>
      <c r="DA285" s="3"/>
      <c r="DB285" s="3"/>
      <c r="DC285" s="3"/>
      <c r="DD285" s="1"/>
      <c r="DE285" s="384"/>
      <c r="DF285" s="3"/>
      <c r="DG285" s="3"/>
      <c r="DH285" s="3"/>
      <c r="DI285" s="1"/>
      <c r="DJ285" s="384"/>
      <c r="DK285" s="3"/>
      <c r="DL285" s="3"/>
      <c r="DM285" s="3"/>
      <c r="DN285" s="1"/>
      <c r="DO285" s="384"/>
      <c r="DP285" s="3"/>
      <c r="DQ285" s="3"/>
      <c r="DR285" s="3"/>
      <c r="DS285" s="1"/>
      <c r="DT285" s="1"/>
      <c r="DU285" s="1"/>
      <c r="DV285" s="1"/>
      <c r="DW285" s="1"/>
      <c r="DX285" s="1"/>
      <c r="DY285" s="1"/>
      <c r="DZ285" s="193"/>
    </row>
    <row r="286" spans="1:130" s="237" customFormat="1" x14ac:dyDescent="0.3">
      <c r="A286" s="1"/>
      <c r="B286" s="230">
        <v>2036</v>
      </c>
      <c r="C286" s="233">
        <f>DR243</f>
        <v>160537.63877735575</v>
      </c>
      <c r="D286" s="450">
        <f t="shared" si="816"/>
        <v>96322.58326641345</v>
      </c>
      <c r="F286" s="1"/>
      <c r="G286" s="1"/>
      <c r="H286" s="1"/>
      <c r="I286" s="1"/>
      <c r="J286" s="1"/>
      <c r="K286" s="2"/>
      <c r="L286" s="1"/>
      <c r="M286" s="1"/>
      <c r="N286" s="384"/>
      <c r="O286" s="207"/>
      <c r="P286" s="3"/>
      <c r="Q286" s="3"/>
      <c r="R286" s="3"/>
      <c r="S286" s="3"/>
      <c r="T286" s="3"/>
      <c r="U286" s="3"/>
      <c r="V286" s="3"/>
      <c r="W286" s="3"/>
      <c r="X286" s="384"/>
      <c r="Y286" s="3"/>
      <c r="Z286" s="3"/>
      <c r="AA286" s="3"/>
      <c r="AB286" s="1"/>
      <c r="AC286" s="384"/>
      <c r="AD286" s="3"/>
      <c r="AE286" s="3"/>
      <c r="AF286" s="3"/>
      <c r="AG286" s="1"/>
      <c r="AH286" s="384"/>
      <c r="AI286" s="3"/>
      <c r="AJ286" s="3"/>
      <c r="AK286" s="3"/>
      <c r="AL286" s="1"/>
      <c r="AM286" s="384"/>
      <c r="AN286" s="3"/>
      <c r="AO286" s="3"/>
      <c r="AP286" s="3"/>
      <c r="AQ286" s="1"/>
      <c r="AR286" s="384"/>
      <c r="AS286" s="3"/>
      <c r="AT286" s="3"/>
      <c r="AU286" s="3"/>
      <c r="AV286" s="1"/>
      <c r="AW286" s="384"/>
      <c r="AX286" s="3"/>
      <c r="AY286" s="3"/>
      <c r="AZ286" s="3"/>
      <c r="BA286" s="1"/>
      <c r="BB286" s="384"/>
      <c r="BC286" s="3"/>
      <c r="BD286" s="3"/>
      <c r="BE286" s="3"/>
      <c r="BF286" s="1"/>
      <c r="BG286" s="384"/>
      <c r="BH286" s="3"/>
      <c r="BI286" s="3"/>
      <c r="BJ286" s="3"/>
      <c r="BK286" s="1"/>
      <c r="BL286" s="384"/>
      <c r="BM286" s="3"/>
      <c r="BN286" s="3"/>
      <c r="BO286" s="3"/>
      <c r="BP286" s="1"/>
      <c r="BQ286" s="384"/>
      <c r="BR286" s="3"/>
      <c r="BS286" s="3"/>
      <c r="BT286" s="3"/>
      <c r="BU286" s="1"/>
      <c r="BV286" s="384"/>
      <c r="BW286" s="3"/>
      <c r="BX286" s="3"/>
      <c r="BY286" s="3"/>
      <c r="BZ286" s="1"/>
      <c r="CA286" s="384"/>
      <c r="CB286" s="3"/>
      <c r="CC286" s="3"/>
      <c r="CD286" s="3"/>
      <c r="CE286" s="1"/>
      <c r="CF286" s="384"/>
      <c r="CG286" s="3"/>
      <c r="CH286" s="3"/>
      <c r="CI286" s="3"/>
      <c r="CJ286" s="1"/>
      <c r="CK286" s="384"/>
      <c r="CL286" s="3"/>
      <c r="CM286" s="3"/>
      <c r="CN286" s="3"/>
      <c r="CO286" s="1"/>
      <c r="CP286" s="384"/>
      <c r="CQ286" s="3"/>
      <c r="CR286" s="3"/>
      <c r="CS286" s="3"/>
      <c r="CT286" s="1"/>
      <c r="CU286" s="384"/>
      <c r="CV286" s="3"/>
      <c r="CW286" s="3"/>
      <c r="CX286" s="3"/>
      <c r="CY286" s="1"/>
      <c r="CZ286" s="384"/>
      <c r="DA286" s="3"/>
      <c r="DB286" s="3"/>
      <c r="DC286" s="3"/>
      <c r="DD286" s="1"/>
      <c r="DE286" s="384"/>
      <c r="DF286" s="3"/>
      <c r="DG286" s="3"/>
      <c r="DH286" s="3"/>
      <c r="DI286" s="1"/>
      <c r="DJ286" s="384"/>
      <c r="DK286" s="3"/>
      <c r="DL286" s="3"/>
      <c r="DM286" s="3"/>
      <c r="DN286" s="1"/>
      <c r="DO286" s="384"/>
      <c r="DP286" s="3"/>
      <c r="DQ286" s="3"/>
      <c r="DR286" s="3"/>
      <c r="DS286" s="1"/>
      <c r="DT286" s="1"/>
      <c r="DU286" s="1"/>
      <c r="DV286" s="1"/>
      <c r="DW286" s="1"/>
      <c r="DX286" s="1"/>
      <c r="DY286" s="1"/>
      <c r="DZ286" s="193"/>
    </row>
    <row r="287" spans="1:130" s="237" customFormat="1" ht="15" thickBot="1" x14ac:dyDescent="0.35">
      <c r="A287" s="1"/>
      <c r="B287" s="234" t="s">
        <v>436</v>
      </c>
      <c r="C287" s="235">
        <f>SUM(C265:C286)</f>
        <v>3526852.0004702467</v>
      </c>
      <c r="D287" s="449">
        <f>SUM(D265:D286)</f>
        <v>2402584.5816603368</v>
      </c>
      <c r="E287" s="619">
        <f>(D287-C287)/C287</f>
        <v>-0.31877363117590635</v>
      </c>
      <c r="F287" s="1"/>
      <c r="G287" s="1"/>
      <c r="H287" s="1"/>
      <c r="I287" s="1"/>
      <c r="J287" s="1"/>
      <c r="K287" s="2"/>
      <c r="L287" s="1"/>
      <c r="M287" s="1"/>
      <c r="N287" s="384"/>
      <c r="O287" s="207"/>
      <c r="P287" s="3"/>
      <c r="Q287" s="3"/>
      <c r="R287" s="3"/>
      <c r="S287" s="3"/>
      <c r="T287" s="3"/>
      <c r="U287" s="3"/>
      <c r="V287" s="3"/>
      <c r="W287" s="3"/>
      <c r="X287" s="384"/>
      <c r="Y287" s="3"/>
      <c r="Z287" s="3"/>
      <c r="AA287" s="3"/>
      <c r="AB287" s="1"/>
      <c r="AC287" s="384"/>
      <c r="AD287" s="3"/>
      <c r="AE287" s="3"/>
      <c r="AF287" s="3"/>
      <c r="AG287" s="1"/>
      <c r="AH287" s="384"/>
      <c r="AI287" s="3"/>
      <c r="AJ287" s="3"/>
      <c r="AK287" s="3"/>
      <c r="AL287" s="1"/>
      <c r="AM287" s="384"/>
      <c r="AN287" s="3"/>
      <c r="AO287" s="3"/>
      <c r="AP287" s="3"/>
      <c r="AQ287" s="1"/>
      <c r="AR287" s="384"/>
      <c r="AS287" s="3"/>
      <c r="AT287" s="3"/>
      <c r="AU287" s="3"/>
      <c r="AV287" s="1"/>
      <c r="AW287" s="384"/>
      <c r="AX287" s="3"/>
      <c r="AY287" s="3"/>
      <c r="AZ287" s="3"/>
      <c r="BA287" s="1"/>
      <c r="BB287" s="384"/>
      <c r="BC287" s="3"/>
      <c r="BD287" s="3"/>
      <c r="BE287" s="3"/>
      <c r="BF287" s="1"/>
      <c r="BG287" s="384"/>
      <c r="BH287" s="3"/>
      <c r="BI287" s="3"/>
      <c r="BJ287" s="3"/>
      <c r="BK287" s="1"/>
      <c r="BL287" s="384"/>
      <c r="BM287" s="3"/>
      <c r="BN287" s="3"/>
      <c r="BO287" s="3"/>
      <c r="BP287" s="1"/>
      <c r="BQ287" s="384"/>
      <c r="BR287" s="3"/>
      <c r="BS287" s="3"/>
      <c r="BT287" s="3"/>
      <c r="BU287" s="1"/>
      <c r="BV287" s="384"/>
      <c r="BW287" s="3"/>
      <c r="BX287" s="3"/>
      <c r="BY287" s="3"/>
      <c r="BZ287" s="1"/>
      <c r="CA287" s="384"/>
      <c r="CB287" s="3"/>
      <c r="CC287" s="3"/>
      <c r="CD287" s="3"/>
      <c r="CE287" s="1"/>
      <c r="CF287" s="384"/>
      <c r="CG287" s="3"/>
      <c r="CH287" s="3"/>
      <c r="CI287" s="3"/>
      <c r="CJ287" s="1"/>
      <c r="CK287" s="384"/>
      <c r="CL287" s="3"/>
      <c r="CM287" s="3"/>
      <c r="CN287" s="3"/>
      <c r="CO287" s="1"/>
      <c r="CP287" s="384"/>
      <c r="CQ287" s="3"/>
      <c r="CR287" s="3"/>
      <c r="CS287" s="3"/>
      <c r="CT287" s="1"/>
      <c r="CU287" s="384"/>
      <c r="CV287" s="3"/>
      <c r="CW287" s="3"/>
      <c r="CX287" s="3"/>
      <c r="CY287" s="1"/>
      <c r="CZ287" s="384"/>
      <c r="DA287" s="3"/>
      <c r="DB287" s="3"/>
      <c r="DC287" s="3"/>
      <c r="DD287" s="1"/>
      <c r="DE287" s="384"/>
      <c r="DF287" s="3"/>
      <c r="DG287" s="3"/>
      <c r="DH287" s="3"/>
      <c r="DI287" s="1"/>
      <c r="DJ287" s="384"/>
      <c r="DK287" s="3"/>
      <c r="DL287" s="3"/>
      <c r="DM287" s="3"/>
      <c r="DN287" s="1"/>
      <c r="DO287" s="384"/>
      <c r="DP287" s="3"/>
      <c r="DQ287" s="3"/>
      <c r="DR287" s="3"/>
      <c r="DS287" s="1"/>
      <c r="DT287" s="1"/>
      <c r="DU287" s="1"/>
      <c r="DV287" s="1"/>
      <c r="DW287" s="1"/>
      <c r="DX287" s="1"/>
      <c r="DY287" s="1"/>
      <c r="DZ287" s="193"/>
    </row>
    <row r="289" spans="1:130" ht="15" thickBot="1" x14ac:dyDescent="0.35"/>
    <row r="290" spans="1:130" ht="15" thickBot="1" x14ac:dyDescent="0.35">
      <c r="B290" s="231" t="s">
        <v>719</v>
      </c>
      <c r="C290" s="232" t="s">
        <v>720</v>
      </c>
      <c r="D290" s="193" t="s">
        <v>800</v>
      </c>
    </row>
    <row r="291" spans="1:130" x14ac:dyDescent="0.3">
      <c r="B291" s="462" t="s">
        <v>19</v>
      </c>
      <c r="C291" s="463">
        <f>DY42</f>
        <v>2189566.1894736853</v>
      </c>
      <c r="D291" s="193">
        <f>C291*(1+$E$287)</f>
        <v>1491590.224555166</v>
      </c>
    </row>
    <row r="292" spans="1:130" s="237" customFormat="1" x14ac:dyDescent="0.3">
      <c r="A292" s="1"/>
      <c r="B292" s="229" t="s">
        <v>723</v>
      </c>
      <c r="C292" s="233">
        <f>DY63</f>
        <v>0</v>
      </c>
      <c r="D292" s="193">
        <f t="shared" ref="D292:D298" si="817">C292*(1+$E$287)</f>
        <v>0</v>
      </c>
      <c r="F292" s="1"/>
      <c r="G292" s="1"/>
      <c r="H292" s="1"/>
      <c r="I292" s="1"/>
      <c r="J292" s="1"/>
      <c r="K292" s="2"/>
      <c r="L292" s="1"/>
      <c r="M292" s="1"/>
      <c r="N292" s="384"/>
      <c r="O292" s="207"/>
      <c r="P292" s="3"/>
      <c r="Q292" s="3"/>
      <c r="R292" s="3"/>
      <c r="S292" s="3"/>
      <c r="T292" s="3"/>
      <c r="U292" s="3"/>
      <c r="V292" s="3"/>
      <c r="W292" s="3"/>
      <c r="X292" s="384"/>
      <c r="Y292" s="3"/>
      <c r="Z292" s="3"/>
      <c r="AA292" s="3"/>
      <c r="AB292" s="1"/>
      <c r="AC292" s="384"/>
      <c r="AD292" s="3"/>
      <c r="AE292" s="3"/>
      <c r="AF292" s="3"/>
      <c r="AG292" s="1"/>
      <c r="AH292" s="384"/>
      <c r="AI292" s="3"/>
      <c r="AJ292" s="3"/>
      <c r="AK292" s="3"/>
      <c r="AL292" s="1"/>
      <c r="AM292" s="384"/>
      <c r="AN292" s="3"/>
      <c r="AO292" s="3"/>
      <c r="AP292" s="3"/>
      <c r="AQ292" s="1"/>
      <c r="AR292" s="384"/>
      <c r="AS292" s="3"/>
      <c r="AT292" s="3"/>
      <c r="AU292" s="3"/>
      <c r="AV292" s="1"/>
      <c r="AW292" s="384"/>
      <c r="AX292" s="3"/>
      <c r="AY292" s="3"/>
      <c r="AZ292" s="3"/>
      <c r="BA292" s="1"/>
      <c r="BB292" s="384"/>
      <c r="BC292" s="3"/>
      <c r="BD292" s="3"/>
      <c r="BE292" s="3"/>
      <c r="BF292" s="1"/>
      <c r="BG292" s="384"/>
      <c r="BH292" s="3"/>
      <c r="BI292" s="3"/>
      <c r="BJ292" s="3"/>
      <c r="BK292" s="1"/>
      <c r="BL292" s="384"/>
      <c r="BM292" s="3"/>
      <c r="BN292" s="3"/>
      <c r="BO292" s="3"/>
      <c r="BP292" s="1"/>
      <c r="BQ292" s="384"/>
      <c r="BR292" s="3"/>
      <c r="BS292" s="3"/>
      <c r="BT292" s="3"/>
      <c r="BU292" s="1"/>
      <c r="BV292" s="384"/>
      <c r="BW292" s="3"/>
      <c r="BX292" s="3"/>
      <c r="BY292" s="3"/>
      <c r="BZ292" s="1"/>
      <c r="CA292" s="384"/>
      <c r="CB292" s="3"/>
      <c r="CC292" s="3"/>
      <c r="CD292" s="3"/>
      <c r="CE292" s="1"/>
      <c r="CF292" s="384"/>
      <c r="CG292" s="3"/>
      <c r="CH292" s="3"/>
      <c r="CI292" s="3"/>
      <c r="CJ292" s="1"/>
      <c r="CK292" s="384"/>
      <c r="CL292" s="3"/>
      <c r="CM292" s="3"/>
      <c r="CN292" s="3"/>
      <c r="CO292" s="1"/>
      <c r="CP292" s="384"/>
      <c r="CQ292" s="3"/>
      <c r="CR292" s="3"/>
      <c r="CS292" s="3"/>
      <c r="CT292" s="1"/>
      <c r="CU292" s="384"/>
      <c r="CV292" s="3"/>
      <c r="CW292" s="3"/>
      <c r="CX292" s="3"/>
      <c r="CY292" s="1"/>
      <c r="CZ292" s="384"/>
      <c r="DA292" s="3"/>
      <c r="DB292" s="3"/>
      <c r="DC292" s="3"/>
      <c r="DD292" s="1"/>
      <c r="DE292" s="384"/>
      <c r="DF292" s="3"/>
      <c r="DG292" s="3"/>
      <c r="DH292" s="3"/>
      <c r="DI292" s="1"/>
      <c r="DJ292" s="384"/>
      <c r="DK292" s="3"/>
      <c r="DL292" s="3"/>
      <c r="DM292" s="3"/>
      <c r="DN292" s="1"/>
      <c r="DO292" s="384"/>
      <c r="DP292" s="3"/>
      <c r="DQ292" s="3"/>
      <c r="DR292" s="3"/>
      <c r="DS292" s="1"/>
      <c r="DT292" s="1"/>
      <c r="DU292" s="1"/>
      <c r="DV292" s="1"/>
      <c r="DW292" s="1"/>
      <c r="DX292" s="1"/>
      <c r="DY292" s="1"/>
      <c r="DZ292" s="193"/>
    </row>
    <row r="293" spans="1:130" x14ac:dyDescent="0.3">
      <c r="B293" s="230" t="s">
        <v>411</v>
      </c>
      <c r="C293" s="233">
        <f>DY97</f>
        <v>214967.10526315778</v>
      </c>
      <c r="D293" s="193">
        <f t="shared" si="817"/>
        <v>146441.26053504768</v>
      </c>
    </row>
    <row r="294" spans="1:130" s="193" customFormat="1" x14ac:dyDescent="0.3">
      <c r="A294" s="1"/>
      <c r="B294" s="229" t="s">
        <v>79</v>
      </c>
      <c r="C294" s="233">
        <f>DY115</f>
        <v>0</v>
      </c>
      <c r="D294" s="193">
        <f t="shared" si="817"/>
        <v>0</v>
      </c>
      <c r="E294" s="237"/>
      <c r="F294" s="1"/>
      <c r="G294" s="1"/>
      <c r="H294" s="1"/>
      <c r="I294" s="1"/>
      <c r="J294" s="1"/>
      <c r="K294" s="2"/>
      <c r="L294" s="1"/>
      <c r="M294" s="1"/>
      <c r="N294" s="384"/>
      <c r="O294" s="207"/>
      <c r="P294" s="3"/>
      <c r="Q294" s="3"/>
      <c r="R294" s="3"/>
      <c r="S294" s="3"/>
      <c r="T294" s="3"/>
      <c r="U294" s="3"/>
      <c r="V294" s="3"/>
      <c r="W294" s="3"/>
      <c r="X294" s="384"/>
      <c r="Y294" s="3"/>
      <c r="Z294" s="3"/>
      <c r="AA294" s="3"/>
      <c r="AB294" s="1"/>
      <c r="AC294" s="384"/>
      <c r="AD294" s="3"/>
      <c r="AE294" s="3"/>
      <c r="AF294" s="3"/>
      <c r="AG294" s="1"/>
      <c r="AH294" s="384"/>
      <c r="AI294" s="3"/>
      <c r="AJ294" s="3"/>
      <c r="AK294" s="3"/>
      <c r="AL294" s="1"/>
      <c r="AM294" s="384"/>
      <c r="AN294" s="3"/>
      <c r="AO294" s="3"/>
      <c r="AP294" s="3"/>
      <c r="AQ294" s="1"/>
      <c r="AR294" s="384"/>
      <c r="AS294" s="3"/>
      <c r="AT294" s="3"/>
      <c r="AU294" s="3"/>
      <c r="AV294" s="1"/>
      <c r="AW294" s="384"/>
      <c r="AX294" s="3"/>
      <c r="AY294" s="3"/>
      <c r="AZ294" s="3"/>
      <c r="BA294" s="1"/>
      <c r="BB294" s="384"/>
      <c r="BC294" s="3"/>
      <c r="BD294" s="3"/>
      <c r="BE294" s="3"/>
      <c r="BF294" s="1"/>
      <c r="BG294" s="384"/>
      <c r="BH294" s="3"/>
      <c r="BI294" s="3"/>
      <c r="BJ294" s="3"/>
      <c r="BK294" s="1"/>
      <c r="BL294" s="384"/>
      <c r="BM294" s="3"/>
      <c r="BN294" s="3"/>
      <c r="BO294" s="3"/>
      <c r="BP294" s="1"/>
      <c r="BQ294" s="384"/>
      <c r="BR294" s="3"/>
      <c r="BS294" s="3"/>
      <c r="BT294" s="3"/>
      <c r="BU294" s="1"/>
      <c r="BV294" s="384"/>
      <c r="BW294" s="3"/>
      <c r="BX294" s="3"/>
      <c r="BY294" s="3"/>
      <c r="BZ294" s="1"/>
      <c r="CA294" s="384"/>
      <c r="CB294" s="3"/>
      <c r="CC294" s="3"/>
      <c r="CD294" s="3"/>
      <c r="CE294" s="1"/>
      <c r="CF294" s="384"/>
      <c r="CG294" s="3"/>
      <c r="CH294" s="3"/>
      <c r="CI294" s="3"/>
      <c r="CJ294" s="1"/>
      <c r="CK294" s="384"/>
      <c r="CL294" s="3"/>
      <c r="CM294" s="3"/>
      <c r="CN294" s="3"/>
      <c r="CO294" s="1"/>
      <c r="CP294" s="384"/>
      <c r="CQ294" s="3"/>
      <c r="CR294" s="3"/>
      <c r="CS294" s="3"/>
      <c r="CT294" s="1"/>
      <c r="CU294" s="384"/>
      <c r="CV294" s="3"/>
      <c r="CW294" s="3"/>
      <c r="CX294" s="3"/>
      <c r="CY294" s="1"/>
      <c r="CZ294" s="384"/>
      <c r="DA294" s="3"/>
      <c r="DB294" s="3"/>
      <c r="DC294" s="3"/>
      <c r="DD294" s="1"/>
      <c r="DE294" s="384"/>
      <c r="DF294" s="3"/>
      <c r="DG294" s="3"/>
      <c r="DH294" s="3"/>
      <c r="DI294" s="1"/>
      <c r="DJ294" s="384"/>
      <c r="DK294" s="3"/>
      <c r="DL294" s="3"/>
      <c r="DM294" s="3"/>
      <c r="DN294" s="1"/>
      <c r="DO294" s="384"/>
      <c r="DP294" s="3"/>
      <c r="DQ294" s="3"/>
      <c r="DR294" s="3"/>
      <c r="DS294" s="1"/>
      <c r="DT294" s="1"/>
      <c r="DU294" s="1"/>
      <c r="DV294" s="1"/>
      <c r="DW294" s="1"/>
      <c r="DX294" s="1"/>
      <c r="DY294" s="1"/>
    </row>
    <row r="295" spans="1:130" x14ac:dyDescent="0.3">
      <c r="B295" s="229" t="s">
        <v>827</v>
      </c>
      <c r="C295" s="233">
        <f>DY141</f>
        <v>870157.89473684249</v>
      </c>
      <c r="D295" s="193">
        <f t="shared" si="817"/>
        <v>592774.50293519709</v>
      </c>
    </row>
    <row r="296" spans="1:130" s="193" customFormat="1" x14ac:dyDescent="0.3">
      <c r="A296" s="1"/>
      <c r="B296" s="230" t="s">
        <v>102</v>
      </c>
      <c r="C296" s="233">
        <f>DY156</f>
        <v>3926.3157894736842</v>
      </c>
      <c r="D296" s="193">
        <f t="shared" si="817"/>
        <v>2674.7098481198623</v>
      </c>
      <c r="E296" s="237"/>
      <c r="F296" s="1"/>
      <c r="G296" s="1"/>
      <c r="H296" s="1"/>
      <c r="I296" s="1"/>
      <c r="J296" s="1"/>
      <c r="K296" s="2"/>
      <c r="L296" s="1"/>
      <c r="M296" s="1"/>
      <c r="N296" s="384"/>
      <c r="O296" s="207"/>
      <c r="P296" s="3"/>
      <c r="Q296" s="3"/>
      <c r="R296" s="3"/>
      <c r="S296" s="3"/>
      <c r="T296" s="3"/>
      <c r="U296" s="3"/>
      <c r="V296" s="3"/>
      <c r="W296" s="3"/>
      <c r="X296" s="384"/>
      <c r="Y296" s="3"/>
      <c r="Z296" s="3"/>
      <c r="AA296" s="3"/>
      <c r="AB296" s="1"/>
      <c r="AC296" s="384"/>
      <c r="AD296" s="3"/>
      <c r="AE296" s="3"/>
      <c r="AF296" s="3"/>
      <c r="AG296" s="1"/>
      <c r="AH296" s="384"/>
      <c r="AI296" s="3"/>
      <c r="AJ296" s="3"/>
      <c r="AK296" s="3"/>
      <c r="AL296" s="1"/>
      <c r="AM296" s="384"/>
      <c r="AN296" s="3"/>
      <c r="AO296" s="3"/>
      <c r="AP296" s="3"/>
      <c r="AQ296" s="1"/>
      <c r="AR296" s="384"/>
      <c r="AS296" s="3"/>
      <c r="AT296" s="3"/>
      <c r="AU296" s="3"/>
      <c r="AV296" s="1"/>
      <c r="AW296" s="384"/>
      <c r="AX296" s="3"/>
      <c r="AY296" s="3"/>
      <c r="AZ296" s="3"/>
      <c r="BA296" s="1"/>
      <c r="BB296" s="384"/>
      <c r="BC296" s="3"/>
      <c r="BD296" s="3"/>
      <c r="BE296" s="3"/>
      <c r="BF296" s="1"/>
      <c r="BG296" s="384"/>
      <c r="BH296" s="3"/>
      <c r="BI296" s="3"/>
      <c r="BJ296" s="3"/>
      <c r="BK296" s="1"/>
      <c r="BL296" s="384"/>
      <c r="BM296" s="3"/>
      <c r="BN296" s="3"/>
      <c r="BO296" s="3"/>
      <c r="BP296" s="1"/>
      <c r="BQ296" s="384"/>
      <c r="BR296" s="3"/>
      <c r="BS296" s="3"/>
      <c r="BT296" s="3"/>
      <c r="BU296" s="1"/>
      <c r="BV296" s="384"/>
      <c r="BW296" s="3"/>
      <c r="BX296" s="3"/>
      <c r="BY296" s="3"/>
      <c r="BZ296" s="1"/>
      <c r="CA296" s="384"/>
      <c r="CB296" s="3"/>
      <c r="CC296" s="3"/>
      <c r="CD296" s="3"/>
      <c r="CE296" s="1"/>
      <c r="CF296" s="384"/>
      <c r="CG296" s="3"/>
      <c r="CH296" s="3"/>
      <c r="CI296" s="3"/>
      <c r="CJ296" s="1"/>
      <c r="CK296" s="384"/>
      <c r="CL296" s="3"/>
      <c r="CM296" s="3"/>
      <c r="CN296" s="3"/>
      <c r="CO296" s="1"/>
      <c r="CP296" s="384"/>
      <c r="CQ296" s="3"/>
      <c r="CR296" s="3"/>
      <c r="CS296" s="3"/>
      <c r="CT296" s="1"/>
      <c r="CU296" s="384"/>
      <c r="CV296" s="3"/>
      <c r="CW296" s="3"/>
      <c r="CX296" s="3"/>
      <c r="CY296" s="1"/>
      <c r="CZ296" s="384"/>
      <c r="DA296" s="3"/>
      <c r="DB296" s="3"/>
      <c r="DC296" s="3"/>
      <c r="DD296" s="1"/>
      <c r="DE296" s="384"/>
      <c r="DF296" s="3"/>
      <c r="DG296" s="3"/>
      <c r="DH296" s="3"/>
      <c r="DI296" s="1"/>
      <c r="DJ296" s="384"/>
      <c r="DK296" s="3"/>
      <c r="DL296" s="3"/>
      <c r="DM296" s="3"/>
      <c r="DN296" s="1"/>
      <c r="DO296" s="384"/>
      <c r="DP296" s="3"/>
      <c r="DQ296" s="3"/>
      <c r="DR296" s="3"/>
      <c r="DS296" s="1"/>
      <c r="DT296" s="1"/>
      <c r="DU296" s="1"/>
      <c r="DV296" s="1"/>
      <c r="DW296" s="1"/>
      <c r="DX296" s="1"/>
      <c r="DY296" s="1"/>
    </row>
    <row r="297" spans="1:130" x14ac:dyDescent="0.3">
      <c r="B297" s="229" t="s">
        <v>117</v>
      </c>
      <c r="C297" s="233">
        <f>DY174</f>
        <v>99007.719298245604</v>
      </c>
      <c r="D297" s="193">
        <f t="shared" si="817"/>
        <v>67446.66910309899</v>
      </c>
    </row>
    <row r="298" spans="1:130" s="193" customFormat="1" x14ac:dyDescent="0.3">
      <c r="A298" s="1"/>
      <c r="B298" s="230" t="s">
        <v>721</v>
      </c>
      <c r="C298" s="233">
        <f>DY201</f>
        <v>149226.77590884428</v>
      </c>
      <c r="D298" s="193">
        <f t="shared" si="817"/>
        <v>101657.21468370872</v>
      </c>
      <c r="E298" s="237"/>
      <c r="F298" s="1"/>
      <c r="G298" s="1"/>
      <c r="H298" s="1"/>
      <c r="I298" s="1"/>
      <c r="J298" s="1"/>
      <c r="K298" s="2"/>
      <c r="L298" s="1"/>
      <c r="M298" s="1"/>
      <c r="N298" s="384"/>
      <c r="O298" s="207"/>
      <c r="P298" s="3"/>
      <c r="Q298" s="3"/>
      <c r="R298" s="3"/>
      <c r="S298" s="3"/>
      <c r="T298" s="3"/>
      <c r="U298" s="3"/>
      <c r="V298" s="3"/>
      <c r="W298" s="3"/>
      <c r="X298" s="384"/>
      <c r="Y298" s="3"/>
      <c r="Z298" s="3"/>
      <c r="AA298" s="3"/>
      <c r="AB298" s="1"/>
      <c r="AC298" s="384"/>
      <c r="AD298" s="3"/>
      <c r="AE298" s="3"/>
      <c r="AF298" s="3"/>
      <c r="AG298" s="1"/>
      <c r="AH298" s="384"/>
      <c r="AI298" s="3"/>
      <c r="AJ298" s="3"/>
      <c r="AK298" s="3"/>
      <c r="AL298" s="1"/>
      <c r="AM298" s="384"/>
      <c r="AN298" s="3"/>
      <c r="AO298" s="3"/>
      <c r="AP298" s="3"/>
      <c r="AQ298" s="1"/>
      <c r="AR298" s="384"/>
      <c r="AS298" s="3"/>
      <c r="AT298" s="3"/>
      <c r="AU298" s="3"/>
      <c r="AV298" s="1"/>
      <c r="AW298" s="384"/>
      <c r="AX298" s="3"/>
      <c r="AY298" s="3"/>
      <c r="AZ298" s="3"/>
      <c r="BA298" s="1"/>
      <c r="BB298" s="384"/>
      <c r="BC298" s="3"/>
      <c r="BD298" s="3"/>
      <c r="BE298" s="3"/>
      <c r="BF298" s="1"/>
      <c r="BG298" s="384"/>
      <c r="BH298" s="3"/>
      <c r="BI298" s="3"/>
      <c r="BJ298" s="3"/>
      <c r="BK298" s="1"/>
      <c r="BL298" s="384"/>
      <c r="BM298" s="3"/>
      <c r="BN298" s="3"/>
      <c r="BO298" s="3"/>
      <c r="BP298" s="1"/>
      <c r="BQ298" s="384"/>
      <c r="BR298" s="3"/>
      <c r="BS298" s="3"/>
      <c r="BT298" s="3"/>
      <c r="BU298" s="1"/>
      <c r="BV298" s="384"/>
      <c r="BW298" s="3"/>
      <c r="BX298" s="3"/>
      <c r="BY298" s="3"/>
      <c r="BZ298" s="1"/>
      <c r="CA298" s="384"/>
      <c r="CB298" s="3"/>
      <c r="CC298" s="3"/>
      <c r="CD298" s="3"/>
      <c r="CE298" s="1"/>
      <c r="CF298" s="384"/>
      <c r="CG298" s="3"/>
      <c r="CH298" s="3"/>
      <c r="CI298" s="3"/>
      <c r="CJ298" s="1"/>
      <c r="CK298" s="384"/>
      <c r="CL298" s="3"/>
      <c r="CM298" s="3"/>
      <c r="CN298" s="3"/>
      <c r="CO298" s="1"/>
      <c r="CP298" s="384"/>
      <c r="CQ298" s="3"/>
      <c r="CR298" s="3"/>
      <c r="CS298" s="3"/>
      <c r="CT298" s="1"/>
      <c r="CU298" s="384"/>
      <c r="CV298" s="3"/>
      <c r="CW298" s="3"/>
      <c r="CX298" s="3"/>
      <c r="CY298" s="1"/>
      <c r="CZ298" s="384"/>
      <c r="DA298" s="3"/>
      <c r="DB298" s="3"/>
      <c r="DC298" s="3"/>
      <c r="DD298" s="1"/>
      <c r="DE298" s="384"/>
      <c r="DF298" s="3"/>
      <c r="DG298" s="3"/>
      <c r="DH298" s="3"/>
      <c r="DI298" s="1"/>
      <c r="DJ298" s="384"/>
      <c r="DK298" s="3"/>
      <c r="DL298" s="3"/>
      <c r="DM298" s="3"/>
      <c r="DN298" s="1"/>
      <c r="DO298" s="384"/>
      <c r="DP298" s="3"/>
      <c r="DQ298" s="3"/>
      <c r="DR298" s="3"/>
      <c r="DS298" s="1"/>
      <c r="DT298" s="1"/>
      <c r="DU298" s="1"/>
      <c r="DV298" s="1"/>
      <c r="DW298" s="1"/>
      <c r="DX298" s="1"/>
      <c r="DY298" s="1"/>
    </row>
    <row r="299" spans="1:130" ht="15" thickBot="1" x14ac:dyDescent="0.35">
      <c r="B299" s="234" t="s">
        <v>436</v>
      </c>
      <c r="C299" s="235">
        <f>SUM(C291:C298)</f>
        <v>3526852.000470249</v>
      </c>
      <c r="D299" s="235">
        <f>SUM(D291:D298)</f>
        <v>2402584.5816603382</v>
      </c>
    </row>
    <row r="300" spans="1:130" s="193" customFormat="1" x14ac:dyDescent="0.3">
      <c r="A300" s="1"/>
      <c r="B300" s="228"/>
      <c r="E300" s="237"/>
      <c r="F300" s="1"/>
      <c r="G300" s="1"/>
      <c r="H300" s="1"/>
      <c r="I300" s="1"/>
      <c r="J300" s="1"/>
      <c r="K300" s="2"/>
      <c r="L300" s="1"/>
      <c r="M300" s="1"/>
      <c r="N300" s="384"/>
      <c r="O300" s="207"/>
      <c r="P300" s="3"/>
      <c r="Q300" s="3"/>
      <c r="R300" s="3"/>
      <c r="S300" s="3"/>
      <c r="T300" s="3"/>
      <c r="U300" s="3"/>
      <c r="V300" s="3"/>
      <c r="W300" s="3"/>
      <c r="X300" s="384"/>
      <c r="Y300" s="3"/>
      <c r="Z300" s="3"/>
      <c r="AA300" s="3"/>
      <c r="AB300" s="1"/>
      <c r="AC300" s="384"/>
      <c r="AD300" s="3"/>
      <c r="AE300" s="3"/>
      <c r="AF300" s="3"/>
      <c r="AG300" s="1"/>
      <c r="AH300" s="384"/>
      <c r="AI300" s="3"/>
      <c r="AJ300" s="3"/>
      <c r="AK300" s="3"/>
      <c r="AL300" s="1"/>
      <c r="AM300" s="384"/>
      <c r="AN300" s="3"/>
      <c r="AO300" s="3"/>
      <c r="AP300" s="3"/>
      <c r="AQ300" s="1"/>
      <c r="AR300" s="384"/>
      <c r="AS300" s="3"/>
      <c r="AT300" s="3"/>
      <c r="AU300" s="3"/>
      <c r="AV300" s="1"/>
      <c r="AW300" s="384"/>
      <c r="AX300" s="3"/>
      <c r="AY300" s="3"/>
      <c r="AZ300" s="3"/>
      <c r="BA300" s="1"/>
      <c r="BB300" s="384"/>
      <c r="BC300" s="3"/>
      <c r="BD300" s="3"/>
      <c r="BE300" s="3"/>
      <c r="BF300" s="1"/>
      <c r="BG300" s="384"/>
      <c r="BH300" s="3"/>
      <c r="BI300" s="3"/>
      <c r="BJ300" s="3"/>
      <c r="BK300" s="1"/>
      <c r="BL300" s="384"/>
      <c r="BM300" s="3"/>
      <c r="BN300" s="3"/>
      <c r="BO300" s="3"/>
      <c r="BP300" s="1"/>
      <c r="BQ300" s="384"/>
      <c r="BR300" s="3"/>
      <c r="BS300" s="3"/>
      <c r="BT300" s="3"/>
      <c r="BU300" s="1"/>
      <c r="BV300" s="384"/>
      <c r="BW300" s="3"/>
      <c r="BX300" s="3"/>
      <c r="BY300" s="3"/>
      <c r="BZ300" s="1"/>
      <c r="CA300" s="384"/>
      <c r="CB300" s="3"/>
      <c r="CC300" s="3"/>
      <c r="CD300" s="3"/>
      <c r="CE300" s="1"/>
      <c r="CF300" s="384"/>
      <c r="CG300" s="3"/>
      <c r="CH300" s="3"/>
      <c r="CI300" s="3"/>
      <c r="CJ300" s="1"/>
      <c r="CK300" s="384"/>
      <c r="CL300" s="3"/>
      <c r="CM300" s="3"/>
      <c r="CN300" s="3"/>
      <c r="CO300" s="1"/>
      <c r="CP300" s="384"/>
      <c r="CQ300" s="3"/>
      <c r="CR300" s="3"/>
      <c r="CS300" s="3"/>
      <c r="CT300" s="1"/>
      <c r="CU300" s="384"/>
      <c r="CV300" s="3"/>
      <c r="CW300" s="3"/>
      <c r="CX300" s="3"/>
      <c r="CY300" s="1"/>
      <c r="CZ300" s="384"/>
      <c r="DA300" s="3"/>
      <c r="DB300" s="3"/>
      <c r="DC300" s="3"/>
      <c r="DD300" s="1"/>
      <c r="DE300" s="384"/>
      <c r="DF300" s="3"/>
      <c r="DG300" s="3"/>
      <c r="DH300" s="3"/>
      <c r="DI300" s="1"/>
      <c r="DJ300" s="384"/>
      <c r="DK300" s="3"/>
      <c r="DL300" s="3"/>
      <c r="DM300" s="3"/>
      <c r="DN300" s="1"/>
      <c r="DO300" s="384"/>
      <c r="DP300" s="3"/>
      <c r="DQ300" s="3"/>
      <c r="DR300" s="3"/>
      <c r="DS300" s="1"/>
      <c r="DT300" s="1"/>
      <c r="DU300" s="1"/>
      <c r="DV300" s="1"/>
      <c r="DW300" s="1"/>
      <c r="DX300" s="1"/>
      <c r="DY300" s="1"/>
    </row>
    <row r="302" spans="1:130" s="193" customFormat="1" x14ac:dyDescent="0.3">
      <c r="A302" s="1"/>
      <c r="B302" s="228"/>
      <c r="E302" s="237"/>
      <c r="F302" s="1"/>
      <c r="G302" s="1"/>
      <c r="H302" s="1"/>
      <c r="I302" s="1"/>
      <c r="J302" s="1"/>
      <c r="K302" s="2"/>
      <c r="L302" s="1"/>
      <c r="M302" s="1"/>
      <c r="N302" s="384"/>
      <c r="O302" s="207"/>
      <c r="P302" s="3"/>
      <c r="Q302" s="3"/>
      <c r="R302" s="3"/>
      <c r="S302" s="3"/>
      <c r="T302" s="3"/>
      <c r="U302" s="3"/>
      <c r="V302" s="3"/>
      <c r="W302" s="3"/>
      <c r="X302" s="384"/>
      <c r="Y302" s="3"/>
      <c r="Z302" s="3"/>
      <c r="AA302" s="3"/>
      <c r="AB302" s="1"/>
      <c r="AC302" s="384"/>
      <c r="AD302" s="3"/>
      <c r="AE302" s="3"/>
      <c r="AF302" s="3"/>
      <c r="AG302" s="1"/>
      <c r="AH302" s="384"/>
      <c r="AI302" s="3"/>
      <c r="AJ302" s="3"/>
      <c r="AK302" s="3"/>
      <c r="AL302" s="1"/>
      <c r="AM302" s="384"/>
      <c r="AN302" s="3"/>
      <c r="AO302" s="3"/>
      <c r="AP302" s="3"/>
      <c r="AQ302" s="1"/>
      <c r="AR302" s="384"/>
      <c r="AS302" s="3"/>
      <c r="AT302" s="3"/>
      <c r="AU302" s="3"/>
      <c r="AV302" s="1"/>
      <c r="AW302" s="384"/>
      <c r="AX302" s="3"/>
      <c r="AY302" s="3"/>
      <c r="AZ302" s="3"/>
      <c r="BA302" s="1"/>
      <c r="BB302" s="384"/>
      <c r="BC302" s="3"/>
      <c r="BD302" s="3"/>
      <c r="BE302" s="3"/>
      <c r="BF302" s="1"/>
      <c r="BG302" s="384"/>
      <c r="BH302" s="3"/>
      <c r="BI302" s="3"/>
      <c r="BJ302" s="3"/>
      <c r="BK302" s="1"/>
      <c r="BL302" s="384"/>
      <c r="BM302" s="3"/>
      <c r="BN302" s="3"/>
      <c r="BO302" s="3"/>
      <c r="BP302" s="1"/>
      <c r="BQ302" s="384"/>
      <c r="BR302" s="3"/>
      <c r="BS302" s="3"/>
      <c r="BT302" s="3"/>
      <c r="BU302" s="1"/>
      <c r="BV302" s="384"/>
      <c r="BW302" s="3"/>
      <c r="BX302" s="3"/>
      <c r="BY302" s="3"/>
      <c r="BZ302" s="1"/>
      <c r="CA302" s="384"/>
      <c r="CB302" s="3"/>
      <c r="CC302" s="3"/>
      <c r="CD302" s="3"/>
      <c r="CE302" s="1"/>
      <c r="CF302" s="384"/>
      <c r="CG302" s="3"/>
      <c r="CH302" s="3"/>
      <c r="CI302" s="3"/>
      <c r="CJ302" s="1"/>
      <c r="CK302" s="384"/>
      <c r="CL302" s="3"/>
      <c r="CM302" s="3"/>
      <c r="CN302" s="3"/>
      <c r="CO302" s="1"/>
      <c r="CP302" s="384"/>
      <c r="CQ302" s="3"/>
      <c r="CR302" s="3"/>
      <c r="CS302" s="3"/>
      <c r="CT302" s="1"/>
      <c r="CU302" s="384"/>
      <c r="CV302" s="3"/>
      <c r="CW302" s="3"/>
      <c r="CX302" s="3"/>
      <c r="CY302" s="1"/>
      <c r="CZ302" s="384"/>
      <c r="DA302" s="3"/>
      <c r="DB302" s="3"/>
      <c r="DC302" s="3"/>
      <c r="DD302" s="1"/>
      <c r="DE302" s="384"/>
      <c r="DF302" s="3"/>
      <c r="DG302" s="3"/>
      <c r="DH302" s="3"/>
      <c r="DI302" s="1"/>
      <c r="DJ302" s="384"/>
      <c r="DK302" s="3"/>
      <c r="DL302" s="3"/>
      <c r="DM302" s="3"/>
      <c r="DN302" s="1"/>
      <c r="DO302" s="384"/>
      <c r="DP302" s="3"/>
      <c r="DQ302" s="3"/>
      <c r="DR302" s="3"/>
      <c r="DS302" s="1"/>
      <c r="DT302" s="1"/>
      <c r="DU302" s="1"/>
      <c r="DV302" s="1"/>
      <c r="DW302" s="1"/>
      <c r="DX302" s="1"/>
      <c r="DY302" s="1"/>
    </row>
  </sheetData>
  <mergeCells count="36">
    <mergeCell ref="DT254:DU254"/>
    <mergeCell ref="DV254:DW254"/>
    <mergeCell ref="DX254:DY254"/>
    <mergeCell ref="B255:B256"/>
    <mergeCell ref="B257:B258"/>
    <mergeCell ref="DT205:DU205"/>
    <mergeCell ref="DV205:DW205"/>
    <mergeCell ref="DX205:DY205"/>
    <mergeCell ref="DT224:DU224"/>
    <mergeCell ref="DV224:DW224"/>
    <mergeCell ref="DX224:DY224"/>
    <mergeCell ref="DT160:DU160"/>
    <mergeCell ref="DV160:DW160"/>
    <mergeCell ref="DX160:DY160"/>
    <mergeCell ref="DT178:DU178"/>
    <mergeCell ref="DV178:DW178"/>
    <mergeCell ref="DX178:DY178"/>
    <mergeCell ref="DT119:DU119"/>
    <mergeCell ref="DV119:DW119"/>
    <mergeCell ref="DX119:DY119"/>
    <mergeCell ref="DT145:DU145"/>
    <mergeCell ref="DV145:DW145"/>
    <mergeCell ref="DX145:DY145"/>
    <mergeCell ref="DT67:DU67"/>
    <mergeCell ref="DV67:DW67"/>
    <mergeCell ref="DX67:DY67"/>
    <mergeCell ref="DT100:DU100"/>
    <mergeCell ref="DV100:DW100"/>
    <mergeCell ref="DX100:DY100"/>
    <mergeCell ref="DT17:DY17"/>
    <mergeCell ref="DT18:DU18"/>
    <mergeCell ref="DV18:DW18"/>
    <mergeCell ref="DX18:DY18"/>
    <mergeCell ref="DT47:DU47"/>
    <mergeCell ref="DV47:DW47"/>
    <mergeCell ref="DX47:DY47"/>
  </mergeCells>
  <pageMargins left="0.75" right="0.75" top="1" bottom="1" header="0" footer="0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315"/>
  <sheetViews>
    <sheetView zoomScale="70" zoomScaleNormal="70" workbookViewId="0">
      <pane xSplit="3" ySplit="20" topLeftCell="D263" activePane="bottomRight" state="frozen"/>
      <selection pane="topRight" activeCell="D1" sqref="D1"/>
      <selection pane="bottomLeft" activeCell="A12" sqref="A12"/>
      <selection pane="bottomRight" activeCell="C286" sqref="C265:C286"/>
    </sheetView>
  </sheetViews>
  <sheetFormatPr baseColWidth="10" defaultColWidth="9.109375" defaultRowHeight="14.4" x14ac:dyDescent="0.3"/>
  <cols>
    <col min="1" max="1" width="4.5546875" style="1" bestFit="1" customWidth="1"/>
    <col min="2" max="2" width="115.5546875" style="1" bestFit="1" customWidth="1"/>
    <col min="3" max="4" width="51.88671875" style="193" customWidth="1"/>
    <col min="5" max="5" width="16.33203125" style="237" bestFit="1" customWidth="1"/>
    <col min="6" max="6" width="15.77734375" style="1" bestFit="1" customWidth="1"/>
    <col min="7" max="7" width="19.44140625" style="1" bestFit="1" customWidth="1"/>
    <col min="8" max="8" width="16.77734375" style="1" bestFit="1" customWidth="1"/>
    <col min="9" max="9" width="14.21875" style="1" bestFit="1" customWidth="1"/>
    <col min="10" max="10" width="23.77734375" style="1" bestFit="1" customWidth="1"/>
    <col min="11" max="11" width="38.44140625" style="2" bestFit="1" customWidth="1"/>
    <col min="12" max="12" width="23.5546875" style="1" customWidth="1"/>
    <col min="13" max="13" width="4.33203125" style="1" customWidth="1"/>
    <col min="14" max="14" width="9.5546875" style="384" customWidth="1"/>
    <col min="15" max="15" width="13.77734375" style="207" customWidth="1"/>
    <col min="16" max="16" width="14.33203125" style="3" bestFit="1" customWidth="1"/>
    <col min="17" max="17" width="20.109375" style="3" customWidth="1"/>
    <col min="18" max="18" width="4.33203125" style="3" customWidth="1"/>
    <col min="19" max="19" width="9.5546875" style="3" customWidth="1"/>
    <col min="20" max="20" width="8.109375" style="3" customWidth="1"/>
    <col min="21" max="21" width="14.33203125" style="3" bestFit="1" customWidth="1"/>
    <col min="22" max="22" width="20.109375" style="3" customWidth="1"/>
    <col min="23" max="23" width="4.33203125" style="3" customWidth="1"/>
    <col min="24" max="24" width="9.5546875" style="384" customWidth="1"/>
    <col min="25" max="25" width="8.109375" style="3" customWidth="1"/>
    <col min="26" max="26" width="14.33203125" style="3" bestFit="1" customWidth="1"/>
    <col min="27" max="27" width="20.109375" style="3" customWidth="1"/>
    <col min="28" max="28" width="4.33203125" style="1" customWidth="1"/>
    <col min="29" max="29" width="9.5546875" style="384" customWidth="1"/>
    <col min="30" max="30" width="8.109375" style="3" customWidth="1"/>
    <col min="31" max="31" width="14.33203125" style="3" bestFit="1" customWidth="1"/>
    <col min="32" max="32" width="20.109375" style="3" customWidth="1"/>
    <col min="33" max="33" width="4.33203125" style="1" customWidth="1"/>
    <col min="34" max="34" width="9.5546875" style="384" customWidth="1"/>
    <col min="35" max="35" width="8.109375" style="3" customWidth="1"/>
    <col min="36" max="36" width="14.33203125" style="3" bestFit="1" customWidth="1"/>
    <col min="37" max="37" width="20.109375" style="3" customWidth="1"/>
    <col min="38" max="38" width="9.88671875" style="1" customWidth="1"/>
    <col min="39" max="39" width="9.5546875" style="384" customWidth="1"/>
    <col min="40" max="40" width="8.109375" style="3" customWidth="1"/>
    <col min="41" max="41" width="14.33203125" style="3" bestFit="1" customWidth="1"/>
    <col min="42" max="42" width="20.109375" style="3" customWidth="1"/>
    <col min="43" max="43" width="9.88671875" style="1" customWidth="1"/>
    <col min="44" max="44" width="9.5546875" style="384" customWidth="1"/>
    <col min="45" max="45" width="8.109375" style="3" customWidth="1"/>
    <col min="46" max="46" width="14.33203125" style="3" bestFit="1" customWidth="1"/>
    <col min="47" max="47" width="20.109375" style="3" customWidth="1"/>
    <col min="48" max="48" width="9.88671875" style="1" customWidth="1"/>
    <col min="49" max="49" width="9.5546875" style="384" customWidth="1"/>
    <col min="50" max="50" width="8.109375" style="3" customWidth="1"/>
    <col min="51" max="51" width="14.33203125" style="3" bestFit="1" customWidth="1"/>
    <col min="52" max="52" width="20.109375" style="3" customWidth="1"/>
    <col min="53" max="53" width="9.88671875" style="1" customWidth="1"/>
    <col min="54" max="54" width="9.5546875" style="384" customWidth="1"/>
    <col min="55" max="55" width="8.109375" style="3" customWidth="1"/>
    <col min="56" max="56" width="14.33203125" style="3" bestFit="1" customWidth="1"/>
    <col min="57" max="57" width="20.109375" style="3" customWidth="1"/>
    <col min="58" max="58" width="9.88671875" style="1" customWidth="1"/>
    <col min="59" max="59" width="9.5546875" style="384" customWidth="1"/>
    <col min="60" max="60" width="8.109375" style="3" customWidth="1"/>
    <col min="61" max="61" width="14.33203125" style="3" bestFit="1" customWidth="1"/>
    <col min="62" max="62" width="20.109375" style="3" customWidth="1"/>
    <col min="63" max="63" width="9.88671875" style="1" customWidth="1"/>
    <col min="64" max="64" width="9.5546875" style="384" customWidth="1"/>
    <col min="65" max="65" width="8.109375" style="3" customWidth="1"/>
    <col min="66" max="66" width="14.33203125" style="3" bestFit="1" customWidth="1"/>
    <col min="67" max="67" width="20.109375" style="3" customWidth="1"/>
    <col min="68" max="68" width="9.88671875" style="1" customWidth="1"/>
    <col min="69" max="69" width="9.5546875" style="384" customWidth="1"/>
    <col min="70" max="70" width="8.109375" style="3" customWidth="1"/>
    <col min="71" max="71" width="14.33203125" style="3" bestFit="1" customWidth="1"/>
    <col min="72" max="72" width="20.109375" style="3" customWidth="1"/>
    <col min="73" max="73" width="9.88671875" style="1" customWidth="1"/>
    <col min="74" max="74" width="9.5546875" style="384" customWidth="1"/>
    <col min="75" max="75" width="8.109375" style="3" customWidth="1"/>
    <col min="76" max="76" width="14.33203125" style="3" bestFit="1" customWidth="1"/>
    <col min="77" max="77" width="20.109375" style="3" customWidth="1"/>
    <col min="78" max="78" width="9.88671875" style="1" customWidth="1"/>
    <col min="79" max="79" width="9.5546875" style="384" customWidth="1"/>
    <col min="80" max="80" width="8.109375" style="3" customWidth="1"/>
    <col min="81" max="81" width="14.33203125" style="3" bestFit="1" customWidth="1"/>
    <col min="82" max="82" width="20.109375" style="3" customWidth="1"/>
    <col min="83" max="83" width="9.88671875" style="1" customWidth="1"/>
    <col min="84" max="84" width="9.5546875" style="384" customWidth="1"/>
    <col min="85" max="85" width="8.109375" style="3" customWidth="1"/>
    <col min="86" max="86" width="14.33203125" style="3" bestFit="1" customWidth="1"/>
    <col min="87" max="87" width="20.109375" style="3" customWidth="1"/>
    <col min="88" max="88" width="9.88671875" style="1" customWidth="1"/>
    <col min="89" max="89" width="9.5546875" style="384" customWidth="1"/>
    <col min="90" max="90" width="8.109375" style="3" customWidth="1"/>
    <col min="91" max="91" width="14.33203125" style="3" bestFit="1" customWidth="1"/>
    <col min="92" max="92" width="20.109375" style="3" customWidth="1"/>
    <col min="93" max="93" width="9.88671875" style="1" customWidth="1"/>
    <col min="94" max="94" width="9.5546875" style="384" customWidth="1"/>
    <col min="95" max="95" width="8.109375" style="3" customWidth="1"/>
    <col min="96" max="96" width="14.33203125" style="3" bestFit="1" customWidth="1"/>
    <col min="97" max="97" width="20.109375" style="3" customWidth="1"/>
    <col min="98" max="98" width="9.88671875" style="1" customWidth="1"/>
    <col min="99" max="99" width="9.5546875" style="384" customWidth="1"/>
    <col min="100" max="100" width="8.109375" style="3" customWidth="1"/>
    <col min="101" max="101" width="14.33203125" style="3" bestFit="1" customWidth="1"/>
    <col min="102" max="102" width="20.109375" style="3" customWidth="1"/>
    <col min="103" max="103" width="9.88671875" style="1" customWidth="1"/>
    <col min="104" max="104" width="9.5546875" style="384" customWidth="1"/>
    <col min="105" max="105" width="8.109375" style="3" customWidth="1"/>
    <col min="106" max="106" width="14.33203125" style="3" bestFit="1" customWidth="1"/>
    <col min="107" max="107" width="20.109375" style="3" customWidth="1"/>
    <col min="108" max="108" width="9.88671875" style="1" customWidth="1"/>
    <col min="109" max="109" width="9.5546875" style="384" customWidth="1"/>
    <col min="110" max="110" width="8.109375" style="3" customWidth="1"/>
    <col min="111" max="111" width="14.33203125" style="3" bestFit="1" customWidth="1"/>
    <col min="112" max="112" width="20.109375" style="3" customWidth="1"/>
    <col min="113" max="113" width="9.88671875" style="1" customWidth="1"/>
    <col min="114" max="114" width="9.5546875" style="384" customWidth="1"/>
    <col min="115" max="115" width="8.109375" style="3" customWidth="1"/>
    <col min="116" max="116" width="14.33203125" style="3" bestFit="1" customWidth="1"/>
    <col min="117" max="117" width="20.109375" style="3" customWidth="1"/>
    <col min="118" max="118" width="9.88671875" style="1" customWidth="1"/>
    <col min="119" max="119" width="9.5546875" style="384" customWidth="1"/>
    <col min="120" max="120" width="8.109375" style="3" customWidth="1"/>
    <col min="121" max="121" width="14.33203125" style="3" bestFit="1" customWidth="1"/>
    <col min="122" max="122" width="20.109375" style="3" customWidth="1"/>
    <col min="123" max="123" width="9.88671875" style="1" customWidth="1"/>
    <col min="124" max="124" width="15.5546875" style="1" bestFit="1" customWidth="1"/>
    <col min="125" max="125" width="14.33203125" style="1" bestFit="1" customWidth="1"/>
    <col min="126" max="127" width="13.44140625" style="1" customWidth="1"/>
    <col min="128" max="128" width="15.5546875" style="1" bestFit="1" customWidth="1"/>
    <col min="129" max="129" width="14.33203125" style="1" bestFit="1" customWidth="1"/>
    <col min="130" max="130" width="57.77734375" style="193" customWidth="1"/>
    <col min="131" max="16384" width="9.109375" style="1"/>
  </cols>
  <sheetData>
    <row r="1" spans="2:130" ht="15" customHeight="1" x14ac:dyDescent="0.3">
      <c r="DZ1" s="308"/>
    </row>
    <row r="2" spans="2:130" ht="15" customHeight="1" x14ac:dyDescent="0.3">
      <c r="DZ2" s="308"/>
    </row>
    <row r="3" spans="2:130" ht="12.6" customHeight="1" x14ac:dyDescent="0.3">
      <c r="B3" s="4" t="s">
        <v>711</v>
      </c>
      <c r="C3" s="194"/>
      <c r="D3" s="194"/>
      <c r="F3" s="6"/>
      <c r="G3" s="6"/>
      <c r="H3" s="243" t="s">
        <v>1</v>
      </c>
      <c r="I3" s="5">
        <v>38</v>
      </c>
      <c r="J3" s="6"/>
      <c r="K3" s="301" t="s">
        <v>2</v>
      </c>
      <c r="L3" s="7">
        <v>0.25</v>
      </c>
      <c r="N3" s="385"/>
      <c r="O3" s="208"/>
      <c r="P3" s="8"/>
      <c r="Q3" s="9"/>
      <c r="R3" s="8"/>
      <c r="S3" s="8"/>
      <c r="T3" s="8"/>
      <c r="U3" s="8"/>
      <c r="V3" s="9"/>
      <c r="W3" s="8"/>
      <c r="X3" s="385"/>
      <c r="Y3" s="8"/>
      <c r="Z3" s="8"/>
      <c r="AA3" s="9"/>
      <c r="AB3" s="6"/>
      <c r="AC3" s="385"/>
      <c r="AD3" s="8"/>
      <c r="AE3" s="8"/>
      <c r="AF3" s="9"/>
      <c r="AG3" s="6"/>
      <c r="AH3" s="385"/>
      <c r="AI3" s="8"/>
      <c r="AJ3" s="8"/>
      <c r="AK3" s="9"/>
      <c r="AM3" s="385"/>
      <c r="AN3" s="8"/>
      <c r="AO3" s="8"/>
      <c r="AP3" s="9"/>
      <c r="AR3" s="385"/>
      <c r="AS3" s="8"/>
      <c r="AT3" s="8"/>
      <c r="AU3" s="9"/>
      <c r="AW3" s="385"/>
      <c r="AX3" s="8"/>
      <c r="AY3" s="8"/>
      <c r="AZ3" s="9"/>
      <c r="BB3" s="385"/>
      <c r="BC3" s="8"/>
      <c r="BD3" s="8"/>
      <c r="BE3" s="9"/>
      <c r="BG3" s="385"/>
      <c r="BH3" s="8"/>
      <c r="BI3" s="8"/>
      <c r="BJ3" s="9"/>
      <c r="BL3" s="385"/>
      <c r="BM3" s="8"/>
      <c r="BN3" s="8"/>
      <c r="BO3" s="9"/>
      <c r="BQ3" s="385"/>
      <c r="BR3" s="8"/>
      <c r="BS3" s="8"/>
      <c r="BT3" s="9"/>
      <c r="BV3" s="385"/>
      <c r="BW3" s="8"/>
      <c r="BX3" s="8"/>
      <c r="BY3" s="9"/>
      <c r="CA3" s="385"/>
      <c r="CB3" s="8"/>
      <c r="CC3" s="8"/>
      <c r="CD3" s="9"/>
      <c r="CF3" s="385"/>
      <c r="CG3" s="8"/>
      <c r="CH3" s="8"/>
      <c r="CI3" s="9"/>
      <c r="CK3" s="385"/>
      <c r="CL3" s="8"/>
      <c r="CM3" s="8"/>
      <c r="CN3" s="9"/>
      <c r="CP3" s="385"/>
      <c r="CQ3" s="8"/>
      <c r="CR3" s="8"/>
      <c r="CS3" s="9"/>
      <c r="CU3" s="385"/>
      <c r="CV3" s="8"/>
      <c r="CW3" s="8"/>
      <c r="CX3" s="9"/>
      <c r="CZ3" s="385"/>
      <c r="DA3" s="8"/>
      <c r="DB3" s="8"/>
      <c r="DC3" s="9"/>
      <c r="DE3" s="385"/>
      <c r="DF3" s="8"/>
      <c r="DG3" s="8"/>
      <c r="DH3" s="9"/>
      <c r="DJ3" s="385"/>
      <c r="DK3" s="8"/>
      <c r="DL3" s="8"/>
      <c r="DM3" s="9"/>
      <c r="DO3" s="385"/>
      <c r="DP3" s="8"/>
      <c r="DQ3" s="8"/>
      <c r="DR3" s="9"/>
      <c r="DZ3" s="308"/>
    </row>
    <row r="4" spans="2:130" ht="12.6" customHeight="1" x14ac:dyDescent="0.3">
      <c r="E4" s="244"/>
      <c r="F4" s="10"/>
      <c r="G4" s="10"/>
      <c r="H4" s="10"/>
      <c r="I4" s="10"/>
      <c r="J4" s="10"/>
      <c r="L4" s="11"/>
      <c r="N4" s="385"/>
      <c r="O4" s="208"/>
      <c r="P4" s="8"/>
      <c r="Q4" s="8"/>
      <c r="R4" s="8"/>
      <c r="S4" s="8"/>
      <c r="T4" s="8"/>
      <c r="U4" s="8"/>
      <c r="V4" s="8"/>
      <c r="W4" s="8"/>
      <c r="X4" s="385"/>
      <c r="Y4" s="8"/>
      <c r="Z4" s="8"/>
      <c r="AA4" s="8"/>
      <c r="AB4" s="6"/>
      <c r="AC4" s="385"/>
      <c r="AD4" s="8"/>
      <c r="AE4" s="8"/>
      <c r="AF4" s="8"/>
      <c r="AG4" s="6"/>
      <c r="AH4" s="385"/>
      <c r="AI4" s="8"/>
      <c r="AJ4" s="8"/>
      <c r="AK4" s="8"/>
      <c r="AM4" s="385"/>
      <c r="AN4" s="8"/>
      <c r="AO4" s="8"/>
      <c r="AP4" s="8"/>
      <c r="AR4" s="385"/>
      <c r="AS4" s="8"/>
      <c r="AT4" s="8"/>
      <c r="AU4" s="8"/>
      <c r="AW4" s="385"/>
      <c r="AX4" s="8"/>
      <c r="AY4" s="8"/>
      <c r="AZ4" s="8"/>
      <c r="BB4" s="385"/>
      <c r="BC4" s="8"/>
      <c r="BD4" s="8"/>
      <c r="BE4" s="8"/>
      <c r="BG4" s="385"/>
      <c r="BH4" s="8"/>
      <c r="BI4" s="8"/>
      <c r="BJ4" s="8"/>
      <c r="BL4" s="385"/>
      <c r="BM4" s="8"/>
      <c r="BN4" s="8"/>
      <c r="BO4" s="8"/>
      <c r="BQ4" s="385"/>
      <c r="BR4" s="8"/>
      <c r="BS4" s="8"/>
      <c r="BT4" s="8"/>
      <c r="BV4" s="385"/>
      <c r="BW4" s="8"/>
      <c r="BX4" s="8"/>
      <c r="BY4" s="8"/>
      <c r="CA4" s="385"/>
      <c r="CB4" s="8"/>
      <c r="CC4" s="8"/>
      <c r="CD4" s="8"/>
      <c r="CF4" s="385"/>
      <c r="CG4" s="8"/>
      <c r="CH4" s="8"/>
      <c r="CI4" s="8"/>
      <c r="CK4" s="385"/>
      <c r="CL4" s="8"/>
      <c r="CM4" s="8"/>
      <c r="CN4" s="8"/>
      <c r="CP4" s="385"/>
      <c r="CQ4" s="8"/>
      <c r="CR4" s="8"/>
      <c r="CS4" s="8"/>
      <c r="CU4" s="385"/>
      <c r="CV4" s="8"/>
      <c r="CW4" s="8"/>
      <c r="CX4" s="8"/>
      <c r="CZ4" s="385"/>
      <c r="DA4" s="8"/>
      <c r="DB4" s="8"/>
      <c r="DC4" s="8"/>
      <c r="DE4" s="385"/>
      <c r="DF4" s="8"/>
      <c r="DG4" s="8"/>
      <c r="DH4" s="8"/>
      <c r="DJ4" s="385"/>
      <c r="DK4" s="8"/>
      <c r="DL4" s="8"/>
      <c r="DM4" s="8"/>
      <c r="DO4" s="385"/>
      <c r="DP4" s="8"/>
      <c r="DQ4" s="8"/>
      <c r="DR4" s="8"/>
      <c r="DZ4" s="308"/>
    </row>
    <row r="5" spans="2:130" ht="12.6" customHeight="1" x14ac:dyDescent="0.3">
      <c r="E5" s="244"/>
      <c r="F5" s="10"/>
      <c r="G5" s="10"/>
      <c r="H5" s="243" t="s">
        <v>3</v>
      </c>
      <c r="I5" s="12">
        <v>2.8000000000000001E-2</v>
      </c>
      <c r="J5" s="10"/>
      <c r="K5" s="301" t="s">
        <v>4</v>
      </c>
      <c r="L5" s="7">
        <v>0.4</v>
      </c>
      <c r="N5" s="385"/>
      <c r="O5" s="208"/>
      <c r="P5" s="8"/>
      <c r="Q5" s="9"/>
      <c r="R5" s="8"/>
      <c r="S5" s="8"/>
      <c r="T5" s="8"/>
      <c r="U5" s="8"/>
      <c r="V5" s="9"/>
      <c r="W5" s="6"/>
      <c r="X5" s="385"/>
      <c r="Y5" s="8"/>
      <c r="Z5" s="8"/>
      <c r="AA5" s="9"/>
      <c r="AB5" s="6"/>
      <c r="AC5" s="385"/>
      <c r="AD5" s="8"/>
      <c r="AE5" s="8"/>
      <c r="AF5" s="9"/>
      <c r="AG5" s="6"/>
      <c r="AH5" s="385"/>
      <c r="AI5" s="8"/>
      <c r="AJ5" s="8"/>
      <c r="AK5" s="9"/>
      <c r="AM5" s="385"/>
      <c r="AN5" s="8"/>
      <c r="AO5" s="8"/>
      <c r="AP5" s="9"/>
      <c r="AR5" s="385"/>
      <c r="AS5" s="8"/>
      <c r="AT5" s="8"/>
      <c r="AU5" s="9"/>
      <c r="AW5" s="385"/>
      <c r="AX5" s="8"/>
      <c r="AY5" s="8"/>
      <c r="AZ5" s="9"/>
      <c r="BB5" s="385"/>
      <c r="BC5" s="8"/>
      <c r="BD5" s="8"/>
      <c r="BE5" s="9"/>
      <c r="BG5" s="385"/>
      <c r="BH5" s="8"/>
      <c r="BI5" s="8"/>
      <c r="BJ5" s="9"/>
      <c r="BL5" s="385"/>
      <c r="BM5" s="8"/>
      <c r="BN5" s="8"/>
      <c r="BO5" s="9"/>
      <c r="BQ5" s="385"/>
      <c r="BR5" s="8"/>
      <c r="BS5" s="8"/>
      <c r="BT5" s="9"/>
      <c r="BV5" s="385"/>
      <c r="BW5" s="8"/>
      <c r="BX5" s="8"/>
      <c r="BY5" s="9"/>
      <c r="CA5" s="385"/>
      <c r="CB5" s="8"/>
      <c r="CC5" s="8"/>
      <c r="CD5" s="9"/>
      <c r="CF5" s="385"/>
      <c r="CG5" s="8"/>
      <c r="CH5" s="8"/>
      <c r="CI5" s="9"/>
      <c r="CK5" s="385"/>
      <c r="CL5" s="8"/>
      <c r="CM5" s="8"/>
      <c r="CN5" s="9"/>
      <c r="CP5" s="385"/>
      <c r="CQ5" s="8"/>
      <c r="CR5" s="8"/>
      <c r="CS5" s="9"/>
      <c r="CU5" s="385"/>
      <c r="CV5" s="8"/>
      <c r="CW5" s="8"/>
      <c r="CX5" s="9"/>
      <c r="CZ5" s="385"/>
      <c r="DA5" s="8"/>
      <c r="DB5" s="8"/>
      <c r="DC5" s="9"/>
      <c r="DE5" s="385"/>
      <c r="DF5" s="8"/>
      <c r="DG5" s="8"/>
      <c r="DH5" s="9"/>
      <c r="DJ5" s="385"/>
      <c r="DK5" s="8"/>
      <c r="DL5" s="8"/>
      <c r="DM5" s="9"/>
      <c r="DO5" s="385"/>
      <c r="DP5" s="8"/>
      <c r="DQ5" s="8"/>
      <c r="DR5" s="9"/>
      <c r="DZ5" s="308"/>
    </row>
    <row r="6" spans="2:130" ht="12.6" customHeight="1" x14ac:dyDescent="0.3">
      <c r="I6" s="11"/>
      <c r="L6" s="11"/>
      <c r="N6" s="385"/>
      <c r="O6" s="208"/>
      <c r="P6" s="8"/>
      <c r="Q6" s="8"/>
      <c r="R6" s="8"/>
      <c r="S6" s="8"/>
      <c r="T6" s="8"/>
      <c r="U6" s="8"/>
      <c r="V6" s="8"/>
      <c r="W6" s="8"/>
      <c r="X6" s="385"/>
      <c r="Y6" s="8"/>
      <c r="Z6" s="8"/>
      <c r="AA6" s="8"/>
      <c r="AB6" s="6"/>
      <c r="AC6" s="385"/>
      <c r="AD6" s="8"/>
      <c r="AE6" s="8"/>
      <c r="AF6" s="8"/>
      <c r="AG6" s="6"/>
      <c r="AH6" s="385"/>
      <c r="AI6" s="8"/>
      <c r="AJ6" s="8"/>
      <c r="AK6" s="8"/>
      <c r="AM6" s="385"/>
      <c r="AN6" s="8"/>
      <c r="AO6" s="8"/>
      <c r="AP6" s="8"/>
      <c r="AR6" s="385"/>
      <c r="AS6" s="8"/>
      <c r="AT6" s="8"/>
      <c r="AU6" s="8"/>
      <c r="AW6" s="385"/>
      <c r="AX6" s="8"/>
      <c r="AY6" s="8"/>
      <c r="AZ6" s="8"/>
      <c r="BB6" s="385"/>
      <c r="BC6" s="8"/>
      <c r="BD6" s="8"/>
      <c r="BE6" s="8"/>
      <c r="BG6" s="385"/>
      <c r="BH6" s="8"/>
      <c r="BI6" s="8"/>
      <c r="BJ6" s="8"/>
      <c r="BL6" s="385"/>
      <c r="BM6" s="8"/>
      <c r="BN6" s="8"/>
      <c r="BO6" s="8"/>
      <c r="BQ6" s="385"/>
      <c r="BR6" s="8"/>
      <c r="BS6" s="8"/>
      <c r="BT6" s="8"/>
      <c r="BV6" s="385"/>
      <c r="BW6" s="8"/>
      <c r="BX6" s="8"/>
      <c r="BY6" s="8"/>
      <c r="CA6" s="385"/>
      <c r="CB6" s="8"/>
      <c r="CC6" s="8"/>
      <c r="CD6" s="8"/>
      <c r="CF6" s="385"/>
      <c r="CG6" s="8"/>
      <c r="CH6" s="8"/>
      <c r="CI6" s="8"/>
      <c r="CK6" s="385"/>
      <c r="CL6" s="8"/>
      <c r="CM6" s="8"/>
      <c r="CN6" s="8"/>
      <c r="CP6" s="385"/>
      <c r="CQ6" s="8"/>
      <c r="CR6" s="8"/>
      <c r="CS6" s="8"/>
      <c r="CU6" s="385"/>
      <c r="CV6" s="8"/>
      <c r="CW6" s="8"/>
      <c r="CX6" s="8"/>
      <c r="CZ6" s="385"/>
      <c r="DA6" s="8"/>
      <c r="DB6" s="8"/>
      <c r="DC6" s="8"/>
      <c r="DE6" s="385"/>
      <c r="DF6" s="8"/>
      <c r="DG6" s="8"/>
      <c r="DH6" s="8"/>
      <c r="DJ6" s="385"/>
      <c r="DK6" s="8"/>
      <c r="DL6" s="8"/>
      <c r="DM6" s="8"/>
      <c r="DO6" s="385"/>
      <c r="DP6" s="8"/>
      <c r="DQ6" s="8"/>
      <c r="DR6" s="8"/>
      <c r="DZ6" s="308"/>
    </row>
    <row r="7" spans="2:130" ht="12.6" customHeight="1" x14ac:dyDescent="0.3">
      <c r="H7" s="243" t="s">
        <v>5</v>
      </c>
      <c r="I7" s="12">
        <v>0.03</v>
      </c>
      <c r="K7" s="301" t="s">
        <v>6</v>
      </c>
      <c r="L7" s="7">
        <v>0.3</v>
      </c>
      <c r="N7" s="385"/>
      <c r="O7" s="208"/>
      <c r="P7" s="8"/>
      <c r="Q7" s="8"/>
      <c r="R7" s="8"/>
      <c r="S7" s="8"/>
      <c r="T7" s="8"/>
      <c r="U7" s="8"/>
      <c r="V7" s="8"/>
      <c r="W7" s="8"/>
      <c r="X7" s="385"/>
      <c r="Y7" s="8"/>
      <c r="Z7" s="8"/>
      <c r="AA7" s="8"/>
      <c r="AB7" s="6"/>
      <c r="AC7" s="385"/>
      <c r="AD7" s="8"/>
      <c r="AE7" s="8"/>
      <c r="AF7" s="8"/>
      <c r="AG7" s="6"/>
      <c r="AH7" s="385"/>
      <c r="AI7" s="8"/>
      <c r="AJ7" s="8"/>
      <c r="AK7" s="8"/>
      <c r="AM7" s="385"/>
      <c r="AN7" s="8"/>
      <c r="AO7" s="8"/>
      <c r="AP7" s="8"/>
      <c r="AR7" s="385"/>
      <c r="AS7" s="8"/>
      <c r="AT7" s="8"/>
      <c r="AU7" s="8"/>
      <c r="AW7" s="385"/>
      <c r="AX7" s="8"/>
      <c r="AY7" s="8"/>
      <c r="AZ7" s="8"/>
      <c r="BB7" s="385"/>
      <c r="BC7" s="8"/>
      <c r="BD7" s="8"/>
      <c r="BE7" s="8"/>
      <c r="BG7" s="385"/>
      <c r="BH7" s="8"/>
      <c r="BI7" s="8"/>
      <c r="BJ7" s="8"/>
      <c r="BL7" s="385"/>
      <c r="BM7" s="8"/>
      <c r="BN7" s="8"/>
      <c r="BO7" s="8"/>
      <c r="BQ7" s="385"/>
      <c r="BR7" s="8"/>
      <c r="BS7" s="8"/>
      <c r="BT7" s="8"/>
      <c r="BV7" s="385"/>
      <c r="BW7" s="8"/>
      <c r="BX7" s="8"/>
      <c r="BY7" s="8"/>
      <c r="CA7" s="385"/>
      <c r="CB7" s="8"/>
      <c r="CC7" s="8"/>
      <c r="CD7" s="8"/>
      <c r="CF7" s="385"/>
      <c r="CG7" s="8"/>
      <c r="CH7" s="8"/>
      <c r="CI7" s="8"/>
      <c r="CK7" s="385"/>
      <c r="CL7" s="8"/>
      <c r="CM7" s="8"/>
      <c r="CN7" s="8"/>
      <c r="CP7" s="385"/>
      <c r="CQ7" s="8"/>
      <c r="CR7" s="8"/>
      <c r="CS7" s="8"/>
      <c r="CU7" s="385"/>
      <c r="CV7" s="8"/>
      <c r="CW7" s="8"/>
      <c r="CX7" s="8"/>
      <c r="CZ7" s="385"/>
      <c r="DA7" s="8"/>
      <c r="DB7" s="8"/>
      <c r="DC7" s="8"/>
      <c r="DE7" s="385"/>
      <c r="DF7" s="8"/>
      <c r="DG7" s="8"/>
      <c r="DH7" s="8"/>
      <c r="DJ7" s="385"/>
      <c r="DK7" s="8"/>
      <c r="DL7" s="8"/>
      <c r="DM7" s="8"/>
      <c r="DO7" s="385"/>
      <c r="DP7" s="8"/>
      <c r="DQ7" s="8"/>
      <c r="DR7" s="8"/>
      <c r="DZ7" s="308"/>
    </row>
    <row r="8" spans="2:130" ht="12.6" customHeight="1" x14ac:dyDescent="0.3">
      <c r="I8" s="11"/>
      <c r="L8" s="11"/>
      <c r="DZ8" s="308"/>
    </row>
    <row r="9" spans="2:130" ht="12.6" customHeight="1" x14ac:dyDescent="0.3">
      <c r="H9" s="243" t="s">
        <v>7</v>
      </c>
      <c r="I9" s="12">
        <v>0.1</v>
      </c>
      <c r="K9" s="301" t="s">
        <v>8</v>
      </c>
      <c r="L9" s="7">
        <v>0.15</v>
      </c>
      <c r="DZ9" s="308"/>
    </row>
    <row r="10" spans="2:130" ht="12.6" customHeight="1" x14ac:dyDescent="0.3">
      <c r="DZ10" s="308"/>
    </row>
    <row r="11" spans="2:130" ht="12.6" customHeight="1" x14ac:dyDescent="0.3">
      <c r="K11" s="301" t="s">
        <v>9</v>
      </c>
      <c r="L11" s="13">
        <v>2015</v>
      </c>
      <c r="DZ11" s="308"/>
    </row>
    <row r="12" spans="2:130" ht="12.6" customHeight="1" x14ac:dyDescent="0.3">
      <c r="DZ12" s="308"/>
    </row>
    <row r="13" spans="2:130" ht="12.6" customHeight="1" x14ac:dyDescent="0.3">
      <c r="K13" s="301" t="s">
        <v>10</v>
      </c>
      <c r="L13" s="7">
        <v>0.1</v>
      </c>
      <c r="DZ13" s="308"/>
    </row>
    <row r="14" spans="2:130" ht="15" customHeight="1" x14ac:dyDescent="0.3">
      <c r="DZ14" s="308"/>
    </row>
    <row r="15" spans="2:130" ht="15" customHeight="1" thickBot="1" x14ac:dyDescent="0.35">
      <c r="DZ15" s="308"/>
    </row>
    <row r="16" spans="2:130" ht="15" customHeight="1" thickBot="1" x14ac:dyDescent="0.4">
      <c r="B16" s="245"/>
      <c r="C16" s="195"/>
      <c r="D16" s="195"/>
      <c r="E16" s="238"/>
      <c r="F16" s="15"/>
      <c r="G16" s="15"/>
      <c r="H16" s="15"/>
      <c r="I16" s="15"/>
      <c r="J16" s="15"/>
      <c r="K16" s="16"/>
      <c r="L16" s="15"/>
      <c r="M16" s="15"/>
      <c r="N16" s="386"/>
      <c r="O16" s="209"/>
      <c r="P16" s="17"/>
      <c r="Q16" s="17"/>
      <c r="R16" s="17"/>
      <c r="S16" s="17"/>
      <c r="T16" s="17"/>
      <c r="U16" s="17"/>
      <c r="V16" s="17"/>
      <c r="W16" s="17"/>
      <c r="X16" s="386"/>
      <c r="Y16" s="17"/>
      <c r="Z16" s="17"/>
      <c r="AA16" s="17"/>
      <c r="AB16" s="15"/>
      <c r="AC16" s="386"/>
      <c r="AD16" s="17"/>
      <c r="AE16" s="17"/>
      <c r="AF16" s="17"/>
      <c r="AG16" s="15"/>
      <c r="AH16" s="386"/>
      <c r="AI16" s="17"/>
      <c r="AJ16" s="17"/>
      <c r="AK16" s="17"/>
      <c r="AL16" s="15"/>
      <c r="AM16" s="386"/>
      <c r="AN16" s="17"/>
      <c r="AO16" s="17"/>
      <c r="AP16" s="17"/>
      <c r="AQ16" s="15"/>
      <c r="AR16" s="386"/>
      <c r="AS16" s="17"/>
      <c r="AT16" s="17"/>
      <c r="AU16" s="17"/>
      <c r="AV16" s="15"/>
      <c r="AW16" s="386"/>
      <c r="AX16" s="17"/>
      <c r="AY16" s="17"/>
      <c r="AZ16" s="17"/>
      <c r="BA16" s="15"/>
      <c r="BB16" s="386"/>
      <c r="BC16" s="17"/>
      <c r="BD16" s="17"/>
      <c r="BE16" s="17"/>
      <c r="BF16" s="15"/>
      <c r="BG16" s="386"/>
      <c r="BH16" s="17"/>
      <c r="BI16" s="17"/>
      <c r="BJ16" s="17"/>
      <c r="BK16" s="15"/>
      <c r="BL16" s="386"/>
      <c r="BM16" s="17"/>
      <c r="BN16" s="17"/>
      <c r="BO16" s="17"/>
      <c r="BP16" s="15"/>
      <c r="BQ16" s="386"/>
      <c r="BR16" s="17"/>
      <c r="BS16" s="17"/>
      <c r="BT16" s="17"/>
      <c r="BU16" s="15"/>
      <c r="BV16" s="386"/>
      <c r="BW16" s="17"/>
      <c r="BX16" s="17"/>
      <c r="BY16" s="17"/>
      <c r="BZ16" s="15"/>
      <c r="CA16" s="386"/>
      <c r="CB16" s="17"/>
      <c r="CC16" s="17"/>
      <c r="CD16" s="17"/>
      <c r="CE16" s="15"/>
      <c r="CF16" s="386"/>
      <c r="CG16" s="17"/>
      <c r="CH16" s="17"/>
      <c r="CI16" s="17"/>
      <c r="CJ16" s="15"/>
      <c r="CK16" s="386"/>
      <c r="CL16" s="17"/>
      <c r="CM16" s="17"/>
      <c r="CN16" s="17"/>
      <c r="CO16" s="15"/>
      <c r="CP16" s="386"/>
      <c r="CQ16" s="17"/>
      <c r="CR16" s="17"/>
      <c r="CS16" s="17"/>
      <c r="CT16" s="15"/>
      <c r="CU16" s="386"/>
      <c r="CV16" s="17"/>
      <c r="CW16" s="17"/>
      <c r="CX16" s="17"/>
      <c r="CY16" s="15"/>
      <c r="CZ16" s="386"/>
      <c r="DA16" s="17"/>
      <c r="DB16" s="17"/>
      <c r="DC16" s="17"/>
      <c r="DD16" s="15"/>
      <c r="DE16" s="386"/>
      <c r="DF16" s="17"/>
      <c r="DG16" s="17"/>
      <c r="DH16" s="17"/>
      <c r="DI16" s="15"/>
      <c r="DJ16" s="386"/>
      <c r="DK16" s="17"/>
      <c r="DL16" s="17"/>
      <c r="DM16" s="17"/>
      <c r="DN16" s="15"/>
      <c r="DO16" s="386"/>
      <c r="DP16" s="17"/>
      <c r="DQ16" s="17"/>
      <c r="DR16" s="18"/>
    </row>
    <row r="17" spans="1:130" ht="15" customHeight="1" x14ac:dyDescent="0.35">
      <c r="B17" s="246"/>
      <c r="DT17" s="607" t="s">
        <v>11</v>
      </c>
      <c r="DU17" s="608"/>
      <c r="DV17" s="608"/>
      <c r="DW17" s="608"/>
      <c r="DX17" s="608"/>
      <c r="DY17" s="609"/>
    </row>
    <row r="18" spans="1:130" ht="15" customHeight="1" x14ac:dyDescent="0.3">
      <c r="I18" s="2"/>
      <c r="J18" s="2"/>
      <c r="L18" s="2"/>
      <c r="N18" s="387">
        <v>1</v>
      </c>
      <c r="O18" s="210"/>
      <c r="P18" s="247">
        <v>2015</v>
      </c>
      <c r="Q18" s="21"/>
      <c r="R18" s="22"/>
      <c r="S18" s="379">
        <v>2</v>
      </c>
      <c r="T18" s="204"/>
      <c r="U18" s="247">
        <v>2016</v>
      </c>
      <c r="V18" s="21"/>
      <c r="W18" s="22"/>
      <c r="X18" s="387">
        <v>3</v>
      </c>
      <c r="Y18" s="20"/>
      <c r="Z18" s="247">
        <v>2017</v>
      </c>
      <c r="AA18" s="21"/>
      <c r="AB18" s="451"/>
      <c r="AC18" s="398">
        <v>4</v>
      </c>
      <c r="AD18" s="25"/>
      <c r="AE18" s="248">
        <v>2018</v>
      </c>
      <c r="AF18" s="26"/>
      <c r="AH18" s="398">
        <v>5</v>
      </c>
      <c r="AI18" s="25"/>
      <c r="AJ18" s="248">
        <v>2019</v>
      </c>
      <c r="AK18" s="26"/>
      <c r="AM18" s="399">
        <v>6</v>
      </c>
      <c r="AN18" s="28"/>
      <c r="AO18" s="249">
        <v>2020</v>
      </c>
      <c r="AP18" s="29"/>
      <c r="AR18" s="399">
        <v>7</v>
      </c>
      <c r="AS18" s="28"/>
      <c r="AT18" s="249">
        <v>2021</v>
      </c>
      <c r="AU18" s="29"/>
      <c r="AW18" s="399">
        <v>8</v>
      </c>
      <c r="AX18" s="28"/>
      <c r="AY18" s="249">
        <v>2022</v>
      </c>
      <c r="AZ18" s="29"/>
      <c r="BB18" s="399">
        <v>9</v>
      </c>
      <c r="BC18" s="28"/>
      <c r="BD18" s="249">
        <v>2023</v>
      </c>
      <c r="BE18" s="29"/>
      <c r="BG18" s="399">
        <v>10</v>
      </c>
      <c r="BH18" s="28"/>
      <c r="BI18" s="249">
        <v>2024</v>
      </c>
      <c r="BJ18" s="29"/>
      <c r="BL18" s="399">
        <v>11</v>
      </c>
      <c r="BM18" s="28"/>
      <c r="BN18" s="249">
        <v>2025</v>
      </c>
      <c r="BO18" s="29"/>
      <c r="BQ18" s="399">
        <v>12</v>
      </c>
      <c r="BR18" s="28"/>
      <c r="BS18" s="249">
        <v>2026</v>
      </c>
      <c r="BT18" s="29"/>
      <c r="BV18" s="399">
        <v>13</v>
      </c>
      <c r="BW18" s="28"/>
      <c r="BX18" s="249">
        <v>2027</v>
      </c>
      <c r="BY18" s="29"/>
      <c r="CA18" s="399">
        <v>14</v>
      </c>
      <c r="CB18" s="28"/>
      <c r="CC18" s="249">
        <v>2028</v>
      </c>
      <c r="CD18" s="29"/>
      <c r="CF18" s="399">
        <v>15</v>
      </c>
      <c r="CG18" s="28"/>
      <c r="CH18" s="249">
        <v>2029</v>
      </c>
      <c r="CI18" s="29"/>
      <c r="CK18" s="399">
        <v>16</v>
      </c>
      <c r="CL18" s="28"/>
      <c r="CM18" s="249">
        <v>2030</v>
      </c>
      <c r="CN18" s="29"/>
      <c r="CP18" s="399">
        <v>17</v>
      </c>
      <c r="CQ18" s="28"/>
      <c r="CR18" s="249">
        <v>2031</v>
      </c>
      <c r="CS18" s="29"/>
      <c r="CU18" s="399">
        <v>18</v>
      </c>
      <c r="CV18" s="28"/>
      <c r="CW18" s="249">
        <v>2032</v>
      </c>
      <c r="CX18" s="29"/>
      <c r="CZ18" s="399">
        <v>19</v>
      </c>
      <c r="DA18" s="28"/>
      <c r="DB18" s="249">
        <v>2033</v>
      </c>
      <c r="DC18" s="29"/>
      <c r="DE18" s="399">
        <v>20</v>
      </c>
      <c r="DF18" s="28"/>
      <c r="DG18" s="249">
        <v>2034</v>
      </c>
      <c r="DH18" s="29"/>
      <c r="DJ18" s="399">
        <v>21</v>
      </c>
      <c r="DK18" s="28"/>
      <c r="DL18" s="249">
        <v>2035</v>
      </c>
      <c r="DM18" s="29"/>
      <c r="DO18" s="399">
        <v>22</v>
      </c>
      <c r="DP18" s="28"/>
      <c r="DQ18" s="249">
        <v>2036</v>
      </c>
      <c r="DR18" s="29"/>
      <c r="DT18" s="605" t="s">
        <v>12</v>
      </c>
      <c r="DU18" s="606"/>
      <c r="DV18" s="605" t="s">
        <v>13</v>
      </c>
      <c r="DW18" s="606"/>
      <c r="DX18" s="603" t="s">
        <v>14</v>
      </c>
      <c r="DY18" s="604"/>
    </row>
    <row r="19" spans="1:130" ht="15" thickBot="1" x14ac:dyDescent="0.35">
      <c r="I19" s="2"/>
      <c r="J19" s="2"/>
      <c r="L19" s="2"/>
      <c r="N19" s="388" t="s">
        <v>15</v>
      </c>
      <c r="O19" s="211" t="s">
        <v>16</v>
      </c>
      <c r="P19" s="31" t="s">
        <v>17</v>
      </c>
      <c r="Q19" s="32" t="s">
        <v>18</v>
      </c>
      <c r="R19" s="22"/>
      <c r="S19" s="30" t="s">
        <v>15</v>
      </c>
      <c r="T19" s="31" t="s">
        <v>16</v>
      </c>
      <c r="U19" s="31" t="s">
        <v>17</v>
      </c>
      <c r="V19" s="32" t="s">
        <v>18</v>
      </c>
      <c r="W19" s="22"/>
      <c r="X19" s="388" t="s">
        <v>15</v>
      </c>
      <c r="Y19" s="31" t="s">
        <v>16</v>
      </c>
      <c r="Z19" s="31" t="s">
        <v>17</v>
      </c>
      <c r="AA19" s="32" t="s">
        <v>18</v>
      </c>
      <c r="AB19" s="451"/>
      <c r="AC19" s="388" t="s">
        <v>15</v>
      </c>
      <c r="AD19" s="31" t="s">
        <v>16</v>
      </c>
      <c r="AE19" s="31" t="s">
        <v>17</v>
      </c>
      <c r="AF19" s="32" t="s">
        <v>18</v>
      </c>
      <c r="AH19" s="388" t="s">
        <v>15</v>
      </c>
      <c r="AI19" s="31" t="s">
        <v>16</v>
      </c>
      <c r="AJ19" s="31" t="s">
        <v>17</v>
      </c>
      <c r="AK19" s="32" t="s">
        <v>18</v>
      </c>
      <c r="AM19" s="388" t="s">
        <v>15</v>
      </c>
      <c r="AN19" s="31" t="s">
        <v>16</v>
      </c>
      <c r="AO19" s="31" t="s">
        <v>17</v>
      </c>
      <c r="AP19" s="32" t="s">
        <v>18</v>
      </c>
      <c r="AR19" s="388" t="s">
        <v>15</v>
      </c>
      <c r="AS19" s="31" t="s">
        <v>16</v>
      </c>
      <c r="AT19" s="31" t="s">
        <v>17</v>
      </c>
      <c r="AU19" s="32" t="s">
        <v>18</v>
      </c>
      <c r="AW19" s="388" t="s">
        <v>15</v>
      </c>
      <c r="AX19" s="31" t="s">
        <v>16</v>
      </c>
      <c r="AY19" s="31" t="s">
        <v>17</v>
      </c>
      <c r="AZ19" s="32" t="s">
        <v>18</v>
      </c>
      <c r="BB19" s="388" t="s">
        <v>15</v>
      </c>
      <c r="BC19" s="31" t="s">
        <v>16</v>
      </c>
      <c r="BD19" s="31" t="s">
        <v>17</v>
      </c>
      <c r="BE19" s="32" t="s">
        <v>18</v>
      </c>
      <c r="BG19" s="388" t="s">
        <v>15</v>
      </c>
      <c r="BH19" s="31" t="s">
        <v>16</v>
      </c>
      <c r="BI19" s="31" t="s">
        <v>17</v>
      </c>
      <c r="BJ19" s="32" t="s">
        <v>18</v>
      </c>
      <c r="BL19" s="388" t="s">
        <v>15</v>
      </c>
      <c r="BM19" s="31" t="s">
        <v>16</v>
      </c>
      <c r="BN19" s="31" t="s">
        <v>17</v>
      </c>
      <c r="BO19" s="32" t="s">
        <v>18</v>
      </c>
      <c r="BQ19" s="388" t="s">
        <v>15</v>
      </c>
      <c r="BR19" s="31" t="s">
        <v>16</v>
      </c>
      <c r="BS19" s="31" t="s">
        <v>17</v>
      </c>
      <c r="BT19" s="32" t="s">
        <v>18</v>
      </c>
      <c r="BV19" s="388" t="s">
        <v>15</v>
      </c>
      <c r="BW19" s="31" t="s">
        <v>16</v>
      </c>
      <c r="BX19" s="31" t="s">
        <v>17</v>
      </c>
      <c r="BY19" s="32" t="s">
        <v>18</v>
      </c>
      <c r="CA19" s="388" t="s">
        <v>15</v>
      </c>
      <c r="CB19" s="31" t="s">
        <v>16</v>
      </c>
      <c r="CC19" s="31" t="s">
        <v>17</v>
      </c>
      <c r="CD19" s="32" t="s">
        <v>18</v>
      </c>
      <c r="CF19" s="388" t="s">
        <v>15</v>
      </c>
      <c r="CG19" s="31" t="s">
        <v>16</v>
      </c>
      <c r="CH19" s="31" t="s">
        <v>17</v>
      </c>
      <c r="CI19" s="32" t="s">
        <v>18</v>
      </c>
      <c r="CK19" s="388" t="s">
        <v>15</v>
      </c>
      <c r="CL19" s="31" t="s">
        <v>16</v>
      </c>
      <c r="CM19" s="31" t="s">
        <v>17</v>
      </c>
      <c r="CN19" s="32" t="s">
        <v>18</v>
      </c>
      <c r="CP19" s="388" t="s">
        <v>15</v>
      </c>
      <c r="CQ19" s="31" t="s">
        <v>16</v>
      </c>
      <c r="CR19" s="31" t="s">
        <v>17</v>
      </c>
      <c r="CS19" s="32" t="s">
        <v>18</v>
      </c>
      <c r="CU19" s="388" t="s">
        <v>15</v>
      </c>
      <c r="CV19" s="31" t="s">
        <v>16</v>
      </c>
      <c r="CW19" s="31" t="s">
        <v>17</v>
      </c>
      <c r="CX19" s="32" t="s">
        <v>18</v>
      </c>
      <c r="CZ19" s="388" t="s">
        <v>15</v>
      </c>
      <c r="DA19" s="31" t="s">
        <v>16</v>
      </c>
      <c r="DB19" s="31" t="s">
        <v>17</v>
      </c>
      <c r="DC19" s="32" t="s">
        <v>18</v>
      </c>
      <c r="DE19" s="388" t="s">
        <v>15</v>
      </c>
      <c r="DF19" s="31" t="s">
        <v>16</v>
      </c>
      <c r="DG19" s="31" t="s">
        <v>17</v>
      </c>
      <c r="DH19" s="32" t="s">
        <v>18</v>
      </c>
      <c r="DJ19" s="388" t="s">
        <v>15</v>
      </c>
      <c r="DK19" s="31" t="s">
        <v>16</v>
      </c>
      <c r="DL19" s="31" t="s">
        <v>17</v>
      </c>
      <c r="DM19" s="32" t="s">
        <v>18</v>
      </c>
      <c r="DO19" s="388" t="s">
        <v>15</v>
      </c>
      <c r="DP19" s="31" t="s">
        <v>16</v>
      </c>
      <c r="DQ19" s="31" t="s">
        <v>17</v>
      </c>
      <c r="DR19" s="32" t="s">
        <v>18</v>
      </c>
      <c r="DT19" s="250" t="s">
        <v>17</v>
      </c>
      <c r="DU19" s="251" t="s">
        <v>18</v>
      </c>
      <c r="DV19" s="250" t="s">
        <v>17</v>
      </c>
      <c r="DW19" s="252" t="s">
        <v>18</v>
      </c>
      <c r="DX19" s="253" t="s">
        <v>17</v>
      </c>
      <c r="DY19" s="252" t="s">
        <v>18</v>
      </c>
    </row>
    <row r="20" spans="1:130" s="33" customFormat="1" ht="27" customHeight="1" thickBot="1" x14ac:dyDescent="0.35">
      <c r="B20" s="254" t="s">
        <v>19</v>
      </c>
      <c r="C20" s="255" t="s">
        <v>20</v>
      </c>
      <c r="D20" s="444"/>
      <c r="E20" s="256" t="s">
        <v>21</v>
      </c>
      <c r="F20" s="257" t="s">
        <v>22</v>
      </c>
      <c r="G20" s="257"/>
      <c r="H20" s="257" t="s">
        <v>23</v>
      </c>
      <c r="I20" s="257" t="s">
        <v>24</v>
      </c>
      <c r="J20" s="257" t="s">
        <v>25</v>
      </c>
      <c r="K20" s="258" t="s">
        <v>26</v>
      </c>
      <c r="L20" s="259" t="s">
        <v>27</v>
      </c>
      <c r="N20" s="389"/>
      <c r="O20" s="212"/>
      <c r="P20" s="35"/>
      <c r="Q20" s="36"/>
      <c r="R20" s="37"/>
      <c r="S20" s="34"/>
      <c r="T20" s="35"/>
      <c r="U20" s="35"/>
      <c r="V20" s="36"/>
      <c r="W20" s="37"/>
      <c r="X20" s="389"/>
      <c r="Y20" s="35"/>
      <c r="Z20" s="35"/>
      <c r="AA20" s="36"/>
      <c r="AB20" s="37"/>
      <c r="AC20" s="389"/>
      <c r="AD20" s="35"/>
      <c r="AE20" s="35"/>
      <c r="AF20" s="36"/>
      <c r="AH20" s="389"/>
      <c r="AI20" s="35"/>
      <c r="AJ20" s="35"/>
      <c r="AK20" s="36"/>
      <c r="AM20" s="389"/>
      <c r="AN20" s="35"/>
      <c r="AO20" s="35"/>
      <c r="AP20" s="36"/>
      <c r="AR20" s="389"/>
      <c r="AS20" s="35"/>
      <c r="AT20" s="35"/>
      <c r="AU20" s="36"/>
      <c r="AW20" s="389"/>
      <c r="AX20" s="35"/>
      <c r="AY20" s="35"/>
      <c r="AZ20" s="36"/>
      <c r="BB20" s="389"/>
      <c r="BC20" s="35"/>
      <c r="BD20" s="35"/>
      <c r="BE20" s="36"/>
      <c r="BG20" s="389"/>
      <c r="BH20" s="35"/>
      <c r="BI20" s="35"/>
      <c r="BJ20" s="36"/>
      <c r="BL20" s="389"/>
      <c r="BM20" s="35"/>
      <c r="BN20" s="35"/>
      <c r="BO20" s="36"/>
      <c r="BQ20" s="389"/>
      <c r="BR20" s="35"/>
      <c r="BS20" s="35"/>
      <c r="BT20" s="36"/>
      <c r="BV20" s="389"/>
      <c r="BW20" s="35"/>
      <c r="BX20" s="35"/>
      <c r="BY20" s="36"/>
      <c r="CA20" s="389"/>
      <c r="CB20" s="35"/>
      <c r="CC20" s="35"/>
      <c r="CD20" s="36"/>
      <c r="CF20" s="389"/>
      <c r="CG20" s="35"/>
      <c r="CH20" s="35"/>
      <c r="CI20" s="36"/>
      <c r="CK20" s="389"/>
      <c r="CL20" s="35"/>
      <c r="CM20" s="35"/>
      <c r="CN20" s="36"/>
      <c r="CP20" s="389"/>
      <c r="CQ20" s="35"/>
      <c r="CR20" s="35"/>
      <c r="CS20" s="36"/>
      <c r="CU20" s="389"/>
      <c r="CV20" s="35"/>
      <c r="CW20" s="35"/>
      <c r="CX20" s="36"/>
      <c r="CZ20" s="389"/>
      <c r="DA20" s="35"/>
      <c r="DB20" s="35"/>
      <c r="DC20" s="36"/>
      <c r="DE20" s="389"/>
      <c r="DF20" s="35"/>
      <c r="DG20" s="35"/>
      <c r="DH20" s="36"/>
      <c r="DJ20" s="389"/>
      <c r="DK20" s="35"/>
      <c r="DL20" s="35"/>
      <c r="DM20" s="36"/>
      <c r="DO20" s="389"/>
      <c r="DP20" s="35"/>
      <c r="DQ20" s="35"/>
      <c r="DR20" s="36"/>
      <c r="DT20" s="34"/>
      <c r="DU20" s="36"/>
      <c r="DV20" s="38"/>
      <c r="DW20" s="36"/>
      <c r="DX20" s="38"/>
      <c r="DY20" s="39"/>
      <c r="DZ20" s="309" t="str">
        <f t="shared" ref="DZ20:DZ40" si="0">B20</f>
        <v>Personnel</v>
      </c>
    </row>
    <row r="21" spans="1:130" ht="19.5" customHeight="1" x14ac:dyDescent="0.3">
      <c r="B21" s="315"/>
      <c r="C21" s="316"/>
      <c r="D21" s="261"/>
      <c r="E21" s="262">
        <v>70463</v>
      </c>
      <c r="F21" s="263">
        <f>E21/$I$3</f>
        <v>1854.2894736842106</v>
      </c>
      <c r="G21" s="263" t="s">
        <v>30</v>
      </c>
      <c r="H21" s="263" t="s">
        <v>31</v>
      </c>
      <c r="I21" s="264" t="s">
        <v>30</v>
      </c>
      <c r="J21" s="264" t="s">
        <v>32</v>
      </c>
      <c r="K21" s="265">
        <v>1</v>
      </c>
      <c r="L21" s="264"/>
      <c r="M21" s="266"/>
      <c r="N21" s="393"/>
      <c r="O21" s="213"/>
      <c r="P21" s="8">
        <f>$E21*N21*O21</f>
        <v>0</v>
      </c>
      <c r="Q21" s="43">
        <f>P21/$I$3</f>
        <v>0</v>
      </c>
      <c r="S21" s="201">
        <f>N21</f>
        <v>0</v>
      </c>
      <c r="T21" s="201">
        <f>O21</f>
        <v>0</v>
      </c>
      <c r="U21" s="8">
        <f>$E21*S21*T21</f>
        <v>0</v>
      </c>
      <c r="V21" s="43">
        <f>U21/$I$3</f>
        <v>0</v>
      </c>
      <c r="X21" s="201">
        <f>S21</f>
        <v>0</v>
      </c>
      <c r="Y21" s="201">
        <f>T21</f>
        <v>0</v>
      </c>
      <c r="Z21" s="8">
        <f>$E21*X21*Y21</f>
        <v>0</v>
      </c>
      <c r="AA21" s="43">
        <f>Z21/$I$3</f>
        <v>0</v>
      </c>
      <c r="AC21" s="201">
        <f>X21</f>
        <v>0</v>
      </c>
      <c r="AD21" s="201">
        <f>Y21</f>
        <v>0</v>
      </c>
      <c r="AE21" s="8">
        <f>$E21*AC21*AD21</f>
        <v>0</v>
      </c>
      <c r="AF21" s="43">
        <f>AE21/$I$3</f>
        <v>0</v>
      </c>
      <c r="AH21" s="375">
        <f>AC21</f>
        <v>0</v>
      </c>
      <c r="AI21" s="44">
        <f>AD21</f>
        <v>0</v>
      </c>
      <c r="AJ21" s="8">
        <f>$E21*AH21*AI21</f>
        <v>0</v>
      </c>
      <c r="AK21" s="43">
        <f>AJ21/$I$3</f>
        <v>0</v>
      </c>
      <c r="AM21" s="375">
        <f>AH21</f>
        <v>0</v>
      </c>
      <c r="AN21" s="44">
        <f>AI21</f>
        <v>0</v>
      </c>
      <c r="AO21" s="8">
        <f>$E21*AM21*AN21</f>
        <v>0</v>
      </c>
      <c r="AP21" s="43">
        <f>AO21/$I$3</f>
        <v>0</v>
      </c>
      <c r="AR21" s="375">
        <f>AM21</f>
        <v>0</v>
      </c>
      <c r="AS21" s="44">
        <f>AN21</f>
        <v>0</v>
      </c>
      <c r="AT21" s="8">
        <f>$E21*AR21*AS21</f>
        <v>0</v>
      </c>
      <c r="AU21" s="43">
        <f>AT21/$I$3</f>
        <v>0</v>
      </c>
      <c r="AW21" s="375">
        <f>AR21</f>
        <v>0</v>
      </c>
      <c r="AX21" s="44">
        <f>AS21</f>
        <v>0</v>
      </c>
      <c r="AY21" s="8">
        <f>$E21*AW21*AX21</f>
        <v>0</v>
      </c>
      <c r="AZ21" s="43">
        <f>AY21/$I$3</f>
        <v>0</v>
      </c>
      <c r="BB21" s="375">
        <f>AW21</f>
        <v>0</v>
      </c>
      <c r="BC21" s="44">
        <f>AX21</f>
        <v>0</v>
      </c>
      <c r="BD21" s="8">
        <f>$E21*BB21*BC21</f>
        <v>0</v>
      </c>
      <c r="BE21" s="43">
        <f>BD21/$I$3</f>
        <v>0</v>
      </c>
      <c r="BG21" s="375">
        <f>BB21</f>
        <v>0</v>
      </c>
      <c r="BH21" s="44">
        <f>BC21</f>
        <v>0</v>
      </c>
      <c r="BI21" s="8">
        <f>$E21*BG21*BH21</f>
        <v>0</v>
      </c>
      <c r="BJ21" s="43">
        <f>BI21/$I$3</f>
        <v>0</v>
      </c>
      <c r="BL21" s="375">
        <f>BG21</f>
        <v>0</v>
      </c>
      <c r="BM21" s="44">
        <f>BH21</f>
        <v>0</v>
      </c>
      <c r="BN21" s="8">
        <f>$E21*BL21*BM21</f>
        <v>0</v>
      </c>
      <c r="BO21" s="43">
        <f>BN21/$I$3</f>
        <v>0</v>
      </c>
      <c r="BQ21" s="375">
        <f>BL21</f>
        <v>0</v>
      </c>
      <c r="BR21" s="44">
        <f>BM21</f>
        <v>0</v>
      </c>
      <c r="BS21" s="8">
        <f>$E21*BQ21*BR21</f>
        <v>0</v>
      </c>
      <c r="BT21" s="43">
        <f>BS21/$I$3</f>
        <v>0</v>
      </c>
      <c r="BV21" s="375">
        <f>BQ21</f>
        <v>0</v>
      </c>
      <c r="BW21" s="44">
        <f>BR21</f>
        <v>0</v>
      </c>
      <c r="BX21" s="8">
        <f>$E21*BV21*BW21</f>
        <v>0</v>
      </c>
      <c r="BY21" s="43">
        <f>BX21/$I$3</f>
        <v>0</v>
      </c>
      <c r="CA21" s="375">
        <f>BV21</f>
        <v>0</v>
      </c>
      <c r="CB21" s="44">
        <f>BW21</f>
        <v>0</v>
      </c>
      <c r="CC21" s="8">
        <f>$E21*CA21*CB21</f>
        <v>0</v>
      </c>
      <c r="CD21" s="43">
        <f>CC21/$I$3</f>
        <v>0</v>
      </c>
      <c r="CF21" s="375">
        <f>CA21</f>
        <v>0</v>
      </c>
      <c r="CG21" s="44">
        <f>CB21</f>
        <v>0</v>
      </c>
      <c r="CH21" s="8">
        <f>$E21*CF21*CG21</f>
        <v>0</v>
      </c>
      <c r="CI21" s="43">
        <f>CH21/$I$3</f>
        <v>0</v>
      </c>
      <c r="CK21" s="375">
        <f>CF21</f>
        <v>0</v>
      </c>
      <c r="CL21" s="44">
        <f>CG21</f>
        <v>0</v>
      </c>
      <c r="CM21" s="8">
        <f>$E21*CK21*CL21</f>
        <v>0</v>
      </c>
      <c r="CN21" s="43">
        <f>CM21/$I$3</f>
        <v>0</v>
      </c>
      <c r="CP21" s="375">
        <f>CK21</f>
        <v>0</v>
      </c>
      <c r="CQ21" s="44">
        <f>CL21</f>
        <v>0</v>
      </c>
      <c r="CR21" s="8">
        <f>$E21*CP21*CQ21</f>
        <v>0</v>
      </c>
      <c r="CS21" s="43">
        <f>CR21/$I$3</f>
        <v>0</v>
      </c>
      <c r="CU21" s="375">
        <f>CP21</f>
        <v>0</v>
      </c>
      <c r="CV21" s="44">
        <f>CQ21</f>
        <v>0</v>
      </c>
      <c r="CW21" s="8">
        <f>$E21*CU21*CV21</f>
        <v>0</v>
      </c>
      <c r="CX21" s="43">
        <f>CW21/$I$3</f>
        <v>0</v>
      </c>
      <c r="CZ21" s="375">
        <f>CU21</f>
        <v>0</v>
      </c>
      <c r="DA21" s="44">
        <f>CV21</f>
        <v>0</v>
      </c>
      <c r="DB21" s="8">
        <f>$E21*CZ21*DA21</f>
        <v>0</v>
      </c>
      <c r="DC21" s="43">
        <f>DB21/$I$3</f>
        <v>0</v>
      </c>
      <c r="DE21" s="375">
        <f>CZ21</f>
        <v>0</v>
      </c>
      <c r="DF21" s="44">
        <f>DA21</f>
        <v>0</v>
      </c>
      <c r="DG21" s="8">
        <f>$E21*DE21*DF21</f>
        <v>0</v>
      </c>
      <c r="DH21" s="43">
        <f>DG21/$I$3</f>
        <v>0</v>
      </c>
      <c r="DJ21" s="375">
        <f>DE21</f>
        <v>0</v>
      </c>
      <c r="DK21" s="44">
        <f>DF21</f>
        <v>0</v>
      </c>
      <c r="DL21" s="8">
        <f>$E21*DJ21*DK21</f>
        <v>0</v>
      </c>
      <c r="DM21" s="43">
        <f>DL21/$I$3</f>
        <v>0</v>
      </c>
      <c r="DO21" s="375">
        <f>DJ21</f>
        <v>0</v>
      </c>
      <c r="DP21" s="44">
        <f>DK21</f>
        <v>0</v>
      </c>
      <c r="DQ21" s="8">
        <f>$E21*DO21*DP21</f>
        <v>0</v>
      </c>
      <c r="DR21" s="43">
        <f>DQ21/$I$3</f>
        <v>0</v>
      </c>
      <c r="DT21" s="45">
        <f>P21+U21+Z21+AE21+AJ21+AO21+AT21+AY21+BD21+BI21+BN21+BS21+BX21+CC21+CH21+CM21+CR21+CW21+DB21+DG21+DL21+DQ21</f>
        <v>0</v>
      </c>
      <c r="DU21" s="43">
        <f>+DT21/$I$3</f>
        <v>0</v>
      </c>
      <c r="DV21" s="46">
        <v>0</v>
      </c>
      <c r="DW21" s="43">
        <f>+DV21/$I$3</f>
        <v>0</v>
      </c>
      <c r="DX21" s="45">
        <f>+DT21+DV21</f>
        <v>0</v>
      </c>
      <c r="DY21" s="47">
        <f>+DU21+DW21</f>
        <v>0</v>
      </c>
      <c r="DZ21" s="306">
        <f t="shared" si="0"/>
        <v>0</v>
      </c>
    </row>
    <row r="22" spans="1:130" ht="18" customHeight="1" x14ac:dyDescent="0.3">
      <c r="B22" s="315"/>
      <c r="C22" s="316"/>
      <c r="D22" s="261"/>
      <c r="E22" s="262">
        <v>5400</v>
      </c>
      <c r="F22" s="263">
        <f>E22/$I$3</f>
        <v>142.10526315789474</v>
      </c>
      <c r="G22" s="263" t="s">
        <v>30</v>
      </c>
      <c r="H22" s="263" t="s">
        <v>31</v>
      </c>
      <c r="I22" s="267" t="s">
        <v>30</v>
      </c>
      <c r="J22" s="267" t="s">
        <v>32</v>
      </c>
      <c r="K22" s="265">
        <v>1</v>
      </c>
      <c r="L22" s="264"/>
      <c r="M22" s="266"/>
      <c r="N22" s="394"/>
      <c r="O22" s="214"/>
      <c r="P22" s="8">
        <f t="shared" ref="P22:P40" si="1">$E22*N22*O22</f>
        <v>0</v>
      </c>
      <c r="Q22" s="50">
        <f t="shared" ref="Q22:Q40" si="2">P22/$I$3</f>
        <v>0</v>
      </c>
      <c r="S22" s="201">
        <f t="shared" ref="S22:S40" si="3">N22</f>
        <v>0</v>
      </c>
      <c r="T22" s="201">
        <f t="shared" ref="T22:T40" si="4">O22</f>
        <v>0</v>
      </c>
      <c r="U22" s="8">
        <f t="shared" ref="U22:U40" si="5">$E22*S22*T22</f>
        <v>0</v>
      </c>
      <c r="V22" s="50">
        <f t="shared" ref="V22:V40" si="6">U22/$I$3</f>
        <v>0</v>
      </c>
      <c r="X22" s="201">
        <f t="shared" ref="X22:X40" si="7">S22</f>
        <v>0</v>
      </c>
      <c r="Y22" s="201">
        <f t="shared" ref="Y22:Y40" si="8">T22</f>
        <v>0</v>
      </c>
      <c r="Z22" s="8">
        <f t="shared" ref="Z22:Z40" si="9">$E22*X22*Y22</f>
        <v>0</v>
      </c>
      <c r="AA22" s="50">
        <f t="shared" ref="AA22:AA40" si="10">Z22/$I$3</f>
        <v>0</v>
      </c>
      <c r="AC22" s="201">
        <f t="shared" ref="AC22:AC40" si="11">X22</f>
        <v>0</v>
      </c>
      <c r="AD22" s="201">
        <f t="shared" ref="AD22:AD40" si="12">Y22</f>
        <v>0</v>
      </c>
      <c r="AE22" s="8">
        <f t="shared" ref="AE22:AE40" si="13">$E22*AC22*AD22</f>
        <v>0</v>
      </c>
      <c r="AF22" s="50">
        <f t="shared" ref="AF22:AF40" si="14">AE22/$I$3</f>
        <v>0</v>
      </c>
      <c r="AH22" s="375">
        <f t="shared" ref="AH22:AI40" si="15">AC22</f>
        <v>0</v>
      </c>
      <c r="AI22" s="44">
        <f t="shared" si="15"/>
        <v>0</v>
      </c>
      <c r="AJ22" s="8">
        <f t="shared" ref="AJ22:AJ40" si="16">$E22*AH22*AI22</f>
        <v>0</v>
      </c>
      <c r="AK22" s="50">
        <f t="shared" ref="AK22:AK40" si="17">AJ22/$I$3</f>
        <v>0</v>
      </c>
      <c r="AM22" s="375">
        <f t="shared" ref="AM22:AN40" si="18">AH22</f>
        <v>0</v>
      </c>
      <c r="AN22" s="44">
        <f t="shared" si="18"/>
        <v>0</v>
      </c>
      <c r="AO22" s="8">
        <f t="shared" ref="AO22:AO40" si="19">$E22*AM22*AN22</f>
        <v>0</v>
      </c>
      <c r="AP22" s="50">
        <f t="shared" ref="AP22:AP40" si="20">AO22/$I$3</f>
        <v>0</v>
      </c>
      <c r="AR22" s="375">
        <f t="shared" ref="AR22:AS40" si="21">AM22</f>
        <v>0</v>
      </c>
      <c r="AS22" s="44">
        <f t="shared" si="21"/>
        <v>0</v>
      </c>
      <c r="AT22" s="8">
        <f t="shared" ref="AT22:AT40" si="22">$E22*AR22*AS22</f>
        <v>0</v>
      </c>
      <c r="AU22" s="50">
        <f t="shared" ref="AU22:AU40" si="23">AT22/$I$3</f>
        <v>0</v>
      </c>
      <c r="AW22" s="375">
        <f t="shared" ref="AW22:AX40" si="24">AR22</f>
        <v>0</v>
      </c>
      <c r="AX22" s="44">
        <f t="shared" si="24"/>
        <v>0</v>
      </c>
      <c r="AY22" s="8">
        <f t="shared" ref="AY22:AY40" si="25">$E22*AW22*AX22</f>
        <v>0</v>
      </c>
      <c r="AZ22" s="50">
        <f t="shared" ref="AZ22:AZ40" si="26">AY22/$I$3</f>
        <v>0</v>
      </c>
      <c r="BB22" s="375">
        <f t="shared" ref="BB22:BC40" si="27">AW22</f>
        <v>0</v>
      </c>
      <c r="BC22" s="44">
        <f t="shared" si="27"/>
        <v>0</v>
      </c>
      <c r="BD22" s="8">
        <f t="shared" ref="BD22:BD40" si="28">$E22*BB22*BC22</f>
        <v>0</v>
      </c>
      <c r="BE22" s="50">
        <f t="shared" ref="BE22:BE40" si="29">BD22/$I$3</f>
        <v>0</v>
      </c>
      <c r="BG22" s="375">
        <f t="shared" ref="BG22:BH40" si="30">BB22</f>
        <v>0</v>
      </c>
      <c r="BH22" s="44">
        <f t="shared" si="30"/>
        <v>0</v>
      </c>
      <c r="BI22" s="8">
        <f t="shared" ref="BI22:BI40" si="31">$E22*BG22*BH22</f>
        <v>0</v>
      </c>
      <c r="BJ22" s="50">
        <f t="shared" ref="BJ22:BJ40" si="32">BI22/$I$3</f>
        <v>0</v>
      </c>
      <c r="BL22" s="375">
        <f t="shared" ref="BL22:BM40" si="33">BG22</f>
        <v>0</v>
      </c>
      <c r="BM22" s="44">
        <f t="shared" si="33"/>
        <v>0</v>
      </c>
      <c r="BN22" s="8">
        <f t="shared" ref="BN22:BN40" si="34">$E22*BL22*BM22</f>
        <v>0</v>
      </c>
      <c r="BO22" s="50">
        <f t="shared" ref="BO22:BO40" si="35">BN22/$I$3</f>
        <v>0</v>
      </c>
      <c r="BQ22" s="375">
        <f t="shared" ref="BQ22:BR40" si="36">BL22</f>
        <v>0</v>
      </c>
      <c r="BR22" s="44">
        <f t="shared" si="36"/>
        <v>0</v>
      </c>
      <c r="BS22" s="8">
        <f t="shared" ref="BS22:BS40" si="37">$E22*BQ22*BR22</f>
        <v>0</v>
      </c>
      <c r="BT22" s="50">
        <f t="shared" ref="BT22:BT40" si="38">BS22/$I$3</f>
        <v>0</v>
      </c>
      <c r="BV22" s="375">
        <f t="shared" ref="BV22:BW40" si="39">BQ22</f>
        <v>0</v>
      </c>
      <c r="BW22" s="44">
        <f t="shared" si="39"/>
        <v>0</v>
      </c>
      <c r="BX22" s="8">
        <f t="shared" ref="BX22:BX40" si="40">$E22*BV22*BW22</f>
        <v>0</v>
      </c>
      <c r="BY22" s="50">
        <f t="shared" ref="BY22:BY40" si="41">BX22/$I$3</f>
        <v>0</v>
      </c>
      <c r="CA22" s="375">
        <f t="shared" ref="CA22:CB40" si="42">BV22</f>
        <v>0</v>
      </c>
      <c r="CB22" s="44">
        <f t="shared" si="42"/>
        <v>0</v>
      </c>
      <c r="CC22" s="8">
        <f t="shared" ref="CC22:CC40" si="43">$E22*CA22*CB22</f>
        <v>0</v>
      </c>
      <c r="CD22" s="50">
        <f t="shared" ref="CD22:CD40" si="44">CC22/$I$3</f>
        <v>0</v>
      </c>
      <c r="CF22" s="375">
        <f t="shared" ref="CF22:CG40" si="45">CA22</f>
        <v>0</v>
      </c>
      <c r="CG22" s="44">
        <f t="shared" si="45"/>
        <v>0</v>
      </c>
      <c r="CH22" s="8">
        <f t="shared" ref="CH22:CH40" si="46">$E22*CF22*CG22</f>
        <v>0</v>
      </c>
      <c r="CI22" s="50">
        <f t="shared" ref="CI22:CI40" si="47">CH22/$I$3</f>
        <v>0</v>
      </c>
      <c r="CK22" s="375">
        <f t="shared" ref="CK22:CL40" si="48">CF22</f>
        <v>0</v>
      </c>
      <c r="CL22" s="44">
        <f t="shared" si="48"/>
        <v>0</v>
      </c>
      <c r="CM22" s="8">
        <f t="shared" ref="CM22:CM40" si="49">$E22*CK22*CL22</f>
        <v>0</v>
      </c>
      <c r="CN22" s="50">
        <f t="shared" ref="CN22:CN40" si="50">CM22/$I$3</f>
        <v>0</v>
      </c>
      <c r="CP22" s="375">
        <f t="shared" ref="CP22:CQ40" si="51">CK22</f>
        <v>0</v>
      </c>
      <c r="CQ22" s="44">
        <f t="shared" si="51"/>
        <v>0</v>
      </c>
      <c r="CR22" s="8">
        <f t="shared" ref="CR22:CR40" si="52">$E22*CP22*CQ22</f>
        <v>0</v>
      </c>
      <c r="CS22" s="50">
        <f t="shared" ref="CS22:CS40" si="53">CR22/$I$3</f>
        <v>0</v>
      </c>
      <c r="CU22" s="375">
        <f t="shared" ref="CU22:CV40" si="54">CP22</f>
        <v>0</v>
      </c>
      <c r="CV22" s="44">
        <f t="shared" si="54"/>
        <v>0</v>
      </c>
      <c r="CW22" s="8">
        <f t="shared" ref="CW22:CW40" si="55">$E22*CU22*CV22</f>
        <v>0</v>
      </c>
      <c r="CX22" s="50">
        <f t="shared" ref="CX22:CX40" si="56">CW22/$I$3</f>
        <v>0</v>
      </c>
      <c r="CZ22" s="375">
        <f t="shared" ref="CZ22:DA40" si="57">CU22</f>
        <v>0</v>
      </c>
      <c r="DA22" s="44">
        <f t="shared" si="57"/>
        <v>0</v>
      </c>
      <c r="DB22" s="8">
        <f t="shared" ref="DB22:DB40" si="58">$E22*CZ22*DA22</f>
        <v>0</v>
      </c>
      <c r="DC22" s="50">
        <f t="shared" ref="DC22:DC40" si="59">DB22/$I$3</f>
        <v>0</v>
      </c>
      <c r="DE22" s="375">
        <f t="shared" ref="DE22:DF40" si="60">CZ22</f>
        <v>0</v>
      </c>
      <c r="DF22" s="44">
        <f t="shared" si="60"/>
        <v>0</v>
      </c>
      <c r="DG22" s="8">
        <f t="shared" ref="DG22:DG40" si="61">$E22*DE22*DF22</f>
        <v>0</v>
      </c>
      <c r="DH22" s="50">
        <f t="shared" ref="DH22:DH40" si="62">DG22/$I$3</f>
        <v>0</v>
      </c>
      <c r="DJ22" s="375">
        <f t="shared" ref="DJ22:DK40" si="63">DE22</f>
        <v>0</v>
      </c>
      <c r="DK22" s="44">
        <f t="shared" si="63"/>
        <v>0</v>
      </c>
      <c r="DL22" s="8">
        <f t="shared" ref="DL22:DL40" si="64">$E22*DJ22*DK22</f>
        <v>0</v>
      </c>
      <c r="DM22" s="50">
        <f t="shared" ref="DM22:DM40" si="65">DL22/$I$3</f>
        <v>0</v>
      </c>
      <c r="DO22" s="375">
        <f t="shared" ref="DO22:DP40" si="66">DJ22</f>
        <v>0</v>
      </c>
      <c r="DP22" s="44">
        <f t="shared" si="66"/>
        <v>0</v>
      </c>
      <c r="DQ22" s="8">
        <f t="shared" ref="DQ22:DQ40" si="67">$E22*DO22*DP22</f>
        <v>0</v>
      </c>
      <c r="DR22" s="50">
        <f t="shared" ref="DR22:DR40" si="68">DQ22/$I$3</f>
        <v>0</v>
      </c>
      <c r="DT22" s="51">
        <f>P22+U22+Z22+AE22+AJ22+AO22+AT22+AY22+BD22+BI22+BN22+BS22+BX22+CC22+CH22+CM22+CR22+CW22+DB22+DG22+DL22+DQ22</f>
        <v>0</v>
      </c>
      <c r="DU22" s="50">
        <f t="shared" ref="DU22:DU40" si="69">+DT22/$I$3</f>
        <v>0</v>
      </c>
      <c r="DV22" s="52">
        <v>0</v>
      </c>
      <c r="DW22" s="50">
        <f t="shared" ref="DW22:DW40" si="70">+DV22/$I$3</f>
        <v>0</v>
      </c>
      <c r="DX22" s="51">
        <f t="shared" ref="DX22:DY40" si="71">+DT22+DV22</f>
        <v>0</v>
      </c>
      <c r="DY22" s="53">
        <f t="shared" si="71"/>
        <v>0</v>
      </c>
      <c r="DZ22" s="307">
        <f t="shared" si="0"/>
        <v>0</v>
      </c>
    </row>
    <row r="23" spans="1:130" ht="18" customHeight="1" x14ac:dyDescent="0.3">
      <c r="B23" s="315"/>
      <c r="C23" s="316"/>
      <c r="D23" s="261"/>
      <c r="E23" s="262">
        <v>10974</v>
      </c>
      <c r="F23" s="263">
        <f>E23/$I$3</f>
        <v>288.78947368421052</v>
      </c>
      <c r="G23" s="263" t="s">
        <v>30</v>
      </c>
      <c r="H23" s="263" t="s">
        <v>31</v>
      </c>
      <c r="I23" s="267" t="s">
        <v>30</v>
      </c>
      <c r="J23" s="267" t="s">
        <v>32</v>
      </c>
      <c r="K23" s="265">
        <v>1</v>
      </c>
      <c r="L23" s="264"/>
      <c r="M23" s="266"/>
      <c r="N23" s="394"/>
      <c r="O23" s="214"/>
      <c r="P23" s="8">
        <f t="shared" si="1"/>
        <v>0</v>
      </c>
      <c r="Q23" s="50">
        <f t="shared" si="2"/>
        <v>0</v>
      </c>
      <c r="S23" s="201">
        <f t="shared" si="3"/>
        <v>0</v>
      </c>
      <c r="T23" s="201">
        <f t="shared" si="4"/>
        <v>0</v>
      </c>
      <c r="U23" s="8">
        <f t="shared" si="5"/>
        <v>0</v>
      </c>
      <c r="V23" s="50">
        <f t="shared" si="6"/>
        <v>0</v>
      </c>
      <c r="X23" s="201">
        <f t="shared" si="7"/>
        <v>0</v>
      </c>
      <c r="Y23" s="201">
        <f t="shared" si="8"/>
        <v>0</v>
      </c>
      <c r="Z23" s="8">
        <f t="shared" si="9"/>
        <v>0</v>
      </c>
      <c r="AA23" s="50">
        <f t="shared" si="10"/>
        <v>0</v>
      </c>
      <c r="AC23" s="201">
        <f t="shared" si="11"/>
        <v>0</v>
      </c>
      <c r="AD23" s="201">
        <f t="shared" si="12"/>
        <v>0</v>
      </c>
      <c r="AE23" s="8">
        <f t="shared" si="13"/>
        <v>0</v>
      </c>
      <c r="AF23" s="50">
        <f t="shared" si="14"/>
        <v>0</v>
      </c>
      <c r="AH23" s="375">
        <f>L23*criteria!J42</f>
        <v>0</v>
      </c>
      <c r="AI23" s="44">
        <f t="shared" si="15"/>
        <v>0</v>
      </c>
      <c r="AJ23" s="8">
        <f t="shared" si="16"/>
        <v>0</v>
      </c>
      <c r="AK23" s="50">
        <f t="shared" si="17"/>
        <v>0</v>
      </c>
      <c r="AM23" s="375">
        <f>L23*criteria!L42</f>
        <v>0</v>
      </c>
      <c r="AN23" s="44">
        <f t="shared" si="18"/>
        <v>0</v>
      </c>
      <c r="AO23" s="8">
        <f t="shared" si="19"/>
        <v>0</v>
      </c>
      <c r="AP23" s="50">
        <f t="shared" si="20"/>
        <v>0</v>
      </c>
      <c r="AR23" s="375">
        <f t="shared" si="21"/>
        <v>0</v>
      </c>
      <c r="AS23" s="44">
        <f t="shared" si="21"/>
        <v>0</v>
      </c>
      <c r="AT23" s="8">
        <f t="shared" si="22"/>
        <v>0</v>
      </c>
      <c r="AU23" s="50">
        <f t="shared" si="23"/>
        <v>0</v>
      </c>
      <c r="AW23" s="375">
        <f t="shared" si="24"/>
        <v>0</v>
      </c>
      <c r="AX23" s="44">
        <f t="shared" si="24"/>
        <v>0</v>
      </c>
      <c r="AY23" s="8">
        <f t="shared" si="25"/>
        <v>0</v>
      </c>
      <c r="AZ23" s="50">
        <f t="shared" si="26"/>
        <v>0</v>
      </c>
      <c r="BB23" s="375">
        <f t="shared" si="27"/>
        <v>0</v>
      </c>
      <c r="BC23" s="44">
        <f t="shared" si="27"/>
        <v>0</v>
      </c>
      <c r="BD23" s="8">
        <f t="shared" si="28"/>
        <v>0</v>
      </c>
      <c r="BE23" s="50">
        <f t="shared" si="29"/>
        <v>0</v>
      </c>
      <c r="BG23" s="375">
        <f t="shared" si="30"/>
        <v>0</v>
      </c>
      <c r="BH23" s="44">
        <f t="shared" si="30"/>
        <v>0</v>
      </c>
      <c r="BI23" s="8">
        <f t="shared" si="31"/>
        <v>0</v>
      </c>
      <c r="BJ23" s="50">
        <f t="shared" si="32"/>
        <v>0</v>
      </c>
      <c r="BL23" s="375">
        <f t="shared" si="33"/>
        <v>0</v>
      </c>
      <c r="BM23" s="44">
        <f t="shared" si="33"/>
        <v>0</v>
      </c>
      <c r="BN23" s="8">
        <f t="shared" si="34"/>
        <v>0</v>
      </c>
      <c r="BO23" s="50">
        <f t="shared" si="35"/>
        <v>0</v>
      </c>
      <c r="BQ23" s="375">
        <f t="shared" si="36"/>
        <v>0</v>
      </c>
      <c r="BR23" s="44">
        <f t="shared" si="36"/>
        <v>0</v>
      </c>
      <c r="BS23" s="8">
        <f t="shared" si="37"/>
        <v>0</v>
      </c>
      <c r="BT23" s="50">
        <f t="shared" si="38"/>
        <v>0</v>
      </c>
      <c r="BV23" s="375">
        <f t="shared" si="39"/>
        <v>0</v>
      </c>
      <c r="BW23" s="44">
        <f t="shared" si="39"/>
        <v>0</v>
      </c>
      <c r="BX23" s="8">
        <f t="shared" si="40"/>
        <v>0</v>
      </c>
      <c r="BY23" s="50">
        <f t="shared" si="41"/>
        <v>0</v>
      </c>
      <c r="CA23" s="375">
        <f t="shared" si="42"/>
        <v>0</v>
      </c>
      <c r="CB23" s="44">
        <f t="shared" si="42"/>
        <v>0</v>
      </c>
      <c r="CC23" s="8">
        <f t="shared" si="43"/>
        <v>0</v>
      </c>
      <c r="CD23" s="50">
        <f t="shared" si="44"/>
        <v>0</v>
      </c>
      <c r="CF23" s="375">
        <f t="shared" si="45"/>
        <v>0</v>
      </c>
      <c r="CG23" s="44">
        <f t="shared" si="45"/>
        <v>0</v>
      </c>
      <c r="CH23" s="8">
        <f t="shared" si="46"/>
        <v>0</v>
      </c>
      <c r="CI23" s="50">
        <f t="shared" si="47"/>
        <v>0</v>
      </c>
      <c r="CK23" s="375">
        <f t="shared" si="48"/>
        <v>0</v>
      </c>
      <c r="CL23" s="44">
        <f t="shared" si="48"/>
        <v>0</v>
      </c>
      <c r="CM23" s="8">
        <f t="shared" si="49"/>
        <v>0</v>
      </c>
      <c r="CN23" s="50">
        <f t="shared" si="50"/>
        <v>0</v>
      </c>
      <c r="CP23" s="375">
        <f t="shared" si="51"/>
        <v>0</v>
      </c>
      <c r="CQ23" s="44">
        <f t="shared" si="51"/>
        <v>0</v>
      </c>
      <c r="CR23" s="8">
        <f t="shared" si="52"/>
        <v>0</v>
      </c>
      <c r="CS23" s="50">
        <f t="shared" si="53"/>
        <v>0</v>
      </c>
      <c r="CU23" s="375">
        <f t="shared" si="54"/>
        <v>0</v>
      </c>
      <c r="CV23" s="44">
        <f t="shared" si="54"/>
        <v>0</v>
      </c>
      <c r="CW23" s="8">
        <f t="shared" si="55"/>
        <v>0</v>
      </c>
      <c r="CX23" s="50">
        <f t="shared" si="56"/>
        <v>0</v>
      </c>
      <c r="CZ23" s="375">
        <f t="shared" si="57"/>
        <v>0</v>
      </c>
      <c r="DA23" s="44">
        <f t="shared" si="57"/>
        <v>0</v>
      </c>
      <c r="DB23" s="8">
        <f t="shared" si="58"/>
        <v>0</v>
      </c>
      <c r="DC23" s="50">
        <f t="shared" si="59"/>
        <v>0</v>
      </c>
      <c r="DE23" s="375">
        <f t="shared" si="60"/>
        <v>0</v>
      </c>
      <c r="DF23" s="44">
        <f t="shared" si="60"/>
        <v>0</v>
      </c>
      <c r="DG23" s="8">
        <f t="shared" si="61"/>
        <v>0</v>
      </c>
      <c r="DH23" s="50">
        <f t="shared" si="62"/>
        <v>0</v>
      </c>
      <c r="DJ23" s="375">
        <f t="shared" si="63"/>
        <v>0</v>
      </c>
      <c r="DK23" s="44">
        <f t="shared" si="63"/>
        <v>0</v>
      </c>
      <c r="DL23" s="8">
        <f t="shared" si="64"/>
        <v>0</v>
      </c>
      <c r="DM23" s="50">
        <f t="shared" si="65"/>
        <v>0</v>
      </c>
      <c r="DO23" s="375">
        <f t="shared" si="66"/>
        <v>0</v>
      </c>
      <c r="DP23" s="44">
        <f t="shared" si="66"/>
        <v>0</v>
      </c>
      <c r="DQ23" s="8">
        <f t="shared" si="67"/>
        <v>0</v>
      </c>
      <c r="DR23" s="50">
        <f t="shared" si="68"/>
        <v>0</v>
      </c>
      <c r="DT23" s="51">
        <f t="shared" ref="DT23:DT40" si="72">P23+U23+Z23+AE23+AJ23+AO23+AT23+AY23+BD23+BI23+BN23+BS23+BX23+CC23+CH23+CM23+CR23+CW23+DB23+DG23+DL23+DQ23</f>
        <v>0</v>
      </c>
      <c r="DU23" s="50">
        <f>+DT23/$I$3</f>
        <v>0</v>
      </c>
      <c r="DV23" s="52">
        <v>0</v>
      </c>
      <c r="DW23" s="50">
        <f t="shared" si="70"/>
        <v>0</v>
      </c>
      <c r="DX23" s="51">
        <f t="shared" si="71"/>
        <v>0</v>
      </c>
      <c r="DY23" s="53">
        <f t="shared" si="71"/>
        <v>0</v>
      </c>
      <c r="DZ23" s="307">
        <f t="shared" si="0"/>
        <v>0</v>
      </c>
    </row>
    <row r="24" spans="1:130" ht="46.2" customHeight="1" x14ac:dyDescent="0.3">
      <c r="A24" s="6"/>
      <c r="B24" s="317"/>
      <c r="C24" s="317"/>
      <c r="D24" s="54"/>
      <c r="E24" s="239">
        <v>2500</v>
      </c>
      <c r="F24" s="263">
        <f>E24/$I$3</f>
        <v>65.78947368421052</v>
      </c>
      <c r="G24" s="263" t="s">
        <v>30</v>
      </c>
      <c r="H24" s="263" t="s">
        <v>31</v>
      </c>
      <c r="I24" s="56" t="s">
        <v>30</v>
      </c>
      <c r="J24" s="56" t="s">
        <v>32</v>
      </c>
      <c r="K24" s="265">
        <v>0.1</v>
      </c>
      <c r="L24" s="264"/>
      <c r="M24" s="57"/>
      <c r="N24" s="394"/>
      <c r="O24" s="214"/>
      <c r="P24" s="8">
        <f t="shared" si="1"/>
        <v>0</v>
      </c>
      <c r="Q24" s="50">
        <f t="shared" si="2"/>
        <v>0</v>
      </c>
      <c r="S24" s="201">
        <f t="shared" si="3"/>
        <v>0</v>
      </c>
      <c r="T24" s="201">
        <f t="shared" si="4"/>
        <v>0</v>
      </c>
      <c r="U24" s="8">
        <f t="shared" si="5"/>
        <v>0</v>
      </c>
      <c r="V24" s="50">
        <f t="shared" si="6"/>
        <v>0</v>
      </c>
      <c r="X24" s="201">
        <f t="shared" si="7"/>
        <v>0</v>
      </c>
      <c r="Y24" s="201">
        <f t="shared" si="8"/>
        <v>0</v>
      </c>
      <c r="Z24" s="8">
        <f t="shared" si="9"/>
        <v>0</v>
      </c>
      <c r="AA24" s="50">
        <f t="shared" si="10"/>
        <v>0</v>
      </c>
      <c r="AC24" s="201">
        <f t="shared" si="11"/>
        <v>0</v>
      </c>
      <c r="AD24" s="201">
        <f t="shared" si="12"/>
        <v>0</v>
      </c>
      <c r="AE24" s="8">
        <f t="shared" si="13"/>
        <v>0</v>
      </c>
      <c r="AF24" s="50">
        <f t="shared" si="14"/>
        <v>0</v>
      </c>
      <c r="AH24" s="375">
        <f>L24*criteria!J43</f>
        <v>0</v>
      </c>
      <c r="AI24" s="44">
        <f t="shared" si="15"/>
        <v>0</v>
      </c>
      <c r="AJ24" s="8">
        <f t="shared" si="16"/>
        <v>0</v>
      </c>
      <c r="AK24" s="50">
        <f t="shared" si="17"/>
        <v>0</v>
      </c>
      <c r="AM24" s="375">
        <f>L24*criteria!L43</f>
        <v>0</v>
      </c>
      <c r="AN24" s="44">
        <f t="shared" si="18"/>
        <v>0</v>
      </c>
      <c r="AO24" s="8">
        <f>$E24*AM24*AN24</f>
        <v>0</v>
      </c>
      <c r="AP24" s="50">
        <f t="shared" si="20"/>
        <v>0</v>
      </c>
      <c r="AR24" s="375">
        <f t="shared" si="21"/>
        <v>0</v>
      </c>
      <c r="AS24" s="44">
        <f t="shared" si="21"/>
        <v>0</v>
      </c>
      <c r="AT24" s="8">
        <f t="shared" si="22"/>
        <v>0</v>
      </c>
      <c r="AU24" s="50">
        <f t="shared" si="23"/>
        <v>0</v>
      </c>
      <c r="AW24" s="375">
        <f t="shared" si="24"/>
        <v>0</v>
      </c>
      <c r="AX24" s="44">
        <f t="shared" si="24"/>
        <v>0</v>
      </c>
      <c r="AY24" s="8">
        <f t="shared" si="25"/>
        <v>0</v>
      </c>
      <c r="AZ24" s="50">
        <f t="shared" si="26"/>
        <v>0</v>
      </c>
      <c r="BB24" s="375">
        <f t="shared" si="27"/>
        <v>0</v>
      </c>
      <c r="BC24" s="44">
        <f t="shared" si="27"/>
        <v>0</v>
      </c>
      <c r="BD24" s="8">
        <f t="shared" si="28"/>
        <v>0</v>
      </c>
      <c r="BE24" s="50">
        <f t="shared" si="29"/>
        <v>0</v>
      </c>
      <c r="BG24" s="375">
        <f t="shared" si="30"/>
        <v>0</v>
      </c>
      <c r="BH24" s="44">
        <f t="shared" si="30"/>
        <v>0</v>
      </c>
      <c r="BI24" s="8">
        <f t="shared" si="31"/>
        <v>0</v>
      </c>
      <c r="BJ24" s="50">
        <f t="shared" si="32"/>
        <v>0</v>
      </c>
      <c r="BL24" s="375">
        <f t="shared" si="33"/>
        <v>0</v>
      </c>
      <c r="BM24" s="44">
        <f t="shared" si="33"/>
        <v>0</v>
      </c>
      <c r="BN24" s="8">
        <f t="shared" si="34"/>
        <v>0</v>
      </c>
      <c r="BO24" s="50">
        <f t="shared" si="35"/>
        <v>0</v>
      </c>
      <c r="BQ24" s="375">
        <f t="shared" si="36"/>
        <v>0</v>
      </c>
      <c r="BR24" s="44">
        <f t="shared" si="36"/>
        <v>0</v>
      </c>
      <c r="BS24" s="8">
        <f t="shared" si="37"/>
        <v>0</v>
      </c>
      <c r="BT24" s="50">
        <f t="shared" si="38"/>
        <v>0</v>
      </c>
      <c r="BV24" s="375">
        <f t="shared" si="39"/>
        <v>0</v>
      </c>
      <c r="BW24" s="44">
        <f t="shared" si="39"/>
        <v>0</v>
      </c>
      <c r="BX24" s="8">
        <f t="shared" si="40"/>
        <v>0</v>
      </c>
      <c r="BY24" s="50">
        <f t="shared" si="41"/>
        <v>0</v>
      </c>
      <c r="CA24" s="375">
        <f t="shared" si="42"/>
        <v>0</v>
      </c>
      <c r="CB24" s="44">
        <f t="shared" si="42"/>
        <v>0</v>
      </c>
      <c r="CC24" s="8">
        <f t="shared" si="43"/>
        <v>0</v>
      </c>
      <c r="CD24" s="50">
        <f t="shared" si="44"/>
        <v>0</v>
      </c>
      <c r="CF24" s="375">
        <f t="shared" si="45"/>
        <v>0</v>
      </c>
      <c r="CG24" s="44">
        <f t="shared" si="45"/>
        <v>0</v>
      </c>
      <c r="CH24" s="8">
        <f t="shared" si="46"/>
        <v>0</v>
      </c>
      <c r="CI24" s="50">
        <f t="shared" si="47"/>
        <v>0</v>
      </c>
      <c r="CK24" s="375">
        <f t="shared" si="48"/>
        <v>0</v>
      </c>
      <c r="CL24" s="44">
        <f t="shared" si="48"/>
        <v>0</v>
      </c>
      <c r="CM24" s="8">
        <f t="shared" si="49"/>
        <v>0</v>
      </c>
      <c r="CN24" s="50">
        <f t="shared" si="50"/>
        <v>0</v>
      </c>
      <c r="CP24" s="375">
        <f t="shared" si="51"/>
        <v>0</v>
      </c>
      <c r="CQ24" s="44">
        <f t="shared" si="51"/>
        <v>0</v>
      </c>
      <c r="CR24" s="8">
        <f t="shared" si="52"/>
        <v>0</v>
      </c>
      <c r="CS24" s="50">
        <f t="shared" si="53"/>
        <v>0</v>
      </c>
      <c r="CU24" s="375">
        <f t="shared" si="54"/>
        <v>0</v>
      </c>
      <c r="CV24" s="44">
        <f t="shared" si="54"/>
        <v>0</v>
      </c>
      <c r="CW24" s="8">
        <f t="shared" si="55"/>
        <v>0</v>
      </c>
      <c r="CX24" s="50">
        <f t="shared" si="56"/>
        <v>0</v>
      </c>
      <c r="CZ24" s="375">
        <f t="shared" si="57"/>
        <v>0</v>
      </c>
      <c r="DA24" s="44">
        <f t="shared" si="57"/>
        <v>0</v>
      </c>
      <c r="DB24" s="8">
        <f t="shared" si="58"/>
        <v>0</v>
      </c>
      <c r="DC24" s="50">
        <f t="shared" si="59"/>
        <v>0</v>
      </c>
      <c r="DE24" s="375">
        <f t="shared" si="60"/>
        <v>0</v>
      </c>
      <c r="DF24" s="44">
        <f t="shared" si="60"/>
        <v>0</v>
      </c>
      <c r="DG24" s="8">
        <f t="shared" si="61"/>
        <v>0</v>
      </c>
      <c r="DH24" s="50">
        <f t="shared" si="62"/>
        <v>0</v>
      </c>
      <c r="DJ24" s="375">
        <f t="shared" si="63"/>
        <v>0</v>
      </c>
      <c r="DK24" s="44">
        <f t="shared" si="63"/>
        <v>0</v>
      </c>
      <c r="DL24" s="8">
        <f t="shared" si="64"/>
        <v>0</v>
      </c>
      <c r="DM24" s="50">
        <f t="shared" si="65"/>
        <v>0</v>
      </c>
      <c r="DO24" s="375">
        <f t="shared" si="66"/>
        <v>0</v>
      </c>
      <c r="DP24" s="44">
        <f t="shared" si="66"/>
        <v>0</v>
      </c>
      <c r="DQ24" s="8">
        <f t="shared" si="67"/>
        <v>0</v>
      </c>
      <c r="DR24" s="50">
        <f t="shared" si="68"/>
        <v>0</v>
      </c>
      <c r="DT24" s="51">
        <f t="shared" si="72"/>
        <v>0</v>
      </c>
      <c r="DU24" s="50">
        <f t="shared" si="69"/>
        <v>0</v>
      </c>
      <c r="DV24" s="52">
        <v>0</v>
      </c>
      <c r="DW24" s="50">
        <f t="shared" si="70"/>
        <v>0</v>
      </c>
      <c r="DX24" s="51">
        <f t="shared" si="71"/>
        <v>0</v>
      </c>
      <c r="DY24" s="53">
        <f t="shared" si="71"/>
        <v>0</v>
      </c>
      <c r="DZ24" s="307">
        <f t="shared" si="0"/>
        <v>0</v>
      </c>
    </row>
    <row r="25" spans="1:130" ht="18" customHeight="1" x14ac:dyDescent="0.3">
      <c r="B25" s="317"/>
      <c r="C25" s="317"/>
      <c r="D25" s="54"/>
      <c r="E25" s="239">
        <v>1500</v>
      </c>
      <c r="F25" s="263">
        <f t="shared" ref="F25:F31" si="73">E25/$I$3</f>
        <v>39.473684210526315</v>
      </c>
      <c r="G25" s="263"/>
      <c r="H25" s="263" t="s">
        <v>31</v>
      </c>
      <c r="I25" s="56" t="s">
        <v>30</v>
      </c>
      <c r="J25" s="56" t="s">
        <v>32</v>
      </c>
      <c r="K25" s="265">
        <v>1</v>
      </c>
      <c r="L25" s="264"/>
      <c r="M25" s="57"/>
      <c r="N25" s="394"/>
      <c r="O25" s="214"/>
      <c r="P25" s="8">
        <f t="shared" si="1"/>
        <v>0</v>
      </c>
      <c r="Q25" s="50">
        <f t="shared" si="2"/>
        <v>0</v>
      </c>
      <c r="S25" s="201">
        <f t="shared" si="3"/>
        <v>0</v>
      </c>
      <c r="T25" s="201">
        <f t="shared" si="4"/>
        <v>0</v>
      </c>
      <c r="U25" s="8">
        <f t="shared" si="5"/>
        <v>0</v>
      </c>
      <c r="V25" s="50">
        <f t="shared" si="6"/>
        <v>0</v>
      </c>
      <c r="X25" s="201">
        <f t="shared" si="7"/>
        <v>0</v>
      </c>
      <c r="Y25" s="201">
        <f t="shared" si="8"/>
        <v>0</v>
      </c>
      <c r="Z25" s="8">
        <f>$E25*X25*Y25</f>
        <v>0</v>
      </c>
      <c r="AA25" s="50">
        <f>Z25/$I$3</f>
        <v>0</v>
      </c>
      <c r="AC25" s="201">
        <f t="shared" si="11"/>
        <v>0</v>
      </c>
      <c r="AD25" s="201">
        <f t="shared" si="12"/>
        <v>0</v>
      </c>
      <c r="AE25" s="8">
        <f t="shared" si="13"/>
        <v>0</v>
      </c>
      <c r="AF25" s="50">
        <f t="shared" si="14"/>
        <v>0</v>
      </c>
      <c r="AH25" s="375">
        <f>L25*criteria!J44</f>
        <v>0</v>
      </c>
      <c r="AI25" s="44">
        <f t="shared" si="15"/>
        <v>0</v>
      </c>
      <c r="AJ25" s="8">
        <f t="shared" si="16"/>
        <v>0</v>
      </c>
      <c r="AK25" s="50">
        <f t="shared" si="17"/>
        <v>0</v>
      </c>
      <c r="AM25" s="375">
        <f>L25*criteria!L44</f>
        <v>0</v>
      </c>
      <c r="AN25" s="44">
        <f t="shared" si="18"/>
        <v>0</v>
      </c>
      <c r="AO25" s="8">
        <f t="shared" si="19"/>
        <v>0</v>
      </c>
      <c r="AP25" s="50">
        <f t="shared" si="20"/>
        <v>0</v>
      </c>
      <c r="AR25" s="375">
        <f t="shared" si="21"/>
        <v>0</v>
      </c>
      <c r="AS25" s="44">
        <f t="shared" si="21"/>
        <v>0</v>
      </c>
      <c r="AT25" s="8">
        <f>$E25*AR25*AS25</f>
        <v>0</v>
      </c>
      <c r="AU25" s="50">
        <f t="shared" si="23"/>
        <v>0</v>
      </c>
      <c r="AW25" s="375">
        <f t="shared" si="24"/>
        <v>0</v>
      </c>
      <c r="AX25" s="44">
        <f t="shared" si="24"/>
        <v>0</v>
      </c>
      <c r="AY25" s="8">
        <f t="shared" si="25"/>
        <v>0</v>
      </c>
      <c r="AZ25" s="50">
        <f t="shared" si="26"/>
        <v>0</v>
      </c>
      <c r="BB25" s="375">
        <f t="shared" si="27"/>
        <v>0</v>
      </c>
      <c r="BC25" s="44">
        <f t="shared" si="27"/>
        <v>0</v>
      </c>
      <c r="BD25" s="8">
        <f t="shared" si="28"/>
        <v>0</v>
      </c>
      <c r="BE25" s="50">
        <f t="shared" si="29"/>
        <v>0</v>
      </c>
      <c r="BG25" s="375">
        <f t="shared" si="30"/>
        <v>0</v>
      </c>
      <c r="BH25" s="44">
        <f t="shared" si="30"/>
        <v>0</v>
      </c>
      <c r="BI25" s="8">
        <f t="shared" si="31"/>
        <v>0</v>
      </c>
      <c r="BJ25" s="50">
        <f t="shared" si="32"/>
        <v>0</v>
      </c>
      <c r="BL25" s="375">
        <f t="shared" si="33"/>
        <v>0</v>
      </c>
      <c r="BM25" s="44">
        <f t="shared" si="33"/>
        <v>0</v>
      </c>
      <c r="BN25" s="8">
        <f t="shared" si="34"/>
        <v>0</v>
      </c>
      <c r="BO25" s="50">
        <f t="shared" si="35"/>
        <v>0</v>
      </c>
      <c r="BQ25" s="375">
        <f t="shared" si="36"/>
        <v>0</v>
      </c>
      <c r="BR25" s="44">
        <f t="shared" si="36"/>
        <v>0</v>
      </c>
      <c r="BS25" s="8">
        <f t="shared" si="37"/>
        <v>0</v>
      </c>
      <c r="BT25" s="50">
        <f t="shared" si="38"/>
        <v>0</v>
      </c>
      <c r="BV25" s="375">
        <f t="shared" si="39"/>
        <v>0</v>
      </c>
      <c r="BW25" s="44">
        <f t="shared" si="39"/>
        <v>0</v>
      </c>
      <c r="BX25" s="8">
        <f t="shared" si="40"/>
        <v>0</v>
      </c>
      <c r="BY25" s="50">
        <f t="shared" si="41"/>
        <v>0</v>
      </c>
      <c r="CA25" s="375">
        <f t="shared" si="42"/>
        <v>0</v>
      </c>
      <c r="CB25" s="44">
        <f t="shared" si="42"/>
        <v>0</v>
      </c>
      <c r="CC25" s="8">
        <f t="shared" si="43"/>
        <v>0</v>
      </c>
      <c r="CD25" s="50">
        <f t="shared" si="44"/>
        <v>0</v>
      </c>
      <c r="CF25" s="375">
        <f t="shared" si="45"/>
        <v>0</v>
      </c>
      <c r="CG25" s="44">
        <f t="shared" si="45"/>
        <v>0</v>
      </c>
      <c r="CH25" s="8">
        <f t="shared" si="46"/>
        <v>0</v>
      </c>
      <c r="CI25" s="50">
        <f t="shared" si="47"/>
        <v>0</v>
      </c>
      <c r="CK25" s="375">
        <f t="shared" si="48"/>
        <v>0</v>
      </c>
      <c r="CL25" s="44">
        <f t="shared" si="48"/>
        <v>0</v>
      </c>
      <c r="CM25" s="8">
        <f t="shared" si="49"/>
        <v>0</v>
      </c>
      <c r="CN25" s="50">
        <f t="shared" si="50"/>
        <v>0</v>
      </c>
      <c r="CP25" s="375">
        <f t="shared" si="51"/>
        <v>0</v>
      </c>
      <c r="CQ25" s="44">
        <f t="shared" si="51"/>
        <v>0</v>
      </c>
      <c r="CR25" s="8">
        <f t="shared" si="52"/>
        <v>0</v>
      </c>
      <c r="CS25" s="50">
        <f t="shared" si="53"/>
        <v>0</v>
      </c>
      <c r="CU25" s="375">
        <f t="shared" si="54"/>
        <v>0</v>
      </c>
      <c r="CV25" s="44">
        <f t="shared" si="54"/>
        <v>0</v>
      </c>
      <c r="CW25" s="8">
        <f t="shared" si="55"/>
        <v>0</v>
      </c>
      <c r="CX25" s="50">
        <f t="shared" si="56"/>
        <v>0</v>
      </c>
      <c r="CZ25" s="375">
        <f t="shared" si="57"/>
        <v>0</v>
      </c>
      <c r="DA25" s="44">
        <f t="shared" si="57"/>
        <v>0</v>
      </c>
      <c r="DB25" s="8">
        <f t="shared" si="58"/>
        <v>0</v>
      </c>
      <c r="DC25" s="50">
        <f t="shared" si="59"/>
        <v>0</v>
      </c>
      <c r="DE25" s="375">
        <f t="shared" si="60"/>
        <v>0</v>
      </c>
      <c r="DF25" s="44">
        <f t="shared" si="60"/>
        <v>0</v>
      </c>
      <c r="DG25" s="8">
        <f t="shared" si="61"/>
        <v>0</v>
      </c>
      <c r="DH25" s="50">
        <f t="shared" si="62"/>
        <v>0</v>
      </c>
      <c r="DJ25" s="375">
        <f t="shared" si="63"/>
        <v>0</v>
      </c>
      <c r="DK25" s="44">
        <f t="shared" si="63"/>
        <v>0</v>
      </c>
      <c r="DL25" s="8">
        <f t="shared" si="64"/>
        <v>0</v>
      </c>
      <c r="DM25" s="50">
        <f t="shared" si="65"/>
        <v>0</v>
      </c>
      <c r="DO25" s="375">
        <f t="shared" si="66"/>
        <v>0</v>
      </c>
      <c r="DP25" s="44">
        <f t="shared" si="66"/>
        <v>0</v>
      </c>
      <c r="DQ25" s="8">
        <f t="shared" si="67"/>
        <v>0</v>
      </c>
      <c r="DR25" s="50">
        <f t="shared" si="68"/>
        <v>0</v>
      </c>
      <c r="DT25" s="51">
        <f t="shared" si="72"/>
        <v>0</v>
      </c>
      <c r="DU25" s="50">
        <f t="shared" si="69"/>
        <v>0</v>
      </c>
      <c r="DV25" s="52">
        <v>0</v>
      </c>
      <c r="DW25" s="50">
        <f t="shared" si="70"/>
        <v>0</v>
      </c>
      <c r="DX25" s="51">
        <f t="shared" si="71"/>
        <v>0</v>
      </c>
      <c r="DY25" s="53">
        <f t="shared" si="71"/>
        <v>0</v>
      </c>
      <c r="DZ25" s="307">
        <f t="shared" si="0"/>
        <v>0</v>
      </c>
    </row>
    <row r="26" spans="1:130" ht="18" customHeight="1" x14ac:dyDescent="0.3">
      <c r="B26" s="317"/>
      <c r="C26" s="317"/>
      <c r="D26" s="54"/>
      <c r="E26" s="239">
        <v>63699</v>
      </c>
      <c r="F26" s="263">
        <f t="shared" si="73"/>
        <v>1676.2894736842106</v>
      </c>
      <c r="G26" s="263"/>
      <c r="H26" s="263" t="s">
        <v>31</v>
      </c>
      <c r="I26" s="58" t="s">
        <v>30</v>
      </c>
      <c r="J26" s="56" t="s">
        <v>32</v>
      </c>
      <c r="K26" s="265">
        <v>1</v>
      </c>
      <c r="L26" s="264"/>
      <c r="M26" s="57"/>
      <c r="N26" s="394"/>
      <c r="O26" s="214"/>
      <c r="P26" s="8">
        <f t="shared" si="1"/>
        <v>0</v>
      </c>
      <c r="Q26" s="50">
        <f t="shared" si="2"/>
        <v>0</v>
      </c>
      <c r="S26" s="201">
        <f t="shared" si="3"/>
        <v>0</v>
      </c>
      <c r="T26" s="201">
        <f t="shared" si="4"/>
        <v>0</v>
      </c>
      <c r="U26" s="8">
        <f t="shared" si="5"/>
        <v>0</v>
      </c>
      <c r="V26" s="50">
        <f t="shared" si="6"/>
        <v>0</v>
      </c>
      <c r="X26" s="201">
        <f t="shared" si="7"/>
        <v>0</v>
      </c>
      <c r="Y26" s="201">
        <f t="shared" si="8"/>
        <v>0</v>
      </c>
      <c r="Z26" s="8">
        <f t="shared" si="9"/>
        <v>0</v>
      </c>
      <c r="AA26" s="50">
        <f t="shared" si="10"/>
        <v>0</v>
      </c>
      <c r="AC26" s="201">
        <f t="shared" si="11"/>
        <v>0</v>
      </c>
      <c r="AD26" s="201">
        <f t="shared" si="12"/>
        <v>0</v>
      </c>
      <c r="AE26" s="8">
        <f t="shared" si="13"/>
        <v>0</v>
      </c>
      <c r="AF26" s="50">
        <f t="shared" si="14"/>
        <v>0</v>
      </c>
      <c r="AH26" s="375">
        <f t="shared" si="15"/>
        <v>0</v>
      </c>
      <c r="AI26" s="44">
        <f t="shared" si="15"/>
        <v>0</v>
      </c>
      <c r="AJ26" s="8">
        <f t="shared" si="16"/>
        <v>0</v>
      </c>
      <c r="AK26" s="50">
        <f t="shared" si="17"/>
        <v>0</v>
      </c>
      <c r="AM26" s="375">
        <f t="shared" si="18"/>
        <v>0</v>
      </c>
      <c r="AN26" s="44">
        <f t="shared" si="18"/>
        <v>0</v>
      </c>
      <c r="AO26" s="8">
        <f t="shared" si="19"/>
        <v>0</v>
      </c>
      <c r="AP26" s="50">
        <f t="shared" si="20"/>
        <v>0</v>
      </c>
      <c r="AR26" s="375">
        <f t="shared" si="21"/>
        <v>0</v>
      </c>
      <c r="AS26" s="44">
        <f t="shared" si="21"/>
        <v>0</v>
      </c>
      <c r="AT26" s="8">
        <f t="shared" si="22"/>
        <v>0</v>
      </c>
      <c r="AU26" s="50">
        <f t="shared" si="23"/>
        <v>0</v>
      </c>
      <c r="AW26" s="375">
        <f t="shared" si="24"/>
        <v>0</v>
      </c>
      <c r="AX26" s="44">
        <f t="shared" si="24"/>
        <v>0</v>
      </c>
      <c r="AY26" s="8">
        <f t="shared" si="25"/>
        <v>0</v>
      </c>
      <c r="AZ26" s="50">
        <f t="shared" si="26"/>
        <v>0</v>
      </c>
      <c r="BB26" s="375">
        <f t="shared" si="27"/>
        <v>0</v>
      </c>
      <c r="BC26" s="44">
        <f t="shared" si="27"/>
        <v>0</v>
      </c>
      <c r="BD26" s="8">
        <f t="shared" si="28"/>
        <v>0</v>
      </c>
      <c r="BE26" s="50">
        <f t="shared" si="29"/>
        <v>0</v>
      </c>
      <c r="BG26" s="375">
        <f t="shared" si="30"/>
        <v>0</v>
      </c>
      <c r="BH26" s="44">
        <f t="shared" si="30"/>
        <v>0</v>
      </c>
      <c r="BI26" s="8">
        <f t="shared" si="31"/>
        <v>0</v>
      </c>
      <c r="BJ26" s="50">
        <f t="shared" si="32"/>
        <v>0</v>
      </c>
      <c r="BL26" s="375">
        <f t="shared" si="33"/>
        <v>0</v>
      </c>
      <c r="BM26" s="44">
        <f t="shared" si="33"/>
        <v>0</v>
      </c>
      <c r="BN26" s="8">
        <f t="shared" si="34"/>
        <v>0</v>
      </c>
      <c r="BO26" s="50">
        <f t="shared" si="35"/>
        <v>0</v>
      </c>
      <c r="BQ26" s="375">
        <f t="shared" si="36"/>
        <v>0</v>
      </c>
      <c r="BR26" s="44">
        <f t="shared" si="36"/>
        <v>0</v>
      </c>
      <c r="BS26" s="8">
        <f t="shared" si="37"/>
        <v>0</v>
      </c>
      <c r="BT26" s="50">
        <f t="shared" si="38"/>
        <v>0</v>
      </c>
      <c r="BV26" s="375">
        <f t="shared" si="39"/>
        <v>0</v>
      </c>
      <c r="BW26" s="44">
        <f t="shared" si="39"/>
        <v>0</v>
      </c>
      <c r="BX26" s="8">
        <f t="shared" si="40"/>
        <v>0</v>
      </c>
      <c r="BY26" s="50">
        <f t="shared" si="41"/>
        <v>0</v>
      </c>
      <c r="CA26" s="375">
        <f t="shared" si="42"/>
        <v>0</v>
      </c>
      <c r="CB26" s="44">
        <f t="shared" si="42"/>
        <v>0</v>
      </c>
      <c r="CC26" s="8">
        <f t="shared" si="43"/>
        <v>0</v>
      </c>
      <c r="CD26" s="50">
        <f t="shared" si="44"/>
        <v>0</v>
      </c>
      <c r="CF26" s="375">
        <f t="shared" si="45"/>
        <v>0</v>
      </c>
      <c r="CG26" s="44">
        <f t="shared" si="45"/>
        <v>0</v>
      </c>
      <c r="CH26" s="8">
        <f t="shared" si="46"/>
        <v>0</v>
      </c>
      <c r="CI26" s="50">
        <f t="shared" si="47"/>
        <v>0</v>
      </c>
      <c r="CK26" s="375">
        <f t="shared" si="48"/>
        <v>0</v>
      </c>
      <c r="CL26" s="44">
        <f t="shared" si="48"/>
        <v>0</v>
      </c>
      <c r="CM26" s="8">
        <f t="shared" si="49"/>
        <v>0</v>
      </c>
      <c r="CN26" s="50">
        <f t="shared" si="50"/>
        <v>0</v>
      </c>
      <c r="CP26" s="375">
        <f t="shared" si="51"/>
        <v>0</v>
      </c>
      <c r="CQ26" s="44">
        <f t="shared" si="51"/>
        <v>0</v>
      </c>
      <c r="CR26" s="8">
        <f t="shared" si="52"/>
        <v>0</v>
      </c>
      <c r="CS26" s="50">
        <f t="shared" si="53"/>
        <v>0</v>
      </c>
      <c r="CU26" s="375">
        <f t="shared" si="54"/>
        <v>0</v>
      </c>
      <c r="CV26" s="44">
        <f t="shared" si="54"/>
        <v>0</v>
      </c>
      <c r="CW26" s="8">
        <f t="shared" si="55"/>
        <v>0</v>
      </c>
      <c r="CX26" s="50">
        <f t="shared" si="56"/>
        <v>0</v>
      </c>
      <c r="CZ26" s="375">
        <f t="shared" si="57"/>
        <v>0</v>
      </c>
      <c r="DA26" s="44">
        <f t="shared" si="57"/>
        <v>0</v>
      </c>
      <c r="DB26" s="8">
        <f t="shared" si="58"/>
        <v>0</v>
      </c>
      <c r="DC26" s="50">
        <f t="shared" si="59"/>
        <v>0</v>
      </c>
      <c r="DE26" s="375">
        <f t="shared" si="60"/>
        <v>0</v>
      </c>
      <c r="DF26" s="44">
        <f t="shared" si="60"/>
        <v>0</v>
      </c>
      <c r="DG26" s="8">
        <f t="shared" si="61"/>
        <v>0</v>
      </c>
      <c r="DH26" s="50">
        <f t="shared" si="62"/>
        <v>0</v>
      </c>
      <c r="DJ26" s="375">
        <f t="shared" si="63"/>
        <v>0</v>
      </c>
      <c r="DK26" s="44">
        <f t="shared" si="63"/>
        <v>0</v>
      </c>
      <c r="DL26" s="8">
        <f t="shared" si="64"/>
        <v>0</v>
      </c>
      <c r="DM26" s="50">
        <f t="shared" si="65"/>
        <v>0</v>
      </c>
      <c r="DO26" s="375">
        <f t="shared" si="66"/>
        <v>0</v>
      </c>
      <c r="DP26" s="44">
        <f t="shared" si="66"/>
        <v>0</v>
      </c>
      <c r="DQ26" s="8">
        <f t="shared" si="67"/>
        <v>0</v>
      </c>
      <c r="DR26" s="50">
        <f t="shared" si="68"/>
        <v>0</v>
      </c>
      <c r="DT26" s="51">
        <f t="shared" si="72"/>
        <v>0</v>
      </c>
      <c r="DU26" s="50">
        <f t="shared" si="69"/>
        <v>0</v>
      </c>
      <c r="DV26" s="52">
        <v>0</v>
      </c>
      <c r="DW26" s="50">
        <f t="shared" si="70"/>
        <v>0</v>
      </c>
      <c r="DX26" s="51">
        <f t="shared" si="71"/>
        <v>0</v>
      </c>
      <c r="DY26" s="53">
        <f t="shared" si="71"/>
        <v>0</v>
      </c>
      <c r="DZ26" s="307">
        <f t="shared" si="0"/>
        <v>0</v>
      </c>
    </row>
    <row r="27" spans="1:130" ht="18" customHeight="1" x14ac:dyDescent="0.3">
      <c r="B27" s="268"/>
      <c r="C27" s="268"/>
      <c r="D27" s="268"/>
      <c r="E27" s="269">
        <v>63699</v>
      </c>
      <c r="F27" s="263">
        <f t="shared" si="73"/>
        <v>1676.2894736842106</v>
      </c>
      <c r="G27" s="263"/>
      <c r="H27" s="263" t="s">
        <v>31</v>
      </c>
      <c r="I27" s="270" t="s">
        <v>30</v>
      </c>
      <c r="J27" s="56" t="s">
        <v>32</v>
      </c>
      <c r="K27" s="265">
        <v>1</v>
      </c>
      <c r="L27" s="264"/>
      <c r="M27" s="271"/>
      <c r="N27" s="394"/>
      <c r="O27" s="214"/>
      <c r="P27" s="8">
        <f t="shared" si="1"/>
        <v>0</v>
      </c>
      <c r="Q27" s="50">
        <f t="shared" si="2"/>
        <v>0</v>
      </c>
      <c r="S27" s="201">
        <f t="shared" si="3"/>
        <v>0</v>
      </c>
      <c r="T27" s="201">
        <f t="shared" si="4"/>
        <v>0</v>
      </c>
      <c r="U27" s="8">
        <f t="shared" si="5"/>
        <v>0</v>
      </c>
      <c r="V27" s="50">
        <f t="shared" si="6"/>
        <v>0</v>
      </c>
      <c r="X27" s="201">
        <f t="shared" si="7"/>
        <v>0</v>
      </c>
      <c r="Y27" s="201">
        <f t="shared" si="8"/>
        <v>0</v>
      </c>
      <c r="Z27" s="8">
        <f t="shared" si="9"/>
        <v>0</v>
      </c>
      <c r="AA27" s="50">
        <f t="shared" si="10"/>
        <v>0</v>
      </c>
      <c r="AC27" s="201">
        <f t="shared" si="11"/>
        <v>0</v>
      </c>
      <c r="AD27" s="201">
        <f t="shared" si="12"/>
        <v>0</v>
      </c>
      <c r="AE27" s="8">
        <f t="shared" si="13"/>
        <v>0</v>
      </c>
      <c r="AF27" s="50">
        <f t="shared" si="14"/>
        <v>0</v>
      </c>
      <c r="AH27" s="375">
        <f t="shared" si="15"/>
        <v>0</v>
      </c>
      <c r="AI27" s="44">
        <f t="shared" si="15"/>
        <v>0</v>
      </c>
      <c r="AJ27" s="8">
        <f t="shared" si="16"/>
        <v>0</v>
      </c>
      <c r="AK27" s="50">
        <f t="shared" si="17"/>
        <v>0</v>
      </c>
      <c r="AM27" s="375">
        <f t="shared" si="18"/>
        <v>0</v>
      </c>
      <c r="AN27" s="44">
        <f t="shared" si="18"/>
        <v>0</v>
      </c>
      <c r="AO27" s="8">
        <f t="shared" si="19"/>
        <v>0</v>
      </c>
      <c r="AP27" s="50">
        <f t="shared" si="20"/>
        <v>0</v>
      </c>
      <c r="AR27" s="375">
        <f t="shared" si="21"/>
        <v>0</v>
      </c>
      <c r="AS27" s="44">
        <f t="shared" si="21"/>
        <v>0</v>
      </c>
      <c r="AT27" s="8">
        <f t="shared" si="22"/>
        <v>0</v>
      </c>
      <c r="AU27" s="50">
        <f t="shared" si="23"/>
        <v>0</v>
      </c>
      <c r="AW27" s="375">
        <f t="shared" si="24"/>
        <v>0</v>
      </c>
      <c r="AX27" s="44">
        <f t="shared" si="24"/>
        <v>0</v>
      </c>
      <c r="AY27" s="8">
        <f t="shared" si="25"/>
        <v>0</v>
      </c>
      <c r="AZ27" s="50">
        <f t="shared" si="26"/>
        <v>0</v>
      </c>
      <c r="BB27" s="375">
        <f t="shared" si="27"/>
        <v>0</v>
      </c>
      <c r="BC27" s="44">
        <f t="shared" si="27"/>
        <v>0</v>
      </c>
      <c r="BD27" s="8">
        <f t="shared" si="28"/>
        <v>0</v>
      </c>
      <c r="BE27" s="50">
        <f t="shared" si="29"/>
        <v>0</v>
      </c>
      <c r="BG27" s="375">
        <f t="shared" si="30"/>
        <v>0</v>
      </c>
      <c r="BH27" s="44">
        <f t="shared" si="30"/>
        <v>0</v>
      </c>
      <c r="BI27" s="8">
        <f t="shared" si="31"/>
        <v>0</v>
      </c>
      <c r="BJ27" s="50">
        <f t="shared" si="32"/>
        <v>0</v>
      </c>
      <c r="BL27" s="375">
        <f t="shared" si="33"/>
        <v>0</v>
      </c>
      <c r="BM27" s="44">
        <f t="shared" si="33"/>
        <v>0</v>
      </c>
      <c r="BN27" s="8">
        <f t="shared" si="34"/>
        <v>0</v>
      </c>
      <c r="BO27" s="50">
        <f t="shared" si="35"/>
        <v>0</v>
      </c>
      <c r="BQ27" s="375">
        <f t="shared" si="36"/>
        <v>0</v>
      </c>
      <c r="BR27" s="44">
        <f t="shared" si="36"/>
        <v>0</v>
      </c>
      <c r="BS27" s="8">
        <f t="shared" si="37"/>
        <v>0</v>
      </c>
      <c r="BT27" s="50">
        <f t="shared" si="38"/>
        <v>0</v>
      </c>
      <c r="BV27" s="375">
        <f t="shared" si="39"/>
        <v>0</v>
      </c>
      <c r="BW27" s="44">
        <f t="shared" si="39"/>
        <v>0</v>
      </c>
      <c r="BX27" s="8">
        <f t="shared" si="40"/>
        <v>0</v>
      </c>
      <c r="BY27" s="50">
        <f t="shared" si="41"/>
        <v>0</v>
      </c>
      <c r="CA27" s="375">
        <f t="shared" si="42"/>
        <v>0</v>
      </c>
      <c r="CB27" s="44">
        <f t="shared" si="42"/>
        <v>0</v>
      </c>
      <c r="CC27" s="8">
        <f t="shared" si="43"/>
        <v>0</v>
      </c>
      <c r="CD27" s="50">
        <f t="shared" si="44"/>
        <v>0</v>
      </c>
      <c r="CF27" s="375">
        <f t="shared" si="45"/>
        <v>0</v>
      </c>
      <c r="CG27" s="44">
        <f t="shared" si="45"/>
        <v>0</v>
      </c>
      <c r="CH27" s="8">
        <f t="shared" si="46"/>
        <v>0</v>
      </c>
      <c r="CI27" s="50">
        <f t="shared" si="47"/>
        <v>0</v>
      </c>
      <c r="CK27" s="375">
        <f t="shared" si="48"/>
        <v>0</v>
      </c>
      <c r="CL27" s="44">
        <f t="shared" si="48"/>
        <v>0</v>
      </c>
      <c r="CM27" s="8">
        <f t="shared" si="49"/>
        <v>0</v>
      </c>
      <c r="CN27" s="50">
        <f t="shared" si="50"/>
        <v>0</v>
      </c>
      <c r="CP27" s="375">
        <f t="shared" si="51"/>
        <v>0</v>
      </c>
      <c r="CQ27" s="44">
        <f t="shared" si="51"/>
        <v>0</v>
      </c>
      <c r="CR27" s="8">
        <f t="shared" si="52"/>
        <v>0</v>
      </c>
      <c r="CS27" s="50">
        <f t="shared" si="53"/>
        <v>0</v>
      </c>
      <c r="CU27" s="375">
        <f t="shared" si="54"/>
        <v>0</v>
      </c>
      <c r="CV27" s="44">
        <f t="shared" si="54"/>
        <v>0</v>
      </c>
      <c r="CW27" s="8">
        <f t="shared" si="55"/>
        <v>0</v>
      </c>
      <c r="CX27" s="50">
        <f t="shared" si="56"/>
        <v>0</v>
      </c>
      <c r="CZ27" s="375">
        <f t="shared" si="57"/>
        <v>0</v>
      </c>
      <c r="DA27" s="44">
        <f t="shared" si="57"/>
        <v>0</v>
      </c>
      <c r="DB27" s="8">
        <f t="shared" si="58"/>
        <v>0</v>
      </c>
      <c r="DC27" s="50">
        <f t="shared" si="59"/>
        <v>0</v>
      </c>
      <c r="DE27" s="375">
        <f t="shared" si="60"/>
        <v>0</v>
      </c>
      <c r="DF27" s="44">
        <f t="shared" si="60"/>
        <v>0</v>
      </c>
      <c r="DG27" s="8">
        <f t="shared" si="61"/>
        <v>0</v>
      </c>
      <c r="DH27" s="50">
        <f t="shared" si="62"/>
        <v>0</v>
      </c>
      <c r="DJ27" s="375">
        <f t="shared" si="63"/>
        <v>0</v>
      </c>
      <c r="DK27" s="44">
        <f t="shared" si="63"/>
        <v>0</v>
      </c>
      <c r="DL27" s="8">
        <f t="shared" si="64"/>
        <v>0</v>
      </c>
      <c r="DM27" s="50">
        <f t="shared" si="65"/>
        <v>0</v>
      </c>
      <c r="DO27" s="375">
        <f t="shared" si="66"/>
        <v>0</v>
      </c>
      <c r="DP27" s="44">
        <f t="shared" si="66"/>
        <v>0</v>
      </c>
      <c r="DQ27" s="8">
        <f t="shared" si="67"/>
        <v>0</v>
      </c>
      <c r="DR27" s="50">
        <f t="shared" si="68"/>
        <v>0</v>
      </c>
      <c r="DT27" s="51">
        <f t="shared" si="72"/>
        <v>0</v>
      </c>
      <c r="DU27" s="50">
        <f t="shared" si="69"/>
        <v>0</v>
      </c>
      <c r="DV27" s="52">
        <v>0</v>
      </c>
      <c r="DW27" s="50">
        <f t="shared" si="70"/>
        <v>0</v>
      </c>
      <c r="DX27" s="51">
        <f t="shared" si="71"/>
        <v>0</v>
      </c>
      <c r="DY27" s="53">
        <f t="shared" si="71"/>
        <v>0</v>
      </c>
      <c r="DZ27" s="307">
        <f t="shared" si="0"/>
        <v>0</v>
      </c>
    </row>
    <row r="28" spans="1:130" ht="18" customHeight="1" x14ac:dyDescent="0.3">
      <c r="A28" s="6"/>
      <c r="B28" s="317"/>
      <c r="C28" s="317"/>
      <c r="D28" s="54"/>
      <c r="E28" s="239">
        <v>15520</v>
      </c>
      <c r="F28" s="263">
        <f t="shared" si="73"/>
        <v>408.42105263157896</v>
      </c>
      <c r="G28" s="263"/>
      <c r="H28" s="263" t="s">
        <v>31</v>
      </c>
      <c r="I28" s="58" t="s">
        <v>30</v>
      </c>
      <c r="J28" s="56" t="s">
        <v>32</v>
      </c>
      <c r="K28" s="265">
        <v>1</v>
      </c>
      <c r="L28" s="264"/>
      <c r="M28" s="57"/>
      <c r="N28" s="394"/>
      <c r="O28" s="214"/>
      <c r="P28" s="8">
        <f t="shared" si="1"/>
        <v>0</v>
      </c>
      <c r="Q28" s="50">
        <f t="shared" si="2"/>
        <v>0</v>
      </c>
      <c r="S28" s="201">
        <f t="shared" si="3"/>
        <v>0</v>
      </c>
      <c r="T28" s="201">
        <f t="shared" si="4"/>
        <v>0</v>
      </c>
      <c r="U28" s="8">
        <f t="shared" si="5"/>
        <v>0</v>
      </c>
      <c r="V28" s="50">
        <f t="shared" si="6"/>
        <v>0</v>
      </c>
      <c r="X28" s="201">
        <f t="shared" si="7"/>
        <v>0</v>
      </c>
      <c r="Y28" s="201">
        <f t="shared" si="8"/>
        <v>0</v>
      </c>
      <c r="Z28" s="8">
        <f t="shared" si="9"/>
        <v>0</v>
      </c>
      <c r="AA28" s="50">
        <f t="shared" si="10"/>
        <v>0</v>
      </c>
      <c r="AC28" s="201">
        <f t="shared" si="11"/>
        <v>0</v>
      </c>
      <c r="AD28" s="201">
        <f t="shared" si="12"/>
        <v>0</v>
      </c>
      <c r="AE28" s="8">
        <f t="shared" si="13"/>
        <v>0</v>
      </c>
      <c r="AF28" s="50">
        <f t="shared" si="14"/>
        <v>0</v>
      </c>
      <c r="AH28" s="375">
        <f t="shared" si="15"/>
        <v>0</v>
      </c>
      <c r="AI28" s="44">
        <f t="shared" si="15"/>
        <v>0</v>
      </c>
      <c r="AJ28" s="8">
        <f t="shared" si="16"/>
        <v>0</v>
      </c>
      <c r="AK28" s="50">
        <f t="shared" si="17"/>
        <v>0</v>
      </c>
      <c r="AM28" s="375">
        <v>4</v>
      </c>
      <c r="AN28" s="44">
        <f t="shared" si="18"/>
        <v>0</v>
      </c>
      <c r="AO28" s="8">
        <f t="shared" si="19"/>
        <v>0</v>
      </c>
      <c r="AP28" s="50">
        <f t="shared" si="20"/>
        <v>0</v>
      </c>
      <c r="AR28" s="375">
        <f t="shared" si="21"/>
        <v>4</v>
      </c>
      <c r="AS28" s="44">
        <f t="shared" si="21"/>
        <v>0</v>
      </c>
      <c r="AT28" s="8">
        <f t="shared" si="22"/>
        <v>0</v>
      </c>
      <c r="AU28" s="50">
        <f t="shared" si="23"/>
        <v>0</v>
      </c>
      <c r="AW28" s="375">
        <f t="shared" si="24"/>
        <v>4</v>
      </c>
      <c r="AX28" s="44">
        <f t="shared" si="24"/>
        <v>0</v>
      </c>
      <c r="AY28" s="8">
        <f t="shared" si="25"/>
        <v>0</v>
      </c>
      <c r="AZ28" s="50">
        <f t="shared" si="26"/>
        <v>0</v>
      </c>
      <c r="BB28" s="375">
        <f t="shared" si="27"/>
        <v>4</v>
      </c>
      <c r="BC28" s="44">
        <f t="shared" si="27"/>
        <v>0</v>
      </c>
      <c r="BD28" s="8">
        <f t="shared" si="28"/>
        <v>0</v>
      </c>
      <c r="BE28" s="50">
        <f t="shared" si="29"/>
        <v>0</v>
      </c>
      <c r="BG28" s="375">
        <f t="shared" si="30"/>
        <v>4</v>
      </c>
      <c r="BH28" s="44">
        <f t="shared" si="30"/>
        <v>0</v>
      </c>
      <c r="BI28" s="8">
        <f t="shared" si="31"/>
        <v>0</v>
      </c>
      <c r="BJ28" s="50">
        <f t="shared" si="32"/>
        <v>0</v>
      </c>
      <c r="BL28" s="375">
        <f t="shared" si="33"/>
        <v>4</v>
      </c>
      <c r="BM28" s="44">
        <f t="shared" si="33"/>
        <v>0</v>
      </c>
      <c r="BN28" s="8">
        <f t="shared" si="34"/>
        <v>0</v>
      </c>
      <c r="BO28" s="50">
        <f t="shared" si="35"/>
        <v>0</v>
      </c>
      <c r="BQ28" s="375">
        <f t="shared" si="36"/>
        <v>4</v>
      </c>
      <c r="BR28" s="44">
        <f t="shared" si="36"/>
        <v>0</v>
      </c>
      <c r="BS28" s="8">
        <f t="shared" si="37"/>
        <v>0</v>
      </c>
      <c r="BT28" s="50">
        <f t="shared" si="38"/>
        <v>0</v>
      </c>
      <c r="BV28" s="375">
        <f t="shared" si="39"/>
        <v>4</v>
      </c>
      <c r="BW28" s="44">
        <f t="shared" si="39"/>
        <v>0</v>
      </c>
      <c r="BX28" s="8">
        <f t="shared" si="40"/>
        <v>0</v>
      </c>
      <c r="BY28" s="50">
        <f t="shared" si="41"/>
        <v>0</v>
      </c>
      <c r="CA28" s="375">
        <f t="shared" si="42"/>
        <v>4</v>
      </c>
      <c r="CB28" s="44">
        <f t="shared" si="42"/>
        <v>0</v>
      </c>
      <c r="CC28" s="8">
        <f t="shared" si="43"/>
        <v>0</v>
      </c>
      <c r="CD28" s="50">
        <f t="shared" si="44"/>
        <v>0</v>
      </c>
      <c r="CF28" s="375">
        <f t="shared" si="45"/>
        <v>4</v>
      </c>
      <c r="CG28" s="44">
        <f t="shared" si="45"/>
        <v>0</v>
      </c>
      <c r="CH28" s="8">
        <f t="shared" si="46"/>
        <v>0</v>
      </c>
      <c r="CI28" s="50">
        <f t="shared" si="47"/>
        <v>0</v>
      </c>
      <c r="CK28" s="375">
        <f t="shared" si="48"/>
        <v>4</v>
      </c>
      <c r="CL28" s="44">
        <f t="shared" si="48"/>
        <v>0</v>
      </c>
      <c r="CM28" s="8">
        <f t="shared" si="49"/>
        <v>0</v>
      </c>
      <c r="CN28" s="50">
        <f t="shared" si="50"/>
        <v>0</v>
      </c>
      <c r="CP28" s="375">
        <f t="shared" si="51"/>
        <v>4</v>
      </c>
      <c r="CQ28" s="44">
        <f t="shared" si="51"/>
        <v>0</v>
      </c>
      <c r="CR28" s="8">
        <f t="shared" si="52"/>
        <v>0</v>
      </c>
      <c r="CS28" s="50">
        <f t="shared" si="53"/>
        <v>0</v>
      </c>
      <c r="CU28" s="375">
        <f t="shared" si="54"/>
        <v>4</v>
      </c>
      <c r="CV28" s="44">
        <f t="shared" si="54"/>
        <v>0</v>
      </c>
      <c r="CW28" s="8">
        <f t="shared" si="55"/>
        <v>0</v>
      </c>
      <c r="CX28" s="50">
        <f t="shared" si="56"/>
        <v>0</v>
      </c>
      <c r="CZ28" s="375">
        <f t="shared" si="57"/>
        <v>4</v>
      </c>
      <c r="DA28" s="44">
        <f t="shared" si="57"/>
        <v>0</v>
      </c>
      <c r="DB28" s="8">
        <f t="shared" si="58"/>
        <v>0</v>
      </c>
      <c r="DC28" s="50">
        <f t="shared" si="59"/>
        <v>0</v>
      </c>
      <c r="DE28" s="375">
        <f t="shared" si="60"/>
        <v>4</v>
      </c>
      <c r="DF28" s="44">
        <f t="shared" si="60"/>
        <v>0</v>
      </c>
      <c r="DG28" s="8">
        <f t="shared" si="61"/>
        <v>0</v>
      </c>
      <c r="DH28" s="50">
        <f t="shared" si="62"/>
        <v>0</v>
      </c>
      <c r="DJ28" s="375">
        <f t="shared" si="63"/>
        <v>4</v>
      </c>
      <c r="DK28" s="44">
        <f t="shared" si="63"/>
        <v>0</v>
      </c>
      <c r="DL28" s="8">
        <f t="shared" si="64"/>
        <v>0</v>
      </c>
      <c r="DM28" s="50">
        <f t="shared" si="65"/>
        <v>0</v>
      </c>
      <c r="DO28" s="375">
        <f t="shared" si="66"/>
        <v>4</v>
      </c>
      <c r="DP28" s="44">
        <f t="shared" si="66"/>
        <v>0</v>
      </c>
      <c r="DQ28" s="8">
        <f t="shared" si="67"/>
        <v>0</v>
      </c>
      <c r="DR28" s="50">
        <f t="shared" si="68"/>
        <v>0</v>
      </c>
      <c r="DT28" s="51">
        <f t="shared" si="72"/>
        <v>0</v>
      </c>
      <c r="DU28" s="50">
        <f t="shared" si="69"/>
        <v>0</v>
      </c>
      <c r="DV28" s="52">
        <v>0</v>
      </c>
      <c r="DW28" s="50">
        <f t="shared" si="70"/>
        <v>0</v>
      </c>
      <c r="DX28" s="51">
        <f t="shared" si="71"/>
        <v>0</v>
      </c>
      <c r="DY28" s="53">
        <f t="shared" si="71"/>
        <v>0</v>
      </c>
      <c r="DZ28" s="307">
        <f t="shared" si="0"/>
        <v>0</v>
      </c>
    </row>
    <row r="29" spans="1:130" ht="18" customHeight="1" x14ac:dyDescent="0.3">
      <c r="B29" s="317"/>
      <c r="C29" s="317"/>
      <c r="D29" s="54"/>
      <c r="E29" s="239">
        <v>15520</v>
      </c>
      <c r="F29" s="263">
        <f t="shared" si="73"/>
        <v>408.42105263157896</v>
      </c>
      <c r="G29" s="263"/>
      <c r="H29" s="263" t="s">
        <v>31</v>
      </c>
      <c r="I29" s="56" t="s">
        <v>30</v>
      </c>
      <c r="J29" s="56" t="s">
        <v>32</v>
      </c>
      <c r="K29" s="265">
        <v>1</v>
      </c>
      <c r="L29" s="264"/>
      <c r="M29" s="57"/>
      <c r="N29" s="394"/>
      <c r="O29" s="214"/>
      <c r="P29" s="8">
        <f t="shared" si="1"/>
        <v>0</v>
      </c>
      <c r="Q29" s="50">
        <f t="shared" si="2"/>
        <v>0</v>
      </c>
      <c r="S29" s="201">
        <f t="shared" si="3"/>
        <v>0</v>
      </c>
      <c r="T29" s="201">
        <f t="shared" si="4"/>
        <v>0</v>
      </c>
      <c r="U29" s="8">
        <f t="shared" si="5"/>
        <v>0</v>
      </c>
      <c r="V29" s="50">
        <f t="shared" si="6"/>
        <v>0</v>
      </c>
      <c r="X29" s="201">
        <f t="shared" si="7"/>
        <v>0</v>
      </c>
      <c r="Y29" s="201">
        <f t="shared" si="8"/>
        <v>0</v>
      </c>
      <c r="Z29" s="8">
        <f t="shared" si="9"/>
        <v>0</v>
      </c>
      <c r="AA29" s="50">
        <f t="shared" si="10"/>
        <v>0</v>
      </c>
      <c r="AC29" s="201">
        <f t="shared" si="11"/>
        <v>0</v>
      </c>
      <c r="AD29" s="201">
        <f t="shared" si="12"/>
        <v>0</v>
      </c>
      <c r="AE29" s="8">
        <f t="shared" si="13"/>
        <v>0</v>
      </c>
      <c r="AF29" s="50">
        <f t="shared" si="14"/>
        <v>0</v>
      </c>
      <c r="AH29" s="375">
        <f t="shared" si="15"/>
        <v>0</v>
      </c>
      <c r="AI29" s="44">
        <f t="shared" si="15"/>
        <v>0</v>
      </c>
      <c r="AJ29" s="8">
        <f t="shared" si="16"/>
        <v>0</v>
      </c>
      <c r="AK29" s="50">
        <f t="shared" si="17"/>
        <v>0</v>
      </c>
      <c r="AM29" s="375">
        <f t="shared" si="18"/>
        <v>0</v>
      </c>
      <c r="AN29" s="44">
        <f t="shared" si="18"/>
        <v>0</v>
      </c>
      <c r="AO29" s="8">
        <f t="shared" si="19"/>
        <v>0</v>
      </c>
      <c r="AP29" s="50">
        <f t="shared" si="20"/>
        <v>0</v>
      </c>
      <c r="AR29" s="375">
        <f t="shared" si="21"/>
        <v>0</v>
      </c>
      <c r="AS29" s="44">
        <f t="shared" si="21"/>
        <v>0</v>
      </c>
      <c r="AT29" s="8">
        <f t="shared" si="22"/>
        <v>0</v>
      </c>
      <c r="AU29" s="50">
        <f t="shared" si="23"/>
        <v>0</v>
      </c>
      <c r="AW29" s="375">
        <f t="shared" si="24"/>
        <v>0</v>
      </c>
      <c r="AX29" s="44">
        <f t="shared" si="24"/>
        <v>0</v>
      </c>
      <c r="AY29" s="8">
        <f t="shared" si="25"/>
        <v>0</v>
      </c>
      <c r="AZ29" s="50">
        <f t="shared" si="26"/>
        <v>0</v>
      </c>
      <c r="BB29" s="375">
        <f t="shared" si="27"/>
        <v>0</v>
      </c>
      <c r="BC29" s="44">
        <f t="shared" si="27"/>
        <v>0</v>
      </c>
      <c r="BD29" s="8">
        <f t="shared" si="28"/>
        <v>0</v>
      </c>
      <c r="BE29" s="50">
        <f t="shared" si="29"/>
        <v>0</v>
      </c>
      <c r="BG29" s="375">
        <f t="shared" si="30"/>
        <v>0</v>
      </c>
      <c r="BH29" s="44">
        <f t="shared" si="30"/>
        <v>0</v>
      </c>
      <c r="BI29" s="8">
        <f t="shared" si="31"/>
        <v>0</v>
      </c>
      <c r="BJ29" s="50">
        <f t="shared" si="32"/>
        <v>0</v>
      </c>
      <c r="BL29" s="375">
        <f t="shared" si="33"/>
        <v>0</v>
      </c>
      <c r="BM29" s="44">
        <f t="shared" si="33"/>
        <v>0</v>
      </c>
      <c r="BN29" s="8">
        <f t="shared" si="34"/>
        <v>0</v>
      </c>
      <c r="BO29" s="50">
        <f t="shared" si="35"/>
        <v>0</v>
      </c>
      <c r="BQ29" s="375">
        <f t="shared" si="36"/>
        <v>0</v>
      </c>
      <c r="BR29" s="44">
        <f t="shared" si="36"/>
        <v>0</v>
      </c>
      <c r="BS29" s="8">
        <f t="shared" si="37"/>
        <v>0</v>
      </c>
      <c r="BT29" s="50">
        <f t="shared" si="38"/>
        <v>0</v>
      </c>
      <c r="BV29" s="375">
        <f t="shared" si="39"/>
        <v>0</v>
      </c>
      <c r="BW29" s="44">
        <f t="shared" si="39"/>
        <v>0</v>
      </c>
      <c r="BX29" s="8">
        <f t="shared" si="40"/>
        <v>0</v>
      </c>
      <c r="BY29" s="50">
        <f t="shared" si="41"/>
        <v>0</v>
      </c>
      <c r="CA29" s="375">
        <f t="shared" si="42"/>
        <v>0</v>
      </c>
      <c r="CB29" s="44">
        <f t="shared" si="42"/>
        <v>0</v>
      </c>
      <c r="CC29" s="8">
        <f t="shared" si="43"/>
        <v>0</v>
      </c>
      <c r="CD29" s="50">
        <f t="shared" si="44"/>
        <v>0</v>
      </c>
      <c r="CF29" s="375">
        <f t="shared" si="45"/>
        <v>0</v>
      </c>
      <c r="CG29" s="44">
        <f t="shared" si="45"/>
        <v>0</v>
      </c>
      <c r="CH29" s="8">
        <f t="shared" si="46"/>
        <v>0</v>
      </c>
      <c r="CI29" s="50">
        <f t="shared" si="47"/>
        <v>0</v>
      </c>
      <c r="CK29" s="375">
        <f t="shared" si="48"/>
        <v>0</v>
      </c>
      <c r="CL29" s="44">
        <f t="shared" si="48"/>
        <v>0</v>
      </c>
      <c r="CM29" s="8">
        <f t="shared" si="49"/>
        <v>0</v>
      </c>
      <c r="CN29" s="50">
        <f t="shared" si="50"/>
        <v>0</v>
      </c>
      <c r="CP29" s="375">
        <f t="shared" si="51"/>
        <v>0</v>
      </c>
      <c r="CQ29" s="44">
        <f t="shared" si="51"/>
        <v>0</v>
      </c>
      <c r="CR29" s="8">
        <f t="shared" si="52"/>
        <v>0</v>
      </c>
      <c r="CS29" s="50">
        <f t="shared" si="53"/>
        <v>0</v>
      </c>
      <c r="CU29" s="375">
        <f t="shared" si="54"/>
        <v>0</v>
      </c>
      <c r="CV29" s="44">
        <f t="shared" si="54"/>
        <v>0</v>
      </c>
      <c r="CW29" s="8">
        <f t="shared" si="55"/>
        <v>0</v>
      </c>
      <c r="CX29" s="50">
        <f t="shared" si="56"/>
        <v>0</v>
      </c>
      <c r="CZ29" s="375">
        <f t="shared" si="57"/>
        <v>0</v>
      </c>
      <c r="DA29" s="44">
        <f t="shared" si="57"/>
        <v>0</v>
      </c>
      <c r="DB29" s="8">
        <f t="shared" si="58"/>
        <v>0</v>
      </c>
      <c r="DC29" s="50">
        <f t="shared" si="59"/>
        <v>0</v>
      </c>
      <c r="DE29" s="375">
        <f t="shared" si="60"/>
        <v>0</v>
      </c>
      <c r="DF29" s="44">
        <f t="shared" si="60"/>
        <v>0</v>
      </c>
      <c r="DG29" s="8">
        <f t="shared" si="61"/>
        <v>0</v>
      </c>
      <c r="DH29" s="50">
        <f t="shared" si="62"/>
        <v>0</v>
      </c>
      <c r="DJ29" s="375">
        <f t="shared" si="63"/>
        <v>0</v>
      </c>
      <c r="DK29" s="44">
        <f t="shared" si="63"/>
        <v>0</v>
      </c>
      <c r="DL29" s="8">
        <f t="shared" si="64"/>
        <v>0</v>
      </c>
      <c r="DM29" s="50">
        <f t="shared" si="65"/>
        <v>0</v>
      </c>
      <c r="DO29" s="375">
        <f t="shared" si="66"/>
        <v>0</v>
      </c>
      <c r="DP29" s="44">
        <f t="shared" si="66"/>
        <v>0</v>
      </c>
      <c r="DQ29" s="8">
        <f t="shared" si="67"/>
        <v>0</v>
      </c>
      <c r="DR29" s="50">
        <f t="shared" si="68"/>
        <v>0</v>
      </c>
      <c r="DT29" s="51">
        <f t="shared" si="72"/>
        <v>0</v>
      </c>
      <c r="DU29" s="50">
        <f t="shared" si="69"/>
        <v>0</v>
      </c>
      <c r="DV29" s="52">
        <v>0</v>
      </c>
      <c r="DW29" s="50">
        <f t="shared" si="70"/>
        <v>0</v>
      </c>
      <c r="DX29" s="51">
        <f>+DT29+DV29</f>
        <v>0</v>
      </c>
      <c r="DY29" s="53">
        <f t="shared" si="71"/>
        <v>0</v>
      </c>
      <c r="DZ29" s="307">
        <f t="shared" si="0"/>
        <v>0</v>
      </c>
    </row>
    <row r="30" spans="1:130" ht="18" customHeight="1" x14ac:dyDescent="0.3">
      <c r="B30" s="317"/>
      <c r="C30" s="317"/>
      <c r="D30" s="54"/>
      <c r="E30" s="239">
        <v>69248</v>
      </c>
      <c r="F30" s="263">
        <f t="shared" si="73"/>
        <v>1822.3157894736842</v>
      </c>
      <c r="G30" s="263"/>
      <c r="H30" s="263" t="s">
        <v>31</v>
      </c>
      <c r="I30" s="56" t="s">
        <v>30</v>
      </c>
      <c r="J30" s="56" t="s">
        <v>32</v>
      </c>
      <c r="K30" s="265">
        <v>1</v>
      </c>
      <c r="L30" s="264"/>
      <c r="M30" s="57"/>
      <c r="N30" s="394"/>
      <c r="O30" s="214"/>
      <c r="P30" s="8">
        <f>$E30*N30*O30</f>
        <v>0</v>
      </c>
      <c r="Q30" s="50">
        <f t="shared" si="2"/>
        <v>0</v>
      </c>
      <c r="S30" s="201">
        <f t="shared" si="3"/>
        <v>0</v>
      </c>
      <c r="T30" s="201">
        <f t="shared" si="4"/>
        <v>0</v>
      </c>
      <c r="U30" s="8">
        <f t="shared" si="5"/>
        <v>0</v>
      </c>
      <c r="V30" s="50">
        <f t="shared" si="6"/>
        <v>0</v>
      </c>
      <c r="X30" s="201">
        <f t="shared" si="7"/>
        <v>0</v>
      </c>
      <c r="Y30" s="201">
        <f t="shared" si="8"/>
        <v>0</v>
      </c>
      <c r="Z30" s="8">
        <f t="shared" si="9"/>
        <v>0</v>
      </c>
      <c r="AA30" s="50">
        <f t="shared" si="10"/>
        <v>0</v>
      </c>
      <c r="AC30" s="201">
        <f t="shared" si="11"/>
        <v>0</v>
      </c>
      <c r="AD30" s="201">
        <f t="shared" si="12"/>
        <v>0</v>
      </c>
      <c r="AE30" s="8">
        <f t="shared" si="13"/>
        <v>0</v>
      </c>
      <c r="AF30" s="50">
        <f t="shared" si="14"/>
        <v>0</v>
      </c>
      <c r="AH30" s="375">
        <f t="shared" si="15"/>
        <v>0</v>
      </c>
      <c r="AI30" s="44">
        <f t="shared" si="15"/>
        <v>0</v>
      </c>
      <c r="AJ30" s="8">
        <f t="shared" si="16"/>
        <v>0</v>
      </c>
      <c r="AK30" s="50">
        <f t="shared" si="17"/>
        <v>0</v>
      </c>
      <c r="AM30" s="375">
        <f t="shared" si="18"/>
        <v>0</v>
      </c>
      <c r="AN30" s="44">
        <f t="shared" si="18"/>
        <v>0</v>
      </c>
      <c r="AO30" s="8">
        <f t="shared" si="19"/>
        <v>0</v>
      </c>
      <c r="AP30" s="50">
        <f t="shared" si="20"/>
        <v>0</v>
      </c>
      <c r="AR30" s="375">
        <f t="shared" si="21"/>
        <v>0</v>
      </c>
      <c r="AS30" s="44">
        <f t="shared" si="21"/>
        <v>0</v>
      </c>
      <c r="AT30" s="8">
        <f t="shared" si="22"/>
        <v>0</v>
      </c>
      <c r="AU30" s="50">
        <f t="shared" si="23"/>
        <v>0</v>
      </c>
      <c r="AW30" s="375">
        <f t="shared" si="24"/>
        <v>0</v>
      </c>
      <c r="AX30" s="44">
        <f t="shared" si="24"/>
        <v>0</v>
      </c>
      <c r="AY30" s="8">
        <f t="shared" si="25"/>
        <v>0</v>
      </c>
      <c r="AZ30" s="50">
        <f t="shared" si="26"/>
        <v>0</v>
      </c>
      <c r="BB30" s="375">
        <f t="shared" si="27"/>
        <v>0</v>
      </c>
      <c r="BC30" s="44">
        <f t="shared" si="27"/>
        <v>0</v>
      </c>
      <c r="BD30" s="8">
        <f t="shared" si="28"/>
        <v>0</v>
      </c>
      <c r="BE30" s="50">
        <f t="shared" si="29"/>
        <v>0</v>
      </c>
      <c r="BG30" s="375">
        <f t="shared" si="30"/>
        <v>0</v>
      </c>
      <c r="BH30" s="44">
        <f t="shared" si="30"/>
        <v>0</v>
      </c>
      <c r="BI30" s="8">
        <f t="shared" si="31"/>
        <v>0</v>
      </c>
      <c r="BJ30" s="50">
        <f t="shared" si="32"/>
        <v>0</v>
      </c>
      <c r="BL30" s="375">
        <f t="shared" si="33"/>
        <v>0</v>
      </c>
      <c r="BM30" s="44">
        <f t="shared" si="33"/>
        <v>0</v>
      </c>
      <c r="BN30" s="8">
        <f t="shared" si="34"/>
        <v>0</v>
      </c>
      <c r="BO30" s="50">
        <f t="shared" si="35"/>
        <v>0</v>
      </c>
      <c r="BQ30" s="375">
        <f t="shared" si="36"/>
        <v>0</v>
      </c>
      <c r="BR30" s="44">
        <f t="shared" si="36"/>
        <v>0</v>
      </c>
      <c r="BS30" s="8">
        <f t="shared" si="37"/>
        <v>0</v>
      </c>
      <c r="BT30" s="50">
        <f t="shared" si="38"/>
        <v>0</v>
      </c>
      <c r="BV30" s="375">
        <f t="shared" si="39"/>
        <v>0</v>
      </c>
      <c r="BW30" s="44">
        <f t="shared" si="39"/>
        <v>0</v>
      </c>
      <c r="BX30" s="8">
        <f t="shared" si="40"/>
        <v>0</v>
      </c>
      <c r="BY30" s="50">
        <f t="shared" si="41"/>
        <v>0</v>
      </c>
      <c r="CA30" s="375">
        <f t="shared" si="42"/>
        <v>0</v>
      </c>
      <c r="CB30" s="44">
        <f t="shared" si="42"/>
        <v>0</v>
      </c>
      <c r="CC30" s="8">
        <f t="shared" si="43"/>
        <v>0</v>
      </c>
      <c r="CD30" s="50">
        <f t="shared" si="44"/>
        <v>0</v>
      </c>
      <c r="CF30" s="375">
        <f t="shared" si="45"/>
        <v>0</v>
      </c>
      <c r="CG30" s="44">
        <f t="shared" si="45"/>
        <v>0</v>
      </c>
      <c r="CH30" s="8">
        <f t="shared" si="46"/>
        <v>0</v>
      </c>
      <c r="CI30" s="50">
        <f t="shared" si="47"/>
        <v>0</v>
      </c>
      <c r="CK30" s="375">
        <f t="shared" si="48"/>
        <v>0</v>
      </c>
      <c r="CL30" s="44">
        <f t="shared" si="48"/>
        <v>0</v>
      </c>
      <c r="CM30" s="8">
        <f t="shared" si="49"/>
        <v>0</v>
      </c>
      <c r="CN30" s="50">
        <f t="shared" si="50"/>
        <v>0</v>
      </c>
      <c r="CP30" s="375">
        <f t="shared" si="51"/>
        <v>0</v>
      </c>
      <c r="CQ30" s="44">
        <f t="shared" si="51"/>
        <v>0</v>
      </c>
      <c r="CR30" s="8">
        <f t="shared" si="52"/>
        <v>0</v>
      </c>
      <c r="CS30" s="50">
        <f t="shared" si="53"/>
        <v>0</v>
      </c>
      <c r="CU30" s="375">
        <f t="shared" si="54"/>
        <v>0</v>
      </c>
      <c r="CV30" s="44">
        <f t="shared" si="54"/>
        <v>0</v>
      </c>
      <c r="CW30" s="8">
        <f t="shared" si="55"/>
        <v>0</v>
      </c>
      <c r="CX30" s="50">
        <f t="shared" si="56"/>
        <v>0</v>
      </c>
      <c r="CZ30" s="375">
        <f t="shared" si="57"/>
        <v>0</v>
      </c>
      <c r="DA30" s="44">
        <f t="shared" si="57"/>
        <v>0</v>
      </c>
      <c r="DB30" s="8">
        <f t="shared" si="58"/>
        <v>0</v>
      </c>
      <c r="DC30" s="50">
        <f t="shared" si="59"/>
        <v>0</v>
      </c>
      <c r="DE30" s="375">
        <f t="shared" si="60"/>
        <v>0</v>
      </c>
      <c r="DF30" s="44">
        <f t="shared" si="60"/>
        <v>0</v>
      </c>
      <c r="DG30" s="8">
        <f t="shared" si="61"/>
        <v>0</v>
      </c>
      <c r="DH30" s="50">
        <f t="shared" si="62"/>
        <v>0</v>
      </c>
      <c r="DJ30" s="375">
        <f t="shared" si="63"/>
        <v>0</v>
      </c>
      <c r="DK30" s="44">
        <f t="shared" si="63"/>
        <v>0</v>
      </c>
      <c r="DL30" s="8">
        <f t="shared" si="64"/>
        <v>0</v>
      </c>
      <c r="DM30" s="50">
        <f t="shared" si="65"/>
        <v>0</v>
      </c>
      <c r="DO30" s="375">
        <f t="shared" si="66"/>
        <v>0</v>
      </c>
      <c r="DP30" s="44">
        <f t="shared" si="66"/>
        <v>0</v>
      </c>
      <c r="DQ30" s="8">
        <f t="shared" si="67"/>
        <v>0</v>
      </c>
      <c r="DR30" s="50">
        <f t="shared" si="68"/>
        <v>0</v>
      </c>
      <c r="DT30" s="51">
        <f t="shared" si="72"/>
        <v>0</v>
      </c>
      <c r="DU30" s="50">
        <f t="shared" si="69"/>
        <v>0</v>
      </c>
      <c r="DV30" s="52">
        <v>0</v>
      </c>
      <c r="DW30" s="50">
        <f t="shared" si="70"/>
        <v>0</v>
      </c>
      <c r="DX30" s="51">
        <f>+DT30+DV30</f>
        <v>0</v>
      </c>
      <c r="DY30" s="52">
        <f t="shared" si="71"/>
        <v>0</v>
      </c>
      <c r="DZ30" s="307">
        <f t="shared" si="0"/>
        <v>0</v>
      </c>
    </row>
    <row r="31" spans="1:130" ht="18" customHeight="1" x14ac:dyDescent="0.3">
      <c r="B31" s="519"/>
      <c r="C31" s="318"/>
      <c r="D31" s="273"/>
      <c r="E31" s="240">
        <v>10334</v>
      </c>
      <c r="F31" s="263">
        <f t="shared" si="73"/>
        <v>271.94736842105266</v>
      </c>
      <c r="G31" s="274"/>
      <c r="H31" s="263" t="s">
        <v>31</v>
      </c>
      <c r="I31" s="56" t="s">
        <v>30</v>
      </c>
      <c r="J31" s="56" t="s">
        <v>32</v>
      </c>
      <c r="K31" s="265">
        <v>1</v>
      </c>
      <c r="L31" s="264"/>
      <c r="M31" s="57"/>
      <c r="N31" s="394"/>
      <c r="O31" s="214"/>
      <c r="P31" s="8">
        <f t="shared" si="1"/>
        <v>0</v>
      </c>
      <c r="Q31" s="50">
        <f t="shared" si="2"/>
        <v>0</v>
      </c>
      <c r="S31" s="201">
        <f t="shared" si="3"/>
        <v>0</v>
      </c>
      <c r="T31" s="201">
        <f t="shared" si="4"/>
        <v>0</v>
      </c>
      <c r="U31" s="8">
        <f t="shared" si="5"/>
        <v>0</v>
      </c>
      <c r="V31" s="50">
        <f t="shared" si="6"/>
        <v>0</v>
      </c>
      <c r="X31" s="201">
        <f t="shared" si="7"/>
        <v>0</v>
      </c>
      <c r="Y31" s="201">
        <f t="shared" si="8"/>
        <v>0</v>
      </c>
      <c r="Z31" s="8">
        <f t="shared" si="9"/>
        <v>0</v>
      </c>
      <c r="AA31" s="50">
        <f t="shared" si="10"/>
        <v>0</v>
      </c>
      <c r="AC31" s="201">
        <f t="shared" si="11"/>
        <v>0</v>
      </c>
      <c r="AD31" s="201">
        <f t="shared" si="12"/>
        <v>0</v>
      </c>
      <c r="AE31" s="8">
        <f t="shared" si="13"/>
        <v>0</v>
      </c>
      <c r="AF31" s="50">
        <f t="shared" si="14"/>
        <v>0</v>
      </c>
      <c r="AH31" s="375">
        <f t="shared" si="15"/>
        <v>0</v>
      </c>
      <c r="AI31" s="44">
        <f t="shared" si="15"/>
        <v>0</v>
      </c>
      <c r="AJ31" s="8">
        <f t="shared" si="16"/>
        <v>0</v>
      </c>
      <c r="AK31" s="50">
        <f t="shared" si="17"/>
        <v>0</v>
      </c>
      <c r="AM31" s="375">
        <f t="shared" si="18"/>
        <v>0</v>
      </c>
      <c r="AN31" s="44">
        <f t="shared" si="18"/>
        <v>0</v>
      </c>
      <c r="AO31" s="8">
        <f t="shared" si="19"/>
        <v>0</v>
      </c>
      <c r="AP31" s="50">
        <f t="shared" si="20"/>
        <v>0</v>
      </c>
      <c r="AR31" s="375">
        <f t="shared" si="21"/>
        <v>0</v>
      </c>
      <c r="AS31" s="44">
        <f t="shared" si="21"/>
        <v>0</v>
      </c>
      <c r="AT31" s="8">
        <f t="shared" si="22"/>
        <v>0</v>
      </c>
      <c r="AU31" s="50">
        <f t="shared" si="23"/>
        <v>0</v>
      </c>
      <c r="AW31" s="375">
        <f t="shared" si="24"/>
        <v>0</v>
      </c>
      <c r="AX31" s="44">
        <f t="shared" si="24"/>
        <v>0</v>
      </c>
      <c r="AY31" s="8">
        <f t="shared" si="25"/>
        <v>0</v>
      </c>
      <c r="AZ31" s="50">
        <f t="shared" si="26"/>
        <v>0</v>
      </c>
      <c r="BB31" s="375">
        <f t="shared" si="27"/>
        <v>0</v>
      </c>
      <c r="BC31" s="44">
        <f t="shared" si="27"/>
        <v>0</v>
      </c>
      <c r="BD31" s="8">
        <f t="shared" si="28"/>
        <v>0</v>
      </c>
      <c r="BE31" s="50">
        <f t="shared" si="29"/>
        <v>0</v>
      </c>
      <c r="BG31" s="375">
        <f t="shared" si="30"/>
        <v>0</v>
      </c>
      <c r="BH31" s="44">
        <f t="shared" si="30"/>
        <v>0</v>
      </c>
      <c r="BI31" s="8">
        <f t="shared" si="31"/>
        <v>0</v>
      </c>
      <c r="BJ31" s="50">
        <f t="shared" si="32"/>
        <v>0</v>
      </c>
      <c r="BL31" s="375">
        <f t="shared" si="33"/>
        <v>0</v>
      </c>
      <c r="BM31" s="44">
        <f t="shared" si="33"/>
        <v>0</v>
      </c>
      <c r="BN31" s="8">
        <f t="shared" si="34"/>
        <v>0</v>
      </c>
      <c r="BO31" s="50">
        <f t="shared" si="35"/>
        <v>0</v>
      </c>
      <c r="BQ31" s="375">
        <f t="shared" si="36"/>
        <v>0</v>
      </c>
      <c r="BR31" s="44">
        <f t="shared" si="36"/>
        <v>0</v>
      </c>
      <c r="BS31" s="8">
        <f t="shared" si="37"/>
        <v>0</v>
      </c>
      <c r="BT31" s="50">
        <f t="shared" si="38"/>
        <v>0</v>
      </c>
      <c r="BV31" s="375">
        <f t="shared" si="39"/>
        <v>0</v>
      </c>
      <c r="BW31" s="44">
        <f t="shared" si="39"/>
        <v>0</v>
      </c>
      <c r="BX31" s="8">
        <f t="shared" si="40"/>
        <v>0</v>
      </c>
      <c r="BY31" s="50">
        <f t="shared" si="41"/>
        <v>0</v>
      </c>
      <c r="CA31" s="375">
        <f t="shared" si="42"/>
        <v>0</v>
      </c>
      <c r="CB31" s="44">
        <f t="shared" si="42"/>
        <v>0</v>
      </c>
      <c r="CC31" s="8">
        <f t="shared" si="43"/>
        <v>0</v>
      </c>
      <c r="CD31" s="50">
        <f t="shared" si="44"/>
        <v>0</v>
      </c>
      <c r="CF31" s="375">
        <f t="shared" si="45"/>
        <v>0</v>
      </c>
      <c r="CG31" s="44">
        <f t="shared" si="45"/>
        <v>0</v>
      </c>
      <c r="CH31" s="8">
        <f t="shared" si="46"/>
        <v>0</v>
      </c>
      <c r="CI31" s="50">
        <f t="shared" si="47"/>
        <v>0</v>
      </c>
      <c r="CK31" s="375">
        <f t="shared" si="48"/>
        <v>0</v>
      </c>
      <c r="CL31" s="44">
        <f t="shared" si="48"/>
        <v>0</v>
      </c>
      <c r="CM31" s="8">
        <f t="shared" si="49"/>
        <v>0</v>
      </c>
      <c r="CN31" s="50">
        <f t="shared" si="50"/>
        <v>0</v>
      </c>
      <c r="CP31" s="375">
        <f t="shared" si="51"/>
        <v>0</v>
      </c>
      <c r="CQ31" s="44">
        <f t="shared" si="51"/>
        <v>0</v>
      </c>
      <c r="CR31" s="8">
        <f t="shared" si="52"/>
        <v>0</v>
      </c>
      <c r="CS31" s="50">
        <f t="shared" si="53"/>
        <v>0</v>
      </c>
      <c r="CU31" s="375">
        <f t="shared" si="54"/>
        <v>0</v>
      </c>
      <c r="CV31" s="44">
        <f t="shared" si="54"/>
        <v>0</v>
      </c>
      <c r="CW31" s="8">
        <f t="shared" si="55"/>
        <v>0</v>
      </c>
      <c r="CX31" s="50">
        <f t="shared" si="56"/>
        <v>0</v>
      </c>
      <c r="CZ31" s="375">
        <f t="shared" si="57"/>
        <v>0</v>
      </c>
      <c r="DA31" s="44">
        <f t="shared" si="57"/>
        <v>0</v>
      </c>
      <c r="DB31" s="8">
        <f t="shared" si="58"/>
        <v>0</v>
      </c>
      <c r="DC31" s="50">
        <f t="shared" si="59"/>
        <v>0</v>
      </c>
      <c r="DE31" s="375">
        <f t="shared" si="60"/>
        <v>0</v>
      </c>
      <c r="DF31" s="44">
        <f t="shared" si="60"/>
        <v>0</v>
      </c>
      <c r="DG31" s="8">
        <f t="shared" si="61"/>
        <v>0</v>
      </c>
      <c r="DH31" s="50">
        <f t="shared" si="62"/>
        <v>0</v>
      </c>
      <c r="DJ31" s="375">
        <f t="shared" si="63"/>
        <v>0</v>
      </c>
      <c r="DK31" s="44">
        <f t="shared" si="63"/>
        <v>0</v>
      </c>
      <c r="DL31" s="8">
        <f t="shared" si="64"/>
        <v>0</v>
      </c>
      <c r="DM31" s="50">
        <f t="shared" si="65"/>
        <v>0</v>
      </c>
      <c r="DO31" s="375">
        <f t="shared" si="66"/>
        <v>0</v>
      </c>
      <c r="DP31" s="44">
        <f t="shared" si="66"/>
        <v>0</v>
      </c>
      <c r="DQ31" s="8">
        <f t="shared" si="67"/>
        <v>0</v>
      </c>
      <c r="DR31" s="50">
        <f t="shared" si="68"/>
        <v>0</v>
      </c>
      <c r="DT31" s="51">
        <f t="shared" si="72"/>
        <v>0</v>
      </c>
      <c r="DU31" s="50">
        <f t="shared" si="69"/>
        <v>0</v>
      </c>
      <c r="DV31" s="52">
        <v>0</v>
      </c>
      <c r="DW31" s="50">
        <f t="shared" si="70"/>
        <v>0</v>
      </c>
      <c r="DX31" s="51">
        <f t="shared" ref="DX31:DX39" si="74">+DT31+DV31</f>
        <v>0</v>
      </c>
      <c r="DY31" s="52">
        <f t="shared" si="71"/>
        <v>0</v>
      </c>
      <c r="DZ31" s="307">
        <f t="shared" si="0"/>
        <v>0</v>
      </c>
    </row>
    <row r="32" spans="1:130" ht="18" customHeight="1" x14ac:dyDescent="0.3">
      <c r="B32" s="317"/>
      <c r="C32" s="317"/>
      <c r="D32" s="54"/>
      <c r="E32" s="239"/>
      <c r="F32" s="263"/>
      <c r="G32" s="263"/>
      <c r="H32" s="263"/>
      <c r="I32" s="56"/>
      <c r="J32" s="56"/>
      <c r="K32" s="265"/>
      <c r="L32" s="264"/>
      <c r="M32" s="57"/>
      <c r="N32" s="394"/>
      <c r="O32" s="214"/>
      <c r="P32" s="8">
        <f t="shared" si="1"/>
        <v>0</v>
      </c>
      <c r="Q32" s="50">
        <f t="shared" si="2"/>
        <v>0</v>
      </c>
      <c r="S32" s="201">
        <f t="shared" si="3"/>
        <v>0</v>
      </c>
      <c r="T32" s="201">
        <f t="shared" si="4"/>
        <v>0</v>
      </c>
      <c r="U32" s="8">
        <f t="shared" si="5"/>
        <v>0</v>
      </c>
      <c r="V32" s="50">
        <f t="shared" si="6"/>
        <v>0</v>
      </c>
      <c r="X32" s="201">
        <f t="shared" si="7"/>
        <v>0</v>
      </c>
      <c r="Y32" s="201">
        <f t="shared" si="8"/>
        <v>0</v>
      </c>
      <c r="Z32" s="8">
        <f t="shared" si="9"/>
        <v>0</v>
      </c>
      <c r="AA32" s="50">
        <f t="shared" si="10"/>
        <v>0</v>
      </c>
      <c r="AC32" s="201">
        <f t="shared" si="11"/>
        <v>0</v>
      </c>
      <c r="AD32" s="201">
        <f t="shared" si="12"/>
        <v>0</v>
      </c>
      <c r="AE32" s="8">
        <f t="shared" si="13"/>
        <v>0</v>
      </c>
      <c r="AF32" s="50">
        <f t="shared" si="14"/>
        <v>0</v>
      </c>
      <c r="AH32" s="375">
        <f t="shared" si="15"/>
        <v>0</v>
      </c>
      <c r="AI32" s="44">
        <f t="shared" si="15"/>
        <v>0</v>
      </c>
      <c r="AJ32" s="8">
        <f t="shared" si="16"/>
        <v>0</v>
      </c>
      <c r="AK32" s="50">
        <f t="shared" si="17"/>
        <v>0</v>
      </c>
      <c r="AM32" s="375">
        <f t="shared" si="18"/>
        <v>0</v>
      </c>
      <c r="AN32" s="44">
        <f t="shared" si="18"/>
        <v>0</v>
      </c>
      <c r="AO32" s="8">
        <f t="shared" si="19"/>
        <v>0</v>
      </c>
      <c r="AP32" s="50">
        <f t="shared" si="20"/>
        <v>0</v>
      </c>
      <c r="AR32" s="375">
        <f t="shared" si="21"/>
        <v>0</v>
      </c>
      <c r="AS32" s="44">
        <f t="shared" si="21"/>
        <v>0</v>
      </c>
      <c r="AT32" s="8">
        <f t="shared" si="22"/>
        <v>0</v>
      </c>
      <c r="AU32" s="50">
        <f t="shared" si="23"/>
        <v>0</v>
      </c>
      <c r="AW32" s="375">
        <f t="shared" si="24"/>
        <v>0</v>
      </c>
      <c r="AX32" s="44">
        <f t="shared" si="24"/>
        <v>0</v>
      </c>
      <c r="AY32" s="8">
        <f t="shared" si="25"/>
        <v>0</v>
      </c>
      <c r="AZ32" s="50">
        <f t="shared" si="26"/>
        <v>0</v>
      </c>
      <c r="BB32" s="375">
        <f t="shared" si="27"/>
        <v>0</v>
      </c>
      <c r="BC32" s="44">
        <f t="shared" si="27"/>
        <v>0</v>
      </c>
      <c r="BD32" s="8">
        <f t="shared" si="28"/>
        <v>0</v>
      </c>
      <c r="BE32" s="50">
        <f t="shared" si="29"/>
        <v>0</v>
      </c>
      <c r="BG32" s="375">
        <f t="shared" si="30"/>
        <v>0</v>
      </c>
      <c r="BH32" s="44">
        <f t="shared" si="30"/>
        <v>0</v>
      </c>
      <c r="BI32" s="8">
        <f t="shared" si="31"/>
        <v>0</v>
      </c>
      <c r="BJ32" s="50">
        <f t="shared" si="32"/>
        <v>0</v>
      </c>
      <c r="BL32" s="375">
        <f t="shared" si="33"/>
        <v>0</v>
      </c>
      <c r="BM32" s="44">
        <f t="shared" si="33"/>
        <v>0</v>
      </c>
      <c r="BN32" s="8">
        <f t="shared" si="34"/>
        <v>0</v>
      </c>
      <c r="BO32" s="50">
        <f t="shared" si="35"/>
        <v>0</v>
      </c>
      <c r="BQ32" s="375">
        <f t="shared" si="36"/>
        <v>0</v>
      </c>
      <c r="BR32" s="44">
        <f t="shared" si="36"/>
        <v>0</v>
      </c>
      <c r="BS32" s="8">
        <f t="shared" si="37"/>
        <v>0</v>
      </c>
      <c r="BT32" s="50">
        <f t="shared" si="38"/>
        <v>0</v>
      </c>
      <c r="BV32" s="375">
        <f t="shared" si="39"/>
        <v>0</v>
      </c>
      <c r="BW32" s="44">
        <f t="shared" si="39"/>
        <v>0</v>
      </c>
      <c r="BX32" s="8">
        <f t="shared" si="40"/>
        <v>0</v>
      </c>
      <c r="BY32" s="50">
        <f t="shared" si="41"/>
        <v>0</v>
      </c>
      <c r="CA32" s="375">
        <f t="shared" si="42"/>
        <v>0</v>
      </c>
      <c r="CB32" s="44">
        <f t="shared" si="42"/>
        <v>0</v>
      </c>
      <c r="CC32" s="8">
        <f t="shared" si="43"/>
        <v>0</v>
      </c>
      <c r="CD32" s="50">
        <f t="shared" si="44"/>
        <v>0</v>
      </c>
      <c r="CF32" s="375">
        <f t="shared" si="45"/>
        <v>0</v>
      </c>
      <c r="CG32" s="44">
        <f t="shared" si="45"/>
        <v>0</v>
      </c>
      <c r="CH32" s="8">
        <f t="shared" si="46"/>
        <v>0</v>
      </c>
      <c r="CI32" s="50">
        <f t="shared" si="47"/>
        <v>0</v>
      </c>
      <c r="CK32" s="375">
        <f t="shared" si="48"/>
        <v>0</v>
      </c>
      <c r="CL32" s="44">
        <f t="shared" si="48"/>
        <v>0</v>
      </c>
      <c r="CM32" s="8">
        <f t="shared" si="49"/>
        <v>0</v>
      </c>
      <c r="CN32" s="50">
        <f t="shared" si="50"/>
        <v>0</v>
      </c>
      <c r="CP32" s="375">
        <f t="shared" si="51"/>
        <v>0</v>
      </c>
      <c r="CQ32" s="44">
        <f t="shared" si="51"/>
        <v>0</v>
      </c>
      <c r="CR32" s="8">
        <f t="shared" si="52"/>
        <v>0</v>
      </c>
      <c r="CS32" s="50">
        <f t="shared" si="53"/>
        <v>0</v>
      </c>
      <c r="CU32" s="375">
        <f t="shared" si="54"/>
        <v>0</v>
      </c>
      <c r="CV32" s="44">
        <f t="shared" si="54"/>
        <v>0</v>
      </c>
      <c r="CW32" s="8">
        <f t="shared" si="55"/>
        <v>0</v>
      </c>
      <c r="CX32" s="50">
        <f t="shared" si="56"/>
        <v>0</v>
      </c>
      <c r="CZ32" s="375">
        <f t="shared" si="57"/>
        <v>0</v>
      </c>
      <c r="DA32" s="44">
        <f t="shared" si="57"/>
        <v>0</v>
      </c>
      <c r="DB32" s="8">
        <f t="shared" si="58"/>
        <v>0</v>
      </c>
      <c r="DC32" s="50">
        <f t="shared" si="59"/>
        <v>0</v>
      </c>
      <c r="DE32" s="375">
        <f t="shared" si="60"/>
        <v>0</v>
      </c>
      <c r="DF32" s="44">
        <f t="shared" si="60"/>
        <v>0</v>
      </c>
      <c r="DG32" s="8">
        <f t="shared" si="61"/>
        <v>0</v>
      </c>
      <c r="DH32" s="50">
        <f t="shared" si="62"/>
        <v>0</v>
      </c>
      <c r="DJ32" s="375">
        <f t="shared" si="63"/>
        <v>0</v>
      </c>
      <c r="DK32" s="44">
        <f t="shared" si="63"/>
        <v>0</v>
      </c>
      <c r="DL32" s="8">
        <f t="shared" si="64"/>
        <v>0</v>
      </c>
      <c r="DM32" s="50">
        <f t="shared" si="65"/>
        <v>0</v>
      </c>
      <c r="DO32" s="375">
        <f t="shared" si="66"/>
        <v>0</v>
      </c>
      <c r="DP32" s="44">
        <f t="shared" si="66"/>
        <v>0</v>
      </c>
      <c r="DQ32" s="8">
        <f t="shared" si="67"/>
        <v>0</v>
      </c>
      <c r="DR32" s="50">
        <f t="shared" si="68"/>
        <v>0</v>
      </c>
      <c r="DT32" s="51">
        <f t="shared" si="72"/>
        <v>0</v>
      </c>
      <c r="DU32" s="50">
        <f t="shared" si="69"/>
        <v>0</v>
      </c>
      <c r="DV32" s="52">
        <v>0</v>
      </c>
      <c r="DW32" s="50">
        <f t="shared" si="70"/>
        <v>0</v>
      </c>
      <c r="DX32" s="51">
        <f t="shared" si="74"/>
        <v>0</v>
      </c>
      <c r="DY32" s="52">
        <f t="shared" si="71"/>
        <v>0</v>
      </c>
      <c r="DZ32" s="307">
        <f t="shared" si="0"/>
        <v>0</v>
      </c>
    </row>
    <row r="33" spans="1:130" ht="18" customHeight="1" x14ac:dyDescent="0.3">
      <c r="B33" s="54"/>
      <c r="C33" s="54"/>
      <c r="D33" s="54"/>
      <c r="E33" s="239"/>
      <c r="F33" s="263"/>
      <c r="G33" s="263"/>
      <c r="H33" s="263"/>
      <c r="I33" s="56"/>
      <c r="J33" s="56"/>
      <c r="K33" s="265"/>
      <c r="L33" s="264"/>
      <c r="M33" s="57"/>
      <c r="N33" s="394"/>
      <c r="O33" s="214"/>
      <c r="P33" s="8">
        <f t="shared" si="1"/>
        <v>0</v>
      </c>
      <c r="Q33" s="50">
        <f t="shared" si="2"/>
        <v>0</v>
      </c>
      <c r="S33" s="201">
        <f t="shared" si="3"/>
        <v>0</v>
      </c>
      <c r="T33" s="201">
        <f t="shared" si="4"/>
        <v>0</v>
      </c>
      <c r="U33" s="8">
        <f t="shared" si="5"/>
        <v>0</v>
      </c>
      <c r="V33" s="50">
        <f t="shared" si="6"/>
        <v>0</v>
      </c>
      <c r="X33" s="201">
        <f t="shared" si="7"/>
        <v>0</v>
      </c>
      <c r="Y33" s="201">
        <f t="shared" si="8"/>
        <v>0</v>
      </c>
      <c r="Z33" s="8">
        <f t="shared" si="9"/>
        <v>0</v>
      </c>
      <c r="AA33" s="50">
        <f t="shared" si="10"/>
        <v>0</v>
      </c>
      <c r="AC33" s="201">
        <f t="shared" si="11"/>
        <v>0</v>
      </c>
      <c r="AD33" s="201">
        <f t="shared" si="12"/>
        <v>0</v>
      </c>
      <c r="AE33" s="8">
        <f t="shared" si="13"/>
        <v>0</v>
      </c>
      <c r="AF33" s="50">
        <f t="shared" si="14"/>
        <v>0</v>
      </c>
      <c r="AH33" s="375">
        <f t="shared" si="15"/>
        <v>0</v>
      </c>
      <c r="AI33" s="44">
        <f t="shared" si="15"/>
        <v>0</v>
      </c>
      <c r="AJ33" s="8">
        <f t="shared" si="16"/>
        <v>0</v>
      </c>
      <c r="AK33" s="50">
        <f t="shared" si="17"/>
        <v>0</v>
      </c>
      <c r="AM33" s="375">
        <f t="shared" si="18"/>
        <v>0</v>
      </c>
      <c r="AN33" s="44">
        <f t="shared" si="18"/>
        <v>0</v>
      </c>
      <c r="AO33" s="8">
        <f t="shared" si="19"/>
        <v>0</v>
      </c>
      <c r="AP33" s="50">
        <f t="shared" si="20"/>
        <v>0</v>
      </c>
      <c r="AR33" s="375">
        <f t="shared" si="21"/>
        <v>0</v>
      </c>
      <c r="AS33" s="44">
        <f t="shared" si="21"/>
        <v>0</v>
      </c>
      <c r="AT33" s="8">
        <f t="shared" si="22"/>
        <v>0</v>
      </c>
      <c r="AU33" s="50">
        <f t="shared" si="23"/>
        <v>0</v>
      </c>
      <c r="AW33" s="375">
        <f t="shared" si="24"/>
        <v>0</v>
      </c>
      <c r="AX33" s="44">
        <f t="shared" si="24"/>
        <v>0</v>
      </c>
      <c r="AY33" s="8">
        <f t="shared" si="25"/>
        <v>0</v>
      </c>
      <c r="AZ33" s="50">
        <f t="shared" si="26"/>
        <v>0</v>
      </c>
      <c r="BB33" s="375">
        <f t="shared" si="27"/>
        <v>0</v>
      </c>
      <c r="BC33" s="44">
        <f t="shared" si="27"/>
        <v>0</v>
      </c>
      <c r="BD33" s="8">
        <f t="shared" si="28"/>
        <v>0</v>
      </c>
      <c r="BE33" s="50">
        <f t="shared" si="29"/>
        <v>0</v>
      </c>
      <c r="BG33" s="375">
        <f t="shared" si="30"/>
        <v>0</v>
      </c>
      <c r="BH33" s="44">
        <f t="shared" si="30"/>
        <v>0</v>
      </c>
      <c r="BI33" s="8">
        <f t="shared" si="31"/>
        <v>0</v>
      </c>
      <c r="BJ33" s="50">
        <f t="shared" si="32"/>
        <v>0</v>
      </c>
      <c r="BL33" s="375">
        <f t="shared" si="33"/>
        <v>0</v>
      </c>
      <c r="BM33" s="44">
        <f t="shared" si="33"/>
        <v>0</v>
      </c>
      <c r="BN33" s="8">
        <f t="shared" si="34"/>
        <v>0</v>
      </c>
      <c r="BO33" s="50">
        <f t="shared" si="35"/>
        <v>0</v>
      </c>
      <c r="BQ33" s="375">
        <f t="shared" si="36"/>
        <v>0</v>
      </c>
      <c r="BR33" s="44">
        <f t="shared" si="36"/>
        <v>0</v>
      </c>
      <c r="BS33" s="8">
        <f t="shared" si="37"/>
        <v>0</v>
      </c>
      <c r="BT33" s="50">
        <f t="shared" si="38"/>
        <v>0</v>
      </c>
      <c r="BV33" s="375">
        <f t="shared" si="39"/>
        <v>0</v>
      </c>
      <c r="BW33" s="44">
        <f t="shared" si="39"/>
        <v>0</v>
      </c>
      <c r="BX33" s="8">
        <f t="shared" si="40"/>
        <v>0</v>
      </c>
      <c r="BY33" s="50">
        <f t="shared" si="41"/>
        <v>0</v>
      </c>
      <c r="CA33" s="375">
        <f t="shared" si="42"/>
        <v>0</v>
      </c>
      <c r="CB33" s="44">
        <f t="shared" si="42"/>
        <v>0</v>
      </c>
      <c r="CC33" s="8">
        <f t="shared" si="43"/>
        <v>0</v>
      </c>
      <c r="CD33" s="50">
        <f t="shared" si="44"/>
        <v>0</v>
      </c>
      <c r="CF33" s="375">
        <f t="shared" si="45"/>
        <v>0</v>
      </c>
      <c r="CG33" s="44">
        <f t="shared" si="45"/>
        <v>0</v>
      </c>
      <c r="CH33" s="8">
        <f t="shared" si="46"/>
        <v>0</v>
      </c>
      <c r="CI33" s="50">
        <f t="shared" si="47"/>
        <v>0</v>
      </c>
      <c r="CK33" s="375">
        <f t="shared" si="48"/>
        <v>0</v>
      </c>
      <c r="CL33" s="44">
        <f t="shared" si="48"/>
        <v>0</v>
      </c>
      <c r="CM33" s="8">
        <f t="shared" si="49"/>
        <v>0</v>
      </c>
      <c r="CN33" s="50">
        <f t="shared" si="50"/>
        <v>0</v>
      </c>
      <c r="CP33" s="375">
        <f t="shared" si="51"/>
        <v>0</v>
      </c>
      <c r="CQ33" s="44">
        <f t="shared" si="51"/>
        <v>0</v>
      </c>
      <c r="CR33" s="8">
        <f t="shared" si="52"/>
        <v>0</v>
      </c>
      <c r="CS33" s="50">
        <f t="shared" si="53"/>
        <v>0</v>
      </c>
      <c r="CU33" s="375">
        <f t="shared" si="54"/>
        <v>0</v>
      </c>
      <c r="CV33" s="44">
        <f t="shared" si="54"/>
        <v>0</v>
      </c>
      <c r="CW33" s="8">
        <f t="shared" si="55"/>
        <v>0</v>
      </c>
      <c r="CX33" s="50">
        <f t="shared" si="56"/>
        <v>0</v>
      </c>
      <c r="CZ33" s="375">
        <f t="shared" si="57"/>
        <v>0</v>
      </c>
      <c r="DA33" s="44">
        <f t="shared" si="57"/>
        <v>0</v>
      </c>
      <c r="DB33" s="8">
        <f t="shared" si="58"/>
        <v>0</v>
      </c>
      <c r="DC33" s="50">
        <f t="shared" si="59"/>
        <v>0</v>
      </c>
      <c r="DE33" s="375">
        <f t="shared" si="60"/>
        <v>0</v>
      </c>
      <c r="DF33" s="44">
        <f t="shared" si="60"/>
        <v>0</v>
      </c>
      <c r="DG33" s="8">
        <f t="shared" si="61"/>
        <v>0</v>
      </c>
      <c r="DH33" s="50">
        <f t="shared" si="62"/>
        <v>0</v>
      </c>
      <c r="DJ33" s="375">
        <f t="shared" si="63"/>
        <v>0</v>
      </c>
      <c r="DK33" s="44">
        <f t="shared" si="63"/>
        <v>0</v>
      </c>
      <c r="DL33" s="8">
        <f t="shared" si="64"/>
        <v>0</v>
      </c>
      <c r="DM33" s="50">
        <f t="shared" si="65"/>
        <v>0</v>
      </c>
      <c r="DO33" s="375">
        <f t="shared" si="66"/>
        <v>0</v>
      </c>
      <c r="DP33" s="44">
        <f t="shared" si="66"/>
        <v>0</v>
      </c>
      <c r="DQ33" s="8">
        <f t="shared" si="67"/>
        <v>0</v>
      </c>
      <c r="DR33" s="50">
        <f t="shared" si="68"/>
        <v>0</v>
      </c>
      <c r="DT33" s="51">
        <f t="shared" si="72"/>
        <v>0</v>
      </c>
      <c r="DU33" s="50">
        <f t="shared" si="69"/>
        <v>0</v>
      </c>
      <c r="DV33" s="52">
        <v>0</v>
      </c>
      <c r="DW33" s="50">
        <f t="shared" si="70"/>
        <v>0</v>
      </c>
      <c r="DX33" s="51">
        <f t="shared" si="74"/>
        <v>0</v>
      </c>
      <c r="DY33" s="52">
        <f t="shared" si="71"/>
        <v>0</v>
      </c>
      <c r="DZ33" s="307">
        <f t="shared" si="0"/>
        <v>0</v>
      </c>
    </row>
    <row r="34" spans="1:130" ht="18" customHeight="1" x14ac:dyDescent="0.3">
      <c r="B34" s="54"/>
      <c r="C34" s="54"/>
      <c r="D34" s="54"/>
      <c r="E34" s="239"/>
      <c r="F34" s="263"/>
      <c r="G34" s="263"/>
      <c r="H34" s="263"/>
      <c r="I34" s="56"/>
      <c r="J34" s="56"/>
      <c r="K34" s="265"/>
      <c r="L34" s="264"/>
      <c r="M34" s="57"/>
      <c r="N34" s="394"/>
      <c r="O34" s="214"/>
      <c r="P34" s="8">
        <f t="shared" si="1"/>
        <v>0</v>
      </c>
      <c r="Q34" s="50">
        <f t="shared" si="2"/>
        <v>0</v>
      </c>
      <c r="S34" s="201">
        <f t="shared" si="3"/>
        <v>0</v>
      </c>
      <c r="T34" s="201">
        <f t="shared" si="4"/>
        <v>0</v>
      </c>
      <c r="U34" s="8">
        <f t="shared" si="5"/>
        <v>0</v>
      </c>
      <c r="V34" s="50">
        <f t="shared" si="6"/>
        <v>0</v>
      </c>
      <c r="X34" s="201">
        <f t="shared" si="7"/>
        <v>0</v>
      </c>
      <c r="Y34" s="201">
        <f t="shared" si="8"/>
        <v>0</v>
      </c>
      <c r="Z34" s="8">
        <f t="shared" si="9"/>
        <v>0</v>
      </c>
      <c r="AA34" s="50">
        <f t="shared" si="10"/>
        <v>0</v>
      </c>
      <c r="AC34" s="201">
        <f t="shared" si="11"/>
        <v>0</v>
      </c>
      <c r="AD34" s="201">
        <f t="shared" si="12"/>
        <v>0</v>
      </c>
      <c r="AE34" s="8">
        <f t="shared" si="13"/>
        <v>0</v>
      </c>
      <c r="AF34" s="50">
        <f t="shared" si="14"/>
        <v>0</v>
      </c>
      <c r="AH34" s="375">
        <f t="shared" si="15"/>
        <v>0</v>
      </c>
      <c r="AI34" s="44">
        <f t="shared" si="15"/>
        <v>0</v>
      </c>
      <c r="AJ34" s="8">
        <f t="shared" si="16"/>
        <v>0</v>
      </c>
      <c r="AK34" s="50">
        <f t="shared" si="17"/>
        <v>0</v>
      </c>
      <c r="AM34" s="375">
        <f t="shared" si="18"/>
        <v>0</v>
      </c>
      <c r="AN34" s="44">
        <f t="shared" si="18"/>
        <v>0</v>
      </c>
      <c r="AO34" s="8">
        <f t="shared" si="19"/>
        <v>0</v>
      </c>
      <c r="AP34" s="50">
        <f t="shared" si="20"/>
        <v>0</v>
      </c>
      <c r="AR34" s="375">
        <f t="shared" si="21"/>
        <v>0</v>
      </c>
      <c r="AS34" s="44">
        <f t="shared" si="21"/>
        <v>0</v>
      </c>
      <c r="AT34" s="8">
        <f t="shared" si="22"/>
        <v>0</v>
      </c>
      <c r="AU34" s="50">
        <f t="shared" si="23"/>
        <v>0</v>
      </c>
      <c r="AW34" s="375">
        <f t="shared" si="24"/>
        <v>0</v>
      </c>
      <c r="AX34" s="44">
        <f t="shared" si="24"/>
        <v>0</v>
      </c>
      <c r="AY34" s="8">
        <f t="shared" si="25"/>
        <v>0</v>
      </c>
      <c r="AZ34" s="50">
        <f t="shared" si="26"/>
        <v>0</v>
      </c>
      <c r="BB34" s="375">
        <f t="shared" si="27"/>
        <v>0</v>
      </c>
      <c r="BC34" s="44">
        <f t="shared" si="27"/>
        <v>0</v>
      </c>
      <c r="BD34" s="8">
        <f t="shared" si="28"/>
        <v>0</v>
      </c>
      <c r="BE34" s="50">
        <f t="shared" si="29"/>
        <v>0</v>
      </c>
      <c r="BG34" s="375">
        <f t="shared" si="30"/>
        <v>0</v>
      </c>
      <c r="BH34" s="44">
        <f t="shared" si="30"/>
        <v>0</v>
      </c>
      <c r="BI34" s="8">
        <f t="shared" si="31"/>
        <v>0</v>
      </c>
      <c r="BJ34" s="50">
        <f t="shared" si="32"/>
        <v>0</v>
      </c>
      <c r="BL34" s="375">
        <f t="shared" si="33"/>
        <v>0</v>
      </c>
      <c r="BM34" s="44">
        <f t="shared" si="33"/>
        <v>0</v>
      </c>
      <c r="BN34" s="8">
        <f t="shared" si="34"/>
        <v>0</v>
      </c>
      <c r="BO34" s="50">
        <f t="shared" si="35"/>
        <v>0</v>
      </c>
      <c r="BQ34" s="375">
        <f t="shared" si="36"/>
        <v>0</v>
      </c>
      <c r="BR34" s="44">
        <f t="shared" si="36"/>
        <v>0</v>
      </c>
      <c r="BS34" s="8">
        <f t="shared" si="37"/>
        <v>0</v>
      </c>
      <c r="BT34" s="50">
        <f t="shared" si="38"/>
        <v>0</v>
      </c>
      <c r="BV34" s="375">
        <f t="shared" si="39"/>
        <v>0</v>
      </c>
      <c r="BW34" s="44">
        <f t="shared" si="39"/>
        <v>0</v>
      </c>
      <c r="BX34" s="8">
        <f t="shared" si="40"/>
        <v>0</v>
      </c>
      <c r="BY34" s="50">
        <f t="shared" si="41"/>
        <v>0</v>
      </c>
      <c r="CA34" s="375">
        <f t="shared" si="42"/>
        <v>0</v>
      </c>
      <c r="CB34" s="44">
        <f t="shared" si="42"/>
        <v>0</v>
      </c>
      <c r="CC34" s="8">
        <f t="shared" si="43"/>
        <v>0</v>
      </c>
      <c r="CD34" s="50">
        <f t="shared" si="44"/>
        <v>0</v>
      </c>
      <c r="CF34" s="375">
        <f t="shared" si="45"/>
        <v>0</v>
      </c>
      <c r="CG34" s="44">
        <f t="shared" si="45"/>
        <v>0</v>
      </c>
      <c r="CH34" s="8">
        <f t="shared" si="46"/>
        <v>0</v>
      </c>
      <c r="CI34" s="50">
        <f t="shared" si="47"/>
        <v>0</v>
      </c>
      <c r="CK34" s="375">
        <f t="shared" si="48"/>
        <v>0</v>
      </c>
      <c r="CL34" s="44">
        <f t="shared" si="48"/>
        <v>0</v>
      </c>
      <c r="CM34" s="8">
        <f t="shared" si="49"/>
        <v>0</v>
      </c>
      <c r="CN34" s="50">
        <f t="shared" si="50"/>
        <v>0</v>
      </c>
      <c r="CP34" s="375">
        <f t="shared" si="51"/>
        <v>0</v>
      </c>
      <c r="CQ34" s="44">
        <f t="shared" si="51"/>
        <v>0</v>
      </c>
      <c r="CR34" s="8">
        <f t="shared" si="52"/>
        <v>0</v>
      </c>
      <c r="CS34" s="50">
        <f t="shared" si="53"/>
        <v>0</v>
      </c>
      <c r="CU34" s="375">
        <f t="shared" si="54"/>
        <v>0</v>
      </c>
      <c r="CV34" s="44">
        <f t="shared" si="54"/>
        <v>0</v>
      </c>
      <c r="CW34" s="8">
        <f t="shared" si="55"/>
        <v>0</v>
      </c>
      <c r="CX34" s="50">
        <f t="shared" si="56"/>
        <v>0</v>
      </c>
      <c r="CZ34" s="375">
        <f t="shared" si="57"/>
        <v>0</v>
      </c>
      <c r="DA34" s="44">
        <f t="shared" si="57"/>
        <v>0</v>
      </c>
      <c r="DB34" s="8">
        <f t="shared" si="58"/>
        <v>0</v>
      </c>
      <c r="DC34" s="50">
        <f t="shared" si="59"/>
        <v>0</v>
      </c>
      <c r="DE34" s="375">
        <f t="shared" si="60"/>
        <v>0</v>
      </c>
      <c r="DF34" s="44">
        <f t="shared" si="60"/>
        <v>0</v>
      </c>
      <c r="DG34" s="8">
        <f t="shared" si="61"/>
        <v>0</v>
      </c>
      <c r="DH34" s="50">
        <f t="shared" si="62"/>
        <v>0</v>
      </c>
      <c r="DJ34" s="375">
        <f t="shared" si="63"/>
        <v>0</v>
      </c>
      <c r="DK34" s="44">
        <f t="shared" si="63"/>
        <v>0</v>
      </c>
      <c r="DL34" s="8">
        <f t="shared" si="64"/>
        <v>0</v>
      </c>
      <c r="DM34" s="50">
        <f t="shared" si="65"/>
        <v>0</v>
      </c>
      <c r="DO34" s="375">
        <f t="shared" si="66"/>
        <v>0</v>
      </c>
      <c r="DP34" s="44">
        <f t="shared" si="66"/>
        <v>0</v>
      </c>
      <c r="DQ34" s="8">
        <f t="shared" si="67"/>
        <v>0</v>
      </c>
      <c r="DR34" s="50">
        <f t="shared" si="68"/>
        <v>0</v>
      </c>
      <c r="DT34" s="51">
        <f t="shared" si="72"/>
        <v>0</v>
      </c>
      <c r="DU34" s="50">
        <f t="shared" si="69"/>
        <v>0</v>
      </c>
      <c r="DV34" s="52">
        <v>0</v>
      </c>
      <c r="DW34" s="50">
        <f t="shared" si="70"/>
        <v>0</v>
      </c>
      <c r="DX34" s="51">
        <f t="shared" si="74"/>
        <v>0</v>
      </c>
      <c r="DY34" s="52">
        <f t="shared" si="71"/>
        <v>0</v>
      </c>
      <c r="DZ34" s="307">
        <f t="shared" si="0"/>
        <v>0</v>
      </c>
    </row>
    <row r="35" spans="1:130" ht="18" customHeight="1" x14ac:dyDescent="0.3">
      <c r="B35" s="54"/>
      <c r="C35" s="54"/>
      <c r="D35" s="54"/>
      <c r="E35" s="239"/>
      <c r="F35" s="263"/>
      <c r="G35" s="263"/>
      <c r="H35" s="263"/>
      <c r="I35" s="56"/>
      <c r="J35" s="56"/>
      <c r="K35" s="265"/>
      <c r="L35" s="264"/>
      <c r="M35" s="57"/>
      <c r="N35" s="394"/>
      <c r="O35" s="214"/>
      <c r="P35" s="8">
        <f t="shared" si="1"/>
        <v>0</v>
      </c>
      <c r="Q35" s="50">
        <f t="shared" si="2"/>
        <v>0</v>
      </c>
      <c r="S35" s="201">
        <f t="shared" si="3"/>
        <v>0</v>
      </c>
      <c r="T35" s="201">
        <f t="shared" si="4"/>
        <v>0</v>
      </c>
      <c r="U35" s="8">
        <f t="shared" si="5"/>
        <v>0</v>
      </c>
      <c r="V35" s="50">
        <f t="shared" si="6"/>
        <v>0</v>
      </c>
      <c r="X35" s="201">
        <f t="shared" si="7"/>
        <v>0</v>
      </c>
      <c r="Y35" s="201">
        <f t="shared" si="8"/>
        <v>0</v>
      </c>
      <c r="Z35" s="8">
        <f t="shared" si="9"/>
        <v>0</v>
      </c>
      <c r="AA35" s="50">
        <f t="shared" si="10"/>
        <v>0</v>
      </c>
      <c r="AC35" s="201">
        <f t="shared" si="11"/>
        <v>0</v>
      </c>
      <c r="AD35" s="201">
        <f t="shared" si="12"/>
        <v>0</v>
      </c>
      <c r="AE35" s="8">
        <f t="shared" si="13"/>
        <v>0</v>
      </c>
      <c r="AF35" s="50">
        <f t="shared" si="14"/>
        <v>0</v>
      </c>
      <c r="AH35" s="375">
        <f t="shared" si="15"/>
        <v>0</v>
      </c>
      <c r="AI35" s="44">
        <f t="shared" si="15"/>
        <v>0</v>
      </c>
      <c r="AJ35" s="8">
        <f t="shared" si="16"/>
        <v>0</v>
      </c>
      <c r="AK35" s="50">
        <f t="shared" si="17"/>
        <v>0</v>
      </c>
      <c r="AM35" s="375">
        <f t="shared" si="18"/>
        <v>0</v>
      </c>
      <c r="AN35" s="44">
        <f t="shared" si="18"/>
        <v>0</v>
      </c>
      <c r="AO35" s="8">
        <f t="shared" si="19"/>
        <v>0</v>
      </c>
      <c r="AP35" s="50">
        <f t="shared" si="20"/>
        <v>0</v>
      </c>
      <c r="AR35" s="375">
        <f t="shared" si="21"/>
        <v>0</v>
      </c>
      <c r="AS35" s="44">
        <f t="shared" si="21"/>
        <v>0</v>
      </c>
      <c r="AT35" s="8">
        <f t="shared" si="22"/>
        <v>0</v>
      </c>
      <c r="AU35" s="50">
        <f t="shared" si="23"/>
        <v>0</v>
      </c>
      <c r="AW35" s="375">
        <f t="shared" si="24"/>
        <v>0</v>
      </c>
      <c r="AX35" s="44">
        <f t="shared" si="24"/>
        <v>0</v>
      </c>
      <c r="AY35" s="8">
        <f t="shared" si="25"/>
        <v>0</v>
      </c>
      <c r="AZ35" s="50">
        <f t="shared" si="26"/>
        <v>0</v>
      </c>
      <c r="BB35" s="375">
        <f t="shared" si="27"/>
        <v>0</v>
      </c>
      <c r="BC35" s="44">
        <f t="shared" si="27"/>
        <v>0</v>
      </c>
      <c r="BD35" s="8">
        <f t="shared" si="28"/>
        <v>0</v>
      </c>
      <c r="BE35" s="50">
        <f t="shared" si="29"/>
        <v>0</v>
      </c>
      <c r="BG35" s="375">
        <f t="shared" si="30"/>
        <v>0</v>
      </c>
      <c r="BH35" s="44">
        <f t="shared" si="30"/>
        <v>0</v>
      </c>
      <c r="BI35" s="8">
        <f t="shared" si="31"/>
        <v>0</v>
      </c>
      <c r="BJ35" s="50">
        <f t="shared" si="32"/>
        <v>0</v>
      </c>
      <c r="BL35" s="375">
        <f t="shared" si="33"/>
        <v>0</v>
      </c>
      <c r="BM35" s="44">
        <f t="shared" si="33"/>
        <v>0</v>
      </c>
      <c r="BN35" s="8">
        <f t="shared" si="34"/>
        <v>0</v>
      </c>
      <c r="BO35" s="50">
        <f t="shared" si="35"/>
        <v>0</v>
      </c>
      <c r="BQ35" s="375">
        <f t="shared" si="36"/>
        <v>0</v>
      </c>
      <c r="BR35" s="44">
        <f t="shared" si="36"/>
        <v>0</v>
      </c>
      <c r="BS35" s="8">
        <f t="shared" si="37"/>
        <v>0</v>
      </c>
      <c r="BT35" s="50">
        <f t="shared" si="38"/>
        <v>0</v>
      </c>
      <c r="BV35" s="375">
        <f t="shared" si="39"/>
        <v>0</v>
      </c>
      <c r="BW35" s="44">
        <f t="shared" si="39"/>
        <v>0</v>
      </c>
      <c r="BX35" s="8">
        <f t="shared" si="40"/>
        <v>0</v>
      </c>
      <c r="BY35" s="50">
        <f t="shared" si="41"/>
        <v>0</v>
      </c>
      <c r="CA35" s="375">
        <f t="shared" si="42"/>
        <v>0</v>
      </c>
      <c r="CB35" s="44">
        <f t="shared" si="42"/>
        <v>0</v>
      </c>
      <c r="CC35" s="8">
        <f t="shared" si="43"/>
        <v>0</v>
      </c>
      <c r="CD35" s="50">
        <f t="shared" si="44"/>
        <v>0</v>
      </c>
      <c r="CF35" s="375">
        <f t="shared" si="45"/>
        <v>0</v>
      </c>
      <c r="CG35" s="44">
        <f t="shared" si="45"/>
        <v>0</v>
      </c>
      <c r="CH35" s="8">
        <f t="shared" si="46"/>
        <v>0</v>
      </c>
      <c r="CI35" s="50">
        <f t="shared" si="47"/>
        <v>0</v>
      </c>
      <c r="CK35" s="375">
        <f t="shared" si="48"/>
        <v>0</v>
      </c>
      <c r="CL35" s="44">
        <f t="shared" si="48"/>
        <v>0</v>
      </c>
      <c r="CM35" s="8">
        <f t="shared" si="49"/>
        <v>0</v>
      </c>
      <c r="CN35" s="50">
        <f t="shared" si="50"/>
        <v>0</v>
      </c>
      <c r="CP35" s="375">
        <f t="shared" si="51"/>
        <v>0</v>
      </c>
      <c r="CQ35" s="44">
        <f t="shared" si="51"/>
        <v>0</v>
      </c>
      <c r="CR35" s="8">
        <f t="shared" si="52"/>
        <v>0</v>
      </c>
      <c r="CS35" s="50">
        <f t="shared" si="53"/>
        <v>0</v>
      </c>
      <c r="CU35" s="375">
        <f t="shared" si="54"/>
        <v>0</v>
      </c>
      <c r="CV35" s="44">
        <f t="shared" si="54"/>
        <v>0</v>
      </c>
      <c r="CW35" s="8">
        <f t="shared" si="55"/>
        <v>0</v>
      </c>
      <c r="CX35" s="50">
        <f t="shared" si="56"/>
        <v>0</v>
      </c>
      <c r="CZ35" s="375">
        <f t="shared" si="57"/>
        <v>0</v>
      </c>
      <c r="DA35" s="44">
        <f t="shared" si="57"/>
        <v>0</v>
      </c>
      <c r="DB35" s="8">
        <f t="shared" si="58"/>
        <v>0</v>
      </c>
      <c r="DC35" s="50">
        <f t="shared" si="59"/>
        <v>0</v>
      </c>
      <c r="DE35" s="375">
        <f t="shared" si="60"/>
        <v>0</v>
      </c>
      <c r="DF35" s="44">
        <f t="shared" si="60"/>
        <v>0</v>
      </c>
      <c r="DG35" s="8">
        <f t="shared" si="61"/>
        <v>0</v>
      </c>
      <c r="DH35" s="50">
        <f t="shared" si="62"/>
        <v>0</v>
      </c>
      <c r="DJ35" s="375">
        <f t="shared" si="63"/>
        <v>0</v>
      </c>
      <c r="DK35" s="44">
        <f t="shared" si="63"/>
        <v>0</v>
      </c>
      <c r="DL35" s="8">
        <f t="shared" si="64"/>
        <v>0</v>
      </c>
      <c r="DM35" s="50">
        <f t="shared" si="65"/>
        <v>0</v>
      </c>
      <c r="DO35" s="375">
        <f t="shared" si="66"/>
        <v>0</v>
      </c>
      <c r="DP35" s="44">
        <f t="shared" si="66"/>
        <v>0</v>
      </c>
      <c r="DQ35" s="8">
        <f t="shared" si="67"/>
        <v>0</v>
      </c>
      <c r="DR35" s="50">
        <f t="shared" si="68"/>
        <v>0</v>
      </c>
      <c r="DT35" s="51">
        <f t="shared" si="72"/>
        <v>0</v>
      </c>
      <c r="DU35" s="50">
        <f t="shared" si="69"/>
        <v>0</v>
      </c>
      <c r="DV35" s="52">
        <v>0</v>
      </c>
      <c r="DW35" s="50">
        <f t="shared" si="70"/>
        <v>0</v>
      </c>
      <c r="DX35" s="51">
        <f t="shared" si="74"/>
        <v>0</v>
      </c>
      <c r="DY35" s="52">
        <f t="shared" si="71"/>
        <v>0</v>
      </c>
      <c r="DZ35" s="307">
        <f t="shared" si="0"/>
        <v>0</v>
      </c>
    </row>
    <row r="36" spans="1:130" ht="18" customHeight="1" x14ac:dyDescent="0.3">
      <c r="B36" s="54"/>
      <c r="C36" s="54"/>
      <c r="D36" s="54"/>
      <c r="E36" s="239"/>
      <c r="F36" s="263"/>
      <c r="G36" s="263"/>
      <c r="H36" s="263"/>
      <c r="I36" s="56"/>
      <c r="J36" s="56"/>
      <c r="K36" s="265"/>
      <c r="L36" s="264"/>
      <c r="M36" s="57"/>
      <c r="N36" s="394"/>
      <c r="O36" s="214"/>
      <c r="P36" s="8">
        <f t="shared" si="1"/>
        <v>0</v>
      </c>
      <c r="Q36" s="50">
        <f t="shared" si="2"/>
        <v>0</v>
      </c>
      <c r="S36" s="201">
        <f t="shared" si="3"/>
        <v>0</v>
      </c>
      <c r="T36" s="201">
        <f t="shared" si="4"/>
        <v>0</v>
      </c>
      <c r="U36" s="8">
        <f t="shared" si="5"/>
        <v>0</v>
      </c>
      <c r="V36" s="50">
        <f t="shared" si="6"/>
        <v>0</v>
      </c>
      <c r="X36" s="201">
        <f t="shared" si="7"/>
        <v>0</v>
      </c>
      <c r="Y36" s="201">
        <f t="shared" si="8"/>
        <v>0</v>
      </c>
      <c r="Z36" s="8">
        <f t="shared" si="9"/>
        <v>0</v>
      </c>
      <c r="AA36" s="50">
        <f t="shared" si="10"/>
        <v>0</v>
      </c>
      <c r="AC36" s="201">
        <f t="shared" si="11"/>
        <v>0</v>
      </c>
      <c r="AD36" s="201">
        <f t="shared" si="12"/>
        <v>0</v>
      </c>
      <c r="AE36" s="8">
        <f t="shared" si="13"/>
        <v>0</v>
      </c>
      <c r="AF36" s="50">
        <f t="shared" si="14"/>
        <v>0</v>
      </c>
      <c r="AH36" s="375">
        <f t="shared" si="15"/>
        <v>0</v>
      </c>
      <c r="AI36" s="44">
        <f t="shared" si="15"/>
        <v>0</v>
      </c>
      <c r="AJ36" s="8">
        <f t="shared" si="16"/>
        <v>0</v>
      </c>
      <c r="AK36" s="50">
        <f t="shared" si="17"/>
        <v>0</v>
      </c>
      <c r="AM36" s="375">
        <f t="shared" si="18"/>
        <v>0</v>
      </c>
      <c r="AN36" s="44">
        <f t="shared" si="18"/>
        <v>0</v>
      </c>
      <c r="AO36" s="8">
        <f t="shared" si="19"/>
        <v>0</v>
      </c>
      <c r="AP36" s="50">
        <f t="shared" si="20"/>
        <v>0</v>
      </c>
      <c r="AR36" s="375">
        <f t="shared" si="21"/>
        <v>0</v>
      </c>
      <c r="AS36" s="44">
        <f t="shared" si="21"/>
        <v>0</v>
      </c>
      <c r="AT36" s="8">
        <f t="shared" si="22"/>
        <v>0</v>
      </c>
      <c r="AU36" s="50">
        <f t="shared" si="23"/>
        <v>0</v>
      </c>
      <c r="AW36" s="375">
        <f t="shared" si="24"/>
        <v>0</v>
      </c>
      <c r="AX36" s="44">
        <f t="shared" si="24"/>
        <v>0</v>
      </c>
      <c r="AY36" s="8">
        <f t="shared" si="25"/>
        <v>0</v>
      </c>
      <c r="AZ36" s="50">
        <f t="shared" si="26"/>
        <v>0</v>
      </c>
      <c r="BB36" s="375">
        <f t="shared" si="27"/>
        <v>0</v>
      </c>
      <c r="BC36" s="44">
        <f t="shared" si="27"/>
        <v>0</v>
      </c>
      <c r="BD36" s="8">
        <f t="shared" si="28"/>
        <v>0</v>
      </c>
      <c r="BE36" s="50">
        <f t="shared" si="29"/>
        <v>0</v>
      </c>
      <c r="BG36" s="375">
        <f t="shared" si="30"/>
        <v>0</v>
      </c>
      <c r="BH36" s="44">
        <f t="shared" si="30"/>
        <v>0</v>
      </c>
      <c r="BI36" s="8">
        <f t="shared" si="31"/>
        <v>0</v>
      </c>
      <c r="BJ36" s="50">
        <f t="shared" si="32"/>
        <v>0</v>
      </c>
      <c r="BL36" s="375">
        <f t="shared" si="33"/>
        <v>0</v>
      </c>
      <c r="BM36" s="44">
        <f t="shared" si="33"/>
        <v>0</v>
      </c>
      <c r="BN36" s="8">
        <f t="shared" si="34"/>
        <v>0</v>
      </c>
      <c r="BO36" s="50">
        <f t="shared" si="35"/>
        <v>0</v>
      </c>
      <c r="BQ36" s="375">
        <f t="shared" si="36"/>
        <v>0</v>
      </c>
      <c r="BR36" s="44">
        <f t="shared" si="36"/>
        <v>0</v>
      </c>
      <c r="BS36" s="8">
        <f t="shared" si="37"/>
        <v>0</v>
      </c>
      <c r="BT36" s="50">
        <f t="shared" si="38"/>
        <v>0</v>
      </c>
      <c r="BV36" s="375">
        <f t="shared" si="39"/>
        <v>0</v>
      </c>
      <c r="BW36" s="44">
        <f t="shared" si="39"/>
        <v>0</v>
      </c>
      <c r="BX36" s="8">
        <f t="shared" si="40"/>
        <v>0</v>
      </c>
      <c r="BY36" s="50">
        <f t="shared" si="41"/>
        <v>0</v>
      </c>
      <c r="CA36" s="375">
        <f t="shared" si="42"/>
        <v>0</v>
      </c>
      <c r="CB36" s="44">
        <f t="shared" si="42"/>
        <v>0</v>
      </c>
      <c r="CC36" s="8">
        <f t="shared" si="43"/>
        <v>0</v>
      </c>
      <c r="CD36" s="50">
        <f t="shared" si="44"/>
        <v>0</v>
      </c>
      <c r="CF36" s="375">
        <f t="shared" si="45"/>
        <v>0</v>
      </c>
      <c r="CG36" s="44">
        <f t="shared" si="45"/>
        <v>0</v>
      </c>
      <c r="CH36" s="8">
        <f t="shared" si="46"/>
        <v>0</v>
      </c>
      <c r="CI36" s="50">
        <f t="shared" si="47"/>
        <v>0</v>
      </c>
      <c r="CK36" s="375">
        <f t="shared" si="48"/>
        <v>0</v>
      </c>
      <c r="CL36" s="44">
        <f t="shared" si="48"/>
        <v>0</v>
      </c>
      <c r="CM36" s="8">
        <f t="shared" si="49"/>
        <v>0</v>
      </c>
      <c r="CN36" s="50">
        <f t="shared" si="50"/>
        <v>0</v>
      </c>
      <c r="CP36" s="375">
        <f t="shared" si="51"/>
        <v>0</v>
      </c>
      <c r="CQ36" s="44">
        <f t="shared" si="51"/>
        <v>0</v>
      </c>
      <c r="CR36" s="8">
        <f t="shared" si="52"/>
        <v>0</v>
      </c>
      <c r="CS36" s="50">
        <f t="shared" si="53"/>
        <v>0</v>
      </c>
      <c r="CU36" s="375">
        <f t="shared" si="54"/>
        <v>0</v>
      </c>
      <c r="CV36" s="44">
        <f t="shared" si="54"/>
        <v>0</v>
      </c>
      <c r="CW36" s="8">
        <f t="shared" si="55"/>
        <v>0</v>
      </c>
      <c r="CX36" s="50">
        <f t="shared" si="56"/>
        <v>0</v>
      </c>
      <c r="CZ36" s="375">
        <f t="shared" si="57"/>
        <v>0</v>
      </c>
      <c r="DA36" s="44">
        <f t="shared" si="57"/>
        <v>0</v>
      </c>
      <c r="DB36" s="8">
        <f t="shared" si="58"/>
        <v>0</v>
      </c>
      <c r="DC36" s="50">
        <f t="shared" si="59"/>
        <v>0</v>
      </c>
      <c r="DE36" s="375">
        <f t="shared" si="60"/>
        <v>0</v>
      </c>
      <c r="DF36" s="44">
        <f t="shared" si="60"/>
        <v>0</v>
      </c>
      <c r="DG36" s="8">
        <f t="shared" si="61"/>
        <v>0</v>
      </c>
      <c r="DH36" s="50">
        <f t="shared" si="62"/>
        <v>0</v>
      </c>
      <c r="DJ36" s="375">
        <f t="shared" si="63"/>
        <v>0</v>
      </c>
      <c r="DK36" s="44">
        <f t="shared" si="63"/>
        <v>0</v>
      </c>
      <c r="DL36" s="8">
        <f t="shared" si="64"/>
        <v>0</v>
      </c>
      <c r="DM36" s="50">
        <f t="shared" si="65"/>
        <v>0</v>
      </c>
      <c r="DO36" s="375">
        <f t="shared" si="66"/>
        <v>0</v>
      </c>
      <c r="DP36" s="44">
        <f t="shared" si="66"/>
        <v>0</v>
      </c>
      <c r="DQ36" s="8">
        <f t="shared" si="67"/>
        <v>0</v>
      </c>
      <c r="DR36" s="50">
        <f t="shared" si="68"/>
        <v>0</v>
      </c>
      <c r="DT36" s="51">
        <f t="shared" si="72"/>
        <v>0</v>
      </c>
      <c r="DU36" s="50">
        <f t="shared" si="69"/>
        <v>0</v>
      </c>
      <c r="DV36" s="52">
        <v>0</v>
      </c>
      <c r="DW36" s="50">
        <f t="shared" si="70"/>
        <v>0</v>
      </c>
      <c r="DX36" s="51">
        <f t="shared" si="74"/>
        <v>0</v>
      </c>
      <c r="DY36" s="52">
        <f t="shared" si="71"/>
        <v>0</v>
      </c>
      <c r="DZ36" s="307">
        <f t="shared" si="0"/>
        <v>0</v>
      </c>
    </row>
    <row r="37" spans="1:130" ht="18" customHeight="1" x14ac:dyDescent="0.3">
      <c r="B37" s="54"/>
      <c r="C37" s="54"/>
      <c r="D37" s="54"/>
      <c r="E37" s="239"/>
      <c r="F37" s="263"/>
      <c r="G37" s="263"/>
      <c r="H37" s="263"/>
      <c r="I37" s="56"/>
      <c r="J37" s="56"/>
      <c r="K37" s="265"/>
      <c r="L37" s="264"/>
      <c r="M37" s="57"/>
      <c r="N37" s="394"/>
      <c r="O37" s="214"/>
      <c r="P37" s="8">
        <f t="shared" si="1"/>
        <v>0</v>
      </c>
      <c r="Q37" s="50">
        <f t="shared" si="2"/>
        <v>0</v>
      </c>
      <c r="S37" s="201">
        <f t="shared" si="3"/>
        <v>0</v>
      </c>
      <c r="T37" s="201">
        <f t="shared" si="4"/>
        <v>0</v>
      </c>
      <c r="U37" s="8">
        <f t="shared" si="5"/>
        <v>0</v>
      </c>
      <c r="V37" s="50">
        <f t="shared" si="6"/>
        <v>0</v>
      </c>
      <c r="X37" s="201">
        <f t="shared" si="7"/>
        <v>0</v>
      </c>
      <c r="Y37" s="201">
        <f t="shared" si="8"/>
        <v>0</v>
      </c>
      <c r="Z37" s="8">
        <f t="shared" si="9"/>
        <v>0</v>
      </c>
      <c r="AA37" s="50">
        <f t="shared" si="10"/>
        <v>0</v>
      </c>
      <c r="AC37" s="201">
        <f t="shared" si="11"/>
        <v>0</v>
      </c>
      <c r="AD37" s="201">
        <f t="shared" si="12"/>
        <v>0</v>
      </c>
      <c r="AE37" s="8">
        <f t="shared" si="13"/>
        <v>0</v>
      </c>
      <c r="AF37" s="50">
        <f t="shared" si="14"/>
        <v>0</v>
      </c>
      <c r="AH37" s="375">
        <f t="shared" si="15"/>
        <v>0</v>
      </c>
      <c r="AI37" s="44">
        <f t="shared" si="15"/>
        <v>0</v>
      </c>
      <c r="AJ37" s="8">
        <f t="shared" si="16"/>
        <v>0</v>
      </c>
      <c r="AK37" s="50">
        <f t="shared" si="17"/>
        <v>0</v>
      </c>
      <c r="AM37" s="375">
        <f t="shared" si="18"/>
        <v>0</v>
      </c>
      <c r="AN37" s="44">
        <f t="shared" si="18"/>
        <v>0</v>
      </c>
      <c r="AO37" s="8">
        <f t="shared" si="19"/>
        <v>0</v>
      </c>
      <c r="AP37" s="50">
        <f t="shared" si="20"/>
        <v>0</v>
      </c>
      <c r="AR37" s="375">
        <f t="shared" si="21"/>
        <v>0</v>
      </c>
      <c r="AS37" s="44">
        <f t="shared" si="21"/>
        <v>0</v>
      </c>
      <c r="AT37" s="8">
        <f t="shared" si="22"/>
        <v>0</v>
      </c>
      <c r="AU37" s="50">
        <f t="shared" si="23"/>
        <v>0</v>
      </c>
      <c r="AW37" s="375">
        <f t="shared" si="24"/>
        <v>0</v>
      </c>
      <c r="AX37" s="44">
        <f t="shared" si="24"/>
        <v>0</v>
      </c>
      <c r="AY37" s="8">
        <f t="shared" si="25"/>
        <v>0</v>
      </c>
      <c r="AZ37" s="50">
        <f t="shared" si="26"/>
        <v>0</v>
      </c>
      <c r="BB37" s="375">
        <f t="shared" si="27"/>
        <v>0</v>
      </c>
      <c r="BC37" s="44">
        <f t="shared" si="27"/>
        <v>0</v>
      </c>
      <c r="BD37" s="8">
        <f t="shared" si="28"/>
        <v>0</v>
      </c>
      <c r="BE37" s="50">
        <f t="shared" si="29"/>
        <v>0</v>
      </c>
      <c r="BG37" s="375">
        <f t="shared" si="30"/>
        <v>0</v>
      </c>
      <c r="BH37" s="44">
        <f t="shared" si="30"/>
        <v>0</v>
      </c>
      <c r="BI37" s="8">
        <f t="shared" si="31"/>
        <v>0</v>
      </c>
      <c r="BJ37" s="50">
        <f t="shared" si="32"/>
        <v>0</v>
      </c>
      <c r="BL37" s="375">
        <f t="shared" si="33"/>
        <v>0</v>
      </c>
      <c r="BM37" s="44">
        <f t="shared" si="33"/>
        <v>0</v>
      </c>
      <c r="BN37" s="8">
        <f t="shared" si="34"/>
        <v>0</v>
      </c>
      <c r="BO37" s="50">
        <f t="shared" si="35"/>
        <v>0</v>
      </c>
      <c r="BQ37" s="375">
        <f t="shared" si="36"/>
        <v>0</v>
      </c>
      <c r="BR37" s="44">
        <f t="shared" si="36"/>
        <v>0</v>
      </c>
      <c r="BS37" s="8">
        <f t="shared" si="37"/>
        <v>0</v>
      </c>
      <c r="BT37" s="50">
        <f t="shared" si="38"/>
        <v>0</v>
      </c>
      <c r="BV37" s="375">
        <f t="shared" si="39"/>
        <v>0</v>
      </c>
      <c r="BW37" s="44">
        <f t="shared" si="39"/>
        <v>0</v>
      </c>
      <c r="BX37" s="8">
        <f t="shared" si="40"/>
        <v>0</v>
      </c>
      <c r="BY37" s="50">
        <f t="shared" si="41"/>
        <v>0</v>
      </c>
      <c r="CA37" s="375">
        <f t="shared" si="42"/>
        <v>0</v>
      </c>
      <c r="CB37" s="44">
        <f t="shared" si="42"/>
        <v>0</v>
      </c>
      <c r="CC37" s="8">
        <f t="shared" si="43"/>
        <v>0</v>
      </c>
      <c r="CD37" s="50">
        <f t="shared" si="44"/>
        <v>0</v>
      </c>
      <c r="CF37" s="375">
        <f t="shared" si="45"/>
        <v>0</v>
      </c>
      <c r="CG37" s="44">
        <f t="shared" si="45"/>
        <v>0</v>
      </c>
      <c r="CH37" s="8">
        <f t="shared" si="46"/>
        <v>0</v>
      </c>
      <c r="CI37" s="50">
        <f t="shared" si="47"/>
        <v>0</v>
      </c>
      <c r="CK37" s="375">
        <f t="shared" si="48"/>
        <v>0</v>
      </c>
      <c r="CL37" s="44">
        <f t="shared" si="48"/>
        <v>0</v>
      </c>
      <c r="CM37" s="8">
        <f t="shared" si="49"/>
        <v>0</v>
      </c>
      <c r="CN37" s="50">
        <f t="shared" si="50"/>
        <v>0</v>
      </c>
      <c r="CP37" s="375">
        <f t="shared" si="51"/>
        <v>0</v>
      </c>
      <c r="CQ37" s="44">
        <f t="shared" si="51"/>
        <v>0</v>
      </c>
      <c r="CR37" s="8">
        <f t="shared" si="52"/>
        <v>0</v>
      </c>
      <c r="CS37" s="50">
        <f t="shared" si="53"/>
        <v>0</v>
      </c>
      <c r="CU37" s="375">
        <f t="shared" si="54"/>
        <v>0</v>
      </c>
      <c r="CV37" s="44">
        <f t="shared" si="54"/>
        <v>0</v>
      </c>
      <c r="CW37" s="8">
        <f t="shared" si="55"/>
        <v>0</v>
      </c>
      <c r="CX37" s="50">
        <f t="shared" si="56"/>
        <v>0</v>
      </c>
      <c r="CZ37" s="375">
        <f t="shared" si="57"/>
        <v>0</v>
      </c>
      <c r="DA37" s="44">
        <f t="shared" si="57"/>
        <v>0</v>
      </c>
      <c r="DB37" s="8">
        <f t="shared" si="58"/>
        <v>0</v>
      </c>
      <c r="DC37" s="50">
        <f t="shared" si="59"/>
        <v>0</v>
      </c>
      <c r="DE37" s="375">
        <f t="shared" si="60"/>
        <v>0</v>
      </c>
      <c r="DF37" s="44">
        <f t="shared" si="60"/>
        <v>0</v>
      </c>
      <c r="DG37" s="8">
        <f t="shared" si="61"/>
        <v>0</v>
      </c>
      <c r="DH37" s="50">
        <f t="shared" si="62"/>
        <v>0</v>
      </c>
      <c r="DJ37" s="375">
        <f t="shared" si="63"/>
        <v>0</v>
      </c>
      <c r="DK37" s="44">
        <f t="shared" si="63"/>
        <v>0</v>
      </c>
      <c r="DL37" s="8">
        <f t="shared" si="64"/>
        <v>0</v>
      </c>
      <c r="DM37" s="50">
        <f t="shared" si="65"/>
        <v>0</v>
      </c>
      <c r="DO37" s="375">
        <f t="shared" si="66"/>
        <v>0</v>
      </c>
      <c r="DP37" s="44">
        <f t="shared" si="66"/>
        <v>0</v>
      </c>
      <c r="DQ37" s="8">
        <f t="shared" si="67"/>
        <v>0</v>
      </c>
      <c r="DR37" s="50">
        <f t="shared" si="68"/>
        <v>0</v>
      </c>
      <c r="DT37" s="51">
        <f t="shared" si="72"/>
        <v>0</v>
      </c>
      <c r="DU37" s="50">
        <f t="shared" si="69"/>
        <v>0</v>
      </c>
      <c r="DV37" s="52">
        <v>0</v>
      </c>
      <c r="DW37" s="50">
        <f t="shared" si="70"/>
        <v>0</v>
      </c>
      <c r="DX37" s="51">
        <f t="shared" si="74"/>
        <v>0</v>
      </c>
      <c r="DY37" s="52">
        <f t="shared" si="71"/>
        <v>0</v>
      </c>
      <c r="DZ37" s="307">
        <f t="shared" si="0"/>
        <v>0</v>
      </c>
    </row>
    <row r="38" spans="1:130" ht="18" customHeight="1" x14ac:dyDescent="0.3">
      <c r="B38" s="54"/>
      <c r="C38" s="54"/>
      <c r="D38" s="54"/>
      <c r="E38" s="239"/>
      <c r="F38" s="263"/>
      <c r="G38" s="263"/>
      <c r="H38" s="263"/>
      <c r="I38" s="56"/>
      <c r="J38" s="56"/>
      <c r="K38" s="265"/>
      <c r="L38" s="264"/>
      <c r="M38" s="57"/>
      <c r="N38" s="394"/>
      <c r="O38" s="214"/>
      <c r="P38" s="8">
        <f t="shared" si="1"/>
        <v>0</v>
      </c>
      <c r="Q38" s="50">
        <f t="shared" si="2"/>
        <v>0</v>
      </c>
      <c r="S38" s="201">
        <f t="shared" si="3"/>
        <v>0</v>
      </c>
      <c r="T38" s="201">
        <f t="shared" si="4"/>
        <v>0</v>
      </c>
      <c r="U38" s="8">
        <f t="shared" si="5"/>
        <v>0</v>
      </c>
      <c r="V38" s="50">
        <f t="shared" si="6"/>
        <v>0</v>
      </c>
      <c r="X38" s="201">
        <f t="shared" si="7"/>
        <v>0</v>
      </c>
      <c r="Y38" s="201">
        <f t="shared" si="8"/>
        <v>0</v>
      </c>
      <c r="Z38" s="8">
        <f t="shared" si="9"/>
        <v>0</v>
      </c>
      <c r="AA38" s="50">
        <f t="shared" si="10"/>
        <v>0</v>
      </c>
      <c r="AC38" s="201">
        <f t="shared" si="11"/>
        <v>0</v>
      </c>
      <c r="AD38" s="201">
        <f t="shared" si="12"/>
        <v>0</v>
      </c>
      <c r="AE38" s="8">
        <f t="shared" si="13"/>
        <v>0</v>
      </c>
      <c r="AF38" s="50">
        <f t="shared" si="14"/>
        <v>0</v>
      </c>
      <c r="AH38" s="375">
        <f t="shared" si="15"/>
        <v>0</v>
      </c>
      <c r="AI38" s="44">
        <f t="shared" si="15"/>
        <v>0</v>
      </c>
      <c r="AJ38" s="8">
        <f t="shared" si="16"/>
        <v>0</v>
      </c>
      <c r="AK38" s="50">
        <f t="shared" si="17"/>
        <v>0</v>
      </c>
      <c r="AM38" s="375">
        <f t="shared" si="18"/>
        <v>0</v>
      </c>
      <c r="AN38" s="44">
        <f t="shared" si="18"/>
        <v>0</v>
      </c>
      <c r="AO38" s="8">
        <f t="shared" si="19"/>
        <v>0</v>
      </c>
      <c r="AP38" s="50">
        <f t="shared" si="20"/>
        <v>0</v>
      </c>
      <c r="AR38" s="375">
        <f t="shared" si="21"/>
        <v>0</v>
      </c>
      <c r="AS38" s="44">
        <f t="shared" si="21"/>
        <v>0</v>
      </c>
      <c r="AT38" s="8">
        <f t="shared" si="22"/>
        <v>0</v>
      </c>
      <c r="AU38" s="50">
        <f t="shared" si="23"/>
        <v>0</v>
      </c>
      <c r="AW38" s="375">
        <f t="shared" si="24"/>
        <v>0</v>
      </c>
      <c r="AX38" s="44">
        <f t="shared" si="24"/>
        <v>0</v>
      </c>
      <c r="AY38" s="8">
        <f t="shared" si="25"/>
        <v>0</v>
      </c>
      <c r="AZ38" s="50">
        <f t="shared" si="26"/>
        <v>0</v>
      </c>
      <c r="BB38" s="375">
        <f t="shared" si="27"/>
        <v>0</v>
      </c>
      <c r="BC38" s="44">
        <f t="shared" si="27"/>
        <v>0</v>
      </c>
      <c r="BD38" s="8">
        <f t="shared" si="28"/>
        <v>0</v>
      </c>
      <c r="BE38" s="50">
        <f t="shared" si="29"/>
        <v>0</v>
      </c>
      <c r="BG38" s="375">
        <f t="shared" si="30"/>
        <v>0</v>
      </c>
      <c r="BH38" s="44">
        <f t="shared" si="30"/>
        <v>0</v>
      </c>
      <c r="BI38" s="8">
        <f t="shared" si="31"/>
        <v>0</v>
      </c>
      <c r="BJ38" s="50">
        <f t="shared" si="32"/>
        <v>0</v>
      </c>
      <c r="BL38" s="375">
        <f t="shared" si="33"/>
        <v>0</v>
      </c>
      <c r="BM38" s="44">
        <f t="shared" si="33"/>
        <v>0</v>
      </c>
      <c r="BN38" s="8">
        <f t="shared" si="34"/>
        <v>0</v>
      </c>
      <c r="BO38" s="50">
        <f t="shared" si="35"/>
        <v>0</v>
      </c>
      <c r="BQ38" s="375">
        <f t="shared" si="36"/>
        <v>0</v>
      </c>
      <c r="BR38" s="44">
        <f t="shared" si="36"/>
        <v>0</v>
      </c>
      <c r="BS38" s="8">
        <f t="shared" si="37"/>
        <v>0</v>
      </c>
      <c r="BT38" s="50">
        <f t="shared" si="38"/>
        <v>0</v>
      </c>
      <c r="BV38" s="375">
        <f t="shared" si="39"/>
        <v>0</v>
      </c>
      <c r="BW38" s="44">
        <f t="shared" si="39"/>
        <v>0</v>
      </c>
      <c r="BX38" s="8">
        <f t="shared" si="40"/>
        <v>0</v>
      </c>
      <c r="BY38" s="50">
        <f t="shared" si="41"/>
        <v>0</v>
      </c>
      <c r="CA38" s="375">
        <f t="shared" si="42"/>
        <v>0</v>
      </c>
      <c r="CB38" s="44">
        <f t="shared" si="42"/>
        <v>0</v>
      </c>
      <c r="CC38" s="8">
        <f t="shared" si="43"/>
        <v>0</v>
      </c>
      <c r="CD38" s="50">
        <f t="shared" si="44"/>
        <v>0</v>
      </c>
      <c r="CF38" s="375">
        <f t="shared" si="45"/>
        <v>0</v>
      </c>
      <c r="CG38" s="44">
        <f t="shared" si="45"/>
        <v>0</v>
      </c>
      <c r="CH38" s="8">
        <f t="shared" si="46"/>
        <v>0</v>
      </c>
      <c r="CI38" s="50">
        <f t="shared" si="47"/>
        <v>0</v>
      </c>
      <c r="CK38" s="375">
        <f t="shared" si="48"/>
        <v>0</v>
      </c>
      <c r="CL38" s="44">
        <f t="shared" si="48"/>
        <v>0</v>
      </c>
      <c r="CM38" s="8">
        <f t="shared" si="49"/>
        <v>0</v>
      </c>
      <c r="CN38" s="50">
        <f t="shared" si="50"/>
        <v>0</v>
      </c>
      <c r="CP38" s="375">
        <f t="shared" si="51"/>
        <v>0</v>
      </c>
      <c r="CQ38" s="44">
        <f t="shared" si="51"/>
        <v>0</v>
      </c>
      <c r="CR38" s="8">
        <f t="shared" si="52"/>
        <v>0</v>
      </c>
      <c r="CS38" s="50">
        <f t="shared" si="53"/>
        <v>0</v>
      </c>
      <c r="CU38" s="375">
        <f t="shared" si="54"/>
        <v>0</v>
      </c>
      <c r="CV38" s="44">
        <f t="shared" si="54"/>
        <v>0</v>
      </c>
      <c r="CW38" s="8">
        <f t="shared" si="55"/>
        <v>0</v>
      </c>
      <c r="CX38" s="50">
        <f t="shared" si="56"/>
        <v>0</v>
      </c>
      <c r="CZ38" s="375">
        <f t="shared" si="57"/>
        <v>0</v>
      </c>
      <c r="DA38" s="44">
        <f t="shared" si="57"/>
        <v>0</v>
      </c>
      <c r="DB38" s="8">
        <f t="shared" si="58"/>
        <v>0</v>
      </c>
      <c r="DC38" s="50">
        <f t="shared" si="59"/>
        <v>0</v>
      </c>
      <c r="DE38" s="375">
        <f t="shared" si="60"/>
        <v>0</v>
      </c>
      <c r="DF38" s="44">
        <f t="shared" si="60"/>
        <v>0</v>
      </c>
      <c r="DG38" s="8">
        <f t="shared" si="61"/>
        <v>0</v>
      </c>
      <c r="DH38" s="50">
        <f t="shared" si="62"/>
        <v>0</v>
      </c>
      <c r="DJ38" s="375">
        <f t="shared" si="63"/>
        <v>0</v>
      </c>
      <c r="DK38" s="44">
        <f t="shared" si="63"/>
        <v>0</v>
      </c>
      <c r="DL38" s="8">
        <f t="shared" si="64"/>
        <v>0</v>
      </c>
      <c r="DM38" s="50">
        <f t="shared" si="65"/>
        <v>0</v>
      </c>
      <c r="DO38" s="375">
        <f t="shared" si="66"/>
        <v>0</v>
      </c>
      <c r="DP38" s="44">
        <f t="shared" si="66"/>
        <v>0</v>
      </c>
      <c r="DQ38" s="8">
        <f t="shared" si="67"/>
        <v>0</v>
      </c>
      <c r="DR38" s="50">
        <f t="shared" si="68"/>
        <v>0</v>
      </c>
      <c r="DT38" s="51">
        <f t="shared" si="72"/>
        <v>0</v>
      </c>
      <c r="DU38" s="50">
        <f t="shared" si="69"/>
        <v>0</v>
      </c>
      <c r="DV38" s="52">
        <v>0</v>
      </c>
      <c r="DW38" s="50">
        <f t="shared" si="70"/>
        <v>0</v>
      </c>
      <c r="DX38" s="51">
        <f t="shared" si="74"/>
        <v>0</v>
      </c>
      <c r="DY38" s="52">
        <f t="shared" si="71"/>
        <v>0</v>
      </c>
      <c r="DZ38" s="307">
        <f t="shared" si="0"/>
        <v>0</v>
      </c>
    </row>
    <row r="39" spans="1:130" ht="18" customHeight="1" x14ac:dyDescent="0.3">
      <c r="B39" s="54"/>
      <c r="C39" s="54"/>
      <c r="D39" s="54"/>
      <c r="E39" s="239"/>
      <c r="F39" s="263"/>
      <c r="G39" s="263"/>
      <c r="H39" s="263"/>
      <c r="I39" s="56"/>
      <c r="J39" s="56"/>
      <c r="K39" s="265"/>
      <c r="L39" s="264"/>
      <c r="M39" s="57"/>
      <c r="N39" s="394"/>
      <c r="O39" s="214"/>
      <c r="P39" s="8">
        <f t="shared" si="1"/>
        <v>0</v>
      </c>
      <c r="Q39" s="50">
        <f t="shared" si="2"/>
        <v>0</v>
      </c>
      <c r="S39" s="201">
        <f t="shared" si="3"/>
        <v>0</v>
      </c>
      <c r="T39" s="201">
        <f t="shared" si="4"/>
        <v>0</v>
      </c>
      <c r="U39" s="8">
        <f t="shared" si="5"/>
        <v>0</v>
      </c>
      <c r="V39" s="50">
        <f t="shared" si="6"/>
        <v>0</v>
      </c>
      <c r="X39" s="201">
        <f t="shared" si="7"/>
        <v>0</v>
      </c>
      <c r="Y39" s="201">
        <f t="shared" si="8"/>
        <v>0</v>
      </c>
      <c r="Z39" s="8">
        <f t="shared" si="9"/>
        <v>0</v>
      </c>
      <c r="AA39" s="50">
        <f t="shared" si="10"/>
        <v>0</v>
      </c>
      <c r="AC39" s="201">
        <f t="shared" si="11"/>
        <v>0</v>
      </c>
      <c r="AD39" s="201">
        <f t="shared" si="12"/>
        <v>0</v>
      </c>
      <c r="AE39" s="8">
        <f t="shared" si="13"/>
        <v>0</v>
      </c>
      <c r="AF39" s="50">
        <f t="shared" si="14"/>
        <v>0</v>
      </c>
      <c r="AH39" s="375">
        <f t="shared" si="15"/>
        <v>0</v>
      </c>
      <c r="AI39" s="44">
        <f t="shared" si="15"/>
        <v>0</v>
      </c>
      <c r="AJ39" s="8">
        <f t="shared" si="16"/>
        <v>0</v>
      </c>
      <c r="AK39" s="50">
        <f t="shared" si="17"/>
        <v>0</v>
      </c>
      <c r="AM39" s="375">
        <f t="shared" si="18"/>
        <v>0</v>
      </c>
      <c r="AN39" s="44">
        <f t="shared" si="18"/>
        <v>0</v>
      </c>
      <c r="AO39" s="8">
        <f t="shared" si="19"/>
        <v>0</v>
      </c>
      <c r="AP39" s="50">
        <f t="shared" si="20"/>
        <v>0</v>
      </c>
      <c r="AR39" s="375">
        <f t="shared" si="21"/>
        <v>0</v>
      </c>
      <c r="AS39" s="44">
        <f t="shared" si="21"/>
        <v>0</v>
      </c>
      <c r="AT39" s="8">
        <f t="shared" si="22"/>
        <v>0</v>
      </c>
      <c r="AU39" s="50">
        <f t="shared" si="23"/>
        <v>0</v>
      </c>
      <c r="AW39" s="375">
        <f t="shared" si="24"/>
        <v>0</v>
      </c>
      <c r="AX39" s="44">
        <f t="shared" si="24"/>
        <v>0</v>
      </c>
      <c r="AY39" s="8">
        <f t="shared" si="25"/>
        <v>0</v>
      </c>
      <c r="AZ39" s="50">
        <f t="shared" si="26"/>
        <v>0</v>
      </c>
      <c r="BB39" s="375">
        <f t="shared" si="27"/>
        <v>0</v>
      </c>
      <c r="BC39" s="44">
        <f t="shared" si="27"/>
        <v>0</v>
      </c>
      <c r="BD39" s="8">
        <f t="shared" si="28"/>
        <v>0</v>
      </c>
      <c r="BE39" s="50">
        <f t="shared" si="29"/>
        <v>0</v>
      </c>
      <c r="BG39" s="375">
        <f t="shared" si="30"/>
        <v>0</v>
      </c>
      <c r="BH39" s="44">
        <f t="shared" si="30"/>
        <v>0</v>
      </c>
      <c r="BI39" s="8">
        <f t="shared" si="31"/>
        <v>0</v>
      </c>
      <c r="BJ39" s="50">
        <f t="shared" si="32"/>
        <v>0</v>
      </c>
      <c r="BL39" s="375">
        <f t="shared" si="33"/>
        <v>0</v>
      </c>
      <c r="BM39" s="44">
        <f t="shared" si="33"/>
        <v>0</v>
      </c>
      <c r="BN39" s="8">
        <f t="shared" si="34"/>
        <v>0</v>
      </c>
      <c r="BO39" s="50">
        <f t="shared" si="35"/>
        <v>0</v>
      </c>
      <c r="BQ39" s="375">
        <f t="shared" si="36"/>
        <v>0</v>
      </c>
      <c r="BR39" s="44">
        <f t="shared" si="36"/>
        <v>0</v>
      </c>
      <c r="BS39" s="8">
        <f t="shared" si="37"/>
        <v>0</v>
      </c>
      <c r="BT39" s="50">
        <f t="shared" si="38"/>
        <v>0</v>
      </c>
      <c r="BV39" s="375">
        <f t="shared" si="39"/>
        <v>0</v>
      </c>
      <c r="BW39" s="44">
        <f t="shared" si="39"/>
        <v>0</v>
      </c>
      <c r="BX39" s="8">
        <f t="shared" si="40"/>
        <v>0</v>
      </c>
      <c r="BY39" s="50">
        <f t="shared" si="41"/>
        <v>0</v>
      </c>
      <c r="CA39" s="375">
        <f t="shared" si="42"/>
        <v>0</v>
      </c>
      <c r="CB39" s="44">
        <f t="shared" si="42"/>
        <v>0</v>
      </c>
      <c r="CC39" s="8">
        <f t="shared" si="43"/>
        <v>0</v>
      </c>
      <c r="CD39" s="50">
        <f t="shared" si="44"/>
        <v>0</v>
      </c>
      <c r="CF39" s="375">
        <f t="shared" si="45"/>
        <v>0</v>
      </c>
      <c r="CG39" s="44">
        <f t="shared" si="45"/>
        <v>0</v>
      </c>
      <c r="CH39" s="8">
        <f t="shared" si="46"/>
        <v>0</v>
      </c>
      <c r="CI39" s="50">
        <f t="shared" si="47"/>
        <v>0</v>
      </c>
      <c r="CK39" s="375">
        <f t="shared" si="48"/>
        <v>0</v>
      </c>
      <c r="CL39" s="44">
        <f t="shared" si="48"/>
        <v>0</v>
      </c>
      <c r="CM39" s="8">
        <f t="shared" si="49"/>
        <v>0</v>
      </c>
      <c r="CN39" s="50">
        <f t="shared" si="50"/>
        <v>0</v>
      </c>
      <c r="CP39" s="375">
        <f t="shared" si="51"/>
        <v>0</v>
      </c>
      <c r="CQ39" s="44">
        <f t="shared" si="51"/>
        <v>0</v>
      </c>
      <c r="CR39" s="8">
        <f t="shared" si="52"/>
        <v>0</v>
      </c>
      <c r="CS39" s="50">
        <f t="shared" si="53"/>
        <v>0</v>
      </c>
      <c r="CU39" s="375">
        <f t="shared" si="54"/>
        <v>0</v>
      </c>
      <c r="CV39" s="44">
        <f t="shared" si="54"/>
        <v>0</v>
      </c>
      <c r="CW39" s="8">
        <f t="shared" si="55"/>
        <v>0</v>
      </c>
      <c r="CX39" s="50">
        <f t="shared" si="56"/>
        <v>0</v>
      </c>
      <c r="CZ39" s="375">
        <f t="shared" si="57"/>
        <v>0</v>
      </c>
      <c r="DA39" s="44">
        <f t="shared" si="57"/>
        <v>0</v>
      </c>
      <c r="DB39" s="8">
        <f t="shared" si="58"/>
        <v>0</v>
      </c>
      <c r="DC39" s="50">
        <f t="shared" si="59"/>
        <v>0</v>
      </c>
      <c r="DE39" s="375">
        <f t="shared" si="60"/>
        <v>0</v>
      </c>
      <c r="DF39" s="44">
        <f t="shared" si="60"/>
        <v>0</v>
      </c>
      <c r="DG39" s="8">
        <f t="shared" si="61"/>
        <v>0</v>
      </c>
      <c r="DH39" s="50">
        <f t="shared" si="62"/>
        <v>0</v>
      </c>
      <c r="DJ39" s="375">
        <f t="shared" si="63"/>
        <v>0</v>
      </c>
      <c r="DK39" s="44">
        <f t="shared" si="63"/>
        <v>0</v>
      </c>
      <c r="DL39" s="8">
        <f t="shared" si="64"/>
        <v>0</v>
      </c>
      <c r="DM39" s="50">
        <f t="shared" si="65"/>
        <v>0</v>
      </c>
      <c r="DO39" s="375">
        <f t="shared" si="66"/>
        <v>0</v>
      </c>
      <c r="DP39" s="44">
        <f t="shared" si="66"/>
        <v>0</v>
      </c>
      <c r="DQ39" s="8">
        <f t="shared" si="67"/>
        <v>0</v>
      </c>
      <c r="DR39" s="50">
        <f t="shared" si="68"/>
        <v>0</v>
      </c>
      <c r="DT39" s="51">
        <f t="shared" si="72"/>
        <v>0</v>
      </c>
      <c r="DU39" s="50">
        <f t="shared" si="69"/>
        <v>0</v>
      </c>
      <c r="DV39" s="52">
        <v>0</v>
      </c>
      <c r="DW39" s="50">
        <f t="shared" si="70"/>
        <v>0</v>
      </c>
      <c r="DX39" s="51">
        <f t="shared" si="74"/>
        <v>0</v>
      </c>
      <c r="DY39" s="52">
        <f t="shared" si="71"/>
        <v>0</v>
      </c>
      <c r="DZ39" s="307">
        <f t="shared" si="0"/>
        <v>0</v>
      </c>
    </row>
    <row r="40" spans="1:130" s="60" customFormat="1" ht="18" customHeight="1" x14ac:dyDescent="0.3">
      <c r="A40" s="1"/>
      <c r="C40" s="196"/>
      <c r="D40" s="196"/>
      <c r="E40" s="241"/>
      <c r="K40" s="302"/>
      <c r="M40" s="61"/>
      <c r="N40" s="400"/>
      <c r="O40" s="215"/>
      <c r="P40" s="8">
        <f t="shared" si="1"/>
        <v>0</v>
      </c>
      <c r="Q40" s="50">
        <f t="shared" si="2"/>
        <v>0</v>
      </c>
      <c r="R40" s="63"/>
      <c r="S40" s="201">
        <f t="shared" si="3"/>
        <v>0</v>
      </c>
      <c r="T40" s="201">
        <f t="shared" si="4"/>
        <v>0</v>
      </c>
      <c r="U40" s="8">
        <f t="shared" si="5"/>
        <v>0</v>
      </c>
      <c r="V40" s="50">
        <f t="shared" si="6"/>
        <v>0</v>
      </c>
      <c r="W40" s="63"/>
      <c r="X40" s="201">
        <f t="shared" si="7"/>
        <v>0</v>
      </c>
      <c r="Y40" s="201">
        <f t="shared" si="8"/>
        <v>0</v>
      </c>
      <c r="Z40" s="8">
        <f t="shared" si="9"/>
        <v>0</v>
      </c>
      <c r="AA40" s="50">
        <f t="shared" si="10"/>
        <v>0</v>
      </c>
      <c r="AC40" s="201">
        <f t="shared" si="11"/>
        <v>0</v>
      </c>
      <c r="AD40" s="201">
        <f t="shared" si="12"/>
        <v>0</v>
      </c>
      <c r="AE40" s="8">
        <f t="shared" si="13"/>
        <v>0</v>
      </c>
      <c r="AF40" s="50">
        <f t="shared" si="14"/>
        <v>0</v>
      </c>
      <c r="AH40" s="375">
        <f t="shared" si="15"/>
        <v>0</v>
      </c>
      <c r="AI40" s="44">
        <f t="shared" si="15"/>
        <v>0</v>
      </c>
      <c r="AJ40" s="8">
        <f t="shared" si="16"/>
        <v>0</v>
      </c>
      <c r="AK40" s="50">
        <f t="shared" si="17"/>
        <v>0</v>
      </c>
      <c r="AM40" s="375">
        <f t="shared" si="18"/>
        <v>0</v>
      </c>
      <c r="AN40" s="44">
        <f t="shared" si="18"/>
        <v>0</v>
      </c>
      <c r="AO40" s="8">
        <f t="shared" si="19"/>
        <v>0</v>
      </c>
      <c r="AP40" s="50">
        <f t="shared" si="20"/>
        <v>0</v>
      </c>
      <c r="AR40" s="375">
        <f t="shared" si="21"/>
        <v>0</v>
      </c>
      <c r="AS40" s="44">
        <f t="shared" si="21"/>
        <v>0</v>
      </c>
      <c r="AT40" s="8">
        <f t="shared" si="22"/>
        <v>0</v>
      </c>
      <c r="AU40" s="50">
        <f t="shared" si="23"/>
        <v>0</v>
      </c>
      <c r="AW40" s="375">
        <f t="shared" si="24"/>
        <v>0</v>
      </c>
      <c r="AX40" s="44">
        <f t="shared" si="24"/>
        <v>0</v>
      </c>
      <c r="AY40" s="8">
        <f t="shared" si="25"/>
        <v>0</v>
      </c>
      <c r="AZ40" s="50">
        <f t="shared" si="26"/>
        <v>0</v>
      </c>
      <c r="BB40" s="375">
        <f t="shared" si="27"/>
        <v>0</v>
      </c>
      <c r="BC40" s="44">
        <f t="shared" si="27"/>
        <v>0</v>
      </c>
      <c r="BD40" s="8">
        <f t="shared" si="28"/>
        <v>0</v>
      </c>
      <c r="BE40" s="50">
        <f t="shared" si="29"/>
        <v>0</v>
      </c>
      <c r="BG40" s="375">
        <f t="shared" si="30"/>
        <v>0</v>
      </c>
      <c r="BH40" s="44">
        <f t="shared" si="30"/>
        <v>0</v>
      </c>
      <c r="BI40" s="8">
        <f t="shared" si="31"/>
        <v>0</v>
      </c>
      <c r="BJ40" s="50">
        <f t="shared" si="32"/>
        <v>0</v>
      </c>
      <c r="BL40" s="375">
        <f t="shared" si="33"/>
        <v>0</v>
      </c>
      <c r="BM40" s="44">
        <f t="shared" si="33"/>
        <v>0</v>
      </c>
      <c r="BN40" s="8">
        <f t="shared" si="34"/>
        <v>0</v>
      </c>
      <c r="BO40" s="50">
        <f t="shared" si="35"/>
        <v>0</v>
      </c>
      <c r="BQ40" s="375">
        <f t="shared" si="36"/>
        <v>0</v>
      </c>
      <c r="BR40" s="44">
        <f t="shared" si="36"/>
        <v>0</v>
      </c>
      <c r="BS40" s="8">
        <f t="shared" si="37"/>
        <v>0</v>
      </c>
      <c r="BT40" s="50">
        <f t="shared" si="38"/>
        <v>0</v>
      </c>
      <c r="BV40" s="375">
        <f t="shared" si="39"/>
        <v>0</v>
      </c>
      <c r="BW40" s="44">
        <f t="shared" si="39"/>
        <v>0</v>
      </c>
      <c r="BX40" s="8">
        <f t="shared" si="40"/>
        <v>0</v>
      </c>
      <c r="BY40" s="50">
        <f t="shared" si="41"/>
        <v>0</v>
      </c>
      <c r="CA40" s="375">
        <f t="shared" si="42"/>
        <v>0</v>
      </c>
      <c r="CB40" s="44">
        <f t="shared" si="42"/>
        <v>0</v>
      </c>
      <c r="CC40" s="8">
        <f t="shared" si="43"/>
        <v>0</v>
      </c>
      <c r="CD40" s="50">
        <f t="shared" si="44"/>
        <v>0</v>
      </c>
      <c r="CF40" s="375">
        <f t="shared" si="45"/>
        <v>0</v>
      </c>
      <c r="CG40" s="44">
        <f t="shared" si="45"/>
        <v>0</v>
      </c>
      <c r="CH40" s="8">
        <f t="shared" si="46"/>
        <v>0</v>
      </c>
      <c r="CI40" s="50">
        <f t="shared" si="47"/>
        <v>0</v>
      </c>
      <c r="CK40" s="375">
        <f t="shared" si="48"/>
        <v>0</v>
      </c>
      <c r="CL40" s="44">
        <f t="shared" si="48"/>
        <v>0</v>
      </c>
      <c r="CM40" s="8">
        <f t="shared" si="49"/>
        <v>0</v>
      </c>
      <c r="CN40" s="50">
        <f t="shared" si="50"/>
        <v>0</v>
      </c>
      <c r="CP40" s="375">
        <f t="shared" si="51"/>
        <v>0</v>
      </c>
      <c r="CQ40" s="44">
        <f t="shared" si="51"/>
        <v>0</v>
      </c>
      <c r="CR40" s="8">
        <f t="shared" si="52"/>
        <v>0</v>
      </c>
      <c r="CS40" s="50">
        <f t="shared" si="53"/>
        <v>0</v>
      </c>
      <c r="CU40" s="375">
        <f t="shared" si="54"/>
        <v>0</v>
      </c>
      <c r="CV40" s="44">
        <f t="shared" si="54"/>
        <v>0</v>
      </c>
      <c r="CW40" s="8">
        <f t="shared" si="55"/>
        <v>0</v>
      </c>
      <c r="CX40" s="50">
        <f t="shared" si="56"/>
        <v>0</v>
      </c>
      <c r="CZ40" s="375">
        <f t="shared" si="57"/>
        <v>0</v>
      </c>
      <c r="DA40" s="44">
        <f t="shared" si="57"/>
        <v>0</v>
      </c>
      <c r="DB40" s="8">
        <f t="shared" si="58"/>
        <v>0</v>
      </c>
      <c r="DC40" s="50">
        <f t="shared" si="59"/>
        <v>0</v>
      </c>
      <c r="DE40" s="375">
        <f t="shared" si="60"/>
        <v>0</v>
      </c>
      <c r="DF40" s="44">
        <f t="shared" si="60"/>
        <v>0</v>
      </c>
      <c r="DG40" s="8">
        <f t="shared" si="61"/>
        <v>0</v>
      </c>
      <c r="DH40" s="50">
        <f t="shared" si="62"/>
        <v>0</v>
      </c>
      <c r="DJ40" s="375">
        <f t="shared" si="63"/>
        <v>0</v>
      </c>
      <c r="DK40" s="44">
        <f t="shared" si="63"/>
        <v>0</v>
      </c>
      <c r="DL40" s="8">
        <f t="shared" si="64"/>
        <v>0</v>
      </c>
      <c r="DM40" s="50">
        <f t="shared" si="65"/>
        <v>0</v>
      </c>
      <c r="DO40" s="375">
        <f t="shared" si="66"/>
        <v>0</v>
      </c>
      <c r="DP40" s="44">
        <f t="shared" si="66"/>
        <v>0</v>
      </c>
      <c r="DQ40" s="8">
        <f t="shared" si="67"/>
        <v>0</v>
      </c>
      <c r="DR40" s="50">
        <f t="shared" si="68"/>
        <v>0</v>
      </c>
      <c r="DT40" s="64">
        <f t="shared" si="72"/>
        <v>0</v>
      </c>
      <c r="DU40" s="65">
        <f t="shared" si="69"/>
        <v>0</v>
      </c>
      <c r="DV40" s="66">
        <v>0</v>
      </c>
      <c r="DW40" s="50">
        <f t="shared" si="70"/>
        <v>0</v>
      </c>
      <c r="DX40" s="66">
        <f>+DT40+DV40</f>
        <v>0</v>
      </c>
      <c r="DY40" s="66">
        <f t="shared" si="71"/>
        <v>0</v>
      </c>
      <c r="DZ40" s="307">
        <f t="shared" si="0"/>
        <v>0</v>
      </c>
    </row>
    <row r="41" spans="1:130" ht="18" customHeight="1" thickBot="1" x14ac:dyDescent="0.35">
      <c r="B41" s="61"/>
      <c r="C41" s="67"/>
      <c r="D41" s="67"/>
      <c r="E41" s="239"/>
      <c r="F41" s="55"/>
      <c r="G41" s="55"/>
      <c r="H41" s="55"/>
      <c r="I41" s="56"/>
      <c r="J41" s="56"/>
      <c r="K41" s="68"/>
      <c r="L41" s="56"/>
      <c r="M41" s="57"/>
      <c r="N41" s="390"/>
      <c r="O41" s="216"/>
      <c r="P41" s="8"/>
      <c r="Q41" s="8"/>
      <c r="R41" s="52"/>
      <c r="S41" s="205"/>
      <c r="T41" s="205"/>
      <c r="U41" s="8"/>
      <c r="V41" s="8"/>
      <c r="W41" s="52"/>
      <c r="X41" s="390"/>
      <c r="Y41" s="69"/>
      <c r="Z41" s="8"/>
      <c r="AA41" s="8"/>
      <c r="AB41" s="10"/>
      <c r="AC41" s="390"/>
      <c r="AD41" s="69"/>
      <c r="AE41" s="8"/>
      <c r="AF41" s="8"/>
      <c r="AH41" s="390"/>
      <c r="AI41" s="69"/>
      <c r="AJ41" s="8"/>
      <c r="AK41" s="8"/>
      <c r="AM41" s="390"/>
      <c r="AN41" s="69"/>
      <c r="AO41" s="8"/>
      <c r="AP41" s="8"/>
      <c r="AR41" s="390"/>
      <c r="AS41" s="69"/>
      <c r="AT41" s="8"/>
      <c r="AU41" s="8"/>
      <c r="AW41" s="390"/>
      <c r="AX41" s="69"/>
      <c r="AY41" s="8"/>
      <c r="AZ41" s="8"/>
      <c r="BB41" s="390"/>
      <c r="BC41" s="69"/>
      <c r="BD41" s="8"/>
      <c r="BE41" s="8"/>
      <c r="BG41" s="390"/>
      <c r="BH41" s="69"/>
      <c r="BI41" s="8"/>
      <c r="BJ41" s="8"/>
      <c r="BL41" s="390"/>
      <c r="BM41" s="69"/>
      <c r="BN41" s="8"/>
      <c r="BO41" s="8"/>
      <c r="BQ41" s="390"/>
      <c r="BR41" s="69"/>
      <c r="BS41" s="8"/>
      <c r="BT41" s="8"/>
      <c r="BV41" s="390"/>
      <c r="BW41" s="69"/>
      <c r="BX41" s="8"/>
      <c r="BY41" s="8"/>
      <c r="CA41" s="390"/>
      <c r="CB41" s="69"/>
      <c r="CC41" s="8"/>
      <c r="CD41" s="8"/>
      <c r="CF41" s="390"/>
      <c r="CG41" s="69"/>
      <c r="CH41" s="8"/>
      <c r="CI41" s="8"/>
      <c r="CK41" s="390"/>
      <c r="CL41" s="69"/>
      <c r="CM41" s="8"/>
      <c r="CN41" s="8"/>
      <c r="CP41" s="390"/>
      <c r="CQ41" s="69"/>
      <c r="CR41" s="8"/>
      <c r="CS41" s="8"/>
      <c r="CU41" s="390"/>
      <c r="CV41" s="69"/>
      <c r="CW41" s="8"/>
      <c r="CX41" s="8"/>
      <c r="CZ41" s="390"/>
      <c r="DA41" s="69"/>
      <c r="DB41" s="8"/>
      <c r="DC41" s="8"/>
      <c r="DE41" s="390"/>
      <c r="DF41" s="69"/>
      <c r="DG41" s="8"/>
      <c r="DH41" s="8"/>
      <c r="DJ41" s="390"/>
      <c r="DK41" s="69"/>
      <c r="DL41" s="8"/>
      <c r="DM41" s="8"/>
      <c r="DO41" s="390"/>
      <c r="DP41" s="69"/>
      <c r="DQ41" s="8"/>
      <c r="DR41" s="8"/>
      <c r="DT41" s="70"/>
      <c r="DU41" s="70"/>
      <c r="DV41" s="71"/>
      <c r="DW41" s="71"/>
      <c r="DX41" s="70"/>
      <c r="DY41" s="70"/>
      <c r="DZ41" s="310"/>
    </row>
    <row r="42" spans="1:130" s="72" customFormat="1" ht="32.4" customHeight="1" thickBot="1" x14ac:dyDescent="0.35">
      <c r="B42" s="275" t="s">
        <v>52</v>
      </c>
      <c r="C42" s="276" t="str">
        <f>B20</f>
        <v>Personnel</v>
      </c>
      <c r="D42" s="445"/>
      <c r="E42" s="242"/>
      <c r="F42" s="73"/>
      <c r="G42" s="73"/>
      <c r="H42" s="73"/>
      <c r="I42" s="73"/>
      <c r="J42" s="73"/>
      <c r="K42" s="74"/>
      <c r="L42" s="73"/>
      <c r="M42" s="75"/>
      <c r="N42" s="391">
        <f>P18</f>
        <v>2015</v>
      </c>
      <c r="O42" s="278"/>
      <c r="P42" s="76">
        <f>SUM(P21:P40)</f>
        <v>0</v>
      </c>
      <c r="Q42" s="77">
        <f>SUM(Q21:Q40)</f>
        <v>0</v>
      </c>
      <c r="R42" s="78"/>
      <c r="S42" s="279">
        <f>U18</f>
        <v>2016</v>
      </c>
      <c r="T42" s="279"/>
      <c r="U42" s="76">
        <f>SUM(U21:U40)</f>
        <v>0</v>
      </c>
      <c r="V42" s="77">
        <f>SUM(V21:V40)</f>
        <v>0</v>
      </c>
      <c r="W42" s="78"/>
      <c r="X42" s="391">
        <f>Z18</f>
        <v>2017</v>
      </c>
      <c r="Y42" s="277"/>
      <c r="Z42" s="76">
        <f>SUM(Z21:Z40)</f>
        <v>0</v>
      </c>
      <c r="AA42" s="77">
        <f>SUM(AA21:AA40)</f>
        <v>0</v>
      </c>
      <c r="AB42" s="79"/>
      <c r="AC42" s="391">
        <f>AE18</f>
        <v>2018</v>
      </c>
      <c r="AD42" s="277"/>
      <c r="AE42" s="76">
        <f>SUM(AE21:AE40)</f>
        <v>0</v>
      </c>
      <c r="AF42" s="77">
        <f>SUM(AF21:AF40)</f>
        <v>0</v>
      </c>
      <c r="AH42" s="391">
        <f>AJ18</f>
        <v>2019</v>
      </c>
      <c r="AI42" s="277"/>
      <c r="AJ42" s="76">
        <f>SUM(AJ21:AJ40)</f>
        <v>0</v>
      </c>
      <c r="AK42" s="77">
        <f>SUM(AK21:AK40)</f>
        <v>0</v>
      </c>
      <c r="AM42" s="391">
        <f>AO18</f>
        <v>2020</v>
      </c>
      <c r="AN42" s="277"/>
      <c r="AO42" s="76">
        <f>SUM(AO21:AO40)</f>
        <v>0</v>
      </c>
      <c r="AP42" s="77">
        <f>SUM(AP21:AP40)</f>
        <v>0</v>
      </c>
      <c r="AR42" s="391">
        <f>AT18</f>
        <v>2021</v>
      </c>
      <c r="AS42" s="277"/>
      <c r="AT42" s="76">
        <f>SUM(AT21:AT40)</f>
        <v>0</v>
      </c>
      <c r="AU42" s="77">
        <f>SUM(AU21:AU40)</f>
        <v>0</v>
      </c>
      <c r="AW42" s="391">
        <f>AY18</f>
        <v>2022</v>
      </c>
      <c r="AX42" s="277"/>
      <c r="AY42" s="76">
        <f>SUM(AY21:AY40)</f>
        <v>0</v>
      </c>
      <c r="AZ42" s="77">
        <f>SUM(AZ21:AZ40)</f>
        <v>0</v>
      </c>
      <c r="BB42" s="391">
        <f>BD18</f>
        <v>2023</v>
      </c>
      <c r="BC42" s="277"/>
      <c r="BD42" s="76">
        <f>SUM(BD21:BD40)</f>
        <v>0</v>
      </c>
      <c r="BE42" s="77">
        <f>SUM(BE21:BE40)</f>
        <v>0</v>
      </c>
      <c r="BG42" s="391">
        <f>BI18</f>
        <v>2024</v>
      </c>
      <c r="BH42" s="277"/>
      <c r="BI42" s="76">
        <f>SUM(BI21:BI40)</f>
        <v>0</v>
      </c>
      <c r="BJ42" s="77">
        <f>SUM(BJ21:BJ40)</f>
        <v>0</v>
      </c>
      <c r="BL42" s="391">
        <f>BN18</f>
        <v>2025</v>
      </c>
      <c r="BM42" s="277"/>
      <c r="BN42" s="76">
        <f>SUM(BN21:BN40)</f>
        <v>0</v>
      </c>
      <c r="BO42" s="77">
        <f>SUM(BO21:BO40)</f>
        <v>0</v>
      </c>
      <c r="BQ42" s="391">
        <f>BS18</f>
        <v>2026</v>
      </c>
      <c r="BR42" s="277"/>
      <c r="BS42" s="76">
        <f>SUM(BS21:BS40)</f>
        <v>0</v>
      </c>
      <c r="BT42" s="77">
        <f>SUM(BT21:BT40)</f>
        <v>0</v>
      </c>
      <c r="BV42" s="391">
        <f>BX18</f>
        <v>2027</v>
      </c>
      <c r="BW42" s="277"/>
      <c r="BX42" s="76">
        <f>SUM(BX21:BX40)</f>
        <v>0</v>
      </c>
      <c r="BY42" s="77">
        <f>SUM(BY21:BY40)</f>
        <v>0</v>
      </c>
      <c r="CA42" s="391">
        <f>CC18</f>
        <v>2028</v>
      </c>
      <c r="CB42" s="277"/>
      <c r="CC42" s="76">
        <f>SUM(CC21:CC40)</f>
        <v>0</v>
      </c>
      <c r="CD42" s="77">
        <f>SUM(CD21:CD40)</f>
        <v>0</v>
      </c>
      <c r="CF42" s="391">
        <f>CH18</f>
        <v>2029</v>
      </c>
      <c r="CG42" s="277"/>
      <c r="CH42" s="76">
        <f>SUM(CH21:CH40)</f>
        <v>0</v>
      </c>
      <c r="CI42" s="77">
        <f>SUM(CI21:CI40)</f>
        <v>0</v>
      </c>
      <c r="CK42" s="391">
        <f>CM18</f>
        <v>2030</v>
      </c>
      <c r="CL42" s="277"/>
      <c r="CM42" s="76">
        <f>SUM(CM21:CM40)</f>
        <v>0</v>
      </c>
      <c r="CN42" s="77">
        <f>SUM(CN21:CN40)</f>
        <v>0</v>
      </c>
      <c r="CP42" s="391">
        <f>CR18</f>
        <v>2031</v>
      </c>
      <c r="CQ42" s="277"/>
      <c r="CR42" s="76">
        <f>SUM(CR21:CR40)</f>
        <v>0</v>
      </c>
      <c r="CS42" s="77">
        <f>SUM(CS21:CS40)</f>
        <v>0</v>
      </c>
      <c r="CU42" s="391">
        <f>CW18</f>
        <v>2032</v>
      </c>
      <c r="CV42" s="277"/>
      <c r="CW42" s="76">
        <f>SUM(CW21:CW40)</f>
        <v>0</v>
      </c>
      <c r="CX42" s="77">
        <f>SUM(CX21:CX40)</f>
        <v>0</v>
      </c>
      <c r="CZ42" s="391">
        <f>DB18</f>
        <v>2033</v>
      </c>
      <c r="DA42" s="277"/>
      <c r="DB42" s="76">
        <f>SUM(DB21:DB40)</f>
        <v>0</v>
      </c>
      <c r="DC42" s="77">
        <f>SUM(DC21:DC40)</f>
        <v>0</v>
      </c>
      <c r="DE42" s="391">
        <f>DG18</f>
        <v>2034</v>
      </c>
      <c r="DF42" s="277"/>
      <c r="DG42" s="76">
        <f>SUM(DG21:DG40)</f>
        <v>0</v>
      </c>
      <c r="DH42" s="77">
        <f>SUM(DH21:DH40)</f>
        <v>0</v>
      </c>
      <c r="DJ42" s="391">
        <f>DL18</f>
        <v>2035</v>
      </c>
      <c r="DK42" s="277"/>
      <c r="DL42" s="76">
        <f>SUM(DL21:DL40)</f>
        <v>0</v>
      </c>
      <c r="DM42" s="77">
        <f>SUM(DM21:DM40)</f>
        <v>0</v>
      </c>
      <c r="DO42" s="391">
        <f>DQ18</f>
        <v>2036</v>
      </c>
      <c r="DP42" s="277"/>
      <c r="DQ42" s="76">
        <f>SUM(DQ21:DQ40)</f>
        <v>0</v>
      </c>
      <c r="DR42" s="77">
        <f>SUM(DR21:DR40)</f>
        <v>0</v>
      </c>
      <c r="DT42" s="80">
        <f t="shared" ref="DT42" si="75">SUM(DT21:DT40)</f>
        <v>0</v>
      </c>
      <c r="DU42" s="77">
        <f>SUM(DU21:DU40)</f>
        <v>0</v>
      </c>
      <c r="DV42" s="77">
        <f>SUM(DV21:DV40)</f>
        <v>0</v>
      </c>
      <c r="DW42" s="77">
        <f>SUM(DW21:DW40)</f>
        <v>0</v>
      </c>
      <c r="DX42" s="77">
        <f>SUM(DX21:DX40)</f>
        <v>0</v>
      </c>
      <c r="DY42" s="77">
        <f>SUM(Q42+V42+AA42+AF42+AK42+AP42+AU42+AZ42+BE42+BJ42+BO42+BT42+BY42+CD42+CI42+CN42+CS42+CX42+DC42+DH42+DM42+DR42)</f>
        <v>0</v>
      </c>
      <c r="DZ42" s="311" t="s">
        <v>53</v>
      </c>
    </row>
    <row r="43" spans="1:130" x14ac:dyDescent="0.3">
      <c r="P43" s="280" t="s">
        <v>17</v>
      </c>
      <c r="Q43" s="281" t="s">
        <v>18</v>
      </c>
      <c r="U43" s="280" t="s">
        <v>17</v>
      </c>
      <c r="V43" s="281" t="s">
        <v>18</v>
      </c>
      <c r="Z43" s="280" t="s">
        <v>17</v>
      </c>
      <c r="AA43" s="281" t="s">
        <v>18</v>
      </c>
      <c r="AE43" s="280" t="s">
        <v>17</v>
      </c>
      <c r="AF43" s="281" t="s">
        <v>18</v>
      </c>
      <c r="AJ43" s="280" t="s">
        <v>17</v>
      </c>
      <c r="AK43" s="281" t="s">
        <v>18</v>
      </c>
      <c r="AO43" s="280" t="s">
        <v>17</v>
      </c>
      <c r="AP43" s="281" t="s">
        <v>18</v>
      </c>
      <c r="AT43" s="280" t="s">
        <v>17</v>
      </c>
      <c r="AU43" s="281" t="s">
        <v>18</v>
      </c>
      <c r="AY43" s="280" t="s">
        <v>17</v>
      </c>
      <c r="AZ43" s="281" t="s">
        <v>18</v>
      </c>
      <c r="BD43" s="280" t="s">
        <v>17</v>
      </c>
      <c r="BE43" s="281" t="s">
        <v>18</v>
      </c>
      <c r="BI43" s="280" t="s">
        <v>17</v>
      </c>
      <c r="BJ43" s="281" t="s">
        <v>18</v>
      </c>
      <c r="BN43" s="280" t="s">
        <v>17</v>
      </c>
      <c r="BO43" s="281" t="s">
        <v>18</v>
      </c>
      <c r="BS43" s="280" t="s">
        <v>17</v>
      </c>
      <c r="BT43" s="281" t="s">
        <v>18</v>
      </c>
      <c r="BX43" s="280" t="s">
        <v>17</v>
      </c>
      <c r="BY43" s="281" t="s">
        <v>18</v>
      </c>
      <c r="CC43" s="280" t="s">
        <v>17</v>
      </c>
      <c r="CD43" s="281" t="s">
        <v>18</v>
      </c>
      <c r="CH43" s="280" t="s">
        <v>17</v>
      </c>
      <c r="CI43" s="281" t="s">
        <v>18</v>
      </c>
      <c r="CM43" s="280" t="s">
        <v>17</v>
      </c>
      <c r="CN43" s="281" t="s">
        <v>18</v>
      </c>
      <c r="CR43" s="280" t="s">
        <v>17</v>
      </c>
      <c r="CS43" s="281" t="s">
        <v>18</v>
      </c>
      <c r="CW43" s="280" t="s">
        <v>17</v>
      </c>
      <c r="CX43" s="281" t="s">
        <v>18</v>
      </c>
      <c r="DB43" s="280" t="s">
        <v>17</v>
      </c>
      <c r="DC43" s="281" t="s">
        <v>18</v>
      </c>
      <c r="DG43" s="280" t="s">
        <v>17</v>
      </c>
      <c r="DH43" s="281" t="s">
        <v>18</v>
      </c>
      <c r="DL43" s="280" t="s">
        <v>17</v>
      </c>
      <c r="DM43" s="281" t="s">
        <v>18</v>
      </c>
      <c r="DQ43" s="280" t="s">
        <v>17</v>
      </c>
      <c r="DR43" s="281" t="s">
        <v>18</v>
      </c>
      <c r="DT43" s="280" t="s">
        <v>17</v>
      </c>
      <c r="DU43" s="281" t="s">
        <v>18</v>
      </c>
      <c r="DV43" s="280" t="s">
        <v>17</v>
      </c>
      <c r="DW43" s="281" t="s">
        <v>18</v>
      </c>
      <c r="DX43" s="280" t="s">
        <v>17</v>
      </c>
      <c r="DY43" s="281" t="s">
        <v>18</v>
      </c>
    </row>
    <row r="47" spans="1:130" ht="26.4" customHeight="1" x14ac:dyDescent="0.3">
      <c r="I47" s="2"/>
      <c r="J47" s="2"/>
      <c r="L47" s="2"/>
      <c r="N47" s="392"/>
      <c r="O47" s="217"/>
      <c r="P47" s="282"/>
      <c r="Q47" s="83"/>
      <c r="R47" s="22"/>
      <c r="S47" s="380"/>
      <c r="T47" s="206"/>
      <c r="U47" s="282"/>
      <c r="V47" s="83"/>
      <c r="W47" s="22"/>
      <c r="X47" s="392"/>
      <c r="Y47" s="82"/>
      <c r="Z47" s="282"/>
      <c r="AA47" s="83"/>
      <c r="AB47" s="451"/>
      <c r="AC47" s="392"/>
      <c r="AD47" s="82"/>
      <c r="AE47" s="282"/>
      <c r="AF47" s="83"/>
      <c r="AH47" s="392"/>
      <c r="AI47" s="82"/>
      <c r="AJ47" s="282"/>
      <c r="AK47" s="83"/>
      <c r="AM47" s="392"/>
      <c r="AN47" s="82"/>
      <c r="AO47" s="282"/>
      <c r="AP47" s="83"/>
      <c r="AR47" s="392"/>
      <c r="AS47" s="82"/>
      <c r="AT47" s="282"/>
      <c r="AU47" s="83"/>
      <c r="AW47" s="392"/>
      <c r="AX47" s="82"/>
      <c r="AY47" s="282"/>
      <c r="AZ47" s="83"/>
      <c r="BB47" s="392"/>
      <c r="BC47" s="82"/>
      <c r="BD47" s="282"/>
      <c r="BE47" s="83"/>
      <c r="BG47" s="392"/>
      <c r="BH47" s="82"/>
      <c r="BI47" s="282"/>
      <c r="BJ47" s="83"/>
      <c r="BL47" s="392"/>
      <c r="BM47" s="82"/>
      <c r="BN47" s="282"/>
      <c r="BO47" s="83"/>
      <c r="BQ47" s="392"/>
      <c r="BR47" s="82"/>
      <c r="BS47" s="282"/>
      <c r="BT47" s="83"/>
      <c r="BV47" s="392"/>
      <c r="BW47" s="82"/>
      <c r="BX47" s="282"/>
      <c r="BY47" s="83"/>
      <c r="CA47" s="392"/>
      <c r="CB47" s="82"/>
      <c r="CC47" s="282"/>
      <c r="CD47" s="83"/>
      <c r="CF47" s="392"/>
      <c r="CG47" s="82"/>
      <c r="CH47" s="282"/>
      <c r="CI47" s="83"/>
      <c r="CK47" s="392"/>
      <c r="CL47" s="82"/>
      <c r="CM47" s="282"/>
      <c r="CN47" s="83"/>
      <c r="CP47" s="392"/>
      <c r="CQ47" s="82"/>
      <c r="CR47" s="282"/>
      <c r="CS47" s="83"/>
      <c r="CU47" s="392"/>
      <c r="CV47" s="82"/>
      <c r="CW47" s="282"/>
      <c r="CX47" s="83"/>
      <c r="CZ47" s="392"/>
      <c r="DA47" s="82"/>
      <c r="DB47" s="282"/>
      <c r="DC47" s="83"/>
      <c r="DE47" s="392"/>
      <c r="DF47" s="82"/>
      <c r="DG47" s="282"/>
      <c r="DH47" s="83"/>
      <c r="DJ47" s="392"/>
      <c r="DK47" s="82"/>
      <c r="DL47" s="282"/>
      <c r="DM47" s="83"/>
      <c r="DO47" s="392"/>
      <c r="DP47" s="82"/>
      <c r="DQ47" s="282"/>
      <c r="DR47" s="83"/>
      <c r="DT47" s="605" t="s">
        <v>12</v>
      </c>
      <c r="DU47" s="606"/>
      <c r="DV47" s="605" t="s">
        <v>13</v>
      </c>
      <c r="DW47" s="606"/>
      <c r="DX47" s="603" t="s">
        <v>14</v>
      </c>
      <c r="DY47" s="604"/>
    </row>
    <row r="48" spans="1:130" ht="15" thickBot="1" x14ac:dyDescent="0.35">
      <c r="I48" s="2"/>
      <c r="J48" s="2"/>
      <c r="L48" s="2"/>
      <c r="N48" s="388" t="s">
        <v>15</v>
      </c>
      <c r="O48" s="211" t="s">
        <v>16</v>
      </c>
      <c r="P48" s="31" t="s">
        <v>17</v>
      </c>
      <c r="Q48" s="32" t="s">
        <v>18</v>
      </c>
      <c r="R48" s="22"/>
      <c r="S48" s="30" t="s">
        <v>15</v>
      </c>
      <c r="T48" s="31" t="s">
        <v>16</v>
      </c>
      <c r="U48" s="31" t="s">
        <v>17</v>
      </c>
      <c r="V48" s="32" t="s">
        <v>18</v>
      </c>
      <c r="W48" s="22"/>
      <c r="X48" s="388" t="s">
        <v>15</v>
      </c>
      <c r="Y48" s="31" t="s">
        <v>16</v>
      </c>
      <c r="Z48" s="31" t="s">
        <v>17</v>
      </c>
      <c r="AA48" s="32" t="s">
        <v>18</v>
      </c>
      <c r="AB48" s="451"/>
      <c r="AC48" s="388" t="s">
        <v>15</v>
      </c>
      <c r="AD48" s="31" t="s">
        <v>16</v>
      </c>
      <c r="AE48" s="31" t="s">
        <v>17</v>
      </c>
      <c r="AF48" s="32" t="s">
        <v>18</v>
      </c>
      <c r="AH48" s="388" t="s">
        <v>15</v>
      </c>
      <c r="AI48" s="31" t="s">
        <v>16</v>
      </c>
      <c r="AJ48" s="31" t="s">
        <v>17</v>
      </c>
      <c r="AK48" s="32" t="s">
        <v>18</v>
      </c>
      <c r="AM48" s="388" t="s">
        <v>15</v>
      </c>
      <c r="AN48" s="31" t="s">
        <v>16</v>
      </c>
      <c r="AO48" s="31" t="s">
        <v>17</v>
      </c>
      <c r="AP48" s="32" t="s">
        <v>18</v>
      </c>
      <c r="AR48" s="388" t="s">
        <v>15</v>
      </c>
      <c r="AS48" s="31" t="s">
        <v>16</v>
      </c>
      <c r="AT48" s="31" t="s">
        <v>17</v>
      </c>
      <c r="AU48" s="32" t="s">
        <v>18</v>
      </c>
      <c r="AW48" s="388" t="s">
        <v>15</v>
      </c>
      <c r="AX48" s="31" t="s">
        <v>16</v>
      </c>
      <c r="AY48" s="31" t="s">
        <v>17</v>
      </c>
      <c r="AZ48" s="32" t="s">
        <v>18</v>
      </c>
      <c r="BB48" s="388" t="s">
        <v>15</v>
      </c>
      <c r="BC48" s="31" t="s">
        <v>16</v>
      </c>
      <c r="BD48" s="31" t="s">
        <v>17</v>
      </c>
      <c r="BE48" s="32" t="s">
        <v>18</v>
      </c>
      <c r="BG48" s="388" t="s">
        <v>15</v>
      </c>
      <c r="BH48" s="31" t="s">
        <v>16</v>
      </c>
      <c r="BI48" s="31" t="s">
        <v>17</v>
      </c>
      <c r="BJ48" s="32" t="s">
        <v>18</v>
      </c>
      <c r="BL48" s="388" t="s">
        <v>15</v>
      </c>
      <c r="BM48" s="31" t="s">
        <v>16</v>
      </c>
      <c r="BN48" s="31" t="s">
        <v>17</v>
      </c>
      <c r="BO48" s="32" t="s">
        <v>18</v>
      </c>
      <c r="BQ48" s="388" t="s">
        <v>15</v>
      </c>
      <c r="BR48" s="31" t="s">
        <v>16</v>
      </c>
      <c r="BS48" s="31" t="s">
        <v>17</v>
      </c>
      <c r="BT48" s="32" t="s">
        <v>18</v>
      </c>
      <c r="BV48" s="388" t="s">
        <v>15</v>
      </c>
      <c r="BW48" s="31" t="s">
        <v>16</v>
      </c>
      <c r="BX48" s="31" t="s">
        <v>17</v>
      </c>
      <c r="BY48" s="32" t="s">
        <v>18</v>
      </c>
      <c r="CA48" s="388" t="s">
        <v>15</v>
      </c>
      <c r="CB48" s="31" t="s">
        <v>16</v>
      </c>
      <c r="CC48" s="31" t="s">
        <v>17</v>
      </c>
      <c r="CD48" s="32" t="s">
        <v>18</v>
      </c>
      <c r="CF48" s="388" t="s">
        <v>15</v>
      </c>
      <c r="CG48" s="31" t="s">
        <v>16</v>
      </c>
      <c r="CH48" s="31" t="s">
        <v>17</v>
      </c>
      <c r="CI48" s="32" t="s">
        <v>18</v>
      </c>
      <c r="CK48" s="388" t="s">
        <v>15</v>
      </c>
      <c r="CL48" s="31" t="s">
        <v>16</v>
      </c>
      <c r="CM48" s="31" t="s">
        <v>17</v>
      </c>
      <c r="CN48" s="32" t="s">
        <v>18</v>
      </c>
      <c r="CP48" s="388" t="s">
        <v>15</v>
      </c>
      <c r="CQ48" s="31" t="s">
        <v>16</v>
      </c>
      <c r="CR48" s="31" t="s">
        <v>17</v>
      </c>
      <c r="CS48" s="32" t="s">
        <v>18</v>
      </c>
      <c r="CU48" s="388" t="s">
        <v>15</v>
      </c>
      <c r="CV48" s="31" t="s">
        <v>16</v>
      </c>
      <c r="CW48" s="31" t="s">
        <v>17</v>
      </c>
      <c r="CX48" s="32" t="s">
        <v>18</v>
      </c>
      <c r="CZ48" s="388" t="s">
        <v>15</v>
      </c>
      <c r="DA48" s="31" t="s">
        <v>16</v>
      </c>
      <c r="DB48" s="31" t="s">
        <v>17</v>
      </c>
      <c r="DC48" s="32" t="s">
        <v>18</v>
      </c>
      <c r="DE48" s="388" t="s">
        <v>15</v>
      </c>
      <c r="DF48" s="31" t="s">
        <v>16</v>
      </c>
      <c r="DG48" s="31" t="s">
        <v>17</v>
      </c>
      <c r="DH48" s="32" t="s">
        <v>18</v>
      </c>
      <c r="DJ48" s="388" t="s">
        <v>15</v>
      </c>
      <c r="DK48" s="31" t="s">
        <v>16</v>
      </c>
      <c r="DL48" s="31" t="s">
        <v>17</v>
      </c>
      <c r="DM48" s="32" t="s">
        <v>18</v>
      </c>
      <c r="DO48" s="388" t="s">
        <v>15</v>
      </c>
      <c r="DP48" s="31" t="s">
        <v>16</v>
      </c>
      <c r="DQ48" s="31" t="s">
        <v>17</v>
      </c>
      <c r="DR48" s="32" t="s">
        <v>18</v>
      </c>
      <c r="DT48" s="250" t="s">
        <v>17</v>
      </c>
      <c r="DU48" s="251" t="s">
        <v>18</v>
      </c>
      <c r="DV48" s="250" t="s">
        <v>17</v>
      </c>
      <c r="DW48" s="252" t="s">
        <v>18</v>
      </c>
      <c r="DX48" s="253" t="s">
        <v>17</v>
      </c>
      <c r="DY48" s="252" t="s">
        <v>18</v>
      </c>
    </row>
    <row r="49" spans="2:130" s="33" customFormat="1" ht="27" customHeight="1" thickBot="1" x14ac:dyDescent="0.35">
      <c r="B49" s="254" t="s">
        <v>506</v>
      </c>
      <c r="C49" s="255" t="s">
        <v>55</v>
      </c>
      <c r="D49" s="444"/>
      <c r="E49" s="283" t="s">
        <v>21</v>
      </c>
      <c r="F49" s="257" t="s">
        <v>22</v>
      </c>
      <c r="G49" s="257"/>
      <c r="H49" s="257" t="s">
        <v>23</v>
      </c>
      <c r="I49" s="257" t="s">
        <v>24</v>
      </c>
      <c r="J49" s="257" t="s">
        <v>25</v>
      </c>
      <c r="K49" s="258" t="s">
        <v>26</v>
      </c>
      <c r="L49" s="259" t="s">
        <v>27</v>
      </c>
      <c r="N49" s="389"/>
      <c r="O49" s="212"/>
      <c r="P49" s="35"/>
      <c r="Q49" s="36"/>
      <c r="R49" s="37"/>
      <c r="S49" s="34"/>
      <c r="T49" s="35"/>
      <c r="U49" s="35"/>
      <c r="V49" s="36"/>
      <c r="W49" s="37"/>
      <c r="X49" s="389"/>
      <c r="Y49" s="35"/>
      <c r="Z49" s="35"/>
      <c r="AA49" s="36"/>
      <c r="AB49" s="37"/>
      <c r="AC49" s="389"/>
      <c r="AD49" s="35"/>
      <c r="AE49" s="35"/>
      <c r="AF49" s="36"/>
      <c r="AH49" s="389"/>
      <c r="AI49" s="35"/>
      <c r="AJ49" s="35"/>
      <c r="AK49" s="36"/>
      <c r="AM49" s="389"/>
      <c r="AN49" s="35"/>
      <c r="AO49" s="35"/>
      <c r="AP49" s="36"/>
      <c r="AR49" s="389"/>
      <c r="AS49" s="35"/>
      <c r="AT49" s="35"/>
      <c r="AU49" s="36"/>
      <c r="AW49" s="389"/>
      <c r="AX49" s="35"/>
      <c r="AY49" s="35"/>
      <c r="AZ49" s="36"/>
      <c r="BB49" s="389"/>
      <c r="BC49" s="35"/>
      <c r="BD49" s="35"/>
      <c r="BE49" s="36"/>
      <c r="BG49" s="389"/>
      <c r="BH49" s="35"/>
      <c r="BI49" s="35"/>
      <c r="BJ49" s="36"/>
      <c r="BL49" s="389"/>
      <c r="BM49" s="35"/>
      <c r="BN49" s="35"/>
      <c r="BO49" s="36"/>
      <c r="BQ49" s="389"/>
      <c r="BR49" s="35"/>
      <c r="BS49" s="35"/>
      <c r="BT49" s="36"/>
      <c r="BV49" s="389"/>
      <c r="BW49" s="35"/>
      <c r="BX49" s="35"/>
      <c r="BY49" s="36"/>
      <c r="CA49" s="389"/>
      <c r="CB49" s="35"/>
      <c r="CC49" s="35"/>
      <c r="CD49" s="36"/>
      <c r="CF49" s="389"/>
      <c r="CG49" s="35"/>
      <c r="CH49" s="35"/>
      <c r="CI49" s="36"/>
      <c r="CK49" s="389"/>
      <c r="CL49" s="35"/>
      <c r="CM49" s="35"/>
      <c r="CN49" s="36"/>
      <c r="CP49" s="389"/>
      <c r="CQ49" s="35"/>
      <c r="CR49" s="35"/>
      <c r="CS49" s="36"/>
      <c r="CU49" s="389"/>
      <c r="CV49" s="35"/>
      <c r="CW49" s="35"/>
      <c r="CX49" s="36"/>
      <c r="CZ49" s="389"/>
      <c r="DA49" s="35"/>
      <c r="DB49" s="35"/>
      <c r="DC49" s="36"/>
      <c r="DE49" s="389"/>
      <c r="DF49" s="35"/>
      <c r="DG49" s="35"/>
      <c r="DH49" s="36"/>
      <c r="DJ49" s="389"/>
      <c r="DK49" s="35"/>
      <c r="DL49" s="35"/>
      <c r="DM49" s="36"/>
      <c r="DO49" s="389"/>
      <c r="DP49" s="35"/>
      <c r="DQ49" s="35"/>
      <c r="DR49" s="36"/>
      <c r="DT49" s="34"/>
      <c r="DU49" s="36"/>
      <c r="DV49" s="38"/>
      <c r="DW49" s="36"/>
      <c r="DX49" s="38"/>
      <c r="DY49" s="39"/>
      <c r="DZ49" s="309" t="str">
        <f t="shared" ref="DZ49" si="76">B49</f>
        <v>Infrastructure (escritorio Magude + armazem )</v>
      </c>
    </row>
    <row r="50" spans="2:130" ht="16.8" customHeight="1" x14ac:dyDescent="0.3">
      <c r="E50" s="262"/>
      <c r="F50" s="263"/>
      <c r="G50" s="263"/>
      <c r="H50" s="263"/>
      <c r="I50" s="264"/>
      <c r="J50" s="264"/>
      <c r="K50" s="265"/>
      <c r="L50" s="260"/>
      <c r="M50" s="266"/>
      <c r="N50" s="393"/>
      <c r="O50" s="213"/>
      <c r="P50" s="202"/>
      <c r="Q50" s="43"/>
      <c r="S50" s="381"/>
      <c r="T50" s="203"/>
      <c r="U50" s="202"/>
      <c r="V50" s="43"/>
      <c r="X50" s="393"/>
      <c r="Y50" s="42"/>
      <c r="Z50" s="202"/>
      <c r="AA50" s="43"/>
      <c r="AC50" s="393"/>
      <c r="AD50" s="42"/>
      <c r="AE50" s="202"/>
      <c r="AF50" s="43"/>
      <c r="AH50" s="393"/>
      <c r="AI50" s="42"/>
      <c r="AJ50" s="202"/>
      <c r="AK50" s="43"/>
      <c r="AM50" s="393"/>
      <c r="AN50" s="42"/>
      <c r="AO50" s="202"/>
      <c r="AP50" s="43"/>
      <c r="AR50" s="393"/>
      <c r="AS50" s="42"/>
      <c r="AT50" s="202"/>
      <c r="AU50" s="43"/>
      <c r="AW50" s="393"/>
      <c r="AX50" s="42"/>
      <c r="AY50" s="202"/>
      <c r="AZ50" s="43"/>
      <c r="BB50" s="393"/>
      <c r="BC50" s="42"/>
      <c r="BD50" s="202"/>
      <c r="BE50" s="43"/>
      <c r="BG50" s="393"/>
      <c r="BH50" s="42"/>
      <c r="BI50" s="202"/>
      <c r="BJ50" s="43"/>
      <c r="BL50" s="393"/>
      <c r="BM50" s="42"/>
      <c r="BN50" s="202"/>
      <c r="BO50" s="43"/>
      <c r="BQ50" s="393"/>
      <c r="BR50" s="42"/>
      <c r="BS50" s="202"/>
      <c r="BT50" s="43"/>
      <c r="BV50" s="393"/>
      <c r="BW50" s="42"/>
      <c r="BX50" s="202"/>
      <c r="BY50" s="43"/>
      <c r="CA50" s="393"/>
      <c r="CB50" s="42"/>
      <c r="CC50" s="202"/>
      <c r="CD50" s="43"/>
      <c r="CF50" s="393"/>
      <c r="CG50" s="42"/>
      <c r="CH50" s="202"/>
      <c r="CI50" s="43"/>
      <c r="CK50" s="393"/>
      <c r="CL50" s="42"/>
      <c r="CM50" s="202"/>
      <c r="CN50" s="43"/>
      <c r="CP50" s="393"/>
      <c r="CQ50" s="42"/>
      <c r="CR50" s="202"/>
      <c r="CS50" s="43"/>
      <c r="CU50" s="393"/>
      <c r="CV50" s="42"/>
      <c r="CW50" s="202"/>
      <c r="CX50" s="43"/>
      <c r="CZ50" s="393"/>
      <c r="DA50" s="42"/>
      <c r="DB50" s="202"/>
      <c r="DC50" s="43"/>
      <c r="DE50" s="393"/>
      <c r="DF50" s="42"/>
      <c r="DG50" s="202"/>
      <c r="DH50" s="43"/>
      <c r="DJ50" s="393"/>
      <c r="DK50" s="42"/>
      <c r="DL50" s="202"/>
      <c r="DM50" s="43"/>
      <c r="DO50" s="393"/>
      <c r="DP50" s="42"/>
      <c r="DQ50" s="202"/>
      <c r="DR50" s="43"/>
      <c r="DT50" s="51">
        <f>P50+U50+Z50+AE50+AJ50+AO50+AT50+AY50+BD50+BI50+BN50+BS50+BX50+CC50+CH50+CM50+CR50+CW50+DB50+DG50+DL50+DQ50</f>
        <v>0</v>
      </c>
      <c r="DU50" s="43">
        <f>+DT50/$I$3</f>
        <v>0</v>
      </c>
      <c r="DV50" s="46">
        <v>0</v>
      </c>
      <c r="DW50" s="202">
        <f>+DV50/$I$3</f>
        <v>0</v>
      </c>
      <c r="DX50" s="52">
        <f>+DT50+DV50</f>
        <v>0</v>
      </c>
      <c r="DY50" s="52">
        <f>+DU50+DW50</f>
        <v>0</v>
      </c>
      <c r="DZ50" s="350">
        <f>B50</f>
        <v>0</v>
      </c>
    </row>
    <row r="51" spans="2:130" ht="16.8" customHeight="1" x14ac:dyDescent="0.3">
      <c r="B51" s="60"/>
      <c r="C51" s="434"/>
      <c r="E51" s="262"/>
      <c r="F51" s="263"/>
      <c r="G51" s="263"/>
      <c r="H51" s="263"/>
      <c r="I51" s="264"/>
      <c r="J51" s="264"/>
      <c r="K51" s="265"/>
      <c r="L51" s="260"/>
      <c r="M51" s="266"/>
      <c r="N51" s="394"/>
      <c r="O51" s="214"/>
      <c r="P51" s="8">
        <f>$E51*N51*O51</f>
        <v>0</v>
      </c>
      <c r="Q51" s="50">
        <f t="shared" ref="Q51:Q61" si="77">P51/$I$3</f>
        <v>0</v>
      </c>
      <c r="S51" s="382">
        <f>N51</f>
        <v>0</v>
      </c>
      <c r="T51" s="201">
        <f>O51</f>
        <v>0</v>
      </c>
      <c r="U51" s="8">
        <f>$E51*S51*T51</f>
        <v>0</v>
      </c>
      <c r="V51" s="50">
        <f t="shared" ref="V51:V61" si="78">U51/$I$3</f>
        <v>0</v>
      </c>
      <c r="X51" s="382">
        <f>S51</f>
        <v>0</v>
      </c>
      <c r="Y51" s="201">
        <f>T51</f>
        <v>0</v>
      </c>
      <c r="Z51" s="8">
        <f>$E51*X51*Y51</f>
        <v>0</v>
      </c>
      <c r="AA51" s="50">
        <f t="shared" ref="AA51:AA61" si="79">Z51/$I$3</f>
        <v>0</v>
      </c>
      <c r="AC51" s="382">
        <f>X51</f>
        <v>0</v>
      </c>
      <c r="AD51" s="201">
        <f>Y51</f>
        <v>0</v>
      </c>
      <c r="AE51" s="8">
        <f>$E51*AC51*AD51</f>
        <v>0</v>
      </c>
      <c r="AF51" s="50">
        <f t="shared" ref="AF51:AF61" si="80">AE51/$I$3</f>
        <v>0</v>
      </c>
      <c r="AH51" s="382">
        <f>AC51</f>
        <v>0</v>
      </c>
      <c r="AI51" s="201">
        <f>AD51</f>
        <v>0</v>
      </c>
      <c r="AJ51" s="8">
        <f>$E51*AH51*AI51</f>
        <v>0</v>
      </c>
      <c r="AK51" s="50">
        <f t="shared" ref="AK51:AK61" si="81">AJ51/$I$3</f>
        <v>0</v>
      </c>
      <c r="AM51" s="382">
        <f>AH51</f>
        <v>0</v>
      </c>
      <c r="AN51" s="201">
        <f>AI51</f>
        <v>0</v>
      </c>
      <c r="AO51" s="8">
        <f>$E51*AM51*AN51</f>
        <v>0</v>
      </c>
      <c r="AP51" s="50">
        <f t="shared" ref="AP51:AP61" si="82">AO51/$I$3</f>
        <v>0</v>
      </c>
      <c r="AR51" s="382">
        <f>AM51</f>
        <v>0</v>
      </c>
      <c r="AS51" s="201">
        <f>AN51</f>
        <v>0</v>
      </c>
      <c r="AT51" s="8">
        <f>$E51*AR51*AS51</f>
        <v>0</v>
      </c>
      <c r="AU51" s="50">
        <f t="shared" ref="AU51:AU61" si="83">AT51/$I$3</f>
        <v>0</v>
      </c>
      <c r="AW51" s="382">
        <f>AR51</f>
        <v>0</v>
      </c>
      <c r="AX51" s="201">
        <f>AS51</f>
        <v>0</v>
      </c>
      <c r="AY51" s="8">
        <f>$E51*AW51*AX51</f>
        <v>0</v>
      </c>
      <c r="AZ51" s="50">
        <f t="shared" ref="AZ51:AZ61" si="84">AY51/$I$3</f>
        <v>0</v>
      </c>
      <c r="BB51" s="382">
        <f>AW51</f>
        <v>0</v>
      </c>
      <c r="BC51" s="201">
        <f>AX51</f>
        <v>0</v>
      </c>
      <c r="BD51" s="8">
        <f>$E51*BB51*BC51</f>
        <v>0</v>
      </c>
      <c r="BE51" s="50">
        <f t="shared" ref="BE51:BE61" si="85">BD51/$I$3</f>
        <v>0</v>
      </c>
      <c r="BG51" s="382">
        <f>BB51</f>
        <v>0</v>
      </c>
      <c r="BH51" s="201">
        <f>BC51</f>
        <v>0</v>
      </c>
      <c r="BI51" s="8">
        <f>$E51*BG51*BH51</f>
        <v>0</v>
      </c>
      <c r="BJ51" s="50">
        <f t="shared" ref="BJ51:BJ61" si="86">BI51/$I$3</f>
        <v>0</v>
      </c>
      <c r="BL51" s="382">
        <f>BG51</f>
        <v>0</v>
      </c>
      <c r="BM51" s="201">
        <f>BH51</f>
        <v>0</v>
      </c>
      <c r="BN51" s="8">
        <f>$E51*BL51*BM51</f>
        <v>0</v>
      </c>
      <c r="BO51" s="50">
        <f t="shared" ref="BO51:BO61" si="87">BN51/$I$3</f>
        <v>0</v>
      </c>
      <c r="BQ51" s="382">
        <f>BL51</f>
        <v>0</v>
      </c>
      <c r="BR51" s="201">
        <f>BM51</f>
        <v>0</v>
      </c>
      <c r="BS51" s="8">
        <f>$E51*BQ51*BR51</f>
        <v>0</v>
      </c>
      <c r="BT51" s="50">
        <f t="shared" ref="BT51:BT61" si="88">BS51/$I$3</f>
        <v>0</v>
      </c>
      <c r="BV51" s="382">
        <f>BQ51</f>
        <v>0</v>
      </c>
      <c r="BW51" s="201">
        <f>BR51</f>
        <v>0</v>
      </c>
      <c r="BX51" s="8">
        <f>$E51*BV51*BW51</f>
        <v>0</v>
      </c>
      <c r="BY51" s="50">
        <f t="shared" ref="BY51:BY61" si="89">BX51/$I$3</f>
        <v>0</v>
      </c>
      <c r="CA51" s="382">
        <f>BV51</f>
        <v>0</v>
      </c>
      <c r="CB51" s="201">
        <f>BW51</f>
        <v>0</v>
      </c>
      <c r="CC51" s="8">
        <f>$E51*CA51*CB51</f>
        <v>0</v>
      </c>
      <c r="CD51" s="50">
        <f t="shared" ref="CD51:CD61" si="90">CC51/$I$3</f>
        <v>0</v>
      </c>
      <c r="CF51" s="382">
        <f>CA51</f>
        <v>0</v>
      </c>
      <c r="CG51" s="201">
        <f>CB51</f>
        <v>0</v>
      </c>
      <c r="CH51" s="8">
        <f>$E51*CF51*CG51</f>
        <v>0</v>
      </c>
      <c r="CI51" s="50">
        <f t="shared" ref="CI51:CI61" si="91">CH51/$I$3</f>
        <v>0</v>
      </c>
      <c r="CK51" s="382">
        <f>CF51</f>
        <v>0</v>
      </c>
      <c r="CL51" s="201">
        <f>CG51</f>
        <v>0</v>
      </c>
      <c r="CM51" s="8">
        <f>$E51*CK51*CL51</f>
        <v>0</v>
      </c>
      <c r="CN51" s="50">
        <f t="shared" ref="CN51:CN61" si="92">CM51/$I$3</f>
        <v>0</v>
      </c>
      <c r="CP51" s="382">
        <f>CK51</f>
        <v>0</v>
      </c>
      <c r="CQ51" s="201">
        <f>CL51</f>
        <v>0</v>
      </c>
      <c r="CR51" s="8">
        <f>$E51*CP51*CQ51</f>
        <v>0</v>
      </c>
      <c r="CS51" s="50">
        <f t="shared" ref="CS51:CS61" si="93">CR51/$I$3</f>
        <v>0</v>
      </c>
      <c r="CU51" s="382">
        <f>CP51</f>
        <v>0</v>
      </c>
      <c r="CV51" s="201">
        <f>CQ51</f>
        <v>0</v>
      </c>
      <c r="CW51" s="8">
        <f>$E51*CU51*CV51</f>
        <v>0</v>
      </c>
      <c r="CX51" s="50">
        <f t="shared" ref="CX51:CX61" si="94">CW51/$I$3</f>
        <v>0</v>
      </c>
      <c r="CZ51" s="382">
        <f>CU51</f>
        <v>0</v>
      </c>
      <c r="DA51" s="201">
        <f>CV51</f>
        <v>0</v>
      </c>
      <c r="DB51" s="8">
        <f>$E51*CZ51*DA51</f>
        <v>0</v>
      </c>
      <c r="DC51" s="50">
        <f t="shared" ref="DC51:DC61" si="95">DB51/$I$3</f>
        <v>0</v>
      </c>
      <c r="DE51" s="394"/>
      <c r="DF51" s="44"/>
      <c r="DG51" s="8">
        <f>$E51*DE51*DF51</f>
        <v>0</v>
      </c>
      <c r="DH51" s="50">
        <f t="shared" ref="DH51:DH61" si="96">DG51/$I$3</f>
        <v>0</v>
      </c>
      <c r="DJ51" s="394"/>
      <c r="DK51" s="44"/>
      <c r="DL51" s="8">
        <f>$E51*DJ51*DK51</f>
        <v>0</v>
      </c>
      <c r="DM51" s="50">
        <f t="shared" ref="DM51:DM61" si="97">DL51/$I$3</f>
        <v>0</v>
      </c>
      <c r="DO51" s="394"/>
      <c r="DP51" s="44"/>
      <c r="DQ51" s="8">
        <f>$E51*DO51*DP51</f>
        <v>0</v>
      </c>
      <c r="DR51" s="50">
        <f t="shared" ref="DR51:DR61" si="98">DQ51/$I$3</f>
        <v>0</v>
      </c>
      <c r="DT51" s="51">
        <f t="shared" ref="DT51:DT61" si="99">P51+U51+Z51+AE51+AJ51+AO51+AT51+AY51+BD51+BI51+BN51+BS51+BX51+CC51+CH51+CM51+CR51+CW51+DB51+DG51+DL51+DQ51</f>
        <v>0</v>
      </c>
      <c r="DU51" s="8">
        <f>+DT51/$I$3</f>
        <v>0</v>
      </c>
      <c r="DV51" s="52">
        <v>0</v>
      </c>
      <c r="DW51" s="8">
        <f>+DV51/$I$3</f>
        <v>0</v>
      </c>
      <c r="DX51" s="52">
        <f t="shared" ref="DX51:DY61" si="100">+DT51+DV51</f>
        <v>0</v>
      </c>
      <c r="DY51" s="52">
        <f>+DU51+DW51</f>
        <v>0</v>
      </c>
      <c r="DZ51" s="350">
        <f t="shared" ref="DZ51:DZ62" si="101">B51</f>
        <v>0</v>
      </c>
    </row>
    <row r="52" spans="2:130" ht="39.6" customHeight="1" x14ac:dyDescent="0.3">
      <c r="B52" s="87"/>
      <c r="C52" s="192"/>
      <c r="D52" s="192"/>
      <c r="E52" s="262"/>
      <c r="F52" s="263"/>
      <c r="G52" s="263"/>
      <c r="H52" s="263"/>
      <c r="I52" s="264"/>
      <c r="J52" s="264"/>
      <c r="K52" s="265"/>
      <c r="L52" s="260"/>
      <c r="M52" s="266"/>
      <c r="N52" s="394"/>
      <c r="O52" s="214"/>
      <c r="P52" s="8">
        <f>$E52*N52*O52</f>
        <v>0</v>
      </c>
      <c r="Q52" s="50">
        <f t="shared" si="77"/>
        <v>0</v>
      </c>
      <c r="S52" s="382">
        <f>N52</f>
        <v>0</v>
      </c>
      <c r="T52" s="201">
        <f>O52</f>
        <v>0</v>
      </c>
      <c r="U52" s="8">
        <f>$E52*S52*T52</f>
        <v>0</v>
      </c>
      <c r="V52" s="50">
        <f t="shared" si="78"/>
        <v>0</v>
      </c>
      <c r="X52" s="382">
        <f>S52</f>
        <v>0</v>
      </c>
      <c r="Y52" s="201">
        <f>T52</f>
        <v>0</v>
      </c>
      <c r="Z52" s="8">
        <f>$E52*X52*Y52</f>
        <v>0</v>
      </c>
      <c r="AA52" s="50">
        <f t="shared" si="79"/>
        <v>0</v>
      </c>
      <c r="AC52" s="382">
        <f>X52</f>
        <v>0</v>
      </c>
      <c r="AD52" s="201">
        <f>Y52</f>
        <v>0</v>
      </c>
      <c r="AE52" s="8">
        <f>$E52*AC52*AD52</f>
        <v>0</v>
      </c>
      <c r="AF52" s="50">
        <f t="shared" si="80"/>
        <v>0</v>
      </c>
      <c r="AH52" s="382">
        <f>AC52</f>
        <v>0</v>
      </c>
      <c r="AI52" s="201">
        <f>AD52</f>
        <v>0</v>
      </c>
      <c r="AJ52" s="8">
        <f>$E52*AH52*AI52</f>
        <v>0</v>
      </c>
      <c r="AK52" s="50">
        <f t="shared" si="81"/>
        <v>0</v>
      </c>
      <c r="AM52" s="382">
        <f>AH52</f>
        <v>0</v>
      </c>
      <c r="AN52" s="201">
        <f>AI52</f>
        <v>0</v>
      </c>
      <c r="AO52" s="8">
        <f>$E52*AM52*AN52</f>
        <v>0</v>
      </c>
      <c r="AP52" s="50">
        <f t="shared" si="82"/>
        <v>0</v>
      </c>
      <c r="AR52" s="382">
        <f>AM52</f>
        <v>0</v>
      </c>
      <c r="AS52" s="201">
        <f>AN52</f>
        <v>0</v>
      </c>
      <c r="AT52" s="8">
        <f>$E52*AR52*AS52</f>
        <v>0</v>
      </c>
      <c r="AU52" s="50">
        <f t="shared" si="83"/>
        <v>0</v>
      </c>
      <c r="AW52" s="382">
        <f>AR52</f>
        <v>0</v>
      </c>
      <c r="AX52" s="201">
        <f>AS52</f>
        <v>0</v>
      </c>
      <c r="AY52" s="8">
        <f>$E52*AW52*AX52</f>
        <v>0</v>
      </c>
      <c r="AZ52" s="50">
        <f t="shared" si="84"/>
        <v>0</v>
      </c>
      <c r="BB52" s="382">
        <f>AW52</f>
        <v>0</v>
      </c>
      <c r="BC52" s="201">
        <f>AX52</f>
        <v>0</v>
      </c>
      <c r="BD52" s="8">
        <f>$E52*BB52*BC52</f>
        <v>0</v>
      </c>
      <c r="BE52" s="50">
        <f t="shared" si="85"/>
        <v>0</v>
      </c>
      <c r="BG52" s="382">
        <f>BB52</f>
        <v>0</v>
      </c>
      <c r="BH52" s="201">
        <f>BC52</f>
        <v>0</v>
      </c>
      <c r="BI52" s="8">
        <f>$E52*BG52*BH52</f>
        <v>0</v>
      </c>
      <c r="BJ52" s="50">
        <f t="shared" si="86"/>
        <v>0</v>
      </c>
      <c r="BL52" s="382">
        <f>BG52</f>
        <v>0</v>
      </c>
      <c r="BM52" s="201">
        <f>BH52</f>
        <v>0</v>
      </c>
      <c r="BN52" s="8">
        <f>$E52*BL52*BM52</f>
        <v>0</v>
      </c>
      <c r="BO52" s="50">
        <f t="shared" si="87"/>
        <v>0</v>
      </c>
      <c r="BQ52" s="382">
        <f>BL52</f>
        <v>0</v>
      </c>
      <c r="BR52" s="201">
        <f>BM52</f>
        <v>0</v>
      </c>
      <c r="BS52" s="8">
        <f>$E52*BQ52*BR52</f>
        <v>0</v>
      </c>
      <c r="BT52" s="50">
        <f t="shared" si="88"/>
        <v>0</v>
      </c>
      <c r="BV52" s="382">
        <f>BQ52</f>
        <v>0</v>
      </c>
      <c r="BW52" s="201">
        <f>BR52</f>
        <v>0</v>
      </c>
      <c r="BX52" s="8">
        <f>$E52*BV52*BW52</f>
        <v>0</v>
      </c>
      <c r="BY52" s="50">
        <f t="shared" si="89"/>
        <v>0</v>
      </c>
      <c r="CA52" s="382">
        <f>BV52</f>
        <v>0</v>
      </c>
      <c r="CB52" s="201">
        <f>BW52</f>
        <v>0</v>
      </c>
      <c r="CC52" s="8">
        <f>$E52*CA52*CB52</f>
        <v>0</v>
      </c>
      <c r="CD52" s="50">
        <f t="shared" si="90"/>
        <v>0</v>
      </c>
      <c r="CF52" s="382">
        <f>CA52</f>
        <v>0</v>
      </c>
      <c r="CG52" s="201">
        <f>CB52</f>
        <v>0</v>
      </c>
      <c r="CH52" s="8">
        <f>$E52*CF52*CG52</f>
        <v>0</v>
      </c>
      <c r="CI52" s="50">
        <f t="shared" si="91"/>
        <v>0</v>
      </c>
      <c r="CK52" s="382">
        <f>CF52</f>
        <v>0</v>
      </c>
      <c r="CL52" s="201">
        <f>CG52</f>
        <v>0</v>
      </c>
      <c r="CM52" s="8">
        <f>$E52*CK52*CL52</f>
        <v>0</v>
      </c>
      <c r="CN52" s="50">
        <f t="shared" si="92"/>
        <v>0</v>
      </c>
      <c r="CP52" s="382">
        <f>CK52</f>
        <v>0</v>
      </c>
      <c r="CQ52" s="201">
        <f>CL52</f>
        <v>0</v>
      </c>
      <c r="CR52" s="8">
        <f>$E52*CP52*CQ52</f>
        <v>0</v>
      </c>
      <c r="CS52" s="50">
        <f t="shared" si="93"/>
        <v>0</v>
      </c>
      <c r="CU52" s="382">
        <f>CP52</f>
        <v>0</v>
      </c>
      <c r="CV52" s="201">
        <f>CQ52</f>
        <v>0</v>
      </c>
      <c r="CW52" s="8">
        <f>$E52*CU52*CV52</f>
        <v>0</v>
      </c>
      <c r="CX52" s="50">
        <f t="shared" si="94"/>
        <v>0</v>
      </c>
      <c r="CZ52" s="382">
        <f>CU52</f>
        <v>0</v>
      </c>
      <c r="DA52" s="201">
        <f>CV52</f>
        <v>0</v>
      </c>
      <c r="DB52" s="8">
        <f>$E52*CZ52*DA52</f>
        <v>0</v>
      </c>
      <c r="DC52" s="50">
        <f t="shared" si="95"/>
        <v>0</v>
      </c>
      <c r="DE52" s="394">
        <f>CZ52</f>
        <v>0</v>
      </c>
      <c r="DF52" s="44">
        <f>DA52</f>
        <v>0</v>
      </c>
      <c r="DG52" s="8">
        <f>$E52*DE52*DF52</f>
        <v>0</v>
      </c>
      <c r="DH52" s="50">
        <f t="shared" si="96"/>
        <v>0</v>
      </c>
      <c r="DJ52" s="394">
        <f>DE52</f>
        <v>0</v>
      </c>
      <c r="DK52" s="44">
        <f>DF52</f>
        <v>0</v>
      </c>
      <c r="DL52" s="8">
        <f>$E52*DJ52*DK52</f>
        <v>0</v>
      </c>
      <c r="DM52" s="50">
        <f t="shared" si="97"/>
        <v>0</v>
      </c>
      <c r="DO52" s="394">
        <f>DJ52</f>
        <v>0</v>
      </c>
      <c r="DP52" s="44">
        <f>DK52</f>
        <v>0</v>
      </c>
      <c r="DQ52" s="8">
        <f>$E52*DO52*DP52</f>
        <v>0</v>
      </c>
      <c r="DR52" s="50">
        <f t="shared" si="98"/>
        <v>0</v>
      </c>
      <c r="DT52" s="51">
        <f t="shared" si="99"/>
        <v>0</v>
      </c>
      <c r="DU52" s="8">
        <f t="shared" ref="DU52:DU61" si="102">+DT52/$I$3</f>
        <v>0</v>
      </c>
      <c r="DV52" s="52">
        <v>0</v>
      </c>
      <c r="DW52" s="8">
        <f t="shared" ref="DW52:DW61" si="103">+DV52/$I$3</f>
        <v>0</v>
      </c>
      <c r="DX52" s="52">
        <f t="shared" si="100"/>
        <v>0</v>
      </c>
      <c r="DY52" s="52">
        <f t="shared" si="100"/>
        <v>0</v>
      </c>
      <c r="DZ52" s="350">
        <f t="shared" si="101"/>
        <v>0</v>
      </c>
    </row>
    <row r="53" spans="2:130" ht="33" customHeight="1" x14ac:dyDescent="0.3">
      <c r="B53" s="87"/>
      <c r="C53" s="192"/>
      <c r="D53" s="192"/>
      <c r="E53" s="334"/>
      <c r="F53" s="263"/>
      <c r="G53" s="274"/>
      <c r="H53" s="274"/>
      <c r="I53" s="264"/>
      <c r="J53" s="264"/>
      <c r="K53" s="265"/>
      <c r="L53" s="260"/>
      <c r="M53" s="266"/>
      <c r="N53" s="394"/>
      <c r="O53" s="214"/>
      <c r="P53" s="8">
        <f>$E53*N53*O53</f>
        <v>0</v>
      </c>
      <c r="Q53" s="50">
        <f t="shared" si="77"/>
        <v>0</v>
      </c>
      <c r="S53" s="382">
        <f t="shared" ref="S53:T61" si="104">N53</f>
        <v>0</v>
      </c>
      <c r="T53" s="201">
        <f t="shared" si="104"/>
        <v>0</v>
      </c>
      <c r="U53" s="8">
        <f>$E53*S53*T53</f>
        <v>0</v>
      </c>
      <c r="V53" s="50">
        <f t="shared" si="78"/>
        <v>0</v>
      </c>
      <c r="X53" s="382">
        <f t="shared" ref="X53:X61" si="105">S53</f>
        <v>0</v>
      </c>
      <c r="Y53" s="201">
        <f t="shared" ref="Y53:Y54" si="106">T53</f>
        <v>0</v>
      </c>
      <c r="Z53" s="8">
        <f>$E53*X53*Y53</f>
        <v>0</v>
      </c>
      <c r="AA53" s="50">
        <f t="shared" si="79"/>
        <v>0</v>
      </c>
      <c r="AC53" s="382">
        <f t="shared" ref="AC53:AC61" si="107">X53</f>
        <v>0</v>
      </c>
      <c r="AD53" s="201">
        <f t="shared" ref="AD53:AD54" si="108">Y53</f>
        <v>0</v>
      </c>
      <c r="AE53" s="8">
        <f>$E53*AC53*AD53</f>
        <v>0</v>
      </c>
      <c r="AF53" s="50">
        <f t="shared" si="80"/>
        <v>0</v>
      </c>
      <c r="AH53" s="382">
        <f t="shared" ref="AH53:AH61" si="109">AC53</f>
        <v>0</v>
      </c>
      <c r="AI53" s="201">
        <f t="shared" ref="AI53:AI54" si="110">AD53</f>
        <v>0</v>
      </c>
      <c r="AJ53" s="8">
        <f>$E53*AH53*AI53</f>
        <v>0</v>
      </c>
      <c r="AK53" s="50">
        <f t="shared" si="81"/>
        <v>0</v>
      </c>
      <c r="AM53" s="382">
        <f t="shared" ref="AM53:AM61" si="111">AH53</f>
        <v>0</v>
      </c>
      <c r="AN53" s="201">
        <f t="shared" ref="AN53:AN54" si="112">AI53</f>
        <v>0</v>
      </c>
      <c r="AO53" s="8">
        <f>$E53*AM53*AN53</f>
        <v>0</v>
      </c>
      <c r="AP53" s="50">
        <f t="shared" si="82"/>
        <v>0</v>
      </c>
      <c r="AR53" s="382">
        <f t="shared" ref="AR53:AR61" si="113">AM53</f>
        <v>0</v>
      </c>
      <c r="AS53" s="201">
        <f t="shared" ref="AS53:AS54" si="114">AN53</f>
        <v>0</v>
      </c>
      <c r="AT53" s="8">
        <f>$E53*AR53*AS53</f>
        <v>0</v>
      </c>
      <c r="AU53" s="50">
        <f t="shared" si="83"/>
        <v>0</v>
      </c>
      <c r="AW53" s="382">
        <f t="shared" ref="AW53:AW61" si="115">AR53</f>
        <v>0</v>
      </c>
      <c r="AX53" s="201">
        <f t="shared" ref="AX53:AX54" si="116">AS53</f>
        <v>0</v>
      </c>
      <c r="AY53" s="8">
        <f>$E53*AW53*AX53</f>
        <v>0</v>
      </c>
      <c r="AZ53" s="50">
        <f t="shared" si="84"/>
        <v>0</v>
      </c>
      <c r="BB53" s="382">
        <f t="shared" ref="BB53:BB61" si="117">AW53</f>
        <v>0</v>
      </c>
      <c r="BC53" s="201">
        <f t="shared" ref="BC53:BC54" si="118">AX53</f>
        <v>0</v>
      </c>
      <c r="BD53" s="8">
        <f>$E53*BB53*BC53</f>
        <v>0</v>
      </c>
      <c r="BE53" s="50">
        <f t="shared" si="85"/>
        <v>0</v>
      </c>
      <c r="BG53" s="382">
        <f t="shared" ref="BG53:BG61" si="119">BB53</f>
        <v>0</v>
      </c>
      <c r="BH53" s="201">
        <f t="shared" ref="BH53:BH54" si="120">BC53</f>
        <v>0</v>
      </c>
      <c r="BI53" s="8">
        <f>$E53*BG53*BH53</f>
        <v>0</v>
      </c>
      <c r="BJ53" s="50">
        <f t="shared" si="86"/>
        <v>0</v>
      </c>
      <c r="BL53" s="382">
        <f t="shared" ref="BL53:BL61" si="121">BG53</f>
        <v>0</v>
      </c>
      <c r="BM53" s="201">
        <f t="shared" ref="BM53:BM54" si="122">BH53</f>
        <v>0</v>
      </c>
      <c r="BN53" s="8">
        <f>$E53*BL53*BM53</f>
        <v>0</v>
      </c>
      <c r="BO53" s="50">
        <f t="shared" si="87"/>
        <v>0</v>
      </c>
      <c r="BQ53" s="382">
        <f t="shared" ref="BQ53:BQ61" si="123">BL53</f>
        <v>0</v>
      </c>
      <c r="BR53" s="201">
        <f t="shared" ref="BR53:BR54" si="124">BM53</f>
        <v>0</v>
      </c>
      <c r="BS53" s="8">
        <f>$E53*BQ53*BR53</f>
        <v>0</v>
      </c>
      <c r="BT53" s="50">
        <f t="shared" si="88"/>
        <v>0</v>
      </c>
      <c r="BV53" s="382">
        <f t="shared" ref="BV53:BV61" si="125">BQ53</f>
        <v>0</v>
      </c>
      <c r="BW53" s="201">
        <f t="shared" ref="BW53:BW54" si="126">BR53</f>
        <v>0</v>
      </c>
      <c r="BX53" s="8">
        <f>$E53*BV53*BW53</f>
        <v>0</v>
      </c>
      <c r="BY53" s="50">
        <f t="shared" si="89"/>
        <v>0</v>
      </c>
      <c r="CA53" s="382">
        <f t="shared" ref="CA53:CA61" si="127">BV53</f>
        <v>0</v>
      </c>
      <c r="CB53" s="201">
        <f t="shared" ref="CB53:CB54" si="128">BW53</f>
        <v>0</v>
      </c>
      <c r="CC53" s="8">
        <f>$E53*CA53*CB53</f>
        <v>0</v>
      </c>
      <c r="CD53" s="50">
        <f t="shared" si="90"/>
        <v>0</v>
      </c>
      <c r="CF53" s="382">
        <f t="shared" ref="CF53:CF61" si="129">CA53</f>
        <v>0</v>
      </c>
      <c r="CG53" s="201">
        <f t="shared" ref="CG53:CG54" si="130">CB53</f>
        <v>0</v>
      </c>
      <c r="CH53" s="8">
        <f>$E53*CF53*CG53</f>
        <v>0</v>
      </c>
      <c r="CI53" s="50">
        <f t="shared" si="91"/>
        <v>0</v>
      </c>
      <c r="CK53" s="382">
        <f t="shared" ref="CK53:CK61" si="131">CF53</f>
        <v>0</v>
      </c>
      <c r="CL53" s="201">
        <f t="shared" ref="CL53:CL54" si="132">CG53</f>
        <v>0</v>
      </c>
      <c r="CM53" s="8">
        <f>$E53*CK53*CL53</f>
        <v>0</v>
      </c>
      <c r="CN53" s="50">
        <f t="shared" si="92"/>
        <v>0</v>
      </c>
      <c r="CP53" s="382">
        <f t="shared" ref="CP53:CP61" si="133">CK53</f>
        <v>0</v>
      </c>
      <c r="CQ53" s="201">
        <f t="shared" ref="CQ53:CQ54" si="134">CL53</f>
        <v>0</v>
      </c>
      <c r="CR53" s="8">
        <f>$E53*CP53*CQ53</f>
        <v>0</v>
      </c>
      <c r="CS53" s="50">
        <f t="shared" si="93"/>
        <v>0</v>
      </c>
      <c r="CU53" s="382">
        <f t="shared" ref="CU53:CU61" si="135">CP53</f>
        <v>0</v>
      </c>
      <c r="CV53" s="201">
        <f t="shared" ref="CV53:CV54" si="136">CQ53</f>
        <v>0</v>
      </c>
      <c r="CW53" s="8">
        <f>$E53*CU53*CV53</f>
        <v>0</v>
      </c>
      <c r="CX53" s="50">
        <f t="shared" si="94"/>
        <v>0</v>
      </c>
      <c r="CZ53" s="382">
        <f t="shared" ref="CZ53:CZ61" si="137">CU53</f>
        <v>0</v>
      </c>
      <c r="DA53" s="201">
        <f t="shared" ref="DA53:DA54" si="138">CV53</f>
        <v>0</v>
      </c>
      <c r="DB53" s="8">
        <f>$E53*CZ53*DA53</f>
        <v>0</v>
      </c>
      <c r="DC53" s="50">
        <f t="shared" si="95"/>
        <v>0</v>
      </c>
      <c r="DE53" s="394">
        <f t="shared" ref="DE53:DF61" si="139">CZ53</f>
        <v>0</v>
      </c>
      <c r="DF53" s="44">
        <f t="shared" si="139"/>
        <v>0</v>
      </c>
      <c r="DG53" s="8">
        <f>$E53*DE53*DF53</f>
        <v>0</v>
      </c>
      <c r="DH53" s="50">
        <f t="shared" si="96"/>
        <v>0</v>
      </c>
      <c r="DJ53" s="394">
        <f t="shared" ref="DJ53:DK61" si="140">DE53</f>
        <v>0</v>
      </c>
      <c r="DK53" s="44">
        <f t="shared" si="140"/>
        <v>0</v>
      </c>
      <c r="DL53" s="8">
        <f>$E53*DJ53*DK53</f>
        <v>0</v>
      </c>
      <c r="DM53" s="50">
        <f t="shared" si="97"/>
        <v>0</v>
      </c>
      <c r="DO53" s="394">
        <f t="shared" ref="DO53:DP61" si="141">DJ53</f>
        <v>0</v>
      </c>
      <c r="DP53" s="44">
        <f t="shared" si="141"/>
        <v>0</v>
      </c>
      <c r="DQ53" s="8">
        <f>$E53*DO53*DP53</f>
        <v>0</v>
      </c>
      <c r="DR53" s="50">
        <f t="shared" si="98"/>
        <v>0</v>
      </c>
      <c r="DT53" s="51">
        <f t="shared" si="99"/>
        <v>0</v>
      </c>
      <c r="DU53" s="8">
        <f t="shared" si="102"/>
        <v>0</v>
      </c>
      <c r="DV53" s="52">
        <v>0</v>
      </c>
      <c r="DW53" s="8">
        <f t="shared" si="103"/>
        <v>0</v>
      </c>
      <c r="DX53" s="52">
        <f t="shared" si="100"/>
        <v>0</v>
      </c>
      <c r="DY53" s="52">
        <f t="shared" si="100"/>
        <v>0</v>
      </c>
      <c r="DZ53" s="350">
        <f t="shared" si="101"/>
        <v>0</v>
      </c>
    </row>
    <row r="54" spans="2:130" ht="19.5" customHeight="1" x14ac:dyDescent="0.3">
      <c r="B54" s="333"/>
      <c r="C54" s="197"/>
      <c r="D54" s="197"/>
      <c r="E54" s="334"/>
      <c r="F54" s="274"/>
      <c r="G54" s="274"/>
      <c r="H54" s="274"/>
      <c r="I54" s="264"/>
      <c r="J54" s="264"/>
      <c r="K54" s="265"/>
      <c r="L54" s="260"/>
      <c r="M54" s="266"/>
      <c r="N54" s="394"/>
      <c r="O54" s="214"/>
      <c r="P54" s="8">
        <f t="shared" ref="P54:P61" si="142">$E54*N54*O54</f>
        <v>0</v>
      </c>
      <c r="Q54" s="50">
        <f t="shared" si="77"/>
        <v>0</v>
      </c>
      <c r="S54" s="382">
        <f t="shared" si="104"/>
        <v>0</v>
      </c>
      <c r="T54" s="201">
        <f t="shared" si="104"/>
        <v>0</v>
      </c>
      <c r="U54" s="8">
        <f t="shared" ref="U54:U61" si="143">$E54*S54*T54</f>
        <v>0</v>
      </c>
      <c r="V54" s="50">
        <f t="shared" si="78"/>
        <v>0</v>
      </c>
      <c r="X54" s="382">
        <f t="shared" si="105"/>
        <v>0</v>
      </c>
      <c r="Y54" s="201">
        <f t="shared" si="106"/>
        <v>0</v>
      </c>
      <c r="Z54" s="8">
        <f t="shared" ref="Z54:Z61" si="144">$E54*X54*Y54</f>
        <v>0</v>
      </c>
      <c r="AA54" s="50">
        <f t="shared" si="79"/>
        <v>0</v>
      </c>
      <c r="AC54" s="382">
        <f t="shared" si="107"/>
        <v>0</v>
      </c>
      <c r="AD54" s="201">
        <f t="shared" si="108"/>
        <v>0</v>
      </c>
      <c r="AE54" s="8">
        <f t="shared" ref="AE54:AE61" si="145">$E54*AC54*AD54</f>
        <v>0</v>
      </c>
      <c r="AF54" s="50">
        <f t="shared" si="80"/>
        <v>0</v>
      </c>
      <c r="AH54" s="382">
        <f t="shared" si="109"/>
        <v>0</v>
      </c>
      <c r="AI54" s="201">
        <f t="shared" si="110"/>
        <v>0</v>
      </c>
      <c r="AJ54" s="8">
        <f t="shared" ref="AJ54:AJ61" si="146">$E54*AH54*AI54</f>
        <v>0</v>
      </c>
      <c r="AK54" s="50">
        <f t="shared" si="81"/>
        <v>0</v>
      </c>
      <c r="AM54" s="382">
        <f t="shared" si="111"/>
        <v>0</v>
      </c>
      <c r="AN54" s="201">
        <f t="shared" si="112"/>
        <v>0</v>
      </c>
      <c r="AO54" s="8">
        <f t="shared" ref="AO54:AO61" si="147">$E54*AM54*AN54</f>
        <v>0</v>
      </c>
      <c r="AP54" s="50">
        <f t="shared" si="82"/>
        <v>0</v>
      </c>
      <c r="AR54" s="382">
        <f t="shared" si="113"/>
        <v>0</v>
      </c>
      <c r="AS54" s="201">
        <f t="shared" si="114"/>
        <v>0</v>
      </c>
      <c r="AT54" s="8">
        <f t="shared" ref="AT54:AT61" si="148">$E54*AR54*AS54</f>
        <v>0</v>
      </c>
      <c r="AU54" s="50">
        <f t="shared" si="83"/>
        <v>0</v>
      </c>
      <c r="AW54" s="382">
        <f t="shared" si="115"/>
        <v>0</v>
      </c>
      <c r="AX54" s="201">
        <f t="shared" si="116"/>
        <v>0</v>
      </c>
      <c r="AY54" s="8">
        <f t="shared" ref="AY54:AY61" si="149">$E54*AW54*AX54</f>
        <v>0</v>
      </c>
      <c r="AZ54" s="50">
        <f t="shared" si="84"/>
        <v>0</v>
      </c>
      <c r="BB54" s="382">
        <f t="shared" si="117"/>
        <v>0</v>
      </c>
      <c r="BC54" s="201">
        <f t="shared" si="118"/>
        <v>0</v>
      </c>
      <c r="BD54" s="8">
        <f t="shared" ref="BD54:BD61" si="150">$E54*BB54*BC54</f>
        <v>0</v>
      </c>
      <c r="BE54" s="50">
        <f t="shared" si="85"/>
        <v>0</v>
      </c>
      <c r="BG54" s="382">
        <f t="shared" si="119"/>
        <v>0</v>
      </c>
      <c r="BH54" s="201">
        <f t="shared" si="120"/>
        <v>0</v>
      </c>
      <c r="BI54" s="8">
        <f t="shared" ref="BI54:BI61" si="151">$E54*BG54*BH54</f>
        <v>0</v>
      </c>
      <c r="BJ54" s="50">
        <f t="shared" si="86"/>
        <v>0</v>
      </c>
      <c r="BL54" s="382">
        <f t="shared" si="121"/>
        <v>0</v>
      </c>
      <c r="BM54" s="201">
        <f t="shared" si="122"/>
        <v>0</v>
      </c>
      <c r="BN54" s="8">
        <f t="shared" ref="BN54:BN61" si="152">$E54*BL54*BM54</f>
        <v>0</v>
      </c>
      <c r="BO54" s="50">
        <f t="shared" si="87"/>
        <v>0</v>
      </c>
      <c r="BQ54" s="382">
        <f t="shared" si="123"/>
        <v>0</v>
      </c>
      <c r="BR54" s="201">
        <f t="shared" si="124"/>
        <v>0</v>
      </c>
      <c r="BS54" s="8">
        <f t="shared" ref="BS54:BS61" si="153">$E54*BQ54*BR54</f>
        <v>0</v>
      </c>
      <c r="BT54" s="50">
        <f t="shared" si="88"/>
        <v>0</v>
      </c>
      <c r="BV54" s="382">
        <f t="shared" si="125"/>
        <v>0</v>
      </c>
      <c r="BW54" s="201">
        <f t="shared" si="126"/>
        <v>0</v>
      </c>
      <c r="BX54" s="8">
        <f t="shared" ref="BX54:BX61" si="154">$E54*BV54*BW54</f>
        <v>0</v>
      </c>
      <c r="BY54" s="50">
        <f t="shared" si="89"/>
        <v>0</v>
      </c>
      <c r="CA54" s="382">
        <f t="shared" si="127"/>
        <v>0</v>
      </c>
      <c r="CB54" s="201">
        <f t="shared" si="128"/>
        <v>0</v>
      </c>
      <c r="CC54" s="8">
        <f t="shared" ref="CC54:CC61" si="155">$E54*CA54*CB54</f>
        <v>0</v>
      </c>
      <c r="CD54" s="50">
        <f t="shared" si="90"/>
        <v>0</v>
      </c>
      <c r="CF54" s="382">
        <f t="shared" si="129"/>
        <v>0</v>
      </c>
      <c r="CG54" s="201">
        <f t="shared" si="130"/>
        <v>0</v>
      </c>
      <c r="CH54" s="8">
        <f t="shared" ref="CH54:CH61" si="156">$E54*CF54*CG54</f>
        <v>0</v>
      </c>
      <c r="CI54" s="50">
        <f t="shared" si="91"/>
        <v>0</v>
      </c>
      <c r="CK54" s="382">
        <f t="shared" si="131"/>
        <v>0</v>
      </c>
      <c r="CL54" s="201">
        <f t="shared" si="132"/>
        <v>0</v>
      </c>
      <c r="CM54" s="8">
        <f t="shared" ref="CM54:CM61" si="157">$E54*CK54*CL54</f>
        <v>0</v>
      </c>
      <c r="CN54" s="50">
        <f t="shared" si="92"/>
        <v>0</v>
      </c>
      <c r="CP54" s="382">
        <f t="shared" si="133"/>
        <v>0</v>
      </c>
      <c r="CQ54" s="201">
        <f t="shared" si="134"/>
        <v>0</v>
      </c>
      <c r="CR54" s="8">
        <f t="shared" ref="CR54:CR61" si="158">$E54*CP54*CQ54</f>
        <v>0</v>
      </c>
      <c r="CS54" s="50">
        <f t="shared" si="93"/>
        <v>0</v>
      </c>
      <c r="CU54" s="382">
        <f t="shared" si="135"/>
        <v>0</v>
      </c>
      <c r="CV54" s="201">
        <f t="shared" si="136"/>
        <v>0</v>
      </c>
      <c r="CW54" s="8">
        <f t="shared" ref="CW54:CW61" si="159">$E54*CU54*CV54</f>
        <v>0</v>
      </c>
      <c r="CX54" s="50">
        <f t="shared" si="94"/>
        <v>0</v>
      </c>
      <c r="CZ54" s="382">
        <f t="shared" si="137"/>
        <v>0</v>
      </c>
      <c r="DA54" s="201">
        <f t="shared" si="138"/>
        <v>0</v>
      </c>
      <c r="DB54" s="8">
        <f t="shared" ref="DB54:DB61" si="160">$E54*CZ54*DA54</f>
        <v>0</v>
      </c>
      <c r="DC54" s="50">
        <f t="shared" si="95"/>
        <v>0</v>
      </c>
      <c r="DE54" s="394">
        <f t="shared" si="139"/>
        <v>0</v>
      </c>
      <c r="DF54" s="44">
        <f t="shared" si="139"/>
        <v>0</v>
      </c>
      <c r="DG54" s="8">
        <f t="shared" ref="DG54:DG61" si="161">$E54*DE54*DF54</f>
        <v>0</v>
      </c>
      <c r="DH54" s="50">
        <f t="shared" si="96"/>
        <v>0</v>
      </c>
      <c r="DJ54" s="394">
        <f t="shared" si="140"/>
        <v>0</v>
      </c>
      <c r="DK54" s="44">
        <f t="shared" si="140"/>
        <v>0</v>
      </c>
      <c r="DL54" s="8">
        <f t="shared" ref="DL54:DL61" si="162">$E54*DJ54*DK54</f>
        <v>0</v>
      </c>
      <c r="DM54" s="50">
        <f t="shared" si="97"/>
        <v>0</v>
      </c>
      <c r="DO54" s="394">
        <f t="shared" si="141"/>
        <v>0</v>
      </c>
      <c r="DP54" s="44">
        <f t="shared" si="141"/>
        <v>0</v>
      </c>
      <c r="DQ54" s="8">
        <f t="shared" ref="DQ54:DQ61" si="163">$E54*DO54*DP54</f>
        <v>0</v>
      </c>
      <c r="DR54" s="50">
        <f t="shared" si="98"/>
        <v>0</v>
      </c>
      <c r="DT54" s="51">
        <f t="shared" si="99"/>
        <v>0</v>
      </c>
      <c r="DU54" s="8">
        <f t="shared" si="102"/>
        <v>0</v>
      </c>
      <c r="DV54" s="52">
        <v>0</v>
      </c>
      <c r="DW54" s="8">
        <f t="shared" si="103"/>
        <v>0</v>
      </c>
      <c r="DX54" s="52">
        <f t="shared" si="100"/>
        <v>0</v>
      </c>
      <c r="DY54" s="52">
        <f t="shared" si="100"/>
        <v>0</v>
      </c>
      <c r="DZ54" s="350">
        <f t="shared" si="101"/>
        <v>0</v>
      </c>
    </row>
    <row r="55" spans="2:130" ht="19.5" customHeight="1" x14ac:dyDescent="0.3">
      <c r="B55" s="87"/>
      <c r="C55" s="197"/>
      <c r="D55" s="197"/>
      <c r="E55" s="334"/>
      <c r="F55" s="274"/>
      <c r="G55" s="274"/>
      <c r="H55" s="274"/>
      <c r="I55" s="264"/>
      <c r="J55" s="264"/>
      <c r="K55" s="265"/>
      <c r="L55" s="260"/>
      <c r="M55" s="266"/>
      <c r="N55" s="394"/>
      <c r="O55" s="214"/>
      <c r="P55" s="8">
        <f t="shared" si="142"/>
        <v>0</v>
      </c>
      <c r="Q55" s="50">
        <f t="shared" si="77"/>
        <v>0</v>
      </c>
      <c r="S55" s="382">
        <f t="shared" si="104"/>
        <v>0</v>
      </c>
      <c r="T55" s="201">
        <v>6</v>
      </c>
      <c r="U55" s="8">
        <f t="shared" si="143"/>
        <v>0</v>
      </c>
      <c r="V55" s="50">
        <f t="shared" si="78"/>
        <v>0</v>
      </c>
      <c r="X55" s="382">
        <f t="shared" si="105"/>
        <v>0</v>
      </c>
      <c r="Y55" s="201">
        <v>6</v>
      </c>
      <c r="Z55" s="8">
        <f>$E55*X55*Y55</f>
        <v>0</v>
      </c>
      <c r="AA55" s="50">
        <f t="shared" si="79"/>
        <v>0</v>
      </c>
      <c r="AC55" s="382">
        <f t="shared" si="107"/>
        <v>0</v>
      </c>
      <c r="AD55" s="201">
        <v>6</v>
      </c>
      <c r="AE55" s="8">
        <f t="shared" si="145"/>
        <v>0</v>
      </c>
      <c r="AF55" s="50">
        <f t="shared" si="80"/>
        <v>0</v>
      </c>
      <c r="AH55" s="382">
        <f t="shared" si="109"/>
        <v>0</v>
      </c>
      <c r="AI55" s="201">
        <v>6</v>
      </c>
      <c r="AJ55" s="8">
        <f t="shared" si="146"/>
        <v>0</v>
      </c>
      <c r="AK55" s="50">
        <f t="shared" si="81"/>
        <v>0</v>
      </c>
      <c r="AM55" s="382">
        <f t="shared" si="111"/>
        <v>0</v>
      </c>
      <c r="AN55" s="201">
        <v>6</v>
      </c>
      <c r="AO55" s="8">
        <f t="shared" si="147"/>
        <v>0</v>
      </c>
      <c r="AP55" s="50">
        <f t="shared" si="82"/>
        <v>0</v>
      </c>
      <c r="AR55" s="382">
        <f t="shared" si="113"/>
        <v>0</v>
      </c>
      <c r="AS55" s="201">
        <v>6</v>
      </c>
      <c r="AT55" s="8">
        <f t="shared" si="148"/>
        <v>0</v>
      </c>
      <c r="AU55" s="50">
        <f t="shared" si="83"/>
        <v>0</v>
      </c>
      <c r="AW55" s="382">
        <f t="shared" si="115"/>
        <v>0</v>
      </c>
      <c r="AX55" s="201">
        <v>6</v>
      </c>
      <c r="AY55" s="8">
        <f t="shared" si="149"/>
        <v>0</v>
      </c>
      <c r="AZ55" s="50">
        <f t="shared" si="84"/>
        <v>0</v>
      </c>
      <c r="BB55" s="382">
        <f t="shared" si="117"/>
        <v>0</v>
      </c>
      <c r="BC55" s="201">
        <v>6</v>
      </c>
      <c r="BD55" s="8">
        <f t="shared" si="150"/>
        <v>0</v>
      </c>
      <c r="BE55" s="50">
        <f t="shared" si="85"/>
        <v>0</v>
      </c>
      <c r="BG55" s="382">
        <f t="shared" si="119"/>
        <v>0</v>
      </c>
      <c r="BH55" s="201">
        <v>6</v>
      </c>
      <c r="BI55" s="8">
        <f t="shared" si="151"/>
        <v>0</v>
      </c>
      <c r="BJ55" s="50">
        <f t="shared" si="86"/>
        <v>0</v>
      </c>
      <c r="BL55" s="382">
        <f t="shared" si="121"/>
        <v>0</v>
      </c>
      <c r="BM55" s="201">
        <v>6</v>
      </c>
      <c r="BN55" s="8">
        <f t="shared" si="152"/>
        <v>0</v>
      </c>
      <c r="BO55" s="50">
        <f t="shared" si="87"/>
        <v>0</v>
      </c>
      <c r="BQ55" s="382">
        <f t="shared" si="123"/>
        <v>0</v>
      </c>
      <c r="BR55" s="201">
        <v>6</v>
      </c>
      <c r="BS55" s="8">
        <f t="shared" si="153"/>
        <v>0</v>
      </c>
      <c r="BT55" s="50">
        <f t="shared" si="88"/>
        <v>0</v>
      </c>
      <c r="BV55" s="382">
        <f t="shared" si="125"/>
        <v>0</v>
      </c>
      <c r="BW55" s="201">
        <v>6</v>
      </c>
      <c r="BX55" s="8">
        <f t="shared" si="154"/>
        <v>0</v>
      </c>
      <c r="BY55" s="50">
        <f t="shared" si="89"/>
        <v>0</v>
      </c>
      <c r="CA55" s="382">
        <f t="shared" si="127"/>
        <v>0</v>
      </c>
      <c r="CB55" s="201">
        <v>6</v>
      </c>
      <c r="CC55" s="8">
        <f t="shared" si="155"/>
        <v>0</v>
      </c>
      <c r="CD55" s="50">
        <f t="shared" si="90"/>
        <v>0</v>
      </c>
      <c r="CF55" s="382">
        <f t="shared" si="129"/>
        <v>0</v>
      </c>
      <c r="CG55" s="201">
        <v>6</v>
      </c>
      <c r="CH55" s="8">
        <f t="shared" si="156"/>
        <v>0</v>
      </c>
      <c r="CI55" s="50">
        <f t="shared" si="91"/>
        <v>0</v>
      </c>
      <c r="CK55" s="382">
        <f t="shared" si="131"/>
        <v>0</v>
      </c>
      <c r="CL55" s="201">
        <v>6</v>
      </c>
      <c r="CM55" s="8">
        <f t="shared" si="157"/>
        <v>0</v>
      </c>
      <c r="CN55" s="50">
        <f t="shared" si="92"/>
        <v>0</v>
      </c>
      <c r="CP55" s="382">
        <f t="shared" si="133"/>
        <v>0</v>
      </c>
      <c r="CQ55" s="201">
        <v>6</v>
      </c>
      <c r="CR55" s="8">
        <f t="shared" si="158"/>
        <v>0</v>
      </c>
      <c r="CS55" s="50">
        <f t="shared" si="93"/>
        <v>0</v>
      </c>
      <c r="CU55" s="382">
        <f t="shared" si="135"/>
        <v>0</v>
      </c>
      <c r="CV55" s="201">
        <v>6</v>
      </c>
      <c r="CW55" s="8">
        <f t="shared" si="159"/>
        <v>0</v>
      </c>
      <c r="CX55" s="50">
        <f t="shared" si="94"/>
        <v>0</v>
      </c>
      <c r="CZ55" s="382">
        <f t="shared" si="137"/>
        <v>0</v>
      </c>
      <c r="DA55" s="201">
        <v>6</v>
      </c>
      <c r="DB55" s="8">
        <f t="shared" si="160"/>
        <v>0</v>
      </c>
      <c r="DC55" s="50">
        <f t="shared" si="95"/>
        <v>0</v>
      </c>
      <c r="DE55" s="394">
        <f t="shared" si="139"/>
        <v>0</v>
      </c>
      <c r="DF55" s="44">
        <f t="shared" si="139"/>
        <v>6</v>
      </c>
      <c r="DG55" s="8">
        <f t="shared" si="161"/>
        <v>0</v>
      </c>
      <c r="DH55" s="50">
        <f t="shared" si="96"/>
        <v>0</v>
      </c>
      <c r="DJ55" s="394">
        <f t="shared" si="140"/>
        <v>0</v>
      </c>
      <c r="DK55" s="44">
        <f t="shared" si="140"/>
        <v>6</v>
      </c>
      <c r="DL55" s="8">
        <f t="shared" si="162"/>
        <v>0</v>
      </c>
      <c r="DM55" s="50">
        <f t="shared" si="97"/>
        <v>0</v>
      </c>
      <c r="DO55" s="394">
        <f t="shared" si="141"/>
        <v>0</v>
      </c>
      <c r="DP55" s="44">
        <f t="shared" si="141"/>
        <v>6</v>
      </c>
      <c r="DQ55" s="8">
        <f t="shared" si="163"/>
        <v>0</v>
      </c>
      <c r="DR55" s="50">
        <f t="shared" si="98"/>
        <v>0</v>
      </c>
      <c r="DT55" s="51">
        <f t="shared" si="99"/>
        <v>0</v>
      </c>
      <c r="DU55" s="8">
        <f t="shared" si="102"/>
        <v>0</v>
      </c>
      <c r="DV55" s="52">
        <v>0</v>
      </c>
      <c r="DW55" s="8">
        <f t="shared" si="103"/>
        <v>0</v>
      </c>
      <c r="DX55" s="52">
        <f t="shared" si="100"/>
        <v>0</v>
      </c>
      <c r="DY55" s="52">
        <f t="shared" si="100"/>
        <v>0</v>
      </c>
      <c r="DZ55" s="350">
        <f t="shared" si="101"/>
        <v>0</v>
      </c>
    </row>
    <row r="56" spans="2:130" ht="36.6" customHeight="1" x14ac:dyDescent="0.3">
      <c r="B56" s="87"/>
      <c r="C56" s="337"/>
      <c r="D56" s="337"/>
      <c r="E56" s="334"/>
      <c r="F56" s="274"/>
      <c r="G56" s="274"/>
      <c r="H56" s="274"/>
      <c r="I56" s="264"/>
      <c r="J56" s="264"/>
      <c r="K56" s="265"/>
      <c r="L56" s="260"/>
      <c r="M56" s="266"/>
      <c r="N56" s="394"/>
      <c r="O56" s="214"/>
      <c r="P56" s="8">
        <f t="shared" si="142"/>
        <v>0</v>
      </c>
      <c r="Q56" s="50">
        <f t="shared" si="77"/>
        <v>0</v>
      </c>
      <c r="S56" s="382">
        <f t="shared" si="104"/>
        <v>0</v>
      </c>
      <c r="T56" s="201">
        <v>6</v>
      </c>
      <c r="U56" s="8">
        <f t="shared" si="143"/>
        <v>0</v>
      </c>
      <c r="V56" s="50">
        <f t="shared" si="78"/>
        <v>0</v>
      </c>
      <c r="X56" s="382">
        <f t="shared" si="105"/>
        <v>0</v>
      </c>
      <c r="Y56" s="201">
        <v>6</v>
      </c>
      <c r="Z56" s="8">
        <f t="shared" si="144"/>
        <v>0</v>
      </c>
      <c r="AA56" s="50">
        <f t="shared" si="79"/>
        <v>0</v>
      </c>
      <c r="AC56" s="382">
        <f t="shared" si="107"/>
        <v>0</v>
      </c>
      <c r="AD56" s="201">
        <v>6</v>
      </c>
      <c r="AE56" s="8">
        <f t="shared" si="145"/>
        <v>0</v>
      </c>
      <c r="AF56" s="50">
        <f t="shared" si="80"/>
        <v>0</v>
      </c>
      <c r="AH56" s="382">
        <f t="shared" si="109"/>
        <v>0</v>
      </c>
      <c r="AI56" s="201">
        <v>6</v>
      </c>
      <c r="AJ56" s="8">
        <f t="shared" si="146"/>
        <v>0</v>
      </c>
      <c r="AK56" s="50">
        <f t="shared" si="81"/>
        <v>0</v>
      </c>
      <c r="AM56" s="382">
        <f t="shared" si="111"/>
        <v>0</v>
      </c>
      <c r="AN56" s="201">
        <v>6</v>
      </c>
      <c r="AO56" s="8">
        <f t="shared" si="147"/>
        <v>0</v>
      </c>
      <c r="AP56" s="50">
        <f t="shared" si="82"/>
        <v>0</v>
      </c>
      <c r="AR56" s="382">
        <f t="shared" si="113"/>
        <v>0</v>
      </c>
      <c r="AS56" s="201">
        <v>6</v>
      </c>
      <c r="AT56" s="8">
        <f t="shared" si="148"/>
        <v>0</v>
      </c>
      <c r="AU56" s="50">
        <f t="shared" si="83"/>
        <v>0</v>
      </c>
      <c r="AW56" s="382">
        <f t="shared" si="115"/>
        <v>0</v>
      </c>
      <c r="AX56" s="201">
        <v>6</v>
      </c>
      <c r="AY56" s="8">
        <f t="shared" si="149"/>
        <v>0</v>
      </c>
      <c r="AZ56" s="50">
        <f t="shared" si="84"/>
        <v>0</v>
      </c>
      <c r="BB56" s="382">
        <f t="shared" si="117"/>
        <v>0</v>
      </c>
      <c r="BC56" s="201">
        <v>6</v>
      </c>
      <c r="BD56" s="8">
        <f t="shared" si="150"/>
        <v>0</v>
      </c>
      <c r="BE56" s="50">
        <f t="shared" si="85"/>
        <v>0</v>
      </c>
      <c r="BG56" s="382">
        <f t="shared" si="119"/>
        <v>0</v>
      </c>
      <c r="BH56" s="201">
        <v>6</v>
      </c>
      <c r="BI56" s="8">
        <f t="shared" si="151"/>
        <v>0</v>
      </c>
      <c r="BJ56" s="50">
        <f t="shared" si="86"/>
        <v>0</v>
      </c>
      <c r="BL56" s="382">
        <f t="shared" si="121"/>
        <v>0</v>
      </c>
      <c r="BM56" s="201">
        <v>6</v>
      </c>
      <c r="BN56" s="8">
        <f t="shared" si="152"/>
        <v>0</v>
      </c>
      <c r="BO56" s="50">
        <f t="shared" si="87"/>
        <v>0</v>
      </c>
      <c r="BQ56" s="382">
        <f t="shared" si="123"/>
        <v>0</v>
      </c>
      <c r="BR56" s="201">
        <v>6</v>
      </c>
      <c r="BS56" s="8">
        <f t="shared" si="153"/>
        <v>0</v>
      </c>
      <c r="BT56" s="50">
        <f t="shared" si="88"/>
        <v>0</v>
      </c>
      <c r="BV56" s="382">
        <f t="shared" si="125"/>
        <v>0</v>
      </c>
      <c r="BW56" s="201">
        <v>6</v>
      </c>
      <c r="BX56" s="8">
        <f t="shared" si="154"/>
        <v>0</v>
      </c>
      <c r="BY56" s="50">
        <f t="shared" si="89"/>
        <v>0</v>
      </c>
      <c r="CA56" s="382">
        <f t="shared" si="127"/>
        <v>0</v>
      </c>
      <c r="CB56" s="201">
        <v>6</v>
      </c>
      <c r="CC56" s="8">
        <f t="shared" si="155"/>
        <v>0</v>
      </c>
      <c r="CD56" s="50">
        <f t="shared" si="90"/>
        <v>0</v>
      </c>
      <c r="CF56" s="382">
        <f t="shared" si="129"/>
        <v>0</v>
      </c>
      <c r="CG56" s="201">
        <v>6</v>
      </c>
      <c r="CH56" s="8">
        <f t="shared" si="156"/>
        <v>0</v>
      </c>
      <c r="CI56" s="50">
        <f t="shared" si="91"/>
        <v>0</v>
      </c>
      <c r="CK56" s="382">
        <f t="shared" si="131"/>
        <v>0</v>
      </c>
      <c r="CL56" s="201">
        <v>6</v>
      </c>
      <c r="CM56" s="8">
        <f t="shared" si="157"/>
        <v>0</v>
      </c>
      <c r="CN56" s="50">
        <f t="shared" si="92"/>
        <v>0</v>
      </c>
      <c r="CP56" s="382">
        <f t="shared" si="133"/>
        <v>0</v>
      </c>
      <c r="CQ56" s="201">
        <v>6</v>
      </c>
      <c r="CR56" s="8">
        <f t="shared" si="158"/>
        <v>0</v>
      </c>
      <c r="CS56" s="50">
        <f t="shared" si="93"/>
        <v>0</v>
      </c>
      <c r="CU56" s="382">
        <f t="shared" si="135"/>
        <v>0</v>
      </c>
      <c r="CV56" s="201">
        <v>6</v>
      </c>
      <c r="CW56" s="8">
        <f t="shared" si="159"/>
        <v>0</v>
      </c>
      <c r="CX56" s="50">
        <f t="shared" si="94"/>
        <v>0</v>
      </c>
      <c r="CZ56" s="382">
        <f t="shared" si="137"/>
        <v>0</v>
      </c>
      <c r="DA56" s="201">
        <v>6</v>
      </c>
      <c r="DB56" s="8">
        <f t="shared" si="160"/>
        <v>0</v>
      </c>
      <c r="DC56" s="50">
        <f t="shared" si="95"/>
        <v>0</v>
      </c>
      <c r="DE56" s="394">
        <f t="shared" si="139"/>
        <v>0</v>
      </c>
      <c r="DF56" s="44">
        <f t="shared" si="139"/>
        <v>6</v>
      </c>
      <c r="DG56" s="8">
        <f t="shared" si="161"/>
        <v>0</v>
      </c>
      <c r="DH56" s="50">
        <f t="shared" si="96"/>
        <v>0</v>
      </c>
      <c r="DJ56" s="394">
        <f t="shared" si="140"/>
        <v>0</v>
      </c>
      <c r="DK56" s="44">
        <f t="shared" si="140"/>
        <v>6</v>
      </c>
      <c r="DL56" s="8">
        <f t="shared" si="162"/>
        <v>0</v>
      </c>
      <c r="DM56" s="50">
        <f t="shared" si="97"/>
        <v>0</v>
      </c>
      <c r="DO56" s="394">
        <f t="shared" si="141"/>
        <v>0</v>
      </c>
      <c r="DP56" s="44">
        <f t="shared" si="141"/>
        <v>6</v>
      </c>
      <c r="DQ56" s="8">
        <f t="shared" si="163"/>
        <v>0</v>
      </c>
      <c r="DR56" s="50">
        <f t="shared" si="98"/>
        <v>0</v>
      </c>
      <c r="DT56" s="51">
        <f t="shared" si="99"/>
        <v>0</v>
      </c>
      <c r="DU56" s="8">
        <f t="shared" si="102"/>
        <v>0</v>
      </c>
      <c r="DV56" s="52">
        <v>0</v>
      </c>
      <c r="DW56" s="8">
        <f t="shared" si="103"/>
        <v>0</v>
      </c>
      <c r="DX56" s="52">
        <f t="shared" si="100"/>
        <v>0</v>
      </c>
      <c r="DY56" s="52">
        <f t="shared" si="100"/>
        <v>0</v>
      </c>
      <c r="DZ56" s="350">
        <f t="shared" si="101"/>
        <v>0</v>
      </c>
    </row>
    <row r="57" spans="2:130" ht="28.2" customHeight="1" x14ac:dyDescent="0.3">
      <c r="B57" s="333"/>
      <c r="C57" s="337"/>
      <c r="D57" s="337"/>
      <c r="E57" s="334"/>
      <c r="F57" s="274"/>
      <c r="G57" s="274"/>
      <c r="H57" s="274"/>
      <c r="I57" s="264"/>
      <c r="J57" s="264"/>
      <c r="K57" s="265"/>
      <c r="L57" s="260"/>
      <c r="M57" s="266"/>
      <c r="N57" s="394"/>
      <c r="O57" s="214"/>
      <c r="P57" s="8">
        <f t="shared" si="142"/>
        <v>0</v>
      </c>
      <c r="Q57" s="50">
        <f t="shared" si="77"/>
        <v>0</v>
      </c>
      <c r="S57" s="382">
        <f t="shared" si="104"/>
        <v>0</v>
      </c>
      <c r="T57" s="201">
        <f t="shared" si="104"/>
        <v>0</v>
      </c>
      <c r="U57" s="8">
        <f t="shared" si="143"/>
        <v>0</v>
      </c>
      <c r="V57" s="50">
        <f t="shared" si="78"/>
        <v>0</v>
      </c>
      <c r="X57" s="382">
        <f t="shared" si="105"/>
        <v>0</v>
      </c>
      <c r="Y57" s="201">
        <f t="shared" ref="Y57:Y61" si="164">T57</f>
        <v>0</v>
      </c>
      <c r="Z57" s="8">
        <f t="shared" si="144"/>
        <v>0</v>
      </c>
      <c r="AA57" s="50">
        <f t="shared" si="79"/>
        <v>0</v>
      </c>
      <c r="AC57" s="382">
        <f t="shared" si="107"/>
        <v>0</v>
      </c>
      <c r="AD57" s="201">
        <f t="shared" ref="AD57:AD61" si="165">Y57</f>
        <v>0</v>
      </c>
      <c r="AE57" s="8">
        <f t="shared" si="145"/>
        <v>0</v>
      </c>
      <c r="AF57" s="50">
        <f t="shared" si="80"/>
        <v>0</v>
      </c>
      <c r="AH57" s="382">
        <f t="shared" si="109"/>
        <v>0</v>
      </c>
      <c r="AI57" s="201">
        <f t="shared" ref="AI57:AI61" si="166">AD57</f>
        <v>0</v>
      </c>
      <c r="AJ57" s="8">
        <f t="shared" si="146"/>
        <v>0</v>
      </c>
      <c r="AK57" s="50">
        <f t="shared" si="81"/>
        <v>0</v>
      </c>
      <c r="AM57" s="382">
        <f t="shared" si="111"/>
        <v>0</v>
      </c>
      <c r="AN57" s="201">
        <f t="shared" ref="AN57:AN61" si="167">AI57</f>
        <v>0</v>
      </c>
      <c r="AO57" s="8">
        <f t="shared" si="147"/>
        <v>0</v>
      </c>
      <c r="AP57" s="50">
        <f t="shared" si="82"/>
        <v>0</v>
      </c>
      <c r="AR57" s="382">
        <f t="shared" si="113"/>
        <v>0</v>
      </c>
      <c r="AS57" s="201">
        <f t="shared" ref="AS57:AS61" si="168">AN57</f>
        <v>0</v>
      </c>
      <c r="AT57" s="8">
        <f t="shared" si="148"/>
        <v>0</v>
      </c>
      <c r="AU57" s="50">
        <f t="shared" si="83"/>
        <v>0</v>
      </c>
      <c r="AW57" s="382">
        <f t="shared" si="115"/>
        <v>0</v>
      </c>
      <c r="AX57" s="201">
        <f t="shared" ref="AX57:AX61" si="169">AS57</f>
        <v>0</v>
      </c>
      <c r="AY57" s="8">
        <f t="shared" si="149"/>
        <v>0</v>
      </c>
      <c r="AZ57" s="50">
        <f t="shared" si="84"/>
        <v>0</v>
      </c>
      <c r="BB57" s="382">
        <f t="shared" si="117"/>
        <v>0</v>
      </c>
      <c r="BC57" s="201">
        <f t="shared" ref="BC57:BC61" si="170">AX57</f>
        <v>0</v>
      </c>
      <c r="BD57" s="8">
        <f t="shared" si="150"/>
        <v>0</v>
      </c>
      <c r="BE57" s="50">
        <f t="shared" si="85"/>
        <v>0</v>
      </c>
      <c r="BG57" s="382">
        <f t="shared" si="119"/>
        <v>0</v>
      </c>
      <c r="BH57" s="201">
        <f t="shared" ref="BH57:BH61" si="171">BC57</f>
        <v>0</v>
      </c>
      <c r="BI57" s="8">
        <f t="shared" si="151"/>
        <v>0</v>
      </c>
      <c r="BJ57" s="50">
        <f t="shared" si="86"/>
        <v>0</v>
      </c>
      <c r="BL57" s="382">
        <f t="shared" si="121"/>
        <v>0</v>
      </c>
      <c r="BM57" s="201">
        <f t="shared" ref="BM57:BM61" si="172">BH57</f>
        <v>0</v>
      </c>
      <c r="BN57" s="8">
        <f t="shared" si="152"/>
        <v>0</v>
      </c>
      <c r="BO57" s="50">
        <f t="shared" si="87"/>
        <v>0</v>
      </c>
      <c r="BQ57" s="382">
        <f t="shared" si="123"/>
        <v>0</v>
      </c>
      <c r="BR57" s="201">
        <f t="shared" ref="BR57:BR61" si="173">BM57</f>
        <v>0</v>
      </c>
      <c r="BS57" s="8">
        <f t="shared" si="153"/>
        <v>0</v>
      </c>
      <c r="BT57" s="50">
        <f t="shared" si="88"/>
        <v>0</v>
      </c>
      <c r="BV57" s="382">
        <f t="shared" si="125"/>
        <v>0</v>
      </c>
      <c r="BW57" s="201">
        <f t="shared" ref="BW57:BW61" si="174">BR57</f>
        <v>0</v>
      </c>
      <c r="BX57" s="8">
        <f t="shared" si="154"/>
        <v>0</v>
      </c>
      <c r="BY57" s="50">
        <f t="shared" si="89"/>
        <v>0</v>
      </c>
      <c r="CA57" s="382">
        <f t="shared" si="127"/>
        <v>0</v>
      </c>
      <c r="CB57" s="201">
        <f t="shared" ref="CB57:CB61" si="175">BW57</f>
        <v>0</v>
      </c>
      <c r="CC57" s="8">
        <f t="shared" si="155"/>
        <v>0</v>
      </c>
      <c r="CD57" s="50">
        <f t="shared" si="90"/>
        <v>0</v>
      </c>
      <c r="CF57" s="382">
        <f t="shared" si="129"/>
        <v>0</v>
      </c>
      <c r="CG57" s="201">
        <f t="shared" ref="CG57:CG61" si="176">CB57</f>
        <v>0</v>
      </c>
      <c r="CH57" s="8">
        <f t="shared" si="156"/>
        <v>0</v>
      </c>
      <c r="CI57" s="50">
        <f t="shared" si="91"/>
        <v>0</v>
      </c>
      <c r="CK57" s="382">
        <f t="shared" si="131"/>
        <v>0</v>
      </c>
      <c r="CL57" s="201">
        <f t="shared" ref="CL57:CL61" si="177">CG57</f>
        <v>0</v>
      </c>
      <c r="CM57" s="8">
        <f t="shared" si="157"/>
        <v>0</v>
      </c>
      <c r="CN57" s="50">
        <f t="shared" si="92"/>
        <v>0</v>
      </c>
      <c r="CP57" s="382">
        <f t="shared" si="133"/>
        <v>0</v>
      </c>
      <c r="CQ57" s="201">
        <f t="shared" ref="CQ57:CQ61" si="178">CL57</f>
        <v>0</v>
      </c>
      <c r="CR57" s="8">
        <f t="shared" si="158"/>
        <v>0</v>
      </c>
      <c r="CS57" s="50">
        <f t="shared" si="93"/>
        <v>0</v>
      </c>
      <c r="CU57" s="382">
        <f t="shared" si="135"/>
        <v>0</v>
      </c>
      <c r="CV57" s="201">
        <f t="shared" ref="CV57:CV61" si="179">CQ57</f>
        <v>0</v>
      </c>
      <c r="CW57" s="8">
        <f t="shared" si="159"/>
        <v>0</v>
      </c>
      <c r="CX57" s="50">
        <f t="shared" si="94"/>
        <v>0</v>
      </c>
      <c r="CZ57" s="382">
        <f t="shared" si="137"/>
        <v>0</v>
      </c>
      <c r="DA57" s="201">
        <f t="shared" ref="DA57:DA61" si="180">CV57</f>
        <v>0</v>
      </c>
      <c r="DB57" s="8">
        <f t="shared" si="160"/>
        <v>0</v>
      </c>
      <c r="DC57" s="50">
        <f t="shared" si="95"/>
        <v>0</v>
      </c>
      <c r="DE57" s="394">
        <f t="shared" si="139"/>
        <v>0</v>
      </c>
      <c r="DF57" s="44">
        <f t="shared" si="139"/>
        <v>0</v>
      </c>
      <c r="DG57" s="8">
        <f t="shared" si="161"/>
        <v>0</v>
      </c>
      <c r="DH57" s="50">
        <f t="shared" si="96"/>
        <v>0</v>
      </c>
      <c r="DJ57" s="394">
        <f t="shared" si="140"/>
        <v>0</v>
      </c>
      <c r="DK57" s="44">
        <f t="shared" si="140"/>
        <v>0</v>
      </c>
      <c r="DL57" s="8">
        <f t="shared" si="162"/>
        <v>0</v>
      </c>
      <c r="DM57" s="50">
        <f t="shared" si="97"/>
        <v>0</v>
      </c>
      <c r="DO57" s="394">
        <f t="shared" si="141"/>
        <v>0</v>
      </c>
      <c r="DP57" s="44">
        <f t="shared" si="141"/>
        <v>0</v>
      </c>
      <c r="DQ57" s="8">
        <f t="shared" si="163"/>
        <v>0</v>
      </c>
      <c r="DR57" s="50">
        <f t="shared" si="98"/>
        <v>0</v>
      </c>
      <c r="DT57" s="51">
        <f t="shared" si="99"/>
        <v>0</v>
      </c>
      <c r="DU57" s="8">
        <f t="shared" si="102"/>
        <v>0</v>
      </c>
      <c r="DV57" s="52">
        <v>0</v>
      </c>
      <c r="DW57" s="8">
        <f t="shared" si="103"/>
        <v>0</v>
      </c>
      <c r="DX57" s="52">
        <f t="shared" si="100"/>
        <v>0</v>
      </c>
      <c r="DY57" s="52">
        <f t="shared" si="100"/>
        <v>0</v>
      </c>
      <c r="DZ57" s="350">
        <f t="shared" si="101"/>
        <v>0</v>
      </c>
    </row>
    <row r="58" spans="2:130" ht="19.5" customHeight="1" x14ac:dyDescent="0.3">
      <c r="B58" s="333"/>
      <c r="C58" s="197"/>
      <c r="D58" s="197"/>
      <c r="E58" s="334"/>
      <c r="F58" s="274"/>
      <c r="G58" s="274"/>
      <c r="H58" s="274"/>
      <c r="I58" s="264"/>
      <c r="J58" s="264"/>
      <c r="K58" s="265"/>
      <c r="L58" s="260"/>
      <c r="M58" s="266"/>
      <c r="N58" s="394"/>
      <c r="O58" s="214"/>
      <c r="P58" s="8">
        <f t="shared" si="142"/>
        <v>0</v>
      </c>
      <c r="Q58" s="50">
        <f t="shared" si="77"/>
        <v>0</v>
      </c>
      <c r="S58" s="382">
        <f t="shared" si="104"/>
        <v>0</v>
      </c>
      <c r="T58" s="201">
        <f t="shared" si="104"/>
        <v>0</v>
      </c>
      <c r="U58" s="8">
        <f t="shared" si="143"/>
        <v>0</v>
      </c>
      <c r="V58" s="50">
        <f t="shared" si="78"/>
        <v>0</v>
      </c>
      <c r="X58" s="382">
        <f t="shared" si="105"/>
        <v>0</v>
      </c>
      <c r="Y58" s="201">
        <f t="shared" si="164"/>
        <v>0</v>
      </c>
      <c r="Z58" s="8">
        <f t="shared" si="144"/>
        <v>0</v>
      </c>
      <c r="AA58" s="50">
        <f t="shared" si="79"/>
        <v>0</v>
      </c>
      <c r="AC58" s="382">
        <f t="shared" si="107"/>
        <v>0</v>
      </c>
      <c r="AD58" s="201">
        <f t="shared" si="165"/>
        <v>0</v>
      </c>
      <c r="AE58" s="8">
        <f t="shared" si="145"/>
        <v>0</v>
      </c>
      <c r="AF58" s="50">
        <f t="shared" si="80"/>
        <v>0</v>
      </c>
      <c r="AH58" s="382">
        <f t="shared" si="109"/>
        <v>0</v>
      </c>
      <c r="AI58" s="201">
        <f t="shared" si="166"/>
        <v>0</v>
      </c>
      <c r="AJ58" s="8">
        <f t="shared" si="146"/>
        <v>0</v>
      </c>
      <c r="AK58" s="50">
        <f t="shared" si="81"/>
        <v>0</v>
      </c>
      <c r="AM58" s="382">
        <f t="shared" si="111"/>
        <v>0</v>
      </c>
      <c r="AN58" s="201">
        <f t="shared" si="167"/>
        <v>0</v>
      </c>
      <c r="AO58" s="8">
        <f t="shared" si="147"/>
        <v>0</v>
      </c>
      <c r="AP58" s="50">
        <f t="shared" si="82"/>
        <v>0</v>
      </c>
      <c r="AR58" s="382">
        <f t="shared" si="113"/>
        <v>0</v>
      </c>
      <c r="AS58" s="201">
        <f t="shared" si="168"/>
        <v>0</v>
      </c>
      <c r="AT58" s="8">
        <f t="shared" si="148"/>
        <v>0</v>
      </c>
      <c r="AU58" s="50">
        <f t="shared" si="83"/>
        <v>0</v>
      </c>
      <c r="AW58" s="382">
        <f t="shared" si="115"/>
        <v>0</v>
      </c>
      <c r="AX58" s="201">
        <f t="shared" si="169"/>
        <v>0</v>
      </c>
      <c r="AY58" s="8">
        <f t="shared" si="149"/>
        <v>0</v>
      </c>
      <c r="AZ58" s="50">
        <f t="shared" si="84"/>
        <v>0</v>
      </c>
      <c r="BB58" s="382">
        <f t="shared" si="117"/>
        <v>0</v>
      </c>
      <c r="BC58" s="201">
        <f t="shared" si="170"/>
        <v>0</v>
      </c>
      <c r="BD58" s="8">
        <f t="shared" si="150"/>
        <v>0</v>
      </c>
      <c r="BE58" s="50">
        <f t="shared" si="85"/>
        <v>0</v>
      </c>
      <c r="BG58" s="382">
        <f t="shared" si="119"/>
        <v>0</v>
      </c>
      <c r="BH58" s="201">
        <f t="shared" si="171"/>
        <v>0</v>
      </c>
      <c r="BI58" s="8">
        <f t="shared" si="151"/>
        <v>0</v>
      </c>
      <c r="BJ58" s="50">
        <f t="shared" si="86"/>
        <v>0</v>
      </c>
      <c r="BL58" s="382">
        <f t="shared" si="121"/>
        <v>0</v>
      </c>
      <c r="BM58" s="201">
        <f t="shared" si="172"/>
        <v>0</v>
      </c>
      <c r="BN58" s="8">
        <f t="shared" si="152"/>
        <v>0</v>
      </c>
      <c r="BO58" s="50">
        <f t="shared" si="87"/>
        <v>0</v>
      </c>
      <c r="BQ58" s="382">
        <f t="shared" si="123"/>
        <v>0</v>
      </c>
      <c r="BR58" s="201">
        <f t="shared" si="173"/>
        <v>0</v>
      </c>
      <c r="BS58" s="8">
        <f t="shared" si="153"/>
        <v>0</v>
      </c>
      <c r="BT58" s="50">
        <f t="shared" si="88"/>
        <v>0</v>
      </c>
      <c r="BV58" s="382">
        <f t="shared" si="125"/>
        <v>0</v>
      </c>
      <c r="BW58" s="201">
        <f t="shared" si="174"/>
        <v>0</v>
      </c>
      <c r="BX58" s="8">
        <f t="shared" si="154"/>
        <v>0</v>
      </c>
      <c r="BY58" s="50">
        <f t="shared" si="89"/>
        <v>0</v>
      </c>
      <c r="CA58" s="382">
        <f t="shared" si="127"/>
        <v>0</v>
      </c>
      <c r="CB58" s="201">
        <f t="shared" si="175"/>
        <v>0</v>
      </c>
      <c r="CC58" s="8">
        <f t="shared" si="155"/>
        <v>0</v>
      </c>
      <c r="CD58" s="50">
        <f t="shared" si="90"/>
        <v>0</v>
      </c>
      <c r="CF58" s="382">
        <f t="shared" si="129"/>
        <v>0</v>
      </c>
      <c r="CG58" s="201">
        <f t="shared" si="176"/>
        <v>0</v>
      </c>
      <c r="CH58" s="8">
        <f t="shared" si="156"/>
        <v>0</v>
      </c>
      <c r="CI58" s="50">
        <f t="shared" si="91"/>
        <v>0</v>
      </c>
      <c r="CK58" s="382">
        <f t="shared" si="131"/>
        <v>0</v>
      </c>
      <c r="CL58" s="201">
        <f t="shared" si="177"/>
        <v>0</v>
      </c>
      <c r="CM58" s="8">
        <f t="shared" si="157"/>
        <v>0</v>
      </c>
      <c r="CN58" s="50">
        <f t="shared" si="92"/>
        <v>0</v>
      </c>
      <c r="CP58" s="382">
        <f t="shared" si="133"/>
        <v>0</v>
      </c>
      <c r="CQ58" s="201">
        <f t="shared" si="178"/>
        <v>0</v>
      </c>
      <c r="CR58" s="8">
        <f t="shared" si="158"/>
        <v>0</v>
      </c>
      <c r="CS58" s="50">
        <f t="shared" si="93"/>
        <v>0</v>
      </c>
      <c r="CU58" s="382">
        <f t="shared" si="135"/>
        <v>0</v>
      </c>
      <c r="CV58" s="201">
        <f t="shared" si="179"/>
        <v>0</v>
      </c>
      <c r="CW58" s="8">
        <f t="shared" si="159"/>
        <v>0</v>
      </c>
      <c r="CX58" s="50">
        <f t="shared" si="94"/>
        <v>0</v>
      </c>
      <c r="CZ58" s="382">
        <f t="shared" si="137"/>
        <v>0</v>
      </c>
      <c r="DA58" s="201">
        <f t="shared" si="180"/>
        <v>0</v>
      </c>
      <c r="DB58" s="8">
        <f t="shared" si="160"/>
        <v>0</v>
      </c>
      <c r="DC58" s="50">
        <f t="shared" si="95"/>
        <v>0</v>
      </c>
      <c r="DE58" s="394">
        <f t="shared" si="139"/>
        <v>0</v>
      </c>
      <c r="DF58" s="44">
        <f t="shared" si="139"/>
        <v>0</v>
      </c>
      <c r="DG58" s="8">
        <f t="shared" si="161"/>
        <v>0</v>
      </c>
      <c r="DH58" s="50">
        <f t="shared" si="96"/>
        <v>0</v>
      </c>
      <c r="DJ58" s="394">
        <f t="shared" si="140"/>
        <v>0</v>
      </c>
      <c r="DK58" s="44">
        <f t="shared" si="140"/>
        <v>0</v>
      </c>
      <c r="DL58" s="8">
        <f t="shared" si="162"/>
        <v>0</v>
      </c>
      <c r="DM58" s="50">
        <f t="shared" si="97"/>
        <v>0</v>
      </c>
      <c r="DO58" s="394">
        <f t="shared" si="141"/>
        <v>0</v>
      </c>
      <c r="DP58" s="44">
        <f t="shared" si="141"/>
        <v>0</v>
      </c>
      <c r="DQ58" s="8">
        <f t="shared" si="163"/>
        <v>0</v>
      </c>
      <c r="DR58" s="50">
        <f t="shared" si="98"/>
        <v>0</v>
      </c>
      <c r="DT58" s="51">
        <f t="shared" si="99"/>
        <v>0</v>
      </c>
      <c r="DU58" s="8">
        <f t="shared" si="102"/>
        <v>0</v>
      </c>
      <c r="DV58" s="52">
        <v>0</v>
      </c>
      <c r="DW58" s="8">
        <f t="shared" si="103"/>
        <v>0</v>
      </c>
      <c r="DX58" s="52">
        <f t="shared" si="100"/>
        <v>0</v>
      </c>
      <c r="DY58" s="52">
        <f t="shared" si="100"/>
        <v>0</v>
      </c>
      <c r="DZ58" s="350">
        <f t="shared" si="101"/>
        <v>0</v>
      </c>
    </row>
    <row r="59" spans="2:130" ht="19.5" customHeight="1" x14ac:dyDescent="0.3">
      <c r="B59" s="333"/>
      <c r="C59" s="197"/>
      <c r="D59" s="197"/>
      <c r="E59" s="334"/>
      <c r="F59" s="274"/>
      <c r="G59" s="274"/>
      <c r="H59" s="274"/>
      <c r="I59" s="264"/>
      <c r="J59" s="264"/>
      <c r="K59" s="265"/>
      <c r="L59" s="260"/>
      <c r="M59" s="266"/>
      <c r="N59" s="394"/>
      <c r="O59" s="214"/>
      <c r="P59" s="8">
        <f t="shared" si="142"/>
        <v>0</v>
      </c>
      <c r="Q59" s="50">
        <f t="shared" si="77"/>
        <v>0</v>
      </c>
      <c r="S59" s="382">
        <f t="shared" si="104"/>
        <v>0</v>
      </c>
      <c r="T59" s="201">
        <f t="shared" si="104"/>
        <v>0</v>
      </c>
      <c r="U59" s="8">
        <f t="shared" si="143"/>
        <v>0</v>
      </c>
      <c r="V59" s="50">
        <f t="shared" si="78"/>
        <v>0</v>
      </c>
      <c r="X59" s="382">
        <f t="shared" si="105"/>
        <v>0</v>
      </c>
      <c r="Y59" s="201">
        <f t="shared" si="164"/>
        <v>0</v>
      </c>
      <c r="Z59" s="8">
        <f t="shared" si="144"/>
        <v>0</v>
      </c>
      <c r="AA59" s="50">
        <f t="shared" si="79"/>
        <v>0</v>
      </c>
      <c r="AC59" s="382">
        <f t="shared" si="107"/>
        <v>0</v>
      </c>
      <c r="AD59" s="201">
        <f t="shared" si="165"/>
        <v>0</v>
      </c>
      <c r="AE59" s="8">
        <f t="shared" si="145"/>
        <v>0</v>
      </c>
      <c r="AF59" s="50">
        <f t="shared" si="80"/>
        <v>0</v>
      </c>
      <c r="AH59" s="382">
        <f t="shared" si="109"/>
        <v>0</v>
      </c>
      <c r="AI59" s="201">
        <f t="shared" si="166"/>
        <v>0</v>
      </c>
      <c r="AJ59" s="8">
        <f t="shared" si="146"/>
        <v>0</v>
      </c>
      <c r="AK59" s="50">
        <f t="shared" si="81"/>
        <v>0</v>
      </c>
      <c r="AM59" s="382">
        <f t="shared" si="111"/>
        <v>0</v>
      </c>
      <c r="AN59" s="201">
        <f t="shared" si="167"/>
        <v>0</v>
      </c>
      <c r="AO59" s="8">
        <f t="shared" si="147"/>
        <v>0</v>
      </c>
      <c r="AP59" s="50">
        <f t="shared" si="82"/>
        <v>0</v>
      </c>
      <c r="AR59" s="382">
        <f t="shared" si="113"/>
        <v>0</v>
      </c>
      <c r="AS59" s="201">
        <f t="shared" si="168"/>
        <v>0</v>
      </c>
      <c r="AT59" s="8">
        <f t="shared" si="148"/>
        <v>0</v>
      </c>
      <c r="AU59" s="50">
        <f t="shared" si="83"/>
        <v>0</v>
      </c>
      <c r="AW59" s="382">
        <f t="shared" si="115"/>
        <v>0</v>
      </c>
      <c r="AX59" s="201">
        <f t="shared" si="169"/>
        <v>0</v>
      </c>
      <c r="AY59" s="8">
        <f t="shared" si="149"/>
        <v>0</v>
      </c>
      <c r="AZ59" s="50">
        <f t="shared" si="84"/>
        <v>0</v>
      </c>
      <c r="BB59" s="382">
        <f t="shared" si="117"/>
        <v>0</v>
      </c>
      <c r="BC59" s="201">
        <f t="shared" si="170"/>
        <v>0</v>
      </c>
      <c r="BD59" s="8">
        <f t="shared" si="150"/>
        <v>0</v>
      </c>
      <c r="BE59" s="50">
        <f t="shared" si="85"/>
        <v>0</v>
      </c>
      <c r="BG59" s="382">
        <f t="shared" si="119"/>
        <v>0</v>
      </c>
      <c r="BH59" s="201">
        <f t="shared" si="171"/>
        <v>0</v>
      </c>
      <c r="BI59" s="8">
        <f t="shared" si="151"/>
        <v>0</v>
      </c>
      <c r="BJ59" s="50">
        <f t="shared" si="86"/>
        <v>0</v>
      </c>
      <c r="BL59" s="382">
        <f t="shared" si="121"/>
        <v>0</v>
      </c>
      <c r="BM59" s="201">
        <f t="shared" si="172"/>
        <v>0</v>
      </c>
      <c r="BN59" s="8">
        <f t="shared" si="152"/>
        <v>0</v>
      </c>
      <c r="BO59" s="50">
        <f t="shared" si="87"/>
        <v>0</v>
      </c>
      <c r="BQ59" s="382">
        <f t="shared" si="123"/>
        <v>0</v>
      </c>
      <c r="BR59" s="201">
        <f t="shared" si="173"/>
        <v>0</v>
      </c>
      <c r="BS59" s="8">
        <f t="shared" si="153"/>
        <v>0</v>
      </c>
      <c r="BT59" s="50">
        <f t="shared" si="88"/>
        <v>0</v>
      </c>
      <c r="BV59" s="382">
        <f t="shared" si="125"/>
        <v>0</v>
      </c>
      <c r="BW59" s="201">
        <f t="shared" si="174"/>
        <v>0</v>
      </c>
      <c r="BX59" s="8">
        <f t="shared" si="154"/>
        <v>0</v>
      </c>
      <c r="BY59" s="50">
        <f t="shared" si="89"/>
        <v>0</v>
      </c>
      <c r="CA59" s="382">
        <f t="shared" si="127"/>
        <v>0</v>
      </c>
      <c r="CB59" s="201">
        <f t="shared" si="175"/>
        <v>0</v>
      </c>
      <c r="CC59" s="8">
        <f t="shared" si="155"/>
        <v>0</v>
      </c>
      <c r="CD59" s="50">
        <f t="shared" si="90"/>
        <v>0</v>
      </c>
      <c r="CF59" s="382">
        <f t="shared" si="129"/>
        <v>0</v>
      </c>
      <c r="CG59" s="201">
        <f t="shared" si="176"/>
        <v>0</v>
      </c>
      <c r="CH59" s="8">
        <f t="shared" si="156"/>
        <v>0</v>
      </c>
      <c r="CI59" s="50">
        <f t="shared" si="91"/>
        <v>0</v>
      </c>
      <c r="CK59" s="382">
        <f t="shared" si="131"/>
        <v>0</v>
      </c>
      <c r="CL59" s="201">
        <f t="shared" si="177"/>
        <v>0</v>
      </c>
      <c r="CM59" s="8">
        <f t="shared" si="157"/>
        <v>0</v>
      </c>
      <c r="CN59" s="50">
        <f t="shared" si="92"/>
        <v>0</v>
      </c>
      <c r="CP59" s="382">
        <f t="shared" si="133"/>
        <v>0</v>
      </c>
      <c r="CQ59" s="201">
        <f t="shared" si="178"/>
        <v>0</v>
      </c>
      <c r="CR59" s="8">
        <f t="shared" si="158"/>
        <v>0</v>
      </c>
      <c r="CS59" s="50">
        <f t="shared" si="93"/>
        <v>0</v>
      </c>
      <c r="CU59" s="382">
        <f t="shared" si="135"/>
        <v>0</v>
      </c>
      <c r="CV59" s="201">
        <f t="shared" si="179"/>
        <v>0</v>
      </c>
      <c r="CW59" s="8">
        <f t="shared" si="159"/>
        <v>0</v>
      </c>
      <c r="CX59" s="50">
        <f t="shared" si="94"/>
        <v>0</v>
      </c>
      <c r="CZ59" s="382">
        <f t="shared" si="137"/>
        <v>0</v>
      </c>
      <c r="DA59" s="201">
        <f t="shared" si="180"/>
        <v>0</v>
      </c>
      <c r="DB59" s="8">
        <f t="shared" si="160"/>
        <v>0</v>
      </c>
      <c r="DC59" s="50">
        <f t="shared" si="95"/>
        <v>0</v>
      </c>
      <c r="DE59" s="394">
        <f t="shared" si="139"/>
        <v>0</v>
      </c>
      <c r="DF59" s="44">
        <f t="shared" si="139"/>
        <v>0</v>
      </c>
      <c r="DG59" s="8">
        <f t="shared" si="161"/>
        <v>0</v>
      </c>
      <c r="DH59" s="50">
        <f t="shared" si="96"/>
        <v>0</v>
      </c>
      <c r="DJ59" s="394">
        <f t="shared" si="140"/>
        <v>0</v>
      </c>
      <c r="DK59" s="44">
        <f t="shared" si="140"/>
        <v>0</v>
      </c>
      <c r="DL59" s="8">
        <f t="shared" si="162"/>
        <v>0</v>
      </c>
      <c r="DM59" s="50">
        <f t="shared" si="97"/>
        <v>0</v>
      </c>
      <c r="DO59" s="394">
        <f t="shared" si="141"/>
        <v>0</v>
      </c>
      <c r="DP59" s="44">
        <f t="shared" si="141"/>
        <v>0</v>
      </c>
      <c r="DQ59" s="8">
        <f t="shared" si="163"/>
        <v>0</v>
      </c>
      <c r="DR59" s="50">
        <f t="shared" si="98"/>
        <v>0</v>
      </c>
      <c r="DT59" s="51">
        <f t="shared" si="99"/>
        <v>0</v>
      </c>
      <c r="DU59" s="8">
        <f t="shared" si="102"/>
        <v>0</v>
      </c>
      <c r="DV59" s="52">
        <v>0</v>
      </c>
      <c r="DW59" s="8">
        <f t="shared" si="103"/>
        <v>0</v>
      </c>
      <c r="DX59" s="52">
        <f t="shared" si="100"/>
        <v>0</v>
      </c>
      <c r="DY59" s="52">
        <f t="shared" si="100"/>
        <v>0</v>
      </c>
      <c r="DZ59" s="350">
        <f t="shared" si="101"/>
        <v>0</v>
      </c>
    </row>
    <row r="60" spans="2:130" ht="19.5" customHeight="1" x14ac:dyDescent="0.3">
      <c r="B60" s="333"/>
      <c r="C60" s="197"/>
      <c r="D60" s="197"/>
      <c r="E60" s="334"/>
      <c r="F60" s="274"/>
      <c r="G60" s="274"/>
      <c r="H60" s="274"/>
      <c r="I60" s="264"/>
      <c r="J60" s="264"/>
      <c r="K60" s="265"/>
      <c r="L60" s="260"/>
      <c r="M60" s="266"/>
      <c r="N60" s="394"/>
      <c r="O60" s="214"/>
      <c r="P60" s="8">
        <f t="shared" si="142"/>
        <v>0</v>
      </c>
      <c r="Q60" s="50">
        <f t="shared" si="77"/>
        <v>0</v>
      </c>
      <c r="S60" s="382">
        <f t="shared" si="104"/>
        <v>0</v>
      </c>
      <c r="T60" s="201">
        <f t="shared" si="104"/>
        <v>0</v>
      </c>
      <c r="U60" s="8">
        <f t="shared" si="143"/>
        <v>0</v>
      </c>
      <c r="V60" s="50">
        <f t="shared" si="78"/>
        <v>0</v>
      </c>
      <c r="X60" s="382">
        <f t="shared" si="105"/>
        <v>0</v>
      </c>
      <c r="Y60" s="201">
        <f t="shared" si="164"/>
        <v>0</v>
      </c>
      <c r="Z60" s="8">
        <f t="shared" si="144"/>
        <v>0</v>
      </c>
      <c r="AA60" s="50">
        <f t="shared" si="79"/>
        <v>0</v>
      </c>
      <c r="AC60" s="382">
        <f t="shared" si="107"/>
        <v>0</v>
      </c>
      <c r="AD60" s="201">
        <f t="shared" si="165"/>
        <v>0</v>
      </c>
      <c r="AE60" s="8">
        <f t="shared" si="145"/>
        <v>0</v>
      </c>
      <c r="AF60" s="50">
        <f t="shared" si="80"/>
        <v>0</v>
      </c>
      <c r="AH60" s="382">
        <f t="shared" si="109"/>
        <v>0</v>
      </c>
      <c r="AI60" s="201">
        <f t="shared" si="166"/>
        <v>0</v>
      </c>
      <c r="AJ60" s="8">
        <f t="shared" si="146"/>
        <v>0</v>
      </c>
      <c r="AK60" s="50">
        <f t="shared" si="81"/>
        <v>0</v>
      </c>
      <c r="AM60" s="382">
        <f t="shared" si="111"/>
        <v>0</v>
      </c>
      <c r="AN60" s="201">
        <f t="shared" si="167"/>
        <v>0</v>
      </c>
      <c r="AO60" s="8">
        <f t="shared" si="147"/>
        <v>0</v>
      </c>
      <c r="AP60" s="50">
        <f t="shared" si="82"/>
        <v>0</v>
      </c>
      <c r="AR60" s="382">
        <f t="shared" si="113"/>
        <v>0</v>
      </c>
      <c r="AS60" s="201">
        <f t="shared" si="168"/>
        <v>0</v>
      </c>
      <c r="AT60" s="8">
        <f t="shared" si="148"/>
        <v>0</v>
      </c>
      <c r="AU60" s="50">
        <f t="shared" si="83"/>
        <v>0</v>
      </c>
      <c r="AW60" s="382">
        <f t="shared" si="115"/>
        <v>0</v>
      </c>
      <c r="AX60" s="201">
        <f t="shared" si="169"/>
        <v>0</v>
      </c>
      <c r="AY60" s="8">
        <f t="shared" si="149"/>
        <v>0</v>
      </c>
      <c r="AZ60" s="50">
        <f t="shared" si="84"/>
        <v>0</v>
      </c>
      <c r="BB60" s="382">
        <f t="shared" si="117"/>
        <v>0</v>
      </c>
      <c r="BC60" s="201">
        <f t="shared" si="170"/>
        <v>0</v>
      </c>
      <c r="BD60" s="8">
        <f t="shared" si="150"/>
        <v>0</v>
      </c>
      <c r="BE60" s="50">
        <f t="shared" si="85"/>
        <v>0</v>
      </c>
      <c r="BG60" s="382">
        <f t="shared" si="119"/>
        <v>0</v>
      </c>
      <c r="BH60" s="201">
        <f t="shared" si="171"/>
        <v>0</v>
      </c>
      <c r="BI60" s="8">
        <f t="shared" si="151"/>
        <v>0</v>
      </c>
      <c r="BJ60" s="50">
        <f t="shared" si="86"/>
        <v>0</v>
      </c>
      <c r="BL60" s="382">
        <f t="shared" si="121"/>
        <v>0</v>
      </c>
      <c r="BM60" s="201">
        <f t="shared" si="172"/>
        <v>0</v>
      </c>
      <c r="BN60" s="8">
        <f t="shared" si="152"/>
        <v>0</v>
      </c>
      <c r="BO60" s="50">
        <f t="shared" si="87"/>
        <v>0</v>
      </c>
      <c r="BQ60" s="382">
        <f t="shared" si="123"/>
        <v>0</v>
      </c>
      <c r="BR60" s="201">
        <f t="shared" si="173"/>
        <v>0</v>
      </c>
      <c r="BS60" s="8">
        <f t="shared" si="153"/>
        <v>0</v>
      </c>
      <c r="BT60" s="50">
        <f t="shared" si="88"/>
        <v>0</v>
      </c>
      <c r="BV60" s="382">
        <f t="shared" si="125"/>
        <v>0</v>
      </c>
      <c r="BW60" s="201">
        <f t="shared" si="174"/>
        <v>0</v>
      </c>
      <c r="BX60" s="8">
        <f t="shared" si="154"/>
        <v>0</v>
      </c>
      <c r="BY60" s="50">
        <f t="shared" si="89"/>
        <v>0</v>
      </c>
      <c r="CA60" s="382">
        <f t="shared" si="127"/>
        <v>0</v>
      </c>
      <c r="CB60" s="201">
        <f t="shared" si="175"/>
        <v>0</v>
      </c>
      <c r="CC60" s="8">
        <f t="shared" si="155"/>
        <v>0</v>
      </c>
      <c r="CD60" s="50">
        <f t="shared" si="90"/>
        <v>0</v>
      </c>
      <c r="CF60" s="382">
        <f t="shared" si="129"/>
        <v>0</v>
      </c>
      <c r="CG60" s="201">
        <f t="shared" si="176"/>
        <v>0</v>
      </c>
      <c r="CH60" s="8">
        <f t="shared" si="156"/>
        <v>0</v>
      </c>
      <c r="CI60" s="50">
        <f t="shared" si="91"/>
        <v>0</v>
      </c>
      <c r="CK60" s="382">
        <f t="shared" si="131"/>
        <v>0</v>
      </c>
      <c r="CL60" s="201">
        <f t="shared" si="177"/>
        <v>0</v>
      </c>
      <c r="CM60" s="8">
        <f t="shared" si="157"/>
        <v>0</v>
      </c>
      <c r="CN60" s="50">
        <f t="shared" si="92"/>
        <v>0</v>
      </c>
      <c r="CP60" s="382">
        <f t="shared" si="133"/>
        <v>0</v>
      </c>
      <c r="CQ60" s="201">
        <f t="shared" si="178"/>
        <v>0</v>
      </c>
      <c r="CR60" s="8">
        <f t="shared" si="158"/>
        <v>0</v>
      </c>
      <c r="CS60" s="50">
        <f t="shared" si="93"/>
        <v>0</v>
      </c>
      <c r="CU60" s="382">
        <f t="shared" si="135"/>
        <v>0</v>
      </c>
      <c r="CV60" s="201">
        <f t="shared" si="179"/>
        <v>0</v>
      </c>
      <c r="CW60" s="8">
        <f t="shared" si="159"/>
        <v>0</v>
      </c>
      <c r="CX60" s="50">
        <f t="shared" si="94"/>
        <v>0</v>
      </c>
      <c r="CZ60" s="382">
        <f t="shared" si="137"/>
        <v>0</v>
      </c>
      <c r="DA60" s="201">
        <f t="shared" si="180"/>
        <v>0</v>
      </c>
      <c r="DB60" s="8">
        <f t="shared" si="160"/>
        <v>0</v>
      </c>
      <c r="DC60" s="50">
        <f t="shared" si="95"/>
        <v>0</v>
      </c>
      <c r="DE60" s="394">
        <f t="shared" si="139"/>
        <v>0</v>
      </c>
      <c r="DF60" s="44">
        <f t="shared" si="139"/>
        <v>0</v>
      </c>
      <c r="DG60" s="8">
        <f t="shared" si="161"/>
        <v>0</v>
      </c>
      <c r="DH60" s="50">
        <f t="shared" si="96"/>
        <v>0</v>
      </c>
      <c r="DJ60" s="394">
        <f t="shared" si="140"/>
        <v>0</v>
      </c>
      <c r="DK60" s="44">
        <f t="shared" si="140"/>
        <v>0</v>
      </c>
      <c r="DL60" s="8">
        <f t="shared" si="162"/>
        <v>0</v>
      </c>
      <c r="DM60" s="50">
        <f t="shared" si="97"/>
        <v>0</v>
      </c>
      <c r="DO60" s="394">
        <f t="shared" si="141"/>
        <v>0</v>
      </c>
      <c r="DP60" s="44">
        <f t="shared" si="141"/>
        <v>0</v>
      </c>
      <c r="DQ60" s="8">
        <f t="shared" si="163"/>
        <v>0</v>
      </c>
      <c r="DR60" s="50">
        <f t="shared" si="98"/>
        <v>0</v>
      </c>
      <c r="DT60" s="51">
        <f t="shared" si="99"/>
        <v>0</v>
      </c>
      <c r="DU60" s="8">
        <f t="shared" si="102"/>
        <v>0</v>
      </c>
      <c r="DV60" s="52">
        <v>0</v>
      </c>
      <c r="DW60" s="8">
        <f t="shared" si="103"/>
        <v>0</v>
      </c>
      <c r="DX60" s="52">
        <f t="shared" si="100"/>
        <v>0</v>
      </c>
      <c r="DY60" s="52">
        <f t="shared" si="100"/>
        <v>0</v>
      </c>
      <c r="DZ60" s="350">
        <f t="shared" si="101"/>
        <v>0</v>
      </c>
    </row>
    <row r="61" spans="2:130" ht="19.5" customHeight="1" x14ac:dyDescent="0.3">
      <c r="B61" s="333"/>
      <c r="C61" s="197"/>
      <c r="D61" s="197"/>
      <c r="E61" s="334"/>
      <c r="F61" s="274"/>
      <c r="G61" s="274"/>
      <c r="H61" s="274"/>
      <c r="I61" s="264"/>
      <c r="J61" s="264"/>
      <c r="K61" s="265"/>
      <c r="L61" s="260"/>
      <c r="M61" s="266"/>
      <c r="N61" s="394"/>
      <c r="O61" s="214"/>
      <c r="P61" s="8">
        <f t="shared" si="142"/>
        <v>0</v>
      </c>
      <c r="Q61" s="50">
        <f t="shared" si="77"/>
        <v>0</v>
      </c>
      <c r="S61" s="382">
        <f t="shared" si="104"/>
        <v>0</v>
      </c>
      <c r="T61" s="201">
        <f t="shared" si="104"/>
        <v>0</v>
      </c>
      <c r="U61" s="8">
        <f t="shared" si="143"/>
        <v>0</v>
      </c>
      <c r="V61" s="50">
        <f t="shared" si="78"/>
        <v>0</v>
      </c>
      <c r="X61" s="382">
        <f t="shared" si="105"/>
        <v>0</v>
      </c>
      <c r="Y61" s="201">
        <f t="shared" si="164"/>
        <v>0</v>
      </c>
      <c r="Z61" s="8">
        <f t="shared" si="144"/>
        <v>0</v>
      </c>
      <c r="AA61" s="50">
        <f t="shared" si="79"/>
        <v>0</v>
      </c>
      <c r="AC61" s="382">
        <f t="shared" si="107"/>
        <v>0</v>
      </c>
      <c r="AD61" s="201">
        <f t="shared" si="165"/>
        <v>0</v>
      </c>
      <c r="AE61" s="8">
        <f t="shared" si="145"/>
        <v>0</v>
      </c>
      <c r="AF61" s="50">
        <f t="shared" si="80"/>
        <v>0</v>
      </c>
      <c r="AH61" s="382">
        <f t="shared" si="109"/>
        <v>0</v>
      </c>
      <c r="AI61" s="201">
        <f t="shared" si="166"/>
        <v>0</v>
      </c>
      <c r="AJ61" s="8">
        <f t="shared" si="146"/>
        <v>0</v>
      </c>
      <c r="AK61" s="50">
        <f t="shared" si="81"/>
        <v>0</v>
      </c>
      <c r="AM61" s="382">
        <f t="shared" si="111"/>
        <v>0</v>
      </c>
      <c r="AN61" s="201">
        <f t="shared" si="167"/>
        <v>0</v>
      </c>
      <c r="AO61" s="8">
        <f t="shared" si="147"/>
        <v>0</v>
      </c>
      <c r="AP61" s="50">
        <f t="shared" si="82"/>
        <v>0</v>
      </c>
      <c r="AR61" s="382">
        <f t="shared" si="113"/>
        <v>0</v>
      </c>
      <c r="AS61" s="201">
        <f t="shared" si="168"/>
        <v>0</v>
      </c>
      <c r="AT61" s="8">
        <f t="shared" si="148"/>
        <v>0</v>
      </c>
      <c r="AU61" s="50">
        <f t="shared" si="83"/>
        <v>0</v>
      </c>
      <c r="AW61" s="382">
        <f t="shared" si="115"/>
        <v>0</v>
      </c>
      <c r="AX61" s="201">
        <f t="shared" si="169"/>
        <v>0</v>
      </c>
      <c r="AY61" s="8">
        <f t="shared" si="149"/>
        <v>0</v>
      </c>
      <c r="AZ61" s="50">
        <f t="shared" si="84"/>
        <v>0</v>
      </c>
      <c r="BB61" s="382">
        <f t="shared" si="117"/>
        <v>0</v>
      </c>
      <c r="BC61" s="201">
        <f t="shared" si="170"/>
        <v>0</v>
      </c>
      <c r="BD61" s="8">
        <f t="shared" si="150"/>
        <v>0</v>
      </c>
      <c r="BE61" s="50">
        <f t="shared" si="85"/>
        <v>0</v>
      </c>
      <c r="BG61" s="382">
        <f t="shared" si="119"/>
        <v>0</v>
      </c>
      <c r="BH61" s="201">
        <f t="shared" si="171"/>
        <v>0</v>
      </c>
      <c r="BI61" s="8">
        <f t="shared" si="151"/>
        <v>0</v>
      </c>
      <c r="BJ61" s="50">
        <f t="shared" si="86"/>
        <v>0</v>
      </c>
      <c r="BL61" s="382">
        <f t="shared" si="121"/>
        <v>0</v>
      </c>
      <c r="BM61" s="201">
        <f t="shared" si="172"/>
        <v>0</v>
      </c>
      <c r="BN61" s="8">
        <f t="shared" si="152"/>
        <v>0</v>
      </c>
      <c r="BO61" s="50">
        <f t="shared" si="87"/>
        <v>0</v>
      </c>
      <c r="BQ61" s="382">
        <f t="shared" si="123"/>
        <v>0</v>
      </c>
      <c r="BR61" s="201">
        <f t="shared" si="173"/>
        <v>0</v>
      </c>
      <c r="BS61" s="8">
        <f t="shared" si="153"/>
        <v>0</v>
      </c>
      <c r="BT61" s="50">
        <f t="shared" si="88"/>
        <v>0</v>
      </c>
      <c r="BV61" s="382">
        <f t="shared" si="125"/>
        <v>0</v>
      </c>
      <c r="BW61" s="201">
        <f t="shared" si="174"/>
        <v>0</v>
      </c>
      <c r="BX61" s="8">
        <f t="shared" si="154"/>
        <v>0</v>
      </c>
      <c r="BY61" s="50">
        <f t="shared" si="89"/>
        <v>0</v>
      </c>
      <c r="CA61" s="382">
        <f t="shared" si="127"/>
        <v>0</v>
      </c>
      <c r="CB61" s="201">
        <f t="shared" si="175"/>
        <v>0</v>
      </c>
      <c r="CC61" s="8">
        <f t="shared" si="155"/>
        <v>0</v>
      </c>
      <c r="CD61" s="50">
        <f t="shared" si="90"/>
        <v>0</v>
      </c>
      <c r="CF61" s="382">
        <f t="shared" si="129"/>
        <v>0</v>
      </c>
      <c r="CG61" s="201">
        <f t="shared" si="176"/>
        <v>0</v>
      </c>
      <c r="CH61" s="8">
        <f t="shared" si="156"/>
        <v>0</v>
      </c>
      <c r="CI61" s="50">
        <f t="shared" si="91"/>
        <v>0</v>
      </c>
      <c r="CK61" s="382">
        <f t="shared" si="131"/>
        <v>0</v>
      </c>
      <c r="CL61" s="201">
        <f t="shared" si="177"/>
        <v>0</v>
      </c>
      <c r="CM61" s="8">
        <f t="shared" si="157"/>
        <v>0</v>
      </c>
      <c r="CN61" s="50">
        <f t="shared" si="92"/>
        <v>0</v>
      </c>
      <c r="CP61" s="382">
        <f t="shared" si="133"/>
        <v>0</v>
      </c>
      <c r="CQ61" s="201">
        <f t="shared" si="178"/>
        <v>0</v>
      </c>
      <c r="CR61" s="8">
        <f t="shared" si="158"/>
        <v>0</v>
      </c>
      <c r="CS61" s="50">
        <f t="shared" si="93"/>
        <v>0</v>
      </c>
      <c r="CU61" s="382">
        <f t="shared" si="135"/>
        <v>0</v>
      </c>
      <c r="CV61" s="201">
        <f t="shared" si="179"/>
        <v>0</v>
      </c>
      <c r="CW61" s="8">
        <f t="shared" si="159"/>
        <v>0</v>
      </c>
      <c r="CX61" s="50">
        <f t="shared" si="94"/>
        <v>0</v>
      </c>
      <c r="CZ61" s="382">
        <f t="shared" si="137"/>
        <v>0</v>
      </c>
      <c r="DA61" s="201">
        <f t="shared" si="180"/>
        <v>0</v>
      </c>
      <c r="DB61" s="8">
        <f t="shared" si="160"/>
        <v>0</v>
      </c>
      <c r="DC61" s="50">
        <f t="shared" si="95"/>
        <v>0</v>
      </c>
      <c r="DE61" s="394">
        <f t="shared" si="139"/>
        <v>0</v>
      </c>
      <c r="DF61" s="44">
        <f t="shared" si="139"/>
        <v>0</v>
      </c>
      <c r="DG61" s="8">
        <f t="shared" si="161"/>
        <v>0</v>
      </c>
      <c r="DH61" s="50">
        <f t="shared" si="96"/>
        <v>0</v>
      </c>
      <c r="DJ61" s="394">
        <f t="shared" si="140"/>
        <v>0</v>
      </c>
      <c r="DK61" s="44">
        <f t="shared" si="140"/>
        <v>0</v>
      </c>
      <c r="DL61" s="8">
        <f t="shared" si="162"/>
        <v>0</v>
      </c>
      <c r="DM61" s="50">
        <f t="shared" si="97"/>
        <v>0</v>
      </c>
      <c r="DO61" s="394">
        <f t="shared" si="141"/>
        <v>0</v>
      </c>
      <c r="DP61" s="44">
        <f t="shared" si="141"/>
        <v>0</v>
      </c>
      <c r="DQ61" s="8">
        <f t="shared" si="163"/>
        <v>0</v>
      </c>
      <c r="DR61" s="50">
        <f t="shared" si="98"/>
        <v>0</v>
      </c>
      <c r="DT61" s="51">
        <f t="shared" si="99"/>
        <v>0</v>
      </c>
      <c r="DU61" s="8">
        <f t="shared" si="102"/>
        <v>0</v>
      </c>
      <c r="DV61" s="52">
        <v>0</v>
      </c>
      <c r="DW61" s="8">
        <f t="shared" si="103"/>
        <v>0</v>
      </c>
      <c r="DX61" s="52">
        <f t="shared" si="100"/>
        <v>0</v>
      </c>
      <c r="DY61" s="52">
        <f t="shared" si="100"/>
        <v>0</v>
      </c>
      <c r="DZ61" s="350">
        <f t="shared" si="101"/>
        <v>0</v>
      </c>
    </row>
    <row r="62" spans="2:130" ht="18" customHeight="1" thickBot="1" x14ac:dyDescent="0.35">
      <c r="B62" s="61"/>
      <c r="C62" s="67"/>
      <c r="D62" s="67"/>
      <c r="E62" s="239"/>
      <c r="F62" s="55"/>
      <c r="G62" s="55"/>
      <c r="H62" s="55"/>
      <c r="I62" s="56"/>
      <c r="J62" s="56"/>
      <c r="K62" s="68"/>
      <c r="L62" s="56"/>
      <c r="M62" s="57"/>
      <c r="N62" s="390"/>
      <c r="O62" s="216"/>
      <c r="P62" s="8"/>
      <c r="Q62" s="8"/>
      <c r="R62" s="52"/>
      <c r="S62" s="205"/>
      <c r="T62" s="205"/>
      <c r="U62" s="8"/>
      <c r="V62" s="8"/>
      <c r="W62" s="52"/>
      <c r="X62" s="390"/>
      <c r="Y62" s="69"/>
      <c r="Z62" s="8"/>
      <c r="AA62" s="8"/>
      <c r="AB62" s="10"/>
      <c r="AC62" s="390"/>
      <c r="AD62" s="69"/>
      <c r="AE62" s="8"/>
      <c r="AF62" s="8"/>
      <c r="AH62" s="390"/>
      <c r="AI62" s="69"/>
      <c r="AJ62" s="8"/>
      <c r="AK62" s="8"/>
      <c r="AM62" s="390"/>
      <c r="AN62" s="69"/>
      <c r="AO62" s="8"/>
      <c r="AP62" s="8"/>
      <c r="AR62" s="390"/>
      <c r="AS62" s="69"/>
      <c r="AT62" s="8"/>
      <c r="AU62" s="8"/>
      <c r="AW62" s="390"/>
      <c r="AX62" s="69"/>
      <c r="AY62" s="8"/>
      <c r="AZ62" s="8"/>
      <c r="BB62" s="390"/>
      <c r="BC62" s="69"/>
      <c r="BD62" s="8"/>
      <c r="BE62" s="8"/>
      <c r="BG62" s="390"/>
      <c r="BH62" s="69"/>
      <c r="BI62" s="8"/>
      <c r="BJ62" s="8"/>
      <c r="BL62" s="390"/>
      <c r="BM62" s="69"/>
      <c r="BN62" s="8"/>
      <c r="BO62" s="8"/>
      <c r="BQ62" s="390"/>
      <c r="BR62" s="69"/>
      <c r="BS62" s="8"/>
      <c r="BT62" s="8"/>
      <c r="BV62" s="390"/>
      <c r="BW62" s="69"/>
      <c r="BX62" s="8"/>
      <c r="BY62" s="8"/>
      <c r="CA62" s="390"/>
      <c r="CB62" s="69"/>
      <c r="CC62" s="8"/>
      <c r="CD62" s="8"/>
      <c r="CF62" s="390"/>
      <c r="CG62" s="69"/>
      <c r="CH62" s="8"/>
      <c r="CI62" s="8"/>
      <c r="CK62" s="390"/>
      <c r="CL62" s="69"/>
      <c r="CM62" s="8"/>
      <c r="CN62" s="8"/>
      <c r="CP62" s="390"/>
      <c r="CQ62" s="69"/>
      <c r="CR62" s="8"/>
      <c r="CS62" s="8"/>
      <c r="CU62" s="390"/>
      <c r="CV62" s="69"/>
      <c r="CW62" s="8"/>
      <c r="CX62" s="8"/>
      <c r="CZ62" s="390"/>
      <c r="DA62" s="69"/>
      <c r="DB62" s="8"/>
      <c r="DC62" s="8"/>
      <c r="DE62" s="390"/>
      <c r="DF62" s="69"/>
      <c r="DG62" s="8"/>
      <c r="DH62" s="8"/>
      <c r="DJ62" s="390"/>
      <c r="DK62" s="69"/>
      <c r="DL62" s="8"/>
      <c r="DM62" s="8"/>
      <c r="DO62" s="390"/>
      <c r="DP62" s="69"/>
      <c r="DQ62" s="8"/>
      <c r="DR62" s="8"/>
      <c r="DT62" s="70"/>
      <c r="DU62" s="70"/>
      <c r="DV62" s="70"/>
      <c r="DW62" s="70"/>
      <c r="DX62" s="70"/>
      <c r="DY62" s="70"/>
      <c r="DZ62" s="350">
        <f t="shared" si="101"/>
        <v>0</v>
      </c>
    </row>
    <row r="63" spans="2:130" s="72" customFormat="1" ht="32.4" customHeight="1" thickBot="1" x14ac:dyDescent="0.35">
      <c r="B63" s="275" t="s">
        <v>61</v>
      </c>
      <c r="C63" s="276" t="str">
        <f>B49</f>
        <v>Infrastructure (escritorio Magude + armazem )</v>
      </c>
      <c r="D63" s="445"/>
      <c r="E63" s="242"/>
      <c r="F63" s="73"/>
      <c r="G63" s="73"/>
      <c r="H63" s="73"/>
      <c r="I63" s="73"/>
      <c r="J63" s="73"/>
      <c r="K63" s="74"/>
      <c r="L63" s="73"/>
      <c r="M63" s="75"/>
      <c r="N63" s="391">
        <f>P18</f>
        <v>2015</v>
      </c>
      <c r="O63" s="278"/>
      <c r="P63" s="76">
        <f>SUM(P50:P61)</f>
        <v>0</v>
      </c>
      <c r="Q63" s="77">
        <f>SUM(Q50:Q61)</f>
        <v>0</v>
      </c>
      <c r="R63" s="78"/>
      <c r="S63" s="279">
        <f>U18</f>
        <v>2016</v>
      </c>
      <c r="T63" s="279"/>
      <c r="U63" s="76">
        <f>SUM(U50:U61)</f>
        <v>0</v>
      </c>
      <c r="V63" s="77">
        <f>SUM(V50:V61)</f>
        <v>0</v>
      </c>
      <c r="W63" s="78"/>
      <c r="X63" s="391">
        <f>Z18</f>
        <v>2017</v>
      </c>
      <c r="Y63" s="277"/>
      <c r="Z63" s="76">
        <f>SUM(Z50:Z61)</f>
        <v>0</v>
      </c>
      <c r="AA63" s="77">
        <f>SUM(AA50:AA61)</f>
        <v>0</v>
      </c>
      <c r="AB63" s="79"/>
      <c r="AC63" s="391">
        <f>AE18</f>
        <v>2018</v>
      </c>
      <c r="AD63" s="277"/>
      <c r="AE63" s="76">
        <f>SUM(AE50:AE61)</f>
        <v>0</v>
      </c>
      <c r="AF63" s="77">
        <f>SUM(AF50:AF61)</f>
        <v>0</v>
      </c>
      <c r="AH63" s="391">
        <f>AJ18</f>
        <v>2019</v>
      </c>
      <c r="AI63" s="277"/>
      <c r="AJ63" s="76">
        <f>SUM(AJ50:AJ61)</f>
        <v>0</v>
      </c>
      <c r="AK63" s="77">
        <f>SUM(AK50:AK61)</f>
        <v>0</v>
      </c>
      <c r="AM63" s="391">
        <f>AO18</f>
        <v>2020</v>
      </c>
      <c r="AN63" s="277"/>
      <c r="AO63" s="76">
        <f>SUM(AO50:AO61)</f>
        <v>0</v>
      </c>
      <c r="AP63" s="77">
        <f>SUM(AP50:AP61)</f>
        <v>0</v>
      </c>
      <c r="AR63" s="391">
        <f>AT18</f>
        <v>2021</v>
      </c>
      <c r="AS63" s="277"/>
      <c r="AT63" s="76">
        <f>SUM(AT50:AT61)</f>
        <v>0</v>
      </c>
      <c r="AU63" s="77">
        <f>SUM(AU50:AU61)</f>
        <v>0</v>
      </c>
      <c r="AW63" s="391">
        <f>AY18</f>
        <v>2022</v>
      </c>
      <c r="AX63" s="277"/>
      <c r="AY63" s="76">
        <f>SUM(AY50:AY61)</f>
        <v>0</v>
      </c>
      <c r="AZ63" s="77">
        <f>SUM(AZ50:AZ61)</f>
        <v>0</v>
      </c>
      <c r="BB63" s="391">
        <f>BD18</f>
        <v>2023</v>
      </c>
      <c r="BC63" s="277"/>
      <c r="BD63" s="76">
        <f>SUM(BD50:BD61)</f>
        <v>0</v>
      </c>
      <c r="BE63" s="77">
        <f>SUM(BE50:BE61)</f>
        <v>0</v>
      </c>
      <c r="BG63" s="391">
        <f>BI18</f>
        <v>2024</v>
      </c>
      <c r="BH63" s="277"/>
      <c r="BI63" s="76">
        <f>SUM(BI50:BI61)</f>
        <v>0</v>
      </c>
      <c r="BJ63" s="77">
        <f>SUM(BJ50:BJ61)</f>
        <v>0</v>
      </c>
      <c r="BL63" s="391">
        <f>BN18</f>
        <v>2025</v>
      </c>
      <c r="BM63" s="277"/>
      <c r="BN63" s="76">
        <f>SUM(BN50:BN61)</f>
        <v>0</v>
      </c>
      <c r="BO63" s="77">
        <f>SUM(BO50:BO61)</f>
        <v>0</v>
      </c>
      <c r="BQ63" s="391">
        <f>BS18</f>
        <v>2026</v>
      </c>
      <c r="BR63" s="277"/>
      <c r="BS63" s="76">
        <f>SUM(BS50:BS61)</f>
        <v>0</v>
      </c>
      <c r="BT63" s="77">
        <f>SUM(BT50:BT61)</f>
        <v>0</v>
      </c>
      <c r="BV63" s="391">
        <f>BX18</f>
        <v>2027</v>
      </c>
      <c r="BW63" s="277"/>
      <c r="BX63" s="76">
        <f>SUM(BX50:BX61)</f>
        <v>0</v>
      </c>
      <c r="BY63" s="77">
        <f>SUM(BY50:BY61)</f>
        <v>0</v>
      </c>
      <c r="CA63" s="391">
        <f>CC18</f>
        <v>2028</v>
      </c>
      <c r="CB63" s="277"/>
      <c r="CC63" s="76">
        <f>SUM(CC50:CC61)</f>
        <v>0</v>
      </c>
      <c r="CD63" s="77">
        <f>SUM(CD50:CD61)</f>
        <v>0</v>
      </c>
      <c r="CF63" s="391">
        <f>CH18</f>
        <v>2029</v>
      </c>
      <c r="CG63" s="277"/>
      <c r="CH63" s="76">
        <f>SUM(CH50:CH61)</f>
        <v>0</v>
      </c>
      <c r="CI63" s="77">
        <f>SUM(CI50:CI61)</f>
        <v>0</v>
      </c>
      <c r="CK63" s="391">
        <f>CM18</f>
        <v>2030</v>
      </c>
      <c r="CL63" s="277"/>
      <c r="CM63" s="76">
        <f>SUM(CM50:CM61)</f>
        <v>0</v>
      </c>
      <c r="CN63" s="77">
        <f>SUM(CN50:CN61)</f>
        <v>0</v>
      </c>
      <c r="CP63" s="391">
        <f>CR18</f>
        <v>2031</v>
      </c>
      <c r="CQ63" s="277"/>
      <c r="CR63" s="76">
        <f>SUM(CR50:CR61)</f>
        <v>0</v>
      </c>
      <c r="CS63" s="77">
        <f>SUM(CS50:CS61)</f>
        <v>0</v>
      </c>
      <c r="CU63" s="391">
        <f>CW18</f>
        <v>2032</v>
      </c>
      <c r="CV63" s="277"/>
      <c r="CW63" s="76">
        <f>SUM(CW50:CW61)</f>
        <v>0</v>
      </c>
      <c r="CX63" s="77">
        <f>SUM(CX50:CX61)</f>
        <v>0</v>
      </c>
      <c r="CZ63" s="391">
        <f>DB18</f>
        <v>2033</v>
      </c>
      <c r="DA63" s="277"/>
      <c r="DB63" s="76">
        <f>SUM(DB50:DB61)</f>
        <v>0</v>
      </c>
      <c r="DC63" s="77">
        <f>SUM(DC50:DC61)</f>
        <v>0</v>
      </c>
      <c r="DE63" s="391">
        <f>DG18</f>
        <v>2034</v>
      </c>
      <c r="DF63" s="277"/>
      <c r="DG63" s="76">
        <f>SUM(DG50:DG61)</f>
        <v>0</v>
      </c>
      <c r="DH63" s="77">
        <f>SUM(DH50:DH61)</f>
        <v>0</v>
      </c>
      <c r="DJ63" s="391">
        <f>DL18</f>
        <v>2035</v>
      </c>
      <c r="DK63" s="277"/>
      <c r="DL63" s="76">
        <f>SUM(DL50:DL61)</f>
        <v>0</v>
      </c>
      <c r="DM63" s="77">
        <f>SUM(DM50:DM61)</f>
        <v>0</v>
      </c>
      <c r="DO63" s="391">
        <f>DQ18</f>
        <v>2036</v>
      </c>
      <c r="DP63" s="277"/>
      <c r="DQ63" s="76">
        <f>SUM(DQ50:DQ61)</f>
        <v>0</v>
      </c>
      <c r="DR63" s="77">
        <f>SUM(DR50:DR61)</f>
        <v>0</v>
      </c>
      <c r="DT63" s="80">
        <f>SUM(DT50:DT61)</f>
        <v>0</v>
      </c>
      <c r="DU63" s="77">
        <f>SUM(DU50:DU61)</f>
        <v>0</v>
      </c>
      <c r="DV63" s="77">
        <f>SUM(DV50:DV61)</f>
        <v>0</v>
      </c>
      <c r="DW63" s="77">
        <f>SUM(DW50:DW61)</f>
        <v>0</v>
      </c>
      <c r="DX63" s="77">
        <f>SUM(DX50:DX61)</f>
        <v>0</v>
      </c>
      <c r="DY63" s="77">
        <f>SUM(Q63+V63+AA63+AF63+AK63+AP63+AU63+AZ63+BE63+BJ63+BO63+BT63+BY63+CD63+CI63+CN63+CS63+CX63+DC63+DH63+DM63+DR63)</f>
        <v>0</v>
      </c>
      <c r="DZ63" s="314" t="s">
        <v>53</v>
      </c>
    </row>
    <row r="64" spans="2:130" x14ac:dyDescent="0.3">
      <c r="P64" s="280" t="s">
        <v>17</v>
      </c>
      <c r="Q64" s="281" t="s">
        <v>18</v>
      </c>
      <c r="U64" s="280" t="s">
        <v>17</v>
      </c>
      <c r="V64" s="281" t="s">
        <v>18</v>
      </c>
      <c r="Z64" s="280" t="s">
        <v>17</v>
      </c>
      <c r="AA64" s="281" t="s">
        <v>18</v>
      </c>
      <c r="AE64" s="280" t="s">
        <v>17</v>
      </c>
      <c r="AF64" s="281" t="s">
        <v>18</v>
      </c>
      <c r="AJ64" s="280" t="s">
        <v>17</v>
      </c>
      <c r="AK64" s="281" t="s">
        <v>18</v>
      </c>
      <c r="AO64" s="280" t="s">
        <v>17</v>
      </c>
      <c r="AP64" s="281" t="s">
        <v>18</v>
      </c>
      <c r="AT64" s="280" t="s">
        <v>17</v>
      </c>
      <c r="AU64" s="281" t="s">
        <v>18</v>
      </c>
      <c r="AY64" s="280" t="s">
        <v>17</v>
      </c>
      <c r="AZ64" s="281" t="s">
        <v>18</v>
      </c>
      <c r="BD64" s="280" t="s">
        <v>17</v>
      </c>
      <c r="BE64" s="281" t="s">
        <v>18</v>
      </c>
      <c r="BI64" s="280" t="s">
        <v>17</v>
      </c>
      <c r="BJ64" s="281" t="s">
        <v>18</v>
      </c>
      <c r="BN64" s="280" t="s">
        <v>17</v>
      </c>
      <c r="BO64" s="281" t="s">
        <v>18</v>
      </c>
      <c r="BS64" s="280" t="s">
        <v>17</v>
      </c>
      <c r="BT64" s="281" t="s">
        <v>18</v>
      </c>
      <c r="BX64" s="280" t="s">
        <v>17</v>
      </c>
      <c r="BY64" s="281" t="s">
        <v>18</v>
      </c>
      <c r="CC64" s="280" t="s">
        <v>17</v>
      </c>
      <c r="CD64" s="281" t="s">
        <v>18</v>
      </c>
      <c r="CH64" s="280" t="s">
        <v>17</v>
      </c>
      <c r="CI64" s="281" t="s">
        <v>18</v>
      </c>
      <c r="CM64" s="280" t="s">
        <v>17</v>
      </c>
      <c r="CN64" s="281" t="s">
        <v>18</v>
      </c>
      <c r="CR64" s="280" t="s">
        <v>17</v>
      </c>
      <c r="CS64" s="281" t="s">
        <v>18</v>
      </c>
      <c r="CW64" s="280" t="s">
        <v>17</v>
      </c>
      <c r="CX64" s="281" t="s">
        <v>18</v>
      </c>
      <c r="DB64" s="280" t="s">
        <v>17</v>
      </c>
      <c r="DC64" s="281" t="s">
        <v>18</v>
      </c>
      <c r="DG64" s="280" t="s">
        <v>17</v>
      </c>
      <c r="DH64" s="281" t="s">
        <v>18</v>
      </c>
      <c r="DL64" s="280" t="s">
        <v>17</v>
      </c>
      <c r="DM64" s="281" t="s">
        <v>18</v>
      </c>
      <c r="DQ64" s="280" t="s">
        <v>17</v>
      </c>
      <c r="DR64" s="281" t="s">
        <v>18</v>
      </c>
      <c r="DT64" s="280" t="s">
        <v>17</v>
      </c>
      <c r="DU64" s="281" t="s">
        <v>18</v>
      </c>
      <c r="DV64" s="280" t="s">
        <v>17</v>
      </c>
      <c r="DW64" s="281" t="s">
        <v>18</v>
      </c>
      <c r="DX64" s="280" t="s">
        <v>17</v>
      </c>
      <c r="DY64" s="281" t="s">
        <v>18</v>
      </c>
    </row>
    <row r="67" spans="1:130" ht="26.4" customHeight="1" x14ac:dyDescent="0.3">
      <c r="I67" s="2"/>
      <c r="J67" s="2"/>
      <c r="L67" s="2"/>
      <c r="N67" s="392"/>
      <c r="O67" s="217"/>
      <c r="P67" s="282"/>
      <c r="Q67" s="83"/>
      <c r="R67" s="22"/>
      <c r="S67" s="380"/>
      <c r="T67" s="206"/>
      <c r="U67" s="282"/>
      <c r="V67" s="83"/>
      <c r="W67" s="22"/>
      <c r="X67" s="392"/>
      <c r="Y67" s="82"/>
      <c r="Z67" s="282"/>
      <c r="AA67" s="83"/>
      <c r="AB67" s="451"/>
      <c r="AC67" s="392"/>
      <c r="AD67" s="82"/>
      <c r="AE67" s="282"/>
      <c r="AF67" s="83"/>
      <c r="AH67" s="392"/>
      <c r="AI67" s="82"/>
      <c r="AJ67" s="282"/>
      <c r="AK67" s="83"/>
      <c r="AM67" s="392"/>
      <c r="AN67" s="82"/>
      <c r="AO67" s="282"/>
      <c r="AP67" s="83"/>
      <c r="AR67" s="392"/>
      <c r="AS67" s="82"/>
      <c r="AT67" s="282"/>
      <c r="AU67" s="83"/>
      <c r="AW67" s="392"/>
      <c r="AX67" s="82"/>
      <c r="AY67" s="282"/>
      <c r="AZ67" s="83"/>
      <c r="BB67" s="392"/>
      <c r="BC67" s="82"/>
      <c r="BD67" s="282"/>
      <c r="BE67" s="83"/>
      <c r="BG67" s="392"/>
      <c r="BH67" s="82"/>
      <c r="BI67" s="282"/>
      <c r="BJ67" s="83"/>
      <c r="BL67" s="392"/>
      <c r="BM67" s="82"/>
      <c r="BN67" s="282"/>
      <c r="BO67" s="83"/>
      <c r="BQ67" s="392"/>
      <c r="BR67" s="82"/>
      <c r="BS67" s="282"/>
      <c r="BT67" s="83"/>
      <c r="BV67" s="392"/>
      <c r="BW67" s="82"/>
      <c r="BX67" s="282"/>
      <c r="BY67" s="83"/>
      <c r="CA67" s="392"/>
      <c r="CB67" s="82"/>
      <c r="CC67" s="282"/>
      <c r="CD67" s="83"/>
      <c r="CF67" s="392"/>
      <c r="CG67" s="82"/>
      <c r="CH67" s="282"/>
      <c r="CI67" s="83"/>
      <c r="CK67" s="392"/>
      <c r="CL67" s="82"/>
      <c r="CM67" s="282"/>
      <c r="CN67" s="83"/>
      <c r="CP67" s="392"/>
      <c r="CQ67" s="82"/>
      <c r="CR67" s="282"/>
      <c r="CS67" s="83"/>
      <c r="CU67" s="392"/>
      <c r="CV67" s="82"/>
      <c r="CW67" s="282"/>
      <c r="CX67" s="83"/>
      <c r="CZ67" s="392"/>
      <c r="DA67" s="82"/>
      <c r="DB67" s="282"/>
      <c r="DC67" s="83"/>
      <c r="DE67" s="392"/>
      <c r="DF67" s="82"/>
      <c r="DG67" s="282"/>
      <c r="DH67" s="83"/>
      <c r="DJ67" s="392"/>
      <c r="DK67" s="82"/>
      <c r="DL67" s="282"/>
      <c r="DM67" s="83"/>
      <c r="DO67" s="392"/>
      <c r="DP67" s="82"/>
      <c r="DQ67" s="282"/>
      <c r="DR67" s="83"/>
      <c r="DT67" s="605" t="s">
        <v>12</v>
      </c>
      <c r="DU67" s="606"/>
      <c r="DV67" s="605" t="s">
        <v>13</v>
      </c>
      <c r="DW67" s="606"/>
      <c r="DX67" s="603" t="s">
        <v>14</v>
      </c>
      <c r="DY67" s="604"/>
    </row>
    <row r="68" spans="1:130" ht="15" thickBot="1" x14ac:dyDescent="0.35">
      <c r="I68" s="2"/>
      <c r="J68" s="2"/>
      <c r="L68" s="2"/>
      <c r="N68" s="388" t="s">
        <v>15</v>
      </c>
      <c r="O68" s="211" t="s">
        <v>16</v>
      </c>
      <c r="P68" s="31" t="s">
        <v>17</v>
      </c>
      <c r="Q68" s="32" t="s">
        <v>18</v>
      </c>
      <c r="R68" s="22"/>
      <c r="S68" s="30" t="s">
        <v>15</v>
      </c>
      <c r="T68" s="31" t="s">
        <v>16</v>
      </c>
      <c r="U68" s="31" t="s">
        <v>17</v>
      </c>
      <c r="V68" s="32" t="s">
        <v>18</v>
      </c>
      <c r="W68" s="22"/>
      <c r="X68" s="388" t="s">
        <v>15</v>
      </c>
      <c r="Y68" s="31" t="s">
        <v>16</v>
      </c>
      <c r="Z68" s="31" t="s">
        <v>17</v>
      </c>
      <c r="AA68" s="32" t="s">
        <v>18</v>
      </c>
      <c r="AB68" s="451"/>
      <c r="AC68" s="388" t="s">
        <v>15</v>
      </c>
      <c r="AD68" s="31" t="s">
        <v>16</v>
      </c>
      <c r="AE68" s="31" t="s">
        <v>17</v>
      </c>
      <c r="AF68" s="32" t="s">
        <v>18</v>
      </c>
      <c r="AH68" s="388" t="s">
        <v>15</v>
      </c>
      <c r="AI68" s="31" t="s">
        <v>16</v>
      </c>
      <c r="AJ68" s="31" t="s">
        <v>17</v>
      </c>
      <c r="AK68" s="32" t="s">
        <v>18</v>
      </c>
      <c r="AM68" s="388" t="s">
        <v>15</v>
      </c>
      <c r="AN68" s="31" t="s">
        <v>16</v>
      </c>
      <c r="AO68" s="31" t="s">
        <v>17</v>
      </c>
      <c r="AP68" s="32" t="s">
        <v>18</v>
      </c>
      <c r="AR68" s="388" t="s">
        <v>15</v>
      </c>
      <c r="AS68" s="31" t="s">
        <v>16</v>
      </c>
      <c r="AT68" s="31" t="s">
        <v>17</v>
      </c>
      <c r="AU68" s="32" t="s">
        <v>18</v>
      </c>
      <c r="AW68" s="388" t="s">
        <v>15</v>
      </c>
      <c r="AX68" s="31" t="s">
        <v>16</v>
      </c>
      <c r="AY68" s="31" t="s">
        <v>17</v>
      </c>
      <c r="AZ68" s="32" t="s">
        <v>18</v>
      </c>
      <c r="BB68" s="388" t="s">
        <v>15</v>
      </c>
      <c r="BC68" s="31" t="s">
        <v>16</v>
      </c>
      <c r="BD68" s="31" t="s">
        <v>17</v>
      </c>
      <c r="BE68" s="32" t="s">
        <v>18</v>
      </c>
      <c r="BG68" s="388" t="s">
        <v>15</v>
      </c>
      <c r="BH68" s="31" t="s">
        <v>16</v>
      </c>
      <c r="BI68" s="31" t="s">
        <v>17</v>
      </c>
      <c r="BJ68" s="32" t="s">
        <v>18</v>
      </c>
      <c r="BL68" s="388" t="s">
        <v>15</v>
      </c>
      <c r="BM68" s="31" t="s">
        <v>16</v>
      </c>
      <c r="BN68" s="31" t="s">
        <v>17</v>
      </c>
      <c r="BO68" s="32" t="s">
        <v>18</v>
      </c>
      <c r="BQ68" s="388" t="s">
        <v>15</v>
      </c>
      <c r="BR68" s="31" t="s">
        <v>16</v>
      </c>
      <c r="BS68" s="31" t="s">
        <v>17</v>
      </c>
      <c r="BT68" s="32" t="s">
        <v>18</v>
      </c>
      <c r="BV68" s="388" t="s">
        <v>15</v>
      </c>
      <c r="BW68" s="31" t="s">
        <v>16</v>
      </c>
      <c r="BX68" s="31" t="s">
        <v>17</v>
      </c>
      <c r="BY68" s="32" t="s">
        <v>18</v>
      </c>
      <c r="CA68" s="388" t="s">
        <v>15</v>
      </c>
      <c r="CB68" s="31" t="s">
        <v>16</v>
      </c>
      <c r="CC68" s="31" t="s">
        <v>17</v>
      </c>
      <c r="CD68" s="32" t="s">
        <v>18</v>
      </c>
      <c r="CF68" s="388" t="s">
        <v>15</v>
      </c>
      <c r="CG68" s="31" t="s">
        <v>16</v>
      </c>
      <c r="CH68" s="31" t="s">
        <v>17</v>
      </c>
      <c r="CI68" s="32" t="s">
        <v>18</v>
      </c>
      <c r="CK68" s="388" t="s">
        <v>15</v>
      </c>
      <c r="CL68" s="31" t="s">
        <v>16</v>
      </c>
      <c r="CM68" s="31" t="s">
        <v>17</v>
      </c>
      <c r="CN68" s="32" t="s">
        <v>18</v>
      </c>
      <c r="CP68" s="388" t="s">
        <v>15</v>
      </c>
      <c r="CQ68" s="31" t="s">
        <v>16</v>
      </c>
      <c r="CR68" s="31" t="s">
        <v>17</v>
      </c>
      <c r="CS68" s="32" t="s">
        <v>18</v>
      </c>
      <c r="CU68" s="388" t="s">
        <v>15</v>
      </c>
      <c r="CV68" s="31" t="s">
        <v>16</v>
      </c>
      <c r="CW68" s="31" t="s">
        <v>17</v>
      </c>
      <c r="CX68" s="32" t="s">
        <v>18</v>
      </c>
      <c r="CZ68" s="388" t="s">
        <v>15</v>
      </c>
      <c r="DA68" s="31" t="s">
        <v>16</v>
      </c>
      <c r="DB68" s="31" t="s">
        <v>17</v>
      </c>
      <c r="DC68" s="32" t="s">
        <v>18</v>
      </c>
      <c r="DE68" s="388" t="s">
        <v>15</v>
      </c>
      <c r="DF68" s="31" t="s">
        <v>16</v>
      </c>
      <c r="DG68" s="31" t="s">
        <v>17</v>
      </c>
      <c r="DH68" s="32" t="s">
        <v>18</v>
      </c>
      <c r="DJ68" s="388" t="s">
        <v>15</v>
      </c>
      <c r="DK68" s="31" t="s">
        <v>16</v>
      </c>
      <c r="DL68" s="31" t="s">
        <v>17</v>
      </c>
      <c r="DM68" s="32" t="s">
        <v>18</v>
      </c>
      <c r="DO68" s="388" t="s">
        <v>15</v>
      </c>
      <c r="DP68" s="31" t="s">
        <v>16</v>
      </c>
      <c r="DQ68" s="31" t="s">
        <v>17</v>
      </c>
      <c r="DR68" s="32" t="s">
        <v>18</v>
      </c>
      <c r="DT68" s="250" t="s">
        <v>17</v>
      </c>
      <c r="DU68" s="251" t="s">
        <v>18</v>
      </c>
      <c r="DV68" s="250" t="s">
        <v>17</v>
      </c>
      <c r="DW68" s="252" t="s">
        <v>18</v>
      </c>
      <c r="DX68" s="253" t="s">
        <v>17</v>
      </c>
      <c r="DY68" s="252" t="s">
        <v>18</v>
      </c>
    </row>
    <row r="69" spans="1:130" s="33" customFormat="1" ht="27" customHeight="1" thickBot="1" x14ac:dyDescent="0.35">
      <c r="B69" s="254" t="s">
        <v>648</v>
      </c>
      <c r="C69" s="255" t="s">
        <v>55</v>
      </c>
      <c r="D69" s="444"/>
      <c r="E69" s="283" t="s">
        <v>21</v>
      </c>
      <c r="F69" s="257" t="s">
        <v>22</v>
      </c>
      <c r="G69" s="257"/>
      <c r="H69" s="257" t="s">
        <v>23</v>
      </c>
      <c r="I69" s="257" t="s">
        <v>24</v>
      </c>
      <c r="J69" s="257" t="s">
        <v>25</v>
      </c>
      <c r="K69" s="258" t="s">
        <v>26</v>
      </c>
      <c r="L69" s="259" t="s">
        <v>27</v>
      </c>
      <c r="N69" s="389"/>
      <c r="O69" s="212"/>
      <c r="P69" s="35"/>
      <c r="Q69" s="36"/>
      <c r="R69" s="37"/>
      <c r="S69" s="34"/>
      <c r="T69" s="35"/>
      <c r="U69" s="35"/>
      <c r="V69" s="36"/>
      <c r="W69" s="37"/>
      <c r="X69" s="389"/>
      <c r="Y69" s="35"/>
      <c r="Z69" s="35"/>
      <c r="AA69" s="36"/>
      <c r="AB69" s="37"/>
      <c r="AC69" s="389"/>
      <c r="AD69" s="35"/>
      <c r="AE69" s="35"/>
      <c r="AF69" s="36"/>
      <c r="AH69" s="389"/>
      <c r="AI69" s="35"/>
      <c r="AJ69" s="35"/>
      <c r="AK69" s="36"/>
      <c r="AM69" s="389"/>
      <c r="AN69" s="35"/>
      <c r="AO69" s="35"/>
      <c r="AP69" s="36"/>
      <c r="AR69" s="389"/>
      <c r="AS69" s="35"/>
      <c r="AT69" s="35"/>
      <c r="AU69" s="36"/>
      <c r="AW69" s="389"/>
      <c r="AX69" s="35"/>
      <c r="AY69" s="35"/>
      <c r="AZ69" s="36"/>
      <c r="BB69" s="389"/>
      <c r="BC69" s="35"/>
      <c r="BD69" s="35"/>
      <c r="BE69" s="36"/>
      <c r="BG69" s="389"/>
      <c r="BH69" s="35"/>
      <c r="BI69" s="35"/>
      <c r="BJ69" s="36"/>
      <c r="BL69" s="389"/>
      <c r="BM69" s="35"/>
      <c r="BN69" s="35"/>
      <c r="BO69" s="36"/>
      <c r="BQ69" s="389"/>
      <c r="BR69" s="35"/>
      <c r="BS69" s="35"/>
      <c r="BT69" s="36"/>
      <c r="BV69" s="389"/>
      <c r="BW69" s="35"/>
      <c r="BX69" s="35"/>
      <c r="BY69" s="36"/>
      <c r="CA69" s="389"/>
      <c r="CB69" s="35"/>
      <c r="CC69" s="35"/>
      <c r="CD69" s="36"/>
      <c r="CF69" s="389"/>
      <c r="CG69" s="35"/>
      <c r="CH69" s="35"/>
      <c r="CI69" s="36"/>
      <c r="CK69" s="389"/>
      <c r="CL69" s="35"/>
      <c r="CM69" s="35"/>
      <c r="CN69" s="36"/>
      <c r="CP69" s="389"/>
      <c r="CQ69" s="35"/>
      <c r="CR69" s="35"/>
      <c r="CS69" s="36"/>
      <c r="CU69" s="389"/>
      <c r="CV69" s="35"/>
      <c r="CW69" s="35"/>
      <c r="CX69" s="36"/>
      <c r="CZ69" s="389"/>
      <c r="DA69" s="35"/>
      <c r="DB69" s="35"/>
      <c r="DC69" s="36"/>
      <c r="DE69" s="389"/>
      <c r="DF69" s="35"/>
      <c r="DG69" s="35"/>
      <c r="DH69" s="36"/>
      <c r="DJ69" s="389"/>
      <c r="DK69" s="35"/>
      <c r="DL69" s="35"/>
      <c r="DM69" s="36"/>
      <c r="DO69" s="389"/>
      <c r="DP69" s="35"/>
      <c r="DQ69" s="35"/>
      <c r="DR69" s="36"/>
      <c r="DT69" s="34"/>
      <c r="DU69" s="36"/>
      <c r="DV69" s="38"/>
      <c r="DW69" s="36"/>
      <c r="DX69" s="38"/>
      <c r="DY69" s="39"/>
      <c r="DZ69" s="309" t="str">
        <f t="shared" ref="DZ69:DZ96" si="181">B69</f>
        <v>Equipment (Servidor DHIS 2)</v>
      </c>
    </row>
    <row r="70" spans="1:130" ht="19.5" customHeight="1" x14ac:dyDescent="0.3">
      <c r="B70" s="321"/>
      <c r="C70" s="316"/>
      <c r="D70" s="261"/>
      <c r="E70" s="239"/>
      <c r="F70" s="263"/>
      <c r="G70" s="263"/>
      <c r="H70" s="263"/>
      <c r="I70" s="264"/>
      <c r="J70" s="264"/>
      <c r="K70" s="265"/>
      <c r="L70" s="264"/>
      <c r="M70" s="266"/>
      <c r="N70" s="389"/>
      <c r="O70" s="212"/>
      <c r="P70" s="35"/>
      <c r="Q70" s="36"/>
      <c r="R70" s="37"/>
      <c r="S70" s="34"/>
      <c r="T70" s="35"/>
      <c r="U70" s="35"/>
      <c r="V70" s="36"/>
      <c r="W70" s="37"/>
      <c r="X70" s="389"/>
      <c r="Y70" s="35"/>
      <c r="Z70" s="35"/>
      <c r="AA70" s="36"/>
      <c r="AB70" s="37"/>
      <c r="AC70" s="389"/>
      <c r="AD70" s="35"/>
      <c r="AE70" s="35"/>
      <c r="AF70" s="36"/>
      <c r="AH70" s="389"/>
      <c r="AI70" s="35"/>
      <c r="AJ70" s="35"/>
      <c r="AK70" s="36"/>
      <c r="AM70" s="389"/>
      <c r="AN70" s="35"/>
      <c r="AO70" s="35"/>
      <c r="AP70" s="36"/>
      <c r="AR70" s="389"/>
      <c r="AS70" s="35"/>
      <c r="AT70" s="35"/>
      <c r="AU70" s="36"/>
      <c r="AW70" s="389"/>
      <c r="AX70" s="35"/>
      <c r="AY70" s="35"/>
      <c r="AZ70" s="36"/>
      <c r="BB70" s="389"/>
      <c r="BC70" s="35"/>
      <c r="BD70" s="35"/>
      <c r="BE70" s="36"/>
      <c r="BG70" s="389"/>
      <c r="BH70" s="35"/>
      <c r="BI70" s="35"/>
      <c r="BJ70" s="36"/>
      <c r="BL70" s="389"/>
      <c r="BM70" s="35"/>
      <c r="BN70" s="35"/>
      <c r="BO70" s="36"/>
      <c r="BQ70" s="389"/>
      <c r="BR70" s="35"/>
      <c r="BS70" s="35"/>
      <c r="BT70" s="36"/>
      <c r="BV70" s="389"/>
      <c r="BW70" s="35"/>
      <c r="BX70" s="35"/>
      <c r="BY70" s="36"/>
      <c r="CA70" s="389"/>
      <c r="CB70" s="35"/>
      <c r="CC70" s="35"/>
      <c r="CD70" s="36"/>
      <c r="CF70" s="389"/>
      <c r="CG70" s="35"/>
      <c r="CH70" s="35"/>
      <c r="CI70" s="36"/>
      <c r="CK70" s="389"/>
      <c r="CL70" s="35"/>
      <c r="CM70" s="35"/>
      <c r="CN70" s="36"/>
      <c r="CP70" s="389"/>
      <c r="CQ70" s="35"/>
      <c r="CR70" s="35"/>
      <c r="CS70" s="36"/>
      <c r="CU70" s="389"/>
      <c r="CV70" s="35"/>
      <c r="CW70" s="35"/>
      <c r="CX70" s="36"/>
      <c r="CZ70" s="389"/>
      <c r="DA70" s="35"/>
      <c r="DB70" s="35"/>
      <c r="DC70" s="36"/>
      <c r="DE70" s="389"/>
      <c r="DF70" s="35"/>
      <c r="DG70" s="35"/>
      <c r="DH70" s="36"/>
      <c r="DJ70" s="389"/>
      <c r="DK70" s="35"/>
      <c r="DL70" s="35"/>
      <c r="DM70" s="36"/>
      <c r="DO70" s="389"/>
      <c r="DP70" s="35"/>
      <c r="DQ70" s="35"/>
      <c r="DR70" s="36"/>
      <c r="DT70" s="51">
        <f t="shared" ref="DT70:DT96" si="182">P70+U70+Z70+AE70+AJ70+AO70+AT70+AY70+BD70+BI70+BN70+BS70+BX70+CC70+CH70+CM70+CR70+CW70+DB70+DG70+DL70+DQ70</f>
        <v>0</v>
      </c>
      <c r="DU70" s="50">
        <f t="shared" ref="DU70:DU96" si="183">+DT70/$I$3</f>
        <v>0</v>
      </c>
      <c r="DV70" s="52">
        <v>0</v>
      </c>
      <c r="DW70" s="50">
        <f t="shared" ref="DW70:DW96" si="184">+DV70/$I$3</f>
        <v>0</v>
      </c>
      <c r="DX70" s="51">
        <f>+DT70+DV70</f>
        <v>0</v>
      </c>
      <c r="DY70" s="52">
        <f t="shared" ref="DY70:DY96" si="185">+DU70+DW70</f>
        <v>0</v>
      </c>
      <c r="DZ70" s="306">
        <f t="shared" si="181"/>
        <v>0</v>
      </c>
    </row>
    <row r="71" spans="1:130" ht="18" customHeight="1" x14ac:dyDescent="0.3">
      <c r="B71" s="291"/>
      <c r="C71" s="60"/>
      <c r="D71" s="1"/>
      <c r="E71" s="239">
        <v>200000</v>
      </c>
      <c r="F71" s="263">
        <f>E71/$I$3</f>
        <v>5263.1578947368425</v>
      </c>
      <c r="G71" s="263"/>
      <c r="H71" s="263" t="s">
        <v>57</v>
      </c>
      <c r="I71" s="267">
        <v>8</v>
      </c>
      <c r="J71" s="267"/>
      <c r="K71" s="265"/>
      <c r="L71" s="264"/>
      <c r="M71" s="266"/>
      <c r="N71" s="394"/>
      <c r="O71" s="214"/>
      <c r="P71" s="8">
        <f>$E71*N71*O71</f>
        <v>0</v>
      </c>
      <c r="Q71" s="50">
        <f>P71/$I$3</f>
        <v>0</v>
      </c>
      <c r="S71" s="382">
        <f>N71</f>
        <v>0</v>
      </c>
      <c r="T71" s="201">
        <f>O71</f>
        <v>0</v>
      </c>
      <c r="U71" s="8">
        <f>$E71*S71*T71</f>
        <v>0</v>
      </c>
      <c r="V71" s="50">
        <f>U71/$I$3</f>
        <v>0</v>
      </c>
      <c r="X71" s="394">
        <f>S71</f>
        <v>0</v>
      </c>
      <c r="Y71" s="201">
        <f>T71</f>
        <v>0</v>
      </c>
      <c r="Z71" s="8">
        <f>$E71*X71*Y71</f>
        <v>0</v>
      </c>
      <c r="AA71" s="50">
        <f>Z71/$I$3</f>
        <v>0</v>
      </c>
      <c r="AC71" s="394">
        <f>X71</f>
        <v>0</v>
      </c>
      <c r="AD71" s="201">
        <f>Y71</f>
        <v>0</v>
      </c>
      <c r="AE71" s="8">
        <f>$E71*AC71*AD71</f>
        <v>0</v>
      </c>
      <c r="AF71" s="50">
        <f>AE71/$I$3</f>
        <v>0</v>
      </c>
      <c r="AH71" s="394">
        <f>AC71</f>
        <v>0</v>
      </c>
      <c r="AI71" s="201">
        <f>AD71</f>
        <v>0</v>
      </c>
      <c r="AJ71" s="8">
        <f>$E71*AH71*AI71</f>
        <v>0</v>
      </c>
      <c r="AK71" s="50">
        <f>AJ71/$I$3</f>
        <v>0</v>
      </c>
      <c r="AM71" s="394">
        <v>0</v>
      </c>
      <c r="AN71" s="201">
        <f>AI71</f>
        <v>0</v>
      </c>
      <c r="AO71" s="8">
        <f>$E71*AM71*AN71</f>
        <v>0</v>
      </c>
      <c r="AP71" s="50">
        <f>AO71/$I$3</f>
        <v>0</v>
      </c>
      <c r="AR71" s="394">
        <v>0</v>
      </c>
      <c r="AS71" s="201">
        <f>AN71</f>
        <v>0</v>
      </c>
      <c r="AT71" s="8">
        <f>$E71*AR71*AS71</f>
        <v>0</v>
      </c>
      <c r="AU71" s="50">
        <f>AT71/$I$3</f>
        <v>0</v>
      </c>
      <c r="AW71" s="394">
        <f>AR71</f>
        <v>0</v>
      </c>
      <c r="AX71" s="201">
        <f>AS71</f>
        <v>0</v>
      </c>
      <c r="AY71" s="8">
        <f>$E71*AW71*AX71</f>
        <v>0</v>
      </c>
      <c r="AZ71" s="50">
        <f>AY71/$I$3</f>
        <v>0</v>
      </c>
      <c r="BB71" s="394">
        <f>AW71</f>
        <v>0</v>
      </c>
      <c r="BC71" s="201">
        <f>AX71</f>
        <v>0</v>
      </c>
      <c r="BD71" s="8">
        <f>$E71*BB71*BC71</f>
        <v>0</v>
      </c>
      <c r="BE71" s="50">
        <f>BD71/$I$3</f>
        <v>0</v>
      </c>
      <c r="BG71" s="394">
        <f>BB71</f>
        <v>0</v>
      </c>
      <c r="BH71" s="201">
        <f>BC71</f>
        <v>0</v>
      </c>
      <c r="BI71" s="8">
        <f>$E71*BG71*BH71</f>
        <v>0</v>
      </c>
      <c r="BJ71" s="50">
        <f>BI71/$I$3</f>
        <v>0</v>
      </c>
      <c r="BL71" s="394">
        <f>BG71</f>
        <v>0</v>
      </c>
      <c r="BM71" s="201">
        <f>BH71</f>
        <v>0</v>
      </c>
      <c r="BN71" s="8">
        <f>$E71*BL71*BM71</f>
        <v>0</v>
      </c>
      <c r="BO71" s="50">
        <f>BN71/$I$3</f>
        <v>0</v>
      </c>
      <c r="BQ71" s="394">
        <f>BL71</f>
        <v>0</v>
      </c>
      <c r="BR71" s="201">
        <f>BM71</f>
        <v>0</v>
      </c>
      <c r="BS71" s="8">
        <f>$E71*BQ71*BR71</f>
        <v>0</v>
      </c>
      <c r="BT71" s="50">
        <f>BS71/$I$3</f>
        <v>0</v>
      </c>
      <c r="BV71" s="394">
        <f>BQ71</f>
        <v>0</v>
      </c>
      <c r="BW71" s="201">
        <f>BR71</f>
        <v>0</v>
      </c>
      <c r="BX71" s="8">
        <f>$E71*BV71*BW71</f>
        <v>0</v>
      </c>
      <c r="BY71" s="50">
        <f>BX71/$I$3</f>
        <v>0</v>
      </c>
      <c r="CA71" s="394">
        <f>BV71</f>
        <v>0</v>
      </c>
      <c r="CB71" s="201">
        <f>BW71</f>
        <v>0</v>
      </c>
      <c r="CC71" s="8">
        <f>$E71*CA71*CB71</f>
        <v>0</v>
      </c>
      <c r="CD71" s="50">
        <f>CC71/$I$3</f>
        <v>0</v>
      </c>
      <c r="CF71" s="394">
        <f>CA71</f>
        <v>0</v>
      </c>
      <c r="CG71" s="201">
        <f>CB71</f>
        <v>0</v>
      </c>
      <c r="CH71" s="8">
        <f>$E71*CF71*CG71</f>
        <v>0</v>
      </c>
      <c r="CI71" s="50">
        <f>CH71/$I$3</f>
        <v>0</v>
      </c>
      <c r="CK71" s="394">
        <f>CF71</f>
        <v>0</v>
      </c>
      <c r="CL71" s="201">
        <f>CG71</f>
        <v>0</v>
      </c>
      <c r="CM71" s="8">
        <f>$E71*CK71*CL71</f>
        <v>0</v>
      </c>
      <c r="CN71" s="50">
        <f>CM71/$I$3</f>
        <v>0</v>
      </c>
      <c r="CP71" s="394">
        <f>CK71</f>
        <v>0</v>
      </c>
      <c r="CQ71" s="201">
        <f>CL71</f>
        <v>0</v>
      </c>
      <c r="CR71" s="8">
        <f>$E71*CP71*CQ71</f>
        <v>0</v>
      </c>
      <c r="CS71" s="50">
        <f>CR71/$I$3</f>
        <v>0</v>
      </c>
      <c r="CU71" s="394">
        <f>CP71</f>
        <v>0</v>
      </c>
      <c r="CV71" s="201">
        <f>CQ71</f>
        <v>0</v>
      </c>
      <c r="CW71" s="8">
        <f>$E71*CU71*CV71</f>
        <v>0</v>
      </c>
      <c r="CX71" s="50">
        <f>CW71/$I$3</f>
        <v>0</v>
      </c>
      <c r="CZ71" s="394">
        <f>CU71</f>
        <v>0</v>
      </c>
      <c r="DA71" s="201">
        <f>CV71</f>
        <v>0</v>
      </c>
      <c r="DB71" s="8">
        <f>$E71*CZ71*DA71</f>
        <v>0</v>
      </c>
      <c r="DC71" s="50">
        <f>DB71/$I$3</f>
        <v>0</v>
      </c>
      <c r="DE71" s="394">
        <f>CZ71</f>
        <v>0</v>
      </c>
      <c r="DF71" s="201">
        <f>DA71</f>
        <v>0</v>
      </c>
      <c r="DG71" s="8">
        <f>$E71*DE71*DF71</f>
        <v>0</v>
      </c>
      <c r="DH71" s="50">
        <f>DG71/$I$3</f>
        <v>0</v>
      </c>
      <c r="DJ71" s="394">
        <f>DE71</f>
        <v>0</v>
      </c>
      <c r="DK71" s="201">
        <f>DF71</f>
        <v>0</v>
      </c>
      <c r="DL71" s="8">
        <f>$E71*DJ71*DK71</f>
        <v>0</v>
      </c>
      <c r="DM71" s="50">
        <f>DL71/$I$3</f>
        <v>0</v>
      </c>
      <c r="DO71" s="394">
        <f>DJ71</f>
        <v>0</v>
      </c>
      <c r="DP71" s="201">
        <f>DK71</f>
        <v>0</v>
      </c>
      <c r="DQ71" s="8">
        <f>$E71*DO71*DP71</f>
        <v>0</v>
      </c>
      <c r="DR71" s="50">
        <f>DQ71/$I$3</f>
        <v>0</v>
      </c>
      <c r="DT71" s="51">
        <f t="shared" si="182"/>
        <v>0</v>
      </c>
      <c r="DU71" s="50">
        <f t="shared" si="183"/>
        <v>0</v>
      </c>
      <c r="DV71" s="51">
        <v>0</v>
      </c>
      <c r="DW71" s="50">
        <f t="shared" si="184"/>
        <v>0</v>
      </c>
      <c r="DX71" s="51">
        <f t="shared" ref="DX71:DX96" si="186">+DT71+DV71</f>
        <v>0</v>
      </c>
      <c r="DY71" s="53">
        <f t="shared" si="185"/>
        <v>0</v>
      </c>
      <c r="DZ71" s="307">
        <f t="shared" si="181"/>
        <v>0</v>
      </c>
    </row>
    <row r="72" spans="1:130" ht="18" customHeight="1" x14ac:dyDescent="0.3">
      <c r="B72" s="291"/>
      <c r="C72" s="60"/>
      <c r="D72" s="1"/>
      <c r="E72" s="239">
        <v>390000</v>
      </c>
      <c r="F72" s="263">
        <f>E72/I3</f>
        <v>10263.157894736842</v>
      </c>
      <c r="G72" s="263"/>
      <c r="H72" s="263" t="s">
        <v>57</v>
      </c>
      <c r="I72" s="267">
        <v>8</v>
      </c>
      <c r="J72" s="267"/>
      <c r="K72" s="265"/>
      <c r="L72" s="264"/>
      <c r="M72" s="266"/>
      <c r="N72" s="394"/>
      <c r="O72" s="214"/>
      <c r="P72" s="8">
        <f t="shared" ref="P72:P96" si="187">$E72*N72*O72</f>
        <v>0</v>
      </c>
      <c r="Q72" s="50">
        <f t="shared" ref="Q72:Q96" si="188">P72/$I$3</f>
        <v>0</v>
      </c>
      <c r="S72" s="382">
        <f t="shared" ref="S72:T96" si="189">N72</f>
        <v>0</v>
      </c>
      <c r="T72" s="201">
        <f t="shared" si="189"/>
        <v>0</v>
      </c>
      <c r="U72" s="8">
        <f t="shared" ref="U72:U96" si="190">$E72*S72*T72</f>
        <v>0</v>
      </c>
      <c r="V72" s="50">
        <f t="shared" ref="V72:V96" si="191">U72/$I$3</f>
        <v>0</v>
      </c>
      <c r="X72" s="394">
        <f t="shared" ref="X72:Y87" si="192">S72</f>
        <v>0</v>
      </c>
      <c r="Y72" s="201">
        <f t="shared" si="192"/>
        <v>0</v>
      </c>
      <c r="Z72" s="8">
        <f t="shared" ref="Z72:Z96" si="193">$E72*X72*Y72</f>
        <v>0</v>
      </c>
      <c r="AA72" s="50">
        <f t="shared" ref="AA72:AA96" si="194">Z72/$I$3</f>
        <v>0</v>
      </c>
      <c r="AC72" s="394">
        <f t="shared" ref="AC72:AD96" si="195">X72</f>
        <v>0</v>
      </c>
      <c r="AD72" s="201">
        <f t="shared" si="195"/>
        <v>0</v>
      </c>
      <c r="AE72" s="8">
        <f t="shared" ref="AE72:AE96" si="196">$E72*AC72*AD72</f>
        <v>0</v>
      </c>
      <c r="AF72" s="50">
        <f t="shared" ref="AF72:AF96" si="197">AE72/$I$3</f>
        <v>0</v>
      </c>
      <c r="AH72" s="394">
        <f t="shared" ref="AH72:AI96" si="198">AC72</f>
        <v>0</v>
      </c>
      <c r="AI72" s="201">
        <f t="shared" si="198"/>
        <v>0</v>
      </c>
      <c r="AJ72" s="8">
        <f t="shared" ref="AJ72:AJ96" si="199">$E72*AH72*AI72</f>
        <v>0</v>
      </c>
      <c r="AK72" s="50">
        <f t="shared" ref="AK72:AK96" si="200">AJ72/$I$3</f>
        <v>0</v>
      </c>
      <c r="AM72" s="394">
        <v>0</v>
      </c>
      <c r="AN72" s="201">
        <f t="shared" ref="AM72:AN96" si="201">AI72</f>
        <v>0</v>
      </c>
      <c r="AO72" s="8">
        <f t="shared" ref="AO72:AO96" si="202">$E72*AM72*AN72</f>
        <v>0</v>
      </c>
      <c r="AP72" s="50">
        <f t="shared" ref="AP72:AP96" si="203">AO72/$I$3</f>
        <v>0</v>
      </c>
      <c r="AR72" s="394">
        <v>0</v>
      </c>
      <c r="AS72" s="201">
        <f t="shared" ref="AR72:AS96" si="204">AN72</f>
        <v>0</v>
      </c>
      <c r="AT72" s="8">
        <f t="shared" ref="AT72:AT96" si="205">$E72*AR72*AS72</f>
        <v>0</v>
      </c>
      <c r="AU72" s="50">
        <f t="shared" ref="AU72:AU96" si="206">AT72/$I$3</f>
        <v>0</v>
      </c>
      <c r="AW72" s="394">
        <f t="shared" ref="AW72:AX96" si="207">AR72</f>
        <v>0</v>
      </c>
      <c r="AX72" s="201">
        <f t="shared" si="207"/>
        <v>0</v>
      </c>
      <c r="AY72" s="8">
        <f t="shared" ref="AY72:AY96" si="208">$E72*AW72*AX72</f>
        <v>0</v>
      </c>
      <c r="AZ72" s="50">
        <f t="shared" ref="AZ72:AZ96" si="209">AY72/$I$3</f>
        <v>0</v>
      </c>
      <c r="BB72" s="394">
        <f t="shared" ref="BB72:BC96" si="210">AW72</f>
        <v>0</v>
      </c>
      <c r="BC72" s="201">
        <f t="shared" si="210"/>
        <v>0</v>
      </c>
      <c r="BD72" s="8">
        <f t="shared" ref="BD72:BD96" si="211">$E72*BB72*BC72</f>
        <v>0</v>
      </c>
      <c r="BE72" s="50">
        <f t="shared" ref="BE72:BE96" si="212">BD72/$I$3</f>
        <v>0</v>
      </c>
      <c r="BG72" s="394">
        <f t="shared" ref="BG72:BH96" si="213">BB72</f>
        <v>0</v>
      </c>
      <c r="BH72" s="201">
        <f t="shared" si="213"/>
        <v>0</v>
      </c>
      <c r="BI72" s="8">
        <f t="shared" ref="BI72:BI96" si="214">$E72*BG72*BH72</f>
        <v>0</v>
      </c>
      <c r="BJ72" s="50">
        <f t="shared" ref="BJ72:BJ96" si="215">BI72/$I$3</f>
        <v>0</v>
      </c>
      <c r="BL72" s="394">
        <f t="shared" ref="BL72:BM96" si="216">BG72</f>
        <v>0</v>
      </c>
      <c r="BM72" s="201">
        <f t="shared" si="216"/>
        <v>0</v>
      </c>
      <c r="BN72" s="8">
        <f t="shared" ref="BN72:BN96" si="217">$E72*BL72*BM72</f>
        <v>0</v>
      </c>
      <c r="BO72" s="50">
        <f t="shared" ref="BO72:BO96" si="218">BN72/$I$3</f>
        <v>0</v>
      </c>
      <c r="BQ72" s="394">
        <f t="shared" ref="BQ72:BR96" si="219">BL72</f>
        <v>0</v>
      </c>
      <c r="BR72" s="201">
        <f t="shared" si="219"/>
        <v>0</v>
      </c>
      <c r="BS72" s="8">
        <f t="shared" ref="BS72:BS96" si="220">$E72*BQ72*BR72</f>
        <v>0</v>
      </c>
      <c r="BT72" s="50">
        <f t="shared" ref="BT72:BT96" si="221">BS72/$I$3</f>
        <v>0</v>
      </c>
      <c r="BV72" s="394">
        <f t="shared" ref="BV72:BW96" si="222">BQ72</f>
        <v>0</v>
      </c>
      <c r="BW72" s="201">
        <f t="shared" si="222"/>
        <v>0</v>
      </c>
      <c r="BX72" s="8">
        <f t="shared" ref="BX72:BX96" si="223">$E72*BV72*BW72</f>
        <v>0</v>
      </c>
      <c r="BY72" s="50">
        <f t="shared" ref="BY72:BY96" si="224">BX72/$I$3</f>
        <v>0</v>
      </c>
      <c r="CA72" s="394">
        <f t="shared" ref="CA72:CB96" si="225">BV72</f>
        <v>0</v>
      </c>
      <c r="CB72" s="201">
        <f t="shared" si="225"/>
        <v>0</v>
      </c>
      <c r="CC72" s="8">
        <f t="shared" ref="CC72:CC96" si="226">$E72*CA72*CB72</f>
        <v>0</v>
      </c>
      <c r="CD72" s="50">
        <f t="shared" ref="CD72:CD96" si="227">CC72/$I$3</f>
        <v>0</v>
      </c>
      <c r="CF72" s="394">
        <f t="shared" ref="CF72:CG96" si="228">CA72</f>
        <v>0</v>
      </c>
      <c r="CG72" s="201">
        <f t="shared" si="228"/>
        <v>0</v>
      </c>
      <c r="CH72" s="8">
        <f t="shared" ref="CH72:CH96" si="229">$E72*CF72*CG72</f>
        <v>0</v>
      </c>
      <c r="CI72" s="50">
        <f t="shared" ref="CI72:CI96" si="230">CH72/$I$3</f>
        <v>0</v>
      </c>
      <c r="CK72" s="394">
        <f t="shared" ref="CK72:CL96" si="231">CF72</f>
        <v>0</v>
      </c>
      <c r="CL72" s="201">
        <f t="shared" si="231"/>
        <v>0</v>
      </c>
      <c r="CM72" s="8">
        <f t="shared" ref="CM72:CM96" si="232">$E72*CK72*CL72</f>
        <v>0</v>
      </c>
      <c r="CN72" s="50">
        <f t="shared" ref="CN72:CN96" si="233">CM72/$I$3</f>
        <v>0</v>
      </c>
      <c r="CP72" s="394">
        <f t="shared" ref="CP72:CQ96" si="234">CK72</f>
        <v>0</v>
      </c>
      <c r="CQ72" s="201">
        <f t="shared" si="234"/>
        <v>0</v>
      </c>
      <c r="CR72" s="8">
        <f t="shared" ref="CR72:CR96" si="235">$E72*CP72*CQ72</f>
        <v>0</v>
      </c>
      <c r="CS72" s="50">
        <f t="shared" ref="CS72:CS96" si="236">CR72/$I$3</f>
        <v>0</v>
      </c>
      <c r="CU72" s="394">
        <f t="shared" ref="CU72:CV96" si="237">CP72</f>
        <v>0</v>
      </c>
      <c r="CV72" s="201">
        <f t="shared" si="237"/>
        <v>0</v>
      </c>
      <c r="CW72" s="8">
        <f t="shared" ref="CW72:CW96" si="238">$E72*CU72*CV72</f>
        <v>0</v>
      </c>
      <c r="CX72" s="50">
        <f t="shared" ref="CX72:CX96" si="239">CW72/$I$3</f>
        <v>0</v>
      </c>
      <c r="CZ72" s="394">
        <f t="shared" ref="CZ72:DA96" si="240">CU72</f>
        <v>0</v>
      </c>
      <c r="DA72" s="201">
        <f t="shared" si="240"/>
        <v>0</v>
      </c>
      <c r="DB72" s="8">
        <f t="shared" ref="DB72:DB96" si="241">$E72*CZ72*DA72</f>
        <v>0</v>
      </c>
      <c r="DC72" s="50">
        <f t="shared" ref="DC72:DC96" si="242">DB72/$I$3</f>
        <v>0</v>
      </c>
      <c r="DE72" s="394">
        <f t="shared" ref="DE72:DF96" si="243">CZ72</f>
        <v>0</v>
      </c>
      <c r="DF72" s="201">
        <f t="shared" si="243"/>
        <v>0</v>
      </c>
      <c r="DG72" s="8">
        <f t="shared" ref="DG72:DG96" si="244">$E72*DE72*DF72</f>
        <v>0</v>
      </c>
      <c r="DH72" s="50">
        <f t="shared" ref="DH72:DH96" si="245">DG72/$I$3</f>
        <v>0</v>
      </c>
      <c r="DJ72" s="394">
        <f t="shared" ref="DJ72:DK96" si="246">DE72</f>
        <v>0</v>
      </c>
      <c r="DK72" s="201">
        <f t="shared" si="246"/>
        <v>0</v>
      </c>
      <c r="DL72" s="8">
        <f t="shared" ref="DL72:DL96" si="247">$E72*DJ72*DK72</f>
        <v>0</v>
      </c>
      <c r="DM72" s="50">
        <f t="shared" ref="DM72:DM96" si="248">DL72/$I$3</f>
        <v>0</v>
      </c>
      <c r="DO72" s="394">
        <f t="shared" ref="DO72:DP96" si="249">DJ72</f>
        <v>0</v>
      </c>
      <c r="DP72" s="201">
        <f t="shared" si="249"/>
        <v>0</v>
      </c>
      <c r="DQ72" s="8">
        <f t="shared" ref="DQ72:DQ96" si="250">$E72*DO72*DP72</f>
        <v>0</v>
      </c>
      <c r="DR72" s="50">
        <f t="shared" ref="DR72:DR96" si="251">DQ72/$I$3</f>
        <v>0</v>
      </c>
      <c r="DT72" s="51">
        <f t="shared" si="182"/>
        <v>0</v>
      </c>
      <c r="DU72" s="50">
        <f t="shared" si="183"/>
        <v>0</v>
      </c>
      <c r="DV72" s="51">
        <v>0</v>
      </c>
      <c r="DW72" s="50">
        <f t="shared" si="184"/>
        <v>0</v>
      </c>
      <c r="DX72" s="51">
        <f t="shared" si="186"/>
        <v>0</v>
      </c>
      <c r="DY72" s="53">
        <f t="shared" si="185"/>
        <v>0</v>
      </c>
      <c r="DZ72" s="307">
        <f t="shared" si="181"/>
        <v>0</v>
      </c>
    </row>
    <row r="73" spans="1:130" ht="18" customHeight="1" x14ac:dyDescent="0.3">
      <c r="A73" s="6"/>
      <c r="B73" s="291"/>
      <c r="C73" s="241"/>
      <c r="D73" s="237"/>
      <c r="E73" s="239">
        <v>200000</v>
      </c>
      <c r="F73" s="263">
        <f>E73/I3</f>
        <v>5263.1578947368425</v>
      </c>
      <c r="G73" s="263"/>
      <c r="H73" s="263" t="s">
        <v>57</v>
      </c>
      <c r="I73" s="303">
        <v>10</v>
      </c>
      <c r="J73" s="56"/>
      <c r="K73" s="265"/>
      <c r="L73" s="264"/>
      <c r="M73" s="57"/>
      <c r="N73" s="394"/>
      <c r="O73" s="214"/>
      <c r="P73" s="8">
        <f t="shared" si="187"/>
        <v>0</v>
      </c>
      <c r="Q73" s="50">
        <f t="shared" si="188"/>
        <v>0</v>
      </c>
      <c r="S73" s="382">
        <f t="shared" si="189"/>
        <v>0</v>
      </c>
      <c r="T73" s="201">
        <f t="shared" si="189"/>
        <v>0</v>
      </c>
      <c r="U73" s="8">
        <f t="shared" si="190"/>
        <v>0</v>
      </c>
      <c r="V73" s="50">
        <f t="shared" si="191"/>
        <v>0</v>
      </c>
      <c r="X73" s="394">
        <f t="shared" si="192"/>
        <v>0</v>
      </c>
      <c r="Y73" s="201">
        <f t="shared" si="192"/>
        <v>0</v>
      </c>
      <c r="Z73" s="8">
        <f t="shared" si="193"/>
        <v>0</v>
      </c>
      <c r="AA73" s="50">
        <f t="shared" si="194"/>
        <v>0</v>
      </c>
      <c r="AC73" s="394">
        <f t="shared" si="195"/>
        <v>0</v>
      </c>
      <c r="AD73" s="201">
        <f t="shared" si="195"/>
        <v>0</v>
      </c>
      <c r="AE73" s="8">
        <f t="shared" si="196"/>
        <v>0</v>
      </c>
      <c r="AF73" s="50">
        <f t="shared" si="197"/>
        <v>0</v>
      </c>
      <c r="AH73" s="394">
        <f t="shared" si="198"/>
        <v>0</v>
      </c>
      <c r="AI73" s="201">
        <f t="shared" si="198"/>
        <v>0</v>
      </c>
      <c r="AJ73" s="8">
        <f t="shared" si="199"/>
        <v>0</v>
      </c>
      <c r="AK73" s="50">
        <f t="shared" si="200"/>
        <v>0</v>
      </c>
      <c r="AM73" s="394">
        <v>0</v>
      </c>
      <c r="AN73" s="201">
        <f t="shared" si="201"/>
        <v>0</v>
      </c>
      <c r="AO73" s="8">
        <f t="shared" si="202"/>
        <v>0</v>
      </c>
      <c r="AP73" s="50">
        <f t="shared" si="203"/>
        <v>0</v>
      </c>
      <c r="AR73" s="394">
        <v>0</v>
      </c>
      <c r="AS73" s="201">
        <f t="shared" si="204"/>
        <v>0</v>
      </c>
      <c r="AT73" s="8">
        <f t="shared" si="205"/>
        <v>0</v>
      </c>
      <c r="AU73" s="50">
        <f t="shared" si="206"/>
        <v>0</v>
      </c>
      <c r="AW73" s="394">
        <f t="shared" si="207"/>
        <v>0</v>
      </c>
      <c r="AX73" s="201">
        <f t="shared" si="207"/>
        <v>0</v>
      </c>
      <c r="AY73" s="8">
        <f t="shared" si="208"/>
        <v>0</v>
      </c>
      <c r="AZ73" s="50">
        <f t="shared" si="209"/>
        <v>0</v>
      </c>
      <c r="BB73" s="394">
        <f t="shared" si="210"/>
        <v>0</v>
      </c>
      <c r="BC73" s="201">
        <f t="shared" si="210"/>
        <v>0</v>
      </c>
      <c r="BD73" s="8">
        <f t="shared" si="211"/>
        <v>0</v>
      </c>
      <c r="BE73" s="50">
        <f t="shared" si="212"/>
        <v>0</v>
      </c>
      <c r="BG73" s="394">
        <f t="shared" si="213"/>
        <v>0</v>
      </c>
      <c r="BH73" s="201">
        <f t="shared" si="213"/>
        <v>0</v>
      </c>
      <c r="BI73" s="8">
        <f t="shared" si="214"/>
        <v>0</v>
      </c>
      <c r="BJ73" s="50">
        <f t="shared" si="215"/>
        <v>0</v>
      </c>
      <c r="BL73" s="394">
        <f t="shared" si="216"/>
        <v>0</v>
      </c>
      <c r="BM73" s="201">
        <f t="shared" si="216"/>
        <v>0</v>
      </c>
      <c r="BN73" s="8">
        <f t="shared" si="217"/>
        <v>0</v>
      </c>
      <c r="BO73" s="50">
        <f t="shared" si="218"/>
        <v>0</v>
      </c>
      <c r="BQ73" s="394">
        <f t="shared" si="219"/>
        <v>0</v>
      </c>
      <c r="BR73" s="201">
        <f t="shared" si="219"/>
        <v>0</v>
      </c>
      <c r="BS73" s="8">
        <f t="shared" si="220"/>
        <v>0</v>
      </c>
      <c r="BT73" s="50">
        <f t="shared" si="221"/>
        <v>0</v>
      </c>
      <c r="BV73" s="394">
        <f t="shared" si="222"/>
        <v>0</v>
      </c>
      <c r="BW73" s="201">
        <f t="shared" si="222"/>
        <v>0</v>
      </c>
      <c r="BX73" s="8">
        <f t="shared" si="223"/>
        <v>0</v>
      </c>
      <c r="BY73" s="50">
        <f t="shared" si="224"/>
        <v>0</v>
      </c>
      <c r="CA73" s="394">
        <f t="shared" si="225"/>
        <v>0</v>
      </c>
      <c r="CB73" s="201">
        <f t="shared" si="225"/>
        <v>0</v>
      </c>
      <c r="CC73" s="8">
        <f t="shared" si="226"/>
        <v>0</v>
      </c>
      <c r="CD73" s="50">
        <f t="shared" si="227"/>
        <v>0</v>
      </c>
      <c r="CF73" s="394">
        <f t="shared" si="228"/>
        <v>0</v>
      </c>
      <c r="CG73" s="201">
        <f t="shared" si="228"/>
        <v>0</v>
      </c>
      <c r="CH73" s="8">
        <f t="shared" si="229"/>
        <v>0</v>
      </c>
      <c r="CI73" s="50">
        <f t="shared" si="230"/>
        <v>0</v>
      </c>
      <c r="CK73" s="394">
        <f t="shared" si="231"/>
        <v>0</v>
      </c>
      <c r="CL73" s="201">
        <f t="shared" si="231"/>
        <v>0</v>
      </c>
      <c r="CM73" s="8">
        <f t="shared" si="232"/>
        <v>0</v>
      </c>
      <c r="CN73" s="50">
        <f t="shared" si="233"/>
        <v>0</v>
      </c>
      <c r="CP73" s="394">
        <f t="shared" si="234"/>
        <v>0</v>
      </c>
      <c r="CQ73" s="201">
        <f t="shared" si="234"/>
        <v>0</v>
      </c>
      <c r="CR73" s="8">
        <f t="shared" si="235"/>
        <v>0</v>
      </c>
      <c r="CS73" s="50">
        <f t="shared" si="236"/>
        <v>0</v>
      </c>
      <c r="CU73" s="394">
        <f t="shared" si="237"/>
        <v>0</v>
      </c>
      <c r="CV73" s="201">
        <f t="shared" si="237"/>
        <v>0</v>
      </c>
      <c r="CW73" s="8">
        <f t="shared" si="238"/>
        <v>0</v>
      </c>
      <c r="CX73" s="50">
        <f t="shared" si="239"/>
        <v>0</v>
      </c>
      <c r="CZ73" s="394">
        <f t="shared" si="240"/>
        <v>0</v>
      </c>
      <c r="DA73" s="201">
        <f t="shared" si="240"/>
        <v>0</v>
      </c>
      <c r="DB73" s="8">
        <f t="shared" si="241"/>
        <v>0</v>
      </c>
      <c r="DC73" s="50">
        <f t="shared" si="242"/>
        <v>0</v>
      </c>
      <c r="DE73" s="394">
        <f t="shared" si="243"/>
        <v>0</v>
      </c>
      <c r="DF73" s="201">
        <f t="shared" si="243"/>
        <v>0</v>
      </c>
      <c r="DG73" s="8">
        <f t="shared" si="244"/>
        <v>0</v>
      </c>
      <c r="DH73" s="50">
        <f t="shared" si="245"/>
        <v>0</v>
      </c>
      <c r="DJ73" s="394">
        <f t="shared" si="246"/>
        <v>0</v>
      </c>
      <c r="DK73" s="201">
        <f t="shared" si="246"/>
        <v>0</v>
      </c>
      <c r="DL73" s="8">
        <f t="shared" si="247"/>
        <v>0</v>
      </c>
      <c r="DM73" s="50">
        <f t="shared" si="248"/>
        <v>0</v>
      </c>
      <c r="DO73" s="394">
        <f t="shared" si="249"/>
        <v>0</v>
      </c>
      <c r="DP73" s="201">
        <f t="shared" si="249"/>
        <v>0</v>
      </c>
      <c r="DQ73" s="8">
        <f t="shared" si="250"/>
        <v>0</v>
      </c>
      <c r="DR73" s="50">
        <f t="shared" si="251"/>
        <v>0</v>
      </c>
      <c r="DT73" s="51">
        <f t="shared" si="182"/>
        <v>0</v>
      </c>
      <c r="DU73" s="50">
        <f t="shared" si="183"/>
        <v>0</v>
      </c>
      <c r="DV73" s="51">
        <v>0</v>
      </c>
      <c r="DW73" s="50">
        <f t="shared" si="184"/>
        <v>0</v>
      </c>
      <c r="DX73" s="51">
        <f t="shared" si="186"/>
        <v>0</v>
      </c>
      <c r="DY73" s="53">
        <f t="shared" si="185"/>
        <v>0</v>
      </c>
      <c r="DZ73" s="307">
        <f t="shared" si="181"/>
        <v>0</v>
      </c>
    </row>
    <row r="74" spans="1:130" ht="18" customHeight="1" x14ac:dyDescent="0.3">
      <c r="B74" s="291"/>
      <c r="C74" s="241"/>
      <c r="D74" s="237"/>
      <c r="E74" s="239"/>
      <c r="F74" s="263"/>
      <c r="G74" s="263"/>
      <c r="H74" s="263"/>
      <c r="I74" s="303"/>
      <c r="J74" s="56"/>
      <c r="K74" s="265"/>
      <c r="L74" s="264"/>
      <c r="M74" s="57"/>
      <c r="N74" s="394"/>
      <c r="O74" s="214"/>
      <c r="P74" s="8">
        <f t="shared" si="187"/>
        <v>0</v>
      </c>
      <c r="Q74" s="50">
        <f t="shared" si="188"/>
        <v>0</v>
      </c>
      <c r="S74" s="382">
        <f t="shared" si="189"/>
        <v>0</v>
      </c>
      <c r="T74" s="201">
        <f t="shared" si="189"/>
        <v>0</v>
      </c>
      <c r="U74" s="8">
        <f t="shared" si="190"/>
        <v>0</v>
      </c>
      <c r="V74" s="50">
        <f t="shared" si="191"/>
        <v>0</v>
      </c>
      <c r="X74" s="394">
        <f t="shared" si="192"/>
        <v>0</v>
      </c>
      <c r="Y74" s="201">
        <f t="shared" si="192"/>
        <v>0</v>
      </c>
      <c r="Z74" s="8">
        <f t="shared" si="193"/>
        <v>0</v>
      </c>
      <c r="AA74" s="50">
        <f t="shared" si="194"/>
        <v>0</v>
      </c>
      <c r="AC74" s="394">
        <f t="shared" si="195"/>
        <v>0</v>
      </c>
      <c r="AD74" s="201">
        <f t="shared" si="195"/>
        <v>0</v>
      </c>
      <c r="AE74" s="8">
        <f t="shared" si="196"/>
        <v>0</v>
      </c>
      <c r="AF74" s="50">
        <f t="shared" si="197"/>
        <v>0</v>
      </c>
      <c r="AH74" s="394">
        <f t="shared" si="198"/>
        <v>0</v>
      </c>
      <c r="AI74" s="201">
        <f t="shared" si="198"/>
        <v>0</v>
      </c>
      <c r="AJ74" s="8">
        <f t="shared" si="199"/>
        <v>0</v>
      </c>
      <c r="AK74" s="50">
        <f t="shared" si="200"/>
        <v>0</v>
      </c>
      <c r="AM74" s="394">
        <v>0</v>
      </c>
      <c r="AN74" s="201">
        <f t="shared" si="201"/>
        <v>0</v>
      </c>
      <c r="AO74" s="8">
        <f t="shared" si="202"/>
        <v>0</v>
      </c>
      <c r="AP74" s="50">
        <f t="shared" si="203"/>
        <v>0</v>
      </c>
      <c r="AR74" s="394">
        <v>0</v>
      </c>
      <c r="AS74" s="201">
        <f t="shared" si="204"/>
        <v>0</v>
      </c>
      <c r="AT74" s="8">
        <f t="shared" si="205"/>
        <v>0</v>
      </c>
      <c r="AU74" s="50">
        <f t="shared" si="206"/>
        <v>0</v>
      </c>
      <c r="AW74" s="394">
        <f t="shared" si="207"/>
        <v>0</v>
      </c>
      <c r="AX74" s="201">
        <f t="shared" si="207"/>
        <v>0</v>
      </c>
      <c r="AY74" s="8">
        <f t="shared" si="208"/>
        <v>0</v>
      </c>
      <c r="AZ74" s="50">
        <f t="shared" si="209"/>
        <v>0</v>
      </c>
      <c r="BB74" s="394">
        <f t="shared" si="210"/>
        <v>0</v>
      </c>
      <c r="BC74" s="201">
        <f t="shared" si="210"/>
        <v>0</v>
      </c>
      <c r="BD74" s="8">
        <f t="shared" si="211"/>
        <v>0</v>
      </c>
      <c r="BE74" s="50">
        <f t="shared" si="212"/>
        <v>0</v>
      </c>
      <c r="BG74" s="394">
        <f t="shared" si="213"/>
        <v>0</v>
      </c>
      <c r="BH74" s="201">
        <f t="shared" si="213"/>
        <v>0</v>
      </c>
      <c r="BI74" s="8">
        <f t="shared" si="214"/>
        <v>0</v>
      </c>
      <c r="BJ74" s="50">
        <f t="shared" si="215"/>
        <v>0</v>
      </c>
      <c r="BL74" s="394">
        <f t="shared" si="216"/>
        <v>0</v>
      </c>
      <c r="BM74" s="201">
        <f t="shared" si="216"/>
        <v>0</v>
      </c>
      <c r="BN74" s="8">
        <f t="shared" si="217"/>
        <v>0</v>
      </c>
      <c r="BO74" s="50">
        <f t="shared" si="218"/>
        <v>0</v>
      </c>
      <c r="BQ74" s="394">
        <f t="shared" si="219"/>
        <v>0</v>
      </c>
      <c r="BR74" s="201">
        <f t="shared" si="219"/>
        <v>0</v>
      </c>
      <c r="BS74" s="8">
        <f t="shared" si="220"/>
        <v>0</v>
      </c>
      <c r="BT74" s="50">
        <f t="shared" si="221"/>
        <v>0</v>
      </c>
      <c r="BV74" s="394">
        <f t="shared" si="222"/>
        <v>0</v>
      </c>
      <c r="BW74" s="201">
        <f t="shared" si="222"/>
        <v>0</v>
      </c>
      <c r="BX74" s="8">
        <f t="shared" si="223"/>
        <v>0</v>
      </c>
      <c r="BY74" s="50">
        <f t="shared" si="224"/>
        <v>0</v>
      </c>
      <c r="CA74" s="394">
        <f t="shared" si="225"/>
        <v>0</v>
      </c>
      <c r="CB74" s="201">
        <f t="shared" si="225"/>
        <v>0</v>
      </c>
      <c r="CC74" s="8">
        <f t="shared" si="226"/>
        <v>0</v>
      </c>
      <c r="CD74" s="50">
        <f t="shared" si="227"/>
        <v>0</v>
      </c>
      <c r="CF74" s="394">
        <f t="shared" si="228"/>
        <v>0</v>
      </c>
      <c r="CG74" s="201">
        <f t="shared" si="228"/>
        <v>0</v>
      </c>
      <c r="CH74" s="8">
        <f t="shared" si="229"/>
        <v>0</v>
      </c>
      <c r="CI74" s="50">
        <f t="shared" si="230"/>
        <v>0</v>
      </c>
      <c r="CK74" s="394">
        <f t="shared" si="231"/>
        <v>0</v>
      </c>
      <c r="CL74" s="201">
        <f t="shared" si="231"/>
        <v>0</v>
      </c>
      <c r="CM74" s="8">
        <f t="shared" si="232"/>
        <v>0</v>
      </c>
      <c r="CN74" s="50">
        <f t="shared" si="233"/>
        <v>0</v>
      </c>
      <c r="CP74" s="394">
        <f t="shared" si="234"/>
        <v>0</v>
      </c>
      <c r="CQ74" s="201">
        <f t="shared" si="234"/>
        <v>0</v>
      </c>
      <c r="CR74" s="8">
        <f t="shared" si="235"/>
        <v>0</v>
      </c>
      <c r="CS74" s="50">
        <f t="shared" si="236"/>
        <v>0</v>
      </c>
      <c r="CU74" s="394">
        <f t="shared" si="237"/>
        <v>0</v>
      </c>
      <c r="CV74" s="201">
        <f t="shared" si="237"/>
        <v>0</v>
      </c>
      <c r="CW74" s="8">
        <f t="shared" si="238"/>
        <v>0</v>
      </c>
      <c r="CX74" s="50">
        <f t="shared" si="239"/>
        <v>0</v>
      </c>
      <c r="CZ74" s="394">
        <f t="shared" si="240"/>
        <v>0</v>
      </c>
      <c r="DA74" s="201">
        <f t="shared" si="240"/>
        <v>0</v>
      </c>
      <c r="DB74" s="8">
        <f t="shared" si="241"/>
        <v>0</v>
      </c>
      <c r="DC74" s="50">
        <f t="shared" si="242"/>
        <v>0</v>
      </c>
      <c r="DE74" s="394">
        <f t="shared" si="243"/>
        <v>0</v>
      </c>
      <c r="DF74" s="201">
        <f t="shared" si="243"/>
        <v>0</v>
      </c>
      <c r="DG74" s="8">
        <f t="shared" si="244"/>
        <v>0</v>
      </c>
      <c r="DH74" s="50">
        <f t="shared" si="245"/>
        <v>0</v>
      </c>
      <c r="DJ74" s="394">
        <f t="shared" si="246"/>
        <v>0</v>
      </c>
      <c r="DK74" s="201">
        <f t="shared" si="246"/>
        <v>0</v>
      </c>
      <c r="DL74" s="8">
        <f t="shared" si="247"/>
        <v>0</v>
      </c>
      <c r="DM74" s="50">
        <f t="shared" si="248"/>
        <v>0</v>
      </c>
      <c r="DO74" s="394">
        <f t="shared" si="249"/>
        <v>0</v>
      </c>
      <c r="DP74" s="201">
        <f t="shared" si="249"/>
        <v>0</v>
      </c>
      <c r="DQ74" s="8">
        <f t="shared" si="250"/>
        <v>0</v>
      </c>
      <c r="DR74" s="50">
        <f t="shared" si="251"/>
        <v>0</v>
      </c>
      <c r="DT74" s="51">
        <f t="shared" si="182"/>
        <v>0</v>
      </c>
      <c r="DU74" s="50">
        <f t="shared" si="183"/>
        <v>0</v>
      </c>
      <c r="DV74" s="51">
        <v>0</v>
      </c>
      <c r="DW74" s="50">
        <f t="shared" si="184"/>
        <v>0</v>
      </c>
      <c r="DX74" s="51">
        <f t="shared" si="186"/>
        <v>0</v>
      </c>
      <c r="DY74" s="53">
        <f t="shared" si="185"/>
        <v>0</v>
      </c>
      <c r="DZ74" s="307">
        <f t="shared" si="181"/>
        <v>0</v>
      </c>
    </row>
    <row r="75" spans="1:130" ht="18" customHeight="1" x14ac:dyDescent="0.3">
      <c r="B75" s="291"/>
      <c r="C75" s="241"/>
      <c r="D75" s="237"/>
      <c r="E75" s="239"/>
      <c r="F75" s="263"/>
      <c r="G75" s="263"/>
      <c r="H75" s="263"/>
      <c r="I75" s="56"/>
      <c r="J75" s="56"/>
      <c r="K75" s="265"/>
      <c r="L75" s="264"/>
      <c r="M75" s="57"/>
      <c r="N75" s="394"/>
      <c r="O75" s="214"/>
      <c r="P75" s="8">
        <f>$E75*N75*O75</f>
        <v>0</v>
      </c>
      <c r="Q75" s="50">
        <f t="shared" si="188"/>
        <v>0</v>
      </c>
      <c r="S75" s="382">
        <f t="shared" si="189"/>
        <v>0</v>
      </c>
      <c r="T75" s="201">
        <f t="shared" si="189"/>
        <v>0</v>
      </c>
      <c r="U75" s="8">
        <f t="shared" si="190"/>
        <v>0</v>
      </c>
      <c r="V75" s="50">
        <f t="shared" si="191"/>
        <v>0</v>
      </c>
      <c r="X75" s="394">
        <f t="shared" si="192"/>
        <v>0</v>
      </c>
      <c r="Y75" s="201">
        <f t="shared" si="192"/>
        <v>0</v>
      </c>
      <c r="Z75" s="8">
        <f t="shared" si="193"/>
        <v>0</v>
      </c>
      <c r="AA75" s="50">
        <f t="shared" si="194"/>
        <v>0</v>
      </c>
      <c r="AC75" s="394">
        <f t="shared" si="195"/>
        <v>0</v>
      </c>
      <c r="AD75" s="201">
        <f t="shared" si="195"/>
        <v>0</v>
      </c>
      <c r="AE75" s="8">
        <f t="shared" si="196"/>
        <v>0</v>
      </c>
      <c r="AF75" s="50">
        <f t="shared" si="197"/>
        <v>0</v>
      </c>
      <c r="AH75" s="394">
        <f t="shared" si="198"/>
        <v>0</v>
      </c>
      <c r="AI75" s="201">
        <f t="shared" si="198"/>
        <v>0</v>
      </c>
      <c r="AJ75" s="8">
        <f t="shared" si="199"/>
        <v>0</v>
      </c>
      <c r="AK75" s="50">
        <f t="shared" si="200"/>
        <v>0</v>
      </c>
      <c r="AM75" s="394">
        <f t="shared" si="201"/>
        <v>0</v>
      </c>
      <c r="AN75" s="201">
        <f t="shared" si="201"/>
        <v>0</v>
      </c>
      <c r="AO75" s="8">
        <f t="shared" si="202"/>
        <v>0</v>
      </c>
      <c r="AP75" s="50">
        <f t="shared" si="203"/>
        <v>0</v>
      </c>
      <c r="AR75" s="394">
        <f t="shared" si="204"/>
        <v>0</v>
      </c>
      <c r="AS75" s="201">
        <f t="shared" si="204"/>
        <v>0</v>
      </c>
      <c r="AT75" s="8">
        <f t="shared" si="205"/>
        <v>0</v>
      </c>
      <c r="AU75" s="50">
        <f t="shared" si="206"/>
        <v>0</v>
      </c>
      <c r="AW75" s="394">
        <f t="shared" si="207"/>
        <v>0</v>
      </c>
      <c r="AX75" s="201">
        <f t="shared" si="207"/>
        <v>0</v>
      </c>
      <c r="AY75" s="8">
        <f t="shared" si="208"/>
        <v>0</v>
      </c>
      <c r="AZ75" s="50">
        <f t="shared" si="209"/>
        <v>0</v>
      </c>
      <c r="BB75" s="394">
        <f t="shared" si="210"/>
        <v>0</v>
      </c>
      <c r="BC75" s="201">
        <f t="shared" si="210"/>
        <v>0</v>
      </c>
      <c r="BD75" s="8">
        <f t="shared" si="211"/>
        <v>0</v>
      </c>
      <c r="BE75" s="50">
        <f t="shared" si="212"/>
        <v>0</v>
      </c>
      <c r="BG75" s="394">
        <f t="shared" si="213"/>
        <v>0</v>
      </c>
      <c r="BH75" s="201">
        <f t="shared" si="213"/>
        <v>0</v>
      </c>
      <c r="BI75" s="8">
        <f t="shared" si="214"/>
        <v>0</v>
      </c>
      <c r="BJ75" s="50">
        <f t="shared" si="215"/>
        <v>0</v>
      </c>
      <c r="BL75" s="394">
        <f t="shared" si="216"/>
        <v>0</v>
      </c>
      <c r="BM75" s="201">
        <f t="shared" si="216"/>
        <v>0</v>
      </c>
      <c r="BN75" s="8">
        <f t="shared" si="217"/>
        <v>0</v>
      </c>
      <c r="BO75" s="50">
        <f t="shared" si="218"/>
        <v>0</v>
      </c>
      <c r="BQ75" s="394">
        <f t="shared" si="219"/>
        <v>0</v>
      </c>
      <c r="BR75" s="201">
        <f t="shared" si="219"/>
        <v>0</v>
      </c>
      <c r="BS75" s="8">
        <f t="shared" si="220"/>
        <v>0</v>
      </c>
      <c r="BT75" s="50">
        <f t="shared" si="221"/>
        <v>0</v>
      </c>
      <c r="BV75" s="394">
        <f t="shared" si="222"/>
        <v>0</v>
      </c>
      <c r="BW75" s="201">
        <f t="shared" si="222"/>
        <v>0</v>
      </c>
      <c r="BX75" s="8">
        <f t="shared" si="223"/>
        <v>0</v>
      </c>
      <c r="BY75" s="50">
        <f t="shared" si="224"/>
        <v>0</v>
      </c>
      <c r="CA75" s="394">
        <f t="shared" si="225"/>
        <v>0</v>
      </c>
      <c r="CB75" s="201">
        <f t="shared" si="225"/>
        <v>0</v>
      </c>
      <c r="CC75" s="8">
        <f t="shared" si="226"/>
        <v>0</v>
      </c>
      <c r="CD75" s="50">
        <f t="shared" si="227"/>
        <v>0</v>
      </c>
      <c r="CF75" s="394">
        <f t="shared" si="228"/>
        <v>0</v>
      </c>
      <c r="CG75" s="201">
        <f t="shared" si="228"/>
        <v>0</v>
      </c>
      <c r="CH75" s="8">
        <f t="shared" si="229"/>
        <v>0</v>
      </c>
      <c r="CI75" s="50">
        <f t="shared" si="230"/>
        <v>0</v>
      </c>
      <c r="CK75" s="394">
        <f t="shared" si="231"/>
        <v>0</v>
      </c>
      <c r="CL75" s="201">
        <f t="shared" si="231"/>
        <v>0</v>
      </c>
      <c r="CM75" s="8">
        <f t="shared" si="232"/>
        <v>0</v>
      </c>
      <c r="CN75" s="50">
        <f t="shared" si="233"/>
        <v>0</v>
      </c>
      <c r="CP75" s="394">
        <f t="shared" si="234"/>
        <v>0</v>
      </c>
      <c r="CQ75" s="201">
        <f t="shared" si="234"/>
        <v>0</v>
      </c>
      <c r="CR75" s="8">
        <f t="shared" si="235"/>
        <v>0</v>
      </c>
      <c r="CS75" s="50">
        <f t="shared" si="236"/>
        <v>0</v>
      </c>
      <c r="CU75" s="394">
        <f t="shared" si="237"/>
        <v>0</v>
      </c>
      <c r="CV75" s="201">
        <f t="shared" si="237"/>
        <v>0</v>
      </c>
      <c r="CW75" s="8">
        <f t="shared" si="238"/>
        <v>0</v>
      </c>
      <c r="CX75" s="50">
        <f t="shared" si="239"/>
        <v>0</v>
      </c>
      <c r="CZ75" s="394">
        <f t="shared" si="240"/>
        <v>0</v>
      </c>
      <c r="DA75" s="201">
        <f t="shared" si="240"/>
        <v>0</v>
      </c>
      <c r="DB75" s="8">
        <f t="shared" si="241"/>
        <v>0</v>
      </c>
      <c r="DC75" s="50">
        <f t="shared" si="242"/>
        <v>0</v>
      </c>
      <c r="DE75" s="394">
        <f t="shared" si="243"/>
        <v>0</v>
      </c>
      <c r="DF75" s="201">
        <f t="shared" si="243"/>
        <v>0</v>
      </c>
      <c r="DG75" s="8">
        <f t="shared" si="244"/>
        <v>0</v>
      </c>
      <c r="DH75" s="50">
        <f t="shared" si="245"/>
        <v>0</v>
      </c>
      <c r="DJ75" s="394">
        <f t="shared" si="246"/>
        <v>0</v>
      </c>
      <c r="DK75" s="201">
        <f t="shared" si="246"/>
        <v>0</v>
      </c>
      <c r="DL75" s="8">
        <f t="shared" si="247"/>
        <v>0</v>
      </c>
      <c r="DM75" s="50">
        <f t="shared" si="248"/>
        <v>0</v>
      </c>
      <c r="DO75" s="394">
        <f t="shared" si="249"/>
        <v>0</v>
      </c>
      <c r="DP75" s="201">
        <f t="shared" si="249"/>
        <v>0</v>
      </c>
      <c r="DQ75" s="8">
        <f t="shared" si="250"/>
        <v>0</v>
      </c>
      <c r="DR75" s="50">
        <f t="shared" si="251"/>
        <v>0</v>
      </c>
      <c r="DT75" s="51">
        <f t="shared" si="182"/>
        <v>0</v>
      </c>
      <c r="DU75" s="50">
        <f t="shared" si="183"/>
        <v>0</v>
      </c>
      <c r="DV75" s="51">
        <v>0</v>
      </c>
      <c r="DW75" s="50">
        <f t="shared" si="184"/>
        <v>0</v>
      </c>
      <c r="DX75" s="51">
        <f t="shared" si="186"/>
        <v>0</v>
      </c>
      <c r="DY75" s="53">
        <f t="shared" si="185"/>
        <v>0</v>
      </c>
      <c r="DZ75" s="307">
        <f t="shared" si="181"/>
        <v>0</v>
      </c>
    </row>
    <row r="76" spans="1:130" ht="18" customHeight="1" x14ac:dyDescent="0.3">
      <c r="B76" s="286"/>
      <c r="C76" s="241"/>
      <c r="D76" s="237"/>
      <c r="E76" s="239"/>
      <c r="F76" s="263"/>
      <c r="G76" s="263"/>
      <c r="H76" s="263"/>
      <c r="I76" s="58"/>
      <c r="J76" s="56"/>
      <c r="K76" s="265"/>
      <c r="L76" s="264"/>
      <c r="M76" s="57"/>
      <c r="N76" s="394"/>
      <c r="O76" s="214"/>
      <c r="P76" s="8">
        <f>$E76*N76*O76</f>
        <v>0</v>
      </c>
      <c r="Q76" s="50">
        <f t="shared" si="188"/>
        <v>0</v>
      </c>
      <c r="S76" s="382">
        <f t="shared" si="189"/>
        <v>0</v>
      </c>
      <c r="T76" s="201">
        <f t="shared" si="189"/>
        <v>0</v>
      </c>
      <c r="U76" s="8">
        <f t="shared" si="190"/>
        <v>0</v>
      </c>
      <c r="V76" s="50">
        <f t="shared" si="191"/>
        <v>0</v>
      </c>
      <c r="X76" s="394">
        <f t="shared" si="192"/>
        <v>0</v>
      </c>
      <c r="Y76" s="201">
        <f t="shared" si="192"/>
        <v>0</v>
      </c>
      <c r="Z76" s="8">
        <f t="shared" si="193"/>
        <v>0</v>
      </c>
      <c r="AA76" s="50">
        <f t="shared" si="194"/>
        <v>0</v>
      </c>
      <c r="AC76" s="394">
        <f t="shared" si="195"/>
        <v>0</v>
      </c>
      <c r="AD76" s="201">
        <f t="shared" si="195"/>
        <v>0</v>
      </c>
      <c r="AE76" s="8">
        <f t="shared" si="196"/>
        <v>0</v>
      </c>
      <c r="AF76" s="50">
        <f t="shared" si="197"/>
        <v>0</v>
      </c>
      <c r="AH76" s="394">
        <f t="shared" si="198"/>
        <v>0</v>
      </c>
      <c r="AI76" s="201">
        <f t="shared" si="198"/>
        <v>0</v>
      </c>
      <c r="AJ76" s="8">
        <f t="shared" si="199"/>
        <v>0</v>
      </c>
      <c r="AK76" s="50">
        <f t="shared" si="200"/>
        <v>0</v>
      </c>
      <c r="AM76" s="394">
        <f t="shared" si="201"/>
        <v>0</v>
      </c>
      <c r="AN76" s="201">
        <f t="shared" si="201"/>
        <v>0</v>
      </c>
      <c r="AO76" s="8">
        <f t="shared" si="202"/>
        <v>0</v>
      </c>
      <c r="AP76" s="50">
        <f t="shared" si="203"/>
        <v>0</v>
      </c>
      <c r="AR76" s="394">
        <f t="shared" si="204"/>
        <v>0</v>
      </c>
      <c r="AS76" s="201">
        <f t="shared" si="204"/>
        <v>0</v>
      </c>
      <c r="AT76" s="8">
        <f t="shared" si="205"/>
        <v>0</v>
      </c>
      <c r="AU76" s="50">
        <f t="shared" si="206"/>
        <v>0</v>
      </c>
      <c r="AW76" s="394">
        <f t="shared" si="207"/>
        <v>0</v>
      </c>
      <c r="AX76" s="201">
        <f t="shared" si="207"/>
        <v>0</v>
      </c>
      <c r="AY76" s="8">
        <f t="shared" si="208"/>
        <v>0</v>
      </c>
      <c r="AZ76" s="50">
        <f t="shared" si="209"/>
        <v>0</v>
      </c>
      <c r="BB76" s="394">
        <f t="shared" si="210"/>
        <v>0</v>
      </c>
      <c r="BC76" s="201">
        <f t="shared" si="210"/>
        <v>0</v>
      </c>
      <c r="BD76" s="8">
        <f t="shared" si="211"/>
        <v>0</v>
      </c>
      <c r="BE76" s="50">
        <f t="shared" si="212"/>
        <v>0</v>
      </c>
      <c r="BG76" s="394">
        <f t="shared" si="213"/>
        <v>0</v>
      </c>
      <c r="BH76" s="201">
        <f t="shared" si="213"/>
        <v>0</v>
      </c>
      <c r="BI76" s="8">
        <f t="shared" si="214"/>
        <v>0</v>
      </c>
      <c r="BJ76" s="50">
        <f t="shared" si="215"/>
        <v>0</v>
      </c>
      <c r="BL76" s="394">
        <f t="shared" si="216"/>
        <v>0</v>
      </c>
      <c r="BM76" s="201">
        <f t="shared" si="216"/>
        <v>0</v>
      </c>
      <c r="BN76" s="8">
        <f t="shared" si="217"/>
        <v>0</v>
      </c>
      <c r="BO76" s="50">
        <f t="shared" si="218"/>
        <v>0</v>
      </c>
      <c r="BQ76" s="394">
        <f t="shared" si="219"/>
        <v>0</v>
      </c>
      <c r="BR76" s="201">
        <f t="shared" si="219"/>
        <v>0</v>
      </c>
      <c r="BS76" s="8">
        <f t="shared" si="220"/>
        <v>0</v>
      </c>
      <c r="BT76" s="50">
        <f t="shared" si="221"/>
        <v>0</v>
      </c>
      <c r="BV76" s="394">
        <f t="shared" si="222"/>
        <v>0</v>
      </c>
      <c r="BW76" s="201">
        <f t="shared" si="222"/>
        <v>0</v>
      </c>
      <c r="BX76" s="8">
        <f t="shared" si="223"/>
        <v>0</v>
      </c>
      <c r="BY76" s="50">
        <f t="shared" si="224"/>
        <v>0</v>
      </c>
      <c r="CA76" s="394">
        <f t="shared" si="225"/>
        <v>0</v>
      </c>
      <c r="CB76" s="201">
        <f t="shared" si="225"/>
        <v>0</v>
      </c>
      <c r="CC76" s="8">
        <f t="shared" si="226"/>
        <v>0</v>
      </c>
      <c r="CD76" s="50">
        <f t="shared" si="227"/>
        <v>0</v>
      </c>
      <c r="CF76" s="394">
        <f t="shared" si="228"/>
        <v>0</v>
      </c>
      <c r="CG76" s="201">
        <f t="shared" si="228"/>
        <v>0</v>
      </c>
      <c r="CH76" s="8">
        <f t="shared" si="229"/>
        <v>0</v>
      </c>
      <c r="CI76" s="50">
        <f t="shared" si="230"/>
        <v>0</v>
      </c>
      <c r="CK76" s="394">
        <f t="shared" si="231"/>
        <v>0</v>
      </c>
      <c r="CL76" s="201">
        <f t="shared" si="231"/>
        <v>0</v>
      </c>
      <c r="CM76" s="8">
        <f t="shared" si="232"/>
        <v>0</v>
      </c>
      <c r="CN76" s="50">
        <f t="shared" si="233"/>
        <v>0</v>
      </c>
      <c r="CP76" s="394">
        <f t="shared" si="234"/>
        <v>0</v>
      </c>
      <c r="CQ76" s="201">
        <f t="shared" si="234"/>
        <v>0</v>
      </c>
      <c r="CR76" s="8">
        <f t="shared" si="235"/>
        <v>0</v>
      </c>
      <c r="CS76" s="50">
        <f t="shared" si="236"/>
        <v>0</v>
      </c>
      <c r="CU76" s="394">
        <f t="shared" si="237"/>
        <v>0</v>
      </c>
      <c r="CV76" s="201">
        <f t="shared" si="237"/>
        <v>0</v>
      </c>
      <c r="CW76" s="8">
        <f t="shared" si="238"/>
        <v>0</v>
      </c>
      <c r="CX76" s="50">
        <f t="shared" si="239"/>
        <v>0</v>
      </c>
      <c r="CZ76" s="394">
        <f t="shared" si="240"/>
        <v>0</v>
      </c>
      <c r="DA76" s="201">
        <f t="shared" si="240"/>
        <v>0</v>
      </c>
      <c r="DB76" s="8">
        <f t="shared" si="241"/>
        <v>0</v>
      </c>
      <c r="DC76" s="50">
        <f t="shared" si="242"/>
        <v>0</v>
      </c>
      <c r="DE76" s="394">
        <f t="shared" si="243"/>
        <v>0</v>
      </c>
      <c r="DF76" s="201">
        <f t="shared" si="243"/>
        <v>0</v>
      </c>
      <c r="DG76" s="8">
        <f t="shared" si="244"/>
        <v>0</v>
      </c>
      <c r="DH76" s="50">
        <f t="shared" si="245"/>
        <v>0</v>
      </c>
      <c r="DJ76" s="394">
        <f t="shared" si="246"/>
        <v>0</v>
      </c>
      <c r="DK76" s="201">
        <f t="shared" si="246"/>
        <v>0</v>
      </c>
      <c r="DL76" s="8">
        <f t="shared" si="247"/>
        <v>0</v>
      </c>
      <c r="DM76" s="50">
        <f t="shared" si="248"/>
        <v>0</v>
      </c>
      <c r="DO76" s="394">
        <f t="shared" si="249"/>
        <v>0</v>
      </c>
      <c r="DP76" s="201">
        <f t="shared" si="249"/>
        <v>0</v>
      </c>
      <c r="DQ76" s="8">
        <f t="shared" si="250"/>
        <v>0</v>
      </c>
      <c r="DR76" s="50">
        <f t="shared" si="251"/>
        <v>0</v>
      </c>
      <c r="DT76" s="51">
        <f t="shared" si="182"/>
        <v>0</v>
      </c>
      <c r="DU76" s="50">
        <f t="shared" si="183"/>
        <v>0</v>
      </c>
      <c r="DV76" s="51">
        <v>0</v>
      </c>
      <c r="DW76" s="50">
        <f t="shared" si="184"/>
        <v>0</v>
      </c>
      <c r="DX76" s="51">
        <f t="shared" si="186"/>
        <v>0</v>
      </c>
      <c r="DY76" s="53">
        <f t="shared" si="185"/>
        <v>0</v>
      </c>
      <c r="DZ76" s="307">
        <f t="shared" si="181"/>
        <v>0</v>
      </c>
    </row>
    <row r="77" spans="1:130" ht="18" customHeight="1" x14ac:dyDescent="0.3">
      <c r="B77" s="321"/>
      <c r="C77" s="241"/>
      <c r="D77" s="237"/>
      <c r="E77" s="239"/>
      <c r="F77" s="263"/>
      <c r="G77" s="263"/>
      <c r="H77" s="263"/>
      <c r="I77" s="58"/>
      <c r="J77" s="56"/>
      <c r="K77" s="265"/>
      <c r="L77" s="264"/>
      <c r="M77" s="57"/>
      <c r="N77" s="394"/>
      <c r="O77" s="214"/>
      <c r="P77" s="8">
        <f t="shared" si="187"/>
        <v>0</v>
      </c>
      <c r="Q77" s="50">
        <f t="shared" si="188"/>
        <v>0</v>
      </c>
      <c r="S77" s="382">
        <f t="shared" si="189"/>
        <v>0</v>
      </c>
      <c r="T77" s="201">
        <f t="shared" si="189"/>
        <v>0</v>
      </c>
      <c r="U77" s="8">
        <f t="shared" si="190"/>
        <v>0</v>
      </c>
      <c r="V77" s="50">
        <f t="shared" si="191"/>
        <v>0</v>
      </c>
      <c r="X77" s="394">
        <f t="shared" si="192"/>
        <v>0</v>
      </c>
      <c r="Y77" s="201">
        <f t="shared" si="192"/>
        <v>0</v>
      </c>
      <c r="Z77" s="8">
        <f t="shared" si="193"/>
        <v>0</v>
      </c>
      <c r="AA77" s="50">
        <f t="shared" si="194"/>
        <v>0</v>
      </c>
      <c r="AC77" s="394">
        <f t="shared" si="195"/>
        <v>0</v>
      </c>
      <c r="AD77" s="201">
        <f t="shared" si="195"/>
        <v>0</v>
      </c>
      <c r="AE77" s="8">
        <f t="shared" si="196"/>
        <v>0</v>
      </c>
      <c r="AF77" s="50">
        <f t="shared" si="197"/>
        <v>0</v>
      </c>
      <c r="AH77" s="394">
        <f t="shared" si="198"/>
        <v>0</v>
      </c>
      <c r="AI77" s="201">
        <f t="shared" si="198"/>
        <v>0</v>
      </c>
      <c r="AJ77" s="8">
        <f t="shared" si="199"/>
        <v>0</v>
      </c>
      <c r="AK77" s="50">
        <f t="shared" si="200"/>
        <v>0</v>
      </c>
      <c r="AM77" s="394">
        <f t="shared" si="201"/>
        <v>0</v>
      </c>
      <c r="AN77" s="201">
        <f t="shared" si="201"/>
        <v>0</v>
      </c>
      <c r="AO77" s="8">
        <f t="shared" si="202"/>
        <v>0</v>
      </c>
      <c r="AP77" s="50">
        <f t="shared" si="203"/>
        <v>0</v>
      </c>
      <c r="AR77" s="394">
        <f t="shared" si="204"/>
        <v>0</v>
      </c>
      <c r="AS77" s="201">
        <f t="shared" si="204"/>
        <v>0</v>
      </c>
      <c r="AT77" s="8">
        <f t="shared" si="205"/>
        <v>0</v>
      </c>
      <c r="AU77" s="50">
        <f t="shared" si="206"/>
        <v>0</v>
      </c>
      <c r="AW77" s="394">
        <f t="shared" si="207"/>
        <v>0</v>
      </c>
      <c r="AX77" s="201">
        <f t="shared" si="207"/>
        <v>0</v>
      </c>
      <c r="AY77" s="8">
        <f t="shared" si="208"/>
        <v>0</v>
      </c>
      <c r="AZ77" s="50">
        <f t="shared" si="209"/>
        <v>0</v>
      </c>
      <c r="BB77" s="394">
        <f t="shared" si="210"/>
        <v>0</v>
      </c>
      <c r="BC77" s="201">
        <f t="shared" si="210"/>
        <v>0</v>
      </c>
      <c r="BD77" s="8">
        <f t="shared" si="211"/>
        <v>0</v>
      </c>
      <c r="BE77" s="50">
        <f t="shared" si="212"/>
        <v>0</v>
      </c>
      <c r="BG77" s="394">
        <f t="shared" si="213"/>
        <v>0</v>
      </c>
      <c r="BH77" s="201">
        <f t="shared" si="213"/>
        <v>0</v>
      </c>
      <c r="BI77" s="8">
        <f t="shared" si="214"/>
        <v>0</v>
      </c>
      <c r="BJ77" s="50">
        <f t="shared" si="215"/>
        <v>0</v>
      </c>
      <c r="BL77" s="394">
        <f t="shared" si="216"/>
        <v>0</v>
      </c>
      <c r="BM77" s="201">
        <f t="shared" si="216"/>
        <v>0</v>
      </c>
      <c r="BN77" s="8">
        <f t="shared" si="217"/>
        <v>0</v>
      </c>
      <c r="BO77" s="50">
        <f t="shared" si="218"/>
        <v>0</v>
      </c>
      <c r="BQ77" s="394">
        <f t="shared" si="219"/>
        <v>0</v>
      </c>
      <c r="BR77" s="201">
        <f t="shared" si="219"/>
        <v>0</v>
      </c>
      <c r="BS77" s="8">
        <f t="shared" si="220"/>
        <v>0</v>
      </c>
      <c r="BT77" s="50">
        <f t="shared" si="221"/>
        <v>0</v>
      </c>
      <c r="BV77" s="394">
        <f t="shared" si="222"/>
        <v>0</v>
      </c>
      <c r="BW77" s="201">
        <f t="shared" si="222"/>
        <v>0</v>
      </c>
      <c r="BX77" s="8">
        <f t="shared" si="223"/>
        <v>0</v>
      </c>
      <c r="BY77" s="50">
        <f t="shared" si="224"/>
        <v>0</v>
      </c>
      <c r="CA77" s="394">
        <f t="shared" si="225"/>
        <v>0</v>
      </c>
      <c r="CB77" s="201">
        <f t="shared" si="225"/>
        <v>0</v>
      </c>
      <c r="CC77" s="8">
        <f t="shared" si="226"/>
        <v>0</v>
      </c>
      <c r="CD77" s="50">
        <f t="shared" si="227"/>
        <v>0</v>
      </c>
      <c r="CF77" s="394">
        <f t="shared" si="228"/>
        <v>0</v>
      </c>
      <c r="CG77" s="201">
        <f t="shared" si="228"/>
        <v>0</v>
      </c>
      <c r="CH77" s="8">
        <f t="shared" si="229"/>
        <v>0</v>
      </c>
      <c r="CI77" s="50">
        <f t="shared" si="230"/>
        <v>0</v>
      </c>
      <c r="CK77" s="394">
        <f t="shared" si="231"/>
        <v>0</v>
      </c>
      <c r="CL77" s="201">
        <f t="shared" si="231"/>
        <v>0</v>
      </c>
      <c r="CM77" s="8">
        <f t="shared" si="232"/>
        <v>0</v>
      </c>
      <c r="CN77" s="50">
        <f t="shared" si="233"/>
        <v>0</v>
      </c>
      <c r="CP77" s="394">
        <f t="shared" si="234"/>
        <v>0</v>
      </c>
      <c r="CQ77" s="201">
        <f t="shared" si="234"/>
        <v>0</v>
      </c>
      <c r="CR77" s="8">
        <f t="shared" si="235"/>
        <v>0</v>
      </c>
      <c r="CS77" s="50">
        <f t="shared" si="236"/>
        <v>0</v>
      </c>
      <c r="CU77" s="394">
        <f t="shared" si="237"/>
        <v>0</v>
      </c>
      <c r="CV77" s="201">
        <f t="shared" si="237"/>
        <v>0</v>
      </c>
      <c r="CW77" s="8">
        <f t="shared" si="238"/>
        <v>0</v>
      </c>
      <c r="CX77" s="50">
        <f t="shared" si="239"/>
        <v>0</v>
      </c>
      <c r="CZ77" s="394">
        <f t="shared" si="240"/>
        <v>0</v>
      </c>
      <c r="DA77" s="201">
        <f t="shared" si="240"/>
        <v>0</v>
      </c>
      <c r="DB77" s="8">
        <f t="shared" si="241"/>
        <v>0</v>
      </c>
      <c r="DC77" s="50">
        <f t="shared" si="242"/>
        <v>0</v>
      </c>
      <c r="DE77" s="394">
        <f t="shared" si="243"/>
        <v>0</v>
      </c>
      <c r="DF77" s="201">
        <f t="shared" si="243"/>
        <v>0</v>
      </c>
      <c r="DG77" s="8">
        <f t="shared" si="244"/>
        <v>0</v>
      </c>
      <c r="DH77" s="50">
        <f t="shared" si="245"/>
        <v>0</v>
      </c>
      <c r="DJ77" s="394">
        <f t="shared" si="246"/>
        <v>0</v>
      </c>
      <c r="DK77" s="201">
        <f t="shared" si="246"/>
        <v>0</v>
      </c>
      <c r="DL77" s="8">
        <f t="shared" si="247"/>
        <v>0</v>
      </c>
      <c r="DM77" s="50">
        <f t="shared" si="248"/>
        <v>0</v>
      </c>
      <c r="DO77" s="394">
        <f t="shared" si="249"/>
        <v>0</v>
      </c>
      <c r="DP77" s="201">
        <f t="shared" si="249"/>
        <v>0</v>
      </c>
      <c r="DQ77" s="8">
        <f t="shared" si="250"/>
        <v>0</v>
      </c>
      <c r="DR77" s="50">
        <f t="shared" si="251"/>
        <v>0</v>
      </c>
      <c r="DT77" s="51">
        <f t="shared" si="182"/>
        <v>0</v>
      </c>
      <c r="DU77" s="50">
        <f t="shared" si="183"/>
        <v>0</v>
      </c>
      <c r="DV77" s="51">
        <v>0</v>
      </c>
      <c r="DW77" s="50">
        <f t="shared" si="184"/>
        <v>0</v>
      </c>
      <c r="DX77" s="51">
        <f t="shared" si="186"/>
        <v>0</v>
      </c>
      <c r="DY77" s="53">
        <f t="shared" si="185"/>
        <v>0</v>
      </c>
      <c r="DZ77" s="307">
        <f t="shared" si="181"/>
        <v>0</v>
      </c>
    </row>
    <row r="78" spans="1:130" ht="18" customHeight="1" x14ac:dyDescent="0.3">
      <c r="B78" s="286"/>
      <c r="C78" s="241"/>
      <c r="D78" s="237"/>
      <c r="E78" s="239">
        <v>10000</v>
      </c>
      <c r="F78" s="263">
        <f>E78/$I$3</f>
        <v>263.15789473684208</v>
      </c>
      <c r="G78" s="287"/>
      <c r="H78" s="263" t="s">
        <v>691</v>
      </c>
      <c r="I78" s="270"/>
      <c r="J78" s="56"/>
      <c r="K78" s="265"/>
      <c r="L78" s="264"/>
      <c r="M78" s="271"/>
      <c r="N78" s="394"/>
      <c r="O78" s="214"/>
      <c r="P78" s="8">
        <f t="shared" si="187"/>
        <v>0</v>
      </c>
      <c r="Q78" s="50">
        <f t="shared" si="188"/>
        <v>0</v>
      </c>
      <c r="S78" s="382">
        <f t="shared" si="189"/>
        <v>0</v>
      </c>
      <c r="T78" s="201">
        <f t="shared" si="189"/>
        <v>0</v>
      </c>
      <c r="U78" s="8">
        <f t="shared" si="190"/>
        <v>0</v>
      </c>
      <c r="V78" s="50">
        <f t="shared" si="191"/>
        <v>0</v>
      </c>
      <c r="X78" s="394">
        <f t="shared" si="192"/>
        <v>0</v>
      </c>
      <c r="Y78" s="201">
        <f t="shared" si="192"/>
        <v>0</v>
      </c>
      <c r="Z78" s="8">
        <f t="shared" si="193"/>
        <v>0</v>
      </c>
      <c r="AA78" s="50">
        <f t="shared" si="194"/>
        <v>0</v>
      </c>
      <c r="AC78" s="394">
        <f t="shared" si="195"/>
        <v>0</v>
      </c>
      <c r="AD78" s="201">
        <f t="shared" si="195"/>
        <v>0</v>
      </c>
      <c r="AE78" s="8">
        <f t="shared" si="196"/>
        <v>0</v>
      </c>
      <c r="AF78" s="50">
        <f t="shared" si="197"/>
        <v>0</v>
      </c>
      <c r="AH78" s="394">
        <f t="shared" si="198"/>
        <v>0</v>
      </c>
      <c r="AI78" s="201">
        <f t="shared" si="198"/>
        <v>0</v>
      </c>
      <c r="AJ78" s="8">
        <f t="shared" si="199"/>
        <v>0</v>
      </c>
      <c r="AK78" s="50">
        <f t="shared" si="200"/>
        <v>0</v>
      </c>
      <c r="AM78" s="394">
        <f t="shared" si="201"/>
        <v>0</v>
      </c>
      <c r="AN78" s="201">
        <f t="shared" si="201"/>
        <v>0</v>
      </c>
      <c r="AO78" s="8">
        <f t="shared" si="202"/>
        <v>0</v>
      </c>
      <c r="AP78" s="50">
        <f t="shared" si="203"/>
        <v>0</v>
      </c>
      <c r="AR78" s="394">
        <f t="shared" si="204"/>
        <v>0</v>
      </c>
      <c r="AS78" s="201">
        <f t="shared" si="204"/>
        <v>0</v>
      </c>
      <c r="AT78" s="8">
        <f t="shared" si="205"/>
        <v>0</v>
      </c>
      <c r="AU78" s="50">
        <f t="shared" si="206"/>
        <v>0</v>
      </c>
      <c r="AW78" s="394">
        <f t="shared" si="207"/>
        <v>0</v>
      </c>
      <c r="AX78" s="201">
        <f t="shared" si="207"/>
        <v>0</v>
      </c>
      <c r="AY78" s="8">
        <f t="shared" si="208"/>
        <v>0</v>
      </c>
      <c r="AZ78" s="50">
        <f t="shared" si="209"/>
        <v>0</v>
      </c>
      <c r="BB78" s="394">
        <f t="shared" si="210"/>
        <v>0</v>
      </c>
      <c r="BC78" s="201">
        <f t="shared" si="210"/>
        <v>0</v>
      </c>
      <c r="BD78" s="8">
        <f t="shared" si="211"/>
        <v>0</v>
      </c>
      <c r="BE78" s="50">
        <f t="shared" si="212"/>
        <v>0</v>
      </c>
      <c r="BG78" s="394">
        <f t="shared" si="213"/>
        <v>0</v>
      </c>
      <c r="BH78" s="201">
        <f t="shared" si="213"/>
        <v>0</v>
      </c>
      <c r="BI78" s="8">
        <f t="shared" si="214"/>
        <v>0</v>
      </c>
      <c r="BJ78" s="50">
        <f t="shared" si="215"/>
        <v>0</v>
      </c>
      <c r="BL78" s="394">
        <f t="shared" si="216"/>
        <v>0</v>
      </c>
      <c r="BM78" s="201">
        <f t="shared" si="216"/>
        <v>0</v>
      </c>
      <c r="BN78" s="8">
        <f t="shared" si="217"/>
        <v>0</v>
      </c>
      <c r="BO78" s="50">
        <f t="shared" si="218"/>
        <v>0</v>
      </c>
      <c r="BQ78" s="394">
        <f t="shared" si="219"/>
        <v>0</v>
      </c>
      <c r="BR78" s="201">
        <f t="shared" si="219"/>
        <v>0</v>
      </c>
      <c r="BS78" s="8">
        <f t="shared" si="220"/>
        <v>0</v>
      </c>
      <c r="BT78" s="50">
        <f t="shared" si="221"/>
        <v>0</v>
      </c>
      <c r="BV78" s="394">
        <f t="shared" si="222"/>
        <v>0</v>
      </c>
      <c r="BW78" s="201">
        <f t="shared" si="222"/>
        <v>0</v>
      </c>
      <c r="BX78" s="8">
        <f t="shared" si="223"/>
        <v>0</v>
      </c>
      <c r="BY78" s="50">
        <f t="shared" si="224"/>
        <v>0</v>
      </c>
      <c r="CA78" s="394">
        <f t="shared" si="225"/>
        <v>0</v>
      </c>
      <c r="CB78" s="201">
        <f t="shared" si="225"/>
        <v>0</v>
      </c>
      <c r="CC78" s="8">
        <f t="shared" si="226"/>
        <v>0</v>
      </c>
      <c r="CD78" s="50">
        <f t="shared" si="227"/>
        <v>0</v>
      </c>
      <c r="CF78" s="394">
        <f t="shared" si="228"/>
        <v>0</v>
      </c>
      <c r="CG78" s="201">
        <f t="shared" si="228"/>
        <v>0</v>
      </c>
      <c r="CH78" s="8">
        <f t="shared" si="229"/>
        <v>0</v>
      </c>
      <c r="CI78" s="50">
        <f t="shared" si="230"/>
        <v>0</v>
      </c>
      <c r="CK78" s="394">
        <f t="shared" si="231"/>
        <v>0</v>
      </c>
      <c r="CL78" s="201">
        <f t="shared" si="231"/>
        <v>0</v>
      </c>
      <c r="CM78" s="8">
        <f t="shared" si="232"/>
        <v>0</v>
      </c>
      <c r="CN78" s="50">
        <f t="shared" si="233"/>
        <v>0</v>
      </c>
      <c r="CP78" s="394">
        <f t="shared" si="234"/>
        <v>0</v>
      </c>
      <c r="CQ78" s="201">
        <f t="shared" si="234"/>
        <v>0</v>
      </c>
      <c r="CR78" s="8">
        <f t="shared" si="235"/>
        <v>0</v>
      </c>
      <c r="CS78" s="50">
        <f t="shared" si="236"/>
        <v>0</v>
      </c>
      <c r="CU78" s="394">
        <f t="shared" si="237"/>
        <v>0</v>
      </c>
      <c r="CV78" s="201">
        <f t="shared" si="237"/>
        <v>0</v>
      </c>
      <c r="CW78" s="8">
        <f t="shared" si="238"/>
        <v>0</v>
      </c>
      <c r="CX78" s="50">
        <f t="shared" si="239"/>
        <v>0</v>
      </c>
      <c r="CZ78" s="394">
        <f t="shared" si="240"/>
        <v>0</v>
      </c>
      <c r="DA78" s="201">
        <f t="shared" si="240"/>
        <v>0</v>
      </c>
      <c r="DB78" s="8">
        <f t="shared" si="241"/>
        <v>0</v>
      </c>
      <c r="DC78" s="50">
        <f t="shared" si="242"/>
        <v>0</v>
      </c>
      <c r="DE78" s="394">
        <f t="shared" si="243"/>
        <v>0</v>
      </c>
      <c r="DF78" s="201">
        <f t="shared" si="243"/>
        <v>0</v>
      </c>
      <c r="DG78" s="8">
        <f t="shared" si="244"/>
        <v>0</v>
      </c>
      <c r="DH78" s="50">
        <f t="shared" si="245"/>
        <v>0</v>
      </c>
      <c r="DJ78" s="394">
        <f t="shared" si="246"/>
        <v>0</v>
      </c>
      <c r="DK78" s="201">
        <f t="shared" si="246"/>
        <v>0</v>
      </c>
      <c r="DL78" s="8">
        <f t="shared" si="247"/>
        <v>0</v>
      </c>
      <c r="DM78" s="50">
        <f t="shared" si="248"/>
        <v>0</v>
      </c>
      <c r="DO78" s="394">
        <f t="shared" si="249"/>
        <v>0</v>
      </c>
      <c r="DP78" s="201">
        <f t="shared" si="249"/>
        <v>0</v>
      </c>
      <c r="DQ78" s="8">
        <f t="shared" si="250"/>
        <v>0</v>
      </c>
      <c r="DR78" s="50">
        <f t="shared" si="251"/>
        <v>0</v>
      </c>
      <c r="DT78" s="51">
        <f t="shared" si="182"/>
        <v>0</v>
      </c>
      <c r="DU78" s="50">
        <f t="shared" si="183"/>
        <v>0</v>
      </c>
      <c r="DV78" s="51">
        <v>0</v>
      </c>
      <c r="DW78" s="50">
        <f t="shared" si="184"/>
        <v>0</v>
      </c>
      <c r="DX78" s="51">
        <f t="shared" si="186"/>
        <v>0</v>
      </c>
      <c r="DY78" s="53">
        <f t="shared" si="185"/>
        <v>0</v>
      </c>
      <c r="DZ78" s="307">
        <f t="shared" si="181"/>
        <v>0</v>
      </c>
    </row>
    <row r="79" spans="1:130" ht="18" customHeight="1" x14ac:dyDescent="0.3">
      <c r="A79" s="6"/>
      <c r="B79" s="286"/>
      <c r="C79" s="196"/>
      <c r="D79" s="14"/>
      <c r="E79" s="239">
        <v>15000</v>
      </c>
      <c r="F79" s="263">
        <f t="shared" ref="F79:F80" si="252">E79/$I$3</f>
        <v>394.73684210526318</v>
      </c>
      <c r="G79" s="263"/>
      <c r="H79" s="263" t="s">
        <v>691</v>
      </c>
      <c r="I79" s="58"/>
      <c r="J79" s="56"/>
      <c r="K79" s="265"/>
      <c r="L79" s="264"/>
      <c r="M79" s="57"/>
      <c r="N79" s="394"/>
      <c r="O79" s="214"/>
      <c r="P79" s="8">
        <f t="shared" si="187"/>
        <v>0</v>
      </c>
      <c r="Q79" s="50">
        <f t="shared" si="188"/>
        <v>0</v>
      </c>
      <c r="S79" s="382">
        <f t="shared" si="189"/>
        <v>0</v>
      </c>
      <c r="T79" s="201">
        <f t="shared" si="189"/>
        <v>0</v>
      </c>
      <c r="U79" s="8">
        <f t="shared" si="190"/>
        <v>0</v>
      </c>
      <c r="V79" s="50">
        <f t="shared" si="191"/>
        <v>0</v>
      </c>
      <c r="X79" s="394">
        <f t="shared" si="192"/>
        <v>0</v>
      </c>
      <c r="Y79" s="201">
        <f t="shared" si="192"/>
        <v>0</v>
      </c>
      <c r="Z79" s="8">
        <f t="shared" si="193"/>
        <v>0</v>
      </c>
      <c r="AA79" s="50">
        <f t="shared" si="194"/>
        <v>0</v>
      </c>
      <c r="AC79" s="394">
        <f t="shared" si="195"/>
        <v>0</v>
      </c>
      <c r="AD79" s="201">
        <f t="shared" si="195"/>
        <v>0</v>
      </c>
      <c r="AE79" s="8">
        <f t="shared" si="196"/>
        <v>0</v>
      </c>
      <c r="AF79" s="50">
        <f t="shared" si="197"/>
        <v>0</v>
      </c>
      <c r="AH79" s="394">
        <f t="shared" si="198"/>
        <v>0</v>
      </c>
      <c r="AI79" s="201">
        <f t="shared" si="198"/>
        <v>0</v>
      </c>
      <c r="AJ79" s="8">
        <f t="shared" si="199"/>
        <v>0</v>
      </c>
      <c r="AK79" s="50">
        <f t="shared" si="200"/>
        <v>0</v>
      </c>
      <c r="AM79" s="394">
        <f t="shared" si="201"/>
        <v>0</v>
      </c>
      <c r="AN79" s="201">
        <f t="shared" si="201"/>
        <v>0</v>
      </c>
      <c r="AO79" s="8">
        <f t="shared" si="202"/>
        <v>0</v>
      </c>
      <c r="AP79" s="50">
        <f t="shared" si="203"/>
        <v>0</v>
      </c>
      <c r="AR79" s="394">
        <f t="shared" si="204"/>
        <v>0</v>
      </c>
      <c r="AS79" s="201">
        <f t="shared" si="204"/>
        <v>0</v>
      </c>
      <c r="AT79" s="8">
        <f t="shared" si="205"/>
        <v>0</v>
      </c>
      <c r="AU79" s="50">
        <f t="shared" si="206"/>
        <v>0</v>
      </c>
      <c r="AW79" s="394">
        <f t="shared" si="207"/>
        <v>0</v>
      </c>
      <c r="AX79" s="201">
        <f t="shared" si="207"/>
        <v>0</v>
      </c>
      <c r="AY79" s="8">
        <f t="shared" si="208"/>
        <v>0</v>
      </c>
      <c r="AZ79" s="50">
        <f t="shared" si="209"/>
        <v>0</v>
      </c>
      <c r="BB79" s="394">
        <f t="shared" si="210"/>
        <v>0</v>
      </c>
      <c r="BC79" s="201">
        <f t="shared" si="210"/>
        <v>0</v>
      </c>
      <c r="BD79" s="8">
        <f t="shared" si="211"/>
        <v>0</v>
      </c>
      <c r="BE79" s="50">
        <f t="shared" si="212"/>
        <v>0</v>
      </c>
      <c r="BG79" s="394">
        <f t="shared" si="213"/>
        <v>0</v>
      </c>
      <c r="BH79" s="201">
        <f t="shared" si="213"/>
        <v>0</v>
      </c>
      <c r="BI79" s="8">
        <f t="shared" si="214"/>
        <v>0</v>
      </c>
      <c r="BJ79" s="50">
        <f t="shared" si="215"/>
        <v>0</v>
      </c>
      <c r="BL79" s="394">
        <f t="shared" si="216"/>
        <v>0</v>
      </c>
      <c r="BM79" s="201">
        <f t="shared" si="216"/>
        <v>0</v>
      </c>
      <c r="BN79" s="8">
        <f t="shared" si="217"/>
        <v>0</v>
      </c>
      <c r="BO79" s="50">
        <f t="shared" si="218"/>
        <v>0</v>
      </c>
      <c r="BQ79" s="394">
        <f t="shared" si="219"/>
        <v>0</v>
      </c>
      <c r="BR79" s="201">
        <f t="shared" si="219"/>
        <v>0</v>
      </c>
      <c r="BS79" s="8">
        <f t="shared" si="220"/>
        <v>0</v>
      </c>
      <c r="BT79" s="50">
        <f t="shared" si="221"/>
        <v>0</v>
      </c>
      <c r="BV79" s="394">
        <f t="shared" si="222"/>
        <v>0</v>
      </c>
      <c r="BW79" s="201">
        <f t="shared" si="222"/>
        <v>0</v>
      </c>
      <c r="BX79" s="8">
        <f t="shared" si="223"/>
        <v>0</v>
      </c>
      <c r="BY79" s="50">
        <f t="shared" si="224"/>
        <v>0</v>
      </c>
      <c r="CA79" s="394">
        <f t="shared" si="225"/>
        <v>0</v>
      </c>
      <c r="CB79" s="201">
        <f t="shared" si="225"/>
        <v>0</v>
      </c>
      <c r="CC79" s="8">
        <f t="shared" si="226"/>
        <v>0</v>
      </c>
      <c r="CD79" s="50">
        <f t="shared" si="227"/>
        <v>0</v>
      </c>
      <c r="CF79" s="394">
        <f t="shared" si="228"/>
        <v>0</v>
      </c>
      <c r="CG79" s="201">
        <f t="shared" si="228"/>
        <v>0</v>
      </c>
      <c r="CH79" s="8">
        <f t="shared" si="229"/>
        <v>0</v>
      </c>
      <c r="CI79" s="50">
        <f t="shared" si="230"/>
        <v>0</v>
      </c>
      <c r="CK79" s="394">
        <f t="shared" si="231"/>
        <v>0</v>
      </c>
      <c r="CL79" s="201">
        <f t="shared" si="231"/>
        <v>0</v>
      </c>
      <c r="CM79" s="8">
        <f t="shared" si="232"/>
        <v>0</v>
      </c>
      <c r="CN79" s="50">
        <f t="shared" si="233"/>
        <v>0</v>
      </c>
      <c r="CP79" s="394">
        <f t="shared" si="234"/>
        <v>0</v>
      </c>
      <c r="CQ79" s="201">
        <f t="shared" si="234"/>
        <v>0</v>
      </c>
      <c r="CR79" s="8">
        <f t="shared" si="235"/>
        <v>0</v>
      </c>
      <c r="CS79" s="50">
        <f t="shared" si="236"/>
        <v>0</v>
      </c>
      <c r="CU79" s="394">
        <f t="shared" si="237"/>
        <v>0</v>
      </c>
      <c r="CV79" s="201">
        <f t="shared" si="237"/>
        <v>0</v>
      </c>
      <c r="CW79" s="8">
        <f t="shared" si="238"/>
        <v>0</v>
      </c>
      <c r="CX79" s="50">
        <f t="shared" si="239"/>
        <v>0</v>
      </c>
      <c r="CZ79" s="394">
        <f t="shared" si="240"/>
        <v>0</v>
      </c>
      <c r="DA79" s="201">
        <f t="shared" si="240"/>
        <v>0</v>
      </c>
      <c r="DB79" s="8">
        <f t="shared" si="241"/>
        <v>0</v>
      </c>
      <c r="DC79" s="50">
        <f t="shared" si="242"/>
        <v>0</v>
      </c>
      <c r="DE79" s="394">
        <f t="shared" si="243"/>
        <v>0</v>
      </c>
      <c r="DF79" s="201">
        <f t="shared" si="243"/>
        <v>0</v>
      </c>
      <c r="DG79" s="8">
        <f t="shared" si="244"/>
        <v>0</v>
      </c>
      <c r="DH79" s="50">
        <f t="shared" si="245"/>
        <v>0</v>
      </c>
      <c r="DJ79" s="394">
        <f t="shared" si="246"/>
        <v>0</v>
      </c>
      <c r="DK79" s="201">
        <f t="shared" si="246"/>
        <v>0</v>
      </c>
      <c r="DL79" s="8">
        <f t="shared" si="247"/>
        <v>0</v>
      </c>
      <c r="DM79" s="50">
        <f t="shared" si="248"/>
        <v>0</v>
      </c>
      <c r="DO79" s="394">
        <f t="shared" si="249"/>
        <v>0</v>
      </c>
      <c r="DP79" s="201">
        <f t="shared" si="249"/>
        <v>0</v>
      </c>
      <c r="DQ79" s="8">
        <f t="shared" si="250"/>
        <v>0</v>
      </c>
      <c r="DR79" s="50">
        <f t="shared" si="251"/>
        <v>0</v>
      </c>
      <c r="DT79" s="51">
        <f t="shared" si="182"/>
        <v>0</v>
      </c>
      <c r="DU79" s="50">
        <f t="shared" si="183"/>
        <v>0</v>
      </c>
      <c r="DV79" s="51">
        <v>0</v>
      </c>
      <c r="DW79" s="50">
        <f t="shared" si="184"/>
        <v>0</v>
      </c>
      <c r="DX79" s="51">
        <f t="shared" si="186"/>
        <v>0</v>
      </c>
      <c r="DY79" s="53">
        <f t="shared" si="185"/>
        <v>0</v>
      </c>
      <c r="DZ79" s="307">
        <f t="shared" si="181"/>
        <v>0</v>
      </c>
    </row>
    <row r="80" spans="1:130" ht="18" customHeight="1" x14ac:dyDescent="0.3">
      <c r="B80" s="286"/>
      <c r="C80" s="60"/>
      <c r="D80" s="1"/>
      <c r="E80" s="239">
        <f>E73*0.25</f>
        <v>50000</v>
      </c>
      <c r="F80" s="263">
        <f t="shared" si="252"/>
        <v>1315.7894736842106</v>
      </c>
      <c r="G80" s="274"/>
      <c r="H80" s="263" t="s">
        <v>691</v>
      </c>
      <c r="I80" s="56"/>
      <c r="J80" s="56"/>
      <c r="K80" s="265"/>
      <c r="L80" s="264"/>
      <c r="M80" s="57"/>
      <c r="N80" s="394"/>
      <c r="O80" s="214"/>
      <c r="P80" s="8">
        <f t="shared" si="187"/>
        <v>0</v>
      </c>
      <c r="Q80" s="50">
        <f t="shared" si="188"/>
        <v>0</v>
      </c>
      <c r="S80" s="382">
        <f t="shared" si="189"/>
        <v>0</v>
      </c>
      <c r="T80" s="201">
        <f t="shared" si="189"/>
        <v>0</v>
      </c>
      <c r="U80" s="8">
        <f t="shared" si="190"/>
        <v>0</v>
      </c>
      <c r="V80" s="50">
        <f t="shared" si="191"/>
        <v>0</v>
      </c>
      <c r="X80" s="394">
        <f t="shared" si="192"/>
        <v>0</v>
      </c>
      <c r="Y80" s="201">
        <f t="shared" si="192"/>
        <v>0</v>
      </c>
      <c r="Z80" s="8">
        <f t="shared" si="193"/>
        <v>0</v>
      </c>
      <c r="AA80" s="50">
        <f t="shared" si="194"/>
        <v>0</v>
      </c>
      <c r="AC80" s="394">
        <f t="shared" si="195"/>
        <v>0</v>
      </c>
      <c r="AD80" s="201">
        <f t="shared" si="195"/>
        <v>0</v>
      </c>
      <c r="AE80" s="8">
        <f t="shared" si="196"/>
        <v>0</v>
      </c>
      <c r="AF80" s="50">
        <f t="shared" si="197"/>
        <v>0</v>
      </c>
      <c r="AH80" s="394">
        <f t="shared" si="198"/>
        <v>0</v>
      </c>
      <c r="AI80" s="201">
        <f t="shared" si="198"/>
        <v>0</v>
      </c>
      <c r="AJ80" s="8">
        <f t="shared" si="199"/>
        <v>0</v>
      </c>
      <c r="AK80" s="50">
        <f t="shared" si="200"/>
        <v>0</v>
      </c>
      <c r="AM80" s="394">
        <f t="shared" si="201"/>
        <v>0</v>
      </c>
      <c r="AN80" s="201">
        <f t="shared" si="201"/>
        <v>0</v>
      </c>
      <c r="AO80" s="8">
        <f t="shared" si="202"/>
        <v>0</v>
      </c>
      <c r="AP80" s="50">
        <f t="shared" si="203"/>
        <v>0</v>
      </c>
      <c r="AR80" s="394">
        <f t="shared" si="204"/>
        <v>0</v>
      </c>
      <c r="AS80" s="201">
        <f t="shared" si="204"/>
        <v>0</v>
      </c>
      <c r="AT80" s="8">
        <f t="shared" si="205"/>
        <v>0</v>
      </c>
      <c r="AU80" s="50">
        <f t="shared" si="206"/>
        <v>0</v>
      </c>
      <c r="AW80" s="394">
        <f t="shared" si="207"/>
        <v>0</v>
      </c>
      <c r="AX80" s="201">
        <f t="shared" si="207"/>
        <v>0</v>
      </c>
      <c r="AY80" s="8">
        <f t="shared" si="208"/>
        <v>0</v>
      </c>
      <c r="AZ80" s="50">
        <f t="shared" si="209"/>
        <v>0</v>
      </c>
      <c r="BB80" s="394">
        <f t="shared" si="210"/>
        <v>0</v>
      </c>
      <c r="BC80" s="201">
        <f t="shared" si="210"/>
        <v>0</v>
      </c>
      <c r="BD80" s="8">
        <f t="shared" si="211"/>
        <v>0</v>
      </c>
      <c r="BE80" s="50">
        <f t="shared" si="212"/>
        <v>0</v>
      </c>
      <c r="BG80" s="394">
        <f t="shared" si="213"/>
        <v>0</v>
      </c>
      <c r="BH80" s="201">
        <f t="shared" si="213"/>
        <v>0</v>
      </c>
      <c r="BI80" s="8">
        <f t="shared" si="214"/>
        <v>0</v>
      </c>
      <c r="BJ80" s="50">
        <f t="shared" si="215"/>
        <v>0</v>
      </c>
      <c r="BL80" s="394">
        <f t="shared" si="216"/>
        <v>0</v>
      </c>
      <c r="BM80" s="201">
        <f t="shared" si="216"/>
        <v>0</v>
      </c>
      <c r="BN80" s="8">
        <f t="shared" si="217"/>
        <v>0</v>
      </c>
      <c r="BO80" s="50">
        <f t="shared" si="218"/>
        <v>0</v>
      </c>
      <c r="BQ80" s="394">
        <f t="shared" si="219"/>
        <v>0</v>
      </c>
      <c r="BR80" s="201">
        <f t="shared" si="219"/>
        <v>0</v>
      </c>
      <c r="BS80" s="8">
        <f t="shared" si="220"/>
        <v>0</v>
      </c>
      <c r="BT80" s="50">
        <f t="shared" si="221"/>
        <v>0</v>
      </c>
      <c r="BV80" s="394">
        <f t="shared" si="222"/>
        <v>0</v>
      </c>
      <c r="BW80" s="201">
        <f t="shared" si="222"/>
        <v>0</v>
      </c>
      <c r="BX80" s="8">
        <f t="shared" si="223"/>
        <v>0</v>
      </c>
      <c r="BY80" s="50">
        <f t="shared" si="224"/>
        <v>0</v>
      </c>
      <c r="CA80" s="394">
        <f t="shared" si="225"/>
        <v>0</v>
      </c>
      <c r="CB80" s="201">
        <f t="shared" si="225"/>
        <v>0</v>
      </c>
      <c r="CC80" s="8">
        <f t="shared" si="226"/>
        <v>0</v>
      </c>
      <c r="CD80" s="50">
        <f t="shared" si="227"/>
        <v>0</v>
      </c>
      <c r="CF80" s="394">
        <f t="shared" si="228"/>
        <v>0</v>
      </c>
      <c r="CG80" s="201">
        <f t="shared" si="228"/>
        <v>0</v>
      </c>
      <c r="CH80" s="8">
        <f t="shared" si="229"/>
        <v>0</v>
      </c>
      <c r="CI80" s="50">
        <f t="shared" si="230"/>
        <v>0</v>
      </c>
      <c r="CK80" s="394">
        <f t="shared" si="231"/>
        <v>0</v>
      </c>
      <c r="CL80" s="201">
        <f t="shared" si="231"/>
        <v>0</v>
      </c>
      <c r="CM80" s="8">
        <f t="shared" si="232"/>
        <v>0</v>
      </c>
      <c r="CN80" s="50">
        <f t="shared" si="233"/>
        <v>0</v>
      </c>
      <c r="CP80" s="394">
        <f t="shared" si="234"/>
        <v>0</v>
      </c>
      <c r="CQ80" s="201">
        <f t="shared" si="234"/>
        <v>0</v>
      </c>
      <c r="CR80" s="8">
        <f t="shared" si="235"/>
        <v>0</v>
      </c>
      <c r="CS80" s="50">
        <f t="shared" si="236"/>
        <v>0</v>
      </c>
      <c r="CU80" s="394">
        <f t="shared" si="237"/>
        <v>0</v>
      </c>
      <c r="CV80" s="201">
        <f t="shared" si="237"/>
        <v>0</v>
      </c>
      <c r="CW80" s="8">
        <f t="shared" si="238"/>
        <v>0</v>
      </c>
      <c r="CX80" s="50">
        <f t="shared" si="239"/>
        <v>0</v>
      </c>
      <c r="CZ80" s="394">
        <f t="shared" si="240"/>
        <v>0</v>
      </c>
      <c r="DA80" s="201">
        <f t="shared" si="240"/>
        <v>0</v>
      </c>
      <c r="DB80" s="8">
        <f t="shared" si="241"/>
        <v>0</v>
      </c>
      <c r="DC80" s="50">
        <f t="shared" si="242"/>
        <v>0</v>
      </c>
      <c r="DE80" s="394">
        <f t="shared" si="243"/>
        <v>0</v>
      </c>
      <c r="DF80" s="201">
        <f t="shared" si="243"/>
        <v>0</v>
      </c>
      <c r="DG80" s="8">
        <f t="shared" si="244"/>
        <v>0</v>
      </c>
      <c r="DH80" s="50">
        <f t="shared" si="245"/>
        <v>0</v>
      </c>
      <c r="DJ80" s="394">
        <f t="shared" si="246"/>
        <v>0</v>
      </c>
      <c r="DK80" s="201">
        <f t="shared" si="246"/>
        <v>0</v>
      </c>
      <c r="DL80" s="8">
        <f t="shared" si="247"/>
        <v>0</v>
      </c>
      <c r="DM80" s="50">
        <f t="shared" si="248"/>
        <v>0</v>
      </c>
      <c r="DO80" s="394">
        <f t="shared" si="249"/>
        <v>0</v>
      </c>
      <c r="DP80" s="201">
        <f t="shared" si="249"/>
        <v>0</v>
      </c>
      <c r="DQ80" s="8">
        <f t="shared" si="250"/>
        <v>0</v>
      </c>
      <c r="DR80" s="50">
        <f t="shared" si="251"/>
        <v>0</v>
      </c>
      <c r="DT80" s="51">
        <f t="shared" si="182"/>
        <v>0</v>
      </c>
      <c r="DU80" s="50">
        <f t="shared" si="183"/>
        <v>0</v>
      </c>
      <c r="DV80" s="51">
        <v>0</v>
      </c>
      <c r="DW80" s="50">
        <f t="shared" si="184"/>
        <v>0</v>
      </c>
      <c r="DX80" s="51">
        <f t="shared" si="186"/>
        <v>0</v>
      </c>
      <c r="DY80" s="53">
        <f t="shared" si="185"/>
        <v>0</v>
      </c>
      <c r="DZ80" s="307">
        <f t="shared" si="181"/>
        <v>0</v>
      </c>
    </row>
    <row r="81" spans="2:130" ht="18" customHeight="1" x14ac:dyDescent="0.3">
      <c r="B81" s="286"/>
      <c r="C81" s="342"/>
      <c r="D81" s="33"/>
      <c r="E81" s="239"/>
      <c r="F81" s="55"/>
      <c r="G81" s="274"/>
      <c r="H81" s="263"/>
      <c r="I81" s="56"/>
      <c r="J81" s="56"/>
      <c r="K81" s="265"/>
      <c r="L81" s="264"/>
      <c r="M81" s="57"/>
      <c r="N81" s="394"/>
      <c r="O81" s="214"/>
      <c r="P81" s="8">
        <f t="shared" si="187"/>
        <v>0</v>
      </c>
      <c r="Q81" s="50">
        <f t="shared" si="188"/>
        <v>0</v>
      </c>
      <c r="S81" s="382">
        <f t="shared" si="189"/>
        <v>0</v>
      </c>
      <c r="T81" s="201">
        <f t="shared" si="189"/>
        <v>0</v>
      </c>
      <c r="U81" s="8">
        <f t="shared" si="190"/>
        <v>0</v>
      </c>
      <c r="V81" s="50">
        <f t="shared" si="191"/>
        <v>0</v>
      </c>
      <c r="X81" s="394">
        <f t="shared" si="192"/>
        <v>0</v>
      </c>
      <c r="Y81" s="201">
        <f t="shared" si="192"/>
        <v>0</v>
      </c>
      <c r="Z81" s="8">
        <f t="shared" si="193"/>
        <v>0</v>
      </c>
      <c r="AA81" s="50">
        <f t="shared" si="194"/>
        <v>0</v>
      </c>
      <c r="AC81" s="394">
        <f t="shared" si="195"/>
        <v>0</v>
      </c>
      <c r="AD81" s="201">
        <f t="shared" si="195"/>
        <v>0</v>
      </c>
      <c r="AE81" s="8">
        <f t="shared" si="196"/>
        <v>0</v>
      </c>
      <c r="AF81" s="50">
        <f t="shared" si="197"/>
        <v>0</v>
      </c>
      <c r="AH81" s="394">
        <f t="shared" si="198"/>
        <v>0</v>
      </c>
      <c r="AI81" s="201">
        <f t="shared" si="198"/>
        <v>0</v>
      </c>
      <c r="AJ81" s="8">
        <f t="shared" si="199"/>
        <v>0</v>
      </c>
      <c r="AK81" s="50">
        <f t="shared" si="200"/>
        <v>0</v>
      </c>
      <c r="AM81" s="394">
        <f t="shared" si="201"/>
        <v>0</v>
      </c>
      <c r="AN81" s="201">
        <f t="shared" si="201"/>
        <v>0</v>
      </c>
      <c r="AO81" s="8">
        <f t="shared" si="202"/>
        <v>0</v>
      </c>
      <c r="AP81" s="50">
        <f t="shared" si="203"/>
        <v>0</v>
      </c>
      <c r="AR81" s="394">
        <f t="shared" si="204"/>
        <v>0</v>
      </c>
      <c r="AS81" s="201">
        <f t="shared" si="204"/>
        <v>0</v>
      </c>
      <c r="AT81" s="8">
        <f t="shared" si="205"/>
        <v>0</v>
      </c>
      <c r="AU81" s="50">
        <f t="shared" si="206"/>
        <v>0</v>
      </c>
      <c r="AW81" s="394">
        <f t="shared" si="207"/>
        <v>0</v>
      </c>
      <c r="AX81" s="201">
        <f t="shared" si="207"/>
        <v>0</v>
      </c>
      <c r="AY81" s="8">
        <f t="shared" si="208"/>
        <v>0</v>
      </c>
      <c r="AZ81" s="50">
        <f t="shared" si="209"/>
        <v>0</v>
      </c>
      <c r="BB81" s="394">
        <f t="shared" si="210"/>
        <v>0</v>
      </c>
      <c r="BC81" s="201">
        <f t="shared" si="210"/>
        <v>0</v>
      </c>
      <c r="BD81" s="8">
        <f t="shared" si="211"/>
        <v>0</v>
      </c>
      <c r="BE81" s="50">
        <f t="shared" si="212"/>
        <v>0</v>
      </c>
      <c r="BG81" s="394">
        <f t="shared" si="213"/>
        <v>0</v>
      </c>
      <c r="BH81" s="201">
        <f t="shared" si="213"/>
        <v>0</v>
      </c>
      <c r="BI81" s="8">
        <f t="shared" si="214"/>
        <v>0</v>
      </c>
      <c r="BJ81" s="50">
        <f t="shared" si="215"/>
        <v>0</v>
      </c>
      <c r="BL81" s="394">
        <f t="shared" si="216"/>
        <v>0</v>
      </c>
      <c r="BM81" s="201">
        <f t="shared" si="216"/>
        <v>0</v>
      </c>
      <c r="BN81" s="8">
        <f t="shared" si="217"/>
        <v>0</v>
      </c>
      <c r="BO81" s="50">
        <f t="shared" si="218"/>
        <v>0</v>
      </c>
      <c r="BQ81" s="394">
        <f t="shared" si="219"/>
        <v>0</v>
      </c>
      <c r="BR81" s="201">
        <f t="shared" si="219"/>
        <v>0</v>
      </c>
      <c r="BS81" s="8">
        <f t="shared" si="220"/>
        <v>0</v>
      </c>
      <c r="BT81" s="50">
        <f t="shared" si="221"/>
        <v>0</v>
      </c>
      <c r="BV81" s="394">
        <f t="shared" si="222"/>
        <v>0</v>
      </c>
      <c r="BW81" s="201">
        <f t="shared" si="222"/>
        <v>0</v>
      </c>
      <c r="BX81" s="8">
        <f t="shared" si="223"/>
        <v>0</v>
      </c>
      <c r="BY81" s="50">
        <f t="shared" si="224"/>
        <v>0</v>
      </c>
      <c r="CA81" s="394">
        <f t="shared" si="225"/>
        <v>0</v>
      </c>
      <c r="CB81" s="201">
        <f t="shared" si="225"/>
        <v>0</v>
      </c>
      <c r="CC81" s="8">
        <f t="shared" si="226"/>
        <v>0</v>
      </c>
      <c r="CD81" s="50">
        <f t="shared" si="227"/>
        <v>0</v>
      </c>
      <c r="CF81" s="394">
        <f t="shared" si="228"/>
        <v>0</v>
      </c>
      <c r="CG81" s="201">
        <f t="shared" si="228"/>
        <v>0</v>
      </c>
      <c r="CH81" s="8">
        <f t="shared" si="229"/>
        <v>0</v>
      </c>
      <c r="CI81" s="50">
        <f t="shared" si="230"/>
        <v>0</v>
      </c>
      <c r="CK81" s="394">
        <f t="shared" si="231"/>
        <v>0</v>
      </c>
      <c r="CL81" s="201">
        <f t="shared" si="231"/>
        <v>0</v>
      </c>
      <c r="CM81" s="8">
        <f t="shared" si="232"/>
        <v>0</v>
      </c>
      <c r="CN81" s="50">
        <f t="shared" si="233"/>
        <v>0</v>
      </c>
      <c r="CP81" s="394">
        <f t="shared" si="234"/>
        <v>0</v>
      </c>
      <c r="CQ81" s="201">
        <f t="shared" si="234"/>
        <v>0</v>
      </c>
      <c r="CR81" s="8">
        <f t="shared" si="235"/>
        <v>0</v>
      </c>
      <c r="CS81" s="50">
        <f t="shared" si="236"/>
        <v>0</v>
      </c>
      <c r="CU81" s="394">
        <f t="shared" si="237"/>
        <v>0</v>
      </c>
      <c r="CV81" s="201">
        <f t="shared" si="237"/>
        <v>0</v>
      </c>
      <c r="CW81" s="8">
        <f t="shared" si="238"/>
        <v>0</v>
      </c>
      <c r="CX81" s="50">
        <f t="shared" si="239"/>
        <v>0</v>
      </c>
      <c r="CZ81" s="394">
        <f t="shared" si="240"/>
        <v>0</v>
      </c>
      <c r="DA81" s="201">
        <f t="shared" si="240"/>
        <v>0</v>
      </c>
      <c r="DB81" s="8">
        <f t="shared" si="241"/>
        <v>0</v>
      </c>
      <c r="DC81" s="50">
        <f t="shared" si="242"/>
        <v>0</v>
      </c>
      <c r="DE81" s="394">
        <f t="shared" si="243"/>
        <v>0</v>
      </c>
      <c r="DF81" s="201">
        <f t="shared" si="243"/>
        <v>0</v>
      </c>
      <c r="DG81" s="8">
        <f t="shared" si="244"/>
        <v>0</v>
      </c>
      <c r="DH81" s="50">
        <f t="shared" si="245"/>
        <v>0</v>
      </c>
      <c r="DJ81" s="394">
        <f t="shared" si="246"/>
        <v>0</v>
      </c>
      <c r="DK81" s="201">
        <f t="shared" si="246"/>
        <v>0</v>
      </c>
      <c r="DL81" s="8">
        <f t="shared" si="247"/>
        <v>0</v>
      </c>
      <c r="DM81" s="50">
        <f t="shared" si="248"/>
        <v>0</v>
      </c>
      <c r="DO81" s="394">
        <f t="shared" si="249"/>
        <v>0</v>
      </c>
      <c r="DP81" s="201">
        <f t="shared" si="249"/>
        <v>0</v>
      </c>
      <c r="DQ81" s="8">
        <f t="shared" si="250"/>
        <v>0</v>
      </c>
      <c r="DR81" s="50">
        <f t="shared" si="251"/>
        <v>0</v>
      </c>
      <c r="DT81" s="51">
        <f t="shared" si="182"/>
        <v>0</v>
      </c>
      <c r="DU81" s="50">
        <f t="shared" si="183"/>
        <v>0</v>
      </c>
      <c r="DV81" s="51">
        <v>0</v>
      </c>
      <c r="DW81" s="50">
        <f t="shared" si="184"/>
        <v>0</v>
      </c>
      <c r="DX81" s="51">
        <f t="shared" si="186"/>
        <v>0</v>
      </c>
      <c r="DY81" s="53">
        <f t="shared" si="185"/>
        <v>0</v>
      </c>
      <c r="DZ81" s="307">
        <f t="shared" si="181"/>
        <v>0</v>
      </c>
    </row>
    <row r="82" spans="2:130" ht="18" customHeight="1" x14ac:dyDescent="0.3">
      <c r="B82" s="72"/>
      <c r="C82" s="54"/>
      <c r="D82" s="54"/>
      <c r="E82" s="239"/>
      <c r="F82" s="263"/>
      <c r="G82" s="274"/>
      <c r="H82" s="263"/>
      <c r="I82" s="56"/>
      <c r="J82" s="56"/>
      <c r="K82" s="265"/>
      <c r="L82" s="264"/>
      <c r="M82" s="57"/>
      <c r="N82" s="394"/>
      <c r="O82" s="214"/>
      <c r="P82" s="8">
        <f t="shared" si="187"/>
        <v>0</v>
      </c>
      <c r="Q82" s="50">
        <f t="shared" si="188"/>
        <v>0</v>
      </c>
      <c r="S82" s="382">
        <f t="shared" si="189"/>
        <v>0</v>
      </c>
      <c r="T82" s="201">
        <f t="shared" si="189"/>
        <v>0</v>
      </c>
      <c r="U82" s="8">
        <f t="shared" si="190"/>
        <v>0</v>
      </c>
      <c r="V82" s="50">
        <f t="shared" si="191"/>
        <v>0</v>
      </c>
      <c r="X82" s="394">
        <f t="shared" si="192"/>
        <v>0</v>
      </c>
      <c r="Y82" s="201">
        <f t="shared" si="192"/>
        <v>0</v>
      </c>
      <c r="Z82" s="8">
        <f t="shared" si="193"/>
        <v>0</v>
      </c>
      <c r="AA82" s="50">
        <f t="shared" si="194"/>
        <v>0</v>
      </c>
      <c r="AC82" s="394">
        <f t="shared" si="195"/>
        <v>0</v>
      </c>
      <c r="AD82" s="201">
        <f t="shared" si="195"/>
        <v>0</v>
      </c>
      <c r="AE82" s="8">
        <f t="shared" si="196"/>
        <v>0</v>
      </c>
      <c r="AF82" s="50">
        <f t="shared" si="197"/>
        <v>0</v>
      </c>
      <c r="AH82" s="394">
        <f t="shared" si="198"/>
        <v>0</v>
      </c>
      <c r="AI82" s="201">
        <f t="shared" si="198"/>
        <v>0</v>
      </c>
      <c r="AJ82" s="8">
        <f t="shared" si="199"/>
        <v>0</v>
      </c>
      <c r="AK82" s="50">
        <f t="shared" si="200"/>
        <v>0</v>
      </c>
      <c r="AM82" s="394">
        <f t="shared" si="201"/>
        <v>0</v>
      </c>
      <c r="AN82" s="201">
        <f t="shared" si="201"/>
        <v>0</v>
      </c>
      <c r="AO82" s="8">
        <f t="shared" si="202"/>
        <v>0</v>
      </c>
      <c r="AP82" s="50">
        <f t="shared" si="203"/>
        <v>0</v>
      </c>
      <c r="AR82" s="394">
        <f t="shared" si="204"/>
        <v>0</v>
      </c>
      <c r="AS82" s="201">
        <f t="shared" si="204"/>
        <v>0</v>
      </c>
      <c r="AT82" s="8">
        <f t="shared" si="205"/>
        <v>0</v>
      </c>
      <c r="AU82" s="50">
        <f t="shared" si="206"/>
        <v>0</v>
      </c>
      <c r="AW82" s="394">
        <f t="shared" si="207"/>
        <v>0</v>
      </c>
      <c r="AX82" s="201">
        <f t="shared" si="207"/>
        <v>0</v>
      </c>
      <c r="AY82" s="8">
        <f t="shared" si="208"/>
        <v>0</v>
      </c>
      <c r="AZ82" s="50">
        <f t="shared" si="209"/>
        <v>0</v>
      </c>
      <c r="BB82" s="394">
        <f t="shared" si="210"/>
        <v>0</v>
      </c>
      <c r="BC82" s="201">
        <f t="shared" si="210"/>
        <v>0</v>
      </c>
      <c r="BD82" s="8">
        <f t="shared" si="211"/>
        <v>0</v>
      </c>
      <c r="BE82" s="50">
        <f t="shared" si="212"/>
        <v>0</v>
      </c>
      <c r="BG82" s="394">
        <f t="shared" si="213"/>
        <v>0</v>
      </c>
      <c r="BH82" s="201">
        <f t="shared" si="213"/>
        <v>0</v>
      </c>
      <c r="BI82" s="8">
        <f t="shared" si="214"/>
        <v>0</v>
      </c>
      <c r="BJ82" s="50">
        <f t="shared" si="215"/>
        <v>0</v>
      </c>
      <c r="BL82" s="394">
        <f t="shared" si="216"/>
        <v>0</v>
      </c>
      <c r="BM82" s="201">
        <f t="shared" si="216"/>
        <v>0</v>
      </c>
      <c r="BN82" s="8">
        <f t="shared" si="217"/>
        <v>0</v>
      </c>
      <c r="BO82" s="50">
        <f t="shared" si="218"/>
        <v>0</v>
      </c>
      <c r="BQ82" s="394">
        <f t="shared" si="219"/>
        <v>0</v>
      </c>
      <c r="BR82" s="201">
        <f t="shared" si="219"/>
        <v>0</v>
      </c>
      <c r="BS82" s="8">
        <f t="shared" si="220"/>
        <v>0</v>
      </c>
      <c r="BT82" s="50">
        <f t="shared" si="221"/>
        <v>0</v>
      </c>
      <c r="BV82" s="394">
        <f t="shared" si="222"/>
        <v>0</v>
      </c>
      <c r="BW82" s="201">
        <f t="shared" si="222"/>
        <v>0</v>
      </c>
      <c r="BX82" s="8">
        <f t="shared" si="223"/>
        <v>0</v>
      </c>
      <c r="BY82" s="50">
        <f t="shared" si="224"/>
        <v>0</v>
      </c>
      <c r="CA82" s="394">
        <f t="shared" si="225"/>
        <v>0</v>
      </c>
      <c r="CB82" s="201">
        <f t="shared" si="225"/>
        <v>0</v>
      </c>
      <c r="CC82" s="8">
        <f t="shared" si="226"/>
        <v>0</v>
      </c>
      <c r="CD82" s="50">
        <f t="shared" si="227"/>
        <v>0</v>
      </c>
      <c r="CF82" s="394">
        <f t="shared" si="228"/>
        <v>0</v>
      </c>
      <c r="CG82" s="201">
        <f t="shared" si="228"/>
        <v>0</v>
      </c>
      <c r="CH82" s="8">
        <f t="shared" si="229"/>
        <v>0</v>
      </c>
      <c r="CI82" s="50">
        <f t="shared" si="230"/>
        <v>0</v>
      </c>
      <c r="CK82" s="394">
        <f t="shared" si="231"/>
        <v>0</v>
      </c>
      <c r="CL82" s="201">
        <f t="shared" si="231"/>
        <v>0</v>
      </c>
      <c r="CM82" s="8">
        <f t="shared" si="232"/>
        <v>0</v>
      </c>
      <c r="CN82" s="50">
        <f t="shared" si="233"/>
        <v>0</v>
      </c>
      <c r="CP82" s="394">
        <f t="shared" si="234"/>
        <v>0</v>
      </c>
      <c r="CQ82" s="201">
        <f t="shared" si="234"/>
        <v>0</v>
      </c>
      <c r="CR82" s="8">
        <f t="shared" si="235"/>
        <v>0</v>
      </c>
      <c r="CS82" s="50">
        <f t="shared" si="236"/>
        <v>0</v>
      </c>
      <c r="CU82" s="394">
        <f t="shared" si="237"/>
        <v>0</v>
      </c>
      <c r="CV82" s="201">
        <f t="shared" si="237"/>
        <v>0</v>
      </c>
      <c r="CW82" s="8">
        <f t="shared" si="238"/>
        <v>0</v>
      </c>
      <c r="CX82" s="50">
        <f t="shared" si="239"/>
        <v>0</v>
      </c>
      <c r="CZ82" s="394">
        <f t="shared" si="240"/>
        <v>0</v>
      </c>
      <c r="DA82" s="201">
        <f t="shared" si="240"/>
        <v>0</v>
      </c>
      <c r="DB82" s="8">
        <f t="shared" si="241"/>
        <v>0</v>
      </c>
      <c r="DC82" s="50">
        <f t="shared" si="242"/>
        <v>0</v>
      </c>
      <c r="DE82" s="394">
        <f t="shared" si="243"/>
        <v>0</v>
      </c>
      <c r="DF82" s="201">
        <f t="shared" si="243"/>
        <v>0</v>
      </c>
      <c r="DG82" s="8">
        <f t="shared" si="244"/>
        <v>0</v>
      </c>
      <c r="DH82" s="50">
        <f t="shared" si="245"/>
        <v>0</v>
      </c>
      <c r="DJ82" s="394">
        <f t="shared" si="246"/>
        <v>0</v>
      </c>
      <c r="DK82" s="201">
        <f t="shared" si="246"/>
        <v>0</v>
      </c>
      <c r="DL82" s="8">
        <f t="shared" si="247"/>
        <v>0</v>
      </c>
      <c r="DM82" s="50">
        <f t="shared" si="248"/>
        <v>0</v>
      </c>
      <c r="DO82" s="394">
        <f t="shared" si="249"/>
        <v>0</v>
      </c>
      <c r="DP82" s="201">
        <f t="shared" si="249"/>
        <v>0</v>
      </c>
      <c r="DQ82" s="8">
        <f t="shared" si="250"/>
        <v>0</v>
      </c>
      <c r="DR82" s="50">
        <f t="shared" si="251"/>
        <v>0</v>
      </c>
      <c r="DT82" s="51">
        <f t="shared" si="182"/>
        <v>0</v>
      </c>
      <c r="DU82" s="50">
        <f t="shared" si="183"/>
        <v>0</v>
      </c>
      <c r="DV82" s="51">
        <v>0</v>
      </c>
      <c r="DW82" s="50">
        <f t="shared" si="184"/>
        <v>0</v>
      </c>
      <c r="DX82" s="51">
        <f t="shared" si="186"/>
        <v>0</v>
      </c>
      <c r="DY82" s="53">
        <f t="shared" si="185"/>
        <v>0</v>
      </c>
      <c r="DZ82" s="307">
        <f t="shared" si="181"/>
        <v>0</v>
      </c>
    </row>
    <row r="83" spans="2:130" ht="18" customHeight="1" x14ac:dyDescent="0.3">
      <c r="B83" s="87"/>
      <c r="C83" s="54"/>
      <c r="D83" s="54"/>
      <c r="E83" s="239"/>
      <c r="F83" s="263"/>
      <c r="G83" s="274"/>
      <c r="H83" s="263"/>
      <c r="I83" s="56"/>
      <c r="J83" s="56"/>
      <c r="K83" s="265"/>
      <c r="L83" s="264"/>
      <c r="M83" s="57"/>
      <c r="N83" s="394"/>
      <c r="O83" s="214"/>
      <c r="P83" s="8">
        <f t="shared" si="187"/>
        <v>0</v>
      </c>
      <c r="Q83" s="50">
        <f t="shared" si="188"/>
        <v>0</v>
      </c>
      <c r="S83" s="382">
        <f t="shared" si="189"/>
        <v>0</v>
      </c>
      <c r="T83" s="201">
        <f t="shared" si="189"/>
        <v>0</v>
      </c>
      <c r="U83" s="8">
        <f t="shared" si="190"/>
        <v>0</v>
      </c>
      <c r="V83" s="50">
        <f t="shared" si="191"/>
        <v>0</v>
      </c>
      <c r="X83" s="394">
        <f t="shared" si="192"/>
        <v>0</v>
      </c>
      <c r="Y83" s="201">
        <f t="shared" si="192"/>
        <v>0</v>
      </c>
      <c r="Z83" s="8">
        <f t="shared" si="193"/>
        <v>0</v>
      </c>
      <c r="AA83" s="50">
        <f t="shared" si="194"/>
        <v>0</v>
      </c>
      <c r="AC83" s="394">
        <f t="shared" si="195"/>
        <v>0</v>
      </c>
      <c r="AD83" s="201">
        <f t="shared" si="195"/>
        <v>0</v>
      </c>
      <c r="AE83" s="8">
        <f t="shared" si="196"/>
        <v>0</v>
      </c>
      <c r="AF83" s="50">
        <f t="shared" si="197"/>
        <v>0</v>
      </c>
      <c r="AH83" s="394">
        <f t="shared" si="198"/>
        <v>0</v>
      </c>
      <c r="AI83" s="201">
        <f t="shared" si="198"/>
        <v>0</v>
      </c>
      <c r="AJ83" s="8">
        <f t="shared" si="199"/>
        <v>0</v>
      </c>
      <c r="AK83" s="50">
        <f t="shared" si="200"/>
        <v>0</v>
      </c>
      <c r="AM83" s="394">
        <f t="shared" si="201"/>
        <v>0</v>
      </c>
      <c r="AN83" s="201">
        <f t="shared" si="201"/>
        <v>0</v>
      </c>
      <c r="AO83" s="8">
        <f t="shared" si="202"/>
        <v>0</v>
      </c>
      <c r="AP83" s="50">
        <f t="shared" si="203"/>
        <v>0</v>
      </c>
      <c r="AR83" s="394">
        <f t="shared" si="204"/>
        <v>0</v>
      </c>
      <c r="AS83" s="201">
        <f t="shared" si="204"/>
        <v>0</v>
      </c>
      <c r="AT83" s="8">
        <f t="shared" si="205"/>
        <v>0</v>
      </c>
      <c r="AU83" s="50">
        <f t="shared" si="206"/>
        <v>0</v>
      </c>
      <c r="AW83" s="394">
        <f t="shared" si="207"/>
        <v>0</v>
      </c>
      <c r="AX83" s="201">
        <f t="shared" si="207"/>
        <v>0</v>
      </c>
      <c r="AY83" s="8">
        <f t="shared" si="208"/>
        <v>0</v>
      </c>
      <c r="AZ83" s="50">
        <f t="shared" si="209"/>
        <v>0</v>
      </c>
      <c r="BB83" s="394">
        <f t="shared" si="210"/>
        <v>0</v>
      </c>
      <c r="BC83" s="201">
        <f t="shared" si="210"/>
        <v>0</v>
      </c>
      <c r="BD83" s="8">
        <f t="shared" si="211"/>
        <v>0</v>
      </c>
      <c r="BE83" s="50">
        <f t="shared" si="212"/>
        <v>0</v>
      </c>
      <c r="BG83" s="394">
        <f t="shared" si="213"/>
        <v>0</v>
      </c>
      <c r="BH83" s="201">
        <f t="shared" si="213"/>
        <v>0</v>
      </c>
      <c r="BI83" s="8">
        <f t="shared" si="214"/>
        <v>0</v>
      </c>
      <c r="BJ83" s="50">
        <f t="shared" si="215"/>
        <v>0</v>
      </c>
      <c r="BL83" s="394">
        <f t="shared" si="216"/>
        <v>0</v>
      </c>
      <c r="BM83" s="201">
        <f t="shared" si="216"/>
        <v>0</v>
      </c>
      <c r="BN83" s="8">
        <f t="shared" si="217"/>
        <v>0</v>
      </c>
      <c r="BO83" s="50">
        <f t="shared" si="218"/>
        <v>0</v>
      </c>
      <c r="BQ83" s="394">
        <f t="shared" si="219"/>
        <v>0</v>
      </c>
      <c r="BR83" s="201">
        <f t="shared" si="219"/>
        <v>0</v>
      </c>
      <c r="BS83" s="8">
        <f t="shared" si="220"/>
        <v>0</v>
      </c>
      <c r="BT83" s="50">
        <f t="shared" si="221"/>
        <v>0</v>
      </c>
      <c r="BV83" s="394">
        <f t="shared" si="222"/>
        <v>0</v>
      </c>
      <c r="BW83" s="201">
        <f t="shared" si="222"/>
        <v>0</v>
      </c>
      <c r="BX83" s="8">
        <f t="shared" si="223"/>
        <v>0</v>
      </c>
      <c r="BY83" s="50">
        <f t="shared" si="224"/>
        <v>0</v>
      </c>
      <c r="CA83" s="394">
        <f t="shared" si="225"/>
        <v>0</v>
      </c>
      <c r="CB83" s="201">
        <f t="shared" si="225"/>
        <v>0</v>
      </c>
      <c r="CC83" s="8">
        <f t="shared" si="226"/>
        <v>0</v>
      </c>
      <c r="CD83" s="50">
        <f t="shared" si="227"/>
        <v>0</v>
      </c>
      <c r="CF83" s="394">
        <f t="shared" si="228"/>
        <v>0</v>
      </c>
      <c r="CG83" s="201">
        <f t="shared" si="228"/>
        <v>0</v>
      </c>
      <c r="CH83" s="8">
        <f t="shared" si="229"/>
        <v>0</v>
      </c>
      <c r="CI83" s="50">
        <f t="shared" si="230"/>
        <v>0</v>
      </c>
      <c r="CK83" s="394">
        <f t="shared" si="231"/>
        <v>0</v>
      </c>
      <c r="CL83" s="201">
        <f t="shared" si="231"/>
        <v>0</v>
      </c>
      <c r="CM83" s="8">
        <f t="shared" si="232"/>
        <v>0</v>
      </c>
      <c r="CN83" s="50">
        <f t="shared" si="233"/>
        <v>0</v>
      </c>
      <c r="CP83" s="394">
        <f t="shared" si="234"/>
        <v>0</v>
      </c>
      <c r="CQ83" s="201">
        <f t="shared" si="234"/>
        <v>0</v>
      </c>
      <c r="CR83" s="8">
        <f t="shared" si="235"/>
        <v>0</v>
      </c>
      <c r="CS83" s="50">
        <f t="shared" si="236"/>
        <v>0</v>
      </c>
      <c r="CU83" s="394">
        <f t="shared" si="237"/>
        <v>0</v>
      </c>
      <c r="CV83" s="201">
        <f t="shared" si="237"/>
        <v>0</v>
      </c>
      <c r="CW83" s="8">
        <f t="shared" si="238"/>
        <v>0</v>
      </c>
      <c r="CX83" s="50">
        <f t="shared" si="239"/>
        <v>0</v>
      </c>
      <c r="CZ83" s="394">
        <f t="shared" si="240"/>
        <v>0</v>
      </c>
      <c r="DA83" s="201">
        <f t="shared" si="240"/>
        <v>0</v>
      </c>
      <c r="DB83" s="8">
        <f t="shared" si="241"/>
        <v>0</v>
      </c>
      <c r="DC83" s="50">
        <f t="shared" si="242"/>
        <v>0</v>
      </c>
      <c r="DE83" s="394">
        <f t="shared" si="243"/>
        <v>0</v>
      </c>
      <c r="DF83" s="201">
        <f t="shared" si="243"/>
        <v>0</v>
      </c>
      <c r="DG83" s="8">
        <f t="shared" si="244"/>
        <v>0</v>
      </c>
      <c r="DH83" s="50">
        <f t="shared" si="245"/>
        <v>0</v>
      </c>
      <c r="DJ83" s="394">
        <f t="shared" si="246"/>
        <v>0</v>
      </c>
      <c r="DK83" s="201">
        <f t="shared" si="246"/>
        <v>0</v>
      </c>
      <c r="DL83" s="8">
        <f t="shared" si="247"/>
        <v>0</v>
      </c>
      <c r="DM83" s="50">
        <f t="shared" si="248"/>
        <v>0</v>
      </c>
      <c r="DO83" s="394">
        <f t="shared" si="249"/>
        <v>0</v>
      </c>
      <c r="DP83" s="201">
        <f t="shared" si="249"/>
        <v>0</v>
      </c>
      <c r="DQ83" s="8">
        <f t="shared" si="250"/>
        <v>0</v>
      </c>
      <c r="DR83" s="50">
        <f t="shared" si="251"/>
        <v>0</v>
      </c>
      <c r="DT83" s="51">
        <f t="shared" si="182"/>
        <v>0</v>
      </c>
      <c r="DU83" s="50">
        <f t="shared" si="183"/>
        <v>0</v>
      </c>
      <c r="DV83" s="51">
        <v>0</v>
      </c>
      <c r="DW83" s="50">
        <f t="shared" si="184"/>
        <v>0</v>
      </c>
      <c r="DX83" s="51">
        <f t="shared" si="186"/>
        <v>0</v>
      </c>
      <c r="DY83" s="53">
        <f t="shared" si="185"/>
        <v>0</v>
      </c>
      <c r="DZ83" s="307">
        <f t="shared" si="181"/>
        <v>0</v>
      </c>
    </row>
    <row r="84" spans="2:130" ht="30" customHeight="1" x14ac:dyDescent="0.3">
      <c r="B84" s="321"/>
      <c r="C84" s="54"/>
      <c r="D84" s="54"/>
      <c r="E84" s="239"/>
      <c r="F84" s="263"/>
      <c r="G84" s="274"/>
      <c r="H84" s="263"/>
      <c r="I84" s="56"/>
      <c r="J84" s="56"/>
      <c r="K84" s="265"/>
      <c r="L84" s="264"/>
      <c r="M84" s="57"/>
      <c r="N84" s="394"/>
      <c r="O84" s="214"/>
      <c r="P84" s="8">
        <f t="shared" si="187"/>
        <v>0</v>
      </c>
      <c r="Q84" s="50">
        <f t="shared" si="188"/>
        <v>0</v>
      </c>
      <c r="S84" s="382">
        <f t="shared" si="189"/>
        <v>0</v>
      </c>
      <c r="T84" s="201">
        <f t="shared" si="189"/>
        <v>0</v>
      </c>
      <c r="U84" s="8">
        <f t="shared" si="190"/>
        <v>0</v>
      </c>
      <c r="V84" s="50">
        <f t="shared" si="191"/>
        <v>0</v>
      </c>
      <c r="X84" s="394">
        <f t="shared" si="192"/>
        <v>0</v>
      </c>
      <c r="Y84" s="201">
        <f t="shared" si="192"/>
        <v>0</v>
      </c>
      <c r="Z84" s="8">
        <f t="shared" si="193"/>
        <v>0</v>
      </c>
      <c r="AA84" s="50">
        <f t="shared" si="194"/>
        <v>0</v>
      </c>
      <c r="AC84" s="394">
        <f t="shared" si="195"/>
        <v>0</v>
      </c>
      <c r="AD84" s="201">
        <f t="shared" si="195"/>
        <v>0</v>
      </c>
      <c r="AE84" s="8">
        <f t="shared" si="196"/>
        <v>0</v>
      </c>
      <c r="AF84" s="50">
        <f t="shared" si="197"/>
        <v>0</v>
      </c>
      <c r="AH84" s="394">
        <f t="shared" si="198"/>
        <v>0</v>
      </c>
      <c r="AI84" s="201">
        <f t="shared" si="198"/>
        <v>0</v>
      </c>
      <c r="AJ84" s="8">
        <f t="shared" si="199"/>
        <v>0</v>
      </c>
      <c r="AK84" s="50">
        <f t="shared" si="200"/>
        <v>0</v>
      </c>
      <c r="AM84" s="394">
        <f t="shared" si="201"/>
        <v>0</v>
      </c>
      <c r="AN84" s="201">
        <f t="shared" si="201"/>
        <v>0</v>
      </c>
      <c r="AO84" s="8">
        <f t="shared" si="202"/>
        <v>0</v>
      </c>
      <c r="AP84" s="50">
        <f t="shared" si="203"/>
        <v>0</v>
      </c>
      <c r="AR84" s="394">
        <f t="shared" si="204"/>
        <v>0</v>
      </c>
      <c r="AS84" s="201">
        <f t="shared" si="204"/>
        <v>0</v>
      </c>
      <c r="AT84" s="8">
        <f t="shared" si="205"/>
        <v>0</v>
      </c>
      <c r="AU84" s="50">
        <f t="shared" si="206"/>
        <v>0</v>
      </c>
      <c r="AW84" s="394">
        <f t="shared" si="207"/>
        <v>0</v>
      </c>
      <c r="AX84" s="201">
        <f t="shared" si="207"/>
        <v>0</v>
      </c>
      <c r="AY84" s="8">
        <f t="shared" si="208"/>
        <v>0</v>
      </c>
      <c r="AZ84" s="50">
        <f t="shared" si="209"/>
        <v>0</v>
      </c>
      <c r="BB84" s="394">
        <f t="shared" si="210"/>
        <v>0</v>
      </c>
      <c r="BC84" s="201">
        <f t="shared" si="210"/>
        <v>0</v>
      </c>
      <c r="BD84" s="8">
        <f t="shared" si="211"/>
        <v>0</v>
      </c>
      <c r="BE84" s="50">
        <f t="shared" si="212"/>
        <v>0</v>
      </c>
      <c r="BG84" s="394">
        <f t="shared" si="213"/>
        <v>0</v>
      </c>
      <c r="BH84" s="201">
        <f t="shared" si="213"/>
        <v>0</v>
      </c>
      <c r="BI84" s="8">
        <f t="shared" si="214"/>
        <v>0</v>
      </c>
      <c r="BJ84" s="50">
        <f t="shared" si="215"/>
        <v>0</v>
      </c>
      <c r="BL84" s="394">
        <f t="shared" si="216"/>
        <v>0</v>
      </c>
      <c r="BM84" s="201">
        <f t="shared" si="216"/>
        <v>0</v>
      </c>
      <c r="BN84" s="8">
        <f t="shared" si="217"/>
        <v>0</v>
      </c>
      <c r="BO84" s="50">
        <f t="shared" si="218"/>
        <v>0</v>
      </c>
      <c r="BQ84" s="394">
        <f t="shared" si="219"/>
        <v>0</v>
      </c>
      <c r="BR84" s="201">
        <f t="shared" si="219"/>
        <v>0</v>
      </c>
      <c r="BS84" s="8">
        <f t="shared" si="220"/>
        <v>0</v>
      </c>
      <c r="BT84" s="50">
        <f t="shared" si="221"/>
        <v>0</v>
      </c>
      <c r="BV84" s="394">
        <f t="shared" si="222"/>
        <v>0</v>
      </c>
      <c r="BW84" s="201">
        <f t="shared" si="222"/>
        <v>0</v>
      </c>
      <c r="BX84" s="8">
        <f t="shared" si="223"/>
        <v>0</v>
      </c>
      <c r="BY84" s="50">
        <f t="shared" si="224"/>
        <v>0</v>
      </c>
      <c r="CA84" s="394">
        <f t="shared" si="225"/>
        <v>0</v>
      </c>
      <c r="CB84" s="201">
        <f t="shared" si="225"/>
        <v>0</v>
      </c>
      <c r="CC84" s="8">
        <f t="shared" si="226"/>
        <v>0</v>
      </c>
      <c r="CD84" s="50">
        <f t="shared" si="227"/>
        <v>0</v>
      </c>
      <c r="CF84" s="394">
        <f t="shared" si="228"/>
        <v>0</v>
      </c>
      <c r="CG84" s="201">
        <f t="shared" si="228"/>
        <v>0</v>
      </c>
      <c r="CH84" s="8">
        <f t="shared" si="229"/>
        <v>0</v>
      </c>
      <c r="CI84" s="50">
        <f t="shared" si="230"/>
        <v>0</v>
      </c>
      <c r="CK84" s="394">
        <f t="shared" si="231"/>
        <v>0</v>
      </c>
      <c r="CL84" s="201">
        <f t="shared" si="231"/>
        <v>0</v>
      </c>
      <c r="CM84" s="8">
        <f t="shared" si="232"/>
        <v>0</v>
      </c>
      <c r="CN84" s="50">
        <f t="shared" si="233"/>
        <v>0</v>
      </c>
      <c r="CP84" s="394">
        <f t="shared" si="234"/>
        <v>0</v>
      </c>
      <c r="CQ84" s="201">
        <f t="shared" si="234"/>
        <v>0</v>
      </c>
      <c r="CR84" s="8">
        <f t="shared" si="235"/>
        <v>0</v>
      </c>
      <c r="CS84" s="50">
        <f t="shared" si="236"/>
        <v>0</v>
      </c>
      <c r="CU84" s="394">
        <f t="shared" si="237"/>
        <v>0</v>
      </c>
      <c r="CV84" s="201">
        <f t="shared" si="237"/>
        <v>0</v>
      </c>
      <c r="CW84" s="8">
        <f t="shared" si="238"/>
        <v>0</v>
      </c>
      <c r="CX84" s="50">
        <f t="shared" si="239"/>
        <v>0</v>
      </c>
      <c r="CZ84" s="394">
        <f t="shared" si="240"/>
        <v>0</v>
      </c>
      <c r="DA84" s="201">
        <f t="shared" si="240"/>
        <v>0</v>
      </c>
      <c r="DB84" s="8">
        <f t="shared" si="241"/>
        <v>0</v>
      </c>
      <c r="DC84" s="50">
        <f t="shared" si="242"/>
        <v>0</v>
      </c>
      <c r="DE84" s="394">
        <f t="shared" si="243"/>
        <v>0</v>
      </c>
      <c r="DF84" s="201">
        <f t="shared" si="243"/>
        <v>0</v>
      </c>
      <c r="DG84" s="8">
        <f t="shared" si="244"/>
        <v>0</v>
      </c>
      <c r="DH84" s="50">
        <f t="shared" si="245"/>
        <v>0</v>
      </c>
      <c r="DJ84" s="394">
        <f t="shared" si="246"/>
        <v>0</v>
      </c>
      <c r="DK84" s="201">
        <f t="shared" si="246"/>
        <v>0</v>
      </c>
      <c r="DL84" s="8">
        <f t="shared" si="247"/>
        <v>0</v>
      </c>
      <c r="DM84" s="50">
        <f t="shared" si="248"/>
        <v>0</v>
      </c>
      <c r="DO84" s="394">
        <f t="shared" si="249"/>
        <v>0</v>
      </c>
      <c r="DP84" s="201">
        <f t="shared" si="249"/>
        <v>0</v>
      </c>
      <c r="DQ84" s="8">
        <f t="shared" si="250"/>
        <v>0</v>
      </c>
      <c r="DR84" s="50">
        <f t="shared" si="251"/>
        <v>0</v>
      </c>
      <c r="DT84" s="51">
        <f t="shared" si="182"/>
        <v>0</v>
      </c>
      <c r="DU84" s="50">
        <f t="shared" si="183"/>
        <v>0</v>
      </c>
      <c r="DV84" s="51">
        <v>0</v>
      </c>
      <c r="DW84" s="50">
        <f t="shared" si="184"/>
        <v>0</v>
      </c>
      <c r="DX84" s="51">
        <f t="shared" si="186"/>
        <v>0</v>
      </c>
      <c r="DY84" s="53">
        <f t="shared" si="185"/>
        <v>0</v>
      </c>
      <c r="DZ84" s="307">
        <f t="shared" si="181"/>
        <v>0</v>
      </c>
    </row>
    <row r="85" spans="2:130" ht="18" customHeight="1" x14ac:dyDescent="0.3">
      <c r="B85" s="286"/>
      <c r="C85" s="54"/>
      <c r="D85" s="54"/>
      <c r="E85" s="239"/>
      <c r="F85" s="263"/>
      <c r="G85" s="274"/>
      <c r="H85" s="263"/>
      <c r="I85" s="56"/>
      <c r="J85" s="56"/>
      <c r="K85" s="265"/>
      <c r="L85" s="264"/>
      <c r="M85" s="57"/>
      <c r="N85" s="394"/>
      <c r="O85" s="214"/>
      <c r="P85" s="8">
        <f t="shared" si="187"/>
        <v>0</v>
      </c>
      <c r="Q85" s="50">
        <f t="shared" si="188"/>
        <v>0</v>
      </c>
      <c r="S85" s="382">
        <f t="shared" si="189"/>
        <v>0</v>
      </c>
      <c r="T85" s="201">
        <f t="shared" si="189"/>
        <v>0</v>
      </c>
      <c r="U85" s="8">
        <f t="shared" si="190"/>
        <v>0</v>
      </c>
      <c r="V85" s="50">
        <f t="shared" si="191"/>
        <v>0</v>
      </c>
      <c r="X85" s="394">
        <f t="shared" si="192"/>
        <v>0</v>
      </c>
      <c r="Y85" s="201">
        <f t="shared" si="192"/>
        <v>0</v>
      </c>
      <c r="Z85" s="8">
        <f t="shared" si="193"/>
        <v>0</v>
      </c>
      <c r="AA85" s="50">
        <f t="shared" si="194"/>
        <v>0</v>
      </c>
      <c r="AC85" s="394">
        <f t="shared" si="195"/>
        <v>0</v>
      </c>
      <c r="AD85" s="201">
        <f t="shared" si="195"/>
        <v>0</v>
      </c>
      <c r="AE85" s="8">
        <f t="shared" si="196"/>
        <v>0</v>
      </c>
      <c r="AF85" s="50">
        <f t="shared" si="197"/>
        <v>0</v>
      </c>
      <c r="AH85" s="394">
        <f t="shared" si="198"/>
        <v>0</v>
      </c>
      <c r="AI85" s="201">
        <f t="shared" si="198"/>
        <v>0</v>
      </c>
      <c r="AJ85" s="8">
        <f t="shared" si="199"/>
        <v>0</v>
      </c>
      <c r="AK85" s="50">
        <f t="shared" si="200"/>
        <v>0</v>
      </c>
      <c r="AM85" s="394">
        <f t="shared" si="201"/>
        <v>0</v>
      </c>
      <c r="AN85" s="201">
        <f t="shared" si="201"/>
        <v>0</v>
      </c>
      <c r="AO85" s="8">
        <f t="shared" si="202"/>
        <v>0</v>
      </c>
      <c r="AP85" s="50">
        <f t="shared" si="203"/>
        <v>0</v>
      </c>
      <c r="AR85" s="394">
        <f t="shared" si="204"/>
        <v>0</v>
      </c>
      <c r="AS85" s="201">
        <f t="shared" si="204"/>
        <v>0</v>
      </c>
      <c r="AT85" s="8">
        <f t="shared" si="205"/>
        <v>0</v>
      </c>
      <c r="AU85" s="50">
        <f t="shared" si="206"/>
        <v>0</v>
      </c>
      <c r="AW85" s="394">
        <f t="shared" si="207"/>
        <v>0</v>
      </c>
      <c r="AX85" s="201">
        <f t="shared" si="207"/>
        <v>0</v>
      </c>
      <c r="AY85" s="8">
        <f t="shared" si="208"/>
        <v>0</v>
      </c>
      <c r="AZ85" s="50">
        <f t="shared" si="209"/>
        <v>0</v>
      </c>
      <c r="BB85" s="394">
        <f t="shared" si="210"/>
        <v>0</v>
      </c>
      <c r="BC85" s="201">
        <f t="shared" si="210"/>
        <v>0</v>
      </c>
      <c r="BD85" s="8">
        <f t="shared" si="211"/>
        <v>0</v>
      </c>
      <c r="BE85" s="50">
        <f t="shared" si="212"/>
        <v>0</v>
      </c>
      <c r="BG85" s="394">
        <f t="shared" si="213"/>
        <v>0</v>
      </c>
      <c r="BH85" s="201">
        <f t="shared" si="213"/>
        <v>0</v>
      </c>
      <c r="BI85" s="8">
        <f t="shared" si="214"/>
        <v>0</v>
      </c>
      <c r="BJ85" s="50">
        <f t="shared" si="215"/>
        <v>0</v>
      </c>
      <c r="BL85" s="394">
        <f t="shared" si="216"/>
        <v>0</v>
      </c>
      <c r="BM85" s="201">
        <f t="shared" si="216"/>
        <v>0</v>
      </c>
      <c r="BN85" s="8">
        <f t="shared" si="217"/>
        <v>0</v>
      </c>
      <c r="BO85" s="50">
        <f t="shared" si="218"/>
        <v>0</v>
      </c>
      <c r="BQ85" s="394">
        <f t="shared" si="219"/>
        <v>0</v>
      </c>
      <c r="BR85" s="201">
        <f t="shared" si="219"/>
        <v>0</v>
      </c>
      <c r="BS85" s="8">
        <f t="shared" si="220"/>
        <v>0</v>
      </c>
      <c r="BT85" s="50">
        <f t="shared" si="221"/>
        <v>0</v>
      </c>
      <c r="BV85" s="394">
        <f t="shared" si="222"/>
        <v>0</v>
      </c>
      <c r="BW85" s="201">
        <f t="shared" si="222"/>
        <v>0</v>
      </c>
      <c r="BX85" s="8">
        <f t="shared" si="223"/>
        <v>0</v>
      </c>
      <c r="BY85" s="50">
        <f t="shared" si="224"/>
        <v>0</v>
      </c>
      <c r="CA85" s="394">
        <f t="shared" si="225"/>
        <v>0</v>
      </c>
      <c r="CB85" s="201">
        <f t="shared" si="225"/>
        <v>0</v>
      </c>
      <c r="CC85" s="8">
        <f t="shared" si="226"/>
        <v>0</v>
      </c>
      <c r="CD85" s="50">
        <f t="shared" si="227"/>
        <v>0</v>
      </c>
      <c r="CF85" s="394">
        <f t="shared" si="228"/>
        <v>0</v>
      </c>
      <c r="CG85" s="201">
        <f t="shared" si="228"/>
        <v>0</v>
      </c>
      <c r="CH85" s="8">
        <f t="shared" si="229"/>
        <v>0</v>
      </c>
      <c r="CI85" s="50">
        <f t="shared" si="230"/>
        <v>0</v>
      </c>
      <c r="CK85" s="394">
        <f t="shared" si="231"/>
        <v>0</v>
      </c>
      <c r="CL85" s="201">
        <f t="shared" si="231"/>
        <v>0</v>
      </c>
      <c r="CM85" s="8">
        <f t="shared" si="232"/>
        <v>0</v>
      </c>
      <c r="CN85" s="50">
        <f t="shared" si="233"/>
        <v>0</v>
      </c>
      <c r="CP85" s="394">
        <f t="shared" si="234"/>
        <v>0</v>
      </c>
      <c r="CQ85" s="201">
        <f t="shared" si="234"/>
        <v>0</v>
      </c>
      <c r="CR85" s="8">
        <f t="shared" si="235"/>
        <v>0</v>
      </c>
      <c r="CS85" s="50">
        <f t="shared" si="236"/>
        <v>0</v>
      </c>
      <c r="CU85" s="394">
        <f t="shared" si="237"/>
        <v>0</v>
      </c>
      <c r="CV85" s="201">
        <f t="shared" si="237"/>
        <v>0</v>
      </c>
      <c r="CW85" s="8">
        <f t="shared" si="238"/>
        <v>0</v>
      </c>
      <c r="CX85" s="50">
        <f t="shared" si="239"/>
        <v>0</v>
      </c>
      <c r="CZ85" s="394">
        <f t="shared" si="240"/>
        <v>0</v>
      </c>
      <c r="DA85" s="201">
        <f t="shared" si="240"/>
        <v>0</v>
      </c>
      <c r="DB85" s="8">
        <f t="shared" si="241"/>
        <v>0</v>
      </c>
      <c r="DC85" s="50">
        <f t="shared" si="242"/>
        <v>0</v>
      </c>
      <c r="DE85" s="394">
        <f t="shared" si="243"/>
        <v>0</v>
      </c>
      <c r="DF85" s="201">
        <f t="shared" si="243"/>
        <v>0</v>
      </c>
      <c r="DG85" s="8">
        <f t="shared" si="244"/>
        <v>0</v>
      </c>
      <c r="DH85" s="50">
        <f t="shared" si="245"/>
        <v>0</v>
      </c>
      <c r="DJ85" s="394">
        <f t="shared" si="246"/>
        <v>0</v>
      </c>
      <c r="DK85" s="201">
        <f t="shared" si="246"/>
        <v>0</v>
      </c>
      <c r="DL85" s="8">
        <f t="shared" si="247"/>
        <v>0</v>
      </c>
      <c r="DM85" s="50">
        <f t="shared" si="248"/>
        <v>0</v>
      </c>
      <c r="DO85" s="394">
        <f t="shared" si="249"/>
        <v>0</v>
      </c>
      <c r="DP85" s="201">
        <f t="shared" si="249"/>
        <v>0</v>
      </c>
      <c r="DQ85" s="8">
        <f t="shared" si="250"/>
        <v>0</v>
      </c>
      <c r="DR85" s="50">
        <f t="shared" si="251"/>
        <v>0</v>
      </c>
      <c r="DT85" s="51">
        <f t="shared" si="182"/>
        <v>0</v>
      </c>
      <c r="DU85" s="50">
        <f t="shared" si="183"/>
        <v>0</v>
      </c>
      <c r="DV85" s="51">
        <v>0</v>
      </c>
      <c r="DW85" s="50">
        <f t="shared" si="184"/>
        <v>0</v>
      </c>
      <c r="DX85" s="51">
        <f t="shared" si="186"/>
        <v>0</v>
      </c>
      <c r="DY85" s="53">
        <f t="shared" si="185"/>
        <v>0</v>
      </c>
      <c r="DZ85" s="307">
        <f t="shared" si="181"/>
        <v>0</v>
      </c>
    </row>
    <row r="86" spans="2:130" ht="18" customHeight="1" x14ac:dyDescent="0.3">
      <c r="B86" s="321"/>
      <c r="C86" s="54"/>
      <c r="D86" s="54"/>
      <c r="E86" s="239"/>
      <c r="F86" s="263"/>
      <c r="G86" s="274"/>
      <c r="H86" s="263"/>
      <c r="I86" s="56"/>
      <c r="J86" s="56"/>
      <c r="K86" s="265"/>
      <c r="L86" s="264"/>
      <c r="M86" s="57"/>
      <c r="N86" s="394"/>
      <c r="O86" s="214"/>
      <c r="P86" s="8">
        <f t="shared" si="187"/>
        <v>0</v>
      </c>
      <c r="Q86" s="50">
        <f t="shared" si="188"/>
        <v>0</v>
      </c>
      <c r="S86" s="382">
        <f t="shared" si="189"/>
        <v>0</v>
      </c>
      <c r="T86" s="201">
        <f t="shared" si="189"/>
        <v>0</v>
      </c>
      <c r="U86" s="8">
        <f t="shared" si="190"/>
        <v>0</v>
      </c>
      <c r="V86" s="50">
        <f t="shared" si="191"/>
        <v>0</v>
      </c>
      <c r="X86" s="394">
        <f t="shared" si="192"/>
        <v>0</v>
      </c>
      <c r="Y86" s="201">
        <f t="shared" si="192"/>
        <v>0</v>
      </c>
      <c r="Z86" s="8">
        <f t="shared" si="193"/>
        <v>0</v>
      </c>
      <c r="AA86" s="50">
        <f t="shared" si="194"/>
        <v>0</v>
      </c>
      <c r="AC86" s="394">
        <f t="shared" si="195"/>
        <v>0</v>
      </c>
      <c r="AD86" s="201">
        <f t="shared" si="195"/>
        <v>0</v>
      </c>
      <c r="AE86" s="8">
        <f t="shared" si="196"/>
        <v>0</v>
      </c>
      <c r="AF86" s="50">
        <f t="shared" si="197"/>
        <v>0</v>
      </c>
      <c r="AH86" s="394">
        <f t="shared" si="198"/>
        <v>0</v>
      </c>
      <c r="AI86" s="201">
        <f t="shared" si="198"/>
        <v>0</v>
      </c>
      <c r="AJ86" s="8">
        <f t="shared" si="199"/>
        <v>0</v>
      </c>
      <c r="AK86" s="50">
        <f t="shared" si="200"/>
        <v>0</v>
      </c>
      <c r="AM86" s="394">
        <f t="shared" si="201"/>
        <v>0</v>
      </c>
      <c r="AN86" s="201">
        <f t="shared" si="201"/>
        <v>0</v>
      </c>
      <c r="AO86" s="8">
        <f t="shared" si="202"/>
        <v>0</v>
      </c>
      <c r="AP86" s="50">
        <f t="shared" si="203"/>
        <v>0</v>
      </c>
      <c r="AR86" s="394">
        <f t="shared" si="204"/>
        <v>0</v>
      </c>
      <c r="AS86" s="201">
        <f t="shared" si="204"/>
        <v>0</v>
      </c>
      <c r="AT86" s="8">
        <f t="shared" si="205"/>
        <v>0</v>
      </c>
      <c r="AU86" s="50">
        <f t="shared" si="206"/>
        <v>0</v>
      </c>
      <c r="AW86" s="394">
        <f t="shared" si="207"/>
        <v>0</v>
      </c>
      <c r="AX86" s="201">
        <f t="shared" si="207"/>
        <v>0</v>
      </c>
      <c r="AY86" s="8">
        <f t="shared" si="208"/>
        <v>0</v>
      </c>
      <c r="AZ86" s="50">
        <f t="shared" si="209"/>
        <v>0</v>
      </c>
      <c r="BB86" s="394">
        <f t="shared" si="210"/>
        <v>0</v>
      </c>
      <c r="BC86" s="201">
        <f t="shared" si="210"/>
        <v>0</v>
      </c>
      <c r="BD86" s="8">
        <f t="shared" si="211"/>
        <v>0</v>
      </c>
      <c r="BE86" s="50">
        <f t="shared" si="212"/>
        <v>0</v>
      </c>
      <c r="BG86" s="394">
        <f t="shared" si="213"/>
        <v>0</v>
      </c>
      <c r="BH86" s="201">
        <f t="shared" si="213"/>
        <v>0</v>
      </c>
      <c r="BI86" s="8">
        <f t="shared" si="214"/>
        <v>0</v>
      </c>
      <c r="BJ86" s="50">
        <f t="shared" si="215"/>
        <v>0</v>
      </c>
      <c r="BL86" s="394">
        <f t="shared" si="216"/>
        <v>0</v>
      </c>
      <c r="BM86" s="201">
        <f t="shared" si="216"/>
        <v>0</v>
      </c>
      <c r="BN86" s="8">
        <f t="shared" si="217"/>
        <v>0</v>
      </c>
      <c r="BO86" s="50">
        <f t="shared" si="218"/>
        <v>0</v>
      </c>
      <c r="BQ86" s="394">
        <f t="shared" si="219"/>
        <v>0</v>
      </c>
      <c r="BR86" s="201">
        <f t="shared" si="219"/>
        <v>0</v>
      </c>
      <c r="BS86" s="8">
        <f t="shared" si="220"/>
        <v>0</v>
      </c>
      <c r="BT86" s="50">
        <f t="shared" si="221"/>
        <v>0</v>
      </c>
      <c r="BV86" s="394">
        <f t="shared" si="222"/>
        <v>0</v>
      </c>
      <c r="BW86" s="201">
        <f t="shared" si="222"/>
        <v>0</v>
      </c>
      <c r="BX86" s="8">
        <f t="shared" si="223"/>
        <v>0</v>
      </c>
      <c r="BY86" s="50">
        <f t="shared" si="224"/>
        <v>0</v>
      </c>
      <c r="CA86" s="394">
        <f t="shared" si="225"/>
        <v>0</v>
      </c>
      <c r="CB86" s="201">
        <f t="shared" si="225"/>
        <v>0</v>
      </c>
      <c r="CC86" s="8">
        <f t="shared" si="226"/>
        <v>0</v>
      </c>
      <c r="CD86" s="50">
        <f t="shared" si="227"/>
        <v>0</v>
      </c>
      <c r="CF86" s="394">
        <f t="shared" si="228"/>
        <v>0</v>
      </c>
      <c r="CG86" s="201">
        <f t="shared" si="228"/>
        <v>0</v>
      </c>
      <c r="CH86" s="8">
        <f t="shared" si="229"/>
        <v>0</v>
      </c>
      <c r="CI86" s="50">
        <f t="shared" si="230"/>
        <v>0</v>
      </c>
      <c r="CK86" s="394">
        <f t="shared" si="231"/>
        <v>0</v>
      </c>
      <c r="CL86" s="201">
        <f t="shared" si="231"/>
        <v>0</v>
      </c>
      <c r="CM86" s="8">
        <f t="shared" si="232"/>
        <v>0</v>
      </c>
      <c r="CN86" s="50">
        <f t="shared" si="233"/>
        <v>0</v>
      </c>
      <c r="CP86" s="394">
        <f t="shared" si="234"/>
        <v>0</v>
      </c>
      <c r="CQ86" s="201">
        <f t="shared" si="234"/>
        <v>0</v>
      </c>
      <c r="CR86" s="8">
        <f t="shared" si="235"/>
        <v>0</v>
      </c>
      <c r="CS86" s="50">
        <f t="shared" si="236"/>
        <v>0</v>
      </c>
      <c r="CU86" s="394">
        <f t="shared" si="237"/>
        <v>0</v>
      </c>
      <c r="CV86" s="201">
        <f t="shared" si="237"/>
        <v>0</v>
      </c>
      <c r="CW86" s="8">
        <f t="shared" si="238"/>
        <v>0</v>
      </c>
      <c r="CX86" s="50">
        <f t="shared" si="239"/>
        <v>0</v>
      </c>
      <c r="CZ86" s="394">
        <f t="shared" si="240"/>
        <v>0</v>
      </c>
      <c r="DA86" s="201">
        <f t="shared" si="240"/>
        <v>0</v>
      </c>
      <c r="DB86" s="8">
        <f t="shared" si="241"/>
        <v>0</v>
      </c>
      <c r="DC86" s="50">
        <f t="shared" si="242"/>
        <v>0</v>
      </c>
      <c r="DE86" s="394">
        <f t="shared" si="243"/>
        <v>0</v>
      </c>
      <c r="DF86" s="201">
        <f t="shared" si="243"/>
        <v>0</v>
      </c>
      <c r="DG86" s="8">
        <f t="shared" si="244"/>
        <v>0</v>
      </c>
      <c r="DH86" s="50">
        <f t="shared" si="245"/>
        <v>0</v>
      </c>
      <c r="DJ86" s="394">
        <f t="shared" si="246"/>
        <v>0</v>
      </c>
      <c r="DK86" s="201">
        <f t="shared" si="246"/>
        <v>0</v>
      </c>
      <c r="DL86" s="8">
        <f t="shared" si="247"/>
        <v>0</v>
      </c>
      <c r="DM86" s="50">
        <f t="shared" si="248"/>
        <v>0</v>
      </c>
      <c r="DO86" s="394">
        <f t="shared" si="249"/>
        <v>0</v>
      </c>
      <c r="DP86" s="201">
        <f t="shared" si="249"/>
        <v>0</v>
      </c>
      <c r="DQ86" s="8">
        <f t="shared" si="250"/>
        <v>0</v>
      </c>
      <c r="DR86" s="50">
        <f t="shared" si="251"/>
        <v>0</v>
      </c>
      <c r="DT86" s="51">
        <f t="shared" si="182"/>
        <v>0</v>
      </c>
      <c r="DU86" s="50">
        <f t="shared" si="183"/>
        <v>0</v>
      </c>
      <c r="DV86" s="51">
        <v>0</v>
      </c>
      <c r="DW86" s="50">
        <f t="shared" si="184"/>
        <v>0</v>
      </c>
      <c r="DX86" s="51">
        <f t="shared" si="186"/>
        <v>0</v>
      </c>
      <c r="DY86" s="53">
        <f t="shared" si="185"/>
        <v>0</v>
      </c>
      <c r="DZ86" s="307">
        <f t="shared" si="181"/>
        <v>0</v>
      </c>
    </row>
    <row r="87" spans="2:130" ht="39" customHeight="1" x14ac:dyDescent="0.3">
      <c r="B87" s="342"/>
      <c r="C87" s="1"/>
      <c r="D87" s="1"/>
      <c r="E87" s="239"/>
      <c r="F87" s="263"/>
      <c r="G87" s="274"/>
      <c r="H87" s="263"/>
      <c r="I87" s="56"/>
      <c r="J87" s="56"/>
      <c r="K87" s="265"/>
      <c r="L87" s="264"/>
      <c r="M87" s="57"/>
      <c r="N87" s="394"/>
      <c r="O87" s="214"/>
      <c r="P87" s="8">
        <f t="shared" si="187"/>
        <v>0</v>
      </c>
      <c r="Q87" s="50">
        <f t="shared" si="188"/>
        <v>0</v>
      </c>
      <c r="S87" s="382">
        <f t="shared" si="189"/>
        <v>0</v>
      </c>
      <c r="T87" s="201">
        <f t="shared" si="189"/>
        <v>0</v>
      </c>
      <c r="U87" s="8">
        <f t="shared" si="190"/>
        <v>0</v>
      </c>
      <c r="V87" s="50">
        <f t="shared" si="191"/>
        <v>0</v>
      </c>
      <c r="X87" s="394">
        <f t="shared" si="192"/>
        <v>0</v>
      </c>
      <c r="Y87" s="201">
        <f t="shared" si="192"/>
        <v>0</v>
      </c>
      <c r="Z87" s="8">
        <f t="shared" si="193"/>
        <v>0</v>
      </c>
      <c r="AA87" s="50">
        <f t="shared" si="194"/>
        <v>0</v>
      </c>
      <c r="AC87" s="394">
        <f t="shared" si="195"/>
        <v>0</v>
      </c>
      <c r="AD87" s="201">
        <f t="shared" si="195"/>
        <v>0</v>
      </c>
      <c r="AE87" s="8">
        <f t="shared" si="196"/>
        <v>0</v>
      </c>
      <c r="AF87" s="50">
        <f t="shared" si="197"/>
        <v>0</v>
      </c>
      <c r="AH87" s="394">
        <f t="shared" si="198"/>
        <v>0</v>
      </c>
      <c r="AI87" s="201">
        <f t="shared" si="198"/>
        <v>0</v>
      </c>
      <c r="AJ87" s="8">
        <f t="shared" si="199"/>
        <v>0</v>
      </c>
      <c r="AK87" s="50">
        <f t="shared" si="200"/>
        <v>0</v>
      </c>
      <c r="AM87" s="394">
        <f t="shared" si="201"/>
        <v>0</v>
      </c>
      <c r="AN87" s="201">
        <f t="shared" si="201"/>
        <v>0</v>
      </c>
      <c r="AO87" s="8">
        <f t="shared" si="202"/>
        <v>0</v>
      </c>
      <c r="AP87" s="50">
        <f t="shared" si="203"/>
        <v>0</v>
      </c>
      <c r="AR87" s="394">
        <f t="shared" si="204"/>
        <v>0</v>
      </c>
      <c r="AS87" s="201">
        <f t="shared" si="204"/>
        <v>0</v>
      </c>
      <c r="AT87" s="8">
        <f t="shared" si="205"/>
        <v>0</v>
      </c>
      <c r="AU87" s="50">
        <f t="shared" si="206"/>
        <v>0</v>
      </c>
      <c r="AW87" s="394">
        <f t="shared" si="207"/>
        <v>0</v>
      </c>
      <c r="AX87" s="201">
        <f t="shared" si="207"/>
        <v>0</v>
      </c>
      <c r="AY87" s="8">
        <f t="shared" si="208"/>
        <v>0</v>
      </c>
      <c r="AZ87" s="50">
        <f t="shared" si="209"/>
        <v>0</v>
      </c>
      <c r="BB87" s="394">
        <f t="shared" si="210"/>
        <v>0</v>
      </c>
      <c r="BC87" s="201">
        <f t="shared" si="210"/>
        <v>0</v>
      </c>
      <c r="BD87" s="8">
        <f t="shared" si="211"/>
        <v>0</v>
      </c>
      <c r="BE87" s="50">
        <f t="shared" si="212"/>
        <v>0</v>
      </c>
      <c r="BG87" s="394">
        <f t="shared" si="213"/>
        <v>0</v>
      </c>
      <c r="BH87" s="201">
        <f t="shared" si="213"/>
        <v>0</v>
      </c>
      <c r="BI87" s="8">
        <f t="shared" si="214"/>
        <v>0</v>
      </c>
      <c r="BJ87" s="50">
        <f t="shared" si="215"/>
        <v>0</v>
      </c>
      <c r="BL87" s="394">
        <f t="shared" si="216"/>
        <v>0</v>
      </c>
      <c r="BM87" s="201">
        <f t="shared" si="216"/>
        <v>0</v>
      </c>
      <c r="BN87" s="8">
        <f t="shared" si="217"/>
        <v>0</v>
      </c>
      <c r="BO87" s="50">
        <f t="shared" si="218"/>
        <v>0</v>
      </c>
      <c r="BQ87" s="394">
        <f t="shared" si="219"/>
        <v>0</v>
      </c>
      <c r="BR87" s="201">
        <f t="shared" si="219"/>
        <v>0</v>
      </c>
      <c r="BS87" s="8">
        <f t="shared" si="220"/>
        <v>0</v>
      </c>
      <c r="BT87" s="50">
        <f t="shared" si="221"/>
        <v>0</v>
      </c>
      <c r="BV87" s="394">
        <f t="shared" si="222"/>
        <v>0</v>
      </c>
      <c r="BW87" s="201">
        <f t="shared" si="222"/>
        <v>0</v>
      </c>
      <c r="BX87" s="8">
        <f t="shared" si="223"/>
        <v>0</v>
      </c>
      <c r="BY87" s="50">
        <f t="shared" si="224"/>
        <v>0</v>
      </c>
      <c r="CA87" s="394">
        <f t="shared" si="225"/>
        <v>0</v>
      </c>
      <c r="CB87" s="201">
        <f t="shared" si="225"/>
        <v>0</v>
      </c>
      <c r="CC87" s="8">
        <f t="shared" si="226"/>
        <v>0</v>
      </c>
      <c r="CD87" s="50">
        <f t="shared" si="227"/>
        <v>0</v>
      </c>
      <c r="CF87" s="394">
        <f t="shared" si="228"/>
        <v>0</v>
      </c>
      <c r="CG87" s="201">
        <f t="shared" si="228"/>
        <v>0</v>
      </c>
      <c r="CH87" s="8">
        <f t="shared" si="229"/>
        <v>0</v>
      </c>
      <c r="CI87" s="50">
        <f t="shared" si="230"/>
        <v>0</v>
      </c>
      <c r="CK87" s="394">
        <f t="shared" si="231"/>
        <v>0</v>
      </c>
      <c r="CL87" s="201">
        <f t="shared" si="231"/>
        <v>0</v>
      </c>
      <c r="CM87" s="8">
        <f t="shared" si="232"/>
        <v>0</v>
      </c>
      <c r="CN87" s="50">
        <f t="shared" si="233"/>
        <v>0</v>
      </c>
      <c r="CP87" s="394">
        <f t="shared" si="234"/>
        <v>0</v>
      </c>
      <c r="CQ87" s="201">
        <f t="shared" si="234"/>
        <v>0</v>
      </c>
      <c r="CR87" s="8">
        <f t="shared" si="235"/>
        <v>0</v>
      </c>
      <c r="CS87" s="50">
        <f t="shared" si="236"/>
        <v>0</v>
      </c>
      <c r="CU87" s="394">
        <f t="shared" si="237"/>
        <v>0</v>
      </c>
      <c r="CV87" s="201">
        <f t="shared" si="237"/>
        <v>0</v>
      </c>
      <c r="CW87" s="8">
        <f t="shared" si="238"/>
        <v>0</v>
      </c>
      <c r="CX87" s="50">
        <f t="shared" si="239"/>
        <v>0</v>
      </c>
      <c r="CZ87" s="394">
        <f t="shared" si="240"/>
        <v>0</v>
      </c>
      <c r="DA87" s="201">
        <f t="shared" si="240"/>
        <v>0</v>
      </c>
      <c r="DB87" s="8">
        <f t="shared" si="241"/>
        <v>0</v>
      </c>
      <c r="DC87" s="50">
        <f t="shared" si="242"/>
        <v>0</v>
      </c>
      <c r="DE87" s="394">
        <f t="shared" si="243"/>
        <v>0</v>
      </c>
      <c r="DF87" s="201">
        <f t="shared" si="243"/>
        <v>0</v>
      </c>
      <c r="DG87" s="8">
        <f t="shared" si="244"/>
        <v>0</v>
      </c>
      <c r="DH87" s="50">
        <f t="shared" si="245"/>
        <v>0</v>
      </c>
      <c r="DJ87" s="394">
        <f t="shared" si="246"/>
        <v>0</v>
      </c>
      <c r="DK87" s="201">
        <f t="shared" si="246"/>
        <v>0</v>
      </c>
      <c r="DL87" s="8">
        <f t="shared" si="247"/>
        <v>0</v>
      </c>
      <c r="DM87" s="50">
        <f t="shared" si="248"/>
        <v>0</v>
      </c>
      <c r="DO87" s="394">
        <f t="shared" si="249"/>
        <v>0</v>
      </c>
      <c r="DP87" s="201">
        <f t="shared" si="249"/>
        <v>0</v>
      </c>
      <c r="DQ87" s="8">
        <f t="shared" si="250"/>
        <v>0</v>
      </c>
      <c r="DR87" s="50">
        <f t="shared" si="251"/>
        <v>0</v>
      </c>
      <c r="DT87" s="51">
        <f t="shared" si="182"/>
        <v>0</v>
      </c>
      <c r="DU87" s="50">
        <f t="shared" si="183"/>
        <v>0</v>
      </c>
      <c r="DV87" s="51">
        <v>0</v>
      </c>
      <c r="DW87" s="50">
        <f t="shared" si="184"/>
        <v>0</v>
      </c>
      <c r="DX87" s="51">
        <f t="shared" si="186"/>
        <v>0</v>
      </c>
      <c r="DY87" s="53">
        <f t="shared" si="185"/>
        <v>0</v>
      </c>
      <c r="DZ87" s="307">
        <f t="shared" si="181"/>
        <v>0</v>
      </c>
    </row>
    <row r="88" spans="2:130" ht="18" customHeight="1" x14ac:dyDescent="0.3">
      <c r="B88" s="342"/>
      <c r="C88" s="1"/>
      <c r="D88" s="1"/>
      <c r="E88" s="239"/>
      <c r="F88" s="263"/>
      <c r="G88" s="274"/>
      <c r="H88" s="263"/>
      <c r="I88" s="56"/>
      <c r="J88" s="56"/>
      <c r="K88" s="265"/>
      <c r="L88" s="264"/>
      <c r="M88" s="57"/>
      <c r="N88" s="394"/>
      <c r="O88" s="214"/>
      <c r="P88" s="8">
        <f t="shared" si="187"/>
        <v>0</v>
      </c>
      <c r="Q88" s="50">
        <f t="shared" si="188"/>
        <v>0</v>
      </c>
      <c r="S88" s="382">
        <f t="shared" si="189"/>
        <v>0</v>
      </c>
      <c r="T88" s="201">
        <f t="shared" si="189"/>
        <v>0</v>
      </c>
      <c r="U88" s="8">
        <f t="shared" si="190"/>
        <v>0</v>
      </c>
      <c r="V88" s="50">
        <f t="shared" si="191"/>
        <v>0</v>
      </c>
      <c r="X88" s="394">
        <f t="shared" ref="X88:Y96" si="253">S88</f>
        <v>0</v>
      </c>
      <c r="Y88" s="201">
        <f t="shared" si="253"/>
        <v>0</v>
      </c>
      <c r="Z88" s="8">
        <f t="shared" si="193"/>
        <v>0</v>
      </c>
      <c r="AA88" s="50">
        <f t="shared" si="194"/>
        <v>0</v>
      </c>
      <c r="AC88" s="394">
        <f t="shared" si="195"/>
        <v>0</v>
      </c>
      <c r="AD88" s="201">
        <f t="shared" si="195"/>
        <v>0</v>
      </c>
      <c r="AE88" s="8">
        <f t="shared" si="196"/>
        <v>0</v>
      </c>
      <c r="AF88" s="50">
        <f t="shared" si="197"/>
        <v>0</v>
      </c>
      <c r="AH88" s="394">
        <f t="shared" si="198"/>
        <v>0</v>
      </c>
      <c r="AI88" s="201">
        <f t="shared" si="198"/>
        <v>0</v>
      </c>
      <c r="AJ88" s="8">
        <f t="shared" si="199"/>
        <v>0</v>
      </c>
      <c r="AK88" s="50">
        <f t="shared" si="200"/>
        <v>0</v>
      </c>
      <c r="AM88" s="394">
        <f t="shared" si="201"/>
        <v>0</v>
      </c>
      <c r="AN88" s="201">
        <f t="shared" si="201"/>
        <v>0</v>
      </c>
      <c r="AO88" s="8">
        <f t="shared" si="202"/>
        <v>0</v>
      </c>
      <c r="AP88" s="50">
        <f t="shared" si="203"/>
        <v>0</v>
      </c>
      <c r="AR88" s="394">
        <f t="shared" si="204"/>
        <v>0</v>
      </c>
      <c r="AS88" s="201">
        <f t="shared" si="204"/>
        <v>0</v>
      </c>
      <c r="AT88" s="8">
        <f t="shared" si="205"/>
        <v>0</v>
      </c>
      <c r="AU88" s="50">
        <f t="shared" si="206"/>
        <v>0</v>
      </c>
      <c r="AW88" s="394">
        <f t="shared" si="207"/>
        <v>0</v>
      </c>
      <c r="AX88" s="201">
        <f t="shared" si="207"/>
        <v>0</v>
      </c>
      <c r="AY88" s="8">
        <f t="shared" si="208"/>
        <v>0</v>
      </c>
      <c r="AZ88" s="50">
        <f t="shared" si="209"/>
        <v>0</v>
      </c>
      <c r="BB88" s="394">
        <f t="shared" si="210"/>
        <v>0</v>
      </c>
      <c r="BC88" s="201">
        <f t="shared" si="210"/>
        <v>0</v>
      </c>
      <c r="BD88" s="8">
        <f t="shared" si="211"/>
        <v>0</v>
      </c>
      <c r="BE88" s="50">
        <f t="shared" si="212"/>
        <v>0</v>
      </c>
      <c r="BG88" s="394">
        <f t="shared" si="213"/>
        <v>0</v>
      </c>
      <c r="BH88" s="201">
        <f t="shared" si="213"/>
        <v>0</v>
      </c>
      <c r="BI88" s="8">
        <f t="shared" si="214"/>
        <v>0</v>
      </c>
      <c r="BJ88" s="50">
        <f t="shared" si="215"/>
        <v>0</v>
      </c>
      <c r="BL88" s="394">
        <f t="shared" si="216"/>
        <v>0</v>
      </c>
      <c r="BM88" s="201">
        <f t="shared" si="216"/>
        <v>0</v>
      </c>
      <c r="BN88" s="8">
        <f t="shared" si="217"/>
        <v>0</v>
      </c>
      <c r="BO88" s="50">
        <f t="shared" si="218"/>
        <v>0</v>
      </c>
      <c r="BQ88" s="394">
        <f t="shared" si="219"/>
        <v>0</v>
      </c>
      <c r="BR88" s="201">
        <f t="shared" si="219"/>
        <v>0</v>
      </c>
      <c r="BS88" s="8">
        <f t="shared" si="220"/>
        <v>0</v>
      </c>
      <c r="BT88" s="50">
        <f t="shared" si="221"/>
        <v>0</v>
      </c>
      <c r="BV88" s="394">
        <f t="shared" si="222"/>
        <v>0</v>
      </c>
      <c r="BW88" s="201">
        <f t="shared" si="222"/>
        <v>0</v>
      </c>
      <c r="BX88" s="8">
        <f t="shared" si="223"/>
        <v>0</v>
      </c>
      <c r="BY88" s="50">
        <f t="shared" si="224"/>
        <v>0</v>
      </c>
      <c r="CA88" s="394">
        <f t="shared" si="225"/>
        <v>0</v>
      </c>
      <c r="CB88" s="201">
        <f t="shared" si="225"/>
        <v>0</v>
      </c>
      <c r="CC88" s="8">
        <f t="shared" si="226"/>
        <v>0</v>
      </c>
      <c r="CD88" s="50">
        <f t="shared" si="227"/>
        <v>0</v>
      </c>
      <c r="CF88" s="394">
        <f t="shared" si="228"/>
        <v>0</v>
      </c>
      <c r="CG88" s="201">
        <f t="shared" si="228"/>
        <v>0</v>
      </c>
      <c r="CH88" s="8">
        <f t="shared" si="229"/>
        <v>0</v>
      </c>
      <c r="CI88" s="50">
        <f t="shared" si="230"/>
        <v>0</v>
      </c>
      <c r="CK88" s="394">
        <f t="shared" si="231"/>
        <v>0</v>
      </c>
      <c r="CL88" s="201">
        <f t="shared" si="231"/>
        <v>0</v>
      </c>
      <c r="CM88" s="8">
        <f t="shared" si="232"/>
        <v>0</v>
      </c>
      <c r="CN88" s="50">
        <f t="shared" si="233"/>
        <v>0</v>
      </c>
      <c r="CP88" s="394">
        <f t="shared" si="234"/>
        <v>0</v>
      </c>
      <c r="CQ88" s="201">
        <f t="shared" si="234"/>
        <v>0</v>
      </c>
      <c r="CR88" s="8">
        <f t="shared" si="235"/>
        <v>0</v>
      </c>
      <c r="CS88" s="50">
        <f t="shared" si="236"/>
        <v>0</v>
      </c>
      <c r="CU88" s="394">
        <f t="shared" si="237"/>
        <v>0</v>
      </c>
      <c r="CV88" s="201">
        <f t="shared" si="237"/>
        <v>0</v>
      </c>
      <c r="CW88" s="8">
        <f t="shared" si="238"/>
        <v>0</v>
      </c>
      <c r="CX88" s="50">
        <f t="shared" si="239"/>
        <v>0</v>
      </c>
      <c r="CZ88" s="394">
        <f t="shared" si="240"/>
        <v>0</v>
      </c>
      <c r="DA88" s="201">
        <f t="shared" si="240"/>
        <v>0</v>
      </c>
      <c r="DB88" s="8">
        <f t="shared" si="241"/>
        <v>0</v>
      </c>
      <c r="DC88" s="50">
        <f t="shared" si="242"/>
        <v>0</v>
      </c>
      <c r="DE88" s="394">
        <f t="shared" si="243"/>
        <v>0</v>
      </c>
      <c r="DF88" s="201">
        <f t="shared" si="243"/>
        <v>0</v>
      </c>
      <c r="DG88" s="8">
        <f t="shared" si="244"/>
        <v>0</v>
      </c>
      <c r="DH88" s="50">
        <f t="shared" si="245"/>
        <v>0</v>
      </c>
      <c r="DJ88" s="394">
        <f t="shared" si="246"/>
        <v>0</v>
      </c>
      <c r="DK88" s="201">
        <f t="shared" si="246"/>
        <v>0</v>
      </c>
      <c r="DL88" s="8">
        <f t="shared" si="247"/>
        <v>0</v>
      </c>
      <c r="DM88" s="50">
        <f t="shared" si="248"/>
        <v>0</v>
      </c>
      <c r="DO88" s="394">
        <f t="shared" si="249"/>
        <v>0</v>
      </c>
      <c r="DP88" s="201">
        <f t="shared" si="249"/>
        <v>0</v>
      </c>
      <c r="DQ88" s="8">
        <f t="shared" si="250"/>
        <v>0</v>
      </c>
      <c r="DR88" s="50">
        <f t="shared" si="251"/>
        <v>0</v>
      </c>
      <c r="DT88" s="51">
        <f t="shared" si="182"/>
        <v>0</v>
      </c>
      <c r="DU88" s="50">
        <f t="shared" si="183"/>
        <v>0</v>
      </c>
      <c r="DV88" s="51">
        <v>0</v>
      </c>
      <c r="DW88" s="50">
        <f t="shared" si="184"/>
        <v>0</v>
      </c>
      <c r="DX88" s="51">
        <f t="shared" si="186"/>
        <v>0</v>
      </c>
      <c r="DY88" s="53">
        <f t="shared" si="185"/>
        <v>0</v>
      </c>
      <c r="DZ88" s="307">
        <f t="shared" si="181"/>
        <v>0</v>
      </c>
    </row>
    <row r="89" spans="2:130" ht="18" customHeight="1" x14ac:dyDescent="0.3">
      <c r="B89" s="291"/>
      <c r="C89" s="237"/>
      <c r="D89" s="237"/>
      <c r="E89" s="239"/>
      <c r="F89" s="263"/>
      <c r="G89" s="274"/>
      <c r="H89" s="263"/>
      <c r="I89" s="56"/>
      <c r="J89" s="56"/>
      <c r="K89" s="265"/>
      <c r="L89" s="264"/>
      <c r="M89" s="57"/>
      <c r="N89" s="394"/>
      <c r="O89" s="214"/>
      <c r="P89" s="8">
        <f t="shared" si="187"/>
        <v>0</v>
      </c>
      <c r="Q89" s="50">
        <f t="shared" si="188"/>
        <v>0</v>
      </c>
      <c r="S89" s="382">
        <f t="shared" si="189"/>
        <v>0</v>
      </c>
      <c r="T89" s="201">
        <f t="shared" si="189"/>
        <v>0</v>
      </c>
      <c r="U89" s="8">
        <f t="shared" si="190"/>
        <v>0</v>
      </c>
      <c r="V89" s="50">
        <f t="shared" si="191"/>
        <v>0</v>
      </c>
      <c r="X89" s="394">
        <f t="shared" si="253"/>
        <v>0</v>
      </c>
      <c r="Y89" s="201">
        <f t="shared" si="253"/>
        <v>0</v>
      </c>
      <c r="Z89" s="8">
        <f t="shared" si="193"/>
        <v>0</v>
      </c>
      <c r="AA89" s="50">
        <f t="shared" si="194"/>
        <v>0</v>
      </c>
      <c r="AC89" s="394">
        <f t="shared" si="195"/>
        <v>0</v>
      </c>
      <c r="AD89" s="201">
        <f t="shared" si="195"/>
        <v>0</v>
      </c>
      <c r="AE89" s="8">
        <f t="shared" si="196"/>
        <v>0</v>
      </c>
      <c r="AF89" s="50">
        <f t="shared" si="197"/>
        <v>0</v>
      </c>
      <c r="AH89" s="394">
        <f t="shared" si="198"/>
        <v>0</v>
      </c>
      <c r="AI89" s="201">
        <f t="shared" si="198"/>
        <v>0</v>
      </c>
      <c r="AJ89" s="8">
        <f t="shared" si="199"/>
        <v>0</v>
      </c>
      <c r="AK89" s="50">
        <f t="shared" si="200"/>
        <v>0</v>
      </c>
      <c r="AM89" s="394">
        <f t="shared" si="201"/>
        <v>0</v>
      </c>
      <c r="AN89" s="201">
        <f t="shared" si="201"/>
        <v>0</v>
      </c>
      <c r="AO89" s="8">
        <f t="shared" si="202"/>
        <v>0</v>
      </c>
      <c r="AP89" s="50">
        <f t="shared" si="203"/>
        <v>0</v>
      </c>
      <c r="AR89" s="394">
        <f t="shared" si="204"/>
        <v>0</v>
      </c>
      <c r="AS89" s="201">
        <f t="shared" si="204"/>
        <v>0</v>
      </c>
      <c r="AT89" s="8">
        <f t="shared" si="205"/>
        <v>0</v>
      </c>
      <c r="AU89" s="50">
        <f t="shared" si="206"/>
        <v>0</v>
      </c>
      <c r="AW89" s="394">
        <f t="shared" si="207"/>
        <v>0</v>
      </c>
      <c r="AX89" s="201">
        <f t="shared" si="207"/>
        <v>0</v>
      </c>
      <c r="AY89" s="8">
        <f t="shared" si="208"/>
        <v>0</v>
      </c>
      <c r="AZ89" s="50">
        <f t="shared" si="209"/>
        <v>0</v>
      </c>
      <c r="BB89" s="394">
        <f t="shared" si="210"/>
        <v>0</v>
      </c>
      <c r="BC89" s="201">
        <f t="shared" si="210"/>
        <v>0</v>
      </c>
      <c r="BD89" s="8">
        <f t="shared" si="211"/>
        <v>0</v>
      </c>
      <c r="BE89" s="50">
        <f t="shared" si="212"/>
        <v>0</v>
      </c>
      <c r="BG89" s="394">
        <f t="shared" si="213"/>
        <v>0</v>
      </c>
      <c r="BH89" s="201">
        <f t="shared" si="213"/>
        <v>0</v>
      </c>
      <c r="BI89" s="8">
        <f t="shared" si="214"/>
        <v>0</v>
      </c>
      <c r="BJ89" s="50">
        <f t="shared" si="215"/>
        <v>0</v>
      </c>
      <c r="BL89" s="394">
        <f t="shared" si="216"/>
        <v>0</v>
      </c>
      <c r="BM89" s="201">
        <f t="shared" si="216"/>
        <v>0</v>
      </c>
      <c r="BN89" s="8">
        <f t="shared" si="217"/>
        <v>0</v>
      </c>
      <c r="BO89" s="50">
        <f t="shared" si="218"/>
        <v>0</v>
      </c>
      <c r="BQ89" s="394">
        <f t="shared" si="219"/>
        <v>0</v>
      </c>
      <c r="BR89" s="201">
        <f t="shared" si="219"/>
        <v>0</v>
      </c>
      <c r="BS89" s="8">
        <f t="shared" si="220"/>
        <v>0</v>
      </c>
      <c r="BT89" s="50">
        <f t="shared" si="221"/>
        <v>0</v>
      </c>
      <c r="BV89" s="394">
        <f t="shared" si="222"/>
        <v>0</v>
      </c>
      <c r="BW89" s="201">
        <f t="shared" si="222"/>
        <v>0</v>
      </c>
      <c r="BX89" s="8">
        <f t="shared" si="223"/>
        <v>0</v>
      </c>
      <c r="BY89" s="50">
        <f t="shared" si="224"/>
        <v>0</v>
      </c>
      <c r="CA89" s="394">
        <f t="shared" si="225"/>
        <v>0</v>
      </c>
      <c r="CB89" s="201">
        <f t="shared" si="225"/>
        <v>0</v>
      </c>
      <c r="CC89" s="8">
        <f t="shared" si="226"/>
        <v>0</v>
      </c>
      <c r="CD89" s="50">
        <f t="shared" si="227"/>
        <v>0</v>
      </c>
      <c r="CF89" s="394">
        <f t="shared" si="228"/>
        <v>0</v>
      </c>
      <c r="CG89" s="201">
        <f t="shared" si="228"/>
        <v>0</v>
      </c>
      <c r="CH89" s="8">
        <f t="shared" si="229"/>
        <v>0</v>
      </c>
      <c r="CI89" s="50">
        <f t="shared" si="230"/>
        <v>0</v>
      </c>
      <c r="CK89" s="394">
        <f t="shared" si="231"/>
        <v>0</v>
      </c>
      <c r="CL89" s="201">
        <f t="shared" si="231"/>
        <v>0</v>
      </c>
      <c r="CM89" s="8">
        <f t="shared" si="232"/>
        <v>0</v>
      </c>
      <c r="CN89" s="50">
        <f t="shared" si="233"/>
        <v>0</v>
      </c>
      <c r="CP89" s="394">
        <f t="shared" si="234"/>
        <v>0</v>
      </c>
      <c r="CQ89" s="201">
        <f t="shared" si="234"/>
        <v>0</v>
      </c>
      <c r="CR89" s="8">
        <f t="shared" si="235"/>
        <v>0</v>
      </c>
      <c r="CS89" s="50">
        <f t="shared" si="236"/>
        <v>0</v>
      </c>
      <c r="CU89" s="394">
        <f t="shared" si="237"/>
        <v>0</v>
      </c>
      <c r="CV89" s="201">
        <f t="shared" si="237"/>
        <v>0</v>
      </c>
      <c r="CW89" s="8">
        <f t="shared" si="238"/>
        <v>0</v>
      </c>
      <c r="CX89" s="50">
        <f t="shared" si="239"/>
        <v>0</v>
      </c>
      <c r="CZ89" s="394">
        <f t="shared" si="240"/>
        <v>0</v>
      </c>
      <c r="DA89" s="201">
        <f t="shared" si="240"/>
        <v>0</v>
      </c>
      <c r="DB89" s="8">
        <f t="shared" si="241"/>
        <v>0</v>
      </c>
      <c r="DC89" s="50">
        <f t="shared" si="242"/>
        <v>0</v>
      </c>
      <c r="DE89" s="394">
        <f t="shared" si="243"/>
        <v>0</v>
      </c>
      <c r="DF89" s="201">
        <f t="shared" si="243"/>
        <v>0</v>
      </c>
      <c r="DG89" s="8">
        <f t="shared" si="244"/>
        <v>0</v>
      </c>
      <c r="DH89" s="50">
        <f t="shared" si="245"/>
        <v>0</v>
      </c>
      <c r="DJ89" s="394">
        <f t="shared" si="246"/>
        <v>0</v>
      </c>
      <c r="DK89" s="201">
        <f t="shared" si="246"/>
        <v>0</v>
      </c>
      <c r="DL89" s="8">
        <f t="shared" si="247"/>
        <v>0</v>
      </c>
      <c r="DM89" s="50">
        <f t="shared" si="248"/>
        <v>0</v>
      </c>
      <c r="DO89" s="394">
        <f t="shared" si="249"/>
        <v>0</v>
      </c>
      <c r="DP89" s="201">
        <f t="shared" si="249"/>
        <v>0</v>
      </c>
      <c r="DQ89" s="8">
        <f t="shared" si="250"/>
        <v>0</v>
      </c>
      <c r="DR89" s="50">
        <f t="shared" si="251"/>
        <v>0</v>
      </c>
      <c r="DT89" s="51">
        <f t="shared" si="182"/>
        <v>0</v>
      </c>
      <c r="DU89" s="50">
        <f t="shared" si="183"/>
        <v>0</v>
      </c>
      <c r="DV89" s="51">
        <v>0</v>
      </c>
      <c r="DW89" s="50">
        <f t="shared" si="184"/>
        <v>0</v>
      </c>
      <c r="DX89" s="51">
        <f t="shared" si="186"/>
        <v>0</v>
      </c>
      <c r="DY89" s="53">
        <f t="shared" si="185"/>
        <v>0</v>
      </c>
      <c r="DZ89" s="307">
        <f t="shared" si="181"/>
        <v>0</v>
      </c>
    </row>
    <row r="90" spans="2:130" ht="18" customHeight="1" x14ac:dyDescent="0.3">
      <c r="B90" s="291"/>
      <c r="C90" s="237"/>
      <c r="D90" s="237"/>
      <c r="E90" s="239"/>
      <c r="F90" s="263"/>
      <c r="G90" s="274"/>
      <c r="H90" s="263"/>
      <c r="I90" s="56"/>
      <c r="J90" s="56"/>
      <c r="K90" s="265"/>
      <c r="L90" s="264"/>
      <c r="M90" s="57"/>
      <c r="N90" s="394"/>
      <c r="O90" s="214"/>
      <c r="P90" s="8">
        <f t="shared" si="187"/>
        <v>0</v>
      </c>
      <c r="Q90" s="50">
        <f t="shared" si="188"/>
        <v>0</v>
      </c>
      <c r="S90" s="382">
        <f t="shared" si="189"/>
        <v>0</v>
      </c>
      <c r="T90" s="201">
        <f t="shared" si="189"/>
        <v>0</v>
      </c>
      <c r="U90" s="8">
        <f t="shared" si="190"/>
        <v>0</v>
      </c>
      <c r="V90" s="50">
        <f t="shared" si="191"/>
        <v>0</v>
      </c>
      <c r="X90" s="394">
        <f t="shared" si="253"/>
        <v>0</v>
      </c>
      <c r="Y90" s="201">
        <f t="shared" si="253"/>
        <v>0</v>
      </c>
      <c r="Z90" s="8">
        <f t="shared" si="193"/>
        <v>0</v>
      </c>
      <c r="AA90" s="50">
        <f t="shared" si="194"/>
        <v>0</v>
      </c>
      <c r="AC90" s="394">
        <f t="shared" si="195"/>
        <v>0</v>
      </c>
      <c r="AD90" s="201">
        <f t="shared" si="195"/>
        <v>0</v>
      </c>
      <c r="AE90" s="8">
        <f t="shared" si="196"/>
        <v>0</v>
      </c>
      <c r="AF90" s="50">
        <f t="shared" si="197"/>
        <v>0</v>
      </c>
      <c r="AH90" s="394">
        <f t="shared" si="198"/>
        <v>0</v>
      </c>
      <c r="AI90" s="201">
        <f t="shared" si="198"/>
        <v>0</v>
      </c>
      <c r="AJ90" s="8">
        <f t="shared" si="199"/>
        <v>0</v>
      </c>
      <c r="AK90" s="50">
        <f t="shared" si="200"/>
        <v>0</v>
      </c>
      <c r="AM90" s="394">
        <f t="shared" si="201"/>
        <v>0</v>
      </c>
      <c r="AN90" s="201">
        <f t="shared" si="201"/>
        <v>0</v>
      </c>
      <c r="AO90" s="8">
        <f t="shared" si="202"/>
        <v>0</v>
      </c>
      <c r="AP90" s="50">
        <f t="shared" si="203"/>
        <v>0</v>
      </c>
      <c r="AR90" s="394">
        <f t="shared" si="204"/>
        <v>0</v>
      </c>
      <c r="AS90" s="201">
        <f t="shared" si="204"/>
        <v>0</v>
      </c>
      <c r="AT90" s="8">
        <f t="shared" si="205"/>
        <v>0</v>
      </c>
      <c r="AU90" s="50">
        <f t="shared" si="206"/>
        <v>0</v>
      </c>
      <c r="AW90" s="394">
        <f t="shared" si="207"/>
        <v>0</v>
      </c>
      <c r="AX90" s="201">
        <f t="shared" si="207"/>
        <v>0</v>
      </c>
      <c r="AY90" s="8">
        <f t="shared" si="208"/>
        <v>0</v>
      </c>
      <c r="AZ90" s="50">
        <f t="shared" si="209"/>
        <v>0</v>
      </c>
      <c r="BB90" s="394">
        <f t="shared" si="210"/>
        <v>0</v>
      </c>
      <c r="BC90" s="201">
        <f t="shared" si="210"/>
        <v>0</v>
      </c>
      <c r="BD90" s="8">
        <f t="shared" si="211"/>
        <v>0</v>
      </c>
      <c r="BE90" s="50">
        <f t="shared" si="212"/>
        <v>0</v>
      </c>
      <c r="BG90" s="394">
        <f t="shared" si="213"/>
        <v>0</v>
      </c>
      <c r="BH90" s="201">
        <f t="shared" si="213"/>
        <v>0</v>
      </c>
      <c r="BI90" s="8">
        <f t="shared" si="214"/>
        <v>0</v>
      </c>
      <c r="BJ90" s="50">
        <f t="shared" si="215"/>
        <v>0</v>
      </c>
      <c r="BL90" s="394">
        <f t="shared" si="216"/>
        <v>0</v>
      </c>
      <c r="BM90" s="201">
        <f t="shared" si="216"/>
        <v>0</v>
      </c>
      <c r="BN90" s="8">
        <f t="shared" si="217"/>
        <v>0</v>
      </c>
      <c r="BO90" s="50">
        <f t="shared" si="218"/>
        <v>0</v>
      </c>
      <c r="BQ90" s="394">
        <f t="shared" si="219"/>
        <v>0</v>
      </c>
      <c r="BR90" s="201">
        <f t="shared" si="219"/>
        <v>0</v>
      </c>
      <c r="BS90" s="8">
        <f t="shared" si="220"/>
        <v>0</v>
      </c>
      <c r="BT90" s="50">
        <f t="shared" si="221"/>
        <v>0</v>
      </c>
      <c r="BV90" s="394">
        <f t="shared" si="222"/>
        <v>0</v>
      </c>
      <c r="BW90" s="201">
        <f t="shared" si="222"/>
        <v>0</v>
      </c>
      <c r="BX90" s="8">
        <f t="shared" si="223"/>
        <v>0</v>
      </c>
      <c r="BY90" s="50">
        <f t="shared" si="224"/>
        <v>0</v>
      </c>
      <c r="CA90" s="394">
        <f t="shared" si="225"/>
        <v>0</v>
      </c>
      <c r="CB90" s="201">
        <f t="shared" si="225"/>
        <v>0</v>
      </c>
      <c r="CC90" s="8">
        <f t="shared" si="226"/>
        <v>0</v>
      </c>
      <c r="CD90" s="50">
        <f t="shared" si="227"/>
        <v>0</v>
      </c>
      <c r="CF90" s="394">
        <f t="shared" si="228"/>
        <v>0</v>
      </c>
      <c r="CG90" s="201">
        <f t="shared" si="228"/>
        <v>0</v>
      </c>
      <c r="CH90" s="8">
        <f t="shared" si="229"/>
        <v>0</v>
      </c>
      <c r="CI90" s="50">
        <f t="shared" si="230"/>
        <v>0</v>
      </c>
      <c r="CK90" s="394">
        <f t="shared" si="231"/>
        <v>0</v>
      </c>
      <c r="CL90" s="201">
        <f t="shared" si="231"/>
        <v>0</v>
      </c>
      <c r="CM90" s="8">
        <f t="shared" si="232"/>
        <v>0</v>
      </c>
      <c r="CN90" s="50">
        <f t="shared" si="233"/>
        <v>0</v>
      </c>
      <c r="CP90" s="394">
        <f t="shared" si="234"/>
        <v>0</v>
      </c>
      <c r="CQ90" s="201">
        <f t="shared" si="234"/>
        <v>0</v>
      </c>
      <c r="CR90" s="8">
        <f t="shared" si="235"/>
        <v>0</v>
      </c>
      <c r="CS90" s="50">
        <f t="shared" si="236"/>
        <v>0</v>
      </c>
      <c r="CU90" s="394">
        <f t="shared" si="237"/>
        <v>0</v>
      </c>
      <c r="CV90" s="201">
        <f t="shared" si="237"/>
        <v>0</v>
      </c>
      <c r="CW90" s="8">
        <f t="shared" si="238"/>
        <v>0</v>
      </c>
      <c r="CX90" s="50">
        <f t="shared" si="239"/>
        <v>0</v>
      </c>
      <c r="CZ90" s="394">
        <f t="shared" si="240"/>
        <v>0</v>
      </c>
      <c r="DA90" s="201">
        <f t="shared" si="240"/>
        <v>0</v>
      </c>
      <c r="DB90" s="8">
        <f t="shared" si="241"/>
        <v>0</v>
      </c>
      <c r="DC90" s="50">
        <f t="shared" si="242"/>
        <v>0</v>
      </c>
      <c r="DE90" s="394">
        <f t="shared" si="243"/>
        <v>0</v>
      </c>
      <c r="DF90" s="201">
        <f t="shared" si="243"/>
        <v>0</v>
      </c>
      <c r="DG90" s="8">
        <f t="shared" si="244"/>
        <v>0</v>
      </c>
      <c r="DH90" s="50">
        <f t="shared" si="245"/>
        <v>0</v>
      </c>
      <c r="DJ90" s="394">
        <f t="shared" si="246"/>
        <v>0</v>
      </c>
      <c r="DK90" s="201">
        <f t="shared" si="246"/>
        <v>0</v>
      </c>
      <c r="DL90" s="8">
        <f t="shared" si="247"/>
        <v>0</v>
      </c>
      <c r="DM90" s="50">
        <f t="shared" si="248"/>
        <v>0</v>
      </c>
      <c r="DO90" s="394">
        <f t="shared" si="249"/>
        <v>0</v>
      </c>
      <c r="DP90" s="201">
        <f t="shared" si="249"/>
        <v>0</v>
      </c>
      <c r="DQ90" s="8">
        <f t="shared" si="250"/>
        <v>0</v>
      </c>
      <c r="DR90" s="50">
        <f t="shared" si="251"/>
        <v>0</v>
      </c>
      <c r="DT90" s="51">
        <f t="shared" si="182"/>
        <v>0</v>
      </c>
      <c r="DU90" s="50">
        <f t="shared" si="183"/>
        <v>0</v>
      </c>
      <c r="DV90" s="51">
        <v>0</v>
      </c>
      <c r="DW90" s="50">
        <f t="shared" si="184"/>
        <v>0</v>
      </c>
      <c r="DX90" s="51">
        <f t="shared" si="186"/>
        <v>0</v>
      </c>
      <c r="DY90" s="53">
        <f t="shared" si="185"/>
        <v>0</v>
      </c>
      <c r="DZ90" s="307">
        <f t="shared" si="181"/>
        <v>0</v>
      </c>
    </row>
    <row r="91" spans="2:130" ht="18" customHeight="1" x14ac:dyDescent="0.3">
      <c r="B91" s="72"/>
      <c r="C91" s="54"/>
      <c r="D91" s="54"/>
      <c r="E91" s="239"/>
      <c r="F91" s="263"/>
      <c r="G91" s="274"/>
      <c r="H91" s="263"/>
      <c r="I91" s="56"/>
      <c r="J91" s="56"/>
      <c r="K91" s="265"/>
      <c r="L91" s="264"/>
      <c r="M91" s="57"/>
      <c r="N91" s="394"/>
      <c r="O91" s="214"/>
      <c r="P91" s="8">
        <f t="shared" si="187"/>
        <v>0</v>
      </c>
      <c r="Q91" s="50">
        <f t="shared" si="188"/>
        <v>0</v>
      </c>
      <c r="S91" s="382">
        <f t="shared" si="189"/>
        <v>0</v>
      </c>
      <c r="T91" s="201">
        <f t="shared" si="189"/>
        <v>0</v>
      </c>
      <c r="U91" s="8">
        <f t="shared" si="190"/>
        <v>0</v>
      </c>
      <c r="V91" s="50">
        <f t="shared" si="191"/>
        <v>0</v>
      </c>
      <c r="X91" s="394">
        <f t="shared" si="253"/>
        <v>0</v>
      </c>
      <c r="Y91" s="201">
        <f t="shared" si="253"/>
        <v>0</v>
      </c>
      <c r="Z91" s="8">
        <f t="shared" si="193"/>
        <v>0</v>
      </c>
      <c r="AA91" s="50">
        <f t="shared" si="194"/>
        <v>0</v>
      </c>
      <c r="AC91" s="394">
        <f t="shared" si="195"/>
        <v>0</v>
      </c>
      <c r="AD91" s="201">
        <f t="shared" si="195"/>
        <v>0</v>
      </c>
      <c r="AE91" s="8">
        <f t="shared" si="196"/>
        <v>0</v>
      </c>
      <c r="AF91" s="50">
        <f t="shared" si="197"/>
        <v>0</v>
      </c>
      <c r="AH91" s="394">
        <f t="shared" si="198"/>
        <v>0</v>
      </c>
      <c r="AI91" s="201">
        <f t="shared" si="198"/>
        <v>0</v>
      </c>
      <c r="AJ91" s="8">
        <f t="shared" si="199"/>
        <v>0</v>
      </c>
      <c r="AK91" s="50">
        <f t="shared" si="200"/>
        <v>0</v>
      </c>
      <c r="AM91" s="394">
        <f t="shared" si="201"/>
        <v>0</v>
      </c>
      <c r="AN91" s="201">
        <f t="shared" si="201"/>
        <v>0</v>
      </c>
      <c r="AO91" s="8">
        <f t="shared" si="202"/>
        <v>0</v>
      </c>
      <c r="AP91" s="50">
        <f t="shared" si="203"/>
        <v>0</v>
      </c>
      <c r="AR91" s="394">
        <f t="shared" si="204"/>
        <v>0</v>
      </c>
      <c r="AS91" s="201">
        <f t="shared" si="204"/>
        <v>0</v>
      </c>
      <c r="AT91" s="8">
        <f t="shared" si="205"/>
        <v>0</v>
      </c>
      <c r="AU91" s="50">
        <f t="shared" si="206"/>
        <v>0</v>
      </c>
      <c r="AW91" s="394">
        <f t="shared" si="207"/>
        <v>0</v>
      </c>
      <c r="AX91" s="201">
        <f t="shared" si="207"/>
        <v>0</v>
      </c>
      <c r="AY91" s="8">
        <f t="shared" si="208"/>
        <v>0</v>
      </c>
      <c r="AZ91" s="50">
        <f t="shared" si="209"/>
        <v>0</v>
      </c>
      <c r="BB91" s="394">
        <f t="shared" si="210"/>
        <v>0</v>
      </c>
      <c r="BC91" s="201">
        <f t="shared" si="210"/>
        <v>0</v>
      </c>
      <c r="BD91" s="8">
        <f t="shared" si="211"/>
        <v>0</v>
      </c>
      <c r="BE91" s="50">
        <f t="shared" si="212"/>
        <v>0</v>
      </c>
      <c r="BG91" s="394">
        <f t="shared" si="213"/>
        <v>0</v>
      </c>
      <c r="BH91" s="201">
        <f t="shared" si="213"/>
        <v>0</v>
      </c>
      <c r="BI91" s="8">
        <f t="shared" si="214"/>
        <v>0</v>
      </c>
      <c r="BJ91" s="50">
        <f t="shared" si="215"/>
        <v>0</v>
      </c>
      <c r="BL91" s="394">
        <f t="shared" si="216"/>
        <v>0</v>
      </c>
      <c r="BM91" s="201">
        <f t="shared" si="216"/>
        <v>0</v>
      </c>
      <c r="BN91" s="8">
        <f t="shared" si="217"/>
        <v>0</v>
      </c>
      <c r="BO91" s="50">
        <f t="shared" si="218"/>
        <v>0</v>
      </c>
      <c r="BQ91" s="394">
        <f t="shared" si="219"/>
        <v>0</v>
      </c>
      <c r="BR91" s="201">
        <f t="shared" si="219"/>
        <v>0</v>
      </c>
      <c r="BS91" s="8">
        <f t="shared" si="220"/>
        <v>0</v>
      </c>
      <c r="BT91" s="50">
        <f t="shared" si="221"/>
        <v>0</v>
      </c>
      <c r="BV91" s="394">
        <f t="shared" si="222"/>
        <v>0</v>
      </c>
      <c r="BW91" s="201">
        <f t="shared" si="222"/>
        <v>0</v>
      </c>
      <c r="BX91" s="8">
        <f t="shared" si="223"/>
        <v>0</v>
      </c>
      <c r="BY91" s="50">
        <f t="shared" si="224"/>
        <v>0</v>
      </c>
      <c r="CA91" s="394">
        <f t="shared" si="225"/>
        <v>0</v>
      </c>
      <c r="CB91" s="201">
        <f t="shared" si="225"/>
        <v>0</v>
      </c>
      <c r="CC91" s="8">
        <f t="shared" si="226"/>
        <v>0</v>
      </c>
      <c r="CD91" s="50">
        <f t="shared" si="227"/>
        <v>0</v>
      </c>
      <c r="CF91" s="394">
        <f t="shared" si="228"/>
        <v>0</v>
      </c>
      <c r="CG91" s="201">
        <f t="shared" si="228"/>
        <v>0</v>
      </c>
      <c r="CH91" s="8">
        <f t="shared" si="229"/>
        <v>0</v>
      </c>
      <c r="CI91" s="50">
        <f t="shared" si="230"/>
        <v>0</v>
      </c>
      <c r="CK91" s="394">
        <f t="shared" si="231"/>
        <v>0</v>
      </c>
      <c r="CL91" s="201">
        <f t="shared" si="231"/>
        <v>0</v>
      </c>
      <c r="CM91" s="8">
        <f t="shared" si="232"/>
        <v>0</v>
      </c>
      <c r="CN91" s="50">
        <f t="shared" si="233"/>
        <v>0</v>
      </c>
      <c r="CP91" s="394">
        <f t="shared" si="234"/>
        <v>0</v>
      </c>
      <c r="CQ91" s="201">
        <f t="shared" si="234"/>
        <v>0</v>
      </c>
      <c r="CR91" s="8">
        <f t="shared" si="235"/>
        <v>0</v>
      </c>
      <c r="CS91" s="50">
        <f t="shared" si="236"/>
        <v>0</v>
      </c>
      <c r="CU91" s="394">
        <f t="shared" si="237"/>
        <v>0</v>
      </c>
      <c r="CV91" s="201">
        <f t="shared" si="237"/>
        <v>0</v>
      </c>
      <c r="CW91" s="8">
        <f t="shared" si="238"/>
        <v>0</v>
      </c>
      <c r="CX91" s="50">
        <f t="shared" si="239"/>
        <v>0</v>
      </c>
      <c r="CZ91" s="394">
        <f t="shared" si="240"/>
        <v>0</v>
      </c>
      <c r="DA91" s="201">
        <f t="shared" si="240"/>
        <v>0</v>
      </c>
      <c r="DB91" s="8">
        <f t="shared" si="241"/>
        <v>0</v>
      </c>
      <c r="DC91" s="50">
        <f t="shared" si="242"/>
        <v>0</v>
      </c>
      <c r="DE91" s="394">
        <f t="shared" si="243"/>
        <v>0</v>
      </c>
      <c r="DF91" s="201">
        <f t="shared" si="243"/>
        <v>0</v>
      </c>
      <c r="DG91" s="8">
        <f t="shared" si="244"/>
        <v>0</v>
      </c>
      <c r="DH91" s="50">
        <f t="shared" si="245"/>
        <v>0</v>
      </c>
      <c r="DJ91" s="394">
        <f t="shared" si="246"/>
        <v>0</v>
      </c>
      <c r="DK91" s="201">
        <f t="shared" si="246"/>
        <v>0</v>
      </c>
      <c r="DL91" s="8">
        <f t="shared" si="247"/>
        <v>0</v>
      </c>
      <c r="DM91" s="50">
        <f t="shared" si="248"/>
        <v>0</v>
      </c>
      <c r="DO91" s="394">
        <f t="shared" si="249"/>
        <v>0</v>
      </c>
      <c r="DP91" s="201">
        <f t="shared" si="249"/>
        <v>0</v>
      </c>
      <c r="DQ91" s="8">
        <f t="shared" si="250"/>
        <v>0</v>
      </c>
      <c r="DR91" s="50">
        <f t="shared" si="251"/>
        <v>0</v>
      </c>
      <c r="DT91" s="51">
        <f t="shared" si="182"/>
        <v>0</v>
      </c>
      <c r="DU91" s="50">
        <f t="shared" si="183"/>
        <v>0</v>
      </c>
      <c r="DV91" s="51">
        <v>0</v>
      </c>
      <c r="DW91" s="50">
        <f t="shared" si="184"/>
        <v>0</v>
      </c>
      <c r="DX91" s="51">
        <f t="shared" si="186"/>
        <v>0</v>
      </c>
      <c r="DY91" s="53">
        <f t="shared" si="185"/>
        <v>0</v>
      </c>
      <c r="DZ91" s="307">
        <f t="shared" si="181"/>
        <v>0</v>
      </c>
    </row>
    <row r="92" spans="2:130" ht="18" customHeight="1" x14ac:dyDescent="0.3">
      <c r="B92" s="321"/>
      <c r="C92" s="54"/>
      <c r="D92" s="54"/>
      <c r="E92" s="239"/>
      <c r="F92" s="263"/>
      <c r="G92" s="274"/>
      <c r="H92" s="263"/>
      <c r="I92" s="56"/>
      <c r="J92" s="56"/>
      <c r="K92" s="265"/>
      <c r="L92" s="264"/>
      <c r="M92" s="57"/>
      <c r="N92" s="394"/>
      <c r="O92" s="214"/>
      <c r="P92" s="8">
        <f t="shared" si="187"/>
        <v>0</v>
      </c>
      <c r="Q92" s="50">
        <f t="shared" si="188"/>
        <v>0</v>
      </c>
      <c r="S92" s="382">
        <f t="shared" si="189"/>
        <v>0</v>
      </c>
      <c r="T92" s="201">
        <f t="shared" si="189"/>
        <v>0</v>
      </c>
      <c r="U92" s="8">
        <f t="shared" si="190"/>
        <v>0</v>
      </c>
      <c r="V92" s="50">
        <f t="shared" si="191"/>
        <v>0</v>
      </c>
      <c r="X92" s="394">
        <f t="shared" si="253"/>
        <v>0</v>
      </c>
      <c r="Y92" s="201">
        <f t="shared" si="253"/>
        <v>0</v>
      </c>
      <c r="Z92" s="8">
        <f t="shared" si="193"/>
        <v>0</v>
      </c>
      <c r="AA92" s="50">
        <f t="shared" si="194"/>
        <v>0</v>
      </c>
      <c r="AC92" s="394">
        <f t="shared" si="195"/>
        <v>0</v>
      </c>
      <c r="AD92" s="201">
        <f t="shared" si="195"/>
        <v>0</v>
      </c>
      <c r="AE92" s="8">
        <f t="shared" si="196"/>
        <v>0</v>
      </c>
      <c r="AF92" s="50">
        <f t="shared" si="197"/>
        <v>0</v>
      </c>
      <c r="AH92" s="394">
        <f t="shared" si="198"/>
        <v>0</v>
      </c>
      <c r="AI92" s="201">
        <f t="shared" si="198"/>
        <v>0</v>
      </c>
      <c r="AJ92" s="8">
        <f t="shared" si="199"/>
        <v>0</v>
      </c>
      <c r="AK92" s="50">
        <f t="shared" si="200"/>
        <v>0</v>
      </c>
      <c r="AM92" s="394">
        <f t="shared" si="201"/>
        <v>0</v>
      </c>
      <c r="AN92" s="201">
        <f t="shared" si="201"/>
        <v>0</v>
      </c>
      <c r="AO92" s="8">
        <f t="shared" si="202"/>
        <v>0</v>
      </c>
      <c r="AP92" s="50">
        <f t="shared" si="203"/>
        <v>0</v>
      </c>
      <c r="AR92" s="394">
        <f t="shared" si="204"/>
        <v>0</v>
      </c>
      <c r="AS92" s="201">
        <f t="shared" si="204"/>
        <v>0</v>
      </c>
      <c r="AT92" s="8">
        <f t="shared" si="205"/>
        <v>0</v>
      </c>
      <c r="AU92" s="50">
        <f t="shared" si="206"/>
        <v>0</v>
      </c>
      <c r="AW92" s="394">
        <f t="shared" si="207"/>
        <v>0</v>
      </c>
      <c r="AX92" s="201">
        <f t="shared" si="207"/>
        <v>0</v>
      </c>
      <c r="AY92" s="8">
        <f t="shared" si="208"/>
        <v>0</v>
      </c>
      <c r="AZ92" s="50">
        <f t="shared" si="209"/>
        <v>0</v>
      </c>
      <c r="BB92" s="394">
        <f t="shared" si="210"/>
        <v>0</v>
      </c>
      <c r="BC92" s="201">
        <f t="shared" si="210"/>
        <v>0</v>
      </c>
      <c r="BD92" s="8">
        <f t="shared" si="211"/>
        <v>0</v>
      </c>
      <c r="BE92" s="50">
        <f t="shared" si="212"/>
        <v>0</v>
      </c>
      <c r="BG92" s="394">
        <f t="shared" si="213"/>
        <v>0</v>
      </c>
      <c r="BH92" s="201">
        <f t="shared" si="213"/>
        <v>0</v>
      </c>
      <c r="BI92" s="8">
        <f t="shared" si="214"/>
        <v>0</v>
      </c>
      <c r="BJ92" s="50">
        <f t="shared" si="215"/>
        <v>0</v>
      </c>
      <c r="BL92" s="394">
        <f t="shared" si="216"/>
        <v>0</v>
      </c>
      <c r="BM92" s="201">
        <f t="shared" si="216"/>
        <v>0</v>
      </c>
      <c r="BN92" s="8">
        <f t="shared" si="217"/>
        <v>0</v>
      </c>
      <c r="BO92" s="50">
        <f t="shared" si="218"/>
        <v>0</v>
      </c>
      <c r="BQ92" s="394">
        <f t="shared" si="219"/>
        <v>0</v>
      </c>
      <c r="BR92" s="201">
        <f t="shared" si="219"/>
        <v>0</v>
      </c>
      <c r="BS92" s="8">
        <f t="shared" si="220"/>
        <v>0</v>
      </c>
      <c r="BT92" s="50">
        <f t="shared" si="221"/>
        <v>0</v>
      </c>
      <c r="BV92" s="394">
        <f t="shared" si="222"/>
        <v>0</v>
      </c>
      <c r="BW92" s="201">
        <f t="shared" si="222"/>
        <v>0</v>
      </c>
      <c r="BX92" s="8">
        <f t="shared" si="223"/>
        <v>0</v>
      </c>
      <c r="BY92" s="50">
        <f t="shared" si="224"/>
        <v>0</v>
      </c>
      <c r="CA92" s="394">
        <f t="shared" si="225"/>
        <v>0</v>
      </c>
      <c r="CB92" s="201">
        <f t="shared" si="225"/>
        <v>0</v>
      </c>
      <c r="CC92" s="8">
        <f t="shared" si="226"/>
        <v>0</v>
      </c>
      <c r="CD92" s="50">
        <f t="shared" si="227"/>
        <v>0</v>
      </c>
      <c r="CF92" s="394">
        <f t="shared" si="228"/>
        <v>0</v>
      </c>
      <c r="CG92" s="201">
        <f t="shared" si="228"/>
        <v>0</v>
      </c>
      <c r="CH92" s="8">
        <f t="shared" si="229"/>
        <v>0</v>
      </c>
      <c r="CI92" s="50">
        <f t="shared" si="230"/>
        <v>0</v>
      </c>
      <c r="CK92" s="394">
        <f t="shared" si="231"/>
        <v>0</v>
      </c>
      <c r="CL92" s="201">
        <f t="shared" si="231"/>
        <v>0</v>
      </c>
      <c r="CM92" s="8">
        <f t="shared" si="232"/>
        <v>0</v>
      </c>
      <c r="CN92" s="50">
        <f t="shared" si="233"/>
        <v>0</v>
      </c>
      <c r="CP92" s="394">
        <f t="shared" si="234"/>
        <v>0</v>
      </c>
      <c r="CQ92" s="201">
        <f t="shared" si="234"/>
        <v>0</v>
      </c>
      <c r="CR92" s="8">
        <f t="shared" si="235"/>
        <v>0</v>
      </c>
      <c r="CS92" s="50">
        <f t="shared" si="236"/>
        <v>0</v>
      </c>
      <c r="CU92" s="394">
        <f t="shared" si="237"/>
        <v>0</v>
      </c>
      <c r="CV92" s="201">
        <f t="shared" si="237"/>
        <v>0</v>
      </c>
      <c r="CW92" s="8">
        <f t="shared" si="238"/>
        <v>0</v>
      </c>
      <c r="CX92" s="50">
        <f t="shared" si="239"/>
        <v>0</v>
      </c>
      <c r="CZ92" s="394">
        <f t="shared" si="240"/>
        <v>0</v>
      </c>
      <c r="DA92" s="201">
        <f t="shared" si="240"/>
        <v>0</v>
      </c>
      <c r="DB92" s="8">
        <f t="shared" si="241"/>
        <v>0</v>
      </c>
      <c r="DC92" s="50">
        <f t="shared" si="242"/>
        <v>0</v>
      </c>
      <c r="DE92" s="394">
        <f t="shared" si="243"/>
        <v>0</v>
      </c>
      <c r="DF92" s="201">
        <f t="shared" si="243"/>
        <v>0</v>
      </c>
      <c r="DG92" s="8">
        <f t="shared" si="244"/>
        <v>0</v>
      </c>
      <c r="DH92" s="50">
        <f t="shared" si="245"/>
        <v>0</v>
      </c>
      <c r="DJ92" s="394">
        <f t="shared" si="246"/>
        <v>0</v>
      </c>
      <c r="DK92" s="201">
        <f t="shared" si="246"/>
        <v>0</v>
      </c>
      <c r="DL92" s="8">
        <f t="shared" si="247"/>
        <v>0</v>
      </c>
      <c r="DM92" s="50">
        <f t="shared" si="248"/>
        <v>0</v>
      </c>
      <c r="DO92" s="394">
        <f t="shared" si="249"/>
        <v>0</v>
      </c>
      <c r="DP92" s="201">
        <f t="shared" si="249"/>
        <v>0</v>
      </c>
      <c r="DQ92" s="8">
        <f t="shared" si="250"/>
        <v>0</v>
      </c>
      <c r="DR92" s="50">
        <f t="shared" si="251"/>
        <v>0</v>
      </c>
      <c r="DT92" s="51">
        <f t="shared" si="182"/>
        <v>0</v>
      </c>
      <c r="DU92" s="50">
        <f t="shared" si="183"/>
        <v>0</v>
      </c>
      <c r="DV92" s="51">
        <v>0</v>
      </c>
      <c r="DW92" s="50">
        <f t="shared" si="184"/>
        <v>0</v>
      </c>
      <c r="DX92" s="51">
        <f t="shared" si="186"/>
        <v>0</v>
      </c>
      <c r="DY92" s="53">
        <f t="shared" si="185"/>
        <v>0</v>
      </c>
      <c r="DZ92" s="307">
        <f t="shared" si="181"/>
        <v>0</v>
      </c>
    </row>
    <row r="93" spans="2:130" ht="18" customHeight="1" x14ac:dyDescent="0.3">
      <c r="B93" s="286"/>
      <c r="C93" s="54"/>
      <c r="D93" s="54"/>
      <c r="E93" s="239"/>
      <c r="F93" s="263"/>
      <c r="G93" s="274"/>
      <c r="H93" s="263"/>
      <c r="I93" s="56"/>
      <c r="J93" s="56"/>
      <c r="K93" s="265"/>
      <c r="L93" s="264"/>
      <c r="M93" s="57"/>
      <c r="N93" s="394"/>
      <c r="O93" s="214"/>
      <c r="P93" s="8">
        <f t="shared" si="187"/>
        <v>0</v>
      </c>
      <c r="Q93" s="50">
        <f t="shared" si="188"/>
        <v>0</v>
      </c>
      <c r="S93" s="382">
        <f t="shared" si="189"/>
        <v>0</v>
      </c>
      <c r="T93" s="201">
        <f t="shared" si="189"/>
        <v>0</v>
      </c>
      <c r="U93" s="8">
        <f t="shared" si="190"/>
        <v>0</v>
      </c>
      <c r="V93" s="50">
        <f t="shared" si="191"/>
        <v>0</v>
      </c>
      <c r="X93" s="394">
        <f t="shared" si="253"/>
        <v>0</v>
      </c>
      <c r="Y93" s="201">
        <f t="shared" si="253"/>
        <v>0</v>
      </c>
      <c r="Z93" s="8">
        <f t="shared" si="193"/>
        <v>0</v>
      </c>
      <c r="AA93" s="50">
        <f t="shared" si="194"/>
        <v>0</v>
      </c>
      <c r="AC93" s="394">
        <f t="shared" si="195"/>
        <v>0</v>
      </c>
      <c r="AD93" s="201">
        <f t="shared" si="195"/>
        <v>0</v>
      </c>
      <c r="AE93" s="8">
        <f t="shared" si="196"/>
        <v>0</v>
      </c>
      <c r="AF93" s="50">
        <f t="shared" si="197"/>
        <v>0</v>
      </c>
      <c r="AH93" s="394">
        <f t="shared" si="198"/>
        <v>0</v>
      </c>
      <c r="AI93" s="201">
        <f t="shared" si="198"/>
        <v>0</v>
      </c>
      <c r="AJ93" s="8">
        <f t="shared" si="199"/>
        <v>0</v>
      </c>
      <c r="AK93" s="50">
        <f t="shared" si="200"/>
        <v>0</v>
      </c>
      <c r="AM93" s="394">
        <f t="shared" si="201"/>
        <v>0</v>
      </c>
      <c r="AN93" s="201">
        <f t="shared" si="201"/>
        <v>0</v>
      </c>
      <c r="AO93" s="8">
        <f t="shared" si="202"/>
        <v>0</v>
      </c>
      <c r="AP93" s="50">
        <f t="shared" si="203"/>
        <v>0</v>
      </c>
      <c r="AR93" s="394">
        <f t="shared" si="204"/>
        <v>0</v>
      </c>
      <c r="AS93" s="201">
        <f t="shared" si="204"/>
        <v>0</v>
      </c>
      <c r="AT93" s="8">
        <f t="shared" si="205"/>
        <v>0</v>
      </c>
      <c r="AU93" s="50">
        <f t="shared" si="206"/>
        <v>0</v>
      </c>
      <c r="AW93" s="394">
        <f t="shared" si="207"/>
        <v>0</v>
      </c>
      <c r="AX93" s="201">
        <f t="shared" si="207"/>
        <v>0</v>
      </c>
      <c r="AY93" s="8">
        <f t="shared" si="208"/>
        <v>0</v>
      </c>
      <c r="AZ93" s="50">
        <f t="shared" si="209"/>
        <v>0</v>
      </c>
      <c r="BB93" s="394">
        <f t="shared" si="210"/>
        <v>0</v>
      </c>
      <c r="BC93" s="201">
        <f t="shared" si="210"/>
        <v>0</v>
      </c>
      <c r="BD93" s="8">
        <f t="shared" si="211"/>
        <v>0</v>
      </c>
      <c r="BE93" s="50">
        <f t="shared" si="212"/>
        <v>0</v>
      </c>
      <c r="BG93" s="394">
        <f t="shared" si="213"/>
        <v>0</v>
      </c>
      <c r="BH93" s="201">
        <f t="shared" si="213"/>
        <v>0</v>
      </c>
      <c r="BI93" s="8">
        <f t="shared" si="214"/>
        <v>0</v>
      </c>
      <c r="BJ93" s="50">
        <f t="shared" si="215"/>
        <v>0</v>
      </c>
      <c r="BL93" s="394">
        <f t="shared" si="216"/>
        <v>0</v>
      </c>
      <c r="BM93" s="201">
        <f t="shared" si="216"/>
        <v>0</v>
      </c>
      <c r="BN93" s="8">
        <f t="shared" si="217"/>
        <v>0</v>
      </c>
      <c r="BO93" s="50">
        <f t="shared" si="218"/>
        <v>0</v>
      </c>
      <c r="BQ93" s="394">
        <f t="shared" si="219"/>
        <v>0</v>
      </c>
      <c r="BR93" s="201">
        <f t="shared" si="219"/>
        <v>0</v>
      </c>
      <c r="BS93" s="8">
        <f t="shared" si="220"/>
        <v>0</v>
      </c>
      <c r="BT93" s="50">
        <f t="shared" si="221"/>
        <v>0</v>
      </c>
      <c r="BV93" s="394">
        <f t="shared" si="222"/>
        <v>0</v>
      </c>
      <c r="BW93" s="201">
        <f t="shared" si="222"/>
        <v>0</v>
      </c>
      <c r="BX93" s="8">
        <f t="shared" si="223"/>
        <v>0</v>
      </c>
      <c r="BY93" s="50">
        <f t="shared" si="224"/>
        <v>0</v>
      </c>
      <c r="CA93" s="394">
        <f t="shared" si="225"/>
        <v>0</v>
      </c>
      <c r="CB93" s="201">
        <f t="shared" si="225"/>
        <v>0</v>
      </c>
      <c r="CC93" s="8">
        <f t="shared" si="226"/>
        <v>0</v>
      </c>
      <c r="CD93" s="50">
        <f t="shared" si="227"/>
        <v>0</v>
      </c>
      <c r="CF93" s="394">
        <f t="shared" si="228"/>
        <v>0</v>
      </c>
      <c r="CG93" s="201">
        <f t="shared" si="228"/>
        <v>0</v>
      </c>
      <c r="CH93" s="8">
        <f t="shared" si="229"/>
        <v>0</v>
      </c>
      <c r="CI93" s="50">
        <f t="shared" si="230"/>
        <v>0</v>
      </c>
      <c r="CK93" s="394">
        <f t="shared" si="231"/>
        <v>0</v>
      </c>
      <c r="CL93" s="201">
        <f t="shared" si="231"/>
        <v>0</v>
      </c>
      <c r="CM93" s="8">
        <f t="shared" si="232"/>
        <v>0</v>
      </c>
      <c r="CN93" s="50">
        <f t="shared" si="233"/>
        <v>0</v>
      </c>
      <c r="CP93" s="394">
        <f t="shared" si="234"/>
        <v>0</v>
      </c>
      <c r="CQ93" s="201">
        <f t="shared" si="234"/>
        <v>0</v>
      </c>
      <c r="CR93" s="8">
        <f t="shared" si="235"/>
        <v>0</v>
      </c>
      <c r="CS93" s="50">
        <f t="shared" si="236"/>
        <v>0</v>
      </c>
      <c r="CU93" s="394">
        <f t="shared" si="237"/>
        <v>0</v>
      </c>
      <c r="CV93" s="201">
        <f t="shared" si="237"/>
        <v>0</v>
      </c>
      <c r="CW93" s="8">
        <f t="shared" si="238"/>
        <v>0</v>
      </c>
      <c r="CX93" s="50">
        <f t="shared" si="239"/>
        <v>0</v>
      </c>
      <c r="CZ93" s="394">
        <f t="shared" si="240"/>
        <v>0</v>
      </c>
      <c r="DA93" s="201">
        <f t="shared" si="240"/>
        <v>0</v>
      </c>
      <c r="DB93" s="8">
        <f t="shared" si="241"/>
        <v>0</v>
      </c>
      <c r="DC93" s="50">
        <f t="shared" si="242"/>
        <v>0</v>
      </c>
      <c r="DE93" s="394">
        <f t="shared" si="243"/>
        <v>0</v>
      </c>
      <c r="DF93" s="201">
        <f t="shared" si="243"/>
        <v>0</v>
      </c>
      <c r="DG93" s="8">
        <f t="shared" si="244"/>
        <v>0</v>
      </c>
      <c r="DH93" s="50">
        <f t="shared" si="245"/>
        <v>0</v>
      </c>
      <c r="DJ93" s="394">
        <f t="shared" si="246"/>
        <v>0</v>
      </c>
      <c r="DK93" s="201">
        <f t="shared" si="246"/>
        <v>0</v>
      </c>
      <c r="DL93" s="8">
        <f t="shared" si="247"/>
        <v>0</v>
      </c>
      <c r="DM93" s="50">
        <f t="shared" si="248"/>
        <v>0</v>
      </c>
      <c r="DO93" s="394">
        <f t="shared" si="249"/>
        <v>0</v>
      </c>
      <c r="DP93" s="201">
        <f t="shared" si="249"/>
        <v>0</v>
      </c>
      <c r="DQ93" s="8">
        <f t="shared" si="250"/>
        <v>0</v>
      </c>
      <c r="DR93" s="50">
        <f t="shared" si="251"/>
        <v>0</v>
      </c>
      <c r="DT93" s="51">
        <f t="shared" si="182"/>
        <v>0</v>
      </c>
      <c r="DU93" s="50">
        <f t="shared" si="183"/>
        <v>0</v>
      </c>
      <c r="DV93" s="51">
        <v>0</v>
      </c>
      <c r="DW93" s="50">
        <f t="shared" si="184"/>
        <v>0</v>
      </c>
      <c r="DX93" s="51">
        <f t="shared" si="186"/>
        <v>0</v>
      </c>
      <c r="DY93" s="53">
        <f t="shared" si="185"/>
        <v>0</v>
      </c>
      <c r="DZ93" s="307">
        <f t="shared" si="181"/>
        <v>0</v>
      </c>
    </row>
    <row r="94" spans="2:130" ht="18" customHeight="1" x14ac:dyDescent="0.3">
      <c r="B94" s="286"/>
      <c r="C94" s="54"/>
      <c r="D94" s="54"/>
      <c r="E94" s="239"/>
      <c r="F94" s="263"/>
      <c r="G94" s="274"/>
      <c r="H94" s="263"/>
      <c r="I94" s="56"/>
      <c r="J94" s="56"/>
      <c r="K94" s="265"/>
      <c r="L94" s="264"/>
      <c r="M94" s="57"/>
      <c r="N94" s="394"/>
      <c r="O94" s="214"/>
      <c r="P94" s="8">
        <f t="shared" si="187"/>
        <v>0</v>
      </c>
      <c r="Q94" s="50">
        <f t="shared" si="188"/>
        <v>0</v>
      </c>
      <c r="S94" s="382">
        <f t="shared" si="189"/>
        <v>0</v>
      </c>
      <c r="T94" s="201">
        <f t="shared" si="189"/>
        <v>0</v>
      </c>
      <c r="U94" s="8">
        <f t="shared" si="190"/>
        <v>0</v>
      </c>
      <c r="V94" s="50">
        <f t="shared" si="191"/>
        <v>0</v>
      </c>
      <c r="X94" s="394">
        <f t="shared" si="253"/>
        <v>0</v>
      </c>
      <c r="Y94" s="201">
        <f t="shared" si="253"/>
        <v>0</v>
      </c>
      <c r="Z94" s="8">
        <f t="shared" si="193"/>
        <v>0</v>
      </c>
      <c r="AA94" s="50">
        <f t="shared" si="194"/>
        <v>0</v>
      </c>
      <c r="AC94" s="394">
        <f t="shared" si="195"/>
        <v>0</v>
      </c>
      <c r="AD94" s="201">
        <f t="shared" si="195"/>
        <v>0</v>
      </c>
      <c r="AE94" s="8">
        <f t="shared" si="196"/>
        <v>0</v>
      </c>
      <c r="AF94" s="50">
        <f t="shared" si="197"/>
        <v>0</v>
      </c>
      <c r="AH94" s="394">
        <f t="shared" si="198"/>
        <v>0</v>
      </c>
      <c r="AI94" s="201">
        <f t="shared" si="198"/>
        <v>0</v>
      </c>
      <c r="AJ94" s="8">
        <f t="shared" si="199"/>
        <v>0</v>
      </c>
      <c r="AK94" s="50">
        <f t="shared" si="200"/>
        <v>0</v>
      </c>
      <c r="AM94" s="394">
        <f t="shared" si="201"/>
        <v>0</v>
      </c>
      <c r="AN94" s="201">
        <f t="shared" si="201"/>
        <v>0</v>
      </c>
      <c r="AO94" s="8">
        <f t="shared" si="202"/>
        <v>0</v>
      </c>
      <c r="AP94" s="50">
        <f t="shared" si="203"/>
        <v>0</v>
      </c>
      <c r="AR94" s="394">
        <f t="shared" si="204"/>
        <v>0</v>
      </c>
      <c r="AS94" s="201">
        <f t="shared" si="204"/>
        <v>0</v>
      </c>
      <c r="AT94" s="8">
        <f t="shared" si="205"/>
        <v>0</v>
      </c>
      <c r="AU94" s="50">
        <f t="shared" si="206"/>
        <v>0</v>
      </c>
      <c r="AW94" s="394">
        <f t="shared" si="207"/>
        <v>0</v>
      </c>
      <c r="AX94" s="201">
        <f t="shared" si="207"/>
        <v>0</v>
      </c>
      <c r="AY94" s="8">
        <f t="shared" si="208"/>
        <v>0</v>
      </c>
      <c r="AZ94" s="50">
        <f t="shared" si="209"/>
        <v>0</v>
      </c>
      <c r="BB94" s="394">
        <f t="shared" si="210"/>
        <v>0</v>
      </c>
      <c r="BC94" s="201">
        <f t="shared" si="210"/>
        <v>0</v>
      </c>
      <c r="BD94" s="8">
        <f t="shared" si="211"/>
        <v>0</v>
      </c>
      <c r="BE94" s="50">
        <f t="shared" si="212"/>
        <v>0</v>
      </c>
      <c r="BG94" s="394">
        <f t="shared" si="213"/>
        <v>0</v>
      </c>
      <c r="BH94" s="201">
        <f t="shared" si="213"/>
        <v>0</v>
      </c>
      <c r="BI94" s="8">
        <f t="shared" si="214"/>
        <v>0</v>
      </c>
      <c r="BJ94" s="50">
        <f t="shared" si="215"/>
        <v>0</v>
      </c>
      <c r="BL94" s="394">
        <f t="shared" si="216"/>
        <v>0</v>
      </c>
      <c r="BM94" s="201">
        <f t="shared" si="216"/>
        <v>0</v>
      </c>
      <c r="BN94" s="8">
        <f t="shared" si="217"/>
        <v>0</v>
      </c>
      <c r="BO94" s="50">
        <f t="shared" si="218"/>
        <v>0</v>
      </c>
      <c r="BQ94" s="394">
        <f t="shared" si="219"/>
        <v>0</v>
      </c>
      <c r="BR94" s="201">
        <f t="shared" si="219"/>
        <v>0</v>
      </c>
      <c r="BS94" s="8">
        <f t="shared" si="220"/>
        <v>0</v>
      </c>
      <c r="BT94" s="50">
        <f t="shared" si="221"/>
        <v>0</v>
      </c>
      <c r="BV94" s="394">
        <f t="shared" si="222"/>
        <v>0</v>
      </c>
      <c r="BW94" s="201">
        <f t="shared" si="222"/>
        <v>0</v>
      </c>
      <c r="BX94" s="8">
        <f t="shared" si="223"/>
        <v>0</v>
      </c>
      <c r="BY94" s="50">
        <f t="shared" si="224"/>
        <v>0</v>
      </c>
      <c r="CA94" s="394">
        <f t="shared" si="225"/>
        <v>0</v>
      </c>
      <c r="CB94" s="201">
        <f t="shared" si="225"/>
        <v>0</v>
      </c>
      <c r="CC94" s="8">
        <f t="shared" si="226"/>
        <v>0</v>
      </c>
      <c r="CD94" s="50">
        <f t="shared" si="227"/>
        <v>0</v>
      </c>
      <c r="CF94" s="394">
        <f t="shared" si="228"/>
        <v>0</v>
      </c>
      <c r="CG94" s="201">
        <f t="shared" si="228"/>
        <v>0</v>
      </c>
      <c r="CH94" s="8">
        <f t="shared" si="229"/>
        <v>0</v>
      </c>
      <c r="CI94" s="50">
        <f t="shared" si="230"/>
        <v>0</v>
      </c>
      <c r="CK94" s="394">
        <f t="shared" si="231"/>
        <v>0</v>
      </c>
      <c r="CL94" s="201">
        <f t="shared" si="231"/>
        <v>0</v>
      </c>
      <c r="CM94" s="8">
        <f t="shared" si="232"/>
        <v>0</v>
      </c>
      <c r="CN94" s="50">
        <f t="shared" si="233"/>
        <v>0</v>
      </c>
      <c r="CP94" s="394">
        <f t="shared" si="234"/>
        <v>0</v>
      </c>
      <c r="CQ94" s="201">
        <f t="shared" si="234"/>
        <v>0</v>
      </c>
      <c r="CR94" s="8">
        <f t="shared" si="235"/>
        <v>0</v>
      </c>
      <c r="CS94" s="50">
        <f t="shared" si="236"/>
        <v>0</v>
      </c>
      <c r="CU94" s="394">
        <f t="shared" si="237"/>
        <v>0</v>
      </c>
      <c r="CV94" s="201">
        <f t="shared" si="237"/>
        <v>0</v>
      </c>
      <c r="CW94" s="8">
        <f t="shared" si="238"/>
        <v>0</v>
      </c>
      <c r="CX94" s="50">
        <f t="shared" si="239"/>
        <v>0</v>
      </c>
      <c r="CZ94" s="394">
        <f t="shared" si="240"/>
        <v>0</v>
      </c>
      <c r="DA94" s="201">
        <f t="shared" si="240"/>
        <v>0</v>
      </c>
      <c r="DB94" s="8">
        <f t="shared" si="241"/>
        <v>0</v>
      </c>
      <c r="DC94" s="50">
        <f t="shared" si="242"/>
        <v>0</v>
      </c>
      <c r="DE94" s="394">
        <f t="shared" si="243"/>
        <v>0</v>
      </c>
      <c r="DF94" s="201">
        <f t="shared" si="243"/>
        <v>0</v>
      </c>
      <c r="DG94" s="8">
        <f t="shared" si="244"/>
        <v>0</v>
      </c>
      <c r="DH94" s="50">
        <f t="shared" si="245"/>
        <v>0</v>
      </c>
      <c r="DJ94" s="394">
        <f t="shared" si="246"/>
        <v>0</v>
      </c>
      <c r="DK94" s="201">
        <f t="shared" si="246"/>
        <v>0</v>
      </c>
      <c r="DL94" s="8">
        <f t="shared" si="247"/>
        <v>0</v>
      </c>
      <c r="DM94" s="50">
        <f t="shared" si="248"/>
        <v>0</v>
      </c>
      <c r="DO94" s="394">
        <f t="shared" si="249"/>
        <v>0</v>
      </c>
      <c r="DP94" s="201">
        <f t="shared" si="249"/>
        <v>0</v>
      </c>
      <c r="DQ94" s="8">
        <f t="shared" si="250"/>
        <v>0</v>
      </c>
      <c r="DR94" s="50">
        <f t="shared" si="251"/>
        <v>0</v>
      </c>
      <c r="DT94" s="51">
        <f t="shared" si="182"/>
        <v>0</v>
      </c>
      <c r="DU94" s="50">
        <f t="shared" si="183"/>
        <v>0</v>
      </c>
      <c r="DV94" s="51">
        <v>0</v>
      </c>
      <c r="DW94" s="50">
        <f t="shared" si="184"/>
        <v>0</v>
      </c>
      <c r="DX94" s="51">
        <f t="shared" si="186"/>
        <v>0</v>
      </c>
      <c r="DY94" s="53">
        <f t="shared" si="185"/>
        <v>0</v>
      </c>
      <c r="DZ94" s="307">
        <f t="shared" si="181"/>
        <v>0</v>
      </c>
    </row>
    <row r="95" spans="2:130" ht="18" customHeight="1" x14ac:dyDescent="0.3">
      <c r="B95" s="72"/>
      <c r="C95" s="54"/>
      <c r="D95" s="54"/>
      <c r="E95" s="239"/>
      <c r="F95" s="263"/>
      <c r="G95" s="274"/>
      <c r="H95" s="263"/>
      <c r="I95" s="56"/>
      <c r="J95" s="56"/>
      <c r="K95" s="265"/>
      <c r="L95" s="264"/>
      <c r="M95" s="57"/>
      <c r="N95" s="394"/>
      <c r="O95" s="214"/>
      <c r="P95" s="8">
        <f t="shared" si="187"/>
        <v>0</v>
      </c>
      <c r="Q95" s="50">
        <f t="shared" si="188"/>
        <v>0</v>
      </c>
      <c r="S95" s="382">
        <f t="shared" si="189"/>
        <v>0</v>
      </c>
      <c r="T95" s="201">
        <f t="shared" si="189"/>
        <v>0</v>
      </c>
      <c r="U95" s="8">
        <f t="shared" si="190"/>
        <v>0</v>
      </c>
      <c r="V95" s="50">
        <f t="shared" si="191"/>
        <v>0</v>
      </c>
      <c r="X95" s="394">
        <f t="shared" si="253"/>
        <v>0</v>
      </c>
      <c r="Y95" s="201">
        <f t="shared" si="253"/>
        <v>0</v>
      </c>
      <c r="Z95" s="8">
        <f t="shared" si="193"/>
        <v>0</v>
      </c>
      <c r="AA95" s="50">
        <f t="shared" si="194"/>
        <v>0</v>
      </c>
      <c r="AC95" s="394">
        <f t="shared" si="195"/>
        <v>0</v>
      </c>
      <c r="AD95" s="201">
        <f t="shared" si="195"/>
        <v>0</v>
      </c>
      <c r="AE95" s="8">
        <f t="shared" si="196"/>
        <v>0</v>
      </c>
      <c r="AF95" s="50">
        <f t="shared" si="197"/>
        <v>0</v>
      </c>
      <c r="AH95" s="394">
        <f t="shared" si="198"/>
        <v>0</v>
      </c>
      <c r="AI95" s="201">
        <f t="shared" si="198"/>
        <v>0</v>
      </c>
      <c r="AJ95" s="8">
        <f t="shared" si="199"/>
        <v>0</v>
      </c>
      <c r="AK95" s="50">
        <f t="shared" si="200"/>
        <v>0</v>
      </c>
      <c r="AM95" s="394">
        <f t="shared" si="201"/>
        <v>0</v>
      </c>
      <c r="AN95" s="201">
        <f t="shared" si="201"/>
        <v>0</v>
      </c>
      <c r="AO95" s="8">
        <f t="shared" si="202"/>
        <v>0</v>
      </c>
      <c r="AP95" s="50">
        <f t="shared" si="203"/>
        <v>0</v>
      </c>
      <c r="AR95" s="394">
        <f t="shared" si="204"/>
        <v>0</v>
      </c>
      <c r="AS95" s="201">
        <f t="shared" si="204"/>
        <v>0</v>
      </c>
      <c r="AT95" s="8">
        <f t="shared" si="205"/>
        <v>0</v>
      </c>
      <c r="AU95" s="50">
        <f t="shared" si="206"/>
        <v>0</v>
      </c>
      <c r="AW95" s="394">
        <f t="shared" si="207"/>
        <v>0</v>
      </c>
      <c r="AX95" s="201">
        <f t="shared" si="207"/>
        <v>0</v>
      </c>
      <c r="AY95" s="8">
        <f t="shared" si="208"/>
        <v>0</v>
      </c>
      <c r="AZ95" s="50">
        <f t="shared" si="209"/>
        <v>0</v>
      </c>
      <c r="BB95" s="394">
        <f t="shared" si="210"/>
        <v>0</v>
      </c>
      <c r="BC95" s="201">
        <f t="shared" si="210"/>
        <v>0</v>
      </c>
      <c r="BD95" s="8">
        <f t="shared" si="211"/>
        <v>0</v>
      </c>
      <c r="BE95" s="50">
        <f t="shared" si="212"/>
        <v>0</v>
      </c>
      <c r="BG95" s="394">
        <f t="shared" si="213"/>
        <v>0</v>
      </c>
      <c r="BH95" s="201">
        <f t="shared" si="213"/>
        <v>0</v>
      </c>
      <c r="BI95" s="8">
        <f t="shared" si="214"/>
        <v>0</v>
      </c>
      <c r="BJ95" s="50">
        <f t="shared" si="215"/>
        <v>0</v>
      </c>
      <c r="BL95" s="394">
        <f t="shared" si="216"/>
        <v>0</v>
      </c>
      <c r="BM95" s="201">
        <f t="shared" si="216"/>
        <v>0</v>
      </c>
      <c r="BN95" s="8">
        <f t="shared" si="217"/>
        <v>0</v>
      </c>
      <c r="BO95" s="50">
        <f t="shared" si="218"/>
        <v>0</v>
      </c>
      <c r="BQ95" s="394">
        <f t="shared" si="219"/>
        <v>0</v>
      </c>
      <c r="BR95" s="201">
        <f t="shared" si="219"/>
        <v>0</v>
      </c>
      <c r="BS95" s="8">
        <f t="shared" si="220"/>
        <v>0</v>
      </c>
      <c r="BT95" s="50">
        <f t="shared" si="221"/>
        <v>0</v>
      </c>
      <c r="BV95" s="394">
        <f t="shared" si="222"/>
        <v>0</v>
      </c>
      <c r="BW95" s="201">
        <f t="shared" si="222"/>
        <v>0</v>
      </c>
      <c r="BX95" s="8">
        <f t="shared" si="223"/>
        <v>0</v>
      </c>
      <c r="BY95" s="50">
        <f t="shared" si="224"/>
        <v>0</v>
      </c>
      <c r="CA95" s="394">
        <f t="shared" si="225"/>
        <v>0</v>
      </c>
      <c r="CB95" s="201">
        <f t="shared" si="225"/>
        <v>0</v>
      </c>
      <c r="CC95" s="8">
        <f t="shared" si="226"/>
        <v>0</v>
      </c>
      <c r="CD95" s="50">
        <f t="shared" si="227"/>
        <v>0</v>
      </c>
      <c r="CF95" s="394">
        <f t="shared" si="228"/>
        <v>0</v>
      </c>
      <c r="CG95" s="201">
        <f t="shared" si="228"/>
        <v>0</v>
      </c>
      <c r="CH95" s="8">
        <f t="shared" si="229"/>
        <v>0</v>
      </c>
      <c r="CI95" s="50">
        <f t="shared" si="230"/>
        <v>0</v>
      </c>
      <c r="CK95" s="394">
        <f t="shared" si="231"/>
        <v>0</v>
      </c>
      <c r="CL95" s="201">
        <f t="shared" si="231"/>
        <v>0</v>
      </c>
      <c r="CM95" s="8">
        <f t="shared" si="232"/>
        <v>0</v>
      </c>
      <c r="CN95" s="50">
        <f t="shared" si="233"/>
        <v>0</v>
      </c>
      <c r="CP95" s="394">
        <f t="shared" si="234"/>
        <v>0</v>
      </c>
      <c r="CQ95" s="201">
        <f t="shared" si="234"/>
        <v>0</v>
      </c>
      <c r="CR95" s="8">
        <f t="shared" si="235"/>
        <v>0</v>
      </c>
      <c r="CS95" s="50">
        <f t="shared" si="236"/>
        <v>0</v>
      </c>
      <c r="CU95" s="394">
        <f t="shared" si="237"/>
        <v>0</v>
      </c>
      <c r="CV95" s="201">
        <f t="shared" si="237"/>
        <v>0</v>
      </c>
      <c r="CW95" s="8">
        <f t="shared" si="238"/>
        <v>0</v>
      </c>
      <c r="CX95" s="50">
        <f t="shared" si="239"/>
        <v>0</v>
      </c>
      <c r="CZ95" s="394">
        <f t="shared" si="240"/>
        <v>0</v>
      </c>
      <c r="DA95" s="201">
        <f t="shared" si="240"/>
        <v>0</v>
      </c>
      <c r="DB95" s="8">
        <f t="shared" si="241"/>
        <v>0</v>
      </c>
      <c r="DC95" s="50">
        <f t="shared" si="242"/>
        <v>0</v>
      </c>
      <c r="DE95" s="394">
        <f t="shared" si="243"/>
        <v>0</v>
      </c>
      <c r="DF95" s="201">
        <f t="shared" si="243"/>
        <v>0</v>
      </c>
      <c r="DG95" s="8">
        <f t="shared" si="244"/>
        <v>0</v>
      </c>
      <c r="DH95" s="50">
        <f t="shared" si="245"/>
        <v>0</v>
      </c>
      <c r="DJ95" s="394">
        <f t="shared" si="246"/>
        <v>0</v>
      </c>
      <c r="DK95" s="201">
        <f t="shared" si="246"/>
        <v>0</v>
      </c>
      <c r="DL95" s="8">
        <f t="shared" si="247"/>
        <v>0</v>
      </c>
      <c r="DM95" s="50">
        <f t="shared" si="248"/>
        <v>0</v>
      </c>
      <c r="DO95" s="394">
        <f t="shared" si="249"/>
        <v>0</v>
      </c>
      <c r="DP95" s="201">
        <f t="shared" si="249"/>
        <v>0</v>
      </c>
      <c r="DQ95" s="8">
        <f t="shared" si="250"/>
        <v>0</v>
      </c>
      <c r="DR95" s="50">
        <f t="shared" si="251"/>
        <v>0</v>
      </c>
      <c r="DT95" s="51">
        <f t="shared" si="182"/>
        <v>0</v>
      </c>
      <c r="DU95" s="50">
        <f t="shared" si="183"/>
        <v>0</v>
      </c>
      <c r="DV95" s="51">
        <v>0</v>
      </c>
      <c r="DW95" s="50">
        <f t="shared" si="184"/>
        <v>0</v>
      </c>
      <c r="DX95" s="51">
        <f t="shared" si="186"/>
        <v>0</v>
      </c>
      <c r="DY95" s="53">
        <f t="shared" si="185"/>
        <v>0</v>
      </c>
      <c r="DZ95" s="307">
        <f t="shared" si="181"/>
        <v>0</v>
      </c>
    </row>
    <row r="96" spans="2:130" ht="18" customHeight="1" thickBot="1" x14ac:dyDescent="0.35">
      <c r="B96" s="72"/>
      <c r="C96" s="54"/>
      <c r="D96" s="54"/>
      <c r="E96" s="239"/>
      <c r="F96" s="263"/>
      <c r="G96" s="274"/>
      <c r="H96" s="263"/>
      <c r="I96" s="56"/>
      <c r="J96" s="56"/>
      <c r="K96" s="265"/>
      <c r="L96" s="264"/>
      <c r="M96" s="57"/>
      <c r="N96" s="394"/>
      <c r="O96" s="214"/>
      <c r="P96" s="8">
        <f t="shared" si="187"/>
        <v>0</v>
      </c>
      <c r="Q96" s="50">
        <f t="shared" si="188"/>
        <v>0</v>
      </c>
      <c r="S96" s="382">
        <f t="shared" si="189"/>
        <v>0</v>
      </c>
      <c r="T96" s="201">
        <f t="shared" si="189"/>
        <v>0</v>
      </c>
      <c r="U96" s="8">
        <f t="shared" si="190"/>
        <v>0</v>
      </c>
      <c r="V96" s="50">
        <f t="shared" si="191"/>
        <v>0</v>
      </c>
      <c r="X96" s="394">
        <f t="shared" si="253"/>
        <v>0</v>
      </c>
      <c r="Y96" s="201">
        <f t="shared" si="253"/>
        <v>0</v>
      </c>
      <c r="Z96" s="8">
        <f t="shared" si="193"/>
        <v>0</v>
      </c>
      <c r="AA96" s="50">
        <f t="shared" si="194"/>
        <v>0</v>
      </c>
      <c r="AC96" s="394">
        <f t="shared" si="195"/>
        <v>0</v>
      </c>
      <c r="AD96" s="201">
        <f t="shared" si="195"/>
        <v>0</v>
      </c>
      <c r="AE96" s="8">
        <f t="shared" si="196"/>
        <v>0</v>
      </c>
      <c r="AF96" s="50">
        <f t="shared" si="197"/>
        <v>0</v>
      </c>
      <c r="AH96" s="394">
        <f t="shared" si="198"/>
        <v>0</v>
      </c>
      <c r="AI96" s="201">
        <f t="shared" si="198"/>
        <v>0</v>
      </c>
      <c r="AJ96" s="8">
        <f t="shared" si="199"/>
        <v>0</v>
      </c>
      <c r="AK96" s="50">
        <f t="shared" si="200"/>
        <v>0</v>
      </c>
      <c r="AM96" s="394">
        <f t="shared" si="201"/>
        <v>0</v>
      </c>
      <c r="AN96" s="201">
        <f t="shared" si="201"/>
        <v>0</v>
      </c>
      <c r="AO96" s="8">
        <f t="shared" si="202"/>
        <v>0</v>
      </c>
      <c r="AP96" s="50">
        <f t="shared" si="203"/>
        <v>0</v>
      </c>
      <c r="AR96" s="394">
        <f t="shared" si="204"/>
        <v>0</v>
      </c>
      <c r="AS96" s="201">
        <f t="shared" si="204"/>
        <v>0</v>
      </c>
      <c r="AT96" s="8">
        <f t="shared" si="205"/>
        <v>0</v>
      </c>
      <c r="AU96" s="50">
        <f t="shared" si="206"/>
        <v>0</v>
      </c>
      <c r="AW96" s="394">
        <f t="shared" si="207"/>
        <v>0</v>
      </c>
      <c r="AX96" s="201">
        <f t="shared" si="207"/>
        <v>0</v>
      </c>
      <c r="AY96" s="8">
        <f t="shared" si="208"/>
        <v>0</v>
      </c>
      <c r="AZ96" s="50">
        <f t="shared" si="209"/>
        <v>0</v>
      </c>
      <c r="BB96" s="394">
        <f t="shared" si="210"/>
        <v>0</v>
      </c>
      <c r="BC96" s="201">
        <f t="shared" si="210"/>
        <v>0</v>
      </c>
      <c r="BD96" s="8">
        <f t="shared" si="211"/>
        <v>0</v>
      </c>
      <c r="BE96" s="50">
        <f t="shared" si="212"/>
        <v>0</v>
      </c>
      <c r="BG96" s="394">
        <f t="shared" si="213"/>
        <v>0</v>
      </c>
      <c r="BH96" s="201">
        <f t="shared" si="213"/>
        <v>0</v>
      </c>
      <c r="BI96" s="8">
        <f t="shared" si="214"/>
        <v>0</v>
      </c>
      <c r="BJ96" s="50">
        <f t="shared" si="215"/>
        <v>0</v>
      </c>
      <c r="BL96" s="394">
        <f t="shared" si="216"/>
        <v>0</v>
      </c>
      <c r="BM96" s="201">
        <f t="shared" si="216"/>
        <v>0</v>
      </c>
      <c r="BN96" s="8">
        <f t="shared" si="217"/>
        <v>0</v>
      </c>
      <c r="BO96" s="50">
        <f t="shared" si="218"/>
        <v>0</v>
      </c>
      <c r="BQ96" s="394">
        <f t="shared" si="219"/>
        <v>0</v>
      </c>
      <c r="BR96" s="201">
        <f t="shared" si="219"/>
        <v>0</v>
      </c>
      <c r="BS96" s="8">
        <f t="shared" si="220"/>
        <v>0</v>
      </c>
      <c r="BT96" s="50">
        <f t="shared" si="221"/>
        <v>0</v>
      </c>
      <c r="BV96" s="394">
        <f t="shared" si="222"/>
        <v>0</v>
      </c>
      <c r="BW96" s="201">
        <f t="shared" si="222"/>
        <v>0</v>
      </c>
      <c r="BX96" s="8">
        <f t="shared" si="223"/>
        <v>0</v>
      </c>
      <c r="BY96" s="50">
        <f t="shared" si="224"/>
        <v>0</v>
      </c>
      <c r="CA96" s="394">
        <f t="shared" si="225"/>
        <v>0</v>
      </c>
      <c r="CB96" s="201">
        <f t="shared" si="225"/>
        <v>0</v>
      </c>
      <c r="CC96" s="8">
        <f t="shared" si="226"/>
        <v>0</v>
      </c>
      <c r="CD96" s="50">
        <f t="shared" si="227"/>
        <v>0</v>
      </c>
      <c r="CF96" s="394">
        <f t="shared" si="228"/>
        <v>0</v>
      </c>
      <c r="CG96" s="201">
        <f t="shared" si="228"/>
        <v>0</v>
      </c>
      <c r="CH96" s="8">
        <f t="shared" si="229"/>
        <v>0</v>
      </c>
      <c r="CI96" s="50">
        <f t="shared" si="230"/>
        <v>0</v>
      </c>
      <c r="CK96" s="394">
        <f t="shared" si="231"/>
        <v>0</v>
      </c>
      <c r="CL96" s="201">
        <f t="shared" si="231"/>
        <v>0</v>
      </c>
      <c r="CM96" s="8">
        <f t="shared" si="232"/>
        <v>0</v>
      </c>
      <c r="CN96" s="50">
        <f t="shared" si="233"/>
        <v>0</v>
      </c>
      <c r="CP96" s="394">
        <f t="shared" si="234"/>
        <v>0</v>
      </c>
      <c r="CQ96" s="201">
        <f t="shared" si="234"/>
        <v>0</v>
      </c>
      <c r="CR96" s="8">
        <f t="shared" si="235"/>
        <v>0</v>
      </c>
      <c r="CS96" s="50">
        <f t="shared" si="236"/>
        <v>0</v>
      </c>
      <c r="CU96" s="394">
        <f t="shared" si="237"/>
        <v>0</v>
      </c>
      <c r="CV96" s="201">
        <f t="shared" si="237"/>
        <v>0</v>
      </c>
      <c r="CW96" s="8">
        <f t="shared" si="238"/>
        <v>0</v>
      </c>
      <c r="CX96" s="50">
        <f t="shared" si="239"/>
        <v>0</v>
      </c>
      <c r="CZ96" s="394">
        <f t="shared" si="240"/>
        <v>0</v>
      </c>
      <c r="DA96" s="201">
        <f t="shared" si="240"/>
        <v>0</v>
      </c>
      <c r="DB96" s="8">
        <f t="shared" si="241"/>
        <v>0</v>
      </c>
      <c r="DC96" s="50">
        <f t="shared" si="242"/>
        <v>0</v>
      </c>
      <c r="DE96" s="394">
        <f t="shared" si="243"/>
        <v>0</v>
      </c>
      <c r="DF96" s="201">
        <f t="shared" si="243"/>
        <v>0</v>
      </c>
      <c r="DG96" s="8">
        <f t="shared" si="244"/>
        <v>0</v>
      </c>
      <c r="DH96" s="50">
        <f t="shared" si="245"/>
        <v>0</v>
      </c>
      <c r="DJ96" s="394">
        <f t="shared" si="246"/>
        <v>0</v>
      </c>
      <c r="DK96" s="201">
        <f t="shared" si="246"/>
        <v>0</v>
      </c>
      <c r="DL96" s="8">
        <f t="shared" si="247"/>
        <v>0</v>
      </c>
      <c r="DM96" s="50">
        <f t="shared" si="248"/>
        <v>0</v>
      </c>
      <c r="DO96" s="394">
        <f t="shared" si="249"/>
        <v>0</v>
      </c>
      <c r="DP96" s="201">
        <f t="shared" si="249"/>
        <v>0</v>
      </c>
      <c r="DQ96" s="8">
        <f t="shared" si="250"/>
        <v>0</v>
      </c>
      <c r="DR96" s="50">
        <f t="shared" si="251"/>
        <v>0</v>
      </c>
      <c r="DT96" s="51">
        <f t="shared" si="182"/>
        <v>0</v>
      </c>
      <c r="DU96" s="50">
        <f t="shared" si="183"/>
        <v>0</v>
      </c>
      <c r="DV96" s="51">
        <v>0</v>
      </c>
      <c r="DW96" s="50">
        <f t="shared" si="184"/>
        <v>0</v>
      </c>
      <c r="DX96" s="51">
        <f t="shared" si="186"/>
        <v>0</v>
      </c>
      <c r="DY96" s="53">
        <f t="shared" si="185"/>
        <v>0</v>
      </c>
      <c r="DZ96" s="307">
        <f t="shared" si="181"/>
        <v>0</v>
      </c>
    </row>
    <row r="97" spans="1:130" s="72" customFormat="1" ht="32.4" customHeight="1" thickBot="1" x14ac:dyDescent="0.35">
      <c r="B97" s="275" t="s">
        <v>78</v>
      </c>
      <c r="C97" s="276" t="str">
        <f>B69</f>
        <v>Equipment (Servidor DHIS 2)</v>
      </c>
      <c r="D97" s="445"/>
      <c r="E97" s="242"/>
      <c r="F97" s="73"/>
      <c r="G97" s="73"/>
      <c r="H97" s="73"/>
      <c r="I97" s="73"/>
      <c r="J97" s="73"/>
      <c r="K97" s="74"/>
      <c r="L97" s="73"/>
      <c r="M97" s="91"/>
      <c r="N97" s="395">
        <f>P18</f>
        <v>2015</v>
      </c>
      <c r="O97" s="278"/>
      <c r="P97" s="76">
        <f>SUM(P70:P96)</f>
        <v>0</v>
      </c>
      <c r="Q97" s="77">
        <f>SUM(Q70:Q96)</f>
        <v>0</v>
      </c>
      <c r="R97" s="78"/>
      <c r="S97" s="383">
        <f>U18</f>
        <v>2016</v>
      </c>
      <c r="T97" s="279"/>
      <c r="U97" s="76">
        <f>SUM(U70:U96)</f>
        <v>0</v>
      </c>
      <c r="V97" s="77">
        <f>SUM(V70:V96)</f>
        <v>0</v>
      </c>
      <c r="W97" s="78"/>
      <c r="X97" s="395">
        <f>Z18</f>
        <v>2017</v>
      </c>
      <c r="Y97" s="277"/>
      <c r="Z97" s="76">
        <f>SUM(Z70:Z96)</f>
        <v>0</v>
      </c>
      <c r="AA97" s="77">
        <f>SUM(AA70:AA96)</f>
        <v>0</v>
      </c>
      <c r="AB97" s="79"/>
      <c r="AC97" s="395">
        <f>AE18</f>
        <v>2018</v>
      </c>
      <c r="AD97" s="277"/>
      <c r="AE97" s="76">
        <f>SUM(AE70:AE96)</f>
        <v>0</v>
      </c>
      <c r="AF97" s="77">
        <f>SUM(AF70:AF96)</f>
        <v>0</v>
      </c>
      <c r="AH97" s="395">
        <f>AJ18</f>
        <v>2019</v>
      </c>
      <c r="AI97" s="277"/>
      <c r="AJ97" s="76">
        <f>SUM(AJ70:AJ96)</f>
        <v>0</v>
      </c>
      <c r="AK97" s="77">
        <f>SUM(AK70:AK96)</f>
        <v>0</v>
      </c>
      <c r="AM97" s="395">
        <f>AO18</f>
        <v>2020</v>
      </c>
      <c r="AN97" s="277"/>
      <c r="AO97" s="76">
        <f>SUM(AO70:AO96)</f>
        <v>0</v>
      </c>
      <c r="AP97" s="77">
        <f>SUM(AP70:AP96)</f>
        <v>0</v>
      </c>
      <c r="AR97" s="395">
        <f>AT18</f>
        <v>2021</v>
      </c>
      <c r="AS97" s="277"/>
      <c r="AT97" s="76">
        <f>SUM(AT70:AT96)</f>
        <v>0</v>
      </c>
      <c r="AU97" s="77">
        <f>SUM(AU70:AU96)</f>
        <v>0</v>
      </c>
      <c r="AW97" s="395">
        <f>AY18</f>
        <v>2022</v>
      </c>
      <c r="AX97" s="277"/>
      <c r="AY97" s="76">
        <f>SUM(AY70:AY96)</f>
        <v>0</v>
      </c>
      <c r="AZ97" s="77">
        <f>SUM(AZ70:AZ96)</f>
        <v>0</v>
      </c>
      <c r="BB97" s="395">
        <f>BD18</f>
        <v>2023</v>
      </c>
      <c r="BC97" s="277"/>
      <c r="BD97" s="76">
        <f>SUM(BD70:BD96)</f>
        <v>0</v>
      </c>
      <c r="BE97" s="77">
        <f>SUM(BE70:BE96)</f>
        <v>0</v>
      </c>
      <c r="BG97" s="395">
        <f>BI18</f>
        <v>2024</v>
      </c>
      <c r="BH97" s="277"/>
      <c r="BI97" s="76">
        <f>SUM(BI70:BI96)</f>
        <v>0</v>
      </c>
      <c r="BJ97" s="77">
        <f>SUM(BJ70:BJ96)</f>
        <v>0</v>
      </c>
      <c r="BL97" s="395">
        <f>BN18</f>
        <v>2025</v>
      </c>
      <c r="BM97" s="277"/>
      <c r="BN97" s="76">
        <f>SUM(BN70:BN96)</f>
        <v>0</v>
      </c>
      <c r="BO97" s="77">
        <f>SUM(BO70:BO96)</f>
        <v>0</v>
      </c>
      <c r="BQ97" s="395">
        <f>BS18</f>
        <v>2026</v>
      </c>
      <c r="BR97" s="277"/>
      <c r="BS97" s="76">
        <f>SUM(BS70:BS96)</f>
        <v>0</v>
      </c>
      <c r="BT97" s="77">
        <f>SUM(BT70:BT96)</f>
        <v>0</v>
      </c>
      <c r="BV97" s="395">
        <f>BX18</f>
        <v>2027</v>
      </c>
      <c r="BW97" s="277"/>
      <c r="BX97" s="76">
        <f>SUM(BX70:BX96)</f>
        <v>0</v>
      </c>
      <c r="BY97" s="77">
        <f>SUM(BY70:BY96)</f>
        <v>0</v>
      </c>
      <c r="CA97" s="395">
        <f>CC18</f>
        <v>2028</v>
      </c>
      <c r="CB97" s="277"/>
      <c r="CC97" s="76">
        <f>SUM(CC70:CC96)</f>
        <v>0</v>
      </c>
      <c r="CD97" s="77">
        <f>SUM(CD70:CD96)</f>
        <v>0</v>
      </c>
      <c r="CF97" s="395">
        <f>CH18</f>
        <v>2029</v>
      </c>
      <c r="CG97" s="277"/>
      <c r="CH97" s="76">
        <f>SUM(CH70:CH96)</f>
        <v>0</v>
      </c>
      <c r="CI97" s="77">
        <f>SUM(CI70:CI96)</f>
        <v>0</v>
      </c>
      <c r="CK97" s="395">
        <f>CM18</f>
        <v>2030</v>
      </c>
      <c r="CL97" s="277"/>
      <c r="CM97" s="76">
        <f>SUM(CM70:CM96)</f>
        <v>0</v>
      </c>
      <c r="CN97" s="77">
        <f>SUM(CN70:CN96)</f>
        <v>0</v>
      </c>
      <c r="CP97" s="395">
        <f>CR18</f>
        <v>2031</v>
      </c>
      <c r="CQ97" s="277"/>
      <c r="CR97" s="76">
        <f>SUM(CR70:CR96)</f>
        <v>0</v>
      </c>
      <c r="CS97" s="77">
        <f>SUM(CS70:CS96)</f>
        <v>0</v>
      </c>
      <c r="CU97" s="395">
        <f>CW18</f>
        <v>2032</v>
      </c>
      <c r="CV97" s="277"/>
      <c r="CW97" s="76">
        <f>SUM(CW70:CW96)</f>
        <v>0</v>
      </c>
      <c r="CX97" s="77">
        <f>SUM(CX70:CX96)</f>
        <v>0</v>
      </c>
      <c r="CZ97" s="395">
        <f>DB18</f>
        <v>2033</v>
      </c>
      <c r="DA97" s="277"/>
      <c r="DB97" s="76">
        <f>SUM(DB70:DB96)</f>
        <v>0</v>
      </c>
      <c r="DC97" s="77">
        <f>SUM(DC70:DC96)</f>
        <v>0</v>
      </c>
      <c r="DE97" s="395">
        <f>DG18</f>
        <v>2034</v>
      </c>
      <c r="DF97" s="277"/>
      <c r="DG97" s="76">
        <f>SUM(DG70:DG96)</f>
        <v>0</v>
      </c>
      <c r="DH97" s="77">
        <f>SUM(DH70:DH96)</f>
        <v>0</v>
      </c>
      <c r="DJ97" s="395">
        <f>DL18</f>
        <v>2035</v>
      </c>
      <c r="DK97" s="277"/>
      <c r="DL97" s="76">
        <f>SUM(DL70:DL96)</f>
        <v>0</v>
      </c>
      <c r="DM97" s="77">
        <f>SUM(DM70:DM96)</f>
        <v>0</v>
      </c>
      <c r="DO97" s="395">
        <f>DQ18</f>
        <v>2036</v>
      </c>
      <c r="DP97" s="277"/>
      <c r="DQ97" s="76">
        <f>SUM(DQ70:DQ96)</f>
        <v>0</v>
      </c>
      <c r="DR97" s="77">
        <f>SUM(DR70:DR96)</f>
        <v>0</v>
      </c>
      <c r="DT97" s="80">
        <f>SUM(DT70:DT96)</f>
        <v>0</v>
      </c>
      <c r="DU97" s="77">
        <f>SUM(DU70:DU96)</f>
        <v>0</v>
      </c>
      <c r="DV97" s="77">
        <f>SUM(DV70:DV96)</f>
        <v>0</v>
      </c>
      <c r="DW97" s="77">
        <f>SUM(DW70:DW96)</f>
        <v>0</v>
      </c>
      <c r="DX97" s="77">
        <f>SUM(DX70:DX96)</f>
        <v>0</v>
      </c>
      <c r="DY97" s="77">
        <f>SUM(Q97+V97+AA97+AF97+AK97+AP97+AU97+AZ97+BE97+BJ97+BO97+BT97+BY97+CD97+CI97+CN97+CS97+CX97+DC97+DH97+DM97+DR97)</f>
        <v>0</v>
      </c>
      <c r="DZ97" s="311" t="s">
        <v>53</v>
      </c>
    </row>
    <row r="98" spans="1:130" x14ac:dyDescent="0.3">
      <c r="P98" s="280" t="s">
        <v>17</v>
      </c>
      <c r="Q98" s="281" t="s">
        <v>18</v>
      </c>
      <c r="U98" s="280" t="s">
        <v>17</v>
      </c>
      <c r="V98" s="281" t="s">
        <v>18</v>
      </c>
      <c r="Z98" s="280" t="s">
        <v>17</v>
      </c>
      <c r="AA98" s="281" t="s">
        <v>18</v>
      </c>
      <c r="AE98" s="280" t="s">
        <v>17</v>
      </c>
      <c r="AF98" s="281" t="s">
        <v>18</v>
      </c>
      <c r="AJ98" s="280" t="s">
        <v>17</v>
      </c>
      <c r="AK98" s="281" t="s">
        <v>18</v>
      </c>
      <c r="AO98" s="280" t="s">
        <v>17</v>
      </c>
      <c r="AP98" s="281" t="s">
        <v>18</v>
      </c>
      <c r="AT98" s="280" t="s">
        <v>17</v>
      </c>
      <c r="AU98" s="281" t="s">
        <v>18</v>
      </c>
      <c r="AY98" s="280" t="s">
        <v>17</v>
      </c>
      <c r="AZ98" s="281" t="s">
        <v>18</v>
      </c>
      <c r="BD98" s="280" t="s">
        <v>17</v>
      </c>
      <c r="BE98" s="281" t="s">
        <v>18</v>
      </c>
      <c r="BI98" s="280" t="s">
        <v>17</v>
      </c>
      <c r="BJ98" s="281" t="s">
        <v>18</v>
      </c>
      <c r="BN98" s="280" t="s">
        <v>17</v>
      </c>
      <c r="BO98" s="281" t="s">
        <v>18</v>
      </c>
      <c r="BS98" s="280" t="s">
        <v>17</v>
      </c>
      <c r="BT98" s="281" t="s">
        <v>18</v>
      </c>
      <c r="BX98" s="280" t="s">
        <v>17</v>
      </c>
      <c r="BY98" s="281" t="s">
        <v>18</v>
      </c>
      <c r="CC98" s="280" t="s">
        <v>17</v>
      </c>
      <c r="CD98" s="281" t="s">
        <v>18</v>
      </c>
      <c r="CH98" s="280" t="s">
        <v>17</v>
      </c>
      <c r="CI98" s="281" t="s">
        <v>18</v>
      </c>
      <c r="CM98" s="280" t="s">
        <v>17</v>
      </c>
      <c r="CN98" s="281" t="s">
        <v>18</v>
      </c>
      <c r="CR98" s="280" t="s">
        <v>17</v>
      </c>
      <c r="CS98" s="281" t="s">
        <v>18</v>
      </c>
      <c r="CW98" s="280" t="s">
        <v>17</v>
      </c>
      <c r="CX98" s="281" t="s">
        <v>18</v>
      </c>
      <c r="DB98" s="280" t="s">
        <v>17</v>
      </c>
      <c r="DC98" s="281" t="s">
        <v>18</v>
      </c>
      <c r="DG98" s="280" t="s">
        <v>17</v>
      </c>
      <c r="DH98" s="281" t="s">
        <v>18</v>
      </c>
      <c r="DL98" s="280" t="s">
        <v>17</v>
      </c>
      <c r="DM98" s="281" t="s">
        <v>18</v>
      </c>
      <c r="DQ98" s="280" t="s">
        <v>17</v>
      </c>
      <c r="DR98" s="281" t="s">
        <v>18</v>
      </c>
      <c r="DT98" s="280" t="s">
        <v>17</v>
      </c>
      <c r="DU98" s="281" t="s">
        <v>18</v>
      </c>
      <c r="DV98" s="280" t="s">
        <v>17</v>
      </c>
      <c r="DW98" s="281" t="s">
        <v>18</v>
      </c>
      <c r="DX98" s="280" t="s">
        <v>17</v>
      </c>
      <c r="DY98" s="281" t="s">
        <v>18</v>
      </c>
    </row>
    <row r="99" spans="1:130" x14ac:dyDescent="0.3">
      <c r="I99" s="92"/>
      <c r="J99" s="92"/>
      <c r="L99" s="92"/>
    </row>
    <row r="100" spans="1:130" ht="27.6" customHeight="1" x14ac:dyDescent="0.3">
      <c r="I100" s="2"/>
      <c r="J100" s="2"/>
      <c r="L100" s="2"/>
      <c r="N100" s="392"/>
      <c r="O100" s="217"/>
      <c r="P100" s="282"/>
      <c r="Q100" s="83"/>
      <c r="R100" s="22"/>
      <c r="S100" s="380"/>
      <c r="T100" s="206"/>
      <c r="U100" s="282"/>
      <c r="V100" s="83"/>
      <c r="W100" s="22"/>
      <c r="X100" s="392"/>
      <c r="Y100" s="82"/>
      <c r="Z100" s="282"/>
      <c r="AA100" s="83"/>
      <c r="AB100" s="451"/>
      <c r="AC100" s="392"/>
      <c r="AD100" s="82"/>
      <c r="AE100" s="282"/>
      <c r="AF100" s="83"/>
      <c r="AH100" s="392"/>
      <c r="AI100" s="82"/>
      <c r="AJ100" s="282"/>
      <c r="AK100" s="83"/>
      <c r="AM100" s="392"/>
      <c r="AN100" s="82"/>
      <c r="AO100" s="282"/>
      <c r="AP100" s="83"/>
      <c r="AR100" s="392"/>
      <c r="AS100" s="82"/>
      <c r="AT100" s="282"/>
      <c r="AU100" s="83"/>
      <c r="AW100" s="392"/>
      <c r="AX100" s="82"/>
      <c r="AY100" s="282"/>
      <c r="AZ100" s="83"/>
      <c r="BB100" s="392"/>
      <c r="BC100" s="82"/>
      <c r="BD100" s="282"/>
      <c r="BE100" s="83"/>
      <c r="BG100" s="392"/>
      <c r="BH100" s="82"/>
      <c r="BI100" s="282"/>
      <c r="BJ100" s="83"/>
      <c r="BL100" s="392"/>
      <c r="BM100" s="82"/>
      <c r="BN100" s="282"/>
      <c r="BO100" s="83"/>
      <c r="BQ100" s="392"/>
      <c r="BR100" s="82"/>
      <c r="BS100" s="282"/>
      <c r="BT100" s="83"/>
      <c r="BV100" s="392"/>
      <c r="BW100" s="82"/>
      <c r="BX100" s="282"/>
      <c r="BY100" s="83"/>
      <c r="CA100" s="392"/>
      <c r="CB100" s="82"/>
      <c r="CC100" s="282"/>
      <c r="CD100" s="83"/>
      <c r="CF100" s="392"/>
      <c r="CG100" s="82"/>
      <c r="CH100" s="282"/>
      <c r="CI100" s="83"/>
      <c r="CK100" s="392"/>
      <c r="CL100" s="82"/>
      <c r="CM100" s="282"/>
      <c r="CN100" s="83"/>
      <c r="CP100" s="392"/>
      <c r="CQ100" s="82"/>
      <c r="CR100" s="282"/>
      <c r="CS100" s="83"/>
      <c r="CU100" s="392"/>
      <c r="CV100" s="82"/>
      <c r="CW100" s="282"/>
      <c r="CX100" s="83"/>
      <c r="CZ100" s="392"/>
      <c r="DA100" s="82"/>
      <c r="DB100" s="282"/>
      <c r="DC100" s="83"/>
      <c r="DE100" s="392"/>
      <c r="DF100" s="82"/>
      <c r="DG100" s="282"/>
      <c r="DH100" s="83"/>
      <c r="DJ100" s="392"/>
      <c r="DK100" s="82"/>
      <c r="DL100" s="282"/>
      <c r="DM100" s="83"/>
      <c r="DO100" s="392"/>
      <c r="DP100" s="82"/>
      <c r="DQ100" s="282"/>
      <c r="DR100" s="83"/>
      <c r="DT100" s="605" t="s">
        <v>12</v>
      </c>
      <c r="DU100" s="606"/>
      <c r="DV100" s="605" t="s">
        <v>13</v>
      </c>
      <c r="DW100" s="606"/>
      <c r="DX100" s="603" t="s">
        <v>14</v>
      </c>
      <c r="DY100" s="604"/>
    </row>
    <row r="101" spans="1:130" ht="15" thickBot="1" x14ac:dyDescent="0.35">
      <c r="I101" s="2"/>
      <c r="J101" s="2"/>
      <c r="L101" s="2"/>
      <c r="N101" s="388" t="s">
        <v>15</v>
      </c>
      <c r="O101" s="211" t="s">
        <v>495</v>
      </c>
      <c r="P101" s="31" t="s">
        <v>17</v>
      </c>
      <c r="Q101" s="32" t="s">
        <v>18</v>
      </c>
      <c r="R101" s="22"/>
      <c r="S101" s="30" t="s">
        <v>15</v>
      </c>
      <c r="T101" s="31" t="s">
        <v>16</v>
      </c>
      <c r="U101" s="31" t="s">
        <v>17</v>
      </c>
      <c r="V101" s="32" t="s">
        <v>18</v>
      </c>
      <c r="W101" s="22"/>
      <c r="X101" s="388" t="s">
        <v>15</v>
      </c>
      <c r="Y101" s="31" t="s">
        <v>16</v>
      </c>
      <c r="Z101" s="31" t="s">
        <v>17</v>
      </c>
      <c r="AA101" s="32" t="s">
        <v>18</v>
      </c>
      <c r="AB101" s="451"/>
      <c r="AC101" s="388" t="s">
        <v>15</v>
      </c>
      <c r="AD101" s="31" t="s">
        <v>16</v>
      </c>
      <c r="AE101" s="31" t="s">
        <v>17</v>
      </c>
      <c r="AF101" s="32" t="s">
        <v>18</v>
      </c>
      <c r="AH101" s="388" t="s">
        <v>15</v>
      </c>
      <c r="AI101" s="31" t="s">
        <v>16</v>
      </c>
      <c r="AJ101" s="31" t="s">
        <v>17</v>
      </c>
      <c r="AK101" s="32" t="s">
        <v>18</v>
      </c>
      <c r="AM101" s="388" t="s">
        <v>15</v>
      </c>
      <c r="AN101" s="31" t="s">
        <v>16</v>
      </c>
      <c r="AO101" s="31" t="s">
        <v>17</v>
      </c>
      <c r="AP101" s="32" t="s">
        <v>18</v>
      </c>
      <c r="AR101" s="388" t="s">
        <v>15</v>
      </c>
      <c r="AS101" s="31" t="s">
        <v>16</v>
      </c>
      <c r="AT101" s="31" t="s">
        <v>17</v>
      </c>
      <c r="AU101" s="32" t="s">
        <v>18</v>
      </c>
      <c r="AW101" s="388" t="s">
        <v>15</v>
      </c>
      <c r="AX101" s="31" t="s">
        <v>16</v>
      </c>
      <c r="AY101" s="31" t="s">
        <v>17</v>
      </c>
      <c r="AZ101" s="32" t="s">
        <v>18</v>
      </c>
      <c r="BB101" s="388" t="s">
        <v>15</v>
      </c>
      <c r="BC101" s="31" t="s">
        <v>16</v>
      </c>
      <c r="BD101" s="31" t="s">
        <v>17</v>
      </c>
      <c r="BE101" s="32" t="s">
        <v>18</v>
      </c>
      <c r="BG101" s="388" t="s">
        <v>15</v>
      </c>
      <c r="BH101" s="31" t="s">
        <v>16</v>
      </c>
      <c r="BI101" s="31" t="s">
        <v>17</v>
      </c>
      <c r="BJ101" s="32" t="s">
        <v>18</v>
      </c>
      <c r="BL101" s="388" t="s">
        <v>15</v>
      </c>
      <c r="BM101" s="31" t="s">
        <v>16</v>
      </c>
      <c r="BN101" s="31" t="s">
        <v>17</v>
      </c>
      <c r="BO101" s="32" t="s">
        <v>18</v>
      </c>
      <c r="BQ101" s="388" t="s">
        <v>15</v>
      </c>
      <c r="BR101" s="31" t="s">
        <v>16</v>
      </c>
      <c r="BS101" s="31" t="s">
        <v>17</v>
      </c>
      <c r="BT101" s="32" t="s">
        <v>18</v>
      </c>
      <c r="BV101" s="388" t="s">
        <v>15</v>
      </c>
      <c r="BW101" s="31" t="s">
        <v>16</v>
      </c>
      <c r="BX101" s="31" t="s">
        <v>17</v>
      </c>
      <c r="BY101" s="32" t="s">
        <v>18</v>
      </c>
      <c r="CA101" s="388" t="s">
        <v>15</v>
      </c>
      <c r="CB101" s="31" t="s">
        <v>16</v>
      </c>
      <c r="CC101" s="31" t="s">
        <v>17</v>
      </c>
      <c r="CD101" s="32" t="s">
        <v>18</v>
      </c>
      <c r="CF101" s="388" t="s">
        <v>15</v>
      </c>
      <c r="CG101" s="31" t="s">
        <v>16</v>
      </c>
      <c r="CH101" s="31" t="s">
        <v>17</v>
      </c>
      <c r="CI101" s="32" t="s">
        <v>18</v>
      </c>
      <c r="CK101" s="388" t="s">
        <v>15</v>
      </c>
      <c r="CL101" s="31" t="s">
        <v>16</v>
      </c>
      <c r="CM101" s="31" t="s">
        <v>17</v>
      </c>
      <c r="CN101" s="32" t="s">
        <v>18</v>
      </c>
      <c r="CP101" s="388" t="s">
        <v>15</v>
      </c>
      <c r="CQ101" s="31" t="s">
        <v>16</v>
      </c>
      <c r="CR101" s="31" t="s">
        <v>17</v>
      </c>
      <c r="CS101" s="32" t="s">
        <v>18</v>
      </c>
      <c r="CU101" s="388" t="s">
        <v>15</v>
      </c>
      <c r="CV101" s="31" t="s">
        <v>16</v>
      </c>
      <c r="CW101" s="31" t="s">
        <v>17</v>
      </c>
      <c r="CX101" s="32" t="s">
        <v>18</v>
      </c>
      <c r="CZ101" s="388" t="s">
        <v>15</v>
      </c>
      <c r="DA101" s="31" t="s">
        <v>16</v>
      </c>
      <c r="DB101" s="31" t="s">
        <v>17</v>
      </c>
      <c r="DC101" s="32" t="s">
        <v>18</v>
      </c>
      <c r="DE101" s="388" t="s">
        <v>15</v>
      </c>
      <c r="DF101" s="31" t="s">
        <v>16</v>
      </c>
      <c r="DG101" s="31" t="s">
        <v>17</v>
      </c>
      <c r="DH101" s="32" t="s">
        <v>18</v>
      </c>
      <c r="DJ101" s="388" t="s">
        <v>15</v>
      </c>
      <c r="DK101" s="31" t="s">
        <v>16</v>
      </c>
      <c r="DL101" s="31" t="s">
        <v>17</v>
      </c>
      <c r="DM101" s="32" t="s">
        <v>18</v>
      </c>
      <c r="DO101" s="388" t="s">
        <v>15</v>
      </c>
      <c r="DP101" s="31" t="s">
        <v>16</v>
      </c>
      <c r="DQ101" s="31" t="s">
        <v>17</v>
      </c>
      <c r="DR101" s="32" t="s">
        <v>18</v>
      </c>
      <c r="DT101" s="250" t="s">
        <v>17</v>
      </c>
      <c r="DU101" s="251" t="s">
        <v>18</v>
      </c>
      <c r="DV101" s="250" t="s">
        <v>17</v>
      </c>
      <c r="DW101" s="252" t="s">
        <v>18</v>
      </c>
      <c r="DX101" s="253" t="s">
        <v>17</v>
      </c>
      <c r="DY101" s="252" t="s">
        <v>18</v>
      </c>
    </row>
    <row r="102" spans="1:130" s="33" customFormat="1" ht="27" customHeight="1" thickBot="1" x14ac:dyDescent="0.35">
      <c r="B102" s="254" t="s">
        <v>79</v>
      </c>
      <c r="C102" s="255" t="s">
        <v>55</v>
      </c>
      <c r="D102" s="444"/>
      <c r="E102" s="283" t="s">
        <v>21</v>
      </c>
      <c r="F102" s="257" t="s">
        <v>22</v>
      </c>
      <c r="G102" s="257"/>
      <c r="H102" s="257" t="s">
        <v>23</v>
      </c>
      <c r="I102" s="257" t="s">
        <v>24</v>
      </c>
      <c r="J102" s="257" t="s">
        <v>25</v>
      </c>
      <c r="K102" s="258" t="s">
        <v>500</v>
      </c>
      <c r="L102" s="259" t="s">
        <v>27</v>
      </c>
      <c r="N102" s="389"/>
      <c r="O102" s="212"/>
      <c r="P102" s="35"/>
      <c r="Q102" s="36"/>
      <c r="R102" s="37"/>
      <c r="S102" s="34"/>
      <c r="T102" s="35"/>
      <c r="U102" s="35"/>
      <c r="V102" s="36"/>
      <c r="W102" s="37"/>
      <c r="X102" s="389"/>
      <c r="Y102" s="35"/>
      <c r="Z102" s="35"/>
      <c r="AA102" s="36"/>
      <c r="AB102" s="37"/>
      <c r="AC102" s="389"/>
      <c r="AD102" s="35"/>
      <c r="AE102" s="35"/>
      <c r="AF102" s="36"/>
      <c r="AH102" s="389"/>
      <c r="AI102" s="35"/>
      <c r="AJ102" s="35"/>
      <c r="AK102" s="36"/>
      <c r="AM102" s="389"/>
      <c r="AN102" s="35"/>
      <c r="AO102" s="35"/>
      <c r="AP102" s="36"/>
      <c r="AR102" s="389"/>
      <c r="AS102" s="35"/>
      <c r="AT102" s="35"/>
      <c r="AU102" s="36"/>
      <c r="AW102" s="389"/>
      <c r="AX102" s="35"/>
      <c r="AY102" s="35"/>
      <c r="AZ102" s="36"/>
      <c r="BB102" s="389"/>
      <c r="BC102" s="35"/>
      <c r="BD102" s="35"/>
      <c r="BE102" s="36"/>
      <c r="BG102" s="389"/>
      <c r="BH102" s="35"/>
      <c r="BI102" s="35"/>
      <c r="BJ102" s="36"/>
      <c r="BL102" s="389"/>
      <c r="BM102" s="35"/>
      <c r="BN102" s="35"/>
      <c r="BO102" s="36"/>
      <c r="BQ102" s="389"/>
      <c r="BR102" s="35"/>
      <c r="BS102" s="35"/>
      <c r="BT102" s="36"/>
      <c r="BV102" s="389"/>
      <c r="BW102" s="35"/>
      <c r="BX102" s="35"/>
      <c r="BY102" s="36"/>
      <c r="CA102" s="389"/>
      <c r="CB102" s="35"/>
      <c r="CC102" s="35"/>
      <c r="CD102" s="36"/>
      <c r="CF102" s="389"/>
      <c r="CG102" s="35"/>
      <c r="CH102" s="35"/>
      <c r="CI102" s="36"/>
      <c r="CK102" s="389"/>
      <c r="CL102" s="35"/>
      <c r="CM102" s="35"/>
      <c r="CN102" s="36"/>
      <c r="CP102" s="389"/>
      <c r="CQ102" s="35"/>
      <c r="CR102" s="35"/>
      <c r="CS102" s="36"/>
      <c r="CU102" s="389"/>
      <c r="CV102" s="35"/>
      <c r="CW102" s="35"/>
      <c r="CX102" s="36"/>
      <c r="CZ102" s="389"/>
      <c r="DA102" s="35"/>
      <c r="DB102" s="35"/>
      <c r="DC102" s="36"/>
      <c r="DE102" s="389"/>
      <c r="DF102" s="35"/>
      <c r="DG102" s="35"/>
      <c r="DH102" s="36"/>
      <c r="DJ102" s="389"/>
      <c r="DK102" s="35"/>
      <c r="DL102" s="35"/>
      <c r="DM102" s="36"/>
      <c r="DO102" s="389"/>
      <c r="DP102" s="35"/>
      <c r="DQ102" s="35"/>
      <c r="DR102" s="36"/>
      <c r="DT102" s="34"/>
      <c r="DU102" s="36"/>
      <c r="DV102" s="38"/>
      <c r="DW102" s="36"/>
      <c r="DX102" s="38"/>
      <c r="DY102" s="39"/>
      <c r="DZ102" s="309" t="str">
        <f>B102</f>
        <v>Drugs and supplies</v>
      </c>
    </row>
    <row r="103" spans="1:130" ht="19.5" customHeight="1" x14ac:dyDescent="0.3">
      <c r="B103" s="321"/>
      <c r="C103" s="316"/>
      <c r="D103" s="316"/>
      <c r="E103" s="334"/>
      <c r="F103" s="274"/>
      <c r="G103" s="274"/>
      <c r="H103" s="274"/>
      <c r="I103" s="264"/>
      <c r="J103" s="264"/>
      <c r="K103" s="265"/>
      <c r="L103" s="264"/>
      <c r="M103" s="266"/>
      <c r="N103" s="389"/>
      <c r="O103" s="212"/>
      <c r="P103" s="35"/>
      <c r="Q103" s="36"/>
      <c r="R103" s="37"/>
      <c r="S103" s="34"/>
      <c r="T103" s="35"/>
      <c r="U103" s="35"/>
      <c r="V103" s="36"/>
      <c r="W103" s="37"/>
      <c r="X103" s="389"/>
      <c r="Y103" s="35"/>
      <c r="Z103" s="35"/>
      <c r="AA103" s="36"/>
      <c r="AB103" s="37"/>
      <c r="AC103" s="389"/>
      <c r="AD103" s="35"/>
      <c r="AE103" s="35"/>
      <c r="AF103" s="36"/>
      <c r="AH103" s="389"/>
      <c r="AI103" s="35"/>
      <c r="AJ103" s="35"/>
      <c r="AK103" s="36"/>
      <c r="AM103" s="389"/>
      <c r="AN103" s="35"/>
      <c r="AO103" s="35"/>
      <c r="AP103" s="36"/>
      <c r="AR103" s="389"/>
      <c r="AS103" s="35"/>
      <c r="AT103" s="35"/>
      <c r="AU103" s="36"/>
      <c r="AW103" s="389"/>
      <c r="AX103" s="35"/>
      <c r="AY103" s="35"/>
      <c r="AZ103" s="36"/>
      <c r="BB103" s="389"/>
      <c r="BC103" s="35"/>
      <c r="BD103" s="35"/>
      <c r="BE103" s="36"/>
      <c r="BG103" s="389"/>
      <c r="BH103" s="35"/>
      <c r="BI103" s="35"/>
      <c r="BJ103" s="36"/>
      <c r="BL103" s="389"/>
      <c r="BM103" s="35"/>
      <c r="BN103" s="35"/>
      <c r="BO103" s="36"/>
      <c r="BQ103" s="389"/>
      <c r="BR103" s="35"/>
      <c r="BS103" s="35"/>
      <c r="BT103" s="36"/>
      <c r="BV103" s="389"/>
      <c r="BW103" s="35"/>
      <c r="BX103" s="35"/>
      <c r="BY103" s="36"/>
      <c r="CA103" s="389"/>
      <c r="CB103" s="35"/>
      <c r="CC103" s="35"/>
      <c r="CD103" s="36"/>
      <c r="CF103" s="389"/>
      <c r="CG103" s="35"/>
      <c r="CH103" s="35"/>
      <c r="CI103" s="36"/>
      <c r="CK103" s="389"/>
      <c r="CL103" s="35"/>
      <c r="CM103" s="35"/>
      <c r="CN103" s="36"/>
      <c r="CP103" s="389"/>
      <c r="CQ103" s="35"/>
      <c r="CR103" s="35"/>
      <c r="CS103" s="36"/>
      <c r="CU103" s="389"/>
      <c r="CV103" s="35"/>
      <c r="CW103" s="35"/>
      <c r="CX103" s="36"/>
      <c r="CZ103" s="389"/>
      <c r="DA103" s="35"/>
      <c r="DB103" s="35"/>
      <c r="DC103" s="36"/>
      <c r="DE103" s="389"/>
      <c r="DF103" s="35"/>
      <c r="DG103" s="35"/>
      <c r="DH103" s="36"/>
      <c r="DJ103" s="389"/>
      <c r="DK103" s="35"/>
      <c r="DL103" s="35"/>
      <c r="DM103" s="36"/>
      <c r="DO103" s="389"/>
      <c r="DP103" s="35"/>
      <c r="DQ103" s="35"/>
      <c r="DR103" s="36"/>
      <c r="DT103" s="51">
        <f t="shared" ref="DT103:DT114" si="254">P103+U103+Z103+AE103+AJ103+AO103+AT103+AY103+BD103+BI103+BN103+BS103+BX103+CC103+CH103+CM103+CR103+CW103+DB103+DG103+DL103+DQ103</f>
        <v>0</v>
      </c>
      <c r="DU103" s="43">
        <f>+DT103/$I$3</f>
        <v>0</v>
      </c>
      <c r="DV103" s="45">
        <v>0</v>
      </c>
      <c r="DW103" s="43">
        <f>+DV103/$I$3</f>
        <v>0</v>
      </c>
      <c r="DX103" s="45">
        <f>+DT103+DV103</f>
        <v>0</v>
      </c>
      <c r="DY103" s="46">
        <f>+DU103+DW103</f>
        <v>0</v>
      </c>
      <c r="DZ103" s="306">
        <f>B103</f>
        <v>0</v>
      </c>
    </row>
    <row r="104" spans="1:130" ht="18" customHeight="1" x14ac:dyDescent="0.3">
      <c r="B104" s="286"/>
      <c r="C104" s="316"/>
      <c r="D104" s="316"/>
      <c r="E104" s="240"/>
      <c r="F104" s="274"/>
      <c r="G104" s="274"/>
      <c r="H104" s="274"/>
      <c r="I104" s="264"/>
      <c r="J104" s="264"/>
      <c r="K104" s="265"/>
      <c r="L104" s="264"/>
      <c r="M104" s="266"/>
      <c r="N104" s="375"/>
      <c r="O104" s="213"/>
      <c r="P104" s="8">
        <f>$E104*N104*O104</f>
        <v>0</v>
      </c>
      <c r="Q104" s="43">
        <f>P104/$I$3</f>
        <v>0</v>
      </c>
      <c r="S104" s="201">
        <f>N104</f>
        <v>0</v>
      </c>
      <c r="T104" s="201">
        <v>0</v>
      </c>
      <c r="U104" s="8">
        <f>$E104*S104*T104</f>
        <v>0</v>
      </c>
      <c r="V104" s="43">
        <f>U104/$I$3</f>
        <v>0</v>
      </c>
      <c r="X104" s="375">
        <f>S104</f>
        <v>0</v>
      </c>
      <c r="Y104" s="201">
        <f>T104</f>
        <v>0</v>
      </c>
      <c r="Z104" s="8">
        <f>$E104*X104*Y104</f>
        <v>0</v>
      </c>
      <c r="AA104" s="43">
        <f>Z104/$I$3</f>
        <v>0</v>
      </c>
      <c r="AC104" s="375">
        <f>X104</f>
        <v>0</v>
      </c>
      <c r="AD104" s="201">
        <f>Y104</f>
        <v>0</v>
      </c>
      <c r="AE104" s="8">
        <f>$E104*AC104*AD104</f>
        <v>0</v>
      </c>
      <c r="AF104" s="43">
        <f>AE104/$I$3</f>
        <v>0</v>
      </c>
      <c r="AH104" s="375">
        <f>AC104</f>
        <v>0</v>
      </c>
      <c r="AI104" s="201">
        <f>AD104</f>
        <v>0</v>
      </c>
      <c r="AJ104" s="8">
        <f>$E104*AH104*AI104</f>
        <v>0</v>
      </c>
      <c r="AK104" s="43">
        <f>AJ104/$I$3</f>
        <v>0</v>
      </c>
      <c r="AM104" s="375">
        <f>AH104</f>
        <v>0</v>
      </c>
      <c r="AN104" s="201">
        <f>AI104</f>
        <v>0</v>
      </c>
      <c r="AO104" s="8">
        <f>$E104*AM104*AN104</f>
        <v>0</v>
      </c>
      <c r="AP104" s="43">
        <f>AO104/$I$3</f>
        <v>0</v>
      </c>
      <c r="AR104" s="375">
        <f>AM104</f>
        <v>0</v>
      </c>
      <c r="AS104" s="201">
        <f>AN104</f>
        <v>0</v>
      </c>
      <c r="AT104" s="8">
        <f>$E104*AR104*AS104</f>
        <v>0</v>
      </c>
      <c r="AU104" s="43">
        <f>AT104/$I$3</f>
        <v>0</v>
      </c>
      <c r="AW104" s="375">
        <f>AR104</f>
        <v>0</v>
      </c>
      <c r="AX104" s="201">
        <f>AS104</f>
        <v>0</v>
      </c>
      <c r="AY104" s="8">
        <f>$E104*AW104*AX104</f>
        <v>0</v>
      </c>
      <c r="AZ104" s="43">
        <f>AY104/$I$3</f>
        <v>0</v>
      </c>
      <c r="BB104" s="375">
        <f>AW104</f>
        <v>0</v>
      </c>
      <c r="BC104" s="201">
        <f>AX104</f>
        <v>0</v>
      </c>
      <c r="BD104" s="8">
        <f>$E104*BB104*BC104</f>
        <v>0</v>
      </c>
      <c r="BE104" s="43">
        <f>BD104/$I$3</f>
        <v>0</v>
      </c>
      <c r="BG104" s="375">
        <f>BB104</f>
        <v>0</v>
      </c>
      <c r="BH104" s="201">
        <f>BC104</f>
        <v>0</v>
      </c>
      <c r="BI104" s="8">
        <f>$E104*BG104*BH104</f>
        <v>0</v>
      </c>
      <c r="BJ104" s="43">
        <f>BI104/$I$3</f>
        <v>0</v>
      </c>
      <c r="BL104" s="375">
        <f>BG104</f>
        <v>0</v>
      </c>
      <c r="BM104" s="201">
        <f>BH104</f>
        <v>0</v>
      </c>
      <c r="BN104" s="8">
        <f>$E104*BL104*BM104</f>
        <v>0</v>
      </c>
      <c r="BO104" s="43">
        <f>BN104/$I$3</f>
        <v>0</v>
      </c>
      <c r="BQ104" s="375">
        <f>BL104</f>
        <v>0</v>
      </c>
      <c r="BR104" s="201">
        <f>BM104</f>
        <v>0</v>
      </c>
      <c r="BS104" s="8">
        <f>$E104*BQ104*BR104</f>
        <v>0</v>
      </c>
      <c r="BT104" s="43">
        <f>BS104/$I$3</f>
        <v>0</v>
      </c>
      <c r="BV104" s="375">
        <f>BQ104</f>
        <v>0</v>
      </c>
      <c r="BW104" s="201">
        <f>BR104</f>
        <v>0</v>
      </c>
      <c r="BX104" s="8">
        <f>$E104*BV104*BW104</f>
        <v>0</v>
      </c>
      <c r="BY104" s="43">
        <f>BX104/$I$3</f>
        <v>0</v>
      </c>
      <c r="CA104" s="375">
        <f>BV104</f>
        <v>0</v>
      </c>
      <c r="CB104" s="201">
        <f>BW104</f>
        <v>0</v>
      </c>
      <c r="CC104" s="8">
        <f>$E104*CA104*CB104</f>
        <v>0</v>
      </c>
      <c r="CD104" s="43">
        <f>CC104/$I$3</f>
        <v>0</v>
      </c>
      <c r="CF104" s="375">
        <f>CA104</f>
        <v>0</v>
      </c>
      <c r="CG104" s="201">
        <f>CB104</f>
        <v>0</v>
      </c>
      <c r="CH104" s="8">
        <f>$E104*CF104*CG104</f>
        <v>0</v>
      </c>
      <c r="CI104" s="43">
        <f>CH104/$I$3</f>
        <v>0</v>
      </c>
      <c r="CK104" s="375">
        <f>CF104</f>
        <v>0</v>
      </c>
      <c r="CL104" s="201">
        <f>CG104</f>
        <v>0</v>
      </c>
      <c r="CM104" s="8">
        <f>$E104*CK104*CL104</f>
        <v>0</v>
      </c>
      <c r="CN104" s="43">
        <f>CM104/$I$3</f>
        <v>0</v>
      </c>
      <c r="CP104" s="375">
        <f>CK104</f>
        <v>0</v>
      </c>
      <c r="CQ104" s="201">
        <f>CL104</f>
        <v>0</v>
      </c>
      <c r="CR104" s="8">
        <f>$E104*CP104*CQ104</f>
        <v>0</v>
      </c>
      <c r="CS104" s="43">
        <f>CR104/$I$3</f>
        <v>0</v>
      </c>
      <c r="CU104" s="375">
        <f>CP104</f>
        <v>0</v>
      </c>
      <c r="CV104" s="201">
        <f>CQ104</f>
        <v>0</v>
      </c>
      <c r="CW104" s="8">
        <f>$E104*CU104*CV104</f>
        <v>0</v>
      </c>
      <c r="CX104" s="43">
        <f>CW104/$I$3</f>
        <v>0</v>
      </c>
      <c r="CZ104" s="375">
        <f>CU104</f>
        <v>0</v>
      </c>
      <c r="DA104" s="201">
        <f>CV104</f>
        <v>0</v>
      </c>
      <c r="DB104" s="8">
        <f>$E104*CZ104*DA104</f>
        <v>0</v>
      </c>
      <c r="DC104" s="43">
        <f>DB104/$I$3</f>
        <v>0</v>
      </c>
      <c r="DE104" s="375">
        <f>CZ104</f>
        <v>0</v>
      </c>
      <c r="DF104" s="201">
        <f>DA104</f>
        <v>0</v>
      </c>
      <c r="DG104" s="8">
        <f>$E104*DE104*DF104</f>
        <v>0</v>
      </c>
      <c r="DH104" s="43">
        <f>DG104/$I$3</f>
        <v>0</v>
      </c>
      <c r="DJ104" s="375">
        <f>DE104</f>
        <v>0</v>
      </c>
      <c r="DK104" s="201">
        <f>DF104</f>
        <v>0</v>
      </c>
      <c r="DL104" s="8">
        <f>$E104*DJ104*DK104</f>
        <v>0</v>
      </c>
      <c r="DM104" s="43">
        <f>DL104/$I$3</f>
        <v>0</v>
      </c>
      <c r="DO104" s="375">
        <f>DJ104</f>
        <v>0</v>
      </c>
      <c r="DP104" s="201">
        <f>DK104</f>
        <v>0</v>
      </c>
      <c r="DQ104" s="8">
        <f>$E104*DO104*DP104</f>
        <v>0</v>
      </c>
      <c r="DR104" s="43">
        <f>DQ104/$I$3</f>
        <v>0</v>
      </c>
      <c r="DT104" s="51">
        <f t="shared" si="254"/>
        <v>0</v>
      </c>
      <c r="DU104" s="50">
        <f t="shared" ref="DU104:DU105" si="255">+DT104/$I$3</f>
        <v>0</v>
      </c>
      <c r="DV104" s="51">
        <v>0</v>
      </c>
      <c r="DW104" s="50">
        <f t="shared" ref="DW104:DW114" si="256">+DV104/$I$3</f>
        <v>0</v>
      </c>
      <c r="DX104" s="51">
        <f t="shared" ref="DX104:DY114" si="257">+DT104+DV104</f>
        <v>0</v>
      </c>
      <c r="DY104" s="52">
        <f t="shared" si="257"/>
        <v>0</v>
      </c>
      <c r="DZ104" s="307">
        <f>B104</f>
        <v>0</v>
      </c>
    </row>
    <row r="105" spans="1:130" ht="30" customHeight="1" x14ac:dyDescent="0.3">
      <c r="B105" s="286"/>
      <c r="C105" s="316"/>
      <c r="D105" s="316"/>
      <c r="E105" s="240"/>
      <c r="F105" s="274"/>
      <c r="G105" s="274"/>
      <c r="H105" s="274"/>
      <c r="I105" s="264"/>
      <c r="J105" s="264"/>
      <c r="K105" s="265"/>
      <c r="L105" s="264"/>
      <c r="M105" s="266"/>
      <c r="N105" s="375"/>
      <c r="O105" s="214"/>
      <c r="P105" s="8">
        <f t="shared" ref="P105:P114" si="258">$E105*N105*O105</f>
        <v>0</v>
      </c>
      <c r="Q105" s="50">
        <f>P105/$I$3</f>
        <v>0</v>
      </c>
      <c r="S105" s="201">
        <f t="shared" ref="S105:T114" si="259">N105</f>
        <v>0</v>
      </c>
      <c r="T105" s="201">
        <v>0</v>
      </c>
      <c r="U105" s="8">
        <f t="shared" ref="U105:U114" si="260">$E105*S105*T105</f>
        <v>0</v>
      </c>
      <c r="V105" s="50">
        <f>U105/$I$3</f>
        <v>0</v>
      </c>
      <c r="X105" s="375">
        <f t="shared" ref="X105:Y114" si="261">S105</f>
        <v>0</v>
      </c>
      <c r="Y105" s="201">
        <f t="shared" si="261"/>
        <v>0</v>
      </c>
      <c r="Z105" s="8">
        <f t="shared" ref="Z105:Z114" si="262">$E105*X105*Y105</f>
        <v>0</v>
      </c>
      <c r="AA105" s="50">
        <f>Z105/$I$3</f>
        <v>0</v>
      </c>
      <c r="AC105" s="375">
        <f t="shared" ref="AC105:AD114" si="263">X105</f>
        <v>0</v>
      </c>
      <c r="AD105" s="201">
        <f t="shared" si="263"/>
        <v>0</v>
      </c>
      <c r="AE105" s="8">
        <f t="shared" ref="AE105:AE114" si="264">$E105*AC105*AD105</f>
        <v>0</v>
      </c>
      <c r="AF105" s="50">
        <f>AE105/$I$3</f>
        <v>0</v>
      </c>
      <c r="AH105" s="375">
        <f t="shared" ref="AH105:AI114" si="265">AC105</f>
        <v>0</v>
      </c>
      <c r="AI105" s="201">
        <f t="shared" si="265"/>
        <v>0</v>
      </c>
      <c r="AJ105" s="8">
        <f t="shared" ref="AJ105:AJ114" si="266">$E105*AH105*AI105</f>
        <v>0</v>
      </c>
      <c r="AK105" s="50">
        <f>AJ105/$I$3</f>
        <v>0</v>
      </c>
      <c r="AM105" s="375">
        <f t="shared" ref="AM105:AN114" si="267">AH105</f>
        <v>0</v>
      </c>
      <c r="AN105" s="201">
        <f t="shared" si="267"/>
        <v>0</v>
      </c>
      <c r="AO105" s="8">
        <f t="shared" ref="AO105:AO114" si="268">$E105*AM105*AN105</f>
        <v>0</v>
      </c>
      <c r="AP105" s="50">
        <f>AO105/$I$3</f>
        <v>0</v>
      </c>
      <c r="AR105" s="375">
        <f t="shared" ref="AR105:AS114" si="269">AM105</f>
        <v>0</v>
      </c>
      <c r="AS105" s="201">
        <f t="shared" si="269"/>
        <v>0</v>
      </c>
      <c r="AT105" s="8">
        <f t="shared" ref="AT105:AT114" si="270">$E105*AR105*AS105</f>
        <v>0</v>
      </c>
      <c r="AU105" s="50">
        <f>AT105/$I$3</f>
        <v>0</v>
      </c>
      <c r="AW105" s="375">
        <f t="shared" ref="AW105:AX114" si="271">AR105</f>
        <v>0</v>
      </c>
      <c r="AX105" s="201">
        <f t="shared" si="271"/>
        <v>0</v>
      </c>
      <c r="AY105" s="8">
        <f t="shared" ref="AY105:AY114" si="272">$E105*AW105*AX105</f>
        <v>0</v>
      </c>
      <c r="AZ105" s="50">
        <f>AY105/$I$3</f>
        <v>0</v>
      </c>
      <c r="BB105" s="375">
        <f t="shared" ref="BB105:BC114" si="273">AW105</f>
        <v>0</v>
      </c>
      <c r="BC105" s="201">
        <f t="shared" si="273"/>
        <v>0</v>
      </c>
      <c r="BD105" s="8">
        <f t="shared" ref="BD105:BD114" si="274">$E105*BB105*BC105</f>
        <v>0</v>
      </c>
      <c r="BE105" s="50">
        <f>BD105/$I$3</f>
        <v>0</v>
      </c>
      <c r="BG105" s="375">
        <f t="shared" ref="BG105:BH114" si="275">BB105</f>
        <v>0</v>
      </c>
      <c r="BH105" s="201">
        <f t="shared" si="275"/>
        <v>0</v>
      </c>
      <c r="BI105" s="8">
        <f t="shared" ref="BI105:BI114" si="276">$E105*BG105*BH105</f>
        <v>0</v>
      </c>
      <c r="BJ105" s="50">
        <f>BI105/$I$3</f>
        <v>0</v>
      </c>
      <c r="BL105" s="375">
        <f t="shared" ref="BL105:BM114" si="277">BG105</f>
        <v>0</v>
      </c>
      <c r="BM105" s="201">
        <f t="shared" si="277"/>
        <v>0</v>
      </c>
      <c r="BN105" s="8">
        <f t="shared" ref="BN105:BN114" si="278">$E105*BL105*BM105</f>
        <v>0</v>
      </c>
      <c r="BO105" s="50">
        <f>BN105/$I$3</f>
        <v>0</v>
      </c>
      <c r="BQ105" s="375">
        <f t="shared" ref="BQ105:BR114" si="279">BL105</f>
        <v>0</v>
      </c>
      <c r="BR105" s="201">
        <f t="shared" si="279"/>
        <v>0</v>
      </c>
      <c r="BS105" s="8">
        <f t="shared" ref="BS105:BS114" si="280">$E105*BQ105*BR105</f>
        <v>0</v>
      </c>
      <c r="BT105" s="50">
        <f>BS105/$I$3</f>
        <v>0</v>
      </c>
      <c r="BV105" s="375">
        <f t="shared" ref="BV105:BW114" si="281">BQ105</f>
        <v>0</v>
      </c>
      <c r="BW105" s="201">
        <f t="shared" si="281"/>
        <v>0</v>
      </c>
      <c r="BX105" s="8">
        <f t="shared" ref="BX105:BX114" si="282">$E105*BV105*BW105</f>
        <v>0</v>
      </c>
      <c r="BY105" s="50">
        <f>BX105/$I$3</f>
        <v>0</v>
      </c>
      <c r="CA105" s="375">
        <f t="shared" ref="CA105:CB114" si="283">BV105</f>
        <v>0</v>
      </c>
      <c r="CB105" s="201">
        <f t="shared" si="283"/>
        <v>0</v>
      </c>
      <c r="CC105" s="8">
        <f t="shared" ref="CC105:CC114" si="284">$E105*CA105*CB105</f>
        <v>0</v>
      </c>
      <c r="CD105" s="50">
        <f>CC105/$I$3</f>
        <v>0</v>
      </c>
      <c r="CF105" s="375">
        <f t="shared" ref="CF105:CG114" si="285">CA105</f>
        <v>0</v>
      </c>
      <c r="CG105" s="201">
        <f t="shared" si="285"/>
        <v>0</v>
      </c>
      <c r="CH105" s="8">
        <f t="shared" ref="CH105:CH114" si="286">$E105*CF105*CG105</f>
        <v>0</v>
      </c>
      <c r="CI105" s="50">
        <f>CH105/$I$3</f>
        <v>0</v>
      </c>
      <c r="CK105" s="375">
        <f t="shared" ref="CK105:CL114" si="287">CF105</f>
        <v>0</v>
      </c>
      <c r="CL105" s="201">
        <f t="shared" si="287"/>
        <v>0</v>
      </c>
      <c r="CM105" s="8">
        <f t="shared" ref="CM105:CM114" si="288">$E105*CK105*CL105</f>
        <v>0</v>
      </c>
      <c r="CN105" s="50">
        <f>CM105/$I$3</f>
        <v>0</v>
      </c>
      <c r="CP105" s="375">
        <f t="shared" ref="CP105:CQ114" si="289">CK105</f>
        <v>0</v>
      </c>
      <c r="CQ105" s="201">
        <f t="shared" si="289"/>
        <v>0</v>
      </c>
      <c r="CR105" s="8">
        <f t="shared" ref="CR105:CR114" si="290">$E105*CP105*CQ105</f>
        <v>0</v>
      </c>
      <c r="CS105" s="50">
        <f>CR105/$I$3</f>
        <v>0</v>
      </c>
      <c r="CU105" s="375">
        <f t="shared" ref="CU105:CV114" si="291">CP105</f>
        <v>0</v>
      </c>
      <c r="CV105" s="201">
        <f t="shared" si="291"/>
        <v>0</v>
      </c>
      <c r="CW105" s="8">
        <f t="shared" ref="CW105:CW114" si="292">$E105*CU105*CV105</f>
        <v>0</v>
      </c>
      <c r="CX105" s="50">
        <f>CW105/$I$3</f>
        <v>0</v>
      </c>
      <c r="CZ105" s="375">
        <f t="shared" ref="CZ105:DA114" si="293">CU105</f>
        <v>0</v>
      </c>
      <c r="DA105" s="201">
        <f t="shared" si="293"/>
        <v>0</v>
      </c>
      <c r="DB105" s="8">
        <f t="shared" ref="DB105:DB114" si="294">$E105*CZ105*DA105</f>
        <v>0</v>
      </c>
      <c r="DC105" s="50">
        <f>DB105/$I$3</f>
        <v>0</v>
      </c>
      <c r="DE105" s="375">
        <f t="shared" ref="DE105:DF114" si="295">CZ105</f>
        <v>0</v>
      </c>
      <c r="DF105" s="201">
        <f t="shared" si="295"/>
        <v>0</v>
      </c>
      <c r="DG105" s="8">
        <f t="shared" ref="DG105:DG114" si="296">$E105*DE105*DF105</f>
        <v>0</v>
      </c>
      <c r="DH105" s="50">
        <f>DG105/$I$3</f>
        <v>0</v>
      </c>
      <c r="DJ105" s="375">
        <f t="shared" ref="DJ105:DK114" si="297">DE105</f>
        <v>0</v>
      </c>
      <c r="DK105" s="201">
        <f t="shared" si="297"/>
        <v>0</v>
      </c>
      <c r="DL105" s="8">
        <f t="shared" ref="DL105:DL114" si="298">$E105*DJ105*DK105</f>
        <v>0</v>
      </c>
      <c r="DM105" s="50">
        <f>DL105/$I$3</f>
        <v>0</v>
      </c>
      <c r="DO105" s="375">
        <f t="shared" ref="DO105:DP114" si="299">DJ105</f>
        <v>0</v>
      </c>
      <c r="DP105" s="201">
        <f t="shared" si="299"/>
        <v>0</v>
      </c>
      <c r="DQ105" s="8">
        <f t="shared" ref="DQ105:DQ114" si="300">$E105*DO105*DP105</f>
        <v>0</v>
      </c>
      <c r="DR105" s="50">
        <f>DQ105/$I$3</f>
        <v>0</v>
      </c>
      <c r="DT105" s="51">
        <f t="shared" si="254"/>
        <v>0</v>
      </c>
      <c r="DU105" s="50">
        <f t="shared" si="255"/>
        <v>0</v>
      </c>
      <c r="DV105" s="51">
        <v>0</v>
      </c>
      <c r="DW105" s="50">
        <f t="shared" si="256"/>
        <v>0</v>
      </c>
      <c r="DX105" s="51">
        <f t="shared" si="257"/>
        <v>0</v>
      </c>
      <c r="DY105" s="52">
        <f t="shared" si="257"/>
        <v>0</v>
      </c>
      <c r="DZ105" s="307"/>
    </row>
    <row r="106" spans="1:130" ht="26.4" customHeight="1" x14ac:dyDescent="0.3">
      <c r="A106" s="6"/>
      <c r="B106" s="286"/>
      <c r="C106" s="317"/>
      <c r="D106" s="317"/>
      <c r="E106" s="240"/>
      <c r="F106" s="274"/>
      <c r="G106" s="274"/>
      <c r="H106" s="274"/>
      <c r="I106" s="58"/>
      <c r="J106" s="264"/>
      <c r="K106" s="265"/>
      <c r="L106" s="264"/>
      <c r="M106" s="57"/>
      <c r="N106" s="375"/>
      <c r="O106" s="214"/>
      <c r="P106" s="8">
        <f t="shared" si="258"/>
        <v>0</v>
      </c>
      <c r="Q106" s="50">
        <f t="shared" ref="Q106:Q114" si="301">P106/$I$3</f>
        <v>0</v>
      </c>
      <c r="S106" s="201">
        <v>8000</v>
      </c>
      <c r="T106" s="201">
        <v>1</v>
      </c>
      <c r="U106" s="8">
        <f t="shared" si="260"/>
        <v>0</v>
      </c>
      <c r="V106" s="50">
        <f t="shared" ref="V106:V114" si="302">U106/$I$3</f>
        <v>0</v>
      </c>
      <c r="X106" s="375">
        <f t="shared" si="261"/>
        <v>8000</v>
      </c>
      <c r="Y106" s="201">
        <f t="shared" si="261"/>
        <v>1</v>
      </c>
      <c r="Z106" s="8">
        <f t="shared" si="262"/>
        <v>0</v>
      </c>
      <c r="AA106" s="50">
        <f t="shared" ref="AA106:AA114" si="303">Z106/$I$3</f>
        <v>0</v>
      </c>
      <c r="AC106" s="375">
        <f t="shared" si="263"/>
        <v>8000</v>
      </c>
      <c r="AD106" s="201">
        <v>0.8</v>
      </c>
      <c r="AE106" s="8">
        <f t="shared" si="264"/>
        <v>0</v>
      </c>
      <c r="AF106" s="50">
        <f t="shared" ref="AF106:AF114" si="304">AE106/$I$3</f>
        <v>0</v>
      </c>
      <c r="AH106" s="375">
        <f t="shared" si="265"/>
        <v>8000</v>
      </c>
      <c r="AI106" s="201">
        <v>0.5</v>
      </c>
      <c r="AJ106" s="8">
        <f t="shared" si="266"/>
        <v>0</v>
      </c>
      <c r="AK106" s="50">
        <f t="shared" ref="AK106:AK114" si="305">AJ106/$I$3</f>
        <v>0</v>
      </c>
      <c r="AM106" s="375">
        <f t="shared" si="267"/>
        <v>8000</v>
      </c>
      <c r="AN106" s="201">
        <v>0</v>
      </c>
      <c r="AO106" s="8">
        <f t="shared" si="268"/>
        <v>0</v>
      </c>
      <c r="AP106" s="50">
        <f t="shared" ref="AP106:AP114" si="306">AO106/$I$3</f>
        <v>0</v>
      </c>
      <c r="AR106" s="375">
        <f t="shared" si="269"/>
        <v>8000</v>
      </c>
      <c r="AS106" s="201">
        <f t="shared" si="269"/>
        <v>0</v>
      </c>
      <c r="AT106" s="8">
        <f t="shared" si="270"/>
        <v>0</v>
      </c>
      <c r="AU106" s="50">
        <f t="shared" ref="AU106:AU114" si="307">AT106/$I$3</f>
        <v>0</v>
      </c>
      <c r="AW106" s="375">
        <f t="shared" si="271"/>
        <v>8000</v>
      </c>
      <c r="AX106" s="201">
        <f t="shared" si="271"/>
        <v>0</v>
      </c>
      <c r="AY106" s="8">
        <f t="shared" si="272"/>
        <v>0</v>
      </c>
      <c r="AZ106" s="50">
        <f t="shared" ref="AZ106:AZ114" si="308">AY106/$I$3</f>
        <v>0</v>
      </c>
      <c r="BB106" s="375">
        <f t="shared" si="273"/>
        <v>8000</v>
      </c>
      <c r="BC106" s="201">
        <f t="shared" si="273"/>
        <v>0</v>
      </c>
      <c r="BD106" s="8">
        <f t="shared" si="274"/>
        <v>0</v>
      </c>
      <c r="BE106" s="50">
        <f t="shared" ref="BE106:BE114" si="309">BD106/$I$3</f>
        <v>0</v>
      </c>
      <c r="BG106" s="375">
        <f t="shared" si="275"/>
        <v>8000</v>
      </c>
      <c r="BH106" s="201">
        <f t="shared" si="275"/>
        <v>0</v>
      </c>
      <c r="BI106" s="8">
        <f t="shared" si="276"/>
        <v>0</v>
      </c>
      <c r="BJ106" s="50">
        <f t="shared" ref="BJ106:BJ114" si="310">BI106/$I$3</f>
        <v>0</v>
      </c>
      <c r="BL106" s="375">
        <f t="shared" si="277"/>
        <v>8000</v>
      </c>
      <c r="BM106" s="201">
        <f t="shared" si="277"/>
        <v>0</v>
      </c>
      <c r="BN106" s="8">
        <f t="shared" si="278"/>
        <v>0</v>
      </c>
      <c r="BO106" s="50">
        <f t="shared" ref="BO106:BO114" si="311">BN106/$I$3</f>
        <v>0</v>
      </c>
      <c r="BQ106" s="375">
        <f t="shared" si="279"/>
        <v>8000</v>
      </c>
      <c r="BR106" s="201">
        <f t="shared" si="279"/>
        <v>0</v>
      </c>
      <c r="BS106" s="8">
        <f t="shared" si="280"/>
        <v>0</v>
      </c>
      <c r="BT106" s="50">
        <f t="shared" ref="BT106:BT114" si="312">BS106/$I$3</f>
        <v>0</v>
      </c>
      <c r="BV106" s="375">
        <f t="shared" si="281"/>
        <v>8000</v>
      </c>
      <c r="BW106" s="201">
        <f t="shared" si="281"/>
        <v>0</v>
      </c>
      <c r="BX106" s="8">
        <f t="shared" si="282"/>
        <v>0</v>
      </c>
      <c r="BY106" s="50">
        <f t="shared" ref="BY106:BY114" si="313">BX106/$I$3</f>
        <v>0</v>
      </c>
      <c r="CA106" s="375">
        <f t="shared" si="283"/>
        <v>8000</v>
      </c>
      <c r="CB106" s="201">
        <f t="shared" si="283"/>
        <v>0</v>
      </c>
      <c r="CC106" s="8">
        <f t="shared" si="284"/>
        <v>0</v>
      </c>
      <c r="CD106" s="50">
        <f t="shared" ref="CD106:CD114" si="314">CC106/$I$3</f>
        <v>0</v>
      </c>
      <c r="CF106" s="375">
        <f t="shared" si="285"/>
        <v>8000</v>
      </c>
      <c r="CG106" s="201">
        <f t="shared" si="285"/>
        <v>0</v>
      </c>
      <c r="CH106" s="8">
        <f t="shared" si="286"/>
        <v>0</v>
      </c>
      <c r="CI106" s="50">
        <f t="shared" ref="CI106:CI114" si="315">CH106/$I$3</f>
        <v>0</v>
      </c>
      <c r="CK106" s="375">
        <f t="shared" si="287"/>
        <v>8000</v>
      </c>
      <c r="CL106" s="201">
        <f t="shared" si="287"/>
        <v>0</v>
      </c>
      <c r="CM106" s="8">
        <f t="shared" si="288"/>
        <v>0</v>
      </c>
      <c r="CN106" s="50">
        <f t="shared" ref="CN106:CN114" si="316">CM106/$I$3</f>
        <v>0</v>
      </c>
      <c r="CP106" s="375">
        <f t="shared" si="289"/>
        <v>8000</v>
      </c>
      <c r="CQ106" s="201">
        <f t="shared" si="289"/>
        <v>0</v>
      </c>
      <c r="CR106" s="8">
        <f t="shared" si="290"/>
        <v>0</v>
      </c>
      <c r="CS106" s="50">
        <f t="shared" ref="CS106:CS114" si="317">CR106/$I$3</f>
        <v>0</v>
      </c>
      <c r="CU106" s="375">
        <f t="shared" si="291"/>
        <v>8000</v>
      </c>
      <c r="CV106" s="201">
        <f t="shared" si="291"/>
        <v>0</v>
      </c>
      <c r="CW106" s="8">
        <f t="shared" si="292"/>
        <v>0</v>
      </c>
      <c r="CX106" s="50">
        <f t="shared" ref="CX106:CX114" si="318">CW106/$I$3</f>
        <v>0</v>
      </c>
      <c r="CZ106" s="375">
        <f t="shared" si="293"/>
        <v>8000</v>
      </c>
      <c r="DA106" s="201">
        <f t="shared" si="293"/>
        <v>0</v>
      </c>
      <c r="DB106" s="8">
        <f t="shared" si="294"/>
        <v>0</v>
      </c>
      <c r="DC106" s="50">
        <f t="shared" ref="DC106:DC114" si="319">DB106/$I$3</f>
        <v>0</v>
      </c>
      <c r="DE106" s="375">
        <f t="shared" si="295"/>
        <v>8000</v>
      </c>
      <c r="DF106" s="201">
        <f t="shared" si="295"/>
        <v>0</v>
      </c>
      <c r="DG106" s="8">
        <f t="shared" si="296"/>
        <v>0</v>
      </c>
      <c r="DH106" s="50">
        <f t="shared" ref="DH106:DH114" si="320">DG106/$I$3</f>
        <v>0</v>
      </c>
      <c r="DJ106" s="375">
        <f t="shared" si="297"/>
        <v>8000</v>
      </c>
      <c r="DK106" s="201">
        <f t="shared" si="297"/>
        <v>0</v>
      </c>
      <c r="DL106" s="8">
        <f t="shared" si="298"/>
        <v>0</v>
      </c>
      <c r="DM106" s="50">
        <f t="shared" ref="DM106:DM114" si="321">DL106/$I$3</f>
        <v>0</v>
      </c>
      <c r="DO106" s="375">
        <f t="shared" si="299"/>
        <v>8000</v>
      </c>
      <c r="DP106" s="201">
        <f t="shared" si="299"/>
        <v>0</v>
      </c>
      <c r="DQ106" s="8">
        <f t="shared" si="300"/>
        <v>0</v>
      </c>
      <c r="DR106" s="50">
        <f t="shared" ref="DR106:DR114" si="322">DQ106/$I$3</f>
        <v>0</v>
      </c>
      <c r="DT106" s="51">
        <f t="shared" si="254"/>
        <v>0</v>
      </c>
      <c r="DU106" s="50">
        <f>+DT106/$I$3</f>
        <v>0</v>
      </c>
      <c r="DV106" s="51">
        <v>0</v>
      </c>
      <c r="DW106" s="50">
        <f t="shared" si="256"/>
        <v>0</v>
      </c>
      <c r="DX106" s="51">
        <f t="shared" si="257"/>
        <v>0</v>
      </c>
      <c r="DY106" s="52">
        <f t="shared" si="257"/>
        <v>0</v>
      </c>
      <c r="DZ106" s="307">
        <f t="shared" ref="DZ106:DZ114" si="323">B106</f>
        <v>0</v>
      </c>
    </row>
    <row r="107" spans="1:130" ht="29.4" customHeight="1" x14ac:dyDescent="0.3">
      <c r="B107" s="286"/>
      <c r="C107" s="316"/>
      <c r="D107" s="316"/>
      <c r="E107" s="240"/>
      <c r="F107" s="274"/>
      <c r="G107" s="274"/>
      <c r="H107" s="274"/>
      <c r="I107" s="58"/>
      <c r="J107" s="264"/>
      <c r="K107" s="265"/>
      <c r="L107" s="264"/>
      <c r="M107" s="57"/>
      <c r="N107" s="375"/>
      <c r="O107" s="214"/>
      <c r="P107" s="8">
        <f t="shared" si="258"/>
        <v>0</v>
      </c>
      <c r="Q107" s="50">
        <f t="shared" si="301"/>
        <v>0</v>
      </c>
      <c r="S107" s="201">
        <f t="shared" si="259"/>
        <v>0</v>
      </c>
      <c r="T107" s="201">
        <v>0</v>
      </c>
      <c r="U107" s="8">
        <f t="shared" si="260"/>
        <v>0</v>
      </c>
      <c r="V107" s="50">
        <f t="shared" si="302"/>
        <v>0</v>
      </c>
      <c r="X107" s="375">
        <f t="shared" si="261"/>
        <v>0</v>
      </c>
      <c r="Y107" s="201">
        <f t="shared" si="261"/>
        <v>0</v>
      </c>
      <c r="Z107" s="8">
        <f t="shared" si="262"/>
        <v>0</v>
      </c>
      <c r="AA107" s="50">
        <f t="shared" si="303"/>
        <v>0</v>
      </c>
      <c r="AC107" s="375">
        <f t="shared" si="263"/>
        <v>0</v>
      </c>
      <c r="AD107" s="201">
        <f t="shared" si="263"/>
        <v>0</v>
      </c>
      <c r="AE107" s="8">
        <f t="shared" si="264"/>
        <v>0</v>
      </c>
      <c r="AF107" s="50">
        <f t="shared" si="304"/>
        <v>0</v>
      </c>
      <c r="AH107" s="375">
        <f t="shared" si="265"/>
        <v>0</v>
      </c>
      <c r="AI107" s="201">
        <f t="shared" si="265"/>
        <v>0</v>
      </c>
      <c r="AJ107" s="8">
        <f t="shared" si="266"/>
        <v>0</v>
      </c>
      <c r="AK107" s="50">
        <f t="shared" si="305"/>
        <v>0</v>
      </c>
      <c r="AM107" s="375">
        <f t="shared" si="267"/>
        <v>0</v>
      </c>
      <c r="AN107" s="201">
        <f t="shared" si="267"/>
        <v>0</v>
      </c>
      <c r="AO107" s="8">
        <f t="shared" si="268"/>
        <v>0</v>
      </c>
      <c r="AP107" s="50">
        <f t="shared" si="306"/>
        <v>0</v>
      </c>
      <c r="AR107" s="375">
        <f t="shared" si="269"/>
        <v>0</v>
      </c>
      <c r="AS107" s="201">
        <f t="shared" si="269"/>
        <v>0</v>
      </c>
      <c r="AT107" s="8">
        <f t="shared" si="270"/>
        <v>0</v>
      </c>
      <c r="AU107" s="50">
        <f t="shared" si="307"/>
        <v>0</v>
      </c>
      <c r="AW107" s="375">
        <f t="shared" si="271"/>
        <v>0</v>
      </c>
      <c r="AX107" s="201">
        <f t="shared" si="271"/>
        <v>0</v>
      </c>
      <c r="AY107" s="8">
        <f t="shared" si="272"/>
        <v>0</v>
      </c>
      <c r="AZ107" s="50">
        <f t="shared" si="308"/>
        <v>0</v>
      </c>
      <c r="BB107" s="375">
        <f t="shared" si="273"/>
        <v>0</v>
      </c>
      <c r="BC107" s="201">
        <f t="shared" si="273"/>
        <v>0</v>
      </c>
      <c r="BD107" s="8">
        <f t="shared" si="274"/>
        <v>0</v>
      </c>
      <c r="BE107" s="50">
        <f t="shared" si="309"/>
        <v>0</v>
      </c>
      <c r="BG107" s="375">
        <f t="shared" si="275"/>
        <v>0</v>
      </c>
      <c r="BH107" s="201">
        <f t="shared" si="275"/>
        <v>0</v>
      </c>
      <c r="BI107" s="8">
        <f t="shared" si="276"/>
        <v>0</v>
      </c>
      <c r="BJ107" s="50">
        <f t="shared" si="310"/>
        <v>0</v>
      </c>
      <c r="BL107" s="375">
        <f t="shared" si="277"/>
        <v>0</v>
      </c>
      <c r="BM107" s="201">
        <f t="shared" si="277"/>
        <v>0</v>
      </c>
      <c r="BN107" s="8">
        <f t="shared" si="278"/>
        <v>0</v>
      </c>
      <c r="BO107" s="50">
        <f t="shared" si="311"/>
        <v>0</v>
      </c>
      <c r="BQ107" s="375">
        <f t="shared" si="279"/>
        <v>0</v>
      </c>
      <c r="BR107" s="201">
        <f t="shared" si="279"/>
        <v>0</v>
      </c>
      <c r="BS107" s="8">
        <f t="shared" si="280"/>
        <v>0</v>
      </c>
      <c r="BT107" s="50">
        <f t="shared" si="312"/>
        <v>0</v>
      </c>
      <c r="BV107" s="375">
        <f t="shared" si="281"/>
        <v>0</v>
      </c>
      <c r="BW107" s="201">
        <f t="shared" si="281"/>
        <v>0</v>
      </c>
      <c r="BX107" s="8">
        <f t="shared" si="282"/>
        <v>0</v>
      </c>
      <c r="BY107" s="50">
        <f t="shared" si="313"/>
        <v>0</v>
      </c>
      <c r="CA107" s="375">
        <f t="shared" si="283"/>
        <v>0</v>
      </c>
      <c r="CB107" s="201">
        <f t="shared" si="283"/>
        <v>0</v>
      </c>
      <c r="CC107" s="8">
        <f t="shared" si="284"/>
        <v>0</v>
      </c>
      <c r="CD107" s="50">
        <f t="shared" si="314"/>
        <v>0</v>
      </c>
      <c r="CF107" s="375">
        <f t="shared" si="285"/>
        <v>0</v>
      </c>
      <c r="CG107" s="201">
        <f t="shared" si="285"/>
        <v>0</v>
      </c>
      <c r="CH107" s="8">
        <f t="shared" si="286"/>
        <v>0</v>
      </c>
      <c r="CI107" s="50">
        <f t="shared" si="315"/>
        <v>0</v>
      </c>
      <c r="CK107" s="375">
        <f t="shared" si="287"/>
        <v>0</v>
      </c>
      <c r="CL107" s="201">
        <f t="shared" si="287"/>
        <v>0</v>
      </c>
      <c r="CM107" s="8">
        <f t="shared" si="288"/>
        <v>0</v>
      </c>
      <c r="CN107" s="50">
        <f t="shared" si="316"/>
        <v>0</v>
      </c>
      <c r="CP107" s="375">
        <f t="shared" si="289"/>
        <v>0</v>
      </c>
      <c r="CQ107" s="201">
        <f t="shared" si="289"/>
        <v>0</v>
      </c>
      <c r="CR107" s="8">
        <f t="shared" si="290"/>
        <v>0</v>
      </c>
      <c r="CS107" s="50">
        <f t="shared" si="317"/>
        <v>0</v>
      </c>
      <c r="CU107" s="375">
        <f t="shared" si="291"/>
        <v>0</v>
      </c>
      <c r="CV107" s="201">
        <f t="shared" si="291"/>
        <v>0</v>
      </c>
      <c r="CW107" s="8">
        <f t="shared" si="292"/>
        <v>0</v>
      </c>
      <c r="CX107" s="50">
        <f t="shared" si="318"/>
        <v>0</v>
      </c>
      <c r="CZ107" s="375">
        <f t="shared" si="293"/>
        <v>0</v>
      </c>
      <c r="DA107" s="201">
        <f t="shared" si="293"/>
        <v>0</v>
      </c>
      <c r="DB107" s="8">
        <f t="shared" si="294"/>
        <v>0</v>
      </c>
      <c r="DC107" s="50">
        <f t="shared" si="319"/>
        <v>0</v>
      </c>
      <c r="DE107" s="375">
        <f t="shared" si="295"/>
        <v>0</v>
      </c>
      <c r="DF107" s="201">
        <f t="shared" si="295"/>
        <v>0</v>
      </c>
      <c r="DG107" s="8">
        <f t="shared" si="296"/>
        <v>0</v>
      </c>
      <c r="DH107" s="50">
        <f t="shared" si="320"/>
        <v>0</v>
      </c>
      <c r="DJ107" s="375">
        <f t="shared" si="297"/>
        <v>0</v>
      </c>
      <c r="DK107" s="201">
        <f t="shared" si="297"/>
        <v>0</v>
      </c>
      <c r="DL107" s="8">
        <f t="shared" si="298"/>
        <v>0</v>
      </c>
      <c r="DM107" s="50">
        <f t="shared" si="321"/>
        <v>0</v>
      </c>
      <c r="DO107" s="375">
        <f t="shared" si="299"/>
        <v>0</v>
      </c>
      <c r="DP107" s="201">
        <f t="shared" si="299"/>
        <v>0</v>
      </c>
      <c r="DQ107" s="8">
        <f t="shared" si="300"/>
        <v>0</v>
      </c>
      <c r="DR107" s="50">
        <f t="shared" si="322"/>
        <v>0</v>
      </c>
      <c r="DT107" s="51">
        <f t="shared" si="254"/>
        <v>0</v>
      </c>
      <c r="DU107" s="50">
        <f t="shared" ref="DU107:DU114" si="324">+DT107/$I$3</f>
        <v>0</v>
      </c>
      <c r="DV107" s="51">
        <v>0</v>
      </c>
      <c r="DW107" s="50">
        <f t="shared" si="256"/>
        <v>0</v>
      </c>
      <c r="DX107" s="51">
        <f t="shared" si="257"/>
        <v>0</v>
      </c>
      <c r="DY107" s="52">
        <f t="shared" si="257"/>
        <v>0</v>
      </c>
      <c r="DZ107" s="307">
        <f t="shared" si="323"/>
        <v>0</v>
      </c>
    </row>
    <row r="108" spans="1:130" ht="26.4" customHeight="1" x14ac:dyDescent="0.3">
      <c r="B108" s="286"/>
      <c r="C108" s="316"/>
      <c r="D108" s="316"/>
      <c r="E108" s="240"/>
      <c r="F108" s="274"/>
      <c r="G108" s="274"/>
      <c r="H108" s="274"/>
      <c r="I108" s="58"/>
      <c r="J108" s="264"/>
      <c r="K108" s="265"/>
      <c r="L108" s="264"/>
      <c r="M108" s="57"/>
      <c r="N108" s="375"/>
      <c r="O108" s="214"/>
      <c r="P108" s="8">
        <f t="shared" si="258"/>
        <v>0</v>
      </c>
      <c r="Q108" s="50">
        <f t="shared" si="301"/>
        <v>0</v>
      </c>
      <c r="S108" s="201">
        <f t="shared" si="259"/>
        <v>0</v>
      </c>
      <c r="T108" s="201">
        <v>0</v>
      </c>
      <c r="U108" s="8">
        <f t="shared" si="260"/>
        <v>0</v>
      </c>
      <c r="V108" s="50">
        <f t="shared" si="302"/>
        <v>0</v>
      </c>
      <c r="X108" s="375">
        <f t="shared" si="261"/>
        <v>0</v>
      </c>
      <c r="Y108" s="201">
        <f t="shared" si="261"/>
        <v>0</v>
      </c>
      <c r="Z108" s="8">
        <f t="shared" si="262"/>
        <v>0</v>
      </c>
      <c r="AA108" s="50">
        <f t="shared" si="303"/>
        <v>0</v>
      </c>
      <c r="AC108" s="375">
        <f t="shared" si="263"/>
        <v>0</v>
      </c>
      <c r="AD108" s="201">
        <f t="shared" si="263"/>
        <v>0</v>
      </c>
      <c r="AE108" s="8">
        <f t="shared" si="264"/>
        <v>0</v>
      </c>
      <c r="AF108" s="50">
        <f t="shared" si="304"/>
        <v>0</v>
      </c>
      <c r="AH108" s="375">
        <f t="shared" si="265"/>
        <v>0</v>
      </c>
      <c r="AI108" s="201">
        <f t="shared" si="265"/>
        <v>0</v>
      </c>
      <c r="AJ108" s="8">
        <f t="shared" si="266"/>
        <v>0</v>
      </c>
      <c r="AK108" s="50">
        <f t="shared" si="305"/>
        <v>0</v>
      </c>
      <c r="AM108" s="375">
        <f t="shared" si="267"/>
        <v>0</v>
      </c>
      <c r="AN108" s="201">
        <f t="shared" si="267"/>
        <v>0</v>
      </c>
      <c r="AO108" s="8">
        <f t="shared" si="268"/>
        <v>0</v>
      </c>
      <c r="AP108" s="50">
        <f t="shared" si="306"/>
        <v>0</v>
      </c>
      <c r="AR108" s="375">
        <f t="shared" si="269"/>
        <v>0</v>
      </c>
      <c r="AS108" s="201">
        <f t="shared" si="269"/>
        <v>0</v>
      </c>
      <c r="AT108" s="8">
        <f t="shared" si="270"/>
        <v>0</v>
      </c>
      <c r="AU108" s="50">
        <f t="shared" si="307"/>
        <v>0</v>
      </c>
      <c r="AW108" s="375">
        <f t="shared" si="271"/>
        <v>0</v>
      </c>
      <c r="AX108" s="201">
        <f t="shared" si="271"/>
        <v>0</v>
      </c>
      <c r="AY108" s="8">
        <f t="shared" si="272"/>
        <v>0</v>
      </c>
      <c r="AZ108" s="50">
        <f t="shared" si="308"/>
        <v>0</v>
      </c>
      <c r="BB108" s="375">
        <f t="shared" si="273"/>
        <v>0</v>
      </c>
      <c r="BC108" s="201">
        <f t="shared" si="273"/>
        <v>0</v>
      </c>
      <c r="BD108" s="8">
        <f t="shared" si="274"/>
        <v>0</v>
      </c>
      <c r="BE108" s="50">
        <f t="shared" si="309"/>
        <v>0</v>
      </c>
      <c r="BG108" s="375">
        <f t="shared" si="275"/>
        <v>0</v>
      </c>
      <c r="BH108" s="201">
        <f t="shared" si="275"/>
        <v>0</v>
      </c>
      <c r="BI108" s="8">
        <f t="shared" si="276"/>
        <v>0</v>
      </c>
      <c r="BJ108" s="50">
        <f t="shared" si="310"/>
        <v>0</v>
      </c>
      <c r="BL108" s="375">
        <f t="shared" si="277"/>
        <v>0</v>
      </c>
      <c r="BM108" s="201">
        <f t="shared" si="277"/>
        <v>0</v>
      </c>
      <c r="BN108" s="8">
        <f t="shared" si="278"/>
        <v>0</v>
      </c>
      <c r="BO108" s="50">
        <f t="shared" si="311"/>
        <v>0</v>
      </c>
      <c r="BQ108" s="375">
        <f t="shared" si="279"/>
        <v>0</v>
      </c>
      <c r="BR108" s="201">
        <f t="shared" si="279"/>
        <v>0</v>
      </c>
      <c r="BS108" s="8">
        <f t="shared" si="280"/>
        <v>0</v>
      </c>
      <c r="BT108" s="50">
        <f t="shared" si="312"/>
        <v>0</v>
      </c>
      <c r="BV108" s="375">
        <f t="shared" si="281"/>
        <v>0</v>
      </c>
      <c r="BW108" s="201">
        <f t="shared" si="281"/>
        <v>0</v>
      </c>
      <c r="BX108" s="8">
        <f t="shared" si="282"/>
        <v>0</v>
      </c>
      <c r="BY108" s="50">
        <f t="shared" si="313"/>
        <v>0</v>
      </c>
      <c r="CA108" s="375">
        <f t="shared" si="283"/>
        <v>0</v>
      </c>
      <c r="CB108" s="201">
        <f t="shared" si="283"/>
        <v>0</v>
      </c>
      <c r="CC108" s="8">
        <f t="shared" si="284"/>
        <v>0</v>
      </c>
      <c r="CD108" s="50">
        <f t="shared" si="314"/>
        <v>0</v>
      </c>
      <c r="CF108" s="375">
        <f t="shared" si="285"/>
        <v>0</v>
      </c>
      <c r="CG108" s="201">
        <f t="shared" si="285"/>
        <v>0</v>
      </c>
      <c r="CH108" s="8">
        <f t="shared" si="286"/>
        <v>0</v>
      </c>
      <c r="CI108" s="50">
        <f t="shared" si="315"/>
        <v>0</v>
      </c>
      <c r="CK108" s="375">
        <f t="shared" si="287"/>
        <v>0</v>
      </c>
      <c r="CL108" s="201">
        <f t="shared" si="287"/>
        <v>0</v>
      </c>
      <c r="CM108" s="8">
        <f t="shared" si="288"/>
        <v>0</v>
      </c>
      <c r="CN108" s="50">
        <f t="shared" si="316"/>
        <v>0</v>
      </c>
      <c r="CP108" s="375">
        <f t="shared" si="289"/>
        <v>0</v>
      </c>
      <c r="CQ108" s="201">
        <f t="shared" si="289"/>
        <v>0</v>
      </c>
      <c r="CR108" s="8">
        <f t="shared" si="290"/>
        <v>0</v>
      </c>
      <c r="CS108" s="50">
        <f t="shared" si="317"/>
        <v>0</v>
      </c>
      <c r="CU108" s="375">
        <f t="shared" si="291"/>
        <v>0</v>
      </c>
      <c r="CV108" s="201">
        <f t="shared" si="291"/>
        <v>0</v>
      </c>
      <c r="CW108" s="8">
        <f t="shared" si="292"/>
        <v>0</v>
      </c>
      <c r="CX108" s="50">
        <f t="shared" si="318"/>
        <v>0</v>
      </c>
      <c r="CZ108" s="375">
        <f t="shared" si="293"/>
        <v>0</v>
      </c>
      <c r="DA108" s="201">
        <f t="shared" si="293"/>
        <v>0</v>
      </c>
      <c r="DB108" s="8">
        <f t="shared" si="294"/>
        <v>0</v>
      </c>
      <c r="DC108" s="50">
        <f t="shared" si="319"/>
        <v>0</v>
      </c>
      <c r="DE108" s="375">
        <f t="shared" si="295"/>
        <v>0</v>
      </c>
      <c r="DF108" s="201">
        <f t="shared" si="295"/>
        <v>0</v>
      </c>
      <c r="DG108" s="8">
        <f t="shared" si="296"/>
        <v>0</v>
      </c>
      <c r="DH108" s="50">
        <f t="shared" si="320"/>
        <v>0</v>
      </c>
      <c r="DJ108" s="375">
        <f t="shared" si="297"/>
        <v>0</v>
      </c>
      <c r="DK108" s="201">
        <f t="shared" si="297"/>
        <v>0</v>
      </c>
      <c r="DL108" s="8">
        <f t="shared" si="298"/>
        <v>0</v>
      </c>
      <c r="DM108" s="50">
        <f t="shared" si="321"/>
        <v>0</v>
      </c>
      <c r="DO108" s="375">
        <f t="shared" si="299"/>
        <v>0</v>
      </c>
      <c r="DP108" s="201">
        <f t="shared" si="299"/>
        <v>0</v>
      </c>
      <c r="DQ108" s="8">
        <f t="shared" si="300"/>
        <v>0</v>
      </c>
      <c r="DR108" s="50">
        <f t="shared" si="322"/>
        <v>0</v>
      </c>
      <c r="DT108" s="51">
        <f t="shared" si="254"/>
        <v>0</v>
      </c>
      <c r="DU108" s="50">
        <f t="shared" si="324"/>
        <v>0</v>
      </c>
      <c r="DV108" s="51">
        <v>0</v>
      </c>
      <c r="DW108" s="50">
        <f t="shared" si="256"/>
        <v>0</v>
      </c>
      <c r="DX108" s="51">
        <f t="shared" si="257"/>
        <v>0</v>
      </c>
      <c r="DY108" s="52">
        <f t="shared" si="257"/>
        <v>0</v>
      </c>
      <c r="DZ108" s="307">
        <f t="shared" si="323"/>
        <v>0</v>
      </c>
    </row>
    <row r="109" spans="1:130" ht="30" customHeight="1" x14ac:dyDescent="0.3">
      <c r="B109" s="321"/>
      <c r="C109" s="317"/>
      <c r="D109" s="317"/>
      <c r="E109" s="240"/>
      <c r="F109" s="274"/>
      <c r="G109" s="274"/>
      <c r="H109" s="274"/>
      <c r="I109" s="58"/>
      <c r="J109" s="264"/>
      <c r="K109" s="265"/>
      <c r="L109" s="264"/>
      <c r="M109" s="57"/>
      <c r="N109" s="375"/>
      <c r="O109" s="214"/>
      <c r="P109" s="8">
        <f t="shared" si="258"/>
        <v>0</v>
      </c>
      <c r="Q109" s="50">
        <f t="shared" si="301"/>
        <v>0</v>
      </c>
      <c r="S109" s="201">
        <v>1</v>
      </c>
      <c r="T109" s="201">
        <f t="shared" si="259"/>
        <v>0</v>
      </c>
      <c r="U109" s="8">
        <f t="shared" si="260"/>
        <v>0</v>
      </c>
      <c r="V109" s="50">
        <f t="shared" si="302"/>
        <v>0</v>
      </c>
      <c r="X109" s="375">
        <f t="shared" si="261"/>
        <v>1</v>
      </c>
      <c r="Y109" s="201">
        <f t="shared" si="261"/>
        <v>0</v>
      </c>
      <c r="Z109" s="8">
        <f t="shared" si="262"/>
        <v>0</v>
      </c>
      <c r="AA109" s="50">
        <f t="shared" si="303"/>
        <v>0</v>
      </c>
      <c r="AC109" s="375">
        <f t="shared" si="263"/>
        <v>1</v>
      </c>
      <c r="AD109" s="201">
        <f t="shared" si="263"/>
        <v>0</v>
      </c>
      <c r="AE109" s="8">
        <f t="shared" si="264"/>
        <v>0</v>
      </c>
      <c r="AF109" s="50">
        <f t="shared" si="304"/>
        <v>0</v>
      </c>
      <c r="AH109" s="375">
        <f t="shared" si="265"/>
        <v>1</v>
      </c>
      <c r="AI109" s="201">
        <f t="shared" si="265"/>
        <v>0</v>
      </c>
      <c r="AJ109" s="8">
        <f t="shared" si="266"/>
        <v>0</v>
      </c>
      <c r="AK109" s="50">
        <f t="shared" si="305"/>
        <v>0</v>
      </c>
      <c r="AM109" s="375">
        <f t="shared" si="267"/>
        <v>1</v>
      </c>
      <c r="AN109" s="201">
        <f t="shared" si="267"/>
        <v>0</v>
      </c>
      <c r="AO109" s="8">
        <f t="shared" si="268"/>
        <v>0</v>
      </c>
      <c r="AP109" s="50">
        <f t="shared" si="306"/>
        <v>0</v>
      </c>
      <c r="AR109" s="375">
        <f t="shared" si="269"/>
        <v>1</v>
      </c>
      <c r="AS109" s="201">
        <f t="shared" si="269"/>
        <v>0</v>
      </c>
      <c r="AT109" s="8">
        <f t="shared" si="270"/>
        <v>0</v>
      </c>
      <c r="AU109" s="50">
        <f t="shared" si="307"/>
        <v>0</v>
      </c>
      <c r="AW109" s="375">
        <f t="shared" si="271"/>
        <v>1</v>
      </c>
      <c r="AX109" s="201">
        <f t="shared" si="271"/>
        <v>0</v>
      </c>
      <c r="AY109" s="8">
        <f t="shared" si="272"/>
        <v>0</v>
      </c>
      <c r="AZ109" s="50">
        <f t="shared" si="308"/>
        <v>0</v>
      </c>
      <c r="BB109" s="375">
        <f t="shared" si="273"/>
        <v>1</v>
      </c>
      <c r="BC109" s="201">
        <f t="shared" si="273"/>
        <v>0</v>
      </c>
      <c r="BD109" s="8">
        <f t="shared" si="274"/>
        <v>0</v>
      </c>
      <c r="BE109" s="50">
        <f t="shared" si="309"/>
        <v>0</v>
      </c>
      <c r="BG109" s="375">
        <f t="shared" si="275"/>
        <v>1</v>
      </c>
      <c r="BH109" s="201">
        <f t="shared" si="275"/>
        <v>0</v>
      </c>
      <c r="BI109" s="8">
        <f t="shared" si="276"/>
        <v>0</v>
      </c>
      <c r="BJ109" s="50">
        <f t="shared" si="310"/>
        <v>0</v>
      </c>
      <c r="BL109" s="375">
        <f t="shared" si="277"/>
        <v>1</v>
      </c>
      <c r="BM109" s="201">
        <f t="shared" si="277"/>
        <v>0</v>
      </c>
      <c r="BN109" s="8">
        <f t="shared" si="278"/>
        <v>0</v>
      </c>
      <c r="BO109" s="50">
        <f t="shared" si="311"/>
        <v>0</v>
      </c>
      <c r="BQ109" s="375">
        <f t="shared" si="279"/>
        <v>1</v>
      </c>
      <c r="BR109" s="201">
        <f t="shared" si="279"/>
        <v>0</v>
      </c>
      <c r="BS109" s="8">
        <f t="shared" si="280"/>
        <v>0</v>
      </c>
      <c r="BT109" s="50">
        <f t="shared" si="312"/>
        <v>0</v>
      </c>
      <c r="BV109" s="375">
        <f t="shared" si="281"/>
        <v>1</v>
      </c>
      <c r="BW109" s="201">
        <f t="shared" si="281"/>
        <v>0</v>
      </c>
      <c r="BX109" s="8">
        <f t="shared" si="282"/>
        <v>0</v>
      </c>
      <c r="BY109" s="50">
        <f t="shared" si="313"/>
        <v>0</v>
      </c>
      <c r="CA109" s="375">
        <f t="shared" si="283"/>
        <v>1</v>
      </c>
      <c r="CB109" s="201">
        <f t="shared" si="283"/>
        <v>0</v>
      </c>
      <c r="CC109" s="8">
        <f t="shared" si="284"/>
        <v>0</v>
      </c>
      <c r="CD109" s="50">
        <f t="shared" si="314"/>
        <v>0</v>
      </c>
      <c r="CF109" s="375">
        <f t="shared" si="285"/>
        <v>1</v>
      </c>
      <c r="CG109" s="201">
        <f t="shared" si="285"/>
        <v>0</v>
      </c>
      <c r="CH109" s="8">
        <f t="shared" si="286"/>
        <v>0</v>
      </c>
      <c r="CI109" s="50">
        <f t="shared" si="315"/>
        <v>0</v>
      </c>
      <c r="CK109" s="375">
        <f t="shared" si="287"/>
        <v>1</v>
      </c>
      <c r="CL109" s="201">
        <f t="shared" si="287"/>
        <v>0</v>
      </c>
      <c r="CM109" s="8">
        <f t="shared" si="288"/>
        <v>0</v>
      </c>
      <c r="CN109" s="50">
        <f t="shared" si="316"/>
        <v>0</v>
      </c>
      <c r="CP109" s="375">
        <f t="shared" si="289"/>
        <v>1</v>
      </c>
      <c r="CQ109" s="201">
        <f t="shared" si="289"/>
        <v>0</v>
      </c>
      <c r="CR109" s="8">
        <f t="shared" si="290"/>
        <v>0</v>
      </c>
      <c r="CS109" s="50">
        <f t="shared" si="317"/>
        <v>0</v>
      </c>
      <c r="CU109" s="375">
        <f t="shared" si="291"/>
        <v>1</v>
      </c>
      <c r="CV109" s="201">
        <f t="shared" si="291"/>
        <v>0</v>
      </c>
      <c r="CW109" s="8">
        <f t="shared" si="292"/>
        <v>0</v>
      </c>
      <c r="CX109" s="50">
        <f t="shared" si="318"/>
        <v>0</v>
      </c>
      <c r="CZ109" s="375">
        <f t="shared" si="293"/>
        <v>1</v>
      </c>
      <c r="DA109" s="201">
        <f t="shared" si="293"/>
        <v>0</v>
      </c>
      <c r="DB109" s="8">
        <f t="shared" si="294"/>
        <v>0</v>
      </c>
      <c r="DC109" s="50">
        <f t="shared" si="319"/>
        <v>0</v>
      </c>
      <c r="DE109" s="375">
        <f t="shared" si="295"/>
        <v>1</v>
      </c>
      <c r="DF109" s="201">
        <f t="shared" si="295"/>
        <v>0</v>
      </c>
      <c r="DG109" s="8">
        <f t="shared" si="296"/>
        <v>0</v>
      </c>
      <c r="DH109" s="50">
        <f t="shared" si="320"/>
        <v>0</v>
      </c>
      <c r="DJ109" s="375">
        <f t="shared" si="297"/>
        <v>1</v>
      </c>
      <c r="DK109" s="201">
        <f t="shared" si="297"/>
        <v>0</v>
      </c>
      <c r="DL109" s="8">
        <f t="shared" si="298"/>
        <v>0</v>
      </c>
      <c r="DM109" s="50">
        <f t="shared" si="321"/>
        <v>0</v>
      </c>
      <c r="DO109" s="375">
        <f t="shared" si="299"/>
        <v>1</v>
      </c>
      <c r="DP109" s="201">
        <f t="shared" si="299"/>
        <v>0</v>
      </c>
      <c r="DQ109" s="8">
        <f t="shared" si="300"/>
        <v>0</v>
      </c>
      <c r="DR109" s="50">
        <f t="shared" si="322"/>
        <v>0</v>
      </c>
      <c r="DT109" s="51">
        <f t="shared" si="254"/>
        <v>0</v>
      </c>
      <c r="DU109" s="50">
        <f t="shared" si="324"/>
        <v>0</v>
      </c>
      <c r="DV109" s="51">
        <v>0</v>
      </c>
      <c r="DW109" s="50">
        <f t="shared" si="256"/>
        <v>0</v>
      </c>
      <c r="DX109" s="51">
        <f t="shared" si="257"/>
        <v>0</v>
      </c>
      <c r="DY109" s="52">
        <f t="shared" si="257"/>
        <v>0</v>
      </c>
      <c r="DZ109" s="307">
        <f t="shared" si="323"/>
        <v>0</v>
      </c>
    </row>
    <row r="110" spans="1:130" ht="30" customHeight="1" x14ac:dyDescent="0.3">
      <c r="B110" s="286"/>
      <c r="C110" s="316"/>
      <c r="D110" s="316"/>
      <c r="E110" s="240"/>
      <c r="F110" s="274"/>
      <c r="G110" s="274"/>
      <c r="H110" s="274"/>
      <c r="I110" s="264"/>
      <c r="J110" s="264"/>
      <c r="K110" s="265"/>
      <c r="L110" s="264"/>
      <c r="M110" s="266"/>
      <c r="N110" s="375"/>
      <c r="O110" s="214"/>
      <c r="P110" s="8">
        <f t="shared" si="258"/>
        <v>0</v>
      </c>
      <c r="Q110" s="50">
        <f t="shared" si="301"/>
        <v>0</v>
      </c>
      <c r="S110" s="201">
        <f t="shared" si="259"/>
        <v>0</v>
      </c>
      <c r="T110" s="201">
        <f t="shared" si="259"/>
        <v>0</v>
      </c>
      <c r="U110" s="8">
        <f t="shared" si="260"/>
        <v>0</v>
      </c>
      <c r="V110" s="50">
        <f t="shared" si="302"/>
        <v>0</v>
      </c>
      <c r="X110" s="375">
        <f t="shared" si="261"/>
        <v>0</v>
      </c>
      <c r="Y110" s="201">
        <f t="shared" si="261"/>
        <v>0</v>
      </c>
      <c r="Z110" s="8">
        <f t="shared" si="262"/>
        <v>0</v>
      </c>
      <c r="AA110" s="50">
        <f t="shared" si="303"/>
        <v>0</v>
      </c>
      <c r="AC110" s="375">
        <f t="shared" si="263"/>
        <v>0</v>
      </c>
      <c r="AD110" s="201">
        <f t="shared" si="263"/>
        <v>0</v>
      </c>
      <c r="AE110" s="8">
        <f t="shared" si="264"/>
        <v>0</v>
      </c>
      <c r="AF110" s="50">
        <f t="shared" si="304"/>
        <v>0</v>
      </c>
      <c r="AH110" s="375">
        <f t="shared" si="265"/>
        <v>0</v>
      </c>
      <c r="AI110" s="201">
        <f t="shared" si="265"/>
        <v>0</v>
      </c>
      <c r="AJ110" s="8">
        <f t="shared" si="266"/>
        <v>0</v>
      </c>
      <c r="AK110" s="50">
        <f t="shared" si="305"/>
        <v>0</v>
      </c>
      <c r="AM110" s="375">
        <f t="shared" si="267"/>
        <v>0</v>
      </c>
      <c r="AN110" s="201">
        <f t="shared" si="267"/>
        <v>0</v>
      </c>
      <c r="AO110" s="8">
        <f t="shared" si="268"/>
        <v>0</v>
      </c>
      <c r="AP110" s="50">
        <f t="shared" si="306"/>
        <v>0</v>
      </c>
      <c r="AR110" s="375">
        <f t="shared" si="269"/>
        <v>0</v>
      </c>
      <c r="AS110" s="201">
        <f t="shared" si="269"/>
        <v>0</v>
      </c>
      <c r="AT110" s="8">
        <f t="shared" si="270"/>
        <v>0</v>
      </c>
      <c r="AU110" s="50">
        <f t="shared" si="307"/>
        <v>0</v>
      </c>
      <c r="AW110" s="375">
        <f t="shared" si="271"/>
        <v>0</v>
      </c>
      <c r="AX110" s="201">
        <f t="shared" si="271"/>
        <v>0</v>
      </c>
      <c r="AY110" s="8">
        <f t="shared" si="272"/>
        <v>0</v>
      </c>
      <c r="AZ110" s="50">
        <f t="shared" si="308"/>
        <v>0</v>
      </c>
      <c r="BB110" s="375">
        <f t="shared" si="273"/>
        <v>0</v>
      </c>
      <c r="BC110" s="201">
        <f t="shared" si="273"/>
        <v>0</v>
      </c>
      <c r="BD110" s="8">
        <f t="shared" si="274"/>
        <v>0</v>
      </c>
      <c r="BE110" s="50">
        <f t="shared" si="309"/>
        <v>0</v>
      </c>
      <c r="BG110" s="375">
        <f t="shared" si="275"/>
        <v>0</v>
      </c>
      <c r="BH110" s="201">
        <f t="shared" si="275"/>
        <v>0</v>
      </c>
      <c r="BI110" s="8">
        <f t="shared" si="276"/>
        <v>0</v>
      </c>
      <c r="BJ110" s="50">
        <f t="shared" si="310"/>
        <v>0</v>
      </c>
      <c r="BL110" s="375">
        <f t="shared" si="277"/>
        <v>0</v>
      </c>
      <c r="BM110" s="201">
        <f t="shared" si="277"/>
        <v>0</v>
      </c>
      <c r="BN110" s="8">
        <f t="shared" si="278"/>
        <v>0</v>
      </c>
      <c r="BO110" s="50">
        <f t="shared" si="311"/>
        <v>0</v>
      </c>
      <c r="BQ110" s="375">
        <f t="shared" si="279"/>
        <v>0</v>
      </c>
      <c r="BR110" s="201">
        <f t="shared" si="279"/>
        <v>0</v>
      </c>
      <c r="BS110" s="8">
        <f t="shared" si="280"/>
        <v>0</v>
      </c>
      <c r="BT110" s="50">
        <f t="shared" si="312"/>
        <v>0</v>
      </c>
      <c r="BV110" s="375">
        <f t="shared" si="281"/>
        <v>0</v>
      </c>
      <c r="BW110" s="201">
        <f t="shared" si="281"/>
        <v>0</v>
      </c>
      <c r="BX110" s="8">
        <f t="shared" si="282"/>
        <v>0</v>
      </c>
      <c r="BY110" s="50">
        <f t="shared" si="313"/>
        <v>0</v>
      </c>
      <c r="CA110" s="375">
        <f t="shared" si="283"/>
        <v>0</v>
      </c>
      <c r="CB110" s="201">
        <f t="shared" si="283"/>
        <v>0</v>
      </c>
      <c r="CC110" s="8">
        <f t="shared" si="284"/>
        <v>0</v>
      </c>
      <c r="CD110" s="50">
        <f t="shared" si="314"/>
        <v>0</v>
      </c>
      <c r="CF110" s="375">
        <f t="shared" si="285"/>
        <v>0</v>
      </c>
      <c r="CG110" s="201">
        <f t="shared" si="285"/>
        <v>0</v>
      </c>
      <c r="CH110" s="8">
        <f t="shared" si="286"/>
        <v>0</v>
      </c>
      <c r="CI110" s="50">
        <f t="shared" si="315"/>
        <v>0</v>
      </c>
      <c r="CK110" s="375">
        <f t="shared" si="287"/>
        <v>0</v>
      </c>
      <c r="CL110" s="201">
        <f t="shared" si="287"/>
        <v>0</v>
      </c>
      <c r="CM110" s="8">
        <f t="shared" si="288"/>
        <v>0</v>
      </c>
      <c r="CN110" s="50">
        <f t="shared" si="316"/>
        <v>0</v>
      </c>
      <c r="CP110" s="375">
        <f t="shared" si="289"/>
        <v>0</v>
      </c>
      <c r="CQ110" s="201">
        <f t="shared" si="289"/>
        <v>0</v>
      </c>
      <c r="CR110" s="8">
        <f t="shared" si="290"/>
        <v>0</v>
      </c>
      <c r="CS110" s="50">
        <f t="shared" si="317"/>
        <v>0</v>
      </c>
      <c r="CU110" s="375">
        <f t="shared" si="291"/>
        <v>0</v>
      </c>
      <c r="CV110" s="201">
        <f t="shared" si="291"/>
        <v>0</v>
      </c>
      <c r="CW110" s="8">
        <f t="shared" si="292"/>
        <v>0</v>
      </c>
      <c r="CX110" s="50">
        <f t="shared" si="318"/>
        <v>0</v>
      </c>
      <c r="CZ110" s="375">
        <f t="shared" si="293"/>
        <v>0</v>
      </c>
      <c r="DA110" s="201">
        <f t="shared" si="293"/>
        <v>0</v>
      </c>
      <c r="DB110" s="8">
        <f t="shared" si="294"/>
        <v>0</v>
      </c>
      <c r="DC110" s="50">
        <f t="shared" si="319"/>
        <v>0</v>
      </c>
      <c r="DE110" s="375">
        <f t="shared" si="295"/>
        <v>0</v>
      </c>
      <c r="DF110" s="201">
        <f t="shared" si="295"/>
        <v>0</v>
      </c>
      <c r="DG110" s="8">
        <f t="shared" si="296"/>
        <v>0</v>
      </c>
      <c r="DH110" s="50">
        <f t="shared" si="320"/>
        <v>0</v>
      </c>
      <c r="DJ110" s="375">
        <f t="shared" si="297"/>
        <v>0</v>
      </c>
      <c r="DK110" s="201">
        <f t="shared" si="297"/>
        <v>0</v>
      </c>
      <c r="DL110" s="8">
        <f t="shared" si="298"/>
        <v>0</v>
      </c>
      <c r="DM110" s="50">
        <f t="shared" si="321"/>
        <v>0</v>
      </c>
      <c r="DO110" s="375">
        <f t="shared" si="299"/>
        <v>0</v>
      </c>
      <c r="DP110" s="201">
        <f t="shared" si="299"/>
        <v>0</v>
      </c>
      <c r="DQ110" s="8">
        <f t="shared" si="300"/>
        <v>0</v>
      </c>
      <c r="DR110" s="50">
        <f t="shared" si="322"/>
        <v>0</v>
      </c>
      <c r="DT110" s="51">
        <f t="shared" si="254"/>
        <v>0</v>
      </c>
      <c r="DU110" s="50">
        <f t="shared" si="324"/>
        <v>0</v>
      </c>
      <c r="DV110" s="51">
        <v>0</v>
      </c>
      <c r="DW110" s="50">
        <f t="shared" si="256"/>
        <v>0</v>
      </c>
      <c r="DX110" s="51">
        <f t="shared" si="257"/>
        <v>0</v>
      </c>
      <c r="DY110" s="52">
        <f t="shared" si="257"/>
        <v>0</v>
      </c>
      <c r="DZ110" s="307">
        <f t="shared" si="323"/>
        <v>0</v>
      </c>
    </row>
    <row r="111" spans="1:130" ht="18" customHeight="1" x14ac:dyDescent="0.3">
      <c r="B111" s="423"/>
      <c r="C111" s="423"/>
      <c r="D111" s="423"/>
      <c r="E111" s="240"/>
      <c r="F111" s="274"/>
      <c r="G111" s="274"/>
      <c r="H111" s="274"/>
      <c r="I111" s="58"/>
      <c r="J111" s="58"/>
      <c r="K111" s="265"/>
      <c r="L111" s="264"/>
      <c r="M111" s="57"/>
      <c r="N111" s="375"/>
      <c r="O111" s="214"/>
      <c r="P111" s="8">
        <f t="shared" si="258"/>
        <v>0</v>
      </c>
      <c r="Q111" s="50">
        <f t="shared" si="301"/>
        <v>0</v>
      </c>
      <c r="S111" s="201">
        <f t="shared" si="259"/>
        <v>0</v>
      </c>
      <c r="T111" s="201">
        <f t="shared" si="259"/>
        <v>0</v>
      </c>
      <c r="U111" s="8">
        <f t="shared" si="260"/>
        <v>0</v>
      </c>
      <c r="V111" s="50">
        <f t="shared" si="302"/>
        <v>0</v>
      </c>
      <c r="X111" s="375">
        <f t="shared" si="261"/>
        <v>0</v>
      </c>
      <c r="Y111" s="201">
        <f t="shared" si="261"/>
        <v>0</v>
      </c>
      <c r="Z111" s="8">
        <f t="shared" si="262"/>
        <v>0</v>
      </c>
      <c r="AA111" s="50">
        <f t="shared" si="303"/>
        <v>0</v>
      </c>
      <c r="AC111" s="375">
        <f t="shared" si="263"/>
        <v>0</v>
      </c>
      <c r="AD111" s="201">
        <f t="shared" si="263"/>
        <v>0</v>
      </c>
      <c r="AE111" s="8">
        <f t="shared" si="264"/>
        <v>0</v>
      </c>
      <c r="AF111" s="50">
        <f t="shared" si="304"/>
        <v>0</v>
      </c>
      <c r="AH111" s="375">
        <f t="shared" si="265"/>
        <v>0</v>
      </c>
      <c r="AI111" s="201">
        <f t="shared" si="265"/>
        <v>0</v>
      </c>
      <c r="AJ111" s="8">
        <f t="shared" si="266"/>
        <v>0</v>
      </c>
      <c r="AK111" s="50">
        <f t="shared" si="305"/>
        <v>0</v>
      </c>
      <c r="AM111" s="375">
        <f t="shared" si="267"/>
        <v>0</v>
      </c>
      <c r="AN111" s="201">
        <f t="shared" si="267"/>
        <v>0</v>
      </c>
      <c r="AO111" s="8">
        <f t="shared" si="268"/>
        <v>0</v>
      </c>
      <c r="AP111" s="50">
        <f t="shared" si="306"/>
        <v>0</v>
      </c>
      <c r="AR111" s="375">
        <f t="shared" si="269"/>
        <v>0</v>
      </c>
      <c r="AS111" s="201">
        <f t="shared" si="269"/>
        <v>0</v>
      </c>
      <c r="AT111" s="8">
        <f t="shared" si="270"/>
        <v>0</v>
      </c>
      <c r="AU111" s="50">
        <f t="shared" si="307"/>
        <v>0</v>
      </c>
      <c r="AW111" s="375">
        <f t="shared" si="271"/>
        <v>0</v>
      </c>
      <c r="AX111" s="201">
        <f t="shared" si="271"/>
        <v>0</v>
      </c>
      <c r="AY111" s="8">
        <f t="shared" si="272"/>
        <v>0</v>
      </c>
      <c r="AZ111" s="50">
        <f t="shared" si="308"/>
        <v>0</v>
      </c>
      <c r="BB111" s="375">
        <f t="shared" si="273"/>
        <v>0</v>
      </c>
      <c r="BC111" s="201">
        <f t="shared" si="273"/>
        <v>0</v>
      </c>
      <c r="BD111" s="8">
        <f t="shared" si="274"/>
        <v>0</v>
      </c>
      <c r="BE111" s="50">
        <f t="shared" si="309"/>
        <v>0</v>
      </c>
      <c r="BG111" s="375">
        <f t="shared" si="275"/>
        <v>0</v>
      </c>
      <c r="BH111" s="201">
        <f t="shared" si="275"/>
        <v>0</v>
      </c>
      <c r="BI111" s="8">
        <f t="shared" si="276"/>
        <v>0</v>
      </c>
      <c r="BJ111" s="50">
        <f t="shared" si="310"/>
        <v>0</v>
      </c>
      <c r="BL111" s="375">
        <f t="shared" si="277"/>
        <v>0</v>
      </c>
      <c r="BM111" s="201">
        <f t="shared" si="277"/>
        <v>0</v>
      </c>
      <c r="BN111" s="8">
        <f t="shared" si="278"/>
        <v>0</v>
      </c>
      <c r="BO111" s="50">
        <f t="shared" si="311"/>
        <v>0</v>
      </c>
      <c r="BQ111" s="375">
        <f t="shared" si="279"/>
        <v>0</v>
      </c>
      <c r="BR111" s="201">
        <f t="shared" si="279"/>
        <v>0</v>
      </c>
      <c r="BS111" s="8">
        <f t="shared" si="280"/>
        <v>0</v>
      </c>
      <c r="BT111" s="50">
        <f t="shared" si="312"/>
        <v>0</v>
      </c>
      <c r="BV111" s="375">
        <f t="shared" si="281"/>
        <v>0</v>
      </c>
      <c r="BW111" s="201">
        <f t="shared" si="281"/>
        <v>0</v>
      </c>
      <c r="BX111" s="8">
        <f t="shared" si="282"/>
        <v>0</v>
      </c>
      <c r="BY111" s="50">
        <f t="shared" si="313"/>
        <v>0</v>
      </c>
      <c r="CA111" s="375">
        <f t="shared" si="283"/>
        <v>0</v>
      </c>
      <c r="CB111" s="201">
        <f t="shared" si="283"/>
        <v>0</v>
      </c>
      <c r="CC111" s="8">
        <f t="shared" si="284"/>
        <v>0</v>
      </c>
      <c r="CD111" s="50">
        <f t="shared" si="314"/>
        <v>0</v>
      </c>
      <c r="CF111" s="375">
        <f t="shared" si="285"/>
        <v>0</v>
      </c>
      <c r="CG111" s="201">
        <f t="shared" si="285"/>
        <v>0</v>
      </c>
      <c r="CH111" s="8">
        <f t="shared" si="286"/>
        <v>0</v>
      </c>
      <c r="CI111" s="50">
        <f t="shared" si="315"/>
        <v>0</v>
      </c>
      <c r="CK111" s="375">
        <f t="shared" si="287"/>
        <v>0</v>
      </c>
      <c r="CL111" s="201">
        <f t="shared" si="287"/>
        <v>0</v>
      </c>
      <c r="CM111" s="8">
        <f t="shared" si="288"/>
        <v>0</v>
      </c>
      <c r="CN111" s="50">
        <f t="shared" si="316"/>
        <v>0</v>
      </c>
      <c r="CP111" s="375">
        <f t="shared" si="289"/>
        <v>0</v>
      </c>
      <c r="CQ111" s="201">
        <f t="shared" si="289"/>
        <v>0</v>
      </c>
      <c r="CR111" s="8">
        <f t="shared" si="290"/>
        <v>0</v>
      </c>
      <c r="CS111" s="50">
        <f t="shared" si="317"/>
        <v>0</v>
      </c>
      <c r="CU111" s="375">
        <f t="shared" si="291"/>
        <v>0</v>
      </c>
      <c r="CV111" s="201">
        <f t="shared" si="291"/>
        <v>0</v>
      </c>
      <c r="CW111" s="8">
        <f t="shared" si="292"/>
        <v>0</v>
      </c>
      <c r="CX111" s="50">
        <f t="shared" si="318"/>
        <v>0</v>
      </c>
      <c r="CZ111" s="375">
        <f t="shared" si="293"/>
        <v>0</v>
      </c>
      <c r="DA111" s="201">
        <f t="shared" si="293"/>
        <v>0</v>
      </c>
      <c r="DB111" s="8">
        <f t="shared" si="294"/>
        <v>0</v>
      </c>
      <c r="DC111" s="50">
        <f t="shared" si="319"/>
        <v>0</v>
      </c>
      <c r="DE111" s="375">
        <f t="shared" si="295"/>
        <v>0</v>
      </c>
      <c r="DF111" s="201">
        <f t="shared" si="295"/>
        <v>0</v>
      </c>
      <c r="DG111" s="8">
        <f t="shared" si="296"/>
        <v>0</v>
      </c>
      <c r="DH111" s="50">
        <f t="shared" si="320"/>
        <v>0</v>
      </c>
      <c r="DJ111" s="375">
        <f t="shared" si="297"/>
        <v>0</v>
      </c>
      <c r="DK111" s="201">
        <f t="shared" si="297"/>
        <v>0</v>
      </c>
      <c r="DL111" s="8">
        <f t="shared" si="298"/>
        <v>0</v>
      </c>
      <c r="DM111" s="50">
        <f t="shared" si="321"/>
        <v>0</v>
      </c>
      <c r="DO111" s="375">
        <f t="shared" si="299"/>
        <v>0</v>
      </c>
      <c r="DP111" s="201">
        <f t="shared" si="299"/>
        <v>0</v>
      </c>
      <c r="DQ111" s="8">
        <f t="shared" si="300"/>
        <v>0</v>
      </c>
      <c r="DR111" s="50">
        <f t="shared" si="322"/>
        <v>0</v>
      </c>
      <c r="DT111" s="51">
        <f t="shared" si="254"/>
        <v>0</v>
      </c>
      <c r="DU111" s="50">
        <f t="shared" si="324"/>
        <v>0</v>
      </c>
      <c r="DV111" s="51">
        <v>0</v>
      </c>
      <c r="DW111" s="50">
        <f t="shared" si="256"/>
        <v>0</v>
      </c>
      <c r="DX111" s="51">
        <f t="shared" si="257"/>
        <v>0</v>
      </c>
      <c r="DY111" s="52">
        <f t="shared" si="257"/>
        <v>0</v>
      </c>
      <c r="DZ111" s="307">
        <f t="shared" si="323"/>
        <v>0</v>
      </c>
    </row>
    <row r="112" spans="1:130" ht="18" customHeight="1" x14ac:dyDescent="0.3">
      <c r="B112" s="344"/>
      <c r="C112" s="344"/>
      <c r="D112" s="344"/>
      <c r="E112" s="240"/>
      <c r="F112" s="274"/>
      <c r="G112" s="274"/>
      <c r="H112" s="274"/>
      <c r="I112" s="58"/>
      <c r="J112" s="58"/>
      <c r="K112" s="265"/>
      <c r="L112" s="264"/>
      <c r="M112" s="57"/>
      <c r="N112" s="375"/>
      <c r="O112" s="214"/>
      <c r="P112" s="8">
        <f t="shared" si="258"/>
        <v>0</v>
      </c>
      <c r="Q112" s="50">
        <f t="shared" si="301"/>
        <v>0</v>
      </c>
      <c r="S112" s="201">
        <f t="shared" si="259"/>
        <v>0</v>
      </c>
      <c r="T112" s="201">
        <f t="shared" si="259"/>
        <v>0</v>
      </c>
      <c r="U112" s="8">
        <f t="shared" si="260"/>
        <v>0</v>
      </c>
      <c r="V112" s="50">
        <f t="shared" si="302"/>
        <v>0</v>
      </c>
      <c r="X112" s="375">
        <f t="shared" si="261"/>
        <v>0</v>
      </c>
      <c r="Y112" s="201">
        <f t="shared" si="261"/>
        <v>0</v>
      </c>
      <c r="Z112" s="8">
        <f t="shared" si="262"/>
        <v>0</v>
      </c>
      <c r="AA112" s="50">
        <f t="shared" si="303"/>
        <v>0</v>
      </c>
      <c r="AC112" s="375">
        <f t="shared" si="263"/>
        <v>0</v>
      </c>
      <c r="AD112" s="201">
        <f t="shared" si="263"/>
        <v>0</v>
      </c>
      <c r="AE112" s="8">
        <f t="shared" si="264"/>
        <v>0</v>
      </c>
      <c r="AF112" s="50">
        <f t="shared" si="304"/>
        <v>0</v>
      </c>
      <c r="AH112" s="375">
        <f t="shared" si="265"/>
        <v>0</v>
      </c>
      <c r="AI112" s="201">
        <f t="shared" si="265"/>
        <v>0</v>
      </c>
      <c r="AJ112" s="8">
        <f t="shared" si="266"/>
        <v>0</v>
      </c>
      <c r="AK112" s="50">
        <f t="shared" si="305"/>
        <v>0</v>
      </c>
      <c r="AM112" s="375">
        <f t="shared" si="267"/>
        <v>0</v>
      </c>
      <c r="AN112" s="201">
        <f t="shared" si="267"/>
        <v>0</v>
      </c>
      <c r="AO112" s="8">
        <f t="shared" si="268"/>
        <v>0</v>
      </c>
      <c r="AP112" s="50">
        <f t="shared" si="306"/>
        <v>0</v>
      </c>
      <c r="AR112" s="375">
        <f t="shared" si="269"/>
        <v>0</v>
      </c>
      <c r="AS112" s="201">
        <f t="shared" si="269"/>
        <v>0</v>
      </c>
      <c r="AT112" s="8">
        <f t="shared" si="270"/>
        <v>0</v>
      </c>
      <c r="AU112" s="50">
        <f t="shared" si="307"/>
        <v>0</v>
      </c>
      <c r="AW112" s="375">
        <f t="shared" si="271"/>
        <v>0</v>
      </c>
      <c r="AX112" s="201">
        <f t="shared" si="271"/>
        <v>0</v>
      </c>
      <c r="AY112" s="8">
        <f t="shared" si="272"/>
        <v>0</v>
      </c>
      <c r="AZ112" s="50">
        <f t="shared" si="308"/>
        <v>0</v>
      </c>
      <c r="BB112" s="375">
        <f t="shared" si="273"/>
        <v>0</v>
      </c>
      <c r="BC112" s="201">
        <f t="shared" si="273"/>
        <v>0</v>
      </c>
      <c r="BD112" s="8">
        <f t="shared" si="274"/>
        <v>0</v>
      </c>
      <c r="BE112" s="50">
        <f t="shared" si="309"/>
        <v>0</v>
      </c>
      <c r="BG112" s="375">
        <f t="shared" si="275"/>
        <v>0</v>
      </c>
      <c r="BH112" s="201">
        <f t="shared" si="275"/>
        <v>0</v>
      </c>
      <c r="BI112" s="8">
        <f t="shared" si="276"/>
        <v>0</v>
      </c>
      <c r="BJ112" s="50">
        <f t="shared" si="310"/>
        <v>0</v>
      </c>
      <c r="BL112" s="375">
        <f t="shared" si="277"/>
        <v>0</v>
      </c>
      <c r="BM112" s="201">
        <f t="shared" si="277"/>
        <v>0</v>
      </c>
      <c r="BN112" s="8">
        <f t="shared" si="278"/>
        <v>0</v>
      </c>
      <c r="BO112" s="50">
        <f t="shared" si="311"/>
        <v>0</v>
      </c>
      <c r="BQ112" s="375">
        <f t="shared" si="279"/>
        <v>0</v>
      </c>
      <c r="BR112" s="201">
        <f t="shared" si="279"/>
        <v>0</v>
      </c>
      <c r="BS112" s="8">
        <f t="shared" si="280"/>
        <v>0</v>
      </c>
      <c r="BT112" s="50">
        <f t="shared" si="312"/>
        <v>0</v>
      </c>
      <c r="BV112" s="375">
        <f t="shared" si="281"/>
        <v>0</v>
      </c>
      <c r="BW112" s="201">
        <f t="shared" si="281"/>
        <v>0</v>
      </c>
      <c r="BX112" s="8">
        <f t="shared" si="282"/>
        <v>0</v>
      </c>
      <c r="BY112" s="50">
        <f t="shared" si="313"/>
        <v>0</v>
      </c>
      <c r="CA112" s="375">
        <f t="shared" si="283"/>
        <v>0</v>
      </c>
      <c r="CB112" s="201">
        <f t="shared" si="283"/>
        <v>0</v>
      </c>
      <c r="CC112" s="8">
        <f t="shared" si="284"/>
        <v>0</v>
      </c>
      <c r="CD112" s="50">
        <f t="shared" si="314"/>
        <v>0</v>
      </c>
      <c r="CF112" s="375">
        <f t="shared" si="285"/>
        <v>0</v>
      </c>
      <c r="CG112" s="201">
        <f t="shared" si="285"/>
        <v>0</v>
      </c>
      <c r="CH112" s="8">
        <f t="shared" si="286"/>
        <v>0</v>
      </c>
      <c r="CI112" s="50">
        <f t="shared" si="315"/>
        <v>0</v>
      </c>
      <c r="CK112" s="375">
        <f t="shared" si="287"/>
        <v>0</v>
      </c>
      <c r="CL112" s="201">
        <f t="shared" si="287"/>
        <v>0</v>
      </c>
      <c r="CM112" s="8">
        <f t="shared" si="288"/>
        <v>0</v>
      </c>
      <c r="CN112" s="50">
        <f t="shared" si="316"/>
        <v>0</v>
      </c>
      <c r="CP112" s="375">
        <f t="shared" si="289"/>
        <v>0</v>
      </c>
      <c r="CQ112" s="201">
        <f t="shared" si="289"/>
        <v>0</v>
      </c>
      <c r="CR112" s="8">
        <f t="shared" si="290"/>
        <v>0</v>
      </c>
      <c r="CS112" s="50">
        <f t="shared" si="317"/>
        <v>0</v>
      </c>
      <c r="CU112" s="375">
        <f t="shared" si="291"/>
        <v>0</v>
      </c>
      <c r="CV112" s="201">
        <f t="shared" si="291"/>
        <v>0</v>
      </c>
      <c r="CW112" s="8">
        <f t="shared" si="292"/>
        <v>0</v>
      </c>
      <c r="CX112" s="50">
        <f t="shared" si="318"/>
        <v>0</v>
      </c>
      <c r="CZ112" s="375">
        <f t="shared" si="293"/>
        <v>0</v>
      </c>
      <c r="DA112" s="201">
        <f t="shared" si="293"/>
        <v>0</v>
      </c>
      <c r="DB112" s="8">
        <f t="shared" si="294"/>
        <v>0</v>
      </c>
      <c r="DC112" s="50">
        <f t="shared" si="319"/>
        <v>0</v>
      </c>
      <c r="DE112" s="375">
        <f t="shared" si="295"/>
        <v>0</v>
      </c>
      <c r="DF112" s="201">
        <f t="shared" si="295"/>
        <v>0</v>
      </c>
      <c r="DG112" s="8">
        <f t="shared" si="296"/>
        <v>0</v>
      </c>
      <c r="DH112" s="50">
        <f t="shared" si="320"/>
        <v>0</v>
      </c>
      <c r="DJ112" s="375">
        <f t="shared" si="297"/>
        <v>0</v>
      </c>
      <c r="DK112" s="201">
        <f t="shared" si="297"/>
        <v>0</v>
      </c>
      <c r="DL112" s="8">
        <f t="shared" si="298"/>
        <v>0</v>
      </c>
      <c r="DM112" s="50">
        <f t="shared" si="321"/>
        <v>0</v>
      </c>
      <c r="DO112" s="375">
        <f t="shared" si="299"/>
        <v>0</v>
      </c>
      <c r="DP112" s="201">
        <f t="shared" si="299"/>
        <v>0</v>
      </c>
      <c r="DQ112" s="8">
        <f t="shared" si="300"/>
        <v>0</v>
      </c>
      <c r="DR112" s="50">
        <f t="shared" si="322"/>
        <v>0</v>
      </c>
      <c r="DT112" s="51">
        <f t="shared" si="254"/>
        <v>0</v>
      </c>
      <c r="DU112" s="50">
        <f t="shared" si="324"/>
        <v>0</v>
      </c>
      <c r="DV112" s="51">
        <v>0</v>
      </c>
      <c r="DW112" s="50">
        <f t="shared" si="256"/>
        <v>0</v>
      </c>
      <c r="DX112" s="51">
        <f t="shared" si="257"/>
        <v>0</v>
      </c>
      <c r="DY112" s="52">
        <f t="shared" si="257"/>
        <v>0</v>
      </c>
      <c r="DZ112" s="307">
        <f t="shared" si="323"/>
        <v>0</v>
      </c>
    </row>
    <row r="113" spans="1:130" s="60" customFormat="1" ht="18" customHeight="1" x14ac:dyDescent="0.3">
      <c r="A113" s="1"/>
      <c r="B113" s="344"/>
      <c r="C113" s="344"/>
      <c r="D113" s="344"/>
      <c r="E113" s="241"/>
      <c r="F113" s="274"/>
      <c r="K113" s="302"/>
      <c r="M113" s="61"/>
      <c r="N113" s="375"/>
      <c r="O113" s="214"/>
      <c r="P113" s="8">
        <f t="shared" si="258"/>
        <v>0</v>
      </c>
      <c r="Q113" s="50">
        <f t="shared" si="301"/>
        <v>0</v>
      </c>
      <c r="R113" s="3"/>
      <c r="S113" s="201">
        <f t="shared" si="259"/>
        <v>0</v>
      </c>
      <c r="T113" s="201">
        <f t="shared" si="259"/>
        <v>0</v>
      </c>
      <c r="U113" s="8">
        <f t="shared" si="260"/>
        <v>0</v>
      </c>
      <c r="V113" s="50">
        <f t="shared" si="302"/>
        <v>0</v>
      </c>
      <c r="W113" s="3"/>
      <c r="X113" s="375">
        <f t="shared" si="261"/>
        <v>0</v>
      </c>
      <c r="Y113" s="201">
        <f t="shared" si="261"/>
        <v>0</v>
      </c>
      <c r="Z113" s="8">
        <f t="shared" si="262"/>
        <v>0</v>
      </c>
      <c r="AA113" s="50">
        <f t="shared" si="303"/>
        <v>0</v>
      </c>
      <c r="AB113" s="1"/>
      <c r="AC113" s="375">
        <f t="shared" si="263"/>
        <v>0</v>
      </c>
      <c r="AD113" s="201">
        <f t="shared" si="263"/>
        <v>0</v>
      </c>
      <c r="AE113" s="8">
        <f t="shared" si="264"/>
        <v>0</v>
      </c>
      <c r="AF113" s="50">
        <f t="shared" si="304"/>
        <v>0</v>
      </c>
      <c r="AH113" s="375">
        <f t="shared" si="265"/>
        <v>0</v>
      </c>
      <c r="AI113" s="201">
        <f t="shared" si="265"/>
        <v>0</v>
      </c>
      <c r="AJ113" s="8">
        <f t="shared" si="266"/>
        <v>0</v>
      </c>
      <c r="AK113" s="50">
        <f t="shared" si="305"/>
        <v>0</v>
      </c>
      <c r="AM113" s="375">
        <f t="shared" si="267"/>
        <v>0</v>
      </c>
      <c r="AN113" s="201">
        <f t="shared" si="267"/>
        <v>0</v>
      </c>
      <c r="AO113" s="8">
        <f t="shared" si="268"/>
        <v>0</v>
      </c>
      <c r="AP113" s="50">
        <f t="shared" si="306"/>
        <v>0</v>
      </c>
      <c r="AR113" s="375">
        <f t="shared" si="269"/>
        <v>0</v>
      </c>
      <c r="AS113" s="201">
        <f t="shared" si="269"/>
        <v>0</v>
      </c>
      <c r="AT113" s="8">
        <f t="shared" si="270"/>
        <v>0</v>
      </c>
      <c r="AU113" s="50">
        <f t="shared" si="307"/>
        <v>0</v>
      </c>
      <c r="AW113" s="375">
        <f t="shared" si="271"/>
        <v>0</v>
      </c>
      <c r="AX113" s="201">
        <f t="shared" si="271"/>
        <v>0</v>
      </c>
      <c r="AY113" s="8">
        <f t="shared" si="272"/>
        <v>0</v>
      </c>
      <c r="AZ113" s="50">
        <f t="shared" si="308"/>
        <v>0</v>
      </c>
      <c r="BB113" s="375">
        <f t="shared" si="273"/>
        <v>0</v>
      </c>
      <c r="BC113" s="201">
        <f t="shared" si="273"/>
        <v>0</v>
      </c>
      <c r="BD113" s="8">
        <f t="shared" si="274"/>
        <v>0</v>
      </c>
      <c r="BE113" s="50">
        <f t="shared" si="309"/>
        <v>0</v>
      </c>
      <c r="BG113" s="375">
        <f t="shared" si="275"/>
        <v>0</v>
      </c>
      <c r="BH113" s="201">
        <f t="shared" si="275"/>
        <v>0</v>
      </c>
      <c r="BI113" s="8">
        <f t="shared" si="276"/>
        <v>0</v>
      </c>
      <c r="BJ113" s="50">
        <f t="shared" si="310"/>
        <v>0</v>
      </c>
      <c r="BL113" s="375">
        <f t="shared" si="277"/>
        <v>0</v>
      </c>
      <c r="BM113" s="201">
        <f t="shared" si="277"/>
        <v>0</v>
      </c>
      <c r="BN113" s="8">
        <f t="shared" si="278"/>
        <v>0</v>
      </c>
      <c r="BO113" s="50">
        <f t="shared" si="311"/>
        <v>0</v>
      </c>
      <c r="BQ113" s="375">
        <f t="shared" si="279"/>
        <v>0</v>
      </c>
      <c r="BR113" s="201">
        <f t="shared" si="279"/>
        <v>0</v>
      </c>
      <c r="BS113" s="8">
        <f t="shared" si="280"/>
        <v>0</v>
      </c>
      <c r="BT113" s="50">
        <f t="shared" si="312"/>
        <v>0</v>
      </c>
      <c r="BV113" s="375">
        <f t="shared" si="281"/>
        <v>0</v>
      </c>
      <c r="BW113" s="201">
        <f t="shared" si="281"/>
        <v>0</v>
      </c>
      <c r="BX113" s="8">
        <f t="shared" si="282"/>
        <v>0</v>
      </c>
      <c r="BY113" s="50">
        <f t="shared" si="313"/>
        <v>0</v>
      </c>
      <c r="CA113" s="375">
        <f t="shared" si="283"/>
        <v>0</v>
      </c>
      <c r="CB113" s="201">
        <f t="shared" si="283"/>
        <v>0</v>
      </c>
      <c r="CC113" s="8">
        <f t="shared" si="284"/>
        <v>0</v>
      </c>
      <c r="CD113" s="50">
        <f t="shared" si="314"/>
        <v>0</v>
      </c>
      <c r="CF113" s="375">
        <f t="shared" si="285"/>
        <v>0</v>
      </c>
      <c r="CG113" s="201">
        <f t="shared" si="285"/>
        <v>0</v>
      </c>
      <c r="CH113" s="8">
        <f t="shared" si="286"/>
        <v>0</v>
      </c>
      <c r="CI113" s="50">
        <f t="shared" si="315"/>
        <v>0</v>
      </c>
      <c r="CK113" s="375">
        <f t="shared" si="287"/>
        <v>0</v>
      </c>
      <c r="CL113" s="201">
        <f t="shared" si="287"/>
        <v>0</v>
      </c>
      <c r="CM113" s="8">
        <f t="shared" si="288"/>
        <v>0</v>
      </c>
      <c r="CN113" s="50">
        <f t="shared" si="316"/>
        <v>0</v>
      </c>
      <c r="CP113" s="375">
        <f t="shared" si="289"/>
        <v>0</v>
      </c>
      <c r="CQ113" s="201">
        <f t="shared" si="289"/>
        <v>0</v>
      </c>
      <c r="CR113" s="8">
        <f t="shared" si="290"/>
        <v>0</v>
      </c>
      <c r="CS113" s="50">
        <f t="shared" si="317"/>
        <v>0</v>
      </c>
      <c r="CU113" s="375">
        <f t="shared" si="291"/>
        <v>0</v>
      </c>
      <c r="CV113" s="201">
        <f t="shared" si="291"/>
        <v>0</v>
      </c>
      <c r="CW113" s="8">
        <f t="shared" si="292"/>
        <v>0</v>
      </c>
      <c r="CX113" s="50">
        <f t="shared" si="318"/>
        <v>0</v>
      </c>
      <c r="CZ113" s="375">
        <f t="shared" si="293"/>
        <v>0</v>
      </c>
      <c r="DA113" s="201">
        <f t="shared" si="293"/>
        <v>0</v>
      </c>
      <c r="DB113" s="8">
        <f t="shared" si="294"/>
        <v>0</v>
      </c>
      <c r="DC113" s="50">
        <f t="shared" si="319"/>
        <v>0</v>
      </c>
      <c r="DE113" s="375">
        <f t="shared" si="295"/>
        <v>0</v>
      </c>
      <c r="DF113" s="201">
        <f t="shared" si="295"/>
        <v>0</v>
      </c>
      <c r="DG113" s="8">
        <f t="shared" si="296"/>
        <v>0</v>
      </c>
      <c r="DH113" s="50">
        <f t="shared" si="320"/>
        <v>0</v>
      </c>
      <c r="DJ113" s="375">
        <f t="shared" si="297"/>
        <v>0</v>
      </c>
      <c r="DK113" s="201">
        <f t="shared" si="297"/>
        <v>0</v>
      </c>
      <c r="DL113" s="8">
        <f t="shared" si="298"/>
        <v>0</v>
      </c>
      <c r="DM113" s="50">
        <f t="shared" si="321"/>
        <v>0</v>
      </c>
      <c r="DO113" s="375">
        <f t="shared" si="299"/>
        <v>0</v>
      </c>
      <c r="DP113" s="201">
        <f t="shared" si="299"/>
        <v>0</v>
      </c>
      <c r="DQ113" s="8">
        <f t="shared" si="300"/>
        <v>0</v>
      </c>
      <c r="DR113" s="50">
        <f t="shared" si="322"/>
        <v>0</v>
      </c>
      <c r="DT113" s="51">
        <f t="shared" si="254"/>
        <v>0</v>
      </c>
      <c r="DU113" s="50">
        <f t="shared" si="324"/>
        <v>0</v>
      </c>
      <c r="DV113" s="51">
        <v>0</v>
      </c>
      <c r="DW113" s="50">
        <f t="shared" si="256"/>
        <v>0</v>
      </c>
      <c r="DX113" s="51">
        <f t="shared" si="257"/>
        <v>0</v>
      </c>
      <c r="DY113" s="52">
        <f t="shared" si="257"/>
        <v>0</v>
      </c>
      <c r="DZ113" s="307">
        <f t="shared" si="323"/>
        <v>0</v>
      </c>
    </row>
    <row r="114" spans="1:130" s="60" customFormat="1" ht="18" customHeight="1" thickBot="1" x14ac:dyDescent="0.35">
      <c r="A114" s="1"/>
      <c r="B114" s="344"/>
      <c r="C114" s="344"/>
      <c r="D114" s="344"/>
      <c r="E114" s="241"/>
      <c r="F114" s="274"/>
      <c r="K114" s="302"/>
      <c r="M114" s="61"/>
      <c r="N114" s="375"/>
      <c r="O114" s="214"/>
      <c r="P114" s="8">
        <f t="shared" si="258"/>
        <v>0</v>
      </c>
      <c r="Q114" s="50">
        <f t="shared" si="301"/>
        <v>0</v>
      </c>
      <c r="R114" s="3"/>
      <c r="S114" s="201">
        <f t="shared" si="259"/>
        <v>0</v>
      </c>
      <c r="T114" s="201">
        <f t="shared" si="259"/>
        <v>0</v>
      </c>
      <c r="U114" s="8">
        <f t="shared" si="260"/>
        <v>0</v>
      </c>
      <c r="V114" s="50">
        <f t="shared" si="302"/>
        <v>0</v>
      </c>
      <c r="W114" s="3"/>
      <c r="X114" s="375">
        <f t="shared" si="261"/>
        <v>0</v>
      </c>
      <c r="Y114" s="201">
        <f t="shared" si="261"/>
        <v>0</v>
      </c>
      <c r="Z114" s="8">
        <f t="shared" si="262"/>
        <v>0</v>
      </c>
      <c r="AA114" s="50">
        <f t="shared" si="303"/>
        <v>0</v>
      </c>
      <c r="AB114" s="1"/>
      <c r="AC114" s="375">
        <f t="shared" si="263"/>
        <v>0</v>
      </c>
      <c r="AD114" s="201">
        <f t="shared" si="263"/>
        <v>0</v>
      </c>
      <c r="AE114" s="8">
        <f t="shared" si="264"/>
        <v>0</v>
      </c>
      <c r="AF114" s="50">
        <f t="shared" si="304"/>
        <v>0</v>
      </c>
      <c r="AH114" s="375">
        <f t="shared" si="265"/>
        <v>0</v>
      </c>
      <c r="AI114" s="201">
        <f t="shared" si="265"/>
        <v>0</v>
      </c>
      <c r="AJ114" s="8">
        <f t="shared" si="266"/>
        <v>0</v>
      </c>
      <c r="AK114" s="50">
        <f t="shared" si="305"/>
        <v>0</v>
      </c>
      <c r="AM114" s="375">
        <f t="shared" si="267"/>
        <v>0</v>
      </c>
      <c r="AN114" s="201">
        <f t="shared" si="267"/>
        <v>0</v>
      </c>
      <c r="AO114" s="8">
        <f t="shared" si="268"/>
        <v>0</v>
      </c>
      <c r="AP114" s="50">
        <f t="shared" si="306"/>
        <v>0</v>
      </c>
      <c r="AR114" s="375">
        <f t="shared" si="269"/>
        <v>0</v>
      </c>
      <c r="AS114" s="201">
        <f t="shared" si="269"/>
        <v>0</v>
      </c>
      <c r="AT114" s="8">
        <f t="shared" si="270"/>
        <v>0</v>
      </c>
      <c r="AU114" s="50">
        <f t="shared" si="307"/>
        <v>0</v>
      </c>
      <c r="AW114" s="375">
        <f t="shared" si="271"/>
        <v>0</v>
      </c>
      <c r="AX114" s="201">
        <f t="shared" si="271"/>
        <v>0</v>
      </c>
      <c r="AY114" s="8">
        <f t="shared" si="272"/>
        <v>0</v>
      </c>
      <c r="AZ114" s="50">
        <f t="shared" si="308"/>
        <v>0</v>
      </c>
      <c r="BB114" s="375">
        <f t="shared" si="273"/>
        <v>0</v>
      </c>
      <c r="BC114" s="201">
        <f t="shared" si="273"/>
        <v>0</v>
      </c>
      <c r="BD114" s="8">
        <f t="shared" si="274"/>
        <v>0</v>
      </c>
      <c r="BE114" s="50">
        <f t="shared" si="309"/>
        <v>0</v>
      </c>
      <c r="BG114" s="375">
        <f t="shared" si="275"/>
        <v>0</v>
      </c>
      <c r="BH114" s="201">
        <f t="shared" si="275"/>
        <v>0</v>
      </c>
      <c r="BI114" s="8">
        <f t="shared" si="276"/>
        <v>0</v>
      </c>
      <c r="BJ114" s="50">
        <f t="shared" si="310"/>
        <v>0</v>
      </c>
      <c r="BL114" s="375">
        <f t="shared" si="277"/>
        <v>0</v>
      </c>
      <c r="BM114" s="201">
        <f t="shared" si="277"/>
        <v>0</v>
      </c>
      <c r="BN114" s="8">
        <f t="shared" si="278"/>
        <v>0</v>
      </c>
      <c r="BO114" s="50">
        <f t="shared" si="311"/>
        <v>0</v>
      </c>
      <c r="BQ114" s="375">
        <f t="shared" si="279"/>
        <v>0</v>
      </c>
      <c r="BR114" s="201">
        <f t="shared" si="279"/>
        <v>0</v>
      </c>
      <c r="BS114" s="8">
        <f t="shared" si="280"/>
        <v>0</v>
      </c>
      <c r="BT114" s="50">
        <f t="shared" si="312"/>
        <v>0</v>
      </c>
      <c r="BV114" s="375">
        <f t="shared" si="281"/>
        <v>0</v>
      </c>
      <c r="BW114" s="201">
        <f t="shared" si="281"/>
        <v>0</v>
      </c>
      <c r="BX114" s="8">
        <f t="shared" si="282"/>
        <v>0</v>
      </c>
      <c r="BY114" s="50">
        <f t="shared" si="313"/>
        <v>0</v>
      </c>
      <c r="CA114" s="375">
        <f t="shared" si="283"/>
        <v>0</v>
      </c>
      <c r="CB114" s="201">
        <f t="shared" si="283"/>
        <v>0</v>
      </c>
      <c r="CC114" s="8">
        <f t="shared" si="284"/>
        <v>0</v>
      </c>
      <c r="CD114" s="50">
        <f t="shared" si="314"/>
        <v>0</v>
      </c>
      <c r="CF114" s="375">
        <f t="shared" si="285"/>
        <v>0</v>
      </c>
      <c r="CG114" s="201">
        <f t="shared" si="285"/>
        <v>0</v>
      </c>
      <c r="CH114" s="8">
        <f t="shared" si="286"/>
        <v>0</v>
      </c>
      <c r="CI114" s="50">
        <f t="shared" si="315"/>
        <v>0</v>
      </c>
      <c r="CK114" s="375">
        <f t="shared" si="287"/>
        <v>0</v>
      </c>
      <c r="CL114" s="201">
        <f t="shared" si="287"/>
        <v>0</v>
      </c>
      <c r="CM114" s="8">
        <f t="shared" si="288"/>
        <v>0</v>
      </c>
      <c r="CN114" s="50">
        <f t="shared" si="316"/>
        <v>0</v>
      </c>
      <c r="CP114" s="375">
        <f t="shared" si="289"/>
        <v>0</v>
      </c>
      <c r="CQ114" s="201">
        <f t="shared" si="289"/>
        <v>0</v>
      </c>
      <c r="CR114" s="8">
        <f t="shared" si="290"/>
        <v>0</v>
      </c>
      <c r="CS114" s="50">
        <f t="shared" si="317"/>
        <v>0</v>
      </c>
      <c r="CU114" s="375">
        <f t="shared" si="291"/>
        <v>0</v>
      </c>
      <c r="CV114" s="201">
        <f t="shared" si="291"/>
        <v>0</v>
      </c>
      <c r="CW114" s="8">
        <f t="shared" si="292"/>
        <v>0</v>
      </c>
      <c r="CX114" s="50">
        <f t="shared" si="318"/>
        <v>0</v>
      </c>
      <c r="CZ114" s="375">
        <f t="shared" si="293"/>
        <v>0</v>
      </c>
      <c r="DA114" s="201">
        <f t="shared" si="293"/>
        <v>0</v>
      </c>
      <c r="DB114" s="8">
        <f t="shared" si="294"/>
        <v>0</v>
      </c>
      <c r="DC114" s="50">
        <f t="shared" si="319"/>
        <v>0</v>
      </c>
      <c r="DE114" s="375">
        <f t="shared" si="295"/>
        <v>0</v>
      </c>
      <c r="DF114" s="201">
        <f t="shared" si="295"/>
        <v>0</v>
      </c>
      <c r="DG114" s="8">
        <f t="shared" si="296"/>
        <v>0</v>
      </c>
      <c r="DH114" s="50">
        <f t="shared" si="320"/>
        <v>0</v>
      </c>
      <c r="DJ114" s="375">
        <f t="shared" si="297"/>
        <v>0</v>
      </c>
      <c r="DK114" s="201">
        <f t="shared" si="297"/>
        <v>0</v>
      </c>
      <c r="DL114" s="8">
        <f t="shared" si="298"/>
        <v>0</v>
      </c>
      <c r="DM114" s="50">
        <f t="shared" si="321"/>
        <v>0</v>
      </c>
      <c r="DO114" s="375">
        <f t="shared" si="299"/>
        <v>0</v>
      </c>
      <c r="DP114" s="201">
        <f t="shared" si="299"/>
        <v>0</v>
      </c>
      <c r="DQ114" s="8">
        <f t="shared" si="300"/>
        <v>0</v>
      </c>
      <c r="DR114" s="50">
        <f t="shared" si="322"/>
        <v>0</v>
      </c>
      <c r="DT114" s="51">
        <f t="shared" si="254"/>
        <v>0</v>
      </c>
      <c r="DU114" s="50">
        <f t="shared" si="324"/>
        <v>0</v>
      </c>
      <c r="DV114" s="51">
        <v>0</v>
      </c>
      <c r="DW114" s="50">
        <f t="shared" si="256"/>
        <v>0</v>
      </c>
      <c r="DX114" s="51">
        <f t="shared" si="257"/>
        <v>0</v>
      </c>
      <c r="DY114" s="52">
        <f t="shared" si="257"/>
        <v>0</v>
      </c>
      <c r="DZ114" s="307">
        <f t="shared" si="323"/>
        <v>0</v>
      </c>
    </row>
    <row r="115" spans="1:130" s="72" customFormat="1" ht="32.4" customHeight="1" thickBot="1" x14ac:dyDescent="0.35">
      <c r="B115" s="275" t="s">
        <v>100</v>
      </c>
      <c r="C115" s="276" t="str">
        <f>B102</f>
        <v>Drugs and supplies</v>
      </c>
      <c r="D115" s="445"/>
      <c r="E115" s="242"/>
      <c r="F115" s="73"/>
      <c r="G115" s="73"/>
      <c r="H115" s="73"/>
      <c r="I115" s="73"/>
      <c r="J115" s="73"/>
      <c r="K115" s="74"/>
      <c r="L115" s="73"/>
      <c r="M115" s="75"/>
      <c r="N115" s="396">
        <f>P18</f>
        <v>2015</v>
      </c>
      <c r="O115" s="278"/>
      <c r="P115" s="95">
        <f>SUM(P103:P113)</f>
        <v>0</v>
      </c>
      <c r="Q115" s="77">
        <f>SUM(Q103:Q114)</f>
        <v>0</v>
      </c>
      <c r="R115" s="78"/>
      <c r="S115" s="294">
        <f>U18</f>
        <v>2016</v>
      </c>
      <c r="T115" s="294"/>
      <c r="U115" s="95">
        <f>SUM(U103:U113)</f>
        <v>0</v>
      </c>
      <c r="V115" s="77">
        <f>SUM(V103:V114)</f>
        <v>0</v>
      </c>
      <c r="W115" s="78"/>
      <c r="X115" s="391">
        <f>Z18</f>
        <v>2017</v>
      </c>
      <c r="Y115" s="277"/>
      <c r="Z115" s="77">
        <f>SUM(Z103:Z114)</f>
        <v>0</v>
      </c>
      <c r="AA115" s="77">
        <f>SUM(AA103:AA114)</f>
        <v>0</v>
      </c>
      <c r="AB115" s="79"/>
      <c r="AC115" s="391">
        <f>AE18</f>
        <v>2018</v>
      </c>
      <c r="AD115" s="277"/>
      <c r="AE115" s="77">
        <f>SUM(AE103:AE114)</f>
        <v>0</v>
      </c>
      <c r="AF115" s="77">
        <f>SUM(AF103:AF114)</f>
        <v>0</v>
      </c>
      <c r="AH115" s="391">
        <f>AJ18</f>
        <v>2019</v>
      </c>
      <c r="AI115" s="277"/>
      <c r="AJ115" s="77">
        <f>SUM(AJ103:AJ114)</f>
        <v>0</v>
      </c>
      <c r="AK115" s="77">
        <f>SUM(AK103:AK114)</f>
        <v>0</v>
      </c>
      <c r="AM115" s="391">
        <f>AO18</f>
        <v>2020</v>
      </c>
      <c r="AN115" s="277"/>
      <c r="AO115" s="77">
        <f>SUM(AO103:AO114)</f>
        <v>0</v>
      </c>
      <c r="AP115" s="77">
        <f>SUM(AP103:AP114)</f>
        <v>0</v>
      </c>
      <c r="AR115" s="391">
        <f>AT18</f>
        <v>2021</v>
      </c>
      <c r="AS115" s="277"/>
      <c r="AT115" s="77">
        <f>SUM(AT103:AT114)</f>
        <v>0</v>
      </c>
      <c r="AU115" s="77">
        <f>SUM(AU103:AU114)</f>
        <v>0</v>
      </c>
      <c r="AW115" s="391">
        <f>AY18</f>
        <v>2022</v>
      </c>
      <c r="AX115" s="277"/>
      <c r="AY115" s="77">
        <f>SUM(AY103:AY114)</f>
        <v>0</v>
      </c>
      <c r="AZ115" s="77">
        <f>SUM(AZ103:AZ114)</f>
        <v>0</v>
      </c>
      <c r="BB115" s="391">
        <f>BD18</f>
        <v>2023</v>
      </c>
      <c r="BC115" s="277"/>
      <c r="BD115" s="77">
        <f>SUM(BD103:BD114)</f>
        <v>0</v>
      </c>
      <c r="BE115" s="77">
        <f>SUM(BE103:BE114)</f>
        <v>0</v>
      </c>
      <c r="BG115" s="391">
        <f>BI18</f>
        <v>2024</v>
      </c>
      <c r="BH115" s="277"/>
      <c r="BI115" s="77">
        <f>SUM(BI103:BI114)</f>
        <v>0</v>
      </c>
      <c r="BJ115" s="77">
        <f>SUM(BJ103:BJ114)</f>
        <v>0</v>
      </c>
      <c r="BL115" s="391">
        <f>BN18</f>
        <v>2025</v>
      </c>
      <c r="BM115" s="277"/>
      <c r="BN115" s="77">
        <f>SUM(BN103:BN114)</f>
        <v>0</v>
      </c>
      <c r="BO115" s="77">
        <f>SUM(BO103:BO114)</f>
        <v>0</v>
      </c>
      <c r="BQ115" s="391">
        <f>BS18</f>
        <v>2026</v>
      </c>
      <c r="BR115" s="277"/>
      <c r="BS115" s="77">
        <f>SUM(BS103:BS114)</f>
        <v>0</v>
      </c>
      <c r="BT115" s="77">
        <f>SUM(BT103:BT114)</f>
        <v>0</v>
      </c>
      <c r="BV115" s="391">
        <f>BX18</f>
        <v>2027</v>
      </c>
      <c r="BW115" s="277"/>
      <c r="BX115" s="77">
        <f>SUM(BX103:BX114)</f>
        <v>0</v>
      </c>
      <c r="BY115" s="77">
        <f>SUM(BY103:BY114)</f>
        <v>0</v>
      </c>
      <c r="CA115" s="391">
        <f>CC18</f>
        <v>2028</v>
      </c>
      <c r="CB115" s="277"/>
      <c r="CC115" s="77">
        <f>SUM(CC103:CC114)</f>
        <v>0</v>
      </c>
      <c r="CD115" s="77">
        <f>SUM(CD103:CD114)</f>
        <v>0</v>
      </c>
      <c r="CF115" s="391">
        <f>CH18</f>
        <v>2029</v>
      </c>
      <c r="CG115" s="277"/>
      <c r="CH115" s="77">
        <f>SUM(CH103:CH114)</f>
        <v>0</v>
      </c>
      <c r="CI115" s="77">
        <f>SUM(CI103:CI114)</f>
        <v>0</v>
      </c>
      <c r="CK115" s="391">
        <f>CM18</f>
        <v>2030</v>
      </c>
      <c r="CL115" s="277"/>
      <c r="CM115" s="77">
        <f>SUM(CM103:CM114)</f>
        <v>0</v>
      </c>
      <c r="CN115" s="77">
        <f>SUM(CN103:CN114)</f>
        <v>0</v>
      </c>
      <c r="CP115" s="391">
        <f>CR18</f>
        <v>2031</v>
      </c>
      <c r="CQ115" s="277"/>
      <c r="CR115" s="77">
        <f>SUM(CR103:CR114)</f>
        <v>0</v>
      </c>
      <c r="CS115" s="77">
        <f>SUM(CS103:CS114)</f>
        <v>0</v>
      </c>
      <c r="CU115" s="391">
        <f>CW18</f>
        <v>2032</v>
      </c>
      <c r="CV115" s="277"/>
      <c r="CW115" s="77">
        <f>SUM(CW103:CW114)</f>
        <v>0</v>
      </c>
      <c r="CX115" s="77">
        <f>SUM(CX103:CX114)</f>
        <v>0</v>
      </c>
      <c r="CZ115" s="391">
        <f>DB18</f>
        <v>2033</v>
      </c>
      <c r="DA115" s="277"/>
      <c r="DB115" s="77">
        <f>SUM(DB103:DB114)</f>
        <v>0</v>
      </c>
      <c r="DC115" s="77">
        <f>SUM(DC103:DC114)</f>
        <v>0</v>
      </c>
      <c r="DE115" s="391">
        <f>DG18</f>
        <v>2034</v>
      </c>
      <c r="DF115" s="277"/>
      <c r="DG115" s="95">
        <f>SUM(DG103:DG113)</f>
        <v>0</v>
      </c>
      <c r="DH115" s="77">
        <f>SUM(DH103:DH113)</f>
        <v>0</v>
      </c>
      <c r="DJ115" s="391">
        <f>DL18</f>
        <v>2035</v>
      </c>
      <c r="DK115" s="277"/>
      <c r="DL115" s="95">
        <f>SUM(DL103:DL113)</f>
        <v>0</v>
      </c>
      <c r="DM115" s="77">
        <f>SUM(DM103:DM113)</f>
        <v>0</v>
      </c>
      <c r="DO115" s="391">
        <f>DQ18</f>
        <v>2036</v>
      </c>
      <c r="DP115" s="277"/>
      <c r="DQ115" s="95">
        <f>SUM(DQ103:DQ113)</f>
        <v>0</v>
      </c>
      <c r="DR115" s="77">
        <f>SUM(DR103:DR113)</f>
        <v>0</v>
      </c>
      <c r="DT115" s="80">
        <f>SUM(DT103:DT113)</f>
        <v>0</v>
      </c>
      <c r="DU115" s="77">
        <f>SUM(DU103:DU113)</f>
        <v>0</v>
      </c>
      <c r="DV115" s="77">
        <f>SUM(DV103:DV113)</f>
        <v>0</v>
      </c>
      <c r="DW115" s="77">
        <f>SUM(DW103:DW113)</f>
        <v>0</v>
      </c>
      <c r="DX115" s="77">
        <f>SUM(DX103:DX113)</f>
        <v>0</v>
      </c>
      <c r="DY115" s="77">
        <f>SUM(Q115+V115+AA115+AF115+AK115+AP115+AU115+AZ115+BE115+BJ115+BO115+BT115+BY115+CD115+CI115+CN115+CS115+CX115+DC115+DH115+DM115+DR115)</f>
        <v>0</v>
      </c>
      <c r="DZ115" s="311" t="s">
        <v>53</v>
      </c>
    </row>
    <row r="116" spans="1:130" x14ac:dyDescent="0.3">
      <c r="P116" s="280" t="s">
        <v>17</v>
      </c>
      <c r="Q116" s="281" t="s">
        <v>18</v>
      </c>
      <c r="U116" s="280" t="s">
        <v>17</v>
      </c>
      <c r="V116" s="281" t="s">
        <v>18</v>
      </c>
      <c r="Z116" s="280" t="s">
        <v>17</v>
      </c>
      <c r="AA116" s="281" t="s">
        <v>18</v>
      </c>
      <c r="AE116" s="280" t="s">
        <v>17</v>
      </c>
      <c r="AF116" s="281" t="s">
        <v>18</v>
      </c>
      <c r="AJ116" s="280" t="s">
        <v>17</v>
      </c>
      <c r="AK116" s="281" t="s">
        <v>18</v>
      </c>
      <c r="AO116" s="280" t="s">
        <v>17</v>
      </c>
      <c r="AP116" s="281" t="s">
        <v>18</v>
      </c>
      <c r="AT116" s="280" t="s">
        <v>17</v>
      </c>
      <c r="AU116" s="281" t="s">
        <v>18</v>
      </c>
      <c r="AY116" s="280" t="s">
        <v>17</v>
      </c>
      <c r="AZ116" s="281" t="s">
        <v>18</v>
      </c>
      <c r="BD116" s="280" t="s">
        <v>17</v>
      </c>
      <c r="BE116" s="281" t="s">
        <v>18</v>
      </c>
      <c r="BI116" s="280" t="s">
        <v>17</v>
      </c>
      <c r="BJ116" s="281" t="s">
        <v>18</v>
      </c>
      <c r="BN116" s="280" t="s">
        <v>17</v>
      </c>
      <c r="BO116" s="281" t="s">
        <v>18</v>
      </c>
      <c r="BS116" s="280" t="s">
        <v>17</v>
      </c>
      <c r="BT116" s="281" t="s">
        <v>18</v>
      </c>
      <c r="BX116" s="280" t="s">
        <v>17</v>
      </c>
      <c r="BY116" s="281" t="s">
        <v>18</v>
      </c>
      <c r="CC116" s="280" t="s">
        <v>17</v>
      </c>
      <c r="CD116" s="281" t="s">
        <v>18</v>
      </c>
      <c r="CH116" s="280" t="s">
        <v>17</v>
      </c>
      <c r="CI116" s="281" t="s">
        <v>18</v>
      </c>
      <c r="CM116" s="280" t="s">
        <v>17</v>
      </c>
      <c r="CN116" s="281" t="s">
        <v>18</v>
      </c>
      <c r="CR116" s="280" t="s">
        <v>17</v>
      </c>
      <c r="CS116" s="281" t="s">
        <v>18</v>
      </c>
      <c r="CW116" s="280" t="s">
        <v>17</v>
      </c>
      <c r="CX116" s="281" t="s">
        <v>18</v>
      </c>
      <c r="DB116" s="280" t="s">
        <v>17</v>
      </c>
      <c r="DC116" s="281" t="s">
        <v>18</v>
      </c>
      <c r="DG116" s="280" t="s">
        <v>17</v>
      </c>
      <c r="DH116" s="281" t="s">
        <v>18</v>
      </c>
      <c r="DL116" s="280" t="s">
        <v>17</v>
      </c>
      <c r="DM116" s="281" t="s">
        <v>18</v>
      </c>
      <c r="DQ116" s="280" t="s">
        <v>17</v>
      </c>
      <c r="DR116" s="281" t="s">
        <v>18</v>
      </c>
      <c r="DT116" s="280" t="s">
        <v>17</v>
      </c>
      <c r="DU116" s="281" t="s">
        <v>18</v>
      </c>
      <c r="DV116" s="280" t="s">
        <v>17</v>
      </c>
      <c r="DW116" s="281" t="s">
        <v>18</v>
      </c>
      <c r="DX116" s="280" t="s">
        <v>17</v>
      </c>
      <c r="DY116" s="281" t="s">
        <v>18</v>
      </c>
    </row>
    <row r="117" spans="1:130" x14ac:dyDescent="0.3">
      <c r="I117" s="92"/>
      <c r="J117" s="92"/>
      <c r="L117" s="92"/>
    </row>
    <row r="118" spans="1:130" x14ac:dyDescent="0.3">
      <c r="I118" s="92"/>
      <c r="J118" s="92"/>
      <c r="L118" s="92"/>
    </row>
    <row r="119" spans="1:130" ht="26.4" customHeight="1" x14ac:dyDescent="0.3">
      <c r="I119" s="2"/>
      <c r="J119" s="2"/>
      <c r="L119" s="2"/>
      <c r="N119" s="392"/>
      <c r="O119" s="217"/>
      <c r="P119" s="282"/>
      <c r="Q119" s="83"/>
      <c r="R119" s="22"/>
      <c r="S119" s="380"/>
      <c r="T119" s="206"/>
      <c r="U119" s="282"/>
      <c r="V119" s="83"/>
      <c r="W119" s="22"/>
      <c r="X119" s="392"/>
      <c r="Y119" s="82"/>
      <c r="Z119" s="282"/>
      <c r="AA119" s="83"/>
      <c r="AB119" s="451"/>
      <c r="AC119" s="392"/>
      <c r="AD119" s="82"/>
      <c r="AE119" s="282"/>
      <c r="AF119" s="83"/>
      <c r="AH119" s="392"/>
      <c r="AI119" s="82"/>
      <c r="AJ119" s="282"/>
      <c r="AK119" s="83"/>
      <c r="AM119" s="392"/>
      <c r="AN119" s="82"/>
      <c r="AO119" s="282"/>
      <c r="AP119" s="83"/>
      <c r="AR119" s="392"/>
      <c r="AS119" s="82"/>
      <c r="AT119" s="282"/>
      <c r="AU119" s="83"/>
      <c r="AW119" s="392"/>
      <c r="AX119" s="82"/>
      <c r="AY119" s="282"/>
      <c r="AZ119" s="83"/>
      <c r="BB119" s="392"/>
      <c r="BC119" s="82"/>
      <c r="BD119" s="282"/>
      <c r="BE119" s="83"/>
      <c r="BG119" s="392"/>
      <c r="BH119" s="82"/>
      <c r="BI119" s="282"/>
      <c r="BJ119" s="83"/>
      <c r="BL119" s="392"/>
      <c r="BM119" s="82"/>
      <c r="BN119" s="282"/>
      <c r="BO119" s="83"/>
      <c r="BQ119" s="392"/>
      <c r="BR119" s="82"/>
      <c r="BS119" s="282"/>
      <c r="BT119" s="83"/>
      <c r="BV119" s="392"/>
      <c r="BW119" s="82"/>
      <c r="BX119" s="282"/>
      <c r="BY119" s="83"/>
      <c r="CA119" s="392"/>
      <c r="CB119" s="82"/>
      <c r="CC119" s="282"/>
      <c r="CD119" s="83"/>
      <c r="CF119" s="392"/>
      <c r="CG119" s="82"/>
      <c r="CH119" s="282"/>
      <c r="CI119" s="83"/>
      <c r="CK119" s="392"/>
      <c r="CL119" s="82"/>
      <c r="CM119" s="282"/>
      <c r="CN119" s="83"/>
      <c r="CP119" s="392"/>
      <c r="CQ119" s="82"/>
      <c r="CR119" s="282"/>
      <c r="CS119" s="83"/>
      <c r="CU119" s="392"/>
      <c r="CV119" s="82"/>
      <c r="CW119" s="282"/>
      <c r="CX119" s="83"/>
      <c r="CZ119" s="392"/>
      <c r="DA119" s="82"/>
      <c r="DB119" s="282"/>
      <c r="DC119" s="83"/>
      <c r="DE119" s="392"/>
      <c r="DF119" s="82"/>
      <c r="DG119" s="282"/>
      <c r="DH119" s="83"/>
      <c r="DJ119" s="392"/>
      <c r="DK119" s="82"/>
      <c r="DL119" s="282"/>
      <c r="DM119" s="83"/>
      <c r="DO119" s="392"/>
      <c r="DP119" s="82"/>
      <c r="DQ119" s="282"/>
      <c r="DR119" s="83"/>
      <c r="DT119" s="605" t="s">
        <v>12</v>
      </c>
      <c r="DU119" s="606"/>
      <c r="DV119" s="605" t="s">
        <v>13</v>
      </c>
      <c r="DW119" s="606"/>
      <c r="DX119" s="603" t="s">
        <v>14</v>
      </c>
      <c r="DY119" s="604"/>
    </row>
    <row r="120" spans="1:130" ht="15" thickBot="1" x14ac:dyDescent="0.35">
      <c r="I120" s="2"/>
      <c r="J120" s="2"/>
      <c r="L120" s="2"/>
      <c r="N120" s="388" t="s">
        <v>15</v>
      </c>
      <c r="O120" s="211" t="s">
        <v>16</v>
      </c>
      <c r="P120" s="31" t="s">
        <v>17</v>
      </c>
      <c r="Q120" s="32" t="s">
        <v>18</v>
      </c>
      <c r="R120" s="22"/>
      <c r="S120" s="30" t="s">
        <v>15</v>
      </c>
      <c r="T120" s="31" t="s">
        <v>16</v>
      </c>
      <c r="U120" s="31" t="s">
        <v>17</v>
      </c>
      <c r="V120" s="32" t="s">
        <v>18</v>
      </c>
      <c r="W120" s="22"/>
      <c r="X120" s="388" t="s">
        <v>15</v>
      </c>
      <c r="Y120" s="31" t="s">
        <v>16</v>
      </c>
      <c r="Z120" s="31" t="s">
        <v>17</v>
      </c>
      <c r="AA120" s="32" t="s">
        <v>18</v>
      </c>
      <c r="AB120" s="451"/>
      <c r="AC120" s="388" t="s">
        <v>15</v>
      </c>
      <c r="AD120" s="31" t="s">
        <v>16</v>
      </c>
      <c r="AE120" s="31" t="s">
        <v>17</v>
      </c>
      <c r="AF120" s="32" t="s">
        <v>18</v>
      </c>
      <c r="AH120" s="388" t="s">
        <v>15</v>
      </c>
      <c r="AI120" s="31" t="s">
        <v>16</v>
      </c>
      <c r="AJ120" s="31" t="s">
        <v>17</v>
      </c>
      <c r="AK120" s="32" t="s">
        <v>18</v>
      </c>
      <c r="AM120" s="388" t="s">
        <v>15</v>
      </c>
      <c r="AN120" s="31" t="s">
        <v>16</v>
      </c>
      <c r="AO120" s="31" t="s">
        <v>17</v>
      </c>
      <c r="AP120" s="32" t="s">
        <v>18</v>
      </c>
      <c r="AR120" s="388" t="s">
        <v>15</v>
      </c>
      <c r="AS120" s="31" t="s">
        <v>16</v>
      </c>
      <c r="AT120" s="31" t="s">
        <v>17</v>
      </c>
      <c r="AU120" s="32" t="s">
        <v>18</v>
      </c>
      <c r="AW120" s="388" t="s">
        <v>15</v>
      </c>
      <c r="AX120" s="31" t="s">
        <v>16</v>
      </c>
      <c r="AY120" s="31" t="s">
        <v>17</v>
      </c>
      <c r="AZ120" s="32" t="s">
        <v>18</v>
      </c>
      <c r="BB120" s="388" t="s">
        <v>15</v>
      </c>
      <c r="BC120" s="31" t="s">
        <v>16</v>
      </c>
      <c r="BD120" s="31" t="s">
        <v>17</v>
      </c>
      <c r="BE120" s="32" t="s">
        <v>18</v>
      </c>
      <c r="BG120" s="388" t="s">
        <v>15</v>
      </c>
      <c r="BH120" s="31" t="s">
        <v>16</v>
      </c>
      <c r="BI120" s="31" t="s">
        <v>17</v>
      </c>
      <c r="BJ120" s="32" t="s">
        <v>18</v>
      </c>
      <c r="BL120" s="388" t="s">
        <v>15</v>
      </c>
      <c r="BM120" s="31" t="s">
        <v>16</v>
      </c>
      <c r="BN120" s="31" t="s">
        <v>17</v>
      </c>
      <c r="BO120" s="32" t="s">
        <v>18</v>
      </c>
      <c r="BQ120" s="388" t="s">
        <v>15</v>
      </c>
      <c r="BR120" s="31" t="s">
        <v>16</v>
      </c>
      <c r="BS120" s="31" t="s">
        <v>17</v>
      </c>
      <c r="BT120" s="32" t="s">
        <v>18</v>
      </c>
      <c r="BV120" s="388" t="s">
        <v>15</v>
      </c>
      <c r="BW120" s="31" t="s">
        <v>16</v>
      </c>
      <c r="BX120" s="31" t="s">
        <v>17</v>
      </c>
      <c r="BY120" s="32" t="s">
        <v>18</v>
      </c>
      <c r="CA120" s="388" t="s">
        <v>15</v>
      </c>
      <c r="CB120" s="31" t="s">
        <v>16</v>
      </c>
      <c r="CC120" s="31" t="s">
        <v>17</v>
      </c>
      <c r="CD120" s="32" t="s">
        <v>18</v>
      </c>
      <c r="CF120" s="388" t="s">
        <v>15</v>
      </c>
      <c r="CG120" s="31" t="s">
        <v>16</v>
      </c>
      <c r="CH120" s="31" t="s">
        <v>17</v>
      </c>
      <c r="CI120" s="32" t="s">
        <v>18</v>
      </c>
      <c r="CK120" s="388" t="s">
        <v>15</v>
      </c>
      <c r="CL120" s="31" t="s">
        <v>16</v>
      </c>
      <c r="CM120" s="31" t="s">
        <v>17</v>
      </c>
      <c r="CN120" s="32" t="s">
        <v>18</v>
      </c>
      <c r="CP120" s="388" t="s">
        <v>15</v>
      </c>
      <c r="CQ120" s="31" t="s">
        <v>16</v>
      </c>
      <c r="CR120" s="31" t="s">
        <v>17</v>
      </c>
      <c r="CS120" s="32" t="s">
        <v>18</v>
      </c>
      <c r="CU120" s="388" t="s">
        <v>15</v>
      </c>
      <c r="CV120" s="31" t="s">
        <v>16</v>
      </c>
      <c r="CW120" s="31" t="s">
        <v>17</v>
      </c>
      <c r="CX120" s="32" t="s">
        <v>18</v>
      </c>
      <c r="CZ120" s="388" t="s">
        <v>15</v>
      </c>
      <c r="DA120" s="31" t="s">
        <v>16</v>
      </c>
      <c r="DB120" s="31" t="s">
        <v>17</v>
      </c>
      <c r="DC120" s="32" t="s">
        <v>18</v>
      </c>
      <c r="DE120" s="388" t="s">
        <v>15</v>
      </c>
      <c r="DF120" s="31" t="s">
        <v>16</v>
      </c>
      <c r="DG120" s="31" t="s">
        <v>17</v>
      </c>
      <c r="DH120" s="32" t="s">
        <v>18</v>
      </c>
      <c r="DJ120" s="388" t="s">
        <v>15</v>
      </c>
      <c r="DK120" s="31" t="s">
        <v>16</v>
      </c>
      <c r="DL120" s="31" t="s">
        <v>17</v>
      </c>
      <c r="DM120" s="32" t="s">
        <v>18</v>
      </c>
      <c r="DO120" s="388" t="s">
        <v>15</v>
      </c>
      <c r="DP120" s="31" t="s">
        <v>16</v>
      </c>
      <c r="DQ120" s="31" t="s">
        <v>17</v>
      </c>
      <c r="DR120" s="32" t="s">
        <v>18</v>
      </c>
      <c r="DT120" s="250" t="s">
        <v>17</v>
      </c>
      <c r="DU120" s="251" t="s">
        <v>18</v>
      </c>
      <c r="DV120" s="250" t="s">
        <v>17</v>
      </c>
      <c r="DW120" s="252" t="s">
        <v>18</v>
      </c>
      <c r="DX120" s="253" t="s">
        <v>17</v>
      </c>
      <c r="DY120" s="252" t="s">
        <v>18</v>
      </c>
    </row>
    <row r="121" spans="1:130" s="33" customFormat="1" ht="61.8" customHeight="1" thickBot="1" x14ac:dyDescent="0.35">
      <c r="B121" s="254" t="s">
        <v>461</v>
      </c>
      <c r="C121" s="255" t="s">
        <v>55</v>
      </c>
      <c r="D121" s="444"/>
      <c r="E121" s="283" t="s">
        <v>21</v>
      </c>
      <c r="F121" s="257" t="s">
        <v>22</v>
      </c>
      <c r="G121" s="257"/>
      <c r="H121" s="257" t="s">
        <v>23</v>
      </c>
      <c r="I121" s="257" t="s">
        <v>24</v>
      </c>
      <c r="J121" s="257" t="s">
        <v>25</v>
      </c>
      <c r="K121" s="258" t="s">
        <v>26</v>
      </c>
      <c r="L121" s="259" t="s">
        <v>27</v>
      </c>
      <c r="N121" s="389"/>
      <c r="O121" s="212"/>
      <c r="P121" s="35"/>
      <c r="Q121" s="36"/>
      <c r="R121" s="37"/>
      <c r="S121" s="34"/>
      <c r="T121" s="35"/>
      <c r="U121" s="35"/>
      <c r="V121" s="36"/>
      <c r="W121" s="37"/>
      <c r="X121" s="389"/>
      <c r="Y121" s="35"/>
      <c r="Z121" s="35"/>
      <c r="AA121" s="36"/>
      <c r="AB121" s="37"/>
      <c r="AC121" s="389"/>
      <c r="AD121" s="35"/>
      <c r="AE121" s="35"/>
      <c r="AF121" s="36"/>
      <c r="AH121" s="389"/>
      <c r="AI121" s="35"/>
      <c r="AJ121" s="35"/>
      <c r="AK121" s="36"/>
      <c r="AM121" s="389"/>
      <c r="AN121" s="35"/>
      <c r="AO121" s="35"/>
      <c r="AP121" s="36"/>
      <c r="AR121" s="389"/>
      <c r="AS121" s="35"/>
      <c r="AT121" s="35"/>
      <c r="AU121" s="36"/>
      <c r="AW121" s="389"/>
      <c r="AX121" s="35"/>
      <c r="AY121" s="35"/>
      <c r="AZ121" s="36"/>
      <c r="BB121" s="389"/>
      <c r="BC121" s="35"/>
      <c r="BD121" s="35"/>
      <c r="BE121" s="36"/>
      <c r="BG121" s="389"/>
      <c r="BH121" s="35"/>
      <c r="BI121" s="35"/>
      <c r="BJ121" s="36"/>
      <c r="BL121" s="389"/>
      <c r="BM121" s="35"/>
      <c r="BN121" s="35"/>
      <c r="BO121" s="36"/>
      <c r="BQ121" s="389"/>
      <c r="BR121" s="35"/>
      <c r="BS121" s="35"/>
      <c r="BT121" s="36"/>
      <c r="BV121" s="389"/>
      <c r="BW121" s="35"/>
      <c r="BX121" s="35"/>
      <c r="BY121" s="36"/>
      <c r="CA121" s="389"/>
      <c r="CB121" s="35"/>
      <c r="CC121" s="35"/>
      <c r="CD121" s="36"/>
      <c r="CF121" s="389"/>
      <c r="CG121" s="35"/>
      <c r="CH121" s="35"/>
      <c r="CI121" s="36"/>
      <c r="CK121" s="389"/>
      <c r="CL121" s="35"/>
      <c r="CM121" s="35"/>
      <c r="CN121" s="36"/>
      <c r="CP121" s="389"/>
      <c r="CQ121" s="35"/>
      <c r="CR121" s="35"/>
      <c r="CS121" s="36"/>
      <c r="CU121" s="389"/>
      <c r="CV121" s="35"/>
      <c r="CW121" s="35"/>
      <c r="CX121" s="36"/>
      <c r="CZ121" s="389"/>
      <c r="DA121" s="35"/>
      <c r="DB121" s="35"/>
      <c r="DC121" s="36"/>
      <c r="DE121" s="389"/>
      <c r="DF121" s="35"/>
      <c r="DG121" s="35"/>
      <c r="DH121" s="36"/>
      <c r="DJ121" s="389"/>
      <c r="DK121" s="35"/>
      <c r="DL121" s="35"/>
      <c r="DM121" s="36"/>
      <c r="DO121" s="389"/>
      <c r="DP121" s="35"/>
      <c r="DQ121" s="35"/>
      <c r="DR121" s="36"/>
      <c r="DT121" s="34"/>
      <c r="DU121" s="36"/>
      <c r="DV121" s="38"/>
      <c r="DW121" s="36"/>
      <c r="DX121" s="38"/>
      <c r="DY121" s="39"/>
      <c r="DZ121" s="309" t="str">
        <f>B121</f>
        <v>Program management (training, supervision, meetings, conferences, protocols development…) - discuss what to include</v>
      </c>
    </row>
    <row r="122" spans="1:130" ht="38.4" customHeight="1" x14ac:dyDescent="0.3">
      <c r="B122" s="427"/>
      <c r="C122" s="316"/>
      <c r="D122" s="316"/>
      <c r="E122" s="334">
        <v>70000</v>
      </c>
      <c r="F122" s="274">
        <f>E122/$I$3</f>
        <v>1842.1052631578948</v>
      </c>
      <c r="G122" s="274"/>
      <c r="H122" s="274" t="s">
        <v>31</v>
      </c>
      <c r="I122" s="264"/>
      <c r="J122" s="264"/>
      <c r="K122" s="265"/>
      <c r="L122" s="264"/>
      <c r="M122" s="266"/>
      <c r="N122" s="394"/>
      <c r="O122" s="214"/>
      <c r="P122" s="8">
        <f>$E122*N122*O122</f>
        <v>0</v>
      </c>
      <c r="Q122" s="50">
        <f>P122/$I$3</f>
        <v>0</v>
      </c>
      <c r="S122" s="201">
        <f t="shared" ref="S122:T140" si="325">N122</f>
        <v>0</v>
      </c>
      <c r="T122" s="201">
        <f t="shared" si="325"/>
        <v>0</v>
      </c>
      <c r="U122" s="8">
        <f>$E122*S122*T122</f>
        <v>0</v>
      </c>
      <c r="V122" s="50">
        <f>U122/$I$3</f>
        <v>0</v>
      </c>
      <c r="X122" s="375">
        <f t="shared" ref="X122:Y140" si="326">S122</f>
        <v>0</v>
      </c>
      <c r="Y122" s="201">
        <f t="shared" si="326"/>
        <v>0</v>
      </c>
      <c r="Z122" s="8">
        <f>$E122*X122*Y122</f>
        <v>0</v>
      </c>
      <c r="AA122" s="50">
        <f>Z122/$I$3</f>
        <v>0</v>
      </c>
      <c r="AC122" s="375">
        <f t="shared" ref="AC122:AD137" si="327">X122</f>
        <v>0</v>
      </c>
      <c r="AD122" s="201">
        <f t="shared" si="327"/>
        <v>0</v>
      </c>
      <c r="AE122" s="8">
        <f>$E122*AC122*AD122</f>
        <v>0</v>
      </c>
      <c r="AF122" s="50">
        <f>AE122/$I$3</f>
        <v>0</v>
      </c>
      <c r="AH122" s="375">
        <f t="shared" ref="AH122:AI140" si="328">AC122</f>
        <v>0</v>
      </c>
      <c r="AI122" s="201">
        <f t="shared" si="328"/>
        <v>0</v>
      </c>
      <c r="AJ122" s="8">
        <f>$E122*AH122*AI122</f>
        <v>0</v>
      </c>
      <c r="AK122" s="50">
        <f>AJ122/$I$3</f>
        <v>0</v>
      </c>
      <c r="AM122" s="375">
        <f t="shared" ref="AM122:AN140" si="329">AH122</f>
        <v>0</v>
      </c>
      <c r="AN122" s="201">
        <f t="shared" si="329"/>
        <v>0</v>
      </c>
      <c r="AO122" s="8">
        <f>$E122*AM122*AN122</f>
        <v>0</v>
      </c>
      <c r="AP122" s="50">
        <f>AO122/$I$3</f>
        <v>0</v>
      </c>
      <c r="AR122" s="375">
        <f t="shared" ref="AR122:AS140" si="330">AM122</f>
        <v>0</v>
      </c>
      <c r="AS122" s="201">
        <f t="shared" si="330"/>
        <v>0</v>
      </c>
      <c r="AT122" s="8">
        <f>$E122*AR122*AS122</f>
        <v>0</v>
      </c>
      <c r="AU122" s="50">
        <f>AT122/$I$3</f>
        <v>0</v>
      </c>
      <c r="AW122" s="375">
        <f t="shared" ref="AW122:AX140" si="331">AR122</f>
        <v>0</v>
      </c>
      <c r="AX122" s="201">
        <f t="shared" si="331"/>
        <v>0</v>
      </c>
      <c r="AY122" s="8">
        <f>$E122*AW122*AX122</f>
        <v>0</v>
      </c>
      <c r="AZ122" s="50">
        <f>AY122/$I$3</f>
        <v>0</v>
      </c>
      <c r="BB122" s="375">
        <f t="shared" ref="BB122:BC140" si="332">AW122</f>
        <v>0</v>
      </c>
      <c r="BC122" s="201">
        <f t="shared" si="332"/>
        <v>0</v>
      </c>
      <c r="BD122" s="8">
        <f>$E122*BB122*BC122</f>
        <v>0</v>
      </c>
      <c r="BE122" s="50">
        <f>BD122/$I$3</f>
        <v>0</v>
      </c>
      <c r="BG122" s="375">
        <f t="shared" ref="BG122:BH140" si="333">BB122</f>
        <v>0</v>
      </c>
      <c r="BH122" s="201">
        <f t="shared" si="333"/>
        <v>0</v>
      </c>
      <c r="BI122" s="8">
        <f>$E122*BG122*BH122</f>
        <v>0</v>
      </c>
      <c r="BJ122" s="50">
        <f>BI122/$I$3</f>
        <v>0</v>
      </c>
      <c r="BL122" s="375">
        <f t="shared" ref="BL122:BM140" si="334">BG122</f>
        <v>0</v>
      </c>
      <c r="BM122" s="201">
        <f t="shared" si="334"/>
        <v>0</v>
      </c>
      <c r="BN122" s="8">
        <f>$E122*BL122*BM122</f>
        <v>0</v>
      </c>
      <c r="BO122" s="50">
        <f>BN122/$I$3</f>
        <v>0</v>
      </c>
      <c r="BQ122" s="375">
        <f t="shared" ref="BQ122:BR140" si="335">BL122</f>
        <v>0</v>
      </c>
      <c r="BR122" s="201">
        <f t="shared" si="335"/>
        <v>0</v>
      </c>
      <c r="BS122" s="8">
        <f>$E122*BQ122*BR122</f>
        <v>0</v>
      </c>
      <c r="BT122" s="50">
        <f>BS122/$I$3</f>
        <v>0</v>
      </c>
      <c r="BV122" s="375">
        <f t="shared" ref="BV122:BW140" si="336">BQ122</f>
        <v>0</v>
      </c>
      <c r="BW122" s="201">
        <f t="shared" si="336"/>
        <v>0</v>
      </c>
      <c r="BX122" s="8">
        <f>$E122*BV122*BW122</f>
        <v>0</v>
      </c>
      <c r="BY122" s="50">
        <f>BX122/$I$3</f>
        <v>0</v>
      </c>
      <c r="CA122" s="375">
        <f t="shared" ref="CA122:CB140" si="337">BV122</f>
        <v>0</v>
      </c>
      <c r="CB122" s="201">
        <f t="shared" si="337"/>
        <v>0</v>
      </c>
      <c r="CC122" s="8">
        <f>$E122*CA122*CB122</f>
        <v>0</v>
      </c>
      <c r="CD122" s="50">
        <f>CC122/$I$3</f>
        <v>0</v>
      </c>
      <c r="CF122" s="375">
        <f t="shared" ref="CF122:CG140" si="338">CA122</f>
        <v>0</v>
      </c>
      <c r="CG122" s="201">
        <f t="shared" si="338"/>
        <v>0</v>
      </c>
      <c r="CH122" s="8">
        <f>$E122*CF122*CG122</f>
        <v>0</v>
      </c>
      <c r="CI122" s="50">
        <f>CH122/$I$3</f>
        <v>0</v>
      </c>
      <c r="CK122" s="375">
        <f t="shared" ref="CK122:CL140" si="339">CF122</f>
        <v>0</v>
      </c>
      <c r="CL122" s="201">
        <f t="shared" si="339"/>
        <v>0</v>
      </c>
      <c r="CM122" s="8">
        <f>$E122*CK122*CL122</f>
        <v>0</v>
      </c>
      <c r="CN122" s="50">
        <f>CM122/$I$3</f>
        <v>0</v>
      </c>
      <c r="CP122" s="375">
        <f t="shared" ref="CP122:CQ140" si="340">CK122</f>
        <v>0</v>
      </c>
      <c r="CQ122" s="201">
        <f t="shared" si="340"/>
        <v>0</v>
      </c>
      <c r="CR122" s="8">
        <f>$E122*CP122*CQ122</f>
        <v>0</v>
      </c>
      <c r="CS122" s="50">
        <f>CR122/$I$3</f>
        <v>0</v>
      </c>
      <c r="CU122" s="375">
        <f t="shared" ref="CU122:CV140" si="341">CP122</f>
        <v>0</v>
      </c>
      <c r="CV122" s="201">
        <f t="shared" si="341"/>
        <v>0</v>
      </c>
      <c r="CW122" s="8">
        <f>$E122*CU122*CV122</f>
        <v>0</v>
      </c>
      <c r="CX122" s="50">
        <f>CW122/$I$3</f>
        <v>0</v>
      </c>
      <c r="CZ122" s="375">
        <f t="shared" ref="CZ122:DA140" si="342">CU122</f>
        <v>0</v>
      </c>
      <c r="DA122" s="201">
        <f t="shared" si="342"/>
        <v>0</v>
      </c>
      <c r="DB122" s="8">
        <f>$E122*CZ122*DA122</f>
        <v>0</v>
      </c>
      <c r="DC122" s="50">
        <f>DB122/$I$3</f>
        <v>0</v>
      </c>
      <c r="DE122" s="375">
        <f t="shared" ref="DE122:DF140" si="343">CZ122</f>
        <v>0</v>
      </c>
      <c r="DF122" s="201">
        <f t="shared" si="343"/>
        <v>0</v>
      </c>
      <c r="DG122" s="8">
        <f>$E122*DE122*DF122</f>
        <v>0</v>
      </c>
      <c r="DH122" s="50">
        <f>DG122/$I$3</f>
        <v>0</v>
      </c>
      <c r="DJ122" s="375">
        <f t="shared" ref="DJ122:DK140" si="344">DE122</f>
        <v>0</v>
      </c>
      <c r="DK122" s="201">
        <f t="shared" si="344"/>
        <v>0</v>
      </c>
      <c r="DL122" s="8">
        <f>$E122*DJ122*DK122</f>
        <v>0</v>
      </c>
      <c r="DM122" s="50">
        <f>DL122/$I$3</f>
        <v>0</v>
      </c>
      <c r="DO122" s="375">
        <f t="shared" ref="DO122:DP140" si="345">DJ122</f>
        <v>0</v>
      </c>
      <c r="DP122" s="201">
        <f t="shared" si="345"/>
        <v>0</v>
      </c>
      <c r="DQ122" s="8">
        <f>$E122*DO122*DP122</f>
        <v>0</v>
      </c>
      <c r="DR122" s="50">
        <f>DQ122/$I$3</f>
        <v>0</v>
      </c>
      <c r="DT122" s="51">
        <f t="shared" ref="DT122:DT139" si="346">P122+U122+Z122+AE122+AJ122+AO122+AT122+AY122+BD122+BI122+BN122+BS122+BX122+CC122+CH122+CM122+CR122+CW122+DB122+DG122+DL122+DQ122</f>
        <v>0</v>
      </c>
      <c r="DU122" s="50">
        <f t="shared" ref="DU122" si="347">+DT122/$I$3</f>
        <v>0</v>
      </c>
      <c r="DV122" s="51">
        <v>0</v>
      </c>
      <c r="DW122" s="50">
        <f t="shared" ref="DW122:DW139" si="348">+DV122/$I$3</f>
        <v>0</v>
      </c>
      <c r="DX122" s="51">
        <f t="shared" ref="DX122:DY136" si="349">+DT122+DV122</f>
        <v>0</v>
      </c>
      <c r="DY122" s="53">
        <f t="shared" si="349"/>
        <v>0</v>
      </c>
      <c r="DZ122" s="307">
        <f>B123</f>
        <v>0</v>
      </c>
    </row>
    <row r="123" spans="1:130" ht="18" customHeight="1" x14ac:dyDescent="0.3">
      <c r="A123" s="6"/>
      <c r="B123" s="427"/>
      <c r="C123" s="316"/>
      <c r="D123" s="316"/>
      <c r="E123" s="334">
        <v>70000</v>
      </c>
      <c r="F123" s="274">
        <f>E123/$I$3</f>
        <v>1842.1052631578948</v>
      </c>
      <c r="G123" s="274"/>
      <c r="H123" s="274" t="s">
        <v>31</v>
      </c>
      <c r="I123" s="58"/>
      <c r="J123" s="264"/>
      <c r="K123" s="265"/>
      <c r="L123" s="264"/>
      <c r="M123" s="57"/>
      <c r="N123" s="394"/>
      <c r="O123" s="214"/>
      <c r="P123" s="8">
        <f t="shared" ref="P123:P140" si="350">$E123*N123*O123</f>
        <v>0</v>
      </c>
      <c r="Q123" s="50">
        <f t="shared" ref="Q123:Q140" si="351">P123/$I$3</f>
        <v>0</v>
      </c>
      <c r="S123" s="201">
        <f t="shared" si="325"/>
        <v>0</v>
      </c>
      <c r="T123" s="201">
        <f t="shared" si="325"/>
        <v>0</v>
      </c>
      <c r="U123" s="8">
        <f t="shared" ref="U123:U140" si="352">$E123*S123*T123</f>
        <v>0</v>
      </c>
      <c r="V123" s="50">
        <f t="shared" ref="V123:V140" si="353">U123/$I$3</f>
        <v>0</v>
      </c>
      <c r="X123" s="375">
        <f t="shared" si="326"/>
        <v>0</v>
      </c>
      <c r="Y123" s="201">
        <f t="shared" si="326"/>
        <v>0</v>
      </c>
      <c r="Z123" s="8">
        <f t="shared" ref="Z123:Z140" si="354">$E123*X123*Y123</f>
        <v>0</v>
      </c>
      <c r="AA123" s="50">
        <f t="shared" ref="AA123:AA140" si="355">Z123/$I$3</f>
        <v>0</v>
      </c>
      <c r="AC123" s="375">
        <f t="shared" si="327"/>
        <v>0</v>
      </c>
      <c r="AD123" s="201">
        <f t="shared" si="327"/>
        <v>0</v>
      </c>
      <c r="AE123" s="8">
        <f t="shared" ref="AE123:AE140" si="356">$E123*AC123*AD123</f>
        <v>0</v>
      </c>
      <c r="AF123" s="50">
        <f t="shared" ref="AF123:AF140" si="357">AE123/$I$3</f>
        <v>0</v>
      </c>
      <c r="AH123" s="375">
        <f t="shared" si="328"/>
        <v>0</v>
      </c>
      <c r="AI123" s="201">
        <f t="shared" si="328"/>
        <v>0</v>
      </c>
      <c r="AJ123" s="8">
        <f t="shared" ref="AJ123:AJ140" si="358">$E123*AH123*AI123</f>
        <v>0</v>
      </c>
      <c r="AK123" s="50">
        <f t="shared" ref="AK123:AK140" si="359">AJ123/$I$3</f>
        <v>0</v>
      </c>
      <c r="AM123" s="375">
        <f t="shared" si="329"/>
        <v>0</v>
      </c>
      <c r="AN123" s="201">
        <f t="shared" si="329"/>
        <v>0</v>
      </c>
      <c r="AO123" s="8">
        <f t="shared" ref="AO123:AO140" si="360">$E123*AM123*AN123</f>
        <v>0</v>
      </c>
      <c r="AP123" s="50">
        <f t="shared" ref="AP123:AP140" si="361">AO123/$I$3</f>
        <v>0</v>
      </c>
      <c r="AR123" s="375">
        <f t="shared" si="330"/>
        <v>0</v>
      </c>
      <c r="AS123" s="201">
        <f t="shared" si="330"/>
        <v>0</v>
      </c>
      <c r="AT123" s="8">
        <f t="shared" ref="AT123:AT140" si="362">$E123*AR123*AS123</f>
        <v>0</v>
      </c>
      <c r="AU123" s="50">
        <f t="shared" ref="AU123:AU140" si="363">AT123/$I$3</f>
        <v>0</v>
      </c>
      <c r="AW123" s="375">
        <f t="shared" si="331"/>
        <v>0</v>
      </c>
      <c r="AX123" s="201">
        <f t="shared" si="331"/>
        <v>0</v>
      </c>
      <c r="AY123" s="8">
        <f t="shared" ref="AY123:AY140" si="364">$E123*AW123*AX123</f>
        <v>0</v>
      </c>
      <c r="AZ123" s="50">
        <f t="shared" ref="AZ123:AZ140" si="365">AY123/$I$3</f>
        <v>0</v>
      </c>
      <c r="BB123" s="375">
        <f t="shared" si="332"/>
        <v>0</v>
      </c>
      <c r="BC123" s="201">
        <f t="shared" si="332"/>
        <v>0</v>
      </c>
      <c r="BD123" s="8">
        <f t="shared" ref="BD123:BD140" si="366">$E123*BB123*BC123</f>
        <v>0</v>
      </c>
      <c r="BE123" s="50">
        <f t="shared" ref="BE123:BE140" si="367">BD123/$I$3</f>
        <v>0</v>
      </c>
      <c r="BG123" s="375">
        <f t="shared" si="333"/>
        <v>0</v>
      </c>
      <c r="BH123" s="201">
        <f t="shared" si="333"/>
        <v>0</v>
      </c>
      <c r="BI123" s="8">
        <f t="shared" ref="BI123:BI140" si="368">$E123*BG123*BH123</f>
        <v>0</v>
      </c>
      <c r="BJ123" s="50">
        <f t="shared" ref="BJ123:BJ140" si="369">BI123/$I$3</f>
        <v>0</v>
      </c>
      <c r="BL123" s="375">
        <f t="shared" si="334"/>
        <v>0</v>
      </c>
      <c r="BM123" s="201">
        <f t="shared" si="334"/>
        <v>0</v>
      </c>
      <c r="BN123" s="8">
        <f t="shared" ref="BN123:BN140" si="370">$E123*BL123*BM123</f>
        <v>0</v>
      </c>
      <c r="BO123" s="50">
        <f t="shared" ref="BO123:BO140" si="371">BN123/$I$3</f>
        <v>0</v>
      </c>
      <c r="BQ123" s="375">
        <f t="shared" si="335"/>
        <v>0</v>
      </c>
      <c r="BR123" s="201">
        <f t="shared" si="335"/>
        <v>0</v>
      </c>
      <c r="BS123" s="8">
        <f t="shared" ref="BS123:BS140" si="372">$E123*BQ123*BR123</f>
        <v>0</v>
      </c>
      <c r="BT123" s="50">
        <f t="shared" ref="BT123:BT140" si="373">BS123/$I$3</f>
        <v>0</v>
      </c>
      <c r="BV123" s="375">
        <f t="shared" si="336"/>
        <v>0</v>
      </c>
      <c r="BW123" s="201">
        <f t="shared" si="336"/>
        <v>0</v>
      </c>
      <c r="BX123" s="8">
        <f t="shared" ref="BX123:BX140" si="374">$E123*BV123*BW123</f>
        <v>0</v>
      </c>
      <c r="BY123" s="50">
        <f t="shared" ref="BY123:BY140" si="375">BX123/$I$3</f>
        <v>0</v>
      </c>
      <c r="CA123" s="375">
        <f t="shared" si="337"/>
        <v>0</v>
      </c>
      <c r="CB123" s="201">
        <f t="shared" si="337"/>
        <v>0</v>
      </c>
      <c r="CC123" s="8">
        <f t="shared" ref="CC123:CC140" si="376">$E123*CA123*CB123</f>
        <v>0</v>
      </c>
      <c r="CD123" s="50">
        <f t="shared" ref="CD123:CD140" si="377">CC123/$I$3</f>
        <v>0</v>
      </c>
      <c r="CF123" s="375">
        <f t="shared" si="338"/>
        <v>0</v>
      </c>
      <c r="CG123" s="201">
        <f t="shared" si="338"/>
        <v>0</v>
      </c>
      <c r="CH123" s="8">
        <f t="shared" ref="CH123:CH140" si="378">$E123*CF123*CG123</f>
        <v>0</v>
      </c>
      <c r="CI123" s="50">
        <f t="shared" ref="CI123:CI140" si="379">CH123/$I$3</f>
        <v>0</v>
      </c>
      <c r="CK123" s="375">
        <f t="shared" si="339"/>
        <v>0</v>
      </c>
      <c r="CL123" s="201">
        <f t="shared" si="339"/>
        <v>0</v>
      </c>
      <c r="CM123" s="8">
        <f t="shared" ref="CM123:CM140" si="380">$E123*CK123*CL123</f>
        <v>0</v>
      </c>
      <c r="CN123" s="50">
        <f t="shared" ref="CN123:CN140" si="381">CM123/$I$3</f>
        <v>0</v>
      </c>
      <c r="CP123" s="375">
        <f t="shared" si="340"/>
        <v>0</v>
      </c>
      <c r="CQ123" s="201">
        <f t="shared" si="340"/>
        <v>0</v>
      </c>
      <c r="CR123" s="8">
        <f t="shared" ref="CR123:CR140" si="382">$E123*CP123*CQ123</f>
        <v>0</v>
      </c>
      <c r="CS123" s="50">
        <f t="shared" ref="CS123:CS140" si="383">CR123/$I$3</f>
        <v>0</v>
      </c>
      <c r="CU123" s="375">
        <f t="shared" si="341"/>
        <v>0</v>
      </c>
      <c r="CV123" s="201">
        <f t="shared" si="341"/>
        <v>0</v>
      </c>
      <c r="CW123" s="8">
        <f t="shared" ref="CW123:CW140" si="384">$E123*CU123*CV123</f>
        <v>0</v>
      </c>
      <c r="CX123" s="50">
        <f t="shared" ref="CX123:CX140" si="385">CW123/$I$3</f>
        <v>0</v>
      </c>
      <c r="CZ123" s="375">
        <f t="shared" si="342"/>
        <v>0</v>
      </c>
      <c r="DA123" s="201">
        <f t="shared" si="342"/>
        <v>0</v>
      </c>
      <c r="DB123" s="8">
        <f t="shared" ref="DB123:DB140" si="386">$E123*CZ123*DA123</f>
        <v>0</v>
      </c>
      <c r="DC123" s="50">
        <f t="shared" ref="DC123:DC140" si="387">DB123/$I$3</f>
        <v>0</v>
      </c>
      <c r="DE123" s="375">
        <f t="shared" si="343"/>
        <v>0</v>
      </c>
      <c r="DF123" s="201">
        <f t="shared" si="343"/>
        <v>0</v>
      </c>
      <c r="DG123" s="8">
        <f t="shared" ref="DG123:DG140" si="388">$E123*DE123*DF123</f>
        <v>0</v>
      </c>
      <c r="DH123" s="50">
        <f t="shared" ref="DH123:DH140" si="389">DG123/$I$3</f>
        <v>0</v>
      </c>
      <c r="DJ123" s="375">
        <f t="shared" si="344"/>
        <v>0</v>
      </c>
      <c r="DK123" s="201">
        <f t="shared" si="344"/>
        <v>0</v>
      </c>
      <c r="DL123" s="8">
        <f t="shared" ref="DL123:DL140" si="390">$E123*DJ123*DK123</f>
        <v>0</v>
      </c>
      <c r="DM123" s="50">
        <f t="shared" ref="DM123:DM140" si="391">DL123/$I$3</f>
        <v>0</v>
      </c>
      <c r="DO123" s="375">
        <f t="shared" si="345"/>
        <v>0</v>
      </c>
      <c r="DP123" s="201">
        <f t="shared" si="345"/>
        <v>0</v>
      </c>
      <c r="DQ123" s="8">
        <f t="shared" ref="DQ123:DQ140" si="392">$E123*DO123*DP123</f>
        <v>0</v>
      </c>
      <c r="DR123" s="50">
        <f t="shared" ref="DR123:DR140" si="393">DQ123/$I$3</f>
        <v>0</v>
      </c>
      <c r="DT123" s="51">
        <f t="shared" si="346"/>
        <v>0</v>
      </c>
      <c r="DU123" s="50">
        <f>+DT123/$I$3</f>
        <v>0</v>
      </c>
      <c r="DV123" s="51">
        <v>0</v>
      </c>
      <c r="DW123" s="50">
        <f t="shared" si="348"/>
        <v>0</v>
      </c>
      <c r="DX123" s="51">
        <f t="shared" si="349"/>
        <v>0</v>
      </c>
      <c r="DY123" s="53">
        <f t="shared" si="349"/>
        <v>0</v>
      </c>
      <c r="DZ123" s="307">
        <f>B124</f>
        <v>0</v>
      </c>
    </row>
    <row r="124" spans="1:130" ht="18" customHeight="1" x14ac:dyDescent="0.3">
      <c r="B124" s="431"/>
      <c r="C124" s="522"/>
      <c r="D124" s="433"/>
      <c r="E124" s="425">
        <f>F124*I3</f>
        <v>190000</v>
      </c>
      <c r="F124" s="274">
        <v>5000</v>
      </c>
      <c r="G124" s="274"/>
      <c r="H124" s="274" t="s">
        <v>31</v>
      </c>
      <c r="I124" s="58"/>
      <c r="J124" s="264"/>
      <c r="K124" s="265"/>
      <c r="L124" s="264"/>
      <c r="M124" s="57"/>
      <c r="N124" s="394"/>
      <c r="O124" s="214"/>
      <c r="P124" s="8">
        <f t="shared" si="350"/>
        <v>0</v>
      </c>
      <c r="Q124" s="50">
        <f t="shared" si="351"/>
        <v>0</v>
      </c>
      <c r="S124" s="201">
        <f t="shared" si="325"/>
        <v>0</v>
      </c>
      <c r="T124" s="201">
        <f t="shared" si="325"/>
        <v>0</v>
      </c>
      <c r="U124" s="8">
        <f t="shared" si="352"/>
        <v>0</v>
      </c>
      <c r="V124" s="50">
        <f t="shared" si="353"/>
        <v>0</v>
      </c>
      <c r="X124" s="375">
        <f t="shared" si="326"/>
        <v>0</v>
      </c>
      <c r="Y124" s="201">
        <f t="shared" si="326"/>
        <v>0</v>
      </c>
      <c r="Z124" s="8">
        <f t="shared" si="354"/>
        <v>0</v>
      </c>
      <c r="AA124" s="50">
        <f t="shared" si="355"/>
        <v>0</v>
      </c>
      <c r="AC124" s="375">
        <f t="shared" si="327"/>
        <v>0</v>
      </c>
      <c r="AD124" s="201">
        <f t="shared" si="327"/>
        <v>0</v>
      </c>
      <c r="AE124" s="8">
        <f t="shared" si="356"/>
        <v>0</v>
      </c>
      <c r="AF124" s="50">
        <f t="shared" si="357"/>
        <v>0</v>
      </c>
      <c r="AH124" s="375">
        <f t="shared" si="328"/>
        <v>0</v>
      </c>
      <c r="AI124" s="201">
        <f t="shared" si="328"/>
        <v>0</v>
      </c>
      <c r="AJ124" s="8">
        <f t="shared" si="358"/>
        <v>0</v>
      </c>
      <c r="AK124" s="50">
        <f t="shared" si="359"/>
        <v>0</v>
      </c>
      <c r="AM124" s="375">
        <f t="shared" si="329"/>
        <v>0</v>
      </c>
      <c r="AN124" s="201">
        <f t="shared" si="329"/>
        <v>0</v>
      </c>
      <c r="AO124" s="8">
        <f t="shared" si="360"/>
        <v>0</v>
      </c>
      <c r="AP124" s="50">
        <f t="shared" si="361"/>
        <v>0</v>
      </c>
      <c r="AR124" s="375">
        <f t="shared" si="330"/>
        <v>0</v>
      </c>
      <c r="AS124" s="201">
        <f t="shared" si="330"/>
        <v>0</v>
      </c>
      <c r="AT124" s="8">
        <f t="shared" si="362"/>
        <v>0</v>
      </c>
      <c r="AU124" s="50">
        <f t="shared" si="363"/>
        <v>0</v>
      </c>
      <c r="AW124" s="375">
        <f t="shared" si="331"/>
        <v>0</v>
      </c>
      <c r="AX124" s="201">
        <f t="shared" si="331"/>
        <v>0</v>
      </c>
      <c r="AY124" s="8">
        <f t="shared" si="364"/>
        <v>0</v>
      </c>
      <c r="AZ124" s="50">
        <f t="shared" si="365"/>
        <v>0</v>
      </c>
      <c r="BB124" s="375">
        <f t="shared" si="332"/>
        <v>0</v>
      </c>
      <c r="BC124" s="201">
        <f t="shared" si="332"/>
        <v>0</v>
      </c>
      <c r="BD124" s="8">
        <f t="shared" si="366"/>
        <v>0</v>
      </c>
      <c r="BE124" s="50">
        <f t="shared" si="367"/>
        <v>0</v>
      </c>
      <c r="BG124" s="375">
        <f t="shared" si="333"/>
        <v>0</v>
      </c>
      <c r="BH124" s="201">
        <f t="shared" si="333"/>
        <v>0</v>
      </c>
      <c r="BI124" s="8">
        <f t="shared" si="368"/>
        <v>0</v>
      </c>
      <c r="BJ124" s="50">
        <f t="shared" si="369"/>
        <v>0</v>
      </c>
      <c r="BL124" s="375">
        <f t="shared" si="334"/>
        <v>0</v>
      </c>
      <c r="BM124" s="201">
        <f t="shared" si="334"/>
        <v>0</v>
      </c>
      <c r="BN124" s="8">
        <f t="shared" si="370"/>
        <v>0</v>
      </c>
      <c r="BO124" s="50">
        <f t="shared" si="371"/>
        <v>0</v>
      </c>
      <c r="BQ124" s="375">
        <f t="shared" si="335"/>
        <v>0</v>
      </c>
      <c r="BR124" s="201">
        <f t="shared" si="335"/>
        <v>0</v>
      </c>
      <c r="BS124" s="8">
        <f t="shared" si="372"/>
        <v>0</v>
      </c>
      <c r="BT124" s="50">
        <f t="shared" si="373"/>
        <v>0</v>
      </c>
      <c r="BV124" s="375">
        <f t="shared" si="336"/>
        <v>0</v>
      </c>
      <c r="BW124" s="201">
        <f t="shared" si="336"/>
        <v>0</v>
      </c>
      <c r="BX124" s="8">
        <f t="shared" si="374"/>
        <v>0</v>
      </c>
      <c r="BY124" s="50">
        <f t="shared" si="375"/>
        <v>0</v>
      </c>
      <c r="CA124" s="375">
        <f t="shared" si="337"/>
        <v>0</v>
      </c>
      <c r="CB124" s="201">
        <f t="shared" si="337"/>
        <v>0</v>
      </c>
      <c r="CC124" s="8">
        <f t="shared" si="376"/>
        <v>0</v>
      </c>
      <c r="CD124" s="50">
        <f t="shared" si="377"/>
        <v>0</v>
      </c>
      <c r="CF124" s="375">
        <f t="shared" si="338"/>
        <v>0</v>
      </c>
      <c r="CG124" s="201">
        <f t="shared" si="338"/>
        <v>0</v>
      </c>
      <c r="CH124" s="8">
        <f t="shared" si="378"/>
        <v>0</v>
      </c>
      <c r="CI124" s="50">
        <f t="shared" si="379"/>
        <v>0</v>
      </c>
      <c r="CK124" s="375">
        <f t="shared" si="339"/>
        <v>0</v>
      </c>
      <c r="CL124" s="201">
        <f t="shared" si="339"/>
        <v>0</v>
      </c>
      <c r="CM124" s="8">
        <f t="shared" si="380"/>
        <v>0</v>
      </c>
      <c r="CN124" s="50">
        <f t="shared" si="381"/>
        <v>0</v>
      </c>
      <c r="CP124" s="375">
        <f t="shared" si="340"/>
        <v>0</v>
      </c>
      <c r="CQ124" s="201">
        <f t="shared" si="340"/>
        <v>0</v>
      </c>
      <c r="CR124" s="8">
        <f t="shared" si="382"/>
        <v>0</v>
      </c>
      <c r="CS124" s="50">
        <f t="shared" si="383"/>
        <v>0</v>
      </c>
      <c r="CU124" s="375">
        <f t="shared" si="341"/>
        <v>0</v>
      </c>
      <c r="CV124" s="201">
        <f t="shared" si="341"/>
        <v>0</v>
      </c>
      <c r="CW124" s="8">
        <f t="shared" si="384"/>
        <v>0</v>
      </c>
      <c r="CX124" s="50">
        <f t="shared" si="385"/>
        <v>0</v>
      </c>
      <c r="CZ124" s="375">
        <f t="shared" si="342"/>
        <v>0</v>
      </c>
      <c r="DA124" s="201">
        <f t="shared" si="342"/>
        <v>0</v>
      </c>
      <c r="DB124" s="8">
        <f t="shared" si="386"/>
        <v>0</v>
      </c>
      <c r="DC124" s="50">
        <f t="shared" si="387"/>
        <v>0</v>
      </c>
      <c r="DE124" s="375">
        <f t="shared" si="343"/>
        <v>0</v>
      </c>
      <c r="DF124" s="201">
        <f t="shared" si="343"/>
        <v>0</v>
      </c>
      <c r="DG124" s="8">
        <f t="shared" si="388"/>
        <v>0</v>
      </c>
      <c r="DH124" s="50">
        <f t="shared" si="389"/>
        <v>0</v>
      </c>
      <c r="DJ124" s="375">
        <f t="shared" si="344"/>
        <v>0</v>
      </c>
      <c r="DK124" s="201">
        <f t="shared" si="344"/>
        <v>0</v>
      </c>
      <c r="DL124" s="8">
        <f t="shared" si="390"/>
        <v>0</v>
      </c>
      <c r="DM124" s="50">
        <f t="shared" si="391"/>
        <v>0</v>
      </c>
      <c r="DO124" s="375">
        <f t="shared" si="345"/>
        <v>0</v>
      </c>
      <c r="DP124" s="201">
        <f t="shared" si="345"/>
        <v>0</v>
      </c>
      <c r="DQ124" s="8">
        <f t="shared" si="392"/>
        <v>0</v>
      </c>
      <c r="DR124" s="50">
        <f t="shared" si="393"/>
        <v>0</v>
      </c>
      <c r="DT124" s="51">
        <f t="shared" si="346"/>
        <v>0</v>
      </c>
      <c r="DU124" s="50">
        <f t="shared" ref="DU124:DU139" si="394">+DT124/$I$3</f>
        <v>0</v>
      </c>
      <c r="DV124" s="51">
        <v>0</v>
      </c>
      <c r="DW124" s="50">
        <f t="shared" si="348"/>
        <v>0</v>
      </c>
      <c r="DX124" s="51">
        <f t="shared" si="349"/>
        <v>0</v>
      </c>
      <c r="DY124" s="53">
        <f t="shared" si="349"/>
        <v>0</v>
      </c>
      <c r="DZ124" s="307">
        <f>B125</f>
        <v>0</v>
      </c>
    </row>
    <row r="125" spans="1:130" ht="18" customHeight="1" x14ac:dyDescent="0.3">
      <c r="B125" s="431"/>
      <c r="C125" s="522"/>
      <c r="D125" s="433">
        <v>4</v>
      </c>
      <c r="E125" s="425">
        <f>(5*1500)</f>
        <v>7500</v>
      </c>
      <c r="F125" s="274">
        <f t="shared" ref="F125:F127" si="395">E125/$I$3</f>
        <v>197.36842105263159</v>
      </c>
      <c r="G125" s="274"/>
      <c r="H125" s="274" t="s">
        <v>31</v>
      </c>
      <c r="I125" s="58"/>
      <c r="J125" s="264"/>
      <c r="K125" s="265"/>
      <c r="L125" s="264"/>
      <c r="M125" s="57"/>
      <c r="N125" s="394"/>
      <c r="O125" s="214"/>
      <c r="P125" s="8">
        <f t="shared" si="350"/>
        <v>0</v>
      </c>
      <c r="Q125" s="50">
        <f t="shared" si="351"/>
        <v>0</v>
      </c>
      <c r="S125" s="201">
        <f t="shared" si="325"/>
        <v>0</v>
      </c>
      <c r="T125" s="201">
        <f t="shared" si="325"/>
        <v>0</v>
      </c>
      <c r="U125" s="8">
        <f t="shared" si="352"/>
        <v>0</v>
      </c>
      <c r="V125" s="50">
        <f t="shared" si="353"/>
        <v>0</v>
      </c>
      <c r="X125" s="375">
        <f t="shared" si="326"/>
        <v>0</v>
      </c>
      <c r="Y125" s="201">
        <f t="shared" si="326"/>
        <v>0</v>
      </c>
      <c r="Z125" s="8">
        <f t="shared" si="354"/>
        <v>0</v>
      </c>
      <c r="AA125" s="50">
        <f t="shared" si="355"/>
        <v>0</v>
      </c>
      <c r="AC125" s="375">
        <f t="shared" si="327"/>
        <v>0</v>
      </c>
      <c r="AD125" s="201">
        <f t="shared" si="327"/>
        <v>0</v>
      </c>
      <c r="AE125" s="8">
        <f t="shared" si="356"/>
        <v>0</v>
      </c>
      <c r="AF125" s="50">
        <f t="shared" si="357"/>
        <v>0</v>
      </c>
      <c r="AH125" s="375">
        <f t="shared" si="328"/>
        <v>0</v>
      </c>
      <c r="AI125" s="201">
        <f t="shared" si="328"/>
        <v>0</v>
      </c>
      <c r="AJ125" s="8">
        <f t="shared" si="358"/>
        <v>0</v>
      </c>
      <c r="AK125" s="50">
        <f t="shared" si="359"/>
        <v>0</v>
      </c>
      <c r="AM125" s="375">
        <f t="shared" si="329"/>
        <v>0</v>
      </c>
      <c r="AN125" s="201">
        <f t="shared" si="329"/>
        <v>0</v>
      </c>
      <c r="AO125" s="8">
        <f t="shared" si="360"/>
        <v>0</v>
      </c>
      <c r="AP125" s="50">
        <f t="shared" si="361"/>
        <v>0</v>
      </c>
      <c r="AR125" s="375">
        <f t="shared" si="330"/>
        <v>0</v>
      </c>
      <c r="AS125" s="201">
        <f t="shared" si="330"/>
        <v>0</v>
      </c>
      <c r="AT125" s="8">
        <f t="shared" si="362"/>
        <v>0</v>
      </c>
      <c r="AU125" s="50">
        <f t="shared" si="363"/>
        <v>0</v>
      </c>
      <c r="AW125" s="375">
        <f t="shared" si="331"/>
        <v>0</v>
      </c>
      <c r="AX125" s="201">
        <f t="shared" si="331"/>
        <v>0</v>
      </c>
      <c r="AY125" s="8">
        <f t="shared" si="364"/>
        <v>0</v>
      </c>
      <c r="AZ125" s="50">
        <f t="shared" si="365"/>
        <v>0</v>
      </c>
      <c r="BB125" s="375">
        <f t="shared" si="332"/>
        <v>0</v>
      </c>
      <c r="BC125" s="201">
        <f t="shared" si="332"/>
        <v>0</v>
      </c>
      <c r="BD125" s="8">
        <f t="shared" si="366"/>
        <v>0</v>
      </c>
      <c r="BE125" s="50">
        <f t="shared" si="367"/>
        <v>0</v>
      </c>
      <c r="BG125" s="375">
        <f t="shared" si="333"/>
        <v>0</v>
      </c>
      <c r="BH125" s="201">
        <f t="shared" si="333"/>
        <v>0</v>
      </c>
      <c r="BI125" s="8">
        <f t="shared" si="368"/>
        <v>0</v>
      </c>
      <c r="BJ125" s="50">
        <f t="shared" si="369"/>
        <v>0</v>
      </c>
      <c r="BL125" s="375">
        <f t="shared" si="334"/>
        <v>0</v>
      </c>
      <c r="BM125" s="201">
        <f t="shared" si="334"/>
        <v>0</v>
      </c>
      <c r="BN125" s="8">
        <f t="shared" si="370"/>
        <v>0</v>
      </c>
      <c r="BO125" s="50">
        <f t="shared" si="371"/>
        <v>0</v>
      </c>
      <c r="BQ125" s="375">
        <f t="shared" si="335"/>
        <v>0</v>
      </c>
      <c r="BR125" s="201">
        <f t="shared" si="335"/>
        <v>0</v>
      </c>
      <c r="BS125" s="8">
        <f t="shared" si="372"/>
        <v>0</v>
      </c>
      <c r="BT125" s="50">
        <f t="shared" si="373"/>
        <v>0</v>
      </c>
      <c r="BV125" s="375">
        <f t="shared" si="336"/>
        <v>0</v>
      </c>
      <c r="BW125" s="201">
        <f t="shared" si="336"/>
        <v>0</v>
      </c>
      <c r="BX125" s="8">
        <f t="shared" si="374"/>
        <v>0</v>
      </c>
      <c r="BY125" s="50">
        <f t="shared" si="375"/>
        <v>0</v>
      </c>
      <c r="CA125" s="375">
        <f t="shared" si="337"/>
        <v>0</v>
      </c>
      <c r="CB125" s="201">
        <f t="shared" si="337"/>
        <v>0</v>
      </c>
      <c r="CC125" s="8">
        <f t="shared" si="376"/>
        <v>0</v>
      </c>
      <c r="CD125" s="50">
        <f t="shared" si="377"/>
        <v>0</v>
      </c>
      <c r="CF125" s="375">
        <f t="shared" si="338"/>
        <v>0</v>
      </c>
      <c r="CG125" s="201">
        <f t="shared" si="338"/>
        <v>0</v>
      </c>
      <c r="CH125" s="8">
        <f t="shared" si="378"/>
        <v>0</v>
      </c>
      <c r="CI125" s="50">
        <f t="shared" si="379"/>
        <v>0</v>
      </c>
      <c r="CK125" s="375">
        <f t="shared" si="339"/>
        <v>0</v>
      </c>
      <c r="CL125" s="201">
        <f t="shared" si="339"/>
        <v>0</v>
      </c>
      <c r="CM125" s="8">
        <f t="shared" si="380"/>
        <v>0</v>
      </c>
      <c r="CN125" s="50">
        <f t="shared" si="381"/>
        <v>0</v>
      </c>
      <c r="CP125" s="375">
        <f t="shared" si="340"/>
        <v>0</v>
      </c>
      <c r="CQ125" s="201">
        <f t="shared" si="340"/>
        <v>0</v>
      </c>
      <c r="CR125" s="8">
        <f t="shared" si="382"/>
        <v>0</v>
      </c>
      <c r="CS125" s="50">
        <f t="shared" si="383"/>
        <v>0</v>
      </c>
      <c r="CU125" s="375">
        <f t="shared" si="341"/>
        <v>0</v>
      </c>
      <c r="CV125" s="201">
        <f t="shared" si="341"/>
        <v>0</v>
      </c>
      <c r="CW125" s="8">
        <f t="shared" si="384"/>
        <v>0</v>
      </c>
      <c r="CX125" s="50">
        <f t="shared" si="385"/>
        <v>0</v>
      </c>
      <c r="CZ125" s="375">
        <f t="shared" si="342"/>
        <v>0</v>
      </c>
      <c r="DA125" s="201">
        <f t="shared" si="342"/>
        <v>0</v>
      </c>
      <c r="DB125" s="8">
        <f t="shared" si="386"/>
        <v>0</v>
      </c>
      <c r="DC125" s="50">
        <f t="shared" si="387"/>
        <v>0</v>
      </c>
      <c r="DE125" s="375">
        <f t="shared" si="343"/>
        <v>0</v>
      </c>
      <c r="DF125" s="201">
        <f t="shared" si="343"/>
        <v>0</v>
      </c>
      <c r="DG125" s="8">
        <f t="shared" si="388"/>
        <v>0</v>
      </c>
      <c r="DH125" s="50">
        <f t="shared" si="389"/>
        <v>0</v>
      </c>
      <c r="DJ125" s="375">
        <f t="shared" si="344"/>
        <v>0</v>
      </c>
      <c r="DK125" s="201">
        <f t="shared" si="344"/>
        <v>0</v>
      </c>
      <c r="DL125" s="8">
        <f t="shared" si="390"/>
        <v>0</v>
      </c>
      <c r="DM125" s="50">
        <f t="shared" si="391"/>
        <v>0</v>
      </c>
      <c r="DO125" s="375">
        <f t="shared" si="345"/>
        <v>0</v>
      </c>
      <c r="DP125" s="201">
        <f t="shared" si="345"/>
        <v>0</v>
      </c>
      <c r="DQ125" s="8">
        <f t="shared" si="392"/>
        <v>0</v>
      </c>
      <c r="DR125" s="50">
        <f t="shared" si="393"/>
        <v>0</v>
      </c>
      <c r="DT125" s="51">
        <f t="shared" si="346"/>
        <v>0</v>
      </c>
      <c r="DU125" s="50">
        <f t="shared" si="394"/>
        <v>0</v>
      </c>
      <c r="DV125" s="51">
        <v>0</v>
      </c>
      <c r="DW125" s="50">
        <f t="shared" si="348"/>
        <v>0</v>
      </c>
      <c r="DX125" s="51">
        <f t="shared" si="349"/>
        <v>0</v>
      </c>
      <c r="DY125" s="53">
        <f t="shared" si="349"/>
        <v>0</v>
      </c>
      <c r="DZ125" s="307" t="e">
        <f>#REF!</f>
        <v>#REF!</v>
      </c>
    </row>
    <row r="126" spans="1:130" ht="18" customHeight="1" x14ac:dyDescent="0.3">
      <c r="B126" s="431"/>
      <c r="C126" s="316"/>
      <c r="D126" s="316" t="s">
        <v>709</v>
      </c>
      <c r="E126" s="334">
        <f>(1500*27)</f>
        <v>40500</v>
      </c>
      <c r="F126" s="274">
        <f t="shared" si="395"/>
        <v>1065.7894736842106</v>
      </c>
      <c r="G126" s="274"/>
      <c r="H126" s="274"/>
      <c r="I126" s="270"/>
      <c r="J126" s="58"/>
      <c r="K126" s="265"/>
      <c r="L126" s="264"/>
      <c r="M126" s="271"/>
      <c r="N126" s="394"/>
      <c r="O126" s="214"/>
      <c r="P126" s="8">
        <f t="shared" si="350"/>
        <v>0</v>
      </c>
      <c r="Q126" s="50">
        <f t="shared" si="351"/>
        <v>0</v>
      </c>
      <c r="S126" s="201">
        <f t="shared" si="325"/>
        <v>0</v>
      </c>
      <c r="T126" s="201">
        <f t="shared" si="325"/>
        <v>0</v>
      </c>
      <c r="U126" s="8">
        <f t="shared" si="352"/>
        <v>0</v>
      </c>
      <c r="V126" s="50">
        <f t="shared" si="353"/>
        <v>0</v>
      </c>
      <c r="X126" s="375">
        <f t="shared" si="326"/>
        <v>0</v>
      </c>
      <c r="Y126" s="201">
        <f t="shared" si="326"/>
        <v>0</v>
      </c>
      <c r="Z126" s="8">
        <f t="shared" si="354"/>
        <v>0</v>
      </c>
      <c r="AA126" s="50">
        <f t="shared" si="355"/>
        <v>0</v>
      </c>
      <c r="AC126" s="375">
        <f t="shared" si="327"/>
        <v>0</v>
      </c>
      <c r="AD126" s="201">
        <f t="shared" si="327"/>
        <v>0</v>
      </c>
      <c r="AE126" s="8">
        <f t="shared" si="356"/>
        <v>0</v>
      </c>
      <c r="AF126" s="50">
        <f t="shared" si="357"/>
        <v>0</v>
      </c>
      <c r="AH126" s="375">
        <f t="shared" si="328"/>
        <v>0</v>
      </c>
      <c r="AI126" s="201">
        <f t="shared" si="328"/>
        <v>0</v>
      </c>
      <c r="AJ126" s="8">
        <f t="shared" si="358"/>
        <v>0</v>
      </c>
      <c r="AK126" s="50">
        <f t="shared" si="359"/>
        <v>0</v>
      </c>
      <c r="AM126" s="375">
        <f t="shared" si="329"/>
        <v>0</v>
      </c>
      <c r="AN126" s="201">
        <f t="shared" si="329"/>
        <v>0</v>
      </c>
      <c r="AO126" s="8">
        <f t="shared" si="360"/>
        <v>0</v>
      </c>
      <c r="AP126" s="50">
        <f t="shared" si="361"/>
        <v>0</v>
      </c>
      <c r="AR126" s="375">
        <f t="shared" si="330"/>
        <v>0</v>
      </c>
      <c r="AS126" s="201">
        <f t="shared" si="330"/>
        <v>0</v>
      </c>
      <c r="AT126" s="8">
        <f t="shared" si="362"/>
        <v>0</v>
      </c>
      <c r="AU126" s="50">
        <f t="shared" si="363"/>
        <v>0</v>
      </c>
      <c r="AW126" s="375">
        <f t="shared" si="331"/>
        <v>0</v>
      </c>
      <c r="AX126" s="201">
        <f t="shared" si="331"/>
        <v>0</v>
      </c>
      <c r="AY126" s="8">
        <f t="shared" si="364"/>
        <v>0</v>
      </c>
      <c r="AZ126" s="50">
        <f t="shared" si="365"/>
        <v>0</v>
      </c>
      <c r="BB126" s="375">
        <f t="shared" si="332"/>
        <v>0</v>
      </c>
      <c r="BC126" s="201">
        <f t="shared" si="332"/>
        <v>0</v>
      </c>
      <c r="BD126" s="8">
        <f t="shared" si="366"/>
        <v>0</v>
      </c>
      <c r="BE126" s="50">
        <f t="shared" si="367"/>
        <v>0</v>
      </c>
      <c r="BG126" s="375">
        <f t="shared" si="333"/>
        <v>0</v>
      </c>
      <c r="BH126" s="201">
        <f t="shared" si="333"/>
        <v>0</v>
      </c>
      <c r="BI126" s="8">
        <f t="shared" si="368"/>
        <v>0</v>
      </c>
      <c r="BJ126" s="50">
        <f t="shared" si="369"/>
        <v>0</v>
      </c>
      <c r="BL126" s="375">
        <f t="shared" si="334"/>
        <v>0</v>
      </c>
      <c r="BM126" s="201">
        <f t="shared" si="334"/>
        <v>0</v>
      </c>
      <c r="BN126" s="8">
        <f t="shared" si="370"/>
        <v>0</v>
      </c>
      <c r="BO126" s="50">
        <f t="shared" si="371"/>
        <v>0</v>
      </c>
      <c r="BQ126" s="375">
        <f t="shared" si="335"/>
        <v>0</v>
      </c>
      <c r="BR126" s="201">
        <f t="shared" si="335"/>
        <v>0</v>
      </c>
      <c r="BS126" s="8">
        <f t="shared" si="372"/>
        <v>0</v>
      </c>
      <c r="BT126" s="50">
        <f t="shared" si="373"/>
        <v>0</v>
      </c>
      <c r="BV126" s="375">
        <f t="shared" si="336"/>
        <v>0</v>
      </c>
      <c r="BW126" s="201">
        <f t="shared" si="336"/>
        <v>0</v>
      </c>
      <c r="BX126" s="8">
        <f t="shared" si="374"/>
        <v>0</v>
      </c>
      <c r="BY126" s="50">
        <f t="shared" si="375"/>
        <v>0</v>
      </c>
      <c r="CA126" s="375">
        <f t="shared" si="337"/>
        <v>0</v>
      </c>
      <c r="CB126" s="201">
        <f t="shared" si="337"/>
        <v>0</v>
      </c>
      <c r="CC126" s="8">
        <f t="shared" si="376"/>
        <v>0</v>
      </c>
      <c r="CD126" s="50">
        <f t="shared" si="377"/>
        <v>0</v>
      </c>
      <c r="CF126" s="375">
        <f t="shared" si="338"/>
        <v>0</v>
      </c>
      <c r="CG126" s="201">
        <f t="shared" si="338"/>
        <v>0</v>
      </c>
      <c r="CH126" s="8">
        <f t="shared" si="378"/>
        <v>0</v>
      </c>
      <c r="CI126" s="50">
        <f t="shared" si="379"/>
        <v>0</v>
      </c>
      <c r="CK126" s="375">
        <f t="shared" si="339"/>
        <v>0</v>
      </c>
      <c r="CL126" s="201">
        <f t="shared" si="339"/>
        <v>0</v>
      </c>
      <c r="CM126" s="8">
        <f t="shared" si="380"/>
        <v>0</v>
      </c>
      <c r="CN126" s="50">
        <f t="shared" si="381"/>
        <v>0</v>
      </c>
      <c r="CP126" s="375">
        <f t="shared" si="340"/>
        <v>0</v>
      </c>
      <c r="CQ126" s="201">
        <f t="shared" si="340"/>
        <v>0</v>
      </c>
      <c r="CR126" s="8">
        <f t="shared" si="382"/>
        <v>0</v>
      </c>
      <c r="CS126" s="50">
        <f t="shared" si="383"/>
        <v>0</v>
      </c>
      <c r="CU126" s="375">
        <f t="shared" si="341"/>
        <v>0</v>
      </c>
      <c r="CV126" s="201">
        <f t="shared" si="341"/>
        <v>0</v>
      </c>
      <c r="CW126" s="8">
        <f t="shared" si="384"/>
        <v>0</v>
      </c>
      <c r="CX126" s="50">
        <f t="shared" si="385"/>
        <v>0</v>
      </c>
      <c r="CZ126" s="375">
        <f t="shared" si="342"/>
        <v>0</v>
      </c>
      <c r="DA126" s="201">
        <f t="shared" si="342"/>
        <v>0</v>
      </c>
      <c r="DB126" s="8">
        <f t="shared" si="386"/>
        <v>0</v>
      </c>
      <c r="DC126" s="50">
        <f t="shared" si="387"/>
        <v>0</v>
      </c>
      <c r="DE126" s="375">
        <f t="shared" si="343"/>
        <v>0</v>
      </c>
      <c r="DF126" s="201">
        <f t="shared" si="343"/>
        <v>0</v>
      </c>
      <c r="DG126" s="8">
        <f t="shared" si="388"/>
        <v>0</v>
      </c>
      <c r="DH126" s="50">
        <f t="shared" si="389"/>
        <v>0</v>
      </c>
      <c r="DJ126" s="375">
        <f t="shared" si="344"/>
        <v>0</v>
      </c>
      <c r="DK126" s="201">
        <f t="shared" si="344"/>
        <v>0</v>
      </c>
      <c r="DL126" s="8">
        <f t="shared" si="390"/>
        <v>0</v>
      </c>
      <c r="DM126" s="50">
        <f t="shared" si="391"/>
        <v>0</v>
      </c>
      <c r="DO126" s="375">
        <f t="shared" si="345"/>
        <v>0</v>
      </c>
      <c r="DP126" s="201">
        <f t="shared" si="345"/>
        <v>0</v>
      </c>
      <c r="DQ126" s="8">
        <f t="shared" si="392"/>
        <v>0</v>
      </c>
      <c r="DR126" s="50">
        <f t="shared" si="393"/>
        <v>0</v>
      </c>
      <c r="DT126" s="51">
        <f t="shared" si="346"/>
        <v>0</v>
      </c>
      <c r="DU126" s="50">
        <f t="shared" si="394"/>
        <v>0</v>
      </c>
      <c r="DV126" s="51">
        <v>0</v>
      </c>
      <c r="DW126" s="50">
        <f t="shared" si="348"/>
        <v>0</v>
      </c>
      <c r="DX126" s="51">
        <f t="shared" si="349"/>
        <v>0</v>
      </c>
      <c r="DY126" s="53">
        <f t="shared" si="349"/>
        <v>0</v>
      </c>
      <c r="DZ126" s="307">
        <f t="shared" ref="DZ126:DZ139" si="396">B126</f>
        <v>0</v>
      </c>
    </row>
    <row r="127" spans="1:130" ht="18" customHeight="1" x14ac:dyDescent="0.3">
      <c r="A127" s="6"/>
      <c r="B127" s="431"/>
      <c r="C127" s="316"/>
      <c r="D127" s="316" t="s">
        <v>708</v>
      </c>
      <c r="E127" s="334">
        <f>27*1500</f>
        <v>40500</v>
      </c>
      <c r="F127" s="274">
        <f t="shared" si="395"/>
        <v>1065.7894736842106</v>
      </c>
      <c r="G127" s="274"/>
      <c r="H127" s="274"/>
      <c r="I127" s="58"/>
      <c r="J127" s="58"/>
      <c r="K127" s="265"/>
      <c r="L127" s="264"/>
      <c r="M127" s="57"/>
      <c r="N127" s="394"/>
      <c r="O127" s="214"/>
      <c r="P127" s="8">
        <f t="shared" si="350"/>
        <v>0</v>
      </c>
      <c r="Q127" s="50">
        <f t="shared" si="351"/>
        <v>0</v>
      </c>
      <c r="S127" s="201">
        <f t="shared" si="325"/>
        <v>0</v>
      </c>
      <c r="T127" s="201">
        <f t="shared" si="325"/>
        <v>0</v>
      </c>
      <c r="U127" s="8">
        <f t="shared" si="352"/>
        <v>0</v>
      </c>
      <c r="V127" s="50">
        <f t="shared" si="353"/>
        <v>0</v>
      </c>
      <c r="X127" s="375">
        <f t="shared" si="326"/>
        <v>0</v>
      </c>
      <c r="Y127" s="201">
        <f t="shared" si="326"/>
        <v>0</v>
      </c>
      <c r="Z127" s="8">
        <f t="shared" si="354"/>
        <v>0</v>
      </c>
      <c r="AA127" s="50">
        <f t="shared" si="355"/>
        <v>0</v>
      </c>
      <c r="AC127" s="375">
        <f t="shared" si="327"/>
        <v>0</v>
      </c>
      <c r="AD127" s="201">
        <f t="shared" si="327"/>
        <v>0</v>
      </c>
      <c r="AE127" s="8">
        <f t="shared" si="356"/>
        <v>0</v>
      </c>
      <c r="AF127" s="50">
        <f t="shared" si="357"/>
        <v>0</v>
      </c>
      <c r="AH127" s="375">
        <f t="shared" si="328"/>
        <v>0</v>
      </c>
      <c r="AI127" s="201">
        <f t="shared" si="328"/>
        <v>0</v>
      </c>
      <c r="AJ127" s="8">
        <f t="shared" si="358"/>
        <v>0</v>
      </c>
      <c r="AK127" s="50">
        <f t="shared" si="359"/>
        <v>0</v>
      </c>
      <c r="AM127" s="375">
        <f t="shared" si="329"/>
        <v>0</v>
      </c>
      <c r="AN127" s="201">
        <f t="shared" si="329"/>
        <v>0</v>
      </c>
      <c r="AO127" s="8">
        <f t="shared" si="360"/>
        <v>0</v>
      </c>
      <c r="AP127" s="50">
        <f t="shared" si="361"/>
        <v>0</v>
      </c>
      <c r="AR127" s="375">
        <f t="shared" si="330"/>
        <v>0</v>
      </c>
      <c r="AS127" s="201">
        <f t="shared" si="330"/>
        <v>0</v>
      </c>
      <c r="AT127" s="8">
        <f t="shared" si="362"/>
        <v>0</v>
      </c>
      <c r="AU127" s="50">
        <f t="shared" si="363"/>
        <v>0</v>
      </c>
      <c r="AW127" s="375">
        <f t="shared" si="331"/>
        <v>0</v>
      </c>
      <c r="AX127" s="201">
        <f t="shared" si="331"/>
        <v>0</v>
      </c>
      <c r="AY127" s="8">
        <f t="shared" si="364"/>
        <v>0</v>
      </c>
      <c r="AZ127" s="50">
        <f t="shared" si="365"/>
        <v>0</v>
      </c>
      <c r="BB127" s="375">
        <f t="shared" si="332"/>
        <v>0</v>
      </c>
      <c r="BC127" s="201">
        <f t="shared" si="332"/>
        <v>0</v>
      </c>
      <c r="BD127" s="8">
        <f t="shared" si="366"/>
        <v>0</v>
      </c>
      <c r="BE127" s="50">
        <f t="shared" si="367"/>
        <v>0</v>
      </c>
      <c r="BG127" s="375">
        <f t="shared" si="333"/>
        <v>0</v>
      </c>
      <c r="BH127" s="201">
        <f t="shared" si="333"/>
        <v>0</v>
      </c>
      <c r="BI127" s="8">
        <f t="shared" si="368"/>
        <v>0</v>
      </c>
      <c r="BJ127" s="50">
        <f t="shared" si="369"/>
        <v>0</v>
      </c>
      <c r="BL127" s="375">
        <f t="shared" si="334"/>
        <v>0</v>
      </c>
      <c r="BM127" s="201">
        <f t="shared" si="334"/>
        <v>0</v>
      </c>
      <c r="BN127" s="8">
        <f t="shared" si="370"/>
        <v>0</v>
      </c>
      <c r="BO127" s="50">
        <f t="shared" si="371"/>
        <v>0</v>
      </c>
      <c r="BQ127" s="375">
        <f t="shared" si="335"/>
        <v>0</v>
      </c>
      <c r="BR127" s="201">
        <f t="shared" si="335"/>
        <v>0</v>
      </c>
      <c r="BS127" s="8">
        <f t="shared" si="372"/>
        <v>0</v>
      </c>
      <c r="BT127" s="50">
        <f t="shared" si="373"/>
        <v>0</v>
      </c>
      <c r="BV127" s="375">
        <f t="shared" si="336"/>
        <v>0</v>
      </c>
      <c r="BW127" s="201">
        <f t="shared" si="336"/>
        <v>0</v>
      </c>
      <c r="BX127" s="8">
        <f t="shared" si="374"/>
        <v>0</v>
      </c>
      <c r="BY127" s="50">
        <f t="shared" si="375"/>
        <v>0</v>
      </c>
      <c r="CA127" s="375">
        <f t="shared" si="337"/>
        <v>0</v>
      </c>
      <c r="CB127" s="201">
        <f t="shared" si="337"/>
        <v>0</v>
      </c>
      <c r="CC127" s="8">
        <f t="shared" si="376"/>
        <v>0</v>
      </c>
      <c r="CD127" s="50">
        <f t="shared" si="377"/>
        <v>0</v>
      </c>
      <c r="CF127" s="375">
        <f t="shared" si="338"/>
        <v>0</v>
      </c>
      <c r="CG127" s="201">
        <f t="shared" si="338"/>
        <v>0</v>
      </c>
      <c r="CH127" s="8">
        <f t="shared" si="378"/>
        <v>0</v>
      </c>
      <c r="CI127" s="50">
        <f t="shared" si="379"/>
        <v>0</v>
      </c>
      <c r="CK127" s="375">
        <f t="shared" si="339"/>
        <v>0</v>
      </c>
      <c r="CL127" s="201">
        <f t="shared" si="339"/>
        <v>0</v>
      </c>
      <c r="CM127" s="8">
        <f t="shared" si="380"/>
        <v>0</v>
      </c>
      <c r="CN127" s="50">
        <f t="shared" si="381"/>
        <v>0</v>
      </c>
      <c r="CP127" s="375">
        <f t="shared" si="340"/>
        <v>0</v>
      </c>
      <c r="CQ127" s="201">
        <f t="shared" si="340"/>
        <v>0</v>
      </c>
      <c r="CR127" s="8">
        <f t="shared" si="382"/>
        <v>0</v>
      </c>
      <c r="CS127" s="50">
        <f t="shared" si="383"/>
        <v>0</v>
      </c>
      <c r="CU127" s="375">
        <f t="shared" si="341"/>
        <v>0</v>
      </c>
      <c r="CV127" s="201">
        <f t="shared" si="341"/>
        <v>0</v>
      </c>
      <c r="CW127" s="8">
        <f t="shared" si="384"/>
        <v>0</v>
      </c>
      <c r="CX127" s="50">
        <f t="shared" si="385"/>
        <v>0</v>
      </c>
      <c r="CZ127" s="375">
        <f t="shared" si="342"/>
        <v>0</v>
      </c>
      <c r="DA127" s="201">
        <f t="shared" si="342"/>
        <v>0</v>
      </c>
      <c r="DB127" s="8">
        <f t="shared" si="386"/>
        <v>0</v>
      </c>
      <c r="DC127" s="50">
        <f t="shared" si="387"/>
        <v>0</v>
      </c>
      <c r="DE127" s="375">
        <f t="shared" si="343"/>
        <v>0</v>
      </c>
      <c r="DF127" s="201">
        <f t="shared" si="343"/>
        <v>0</v>
      </c>
      <c r="DG127" s="8">
        <f t="shared" si="388"/>
        <v>0</v>
      </c>
      <c r="DH127" s="50">
        <f t="shared" si="389"/>
        <v>0</v>
      </c>
      <c r="DJ127" s="375">
        <f t="shared" si="344"/>
        <v>0</v>
      </c>
      <c r="DK127" s="201">
        <f t="shared" si="344"/>
        <v>0</v>
      </c>
      <c r="DL127" s="8">
        <f t="shared" si="390"/>
        <v>0</v>
      </c>
      <c r="DM127" s="50">
        <f t="shared" si="391"/>
        <v>0</v>
      </c>
      <c r="DO127" s="375">
        <f t="shared" si="345"/>
        <v>0</v>
      </c>
      <c r="DP127" s="201">
        <f t="shared" si="345"/>
        <v>0</v>
      </c>
      <c r="DQ127" s="8">
        <f t="shared" si="392"/>
        <v>0</v>
      </c>
      <c r="DR127" s="50">
        <f t="shared" si="393"/>
        <v>0</v>
      </c>
      <c r="DT127" s="51">
        <f t="shared" si="346"/>
        <v>0</v>
      </c>
      <c r="DU127" s="50">
        <f t="shared" si="394"/>
        <v>0</v>
      </c>
      <c r="DV127" s="51">
        <v>0</v>
      </c>
      <c r="DW127" s="50">
        <f t="shared" si="348"/>
        <v>0</v>
      </c>
      <c r="DX127" s="51">
        <f t="shared" si="349"/>
        <v>0</v>
      </c>
      <c r="DY127" s="53">
        <f t="shared" si="349"/>
        <v>0</v>
      </c>
      <c r="DZ127" s="307">
        <f t="shared" si="396"/>
        <v>0</v>
      </c>
    </row>
    <row r="128" spans="1:130" ht="18" customHeight="1" x14ac:dyDescent="0.3">
      <c r="B128" s="339"/>
      <c r="C128" s="317"/>
      <c r="D128" s="317"/>
      <c r="E128" s="334"/>
      <c r="F128" s="274"/>
      <c r="G128" s="274"/>
      <c r="H128" s="274"/>
      <c r="I128" s="58"/>
      <c r="J128" s="58"/>
      <c r="K128" s="265"/>
      <c r="L128" s="264"/>
      <c r="M128" s="57"/>
      <c r="N128" s="394"/>
      <c r="O128" s="214"/>
      <c r="P128" s="8">
        <f t="shared" si="350"/>
        <v>0</v>
      </c>
      <c r="Q128" s="50">
        <f t="shared" si="351"/>
        <v>0</v>
      </c>
      <c r="S128" s="201">
        <f t="shared" si="325"/>
        <v>0</v>
      </c>
      <c r="T128" s="201">
        <f t="shared" si="325"/>
        <v>0</v>
      </c>
      <c r="U128" s="8">
        <f t="shared" si="352"/>
        <v>0</v>
      </c>
      <c r="V128" s="50">
        <f t="shared" si="353"/>
        <v>0</v>
      </c>
      <c r="X128" s="375">
        <f t="shared" si="326"/>
        <v>0</v>
      </c>
      <c r="Y128" s="201">
        <f t="shared" si="326"/>
        <v>0</v>
      </c>
      <c r="Z128" s="8">
        <f t="shared" si="354"/>
        <v>0</v>
      </c>
      <c r="AA128" s="50">
        <f t="shared" si="355"/>
        <v>0</v>
      </c>
      <c r="AC128" s="375">
        <f t="shared" si="327"/>
        <v>0</v>
      </c>
      <c r="AD128" s="201">
        <f t="shared" si="327"/>
        <v>0</v>
      </c>
      <c r="AE128" s="8">
        <f t="shared" si="356"/>
        <v>0</v>
      </c>
      <c r="AF128" s="50">
        <f t="shared" si="357"/>
        <v>0</v>
      </c>
      <c r="AH128" s="375">
        <f t="shared" si="328"/>
        <v>0</v>
      </c>
      <c r="AI128" s="201">
        <f t="shared" si="328"/>
        <v>0</v>
      </c>
      <c r="AJ128" s="8">
        <f t="shared" si="358"/>
        <v>0</v>
      </c>
      <c r="AK128" s="50">
        <f t="shared" si="359"/>
        <v>0</v>
      </c>
      <c r="AM128" s="375">
        <f t="shared" si="329"/>
        <v>0</v>
      </c>
      <c r="AN128" s="201">
        <f t="shared" si="329"/>
        <v>0</v>
      </c>
      <c r="AO128" s="8">
        <f t="shared" si="360"/>
        <v>0</v>
      </c>
      <c r="AP128" s="50">
        <f t="shared" si="361"/>
        <v>0</v>
      </c>
      <c r="AR128" s="375">
        <f t="shared" si="330"/>
        <v>0</v>
      </c>
      <c r="AS128" s="201">
        <f t="shared" si="330"/>
        <v>0</v>
      </c>
      <c r="AT128" s="8">
        <f t="shared" si="362"/>
        <v>0</v>
      </c>
      <c r="AU128" s="50">
        <f t="shared" si="363"/>
        <v>0</v>
      </c>
      <c r="AW128" s="375">
        <f t="shared" si="331"/>
        <v>0</v>
      </c>
      <c r="AX128" s="201">
        <f t="shared" si="331"/>
        <v>0</v>
      </c>
      <c r="AY128" s="8">
        <f t="shared" si="364"/>
        <v>0</v>
      </c>
      <c r="AZ128" s="50">
        <f t="shared" si="365"/>
        <v>0</v>
      </c>
      <c r="BB128" s="375">
        <f t="shared" si="332"/>
        <v>0</v>
      </c>
      <c r="BC128" s="201">
        <f t="shared" si="332"/>
        <v>0</v>
      </c>
      <c r="BD128" s="8">
        <f t="shared" si="366"/>
        <v>0</v>
      </c>
      <c r="BE128" s="50">
        <f t="shared" si="367"/>
        <v>0</v>
      </c>
      <c r="BG128" s="375">
        <f t="shared" si="333"/>
        <v>0</v>
      </c>
      <c r="BH128" s="201">
        <f t="shared" si="333"/>
        <v>0</v>
      </c>
      <c r="BI128" s="8">
        <f t="shared" si="368"/>
        <v>0</v>
      </c>
      <c r="BJ128" s="50">
        <f t="shared" si="369"/>
        <v>0</v>
      </c>
      <c r="BL128" s="375">
        <f t="shared" si="334"/>
        <v>0</v>
      </c>
      <c r="BM128" s="201">
        <f t="shared" si="334"/>
        <v>0</v>
      </c>
      <c r="BN128" s="8">
        <f t="shared" si="370"/>
        <v>0</v>
      </c>
      <c r="BO128" s="50">
        <f t="shared" si="371"/>
        <v>0</v>
      </c>
      <c r="BQ128" s="375">
        <f t="shared" si="335"/>
        <v>0</v>
      </c>
      <c r="BR128" s="201">
        <f t="shared" si="335"/>
        <v>0</v>
      </c>
      <c r="BS128" s="8">
        <f t="shared" si="372"/>
        <v>0</v>
      </c>
      <c r="BT128" s="50">
        <f t="shared" si="373"/>
        <v>0</v>
      </c>
      <c r="BV128" s="375">
        <f t="shared" si="336"/>
        <v>0</v>
      </c>
      <c r="BW128" s="201">
        <f t="shared" si="336"/>
        <v>0</v>
      </c>
      <c r="BX128" s="8">
        <f t="shared" si="374"/>
        <v>0</v>
      </c>
      <c r="BY128" s="50">
        <f t="shared" si="375"/>
        <v>0</v>
      </c>
      <c r="CA128" s="375">
        <f t="shared" si="337"/>
        <v>0</v>
      </c>
      <c r="CB128" s="201">
        <f t="shared" si="337"/>
        <v>0</v>
      </c>
      <c r="CC128" s="8">
        <f t="shared" si="376"/>
        <v>0</v>
      </c>
      <c r="CD128" s="50">
        <f t="shared" si="377"/>
        <v>0</v>
      </c>
      <c r="CF128" s="375">
        <f t="shared" si="338"/>
        <v>0</v>
      </c>
      <c r="CG128" s="201">
        <f t="shared" si="338"/>
        <v>0</v>
      </c>
      <c r="CH128" s="8">
        <f t="shared" si="378"/>
        <v>0</v>
      </c>
      <c r="CI128" s="50">
        <f t="shared" si="379"/>
        <v>0</v>
      </c>
      <c r="CK128" s="375">
        <f t="shared" si="339"/>
        <v>0</v>
      </c>
      <c r="CL128" s="201">
        <f t="shared" si="339"/>
        <v>0</v>
      </c>
      <c r="CM128" s="8">
        <f t="shared" si="380"/>
        <v>0</v>
      </c>
      <c r="CN128" s="50">
        <f t="shared" si="381"/>
        <v>0</v>
      </c>
      <c r="CP128" s="375">
        <f t="shared" si="340"/>
        <v>0</v>
      </c>
      <c r="CQ128" s="201">
        <f t="shared" si="340"/>
        <v>0</v>
      </c>
      <c r="CR128" s="8">
        <f t="shared" si="382"/>
        <v>0</v>
      </c>
      <c r="CS128" s="50">
        <f t="shared" si="383"/>
        <v>0</v>
      </c>
      <c r="CU128" s="375">
        <f t="shared" si="341"/>
        <v>0</v>
      </c>
      <c r="CV128" s="201">
        <f t="shared" si="341"/>
        <v>0</v>
      </c>
      <c r="CW128" s="8">
        <f t="shared" si="384"/>
        <v>0</v>
      </c>
      <c r="CX128" s="50">
        <f t="shared" si="385"/>
        <v>0</v>
      </c>
      <c r="CZ128" s="375">
        <f t="shared" si="342"/>
        <v>0</v>
      </c>
      <c r="DA128" s="201">
        <f t="shared" si="342"/>
        <v>0</v>
      </c>
      <c r="DB128" s="8">
        <f t="shared" si="386"/>
        <v>0</v>
      </c>
      <c r="DC128" s="50">
        <f t="shared" si="387"/>
        <v>0</v>
      </c>
      <c r="DE128" s="375">
        <f t="shared" si="343"/>
        <v>0</v>
      </c>
      <c r="DF128" s="201">
        <f t="shared" si="343"/>
        <v>0</v>
      </c>
      <c r="DG128" s="8">
        <f t="shared" si="388"/>
        <v>0</v>
      </c>
      <c r="DH128" s="50">
        <f t="shared" si="389"/>
        <v>0</v>
      </c>
      <c r="DJ128" s="375">
        <f t="shared" si="344"/>
        <v>0</v>
      </c>
      <c r="DK128" s="201">
        <f t="shared" si="344"/>
        <v>0</v>
      </c>
      <c r="DL128" s="8">
        <f t="shared" si="390"/>
        <v>0</v>
      </c>
      <c r="DM128" s="50">
        <f t="shared" si="391"/>
        <v>0</v>
      </c>
      <c r="DO128" s="375">
        <f t="shared" si="345"/>
        <v>0</v>
      </c>
      <c r="DP128" s="201">
        <f t="shared" si="345"/>
        <v>0</v>
      </c>
      <c r="DQ128" s="8">
        <f t="shared" si="392"/>
        <v>0</v>
      </c>
      <c r="DR128" s="50">
        <f t="shared" si="393"/>
        <v>0</v>
      </c>
      <c r="DT128" s="51">
        <f t="shared" si="346"/>
        <v>0</v>
      </c>
      <c r="DU128" s="50">
        <f t="shared" si="394"/>
        <v>0</v>
      </c>
      <c r="DV128" s="51">
        <v>0</v>
      </c>
      <c r="DW128" s="50">
        <f t="shared" si="348"/>
        <v>0</v>
      </c>
      <c r="DX128" s="51">
        <f>+DT128+DV128</f>
        <v>0</v>
      </c>
      <c r="DY128" s="53">
        <f t="shared" si="349"/>
        <v>0</v>
      </c>
      <c r="DZ128" s="307">
        <f t="shared" si="396"/>
        <v>0</v>
      </c>
    </row>
    <row r="129" spans="1:130" ht="18" customHeight="1" x14ac:dyDescent="0.3">
      <c r="B129" s="339"/>
      <c r="C129" s="317"/>
      <c r="D129" s="317"/>
      <c r="E129" s="334"/>
      <c r="F129" s="274"/>
      <c r="G129" s="274"/>
      <c r="H129" s="274"/>
      <c r="I129" s="58"/>
      <c r="J129" s="58"/>
      <c r="K129" s="265"/>
      <c r="L129" s="264"/>
      <c r="M129" s="57"/>
      <c r="N129" s="394"/>
      <c r="O129" s="214"/>
      <c r="P129" s="8">
        <f t="shared" si="350"/>
        <v>0</v>
      </c>
      <c r="Q129" s="50">
        <f t="shared" si="351"/>
        <v>0</v>
      </c>
      <c r="S129" s="201">
        <f t="shared" si="325"/>
        <v>0</v>
      </c>
      <c r="T129" s="201">
        <f t="shared" si="325"/>
        <v>0</v>
      </c>
      <c r="U129" s="8">
        <f t="shared" si="352"/>
        <v>0</v>
      </c>
      <c r="V129" s="50">
        <f t="shared" si="353"/>
        <v>0</v>
      </c>
      <c r="X129" s="375">
        <f t="shared" si="326"/>
        <v>0</v>
      </c>
      <c r="Y129" s="201">
        <f t="shared" si="326"/>
        <v>0</v>
      </c>
      <c r="Z129" s="8">
        <f t="shared" si="354"/>
        <v>0</v>
      </c>
      <c r="AA129" s="50">
        <f t="shared" si="355"/>
        <v>0</v>
      </c>
      <c r="AC129" s="375">
        <f t="shared" si="327"/>
        <v>0</v>
      </c>
      <c r="AD129" s="201">
        <f t="shared" si="327"/>
        <v>0</v>
      </c>
      <c r="AE129" s="8">
        <f t="shared" si="356"/>
        <v>0</v>
      </c>
      <c r="AF129" s="50">
        <f t="shared" si="357"/>
        <v>0</v>
      </c>
      <c r="AH129" s="375">
        <f t="shared" si="328"/>
        <v>0</v>
      </c>
      <c r="AI129" s="201">
        <f t="shared" si="328"/>
        <v>0</v>
      </c>
      <c r="AJ129" s="8">
        <f t="shared" si="358"/>
        <v>0</v>
      </c>
      <c r="AK129" s="50">
        <f t="shared" si="359"/>
        <v>0</v>
      </c>
      <c r="AM129" s="375">
        <f t="shared" si="329"/>
        <v>0</v>
      </c>
      <c r="AN129" s="201">
        <f t="shared" si="329"/>
        <v>0</v>
      </c>
      <c r="AO129" s="8">
        <f t="shared" si="360"/>
        <v>0</v>
      </c>
      <c r="AP129" s="50">
        <f t="shared" si="361"/>
        <v>0</v>
      </c>
      <c r="AR129" s="375">
        <f t="shared" si="330"/>
        <v>0</v>
      </c>
      <c r="AS129" s="201">
        <f t="shared" si="330"/>
        <v>0</v>
      </c>
      <c r="AT129" s="8">
        <f t="shared" si="362"/>
        <v>0</v>
      </c>
      <c r="AU129" s="50">
        <f t="shared" si="363"/>
        <v>0</v>
      </c>
      <c r="AW129" s="375">
        <f t="shared" si="331"/>
        <v>0</v>
      </c>
      <c r="AX129" s="201">
        <f t="shared" si="331"/>
        <v>0</v>
      </c>
      <c r="AY129" s="8">
        <f t="shared" si="364"/>
        <v>0</v>
      </c>
      <c r="AZ129" s="50">
        <f t="shared" si="365"/>
        <v>0</v>
      </c>
      <c r="BB129" s="375">
        <f t="shared" si="332"/>
        <v>0</v>
      </c>
      <c r="BC129" s="201">
        <f t="shared" si="332"/>
        <v>0</v>
      </c>
      <c r="BD129" s="8">
        <f t="shared" si="366"/>
        <v>0</v>
      </c>
      <c r="BE129" s="50">
        <f t="shared" si="367"/>
        <v>0</v>
      </c>
      <c r="BG129" s="375">
        <f t="shared" si="333"/>
        <v>0</v>
      </c>
      <c r="BH129" s="201">
        <f t="shared" si="333"/>
        <v>0</v>
      </c>
      <c r="BI129" s="8">
        <f t="shared" si="368"/>
        <v>0</v>
      </c>
      <c r="BJ129" s="50">
        <f t="shared" si="369"/>
        <v>0</v>
      </c>
      <c r="BL129" s="375">
        <f t="shared" si="334"/>
        <v>0</v>
      </c>
      <c r="BM129" s="201">
        <f t="shared" si="334"/>
        <v>0</v>
      </c>
      <c r="BN129" s="8">
        <f t="shared" si="370"/>
        <v>0</v>
      </c>
      <c r="BO129" s="50">
        <f t="shared" si="371"/>
        <v>0</v>
      </c>
      <c r="BQ129" s="375">
        <f t="shared" si="335"/>
        <v>0</v>
      </c>
      <c r="BR129" s="201">
        <f t="shared" si="335"/>
        <v>0</v>
      </c>
      <c r="BS129" s="8">
        <f t="shared" si="372"/>
        <v>0</v>
      </c>
      <c r="BT129" s="50">
        <f t="shared" si="373"/>
        <v>0</v>
      </c>
      <c r="BV129" s="375">
        <f t="shared" si="336"/>
        <v>0</v>
      </c>
      <c r="BW129" s="201">
        <f t="shared" si="336"/>
        <v>0</v>
      </c>
      <c r="BX129" s="8">
        <f t="shared" si="374"/>
        <v>0</v>
      </c>
      <c r="BY129" s="50">
        <f t="shared" si="375"/>
        <v>0</v>
      </c>
      <c r="CA129" s="375">
        <f t="shared" si="337"/>
        <v>0</v>
      </c>
      <c r="CB129" s="201">
        <f t="shared" si="337"/>
        <v>0</v>
      </c>
      <c r="CC129" s="8">
        <f t="shared" si="376"/>
        <v>0</v>
      </c>
      <c r="CD129" s="50">
        <f t="shared" si="377"/>
        <v>0</v>
      </c>
      <c r="CF129" s="375">
        <f t="shared" si="338"/>
        <v>0</v>
      </c>
      <c r="CG129" s="201">
        <f t="shared" si="338"/>
        <v>0</v>
      </c>
      <c r="CH129" s="8">
        <f t="shared" si="378"/>
        <v>0</v>
      </c>
      <c r="CI129" s="50">
        <f t="shared" si="379"/>
        <v>0</v>
      </c>
      <c r="CK129" s="375">
        <f t="shared" si="339"/>
        <v>0</v>
      </c>
      <c r="CL129" s="201">
        <f t="shared" si="339"/>
        <v>0</v>
      </c>
      <c r="CM129" s="8">
        <f t="shared" si="380"/>
        <v>0</v>
      </c>
      <c r="CN129" s="50">
        <f t="shared" si="381"/>
        <v>0</v>
      </c>
      <c r="CP129" s="375">
        <f t="shared" si="340"/>
        <v>0</v>
      </c>
      <c r="CQ129" s="201">
        <f t="shared" si="340"/>
        <v>0</v>
      </c>
      <c r="CR129" s="8">
        <f t="shared" si="382"/>
        <v>0</v>
      </c>
      <c r="CS129" s="50">
        <f t="shared" si="383"/>
        <v>0</v>
      </c>
      <c r="CU129" s="375">
        <f t="shared" si="341"/>
        <v>0</v>
      </c>
      <c r="CV129" s="201">
        <f t="shared" si="341"/>
        <v>0</v>
      </c>
      <c r="CW129" s="8">
        <f t="shared" si="384"/>
        <v>0</v>
      </c>
      <c r="CX129" s="50">
        <f t="shared" si="385"/>
        <v>0</v>
      </c>
      <c r="CZ129" s="375">
        <f t="shared" si="342"/>
        <v>0</v>
      </c>
      <c r="DA129" s="201">
        <f t="shared" si="342"/>
        <v>0</v>
      </c>
      <c r="DB129" s="8">
        <f t="shared" si="386"/>
        <v>0</v>
      </c>
      <c r="DC129" s="50">
        <f t="shared" si="387"/>
        <v>0</v>
      </c>
      <c r="DE129" s="375">
        <f t="shared" si="343"/>
        <v>0</v>
      </c>
      <c r="DF129" s="201">
        <f t="shared" si="343"/>
        <v>0</v>
      </c>
      <c r="DG129" s="8">
        <f t="shared" si="388"/>
        <v>0</v>
      </c>
      <c r="DH129" s="50">
        <f t="shared" si="389"/>
        <v>0</v>
      </c>
      <c r="DJ129" s="375">
        <f t="shared" si="344"/>
        <v>0</v>
      </c>
      <c r="DK129" s="201">
        <f t="shared" si="344"/>
        <v>0</v>
      </c>
      <c r="DL129" s="8">
        <f t="shared" si="390"/>
        <v>0</v>
      </c>
      <c r="DM129" s="50">
        <f t="shared" si="391"/>
        <v>0</v>
      </c>
      <c r="DO129" s="375">
        <f t="shared" si="345"/>
        <v>0</v>
      </c>
      <c r="DP129" s="201">
        <f t="shared" si="345"/>
        <v>0</v>
      </c>
      <c r="DQ129" s="8">
        <f t="shared" si="392"/>
        <v>0</v>
      </c>
      <c r="DR129" s="50">
        <f t="shared" si="393"/>
        <v>0</v>
      </c>
      <c r="DT129" s="51">
        <f t="shared" si="346"/>
        <v>0</v>
      </c>
      <c r="DU129" s="50">
        <f t="shared" si="394"/>
        <v>0</v>
      </c>
      <c r="DV129" s="51">
        <v>0</v>
      </c>
      <c r="DW129" s="50">
        <f t="shared" si="348"/>
        <v>0</v>
      </c>
      <c r="DX129" s="51">
        <f>+DT129+DV129</f>
        <v>0</v>
      </c>
      <c r="DY129" s="52">
        <f t="shared" si="349"/>
        <v>0</v>
      </c>
      <c r="DZ129" s="307">
        <f t="shared" si="396"/>
        <v>0</v>
      </c>
    </row>
    <row r="130" spans="1:130" ht="18" customHeight="1" x14ac:dyDescent="0.3">
      <c r="B130" s="339"/>
      <c r="C130" s="318"/>
      <c r="D130" s="318"/>
      <c r="E130" s="334"/>
      <c r="F130" s="274"/>
      <c r="G130" s="274"/>
      <c r="H130" s="274"/>
      <c r="I130" s="58"/>
      <c r="J130" s="58"/>
      <c r="K130" s="265"/>
      <c r="L130" s="264"/>
      <c r="M130" s="57"/>
      <c r="N130" s="394"/>
      <c r="O130" s="214"/>
      <c r="P130" s="8">
        <f t="shared" si="350"/>
        <v>0</v>
      </c>
      <c r="Q130" s="50">
        <f t="shared" si="351"/>
        <v>0</v>
      </c>
      <c r="S130" s="201">
        <f t="shared" si="325"/>
        <v>0</v>
      </c>
      <c r="T130" s="201">
        <f t="shared" si="325"/>
        <v>0</v>
      </c>
      <c r="U130" s="8">
        <f t="shared" si="352"/>
        <v>0</v>
      </c>
      <c r="V130" s="50">
        <f t="shared" si="353"/>
        <v>0</v>
      </c>
      <c r="X130" s="375">
        <f t="shared" si="326"/>
        <v>0</v>
      </c>
      <c r="Y130" s="201">
        <f t="shared" si="326"/>
        <v>0</v>
      </c>
      <c r="Z130" s="8">
        <f t="shared" si="354"/>
        <v>0</v>
      </c>
      <c r="AA130" s="50">
        <f t="shared" si="355"/>
        <v>0</v>
      </c>
      <c r="AC130" s="375">
        <f t="shared" si="327"/>
        <v>0</v>
      </c>
      <c r="AD130" s="201">
        <f t="shared" si="327"/>
        <v>0</v>
      </c>
      <c r="AE130" s="8">
        <f t="shared" si="356"/>
        <v>0</v>
      </c>
      <c r="AF130" s="50">
        <f t="shared" si="357"/>
        <v>0</v>
      </c>
      <c r="AH130" s="375">
        <f t="shared" si="328"/>
        <v>0</v>
      </c>
      <c r="AI130" s="201">
        <f t="shared" si="328"/>
        <v>0</v>
      </c>
      <c r="AJ130" s="8">
        <f t="shared" si="358"/>
        <v>0</v>
      </c>
      <c r="AK130" s="50">
        <f t="shared" si="359"/>
        <v>0</v>
      </c>
      <c r="AM130" s="375">
        <f t="shared" si="329"/>
        <v>0</v>
      </c>
      <c r="AN130" s="201">
        <f t="shared" si="329"/>
        <v>0</v>
      </c>
      <c r="AO130" s="8">
        <f t="shared" si="360"/>
        <v>0</v>
      </c>
      <c r="AP130" s="50">
        <f t="shared" si="361"/>
        <v>0</v>
      </c>
      <c r="AR130" s="375">
        <f t="shared" si="330"/>
        <v>0</v>
      </c>
      <c r="AS130" s="201">
        <f t="shared" si="330"/>
        <v>0</v>
      </c>
      <c r="AT130" s="8">
        <f t="shared" si="362"/>
        <v>0</v>
      </c>
      <c r="AU130" s="50">
        <f t="shared" si="363"/>
        <v>0</v>
      </c>
      <c r="AW130" s="375">
        <f t="shared" si="331"/>
        <v>0</v>
      </c>
      <c r="AX130" s="201">
        <f t="shared" si="331"/>
        <v>0</v>
      </c>
      <c r="AY130" s="8">
        <f t="shared" si="364"/>
        <v>0</v>
      </c>
      <c r="AZ130" s="50">
        <f t="shared" si="365"/>
        <v>0</v>
      </c>
      <c r="BB130" s="375">
        <f t="shared" si="332"/>
        <v>0</v>
      </c>
      <c r="BC130" s="201">
        <f t="shared" si="332"/>
        <v>0</v>
      </c>
      <c r="BD130" s="8">
        <f t="shared" si="366"/>
        <v>0</v>
      </c>
      <c r="BE130" s="50">
        <f t="shared" si="367"/>
        <v>0</v>
      </c>
      <c r="BG130" s="375">
        <f t="shared" si="333"/>
        <v>0</v>
      </c>
      <c r="BH130" s="201">
        <f t="shared" si="333"/>
        <v>0</v>
      </c>
      <c r="BI130" s="8">
        <f t="shared" si="368"/>
        <v>0</v>
      </c>
      <c r="BJ130" s="50">
        <f t="shared" si="369"/>
        <v>0</v>
      </c>
      <c r="BL130" s="375">
        <f t="shared" si="334"/>
        <v>0</v>
      </c>
      <c r="BM130" s="201">
        <f t="shared" si="334"/>
        <v>0</v>
      </c>
      <c r="BN130" s="8">
        <f t="shared" si="370"/>
        <v>0</v>
      </c>
      <c r="BO130" s="50">
        <f t="shared" si="371"/>
        <v>0</v>
      </c>
      <c r="BQ130" s="375">
        <f t="shared" si="335"/>
        <v>0</v>
      </c>
      <c r="BR130" s="201">
        <f t="shared" si="335"/>
        <v>0</v>
      </c>
      <c r="BS130" s="8">
        <f t="shared" si="372"/>
        <v>0</v>
      </c>
      <c r="BT130" s="50">
        <f t="shared" si="373"/>
        <v>0</v>
      </c>
      <c r="BV130" s="375">
        <f t="shared" si="336"/>
        <v>0</v>
      </c>
      <c r="BW130" s="201">
        <f t="shared" si="336"/>
        <v>0</v>
      </c>
      <c r="BX130" s="8">
        <f t="shared" si="374"/>
        <v>0</v>
      </c>
      <c r="BY130" s="50">
        <f t="shared" si="375"/>
        <v>0</v>
      </c>
      <c r="CA130" s="375">
        <f t="shared" si="337"/>
        <v>0</v>
      </c>
      <c r="CB130" s="201">
        <f t="shared" si="337"/>
        <v>0</v>
      </c>
      <c r="CC130" s="8">
        <f t="shared" si="376"/>
        <v>0</v>
      </c>
      <c r="CD130" s="50">
        <f t="shared" si="377"/>
        <v>0</v>
      </c>
      <c r="CF130" s="375">
        <f t="shared" si="338"/>
        <v>0</v>
      </c>
      <c r="CG130" s="201">
        <f t="shared" si="338"/>
        <v>0</v>
      </c>
      <c r="CH130" s="8">
        <f t="shared" si="378"/>
        <v>0</v>
      </c>
      <c r="CI130" s="50">
        <f t="shared" si="379"/>
        <v>0</v>
      </c>
      <c r="CK130" s="375">
        <f t="shared" si="339"/>
        <v>0</v>
      </c>
      <c r="CL130" s="201">
        <f t="shared" si="339"/>
        <v>0</v>
      </c>
      <c r="CM130" s="8">
        <f t="shared" si="380"/>
        <v>0</v>
      </c>
      <c r="CN130" s="50">
        <f t="shared" si="381"/>
        <v>0</v>
      </c>
      <c r="CP130" s="375">
        <f t="shared" si="340"/>
        <v>0</v>
      </c>
      <c r="CQ130" s="201">
        <f t="shared" si="340"/>
        <v>0</v>
      </c>
      <c r="CR130" s="8">
        <f t="shared" si="382"/>
        <v>0</v>
      </c>
      <c r="CS130" s="50">
        <f t="shared" si="383"/>
        <v>0</v>
      </c>
      <c r="CU130" s="375">
        <f t="shared" si="341"/>
        <v>0</v>
      </c>
      <c r="CV130" s="201">
        <f t="shared" si="341"/>
        <v>0</v>
      </c>
      <c r="CW130" s="8">
        <f t="shared" si="384"/>
        <v>0</v>
      </c>
      <c r="CX130" s="50">
        <f t="shared" si="385"/>
        <v>0</v>
      </c>
      <c r="CZ130" s="375">
        <f t="shared" si="342"/>
        <v>0</v>
      </c>
      <c r="DA130" s="201">
        <f t="shared" si="342"/>
        <v>0</v>
      </c>
      <c r="DB130" s="8">
        <f t="shared" si="386"/>
        <v>0</v>
      </c>
      <c r="DC130" s="50">
        <f t="shared" si="387"/>
        <v>0</v>
      </c>
      <c r="DE130" s="375">
        <f t="shared" si="343"/>
        <v>0</v>
      </c>
      <c r="DF130" s="201">
        <f t="shared" si="343"/>
        <v>0</v>
      </c>
      <c r="DG130" s="8">
        <f t="shared" si="388"/>
        <v>0</v>
      </c>
      <c r="DH130" s="50">
        <f t="shared" si="389"/>
        <v>0</v>
      </c>
      <c r="DJ130" s="375">
        <f t="shared" si="344"/>
        <v>0</v>
      </c>
      <c r="DK130" s="201">
        <f t="shared" si="344"/>
        <v>0</v>
      </c>
      <c r="DL130" s="8">
        <f t="shared" si="390"/>
        <v>0</v>
      </c>
      <c r="DM130" s="50">
        <f t="shared" si="391"/>
        <v>0</v>
      </c>
      <c r="DO130" s="375">
        <f t="shared" si="345"/>
        <v>0</v>
      </c>
      <c r="DP130" s="201">
        <f t="shared" si="345"/>
        <v>0</v>
      </c>
      <c r="DQ130" s="8">
        <f t="shared" si="392"/>
        <v>0</v>
      </c>
      <c r="DR130" s="50">
        <f t="shared" si="393"/>
        <v>0</v>
      </c>
      <c r="DT130" s="51">
        <f t="shared" si="346"/>
        <v>0</v>
      </c>
      <c r="DU130" s="50">
        <f t="shared" si="394"/>
        <v>0</v>
      </c>
      <c r="DV130" s="51">
        <v>0</v>
      </c>
      <c r="DW130" s="50">
        <f t="shared" si="348"/>
        <v>0</v>
      </c>
      <c r="DX130" s="51">
        <f t="shared" ref="DX130:DY139" si="397">+DT130+DV130</f>
        <v>0</v>
      </c>
      <c r="DY130" s="52">
        <f t="shared" si="349"/>
        <v>0</v>
      </c>
      <c r="DZ130" s="307">
        <f t="shared" si="396"/>
        <v>0</v>
      </c>
    </row>
    <row r="131" spans="1:130" ht="18" customHeight="1" x14ac:dyDescent="0.3">
      <c r="B131" s="54"/>
      <c r="C131" s="54"/>
      <c r="D131" s="54"/>
      <c r="E131" s="239"/>
      <c r="F131" s="263"/>
      <c r="G131" s="274"/>
      <c r="H131" s="263"/>
      <c r="I131" s="56"/>
      <c r="J131" s="56"/>
      <c r="K131" s="265"/>
      <c r="L131" s="264"/>
      <c r="M131" s="57"/>
      <c r="N131" s="394"/>
      <c r="O131" s="214"/>
      <c r="P131" s="8">
        <f t="shared" si="350"/>
        <v>0</v>
      </c>
      <c r="Q131" s="50">
        <f t="shared" si="351"/>
        <v>0</v>
      </c>
      <c r="S131" s="201">
        <f t="shared" si="325"/>
        <v>0</v>
      </c>
      <c r="T131" s="201">
        <f t="shared" si="325"/>
        <v>0</v>
      </c>
      <c r="U131" s="8">
        <f t="shared" si="352"/>
        <v>0</v>
      </c>
      <c r="V131" s="50">
        <f t="shared" si="353"/>
        <v>0</v>
      </c>
      <c r="X131" s="375">
        <f t="shared" si="326"/>
        <v>0</v>
      </c>
      <c r="Y131" s="201">
        <f t="shared" si="326"/>
        <v>0</v>
      </c>
      <c r="Z131" s="8">
        <f t="shared" si="354"/>
        <v>0</v>
      </c>
      <c r="AA131" s="50">
        <f t="shared" si="355"/>
        <v>0</v>
      </c>
      <c r="AC131" s="375">
        <f t="shared" si="327"/>
        <v>0</v>
      </c>
      <c r="AD131" s="201">
        <f t="shared" si="327"/>
        <v>0</v>
      </c>
      <c r="AE131" s="8">
        <f t="shared" si="356"/>
        <v>0</v>
      </c>
      <c r="AF131" s="50">
        <f t="shared" si="357"/>
        <v>0</v>
      </c>
      <c r="AH131" s="375">
        <f t="shared" si="328"/>
        <v>0</v>
      </c>
      <c r="AI131" s="201">
        <f t="shared" si="328"/>
        <v>0</v>
      </c>
      <c r="AJ131" s="8">
        <f t="shared" si="358"/>
        <v>0</v>
      </c>
      <c r="AK131" s="50">
        <f t="shared" si="359"/>
        <v>0</v>
      </c>
      <c r="AM131" s="375">
        <f t="shared" si="329"/>
        <v>0</v>
      </c>
      <c r="AN131" s="201">
        <f t="shared" si="329"/>
        <v>0</v>
      </c>
      <c r="AO131" s="8">
        <f t="shared" si="360"/>
        <v>0</v>
      </c>
      <c r="AP131" s="50">
        <f t="shared" si="361"/>
        <v>0</v>
      </c>
      <c r="AR131" s="375">
        <f t="shared" si="330"/>
        <v>0</v>
      </c>
      <c r="AS131" s="201">
        <f t="shared" si="330"/>
        <v>0</v>
      </c>
      <c r="AT131" s="8">
        <f t="shared" si="362"/>
        <v>0</v>
      </c>
      <c r="AU131" s="50">
        <f t="shared" si="363"/>
        <v>0</v>
      </c>
      <c r="AW131" s="375">
        <f t="shared" si="331"/>
        <v>0</v>
      </c>
      <c r="AX131" s="201">
        <f t="shared" si="331"/>
        <v>0</v>
      </c>
      <c r="AY131" s="8">
        <f t="shared" si="364"/>
        <v>0</v>
      </c>
      <c r="AZ131" s="50">
        <f t="shared" si="365"/>
        <v>0</v>
      </c>
      <c r="BB131" s="375">
        <f t="shared" si="332"/>
        <v>0</v>
      </c>
      <c r="BC131" s="201">
        <f t="shared" si="332"/>
        <v>0</v>
      </c>
      <c r="BD131" s="8">
        <f t="shared" si="366"/>
        <v>0</v>
      </c>
      <c r="BE131" s="50">
        <f t="shared" si="367"/>
        <v>0</v>
      </c>
      <c r="BG131" s="375">
        <f t="shared" si="333"/>
        <v>0</v>
      </c>
      <c r="BH131" s="201">
        <f t="shared" si="333"/>
        <v>0</v>
      </c>
      <c r="BI131" s="8">
        <f t="shared" si="368"/>
        <v>0</v>
      </c>
      <c r="BJ131" s="50">
        <f t="shared" si="369"/>
        <v>0</v>
      </c>
      <c r="BL131" s="375">
        <f t="shared" si="334"/>
        <v>0</v>
      </c>
      <c r="BM131" s="201">
        <f t="shared" si="334"/>
        <v>0</v>
      </c>
      <c r="BN131" s="8">
        <f t="shared" si="370"/>
        <v>0</v>
      </c>
      <c r="BO131" s="50">
        <f t="shared" si="371"/>
        <v>0</v>
      </c>
      <c r="BQ131" s="375">
        <f t="shared" si="335"/>
        <v>0</v>
      </c>
      <c r="BR131" s="201">
        <f t="shared" si="335"/>
        <v>0</v>
      </c>
      <c r="BS131" s="8">
        <f t="shared" si="372"/>
        <v>0</v>
      </c>
      <c r="BT131" s="50">
        <f t="shared" si="373"/>
        <v>0</v>
      </c>
      <c r="BV131" s="375">
        <f t="shared" si="336"/>
        <v>0</v>
      </c>
      <c r="BW131" s="201">
        <f t="shared" si="336"/>
        <v>0</v>
      </c>
      <c r="BX131" s="8">
        <f t="shared" si="374"/>
        <v>0</v>
      </c>
      <c r="BY131" s="50">
        <f t="shared" si="375"/>
        <v>0</v>
      </c>
      <c r="CA131" s="375">
        <f t="shared" si="337"/>
        <v>0</v>
      </c>
      <c r="CB131" s="201">
        <f t="shared" si="337"/>
        <v>0</v>
      </c>
      <c r="CC131" s="8">
        <f t="shared" si="376"/>
        <v>0</v>
      </c>
      <c r="CD131" s="50">
        <f t="shared" si="377"/>
        <v>0</v>
      </c>
      <c r="CF131" s="375">
        <f t="shared" si="338"/>
        <v>0</v>
      </c>
      <c r="CG131" s="201">
        <f t="shared" si="338"/>
        <v>0</v>
      </c>
      <c r="CH131" s="8">
        <f t="shared" si="378"/>
        <v>0</v>
      </c>
      <c r="CI131" s="50">
        <f t="shared" si="379"/>
        <v>0</v>
      </c>
      <c r="CK131" s="375">
        <f t="shared" si="339"/>
        <v>0</v>
      </c>
      <c r="CL131" s="201">
        <f t="shared" si="339"/>
        <v>0</v>
      </c>
      <c r="CM131" s="8">
        <f t="shared" si="380"/>
        <v>0</v>
      </c>
      <c r="CN131" s="50">
        <f t="shared" si="381"/>
        <v>0</v>
      </c>
      <c r="CP131" s="375">
        <f t="shared" si="340"/>
        <v>0</v>
      </c>
      <c r="CQ131" s="201">
        <f t="shared" si="340"/>
        <v>0</v>
      </c>
      <c r="CR131" s="8">
        <f t="shared" si="382"/>
        <v>0</v>
      </c>
      <c r="CS131" s="50">
        <f t="shared" si="383"/>
        <v>0</v>
      </c>
      <c r="CU131" s="375">
        <f t="shared" si="341"/>
        <v>0</v>
      </c>
      <c r="CV131" s="201">
        <f t="shared" si="341"/>
        <v>0</v>
      </c>
      <c r="CW131" s="8">
        <f t="shared" si="384"/>
        <v>0</v>
      </c>
      <c r="CX131" s="50">
        <f t="shared" si="385"/>
        <v>0</v>
      </c>
      <c r="CZ131" s="375">
        <f t="shared" si="342"/>
        <v>0</v>
      </c>
      <c r="DA131" s="201">
        <f t="shared" si="342"/>
        <v>0</v>
      </c>
      <c r="DB131" s="8">
        <f t="shared" si="386"/>
        <v>0</v>
      </c>
      <c r="DC131" s="50">
        <f t="shared" si="387"/>
        <v>0</v>
      </c>
      <c r="DE131" s="375">
        <f t="shared" si="343"/>
        <v>0</v>
      </c>
      <c r="DF131" s="201">
        <f t="shared" si="343"/>
        <v>0</v>
      </c>
      <c r="DG131" s="8">
        <f t="shared" si="388"/>
        <v>0</v>
      </c>
      <c r="DH131" s="50">
        <f t="shared" si="389"/>
        <v>0</v>
      </c>
      <c r="DJ131" s="375">
        <f t="shared" si="344"/>
        <v>0</v>
      </c>
      <c r="DK131" s="201">
        <f t="shared" si="344"/>
        <v>0</v>
      </c>
      <c r="DL131" s="8">
        <f t="shared" si="390"/>
        <v>0</v>
      </c>
      <c r="DM131" s="50">
        <f t="shared" si="391"/>
        <v>0</v>
      </c>
      <c r="DO131" s="375">
        <f t="shared" si="345"/>
        <v>0</v>
      </c>
      <c r="DP131" s="201">
        <f t="shared" si="345"/>
        <v>0</v>
      </c>
      <c r="DQ131" s="8">
        <f t="shared" si="392"/>
        <v>0</v>
      </c>
      <c r="DR131" s="50">
        <f t="shared" si="393"/>
        <v>0</v>
      </c>
      <c r="DT131" s="51">
        <f t="shared" si="346"/>
        <v>0</v>
      </c>
      <c r="DU131" s="50">
        <f t="shared" si="394"/>
        <v>0</v>
      </c>
      <c r="DV131" s="51">
        <v>0</v>
      </c>
      <c r="DW131" s="50">
        <f t="shared" si="348"/>
        <v>0</v>
      </c>
      <c r="DX131" s="51">
        <f t="shared" si="397"/>
        <v>0</v>
      </c>
      <c r="DY131" s="52">
        <f t="shared" si="349"/>
        <v>0</v>
      </c>
      <c r="DZ131" s="307">
        <f t="shared" si="396"/>
        <v>0</v>
      </c>
    </row>
    <row r="132" spans="1:130" ht="18" customHeight="1" x14ac:dyDescent="0.3">
      <c r="B132" s="54"/>
      <c r="C132" s="54"/>
      <c r="D132" s="54"/>
      <c r="E132" s="239"/>
      <c r="F132" s="263"/>
      <c r="G132" s="274"/>
      <c r="H132" s="263"/>
      <c r="I132" s="56"/>
      <c r="J132" s="56"/>
      <c r="K132" s="265"/>
      <c r="L132" s="264"/>
      <c r="M132" s="57"/>
      <c r="N132" s="394"/>
      <c r="O132" s="214"/>
      <c r="P132" s="8">
        <f t="shared" si="350"/>
        <v>0</v>
      </c>
      <c r="Q132" s="50">
        <f t="shared" si="351"/>
        <v>0</v>
      </c>
      <c r="S132" s="201">
        <f t="shared" si="325"/>
        <v>0</v>
      </c>
      <c r="T132" s="201">
        <f t="shared" si="325"/>
        <v>0</v>
      </c>
      <c r="U132" s="8">
        <f t="shared" si="352"/>
        <v>0</v>
      </c>
      <c r="V132" s="50">
        <f t="shared" si="353"/>
        <v>0</v>
      </c>
      <c r="X132" s="375">
        <f t="shared" si="326"/>
        <v>0</v>
      </c>
      <c r="Y132" s="201">
        <f t="shared" si="326"/>
        <v>0</v>
      </c>
      <c r="Z132" s="8">
        <f t="shared" si="354"/>
        <v>0</v>
      </c>
      <c r="AA132" s="50">
        <f t="shared" si="355"/>
        <v>0</v>
      </c>
      <c r="AC132" s="375">
        <f t="shared" si="327"/>
        <v>0</v>
      </c>
      <c r="AD132" s="201">
        <f t="shared" si="327"/>
        <v>0</v>
      </c>
      <c r="AE132" s="8">
        <f t="shared" si="356"/>
        <v>0</v>
      </c>
      <c r="AF132" s="50">
        <f t="shared" si="357"/>
        <v>0</v>
      </c>
      <c r="AH132" s="375">
        <f t="shared" si="328"/>
        <v>0</v>
      </c>
      <c r="AI132" s="201">
        <f t="shared" si="328"/>
        <v>0</v>
      </c>
      <c r="AJ132" s="8">
        <f t="shared" si="358"/>
        <v>0</v>
      </c>
      <c r="AK132" s="50">
        <f t="shared" si="359"/>
        <v>0</v>
      </c>
      <c r="AM132" s="375">
        <f t="shared" si="329"/>
        <v>0</v>
      </c>
      <c r="AN132" s="201">
        <f t="shared" si="329"/>
        <v>0</v>
      </c>
      <c r="AO132" s="8">
        <f t="shared" si="360"/>
        <v>0</v>
      </c>
      <c r="AP132" s="50">
        <f t="shared" si="361"/>
        <v>0</v>
      </c>
      <c r="AR132" s="375">
        <f t="shared" si="330"/>
        <v>0</v>
      </c>
      <c r="AS132" s="201">
        <f t="shared" si="330"/>
        <v>0</v>
      </c>
      <c r="AT132" s="8">
        <f t="shared" si="362"/>
        <v>0</v>
      </c>
      <c r="AU132" s="50">
        <f t="shared" si="363"/>
        <v>0</v>
      </c>
      <c r="AW132" s="375">
        <f t="shared" si="331"/>
        <v>0</v>
      </c>
      <c r="AX132" s="201">
        <f t="shared" si="331"/>
        <v>0</v>
      </c>
      <c r="AY132" s="8">
        <f t="shared" si="364"/>
        <v>0</v>
      </c>
      <c r="AZ132" s="50">
        <f t="shared" si="365"/>
        <v>0</v>
      </c>
      <c r="BB132" s="375">
        <f t="shared" si="332"/>
        <v>0</v>
      </c>
      <c r="BC132" s="201">
        <f t="shared" si="332"/>
        <v>0</v>
      </c>
      <c r="BD132" s="8">
        <f t="shared" si="366"/>
        <v>0</v>
      </c>
      <c r="BE132" s="50">
        <f t="shared" si="367"/>
        <v>0</v>
      </c>
      <c r="BG132" s="375">
        <f t="shared" si="333"/>
        <v>0</v>
      </c>
      <c r="BH132" s="201">
        <f t="shared" si="333"/>
        <v>0</v>
      </c>
      <c r="BI132" s="8">
        <f t="shared" si="368"/>
        <v>0</v>
      </c>
      <c r="BJ132" s="50">
        <f t="shared" si="369"/>
        <v>0</v>
      </c>
      <c r="BL132" s="375">
        <f t="shared" si="334"/>
        <v>0</v>
      </c>
      <c r="BM132" s="201">
        <f t="shared" si="334"/>
        <v>0</v>
      </c>
      <c r="BN132" s="8">
        <f t="shared" si="370"/>
        <v>0</v>
      </c>
      <c r="BO132" s="50">
        <f t="shared" si="371"/>
        <v>0</v>
      </c>
      <c r="BQ132" s="375">
        <f t="shared" si="335"/>
        <v>0</v>
      </c>
      <c r="BR132" s="201">
        <f t="shared" si="335"/>
        <v>0</v>
      </c>
      <c r="BS132" s="8">
        <f t="shared" si="372"/>
        <v>0</v>
      </c>
      <c r="BT132" s="50">
        <f t="shared" si="373"/>
        <v>0</v>
      </c>
      <c r="BV132" s="375">
        <f t="shared" si="336"/>
        <v>0</v>
      </c>
      <c r="BW132" s="201">
        <f t="shared" si="336"/>
        <v>0</v>
      </c>
      <c r="BX132" s="8">
        <f t="shared" si="374"/>
        <v>0</v>
      </c>
      <c r="BY132" s="50">
        <f t="shared" si="375"/>
        <v>0</v>
      </c>
      <c r="CA132" s="375">
        <f t="shared" si="337"/>
        <v>0</v>
      </c>
      <c r="CB132" s="201">
        <f t="shared" si="337"/>
        <v>0</v>
      </c>
      <c r="CC132" s="8">
        <f t="shared" si="376"/>
        <v>0</v>
      </c>
      <c r="CD132" s="50">
        <f t="shared" si="377"/>
        <v>0</v>
      </c>
      <c r="CF132" s="375">
        <f t="shared" si="338"/>
        <v>0</v>
      </c>
      <c r="CG132" s="201">
        <f t="shared" si="338"/>
        <v>0</v>
      </c>
      <c r="CH132" s="8">
        <f t="shared" si="378"/>
        <v>0</v>
      </c>
      <c r="CI132" s="50">
        <f t="shared" si="379"/>
        <v>0</v>
      </c>
      <c r="CK132" s="375">
        <f t="shared" si="339"/>
        <v>0</v>
      </c>
      <c r="CL132" s="201">
        <f t="shared" si="339"/>
        <v>0</v>
      </c>
      <c r="CM132" s="8">
        <f t="shared" si="380"/>
        <v>0</v>
      </c>
      <c r="CN132" s="50">
        <f t="shared" si="381"/>
        <v>0</v>
      </c>
      <c r="CP132" s="375">
        <f t="shared" si="340"/>
        <v>0</v>
      </c>
      <c r="CQ132" s="201">
        <f t="shared" si="340"/>
        <v>0</v>
      </c>
      <c r="CR132" s="8">
        <f t="shared" si="382"/>
        <v>0</v>
      </c>
      <c r="CS132" s="50">
        <f t="shared" si="383"/>
        <v>0</v>
      </c>
      <c r="CU132" s="375">
        <f t="shared" si="341"/>
        <v>0</v>
      </c>
      <c r="CV132" s="201">
        <f t="shared" si="341"/>
        <v>0</v>
      </c>
      <c r="CW132" s="8">
        <f t="shared" si="384"/>
        <v>0</v>
      </c>
      <c r="CX132" s="50">
        <f t="shared" si="385"/>
        <v>0</v>
      </c>
      <c r="CZ132" s="375">
        <f t="shared" si="342"/>
        <v>0</v>
      </c>
      <c r="DA132" s="201">
        <f t="shared" si="342"/>
        <v>0</v>
      </c>
      <c r="DB132" s="8">
        <f t="shared" si="386"/>
        <v>0</v>
      </c>
      <c r="DC132" s="50">
        <f t="shared" si="387"/>
        <v>0</v>
      </c>
      <c r="DE132" s="375">
        <f t="shared" si="343"/>
        <v>0</v>
      </c>
      <c r="DF132" s="201">
        <f t="shared" si="343"/>
        <v>0</v>
      </c>
      <c r="DG132" s="8">
        <f t="shared" si="388"/>
        <v>0</v>
      </c>
      <c r="DH132" s="50">
        <f t="shared" si="389"/>
        <v>0</v>
      </c>
      <c r="DJ132" s="375">
        <f t="shared" si="344"/>
        <v>0</v>
      </c>
      <c r="DK132" s="201">
        <f t="shared" si="344"/>
        <v>0</v>
      </c>
      <c r="DL132" s="8">
        <f t="shared" si="390"/>
        <v>0</v>
      </c>
      <c r="DM132" s="50">
        <f t="shared" si="391"/>
        <v>0</v>
      </c>
      <c r="DO132" s="375">
        <f t="shared" si="345"/>
        <v>0</v>
      </c>
      <c r="DP132" s="201">
        <f t="shared" si="345"/>
        <v>0</v>
      </c>
      <c r="DQ132" s="8">
        <f t="shared" si="392"/>
        <v>0</v>
      </c>
      <c r="DR132" s="50">
        <f t="shared" si="393"/>
        <v>0</v>
      </c>
      <c r="DT132" s="51">
        <f t="shared" si="346"/>
        <v>0</v>
      </c>
      <c r="DU132" s="50">
        <f t="shared" si="394"/>
        <v>0</v>
      </c>
      <c r="DV132" s="51">
        <v>0</v>
      </c>
      <c r="DW132" s="50">
        <f t="shared" si="348"/>
        <v>0</v>
      </c>
      <c r="DX132" s="51">
        <f t="shared" si="397"/>
        <v>0</v>
      </c>
      <c r="DY132" s="52">
        <f t="shared" si="349"/>
        <v>0</v>
      </c>
      <c r="DZ132" s="307">
        <f t="shared" si="396"/>
        <v>0</v>
      </c>
    </row>
    <row r="133" spans="1:130" ht="18" customHeight="1" x14ac:dyDescent="0.3">
      <c r="B133" s="54"/>
      <c r="C133" s="54"/>
      <c r="D133" s="54"/>
      <c r="E133" s="239"/>
      <c r="F133" s="263"/>
      <c r="G133" s="274"/>
      <c r="H133" s="263"/>
      <c r="I133" s="56"/>
      <c r="J133" s="56"/>
      <c r="K133" s="265"/>
      <c r="L133" s="264"/>
      <c r="M133" s="57"/>
      <c r="N133" s="394"/>
      <c r="O133" s="214"/>
      <c r="P133" s="8">
        <f t="shared" si="350"/>
        <v>0</v>
      </c>
      <c r="Q133" s="50">
        <f t="shared" si="351"/>
        <v>0</v>
      </c>
      <c r="S133" s="201">
        <f t="shared" si="325"/>
        <v>0</v>
      </c>
      <c r="T133" s="201">
        <f t="shared" si="325"/>
        <v>0</v>
      </c>
      <c r="U133" s="8">
        <f t="shared" si="352"/>
        <v>0</v>
      </c>
      <c r="V133" s="50">
        <f t="shared" si="353"/>
        <v>0</v>
      </c>
      <c r="X133" s="375">
        <f t="shared" si="326"/>
        <v>0</v>
      </c>
      <c r="Y133" s="201">
        <f t="shared" si="326"/>
        <v>0</v>
      </c>
      <c r="Z133" s="8">
        <f t="shared" si="354"/>
        <v>0</v>
      </c>
      <c r="AA133" s="50">
        <f t="shared" si="355"/>
        <v>0</v>
      </c>
      <c r="AC133" s="375">
        <f t="shared" si="327"/>
        <v>0</v>
      </c>
      <c r="AD133" s="201">
        <f t="shared" si="327"/>
        <v>0</v>
      </c>
      <c r="AE133" s="8">
        <f t="shared" si="356"/>
        <v>0</v>
      </c>
      <c r="AF133" s="50">
        <f t="shared" si="357"/>
        <v>0</v>
      </c>
      <c r="AH133" s="375">
        <f t="shared" si="328"/>
        <v>0</v>
      </c>
      <c r="AI133" s="201">
        <f t="shared" si="328"/>
        <v>0</v>
      </c>
      <c r="AJ133" s="8">
        <f t="shared" si="358"/>
        <v>0</v>
      </c>
      <c r="AK133" s="50">
        <f t="shared" si="359"/>
        <v>0</v>
      </c>
      <c r="AM133" s="375">
        <f t="shared" si="329"/>
        <v>0</v>
      </c>
      <c r="AN133" s="201">
        <f t="shared" si="329"/>
        <v>0</v>
      </c>
      <c r="AO133" s="8">
        <f t="shared" si="360"/>
        <v>0</v>
      </c>
      <c r="AP133" s="50">
        <f t="shared" si="361"/>
        <v>0</v>
      </c>
      <c r="AR133" s="375">
        <f t="shared" si="330"/>
        <v>0</v>
      </c>
      <c r="AS133" s="201">
        <f t="shared" si="330"/>
        <v>0</v>
      </c>
      <c r="AT133" s="8">
        <f t="shared" si="362"/>
        <v>0</v>
      </c>
      <c r="AU133" s="50">
        <f t="shared" si="363"/>
        <v>0</v>
      </c>
      <c r="AW133" s="375">
        <f t="shared" si="331"/>
        <v>0</v>
      </c>
      <c r="AX133" s="201">
        <f t="shared" si="331"/>
        <v>0</v>
      </c>
      <c r="AY133" s="8">
        <f t="shared" si="364"/>
        <v>0</v>
      </c>
      <c r="AZ133" s="50">
        <f t="shared" si="365"/>
        <v>0</v>
      </c>
      <c r="BB133" s="375">
        <f t="shared" si="332"/>
        <v>0</v>
      </c>
      <c r="BC133" s="201">
        <f t="shared" si="332"/>
        <v>0</v>
      </c>
      <c r="BD133" s="8">
        <f t="shared" si="366"/>
        <v>0</v>
      </c>
      <c r="BE133" s="50">
        <f t="shared" si="367"/>
        <v>0</v>
      </c>
      <c r="BG133" s="375">
        <f t="shared" si="333"/>
        <v>0</v>
      </c>
      <c r="BH133" s="201">
        <f t="shared" si="333"/>
        <v>0</v>
      </c>
      <c r="BI133" s="8">
        <f t="shared" si="368"/>
        <v>0</v>
      </c>
      <c r="BJ133" s="50">
        <f t="shared" si="369"/>
        <v>0</v>
      </c>
      <c r="BL133" s="375">
        <f t="shared" si="334"/>
        <v>0</v>
      </c>
      <c r="BM133" s="201">
        <f t="shared" si="334"/>
        <v>0</v>
      </c>
      <c r="BN133" s="8">
        <f t="shared" si="370"/>
        <v>0</v>
      </c>
      <c r="BO133" s="50">
        <f t="shared" si="371"/>
        <v>0</v>
      </c>
      <c r="BQ133" s="375">
        <f t="shared" si="335"/>
        <v>0</v>
      </c>
      <c r="BR133" s="201">
        <f t="shared" si="335"/>
        <v>0</v>
      </c>
      <c r="BS133" s="8">
        <f t="shared" si="372"/>
        <v>0</v>
      </c>
      <c r="BT133" s="50">
        <f t="shared" si="373"/>
        <v>0</v>
      </c>
      <c r="BV133" s="375">
        <f t="shared" si="336"/>
        <v>0</v>
      </c>
      <c r="BW133" s="201">
        <f t="shared" si="336"/>
        <v>0</v>
      </c>
      <c r="BX133" s="8">
        <f t="shared" si="374"/>
        <v>0</v>
      </c>
      <c r="BY133" s="50">
        <f t="shared" si="375"/>
        <v>0</v>
      </c>
      <c r="CA133" s="375">
        <f t="shared" si="337"/>
        <v>0</v>
      </c>
      <c r="CB133" s="201">
        <f t="shared" si="337"/>
        <v>0</v>
      </c>
      <c r="CC133" s="8">
        <f t="shared" si="376"/>
        <v>0</v>
      </c>
      <c r="CD133" s="50">
        <f t="shared" si="377"/>
        <v>0</v>
      </c>
      <c r="CF133" s="375">
        <f t="shared" si="338"/>
        <v>0</v>
      </c>
      <c r="CG133" s="201">
        <f t="shared" si="338"/>
        <v>0</v>
      </c>
      <c r="CH133" s="8">
        <f t="shared" si="378"/>
        <v>0</v>
      </c>
      <c r="CI133" s="50">
        <f t="shared" si="379"/>
        <v>0</v>
      </c>
      <c r="CK133" s="375">
        <f t="shared" si="339"/>
        <v>0</v>
      </c>
      <c r="CL133" s="201">
        <f t="shared" si="339"/>
        <v>0</v>
      </c>
      <c r="CM133" s="8">
        <f t="shared" si="380"/>
        <v>0</v>
      </c>
      <c r="CN133" s="50">
        <f t="shared" si="381"/>
        <v>0</v>
      </c>
      <c r="CP133" s="375">
        <f t="shared" si="340"/>
        <v>0</v>
      </c>
      <c r="CQ133" s="201">
        <f t="shared" si="340"/>
        <v>0</v>
      </c>
      <c r="CR133" s="8">
        <f t="shared" si="382"/>
        <v>0</v>
      </c>
      <c r="CS133" s="50">
        <f t="shared" si="383"/>
        <v>0</v>
      </c>
      <c r="CU133" s="375">
        <f t="shared" si="341"/>
        <v>0</v>
      </c>
      <c r="CV133" s="201">
        <f t="shared" si="341"/>
        <v>0</v>
      </c>
      <c r="CW133" s="8">
        <f t="shared" si="384"/>
        <v>0</v>
      </c>
      <c r="CX133" s="50">
        <f t="shared" si="385"/>
        <v>0</v>
      </c>
      <c r="CZ133" s="375">
        <f t="shared" si="342"/>
        <v>0</v>
      </c>
      <c r="DA133" s="201">
        <f t="shared" si="342"/>
        <v>0</v>
      </c>
      <c r="DB133" s="8">
        <f t="shared" si="386"/>
        <v>0</v>
      </c>
      <c r="DC133" s="50">
        <f t="shared" si="387"/>
        <v>0</v>
      </c>
      <c r="DE133" s="375">
        <f t="shared" si="343"/>
        <v>0</v>
      </c>
      <c r="DF133" s="201">
        <f t="shared" si="343"/>
        <v>0</v>
      </c>
      <c r="DG133" s="8">
        <f t="shared" si="388"/>
        <v>0</v>
      </c>
      <c r="DH133" s="50">
        <f t="shared" si="389"/>
        <v>0</v>
      </c>
      <c r="DJ133" s="375">
        <f t="shared" si="344"/>
        <v>0</v>
      </c>
      <c r="DK133" s="201">
        <f t="shared" si="344"/>
        <v>0</v>
      </c>
      <c r="DL133" s="8">
        <f t="shared" si="390"/>
        <v>0</v>
      </c>
      <c r="DM133" s="50">
        <f t="shared" si="391"/>
        <v>0</v>
      </c>
      <c r="DO133" s="375">
        <f t="shared" si="345"/>
        <v>0</v>
      </c>
      <c r="DP133" s="201">
        <f t="shared" si="345"/>
        <v>0</v>
      </c>
      <c r="DQ133" s="8">
        <f t="shared" si="392"/>
        <v>0</v>
      </c>
      <c r="DR133" s="50">
        <f t="shared" si="393"/>
        <v>0</v>
      </c>
      <c r="DT133" s="51">
        <f t="shared" si="346"/>
        <v>0</v>
      </c>
      <c r="DU133" s="50">
        <f t="shared" si="394"/>
        <v>0</v>
      </c>
      <c r="DV133" s="51">
        <v>0</v>
      </c>
      <c r="DW133" s="50">
        <f t="shared" si="348"/>
        <v>0</v>
      </c>
      <c r="DX133" s="51">
        <f t="shared" si="397"/>
        <v>0</v>
      </c>
      <c r="DY133" s="52">
        <f t="shared" si="349"/>
        <v>0</v>
      </c>
      <c r="DZ133" s="307">
        <f t="shared" si="396"/>
        <v>0</v>
      </c>
    </row>
    <row r="134" spans="1:130" ht="18" customHeight="1" x14ac:dyDescent="0.3">
      <c r="B134" s="54"/>
      <c r="C134" s="54"/>
      <c r="D134" s="54"/>
      <c r="E134" s="239"/>
      <c r="F134" s="263"/>
      <c r="G134" s="274"/>
      <c r="H134" s="263"/>
      <c r="I134" s="56"/>
      <c r="J134" s="56"/>
      <c r="K134" s="265"/>
      <c r="L134" s="264"/>
      <c r="M134" s="57"/>
      <c r="N134" s="394"/>
      <c r="O134" s="214"/>
      <c r="P134" s="8">
        <f t="shared" si="350"/>
        <v>0</v>
      </c>
      <c r="Q134" s="50">
        <f t="shared" si="351"/>
        <v>0</v>
      </c>
      <c r="S134" s="201">
        <f t="shared" si="325"/>
        <v>0</v>
      </c>
      <c r="T134" s="201">
        <f t="shared" si="325"/>
        <v>0</v>
      </c>
      <c r="U134" s="8">
        <f t="shared" si="352"/>
        <v>0</v>
      </c>
      <c r="V134" s="50">
        <f t="shared" si="353"/>
        <v>0</v>
      </c>
      <c r="X134" s="375">
        <f t="shared" si="326"/>
        <v>0</v>
      </c>
      <c r="Y134" s="201">
        <f t="shared" si="326"/>
        <v>0</v>
      </c>
      <c r="Z134" s="8">
        <f t="shared" si="354"/>
        <v>0</v>
      </c>
      <c r="AA134" s="50">
        <f t="shared" si="355"/>
        <v>0</v>
      </c>
      <c r="AC134" s="375">
        <f t="shared" si="327"/>
        <v>0</v>
      </c>
      <c r="AD134" s="201">
        <f t="shared" si="327"/>
        <v>0</v>
      </c>
      <c r="AE134" s="8">
        <f t="shared" si="356"/>
        <v>0</v>
      </c>
      <c r="AF134" s="50">
        <f t="shared" si="357"/>
        <v>0</v>
      </c>
      <c r="AH134" s="375">
        <f t="shared" si="328"/>
        <v>0</v>
      </c>
      <c r="AI134" s="201">
        <f t="shared" si="328"/>
        <v>0</v>
      </c>
      <c r="AJ134" s="8">
        <f t="shared" si="358"/>
        <v>0</v>
      </c>
      <c r="AK134" s="50">
        <f t="shared" si="359"/>
        <v>0</v>
      </c>
      <c r="AM134" s="375">
        <f t="shared" si="329"/>
        <v>0</v>
      </c>
      <c r="AN134" s="201">
        <f t="shared" si="329"/>
        <v>0</v>
      </c>
      <c r="AO134" s="8">
        <f t="shared" si="360"/>
        <v>0</v>
      </c>
      <c r="AP134" s="50">
        <f t="shared" si="361"/>
        <v>0</v>
      </c>
      <c r="AR134" s="375">
        <f t="shared" si="330"/>
        <v>0</v>
      </c>
      <c r="AS134" s="201">
        <f t="shared" si="330"/>
        <v>0</v>
      </c>
      <c r="AT134" s="8">
        <f t="shared" si="362"/>
        <v>0</v>
      </c>
      <c r="AU134" s="50">
        <f t="shared" si="363"/>
        <v>0</v>
      </c>
      <c r="AW134" s="375">
        <f t="shared" si="331"/>
        <v>0</v>
      </c>
      <c r="AX134" s="201">
        <f t="shared" si="331"/>
        <v>0</v>
      </c>
      <c r="AY134" s="8">
        <f t="shared" si="364"/>
        <v>0</v>
      </c>
      <c r="AZ134" s="50">
        <f t="shared" si="365"/>
        <v>0</v>
      </c>
      <c r="BB134" s="375">
        <f t="shared" si="332"/>
        <v>0</v>
      </c>
      <c r="BC134" s="201">
        <f t="shared" si="332"/>
        <v>0</v>
      </c>
      <c r="BD134" s="8">
        <f t="shared" si="366"/>
        <v>0</v>
      </c>
      <c r="BE134" s="50">
        <f t="shared" si="367"/>
        <v>0</v>
      </c>
      <c r="BG134" s="375">
        <f t="shared" si="333"/>
        <v>0</v>
      </c>
      <c r="BH134" s="201">
        <f t="shared" si="333"/>
        <v>0</v>
      </c>
      <c r="BI134" s="8">
        <f t="shared" si="368"/>
        <v>0</v>
      </c>
      <c r="BJ134" s="50">
        <f t="shared" si="369"/>
        <v>0</v>
      </c>
      <c r="BL134" s="375">
        <f t="shared" si="334"/>
        <v>0</v>
      </c>
      <c r="BM134" s="201">
        <f t="shared" si="334"/>
        <v>0</v>
      </c>
      <c r="BN134" s="8">
        <f t="shared" si="370"/>
        <v>0</v>
      </c>
      <c r="BO134" s="50">
        <f t="shared" si="371"/>
        <v>0</v>
      </c>
      <c r="BQ134" s="375">
        <f t="shared" si="335"/>
        <v>0</v>
      </c>
      <c r="BR134" s="201">
        <f t="shared" si="335"/>
        <v>0</v>
      </c>
      <c r="BS134" s="8">
        <f t="shared" si="372"/>
        <v>0</v>
      </c>
      <c r="BT134" s="50">
        <f t="shared" si="373"/>
        <v>0</v>
      </c>
      <c r="BV134" s="375">
        <f t="shared" si="336"/>
        <v>0</v>
      </c>
      <c r="BW134" s="201">
        <f t="shared" si="336"/>
        <v>0</v>
      </c>
      <c r="BX134" s="8">
        <f t="shared" si="374"/>
        <v>0</v>
      </c>
      <c r="BY134" s="50">
        <f t="shared" si="375"/>
        <v>0</v>
      </c>
      <c r="CA134" s="375">
        <f t="shared" si="337"/>
        <v>0</v>
      </c>
      <c r="CB134" s="201">
        <f t="shared" si="337"/>
        <v>0</v>
      </c>
      <c r="CC134" s="8">
        <f t="shared" si="376"/>
        <v>0</v>
      </c>
      <c r="CD134" s="50">
        <f t="shared" si="377"/>
        <v>0</v>
      </c>
      <c r="CF134" s="375">
        <f t="shared" si="338"/>
        <v>0</v>
      </c>
      <c r="CG134" s="201">
        <f t="shared" si="338"/>
        <v>0</v>
      </c>
      <c r="CH134" s="8">
        <f t="shared" si="378"/>
        <v>0</v>
      </c>
      <c r="CI134" s="50">
        <f t="shared" si="379"/>
        <v>0</v>
      </c>
      <c r="CK134" s="375">
        <f t="shared" si="339"/>
        <v>0</v>
      </c>
      <c r="CL134" s="201">
        <f t="shared" si="339"/>
        <v>0</v>
      </c>
      <c r="CM134" s="8">
        <f t="shared" si="380"/>
        <v>0</v>
      </c>
      <c r="CN134" s="50">
        <f t="shared" si="381"/>
        <v>0</v>
      </c>
      <c r="CP134" s="375">
        <f t="shared" si="340"/>
        <v>0</v>
      </c>
      <c r="CQ134" s="201">
        <f t="shared" si="340"/>
        <v>0</v>
      </c>
      <c r="CR134" s="8">
        <f t="shared" si="382"/>
        <v>0</v>
      </c>
      <c r="CS134" s="50">
        <f t="shared" si="383"/>
        <v>0</v>
      </c>
      <c r="CU134" s="375">
        <f t="shared" si="341"/>
        <v>0</v>
      </c>
      <c r="CV134" s="201">
        <f t="shared" si="341"/>
        <v>0</v>
      </c>
      <c r="CW134" s="8">
        <f t="shared" si="384"/>
        <v>0</v>
      </c>
      <c r="CX134" s="50">
        <f t="shared" si="385"/>
        <v>0</v>
      </c>
      <c r="CZ134" s="375">
        <f t="shared" si="342"/>
        <v>0</v>
      </c>
      <c r="DA134" s="201">
        <f t="shared" si="342"/>
        <v>0</v>
      </c>
      <c r="DB134" s="8">
        <f t="shared" si="386"/>
        <v>0</v>
      </c>
      <c r="DC134" s="50">
        <f t="shared" si="387"/>
        <v>0</v>
      </c>
      <c r="DE134" s="375">
        <f t="shared" si="343"/>
        <v>0</v>
      </c>
      <c r="DF134" s="201">
        <f t="shared" si="343"/>
        <v>0</v>
      </c>
      <c r="DG134" s="8">
        <f t="shared" si="388"/>
        <v>0</v>
      </c>
      <c r="DH134" s="50">
        <f t="shared" si="389"/>
        <v>0</v>
      </c>
      <c r="DJ134" s="375">
        <f t="shared" si="344"/>
        <v>0</v>
      </c>
      <c r="DK134" s="201">
        <f t="shared" si="344"/>
        <v>0</v>
      </c>
      <c r="DL134" s="8">
        <f t="shared" si="390"/>
        <v>0</v>
      </c>
      <c r="DM134" s="50">
        <f t="shared" si="391"/>
        <v>0</v>
      </c>
      <c r="DO134" s="375">
        <f t="shared" si="345"/>
        <v>0</v>
      </c>
      <c r="DP134" s="201">
        <f t="shared" si="345"/>
        <v>0</v>
      </c>
      <c r="DQ134" s="8">
        <f t="shared" si="392"/>
        <v>0</v>
      </c>
      <c r="DR134" s="50">
        <f t="shared" si="393"/>
        <v>0</v>
      </c>
      <c r="DT134" s="51">
        <f t="shared" si="346"/>
        <v>0</v>
      </c>
      <c r="DU134" s="50">
        <f t="shared" si="394"/>
        <v>0</v>
      </c>
      <c r="DV134" s="51">
        <v>0</v>
      </c>
      <c r="DW134" s="50">
        <f t="shared" si="348"/>
        <v>0</v>
      </c>
      <c r="DX134" s="51">
        <f t="shared" si="397"/>
        <v>0</v>
      </c>
      <c r="DY134" s="52">
        <f t="shared" si="349"/>
        <v>0</v>
      </c>
      <c r="DZ134" s="307">
        <f t="shared" si="396"/>
        <v>0</v>
      </c>
    </row>
    <row r="135" spans="1:130" ht="18" customHeight="1" x14ac:dyDescent="0.3">
      <c r="B135" s="54"/>
      <c r="C135" s="54"/>
      <c r="D135" s="54"/>
      <c r="E135" s="239"/>
      <c r="F135" s="263"/>
      <c r="G135" s="274"/>
      <c r="H135" s="263"/>
      <c r="I135" s="56"/>
      <c r="J135" s="56"/>
      <c r="K135" s="265"/>
      <c r="L135" s="264"/>
      <c r="M135" s="57"/>
      <c r="N135" s="394"/>
      <c r="O135" s="214"/>
      <c r="P135" s="8">
        <f t="shared" si="350"/>
        <v>0</v>
      </c>
      <c r="Q135" s="50">
        <f t="shared" si="351"/>
        <v>0</v>
      </c>
      <c r="S135" s="201">
        <f t="shared" si="325"/>
        <v>0</v>
      </c>
      <c r="T135" s="201">
        <f t="shared" si="325"/>
        <v>0</v>
      </c>
      <c r="U135" s="8">
        <f t="shared" si="352"/>
        <v>0</v>
      </c>
      <c r="V135" s="50">
        <f t="shared" si="353"/>
        <v>0</v>
      </c>
      <c r="X135" s="375">
        <f t="shared" si="326"/>
        <v>0</v>
      </c>
      <c r="Y135" s="201">
        <f t="shared" si="326"/>
        <v>0</v>
      </c>
      <c r="Z135" s="8">
        <f t="shared" si="354"/>
        <v>0</v>
      </c>
      <c r="AA135" s="50">
        <f t="shared" si="355"/>
        <v>0</v>
      </c>
      <c r="AC135" s="375">
        <f t="shared" si="327"/>
        <v>0</v>
      </c>
      <c r="AD135" s="201">
        <f t="shared" si="327"/>
        <v>0</v>
      </c>
      <c r="AE135" s="8">
        <f t="shared" si="356"/>
        <v>0</v>
      </c>
      <c r="AF135" s="50">
        <f t="shared" si="357"/>
        <v>0</v>
      </c>
      <c r="AH135" s="375">
        <f t="shared" si="328"/>
        <v>0</v>
      </c>
      <c r="AI135" s="201">
        <f t="shared" si="328"/>
        <v>0</v>
      </c>
      <c r="AJ135" s="8">
        <f t="shared" si="358"/>
        <v>0</v>
      </c>
      <c r="AK135" s="50">
        <f t="shared" si="359"/>
        <v>0</v>
      </c>
      <c r="AM135" s="375">
        <f t="shared" si="329"/>
        <v>0</v>
      </c>
      <c r="AN135" s="201">
        <f t="shared" si="329"/>
        <v>0</v>
      </c>
      <c r="AO135" s="8">
        <f t="shared" si="360"/>
        <v>0</v>
      </c>
      <c r="AP135" s="50">
        <f t="shared" si="361"/>
        <v>0</v>
      </c>
      <c r="AR135" s="375">
        <f t="shared" si="330"/>
        <v>0</v>
      </c>
      <c r="AS135" s="201">
        <f t="shared" si="330"/>
        <v>0</v>
      </c>
      <c r="AT135" s="8">
        <f t="shared" si="362"/>
        <v>0</v>
      </c>
      <c r="AU135" s="50">
        <f t="shared" si="363"/>
        <v>0</v>
      </c>
      <c r="AW135" s="375">
        <f t="shared" si="331"/>
        <v>0</v>
      </c>
      <c r="AX135" s="201">
        <f t="shared" si="331"/>
        <v>0</v>
      </c>
      <c r="AY135" s="8">
        <f t="shared" si="364"/>
        <v>0</v>
      </c>
      <c r="AZ135" s="50">
        <f t="shared" si="365"/>
        <v>0</v>
      </c>
      <c r="BB135" s="375">
        <f t="shared" si="332"/>
        <v>0</v>
      </c>
      <c r="BC135" s="201">
        <f t="shared" si="332"/>
        <v>0</v>
      </c>
      <c r="BD135" s="8">
        <f t="shared" si="366"/>
        <v>0</v>
      </c>
      <c r="BE135" s="50">
        <f t="shared" si="367"/>
        <v>0</v>
      </c>
      <c r="BG135" s="375">
        <f t="shared" si="333"/>
        <v>0</v>
      </c>
      <c r="BH135" s="201">
        <f t="shared" si="333"/>
        <v>0</v>
      </c>
      <c r="BI135" s="8">
        <f t="shared" si="368"/>
        <v>0</v>
      </c>
      <c r="BJ135" s="50">
        <f t="shared" si="369"/>
        <v>0</v>
      </c>
      <c r="BL135" s="375">
        <f t="shared" si="334"/>
        <v>0</v>
      </c>
      <c r="BM135" s="201">
        <f t="shared" si="334"/>
        <v>0</v>
      </c>
      <c r="BN135" s="8">
        <f t="shared" si="370"/>
        <v>0</v>
      </c>
      <c r="BO135" s="50">
        <f t="shared" si="371"/>
        <v>0</v>
      </c>
      <c r="BQ135" s="375">
        <f t="shared" si="335"/>
        <v>0</v>
      </c>
      <c r="BR135" s="201">
        <f t="shared" si="335"/>
        <v>0</v>
      </c>
      <c r="BS135" s="8">
        <f t="shared" si="372"/>
        <v>0</v>
      </c>
      <c r="BT135" s="50">
        <f t="shared" si="373"/>
        <v>0</v>
      </c>
      <c r="BV135" s="375">
        <f t="shared" si="336"/>
        <v>0</v>
      </c>
      <c r="BW135" s="201">
        <f t="shared" si="336"/>
        <v>0</v>
      </c>
      <c r="BX135" s="8">
        <f t="shared" si="374"/>
        <v>0</v>
      </c>
      <c r="BY135" s="50">
        <f t="shared" si="375"/>
        <v>0</v>
      </c>
      <c r="CA135" s="375">
        <f t="shared" si="337"/>
        <v>0</v>
      </c>
      <c r="CB135" s="201">
        <f t="shared" si="337"/>
        <v>0</v>
      </c>
      <c r="CC135" s="8">
        <f t="shared" si="376"/>
        <v>0</v>
      </c>
      <c r="CD135" s="50">
        <f t="shared" si="377"/>
        <v>0</v>
      </c>
      <c r="CF135" s="375">
        <f t="shared" si="338"/>
        <v>0</v>
      </c>
      <c r="CG135" s="201">
        <f t="shared" si="338"/>
        <v>0</v>
      </c>
      <c r="CH135" s="8">
        <f t="shared" si="378"/>
        <v>0</v>
      </c>
      <c r="CI135" s="50">
        <f t="shared" si="379"/>
        <v>0</v>
      </c>
      <c r="CK135" s="375">
        <f t="shared" si="339"/>
        <v>0</v>
      </c>
      <c r="CL135" s="201">
        <f t="shared" si="339"/>
        <v>0</v>
      </c>
      <c r="CM135" s="8">
        <f t="shared" si="380"/>
        <v>0</v>
      </c>
      <c r="CN135" s="50">
        <f t="shared" si="381"/>
        <v>0</v>
      </c>
      <c r="CP135" s="375">
        <f t="shared" si="340"/>
        <v>0</v>
      </c>
      <c r="CQ135" s="201">
        <f t="shared" si="340"/>
        <v>0</v>
      </c>
      <c r="CR135" s="8">
        <f t="shared" si="382"/>
        <v>0</v>
      </c>
      <c r="CS135" s="50">
        <f t="shared" si="383"/>
        <v>0</v>
      </c>
      <c r="CU135" s="375">
        <f t="shared" si="341"/>
        <v>0</v>
      </c>
      <c r="CV135" s="201">
        <f t="shared" si="341"/>
        <v>0</v>
      </c>
      <c r="CW135" s="8">
        <f t="shared" si="384"/>
        <v>0</v>
      </c>
      <c r="CX135" s="50">
        <f t="shared" si="385"/>
        <v>0</v>
      </c>
      <c r="CZ135" s="375">
        <f t="shared" si="342"/>
        <v>0</v>
      </c>
      <c r="DA135" s="201">
        <f t="shared" si="342"/>
        <v>0</v>
      </c>
      <c r="DB135" s="8">
        <f t="shared" si="386"/>
        <v>0</v>
      </c>
      <c r="DC135" s="50">
        <f t="shared" si="387"/>
        <v>0</v>
      </c>
      <c r="DE135" s="375">
        <f t="shared" si="343"/>
        <v>0</v>
      </c>
      <c r="DF135" s="201">
        <f t="shared" si="343"/>
        <v>0</v>
      </c>
      <c r="DG135" s="8">
        <f t="shared" si="388"/>
        <v>0</v>
      </c>
      <c r="DH135" s="50">
        <f t="shared" si="389"/>
        <v>0</v>
      </c>
      <c r="DJ135" s="375">
        <f t="shared" si="344"/>
        <v>0</v>
      </c>
      <c r="DK135" s="201">
        <f t="shared" si="344"/>
        <v>0</v>
      </c>
      <c r="DL135" s="8">
        <f t="shared" si="390"/>
        <v>0</v>
      </c>
      <c r="DM135" s="50">
        <f t="shared" si="391"/>
        <v>0</v>
      </c>
      <c r="DO135" s="375">
        <f t="shared" si="345"/>
        <v>0</v>
      </c>
      <c r="DP135" s="201">
        <f t="shared" si="345"/>
        <v>0</v>
      </c>
      <c r="DQ135" s="8">
        <f t="shared" si="392"/>
        <v>0</v>
      </c>
      <c r="DR135" s="50">
        <f t="shared" si="393"/>
        <v>0</v>
      </c>
      <c r="DT135" s="51">
        <f t="shared" si="346"/>
        <v>0</v>
      </c>
      <c r="DU135" s="50">
        <f t="shared" si="394"/>
        <v>0</v>
      </c>
      <c r="DV135" s="51">
        <v>0</v>
      </c>
      <c r="DW135" s="50">
        <f t="shared" si="348"/>
        <v>0</v>
      </c>
      <c r="DX135" s="51">
        <f t="shared" si="397"/>
        <v>0</v>
      </c>
      <c r="DY135" s="52">
        <f t="shared" si="349"/>
        <v>0</v>
      </c>
      <c r="DZ135" s="307">
        <f t="shared" si="396"/>
        <v>0</v>
      </c>
    </row>
    <row r="136" spans="1:130" ht="18" customHeight="1" x14ac:dyDescent="0.3">
      <c r="B136" s="54"/>
      <c r="C136" s="54"/>
      <c r="D136" s="54"/>
      <c r="E136" s="239"/>
      <c r="F136" s="263"/>
      <c r="G136" s="274"/>
      <c r="H136" s="263"/>
      <c r="I136" s="56"/>
      <c r="J136" s="56"/>
      <c r="K136" s="265"/>
      <c r="L136" s="264"/>
      <c r="M136" s="57"/>
      <c r="N136" s="394"/>
      <c r="O136" s="214"/>
      <c r="P136" s="8">
        <f t="shared" si="350"/>
        <v>0</v>
      </c>
      <c r="Q136" s="50">
        <f t="shared" si="351"/>
        <v>0</v>
      </c>
      <c r="S136" s="201">
        <f t="shared" si="325"/>
        <v>0</v>
      </c>
      <c r="T136" s="201">
        <f t="shared" si="325"/>
        <v>0</v>
      </c>
      <c r="U136" s="8">
        <f t="shared" si="352"/>
        <v>0</v>
      </c>
      <c r="V136" s="50">
        <f t="shared" si="353"/>
        <v>0</v>
      </c>
      <c r="X136" s="375">
        <f t="shared" si="326"/>
        <v>0</v>
      </c>
      <c r="Y136" s="201">
        <f t="shared" si="326"/>
        <v>0</v>
      </c>
      <c r="Z136" s="8">
        <f t="shared" si="354"/>
        <v>0</v>
      </c>
      <c r="AA136" s="50">
        <f t="shared" si="355"/>
        <v>0</v>
      </c>
      <c r="AC136" s="375">
        <f t="shared" si="327"/>
        <v>0</v>
      </c>
      <c r="AD136" s="201">
        <f t="shared" si="327"/>
        <v>0</v>
      </c>
      <c r="AE136" s="8">
        <f t="shared" si="356"/>
        <v>0</v>
      </c>
      <c r="AF136" s="50">
        <f t="shared" si="357"/>
        <v>0</v>
      </c>
      <c r="AH136" s="375">
        <f t="shared" si="328"/>
        <v>0</v>
      </c>
      <c r="AI136" s="201">
        <f t="shared" si="328"/>
        <v>0</v>
      </c>
      <c r="AJ136" s="8">
        <f t="shared" si="358"/>
        <v>0</v>
      </c>
      <c r="AK136" s="50">
        <f t="shared" si="359"/>
        <v>0</v>
      </c>
      <c r="AM136" s="375">
        <f t="shared" si="329"/>
        <v>0</v>
      </c>
      <c r="AN136" s="201">
        <f t="shared" si="329"/>
        <v>0</v>
      </c>
      <c r="AO136" s="8">
        <f t="shared" si="360"/>
        <v>0</v>
      </c>
      <c r="AP136" s="50">
        <f t="shared" si="361"/>
        <v>0</v>
      </c>
      <c r="AR136" s="375">
        <f t="shared" si="330"/>
        <v>0</v>
      </c>
      <c r="AS136" s="201">
        <f t="shared" si="330"/>
        <v>0</v>
      </c>
      <c r="AT136" s="8">
        <f t="shared" si="362"/>
        <v>0</v>
      </c>
      <c r="AU136" s="50">
        <f t="shared" si="363"/>
        <v>0</v>
      </c>
      <c r="AW136" s="375">
        <f t="shared" si="331"/>
        <v>0</v>
      </c>
      <c r="AX136" s="201">
        <f t="shared" si="331"/>
        <v>0</v>
      </c>
      <c r="AY136" s="8">
        <f t="shared" si="364"/>
        <v>0</v>
      </c>
      <c r="AZ136" s="50">
        <f t="shared" si="365"/>
        <v>0</v>
      </c>
      <c r="BB136" s="375">
        <f t="shared" si="332"/>
        <v>0</v>
      </c>
      <c r="BC136" s="201">
        <f t="shared" si="332"/>
        <v>0</v>
      </c>
      <c r="BD136" s="8">
        <f t="shared" si="366"/>
        <v>0</v>
      </c>
      <c r="BE136" s="50">
        <f t="shared" si="367"/>
        <v>0</v>
      </c>
      <c r="BG136" s="375">
        <f t="shared" si="333"/>
        <v>0</v>
      </c>
      <c r="BH136" s="201">
        <f t="shared" si="333"/>
        <v>0</v>
      </c>
      <c r="BI136" s="8">
        <f t="shared" si="368"/>
        <v>0</v>
      </c>
      <c r="BJ136" s="50">
        <f t="shared" si="369"/>
        <v>0</v>
      </c>
      <c r="BL136" s="375">
        <f t="shared" si="334"/>
        <v>0</v>
      </c>
      <c r="BM136" s="201">
        <f t="shared" si="334"/>
        <v>0</v>
      </c>
      <c r="BN136" s="8">
        <f t="shared" si="370"/>
        <v>0</v>
      </c>
      <c r="BO136" s="50">
        <f t="shared" si="371"/>
        <v>0</v>
      </c>
      <c r="BQ136" s="375">
        <f t="shared" si="335"/>
        <v>0</v>
      </c>
      <c r="BR136" s="201">
        <f t="shared" si="335"/>
        <v>0</v>
      </c>
      <c r="BS136" s="8">
        <f t="shared" si="372"/>
        <v>0</v>
      </c>
      <c r="BT136" s="50">
        <f t="shared" si="373"/>
        <v>0</v>
      </c>
      <c r="BV136" s="375">
        <f t="shared" si="336"/>
        <v>0</v>
      </c>
      <c r="BW136" s="201">
        <f t="shared" si="336"/>
        <v>0</v>
      </c>
      <c r="BX136" s="8">
        <f t="shared" si="374"/>
        <v>0</v>
      </c>
      <c r="BY136" s="50">
        <f t="shared" si="375"/>
        <v>0</v>
      </c>
      <c r="CA136" s="375">
        <f t="shared" si="337"/>
        <v>0</v>
      </c>
      <c r="CB136" s="201">
        <f t="shared" si="337"/>
        <v>0</v>
      </c>
      <c r="CC136" s="8">
        <f t="shared" si="376"/>
        <v>0</v>
      </c>
      <c r="CD136" s="50">
        <f t="shared" si="377"/>
        <v>0</v>
      </c>
      <c r="CF136" s="375">
        <f t="shared" si="338"/>
        <v>0</v>
      </c>
      <c r="CG136" s="201">
        <f t="shared" si="338"/>
        <v>0</v>
      </c>
      <c r="CH136" s="8">
        <f t="shared" si="378"/>
        <v>0</v>
      </c>
      <c r="CI136" s="50">
        <f t="shared" si="379"/>
        <v>0</v>
      </c>
      <c r="CK136" s="375">
        <f t="shared" si="339"/>
        <v>0</v>
      </c>
      <c r="CL136" s="201">
        <f t="shared" si="339"/>
        <v>0</v>
      </c>
      <c r="CM136" s="8">
        <f t="shared" si="380"/>
        <v>0</v>
      </c>
      <c r="CN136" s="50">
        <f t="shared" si="381"/>
        <v>0</v>
      </c>
      <c r="CP136" s="375">
        <f t="shared" si="340"/>
        <v>0</v>
      </c>
      <c r="CQ136" s="201">
        <f t="shared" si="340"/>
        <v>0</v>
      </c>
      <c r="CR136" s="8">
        <f t="shared" si="382"/>
        <v>0</v>
      </c>
      <c r="CS136" s="50">
        <f t="shared" si="383"/>
        <v>0</v>
      </c>
      <c r="CU136" s="375">
        <f t="shared" si="341"/>
        <v>0</v>
      </c>
      <c r="CV136" s="201">
        <f t="shared" si="341"/>
        <v>0</v>
      </c>
      <c r="CW136" s="8">
        <f t="shared" si="384"/>
        <v>0</v>
      </c>
      <c r="CX136" s="50">
        <f t="shared" si="385"/>
        <v>0</v>
      </c>
      <c r="CZ136" s="375">
        <f t="shared" si="342"/>
        <v>0</v>
      </c>
      <c r="DA136" s="201">
        <f t="shared" si="342"/>
        <v>0</v>
      </c>
      <c r="DB136" s="8">
        <f t="shared" si="386"/>
        <v>0</v>
      </c>
      <c r="DC136" s="50">
        <f t="shared" si="387"/>
        <v>0</v>
      </c>
      <c r="DE136" s="375">
        <f t="shared" si="343"/>
        <v>0</v>
      </c>
      <c r="DF136" s="201">
        <f t="shared" si="343"/>
        <v>0</v>
      </c>
      <c r="DG136" s="8">
        <f t="shared" si="388"/>
        <v>0</v>
      </c>
      <c r="DH136" s="50">
        <f t="shared" si="389"/>
        <v>0</v>
      </c>
      <c r="DJ136" s="375">
        <f t="shared" si="344"/>
        <v>0</v>
      </c>
      <c r="DK136" s="201">
        <f t="shared" si="344"/>
        <v>0</v>
      </c>
      <c r="DL136" s="8">
        <f t="shared" si="390"/>
        <v>0</v>
      </c>
      <c r="DM136" s="50">
        <f t="shared" si="391"/>
        <v>0</v>
      </c>
      <c r="DO136" s="375">
        <f t="shared" si="345"/>
        <v>0</v>
      </c>
      <c r="DP136" s="201">
        <f t="shared" si="345"/>
        <v>0</v>
      </c>
      <c r="DQ136" s="8">
        <f t="shared" si="392"/>
        <v>0</v>
      </c>
      <c r="DR136" s="50">
        <f t="shared" si="393"/>
        <v>0</v>
      </c>
      <c r="DT136" s="51">
        <f t="shared" si="346"/>
        <v>0</v>
      </c>
      <c r="DU136" s="50">
        <f t="shared" si="394"/>
        <v>0</v>
      </c>
      <c r="DV136" s="51">
        <v>0</v>
      </c>
      <c r="DW136" s="50">
        <f t="shared" si="348"/>
        <v>0</v>
      </c>
      <c r="DX136" s="51">
        <f t="shared" si="397"/>
        <v>0</v>
      </c>
      <c r="DY136" s="52">
        <f t="shared" si="349"/>
        <v>0</v>
      </c>
      <c r="DZ136" s="307">
        <f t="shared" si="396"/>
        <v>0</v>
      </c>
    </row>
    <row r="137" spans="1:130" ht="18" customHeight="1" x14ac:dyDescent="0.3">
      <c r="B137" s="54"/>
      <c r="C137" s="54"/>
      <c r="D137" s="54"/>
      <c r="E137" s="239"/>
      <c r="F137" s="263"/>
      <c r="G137" s="274"/>
      <c r="H137" s="263"/>
      <c r="I137" s="56"/>
      <c r="J137" s="56"/>
      <c r="K137" s="265"/>
      <c r="L137" s="264"/>
      <c r="M137" s="57"/>
      <c r="N137" s="394"/>
      <c r="O137" s="214"/>
      <c r="P137" s="8">
        <f t="shared" si="350"/>
        <v>0</v>
      </c>
      <c r="Q137" s="50">
        <f t="shared" si="351"/>
        <v>0</v>
      </c>
      <c r="S137" s="201">
        <f t="shared" si="325"/>
        <v>0</v>
      </c>
      <c r="T137" s="201">
        <f t="shared" si="325"/>
        <v>0</v>
      </c>
      <c r="U137" s="8">
        <f t="shared" si="352"/>
        <v>0</v>
      </c>
      <c r="V137" s="50">
        <f t="shared" si="353"/>
        <v>0</v>
      </c>
      <c r="X137" s="375">
        <f t="shared" si="326"/>
        <v>0</v>
      </c>
      <c r="Y137" s="201">
        <f t="shared" si="326"/>
        <v>0</v>
      </c>
      <c r="Z137" s="8">
        <f t="shared" si="354"/>
        <v>0</v>
      </c>
      <c r="AA137" s="50">
        <f t="shared" si="355"/>
        <v>0</v>
      </c>
      <c r="AC137" s="375">
        <f t="shared" si="327"/>
        <v>0</v>
      </c>
      <c r="AD137" s="201">
        <f t="shared" si="327"/>
        <v>0</v>
      </c>
      <c r="AE137" s="8">
        <f t="shared" si="356"/>
        <v>0</v>
      </c>
      <c r="AF137" s="50">
        <f t="shared" si="357"/>
        <v>0</v>
      </c>
      <c r="AH137" s="375">
        <f t="shared" si="328"/>
        <v>0</v>
      </c>
      <c r="AI137" s="201">
        <f t="shared" si="328"/>
        <v>0</v>
      </c>
      <c r="AJ137" s="8">
        <f t="shared" si="358"/>
        <v>0</v>
      </c>
      <c r="AK137" s="50">
        <f t="shared" si="359"/>
        <v>0</v>
      </c>
      <c r="AM137" s="375">
        <f t="shared" si="329"/>
        <v>0</v>
      </c>
      <c r="AN137" s="201">
        <f t="shared" si="329"/>
        <v>0</v>
      </c>
      <c r="AO137" s="8">
        <f t="shared" si="360"/>
        <v>0</v>
      </c>
      <c r="AP137" s="50">
        <f t="shared" si="361"/>
        <v>0</v>
      </c>
      <c r="AR137" s="375">
        <f t="shared" si="330"/>
        <v>0</v>
      </c>
      <c r="AS137" s="201">
        <f t="shared" si="330"/>
        <v>0</v>
      </c>
      <c r="AT137" s="8">
        <f t="shared" si="362"/>
        <v>0</v>
      </c>
      <c r="AU137" s="50">
        <f t="shared" si="363"/>
        <v>0</v>
      </c>
      <c r="AW137" s="375">
        <f t="shared" si="331"/>
        <v>0</v>
      </c>
      <c r="AX137" s="201">
        <f t="shared" si="331"/>
        <v>0</v>
      </c>
      <c r="AY137" s="8">
        <f t="shared" si="364"/>
        <v>0</v>
      </c>
      <c r="AZ137" s="50">
        <f t="shared" si="365"/>
        <v>0</v>
      </c>
      <c r="BB137" s="375">
        <f t="shared" si="332"/>
        <v>0</v>
      </c>
      <c r="BC137" s="201">
        <f t="shared" si="332"/>
        <v>0</v>
      </c>
      <c r="BD137" s="8">
        <f t="shared" si="366"/>
        <v>0</v>
      </c>
      <c r="BE137" s="50">
        <f t="shared" si="367"/>
        <v>0</v>
      </c>
      <c r="BG137" s="375">
        <f t="shared" si="333"/>
        <v>0</v>
      </c>
      <c r="BH137" s="201">
        <f t="shared" si="333"/>
        <v>0</v>
      </c>
      <c r="BI137" s="8">
        <f t="shared" si="368"/>
        <v>0</v>
      </c>
      <c r="BJ137" s="50">
        <f t="shared" si="369"/>
        <v>0</v>
      </c>
      <c r="BL137" s="375">
        <f t="shared" si="334"/>
        <v>0</v>
      </c>
      <c r="BM137" s="201">
        <f t="shared" si="334"/>
        <v>0</v>
      </c>
      <c r="BN137" s="8">
        <f t="shared" si="370"/>
        <v>0</v>
      </c>
      <c r="BO137" s="50">
        <f t="shared" si="371"/>
        <v>0</v>
      </c>
      <c r="BQ137" s="375">
        <f t="shared" si="335"/>
        <v>0</v>
      </c>
      <c r="BR137" s="201">
        <f t="shared" si="335"/>
        <v>0</v>
      </c>
      <c r="BS137" s="8">
        <f t="shared" si="372"/>
        <v>0</v>
      </c>
      <c r="BT137" s="50">
        <f t="shared" si="373"/>
        <v>0</v>
      </c>
      <c r="BV137" s="375">
        <f t="shared" si="336"/>
        <v>0</v>
      </c>
      <c r="BW137" s="201">
        <f t="shared" si="336"/>
        <v>0</v>
      </c>
      <c r="BX137" s="8">
        <f t="shared" si="374"/>
        <v>0</v>
      </c>
      <c r="BY137" s="50">
        <f t="shared" si="375"/>
        <v>0</v>
      </c>
      <c r="CA137" s="375">
        <f t="shared" si="337"/>
        <v>0</v>
      </c>
      <c r="CB137" s="201">
        <f t="shared" si="337"/>
        <v>0</v>
      </c>
      <c r="CC137" s="8">
        <f t="shared" si="376"/>
        <v>0</v>
      </c>
      <c r="CD137" s="50">
        <f t="shared" si="377"/>
        <v>0</v>
      </c>
      <c r="CF137" s="375">
        <f t="shared" si="338"/>
        <v>0</v>
      </c>
      <c r="CG137" s="201">
        <f t="shared" si="338"/>
        <v>0</v>
      </c>
      <c r="CH137" s="8">
        <f t="shared" si="378"/>
        <v>0</v>
      </c>
      <c r="CI137" s="50">
        <f t="shared" si="379"/>
        <v>0</v>
      </c>
      <c r="CK137" s="375">
        <f t="shared" si="339"/>
        <v>0</v>
      </c>
      <c r="CL137" s="201">
        <f t="shared" si="339"/>
        <v>0</v>
      </c>
      <c r="CM137" s="8">
        <f t="shared" si="380"/>
        <v>0</v>
      </c>
      <c r="CN137" s="50">
        <f t="shared" si="381"/>
        <v>0</v>
      </c>
      <c r="CP137" s="375">
        <f t="shared" si="340"/>
        <v>0</v>
      </c>
      <c r="CQ137" s="201">
        <f t="shared" si="340"/>
        <v>0</v>
      </c>
      <c r="CR137" s="8">
        <f t="shared" si="382"/>
        <v>0</v>
      </c>
      <c r="CS137" s="50">
        <f t="shared" si="383"/>
        <v>0</v>
      </c>
      <c r="CU137" s="375">
        <f t="shared" si="341"/>
        <v>0</v>
      </c>
      <c r="CV137" s="201">
        <f t="shared" si="341"/>
        <v>0</v>
      </c>
      <c r="CW137" s="8">
        <f t="shared" si="384"/>
        <v>0</v>
      </c>
      <c r="CX137" s="50">
        <f t="shared" si="385"/>
        <v>0</v>
      </c>
      <c r="CZ137" s="375">
        <f t="shared" si="342"/>
        <v>0</v>
      </c>
      <c r="DA137" s="201">
        <f t="shared" si="342"/>
        <v>0</v>
      </c>
      <c r="DB137" s="8">
        <f t="shared" si="386"/>
        <v>0</v>
      </c>
      <c r="DC137" s="50">
        <f t="shared" si="387"/>
        <v>0</v>
      </c>
      <c r="DE137" s="375">
        <f t="shared" si="343"/>
        <v>0</v>
      </c>
      <c r="DF137" s="201">
        <f t="shared" si="343"/>
        <v>0</v>
      </c>
      <c r="DG137" s="8">
        <f t="shared" si="388"/>
        <v>0</v>
      </c>
      <c r="DH137" s="50">
        <f t="shared" si="389"/>
        <v>0</v>
      </c>
      <c r="DJ137" s="375">
        <f t="shared" si="344"/>
        <v>0</v>
      </c>
      <c r="DK137" s="201">
        <f t="shared" si="344"/>
        <v>0</v>
      </c>
      <c r="DL137" s="8">
        <f t="shared" si="390"/>
        <v>0</v>
      </c>
      <c r="DM137" s="50">
        <f t="shared" si="391"/>
        <v>0</v>
      </c>
      <c r="DO137" s="375">
        <f t="shared" si="345"/>
        <v>0</v>
      </c>
      <c r="DP137" s="201">
        <f t="shared" si="345"/>
        <v>0</v>
      </c>
      <c r="DQ137" s="8">
        <f t="shared" si="392"/>
        <v>0</v>
      </c>
      <c r="DR137" s="50">
        <f t="shared" si="393"/>
        <v>0</v>
      </c>
      <c r="DT137" s="51">
        <f t="shared" si="346"/>
        <v>0</v>
      </c>
      <c r="DU137" s="50">
        <f t="shared" si="394"/>
        <v>0</v>
      </c>
      <c r="DV137" s="51">
        <v>0</v>
      </c>
      <c r="DW137" s="50">
        <f t="shared" si="348"/>
        <v>0</v>
      </c>
      <c r="DX137" s="51">
        <f t="shared" si="397"/>
        <v>0</v>
      </c>
      <c r="DY137" s="52">
        <f t="shared" si="397"/>
        <v>0</v>
      </c>
      <c r="DZ137" s="307">
        <f t="shared" si="396"/>
        <v>0</v>
      </c>
    </row>
    <row r="138" spans="1:130" ht="18" customHeight="1" x14ac:dyDescent="0.3">
      <c r="B138" s="54"/>
      <c r="C138" s="54"/>
      <c r="D138" s="54"/>
      <c r="E138" s="239"/>
      <c r="F138" s="263"/>
      <c r="G138" s="274"/>
      <c r="H138" s="263"/>
      <c r="I138" s="56"/>
      <c r="J138" s="56"/>
      <c r="K138" s="265"/>
      <c r="L138" s="264"/>
      <c r="M138" s="57"/>
      <c r="N138" s="394"/>
      <c r="O138" s="214"/>
      <c r="P138" s="8">
        <f t="shared" si="350"/>
        <v>0</v>
      </c>
      <c r="Q138" s="50">
        <f t="shared" si="351"/>
        <v>0</v>
      </c>
      <c r="S138" s="201">
        <f t="shared" si="325"/>
        <v>0</v>
      </c>
      <c r="T138" s="201">
        <f t="shared" si="325"/>
        <v>0</v>
      </c>
      <c r="U138" s="8">
        <f t="shared" si="352"/>
        <v>0</v>
      </c>
      <c r="V138" s="50">
        <f t="shared" si="353"/>
        <v>0</v>
      </c>
      <c r="X138" s="375">
        <f t="shared" si="326"/>
        <v>0</v>
      </c>
      <c r="Y138" s="201">
        <f t="shared" si="326"/>
        <v>0</v>
      </c>
      <c r="Z138" s="8">
        <f t="shared" si="354"/>
        <v>0</v>
      </c>
      <c r="AA138" s="50">
        <f t="shared" si="355"/>
        <v>0</v>
      </c>
      <c r="AC138" s="375">
        <f t="shared" ref="AC138:AD140" si="398">X138</f>
        <v>0</v>
      </c>
      <c r="AD138" s="201">
        <f t="shared" si="398"/>
        <v>0</v>
      </c>
      <c r="AE138" s="8">
        <f t="shared" si="356"/>
        <v>0</v>
      </c>
      <c r="AF138" s="50">
        <f t="shared" si="357"/>
        <v>0</v>
      </c>
      <c r="AH138" s="375">
        <f t="shared" si="328"/>
        <v>0</v>
      </c>
      <c r="AI138" s="201">
        <f t="shared" si="328"/>
        <v>0</v>
      </c>
      <c r="AJ138" s="8">
        <f t="shared" si="358"/>
        <v>0</v>
      </c>
      <c r="AK138" s="50">
        <f t="shared" si="359"/>
        <v>0</v>
      </c>
      <c r="AM138" s="375">
        <f t="shared" si="329"/>
        <v>0</v>
      </c>
      <c r="AN138" s="201">
        <f t="shared" si="329"/>
        <v>0</v>
      </c>
      <c r="AO138" s="8">
        <f t="shared" si="360"/>
        <v>0</v>
      </c>
      <c r="AP138" s="50">
        <f t="shared" si="361"/>
        <v>0</v>
      </c>
      <c r="AR138" s="375">
        <f t="shared" si="330"/>
        <v>0</v>
      </c>
      <c r="AS138" s="201">
        <f t="shared" si="330"/>
        <v>0</v>
      </c>
      <c r="AT138" s="8">
        <f t="shared" si="362"/>
        <v>0</v>
      </c>
      <c r="AU138" s="50">
        <f t="shared" si="363"/>
        <v>0</v>
      </c>
      <c r="AW138" s="375">
        <f t="shared" si="331"/>
        <v>0</v>
      </c>
      <c r="AX138" s="201">
        <f t="shared" si="331"/>
        <v>0</v>
      </c>
      <c r="AY138" s="8">
        <f t="shared" si="364"/>
        <v>0</v>
      </c>
      <c r="AZ138" s="50">
        <f t="shared" si="365"/>
        <v>0</v>
      </c>
      <c r="BB138" s="375">
        <f t="shared" si="332"/>
        <v>0</v>
      </c>
      <c r="BC138" s="201">
        <f t="shared" si="332"/>
        <v>0</v>
      </c>
      <c r="BD138" s="8">
        <f t="shared" si="366"/>
        <v>0</v>
      </c>
      <c r="BE138" s="50">
        <f t="shared" si="367"/>
        <v>0</v>
      </c>
      <c r="BG138" s="375">
        <f t="shared" si="333"/>
        <v>0</v>
      </c>
      <c r="BH138" s="201">
        <f t="shared" si="333"/>
        <v>0</v>
      </c>
      <c r="BI138" s="8">
        <f t="shared" si="368"/>
        <v>0</v>
      </c>
      <c r="BJ138" s="50">
        <f t="shared" si="369"/>
        <v>0</v>
      </c>
      <c r="BL138" s="375">
        <f t="shared" si="334"/>
        <v>0</v>
      </c>
      <c r="BM138" s="201">
        <f t="shared" si="334"/>
        <v>0</v>
      </c>
      <c r="BN138" s="8">
        <f t="shared" si="370"/>
        <v>0</v>
      </c>
      <c r="BO138" s="50">
        <f t="shared" si="371"/>
        <v>0</v>
      </c>
      <c r="BQ138" s="375">
        <f t="shared" si="335"/>
        <v>0</v>
      </c>
      <c r="BR138" s="201">
        <f t="shared" si="335"/>
        <v>0</v>
      </c>
      <c r="BS138" s="8">
        <f t="shared" si="372"/>
        <v>0</v>
      </c>
      <c r="BT138" s="50">
        <f t="shared" si="373"/>
        <v>0</v>
      </c>
      <c r="BV138" s="375">
        <f t="shared" si="336"/>
        <v>0</v>
      </c>
      <c r="BW138" s="201">
        <f t="shared" si="336"/>
        <v>0</v>
      </c>
      <c r="BX138" s="8">
        <f t="shared" si="374"/>
        <v>0</v>
      </c>
      <c r="BY138" s="50">
        <f t="shared" si="375"/>
        <v>0</v>
      </c>
      <c r="CA138" s="375">
        <f t="shared" si="337"/>
        <v>0</v>
      </c>
      <c r="CB138" s="201">
        <f t="shared" si="337"/>
        <v>0</v>
      </c>
      <c r="CC138" s="8">
        <f t="shared" si="376"/>
        <v>0</v>
      </c>
      <c r="CD138" s="50">
        <f t="shared" si="377"/>
        <v>0</v>
      </c>
      <c r="CF138" s="375">
        <f t="shared" si="338"/>
        <v>0</v>
      </c>
      <c r="CG138" s="201">
        <f t="shared" si="338"/>
        <v>0</v>
      </c>
      <c r="CH138" s="8">
        <f t="shared" si="378"/>
        <v>0</v>
      </c>
      <c r="CI138" s="50">
        <f t="shared" si="379"/>
        <v>0</v>
      </c>
      <c r="CK138" s="375">
        <f t="shared" si="339"/>
        <v>0</v>
      </c>
      <c r="CL138" s="201">
        <f t="shared" si="339"/>
        <v>0</v>
      </c>
      <c r="CM138" s="8">
        <f t="shared" si="380"/>
        <v>0</v>
      </c>
      <c r="CN138" s="50">
        <f t="shared" si="381"/>
        <v>0</v>
      </c>
      <c r="CP138" s="375">
        <f t="shared" si="340"/>
        <v>0</v>
      </c>
      <c r="CQ138" s="201">
        <f t="shared" si="340"/>
        <v>0</v>
      </c>
      <c r="CR138" s="8">
        <f t="shared" si="382"/>
        <v>0</v>
      </c>
      <c r="CS138" s="50">
        <f t="shared" si="383"/>
        <v>0</v>
      </c>
      <c r="CU138" s="375">
        <f t="shared" si="341"/>
        <v>0</v>
      </c>
      <c r="CV138" s="201">
        <f t="shared" si="341"/>
        <v>0</v>
      </c>
      <c r="CW138" s="8">
        <f t="shared" si="384"/>
        <v>0</v>
      </c>
      <c r="CX138" s="50">
        <f t="shared" si="385"/>
        <v>0</v>
      </c>
      <c r="CZ138" s="375">
        <f t="shared" si="342"/>
        <v>0</v>
      </c>
      <c r="DA138" s="201">
        <f t="shared" si="342"/>
        <v>0</v>
      </c>
      <c r="DB138" s="8">
        <f t="shared" si="386"/>
        <v>0</v>
      </c>
      <c r="DC138" s="50">
        <f t="shared" si="387"/>
        <v>0</v>
      </c>
      <c r="DE138" s="375">
        <f t="shared" si="343"/>
        <v>0</v>
      </c>
      <c r="DF138" s="201">
        <f t="shared" si="343"/>
        <v>0</v>
      </c>
      <c r="DG138" s="8">
        <f t="shared" si="388"/>
        <v>0</v>
      </c>
      <c r="DH138" s="50">
        <f t="shared" si="389"/>
        <v>0</v>
      </c>
      <c r="DJ138" s="375">
        <f t="shared" si="344"/>
        <v>0</v>
      </c>
      <c r="DK138" s="201">
        <f t="shared" si="344"/>
        <v>0</v>
      </c>
      <c r="DL138" s="8">
        <f t="shared" si="390"/>
        <v>0</v>
      </c>
      <c r="DM138" s="50">
        <f t="shared" si="391"/>
        <v>0</v>
      </c>
      <c r="DO138" s="375">
        <f t="shared" si="345"/>
        <v>0</v>
      </c>
      <c r="DP138" s="201">
        <f t="shared" si="345"/>
        <v>0</v>
      </c>
      <c r="DQ138" s="8">
        <f t="shared" si="392"/>
        <v>0</v>
      </c>
      <c r="DR138" s="50">
        <f t="shared" si="393"/>
        <v>0</v>
      </c>
      <c r="DT138" s="51">
        <f t="shared" si="346"/>
        <v>0</v>
      </c>
      <c r="DU138" s="50">
        <f t="shared" si="394"/>
        <v>0</v>
      </c>
      <c r="DV138" s="51">
        <v>0</v>
      </c>
      <c r="DW138" s="50">
        <f t="shared" si="348"/>
        <v>0</v>
      </c>
      <c r="DX138" s="51">
        <f t="shared" si="397"/>
        <v>0</v>
      </c>
      <c r="DY138" s="52">
        <f t="shared" si="397"/>
        <v>0</v>
      </c>
      <c r="DZ138" s="307">
        <f t="shared" si="396"/>
        <v>0</v>
      </c>
    </row>
    <row r="139" spans="1:130" s="60" customFormat="1" ht="18" customHeight="1" x14ac:dyDescent="0.3">
      <c r="A139" s="1"/>
      <c r="C139" s="196"/>
      <c r="D139" s="196"/>
      <c r="E139" s="241"/>
      <c r="F139" s="263"/>
      <c r="G139" s="274"/>
      <c r="K139" s="302"/>
      <c r="M139" s="61"/>
      <c r="N139" s="394"/>
      <c r="O139" s="214"/>
      <c r="P139" s="8">
        <f t="shared" si="350"/>
        <v>0</v>
      </c>
      <c r="Q139" s="50">
        <f t="shared" si="351"/>
        <v>0</v>
      </c>
      <c r="R139" s="3"/>
      <c r="S139" s="201">
        <f t="shared" si="325"/>
        <v>0</v>
      </c>
      <c r="T139" s="201">
        <f t="shared" si="325"/>
        <v>0</v>
      </c>
      <c r="U139" s="8">
        <f t="shared" si="352"/>
        <v>0</v>
      </c>
      <c r="V139" s="50">
        <f t="shared" si="353"/>
        <v>0</v>
      </c>
      <c r="W139" s="3"/>
      <c r="X139" s="375">
        <f t="shared" si="326"/>
        <v>0</v>
      </c>
      <c r="Y139" s="201">
        <f t="shared" si="326"/>
        <v>0</v>
      </c>
      <c r="Z139" s="8">
        <f t="shared" si="354"/>
        <v>0</v>
      </c>
      <c r="AA139" s="50">
        <f t="shared" si="355"/>
        <v>0</v>
      </c>
      <c r="AB139" s="1"/>
      <c r="AC139" s="375">
        <f t="shared" si="398"/>
        <v>0</v>
      </c>
      <c r="AD139" s="201">
        <f t="shared" si="398"/>
        <v>0</v>
      </c>
      <c r="AE139" s="8">
        <f t="shared" si="356"/>
        <v>0</v>
      </c>
      <c r="AF139" s="50">
        <f t="shared" si="357"/>
        <v>0</v>
      </c>
      <c r="AH139" s="375">
        <f t="shared" si="328"/>
        <v>0</v>
      </c>
      <c r="AI139" s="201">
        <f t="shared" si="328"/>
        <v>0</v>
      </c>
      <c r="AJ139" s="8">
        <f t="shared" si="358"/>
        <v>0</v>
      </c>
      <c r="AK139" s="50">
        <f t="shared" si="359"/>
        <v>0</v>
      </c>
      <c r="AM139" s="375">
        <f t="shared" si="329"/>
        <v>0</v>
      </c>
      <c r="AN139" s="201">
        <f t="shared" si="329"/>
        <v>0</v>
      </c>
      <c r="AO139" s="8">
        <f t="shared" si="360"/>
        <v>0</v>
      </c>
      <c r="AP139" s="50">
        <f t="shared" si="361"/>
        <v>0</v>
      </c>
      <c r="AR139" s="375">
        <f t="shared" si="330"/>
        <v>0</v>
      </c>
      <c r="AS139" s="201">
        <f t="shared" si="330"/>
        <v>0</v>
      </c>
      <c r="AT139" s="8">
        <f t="shared" si="362"/>
        <v>0</v>
      </c>
      <c r="AU139" s="50">
        <f t="shared" si="363"/>
        <v>0</v>
      </c>
      <c r="AW139" s="375">
        <f t="shared" si="331"/>
        <v>0</v>
      </c>
      <c r="AX139" s="201">
        <f t="shared" si="331"/>
        <v>0</v>
      </c>
      <c r="AY139" s="8">
        <f t="shared" si="364"/>
        <v>0</v>
      </c>
      <c r="AZ139" s="50">
        <f t="shared" si="365"/>
        <v>0</v>
      </c>
      <c r="BB139" s="375">
        <f t="shared" si="332"/>
        <v>0</v>
      </c>
      <c r="BC139" s="201">
        <f t="shared" si="332"/>
        <v>0</v>
      </c>
      <c r="BD139" s="8">
        <f t="shared" si="366"/>
        <v>0</v>
      </c>
      <c r="BE139" s="50">
        <f t="shared" si="367"/>
        <v>0</v>
      </c>
      <c r="BG139" s="375">
        <f t="shared" si="333"/>
        <v>0</v>
      </c>
      <c r="BH139" s="201">
        <f t="shared" si="333"/>
        <v>0</v>
      </c>
      <c r="BI139" s="8">
        <f t="shared" si="368"/>
        <v>0</v>
      </c>
      <c r="BJ139" s="50">
        <f t="shared" si="369"/>
        <v>0</v>
      </c>
      <c r="BL139" s="375">
        <f t="shared" si="334"/>
        <v>0</v>
      </c>
      <c r="BM139" s="201">
        <f t="shared" si="334"/>
        <v>0</v>
      </c>
      <c r="BN139" s="8">
        <f t="shared" si="370"/>
        <v>0</v>
      </c>
      <c r="BO139" s="50">
        <f t="shared" si="371"/>
        <v>0</v>
      </c>
      <c r="BQ139" s="375">
        <f t="shared" si="335"/>
        <v>0</v>
      </c>
      <c r="BR139" s="201">
        <f t="shared" si="335"/>
        <v>0</v>
      </c>
      <c r="BS139" s="8">
        <f t="shared" si="372"/>
        <v>0</v>
      </c>
      <c r="BT139" s="50">
        <f t="shared" si="373"/>
        <v>0</v>
      </c>
      <c r="BV139" s="375">
        <f t="shared" si="336"/>
        <v>0</v>
      </c>
      <c r="BW139" s="201">
        <f t="shared" si="336"/>
        <v>0</v>
      </c>
      <c r="BX139" s="8">
        <f t="shared" si="374"/>
        <v>0</v>
      </c>
      <c r="BY139" s="50">
        <f t="shared" si="375"/>
        <v>0</v>
      </c>
      <c r="CA139" s="375">
        <f t="shared" si="337"/>
        <v>0</v>
      </c>
      <c r="CB139" s="201">
        <f t="shared" si="337"/>
        <v>0</v>
      </c>
      <c r="CC139" s="8">
        <f t="shared" si="376"/>
        <v>0</v>
      </c>
      <c r="CD139" s="50">
        <f t="shared" si="377"/>
        <v>0</v>
      </c>
      <c r="CF139" s="375">
        <f t="shared" si="338"/>
        <v>0</v>
      </c>
      <c r="CG139" s="201">
        <f t="shared" si="338"/>
        <v>0</v>
      </c>
      <c r="CH139" s="8">
        <f t="shared" si="378"/>
        <v>0</v>
      </c>
      <c r="CI139" s="50">
        <f t="shared" si="379"/>
        <v>0</v>
      </c>
      <c r="CK139" s="375">
        <f t="shared" si="339"/>
        <v>0</v>
      </c>
      <c r="CL139" s="201">
        <f t="shared" si="339"/>
        <v>0</v>
      </c>
      <c r="CM139" s="8">
        <f t="shared" si="380"/>
        <v>0</v>
      </c>
      <c r="CN139" s="50">
        <f t="shared" si="381"/>
        <v>0</v>
      </c>
      <c r="CP139" s="375">
        <f t="shared" si="340"/>
        <v>0</v>
      </c>
      <c r="CQ139" s="201">
        <f t="shared" si="340"/>
        <v>0</v>
      </c>
      <c r="CR139" s="8">
        <f t="shared" si="382"/>
        <v>0</v>
      </c>
      <c r="CS139" s="50">
        <f t="shared" si="383"/>
        <v>0</v>
      </c>
      <c r="CU139" s="375">
        <f t="shared" si="341"/>
        <v>0</v>
      </c>
      <c r="CV139" s="201">
        <f t="shared" si="341"/>
        <v>0</v>
      </c>
      <c r="CW139" s="8">
        <f t="shared" si="384"/>
        <v>0</v>
      </c>
      <c r="CX139" s="50">
        <f t="shared" si="385"/>
        <v>0</v>
      </c>
      <c r="CZ139" s="375">
        <f t="shared" si="342"/>
        <v>0</v>
      </c>
      <c r="DA139" s="201">
        <f t="shared" si="342"/>
        <v>0</v>
      </c>
      <c r="DB139" s="8">
        <f t="shared" si="386"/>
        <v>0</v>
      </c>
      <c r="DC139" s="50">
        <f t="shared" si="387"/>
        <v>0</v>
      </c>
      <c r="DE139" s="375">
        <f t="shared" si="343"/>
        <v>0</v>
      </c>
      <c r="DF139" s="201">
        <f t="shared" si="343"/>
        <v>0</v>
      </c>
      <c r="DG139" s="8">
        <f t="shared" si="388"/>
        <v>0</v>
      </c>
      <c r="DH139" s="50">
        <f t="shared" si="389"/>
        <v>0</v>
      </c>
      <c r="DJ139" s="375">
        <f t="shared" si="344"/>
        <v>0</v>
      </c>
      <c r="DK139" s="201">
        <f t="shared" si="344"/>
        <v>0</v>
      </c>
      <c r="DL139" s="8">
        <f t="shared" si="390"/>
        <v>0</v>
      </c>
      <c r="DM139" s="50">
        <f t="shared" si="391"/>
        <v>0</v>
      </c>
      <c r="DO139" s="375">
        <f t="shared" si="345"/>
        <v>0</v>
      </c>
      <c r="DP139" s="201">
        <f t="shared" si="345"/>
        <v>0</v>
      </c>
      <c r="DQ139" s="8">
        <f t="shared" si="392"/>
        <v>0</v>
      </c>
      <c r="DR139" s="50">
        <f t="shared" si="393"/>
        <v>0</v>
      </c>
      <c r="DT139" s="51">
        <f t="shared" si="346"/>
        <v>0</v>
      </c>
      <c r="DU139" s="65">
        <f t="shared" si="394"/>
        <v>0</v>
      </c>
      <c r="DV139" s="90">
        <v>0</v>
      </c>
      <c r="DW139" s="65">
        <f t="shared" si="348"/>
        <v>0</v>
      </c>
      <c r="DX139" s="66">
        <f>+DT139+DV139</f>
        <v>0</v>
      </c>
      <c r="DY139" s="66">
        <f t="shared" si="397"/>
        <v>0</v>
      </c>
      <c r="DZ139" s="307">
        <f t="shared" si="396"/>
        <v>0</v>
      </c>
    </row>
    <row r="140" spans="1:130" ht="18" customHeight="1" thickBot="1" x14ac:dyDescent="0.35">
      <c r="B140" s="61"/>
      <c r="C140" s="67"/>
      <c r="D140" s="67"/>
      <c r="E140" s="239"/>
      <c r="F140" s="55"/>
      <c r="G140" s="55"/>
      <c r="H140" s="55"/>
      <c r="I140" s="56"/>
      <c r="J140" s="56"/>
      <c r="K140" s="68"/>
      <c r="L140" s="56"/>
      <c r="M140" s="57"/>
      <c r="N140" s="400"/>
      <c r="O140" s="215"/>
      <c r="P140" s="8">
        <f t="shared" si="350"/>
        <v>0</v>
      </c>
      <c r="Q140" s="50">
        <f t="shared" si="351"/>
        <v>0</v>
      </c>
      <c r="R140" s="63"/>
      <c r="S140" s="201">
        <f t="shared" si="325"/>
        <v>0</v>
      </c>
      <c r="T140" s="201">
        <f t="shared" si="325"/>
        <v>0</v>
      </c>
      <c r="U140" s="8">
        <f t="shared" si="352"/>
        <v>0</v>
      </c>
      <c r="V140" s="50">
        <f t="shared" si="353"/>
        <v>0</v>
      </c>
      <c r="W140" s="63"/>
      <c r="X140" s="375">
        <f t="shared" si="326"/>
        <v>0</v>
      </c>
      <c r="Y140" s="201">
        <f t="shared" si="326"/>
        <v>0</v>
      </c>
      <c r="Z140" s="8">
        <f t="shared" si="354"/>
        <v>0</v>
      </c>
      <c r="AA140" s="50">
        <f t="shared" si="355"/>
        <v>0</v>
      </c>
      <c r="AB140" s="60"/>
      <c r="AC140" s="375">
        <f t="shared" si="398"/>
        <v>0</v>
      </c>
      <c r="AD140" s="201">
        <f t="shared" si="398"/>
        <v>0</v>
      </c>
      <c r="AE140" s="8">
        <f t="shared" si="356"/>
        <v>0</v>
      </c>
      <c r="AF140" s="50">
        <f t="shared" si="357"/>
        <v>0</v>
      </c>
      <c r="AH140" s="375">
        <f t="shared" si="328"/>
        <v>0</v>
      </c>
      <c r="AI140" s="201">
        <f t="shared" si="328"/>
        <v>0</v>
      </c>
      <c r="AJ140" s="8">
        <f t="shared" si="358"/>
        <v>0</v>
      </c>
      <c r="AK140" s="50">
        <f t="shared" si="359"/>
        <v>0</v>
      </c>
      <c r="AM140" s="375">
        <f t="shared" si="329"/>
        <v>0</v>
      </c>
      <c r="AN140" s="201">
        <f t="shared" si="329"/>
        <v>0</v>
      </c>
      <c r="AO140" s="8">
        <f t="shared" si="360"/>
        <v>0</v>
      </c>
      <c r="AP140" s="50">
        <f t="shared" si="361"/>
        <v>0</v>
      </c>
      <c r="AR140" s="375">
        <f t="shared" si="330"/>
        <v>0</v>
      </c>
      <c r="AS140" s="201">
        <f t="shared" si="330"/>
        <v>0</v>
      </c>
      <c r="AT140" s="8">
        <f t="shared" si="362"/>
        <v>0</v>
      </c>
      <c r="AU140" s="50">
        <f t="shared" si="363"/>
        <v>0</v>
      </c>
      <c r="AW140" s="375">
        <f t="shared" si="331"/>
        <v>0</v>
      </c>
      <c r="AX140" s="201">
        <f t="shared" si="331"/>
        <v>0</v>
      </c>
      <c r="AY140" s="8">
        <f t="shared" si="364"/>
        <v>0</v>
      </c>
      <c r="AZ140" s="50">
        <f t="shared" si="365"/>
        <v>0</v>
      </c>
      <c r="BB140" s="375">
        <f t="shared" si="332"/>
        <v>0</v>
      </c>
      <c r="BC140" s="201">
        <f t="shared" si="332"/>
        <v>0</v>
      </c>
      <c r="BD140" s="8">
        <f t="shared" si="366"/>
        <v>0</v>
      </c>
      <c r="BE140" s="50">
        <f t="shared" si="367"/>
        <v>0</v>
      </c>
      <c r="BG140" s="375">
        <f t="shared" si="333"/>
        <v>0</v>
      </c>
      <c r="BH140" s="201">
        <f t="shared" si="333"/>
        <v>0</v>
      </c>
      <c r="BI140" s="8">
        <f t="shared" si="368"/>
        <v>0</v>
      </c>
      <c r="BJ140" s="50">
        <f t="shared" si="369"/>
        <v>0</v>
      </c>
      <c r="BL140" s="375">
        <f t="shared" si="334"/>
        <v>0</v>
      </c>
      <c r="BM140" s="201">
        <f t="shared" si="334"/>
        <v>0</v>
      </c>
      <c r="BN140" s="8">
        <f t="shared" si="370"/>
        <v>0</v>
      </c>
      <c r="BO140" s="50">
        <f t="shared" si="371"/>
        <v>0</v>
      </c>
      <c r="BQ140" s="375">
        <f t="shared" si="335"/>
        <v>0</v>
      </c>
      <c r="BR140" s="201">
        <f t="shared" si="335"/>
        <v>0</v>
      </c>
      <c r="BS140" s="8">
        <f t="shared" si="372"/>
        <v>0</v>
      </c>
      <c r="BT140" s="50">
        <f t="shared" si="373"/>
        <v>0</v>
      </c>
      <c r="BV140" s="375">
        <f t="shared" si="336"/>
        <v>0</v>
      </c>
      <c r="BW140" s="201">
        <f t="shared" si="336"/>
        <v>0</v>
      </c>
      <c r="BX140" s="8">
        <f t="shared" si="374"/>
        <v>0</v>
      </c>
      <c r="BY140" s="50">
        <f t="shared" si="375"/>
        <v>0</v>
      </c>
      <c r="CA140" s="375">
        <f t="shared" si="337"/>
        <v>0</v>
      </c>
      <c r="CB140" s="201">
        <f t="shared" si="337"/>
        <v>0</v>
      </c>
      <c r="CC140" s="8">
        <f t="shared" si="376"/>
        <v>0</v>
      </c>
      <c r="CD140" s="50">
        <f t="shared" si="377"/>
        <v>0</v>
      </c>
      <c r="CF140" s="375">
        <f t="shared" si="338"/>
        <v>0</v>
      </c>
      <c r="CG140" s="201">
        <f t="shared" si="338"/>
        <v>0</v>
      </c>
      <c r="CH140" s="8">
        <f t="shared" si="378"/>
        <v>0</v>
      </c>
      <c r="CI140" s="50">
        <f t="shared" si="379"/>
        <v>0</v>
      </c>
      <c r="CK140" s="375">
        <f t="shared" si="339"/>
        <v>0</v>
      </c>
      <c r="CL140" s="201">
        <f t="shared" si="339"/>
        <v>0</v>
      </c>
      <c r="CM140" s="8">
        <f t="shared" si="380"/>
        <v>0</v>
      </c>
      <c r="CN140" s="50">
        <f t="shared" si="381"/>
        <v>0</v>
      </c>
      <c r="CP140" s="375">
        <f t="shared" si="340"/>
        <v>0</v>
      </c>
      <c r="CQ140" s="201">
        <f t="shared" si="340"/>
        <v>0</v>
      </c>
      <c r="CR140" s="8">
        <f t="shared" si="382"/>
        <v>0</v>
      </c>
      <c r="CS140" s="50">
        <f t="shared" si="383"/>
        <v>0</v>
      </c>
      <c r="CU140" s="375">
        <f t="shared" si="341"/>
        <v>0</v>
      </c>
      <c r="CV140" s="201">
        <f t="shared" si="341"/>
        <v>0</v>
      </c>
      <c r="CW140" s="8">
        <f t="shared" si="384"/>
        <v>0</v>
      </c>
      <c r="CX140" s="50">
        <f t="shared" si="385"/>
        <v>0</v>
      </c>
      <c r="CZ140" s="375">
        <f t="shared" si="342"/>
        <v>0</v>
      </c>
      <c r="DA140" s="201">
        <f t="shared" si="342"/>
        <v>0</v>
      </c>
      <c r="DB140" s="8">
        <f t="shared" si="386"/>
        <v>0</v>
      </c>
      <c r="DC140" s="50">
        <f t="shared" si="387"/>
        <v>0</v>
      </c>
      <c r="DE140" s="375">
        <f t="shared" si="343"/>
        <v>0</v>
      </c>
      <c r="DF140" s="201">
        <f t="shared" si="343"/>
        <v>0</v>
      </c>
      <c r="DG140" s="8">
        <f t="shared" si="388"/>
        <v>0</v>
      </c>
      <c r="DH140" s="50">
        <f t="shared" si="389"/>
        <v>0</v>
      </c>
      <c r="DJ140" s="375">
        <f t="shared" si="344"/>
        <v>0</v>
      </c>
      <c r="DK140" s="201">
        <f t="shared" si="344"/>
        <v>0</v>
      </c>
      <c r="DL140" s="8">
        <f t="shared" si="390"/>
        <v>0</v>
      </c>
      <c r="DM140" s="50">
        <f t="shared" si="391"/>
        <v>0</v>
      </c>
      <c r="DO140" s="375">
        <f t="shared" si="345"/>
        <v>0</v>
      </c>
      <c r="DP140" s="201">
        <f t="shared" si="345"/>
        <v>0</v>
      </c>
      <c r="DQ140" s="8">
        <f t="shared" si="392"/>
        <v>0</v>
      </c>
      <c r="DR140" s="50">
        <f t="shared" si="393"/>
        <v>0</v>
      </c>
      <c r="DT140" s="70"/>
      <c r="DU140" s="70"/>
      <c r="DV140" s="71"/>
      <c r="DW140" s="71"/>
      <c r="DX140" s="70"/>
      <c r="DY140" s="70"/>
      <c r="DZ140" s="310"/>
    </row>
    <row r="141" spans="1:130" s="72" customFormat="1" ht="32.4" customHeight="1" thickBot="1" x14ac:dyDescent="0.35">
      <c r="B141" s="275" t="s">
        <v>101</v>
      </c>
      <c r="C141" s="276" t="str">
        <f>B121</f>
        <v>Program management (training, supervision, meetings, conferences, protocols development…) - discuss what to include</v>
      </c>
      <c r="D141" s="445"/>
      <c r="E141" s="242"/>
      <c r="F141" s="73"/>
      <c r="G141" s="73"/>
      <c r="H141" s="73"/>
      <c r="I141" s="73"/>
      <c r="J141" s="73"/>
      <c r="K141" s="74"/>
      <c r="L141" s="73"/>
      <c r="M141" s="75"/>
      <c r="N141" s="391">
        <f>P18</f>
        <v>2015</v>
      </c>
      <c r="O141" s="278"/>
      <c r="P141" s="76">
        <f>SUM(P122:P139)</f>
        <v>0</v>
      </c>
      <c r="Q141" s="77">
        <f>SUM(Q122:Q139)</f>
        <v>0</v>
      </c>
      <c r="R141" s="78"/>
      <c r="S141" s="294">
        <f>U18</f>
        <v>2016</v>
      </c>
      <c r="T141" s="294"/>
      <c r="U141" s="76">
        <f>SUM(U122:U139)</f>
        <v>0</v>
      </c>
      <c r="V141" s="77">
        <f>SUM(V122:V139)</f>
        <v>0</v>
      </c>
      <c r="W141" s="78"/>
      <c r="X141" s="391">
        <f>Z18</f>
        <v>2017</v>
      </c>
      <c r="Y141" s="277"/>
      <c r="Z141" s="76">
        <f>SUM(Z122:Z139)</f>
        <v>0</v>
      </c>
      <c r="AA141" s="77">
        <f>SUM(AA122:AA139)</f>
        <v>0</v>
      </c>
      <c r="AB141" s="79"/>
      <c r="AC141" s="391">
        <f>AE18</f>
        <v>2018</v>
      </c>
      <c r="AD141" s="277"/>
      <c r="AE141" s="76">
        <f>SUM(AE122:AE139)</f>
        <v>0</v>
      </c>
      <c r="AF141" s="77">
        <f>SUM(AF122:AF139)</f>
        <v>0</v>
      </c>
      <c r="AH141" s="391">
        <f>AJ18</f>
        <v>2019</v>
      </c>
      <c r="AI141" s="277"/>
      <c r="AJ141" s="76">
        <f>SUM(AJ122:AJ139)</f>
        <v>0</v>
      </c>
      <c r="AK141" s="77">
        <f>SUM(AK122:AK139)</f>
        <v>0</v>
      </c>
      <c r="AM141" s="391">
        <f>AO18</f>
        <v>2020</v>
      </c>
      <c r="AN141" s="277"/>
      <c r="AO141" s="76">
        <f>SUM(AO122:AO139)</f>
        <v>0</v>
      </c>
      <c r="AP141" s="77">
        <f>SUM(AP122:AP139)</f>
        <v>0</v>
      </c>
      <c r="AR141" s="391">
        <f>AT18</f>
        <v>2021</v>
      </c>
      <c r="AS141" s="277"/>
      <c r="AT141" s="76">
        <f>SUM(AT122:AT139)</f>
        <v>0</v>
      </c>
      <c r="AU141" s="77">
        <f>SUM(AU122:AU139)</f>
        <v>0</v>
      </c>
      <c r="AW141" s="391">
        <f>AY18</f>
        <v>2022</v>
      </c>
      <c r="AX141" s="277"/>
      <c r="AY141" s="76">
        <f>SUM(AY122:AY139)</f>
        <v>0</v>
      </c>
      <c r="AZ141" s="77">
        <f>SUM(AZ122:AZ139)</f>
        <v>0</v>
      </c>
      <c r="BB141" s="391">
        <f>BD18</f>
        <v>2023</v>
      </c>
      <c r="BC141" s="277"/>
      <c r="BD141" s="76">
        <f>SUM(BD122:BD139)</f>
        <v>0</v>
      </c>
      <c r="BE141" s="77">
        <f>SUM(BE122:BE139)</f>
        <v>0</v>
      </c>
      <c r="BG141" s="391">
        <f>BI18</f>
        <v>2024</v>
      </c>
      <c r="BH141" s="277"/>
      <c r="BI141" s="76">
        <f>SUM(BI122:BI139)</f>
        <v>0</v>
      </c>
      <c r="BJ141" s="77">
        <f>SUM(BJ122:BJ139)</f>
        <v>0</v>
      </c>
      <c r="BL141" s="391">
        <f>BN18</f>
        <v>2025</v>
      </c>
      <c r="BM141" s="277"/>
      <c r="BN141" s="76">
        <f>SUM(BN122:BN139)</f>
        <v>0</v>
      </c>
      <c r="BO141" s="77">
        <f>SUM(BO122:BO139)</f>
        <v>0</v>
      </c>
      <c r="BQ141" s="391">
        <f>BS18</f>
        <v>2026</v>
      </c>
      <c r="BR141" s="277"/>
      <c r="BS141" s="76">
        <f>SUM(BS122:BS139)</f>
        <v>0</v>
      </c>
      <c r="BT141" s="77">
        <f>SUM(BT122:BT139)</f>
        <v>0</v>
      </c>
      <c r="BV141" s="391">
        <f>BX18</f>
        <v>2027</v>
      </c>
      <c r="BW141" s="277"/>
      <c r="BX141" s="76">
        <f>SUM(BX122:BX139)</f>
        <v>0</v>
      </c>
      <c r="BY141" s="77">
        <f>SUM(BY122:BY139)</f>
        <v>0</v>
      </c>
      <c r="CA141" s="391">
        <f>CC18</f>
        <v>2028</v>
      </c>
      <c r="CB141" s="277"/>
      <c r="CC141" s="76">
        <f>SUM(CC122:CC139)</f>
        <v>0</v>
      </c>
      <c r="CD141" s="77">
        <f>SUM(CD122:CD139)</f>
        <v>0</v>
      </c>
      <c r="CF141" s="391">
        <f>CH18</f>
        <v>2029</v>
      </c>
      <c r="CG141" s="277"/>
      <c r="CH141" s="76">
        <f>SUM(CH122:CH139)</f>
        <v>0</v>
      </c>
      <c r="CI141" s="77">
        <f>SUM(CI122:CI139)</f>
        <v>0</v>
      </c>
      <c r="CK141" s="391">
        <f>CM18</f>
        <v>2030</v>
      </c>
      <c r="CL141" s="277"/>
      <c r="CM141" s="76">
        <f>SUM(CM122:CM139)</f>
        <v>0</v>
      </c>
      <c r="CN141" s="77">
        <f>SUM(CN122:CN139)</f>
        <v>0</v>
      </c>
      <c r="CP141" s="391">
        <f>CR18</f>
        <v>2031</v>
      </c>
      <c r="CQ141" s="277"/>
      <c r="CR141" s="76">
        <f>SUM(CR122:CR139)</f>
        <v>0</v>
      </c>
      <c r="CS141" s="77">
        <f>SUM(CS122:CS139)</f>
        <v>0</v>
      </c>
      <c r="CU141" s="391">
        <f>CW18</f>
        <v>2032</v>
      </c>
      <c r="CV141" s="277"/>
      <c r="CW141" s="76">
        <f>SUM(CW122:CW139)</f>
        <v>0</v>
      </c>
      <c r="CX141" s="77">
        <f>SUM(CX122:CX139)</f>
        <v>0</v>
      </c>
      <c r="CZ141" s="391">
        <f>DB18</f>
        <v>2033</v>
      </c>
      <c r="DA141" s="277"/>
      <c r="DB141" s="76">
        <f>SUM(DB122:DB139)</f>
        <v>0</v>
      </c>
      <c r="DC141" s="77">
        <f>SUM(DC122:DC139)</f>
        <v>0</v>
      </c>
      <c r="DE141" s="391">
        <f>DG18</f>
        <v>2034</v>
      </c>
      <c r="DF141" s="277"/>
      <c r="DG141" s="76">
        <f>SUM(DG122:DG139)</f>
        <v>0</v>
      </c>
      <c r="DH141" s="77">
        <f>SUM(DH122:DH139)</f>
        <v>0</v>
      </c>
      <c r="DJ141" s="391">
        <f>DL18</f>
        <v>2035</v>
      </c>
      <c r="DK141" s="277"/>
      <c r="DL141" s="76">
        <f>SUM(DL122:DL139)</f>
        <v>0</v>
      </c>
      <c r="DM141" s="77">
        <f>SUM(DM122:DM139)</f>
        <v>0</v>
      </c>
      <c r="DO141" s="391">
        <f>DQ18</f>
        <v>2036</v>
      </c>
      <c r="DP141" s="277"/>
      <c r="DQ141" s="76">
        <f>SUM(DQ122:DQ139)</f>
        <v>0</v>
      </c>
      <c r="DR141" s="77">
        <f>SUM(DR122:DR139)</f>
        <v>0</v>
      </c>
      <c r="DT141" s="80">
        <f t="shared" ref="DT141:DX141" si="399">SUM(DT122:DT139)</f>
        <v>0</v>
      </c>
      <c r="DU141" s="77">
        <f t="shared" si="399"/>
        <v>0</v>
      </c>
      <c r="DV141" s="77">
        <f t="shared" si="399"/>
        <v>0</v>
      </c>
      <c r="DW141" s="77">
        <f t="shared" si="399"/>
        <v>0</v>
      </c>
      <c r="DX141" s="77">
        <f t="shared" si="399"/>
        <v>0</v>
      </c>
      <c r="DY141" s="77">
        <f>SUM(Q141+V141+AA141+AF141+AK141+AP141+AU141+AZ141+BE141+BJ141+BO141+BT141+BY141+CD141+CI141+CN141+CS141+CX141+DC141+DH141+DM141+DR141)</f>
        <v>0</v>
      </c>
      <c r="DZ141" s="311" t="s">
        <v>53</v>
      </c>
    </row>
    <row r="142" spans="1:130" x14ac:dyDescent="0.3">
      <c r="P142" s="280" t="s">
        <v>17</v>
      </c>
      <c r="Q142" s="281" t="s">
        <v>18</v>
      </c>
      <c r="U142" s="280" t="s">
        <v>17</v>
      </c>
      <c r="V142" s="281" t="s">
        <v>18</v>
      </c>
      <c r="Z142" s="280" t="s">
        <v>17</v>
      </c>
      <c r="AA142" s="281" t="s">
        <v>18</v>
      </c>
      <c r="AE142" s="280" t="s">
        <v>17</v>
      </c>
      <c r="AF142" s="281" t="s">
        <v>18</v>
      </c>
      <c r="AJ142" s="280" t="s">
        <v>17</v>
      </c>
      <c r="AK142" s="281" t="s">
        <v>18</v>
      </c>
      <c r="AO142" s="280" t="s">
        <v>17</v>
      </c>
      <c r="AP142" s="281" t="s">
        <v>18</v>
      </c>
      <c r="AT142" s="280" t="s">
        <v>17</v>
      </c>
      <c r="AU142" s="281" t="s">
        <v>18</v>
      </c>
      <c r="AY142" s="280" t="s">
        <v>17</v>
      </c>
      <c r="AZ142" s="281" t="s">
        <v>18</v>
      </c>
      <c r="BD142" s="280" t="s">
        <v>17</v>
      </c>
      <c r="BE142" s="281" t="s">
        <v>18</v>
      </c>
      <c r="BI142" s="280" t="s">
        <v>17</v>
      </c>
      <c r="BJ142" s="281" t="s">
        <v>18</v>
      </c>
      <c r="BN142" s="280" t="s">
        <v>17</v>
      </c>
      <c r="BO142" s="281" t="s">
        <v>18</v>
      </c>
      <c r="BS142" s="280" t="s">
        <v>17</v>
      </c>
      <c r="BT142" s="281" t="s">
        <v>18</v>
      </c>
      <c r="BX142" s="280" t="s">
        <v>17</v>
      </c>
      <c r="BY142" s="281" t="s">
        <v>18</v>
      </c>
      <c r="CC142" s="280" t="s">
        <v>17</v>
      </c>
      <c r="CD142" s="281" t="s">
        <v>18</v>
      </c>
      <c r="CH142" s="280" t="s">
        <v>17</v>
      </c>
      <c r="CI142" s="281" t="s">
        <v>18</v>
      </c>
      <c r="CM142" s="280" t="s">
        <v>17</v>
      </c>
      <c r="CN142" s="281" t="s">
        <v>18</v>
      </c>
      <c r="CR142" s="280" t="s">
        <v>17</v>
      </c>
      <c r="CS142" s="281" t="s">
        <v>18</v>
      </c>
      <c r="CW142" s="280" t="s">
        <v>17</v>
      </c>
      <c r="CX142" s="281" t="s">
        <v>18</v>
      </c>
      <c r="DB142" s="280" t="s">
        <v>17</v>
      </c>
      <c r="DC142" s="281" t="s">
        <v>18</v>
      </c>
      <c r="DG142" s="280" t="s">
        <v>17</v>
      </c>
      <c r="DH142" s="281" t="s">
        <v>18</v>
      </c>
      <c r="DL142" s="280" t="s">
        <v>17</v>
      </c>
      <c r="DM142" s="281" t="s">
        <v>18</v>
      </c>
      <c r="DQ142" s="280" t="s">
        <v>17</v>
      </c>
      <c r="DR142" s="281" t="s">
        <v>18</v>
      </c>
      <c r="DT142" s="280" t="s">
        <v>17</v>
      </c>
      <c r="DU142" s="281" t="s">
        <v>18</v>
      </c>
      <c r="DV142" s="280" t="s">
        <v>17</v>
      </c>
      <c r="DW142" s="281" t="s">
        <v>18</v>
      </c>
      <c r="DX142" s="280" t="s">
        <v>17</v>
      </c>
      <c r="DY142" s="281" t="s">
        <v>18</v>
      </c>
    </row>
    <row r="143" spans="1:130" x14ac:dyDescent="0.3">
      <c r="I143" s="92"/>
      <c r="J143" s="92"/>
      <c r="L143" s="92"/>
    </row>
    <row r="144" spans="1:130" x14ac:dyDescent="0.3">
      <c r="I144" s="92"/>
      <c r="J144" s="92"/>
      <c r="L144" s="92"/>
    </row>
    <row r="145" spans="1:130" ht="26.4" customHeight="1" x14ac:dyDescent="0.3">
      <c r="I145" s="2"/>
      <c r="J145" s="2"/>
      <c r="L145" s="2"/>
      <c r="N145" s="392"/>
      <c r="O145" s="217"/>
      <c r="P145" s="282"/>
      <c r="Q145" s="83"/>
      <c r="R145" s="22"/>
      <c r="S145" s="380"/>
      <c r="T145" s="206"/>
      <c r="U145" s="282"/>
      <c r="V145" s="83"/>
      <c r="W145" s="22"/>
      <c r="X145" s="392"/>
      <c r="Y145" s="82"/>
      <c r="Z145" s="282"/>
      <c r="AA145" s="83"/>
      <c r="AB145" s="451"/>
      <c r="AC145" s="392"/>
      <c r="AD145" s="82"/>
      <c r="AE145" s="282"/>
      <c r="AF145" s="83"/>
      <c r="AH145" s="392"/>
      <c r="AI145" s="82"/>
      <c r="AJ145" s="282"/>
      <c r="AK145" s="83"/>
      <c r="AM145" s="392"/>
      <c r="AN145" s="82"/>
      <c r="AO145" s="282"/>
      <c r="AP145" s="83"/>
      <c r="AR145" s="392"/>
      <c r="AS145" s="82"/>
      <c r="AT145" s="282"/>
      <c r="AU145" s="83"/>
      <c r="AW145" s="392"/>
      <c r="AX145" s="82"/>
      <c r="AY145" s="282"/>
      <c r="AZ145" s="83"/>
      <c r="BB145" s="392"/>
      <c r="BC145" s="82"/>
      <c r="BD145" s="282"/>
      <c r="BE145" s="83"/>
      <c r="BG145" s="392"/>
      <c r="BH145" s="82"/>
      <c r="BI145" s="282"/>
      <c r="BJ145" s="83"/>
      <c r="BL145" s="392"/>
      <c r="BM145" s="82"/>
      <c r="BN145" s="282"/>
      <c r="BO145" s="83"/>
      <c r="BQ145" s="392"/>
      <c r="BR145" s="82"/>
      <c r="BS145" s="282"/>
      <c r="BT145" s="83"/>
      <c r="BV145" s="392"/>
      <c r="BW145" s="82"/>
      <c r="BX145" s="282"/>
      <c r="BY145" s="83"/>
      <c r="CA145" s="392"/>
      <c r="CB145" s="82"/>
      <c r="CC145" s="282"/>
      <c r="CD145" s="83"/>
      <c r="CF145" s="392"/>
      <c r="CG145" s="82"/>
      <c r="CH145" s="282"/>
      <c r="CI145" s="83"/>
      <c r="CK145" s="392"/>
      <c r="CL145" s="82"/>
      <c r="CM145" s="282"/>
      <c r="CN145" s="83"/>
      <c r="CP145" s="392"/>
      <c r="CQ145" s="82"/>
      <c r="CR145" s="282"/>
      <c r="CS145" s="83"/>
      <c r="CU145" s="392"/>
      <c r="CV145" s="82"/>
      <c r="CW145" s="282"/>
      <c r="CX145" s="83"/>
      <c r="CZ145" s="392"/>
      <c r="DA145" s="82"/>
      <c r="DB145" s="282"/>
      <c r="DC145" s="83"/>
      <c r="DE145" s="392"/>
      <c r="DF145" s="82"/>
      <c r="DG145" s="282"/>
      <c r="DH145" s="83"/>
      <c r="DJ145" s="392"/>
      <c r="DK145" s="82"/>
      <c r="DL145" s="282"/>
      <c r="DM145" s="83"/>
      <c r="DO145" s="392"/>
      <c r="DP145" s="82"/>
      <c r="DQ145" s="282"/>
      <c r="DR145" s="83"/>
      <c r="DT145" s="605" t="s">
        <v>12</v>
      </c>
      <c r="DU145" s="606"/>
      <c r="DV145" s="605" t="s">
        <v>13</v>
      </c>
      <c r="DW145" s="606"/>
      <c r="DX145" s="603" t="s">
        <v>14</v>
      </c>
      <c r="DY145" s="604"/>
    </row>
    <row r="146" spans="1:130" ht="15" thickBot="1" x14ac:dyDescent="0.35">
      <c r="I146" s="2"/>
      <c r="J146" s="2"/>
      <c r="L146" s="2"/>
      <c r="N146" s="388" t="s">
        <v>15</v>
      </c>
      <c r="O146" s="211" t="s">
        <v>16</v>
      </c>
      <c r="P146" s="31" t="s">
        <v>17</v>
      </c>
      <c r="Q146" s="32" t="s">
        <v>18</v>
      </c>
      <c r="R146" s="22"/>
      <c r="S146" s="30" t="s">
        <v>15</v>
      </c>
      <c r="T146" s="31" t="s">
        <v>16</v>
      </c>
      <c r="U146" s="31" t="s">
        <v>17</v>
      </c>
      <c r="V146" s="32" t="s">
        <v>18</v>
      </c>
      <c r="W146" s="22"/>
      <c r="X146" s="388" t="s">
        <v>15</v>
      </c>
      <c r="Y146" s="31" t="s">
        <v>16</v>
      </c>
      <c r="Z146" s="31" t="s">
        <v>17</v>
      </c>
      <c r="AA146" s="32" t="s">
        <v>18</v>
      </c>
      <c r="AB146" s="451"/>
      <c r="AC146" s="388" t="s">
        <v>15</v>
      </c>
      <c r="AD146" s="31" t="s">
        <v>16</v>
      </c>
      <c r="AE146" s="31" t="s">
        <v>17</v>
      </c>
      <c r="AF146" s="32" t="s">
        <v>18</v>
      </c>
      <c r="AH146" s="388" t="s">
        <v>15</v>
      </c>
      <c r="AI146" s="31" t="s">
        <v>16</v>
      </c>
      <c r="AJ146" s="31" t="s">
        <v>17</v>
      </c>
      <c r="AK146" s="32" t="s">
        <v>18</v>
      </c>
      <c r="AM146" s="388" t="s">
        <v>15</v>
      </c>
      <c r="AN146" s="31" t="s">
        <v>16</v>
      </c>
      <c r="AO146" s="31" t="s">
        <v>17</v>
      </c>
      <c r="AP146" s="32" t="s">
        <v>18</v>
      </c>
      <c r="AR146" s="388" t="s">
        <v>15</v>
      </c>
      <c r="AS146" s="31" t="s">
        <v>16</v>
      </c>
      <c r="AT146" s="31" t="s">
        <v>17</v>
      </c>
      <c r="AU146" s="32" t="s">
        <v>18</v>
      </c>
      <c r="AW146" s="388" t="s">
        <v>15</v>
      </c>
      <c r="AX146" s="31" t="s">
        <v>16</v>
      </c>
      <c r="AY146" s="31" t="s">
        <v>17</v>
      </c>
      <c r="AZ146" s="32" t="s">
        <v>18</v>
      </c>
      <c r="BB146" s="388" t="s">
        <v>15</v>
      </c>
      <c r="BC146" s="31" t="s">
        <v>16</v>
      </c>
      <c r="BD146" s="31" t="s">
        <v>17</v>
      </c>
      <c r="BE146" s="32" t="s">
        <v>18</v>
      </c>
      <c r="BG146" s="388" t="s">
        <v>15</v>
      </c>
      <c r="BH146" s="31" t="s">
        <v>16</v>
      </c>
      <c r="BI146" s="31" t="s">
        <v>17</v>
      </c>
      <c r="BJ146" s="32" t="s">
        <v>18</v>
      </c>
      <c r="BL146" s="388" t="s">
        <v>15</v>
      </c>
      <c r="BM146" s="31" t="s">
        <v>16</v>
      </c>
      <c r="BN146" s="31" t="s">
        <v>17</v>
      </c>
      <c r="BO146" s="32" t="s">
        <v>18</v>
      </c>
      <c r="BQ146" s="388" t="s">
        <v>15</v>
      </c>
      <c r="BR146" s="31" t="s">
        <v>16</v>
      </c>
      <c r="BS146" s="31" t="s">
        <v>17</v>
      </c>
      <c r="BT146" s="32" t="s">
        <v>18</v>
      </c>
      <c r="BV146" s="388" t="s">
        <v>15</v>
      </c>
      <c r="BW146" s="31" t="s">
        <v>16</v>
      </c>
      <c r="BX146" s="31" t="s">
        <v>17</v>
      </c>
      <c r="BY146" s="32" t="s">
        <v>18</v>
      </c>
      <c r="CA146" s="388" t="s">
        <v>15</v>
      </c>
      <c r="CB146" s="31" t="s">
        <v>16</v>
      </c>
      <c r="CC146" s="31" t="s">
        <v>17</v>
      </c>
      <c r="CD146" s="32" t="s">
        <v>18</v>
      </c>
      <c r="CF146" s="388" t="s">
        <v>15</v>
      </c>
      <c r="CG146" s="31" t="s">
        <v>16</v>
      </c>
      <c r="CH146" s="31" t="s">
        <v>17</v>
      </c>
      <c r="CI146" s="32" t="s">
        <v>18</v>
      </c>
      <c r="CK146" s="388" t="s">
        <v>15</v>
      </c>
      <c r="CL146" s="31" t="s">
        <v>16</v>
      </c>
      <c r="CM146" s="31" t="s">
        <v>17</v>
      </c>
      <c r="CN146" s="32" t="s">
        <v>18</v>
      </c>
      <c r="CP146" s="388" t="s">
        <v>15</v>
      </c>
      <c r="CQ146" s="31" t="s">
        <v>16</v>
      </c>
      <c r="CR146" s="31" t="s">
        <v>17</v>
      </c>
      <c r="CS146" s="32" t="s">
        <v>18</v>
      </c>
      <c r="CU146" s="388" t="s">
        <v>15</v>
      </c>
      <c r="CV146" s="31" t="s">
        <v>16</v>
      </c>
      <c r="CW146" s="31" t="s">
        <v>17</v>
      </c>
      <c r="CX146" s="32" t="s">
        <v>18</v>
      </c>
      <c r="CZ146" s="388" t="s">
        <v>15</v>
      </c>
      <c r="DA146" s="31" t="s">
        <v>16</v>
      </c>
      <c r="DB146" s="31" t="s">
        <v>17</v>
      </c>
      <c r="DC146" s="32" t="s">
        <v>18</v>
      </c>
      <c r="DE146" s="388" t="s">
        <v>15</v>
      </c>
      <c r="DF146" s="31" t="s">
        <v>16</v>
      </c>
      <c r="DG146" s="31" t="s">
        <v>17</v>
      </c>
      <c r="DH146" s="32" t="s">
        <v>18</v>
      </c>
      <c r="DJ146" s="388" t="s">
        <v>15</v>
      </c>
      <c r="DK146" s="31" t="s">
        <v>16</v>
      </c>
      <c r="DL146" s="31" t="s">
        <v>17</v>
      </c>
      <c r="DM146" s="32" t="s">
        <v>18</v>
      </c>
      <c r="DO146" s="388" t="s">
        <v>15</v>
      </c>
      <c r="DP146" s="31" t="s">
        <v>16</v>
      </c>
      <c r="DQ146" s="31" t="s">
        <v>17</v>
      </c>
      <c r="DR146" s="32" t="s">
        <v>18</v>
      </c>
      <c r="DT146" s="250" t="s">
        <v>17</v>
      </c>
      <c r="DU146" s="251" t="s">
        <v>18</v>
      </c>
      <c r="DV146" s="250" t="s">
        <v>17</v>
      </c>
      <c r="DW146" s="252" t="s">
        <v>18</v>
      </c>
      <c r="DX146" s="253" t="s">
        <v>17</v>
      </c>
      <c r="DY146" s="252" t="s">
        <v>18</v>
      </c>
    </row>
    <row r="147" spans="1:130" s="33" customFormat="1" ht="27" customHeight="1" thickBot="1" x14ac:dyDescent="0.35">
      <c r="B147" s="254" t="s">
        <v>650</v>
      </c>
      <c r="C147" s="255" t="s">
        <v>55</v>
      </c>
      <c r="D147" s="444"/>
      <c r="E147" s="283" t="s">
        <v>21</v>
      </c>
      <c r="F147" s="257" t="s">
        <v>22</v>
      </c>
      <c r="G147" s="257"/>
      <c r="H147" s="257" t="s">
        <v>23</v>
      </c>
      <c r="I147" s="257" t="s">
        <v>24</v>
      </c>
      <c r="J147" s="257" t="s">
        <v>25</v>
      </c>
      <c r="K147" s="258" t="s">
        <v>26</v>
      </c>
      <c r="L147" s="259" t="s">
        <v>27</v>
      </c>
      <c r="N147" s="389"/>
      <c r="O147" s="212"/>
      <c r="P147" s="35"/>
      <c r="Q147" s="36"/>
      <c r="R147" s="37"/>
      <c r="S147" s="34"/>
      <c r="T147" s="35"/>
      <c r="U147" s="35"/>
      <c r="V147" s="36"/>
      <c r="W147" s="37"/>
      <c r="X147" s="389"/>
      <c r="Y147" s="35"/>
      <c r="Z147" s="35"/>
      <c r="AA147" s="36"/>
      <c r="AB147" s="37"/>
      <c r="AC147" s="389"/>
      <c r="AD147" s="35"/>
      <c r="AE147" s="35"/>
      <c r="AF147" s="36"/>
      <c r="AH147" s="389"/>
      <c r="AI147" s="35"/>
      <c r="AJ147" s="35"/>
      <c r="AK147" s="36"/>
      <c r="AM147" s="389"/>
      <c r="AN147" s="35"/>
      <c r="AO147" s="35"/>
      <c r="AP147" s="36"/>
      <c r="AR147" s="389"/>
      <c r="AS147" s="35"/>
      <c r="AT147" s="35"/>
      <c r="AU147" s="36"/>
      <c r="AW147" s="389"/>
      <c r="AX147" s="35"/>
      <c r="AY147" s="35"/>
      <c r="AZ147" s="36"/>
      <c r="BB147" s="389"/>
      <c r="BC147" s="35"/>
      <c r="BD147" s="35"/>
      <c r="BE147" s="36"/>
      <c r="BG147" s="389"/>
      <c r="BH147" s="35"/>
      <c r="BI147" s="35"/>
      <c r="BJ147" s="36"/>
      <c r="BL147" s="389"/>
      <c r="BM147" s="35"/>
      <c r="BN147" s="35"/>
      <c r="BO147" s="36"/>
      <c r="BQ147" s="389"/>
      <c r="BR147" s="35"/>
      <c r="BS147" s="35"/>
      <c r="BT147" s="36"/>
      <c r="BV147" s="389"/>
      <c r="BW147" s="35"/>
      <c r="BX147" s="35"/>
      <c r="BY147" s="36"/>
      <c r="CA147" s="389"/>
      <c r="CB147" s="35"/>
      <c r="CC147" s="35"/>
      <c r="CD147" s="36"/>
      <c r="CF147" s="389"/>
      <c r="CG147" s="35"/>
      <c r="CH147" s="35"/>
      <c r="CI147" s="36"/>
      <c r="CK147" s="389"/>
      <c r="CL147" s="35"/>
      <c r="CM147" s="35"/>
      <c r="CN147" s="36"/>
      <c r="CP147" s="389"/>
      <c r="CQ147" s="35"/>
      <c r="CR147" s="35"/>
      <c r="CS147" s="36"/>
      <c r="CU147" s="389"/>
      <c r="CV147" s="35"/>
      <c r="CW147" s="35"/>
      <c r="CX147" s="36"/>
      <c r="CZ147" s="389"/>
      <c r="DA147" s="35"/>
      <c r="DB147" s="35"/>
      <c r="DC147" s="36"/>
      <c r="DE147" s="389"/>
      <c r="DF147" s="35"/>
      <c r="DG147" s="35"/>
      <c r="DH147" s="36"/>
      <c r="DJ147" s="389"/>
      <c r="DK147" s="35"/>
      <c r="DL147" s="35"/>
      <c r="DM147" s="36"/>
      <c r="DO147" s="389"/>
      <c r="DP147" s="35"/>
      <c r="DQ147" s="35"/>
      <c r="DR147" s="36"/>
      <c r="DT147" s="34"/>
      <c r="DU147" s="36"/>
      <c r="DV147" s="38"/>
      <c r="DW147" s="36"/>
      <c r="DX147" s="38"/>
      <c r="DY147" s="39"/>
      <c r="DZ147" s="309" t="str">
        <f>B147</f>
        <v>Office material (FICHAS E MATERIAL PARA PREENCHER)</v>
      </c>
    </row>
    <row r="148" spans="1:130" ht="34.799999999999997" customHeight="1" x14ac:dyDescent="0.3">
      <c r="C148" s="1"/>
      <c r="D148" s="1"/>
      <c r="E148" s="262"/>
      <c r="F148" s="263"/>
      <c r="G148" s="263"/>
      <c r="H148" s="263"/>
      <c r="I148" s="264"/>
      <c r="J148" s="264"/>
      <c r="K148" s="265"/>
      <c r="L148" s="264"/>
      <c r="M148" s="266"/>
      <c r="N148" s="389"/>
      <c r="O148" s="212"/>
      <c r="P148" s="35"/>
      <c r="Q148" s="36"/>
      <c r="R148" s="37"/>
      <c r="S148" s="34"/>
      <c r="T148" s="35"/>
      <c r="U148" s="35"/>
      <c r="V148" s="36"/>
      <c r="W148" s="37"/>
      <c r="X148" s="389"/>
      <c r="Y148" s="35"/>
      <c r="Z148" s="35"/>
      <c r="AA148" s="36"/>
      <c r="AB148" s="37"/>
      <c r="AC148" s="389"/>
      <c r="AD148" s="35"/>
      <c r="AE148" s="35"/>
      <c r="AF148" s="36"/>
      <c r="AH148" s="389"/>
      <c r="AI148" s="35"/>
      <c r="AJ148" s="35"/>
      <c r="AK148" s="36"/>
      <c r="AM148" s="389"/>
      <c r="AN148" s="35"/>
      <c r="AO148" s="35"/>
      <c r="AP148" s="36"/>
      <c r="AR148" s="389"/>
      <c r="AS148" s="35"/>
      <c r="AT148" s="35"/>
      <c r="AU148" s="36"/>
      <c r="AW148" s="389"/>
      <c r="AX148" s="35"/>
      <c r="AY148" s="35"/>
      <c r="AZ148" s="36"/>
      <c r="BB148" s="389"/>
      <c r="BC148" s="35"/>
      <c r="BD148" s="35"/>
      <c r="BE148" s="36"/>
      <c r="BG148" s="389"/>
      <c r="BH148" s="35"/>
      <c r="BI148" s="35"/>
      <c r="BJ148" s="36"/>
      <c r="BL148" s="389"/>
      <c r="BM148" s="35"/>
      <c r="BN148" s="35"/>
      <c r="BO148" s="36"/>
      <c r="BQ148" s="389"/>
      <c r="BR148" s="35"/>
      <c r="BS148" s="35"/>
      <c r="BT148" s="36"/>
      <c r="BV148" s="389"/>
      <c r="BW148" s="35"/>
      <c r="BX148" s="35"/>
      <c r="BY148" s="36"/>
      <c r="CA148" s="389"/>
      <c r="CB148" s="35"/>
      <c r="CC148" s="35"/>
      <c r="CD148" s="36"/>
      <c r="CF148" s="389"/>
      <c r="CG148" s="35"/>
      <c r="CH148" s="35"/>
      <c r="CI148" s="36"/>
      <c r="CK148" s="389"/>
      <c r="CL148" s="35"/>
      <c r="CM148" s="35"/>
      <c r="CN148" s="36"/>
      <c r="CP148" s="389"/>
      <c r="CQ148" s="35"/>
      <c r="CR148" s="35"/>
      <c r="CS148" s="36"/>
      <c r="CU148" s="389"/>
      <c r="CV148" s="35"/>
      <c r="CW148" s="35"/>
      <c r="CX148" s="36"/>
      <c r="CZ148" s="389"/>
      <c r="DA148" s="35"/>
      <c r="DB148" s="35"/>
      <c r="DC148" s="36"/>
      <c r="DE148" s="389"/>
      <c r="DF148" s="35"/>
      <c r="DG148" s="35"/>
      <c r="DH148" s="36"/>
      <c r="DJ148" s="389"/>
      <c r="DK148" s="35"/>
      <c r="DL148" s="35"/>
      <c r="DM148" s="36"/>
      <c r="DO148" s="389"/>
      <c r="DP148" s="35"/>
      <c r="DQ148" s="35"/>
      <c r="DR148" s="36"/>
      <c r="DT148" s="51">
        <f t="shared" ref="DT148:DT154" si="400">P148+U148+Z148+AE148+AJ148+AO148+AT148+AY148+BD148+BI148+BN148+BS148+BX148+CC148+CH148+CM148+CR148+CW148+DB148+DG148+DL148+DQ148</f>
        <v>0</v>
      </c>
      <c r="DU148" s="43">
        <f>+DT148/$I$3</f>
        <v>0</v>
      </c>
      <c r="DV148" s="45">
        <v>0</v>
      </c>
      <c r="DW148" s="43">
        <f>+DV148/$I$3</f>
        <v>0</v>
      </c>
      <c r="DX148" s="45">
        <f>+DT148+DV148</f>
        <v>0</v>
      </c>
      <c r="DY148" s="47">
        <f>+DU148+DW148</f>
        <v>0</v>
      </c>
      <c r="DZ148" s="306" t="str">
        <f>B149</f>
        <v>Fichas de RRS</v>
      </c>
    </row>
    <row r="149" spans="1:130" ht="15.6" x14ac:dyDescent="0.3">
      <c r="B149" s="429" t="s">
        <v>667</v>
      </c>
      <c r="E149" s="262">
        <f>5</f>
        <v>5</v>
      </c>
      <c r="F149" s="263">
        <f>E149/$I$3</f>
        <v>0.13157894736842105</v>
      </c>
      <c r="G149" s="263"/>
      <c r="H149" s="263"/>
      <c r="I149" s="267"/>
      <c r="J149" s="267"/>
      <c r="K149" s="265"/>
      <c r="L149" s="264"/>
      <c r="M149" s="266"/>
      <c r="N149" s="393"/>
      <c r="O149" s="213"/>
      <c r="P149" s="8">
        <f>$E149*N149*O149</f>
        <v>0</v>
      </c>
      <c r="Q149" s="8">
        <f>P149/$I$3</f>
        <v>0</v>
      </c>
      <c r="S149" s="201">
        <f>N149</f>
        <v>0</v>
      </c>
      <c r="T149" s="201">
        <v>12</v>
      </c>
      <c r="U149" s="8">
        <f>$E149*S149*T149</f>
        <v>0</v>
      </c>
      <c r="V149" s="8">
        <f>U149/$I$3</f>
        <v>0</v>
      </c>
      <c r="X149" s="375">
        <f>S149</f>
        <v>0</v>
      </c>
      <c r="Y149" s="201">
        <f>T149</f>
        <v>12</v>
      </c>
      <c r="Z149" s="8">
        <f>$E149*X149*Y149</f>
        <v>0</v>
      </c>
      <c r="AA149" s="8">
        <f>Z149/$I$3</f>
        <v>0</v>
      </c>
      <c r="AC149" s="375">
        <f>X149</f>
        <v>0</v>
      </c>
      <c r="AD149" s="201">
        <v>0.8</v>
      </c>
      <c r="AE149" s="8">
        <f>$E149*AC149*AD149</f>
        <v>0</v>
      </c>
      <c r="AF149" s="8">
        <f>AE149/$I$3</f>
        <v>0</v>
      </c>
      <c r="AH149" s="375">
        <f>AC149</f>
        <v>0</v>
      </c>
      <c r="AI149" s="201">
        <v>0.5</v>
      </c>
      <c r="AJ149" s="8">
        <f>$E149*AH149*AI149</f>
        <v>0</v>
      </c>
      <c r="AK149" s="8">
        <f>AJ149/$I$3</f>
        <v>0</v>
      </c>
      <c r="AM149" s="375">
        <f>AH149</f>
        <v>0</v>
      </c>
      <c r="AN149" s="201">
        <v>0</v>
      </c>
      <c r="AO149" s="8">
        <f>$E149*AM149*AN149</f>
        <v>0</v>
      </c>
      <c r="AP149" s="8">
        <f>AO149/$I$3</f>
        <v>0</v>
      </c>
      <c r="AR149" s="375">
        <f>AM149</f>
        <v>0</v>
      </c>
      <c r="AS149" s="201">
        <f>AN149</f>
        <v>0</v>
      </c>
      <c r="AT149" s="8">
        <f>$E149*AR149*AS149</f>
        <v>0</v>
      </c>
      <c r="AU149" s="8">
        <f>AT149/$I$3</f>
        <v>0</v>
      </c>
      <c r="AW149" s="375">
        <f>AR149</f>
        <v>0</v>
      </c>
      <c r="AX149" s="201">
        <f>AS149</f>
        <v>0</v>
      </c>
      <c r="AY149" s="8">
        <f>$E149*AW149*AX149</f>
        <v>0</v>
      </c>
      <c r="AZ149" s="8">
        <f>AY149/$I$3</f>
        <v>0</v>
      </c>
      <c r="BB149" s="375">
        <f>AW149</f>
        <v>0</v>
      </c>
      <c r="BC149" s="201">
        <f>AX149</f>
        <v>0</v>
      </c>
      <c r="BD149" s="8">
        <f>$E149*BB149*BC149</f>
        <v>0</v>
      </c>
      <c r="BE149" s="8">
        <f>BD149/$I$3</f>
        <v>0</v>
      </c>
      <c r="BG149" s="375">
        <f>BB149</f>
        <v>0</v>
      </c>
      <c r="BH149" s="201">
        <f>BC149</f>
        <v>0</v>
      </c>
      <c r="BI149" s="8">
        <f>$E149*BG149*BH149</f>
        <v>0</v>
      </c>
      <c r="BJ149" s="8">
        <f>BI149/$I$3</f>
        <v>0</v>
      </c>
      <c r="BL149" s="375">
        <f>BG149</f>
        <v>0</v>
      </c>
      <c r="BM149" s="201">
        <f>BH149</f>
        <v>0</v>
      </c>
      <c r="BN149" s="8">
        <f>$E149*BL149*BM149</f>
        <v>0</v>
      </c>
      <c r="BO149" s="8">
        <f>BN149/$I$3</f>
        <v>0</v>
      </c>
      <c r="BQ149" s="375">
        <f>BL149</f>
        <v>0</v>
      </c>
      <c r="BR149" s="201">
        <f>BM149</f>
        <v>0</v>
      </c>
      <c r="BS149" s="8">
        <f>$E149*BQ149*BR149</f>
        <v>0</v>
      </c>
      <c r="BT149" s="8">
        <f>BS149/$I$3</f>
        <v>0</v>
      </c>
      <c r="BV149" s="375">
        <f>BQ149</f>
        <v>0</v>
      </c>
      <c r="BW149" s="201">
        <f>BR149</f>
        <v>0</v>
      </c>
      <c r="BX149" s="8">
        <f>$E149*BV149*BW149</f>
        <v>0</v>
      </c>
      <c r="BY149" s="8">
        <f>BX149/$I$3</f>
        <v>0</v>
      </c>
      <c r="CA149" s="375">
        <f>BV149</f>
        <v>0</v>
      </c>
      <c r="CB149" s="201">
        <f>BW149</f>
        <v>0</v>
      </c>
      <c r="CC149" s="8">
        <f>$E149*CA149*CB149</f>
        <v>0</v>
      </c>
      <c r="CD149" s="8">
        <f>CC149/$I$3</f>
        <v>0</v>
      </c>
      <c r="CF149" s="375">
        <f>CA149</f>
        <v>0</v>
      </c>
      <c r="CG149" s="201">
        <f>CB149</f>
        <v>0</v>
      </c>
      <c r="CH149" s="8">
        <f>$E149*CF149*CG149</f>
        <v>0</v>
      </c>
      <c r="CI149" s="8">
        <f>CH149/$I$3</f>
        <v>0</v>
      </c>
      <c r="CK149" s="375">
        <f>CF149</f>
        <v>0</v>
      </c>
      <c r="CL149" s="201">
        <f>CG149</f>
        <v>0</v>
      </c>
      <c r="CM149" s="8">
        <f>$E149*CK149*CL149</f>
        <v>0</v>
      </c>
      <c r="CN149" s="8">
        <f>CM149/$I$3</f>
        <v>0</v>
      </c>
      <c r="CP149" s="375">
        <f>CK149</f>
        <v>0</v>
      </c>
      <c r="CQ149" s="201">
        <f>CL149</f>
        <v>0</v>
      </c>
      <c r="CR149" s="8">
        <f>$E149*CP149*CQ149</f>
        <v>0</v>
      </c>
      <c r="CS149" s="8">
        <f>CR149/$I$3</f>
        <v>0</v>
      </c>
      <c r="CU149" s="375">
        <f>CP149</f>
        <v>0</v>
      </c>
      <c r="CV149" s="201">
        <f>CQ149</f>
        <v>0</v>
      </c>
      <c r="CW149" s="8">
        <f>$E149*CU149*CV149</f>
        <v>0</v>
      </c>
      <c r="CX149" s="8">
        <f>CW149/$I$3</f>
        <v>0</v>
      </c>
      <c r="CZ149" s="375">
        <f>CU149</f>
        <v>0</v>
      </c>
      <c r="DA149" s="201">
        <f>CV149</f>
        <v>0</v>
      </c>
      <c r="DB149" s="8">
        <f>$E149*CZ149*DA149</f>
        <v>0</v>
      </c>
      <c r="DC149" s="8">
        <f>DB149/$I$3</f>
        <v>0</v>
      </c>
      <c r="DE149" s="375">
        <f>CZ149</f>
        <v>0</v>
      </c>
      <c r="DF149" s="201">
        <f>DA149</f>
        <v>0</v>
      </c>
      <c r="DG149" s="8">
        <f>$E149*DE149*DF149</f>
        <v>0</v>
      </c>
      <c r="DH149" s="8">
        <f>DG149/$I$3</f>
        <v>0</v>
      </c>
      <c r="DJ149" s="375">
        <f>DE149</f>
        <v>0</v>
      </c>
      <c r="DK149" s="201">
        <f>DF149</f>
        <v>0</v>
      </c>
      <c r="DL149" s="8">
        <f>$E149*DJ149*DK149</f>
        <v>0</v>
      </c>
      <c r="DM149" s="8">
        <f>DL149/$I$3</f>
        <v>0</v>
      </c>
      <c r="DO149" s="375">
        <f>DJ149</f>
        <v>0</v>
      </c>
      <c r="DP149" s="201">
        <f>DK149</f>
        <v>0</v>
      </c>
      <c r="DQ149" s="8">
        <f>$E149*DO149*DP149</f>
        <v>0</v>
      </c>
      <c r="DR149" s="8">
        <f>DQ149/$I$3</f>
        <v>0</v>
      </c>
      <c r="DT149" s="51">
        <f t="shared" si="400"/>
        <v>0</v>
      </c>
      <c r="DU149" s="50">
        <f t="shared" ref="DU149:DU150" si="401">+DT149/$I$3</f>
        <v>0</v>
      </c>
      <c r="DV149" s="51">
        <v>0</v>
      </c>
      <c r="DW149" s="50">
        <f t="shared" ref="DW149:DW154" si="402">+DV149/$I$3</f>
        <v>0</v>
      </c>
      <c r="DX149" s="51">
        <f t="shared" ref="DX149:DY154" si="403">+DT149+DV149</f>
        <v>0</v>
      </c>
      <c r="DY149" s="53">
        <f t="shared" si="403"/>
        <v>0</v>
      </c>
      <c r="DZ149" s="307" t="str">
        <f>B150</f>
        <v>Fichas de Relatorio mensal de malaria na US</v>
      </c>
    </row>
    <row r="150" spans="1:130" ht="18" customHeight="1" x14ac:dyDescent="0.3">
      <c r="B150" s="429" t="s">
        <v>668</v>
      </c>
      <c r="E150" s="262">
        <v>5</v>
      </c>
      <c r="F150" s="263">
        <f t="shared" ref="F150:F151" si="404">E150/$I$3</f>
        <v>0.13157894736842105</v>
      </c>
      <c r="G150" s="263"/>
      <c r="H150" s="263"/>
      <c r="I150" s="267"/>
      <c r="J150" s="267"/>
      <c r="K150" s="265"/>
      <c r="L150" s="264"/>
      <c r="M150" s="266"/>
      <c r="N150" s="394"/>
      <c r="O150" s="214"/>
      <c r="P150" s="8">
        <f t="shared" ref="P150:P155" si="405">$E150*N150*O150</f>
        <v>0</v>
      </c>
      <c r="Q150" s="8">
        <f t="shared" ref="Q150:Q155" si="406">P150/$I$3</f>
        <v>0</v>
      </c>
      <c r="S150" s="201">
        <f t="shared" ref="S150:T155" si="407">N150</f>
        <v>0</v>
      </c>
      <c r="T150" s="201">
        <v>12</v>
      </c>
      <c r="U150" s="8">
        <f t="shared" ref="U150:U155" si="408">$E150*S150*T150</f>
        <v>0</v>
      </c>
      <c r="V150" s="8">
        <f t="shared" ref="V150:V155" si="409">U150/$I$3</f>
        <v>0</v>
      </c>
      <c r="X150" s="375">
        <f t="shared" ref="X150:Y155" si="410">S150</f>
        <v>0</v>
      </c>
      <c r="Y150" s="201">
        <f t="shared" si="410"/>
        <v>12</v>
      </c>
      <c r="Z150" s="8">
        <f t="shared" ref="Z150:Z155" si="411">$E150*X150*Y150</f>
        <v>0</v>
      </c>
      <c r="AA150" s="8">
        <f t="shared" ref="AA150:AA155" si="412">Z150/$I$3</f>
        <v>0</v>
      </c>
      <c r="AC150" s="375">
        <f t="shared" ref="AC150:AC155" si="413">X150</f>
        <v>0</v>
      </c>
      <c r="AD150" s="201">
        <v>0.8</v>
      </c>
      <c r="AE150" s="8">
        <f t="shared" ref="AE150:AE155" si="414">$E150*AC150*AD150</f>
        <v>0</v>
      </c>
      <c r="AF150" s="8">
        <f t="shared" ref="AF150:AF155" si="415">AE150/$I$3</f>
        <v>0</v>
      </c>
      <c r="AH150" s="375">
        <f t="shared" ref="AH150:AH155" si="416">AC150</f>
        <v>0</v>
      </c>
      <c r="AI150" s="201">
        <v>0.5</v>
      </c>
      <c r="AJ150" s="8">
        <f t="shared" ref="AJ150:AJ155" si="417">$E150*AH150*AI150</f>
        <v>0</v>
      </c>
      <c r="AK150" s="8">
        <f t="shared" ref="AK150:AK155" si="418">AJ150/$I$3</f>
        <v>0</v>
      </c>
      <c r="AM150" s="375">
        <f t="shared" ref="AM150:AM155" si="419">AH150</f>
        <v>0</v>
      </c>
      <c r="AN150" s="201">
        <v>0</v>
      </c>
      <c r="AO150" s="8">
        <f t="shared" ref="AO150:AO155" si="420">$E150*AM150*AN150</f>
        <v>0</v>
      </c>
      <c r="AP150" s="8">
        <f t="shared" ref="AP150:AP155" si="421">AO150/$I$3</f>
        <v>0</v>
      </c>
      <c r="AR150" s="375">
        <f t="shared" ref="AR150:AS155" si="422">AM150</f>
        <v>0</v>
      </c>
      <c r="AS150" s="201">
        <f t="shared" si="422"/>
        <v>0</v>
      </c>
      <c r="AT150" s="8">
        <f t="shared" ref="AT150:AT155" si="423">$E150*AR150*AS150</f>
        <v>0</v>
      </c>
      <c r="AU150" s="8">
        <f t="shared" ref="AU150:AU155" si="424">AT150/$I$3</f>
        <v>0</v>
      </c>
      <c r="AW150" s="375">
        <f t="shared" ref="AW150:AX155" si="425">AR150</f>
        <v>0</v>
      </c>
      <c r="AX150" s="201">
        <f t="shared" si="425"/>
        <v>0</v>
      </c>
      <c r="AY150" s="8">
        <f t="shared" ref="AY150:AY155" si="426">$E150*AW150*AX150</f>
        <v>0</v>
      </c>
      <c r="AZ150" s="8">
        <f t="shared" ref="AZ150:AZ155" si="427">AY150/$I$3</f>
        <v>0</v>
      </c>
      <c r="BB150" s="375">
        <f t="shared" ref="BB150:BC155" si="428">AW150</f>
        <v>0</v>
      </c>
      <c r="BC150" s="201">
        <f t="shared" si="428"/>
        <v>0</v>
      </c>
      <c r="BD150" s="8">
        <f t="shared" ref="BD150:BD155" si="429">$E150*BB150*BC150</f>
        <v>0</v>
      </c>
      <c r="BE150" s="8">
        <f t="shared" ref="BE150:BE155" si="430">BD150/$I$3</f>
        <v>0</v>
      </c>
      <c r="BG150" s="375">
        <f t="shared" ref="BG150:BH155" si="431">BB150</f>
        <v>0</v>
      </c>
      <c r="BH150" s="201">
        <f t="shared" si="431"/>
        <v>0</v>
      </c>
      <c r="BI150" s="8">
        <f t="shared" ref="BI150:BI155" si="432">$E150*BG150*BH150</f>
        <v>0</v>
      </c>
      <c r="BJ150" s="8">
        <f t="shared" ref="BJ150:BJ155" si="433">BI150/$I$3</f>
        <v>0</v>
      </c>
      <c r="BL150" s="375">
        <f t="shared" ref="BL150:BM155" si="434">BG150</f>
        <v>0</v>
      </c>
      <c r="BM150" s="201">
        <f t="shared" si="434"/>
        <v>0</v>
      </c>
      <c r="BN150" s="8">
        <f t="shared" ref="BN150:BN155" si="435">$E150*BL150*BM150</f>
        <v>0</v>
      </c>
      <c r="BO150" s="8">
        <f t="shared" ref="BO150:BO155" si="436">BN150/$I$3</f>
        <v>0</v>
      </c>
      <c r="BQ150" s="375">
        <f t="shared" ref="BQ150:BR155" si="437">BL150</f>
        <v>0</v>
      </c>
      <c r="BR150" s="201">
        <f t="shared" si="437"/>
        <v>0</v>
      </c>
      <c r="BS150" s="8">
        <f t="shared" ref="BS150:BS155" si="438">$E150*BQ150*BR150</f>
        <v>0</v>
      </c>
      <c r="BT150" s="8">
        <f t="shared" ref="BT150:BT155" si="439">BS150/$I$3</f>
        <v>0</v>
      </c>
      <c r="BV150" s="375">
        <f t="shared" ref="BV150:BW155" si="440">BQ150</f>
        <v>0</v>
      </c>
      <c r="BW150" s="201">
        <f t="shared" si="440"/>
        <v>0</v>
      </c>
      <c r="BX150" s="8">
        <f t="shared" ref="BX150:BX155" si="441">$E150*BV150*BW150</f>
        <v>0</v>
      </c>
      <c r="BY150" s="8">
        <f t="shared" ref="BY150:BY155" si="442">BX150/$I$3</f>
        <v>0</v>
      </c>
      <c r="CA150" s="375">
        <f t="shared" ref="CA150:CB155" si="443">BV150</f>
        <v>0</v>
      </c>
      <c r="CB150" s="201">
        <f t="shared" si="443"/>
        <v>0</v>
      </c>
      <c r="CC150" s="8">
        <f t="shared" ref="CC150:CC155" si="444">$E150*CA150*CB150</f>
        <v>0</v>
      </c>
      <c r="CD150" s="8">
        <f t="shared" ref="CD150:CD155" si="445">CC150/$I$3</f>
        <v>0</v>
      </c>
      <c r="CF150" s="375">
        <f t="shared" ref="CF150:CG155" si="446">CA150</f>
        <v>0</v>
      </c>
      <c r="CG150" s="201">
        <f t="shared" si="446"/>
        <v>0</v>
      </c>
      <c r="CH150" s="8">
        <f t="shared" ref="CH150:CH155" si="447">$E150*CF150*CG150</f>
        <v>0</v>
      </c>
      <c r="CI150" s="8">
        <f t="shared" ref="CI150:CI155" si="448">CH150/$I$3</f>
        <v>0</v>
      </c>
      <c r="CK150" s="375">
        <f t="shared" ref="CK150:CL155" si="449">CF150</f>
        <v>0</v>
      </c>
      <c r="CL150" s="201">
        <f t="shared" si="449"/>
        <v>0</v>
      </c>
      <c r="CM150" s="8">
        <f t="shared" ref="CM150:CM155" si="450">$E150*CK150*CL150</f>
        <v>0</v>
      </c>
      <c r="CN150" s="8">
        <f t="shared" ref="CN150:CN155" si="451">CM150/$I$3</f>
        <v>0</v>
      </c>
      <c r="CP150" s="375">
        <f t="shared" ref="CP150:CQ155" si="452">CK150</f>
        <v>0</v>
      </c>
      <c r="CQ150" s="201">
        <f t="shared" si="452"/>
        <v>0</v>
      </c>
      <c r="CR150" s="8">
        <f t="shared" ref="CR150:CR155" si="453">$E150*CP150*CQ150</f>
        <v>0</v>
      </c>
      <c r="CS150" s="8">
        <f t="shared" ref="CS150:CS155" si="454">CR150/$I$3</f>
        <v>0</v>
      </c>
      <c r="CU150" s="375">
        <f t="shared" ref="CU150:CV155" si="455">CP150</f>
        <v>0</v>
      </c>
      <c r="CV150" s="201">
        <f t="shared" si="455"/>
        <v>0</v>
      </c>
      <c r="CW150" s="8">
        <f t="shared" ref="CW150:CW155" si="456">$E150*CU150*CV150</f>
        <v>0</v>
      </c>
      <c r="CX150" s="8">
        <f t="shared" ref="CX150:CX155" si="457">CW150/$I$3</f>
        <v>0</v>
      </c>
      <c r="CZ150" s="375">
        <f t="shared" ref="CZ150:DA155" si="458">CU150</f>
        <v>0</v>
      </c>
      <c r="DA150" s="201">
        <f t="shared" si="458"/>
        <v>0</v>
      </c>
      <c r="DB150" s="8">
        <f t="shared" ref="DB150:DB155" si="459">$E150*CZ150*DA150</f>
        <v>0</v>
      </c>
      <c r="DC150" s="8">
        <f t="shared" ref="DC150:DC155" si="460">DB150/$I$3</f>
        <v>0</v>
      </c>
      <c r="DE150" s="375">
        <f t="shared" ref="DE150:DF155" si="461">CZ150</f>
        <v>0</v>
      </c>
      <c r="DF150" s="201">
        <f t="shared" si="461"/>
        <v>0</v>
      </c>
      <c r="DG150" s="8">
        <f t="shared" ref="DG150:DG155" si="462">$E150*DE150*DF150</f>
        <v>0</v>
      </c>
      <c r="DH150" s="8">
        <f t="shared" ref="DH150:DH155" si="463">DG150/$I$3</f>
        <v>0</v>
      </c>
      <c r="DJ150" s="375">
        <f t="shared" ref="DJ150:DK155" si="464">DE150</f>
        <v>0</v>
      </c>
      <c r="DK150" s="201">
        <f t="shared" si="464"/>
        <v>0</v>
      </c>
      <c r="DL150" s="8">
        <f t="shared" ref="DL150:DL155" si="465">$E150*DJ150*DK150</f>
        <v>0</v>
      </c>
      <c r="DM150" s="8">
        <f t="shared" ref="DM150:DM155" si="466">DL150/$I$3</f>
        <v>0</v>
      </c>
      <c r="DO150" s="375">
        <f t="shared" ref="DO150:DP155" si="467">DJ150</f>
        <v>0</v>
      </c>
      <c r="DP150" s="201">
        <f t="shared" si="467"/>
        <v>0</v>
      </c>
      <c r="DQ150" s="8">
        <f t="shared" ref="DQ150:DQ155" si="468">$E150*DO150*DP150</f>
        <v>0</v>
      </c>
      <c r="DR150" s="8">
        <f t="shared" ref="DR150:DR155" si="469">DQ150/$I$3</f>
        <v>0</v>
      </c>
      <c r="DT150" s="51">
        <f t="shared" si="400"/>
        <v>0</v>
      </c>
      <c r="DU150" s="50">
        <f t="shared" si="401"/>
        <v>0</v>
      </c>
      <c r="DV150" s="51">
        <v>0</v>
      </c>
      <c r="DW150" s="50">
        <f t="shared" si="402"/>
        <v>0</v>
      </c>
      <c r="DX150" s="51">
        <f t="shared" si="403"/>
        <v>0</v>
      </c>
      <c r="DY150" s="53">
        <f t="shared" si="403"/>
        <v>0</v>
      </c>
      <c r="DZ150" s="307" t="str">
        <f>B151</f>
        <v>Fichas de resumo mensal distrital de malaria</v>
      </c>
    </row>
    <row r="151" spans="1:130" ht="18" customHeight="1" x14ac:dyDescent="0.3">
      <c r="A151" s="6"/>
      <c r="B151" s="429" t="s">
        <v>669</v>
      </c>
      <c r="E151" s="262">
        <v>5</v>
      </c>
      <c r="F151" s="263">
        <f t="shared" si="404"/>
        <v>0.13157894736842105</v>
      </c>
      <c r="G151" s="263"/>
      <c r="H151" s="263"/>
      <c r="I151" s="56"/>
      <c r="J151" s="56"/>
      <c r="K151" s="265"/>
      <c r="L151" s="264"/>
      <c r="M151" s="57"/>
      <c r="N151" s="394"/>
      <c r="O151" s="214"/>
      <c r="P151" s="8">
        <f t="shared" si="405"/>
        <v>0</v>
      </c>
      <c r="Q151" s="8">
        <f t="shared" si="406"/>
        <v>0</v>
      </c>
      <c r="S151" s="201">
        <f t="shared" si="407"/>
        <v>0</v>
      </c>
      <c r="T151" s="201">
        <v>12</v>
      </c>
      <c r="U151" s="8">
        <f t="shared" si="408"/>
        <v>0</v>
      </c>
      <c r="V151" s="8">
        <f t="shared" si="409"/>
        <v>0</v>
      </c>
      <c r="X151" s="375">
        <f t="shared" si="410"/>
        <v>0</v>
      </c>
      <c r="Y151" s="201">
        <f t="shared" si="410"/>
        <v>12</v>
      </c>
      <c r="Z151" s="8">
        <f t="shared" si="411"/>
        <v>0</v>
      </c>
      <c r="AA151" s="8">
        <f t="shared" si="412"/>
        <v>0</v>
      </c>
      <c r="AC151" s="375">
        <f t="shared" si="413"/>
        <v>0</v>
      </c>
      <c r="AD151" s="201">
        <v>0.8</v>
      </c>
      <c r="AE151" s="8">
        <f t="shared" si="414"/>
        <v>0</v>
      </c>
      <c r="AF151" s="8">
        <f t="shared" si="415"/>
        <v>0</v>
      </c>
      <c r="AH151" s="375">
        <f t="shared" si="416"/>
        <v>0</v>
      </c>
      <c r="AI151" s="201">
        <v>0.5</v>
      </c>
      <c r="AJ151" s="8">
        <f t="shared" si="417"/>
        <v>0</v>
      </c>
      <c r="AK151" s="8">
        <f t="shared" si="418"/>
        <v>0</v>
      </c>
      <c r="AM151" s="375">
        <f t="shared" si="419"/>
        <v>0</v>
      </c>
      <c r="AN151" s="201">
        <v>0</v>
      </c>
      <c r="AO151" s="8">
        <f t="shared" si="420"/>
        <v>0</v>
      </c>
      <c r="AP151" s="8">
        <f t="shared" si="421"/>
        <v>0</v>
      </c>
      <c r="AR151" s="375">
        <f t="shared" si="422"/>
        <v>0</v>
      </c>
      <c r="AS151" s="201">
        <f t="shared" si="422"/>
        <v>0</v>
      </c>
      <c r="AT151" s="8">
        <f t="shared" si="423"/>
        <v>0</v>
      </c>
      <c r="AU151" s="8">
        <f t="shared" si="424"/>
        <v>0</v>
      </c>
      <c r="AW151" s="375">
        <f t="shared" si="425"/>
        <v>0</v>
      </c>
      <c r="AX151" s="201">
        <f t="shared" si="425"/>
        <v>0</v>
      </c>
      <c r="AY151" s="8">
        <f t="shared" si="426"/>
        <v>0</v>
      </c>
      <c r="AZ151" s="8">
        <f t="shared" si="427"/>
        <v>0</v>
      </c>
      <c r="BB151" s="375">
        <f t="shared" si="428"/>
        <v>0</v>
      </c>
      <c r="BC151" s="201">
        <f t="shared" si="428"/>
        <v>0</v>
      </c>
      <c r="BD151" s="8">
        <f t="shared" si="429"/>
        <v>0</v>
      </c>
      <c r="BE151" s="8">
        <f t="shared" si="430"/>
        <v>0</v>
      </c>
      <c r="BG151" s="375">
        <f t="shared" si="431"/>
        <v>0</v>
      </c>
      <c r="BH151" s="201">
        <f t="shared" si="431"/>
        <v>0</v>
      </c>
      <c r="BI151" s="8">
        <f t="shared" si="432"/>
        <v>0</v>
      </c>
      <c r="BJ151" s="8">
        <f t="shared" si="433"/>
        <v>0</v>
      </c>
      <c r="BL151" s="375">
        <f t="shared" si="434"/>
        <v>0</v>
      </c>
      <c r="BM151" s="201">
        <f t="shared" si="434"/>
        <v>0</v>
      </c>
      <c r="BN151" s="8">
        <f t="shared" si="435"/>
        <v>0</v>
      </c>
      <c r="BO151" s="8">
        <f t="shared" si="436"/>
        <v>0</v>
      </c>
      <c r="BQ151" s="375">
        <f t="shared" si="437"/>
        <v>0</v>
      </c>
      <c r="BR151" s="201">
        <f t="shared" si="437"/>
        <v>0</v>
      </c>
      <c r="BS151" s="8">
        <f t="shared" si="438"/>
        <v>0</v>
      </c>
      <c r="BT151" s="8">
        <f t="shared" si="439"/>
        <v>0</v>
      </c>
      <c r="BV151" s="375">
        <f t="shared" si="440"/>
        <v>0</v>
      </c>
      <c r="BW151" s="201">
        <f t="shared" si="440"/>
        <v>0</v>
      </c>
      <c r="BX151" s="8">
        <f t="shared" si="441"/>
        <v>0</v>
      </c>
      <c r="BY151" s="8">
        <f t="shared" si="442"/>
        <v>0</v>
      </c>
      <c r="CA151" s="375">
        <f t="shared" si="443"/>
        <v>0</v>
      </c>
      <c r="CB151" s="201">
        <f t="shared" si="443"/>
        <v>0</v>
      </c>
      <c r="CC151" s="8">
        <f t="shared" si="444"/>
        <v>0</v>
      </c>
      <c r="CD151" s="8">
        <f t="shared" si="445"/>
        <v>0</v>
      </c>
      <c r="CF151" s="375">
        <f t="shared" si="446"/>
        <v>0</v>
      </c>
      <c r="CG151" s="201">
        <f t="shared" si="446"/>
        <v>0</v>
      </c>
      <c r="CH151" s="8">
        <f t="shared" si="447"/>
        <v>0</v>
      </c>
      <c r="CI151" s="8">
        <f t="shared" si="448"/>
        <v>0</v>
      </c>
      <c r="CK151" s="375">
        <f t="shared" si="449"/>
        <v>0</v>
      </c>
      <c r="CL151" s="201">
        <f t="shared" si="449"/>
        <v>0</v>
      </c>
      <c r="CM151" s="8">
        <f t="shared" si="450"/>
        <v>0</v>
      </c>
      <c r="CN151" s="8">
        <f t="shared" si="451"/>
        <v>0</v>
      </c>
      <c r="CP151" s="375">
        <f t="shared" si="452"/>
        <v>0</v>
      </c>
      <c r="CQ151" s="201">
        <f t="shared" si="452"/>
        <v>0</v>
      </c>
      <c r="CR151" s="8">
        <f t="shared" si="453"/>
        <v>0</v>
      </c>
      <c r="CS151" s="8">
        <f t="shared" si="454"/>
        <v>0</v>
      </c>
      <c r="CU151" s="375">
        <f t="shared" si="455"/>
        <v>0</v>
      </c>
      <c r="CV151" s="201">
        <f t="shared" si="455"/>
        <v>0</v>
      </c>
      <c r="CW151" s="8">
        <f t="shared" si="456"/>
        <v>0</v>
      </c>
      <c r="CX151" s="8">
        <f t="shared" si="457"/>
        <v>0</v>
      </c>
      <c r="CZ151" s="375">
        <f t="shared" si="458"/>
        <v>0</v>
      </c>
      <c r="DA151" s="201">
        <f t="shared" si="458"/>
        <v>0</v>
      </c>
      <c r="DB151" s="8">
        <f t="shared" si="459"/>
        <v>0</v>
      </c>
      <c r="DC151" s="8">
        <f t="shared" si="460"/>
        <v>0</v>
      </c>
      <c r="DE151" s="375">
        <f t="shared" si="461"/>
        <v>0</v>
      </c>
      <c r="DF151" s="201">
        <f t="shared" si="461"/>
        <v>0</v>
      </c>
      <c r="DG151" s="8">
        <f t="shared" si="462"/>
        <v>0</v>
      </c>
      <c r="DH151" s="8">
        <f t="shared" si="463"/>
        <v>0</v>
      </c>
      <c r="DJ151" s="375">
        <f t="shared" si="464"/>
        <v>0</v>
      </c>
      <c r="DK151" s="201">
        <f t="shared" si="464"/>
        <v>0</v>
      </c>
      <c r="DL151" s="8">
        <f t="shared" si="465"/>
        <v>0</v>
      </c>
      <c r="DM151" s="8">
        <f t="shared" si="466"/>
        <v>0</v>
      </c>
      <c r="DO151" s="375">
        <f t="shared" si="467"/>
        <v>0</v>
      </c>
      <c r="DP151" s="201">
        <f t="shared" si="467"/>
        <v>0</v>
      </c>
      <c r="DQ151" s="8">
        <f t="shared" si="468"/>
        <v>0</v>
      </c>
      <c r="DR151" s="8">
        <f t="shared" si="469"/>
        <v>0</v>
      </c>
      <c r="DT151" s="51">
        <f t="shared" si="400"/>
        <v>0</v>
      </c>
      <c r="DU151" s="50">
        <f>+DT151/$I$3</f>
        <v>0</v>
      </c>
      <c r="DV151" s="51">
        <v>0</v>
      </c>
      <c r="DW151" s="50">
        <f t="shared" si="402"/>
        <v>0</v>
      </c>
      <c r="DX151" s="51">
        <f t="shared" si="403"/>
        <v>0</v>
      </c>
      <c r="DY151" s="53">
        <f t="shared" si="403"/>
        <v>0</v>
      </c>
      <c r="DZ151" s="307" t="e">
        <f>#REF!</f>
        <v>#REF!</v>
      </c>
    </row>
    <row r="152" spans="1:130" ht="18" customHeight="1" x14ac:dyDescent="0.3">
      <c r="B152" s="54"/>
      <c r="C152" s="54"/>
      <c r="D152" s="54"/>
      <c r="E152" s="262"/>
      <c r="F152" s="263"/>
      <c r="G152" s="274"/>
      <c r="H152" s="263"/>
      <c r="I152" s="56"/>
      <c r="J152" s="56"/>
      <c r="K152" s="265"/>
      <c r="L152" s="264"/>
      <c r="M152" s="57"/>
      <c r="N152" s="394"/>
      <c r="O152" s="214"/>
      <c r="P152" s="8">
        <f t="shared" si="405"/>
        <v>0</v>
      </c>
      <c r="Q152" s="8">
        <f t="shared" si="406"/>
        <v>0</v>
      </c>
      <c r="S152" s="201">
        <f t="shared" si="407"/>
        <v>0</v>
      </c>
      <c r="T152" s="201">
        <f t="shared" si="407"/>
        <v>0</v>
      </c>
      <c r="U152" s="8">
        <f t="shared" si="408"/>
        <v>0</v>
      </c>
      <c r="V152" s="8">
        <f t="shared" si="409"/>
        <v>0</v>
      </c>
      <c r="X152" s="375">
        <f t="shared" si="410"/>
        <v>0</v>
      </c>
      <c r="Y152" s="201">
        <f t="shared" si="410"/>
        <v>0</v>
      </c>
      <c r="Z152" s="8">
        <f t="shared" si="411"/>
        <v>0</v>
      </c>
      <c r="AA152" s="8">
        <f t="shared" si="412"/>
        <v>0</v>
      </c>
      <c r="AC152" s="375">
        <f t="shared" si="413"/>
        <v>0</v>
      </c>
      <c r="AD152" s="201">
        <v>0.8</v>
      </c>
      <c r="AE152" s="8">
        <f t="shared" si="414"/>
        <v>0</v>
      </c>
      <c r="AF152" s="8">
        <f t="shared" si="415"/>
        <v>0</v>
      </c>
      <c r="AH152" s="375">
        <f t="shared" si="416"/>
        <v>0</v>
      </c>
      <c r="AI152" s="201">
        <v>0.5</v>
      </c>
      <c r="AJ152" s="8">
        <f t="shared" si="417"/>
        <v>0</v>
      </c>
      <c r="AK152" s="8">
        <f t="shared" si="418"/>
        <v>0</v>
      </c>
      <c r="AM152" s="375">
        <f t="shared" si="419"/>
        <v>0</v>
      </c>
      <c r="AN152" s="201">
        <v>0</v>
      </c>
      <c r="AO152" s="8">
        <f t="shared" si="420"/>
        <v>0</v>
      </c>
      <c r="AP152" s="8">
        <f t="shared" si="421"/>
        <v>0</v>
      </c>
      <c r="AR152" s="375">
        <f t="shared" si="422"/>
        <v>0</v>
      </c>
      <c r="AS152" s="201">
        <f t="shared" si="422"/>
        <v>0</v>
      </c>
      <c r="AT152" s="8">
        <f t="shared" si="423"/>
        <v>0</v>
      </c>
      <c r="AU152" s="8">
        <f t="shared" si="424"/>
        <v>0</v>
      </c>
      <c r="AW152" s="375">
        <f t="shared" si="425"/>
        <v>0</v>
      </c>
      <c r="AX152" s="201">
        <f t="shared" si="425"/>
        <v>0</v>
      </c>
      <c r="AY152" s="8">
        <f t="shared" si="426"/>
        <v>0</v>
      </c>
      <c r="AZ152" s="8">
        <f t="shared" si="427"/>
        <v>0</v>
      </c>
      <c r="BB152" s="375">
        <f t="shared" si="428"/>
        <v>0</v>
      </c>
      <c r="BC152" s="201">
        <f t="shared" si="428"/>
        <v>0</v>
      </c>
      <c r="BD152" s="8">
        <f t="shared" si="429"/>
        <v>0</v>
      </c>
      <c r="BE152" s="8">
        <f t="shared" si="430"/>
        <v>0</v>
      </c>
      <c r="BG152" s="375">
        <f t="shared" si="431"/>
        <v>0</v>
      </c>
      <c r="BH152" s="201">
        <f t="shared" si="431"/>
        <v>0</v>
      </c>
      <c r="BI152" s="8">
        <f t="shared" si="432"/>
        <v>0</v>
      </c>
      <c r="BJ152" s="8">
        <f t="shared" si="433"/>
        <v>0</v>
      </c>
      <c r="BL152" s="375">
        <f t="shared" si="434"/>
        <v>0</v>
      </c>
      <c r="BM152" s="201">
        <f t="shared" si="434"/>
        <v>0</v>
      </c>
      <c r="BN152" s="8">
        <f t="shared" si="435"/>
        <v>0</v>
      </c>
      <c r="BO152" s="8">
        <f t="shared" si="436"/>
        <v>0</v>
      </c>
      <c r="BQ152" s="375">
        <f t="shared" si="437"/>
        <v>0</v>
      </c>
      <c r="BR152" s="201">
        <f t="shared" si="437"/>
        <v>0</v>
      </c>
      <c r="BS152" s="8">
        <f t="shared" si="438"/>
        <v>0</v>
      </c>
      <c r="BT152" s="8">
        <f t="shared" si="439"/>
        <v>0</v>
      </c>
      <c r="BV152" s="375">
        <f t="shared" si="440"/>
        <v>0</v>
      </c>
      <c r="BW152" s="201">
        <f t="shared" si="440"/>
        <v>0</v>
      </c>
      <c r="BX152" s="8">
        <f t="shared" si="441"/>
        <v>0</v>
      </c>
      <c r="BY152" s="8">
        <f t="shared" si="442"/>
        <v>0</v>
      </c>
      <c r="CA152" s="375">
        <f t="shared" si="443"/>
        <v>0</v>
      </c>
      <c r="CB152" s="201">
        <f t="shared" si="443"/>
        <v>0</v>
      </c>
      <c r="CC152" s="8">
        <f t="shared" si="444"/>
        <v>0</v>
      </c>
      <c r="CD152" s="8">
        <f t="shared" si="445"/>
        <v>0</v>
      </c>
      <c r="CF152" s="375">
        <f t="shared" si="446"/>
        <v>0</v>
      </c>
      <c r="CG152" s="201">
        <f t="shared" si="446"/>
        <v>0</v>
      </c>
      <c r="CH152" s="8">
        <f t="shared" si="447"/>
        <v>0</v>
      </c>
      <c r="CI152" s="8">
        <f t="shared" si="448"/>
        <v>0</v>
      </c>
      <c r="CK152" s="375">
        <f t="shared" si="449"/>
        <v>0</v>
      </c>
      <c r="CL152" s="201">
        <f t="shared" si="449"/>
        <v>0</v>
      </c>
      <c r="CM152" s="8">
        <f t="shared" si="450"/>
        <v>0</v>
      </c>
      <c r="CN152" s="8">
        <f t="shared" si="451"/>
        <v>0</v>
      </c>
      <c r="CP152" s="375">
        <f t="shared" si="452"/>
        <v>0</v>
      </c>
      <c r="CQ152" s="201">
        <f t="shared" si="452"/>
        <v>0</v>
      </c>
      <c r="CR152" s="8">
        <f t="shared" si="453"/>
        <v>0</v>
      </c>
      <c r="CS152" s="8">
        <f t="shared" si="454"/>
        <v>0</v>
      </c>
      <c r="CU152" s="375">
        <f t="shared" si="455"/>
        <v>0</v>
      </c>
      <c r="CV152" s="201">
        <f t="shared" si="455"/>
        <v>0</v>
      </c>
      <c r="CW152" s="8">
        <f t="shared" si="456"/>
        <v>0</v>
      </c>
      <c r="CX152" s="8">
        <f t="shared" si="457"/>
        <v>0</v>
      </c>
      <c r="CZ152" s="375">
        <f t="shared" si="458"/>
        <v>0</v>
      </c>
      <c r="DA152" s="201">
        <f t="shared" si="458"/>
        <v>0</v>
      </c>
      <c r="DB152" s="8">
        <f t="shared" si="459"/>
        <v>0</v>
      </c>
      <c r="DC152" s="8">
        <f t="shared" si="460"/>
        <v>0</v>
      </c>
      <c r="DE152" s="375">
        <f t="shared" si="461"/>
        <v>0</v>
      </c>
      <c r="DF152" s="201">
        <f t="shared" si="461"/>
        <v>0</v>
      </c>
      <c r="DG152" s="8">
        <f t="shared" si="462"/>
        <v>0</v>
      </c>
      <c r="DH152" s="8">
        <f t="shared" si="463"/>
        <v>0</v>
      </c>
      <c r="DJ152" s="375">
        <f t="shared" si="464"/>
        <v>0</v>
      </c>
      <c r="DK152" s="201">
        <f t="shared" si="464"/>
        <v>0</v>
      </c>
      <c r="DL152" s="8">
        <f t="shared" si="465"/>
        <v>0</v>
      </c>
      <c r="DM152" s="8">
        <f t="shared" si="466"/>
        <v>0</v>
      </c>
      <c r="DO152" s="375">
        <f t="shared" si="467"/>
        <v>0</v>
      </c>
      <c r="DP152" s="201">
        <f t="shared" si="467"/>
        <v>0</v>
      </c>
      <c r="DQ152" s="8">
        <f t="shared" si="468"/>
        <v>0</v>
      </c>
      <c r="DR152" s="8">
        <f t="shared" si="469"/>
        <v>0</v>
      </c>
      <c r="DT152" s="51">
        <f t="shared" si="400"/>
        <v>0</v>
      </c>
      <c r="DU152" s="50">
        <f t="shared" ref="DU152:DU154" si="470">+DT152/$I$3</f>
        <v>0</v>
      </c>
      <c r="DV152" s="51">
        <v>0</v>
      </c>
      <c r="DW152" s="50">
        <f t="shared" si="402"/>
        <v>0</v>
      </c>
      <c r="DX152" s="51">
        <f t="shared" si="403"/>
        <v>0</v>
      </c>
      <c r="DY152" s="52">
        <f t="shared" si="403"/>
        <v>0</v>
      </c>
      <c r="DZ152" s="307">
        <f t="shared" ref="DZ152:DZ154" si="471">B152</f>
        <v>0</v>
      </c>
    </row>
    <row r="153" spans="1:130" ht="18" customHeight="1" x14ac:dyDescent="0.3">
      <c r="B153" s="54"/>
      <c r="C153" s="54"/>
      <c r="D153" s="54"/>
      <c r="E153" s="262"/>
      <c r="F153" s="263"/>
      <c r="G153" s="274"/>
      <c r="H153" s="263"/>
      <c r="I153" s="56"/>
      <c r="J153" s="56"/>
      <c r="K153" s="265"/>
      <c r="L153" s="264"/>
      <c r="M153" s="57"/>
      <c r="N153" s="394"/>
      <c r="O153" s="214"/>
      <c r="P153" s="8">
        <f t="shared" si="405"/>
        <v>0</v>
      </c>
      <c r="Q153" s="8">
        <f t="shared" si="406"/>
        <v>0</v>
      </c>
      <c r="S153" s="201">
        <f t="shared" si="407"/>
        <v>0</v>
      </c>
      <c r="T153" s="201">
        <f t="shared" si="407"/>
        <v>0</v>
      </c>
      <c r="U153" s="8">
        <f t="shared" si="408"/>
        <v>0</v>
      </c>
      <c r="V153" s="8">
        <f t="shared" si="409"/>
        <v>0</v>
      </c>
      <c r="X153" s="375">
        <f t="shared" si="410"/>
        <v>0</v>
      </c>
      <c r="Y153" s="201">
        <f t="shared" si="410"/>
        <v>0</v>
      </c>
      <c r="Z153" s="8">
        <f t="shared" si="411"/>
        <v>0</v>
      </c>
      <c r="AA153" s="8">
        <f t="shared" si="412"/>
        <v>0</v>
      </c>
      <c r="AC153" s="375">
        <f t="shared" si="413"/>
        <v>0</v>
      </c>
      <c r="AD153" s="201">
        <v>0.8</v>
      </c>
      <c r="AE153" s="8">
        <f t="shared" si="414"/>
        <v>0</v>
      </c>
      <c r="AF153" s="8">
        <f t="shared" si="415"/>
        <v>0</v>
      </c>
      <c r="AH153" s="375">
        <f t="shared" si="416"/>
        <v>0</v>
      </c>
      <c r="AI153" s="201">
        <v>0.5</v>
      </c>
      <c r="AJ153" s="8">
        <f t="shared" si="417"/>
        <v>0</v>
      </c>
      <c r="AK153" s="8">
        <f t="shared" si="418"/>
        <v>0</v>
      </c>
      <c r="AM153" s="375">
        <f t="shared" si="419"/>
        <v>0</v>
      </c>
      <c r="AN153" s="201">
        <v>0</v>
      </c>
      <c r="AO153" s="8">
        <f t="shared" si="420"/>
        <v>0</v>
      </c>
      <c r="AP153" s="8">
        <f t="shared" si="421"/>
        <v>0</v>
      </c>
      <c r="AR153" s="375">
        <f t="shared" si="422"/>
        <v>0</v>
      </c>
      <c r="AS153" s="201">
        <f t="shared" si="422"/>
        <v>0</v>
      </c>
      <c r="AT153" s="8">
        <f t="shared" si="423"/>
        <v>0</v>
      </c>
      <c r="AU153" s="8">
        <f t="shared" si="424"/>
        <v>0</v>
      </c>
      <c r="AW153" s="375">
        <f t="shared" si="425"/>
        <v>0</v>
      </c>
      <c r="AX153" s="201">
        <f t="shared" si="425"/>
        <v>0</v>
      </c>
      <c r="AY153" s="8">
        <f t="shared" si="426"/>
        <v>0</v>
      </c>
      <c r="AZ153" s="8">
        <f t="shared" si="427"/>
        <v>0</v>
      </c>
      <c r="BB153" s="375">
        <f t="shared" si="428"/>
        <v>0</v>
      </c>
      <c r="BC153" s="201">
        <f t="shared" si="428"/>
        <v>0</v>
      </c>
      <c r="BD153" s="8">
        <f t="shared" si="429"/>
        <v>0</v>
      </c>
      <c r="BE153" s="8">
        <f t="shared" si="430"/>
        <v>0</v>
      </c>
      <c r="BG153" s="375">
        <f t="shared" si="431"/>
        <v>0</v>
      </c>
      <c r="BH153" s="201">
        <f t="shared" si="431"/>
        <v>0</v>
      </c>
      <c r="BI153" s="8">
        <f t="shared" si="432"/>
        <v>0</v>
      </c>
      <c r="BJ153" s="8">
        <f t="shared" si="433"/>
        <v>0</v>
      </c>
      <c r="BL153" s="375">
        <f t="shared" si="434"/>
        <v>0</v>
      </c>
      <c r="BM153" s="201">
        <f t="shared" si="434"/>
        <v>0</v>
      </c>
      <c r="BN153" s="8">
        <f t="shared" si="435"/>
        <v>0</v>
      </c>
      <c r="BO153" s="8">
        <f t="shared" si="436"/>
        <v>0</v>
      </c>
      <c r="BQ153" s="375">
        <f t="shared" si="437"/>
        <v>0</v>
      </c>
      <c r="BR153" s="201">
        <f t="shared" si="437"/>
        <v>0</v>
      </c>
      <c r="BS153" s="8">
        <f t="shared" si="438"/>
        <v>0</v>
      </c>
      <c r="BT153" s="8">
        <f t="shared" si="439"/>
        <v>0</v>
      </c>
      <c r="BV153" s="375">
        <f t="shared" si="440"/>
        <v>0</v>
      </c>
      <c r="BW153" s="201">
        <f t="shared" si="440"/>
        <v>0</v>
      </c>
      <c r="BX153" s="8">
        <f t="shared" si="441"/>
        <v>0</v>
      </c>
      <c r="BY153" s="8">
        <f t="shared" si="442"/>
        <v>0</v>
      </c>
      <c r="CA153" s="375">
        <f t="shared" si="443"/>
        <v>0</v>
      </c>
      <c r="CB153" s="201">
        <f t="shared" si="443"/>
        <v>0</v>
      </c>
      <c r="CC153" s="8">
        <f t="shared" si="444"/>
        <v>0</v>
      </c>
      <c r="CD153" s="8">
        <f t="shared" si="445"/>
        <v>0</v>
      </c>
      <c r="CF153" s="375">
        <f t="shared" si="446"/>
        <v>0</v>
      </c>
      <c r="CG153" s="201">
        <f t="shared" si="446"/>
        <v>0</v>
      </c>
      <c r="CH153" s="8">
        <f t="shared" si="447"/>
        <v>0</v>
      </c>
      <c r="CI153" s="8">
        <f t="shared" si="448"/>
        <v>0</v>
      </c>
      <c r="CK153" s="375">
        <f t="shared" si="449"/>
        <v>0</v>
      </c>
      <c r="CL153" s="201">
        <f t="shared" si="449"/>
        <v>0</v>
      </c>
      <c r="CM153" s="8">
        <f t="shared" si="450"/>
        <v>0</v>
      </c>
      <c r="CN153" s="8">
        <f t="shared" si="451"/>
        <v>0</v>
      </c>
      <c r="CP153" s="375">
        <f t="shared" si="452"/>
        <v>0</v>
      </c>
      <c r="CQ153" s="201">
        <f t="shared" si="452"/>
        <v>0</v>
      </c>
      <c r="CR153" s="8">
        <f t="shared" si="453"/>
        <v>0</v>
      </c>
      <c r="CS153" s="8">
        <f t="shared" si="454"/>
        <v>0</v>
      </c>
      <c r="CU153" s="375">
        <f t="shared" si="455"/>
        <v>0</v>
      </c>
      <c r="CV153" s="201">
        <f t="shared" si="455"/>
        <v>0</v>
      </c>
      <c r="CW153" s="8">
        <f t="shared" si="456"/>
        <v>0</v>
      </c>
      <c r="CX153" s="8">
        <f t="shared" si="457"/>
        <v>0</v>
      </c>
      <c r="CZ153" s="375">
        <f t="shared" si="458"/>
        <v>0</v>
      </c>
      <c r="DA153" s="201">
        <f t="shared" si="458"/>
        <v>0</v>
      </c>
      <c r="DB153" s="8">
        <f t="shared" si="459"/>
        <v>0</v>
      </c>
      <c r="DC153" s="8">
        <f t="shared" si="460"/>
        <v>0</v>
      </c>
      <c r="DE153" s="375">
        <f t="shared" si="461"/>
        <v>0</v>
      </c>
      <c r="DF153" s="201">
        <f t="shared" si="461"/>
        <v>0</v>
      </c>
      <c r="DG153" s="8">
        <f t="shared" si="462"/>
        <v>0</v>
      </c>
      <c r="DH153" s="8">
        <f t="shared" si="463"/>
        <v>0</v>
      </c>
      <c r="DJ153" s="375">
        <f t="shared" si="464"/>
        <v>0</v>
      </c>
      <c r="DK153" s="201">
        <f t="shared" si="464"/>
        <v>0</v>
      </c>
      <c r="DL153" s="8">
        <f t="shared" si="465"/>
        <v>0</v>
      </c>
      <c r="DM153" s="8">
        <f t="shared" si="466"/>
        <v>0</v>
      </c>
      <c r="DO153" s="375">
        <f t="shared" si="467"/>
        <v>0</v>
      </c>
      <c r="DP153" s="201">
        <f t="shared" si="467"/>
        <v>0</v>
      </c>
      <c r="DQ153" s="8">
        <f t="shared" si="468"/>
        <v>0</v>
      </c>
      <c r="DR153" s="8">
        <f t="shared" si="469"/>
        <v>0</v>
      </c>
      <c r="DT153" s="51">
        <f t="shared" si="400"/>
        <v>0</v>
      </c>
      <c r="DU153" s="50">
        <f t="shared" si="470"/>
        <v>0</v>
      </c>
      <c r="DV153" s="51">
        <v>0</v>
      </c>
      <c r="DW153" s="50">
        <f t="shared" si="402"/>
        <v>0</v>
      </c>
      <c r="DX153" s="51">
        <f t="shared" si="403"/>
        <v>0</v>
      </c>
      <c r="DY153" s="52">
        <f t="shared" si="403"/>
        <v>0</v>
      </c>
      <c r="DZ153" s="307">
        <f t="shared" si="471"/>
        <v>0</v>
      </c>
    </row>
    <row r="154" spans="1:130" s="60" customFormat="1" ht="18" customHeight="1" x14ac:dyDescent="0.3">
      <c r="A154" s="1"/>
      <c r="C154" s="196"/>
      <c r="D154" s="196"/>
      <c r="E154" s="262"/>
      <c r="F154" s="263"/>
      <c r="G154" s="274"/>
      <c r="K154" s="302"/>
      <c r="M154" s="61"/>
      <c r="N154" s="394"/>
      <c r="O154" s="214"/>
      <c r="P154" s="8">
        <f t="shared" si="405"/>
        <v>0</v>
      </c>
      <c r="Q154" s="8">
        <f t="shared" si="406"/>
        <v>0</v>
      </c>
      <c r="R154" s="3"/>
      <c r="S154" s="201">
        <f t="shared" si="407"/>
        <v>0</v>
      </c>
      <c r="T154" s="201">
        <f t="shared" si="407"/>
        <v>0</v>
      </c>
      <c r="U154" s="8">
        <f t="shared" si="408"/>
        <v>0</v>
      </c>
      <c r="V154" s="8">
        <f t="shared" si="409"/>
        <v>0</v>
      </c>
      <c r="W154" s="3"/>
      <c r="X154" s="375">
        <f t="shared" si="410"/>
        <v>0</v>
      </c>
      <c r="Y154" s="201">
        <f t="shared" si="410"/>
        <v>0</v>
      </c>
      <c r="Z154" s="8">
        <f t="shared" si="411"/>
        <v>0</v>
      </c>
      <c r="AA154" s="8">
        <f t="shared" si="412"/>
        <v>0</v>
      </c>
      <c r="AB154" s="1"/>
      <c r="AC154" s="375">
        <f t="shared" si="413"/>
        <v>0</v>
      </c>
      <c r="AD154" s="201">
        <v>0.8</v>
      </c>
      <c r="AE154" s="8">
        <f t="shared" si="414"/>
        <v>0</v>
      </c>
      <c r="AF154" s="8">
        <f t="shared" si="415"/>
        <v>0</v>
      </c>
      <c r="AH154" s="375">
        <f t="shared" si="416"/>
        <v>0</v>
      </c>
      <c r="AI154" s="201">
        <v>0.5</v>
      </c>
      <c r="AJ154" s="8">
        <f t="shared" si="417"/>
        <v>0</v>
      </c>
      <c r="AK154" s="8">
        <f t="shared" si="418"/>
        <v>0</v>
      </c>
      <c r="AM154" s="375">
        <f t="shared" si="419"/>
        <v>0</v>
      </c>
      <c r="AN154" s="201">
        <v>0</v>
      </c>
      <c r="AO154" s="8">
        <f t="shared" si="420"/>
        <v>0</v>
      </c>
      <c r="AP154" s="8">
        <f t="shared" si="421"/>
        <v>0</v>
      </c>
      <c r="AR154" s="375">
        <f t="shared" si="422"/>
        <v>0</v>
      </c>
      <c r="AS154" s="201">
        <f t="shared" si="422"/>
        <v>0</v>
      </c>
      <c r="AT154" s="8">
        <f t="shared" si="423"/>
        <v>0</v>
      </c>
      <c r="AU154" s="8">
        <f t="shared" si="424"/>
        <v>0</v>
      </c>
      <c r="AW154" s="375">
        <f t="shared" si="425"/>
        <v>0</v>
      </c>
      <c r="AX154" s="201">
        <f t="shared" si="425"/>
        <v>0</v>
      </c>
      <c r="AY154" s="8">
        <f t="shared" si="426"/>
        <v>0</v>
      </c>
      <c r="AZ154" s="8">
        <f t="shared" si="427"/>
        <v>0</v>
      </c>
      <c r="BB154" s="375">
        <f t="shared" si="428"/>
        <v>0</v>
      </c>
      <c r="BC154" s="201">
        <f t="shared" si="428"/>
        <v>0</v>
      </c>
      <c r="BD154" s="8">
        <f t="shared" si="429"/>
        <v>0</v>
      </c>
      <c r="BE154" s="8">
        <f t="shared" si="430"/>
        <v>0</v>
      </c>
      <c r="BG154" s="375">
        <f t="shared" si="431"/>
        <v>0</v>
      </c>
      <c r="BH154" s="201">
        <f t="shared" si="431"/>
        <v>0</v>
      </c>
      <c r="BI154" s="8">
        <f t="shared" si="432"/>
        <v>0</v>
      </c>
      <c r="BJ154" s="8">
        <f t="shared" si="433"/>
        <v>0</v>
      </c>
      <c r="BL154" s="375">
        <f t="shared" si="434"/>
        <v>0</v>
      </c>
      <c r="BM154" s="201">
        <f t="shared" si="434"/>
        <v>0</v>
      </c>
      <c r="BN154" s="8">
        <f t="shared" si="435"/>
        <v>0</v>
      </c>
      <c r="BO154" s="8">
        <f t="shared" si="436"/>
        <v>0</v>
      </c>
      <c r="BQ154" s="375">
        <f t="shared" si="437"/>
        <v>0</v>
      </c>
      <c r="BR154" s="201">
        <f t="shared" si="437"/>
        <v>0</v>
      </c>
      <c r="BS154" s="8">
        <f t="shared" si="438"/>
        <v>0</v>
      </c>
      <c r="BT154" s="8">
        <f t="shared" si="439"/>
        <v>0</v>
      </c>
      <c r="BV154" s="375">
        <f t="shared" si="440"/>
        <v>0</v>
      </c>
      <c r="BW154" s="201">
        <f t="shared" si="440"/>
        <v>0</v>
      </c>
      <c r="BX154" s="8">
        <f t="shared" si="441"/>
        <v>0</v>
      </c>
      <c r="BY154" s="8">
        <f t="shared" si="442"/>
        <v>0</v>
      </c>
      <c r="CA154" s="375">
        <f t="shared" si="443"/>
        <v>0</v>
      </c>
      <c r="CB154" s="201">
        <f t="shared" si="443"/>
        <v>0</v>
      </c>
      <c r="CC154" s="8">
        <f t="shared" si="444"/>
        <v>0</v>
      </c>
      <c r="CD154" s="8">
        <f t="shared" si="445"/>
        <v>0</v>
      </c>
      <c r="CF154" s="375">
        <f t="shared" si="446"/>
        <v>0</v>
      </c>
      <c r="CG154" s="201">
        <f t="shared" si="446"/>
        <v>0</v>
      </c>
      <c r="CH154" s="8">
        <f t="shared" si="447"/>
        <v>0</v>
      </c>
      <c r="CI154" s="8">
        <f t="shared" si="448"/>
        <v>0</v>
      </c>
      <c r="CK154" s="375">
        <f t="shared" si="449"/>
        <v>0</v>
      </c>
      <c r="CL154" s="201">
        <f t="shared" si="449"/>
        <v>0</v>
      </c>
      <c r="CM154" s="8">
        <f t="shared" si="450"/>
        <v>0</v>
      </c>
      <c r="CN154" s="8">
        <f t="shared" si="451"/>
        <v>0</v>
      </c>
      <c r="CP154" s="375">
        <f t="shared" si="452"/>
        <v>0</v>
      </c>
      <c r="CQ154" s="201">
        <f t="shared" si="452"/>
        <v>0</v>
      </c>
      <c r="CR154" s="8">
        <f t="shared" si="453"/>
        <v>0</v>
      </c>
      <c r="CS154" s="8">
        <f t="shared" si="454"/>
        <v>0</v>
      </c>
      <c r="CU154" s="375">
        <f t="shared" si="455"/>
        <v>0</v>
      </c>
      <c r="CV154" s="201">
        <f t="shared" si="455"/>
        <v>0</v>
      </c>
      <c r="CW154" s="8">
        <f t="shared" si="456"/>
        <v>0</v>
      </c>
      <c r="CX154" s="8">
        <f t="shared" si="457"/>
        <v>0</v>
      </c>
      <c r="CZ154" s="375">
        <f t="shared" si="458"/>
        <v>0</v>
      </c>
      <c r="DA154" s="201">
        <f t="shared" si="458"/>
        <v>0</v>
      </c>
      <c r="DB154" s="8">
        <f t="shared" si="459"/>
        <v>0</v>
      </c>
      <c r="DC154" s="8">
        <f t="shared" si="460"/>
        <v>0</v>
      </c>
      <c r="DE154" s="375">
        <f t="shared" si="461"/>
        <v>0</v>
      </c>
      <c r="DF154" s="201">
        <f t="shared" si="461"/>
        <v>0</v>
      </c>
      <c r="DG154" s="8">
        <f t="shared" si="462"/>
        <v>0</v>
      </c>
      <c r="DH154" s="8">
        <f t="shared" si="463"/>
        <v>0</v>
      </c>
      <c r="DJ154" s="375">
        <f t="shared" si="464"/>
        <v>0</v>
      </c>
      <c r="DK154" s="201">
        <f t="shared" si="464"/>
        <v>0</v>
      </c>
      <c r="DL154" s="8">
        <f t="shared" si="465"/>
        <v>0</v>
      </c>
      <c r="DM154" s="8">
        <f t="shared" si="466"/>
        <v>0</v>
      </c>
      <c r="DO154" s="375">
        <f t="shared" si="467"/>
        <v>0</v>
      </c>
      <c r="DP154" s="201">
        <f t="shared" si="467"/>
        <v>0</v>
      </c>
      <c r="DQ154" s="8">
        <f t="shared" si="468"/>
        <v>0</v>
      </c>
      <c r="DR154" s="8">
        <f t="shared" si="469"/>
        <v>0</v>
      </c>
      <c r="DT154" s="51">
        <f t="shared" si="400"/>
        <v>0</v>
      </c>
      <c r="DU154" s="65">
        <f t="shared" si="470"/>
        <v>0</v>
      </c>
      <c r="DV154" s="90">
        <v>0</v>
      </c>
      <c r="DW154" s="65">
        <f t="shared" si="402"/>
        <v>0</v>
      </c>
      <c r="DX154" s="66">
        <f>+DT154+DV154</f>
        <v>0</v>
      </c>
      <c r="DY154" s="66">
        <f t="shared" si="403"/>
        <v>0</v>
      </c>
      <c r="DZ154" s="307">
        <f t="shared" si="471"/>
        <v>0</v>
      </c>
    </row>
    <row r="155" spans="1:130" ht="18" customHeight="1" thickBot="1" x14ac:dyDescent="0.35">
      <c r="B155" s="61"/>
      <c r="C155" s="67"/>
      <c r="D155" s="67"/>
      <c r="E155" s="239"/>
      <c r="F155" s="55"/>
      <c r="G155" s="55"/>
      <c r="H155" s="55"/>
      <c r="I155" s="56"/>
      <c r="J155" s="56"/>
      <c r="K155" s="68"/>
      <c r="L155" s="56"/>
      <c r="M155" s="57"/>
      <c r="N155" s="400"/>
      <c r="O155" s="215"/>
      <c r="P155" s="8">
        <f t="shared" si="405"/>
        <v>0</v>
      </c>
      <c r="Q155" s="8">
        <f t="shared" si="406"/>
        <v>0</v>
      </c>
      <c r="R155" s="63"/>
      <c r="S155" s="201">
        <f t="shared" si="407"/>
        <v>0</v>
      </c>
      <c r="T155" s="201">
        <f t="shared" si="407"/>
        <v>0</v>
      </c>
      <c r="U155" s="8">
        <f t="shared" si="408"/>
        <v>0</v>
      </c>
      <c r="V155" s="8">
        <f t="shared" si="409"/>
        <v>0</v>
      </c>
      <c r="W155" s="63"/>
      <c r="X155" s="375">
        <f t="shared" si="410"/>
        <v>0</v>
      </c>
      <c r="Y155" s="201">
        <f t="shared" si="410"/>
        <v>0</v>
      </c>
      <c r="Z155" s="8">
        <f t="shared" si="411"/>
        <v>0</v>
      </c>
      <c r="AA155" s="8">
        <f t="shared" si="412"/>
        <v>0</v>
      </c>
      <c r="AB155" s="60"/>
      <c r="AC155" s="375">
        <f t="shared" si="413"/>
        <v>0</v>
      </c>
      <c r="AD155" s="201">
        <v>0.8</v>
      </c>
      <c r="AE155" s="8">
        <f t="shared" si="414"/>
        <v>0</v>
      </c>
      <c r="AF155" s="8">
        <f t="shared" si="415"/>
        <v>0</v>
      </c>
      <c r="AH155" s="375">
        <f t="shared" si="416"/>
        <v>0</v>
      </c>
      <c r="AI155" s="201">
        <v>0.5</v>
      </c>
      <c r="AJ155" s="8">
        <f t="shared" si="417"/>
        <v>0</v>
      </c>
      <c r="AK155" s="8">
        <f t="shared" si="418"/>
        <v>0</v>
      </c>
      <c r="AM155" s="375">
        <f t="shared" si="419"/>
        <v>0</v>
      </c>
      <c r="AN155" s="201">
        <v>0</v>
      </c>
      <c r="AO155" s="8">
        <f t="shared" si="420"/>
        <v>0</v>
      </c>
      <c r="AP155" s="8">
        <f t="shared" si="421"/>
        <v>0</v>
      </c>
      <c r="AR155" s="375">
        <f t="shared" si="422"/>
        <v>0</v>
      </c>
      <c r="AS155" s="201">
        <f t="shared" si="422"/>
        <v>0</v>
      </c>
      <c r="AT155" s="8">
        <f t="shared" si="423"/>
        <v>0</v>
      </c>
      <c r="AU155" s="8">
        <f t="shared" si="424"/>
        <v>0</v>
      </c>
      <c r="AW155" s="375">
        <f t="shared" si="425"/>
        <v>0</v>
      </c>
      <c r="AX155" s="201">
        <f t="shared" si="425"/>
        <v>0</v>
      </c>
      <c r="AY155" s="8">
        <f t="shared" si="426"/>
        <v>0</v>
      </c>
      <c r="AZ155" s="8">
        <f t="shared" si="427"/>
        <v>0</v>
      </c>
      <c r="BB155" s="375">
        <f t="shared" si="428"/>
        <v>0</v>
      </c>
      <c r="BC155" s="201">
        <f t="shared" si="428"/>
        <v>0</v>
      </c>
      <c r="BD155" s="8">
        <f t="shared" si="429"/>
        <v>0</v>
      </c>
      <c r="BE155" s="8">
        <f t="shared" si="430"/>
        <v>0</v>
      </c>
      <c r="BG155" s="375">
        <f t="shared" si="431"/>
        <v>0</v>
      </c>
      <c r="BH155" s="201">
        <f t="shared" si="431"/>
        <v>0</v>
      </c>
      <c r="BI155" s="8">
        <f t="shared" si="432"/>
        <v>0</v>
      </c>
      <c r="BJ155" s="8">
        <f t="shared" si="433"/>
        <v>0</v>
      </c>
      <c r="BL155" s="375">
        <f t="shared" si="434"/>
        <v>0</v>
      </c>
      <c r="BM155" s="201">
        <f t="shared" si="434"/>
        <v>0</v>
      </c>
      <c r="BN155" s="8">
        <f t="shared" si="435"/>
        <v>0</v>
      </c>
      <c r="BO155" s="8">
        <f t="shared" si="436"/>
        <v>0</v>
      </c>
      <c r="BQ155" s="375">
        <f t="shared" si="437"/>
        <v>0</v>
      </c>
      <c r="BR155" s="201">
        <f t="shared" si="437"/>
        <v>0</v>
      </c>
      <c r="BS155" s="8">
        <f t="shared" si="438"/>
        <v>0</v>
      </c>
      <c r="BT155" s="8">
        <f t="shared" si="439"/>
        <v>0</v>
      </c>
      <c r="BV155" s="375">
        <f t="shared" si="440"/>
        <v>0</v>
      </c>
      <c r="BW155" s="201">
        <f t="shared" si="440"/>
        <v>0</v>
      </c>
      <c r="BX155" s="8">
        <f t="shared" si="441"/>
        <v>0</v>
      </c>
      <c r="BY155" s="8">
        <f t="shared" si="442"/>
        <v>0</v>
      </c>
      <c r="CA155" s="375">
        <f t="shared" si="443"/>
        <v>0</v>
      </c>
      <c r="CB155" s="201">
        <f t="shared" si="443"/>
        <v>0</v>
      </c>
      <c r="CC155" s="8">
        <f t="shared" si="444"/>
        <v>0</v>
      </c>
      <c r="CD155" s="8">
        <f t="shared" si="445"/>
        <v>0</v>
      </c>
      <c r="CF155" s="375">
        <f t="shared" si="446"/>
        <v>0</v>
      </c>
      <c r="CG155" s="201">
        <f t="shared" si="446"/>
        <v>0</v>
      </c>
      <c r="CH155" s="8">
        <f t="shared" si="447"/>
        <v>0</v>
      </c>
      <c r="CI155" s="8">
        <f t="shared" si="448"/>
        <v>0</v>
      </c>
      <c r="CK155" s="375">
        <f t="shared" si="449"/>
        <v>0</v>
      </c>
      <c r="CL155" s="201">
        <f t="shared" si="449"/>
        <v>0</v>
      </c>
      <c r="CM155" s="8">
        <f t="shared" si="450"/>
        <v>0</v>
      </c>
      <c r="CN155" s="8">
        <f t="shared" si="451"/>
        <v>0</v>
      </c>
      <c r="CP155" s="375">
        <f t="shared" si="452"/>
        <v>0</v>
      </c>
      <c r="CQ155" s="201">
        <f t="shared" si="452"/>
        <v>0</v>
      </c>
      <c r="CR155" s="8">
        <f t="shared" si="453"/>
        <v>0</v>
      </c>
      <c r="CS155" s="8">
        <f t="shared" si="454"/>
        <v>0</v>
      </c>
      <c r="CU155" s="375">
        <f t="shared" si="455"/>
        <v>0</v>
      </c>
      <c r="CV155" s="201">
        <f t="shared" si="455"/>
        <v>0</v>
      </c>
      <c r="CW155" s="8">
        <f t="shared" si="456"/>
        <v>0</v>
      </c>
      <c r="CX155" s="8">
        <f t="shared" si="457"/>
        <v>0</v>
      </c>
      <c r="CZ155" s="375">
        <f t="shared" si="458"/>
        <v>0</v>
      </c>
      <c r="DA155" s="201">
        <f t="shared" si="458"/>
        <v>0</v>
      </c>
      <c r="DB155" s="8">
        <f t="shared" si="459"/>
        <v>0</v>
      </c>
      <c r="DC155" s="8">
        <f t="shared" si="460"/>
        <v>0</v>
      </c>
      <c r="DE155" s="375">
        <f t="shared" si="461"/>
        <v>0</v>
      </c>
      <c r="DF155" s="201">
        <f t="shared" si="461"/>
        <v>0</v>
      </c>
      <c r="DG155" s="8">
        <f t="shared" si="462"/>
        <v>0</v>
      </c>
      <c r="DH155" s="8">
        <f t="shared" si="463"/>
        <v>0</v>
      </c>
      <c r="DJ155" s="375">
        <f t="shared" si="464"/>
        <v>0</v>
      </c>
      <c r="DK155" s="201">
        <f t="shared" si="464"/>
        <v>0</v>
      </c>
      <c r="DL155" s="8">
        <f t="shared" si="465"/>
        <v>0</v>
      </c>
      <c r="DM155" s="8">
        <f t="shared" si="466"/>
        <v>0</v>
      </c>
      <c r="DO155" s="375">
        <f t="shared" si="467"/>
        <v>0</v>
      </c>
      <c r="DP155" s="201">
        <f t="shared" si="467"/>
        <v>0</v>
      </c>
      <c r="DQ155" s="8">
        <f t="shared" si="468"/>
        <v>0</v>
      </c>
      <c r="DR155" s="8">
        <f t="shared" si="469"/>
        <v>0</v>
      </c>
      <c r="DT155" s="70"/>
      <c r="DU155" s="70"/>
      <c r="DV155" s="71"/>
      <c r="DW155" s="71"/>
      <c r="DX155" s="70"/>
      <c r="DY155" s="70"/>
      <c r="DZ155" s="310"/>
    </row>
    <row r="156" spans="1:130" s="72" customFormat="1" ht="32.4" customHeight="1" thickBot="1" x14ac:dyDescent="0.35">
      <c r="B156" s="275" t="s">
        <v>103</v>
      </c>
      <c r="C156" s="276" t="str">
        <f>B147</f>
        <v>Office material (FICHAS E MATERIAL PARA PREENCHER)</v>
      </c>
      <c r="D156" s="445"/>
      <c r="E156" s="242"/>
      <c r="F156" s="73"/>
      <c r="G156" s="73"/>
      <c r="H156" s="73"/>
      <c r="I156" s="73"/>
      <c r="J156" s="73"/>
      <c r="K156" s="74"/>
      <c r="L156" s="73"/>
      <c r="M156" s="75"/>
      <c r="N156" s="391">
        <f>P18</f>
        <v>2015</v>
      </c>
      <c r="O156" s="278"/>
      <c r="P156" s="95">
        <f>SUM(P148:P155)</f>
        <v>0</v>
      </c>
      <c r="Q156" s="218">
        <f>SUM(Q148:Q154)</f>
        <v>0</v>
      </c>
      <c r="R156" s="78"/>
      <c r="S156" s="294">
        <f>U18</f>
        <v>2016</v>
      </c>
      <c r="T156" s="294"/>
      <c r="U156" s="76">
        <f>SUM(U148:U154)</f>
        <v>0</v>
      </c>
      <c r="V156" s="77">
        <f>SUM(V148:V154)</f>
        <v>0</v>
      </c>
      <c r="W156" s="78"/>
      <c r="X156" s="391">
        <f>Z18</f>
        <v>2017</v>
      </c>
      <c r="Y156" s="277"/>
      <c r="Z156" s="76">
        <f>SUM(Z148:Z154)</f>
        <v>0</v>
      </c>
      <c r="AA156" s="77">
        <f>SUM(AA148:AA154)</f>
        <v>0</v>
      </c>
      <c r="AB156" s="79"/>
      <c r="AC156" s="391">
        <f>AE18</f>
        <v>2018</v>
      </c>
      <c r="AD156" s="277"/>
      <c r="AE156" s="76">
        <f>SUM(AE148:AE154)</f>
        <v>0</v>
      </c>
      <c r="AF156" s="77">
        <f>SUM(AF148:AF154)</f>
        <v>0</v>
      </c>
      <c r="AH156" s="391">
        <f>AJ18</f>
        <v>2019</v>
      </c>
      <c r="AI156" s="277"/>
      <c r="AJ156" s="76">
        <f>SUM(AJ148:AJ154)</f>
        <v>0</v>
      </c>
      <c r="AK156" s="77">
        <f>SUM(AK148:AK154)</f>
        <v>0</v>
      </c>
      <c r="AM156" s="391">
        <f>AO18</f>
        <v>2020</v>
      </c>
      <c r="AN156" s="277"/>
      <c r="AO156" s="76">
        <f>SUM(AO148:AO154)</f>
        <v>0</v>
      </c>
      <c r="AP156" s="77">
        <f>SUM(AP148:AP154)</f>
        <v>0</v>
      </c>
      <c r="AR156" s="391">
        <f>AT18</f>
        <v>2021</v>
      </c>
      <c r="AS156" s="277"/>
      <c r="AT156" s="76">
        <f>SUM(AT148:AT154)</f>
        <v>0</v>
      </c>
      <c r="AU156" s="77">
        <f>SUM(AU148:AU154)</f>
        <v>0</v>
      </c>
      <c r="AW156" s="391">
        <f>AY18</f>
        <v>2022</v>
      </c>
      <c r="AX156" s="277"/>
      <c r="AY156" s="76">
        <f>SUM(AY148:AY154)</f>
        <v>0</v>
      </c>
      <c r="AZ156" s="77">
        <f>SUM(AZ148:AZ154)</f>
        <v>0</v>
      </c>
      <c r="BB156" s="391">
        <f>BD18</f>
        <v>2023</v>
      </c>
      <c r="BC156" s="277"/>
      <c r="BD156" s="76">
        <f>SUM(BD148:BD154)</f>
        <v>0</v>
      </c>
      <c r="BE156" s="77">
        <f>SUM(BE148:BE154)</f>
        <v>0</v>
      </c>
      <c r="BG156" s="391">
        <f>BI18</f>
        <v>2024</v>
      </c>
      <c r="BH156" s="277"/>
      <c r="BI156" s="76">
        <f>SUM(BI148:BI154)</f>
        <v>0</v>
      </c>
      <c r="BJ156" s="77">
        <f>SUM(BJ148:BJ154)</f>
        <v>0</v>
      </c>
      <c r="BL156" s="391">
        <f>BN18</f>
        <v>2025</v>
      </c>
      <c r="BM156" s="277"/>
      <c r="BN156" s="76">
        <f>SUM(BN148:BN154)</f>
        <v>0</v>
      </c>
      <c r="BO156" s="77">
        <f>SUM(BO148:BO154)</f>
        <v>0</v>
      </c>
      <c r="BQ156" s="391">
        <f>BS18</f>
        <v>2026</v>
      </c>
      <c r="BR156" s="277"/>
      <c r="BS156" s="76">
        <f>SUM(BS148:BS154)</f>
        <v>0</v>
      </c>
      <c r="BT156" s="77">
        <f>SUM(BT148:BT154)</f>
        <v>0</v>
      </c>
      <c r="BV156" s="391">
        <f>BX18</f>
        <v>2027</v>
      </c>
      <c r="BW156" s="277"/>
      <c r="BX156" s="76">
        <f>SUM(BX148:BX154)</f>
        <v>0</v>
      </c>
      <c r="BY156" s="77">
        <f>SUM(BY148:BY154)</f>
        <v>0</v>
      </c>
      <c r="CA156" s="391">
        <f>CC18</f>
        <v>2028</v>
      </c>
      <c r="CB156" s="277"/>
      <c r="CC156" s="76">
        <f>SUM(CC148:CC154)</f>
        <v>0</v>
      </c>
      <c r="CD156" s="77">
        <f>SUM(CD148:CD154)</f>
        <v>0</v>
      </c>
      <c r="CF156" s="391">
        <f>CH18</f>
        <v>2029</v>
      </c>
      <c r="CG156" s="277"/>
      <c r="CH156" s="76">
        <f>SUM(CH148:CH154)</f>
        <v>0</v>
      </c>
      <c r="CI156" s="77">
        <f>SUM(CI148:CI154)</f>
        <v>0</v>
      </c>
      <c r="CK156" s="391">
        <f>CM18</f>
        <v>2030</v>
      </c>
      <c r="CL156" s="277"/>
      <c r="CM156" s="76">
        <f>SUM(CM148:CM154)</f>
        <v>0</v>
      </c>
      <c r="CN156" s="77">
        <f>SUM(CN148:CN154)</f>
        <v>0</v>
      </c>
      <c r="CP156" s="391">
        <f>CR18</f>
        <v>2031</v>
      </c>
      <c r="CQ156" s="277"/>
      <c r="CR156" s="76">
        <f>SUM(CR148:CR154)</f>
        <v>0</v>
      </c>
      <c r="CS156" s="77">
        <f>SUM(CS148:CS154)</f>
        <v>0</v>
      </c>
      <c r="CU156" s="391">
        <f>CW18</f>
        <v>2032</v>
      </c>
      <c r="CV156" s="277"/>
      <c r="CW156" s="76">
        <f>SUM(CW148:CW154)</f>
        <v>0</v>
      </c>
      <c r="CX156" s="77">
        <f>SUM(CX148:CX154)</f>
        <v>0</v>
      </c>
      <c r="CZ156" s="391">
        <f>DB18</f>
        <v>2033</v>
      </c>
      <c r="DA156" s="277"/>
      <c r="DB156" s="76">
        <f>SUM(DB148:DB154)</f>
        <v>0</v>
      </c>
      <c r="DC156" s="77">
        <f>SUM(DC148:DC154)</f>
        <v>0</v>
      </c>
      <c r="DE156" s="391">
        <f>DG18</f>
        <v>2034</v>
      </c>
      <c r="DF156" s="277"/>
      <c r="DG156" s="76">
        <f>SUM(DG148:DG154)</f>
        <v>0</v>
      </c>
      <c r="DH156" s="77">
        <f>SUM(DH148:DH154)</f>
        <v>0</v>
      </c>
      <c r="DJ156" s="391">
        <f>DL18</f>
        <v>2035</v>
      </c>
      <c r="DK156" s="277"/>
      <c r="DL156" s="76">
        <f>SUM(DL148:DL154)</f>
        <v>0</v>
      </c>
      <c r="DM156" s="77">
        <f>SUM(DM148:DM154)</f>
        <v>0</v>
      </c>
      <c r="DO156" s="391">
        <f>DQ18</f>
        <v>2036</v>
      </c>
      <c r="DP156" s="277"/>
      <c r="DQ156" s="76">
        <f>SUM(DQ148:DQ154)</f>
        <v>0</v>
      </c>
      <c r="DR156" s="77">
        <f>SUM(DR148:DR154)</f>
        <v>0</v>
      </c>
      <c r="DT156" s="80">
        <f t="shared" ref="DT156:DX156" si="472">SUM(DT148:DT154)</f>
        <v>0</v>
      </c>
      <c r="DU156" s="77">
        <f t="shared" si="472"/>
        <v>0</v>
      </c>
      <c r="DV156" s="77">
        <f t="shared" si="472"/>
        <v>0</v>
      </c>
      <c r="DW156" s="77">
        <f t="shared" si="472"/>
        <v>0</v>
      </c>
      <c r="DX156" s="77">
        <f t="shared" si="472"/>
        <v>0</v>
      </c>
      <c r="DY156" s="77">
        <f>SUM(Q156+V156+AA156+AF156+AK156+AP156+AU156+AZ156+BE156+BJ156+BO156+BT156+BY156+CD156+CI156+CN156+CS156+CX156+DC156+DH156+DM156+DR156)</f>
        <v>0</v>
      </c>
      <c r="DZ156" s="311" t="s">
        <v>53</v>
      </c>
    </row>
    <row r="157" spans="1:130" x14ac:dyDescent="0.3">
      <c r="P157" s="280" t="s">
        <v>17</v>
      </c>
      <c r="Q157" s="281" t="s">
        <v>18</v>
      </c>
      <c r="U157" s="280" t="s">
        <v>17</v>
      </c>
      <c r="V157" s="281" t="s">
        <v>18</v>
      </c>
      <c r="Z157" s="280" t="s">
        <v>17</v>
      </c>
      <c r="AA157" s="281" t="s">
        <v>18</v>
      </c>
      <c r="AE157" s="280" t="s">
        <v>17</v>
      </c>
      <c r="AF157" s="281" t="s">
        <v>18</v>
      </c>
      <c r="AJ157" s="280" t="s">
        <v>17</v>
      </c>
      <c r="AK157" s="281" t="s">
        <v>18</v>
      </c>
      <c r="AO157" s="280" t="s">
        <v>17</v>
      </c>
      <c r="AP157" s="281" t="s">
        <v>18</v>
      </c>
      <c r="AT157" s="280" t="s">
        <v>17</v>
      </c>
      <c r="AU157" s="281" t="s">
        <v>18</v>
      </c>
      <c r="AY157" s="280" t="s">
        <v>17</v>
      </c>
      <c r="AZ157" s="281" t="s">
        <v>18</v>
      </c>
      <c r="BD157" s="280" t="s">
        <v>17</v>
      </c>
      <c r="BE157" s="281" t="s">
        <v>18</v>
      </c>
      <c r="BI157" s="280" t="s">
        <v>17</v>
      </c>
      <c r="BJ157" s="281" t="s">
        <v>18</v>
      </c>
      <c r="BN157" s="280" t="s">
        <v>17</v>
      </c>
      <c r="BO157" s="281" t="s">
        <v>18</v>
      </c>
      <c r="BS157" s="280" t="s">
        <v>17</v>
      </c>
      <c r="BT157" s="281" t="s">
        <v>18</v>
      </c>
      <c r="BX157" s="280" t="s">
        <v>17</v>
      </c>
      <c r="BY157" s="281" t="s">
        <v>18</v>
      </c>
      <c r="CC157" s="280" t="s">
        <v>17</v>
      </c>
      <c r="CD157" s="281" t="s">
        <v>18</v>
      </c>
      <c r="CH157" s="280" t="s">
        <v>17</v>
      </c>
      <c r="CI157" s="281" t="s">
        <v>18</v>
      </c>
      <c r="CM157" s="280" t="s">
        <v>17</v>
      </c>
      <c r="CN157" s="281" t="s">
        <v>18</v>
      </c>
      <c r="CR157" s="280" t="s">
        <v>17</v>
      </c>
      <c r="CS157" s="281" t="s">
        <v>18</v>
      </c>
      <c r="CW157" s="280" t="s">
        <v>17</v>
      </c>
      <c r="CX157" s="281" t="s">
        <v>18</v>
      </c>
      <c r="DB157" s="280" t="s">
        <v>17</v>
      </c>
      <c r="DC157" s="281" t="s">
        <v>18</v>
      </c>
      <c r="DG157" s="280" t="s">
        <v>17</v>
      </c>
      <c r="DH157" s="281" t="s">
        <v>18</v>
      </c>
      <c r="DL157" s="280" t="s">
        <v>17</v>
      </c>
      <c r="DM157" s="281" t="s">
        <v>18</v>
      </c>
      <c r="DQ157" s="280" t="s">
        <v>17</v>
      </c>
      <c r="DR157" s="281" t="s">
        <v>18</v>
      </c>
      <c r="DT157" s="280" t="s">
        <v>17</v>
      </c>
      <c r="DU157" s="281" t="s">
        <v>18</v>
      </c>
      <c r="DV157" s="280" t="s">
        <v>17</v>
      </c>
      <c r="DW157" s="281" t="s">
        <v>18</v>
      </c>
      <c r="DX157" s="280" t="s">
        <v>17</v>
      </c>
      <c r="DY157" s="281" t="s">
        <v>18</v>
      </c>
    </row>
    <row r="158" spans="1:130" x14ac:dyDescent="0.3">
      <c r="I158" s="92"/>
      <c r="J158" s="92"/>
      <c r="L158" s="92"/>
    </row>
    <row r="159" spans="1:130" x14ac:dyDescent="0.3">
      <c r="I159" s="92"/>
      <c r="J159" s="92"/>
      <c r="L159" s="92"/>
    </row>
    <row r="160" spans="1:130" ht="26.4" customHeight="1" x14ac:dyDescent="0.3">
      <c r="I160" s="2"/>
      <c r="J160" s="2"/>
      <c r="L160" s="2"/>
      <c r="N160" s="392"/>
      <c r="O160" s="217"/>
      <c r="P160" s="282"/>
      <c r="Q160" s="83"/>
      <c r="R160" s="22"/>
      <c r="S160" s="380"/>
      <c r="T160" s="206"/>
      <c r="U160" s="282"/>
      <c r="V160" s="83"/>
      <c r="W160" s="22"/>
      <c r="X160" s="392"/>
      <c r="Y160" s="82"/>
      <c r="Z160" s="282"/>
      <c r="AA160" s="83"/>
      <c r="AB160" s="451"/>
      <c r="AC160" s="392"/>
      <c r="AD160" s="82"/>
      <c r="AE160" s="282"/>
      <c r="AF160" s="83"/>
      <c r="AH160" s="392"/>
      <c r="AI160" s="82"/>
      <c r="AJ160" s="282"/>
      <c r="AK160" s="83"/>
      <c r="AM160" s="392"/>
      <c r="AN160" s="82"/>
      <c r="AO160" s="282"/>
      <c r="AP160" s="83"/>
      <c r="AR160" s="392"/>
      <c r="AS160" s="82"/>
      <c r="AT160" s="282"/>
      <c r="AU160" s="83"/>
      <c r="AW160" s="392"/>
      <c r="AX160" s="82"/>
      <c r="AY160" s="282"/>
      <c r="AZ160" s="83"/>
      <c r="BB160" s="392"/>
      <c r="BC160" s="82"/>
      <c r="BD160" s="282"/>
      <c r="BE160" s="83"/>
      <c r="BG160" s="392"/>
      <c r="BH160" s="82"/>
      <c r="BI160" s="282"/>
      <c r="BJ160" s="83"/>
      <c r="BL160" s="392"/>
      <c r="BM160" s="82"/>
      <c r="BN160" s="282"/>
      <c r="BO160" s="83"/>
      <c r="BQ160" s="392"/>
      <c r="BR160" s="82"/>
      <c r="BS160" s="282"/>
      <c r="BT160" s="83"/>
      <c r="BV160" s="392"/>
      <c r="BW160" s="82"/>
      <c r="BX160" s="282"/>
      <c r="BY160" s="83"/>
      <c r="CA160" s="392"/>
      <c r="CB160" s="82"/>
      <c r="CC160" s="282"/>
      <c r="CD160" s="83"/>
      <c r="CF160" s="392"/>
      <c r="CG160" s="82"/>
      <c r="CH160" s="282"/>
      <c r="CI160" s="83"/>
      <c r="CK160" s="392"/>
      <c r="CL160" s="82"/>
      <c r="CM160" s="282"/>
      <c r="CN160" s="83"/>
      <c r="CP160" s="392"/>
      <c r="CQ160" s="82"/>
      <c r="CR160" s="282"/>
      <c r="CS160" s="83"/>
      <c r="CU160" s="392"/>
      <c r="CV160" s="82"/>
      <c r="CW160" s="282"/>
      <c r="CX160" s="83"/>
      <c r="CZ160" s="392"/>
      <c r="DA160" s="82"/>
      <c r="DB160" s="282"/>
      <c r="DC160" s="83"/>
      <c r="DE160" s="392"/>
      <c r="DF160" s="82"/>
      <c r="DG160" s="282"/>
      <c r="DH160" s="83"/>
      <c r="DJ160" s="392"/>
      <c r="DK160" s="82"/>
      <c r="DL160" s="282"/>
      <c r="DM160" s="83"/>
      <c r="DO160" s="392"/>
      <c r="DP160" s="82"/>
      <c r="DQ160" s="282"/>
      <c r="DR160" s="83"/>
      <c r="DT160" s="605" t="s">
        <v>12</v>
      </c>
      <c r="DU160" s="606"/>
      <c r="DV160" s="605" t="s">
        <v>13</v>
      </c>
      <c r="DW160" s="606"/>
      <c r="DX160" s="603" t="s">
        <v>14</v>
      </c>
      <c r="DY160" s="604"/>
    </row>
    <row r="161" spans="1:130" ht="15" thickBot="1" x14ac:dyDescent="0.35">
      <c r="I161" s="2"/>
      <c r="J161" s="2"/>
      <c r="L161" s="2"/>
      <c r="N161" s="388" t="s">
        <v>15</v>
      </c>
      <c r="O161" s="211" t="s">
        <v>16</v>
      </c>
      <c r="P161" s="31" t="s">
        <v>17</v>
      </c>
      <c r="Q161" s="32" t="s">
        <v>18</v>
      </c>
      <c r="R161" s="22"/>
      <c r="S161" s="30" t="s">
        <v>15</v>
      </c>
      <c r="T161" s="31" t="s">
        <v>16</v>
      </c>
      <c r="U161" s="31" t="s">
        <v>17</v>
      </c>
      <c r="V161" s="32" t="s">
        <v>18</v>
      </c>
      <c r="W161" s="22"/>
      <c r="X161" s="388" t="s">
        <v>15</v>
      </c>
      <c r="Y161" s="31" t="s">
        <v>16</v>
      </c>
      <c r="Z161" s="31" t="s">
        <v>17</v>
      </c>
      <c r="AA161" s="32" t="s">
        <v>18</v>
      </c>
      <c r="AB161" s="451"/>
      <c r="AC161" s="388" t="s">
        <v>15</v>
      </c>
      <c r="AD161" s="31" t="s">
        <v>16</v>
      </c>
      <c r="AE161" s="31" t="s">
        <v>17</v>
      </c>
      <c r="AF161" s="32" t="s">
        <v>18</v>
      </c>
      <c r="AH161" s="388" t="s">
        <v>15</v>
      </c>
      <c r="AI161" s="31" t="s">
        <v>16</v>
      </c>
      <c r="AJ161" s="31" t="s">
        <v>17</v>
      </c>
      <c r="AK161" s="32" t="s">
        <v>18</v>
      </c>
      <c r="AM161" s="388" t="s">
        <v>15</v>
      </c>
      <c r="AN161" s="31" t="s">
        <v>16</v>
      </c>
      <c r="AO161" s="31" t="s">
        <v>17</v>
      </c>
      <c r="AP161" s="32" t="s">
        <v>18</v>
      </c>
      <c r="AR161" s="388" t="s">
        <v>15</v>
      </c>
      <c r="AS161" s="31" t="s">
        <v>16</v>
      </c>
      <c r="AT161" s="31" t="s">
        <v>17</v>
      </c>
      <c r="AU161" s="32" t="s">
        <v>18</v>
      </c>
      <c r="AW161" s="388" t="s">
        <v>15</v>
      </c>
      <c r="AX161" s="31" t="s">
        <v>16</v>
      </c>
      <c r="AY161" s="31" t="s">
        <v>17</v>
      </c>
      <c r="AZ161" s="32" t="s">
        <v>18</v>
      </c>
      <c r="BB161" s="388" t="s">
        <v>15</v>
      </c>
      <c r="BC161" s="31" t="s">
        <v>16</v>
      </c>
      <c r="BD161" s="31" t="s">
        <v>17</v>
      </c>
      <c r="BE161" s="32" t="s">
        <v>18</v>
      </c>
      <c r="BG161" s="388" t="s">
        <v>15</v>
      </c>
      <c r="BH161" s="31" t="s">
        <v>16</v>
      </c>
      <c r="BI161" s="31" t="s">
        <v>17</v>
      </c>
      <c r="BJ161" s="32" t="s">
        <v>18</v>
      </c>
      <c r="BL161" s="388" t="s">
        <v>15</v>
      </c>
      <c r="BM161" s="31" t="s">
        <v>16</v>
      </c>
      <c r="BN161" s="31" t="s">
        <v>17</v>
      </c>
      <c r="BO161" s="32" t="s">
        <v>18</v>
      </c>
      <c r="BQ161" s="388" t="s">
        <v>15</v>
      </c>
      <c r="BR161" s="31" t="s">
        <v>16</v>
      </c>
      <c r="BS161" s="31" t="s">
        <v>17</v>
      </c>
      <c r="BT161" s="32" t="s">
        <v>18</v>
      </c>
      <c r="BV161" s="388" t="s">
        <v>15</v>
      </c>
      <c r="BW161" s="31" t="s">
        <v>16</v>
      </c>
      <c r="BX161" s="31" t="s">
        <v>17</v>
      </c>
      <c r="BY161" s="32" t="s">
        <v>18</v>
      </c>
      <c r="CA161" s="388" t="s">
        <v>15</v>
      </c>
      <c r="CB161" s="31" t="s">
        <v>16</v>
      </c>
      <c r="CC161" s="31" t="s">
        <v>17</v>
      </c>
      <c r="CD161" s="32" t="s">
        <v>18</v>
      </c>
      <c r="CF161" s="388" t="s">
        <v>15</v>
      </c>
      <c r="CG161" s="31" t="s">
        <v>16</v>
      </c>
      <c r="CH161" s="31" t="s">
        <v>17</v>
      </c>
      <c r="CI161" s="32" t="s">
        <v>18</v>
      </c>
      <c r="CK161" s="388" t="s">
        <v>15</v>
      </c>
      <c r="CL161" s="31" t="s">
        <v>16</v>
      </c>
      <c r="CM161" s="31" t="s">
        <v>17</v>
      </c>
      <c r="CN161" s="32" t="s">
        <v>18</v>
      </c>
      <c r="CP161" s="388" t="s">
        <v>15</v>
      </c>
      <c r="CQ161" s="31" t="s">
        <v>16</v>
      </c>
      <c r="CR161" s="31" t="s">
        <v>17</v>
      </c>
      <c r="CS161" s="32" t="s">
        <v>18</v>
      </c>
      <c r="CU161" s="388" t="s">
        <v>15</v>
      </c>
      <c r="CV161" s="31" t="s">
        <v>16</v>
      </c>
      <c r="CW161" s="31" t="s">
        <v>17</v>
      </c>
      <c r="CX161" s="32" t="s">
        <v>18</v>
      </c>
      <c r="CZ161" s="388" t="s">
        <v>15</v>
      </c>
      <c r="DA161" s="31" t="s">
        <v>16</v>
      </c>
      <c r="DB161" s="31" t="s">
        <v>17</v>
      </c>
      <c r="DC161" s="32" t="s">
        <v>18</v>
      </c>
      <c r="DE161" s="388" t="s">
        <v>15</v>
      </c>
      <c r="DF161" s="31" t="s">
        <v>16</v>
      </c>
      <c r="DG161" s="31" t="s">
        <v>17</v>
      </c>
      <c r="DH161" s="32" t="s">
        <v>18</v>
      </c>
      <c r="DJ161" s="388" t="s">
        <v>15</v>
      </c>
      <c r="DK161" s="31" t="s">
        <v>16</v>
      </c>
      <c r="DL161" s="31" t="s">
        <v>17</v>
      </c>
      <c r="DM161" s="32" t="s">
        <v>18</v>
      </c>
      <c r="DO161" s="388" t="s">
        <v>15</v>
      </c>
      <c r="DP161" s="31" t="s">
        <v>16</v>
      </c>
      <c r="DQ161" s="31" t="s">
        <v>17</v>
      </c>
      <c r="DR161" s="32" t="s">
        <v>18</v>
      </c>
      <c r="DT161" s="250" t="s">
        <v>17</v>
      </c>
      <c r="DU161" s="251" t="s">
        <v>18</v>
      </c>
      <c r="DV161" s="250" t="s">
        <v>17</v>
      </c>
      <c r="DW161" s="252" t="s">
        <v>18</v>
      </c>
      <c r="DX161" s="253" t="s">
        <v>17</v>
      </c>
      <c r="DY161" s="252" t="s">
        <v>18</v>
      </c>
    </row>
    <row r="162" spans="1:130" s="33" customFormat="1" ht="27" customHeight="1" thickBot="1" x14ac:dyDescent="0.35">
      <c r="B162" s="254" t="s">
        <v>117</v>
      </c>
      <c r="C162" s="255" t="s">
        <v>55</v>
      </c>
      <c r="D162" s="444"/>
      <c r="E162" s="283" t="s">
        <v>21</v>
      </c>
      <c r="F162" s="257" t="s">
        <v>22</v>
      </c>
      <c r="G162" s="257"/>
      <c r="H162" s="257" t="s">
        <v>23</v>
      </c>
      <c r="I162" s="257" t="s">
        <v>24</v>
      </c>
      <c r="J162" s="257" t="s">
        <v>25</v>
      </c>
      <c r="K162" s="258" t="s">
        <v>26</v>
      </c>
      <c r="L162" s="259" t="s">
        <v>27</v>
      </c>
      <c r="N162" s="389"/>
      <c r="O162" s="212"/>
      <c r="P162" s="35"/>
      <c r="Q162" s="36"/>
      <c r="R162" s="37"/>
      <c r="S162" s="34"/>
      <c r="T162" s="35"/>
      <c r="U162" s="35"/>
      <c r="V162" s="36"/>
      <c r="W162" s="37"/>
      <c r="X162" s="389"/>
      <c r="Y162" s="35"/>
      <c r="Z162" s="35"/>
      <c r="AA162" s="36"/>
      <c r="AB162" s="37"/>
      <c r="AC162" s="389"/>
      <c r="AD162" s="35"/>
      <c r="AE162" s="35"/>
      <c r="AF162" s="36"/>
      <c r="AH162" s="389"/>
      <c r="AI162" s="35"/>
      <c r="AJ162" s="35"/>
      <c r="AK162" s="36"/>
      <c r="AM162" s="389"/>
      <c r="AN162" s="35"/>
      <c r="AO162" s="35"/>
      <c r="AP162" s="36"/>
      <c r="AR162" s="389"/>
      <c r="AS162" s="35"/>
      <c r="AT162" s="35"/>
      <c r="AU162" s="36"/>
      <c r="AW162" s="389"/>
      <c r="AX162" s="35"/>
      <c r="AY162" s="35"/>
      <c r="AZ162" s="36"/>
      <c r="BB162" s="389"/>
      <c r="BC162" s="35"/>
      <c r="BD162" s="35"/>
      <c r="BE162" s="36"/>
      <c r="BG162" s="389"/>
      <c r="BH162" s="35"/>
      <c r="BI162" s="35"/>
      <c r="BJ162" s="36"/>
      <c r="BL162" s="389"/>
      <c r="BM162" s="35"/>
      <c r="BN162" s="35"/>
      <c r="BO162" s="36"/>
      <c r="BQ162" s="389"/>
      <c r="BR162" s="35"/>
      <c r="BS162" s="35"/>
      <c r="BT162" s="36"/>
      <c r="BV162" s="389"/>
      <c r="BW162" s="35"/>
      <c r="BX162" s="35"/>
      <c r="BY162" s="36"/>
      <c r="CA162" s="389"/>
      <c r="CB162" s="35"/>
      <c r="CC162" s="35"/>
      <c r="CD162" s="36"/>
      <c r="CF162" s="389"/>
      <c r="CG162" s="35"/>
      <c r="CH162" s="35"/>
      <c r="CI162" s="36"/>
      <c r="CK162" s="389"/>
      <c r="CL162" s="35"/>
      <c r="CM162" s="35"/>
      <c r="CN162" s="36"/>
      <c r="CP162" s="389"/>
      <c r="CQ162" s="35"/>
      <c r="CR162" s="35"/>
      <c r="CS162" s="36"/>
      <c r="CU162" s="389"/>
      <c r="CV162" s="35"/>
      <c r="CW162" s="35"/>
      <c r="CX162" s="36"/>
      <c r="CZ162" s="389"/>
      <c r="DA162" s="35"/>
      <c r="DB162" s="35"/>
      <c r="DC162" s="36"/>
      <c r="DE162" s="389"/>
      <c r="DF162" s="35"/>
      <c r="DG162" s="35"/>
      <c r="DH162" s="36"/>
      <c r="DJ162" s="389"/>
      <c r="DK162" s="35"/>
      <c r="DL162" s="35"/>
      <c r="DM162" s="36"/>
      <c r="DO162" s="389"/>
      <c r="DP162" s="35"/>
      <c r="DQ162" s="35"/>
      <c r="DR162" s="36"/>
      <c r="DT162" s="34"/>
      <c r="DU162" s="36"/>
      <c r="DV162" s="38"/>
      <c r="DW162" s="36"/>
      <c r="DX162" s="38"/>
      <c r="DY162" s="39"/>
      <c r="DZ162" s="309" t="str">
        <f t="shared" ref="DZ162:DZ173" si="473">B162</f>
        <v>Transport</v>
      </c>
    </row>
    <row r="163" spans="1:130" ht="19.2" customHeight="1" x14ac:dyDescent="0.3">
      <c r="B163" s="315"/>
      <c r="C163" s="316"/>
      <c r="D163" s="316"/>
      <c r="E163" s="262"/>
      <c r="F163" s="263"/>
      <c r="G163" s="263"/>
      <c r="H163" s="263"/>
      <c r="I163" s="264"/>
      <c r="J163" s="264"/>
      <c r="K163" s="265"/>
      <c r="L163" s="264"/>
      <c r="M163" s="266"/>
      <c r="N163" s="389"/>
      <c r="O163" s="212"/>
      <c r="P163" s="35"/>
      <c r="Q163" s="36"/>
      <c r="R163" s="37"/>
      <c r="S163" s="34"/>
      <c r="T163" s="35"/>
      <c r="U163" s="35"/>
      <c r="V163" s="36"/>
      <c r="W163" s="37"/>
      <c r="X163" s="389"/>
      <c r="Y163" s="35"/>
      <c r="Z163" s="35"/>
      <c r="AA163" s="36"/>
      <c r="AB163" s="37"/>
      <c r="AC163" s="389"/>
      <c r="AD163" s="35"/>
      <c r="AE163" s="35"/>
      <c r="AF163" s="36"/>
      <c r="AH163" s="389"/>
      <c r="AI163" s="35"/>
      <c r="AJ163" s="35"/>
      <c r="AK163" s="36"/>
      <c r="AM163" s="389"/>
      <c r="AN163" s="35"/>
      <c r="AO163" s="35"/>
      <c r="AP163" s="36"/>
      <c r="AR163" s="389"/>
      <c r="AS163" s="35"/>
      <c r="AT163" s="35"/>
      <c r="AU163" s="36"/>
      <c r="AW163" s="389"/>
      <c r="AX163" s="35"/>
      <c r="AY163" s="35"/>
      <c r="AZ163" s="36"/>
      <c r="BB163" s="389"/>
      <c r="BC163" s="35"/>
      <c r="BD163" s="35"/>
      <c r="BE163" s="36"/>
      <c r="BG163" s="389"/>
      <c r="BH163" s="35"/>
      <c r="BI163" s="35"/>
      <c r="BJ163" s="36"/>
      <c r="BL163" s="389"/>
      <c r="BM163" s="35"/>
      <c r="BN163" s="35"/>
      <c r="BO163" s="36"/>
      <c r="BQ163" s="389"/>
      <c r="BR163" s="35"/>
      <c r="BS163" s="35"/>
      <c r="BT163" s="36"/>
      <c r="BV163" s="389"/>
      <c r="BW163" s="35"/>
      <c r="BX163" s="35"/>
      <c r="BY163" s="36"/>
      <c r="CA163" s="389"/>
      <c r="CB163" s="35"/>
      <c r="CC163" s="35"/>
      <c r="CD163" s="36"/>
      <c r="CF163" s="389"/>
      <c r="CG163" s="35"/>
      <c r="CH163" s="35"/>
      <c r="CI163" s="36"/>
      <c r="CK163" s="389"/>
      <c r="CL163" s="35"/>
      <c r="CM163" s="35"/>
      <c r="CN163" s="36"/>
      <c r="CP163" s="389"/>
      <c r="CQ163" s="35"/>
      <c r="CR163" s="35"/>
      <c r="CS163" s="36"/>
      <c r="CU163" s="389"/>
      <c r="CV163" s="35"/>
      <c r="CW163" s="35"/>
      <c r="CX163" s="36"/>
      <c r="CZ163" s="389"/>
      <c r="DA163" s="35"/>
      <c r="DB163" s="35"/>
      <c r="DC163" s="36"/>
      <c r="DE163" s="389"/>
      <c r="DF163" s="35"/>
      <c r="DG163" s="35"/>
      <c r="DH163" s="36"/>
      <c r="DJ163" s="389"/>
      <c r="DK163" s="35"/>
      <c r="DL163" s="35"/>
      <c r="DM163" s="36"/>
      <c r="DO163" s="389"/>
      <c r="DP163" s="35"/>
      <c r="DQ163" s="35"/>
      <c r="DR163" s="36"/>
      <c r="DT163" s="51">
        <f t="shared" ref="DT163:DT165" si="474">P163+U163+Z163+AE163+AJ163+AO163+AT163+AY163+BD163+BI163+BN163+BS163+BX163+CC163+CH163+CM163+CR163+CW163+DB163+DG163+DL163+DQ163</f>
        <v>0</v>
      </c>
      <c r="DU163" s="43">
        <f>+DT163/$I$3</f>
        <v>0</v>
      </c>
      <c r="DV163" s="45">
        <v>0</v>
      </c>
      <c r="DW163" s="43">
        <f>+DV163/$I$3</f>
        <v>0</v>
      </c>
      <c r="DX163" s="45">
        <f>+DT163+DV163</f>
        <v>0</v>
      </c>
      <c r="DY163" s="47">
        <f>+DU163+DW163</f>
        <v>0</v>
      </c>
      <c r="DZ163" s="306">
        <f t="shared" si="473"/>
        <v>0</v>
      </c>
    </row>
    <row r="164" spans="1:130" ht="18" customHeight="1" x14ac:dyDescent="0.3">
      <c r="B164" s="438"/>
      <c r="C164" s="316"/>
      <c r="D164" s="261"/>
      <c r="E164" s="262">
        <f>F164*$I$3</f>
        <v>18.239999999999998</v>
      </c>
      <c r="F164" s="263">
        <v>0.48</v>
      </c>
      <c r="G164" s="263"/>
      <c r="H164" s="263" t="s">
        <v>31</v>
      </c>
      <c r="I164" s="267"/>
      <c r="J164" s="267" t="s">
        <v>58</v>
      </c>
      <c r="K164" s="265">
        <v>1</v>
      </c>
      <c r="L164" s="264"/>
      <c r="M164" s="266"/>
      <c r="N164" s="375"/>
      <c r="O164" s="214"/>
      <c r="P164" s="8">
        <f>$E164*N164*O164</f>
        <v>0</v>
      </c>
      <c r="Q164" s="8">
        <f>P164/$I$3</f>
        <v>0</v>
      </c>
      <c r="S164" s="201">
        <f>N164</f>
        <v>0</v>
      </c>
      <c r="T164" s="201">
        <f>O164</f>
        <v>0</v>
      </c>
      <c r="U164" s="8">
        <f>$E164*S164*T164</f>
        <v>0</v>
      </c>
      <c r="V164" s="8">
        <f>U164/$I$3</f>
        <v>0</v>
      </c>
      <c r="X164" s="201">
        <f>S164</f>
        <v>0</v>
      </c>
      <c r="Y164" s="201">
        <f>T164</f>
        <v>0</v>
      </c>
      <c r="Z164" s="8">
        <f>$E164*X164*Y164</f>
        <v>0</v>
      </c>
      <c r="AA164" s="8">
        <f>Z164/$I$3</f>
        <v>0</v>
      </c>
      <c r="AC164" s="201">
        <f>X164</f>
        <v>0</v>
      </c>
      <c r="AD164" s="201">
        <f>Y164</f>
        <v>0</v>
      </c>
      <c r="AE164" s="8">
        <f>$E164*AC164*AD164</f>
        <v>0</v>
      </c>
      <c r="AF164" s="8">
        <f>AE164/$I$3</f>
        <v>0</v>
      </c>
      <c r="AH164" s="201">
        <f>AC164</f>
        <v>0</v>
      </c>
      <c r="AI164" s="201">
        <f>AD164</f>
        <v>0</v>
      </c>
      <c r="AJ164" s="8">
        <f>$E164*AH164*AI164</f>
        <v>0</v>
      </c>
      <c r="AK164" s="8">
        <f>AJ164/$I$3</f>
        <v>0</v>
      </c>
      <c r="AM164" s="201">
        <f>AH164</f>
        <v>0</v>
      </c>
      <c r="AN164" s="201">
        <f>AI164</f>
        <v>0</v>
      </c>
      <c r="AO164" s="8">
        <f>$E164*AM164*AN164</f>
        <v>0</v>
      </c>
      <c r="AP164" s="8">
        <f>AO164/$I$3</f>
        <v>0</v>
      </c>
      <c r="AR164" s="201">
        <f>AM164</f>
        <v>0</v>
      </c>
      <c r="AS164" s="201">
        <f>AN164</f>
        <v>0</v>
      </c>
      <c r="AT164" s="8">
        <f>$E164*AR164*AS164</f>
        <v>0</v>
      </c>
      <c r="AU164" s="8">
        <f>AT164/$I$3</f>
        <v>0</v>
      </c>
      <c r="AW164" s="201">
        <f>AR164</f>
        <v>0</v>
      </c>
      <c r="AX164" s="201">
        <f>AS164</f>
        <v>0</v>
      </c>
      <c r="AY164" s="8">
        <f>$E164*AW164*AX164</f>
        <v>0</v>
      </c>
      <c r="AZ164" s="8">
        <f>AY164/$I$3</f>
        <v>0</v>
      </c>
      <c r="BB164" s="201">
        <f>AW164</f>
        <v>0</v>
      </c>
      <c r="BC164" s="201">
        <f>AX164</f>
        <v>0</v>
      </c>
      <c r="BD164" s="8">
        <f>$E164*BB164*BC164</f>
        <v>0</v>
      </c>
      <c r="BE164" s="8">
        <f>BD164/$I$3</f>
        <v>0</v>
      </c>
      <c r="BG164" s="201">
        <f>BB164</f>
        <v>0</v>
      </c>
      <c r="BH164" s="201">
        <f>BC164</f>
        <v>0</v>
      </c>
      <c r="BI164" s="8">
        <f>$E164*BG164*BH164</f>
        <v>0</v>
      </c>
      <c r="BJ164" s="8">
        <f>BI164/$I$3</f>
        <v>0</v>
      </c>
      <c r="BL164" s="201">
        <f>BG164</f>
        <v>0</v>
      </c>
      <c r="BM164" s="201">
        <f>BH164</f>
        <v>0</v>
      </c>
      <c r="BN164" s="8">
        <f>$E164*BL164*BM164</f>
        <v>0</v>
      </c>
      <c r="BO164" s="8">
        <f>BN164/$I$3</f>
        <v>0</v>
      </c>
      <c r="BQ164" s="201">
        <f>BL164</f>
        <v>0</v>
      </c>
      <c r="BR164" s="201">
        <f>BM164</f>
        <v>0</v>
      </c>
      <c r="BS164" s="8">
        <f>$E164*BQ164*BR164</f>
        <v>0</v>
      </c>
      <c r="BT164" s="8">
        <f>BS164/$I$3</f>
        <v>0</v>
      </c>
      <c r="BV164" s="201">
        <f>BQ164</f>
        <v>0</v>
      </c>
      <c r="BW164" s="201">
        <f>BR164</f>
        <v>0</v>
      </c>
      <c r="BX164" s="8">
        <f>$E164*BV164*BW164</f>
        <v>0</v>
      </c>
      <c r="BY164" s="8">
        <f>BX164/$I$3</f>
        <v>0</v>
      </c>
      <c r="CA164" s="201">
        <f>BV164</f>
        <v>0</v>
      </c>
      <c r="CB164" s="201">
        <f>BW164</f>
        <v>0</v>
      </c>
      <c r="CC164" s="8">
        <f>$E164*CA164*CB164</f>
        <v>0</v>
      </c>
      <c r="CD164" s="8">
        <f>CC164/$I$3</f>
        <v>0</v>
      </c>
      <c r="CF164" s="201">
        <f>CA164</f>
        <v>0</v>
      </c>
      <c r="CG164" s="201">
        <f>CB164</f>
        <v>0</v>
      </c>
      <c r="CH164" s="8">
        <f>$E164*CF164*CG164</f>
        <v>0</v>
      </c>
      <c r="CI164" s="8">
        <f>CH164/$I$3</f>
        <v>0</v>
      </c>
      <c r="CK164" s="201">
        <f>CF164</f>
        <v>0</v>
      </c>
      <c r="CL164" s="201">
        <f>CG164</f>
        <v>0</v>
      </c>
      <c r="CM164" s="8">
        <f>$E164*CK164*CL164</f>
        <v>0</v>
      </c>
      <c r="CN164" s="8">
        <f>CM164/$I$3</f>
        <v>0</v>
      </c>
      <c r="CP164" s="201">
        <f>CK164</f>
        <v>0</v>
      </c>
      <c r="CQ164" s="201">
        <f>CL164</f>
        <v>0</v>
      </c>
      <c r="CR164" s="8">
        <f>$E164*CP164*CQ164</f>
        <v>0</v>
      </c>
      <c r="CS164" s="8">
        <f>CR164/$I$3</f>
        <v>0</v>
      </c>
      <c r="CU164" s="201">
        <f>CP164</f>
        <v>0</v>
      </c>
      <c r="CV164" s="201">
        <f>CQ164</f>
        <v>0</v>
      </c>
      <c r="CW164" s="8">
        <f>$E164*CU164*CV164</f>
        <v>0</v>
      </c>
      <c r="CX164" s="8">
        <f>CW164/$I$3</f>
        <v>0</v>
      </c>
      <c r="CZ164" s="201">
        <f>CU164</f>
        <v>0</v>
      </c>
      <c r="DA164" s="201">
        <f>CV164</f>
        <v>0</v>
      </c>
      <c r="DB164" s="8">
        <f>$E164*CZ164*DA164</f>
        <v>0</v>
      </c>
      <c r="DC164" s="8">
        <f>DB164/$I$3</f>
        <v>0</v>
      </c>
      <c r="DE164" s="201">
        <f>CZ164</f>
        <v>0</v>
      </c>
      <c r="DF164" s="201">
        <f>DA164</f>
        <v>0</v>
      </c>
      <c r="DG164" s="8">
        <f>$E164*DE164*DF164</f>
        <v>0</v>
      </c>
      <c r="DH164" s="8">
        <f>DG164/$I$3</f>
        <v>0</v>
      </c>
      <c r="DJ164" s="201">
        <f>DE164</f>
        <v>0</v>
      </c>
      <c r="DK164" s="201">
        <f>DF164</f>
        <v>0</v>
      </c>
      <c r="DL164" s="8">
        <f>$E164*DJ164*DK164</f>
        <v>0</v>
      </c>
      <c r="DM164" s="8">
        <f>DL164/$I$3</f>
        <v>0</v>
      </c>
      <c r="DO164" s="201">
        <f>DJ164</f>
        <v>0</v>
      </c>
      <c r="DP164" s="201">
        <f>DK164</f>
        <v>0</v>
      </c>
      <c r="DQ164" s="8">
        <f>$E164*DO164*DP164</f>
        <v>0</v>
      </c>
      <c r="DR164" s="8">
        <f>DQ164/$I$3</f>
        <v>0</v>
      </c>
      <c r="DT164" s="51">
        <f t="shared" si="474"/>
        <v>0</v>
      </c>
      <c r="DU164" s="50">
        <f t="shared" ref="DU164:DU173" si="475">+DT164/$I$3</f>
        <v>0</v>
      </c>
      <c r="DV164" s="51">
        <v>0</v>
      </c>
      <c r="DW164" s="50">
        <f t="shared" ref="DW164:DW173" si="476">+DV164/$I$3</f>
        <v>0</v>
      </c>
      <c r="DX164" s="51">
        <f t="shared" ref="DX164:DY173" si="477">+DT164+DV164</f>
        <v>0</v>
      </c>
      <c r="DY164" s="53">
        <f t="shared" si="477"/>
        <v>0</v>
      </c>
      <c r="DZ164" s="307">
        <f t="shared" si="473"/>
        <v>0</v>
      </c>
    </row>
    <row r="165" spans="1:130" ht="18" customHeight="1" x14ac:dyDescent="0.3">
      <c r="B165" s="438"/>
      <c r="C165" s="317"/>
      <c r="D165" s="54"/>
      <c r="E165" s="425">
        <v>200000</v>
      </c>
      <c r="F165" s="263">
        <f>E165/$I$3</f>
        <v>5263.1578947368425</v>
      </c>
      <c r="G165" s="274"/>
      <c r="H165" s="263"/>
      <c r="I165" s="56">
        <v>6</v>
      </c>
      <c r="J165" s="56"/>
      <c r="K165" s="265"/>
      <c r="L165" s="264"/>
      <c r="M165" s="57"/>
      <c r="N165" s="375"/>
      <c r="O165" s="214"/>
      <c r="P165" s="8">
        <f>$E165*N165*O165</f>
        <v>0</v>
      </c>
      <c r="Q165" s="8">
        <f>P165/$I$3</f>
        <v>0</v>
      </c>
      <c r="S165" s="201">
        <f t="shared" ref="S165:T173" si="478">N165</f>
        <v>0</v>
      </c>
      <c r="T165" s="201">
        <f t="shared" si="478"/>
        <v>0</v>
      </c>
      <c r="U165" s="8">
        <f t="shared" ref="U165:U173" si="479">$E165*S165*T165</f>
        <v>0</v>
      </c>
      <c r="V165" s="8">
        <f t="shared" ref="V165:V173" si="480">U165/$I$3</f>
        <v>0</v>
      </c>
      <c r="X165" s="201">
        <f t="shared" ref="X165:Y173" si="481">S165</f>
        <v>0</v>
      </c>
      <c r="Y165" s="201">
        <f t="shared" si="481"/>
        <v>0</v>
      </c>
      <c r="Z165" s="8">
        <f t="shared" ref="Z165:Z173" si="482">$E165*X165*Y165</f>
        <v>0</v>
      </c>
      <c r="AA165" s="8">
        <f t="shared" ref="AA165:AA173" si="483">Z165/$I$3</f>
        <v>0</v>
      </c>
      <c r="AC165" s="201">
        <f t="shared" ref="AC165:AD173" si="484">X165</f>
        <v>0</v>
      </c>
      <c r="AD165" s="201">
        <f t="shared" si="484"/>
        <v>0</v>
      </c>
      <c r="AE165" s="8">
        <f t="shared" ref="AE165:AE173" si="485">$E165*AC165*AD165</f>
        <v>0</v>
      </c>
      <c r="AF165" s="8">
        <f t="shared" ref="AF165:AF173" si="486">AE165/$I$3</f>
        <v>0</v>
      </c>
      <c r="AH165" s="201">
        <f t="shared" ref="AH165:AI173" si="487">AC165</f>
        <v>0</v>
      </c>
      <c r="AI165" s="201">
        <f t="shared" si="487"/>
        <v>0</v>
      </c>
      <c r="AJ165" s="8">
        <f t="shared" ref="AJ165:AJ173" si="488">$E165*AH165*AI165</f>
        <v>0</v>
      </c>
      <c r="AK165" s="8">
        <f t="shared" ref="AK165:AK173" si="489">AJ165/$I$3</f>
        <v>0</v>
      </c>
      <c r="AM165" s="201">
        <f t="shared" ref="AM165:AN173" si="490">AH165</f>
        <v>0</v>
      </c>
      <c r="AN165" s="201">
        <f t="shared" si="490"/>
        <v>0</v>
      </c>
      <c r="AO165" s="8">
        <f t="shared" ref="AO165:AO173" si="491">$E165*AM165*AN165</f>
        <v>0</v>
      </c>
      <c r="AP165" s="8">
        <f t="shared" ref="AP165:AP173" si="492">AO165/$I$3</f>
        <v>0</v>
      </c>
      <c r="AR165" s="201">
        <f t="shared" ref="AR165:AS173" si="493">AM165</f>
        <v>0</v>
      </c>
      <c r="AS165" s="201">
        <f t="shared" si="493"/>
        <v>0</v>
      </c>
      <c r="AT165" s="8">
        <f t="shared" ref="AT165:AT173" si="494">$E165*AR165*AS165</f>
        <v>0</v>
      </c>
      <c r="AU165" s="8">
        <f t="shared" ref="AU165:AU173" si="495">AT165/$I$3</f>
        <v>0</v>
      </c>
      <c r="AW165" s="201">
        <f t="shared" ref="AW165:AX173" si="496">AR165</f>
        <v>0</v>
      </c>
      <c r="AX165" s="201">
        <f t="shared" si="496"/>
        <v>0</v>
      </c>
      <c r="AY165" s="8">
        <f t="shared" ref="AY165:AY173" si="497">$E165*AW165*AX165</f>
        <v>0</v>
      </c>
      <c r="AZ165" s="8">
        <f t="shared" ref="AZ165:AZ173" si="498">AY165/$I$3</f>
        <v>0</v>
      </c>
      <c r="BB165" s="201">
        <f t="shared" ref="BB165:BC173" si="499">AW165</f>
        <v>0</v>
      </c>
      <c r="BC165" s="201">
        <f t="shared" si="499"/>
        <v>0</v>
      </c>
      <c r="BD165" s="8">
        <f t="shared" ref="BD165:BD173" si="500">$E165*BB165*BC165</f>
        <v>0</v>
      </c>
      <c r="BE165" s="8">
        <f t="shared" ref="BE165:BE173" si="501">BD165/$I$3</f>
        <v>0</v>
      </c>
      <c r="BG165" s="201">
        <f t="shared" ref="BG165:BH173" si="502">BB165</f>
        <v>0</v>
      </c>
      <c r="BH165" s="201">
        <f t="shared" si="502"/>
        <v>0</v>
      </c>
      <c r="BI165" s="8">
        <f t="shared" ref="BI165:BI173" si="503">$E165*BG165*BH165</f>
        <v>0</v>
      </c>
      <c r="BJ165" s="8">
        <f t="shared" ref="BJ165:BJ173" si="504">BI165/$I$3</f>
        <v>0</v>
      </c>
      <c r="BL165" s="201">
        <f t="shared" ref="BL165:BM173" si="505">BG165</f>
        <v>0</v>
      </c>
      <c r="BM165" s="201">
        <f t="shared" si="505"/>
        <v>0</v>
      </c>
      <c r="BN165" s="8">
        <f t="shared" ref="BN165:BN173" si="506">$E165*BL165*BM165</f>
        <v>0</v>
      </c>
      <c r="BO165" s="8">
        <f t="shared" ref="BO165:BO173" si="507">BN165/$I$3</f>
        <v>0</v>
      </c>
      <c r="BQ165" s="201">
        <f t="shared" ref="BQ165:BR173" si="508">BL165</f>
        <v>0</v>
      </c>
      <c r="BR165" s="201">
        <f t="shared" si="508"/>
        <v>0</v>
      </c>
      <c r="BS165" s="8">
        <f t="shared" ref="BS165:BS173" si="509">$E165*BQ165*BR165</f>
        <v>0</v>
      </c>
      <c r="BT165" s="8">
        <f t="shared" ref="BT165:BT173" si="510">BS165/$I$3</f>
        <v>0</v>
      </c>
      <c r="BV165" s="201">
        <f t="shared" ref="BV165:BW173" si="511">BQ165</f>
        <v>0</v>
      </c>
      <c r="BW165" s="201">
        <f t="shared" si="511"/>
        <v>0</v>
      </c>
      <c r="BX165" s="8">
        <f t="shared" ref="BX165:BX173" si="512">$E165*BV165*BW165</f>
        <v>0</v>
      </c>
      <c r="BY165" s="8">
        <f t="shared" ref="BY165:BY173" si="513">BX165/$I$3</f>
        <v>0</v>
      </c>
      <c r="CA165" s="201">
        <f t="shared" ref="CA165:CB173" si="514">BV165</f>
        <v>0</v>
      </c>
      <c r="CB165" s="201">
        <f t="shared" si="514"/>
        <v>0</v>
      </c>
      <c r="CC165" s="8">
        <f t="shared" ref="CC165:CC173" si="515">$E165*CA165*CB165</f>
        <v>0</v>
      </c>
      <c r="CD165" s="8">
        <f t="shared" ref="CD165:CD173" si="516">CC165/$I$3</f>
        <v>0</v>
      </c>
      <c r="CF165" s="201">
        <f t="shared" ref="CF165:CG173" si="517">CA165</f>
        <v>0</v>
      </c>
      <c r="CG165" s="201">
        <f t="shared" si="517"/>
        <v>0</v>
      </c>
      <c r="CH165" s="8">
        <f t="shared" ref="CH165:CH173" si="518">$E165*CF165*CG165</f>
        <v>0</v>
      </c>
      <c r="CI165" s="8">
        <f t="shared" ref="CI165:CI173" si="519">CH165/$I$3</f>
        <v>0</v>
      </c>
      <c r="CK165" s="201">
        <f t="shared" ref="CK165:CL173" si="520">CF165</f>
        <v>0</v>
      </c>
      <c r="CL165" s="201">
        <f t="shared" si="520"/>
        <v>0</v>
      </c>
      <c r="CM165" s="8">
        <f t="shared" ref="CM165:CM173" si="521">$E165*CK165*CL165</f>
        <v>0</v>
      </c>
      <c r="CN165" s="8">
        <f t="shared" ref="CN165:CN173" si="522">CM165/$I$3</f>
        <v>0</v>
      </c>
      <c r="CP165" s="201">
        <f t="shared" ref="CP165:CQ173" si="523">CK165</f>
        <v>0</v>
      </c>
      <c r="CQ165" s="201">
        <f t="shared" si="523"/>
        <v>0</v>
      </c>
      <c r="CR165" s="8">
        <f t="shared" ref="CR165:CR173" si="524">$E165*CP165*CQ165</f>
        <v>0</v>
      </c>
      <c r="CS165" s="8">
        <f t="shared" ref="CS165:CS173" si="525">CR165/$I$3</f>
        <v>0</v>
      </c>
      <c r="CU165" s="201">
        <f t="shared" ref="CU165:CV173" si="526">CP165</f>
        <v>0</v>
      </c>
      <c r="CV165" s="201">
        <f t="shared" si="526"/>
        <v>0</v>
      </c>
      <c r="CW165" s="8">
        <f t="shared" ref="CW165:CW173" si="527">$E165*CU165*CV165</f>
        <v>0</v>
      </c>
      <c r="CX165" s="8">
        <f t="shared" ref="CX165:CX173" si="528">CW165/$I$3</f>
        <v>0</v>
      </c>
      <c r="CZ165" s="201">
        <f t="shared" ref="CZ165:DA173" si="529">CU165</f>
        <v>0</v>
      </c>
      <c r="DA165" s="201">
        <f t="shared" si="529"/>
        <v>0</v>
      </c>
      <c r="DB165" s="8">
        <f t="shared" ref="DB165:DB173" si="530">$E165*CZ165*DA165</f>
        <v>0</v>
      </c>
      <c r="DC165" s="8">
        <f t="shared" ref="DC165:DC173" si="531">DB165/$I$3</f>
        <v>0</v>
      </c>
      <c r="DE165" s="201">
        <f t="shared" ref="DE165:DF173" si="532">CZ165</f>
        <v>0</v>
      </c>
      <c r="DF165" s="201">
        <f t="shared" si="532"/>
        <v>0</v>
      </c>
      <c r="DG165" s="8">
        <f t="shared" ref="DG165:DG173" si="533">$E165*DE165*DF165</f>
        <v>0</v>
      </c>
      <c r="DH165" s="8">
        <f t="shared" ref="DH165:DH173" si="534">DG165/$I$3</f>
        <v>0</v>
      </c>
      <c r="DJ165" s="201">
        <f t="shared" ref="DJ165:DK173" si="535">DE165</f>
        <v>0</v>
      </c>
      <c r="DK165" s="201">
        <f t="shared" si="535"/>
        <v>0</v>
      </c>
      <c r="DL165" s="8">
        <f t="shared" ref="DL165:DL173" si="536">$E165*DJ165*DK165</f>
        <v>0</v>
      </c>
      <c r="DM165" s="8">
        <f t="shared" ref="DM165:DM173" si="537">DL165/$I$3</f>
        <v>0</v>
      </c>
      <c r="DO165" s="201">
        <f t="shared" ref="DO165:DP173" si="538">DJ165</f>
        <v>0</v>
      </c>
      <c r="DP165" s="201">
        <f t="shared" si="538"/>
        <v>0</v>
      </c>
      <c r="DQ165" s="8">
        <f t="shared" ref="DQ165:DQ173" si="539">$E165*DO165*DP165</f>
        <v>0</v>
      </c>
      <c r="DR165" s="8">
        <f t="shared" ref="DR165:DR173" si="540">DQ165/$I$3</f>
        <v>0</v>
      </c>
      <c r="DT165" s="51">
        <f t="shared" si="474"/>
        <v>0</v>
      </c>
      <c r="DU165" s="50">
        <f t="shared" si="475"/>
        <v>0</v>
      </c>
      <c r="DV165" s="51">
        <v>0</v>
      </c>
      <c r="DW165" s="50">
        <f t="shared" si="476"/>
        <v>0</v>
      </c>
      <c r="DX165" s="51">
        <f t="shared" si="477"/>
        <v>0</v>
      </c>
      <c r="DY165" s="52">
        <f t="shared" si="477"/>
        <v>0</v>
      </c>
      <c r="DZ165" s="307">
        <f t="shared" si="473"/>
        <v>0</v>
      </c>
    </row>
    <row r="166" spans="1:130" s="60" customFormat="1" ht="18" customHeight="1" x14ac:dyDescent="0.3">
      <c r="A166" s="1"/>
      <c r="B166" s="438"/>
      <c r="C166" s="317"/>
      <c r="D166" s="54"/>
      <c r="E166" s="430">
        <v>2000</v>
      </c>
      <c r="F166" s="263">
        <f t="shared" ref="F166:F167" si="541">E166/$I$3</f>
        <v>52.631578947368418</v>
      </c>
      <c r="G166" s="274"/>
      <c r="I166" s="60">
        <v>1</v>
      </c>
      <c r="K166" s="302"/>
      <c r="M166" s="61"/>
      <c r="N166" s="375"/>
      <c r="O166" s="214"/>
      <c r="P166" s="8">
        <f t="shared" ref="P166:P173" si="542">$E166*N166*O166</f>
        <v>0</v>
      </c>
      <c r="Q166" s="8">
        <f t="shared" ref="Q166:Q173" si="543">P166/$I$3</f>
        <v>0</v>
      </c>
      <c r="R166" s="3"/>
      <c r="S166" s="201">
        <f t="shared" si="478"/>
        <v>0</v>
      </c>
      <c r="T166" s="201">
        <f t="shared" si="478"/>
        <v>0</v>
      </c>
      <c r="U166" s="8">
        <f t="shared" si="479"/>
        <v>0</v>
      </c>
      <c r="V166" s="8">
        <f t="shared" si="480"/>
        <v>0</v>
      </c>
      <c r="W166" s="3"/>
      <c r="X166" s="201">
        <f t="shared" si="481"/>
        <v>0</v>
      </c>
      <c r="Y166" s="201">
        <f t="shared" si="481"/>
        <v>0</v>
      </c>
      <c r="Z166" s="8">
        <f t="shared" si="482"/>
        <v>0</v>
      </c>
      <c r="AA166" s="8">
        <f t="shared" si="483"/>
        <v>0</v>
      </c>
      <c r="AB166" s="1"/>
      <c r="AC166" s="201">
        <f t="shared" si="484"/>
        <v>0</v>
      </c>
      <c r="AD166" s="201">
        <f t="shared" si="484"/>
        <v>0</v>
      </c>
      <c r="AE166" s="8">
        <f t="shared" si="485"/>
        <v>0</v>
      </c>
      <c r="AF166" s="8">
        <f t="shared" si="486"/>
        <v>0</v>
      </c>
      <c r="AH166" s="201">
        <f t="shared" si="487"/>
        <v>0</v>
      </c>
      <c r="AI166" s="201">
        <f t="shared" si="487"/>
        <v>0</v>
      </c>
      <c r="AJ166" s="8">
        <f t="shared" si="488"/>
        <v>0</v>
      </c>
      <c r="AK166" s="8">
        <f t="shared" si="489"/>
        <v>0</v>
      </c>
      <c r="AM166" s="201">
        <f t="shared" si="490"/>
        <v>0</v>
      </c>
      <c r="AN166" s="201">
        <f t="shared" si="490"/>
        <v>0</v>
      </c>
      <c r="AO166" s="8">
        <f t="shared" si="491"/>
        <v>0</v>
      </c>
      <c r="AP166" s="8">
        <f t="shared" si="492"/>
        <v>0</v>
      </c>
      <c r="AR166" s="201">
        <f t="shared" si="493"/>
        <v>0</v>
      </c>
      <c r="AS166" s="201">
        <f t="shared" si="493"/>
        <v>0</v>
      </c>
      <c r="AT166" s="8">
        <f t="shared" si="494"/>
        <v>0</v>
      </c>
      <c r="AU166" s="8">
        <f t="shared" si="495"/>
        <v>0</v>
      </c>
      <c r="AW166" s="201">
        <f t="shared" si="496"/>
        <v>0</v>
      </c>
      <c r="AX166" s="201">
        <f t="shared" si="496"/>
        <v>0</v>
      </c>
      <c r="AY166" s="8">
        <f t="shared" si="497"/>
        <v>0</v>
      </c>
      <c r="AZ166" s="8">
        <f t="shared" si="498"/>
        <v>0</v>
      </c>
      <c r="BB166" s="201">
        <f t="shared" si="499"/>
        <v>0</v>
      </c>
      <c r="BC166" s="201">
        <f t="shared" si="499"/>
        <v>0</v>
      </c>
      <c r="BD166" s="8">
        <f t="shared" si="500"/>
        <v>0</v>
      </c>
      <c r="BE166" s="8">
        <f t="shared" si="501"/>
        <v>0</v>
      </c>
      <c r="BG166" s="201">
        <f t="shared" si="502"/>
        <v>0</v>
      </c>
      <c r="BH166" s="201">
        <f t="shared" si="502"/>
        <v>0</v>
      </c>
      <c r="BI166" s="8">
        <f t="shared" si="503"/>
        <v>0</v>
      </c>
      <c r="BJ166" s="8">
        <f t="shared" si="504"/>
        <v>0</v>
      </c>
      <c r="BL166" s="201">
        <f t="shared" si="505"/>
        <v>0</v>
      </c>
      <c r="BM166" s="201">
        <f t="shared" si="505"/>
        <v>0</v>
      </c>
      <c r="BN166" s="8">
        <f t="shared" si="506"/>
        <v>0</v>
      </c>
      <c r="BO166" s="8">
        <f t="shared" si="507"/>
        <v>0</v>
      </c>
      <c r="BQ166" s="201">
        <f t="shared" si="508"/>
        <v>0</v>
      </c>
      <c r="BR166" s="201">
        <f t="shared" si="508"/>
        <v>0</v>
      </c>
      <c r="BS166" s="8">
        <f t="shared" si="509"/>
        <v>0</v>
      </c>
      <c r="BT166" s="8">
        <f t="shared" si="510"/>
        <v>0</v>
      </c>
      <c r="BV166" s="201">
        <f t="shared" si="511"/>
        <v>0</v>
      </c>
      <c r="BW166" s="201">
        <f t="shared" si="511"/>
        <v>0</v>
      </c>
      <c r="BX166" s="8">
        <f t="shared" si="512"/>
        <v>0</v>
      </c>
      <c r="BY166" s="8">
        <f t="shared" si="513"/>
        <v>0</v>
      </c>
      <c r="CA166" s="201">
        <f t="shared" si="514"/>
        <v>0</v>
      </c>
      <c r="CB166" s="201">
        <f t="shared" si="514"/>
        <v>0</v>
      </c>
      <c r="CC166" s="8">
        <f t="shared" si="515"/>
        <v>0</v>
      </c>
      <c r="CD166" s="8">
        <f t="shared" si="516"/>
        <v>0</v>
      </c>
      <c r="CF166" s="201">
        <f t="shared" si="517"/>
        <v>0</v>
      </c>
      <c r="CG166" s="201">
        <f t="shared" si="517"/>
        <v>0</v>
      </c>
      <c r="CH166" s="8">
        <f t="shared" si="518"/>
        <v>0</v>
      </c>
      <c r="CI166" s="8">
        <f t="shared" si="519"/>
        <v>0</v>
      </c>
      <c r="CK166" s="201">
        <f t="shared" si="520"/>
        <v>0</v>
      </c>
      <c r="CL166" s="201">
        <f t="shared" si="520"/>
        <v>0</v>
      </c>
      <c r="CM166" s="8">
        <f t="shared" si="521"/>
        <v>0</v>
      </c>
      <c r="CN166" s="8">
        <f t="shared" si="522"/>
        <v>0</v>
      </c>
      <c r="CP166" s="201">
        <f t="shared" si="523"/>
        <v>0</v>
      </c>
      <c r="CQ166" s="201">
        <f t="shared" si="523"/>
        <v>0</v>
      </c>
      <c r="CR166" s="8">
        <f t="shared" si="524"/>
        <v>0</v>
      </c>
      <c r="CS166" s="8">
        <f t="shared" si="525"/>
        <v>0</v>
      </c>
      <c r="CU166" s="201">
        <f t="shared" si="526"/>
        <v>0</v>
      </c>
      <c r="CV166" s="201">
        <f t="shared" si="526"/>
        <v>0</v>
      </c>
      <c r="CW166" s="8">
        <f t="shared" si="527"/>
        <v>0</v>
      </c>
      <c r="CX166" s="8">
        <f t="shared" si="528"/>
        <v>0</v>
      </c>
      <c r="CZ166" s="201">
        <f t="shared" si="529"/>
        <v>0</v>
      </c>
      <c r="DA166" s="201">
        <f t="shared" si="529"/>
        <v>0</v>
      </c>
      <c r="DB166" s="8">
        <f t="shared" si="530"/>
        <v>0</v>
      </c>
      <c r="DC166" s="8">
        <f t="shared" si="531"/>
        <v>0</v>
      </c>
      <c r="DE166" s="201">
        <f t="shared" si="532"/>
        <v>0</v>
      </c>
      <c r="DF166" s="201">
        <f t="shared" si="532"/>
        <v>0</v>
      </c>
      <c r="DG166" s="8">
        <f t="shared" si="533"/>
        <v>0</v>
      </c>
      <c r="DH166" s="8">
        <f t="shared" si="534"/>
        <v>0</v>
      </c>
      <c r="DJ166" s="201">
        <f t="shared" si="535"/>
        <v>0</v>
      </c>
      <c r="DK166" s="201">
        <f t="shared" si="535"/>
        <v>0</v>
      </c>
      <c r="DL166" s="8">
        <f t="shared" si="536"/>
        <v>0</v>
      </c>
      <c r="DM166" s="8">
        <f t="shared" si="537"/>
        <v>0</v>
      </c>
      <c r="DO166" s="201">
        <f t="shared" si="538"/>
        <v>0</v>
      </c>
      <c r="DP166" s="201">
        <f t="shared" si="538"/>
        <v>0</v>
      </c>
      <c r="DQ166" s="8">
        <f t="shared" si="539"/>
        <v>0</v>
      </c>
      <c r="DR166" s="8">
        <f t="shared" si="540"/>
        <v>0</v>
      </c>
      <c r="DT166" s="51">
        <f>P166+U166+Z166+AE166+AJ166+AO166+AT166+AY166+BD166+BI166+BN166+BS166+BX166+CC166+CH166+CM166+CR166+CW166+DB166+DG166+DL166+DQ166</f>
        <v>0</v>
      </c>
      <c r="DU166" s="50">
        <f t="shared" si="475"/>
        <v>0</v>
      </c>
      <c r="DV166" s="51">
        <v>0</v>
      </c>
      <c r="DW166" s="50">
        <f t="shared" si="476"/>
        <v>0</v>
      </c>
      <c r="DX166" s="51">
        <f t="shared" si="477"/>
        <v>0</v>
      </c>
      <c r="DY166" s="52">
        <f t="shared" si="477"/>
        <v>0</v>
      </c>
      <c r="DZ166" s="307">
        <f t="shared" si="473"/>
        <v>0</v>
      </c>
    </row>
    <row r="167" spans="1:130" ht="18" customHeight="1" x14ac:dyDescent="0.3">
      <c r="B167" s="438"/>
      <c r="C167" s="435"/>
      <c r="D167" s="67"/>
      <c r="E167" s="430">
        <v>8000</v>
      </c>
      <c r="F167" s="263">
        <f t="shared" si="541"/>
        <v>210.52631578947367</v>
      </c>
      <c r="G167" s="55"/>
      <c r="H167" s="55"/>
      <c r="I167" s="56">
        <v>1</v>
      </c>
      <c r="J167" s="56"/>
      <c r="K167" s="68"/>
      <c r="L167" s="56"/>
      <c r="M167" s="57"/>
      <c r="N167" s="375"/>
      <c r="O167" s="214"/>
      <c r="P167" s="8">
        <f t="shared" si="542"/>
        <v>0</v>
      </c>
      <c r="Q167" s="8">
        <f t="shared" si="543"/>
        <v>0</v>
      </c>
      <c r="R167" s="63"/>
      <c r="S167" s="201">
        <f t="shared" si="478"/>
        <v>0</v>
      </c>
      <c r="T167" s="201">
        <f t="shared" si="478"/>
        <v>0</v>
      </c>
      <c r="U167" s="8">
        <f t="shared" si="479"/>
        <v>0</v>
      </c>
      <c r="V167" s="8">
        <f t="shared" si="480"/>
        <v>0</v>
      </c>
      <c r="W167" s="63"/>
      <c r="X167" s="201">
        <f t="shared" si="481"/>
        <v>0</v>
      </c>
      <c r="Y167" s="201">
        <f t="shared" si="481"/>
        <v>0</v>
      </c>
      <c r="Z167" s="8">
        <f t="shared" si="482"/>
        <v>0</v>
      </c>
      <c r="AA167" s="8">
        <f t="shared" si="483"/>
        <v>0</v>
      </c>
      <c r="AB167" s="60"/>
      <c r="AC167" s="201">
        <f t="shared" si="484"/>
        <v>0</v>
      </c>
      <c r="AD167" s="201">
        <f t="shared" si="484"/>
        <v>0</v>
      </c>
      <c r="AE167" s="8">
        <f t="shared" si="485"/>
        <v>0</v>
      </c>
      <c r="AF167" s="8">
        <f t="shared" si="486"/>
        <v>0</v>
      </c>
      <c r="AH167" s="201">
        <f t="shared" si="487"/>
        <v>0</v>
      </c>
      <c r="AI167" s="201">
        <f t="shared" si="487"/>
        <v>0</v>
      </c>
      <c r="AJ167" s="8">
        <f t="shared" si="488"/>
        <v>0</v>
      </c>
      <c r="AK167" s="8">
        <f t="shared" si="489"/>
        <v>0</v>
      </c>
      <c r="AM167" s="201">
        <f t="shared" si="490"/>
        <v>0</v>
      </c>
      <c r="AN167" s="201">
        <f t="shared" si="490"/>
        <v>0</v>
      </c>
      <c r="AO167" s="8">
        <f t="shared" si="491"/>
        <v>0</v>
      </c>
      <c r="AP167" s="8">
        <f t="shared" si="492"/>
        <v>0</v>
      </c>
      <c r="AR167" s="201">
        <f t="shared" si="493"/>
        <v>0</v>
      </c>
      <c r="AS167" s="201">
        <f t="shared" si="493"/>
        <v>0</v>
      </c>
      <c r="AT167" s="8">
        <f t="shared" si="494"/>
        <v>0</v>
      </c>
      <c r="AU167" s="8">
        <f t="shared" si="495"/>
        <v>0</v>
      </c>
      <c r="AW167" s="201">
        <f t="shared" si="496"/>
        <v>0</v>
      </c>
      <c r="AX167" s="201">
        <f t="shared" si="496"/>
        <v>0</v>
      </c>
      <c r="AY167" s="8">
        <f t="shared" si="497"/>
        <v>0</v>
      </c>
      <c r="AZ167" s="8">
        <f t="shared" si="498"/>
        <v>0</v>
      </c>
      <c r="BB167" s="201">
        <f t="shared" si="499"/>
        <v>0</v>
      </c>
      <c r="BC167" s="201">
        <f t="shared" si="499"/>
        <v>0</v>
      </c>
      <c r="BD167" s="8">
        <f t="shared" si="500"/>
        <v>0</v>
      </c>
      <c r="BE167" s="8">
        <f t="shared" si="501"/>
        <v>0</v>
      </c>
      <c r="BG167" s="201">
        <f t="shared" si="502"/>
        <v>0</v>
      </c>
      <c r="BH167" s="201">
        <f t="shared" si="502"/>
        <v>0</v>
      </c>
      <c r="BI167" s="8">
        <f t="shared" si="503"/>
        <v>0</v>
      </c>
      <c r="BJ167" s="8">
        <f t="shared" si="504"/>
        <v>0</v>
      </c>
      <c r="BL167" s="201">
        <f t="shared" si="505"/>
        <v>0</v>
      </c>
      <c r="BM167" s="201">
        <f t="shared" si="505"/>
        <v>0</v>
      </c>
      <c r="BN167" s="8">
        <f t="shared" si="506"/>
        <v>0</v>
      </c>
      <c r="BO167" s="8">
        <f t="shared" si="507"/>
        <v>0</v>
      </c>
      <c r="BQ167" s="201">
        <f t="shared" si="508"/>
        <v>0</v>
      </c>
      <c r="BR167" s="201">
        <f t="shared" si="508"/>
        <v>0</v>
      </c>
      <c r="BS167" s="8">
        <f t="shared" si="509"/>
        <v>0</v>
      </c>
      <c r="BT167" s="8">
        <f t="shared" si="510"/>
        <v>0</v>
      </c>
      <c r="BV167" s="201">
        <f t="shared" si="511"/>
        <v>0</v>
      </c>
      <c r="BW167" s="201">
        <f t="shared" si="511"/>
        <v>0</v>
      </c>
      <c r="BX167" s="8">
        <f t="shared" si="512"/>
        <v>0</v>
      </c>
      <c r="BY167" s="8">
        <f t="shared" si="513"/>
        <v>0</v>
      </c>
      <c r="CA167" s="201">
        <f t="shared" si="514"/>
        <v>0</v>
      </c>
      <c r="CB167" s="201">
        <f t="shared" si="514"/>
        <v>0</v>
      </c>
      <c r="CC167" s="8">
        <f t="shared" si="515"/>
        <v>0</v>
      </c>
      <c r="CD167" s="8">
        <f t="shared" si="516"/>
        <v>0</v>
      </c>
      <c r="CF167" s="201">
        <f t="shared" si="517"/>
        <v>0</v>
      </c>
      <c r="CG167" s="201">
        <f t="shared" si="517"/>
        <v>0</v>
      </c>
      <c r="CH167" s="8">
        <f t="shared" si="518"/>
        <v>0</v>
      </c>
      <c r="CI167" s="8">
        <f t="shared" si="519"/>
        <v>0</v>
      </c>
      <c r="CK167" s="201">
        <f t="shared" si="520"/>
        <v>0</v>
      </c>
      <c r="CL167" s="201">
        <f t="shared" si="520"/>
        <v>0</v>
      </c>
      <c r="CM167" s="8">
        <f t="shared" si="521"/>
        <v>0</v>
      </c>
      <c r="CN167" s="8">
        <f t="shared" si="522"/>
        <v>0</v>
      </c>
      <c r="CP167" s="201">
        <f t="shared" si="523"/>
        <v>0</v>
      </c>
      <c r="CQ167" s="201">
        <f t="shared" si="523"/>
        <v>0</v>
      </c>
      <c r="CR167" s="8">
        <f t="shared" si="524"/>
        <v>0</v>
      </c>
      <c r="CS167" s="8">
        <f t="shared" si="525"/>
        <v>0</v>
      </c>
      <c r="CU167" s="201">
        <f t="shared" si="526"/>
        <v>0</v>
      </c>
      <c r="CV167" s="201">
        <f t="shared" si="526"/>
        <v>0</v>
      </c>
      <c r="CW167" s="8">
        <f t="shared" si="527"/>
        <v>0</v>
      </c>
      <c r="CX167" s="8">
        <f t="shared" si="528"/>
        <v>0</v>
      </c>
      <c r="CZ167" s="201">
        <f t="shared" si="529"/>
        <v>0</v>
      </c>
      <c r="DA167" s="201">
        <f t="shared" si="529"/>
        <v>0</v>
      </c>
      <c r="DB167" s="8">
        <f t="shared" si="530"/>
        <v>0</v>
      </c>
      <c r="DC167" s="8">
        <f t="shared" si="531"/>
        <v>0</v>
      </c>
      <c r="DE167" s="201">
        <f t="shared" si="532"/>
        <v>0</v>
      </c>
      <c r="DF167" s="201">
        <f t="shared" si="532"/>
        <v>0</v>
      </c>
      <c r="DG167" s="8">
        <f t="shared" si="533"/>
        <v>0</v>
      </c>
      <c r="DH167" s="8">
        <f t="shared" si="534"/>
        <v>0</v>
      </c>
      <c r="DJ167" s="201">
        <f t="shared" si="535"/>
        <v>0</v>
      </c>
      <c r="DK167" s="201">
        <f t="shared" si="535"/>
        <v>0</v>
      </c>
      <c r="DL167" s="8">
        <f t="shared" si="536"/>
        <v>0</v>
      </c>
      <c r="DM167" s="8">
        <f t="shared" si="537"/>
        <v>0</v>
      </c>
      <c r="DO167" s="201">
        <f t="shared" si="538"/>
        <v>0</v>
      </c>
      <c r="DP167" s="201">
        <f t="shared" si="538"/>
        <v>0</v>
      </c>
      <c r="DQ167" s="8">
        <f t="shared" si="539"/>
        <v>0</v>
      </c>
      <c r="DR167" s="8">
        <f t="shared" si="540"/>
        <v>0</v>
      </c>
      <c r="DT167" s="51">
        <f t="shared" ref="DT167:DT173" si="544">P167+U167+Z167+AE167+AJ167+AO167+AT167+AY167+BD167+BI167+BN167+BS167+BX167+CC167+CH167+CM167+CR167+CW167+DB167+DG167+DL167+DQ167</f>
        <v>0</v>
      </c>
      <c r="DU167" s="50">
        <f t="shared" si="475"/>
        <v>0</v>
      </c>
      <c r="DV167" s="51">
        <v>0</v>
      </c>
      <c r="DW167" s="50">
        <f t="shared" si="476"/>
        <v>0</v>
      </c>
      <c r="DX167" s="51">
        <f t="shared" si="477"/>
        <v>0</v>
      </c>
      <c r="DY167" s="52">
        <f t="shared" si="477"/>
        <v>0</v>
      </c>
      <c r="DZ167" s="307">
        <f t="shared" si="473"/>
        <v>0</v>
      </c>
    </row>
    <row r="168" spans="1:130" ht="18" customHeight="1" x14ac:dyDescent="0.3">
      <c r="B168" s="438"/>
      <c r="C168" s="435"/>
      <c r="D168" s="67"/>
      <c r="E168" s="239"/>
      <c r="F168" s="55"/>
      <c r="G168" s="55"/>
      <c r="H168" s="55"/>
      <c r="I168" s="56"/>
      <c r="J168" s="56"/>
      <c r="K168" s="68"/>
      <c r="L168" s="56"/>
      <c r="M168" s="57"/>
      <c r="N168" s="375"/>
      <c r="O168" s="214"/>
      <c r="P168" s="8">
        <f t="shared" si="542"/>
        <v>0</v>
      </c>
      <c r="Q168" s="8">
        <f t="shared" si="543"/>
        <v>0</v>
      </c>
      <c r="R168" s="63"/>
      <c r="S168" s="201">
        <f t="shared" si="478"/>
        <v>0</v>
      </c>
      <c r="T168" s="201">
        <f t="shared" si="478"/>
        <v>0</v>
      </c>
      <c r="U168" s="8">
        <f t="shared" si="479"/>
        <v>0</v>
      </c>
      <c r="V168" s="8">
        <f t="shared" si="480"/>
        <v>0</v>
      </c>
      <c r="W168" s="63"/>
      <c r="X168" s="201">
        <f t="shared" si="481"/>
        <v>0</v>
      </c>
      <c r="Y168" s="201">
        <f t="shared" si="481"/>
        <v>0</v>
      </c>
      <c r="Z168" s="8">
        <f t="shared" si="482"/>
        <v>0</v>
      </c>
      <c r="AA168" s="8">
        <f t="shared" si="483"/>
        <v>0</v>
      </c>
      <c r="AB168" s="60"/>
      <c r="AC168" s="201">
        <f t="shared" si="484"/>
        <v>0</v>
      </c>
      <c r="AD168" s="201">
        <f t="shared" si="484"/>
        <v>0</v>
      </c>
      <c r="AE168" s="8">
        <f t="shared" si="485"/>
        <v>0</v>
      </c>
      <c r="AF168" s="8">
        <f t="shared" si="486"/>
        <v>0</v>
      </c>
      <c r="AH168" s="201">
        <f t="shared" si="487"/>
        <v>0</v>
      </c>
      <c r="AI168" s="201">
        <f t="shared" si="487"/>
        <v>0</v>
      </c>
      <c r="AJ168" s="8">
        <f t="shared" si="488"/>
        <v>0</v>
      </c>
      <c r="AK168" s="8">
        <f t="shared" si="489"/>
        <v>0</v>
      </c>
      <c r="AM168" s="201">
        <f t="shared" si="490"/>
        <v>0</v>
      </c>
      <c r="AN168" s="201">
        <f t="shared" si="490"/>
        <v>0</v>
      </c>
      <c r="AO168" s="8">
        <f t="shared" si="491"/>
        <v>0</v>
      </c>
      <c r="AP168" s="8">
        <f t="shared" si="492"/>
        <v>0</v>
      </c>
      <c r="AR168" s="201">
        <f t="shared" si="493"/>
        <v>0</v>
      </c>
      <c r="AS168" s="201">
        <f t="shared" si="493"/>
        <v>0</v>
      </c>
      <c r="AT168" s="8">
        <f t="shared" si="494"/>
        <v>0</v>
      </c>
      <c r="AU168" s="8">
        <f t="shared" si="495"/>
        <v>0</v>
      </c>
      <c r="AW168" s="201">
        <f t="shared" si="496"/>
        <v>0</v>
      </c>
      <c r="AX168" s="201">
        <f t="shared" si="496"/>
        <v>0</v>
      </c>
      <c r="AY168" s="8">
        <f t="shared" si="497"/>
        <v>0</v>
      </c>
      <c r="AZ168" s="8">
        <f t="shared" si="498"/>
        <v>0</v>
      </c>
      <c r="BB168" s="201">
        <f t="shared" si="499"/>
        <v>0</v>
      </c>
      <c r="BC168" s="201">
        <f t="shared" si="499"/>
        <v>0</v>
      </c>
      <c r="BD168" s="8">
        <f t="shared" si="500"/>
        <v>0</v>
      </c>
      <c r="BE168" s="8">
        <f t="shared" si="501"/>
        <v>0</v>
      </c>
      <c r="BG168" s="201">
        <f t="shared" si="502"/>
        <v>0</v>
      </c>
      <c r="BH168" s="201">
        <f t="shared" si="502"/>
        <v>0</v>
      </c>
      <c r="BI168" s="8">
        <f t="shared" si="503"/>
        <v>0</v>
      </c>
      <c r="BJ168" s="8">
        <f t="shared" si="504"/>
        <v>0</v>
      </c>
      <c r="BL168" s="201">
        <f t="shared" si="505"/>
        <v>0</v>
      </c>
      <c r="BM168" s="201">
        <f t="shared" si="505"/>
        <v>0</v>
      </c>
      <c r="BN168" s="8">
        <f t="shared" si="506"/>
        <v>0</v>
      </c>
      <c r="BO168" s="8">
        <f t="shared" si="507"/>
        <v>0</v>
      </c>
      <c r="BQ168" s="201">
        <f t="shared" si="508"/>
        <v>0</v>
      </c>
      <c r="BR168" s="201">
        <f t="shared" si="508"/>
        <v>0</v>
      </c>
      <c r="BS168" s="8">
        <f t="shared" si="509"/>
        <v>0</v>
      </c>
      <c r="BT168" s="8">
        <f t="shared" si="510"/>
        <v>0</v>
      </c>
      <c r="BV168" s="201">
        <f t="shared" si="511"/>
        <v>0</v>
      </c>
      <c r="BW168" s="201">
        <f t="shared" si="511"/>
        <v>0</v>
      </c>
      <c r="BX168" s="8">
        <f t="shared" si="512"/>
        <v>0</v>
      </c>
      <c r="BY168" s="8">
        <f t="shared" si="513"/>
        <v>0</v>
      </c>
      <c r="CA168" s="201">
        <f t="shared" si="514"/>
        <v>0</v>
      </c>
      <c r="CB168" s="201">
        <f t="shared" si="514"/>
        <v>0</v>
      </c>
      <c r="CC168" s="8">
        <f t="shared" si="515"/>
        <v>0</v>
      </c>
      <c r="CD168" s="8">
        <f t="shared" si="516"/>
        <v>0</v>
      </c>
      <c r="CF168" s="201">
        <f t="shared" si="517"/>
        <v>0</v>
      </c>
      <c r="CG168" s="201">
        <f t="shared" si="517"/>
        <v>0</v>
      </c>
      <c r="CH168" s="8">
        <f t="shared" si="518"/>
        <v>0</v>
      </c>
      <c r="CI168" s="8">
        <f t="shared" si="519"/>
        <v>0</v>
      </c>
      <c r="CK168" s="201">
        <f t="shared" si="520"/>
        <v>0</v>
      </c>
      <c r="CL168" s="201">
        <f t="shared" si="520"/>
        <v>0</v>
      </c>
      <c r="CM168" s="8">
        <f t="shared" si="521"/>
        <v>0</v>
      </c>
      <c r="CN168" s="8">
        <f t="shared" si="522"/>
        <v>0</v>
      </c>
      <c r="CP168" s="201">
        <f t="shared" si="523"/>
        <v>0</v>
      </c>
      <c r="CQ168" s="201">
        <f t="shared" si="523"/>
        <v>0</v>
      </c>
      <c r="CR168" s="8">
        <f t="shared" si="524"/>
        <v>0</v>
      </c>
      <c r="CS168" s="8">
        <f t="shared" si="525"/>
        <v>0</v>
      </c>
      <c r="CU168" s="201">
        <f t="shared" si="526"/>
        <v>0</v>
      </c>
      <c r="CV168" s="201">
        <f t="shared" si="526"/>
        <v>0</v>
      </c>
      <c r="CW168" s="8">
        <f t="shared" si="527"/>
        <v>0</v>
      </c>
      <c r="CX168" s="8">
        <f t="shared" si="528"/>
        <v>0</v>
      </c>
      <c r="CZ168" s="201">
        <f t="shared" si="529"/>
        <v>0</v>
      </c>
      <c r="DA168" s="201">
        <f t="shared" si="529"/>
        <v>0</v>
      </c>
      <c r="DB168" s="8">
        <f t="shared" si="530"/>
        <v>0</v>
      </c>
      <c r="DC168" s="8">
        <f t="shared" si="531"/>
        <v>0</v>
      </c>
      <c r="DE168" s="201">
        <f t="shared" si="532"/>
        <v>0</v>
      </c>
      <c r="DF168" s="201">
        <f t="shared" si="532"/>
        <v>0</v>
      </c>
      <c r="DG168" s="8">
        <f t="shared" si="533"/>
        <v>0</v>
      </c>
      <c r="DH168" s="8">
        <f t="shared" si="534"/>
        <v>0</v>
      </c>
      <c r="DJ168" s="201">
        <f t="shared" si="535"/>
        <v>0</v>
      </c>
      <c r="DK168" s="201">
        <f t="shared" si="535"/>
        <v>0</v>
      </c>
      <c r="DL168" s="8">
        <f t="shared" si="536"/>
        <v>0</v>
      </c>
      <c r="DM168" s="8">
        <f t="shared" si="537"/>
        <v>0</v>
      </c>
      <c r="DO168" s="201">
        <f t="shared" si="538"/>
        <v>0</v>
      </c>
      <c r="DP168" s="201">
        <f t="shared" si="538"/>
        <v>0</v>
      </c>
      <c r="DQ168" s="8">
        <f t="shared" si="539"/>
        <v>0</v>
      </c>
      <c r="DR168" s="8">
        <f t="shared" si="540"/>
        <v>0</v>
      </c>
      <c r="DT168" s="51">
        <f t="shared" si="544"/>
        <v>0</v>
      </c>
      <c r="DU168" s="50">
        <f t="shared" si="475"/>
        <v>0</v>
      </c>
      <c r="DV168" s="51">
        <v>0</v>
      </c>
      <c r="DW168" s="50">
        <f t="shared" si="476"/>
        <v>0</v>
      </c>
      <c r="DX168" s="51">
        <f t="shared" si="477"/>
        <v>0</v>
      </c>
      <c r="DY168" s="52">
        <f t="shared" si="477"/>
        <v>0</v>
      </c>
      <c r="DZ168" s="307">
        <f t="shared" si="473"/>
        <v>0</v>
      </c>
    </row>
    <row r="169" spans="1:130" ht="18" customHeight="1" x14ac:dyDescent="0.3">
      <c r="B169" s="438"/>
      <c r="C169" s="435"/>
      <c r="D169" s="67"/>
      <c r="E169" s="239">
        <f>F169*I3</f>
        <v>13.299999999999999</v>
      </c>
      <c r="F169" s="55">
        <v>0.35</v>
      </c>
      <c r="G169" s="55"/>
      <c r="H169" s="55" t="s">
        <v>31</v>
      </c>
      <c r="I169" s="56"/>
      <c r="J169" s="56"/>
      <c r="K169" s="68"/>
      <c r="L169" s="56"/>
      <c r="M169" s="57"/>
      <c r="N169" s="375"/>
      <c r="O169" s="214"/>
      <c r="P169" s="8">
        <f t="shared" si="542"/>
        <v>0</v>
      </c>
      <c r="Q169" s="8">
        <f t="shared" si="543"/>
        <v>0</v>
      </c>
      <c r="R169" s="63"/>
      <c r="S169" s="201">
        <f t="shared" si="478"/>
        <v>0</v>
      </c>
      <c r="T169" s="201">
        <f t="shared" si="478"/>
        <v>0</v>
      </c>
      <c r="U169" s="8">
        <f t="shared" si="479"/>
        <v>0</v>
      </c>
      <c r="V169" s="8">
        <f t="shared" si="480"/>
        <v>0</v>
      </c>
      <c r="W169" s="63"/>
      <c r="X169" s="201">
        <f t="shared" si="481"/>
        <v>0</v>
      </c>
      <c r="Y169" s="201">
        <f t="shared" si="481"/>
        <v>0</v>
      </c>
      <c r="Z169" s="8">
        <f t="shared" si="482"/>
        <v>0</v>
      </c>
      <c r="AA169" s="8">
        <f t="shared" si="483"/>
        <v>0</v>
      </c>
      <c r="AB169" s="60"/>
      <c r="AC169" s="201">
        <f t="shared" si="484"/>
        <v>0</v>
      </c>
      <c r="AD169" s="201">
        <f t="shared" si="484"/>
        <v>0</v>
      </c>
      <c r="AE169" s="8">
        <f t="shared" si="485"/>
        <v>0</v>
      </c>
      <c r="AF169" s="8">
        <f t="shared" si="486"/>
        <v>0</v>
      </c>
      <c r="AH169" s="201">
        <f t="shared" si="487"/>
        <v>0</v>
      </c>
      <c r="AI169" s="201">
        <f t="shared" si="487"/>
        <v>0</v>
      </c>
      <c r="AJ169" s="8">
        <f t="shared" si="488"/>
        <v>0</v>
      </c>
      <c r="AK169" s="8">
        <f t="shared" si="489"/>
        <v>0</v>
      </c>
      <c r="AM169" s="201">
        <f t="shared" si="490"/>
        <v>0</v>
      </c>
      <c r="AN169" s="201">
        <f t="shared" si="490"/>
        <v>0</v>
      </c>
      <c r="AO169" s="8">
        <f t="shared" si="491"/>
        <v>0</v>
      </c>
      <c r="AP169" s="8">
        <f t="shared" si="492"/>
        <v>0</v>
      </c>
      <c r="AR169" s="201">
        <f t="shared" si="493"/>
        <v>0</v>
      </c>
      <c r="AS169" s="201">
        <f t="shared" si="493"/>
        <v>0</v>
      </c>
      <c r="AT169" s="8">
        <f t="shared" si="494"/>
        <v>0</v>
      </c>
      <c r="AU169" s="8">
        <f t="shared" si="495"/>
        <v>0</v>
      </c>
      <c r="AW169" s="201">
        <f t="shared" si="496"/>
        <v>0</v>
      </c>
      <c r="AX169" s="201">
        <f t="shared" si="496"/>
        <v>0</v>
      </c>
      <c r="AY169" s="8">
        <f t="shared" si="497"/>
        <v>0</v>
      </c>
      <c r="AZ169" s="8">
        <f t="shared" si="498"/>
        <v>0</v>
      </c>
      <c r="BB169" s="201">
        <f t="shared" si="499"/>
        <v>0</v>
      </c>
      <c r="BC169" s="201">
        <f t="shared" si="499"/>
        <v>0</v>
      </c>
      <c r="BD169" s="8">
        <f t="shared" si="500"/>
        <v>0</v>
      </c>
      <c r="BE169" s="8">
        <f t="shared" si="501"/>
        <v>0</v>
      </c>
      <c r="BG169" s="201">
        <f t="shared" si="502"/>
        <v>0</v>
      </c>
      <c r="BH169" s="201">
        <f t="shared" si="502"/>
        <v>0</v>
      </c>
      <c r="BI169" s="8">
        <f t="shared" si="503"/>
        <v>0</v>
      </c>
      <c r="BJ169" s="8">
        <f t="shared" si="504"/>
        <v>0</v>
      </c>
      <c r="BL169" s="201">
        <f t="shared" si="505"/>
        <v>0</v>
      </c>
      <c r="BM169" s="201">
        <f t="shared" si="505"/>
        <v>0</v>
      </c>
      <c r="BN169" s="8">
        <f t="shared" si="506"/>
        <v>0</v>
      </c>
      <c r="BO169" s="8">
        <f t="shared" si="507"/>
        <v>0</v>
      </c>
      <c r="BQ169" s="201">
        <f t="shared" si="508"/>
        <v>0</v>
      </c>
      <c r="BR169" s="201">
        <f t="shared" si="508"/>
        <v>0</v>
      </c>
      <c r="BS169" s="8">
        <f t="shared" si="509"/>
        <v>0</v>
      </c>
      <c r="BT169" s="8">
        <f t="shared" si="510"/>
        <v>0</v>
      </c>
      <c r="BV169" s="201">
        <f t="shared" si="511"/>
        <v>0</v>
      </c>
      <c r="BW169" s="201">
        <f t="shared" si="511"/>
        <v>0</v>
      </c>
      <c r="BX169" s="8">
        <f t="shared" si="512"/>
        <v>0</v>
      </c>
      <c r="BY169" s="8">
        <f t="shared" si="513"/>
        <v>0</v>
      </c>
      <c r="CA169" s="201">
        <f t="shared" si="514"/>
        <v>0</v>
      </c>
      <c r="CB169" s="201">
        <f t="shared" si="514"/>
        <v>0</v>
      </c>
      <c r="CC169" s="8">
        <f t="shared" si="515"/>
        <v>0</v>
      </c>
      <c r="CD169" s="8">
        <f t="shared" si="516"/>
        <v>0</v>
      </c>
      <c r="CF169" s="201">
        <f t="shared" si="517"/>
        <v>0</v>
      </c>
      <c r="CG169" s="201">
        <f t="shared" si="517"/>
        <v>0</v>
      </c>
      <c r="CH169" s="8">
        <f t="shared" si="518"/>
        <v>0</v>
      </c>
      <c r="CI169" s="8">
        <f t="shared" si="519"/>
        <v>0</v>
      </c>
      <c r="CK169" s="201">
        <f t="shared" si="520"/>
        <v>0</v>
      </c>
      <c r="CL169" s="201">
        <f t="shared" si="520"/>
        <v>0</v>
      </c>
      <c r="CM169" s="8">
        <f t="shared" si="521"/>
        <v>0</v>
      </c>
      <c r="CN169" s="8">
        <f t="shared" si="522"/>
        <v>0</v>
      </c>
      <c r="CP169" s="201">
        <f t="shared" si="523"/>
        <v>0</v>
      </c>
      <c r="CQ169" s="201">
        <f t="shared" si="523"/>
        <v>0</v>
      </c>
      <c r="CR169" s="8">
        <f t="shared" si="524"/>
        <v>0</v>
      </c>
      <c r="CS169" s="8">
        <f t="shared" si="525"/>
        <v>0</v>
      </c>
      <c r="CU169" s="201">
        <f t="shared" si="526"/>
        <v>0</v>
      </c>
      <c r="CV169" s="201">
        <f t="shared" si="526"/>
        <v>0</v>
      </c>
      <c r="CW169" s="8">
        <f t="shared" si="527"/>
        <v>0</v>
      </c>
      <c r="CX169" s="8">
        <f t="shared" si="528"/>
        <v>0</v>
      </c>
      <c r="CZ169" s="201">
        <f t="shared" si="529"/>
        <v>0</v>
      </c>
      <c r="DA169" s="201">
        <f t="shared" si="529"/>
        <v>0</v>
      </c>
      <c r="DB169" s="8">
        <f t="shared" si="530"/>
        <v>0</v>
      </c>
      <c r="DC169" s="8">
        <f t="shared" si="531"/>
        <v>0</v>
      </c>
      <c r="DE169" s="201">
        <f t="shared" si="532"/>
        <v>0</v>
      </c>
      <c r="DF169" s="201">
        <f t="shared" si="532"/>
        <v>0</v>
      </c>
      <c r="DG169" s="8">
        <f t="shared" si="533"/>
        <v>0</v>
      </c>
      <c r="DH169" s="8">
        <f t="shared" si="534"/>
        <v>0</v>
      </c>
      <c r="DJ169" s="201">
        <f t="shared" si="535"/>
        <v>0</v>
      </c>
      <c r="DK169" s="201">
        <f t="shared" si="535"/>
        <v>0</v>
      </c>
      <c r="DL169" s="8">
        <f t="shared" si="536"/>
        <v>0</v>
      </c>
      <c r="DM169" s="8">
        <f t="shared" si="537"/>
        <v>0</v>
      </c>
      <c r="DO169" s="201">
        <f t="shared" si="538"/>
        <v>0</v>
      </c>
      <c r="DP169" s="201">
        <f t="shared" si="538"/>
        <v>0</v>
      </c>
      <c r="DQ169" s="8">
        <f t="shared" si="539"/>
        <v>0</v>
      </c>
      <c r="DR169" s="8">
        <f t="shared" si="540"/>
        <v>0</v>
      </c>
      <c r="DT169" s="51">
        <f t="shared" si="544"/>
        <v>0</v>
      </c>
      <c r="DU169" s="50">
        <f t="shared" si="475"/>
        <v>0</v>
      </c>
      <c r="DV169" s="51">
        <v>0</v>
      </c>
      <c r="DW169" s="50">
        <f t="shared" si="476"/>
        <v>0</v>
      </c>
      <c r="DX169" s="51">
        <f t="shared" si="477"/>
        <v>0</v>
      </c>
      <c r="DY169" s="52">
        <f t="shared" si="477"/>
        <v>0</v>
      </c>
      <c r="DZ169" s="307">
        <f t="shared" si="473"/>
        <v>0</v>
      </c>
    </row>
    <row r="170" spans="1:130" ht="18" customHeight="1" x14ac:dyDescent="0.3">
      <c r="B170" s="438"/>
      <c r="C170" s="435"/>
      <c r="D170" s="67"/>
      <c r="E170" s="239"/>
      <c r="F170" s="55"/>
      <c r="G170" s="55"/>
      <c r="H170" s="55"/>
      <c r="I170" s="56"/>
      <c r="J170" s="56"/>
      <c r="K170" s="68"/>
      <c r="L170" s="56"/>
      <c r="M170" s="57"/>
      <c r="N170" s="375"/>
      <c r="O170" s="214"/>
      <c r="P170" s="8">
        <f t="shared" si="542"/>
        <v>0</v>
      </c>
      <c r="Q170" s="8">
        <f t="shared" si="543"/>
        <v>0</v>
      </c>
      <c r="R170" s="63"/>
      <c r="S170" s="201">
        <f t="shared" si="478"/>
        <v>0</v>
      </c>
      <c r="T170" s="201">
        <f t="shared" si="478"/>
        <v>0</v>
      </c>
      <c r="U170" s="8">
        <f t="shared" si="479"/>
        <v>0</v>
      </c>
      <c r="V170" s="8">
        <f t="shared" si="480"/>
        <v>0</v>
      </c>
      <c r="W170" s="63"/>
      <c r="X170" s="201">
        <f t="shared" si="481"/>
        <v>0</v>
      </c>
      <c r="Y170" s="201">
        <f t="shared" si="481"/>
        <v>0</v>
      </c>
      <c r="Z170" s="8">
        <f t="shared" si="482"/>
        <v>0</v>
      </c>
      <c r="AA170" s="8">
        <f t="shared" si="483"/>
        <v>0</v>
      </c>
      <c r="AB170" s="60"/>
      <c r="AC170" s="201">
        <f t="shared" si="484"/>
        <v>0</v>
      </c>
      <c r="AD170" s="201">
        <f t="shared" si="484"/>
        <v>0</v>
      </c>
      <c r="AE170" s="8">
        <f t="shared" si="485"/>
        <v>0</v>
      </c>
      <c r="AF170" s="8">
        <f t="shared" si="486"/>
        <v>0</v>
      </c>
      <c r="AH170" s="201">
        <f t="shared" si="487"/>
        <v>0</v>
      </c>
      <c r="AI170" s="201">
        <f t="shared" si="487"/>
        <v>0</v>
      </c>
      <c r="AJ170" s="8">
        <f t="shared" si="488"/>
        <v>0</v>
      </c>
      <c r="AK170" s="8">
        <f t="shared" si="489"/>
        <v>0</v>
      </c>
      <c r="AM170" s="201">
        <f t="shared" si="490"/>
        <v>0</v>
      </c>
      <c r="AN170" s="201">
        <f t="shared" si="490"/>
        <v>0</v>
      </c>
      <c r="AO170" s="8">
        <f t="shared" si="491"/>
        <v>0</v>
      </c>
      <c r="AP170" s="8">
        <f t="shared" si="492"/>
        <v>0</v>
      </c>
      <c r="AR170" s="201">
        <f t="shared" si="493"/>
        <v>0</v>
      </c>
      <c r="AS170" s="201">
        <f t="shared" si="493"/>
        <v>0</v>
      </c>
      <c r="AT170" s="8">
        <f t="shared" si="494"/>
        <v>0</v>
      </c>
      <c r="AU170" s="8">
        <f t="shared" si="495"/>
        <v>0</v>
      </c>
      <c r="AW170" s="201">
        <f t="shared" si="496"/>
        <v>0</v>
      </c>
      <c r="AX170" s="201">
        <f t="shared" si="496"/>
        <v>0</v>
      </c>
      <c r="AY170" s="8">
        <f t="shared" si="497"/>
        <v>0</v>
      </c>
      <c r="AZ170" s="8">
        <f t="shared" si="498"/>
        <v>0</v>
      </c>
      <c r="BB170" s="201">
        <f t="shared" si="499"/>
        <v>0</v>
      </c>
      <c r="BC170" s="201">
        <f t="shared" si="499"/>
        <v>0</v>
      </c>
      <c r="BD170" s="8">
        <f t="shared" si="500"/>
        <v>0</v>
      </c>
      <c r="BE170" s="8">
        <f t="shared" si="501"/>
        <v>0</v>
      </c>
      <c r="BG170" s="201">
        <f t="shared" si="502"/>
        <v>0</v>
      </c>
      <c r="BH170" s="201">
        <f t="shared" si="502"/>
        <v>0</v>
      </c>
      <c r="BI170" s="8">
        <f t="shared" si="503"/>
        <v>0</v>
      </c>
      <c r="BJ170" s="8">
        <f t="shared" si="504"/>
        <v>0</v>
      </c>
      <c r="BL170" s="201">
        <f t="shared" si="505"/>
        <v>0</v>
      </c>
      <c r="BM170" s="201">
        <f t="shared" si="505"/>
        <v>0</v>
      </c>
      <c r="BN170" s="8">
        <f t="shared" si="506"/>
        <v>0</v>
      </c>
      <c r="BO170" s="8">
        <f t="shared" si="507"/>
        <v>0</v>
      </c>
      <c r="BQ170" s="201">
        <f t="shared" si="508"/>
        <v>0</v>
      </c>
      <c r="BR170" s="201">
        <f t="shared" si="508"/>
        <v>0</v>
      </c>
      <c r="BS170" s="8">
        <f t="shared" si="509"/>
        <v>0</v>
      </c>
      <c r="BT170" s="8">
        <f t="shared" si="510"/>
        <v>0</v>
      </c>
      <c r="BV170" s="201">
        <f t="shared" si="511"/>
        <v>0</v>
      </c>
      <c r="BW170" s="201">
        <f t="shared" si="511"/>
        <v>0</v>
      </c>
      <c r="BX170" s="8">
        <f t="shared" si="512"/>
        <v>0</v>
      </c>
      <c r="BY170" s="8">
        <f t="shared" si="513"/>
        <v>0</v>
      </c>
      <c r="CA170" s="201">
        <f t="shared" si="514"/>
        <v>0</v>
      </c>
      <c r="CB170" s="201">
        <f t="shared" si="514"/>
        <v>0</v>
      </c>
      <c r="CC170" s="8">
        <f t="shared" si="515"/>
        <v>0</v>
      </c>
      <c r="CD170" s="8">
        <f t="shared" si="516"/>
        <v>0</v>
      </c>
      <c r="CF170" s="201">
        <f t="shared" si="517"/>
        <v>0</v>
      </c>
      <c r="CG170" s="201">
        <f t="shared" si="517"/>
        <v>0</v>
      </c>
      <c r="CH170" s="8">
        <f t="shared" si="518"/>
        <v>0</v>
      </c>
      <c r="CI170" s="8">
        <f t="shared" si="519"/>
        <v>0</v>
      </c>
      <c r="CK170" s="201">
        <f t="shared" si="520"/>
        <v>0</v>
      </c>
      <c r="CL170" s="201">
        <f t="shared" si="520"/>
        <v>0</v>
      </c>
      <c r="CM170" s="8">
        <f t="shared" si="521"/>
        <v>0</v>
      </c>
      <c r="CN170" s="8">
        <f t="shared" si="522"/>
        <v>0</v>
      </c>
      <c r="CP170" s="201">
        <f t="shared" si="523"/>
        <v>0</v>
      </c>
      <c r="CQ170" s="201">
        <f t="shared" si="523"/>
        <v>0</v>
      </c>
      <c r="CR170" s="8">
        <f t="shared" si="524"/>
        <v>0</v>
      </c>
      <c r="CS170" s="8">
        <f t="shared" si="525"/>
        <v>0</v>
      </c>
      <c r="CU170" s="201">
        <f t="shared" si="526"/>
        <v>0</v>
      </c>
      <c r="CV170" s="201">
        <f t="shared" si="526"/>
        <v>0</v>
      </c>
      <c r="CW170" s="8">
        <f t="shared" si="527"/>
        <v>0</v>
      </c>
      <c r="CX170" s="8">
        <f t="shared" si="528"/>
        <v>0</v>
      </c>
      <c r="CZ170" s="201">
        <f t="shared" si="529"/>
        <v>0</v>
      </c>
      <c r="DA170" s="201">
        <f t="shared" si="529"/>
        <v>0</v>
      </c>
      <c r="DB170" s="8">
        <f t="shared" si="530"/>
        <v>0</v>
      </c>
      <c r="DC170" s="8">
        <f t="shared" si="531"/>
        <v>0</v>
      </c>
      <c r="DE170" s="201">
        <f t="shared" si="532"/>
        <v>0</v>
      </c>
      <c r="DF170" s="201">
        <f t="shared" si="532"/>
        <v>0</v>
      </c>
      <c r="DG170" s="8">
        <f t="shared" si="533"/>
        <v>0</v>
      </c>
      <c r="DH170" s="8">
        <f t="shared" si="534"/>
        <v>0</v>
      </c>
      <c r="DJ170" s="201">
        <f t="shared" si="535"/>
        <v>0</v>
      </c>
      <c r="DK170" s="201">
        <f t="shared" si="535"/>
        <v>0</v>
      </c>
      <c r="DL170" s="8">
        <f t="shared" si="536"/>
        <v>0</v>
      </c>
      <c r="DM170" s="8">
        <f t="shared" si="537"/>
        <v>0</v>
      </c>
      <c r="DO170" s="201">
        <f t="shared" si="538"/>
        <v>0</v>
      </c>
      <c r="DP170" s="201">
        <f t="shared" si="538"/>
        <v>0</v>
      </c>
      <c r="DQ170" s="8">
        <f t="shared" si="539"/>
        <v>0</v>
      </c>
      <c r="DR170" s="8">
        <f t="shared" si="540"/>
        <v>0</v>
      </c>
      <c r="DT170" s="51">
        <f t="shared" si="544"/>
        <v>0</v>
      </c>
      <c r="DU170" s="50">
        <f t="shared" si="475"/>
        <v>0</v>
      </c>
      <c r="DV170" s="51">
        <v>0</v>
      </c>
      <c r="DW170" s="50">
        <f t="shared" si="476"/>
        <v>0</v>
      </c>
      <c r="DX170" s="51">
        <f t="shared" si="477"/>
        <v>0</v>
      </c>
      <c r="DY170" s="52">
        <f t="shared" si="477"/>
        <v>0</v>
      </c>
      <c r="DZ170" s="307">
        <f t="shared" si="473"/>
        <v>0</v>
      </c>
    </row>
    <row r="171" spans="1:130" ht="18" customHeight="1" x14ac:dyDescent="0.3">
      <c r="B171" s="438"/>
      <c r="C171" s="435"/>
      <c r="D171" s="67"/>
      <c r="E171" s="239"/>
      <c r="F171" s="55"/>
      <c r="G171" s="55"/>
      <c r="H171" s="55"/>
      <c r="I171" s="56"/>
      <c r="J171" s="56"/>
      <c r="K171" s="68"/>
      <c r="L171" s="56"/>
      <c r="M171" s="57"/>
      <c r="N171" s="375"/>
      <c r="O171" s="214"/>
      <c r="P171" s="8">
        <f t="shared" si="542"/>
        <v>0</v>
      </c>
      <c r="Q171" s="8">
        <f t="shared" si="543"/>
        <v>0</v>
      </c>
      <c r="R171" s="63"/>
      <c r="S171" s="201">
        <f t="shared" si="478"/>
        <v>0</v>
      </c>
      <c r="T171" s="201">
        <f t="shared" si="478"/>
        <v>0</v>
      </c>
      <c r="U171" s="8">
        <f t="shared" si="479"/>
        <v>0</v>
      </c>
      <c r="V171" s="8">
        <f t="shared" si="480"/>
        <v>0</v>
      </c>
      <c r="W171" s="63"/>
      <c r="X171" s="201">
        <f t="shared" si="481"/>
        <v>0</v>
      </c>
      <c r="Y171" s="201">
        <f t="shared" si="481"/>
        <v>0</v>
      </c>
      <c r="Z171" s="8">
        <f t="shared" si="482"/>
        <v>0</v>
      </c>
      <c r="AA171" s="8">
        <f t="shared" si="483"/>
        <v>0</v>
      </c>
      <c r="AB171" s="60"/>
      <c r="AC171" s="201">
        <f t="shared" si="484"/>
        <v>0</v>
      </c>
      <c r="AD171" s="201">
        <f t="shared" si="484"/>
        <v>0</v>
      </c>
      <c r="AE171" s="8">
        <f t="shared" si="485"/>
        <v>0</v>
      </c>
      <c r="AF171" s="8">
        <f t="shared" si="486"/>
        <v>0</v>
      </c>
      <c r="AH171" s="201">
        <f t="shared" si="487"/>
        <v>0</v>
      </c>
      <c r="AI171" s="201">
        <f t="shared" si="487"/>
        <v>0</v>
      </c>
      <c r="AJ171" s="8">
        <f t="shared" si="488"/>
        <v>0</v>
      </c>
      <c r="AK171" s="8">
        <f t="shared" si="489"/>
        <v>0</v>
      </c>
      <c r="AM171" s="201">
        <f t="shared" si="490"/>
        <v>0</v>
      </c>
      <c r="AN171" s="201">
        <f t="shared" si="490"/>
        <v>0</v>
      </c>
      <c r="AO171" s="8">
        <f t="shared" si="491"/>
        <v>0</v>
      </c>
      <c r="AP171" s="8">
        <f t="shared" si="492"/>
        <v>0</v>
      </c>
      <c r="AR171" s="201">
        <f t="shared" si="493"/>
        <v>0</v>
      </c>
      <c r="AS171" s="201">
        <f t="shared" si="493"/>
        <v>0</v>
      </c>
      <c r="AT171" s="8">
        <f t="shared" si="494"/>
        <v>0</v>
      </c>
      <c r="AU171" s="8">
        <f t="shared" si="495"/>
        <v>0</v>
      </c>
      <c r="AW171" s="201">
        <f t="shared" si="496"/>
        <v>0</v>
      </c>
      <c r="AX171" s="201">
        <f t="shared" si="496"/>
        <v>0</v>
      </c>
      <c r="AY171" s="8">
        <f t="shared" si="497"/>
        <v>0</v>
      </c>
      <c r="AZ171" s="8">
        <f t="shared" si="498"/>
        <v>0</v>
      </c>
      <c r="BB171" s="201">
        <f t="shared" si="499"/>
        <v>0</v>
      </c>
      <c r="BC171" s="201">
        <f t="shared" si="499"/>
        <v>0</v>
      </c>
      <c r="BD171" s="8">
        <f t="shared" si="500"/>
        <v>0</v>
      </c>
      <c r="BE171" s="8">
        <f t="shared" si="501"/>
        <v>0</v>
      </c>
      <c r="BG171" s="201">
        <f t="shared" si="502"/>
        <v>0</v>
      </c>
      <c r="BH171" s="201">
        <f t="shared" si="502"/>
        <v>0</v>
      </c>
      <c r="BI171" s="8">
        <f t="shared" si="503"/>
        <v>0</v>
      </c>
      <c r="BJ171" s="8">
        <f t="shared" si="504"/>
        <v>0</v>
      </c>
      <c r="BL171" s="201">
        <f t="shared" si="505"/>
        <v>0</v>
      </c>
      <c r="BM171" s="201">
        <f t="shared" si="505"/>
        <v>0</v>
      </c>
      <c r="BN171" s="8">
        <f t="shared" si="506"/>
        <v>0</v>
      </c>
      <c r="BO171" s="8">
        <f t="shared" si="507"/>
        <v>0</v>
      </c>
      <c r="BQ171" s="201">
        <f t="shared" si="508"/>
        <v>0</v>
      </c>
      <c r="BR171" s="201">
        <f t="shared" si="508"/>
        <v>0</v>
      </c>
      <c r="BS171" s="8">
        <f t="shared" si="509"/>
        <v>0</v>
      </c>
      <c r="BT171" s="8">
        <f t="shared" si="510"/>
        <v>0</v>
      </c>
      <c r="BV171" s="201">
        <f t="shared" si="511"/>
        <v>0</v>
      </c>
      <c r="BW171" s="201">
        <f t="shared" si="511"/>
        <v>0</v>
      </c>
      <c r="BX171" s="8">
        <f t="shared" si="512"/>
        <v>0</v>
      </c>
      <c r="BY171" s="8">
        <f t="shared" si="513"/>
        <v>0</v>
      </c>
      <c r="CA171" s="201">
        <f t="shared" si="514"/>
        <v>0</v>
      </c>
      <c r="CB171" s="201">
        <f t="shared" si="514"/>
        <v>0</v>
      </c>
      <c r="CC171" s="8">
        <f t="shared" si="515"/>
        <v>0</v>
      </c>
      <c r="CD171" s="8">
        <f t="shared" si="516"/>
        <v>0</v>
      </c>
      <c r="CF171" s="201">
        <f t="shared" si="517"/>
        <v>0</v>
      </c>
      <c r="CG171" s="201">
        <f t="shared" si="517"/>
        <v>0</v>
      </c>
      <c r="CH171" s="8">
        <f t="shared" si="518"/>
        <v>0</v>
      </c>
      <c r="CI171" s="8">
        <f t="shared" si="519"/>
        <v>0</v>
      </c>
      <c r="CK171" s="201">
        <f t="shared" si="520"/>
        <v>0</v>
      </c>
      <c r="CL171" s="201">
        <f t="shared" si="520"/>
        <v>0</v>
      </c>
      <c r="CM171" s="8">
        <f t="shared" si="521"/>
        <v>0</v>
      </c>
      <c r="CN171" s="8">
        <f t="shared" si="522"/>
        <v>0</v>
      </c>
      <c r="CP171" s="201">
        <f t="shared" si="523"/>
        <v>0</v>
      </c>
      <c r="CQ171" s="201">
        <f t="shared" si="523"/>
        <v>0</v>
      </c>
      <c r="CR171" s="8">
        <f t="shared" si="524"/>
        <v>0</v>
      </c>
      <c r="CS171" s="8">
        <f t="shared" si="525"/>
        <v>0</v>
      </c>
      <c r="CU171" s="201">
        <f t="shared" si="526"/>
        <v>0</v>
      </c>
      <c r="CV171" s="201">
        <f t="shared" si="526"/>
        <v>0</v>
      </c>
      <c r="CW171" s="8">
        <f t="shared" si="527"/>
        <v>0</v>
      </c>
      <c r="CX171" s="8">
        <f t="shared" si="528"/>
        <v>0</v>
      </c>
      <c r="CZ171" s="201">
        <f t="shared" si="529"/>
        <v>0</v>
      </c>
      <c r="DA171" s="201">
        <f t="shared" si="529"/>
        <v>0</v>
      </c>
      <c r="DB171" s="8">
        <f t="shared" si="530"/>
        <v>0</v>
      </c>
      <c r="DC171" s="8">
        <f t="shared" si="531"/>
        <v>0</v>
      </c>
      <c r="DE171" s="201">
        <f t="shared" si="532"/>
        <v>0</v>
      </c>
      <c r="DF171" s="201">
        <f t="shared" si="532"/>
        <v>0</v>
      </c>
      <c r="DG171" s="8">
        <f t="shared" si="533"/>
        <v>0</v>
      </c>
      <c r="DH171" s="8">
        <f t="shared" si="534"/>
        <v>0</v>
      </c>
      <c r="DJ171" s="201">
        <f t="shared" si="535"/>
        <v>0</v>
      </c>
      <c r="DK171" s="201">
        <f t="shared" si="535"/>
        <v>0</v>
      </c>
      <c r="DL171" s="8">
        <f t="shared" si="536"/>
        <v>0</v>
      </c>
      <c r="DM171" s="8">
        <f t="shared" si="537"/>
        <v>0</v>
      </c>
      <c r="DO171" s="201">
        <f t="shared" si="538"/>
        <v>0</v>
      </c>
      <c r="DP171" s="201">
        <f t="shared" si="538"/>
        <v>0</v>
      </c>
      <c r="DQ171" s="8">
        <f t="shared" si="539"/>
        <v>0</v>
      </c>
      <c r="DR171" s="8">
        <f t="shared" si="540"/>
        <v>0</v>
      </c>
      <c r="DT171" s="51">
        <f t="shared" si="544"/>
        <v>0</v>
      </c>
      <c r="DU171" s="50">
        <f t="shared" si="475"/>
        <v>0</v>
      </c>
      <c r="DV171" s="51">
        <v>0</v>
      </c>
      <c r="DW171" s="50">
        <f t="shared" si="476"/>
        <v>0</v>
      </c>
      <c r="DX171" s="51">
        <f t="shared" si="477"/>
        <v>0</v>
      </c>
      <c r="DY171" s="52">
        <f t="shared" si="477"/>
        <v>0</v>
      </c>
      <c r="DZ171" s="307">
        <f t="shared" si="473"/>
        <v>0</v>
      </c>
    </row>
    <row r="172" spans="1:130" ht="18" customHeight="1" x14ac:dyDescent="0.3">
      <c r="B172" s="438"/>
      <c r="C172" s="435"/>
      <c r="D172" s="67"/>
      <c r="E172" s="239"/>
      <c r="F172" s="55"/>
      <c r="G172" s="55"/>
      <c r="H172" s="55"/>
      <c r="I172" s="56"/>
      <c r="J172" s="56"/>
      <c r="K172" s="68"/>
      <c r="L172" s="56"/>
      <c r="M172" s="57"/>
      <c r="N172" s="375"/>
      <c r="O172" s="214"/>
      <c r="P172" s="8">
        <f t="shared" si="542"/>
        <v>0</v>
      </c>
      <c r="Q172" s="8">
        <f t="shared" si="543"/>
        <v>0</v>
      </c>
      <c r="R172" s="63"/>
      <c r="S172" s="201">
        <f t="shared" si="478"/>
        <v>0</v>
      </c>
      <c r="T172" s="201">
        <f t="shared" si="478"/>
        <v>0</v>
      </c>
      <c r="U172" s="8">
        <f t="shared" si="479"/>
        <v>0</v>
      </c>
      <c r="V172" s="8">
        <f t="shared" si="480"/>
        <v>0</v>
      </c>
      <c r="W172" s="63"/>
      <c r="X172" s="201">
        <f t="shared" si="481"/>
        <v>0</v>
      </c>
      <c r="Y172" s="201">
        <f t="shared" si="481"/>
        <v>0</v>
      </c>
      <c r="Z172" s="8">
        <f t="shared" si="482"/>
        <v>0</v>
      </c>
      <c r="AA172" s="8">
        <f t="shared" si="483"/>
        <v>0</v>
      </c>
      <c r="AB172" s="60"/>
      <c r="AC172" s="201">
        <f t="shared" si="484"/>
        <v>0</v>
      </c>
      <c r="AD172" s="201">
        <f t="shared" si="484"/>
        <v>0</v>
      </c>
      <c r="AE172" s="8">
        <f t="shared" si="485"/>
        <v>0</v>
      </c>
      <c r="AF172" s="8">
        <f t="shared" si="486"/>
        <v>0</v>
      </c>
      <c r="AH172" s="201">
        <f t="shared" si="487"/>
        <v>0</v>
      </c>
      <c r="AI172" s="201">
        <f t="shared" si="487"/>
        <v>0</v>
      </c>
      <c r="AJ172" s="8">
        <f t="shared" si="488"/>
        <v>0</v>
      </c>
      <c r="AK172" s="8">
        <f t="shared" si="489"/>
        <v>0</v>
      </c>
      <c r="AM172" s="201">
        <f t="shared" si="490"/>
        <v>0</v>
      </c>
      <c r="AN172" s="201">
        <f t="shared" si="490"/>
        <v>0</v>
      </c>
      <c r="AO172" s="8">
        <f t="shared" si="491"/>
        <v>0</v>
      </c>
      <c r="AP172" s="8">
        <f t="shared" si="492"/>
        <v>0</v>
      </c>
      <c r="AR172" s="201">
        <f t="shared" si="493"/>
        <v>0</v>
      </c>
      <c r="AS172" s="201">
        <f t="shared" si="493"/>
        <v>0</v>
      </c>
      <c r="AT172" s="8">
        <f t="shared" si="494"/>
        <v>0</v>
      </c>
      <c r="AU172" s="8">
        <f t="shared" si="495"/>
        <v>0</v>
      </c>
      <c r="AW172" s="201">
        <f t="shared" si="496"/>
        <v>0</v>
      </c>
      <c r="AX172" s="201">
        <f t="shared" si="496"/>
        <v>0</v>
      </c>
      <c r="AY172" s="8">
        <f t="shared" si="497"/>
        <v>0</v>
      </c>
      <c r="AZ172" s="8">
        <f t="shared" si="498"/>
        <v>0</v>
      </c>
      <c r="BB172" s="201">
        <f t="shared" si="499"/>
        <v>0</v>
      </c>
      <c r="BC172" s="201">
        <f t="shared" si="499"/>
        <v>0</v>
      </c>
      <c r="BD172" s="8">
        <f t="shared" si="500"/>
        <v>0</v>
      </c>
      <c r="BE172" s="8">
        <f t="shared" si="501"/>
        <v>0</v>
      </c>
      <c r="BG172" s="201">
        <f t="shared" si="502"/>
        <v>0</v>
      </c>
      <c r="BH172" s="201">
        <f t="shared" si="502"/>
        <v>0</v>
      </c>
      <c r="BI172" s="8">
        <f t="shared" si="503"/>
        <v>0</v>
      </c>
      <c r="BJ172" s="8">
        <f t="shared" si="504"/>
        <v>0</v>
      </c>
      <c r="BL172" s="201">
        <f t="shared" si="505"/>
        <v>0</v>
      </c>
      <c r="BM172" s="201">
        <f t="shared" si="505"/>
        <v>0</v>
      </c>
      <c r="BN172" s="8">
        <f t="shared" si="506"/>
        <v>0</v>
      </c>
      <c r="BO172" s="8">
        <f t="shared" si="507"/>
        <v>0</v>
      </c>
      <c r="BQ172" s="201">
        <f t="shared" si="508"/>
        <v>0</v>
      </c>
      <c r="BR172" s="201">
        <f t="shared" si="508"/>
        <v>0</v>
      </c>
      <c r="BS172" s="8">
        <f t="shared" si="509"/>
        <v>0</v>
      </c>
      <c r="BT172" s="8">
        <f t="shared" si="510"/>
        <v>0</v>
      </c>
      <c r="BV172" s="201">
        <f t="shared" si="511"/>
        <v>0</v>
      </c>
      <c r="BW172" s="201">
        <f t="shared" si="511"/>
        <v>0</v>
      </c>
      <c r="BX172" s="8">
        <f t="shared" si="512"/>
        <v>0</v>
      </c>
      <c r="BY172" s="8">
        <f t="shared" si="513"/>
        <v>0</v>
      </c>
      <c r="CA172" s="201">
        <f t="shared" si="514"/>
        <v>0</v>
      </c>
      <c r="CB172" s="201">
        <f t="shared" si="514"/>
        <v>0</v>
      </c>
      <c r="CC172" s="8">
        <f t="shared" si="515"/>
        <v>0</v>
      </c>
      <c r="CD172" s="8">
        <f t="shared" si="516"/>
        <v>0</v>
      </c>
      <c r="CF172" s="201">
        <f t="shared" si="517"/>
        <v>0</v>
      </c>
      <c r="CG172" s="201">
        <f t="shared" si="517"/>
        <v>0</v>
      </c>
      <c r="CH172" s="8">
        <f t="shared" si="518"/>
        <v>0</v>
      </c>
      <c r="CI172" s="8">
        <f t="shared" si="519"/>
        <v>0</v>
      </c>
      <c r="CK172" s="201">
        <f t="shared" si="520"/>
        <v>0</v>
      </c>
      <c r="CL172" s="201">
        <f t="shared" si="520"/>
        <v>0</v>
      </c>
      <c r="CM172" s="8">
        <f t="shared" si="521"/>
        <v>0</v>
      </c>
      <c r="CN172" s="8">
        <f t="shared" si="522"/>
        <v>0</v>
      </c>
      <c r="CP172" s="201">
        <f t="shared" si="523"/>
        <v>0</v>
      </c>
      <c r="CQ172" s="201">
        <f t="shared" si="523"/>
        <v>0</v>
      </c>
      <c r="CR172" s="8">
        <f t="shared" si="524"/>
        <v>0</v>
      </c>
      <c r="CS172" s="8">
        <f t="shared" si="525"/>
        <v>0</v>
      </c>
      <c r="CU172" s="201">
        <f t="shared" si="526"/>
        <v>0</v>
      </c>
      <c r="CV172" s="201">
        <f t="shared" si="526"/>
        <v>0</v>
      </c>
      <c r="CW172" s="8">
        <f t="shared" si="527"/>
        <v>0</v>
      </c>
      <c r="CX172" s="8">
        <f t="shared" si="528"/>
        <v>0</v>
      </c>
      <c r="CZ172" s="201">
        <f t="shared" si="529"/>
        <v>0</v>
      </c>
      <c r="DA172" s="201">
        <f t="shared" si="529"/>
        <v>0</v>
      </c>
      <c r="DB172" s="8">
        <f t="shared" si="530"/>
        <v>0</v>
      </c>
      <c r="DC172" s="8">
        <f t="shared" si="531"/>
        <v>0</v>
      </c>
      <c r="DE172" s="201">
        <f t="shared" si="532"/>
        <v>0</v>
      </c>
      <c r="DF172" s="201">
        <f t="shared" si="532"/>
        <v>0</v>
      </c>
      <c r="DG172" s="8">
        <f t="shared" si="533"/>
        <v>0</v>
      </c>
      <c r="DH172" s="8">
        <f t="shared" si="534"/>
        <v>0</v>
      </c>
      <c r="DJ172" s="201">
        <f t="shared" si="535"/>
        <v>0</v>
      </c>
      <c r="DK172" s="201">
        <f t="shared" si="535"/>
        <v>0</v>
      </c>
      <c r="DL172" s="8">
        <f t="shared" si="536"/>
        <v>0</v>
      </c>
      <c r="DM172" s="8">
        <f t="shared" si="537"/>
        <v>0</v>
      </c>
      <c r="DO172" s="201">
        <f t="shared" si="538"/>
        <v>0</v>
      </c>
      <c r="DP172" s="201">
        <f t="shared" si="538"/>
        <v>0</v>
      </c>
      <c r="DQ172" s="8">
        <f t="shared" si="539"/>
        <v>0</v>
      </c>
      <c r="DR172" s="8">
        <f t="shared" si="540"/>
        <v>0</v>
      </c>
      <c r="DT172" s="51">
        <f t="shared" si="544"/>
        <v>0</v>
      </c>
      <c r="DU172" s="50">
        <f t="shared" si="475"/>
        <v>0</v>
      </c>
      <c r="DV172" s="51">
        <v>0</v>
      </c>
      <c r="DW172" s="50">
        <f t="shared" si="476"/>
        <v>0</v>
      </c>
      <c r="DX172" s="51">
        <f t="shared" si="477"/>
        <v>0</v>
      </c>
      <c r="DY172" s="52">
        <f t="shared" si="477"/>
        <v>0</v>
      </c>
      <c r="DZ172" s="307">
        <f t="shared" si="473"/>
        <v>0</v>
      </c>
    </row>
    <row r="173" spans="1:130" ht="18" customHeight="1" thickBot="1" x14ac:dyDescent="0.35">
      <c r="B173" s="438"/>
      <c r="C173" s="435"/>
      <c r="D173" s="67"/>
      <c r="E173" s="239"/>
      <c r="F173" s="55"/>
      <c r="G173" s="55"/>
      <c r="H173" s="55"/>
      <c r="I173" s="56"/>
      <c r="J173" s="56"/>
      <c r="K173" s="68"/>
      <c r="L173" s="56"/>
      <c r="M173" s="57"/>
      <c r="N173" s="375"/>
      <c r="O173" s="214"/>
      <c r="P173" s="8">
        <f t="shared" si="542"/>
        <v>0</v>
      </c>
      <c r="Q173" s="8">
        <f t="shared" si="543"/>
        <v>0</v>
      </c>
      <c r="R173" s="63"/>
      <c r="S173" s="201">
        <f t="shared" si="478"/>
        <v>0</v>
      </c>
      <c r="T173" s="201">
        <f t="shared" si="478"/>
        <v>0</v>
      </c>
      <c r="U173" s="8">
        <f t="shared" si="479"/>
        <v>0</v>
      </c>
      <c r="V173" s="8">
        <f t="shared" si="480"/>
        <v>0</v>
      </c>
      <c r="W173" s="63"/>
      <c r="X173" s="201">
        <f t="shared" si="481"/>
        <v>0</v>
      </c>
      <c r="Y173" s="201">
        <f t="shared" si="481"/>
        <v>0</v>
      </c>
      <c r="Z173" s="8">
        <f t="shared" si="482"/>
        <v>0</v>
      </c>
      <c r="AA173" s="8">
        <f t="shared" si="483"/>
        <v>0</v>
      </c>
      <c r="AB173" s="60"/>
      <c r="AC173" s="201">
        <f t="shared" si="484"/>
        <v>0</v>
      </c>
      <c r="AD173" s="201">
        <f t="shared" si="484"/>
        <v>0</v>
      </c>
      <c r="AE173" s="8">
        <f t="shared" si="485"/>
        <v>0</v>
      </c>
      <c r="AF173" s="8">
        <f t="shared" si="486"/>
        <v>0</v>
      </c>
      <c r="AH173" s="201">
        <f t="shared" si="487"/>
        <v>0</v>
      </c>
      <c r="AI173" s="201">
        <f t="shared" si="487"/>
        <v>0</v>
      </c>
      <c r="AJ173" s="8">
        <f t="shared" si="488"/>
        <v>0</v>
      </c>
      <c r="AK173" s="8">
        <f t="shared" si="489"/>
        <v>0</v>
      </c>
      <c r="AM173" s="201">
        <f t="shared" si="490"/>
        <v>0</v>
      </c>
      <c r="AN173" s="201">
        <f t="shared" si="490"/>
        <v>0</v>
      </c>
      <c r="AO173" s="8">
        <f t="shared" si="491"/>
        <v>0</v>
      </c>
      <c r="AP173" s="8">
        <f t="shared" si="492"/>
        <v>0</v>
      </c>
      <c r="AR173" s="201">
        <f t="shared" si="493"/>
        <v>0</v>
      </c>
      <c r="AS173" s="201">
        <f t="shared" si="493"/>
        <v>0</v>
      </c>
      <c r="AT173" s="8">
        <f t="shared" si="494"/>
        <v>0</v>
      </c>
      <c r="AU173" s="8">
        <f t="shared" si="495"/>
        <v>0</v>
      </c>
      <c r="AW173" s="201">
        <f t="shared" si="496"/>
        <v>0</v>
      </c>
      <c r="AX173" s="201">
        <f t="shared" si="496"/>
        <v>0</v>
      </c>
      <c r="AY173" s="8">
        <f t="shared" si="497"/>
        <v>0</v>
      </c>
      <c r="AZ173" s="8">
        <f t="shared" si="498"/>
        <v>0</v>
      </c>
      <c r="BB173" s="201">
        <f t="shared" si="499"/>
        <v>0</v>
      </c>
      <c r="BC173" s="201">
        <f t="shared" si="499"/>
        <v>0</v>
      </c>
      <c r="BD173" s="8">
        <f t="shared" si="500"/>
        <v>0</v>
      </c>
      <c r="BE173" s="8">
        <f t="shared" si="501"/>
        <v>0</v>
      </c>
      <c r="BG173" s="201">
        <f t="shared" si="502"/>
        <v>0</v>
      </c>
      <c r="BH173" s="201">
        <f t="shared" si="502"/>
        <v>0</v>
      </c>
      <c r="BI173" s="8">
        <f t="shared" si="503"/>
        <v>0</v>
      </c>
      <c r="BJ173" s="8">
        <f t="shared" si="504"/>
        <v>0</v>
      </c>
      <c r="BL173" s="201">
        <f t="shared" si="505"/>
        <v>0</v>
      </c>
      <c r="BM173" s="201">
        <f t="shared" si="505"/>
        <v>0</v>
      </c>
      <c r="BN173" s="8">
        <f t="shared" si="506"/>
        <v>0</v>
      </c>
      <c r="BO173" s="8">
        <f t="shared" si="507"/>
        <v>0</v>
      </c>
      <c r="BQ173" s="201">
        <f t="shared" si="508"/>
        <v>0</v>
      </c>
      <c r="BR173" s="201">
        <f t="shared" si="508"/>
        <v>0</v>
      </c>
      <c r="BS173" s="8">
        <f t="shared" si="509"/>
        <v>0</v>
      </c>
      <c r="BT173" s="8">
        <f t="shared" si="510"/>
        <v>0</v>
      </c>
      <c r="BV173" s="201">
        <f t="shared" si="511"/>
        <v>0</v>
      </c>
      <c r="BW173" s="201">
        <f t="shared" si="511"/>
        <v>0</v>
      </c>
      <c r="BX173" s="8">
        <f t="shared" si="512"/>
        <v>0</v>
      </c>
      <c r="BY173" s="8">
        <f t="shared" si="513"/>
        <v>0</v>
      </c>
      <c r="CA173" s="201">
        <f t="shared" si="514"/>
        <v>0</v>
      </c>
      <c r="CB173" s="201">
        <f t="shared" si="514"/>
        <v>0</v>
      </c>
      <c r="CC173" s="8">
        <f t="shared" si="515"/>
        <v>0</v>
      </c>
      <c r="CD173" s="8">
        <f t="shared" si="516"/>
        <v>0</v>
      </c>
      <c r="CF173" s="201">
        <f t="shared" si="517"/>
        <v>0</v>
      </c>
      <c r="CG173" s="201">
        <f t="shared" si="517"/>
        <v>0</v>
      </c>
      <c r="CH173" s="8">
        <f t="shared" si="518"/>
        <v>0</v>
      </c>
      <c r="CI173" s="8">
        <f t="shared" si="519"/>
        <v>0</v>
      </c>
      <c r="CK173" s="201">
        <f t="shared" si="520"/>
        <v>0</v>
      </c>
      <c r="CL173" s="201">
        <f t="shared" si="520"/>
        <v>0</v>
      </c>
      <c r="CM173" s="8">
        <f t="shared" si="521"/>
        <v>0</v>
      </c>
      <c r="CN173" s="8">
        <f t="shared" si="522"/>
        <v>0</v>
      </c>
      <c r="CP173" s="201">
        <f t="shared" si="523"/>
        <v>0</v>
      </c>
      <c r="CQ173" s="201">
        <f t="shared" si="523"/>
        <v>0</v>
      </c>
      <c r="CR173" s="8">
        <f t="shared" si="524"/>
        <v>0</v>
      </c>
      <c r="CS173" s="8">
        <f t="shared" si="525"/>
        <v>0</v>
      </c>
      <c r="CU173" s="201">
        <f t="shared" si="526"/>
        <v>0</v>
      </c>
      <c r="CV173" s="201">
        <f t="shared" si="526"/>
        <v>0</v>
      </c>
      <c r="CW173" s="8">
        <f t="shared" si="527"/>
        <v>0</v>
      </c>
      <c r="CX173" s="8">
        <f t="shared" si="528"/>
        <v>0</v>
      </c>
      <c r="CZ173" s="201">
        <f t="shared" si="529"/>
        <v>0</v>
      </c>
      <c r="DA173" s="201">
        <f t="shared" si="529"/>
        <v>0</v>
      </c>
      <c r="DB173" s="8">
        <f t="shared" si="530"/>
        <v>0</v>
      </c>
      <c r="DC173" s="8">
        <f t="shared" si="531"/>
        <v>0</v>
      </c>
      <c r="DE173" s="201">
        <f t="shared" si="532"/>
        <v>0</v>
      </c>
      <c r="DF173" s="201">
        <f t="shared" si="532"/>
        <v>0</v>
      </c>
      <c r="DG173" s="8">
        <f t="shared" si="533"/>
        <v>0</v>
      </c>
      <c r="DH173" s="8">
        <f t="shared" si="534"/>
        <v>0</v>
      </c>
      <c r="DJ173" s="201">
        <f t="shared" si="535"/>
        <v>0</v>
      </c>
      <c r="DK173" s="201">
        <f t="shared" si="535"/>
        <v>0</v>
      </c>
      <c r="DL173" s="8">
        <f t="shared" si="536"/>
        <v>0</v>
      </c>
      <c r="DM173" s="8">
        <f t="shared" si="537"/>
        <v>0</v>
      </c>
      <c r="DO173" s="201">
        <f t="shared" si="538"/>
        <v>0</v>
      </c>
      <c r="DP173" s="201">
        <f t="shared" si="538"/>
        <v>0</v>
      </c>
      <c r="DQ173" s="8">
        <f t="shared" si="539"/>
        <v>0</v>
      </c>
      <c r="DR173" s="8">
        <f t="shared" si="540"/>
        <v>0</v>
      </c>
      <c r="DT173" s="51">
        <f t="shared" si="544"/>
        <v>0</v>
      </c>
      <c r="DU173" s="50">
        <f t="shared" si="475"/>
        <v>0</v>
      </c>
      <c r="DV173" s="51">
        <v>0</v>
      </c>
      <c r="DW173" s="50">
        <f t="shared" si="476"/>
        <v>0</v>
      </c>
      <c r="DX173" s="51">
        <f t="shared" si="477"/>
        <v>0</v>
      </c>
      <c r="DY173" s="52">
        <f t="shared" si="477"/>
        <v>0</v>
      </c>
      <c r="DZ173" s="307">
        <f t="shared" si="473"/>
        <v>0</v>
      </c>
    </row>
    <row r="174" spans="1:130" s="72" customFormat="1" ht="32.4" customHeight="1" thickBot="1" x14ac:dyDescent="0.35">
      <c r="B174" s="436" t="s">
        <v>104</v>
      </c>
      <c r="C174" s="276" t="str">
        <f>B162</f>
        <v>Transport</v>
      </c>
      <c r="D174" s="445"/>
      <c r="E174" s="242"/>
      <c r="F174" s="73"/>
      <c r="G174" s="73"/>
      <c r="H174" s="73"/>
      <c r="I174" s="73"/>
      <c r="J174" s="73"/>
      <c r="K174" s="74"/>
      <c r="L174" s="73"/>
      <c r="M174" s="75"/>
      <c r="N174" s="396">
        <f>P18</f>
        <v>2015</v>
      </c>
      <c r="O174" s="428"/>
      <c r="P174" s="95">
        <f>SUM(P164:P173)</f>
        <v>0</v>
      </c>
      <c r="Q174" s="95">
        <f>SUM(Q164:Q173)</f>
        <v>0</v>
      </c>
      <c r="R174" s="78"/>
      <c r="S174" s="294">
        <f>U18</f>
        <v>2016</v>
      </c>
      <c r="T174" s="294"/>
      <c r="U174" s="76">
        <f>SUM(U164:U173)</f>
        <v>0</v>
      </c>
      <c r="V174" s="77">
        <f>SUM(V163:V173)</f>
        <v>0</v>
      </c>
      <c r="W174" s="78"/>
      <c r="X174" s="391">
        <f>Z18</f>
        <v>2017</v>
      </c>
      <c r="Y174" s="277"/>
      <c r="Z174" s="76">
        <f>SUM(Z163:Z166)</f>
        <v>0</v>
      </c>
      <c r="AA174" s="77">
        <f>SUM(AA163:AA173)</f>
        <v>0</v>
      </c>
      <c r="AB174" s="79"/>
      <c r="AC174" s="391">
        <f>AE18</f>
        <v>2018</v>
      </c>
      <c r="AD174" s="277"/>
      <c r="AE174" s="76">
        <f>SUM(AE163:AE166)</f>
        <v>0</v>
      </c>
      <c r="AF174" s="77">
        <f>SUM(AF163:AF173)</f>
        <v>0</v>
      </c>
      <c r="AH174" s="391">
        <f>AJ18</f>
        <v>2019</v>
      </c>
      <c r="AI174" s="277"/>
      <c r="AJ174" s="76">
        <f>SUM(AJ163:AJ166)</f>
        <v>0</v>
      </c>
      <c r="AK174" s="77">
        <f>SUM(AK163:AK173)</f>
        <v>0</v>
      </c>
      <c r="AM174" s="391">
        <f>AO18</f>
        <v>2020</v>
      </c>
      <c r="AN174" s="277"/>
      <c r="AO174" s="76">
        <f>SUM(AO163:AO166)</f>
        <v>0</v>
      </c>
      <c r="AP174" s="77">
        <f>SUM(AP163:AP173)</f>
        <v>0</v>
      </c>
      <c r="AR174" s="391">
        <f>AT18</f>
        <v>2021</v>
      </c>
      <c r="AS174" s="277"/>
      <c r="AT174" s="76">
        <f>SUM(AT163:AT166)</f>
        <v>0</v>
      </c>
      <c r="AU174" s="77">
        <f>SUM(AU163:AU173)</f>
        <v>0</v>
      </c>
      <c r="AW174" s="391">
        <f>AY18</f>
        <v>2022</v>
      </c>
      <c r="AX174" s="277"/>
      <c r="AY174" s="76">
        <f>SUM(AY163:AY166)</f>
        <v>0</v>
      </c>
      <c r="AZ174" s="77">
        <f>SUM(AZ163:AZ173)</f>
        <v>0</v>
      </c>
      <c r="BB174" s="391">
        <f>BD18</f>
        <v>2023</v>
      </c>
      <c r="BC174" s="277"/>
      <c r="BD174" s="76">
        <f>SUM(BD163:BD166)</f>
        <v>0</v>
      </c>
      <c r="BE174" s="77">
        <f>SUM(BE163:BE173)</f>
        <v>0</v>
      </c>
      <c r="BG174" s="391">
        <f>BI18</f>
        <v>2024</v>
      </c>
      <c r="BH174" s="277"/>
      <c r="BI174" s="76">
        <f>SUM(BI163:BI166)</f>
        <v>0</v>
      </c>
      <c r="BJ174" s="77">
        <f>SUM(BJ163:BJ173)</f>
        <v>0</v>
      </c>
      <c r="BL174" s="391">
        <f>BN18</f>
        <v>2025</v>
      </c>
      <c r="BM174" s="277"/>
      <c r="BN174" s="76">
        <f>SUM(BN163:BN166)</f>
        <v>0</v>
      </c>
      <c r="BO174" s="77">
        <f>SUM(BO163:BO173)</f>
        <v>0</v>
      </c>
      <c r="BQ174" s="391">
        <f>BS18</f>
        <v>2026</v>
      </c>
      <c r="BR174" s="277"/>
      <c r="BS174" s="76">
        <f>SUM(BS163:BS166)</f>
        <v>0</v>
      </c>
      <c r="BT174" s="77">
        <f>SUM(BT163:BT173)</f>
        <v>0</v>
      </c>
      <c r="BV174" s="391">
        <f>BX18</f>
        <v>2027</v>
      </c>
      <c r="BW174" s="277"/>
      <c r="BX174" s="76">
        <f>SUM(BX163:BX166)</f>
        <v>0</v>
      </c>
      <c r="BY174" s="77">
        <f>SUM(BY163:BY173)</f>
        <v>0</v>
      </c>
      <c r="CA174" s="391">
        <f>CC18</f>
        <v>2028</v>
      </c>
      <c r="CB174" s="277"/>
      <c r="CC174" s="76">
        <f>SUM(CC163:CC166)</f>
        <v>0</v>
      </c>
      <c r="CD174" s="77">
        <f>SUM(CD163:CD173)</f>
        <v>0</v>
      </c>
      <c r="CF174" s="391">
        <f>CH18</f>
        <v>2029</v>
      </c>
      <c r="CG174" s="277"/>
      <c r="CH174" s="76">
        <f>SUM(CH163:CH166)</f>
        <v>0</v>
      </c>
      <c r="CI174" s="77">
        <f>SUM(CI163:CI173)</f>
        <v>0</v>
      </c>
      <c r="CK174" s="391">
        <f>CM18</f>
        <v>2030</v>
      </c>
      <c r="CL174" s="277"/>
      <c r="CM174" s="76">
        <f>SUM(CM163:CM166)</f>
        <v>0</v>
      </c>
      <c r="CN174" s="77">
        <f>SUM(CN163:CN173)</f>
        <v>0</v>
      </c>
      <c r="CP174" s="391">
        <f>CR18</f>
        <v>2031</v>
      </c>
      <c r="CQ174" s="277"/>
      <c r="CR174" s="76">
        <f>SUM(CR163:CR166)</f>
        <v>0</v>
      </c>
      <c r="CS174" s="77">
        <f>SUM(CS163:CS173)</f>
        <v>0</v>
      </c>
      <c r="CU174" s="391">
        <f>CW18</f>
        <v>2032</v>
      </c>
      <c r="CV174" s="277"/>
      <c r="CW174" s="76">
        <f>SUM(CW163:CW166)</f>
        <v>0</v>
      </c>
      <c r="CX174" s="77">
        <f>SUM(CX163:CX173)</f>
        <v>0</v>
      </c>
      <c r="CZ174" s="391">
        <f>DB18</f>
        <v>2033</v>
      </c>
      <c r="DA174" s="277"/>
      <c r="DB174" s="76">
        <f>SUM(DB163:DB166)</f>
        <v>0</v>
      </c>
      <c r="DC174" s="77">
        <f>SUM(DC163:DC173)</f>
        <v>0</v>
      </c>
      <c r="DE174" s="391">
        <f>DG18</f>
        <v>2034</v>
      </c>
      <c r="DF174" s="277"/>
      <c r="DG174" s="76">
        <f>SUM(DG163:DG166)</f>
        <v>0</v>
      </c>
      <c r="DH174" s="77">
        <f>SUM(DH163:DH173)</f>
        <v>0</v>
      </c>
      <c r="DJ174" s="391">
        <f>DL18</f>
        <v>2035</v>
      </c>
      <c r="DK174" s="277"/>
      <c r="DL174" s="76">
        <f>SUM(DL163:DL166)</f>
        <v>0</v>
      </c>
      <c r="DM174" s="77">
        <f>SUM(DM163:DM173)</f>
        <v>0</v>
      </c>
      <c r="DO174" s="391">
        <f>DQ18</f>
        <v>2036</v>
      </c>
      <c r="DP174" s="277"/>
      <c r="DQ174" s="76">
        <f>SUM(DQ163:DQ166)</f>
        <v>0</v>
      </c>
      <c r="DR174" s="77">
        <f>SUM(DR163:DR173)</f>
        <v>0</v>
      </c>
      <c r="DT174" s="80">
        <f t="shared" ref="DT174:DX174" si="545">SUM(DT163:DT173)</f>
        <v>0</v>
      </c>
      <c r="DU174" s="77">
        <f t="shared" si="545"/>
        <v>0</v>
      </c>
      <c r="DV174" s="80">
        <f t="shared" si="545"/>
        <v>0</v>
      </c>
      <c r="DW174" s="77">
        <f t="shared" si="545"/>
        <v>0</v>
      </c>
      <c r="DX174" s="80">
        <f t="shared" si="545"/>
        <v>0</v>
      </c>
      <c r="DY174" s="77">
        <f>SUM(Q174+V174+AA174+AF174+AK174+AP174+AU174+AZ174+BE174+BJ174+BO174+BT174+BY174+CD174+CI174+CN174+CS174+CX174+DC174+DH174+DM174+DR174)</f>
        <v>0</v>
      </c>
      <c r="DZ174" s="311" t="s">
        <v>53</v>
      </c>
    </row>
    <row r="175" spans="1:130" x14ac:dyDescent="0.3">
      <c r="P175" s="280" t="s">
        <v>17</v>
      </c>
      <c r="Q175" s="281" t="s">
        <v>18</v>
      </c>
      <c r="U175" s="280" t="s">
        <v>17</v>
      </c>
      <c r="V175" s="281" t="s">
        <v>18</v>
      </c>
      <c r="Z175" s="280" t="s">
        <v>17</v>
      </c>
      <c r="AA175" s="281" t="s">
        <v>18</v>
      </c>
      <c r="AE175" s="280" t="s">
        <v>17</v>
      </c>
      <c r="AF175" s="281" t="s">
        <v>18</v>
      </c>
      <c r="AJ175" s="280" t="s">
        <v>17</v>
      </c>
      <c r="AK175" s="281" t="s">
        <v>18</v>
      </c>
      <c r="AO175" s="280" t="s">
        <v>17</v>
      </c>
      <c r="AP175" s="281" t="s">
        <v>18</v>
      </c>
      <c r="AT175" s="280" t="s">
        <v>17</v>
      </c>
      <c r="AU175" s="281" t="s">
        <v>18</v>
      </c>
      <c r="AY175" s="280" t="s">
        <v>17</v>
      </c>
      <c r="AZ175" s="281" t="s">
        <v>18</v>
      </c>
      <c r="BD175" s="280" t="s">
        <v>17</v>
      </c>
      <c r="BE175" s="281" t="s">
        <v>18</v>
      </c>
      <c r="BI175" s="280" t="s">
        <v>17</v>
      </c>
      <c r="BJ175" s="281" t="s">
        <v>18</v>
      </c>
      <c r="BN175" s="280" t="s">
        <v>17</v>
      </c>
      <c r="BO175" s="281" t="s">
        <v>18</v>
      </c>
      <c r="BS175" s="280" t="s">
        <v>17</v>
      </c>
      <c r="BT175" s="281" t="s">
        <v>18</v>
      </c>
      <c r="BX175" s="280" t="s">
        <v>17</v>
      </c>
      <c r="BY175" s="281" t="s">
        <v>18</v>
      </c>
      <c r="CC175" s="280" t="s">
        <v>17</v>
      </c>
      <c r="CD175" s="281" t="s">
        <v>18</v>
      </c>
      <c r="CH175" s="280" t="s">
        <v>17</v>
      </c>
      <c r="CI175" s="281" t="s">
        <v>18</v>
      </c>
      <c r="CM175" s="280" t="s">
        <v>17</v>
      </c>
      <c r="CN175" s="281" t="s">
        <v>18</v>
      </c>
      <c r="CR175" s="280" t="s">
        <v>17</v>
      </c>
      <c r="CS175" s="281" t="s">
        <v>18</v>
      </c>
      <c r="CW175" s="280" t="s">
        <v>17</v>
      </c>
      <c r="CX175" s="281" t="s">
        <v>18</v>
      </c>
      <c r="DB175" s="280" t="s">
        <v>17</v>
      </c>
      <c r="DC175" s="281" t="s">
        <v>18</v>
      </c>
      <c r="DG175" s="280" t="s">
        <v>17</v>
      </c>
      <c r="DH175" s="281" t="s">
        <v>18</v>
      </c>
      <c r="DL175" s="280" t="s">
        <v>17</v>
      </c>
      <c r="DM175" s="281" t="s">
        <v>18</v>
      </c>
      <c r="DQ175" s="280" t="s">
        <v>17</v>
      </c>
      <c r="DR175" s="281" t="s">
        <v>18</v>
      </c>
      <c r="DT175" s="280" t="s">
        <v>17</v>
      </c>
      <c r="DU175" s="281" t="s">
        <v>18</v>
      </c>
      <c r="DV175" s="280" t="s">
        <v>17</v>
      </c>
      <c r="DW175" s="281" t="s">
        <v>18</v>
      </c>
      <c r="DX175" s="280" t="s">
        <v>17</v>
      </c>
      <c r="DY175" s="281" t="s">
        <v>18</v>
      </c>
    </row>
    <row r="176" spans="1:130" x14ac:dyDescent="0.3">
      <c r="I176" s="92"/>
      <c r="J176" s="92"/>
      <c r="L176" s="92"/>
    </row>
    <row r="177" spans="2:130" x14ac:dyDescent="0.3">
      <c r="I177" s="92"/>
      <c r="J177" s="92"/>
      <c r="L177" s="92"/>
    </row>
    <row r="178" spans="2:130" ht="26.4" customHeight="1" x14ac:dyDescent="0.3">
      <c r="I178" s="2"/>
      <c r="J178" s="2"/>
      <c r="L178" s="2"/>
      <c r="N178" s="392"/>
      <c r="O178" s="217"/>
      <c r="P178" s="282"/>
      <c r="Q178" s="83"/>
      <c r="R178" s="22"/>
      <c r="S178" s="380"/>
      <c r="T178" s="206"/>
      <c r="U178" s="282"/>
      <c r="V178" s="83"/>
      <c r="W178" s="22"/>
      <c r="X178" s="392"/>
      <c r="Y178" s="82"/>
      <c r="Z178" s="282"/>
      <c r="AA178" s="83"/>
      <c r="AB178" s="451"/>
      <c r="AC178" s="392"/>
      <c r="AD178" s="82"/>
      <c r="AE178" s="282"/>
      <c r="AF178" s="83"/>
      <c r="AH178" s="392"/>
      <c r="AI178" s="82"/>
      <c r="AJ178" s="282"/>
      <c r="AK178" s="83"/>
      <c r="AM178" s="392"/>
      <c r="AN178" s="82"/>
      <c r="AO178" s="282"/>
      <c r="AP178" s="83"/>
      <c r="AR178" s="392"/>
      <c r="AS178" s="82"/>
      <c r="AT178" s="282"/>
      <c r="AU178" s="83"/>
      <c r="AW178" s="392"/>
      <c r="AX178" s="82"/>
      <c r="AY178" s="282"/>
      <c r="AZ178" s="83"/>
      <c r="BB178" s="392"/>
      <c r="BC178" s="82"/>
      <c r="BD178" s="282"/>
      <c r="BE178" s="83"/>
      <c r="BG178" s="392"/>
      <c r="BH178" s="82"/>
      <c r="BI178" s="282"/>
      <c r="BJ178" s="83"/>
      <c r="BL178" s="392"/>
      <c r="BM178" s="82"/>
      <c r="BN178" s="282"/>
      <c r="BO178" s="83"/>
      <c r="BQ178" s="392"/>
      <c r="BR178" s="82"/>
      <c r="BS178" s="282"/>
      <c r="BT178" s="83"/>
      <c r="BV178" s="392"/>
      <c r="BW178" s="82"/>
      <c r="BX178" s="282"/>
      <c r="BY178" s="83"/>
      <c r="CA178" s="392"/>
      <c r="CB178" s="82"/>
      <c r="CC178" s="282"/>
      <c r="CD178" s="83"/>
      <c r="CF178" s="392"/>
      <c r="CG178" s="82"/>
      <c r="CH178" s="282"/>
      <c r="CI178" s="83"/>
      <c r="CK178" s="392"/>
      <c r="CL178" s="82"/>
      <c r="CM178" s="282"/>
      <c r="CN178" s="83"/>
      <c r="CP178" s="392"/>
      <c r="CQ178" s="82"/>
      <c r="CR178" s="282"/>
      <c r="CS178" s="83"/>
      <c r="CU178" s="392"/>
      <c r="CV178" s="82"/>
      <c r="CW178" s="282"/>
      <c r="CX178" s="83"/>
      <c r="CZ178" s="392"/>
      <c r="DA178" s="82"/>
      <c r="DB178" s="282"/>
      <c r="DC178" s="83"/>
      <c r="DE178" s="392"/>
      <c r="DF178" s="82"/>
      <c r="DG178" s="282"/>
      <c r="DH178" s="83"/>
      <c r="DJ178" s="392"/>
      <c r="DK178" s="82"/>
      <c r="DL178" s="282"/>
      <c r="DM178" s="83"/>
      <c r="DO178" s="392"/>
      <c r="DP178" s="82"/>
      <c r="DQ178" s="282"/>
      <c r="DR178" s="83"/>
      <c r="DT178" s="605" t="s">
        <v>12</v>
      </c>
      <c r="DU178" s="606"/>
      <c r="DV178" s="605" t="s">
        <v>13</v>
      </c>
      <c r="DW178" s="606"/>
      <c r="DX178" s="603" t="s">
        <v>14</v>
      </c>
      <c r="DY178" s="604"/>
    </row>
    <row r="179" spans="2:130" ht="15" thickBot="1" x14ac:dyDescent="0.35">
      <c r="I179" s="2"/>
      <c r="J179" s="2"/>
      <c r="L179" s="2"/>
      <c r="N179" s="388" t="s">
        <v>15</v>
      </c>
      <c r="O179" s="211" t="s">
        <v>16</v>
      </c>
      <c r="P179" s="31" t="s">
        <v>17</v>
      </c>
      <c r="Q179" s="32" t="s">
        <v>18</v>
      </c>
      <c r="R179" s="22"/>
      <c r="S179" s="30" t="s">
        <v>15</v>
      </c>
      <c r="T179" s="31" t="s">
        <v>16</v>
      </c>
      <c r="U179" s="31" t="s">
        <v>17</v>
      </c>
      <c r="V179" s="32" t="s">
        <v>18</v>
      </c>
      <c r="W179" s="22"/>
      <c r="X179" s="388" t="s">
        <v>15</v>
      </c>
      <c r="Y179" s="31" t="s">
        <v>16</v>
      </c>
      <c r="Z179" s="31" t="s">
        <v>17</v>
      </c>
      <c r="AA179" s="32" t="s">
        <v>18</v>
      </c>
      <c r="AB179" s="451"/>
      <c r="AC179" s="388" t="s">
        <v>15</v>
      </c>
      <c r="AD179" s="31" t="s">
        <v>16</v>
      </c>
      <c r="AE179" s="31" t="s">
        <v>17</v>
      </c>
      <c r="AF179" s="32" t="s">
        <v>18</v>
      </c>
      <c r="AH179" s="388" t="s">
        <v>15</v>
      </c>
      <c r="AI179" s="31" t="s">
        <v>16</v>
      </c>
      <c r="AJ179" s="31" t="s">
        <v>17</v>
      </c>
      <c r="AK179" s="32" t="s">
        <v>18</v>
      </c>
      <c r="AM179" s="388" t="s">
        <v>15</v>
      </c>
      <c r="AN179" s="31" t="s">
        <v>16</v>
      </c>
      <c r="AO179" s="31" t="s">
        <v>17</v>
      </c>
      <c r="AP179" s="32" t="s">
        <v>18</v>
      </c>
      <c r="AR179" s="388" t="s">
        <v>15</v>
      </c>
      <c r="AS179" s="31" t="s">
        <v>16</v>
      </c>
      <c r="AT179" s="31" t="s">
        <v>17</v>
      </c>
      <c r="AU179" s="32" t="s">
        <v>18</v>
      </c>
      <c r="AW179" s="388" t="s">
        <v>15</v>
      </c>
      <c r="AX179" s="31" t="s">
        <v>16</v>
      </c>
      <c r="AY179" s="31" t="s">
        <v>17</v>
      </c>
      <c r="AZ179" s="32" t="s">
        <v>18</v>
      </c>
      <c r="BB179" s="388" t="s">
        <v>15</v>
      </c>
      <c r="BC179" s="31" t="s">
        <v>16</v>
      </c>
      <c r="BD179" s="31" t="s">
        <v>17</v>
      </c>
      <c r="BE179" s="32" t="s">
        <v>18</v>
      </c>
      <c r="BG179" s="388" t="s">
        <v>15</v>
      </c>
      <c r="BH179" s="31" t="s">
        <v>16</v>
      </c>
      <c r="BI179" s="31" t="s">
        <v>17</v>
      </c>
      <c r="BJ179" s="32" t="s">
        <v>18</v>
      </c>
      <c r="BL179" s="388" t="s">
        <v>15</v>
      </c>
      <c r="BM179" s="31" t="s">
        <v>16</v>
      </c>
      <c r="BN179" s="31" t="s">
        <v>17</v>
      </c>
      <c r="BO179" s="32" t="s">
        <v>18</v>
      </c>
      <c r="BQ179" s="388" t="s">
        <v>15</v>
      </c>
      <c r="BR179" s="31" t="s">
        <v>16</v>
      </c>
      <c r="BS179" s="31" t="s">
        <v>17</v>
      </c>
      <c r="BT179" s="32" t="s">
        <v>18</v>
      </c>
      <c r="BV179" s="388" t="s">
        <v>15</v>
      </c>
      <c r="BW179" s="31" t="s">
        <v>16</v>
      </c>
      <c r="BX179" s="31" t="s">
        <v>17</v>
      </c>
      <c r="BY179" s="32" t="s">
        <v>18</v>
      </c>
      <c r="CA179" s="388" t="s">
        <v>15</v>
      </c>
      <c r="CB179" s="31" t="s">
        <v>16</v>
      </c>
      <c r="CC179" s="31" t="s">
        <v>17</v>
      </c>
      <c r="CD179" s="32" t="s">
        <v>18</v>
      </c>
      <c r="CF179" s="388" t="s">
        <v>15</v>
      </c>
      <c r="CG179" s="31" t="s">
        <v>16</v>
      </c>
      <c r="CH179" s="31" t="s">
        <v>17</v>
      </c>
      <c r="CI179" s="32" t="s">
        <v>18</v>
      </c>
      <c r="CK179" s="388" t="s">
        <v>15</v>
      </c>
      <c r="CL179" s="31" t="s">
        <v>16</v>
      </c>
      <c r="CM179" s="31" t="s">
        <v>17</v>
      </c>
      <c r="CN179" s="32" t="s">
        <v>18</v>
      </c>
      <c r="CP179" s="388" t="s">
        <v>15</v>
      </c>
      <c r="CQ179" s="31" t="s">
        <v>16</v>
      </c>
      <c r="CR179" s="31" t="s">
        <v>17</v>
      </c>
      <c r="CS179" s="32" t="s">
        <v>18</v>
      </c>
      <c r="CU179" s="388" t="s">
        <v>15</v>
      </c>
      <c r="CV179" s="31" t="s">
        <v>16</v>
      </c>
      <c r="CW179" s="31" t="s">
        <v>17</v>
      </c>
      <c r="CX179" s="32" t="s">
        <v>18</v>
      </c>
      <c r="CZ179" s="388" t="s">
        <v>15</v>
      </c>
      <c r="DA179" s="31" t="s">
        <v>16</v>
      </c>
      <c r="DB179" s="31" t="s">
        <v>17</v>
      </c>
      <c r="DC179" s="32" t="s">
        <v>18</v>
      </c>
      <c r="DE179" s="388" t="s">
        <v>15</v>
      </c>
      <c r="DF179" s="31" t="s">
        <v>16</v>
      </c>
      <c r="DG179" s="31" t="s">
        <v>17</v>
      </c>
      <c r="DH179" s="32" t="s">
        <v>18</v>
      </c>
      <c r="DJ179" s="388" t="s">
        <v>15</v>
      </c>
      <c r="DK179" s="31" t="s">
        <v>16</v>
      </c>
      <c r="DL179" s="31" t="s">
        <v>17</v>
      </c>
      <c r="DM179" s="32" t="s">
        <v>18</v>
      </c>
      <c r="DO179" s="388" t="s">
        <v>15</v>
      </c>
      <c r="DP179" s="31" t="s">
        <v>16</v>
      </c>
      <c r="DQ179" s="31" t="s">
        <v>17</v>
      </c>
      <c r="DR179" s="32" t="s">
        <v>18</v>
      </c>
      <c r="DT179" s="250" t="s">
        <v>17</v>
      </c>
      <c r="DU179" s="251" t="s">
        <v>18</v>
      </c>
      <c r="DV179" s="250" t="s">
        <v>17</v>
      </c>
      <c r="DW179" s="252" t="s">
        <v>18</v>
      </c>
      <c r="DX179" s="253" t="s">
        <v>17</v>
      </c>
      <c r="DY179" s="252" t="s">
        <v>18</v>
      </c>
    </row>
    <row r="180" spans="2:130" s="33" customFormat="1" ht="27" customHeight="1" thickBot="1" x14ac:dyDescent="0.35">
      <c r="B180" s="520" t="s">
        <v>406</v>
      </c>
      <c r="C180" s="521" t="s">
        <v>55</v>
      </c>
      <c r="D180" s="444"/>
      <c r="E180" s="283" t="s">
        <v>21</v>
      </c>
      <c r="F180" s="257" t="s">
        <v>22</v>
      </c>
      <c r="G180" s="257"/>
      <c r="H180" s="257" t="s">
        <v>23</v>
      </c>
      <c r="I180" s="257" t="s">
        <v>24</v>
      </c>
      <c r="J180" s="257" t="s">
        <v>25</v>
      </c>
      <c r="K180" s="258" t="s">
        <v>26</v>
      </c>
      <c r="L180" s="259" t="s">
        <v>27</v>
      </c>
      <c r="N180" s="389"/>
      <c r="O180" s="212"/>
      <c r="P180" s="35"/>
      <c r="Q180" s="36"/>
      <c r="R180" s="37"/>
      <c r="S180" s="34"/>
      <c r="T180" s="35"/>
      <c r="U180" s="35"/>
      <c r="V180" s="36"/>
      <c r="W180" s="37"/>
      <c r="X180" s="389"/>
      <c r="Y180" s="35"/>
      <c r="Z180" s="35"/>
      <c r="AA180" s="36"/>
      <c r="AB180" s="37"/>
      <c r="AC180" s="389"/>
      <c r="AD180" s="35"/>
      <c r="AE180" s="35"/>
      <c r="AF180" s="36"/>
      <c r="AH180" s="389"/>
      <c r="AI180" s="35"/>
      <c r="AJ180" s="35"/>
      <c r="AK180" s="36"/>
      <c r="AM180" s="389"/>
      <c r="AN180" s="35"/>
      <c r="AO180" s="35"/>
      <c r="AP180" s="36"/>
      <c r="AR180" s="389"/>
      <c r="AS180" s="35"/>
      <c r="AT180" s="35"/>
      <c r="AU180" s="36"/>
      <c r="AW180" s="389"/>
      <c r="AX180" s="35"/>
      <c r="AY180" s="35"/>
      <c r="AZ180" s="36"/>
      <c r="BB180" s="389"/>
      <c r="BC180" s="35"/>
      <c r="BD180" s="35"/>
      <c r="BE180" s="36"/>
      <c r="BG180" s="389"/>
      <c r="BH180" s="35"/>
      <c r="BI180" s="35"/>
      <c r="BJ180" s="36"/>
      <c r="BL180" s="389"/>
      <c r="BM180" s="35"/>
      <c r="BN180" s="35"/>
      <c r="BO180" s="36"/>
      <c r="BQ180" s="389"/>
      <c r="BR180" s="35"/>
      <c r="BS180" s="35"/>
      <c r="BT180" s="36"/>
      <c r="BV180" s="389"/>
      <c r="BW180" s="35"/>
      <c r="BX180" s="35"/>
      <c r="BY180" s="36"/>
      <c r="CA180" s="389"/>
      <c r="CB180" s="35"/>
      <c r="CC180" s="35"/>
      <c r="CD180" s="36"/>
      <c r="CF180" s="389"/>
      <c r="CG180" s="35"/>
      <c r="CH180" s="35"/>
      <c r="CI180" s="36"/>
      <c r="CK180" s="389"/>
      <c r="CL180" s="35"/>
      <c r="CM180" s="35"/>
      <c r="CN180" s="36"/>
      <c r="CP180" s="389"/>
      <c r="CQ180" s="35"/>
      <c r="CR180" s="35"/>
      <c r="CS180" s="36"/>
      <c r="CU180" s="389"/>
      <c r="CV180" s="35"/>
      <c r="CW180" s="35"/>
      <c r="CX180" s="36"/>
      <c r="CZ180" s="389"/>
      <c r="DA180" s="35"/>
      <c r="DB180" s="35"/>
      <c r="DC180" s="36"/>
      <c r="DE180" s="389"/>
      <c r="DF180" s="35"/>
      <c r="DG180" s="35"/>
      <c r="DH180" s="36"/>
      <c r="DJ180" s="389"/>
      <c r="DK180" s="35"/>
      <c r="DL180" s="35"/>
      <c r="DM180" s="36"/>
      <c r="DO180" s="389"/>
      <c r="DP180" s="35"/>
      <c r="DQ180" s="35"/>
      <c r="DR180" s="36"/>
      <c r="DT180" s="34"/>
      <c r="DU180" s="36"/>
      <c r="DV180" s="38"/>
      <c r="DW180" s="36"/>
      <c r="DX180" s="38"/>
      <c r="DY180" s="39"/>
      <c r="DZ180" s="309" t="str">
        <f t="shared" ref="DZ180:DZ200" si="546">B180</f>
        <v>IT equipment</v>
      </c>
    </row>
    <row r="181" spans="2:130" ht="35.4" customHeight="1" x14ac:dyDescent="0.3">
      <c r="B181" s="6"/>
      <c r="C181" s="317"/>
      <c r="D181" s="317"/>
      <c r="E181" s="239">
        <f>F181*$I$3</f>
        <v>8813.4536082474224</v>
      </c>
      <c r="F181" s="263">
        <f>'ref costs'!D63</f>
        <v>231.93298969072166</v>
      </c>
      <c r="G181" s="263"/>
      <c r="H181" s="263" t="s">
        <v>57</v>
      </c>
      <c r="I181" s="56">
        <v>5</v>
      </c>
      <c r="J181" s="56"/>
      <c r="K181" s="265"/>
      <c r="L181" s="264"/>
      <c r="M181" s="57"/>
      <c r="N181" s="394"/>
      <c r="O181" s="214"/>
      <c r="P181" s="8">
        <f t="shared" ref="P181:P200" si="547">$E181*N181*O181</f>
        <v>0</v>
      </c>
      <c r="Q181" s="8">
        <f t="shared" ref="Q181:Q200" si="548">P181/$I$3</f>
        <v>0</v>
      </c>
      <c r="S181" s="201">
        <f t="shared" ref="S181:T200" si="549">N181</f>
        <v>0</v>
      </c>
      <c r="T181" s="201">
        <f t="shared" si="549"/>
        <v>0</v>
      </c>
      <c r="U181" s="8">
        <f t="shared" ref="U181:U200" si="550">$E181*S181*T181</f>
        <v>0</v>
      </c>
      <c r="V181" s="8">
        <f t="shared" ref="V181:V200" si="551">U181/$I$3</f>
        <v>0</v>
      </c>
      <c r="X181" s="201">
        <f t="shared" ref="X181:Y200" si="552">S181</f>
        <v>0</v>
      </c>
      <c r="Y181" s="201">
        <f t="shared" si="552"/>
        <v>0</v>
      </c>
      <c r="Z181" s="8">
        <f t="shared" ref="Z181:Z200" si="553">$E181*X181*Y181</f>
        <v>0</v>
      </c>
      <c r="AA181" s="8">
        <f t="shared" ref="AA181:AA200" si="554">Z181/$I$3</f>
        <v>0</v>
      </c>
      <c r="AC181" s="375">
        <f t="shared" ref="AC181:AD200" si="555">X181</f>
        <v>0</v>
      </c>
      <c r="AD181" s="201">
        <f t="shared" si="555"/>
        <v>0</v>
      </c>
      <c r="AE181" s="8">
        <f t="shared" ref="AE181:AE200" si="556">$E181*AC181*AD181</f>
        <v>0</v>
      </c>
      <c r="AF181" s="8">
        <f t="shared" ref="AF181:AF200" si="557">AE181/$I$3</f>
        <v>0</v>
      </c>
      <c r="AH181" s="375">
        <f t="shared" ref="AH181:AI200" si="558">AC181</f>
        <v>0</v>
      </c>
      <c r="AI181" s="201">
        <f t="shared" si="558"/>
        <v>0</v>
      </c>
      <c r="AJ181" s="8">
        <f t="shared" ref="AJ181:AJ200" si="559">$E181*AH181*AI181</f>
        <v>0</v>
      </c>
      <c r="AK181" s="8">
        <f t="shared" ref="AK181:AK200" si="560">AJ181/$I$3</f>
        <v>0</v>
      </c>
      <c r="AM181" s="375">
        <f t="shared" ref="AM181:AN200" si="561">AH181</f>
        <v>0</v>
      </c>
      <c r="AN181" s="201">
        <f t="shared" si="561"/>
        <v>0</v>
      </c>
      <c r="AO181" s="8">
        <f t="shared" ref="AO181:AO200" si="562">$E181*AM181*AN181</f>
        <v>0</v>
      </c>
      <c r="AP181" s="8">
        <f t="shared" ref="AP181:AP200" si="563">AO181/$I$3</f>
        <v>0</v>
      </c>
      <c r="AR181" s="375">
        <f t="shared" ref="AR181:AS200" si="564">AM181</f>
        <v>0</v>
      </c>
      <c r="AS181" s="201">
        <f t="shared" si="564"/>
        <v>0</v>
      </c>
      <c r="AT181" s="8">
        <f t="shared" ref="AT181:AT200" si="565">$E181*AR181*AS181</f>
        <v>0</v>
      </c>
      <c r="AU181" s="8">
        <f t="shared" ref="AU181:AU200" si="566">AT181/$I$3</f>
        <v>0</v>
      </c>
      <c r="AW181" s="375">
        <f t="shared" ref="AW181:AX200" si="567">AR181</f>
        <v>0</v>
      </c>
      <c r="AX181" s="201">
        <f t="shared" si="567"/>
        <v>0</v>
      </c>
      <c r="AY181" s="8">
        <f t="shared" ref="AY181:AY200" si="568">$E181*AW181*AX181</f>
        <v>0</v>
      </c>
      <c r="AZ181" s="8">
        <f t="shared" ref="AZ181:AZ200" si="569">AY181/$I$3</f>
        <v>0</v>
      </c>
      <c r="BB181" s="375">
        <f t="shared" ref="BB181:BC200" si="570">AW181</f>
        <v>0</v>
      </c>
      <c r="BC181" s="201">
        <f t="shared" si="570"/>
        <v>0</v>
      </c>
      <c r="BD181" s="8">
        <f t="shared" ref="BD181:BD200" si="571">$E181*BB181*BC181</f>
        <v>0</v>
      </c>
      <c r="BE181" s="8">
        <f t="shared" ref="BE181:BE200" si="572">BD181/$I$3</f>
        <v>0</v>
      </c>
      <c r="BG181" s="375">
        <f t="shared" ref="BG181:BH200" si="573">BB181</f>
        <v>0</v>
      </c>
      <c r="BH181" s="201">
        <f t="shared" si="573"/>
        <v>0</v>
      </c>
      <c r="BI181" s="8">
        <f t="shared" ref="BI181:BI200" si="574">$E181*BG181*BH181</f>
        <v>0</v>
      </c>
      <c r="BJ181" s="8">
        <f t="shared" ref="BJ181:BJ200" si="575">BI181/$I$3</f>
        <v>0</v>
      </c>
      <c r="BL181" s="375">
        <f t="shared" ref="BL181:BM200" si="576">BG181</f>
        <v>0</v>
      </c>
      <c r="BM181" s="201">
        <f t="shared" si="576"/>
        <v>0</v>
      </c>
      <c r="BN181" s="8">
        <f t="shared" ref="BN181:BN200" si="577">$E181*BL181*BM181</f>
        <v>0</v>
      </c>
      <c r="BO181" s="8">
        <f t="shared" ref="BO181:BO200" si="578">BN181/$I$3</f>
        <v>0</v>
      </c>
      <c r="BQ181" s="375">
        <f t="shared" ref="BQ181:BR200" si="579">BL181</f>
        <v>0</v>
      </c>
      <c r="BR181" s="201">
        <f t="shared" si="579"/>
        <v>0</v>
      </c>
      <c r="BS181" s="8">
        <f t="shared" ref="BS181:BS200" si="580">$E181*BQ181*BR181</f>
        <v>0</v>
      </c>
      <c r="BT181" s="8">
        <f t="shared" ref="BT181:BT200" si="581">BS181/$I$3</f>
        <v>0</v>
      </c>
      <c r="BV181" s="375">
        <f t="shared" ref="BV181:BW200" si="582">BQ181</f>
        <v>0</v>
      </c>
      <c r="BW181" s="201">
        <f t="shared" si="582"/>
        <v>0</v>
      </c>
      <c r="BX181" s="8">
        <f t="shared" ref="BX181:BX200" si="583">$E181*BV181*BW181</f>
        <v>0</v>
      </c>
      <c r="BY181" s="8">
        <f t="shared" ref="BY181:BY200" si="584">BX181/$I$3</f>
        <v>0</v>
      </c>
      <c r="CA181" s="375">
        <f t="shared" ref="CA181:CB200" si="585">BV181</f>
        <v>0</v>
      </c>
      <c r="CB181" s="201">
        <f t="shared" si="585"/>
        <v>0</v>
      </c>
      <c r="CC181" s="8">
        <f t="shared" ref="CC181:CC200" si="586">$E181*CA181*CB181</f>
        <v>0</v>
      </c>
      <c r="CD181" s="8">
        <f t="shared" ref="CD181:CD200" si="587">CC181/$I$3</f>
        <v>0</v>
      </c>
      <c r="CF181" s="375">
        <f t="shared" ref="CF181:CG200" si="588">CA181</f>
        <v>0</v>
      </c>
      <c r="CG181" s="201">
        <f t="shared" si="588"/>
        <v>0</v>
      </c>
      <c r="CH181" s="8">
        <f t="shared" ref="CH181:CH200" si="589">$E181*CF181*CG181</f>
        <v>0</v>
      </c>
      <c r="CI181" s="8">
        <f t="shared" ref="CI181:CI200" si="590">CH181/$I$3</f>
        <v>0</v>
      </c>
      <c r="CK181" s="375">
        <f t="shared" ref="CK181:CL200" si="591">CF181</f>
        <v>0</v>
      </c>
      <c r="CL181" s="201">
        <f t="shared" si="591"/>
        <v>0</v>
      </c>
      <c r="CM181" s="8">
        <f t="shared" ref="CM181:CM200" si="592">$E181*CK181*CL181</f>
        <v>0</v>
      </c>
      <c r="CN181" s="8">
        <f t="shared" ref="CN181:CN200" si="593">CM181/$I$3</f>
        <v>0</v>
      </c>
      <c r="CP181" s="375">
        <f t="shared" ref="CP181:CQ200" si="594">CK181</f>
        <v>0</v>
      </c>
      <c r="CQ181" s="201">
        <f t="shared" si="594"/>
        <v>0</v>
      </c>
      <c r="CR181" s="8">
        <f t="shared" ref="CR181:CR200" si="595">$E181*CP181*CQ181</f>
        <v>0</v>
      </c>
      <c r="CS181" s="8">
        <f t="shared" ref="CS181:CS200" si="596">CR181/$I$3</f>
        <v>0</v>
      </c>
      <c r="CU181" s="375">
        <f t="shared" ref="CU181:CV200" si="597">CP181</f>
        <v>0</v>
      </c>
      <c r="CV181" s="201">
        <f t="shared" si="597"/>
        <v>0</v>
      </c>
      <c r="CW181" s="8">
        <f t="shared" ref="CW181:CW200" si="598">$E181*CU181*CV181</f>
        <v>0</v>
      </c>
      <c r="CX181" s="8">
        <f t="shared" ref="CX181:CX200" si="599">CW181/$I$3</f>
        <v>0</v>
      </c>
      <c r="CZ181" s="375">
        <f t="shared" ref="CZ181:DA200" si="600">CU181</f>
        <v>0</v>
      </c>
      <c r="DA181" s="201">
        <f t="shared" si="600"/>
        <v>0</v>
      </c>
      <c r="DB181" s="8">
        <f t="shared" ref="DB181:DB200" si="601">$E181*CZ181*DA181</f>
        <v>0</v>
      </c>
      <c r="DC181" s="8">
        <f t="shared" ref="DC181:DC200" si="602">DB181/$I$3</f>
        <v>0</v>
      </c>
      <c r="DE181" s="375">
        <f t="shared" ref="DE181:DF200" si="603">CZ181</f>
        <v>0</v>
      </c>
      <c r="DF181" s="201">
        <f t="shared" si="603"/>
        <v>0</v>
      </c>
      <c r="DG181" s="8">
        <f t="shared" ref="DG181:DG200" si="604">$E181*DE181*DF181</f>
        <v>0</v>
      </c>
      <c r="DH181" s="8">
        <f t="shared" ref="DH181:DH200" si="605">DG181/$I$3</f>
        <v>0</v>
      </c>
      <c r="DJ181" s="375">
        <f t="shared" ref="DJ181:DK200" si="606">DE181</f>
        <v>0</v>
      </c>
      <c r="DK181" s="201">
        <f t="shared" si="606"/>
        <v>0</v>
      </c>
      <c r="DL181" s="8">
        <f t="shared" ref="DL181:DL200" si="607">$E181*DJ181*DK181</f>
        <v>0</v>
      </c>
      <c r="DM181" s="8">
        <f t="shared" ref="DM181:DM200" si="608">DL181/$I$3</f>
        <v>0</v>
      </c>
      <c r="DO181" s="375">
        <f t="shared" ref="DO181:DP200" si="609">DJ181</f>
        <v>0</v>
      </c>
      <c r="DP181" s="201">
        <f t="shared" si="609"/>
        <v>0</v>
      </c>
      <c r="DQ181" s="8">
        <f t="shared" ref="DQ181:DQ200" si="610">$E181*DO181*DP181</f>
        <v>0</v>
      </c>
      <c r="DR181" s="8">
        <f t="shared" ref="DR181:DR200" si="611">DQ181/$I$3</f>
        <v>0</v>
      </c>
      <c r="DT181" s="51">
        <f t="shared" ref="DT181:DT200" si="612">P181+U181+Z181+AE181+AJ181+AO181+AT181+AY181+BD181+BI181+BN181+BS181+BX181+CC181+CH181+CM181+CR181+CW181+DB181+DG181+DL181+DQ181</f>
        <v>0</v>
      </c>
      <c r="DU181" s="50">
        <f t="shared" ref="DU181:DU200" si="613">+DT181/$I$3</f>
        <v>0</v>
      </c>
      <c r="DV181" s="51">
        <v>0</v>
      </c>
      <c r="DW181" s="50">
        <f t="shared" ref="DW181:DW200" si="614">+DV181/$I$3</f>
        <v>0</v>
      </c>
      <c r="DX181" s="51">
        <f>+DT181+DV181</f>
        <v>0</v>
      </c>
      <c r="DY181" s="53">
        <f t="shared" ref="DY181:DY200" si="615">+DU181+DW181</f>
        <v>0</v>
      </c>
      <c r="DZ181" s="307">
        <f t="shared" si="546"/>
        <v>0</v>
      </c>
    </row>
    <row r="182" spans="2:130" ht="18" customHeight="1" x14ac:dyDescent="0.3">
      <c r="B182" s="6"/>
      <c r="C182" s="317"/>
      <c r="D182" s="317"/>
      <c r="E182" s="239">
        <v>500</v>
      </c>
      <c r="F182" s="263">
        <f>E182/I3</f>
        <v>13.157894736842104</v>
      </c>
      <c r="G182" s="263"/>
      <c r="H182" s="263" t="s">
        <v>57</v>
      </c>
      <c r="I182" s="56">
        <v>5</v>
      </c>
      <c r="J182" s="56"/>
      <c r="K182" s="265"/>
      <c r="L182" s="264"/>
      <c r="M182" s="57"/>
      <c r="N182" s="394"/>
      <c r="O182" s="214"/>
      <c r="P182" s="8">
        <f t="shared" si="547"/>
        <v>0</v>
      </c>
      <c r="Q182" s="8">
        <f t="shared" si="548"/>
        <v>0</v>
      </c>
      <c r="S182" s="201">
        <f t="shared" si="549"/>
        <v>0</v>
      </c>
      <c r="T182" s="201">
        <f t="shared" si="549"/>
        <v>0</v>
      </c>
      <c r="U182" s="8">
        <f t="shared" si="550"/>
        <v>0</v>
      </c>
      <c r="V182" s="8">
        <f t="shared" si="551"/>
        <v>0</v>
      </c>
      <c r="X182" s="201">
        <f t="shared" si="552"/>
        <v>0</v>
      </c>
      <c r="Y182" s="201">
        <f t="shared" si="552"/>
        <v>0</v>
      </c>
      <c r="Z182" s="8">
        <f t="shared" si="553"/>
        <v>0</v>
      </c>
      <c r="AA182" s="8">
        <f t="shared" si="554"/>
        <v>0</v>
      </c>
      <c r="AC182" s="375">
        <f t="shared" si="555"/>
        <v>0</v>
      </c>
      <c r="AD182" s="201">
        <f t="shared" si="555"/>
        <v>0</v>
      </c>
      <c r="AE182" s="8">
        <f t="shared" si="556"/>
        <v>0</v>
      </c>
      <c r="AF182" s="8">
        <f t="shared" si="557"/>
        <v>0</v>
      </c>
      <c r="AH182" s="375">
        <f t="shared" si="558"/>
        <v>0</v>
      </c>
      <c r="AI182" s="201">
        <f t="shared" si="558"/>
        <v>0</v>
      </c>
      <c r="AJ182" s="8">
        <f t="shared" si="559"/>
        <v>0</v>
      </c>
      <c r="AK182" s="8">
        <f t="shared" si="560"/>
        <v>0</v>
      </c>
      <c r="AM182" s="375">
        <f t="shared" si="561"/>
        <v>0</v>
      </c>
      <c r="AN182" s="201">
        <f t="shared" si="561"/>
        <v>0</v>
      </c>
      <c r="AO182" s="8">
        <f t="shared" si="562"/>
        <v>0</v>
      </c>
      <c r="AP182" s="8">
        <f t="shared" si="563"/>
        <v>0</v>
      </c>
      <c r="AR182" s="375">
        <f t="shared" si="564"/>
        <v>0</v>
      </c>
      <c r="AS182" s="201">
        <f t="shared" si="564"/>
        <v>0</v>
      </c>
      <c r="AT182" s="8">
        <f t="shared" si="565"/>
        <v>0</v>
      </c>
      <c r="AU182" s="8">
        <f t="shared" si="566"/>
        <v>0</v>
      </c>
      <c r="AW182" s="375">
        <f t="shared" si="567"/>
        <v>0</v>
      </c>
      <c r="AX182" s="201">
        <f t="shared" si="567"/>
        <v>0</v>
      </c>
      <c r="AY182" s="8">
        <f t="shared" si="568"/>
        <v>0</v>
      </c>
      <c r="AZ182" s="8">
        <f t="shared" si="569"/>
        <v>0</v>
      </c>
      <c r="BB182" s="375">
        <f t="shared" si="570"/>
        <v>0</v>
      </c>
      <c r="BC182" s="201">
        <f t="shared" si="570"/>
        <v>0</v>
      </c>
      <c r="BD182" s="8">
        <f t="shared" si="571"/>
        <v>0</v>
      </c>
      <c r="BE182" s="8">
        <f t="shared" si="572"/>
        <v>0</v>
      </c>
      <c r="BG182" s="375">
        <f t="shared" si="573"/>
        <v>0</v>
      </c>
      <c r="BH182" s="201">
        <f t="shared" si="573"/>
        <v>0</v>
      </c>
      <c r="BI182" s="8">
        <f t="shared" si="574"/>
        <v>0</v>
      </c>
      <c r="BJ182" s="8">
        <f t="shared" si="575"/>
        <v>0</v>
      </c>
      <c r="BL182" s="375">
        <f t="shared" si="576"/>
        <v>0</v>
      </c>
      <c r="BM182" s="201">
        <f t="shared" si="576"/>
        <v>0</v>
      </c>
      <c r="BN182" s="8">
        <f t="shared" si="577"/>
        <v>0</v>
      </c>
      <c r="BO182" s="8">
        <f t="shared" si="578"/>
        <v>0</v>
      </c>
      <c r="BQ182" s="375">
        <f t="shared" si="579"/>
        <v>0</v>
      </c>
      <c r="BR182" s="201">
        <f t="shared" si="579"/>
        <v>0</v>
      </c>
      <c r="BS182" s="8">
        <f t="shared" si="580"/>
        <v>0</v>
      </c>
      <c r="BT182" s="8">
        <f t="shared" si="581"/>
        <v>0</v>
      </c>
      <c r="BV182" s="375">
        <f t="shared" si="582"/>
        <v>0</v>
      </c>
      <c r="BW182" s="201">
        <f t="shared" si="582"/>
        <v>0</v>
      </c>
      <c r="BX182" s="8">
        <f t="shared" si="583"/>
        <v>0</v>
      </c>
      <c r="BY182" s="8">
        <f t="shared" si="584"/>
        <v>0</v>
      </c>
      <c r="CA182" s="375">
        <f t="shared" si="585"/>
        <v>0</v>
      </c>
      <c r="CB182" s="201">
        <f t="shared" si="585"/>
        <v>0</v>
      </c>
      <c r="CC182" s="8">
        <f t="shared" si="586"/>
        <v>0</v>
      </c>
      <c r="CD182" s="8">
        <f t="shared" si="587"/>
        <v>0</v>
      </c>
      <c r="CF182" s="375">
        <f t="shared" si="588"/>
        <v>0</v>
      </c>
      <c r="CG182" s="201">
        <f t="shared" si="588"/>
        <v>0</v>
      </c>
      <c r="CH182" s="8">
        <f t="shared" si="589"/>
        <v>0</v>
      </c>
      <c r="CI182" s="8">
        <f t="shared" si="590"/>
        <v>0</v>
      </c>
      <c r="CK182" s="375">
        <f t="shared" si="591"/>
        <v>0</v>
      </c>
      <c r="CL182" s="201">
        <f t="shared" si="591"/>
        <v>0</v>
      </c>
      <c r="CM182" s="8">
        <f t="shared" si="592"/>
        <v>0</v>
      </c>
      <c r="CN182" s="8">
        <f t="shared" si="593"/>
        <v>0</v>
      </c>
      <c r="CP182" s="375">
        <f t="shared" si="594"/>
        <v>0</v>
      </c>
      <c r="CQ182" s="201">
        <f t="shared" si="594"/>
        <v>0</v>
      </c>
      <c r="CR182" s="8">
        <f t="shared" si="595"/>
        <v>0</v>
      </c>
      <c r="CS182" s="8">
        <f t="shared" si="596"/>
        <v>0</v>
      </c>
      <c r="CU182" s="375">
        <f t="shared" si="597"/>
        <v>0</v>
      </c>
      <c r="CV182" s="201">
        <f t="shared" si="597"/>
        <v>0</v>
      </c>
      <c r="CW182" s="8">
        <f t="shared" si="598"/>
        <v>0</v>
      </c>
      <c r="CX182" s="8">
        <f t="shared" si="599"/>
        <v>0</v>
      </c>
      <c r="CZ182" s="375">
        <f t="shared" si="600"/>
        <v>0</v>
      </c>
      <c r="DA182" s="201">
        <f t="shared" si="600"/>
        <v>0</v>
      </c>
      <c r="DB182" s="8">
        <f t="shared" si="601"/>
        <v>0</v>
      </c>
      <c r="DC182" s="8">
        <f t="shared" si="602"/>
        <v>0</v>
      </c>
      <c r="DE182" s="375">
        <f t="shared" si="603"/>
        <v>0</v>
      </c>
      <c r="DF182" s="201">
        <f t="shared" si="603"/>
        <v>0</v>
      </c>
      <c r="DG182" s="8">
        <f t="shared" si="604"/>
        <v>0</v>
      </c>
      <c r="DH182" s="8">
        <f t="shared" si="605"/>
        <v>0</v>
      </c>
      <c r="DJ182" s="375">
        <f t="shared" si="606"/>
        <v>0</v>
      </c>
      <c r="DK182" s="201">
        <f t="shared" si="606"/>
        <v>0</v>
      </c>
      <c r="DL182" s="8">
        <f t="shared" si="607"/>
        <v>0</v>
      </c>
      <c r="DM182" s="8">
        <f t="shared" si="608"/>
        <v>0</v>
      </c>
      <c r="DO182" s="375">
        <f t="shared" si="609"/>
        <v>0</v>
      </c>
      <c r="DP182" s="201">
        <f t="shared" si="609"/>
        <v>0</v>
      </c>
      <c r="DQ182" s="8">
        <f t="shared" si="610"/>
        <v>0</v>
      </c>
      <c r="DR182" s="8">
        <f t="shared" si="611"/>
        <v>0</v>
      </c>
      <c r="DT182" s="51">
        <f t="shared" si="612"/>
        <v>0</v>
      </c>
      <c r="DU182" s="50">
        <f t="shared" si="613"/>
        <v>0</v>
      </c>
      <c r="DV182" s="51">
        <v>0</v>
      </c>
      <c r="DW182" s="50">
        <f t="shared" si="614"/>
        <v>0</v>
      </c>
      <c r="DX182" s="51">
        <f>+DT182+DV182</f>
        <v>0</v>
      </c>
      <c r="DY182" s="52">
        <f t="shared" si="615"/>
        <v>0</v>
      </c>
      <c r="DZ182" s="307">
        <f t="shared" si="546"/>
        <v>0</v>
      </c>
    </row>
    <row r="183" spans="2:130" ht="18" customHeight="1" x14ac:dyDescent="0.3">
      <c r="B183" s="6"/>
      <c r="C183" s="317"/>
      <c r="D183" s="317"/>
      <c r="E183" s="239">
        <v>200</v>
      </c>
      <c r="F183" s="263">
        <f>E183/I3</f>
        <v>5.2631578947368425</v>
      </c>
      <c r="G183" s="274"/>
      <c r="H183" s="274" t="s">
        <v>31</v>
      </c>
      <c r="I183" s="58"/>
      <c r="J183" s="56"/>
      <c r="K183" s="265"/>
      <c r="L183" s="264"/>
      <c r="M183" s="57"/>
      <c r="N183" s="394"/>
      <c r="O183" s="214"/>
      <c r="P183" s="8">
        <f t="shared" si="547"/>
        <v>0</v>
      </c>
      <c r="Q183" s="8">
        <f t="shared" si="548"/>
        <v>0</v>
      </c>
      <c r="S183" s="201">
        <f t="shared" si="549"/>
        <v>0</v>
      </c>
      <c r="T183" s="201">
        <f t="shared" si="549"/>
        <v>0</v>
      </c>
      <c r="U183" s="8">
        <f t="shared" si="550"/>
        <v>0</v>
      </c>
      <c r="V183" s="8">
        <f t="shared" si="551"/>
        <v>0</v>
      </c>
      <c r="X183" s="201">
        <f t="shared" si="552"/>
        <v>0</v>
      </c>
      <c r="Y183" s="201">
        <f t="shared" si="552"/>
        <v>0</v>
      </c>
      <c r="Z183" s="8">
        <f t="shared" si="553"/>
        <v>0</v>
      </c>
      <c r="AA183" s="8">
        <f t="shared" si="554"/>
        <v>0</v>
      </c>
      <c r="AC183" s="375">
        <f t="shared" si="555"/>
        <v>0</v>
      </c>
      <c r="AD183" s="201">
        <f t="shared" si="555"/>
        <v>0</v>
      </c>
      <c r="AE183" s="8">
        <f t="shared" si="556"/>
        <v>0</v>
      </c>
      <c r="AF183" s="8">
        <f t="shared" si="557"/>
        <v>0</v>
      </c>
      <c r="AH183" s="375">
        <f t="shared" si="558"/>
        <v>0</v>
      </c>
      <c r="AI183" s="201">
        <f t="shared" si="558"/>
        <v>0</v>
      </c>
      <c r="AJ183" s="8">
        <f t="shared" si="559"/>
        <v>0</v>
      </c>
      <c r="AK183" s="8">
        <f t="shared" si="560"/>
        <v>0</v>
      </c>
      <c r="AM183" s="375">
        <f t="shared" si="561"/>
        <v>0</v>
      </c>
      <c r="AN183" s="201">
        <f t="shared" si="561"/>
        <v>0</v>
      </c>
      <c r="AO183" s="8">
        <f t="shared" si="562"/>
        <v>0</v>
      </c>
      <c r="AP183" s="8">
        <f t="shared" si="563"/>
        <v>0</v>
      </c>
      <c r="AR183" s="375">
        <f t="shared" si="564"/>
        <v>0</v>
      </c>
      <c r="AS183" s="201">
        <f t="shared" si="564"/>
        <v>0</v>
      </c>
      <c r="AT183" s="8">
        <f t="shared" si="565"/>
        <v>0</v>
      </c>
      <c r="AU183" s="8">
        <f t="shared" si="566"/>
        <v>0</v>
      </c>
      <c r="AW183" s="375">
        <f t="shared" si="567"/>
        <v>0</v>
      </c>
      <c r="AX183" s="201">
        <f t="shared" si="567"/>
        <v>0</v>
      </c>
      <c r="AY183" s="8">
        <f t="shared" si="568"/>
        <v>0</v>
      </c>
      <c r="AZ183" s="8">
        <f t="shared" si="569"/>
        <v>0</v>
      </c>
      <c r="BB183" s="375">
        <f t="shared" si="570"/>
        <v>0</v>
      </c>
      <c r="BC183" s="201">
        <f t="shared" si="570"/>
        <v>0</v>
      </c>
      <c r="BD183" s="8">
        <f t="shared" si="571"/>
        <v>0</v>
      </c>
      <c r="BE183" s="8">
        <f t="shared" si="572"/>
        <v>0</v>
      </c>
      <c r="BG183" s="375">
        <f t="shared" si="573"/>
        <v>0</v>
      </c>
      <c r="BH183" s="201">
        <f t="shared" si="573"/>
        <v>0</v>
      </c>
      <c r="BI183" s="8">
        <f t="shared" si="574"/>
        <v>0</v>
      </c>
      <c r="BJ183" s="8">
        <f t="shared" si="575"/>
        <v>0</v>
      </c>
      <c r="BL183" s="375">
        <f t="shared" si="576"/>
        <v>0</v>
      </c>
      <c r="BM183" s="201">
        <f t="shared" si="576"/>
        <v>0</v>
      </c>
      <c r="BN183" s="8">
        <f t="shared" si="577"/>
        <v>0</v>
      </c>
      <c r="BO183" s="8">
        <f t="shared" si="578"/>
        <v>0</v>
      </c>
      <c r="BQ183" s="375">
        <f t="shared" si="579"/>
        <v>0</v>
      </c>
      <c r="BR183" s="201">
        <f t="shared" si="579"/>
        <v>0</v>
      </c>
      <c r="BS183" s="8">
        <f t="shared" si="580"/>
        <v>0</v>
      </c>
      <c r="BT183" s="8">
        <f t="shared" si="581"/>
        <v>0</v>
      </c>
      <c r="BV183" s="375">
        <f t="shared" si="582"/>
        <v>0</v>
      </c>
      <c r="BW183" s="201">
        <f t="shared" si="582"/>
        <v>0</v>
      </c>
      <c r="BX183" s="8">
        <f t="shared" si="583"/>
        <v>0</v>
      </c>
      <c r="BY183" s="8">
        <f t="shared" si="584"/>
        <v>0</v>
      </c>
      <c r="CA183" s="375">
        <f t="shared" si="585"/>
        <v>0</v>
      </c>
      <c r="CB183" s="201">
        <f t="shared" si="585"/>
        <v>0</v>
      </c>
      <c r="CC183" s="8">
        <f t="shared" si="586"/>
        <v>0</v>
      </c>
      <c r="CD183" s="8">
        <f t="shared" si="587"/>
        <v>0</v>
      </c>
      <c r="CF183" s="375">
        <f t="shared" si="588"/>
        <v>0</v>
      </c>
      <c r="CG183" s="201">
        <f t="shared" si="588"/>
        <v>0</v>
      </c>
      <c r="CH183" s="8">
        <f t="shared" si="589"/>
        <v>0</v>
      </c>
      <c r="CI183" s="8">
        <f t="shared" si="590"/>
        <v>0</v>
      </c>
      <c r="CK183" s="375">
        <f t="shared" si="591"/>
        <v>0</v>
      </c>
      <c r="CL183" s="201">
        <f t="shared" si="591"/>
        <v>0</v>
      </c>
      <c r="CM183" s="8">
        <f t="shared" si="592"/>
        <v>0</v>
      </c>
      <c r="CN183" s="8">
        <f t="shared" si="593"/>
        <v>0</v>
      </c>
      <c r="CP183" s="375">
        <f t="shared" si="594"/>
        <v>0</v>
      </c>
      <c r="CQ183" s="201">
        <f t="shared" si="594"/>
        <v>0</v>
      </c>
      <c r="CR183" s="8">
        <f t="shared" si="595"/>
        <v>0</v>
      </c>
      <c r="CS183" s="8">
        <f t="shared" si="596"/>
        <v>0</v>
      </c>
      <c r="CU183" s="375">
        <f t="shared" si="597"/>
        <v>0</v>
      </c>
      <c r="CV183" s="201">
        <f t="shared" si="597"/>
        <v>0</v>
      </c>
      <c r="CW183" s="8">
        <f t="shared" si="598"/>
        <v>0</v>
      </c>
      <c r="CX183" s="8">
        <f t="shared" si="599"/>
        <v>0</v>
      </c>
      <c r="CZ183" s="375">
        <f t="shared" si="600"/>
        <v>0</v>
      </c>
      <c r="DA183" s="201">
        <f t="shared" si="600"/>
        <v>0</v>
      </c>
      <c r="DB183" s="8">
        <f t="shared" si="601"/>
        <v>0</v>
      </c>
      <c r="DC183" s="8">
        <f t="shared" si="602"/>
        <v>0</v>
      </c>
      <c r="DE183" s="375">
        <f t="shared" si="603"/>
        <v>0</v>
      </c>
      <c r="DF183" s="201">
        <f t="shared" si="603"/>
        <v>0</v>
      </c>
      <c r="DG183" s="8">
        <f t="shared" si="604"/>
        <v>0</v>
      </c>
      <c r="DH183" s="8">
        <f t="shared" si="605"/>
        <v>0</v>
      </c>
      <c r="DJ183" s="375">
        <f t="shared" si="606"/>
        <v>0</v>
      </c>
      <c r="DK183" s="201">
        <f t="shared" si="606"/>
        <v>0</v>
      </c>
      <c r="DL183" s="8">
        <f t="shared" si="607"/>
        <v>0</v>
      </c>
      <c r="DM183" s="8">
        <f t="shared" si="608"/>
        <v>0</v>
      </c>
      <c r="DO183" s="375">
        <f t="shared" si="609"/>
        <v>0</v>
      </c>
      <c r="DP183" s="201">
        <f t="shared" si="609"/>
        <v>0</v>
      </c>
      <c r="DQ183" s="8">
        <f t="shared" si="610"/>
        <v>0</v>
      </c>
      <c r="DR183" s="8">
        <f t="shared" si="611"/>
        <v>0</v>
      </c>
      <c r="DT183" s="51">
        <f t="shared" si="612"/>
        <v>0</v>
      </c>
      <c r="DU183" s="50">
        <f t="shared" si="613"/>
        <v>0</v>
      </c>
      <c r="DV183" s="51">
        <v>0</v>
      </c>
      <c r="DW183" s="50">
        <f t="shared" si="614"/>
        <v>0</v>
      </c>
      <c r="DX183" s="51">
        <f t="shared" ref="DX183:DX200" si="616">+DT183+DV183</f>
        <v>0</v>
      </c>
      <c r="DY183" s="52">
        <f t="shared" si="615"/>
        <v>0</v>
      </c>
      <c r="DZ183" s="307">
        <f t="shared" si="546"/>
        <v>0</v>
      </c>
    </row>
    <row r="184" spans="2:130" ht="18" customHeight="1" x14ac:dyDescent="0.3">
      <c r="B184" s="344"/>
      <c r="C184" s="317"/>
      <c r="D184" s="317"/>
      <c r="E184" s="239">
        <f t="shared" ref="E184:E185" si="617">F184*$I$3</f>
        <v>95000</v>
      </c>
      <c r="F184" s="263">
        <v>2500</v>
      </c>
      <c r="G184" s="274"/>
      <c r="H184" s="263" t="s">
        <v>57</v>
      </c>
      <c r="I184" s="56">
        <v>4</v>
      </c>
      <c r="J184" s="56"/>
      <c r="K184" s="265"/>
      <c r="L184" s="264"/>
      <c r="M184" s="57"/>
      <c r="N184" s="394"/>
      <c r="O184" s="214"/>
      <c r="P184" s="8">
        <f t="shared" si="547"/>
        <v>0</v>
      </c>
      <c r="Q184" s="8">
        <f t="shared" si="548"/>
        <v>0</v>
      </c>
      <c r="S184" s="201">
        <f t="shared" si="549"/>
        <v>0</v>
      </c>
      <c r="T184" s="201">
        <f t="shared" si="549"/>
        <v>0</v>
      </c>
      <c r="U184" s="8">
        <f t="shared" si="550"/>
        <v>0</v>
      </c>
      <c r="V184" s="8">
        <f t="shared" si="551"/>
        <v>0</v>
      </c>
      <c r="X184" s="201">
        <f t="shared" si="552"/>
        <v>0</v>
      </c>
      <c r="Y184" s="201">
        <f t="shared" si="552"/>
        <v>0</v>
      </c>
      <c r="Z184" s="8">
        <f t="shared" si="553"/>
        <v>0</v>
      </c>
      <c r="AA184" s="8">
        <f t="shared" si="554"/>
        <v>0</v>
      </c>
      <c r="AC184" s="375">
        <f t="shared" si="555"/>
        <v>0</v>
      </c>
      <c r="AD184" s="201">
        <f t="shared" si="555"/>
        <v>0</v>
      </c>
      <c r="AE184" s="8">
        <f t="shared" si="556"/>
        <v>0</v>
      </c>
      <c r="AF184" s="8">
        <f t="shared" si="557"/>
        <v>0</v>
      </c>
      <c r="AH184" s="375">
        <f t="shared" si="558"/>
        <v>0</v>
      </c>
      <c r="AI184" s="201">
        <f t="shared" si="558"/>
        <v>0</v>
      </c>
      <c r="AJ184" s="8">
        <f t="shared" si="559"/>
        <v>0</v>
      </c>
      <c r="AK184" s="8">
        <f t="shared" si="560"/>
        <v>0</v>
      </c>
      <c r="AM184" s="375">
        <f t="shared" si="561"/>
        <v>0</v>
      </c>
      <c r="AN184" s="201">
        <f t="shared" si="561"/>
        <v>0</v>
      </c>
      <c r="AO184" s="8">
        <f t="shared" si="562"/>
        <v>0</v>
      </c>
      <c r="AP184" s="8">
        <f t="shared" si="563"/>
        <v>0</v>
      </c>
      <c r="AR184" s="375">
        <f t="shared" si="564"/>
        <v>0</v>
      </c>
      <c r="AS184" s="201">
        <f t="shared" si="564"/>
        <v>0</v>
      </c>
      <c r="AT184" s="8">
        <f t="shared" si="565"/>
        <v>0</v>
      </c>
      <c r="AU184" s="8">
        <f t="shared" si="566"/>
        <v>0</v>
      </c>
      <c r="AW184" s="375">
        <f t="shared" si="567"/>
        <v>0</v>
      </c>
      <c r="AX184" s="201">
        <f t="shared" si="567"/>
        <v>0</v>
      </c>
      <c r="AY184" s="8">
        <f t="shared" si="568"/>
        <v>0</v>
      </c>
      <c r="AZ184" s="8">
        <f t="shared" si="569"/>
        <v>0</v>
      </c>
      <c r="BB184" s="375">
        <f t="shared" si="570"/>
        <v>0</v>
      </c>
      <c r="BC184" s="201">
        <f t="shared" si="570"/>
        <v>0</v>
      </c>
      <c r="BD184" s="8">
        <f t="shared" si="571"/>
        <v>0</v>
      </c>
      <c r="BE184" s="8">
        <f t="shared" si="572"/>
        <v>0</v>
      </c>
      <c r="BG184" s="375">
        <f t="shared" si="573"/>
        <v>0</v>
      </c>
      <c r="BH184" s="201">
        <f t="shared" si="573"/>
        <v>0</v>
      </c>
      <c r="BI184" s="8">
        <f t="shared" si="574"/>
        <v>0</v>
      </c>
      <c r="BJ184" s="8">
        <f t="shared" si="575"/>
        <v>0</v>
      </c>
      <c r="BL184" s="375">
        <f t="shared" si="576"/>
        <v>0</v>
      </c>
      <c r="BM184" s="201">
        <f t="shared" si="576"/>
        <v>0</v>
      </c>
      <c r="BN184" s="8">
        <f t="shared" si="577"/>
        <v>0</v>
      </c>
      <c r="BO184" s="8">
        <f t="shared" si="578"/>
        <v>0</v>
      </c>
      <c r="BQ184" s="375">
        <f t="shared" si="579"/>
        <v>0</v>
      </c>
      <c r="BR184" s="201">
        <f t="shared" si="579"/>
        <v>0</v>
      </c>
      <c r="BS184" s="8">
        <f t="shared" si="580"/>
        <v>0</v>
      </c>
      <c r="BT184" s="8">
        <f t="shared" si="581"/>
        <v>0</v>
      </c>
      <c r="BV184" s="375">
        <f t="shared" si="582"/>
        <v>0</v>
      </c>
      <c r="BW184" s="201">
        <f t="shared" si="582"/>
        <v>0</v>
      </c>
      <c r="BX184" s="8">
        <f t="shared" si="583"/>
        <v>0</v>
      </c>
      <c r="BY184" s="8">
        <f t="shared" si="584"/>
        <v>0</v>
      </c>
      <c r="CA184" s="375">
        <f t="shared" si="585"/>
        <v>0</v>
      </c>
      <c r="CB184" s="201">
        <f t="shared" si="585"/>
        <v>0</v>
      </c>
      <c r="CC184" s="8">
        <f t="shared" si="586"/>
        <v>0</v>
      </c>
      <c r="CD184" s="8">
        <f t="shared" si="587"/>
        <v>0</v>
      </c>
      <c r="CF184" s="375">
        <f t="shared" si="588"/>
        <v>0</v>
      </c>
      <c r="CG184" s="201">
        <f t="shared" si="588"/>
        <v>0</v>
      </c>
      <c r="CH184" s="8">
        <f t="shared" si="589"/>
        <v>0</v>
      </c>
      <c r="CI184" s="8">
        <f t="shared" si="590"/>
        <v>0</v>
      </c>
      <c r="CK184" s="375">
        <f t="shared" si="591"/>
        <v>0</v>
      </c>
      <c r="CL184" s="201">
        <f t="shared" si="591"/>
        <v>0</v>
      </c>
      <c r="CM184" s="8">
        <f t="shared" si="592"/>
        <v>0</v>
      </c>
      <c r="CN184" s="8">
        <f t="shared" si="593"/>
        <v>0</v>
      </c>
      <c r="CP184" s="375">
        <f t="shared" si="594"/>
        <v>0</v>
      </c>
      <c r="CQ184" s="201">
        <f t="shared" si="594"/>
        <v>0</v>
      </c>
      <c r="CR184" s="8">
        <f t="shared" si="595"/>
        <v>0</v>
      </c>
      <c r="CS184" s="8">
        <f t="shared" si="596"/>
        <v>0</v>
      </c>
      <c r="CU184" s="375">
        <f t="shared" si="597"/>
        <v>0</v>
      </c>
      <c r="CV184" s="201">
        <f t="shared" si="597"/>
        <v>0</v>
      </c>
      <c r="CW184" s="8">
        <f t="shared" si="598"/>
        <v>0</v>
      </c>
      <c r="CX184" s="8">
        <f t="shared" si="599"/>
        <v>0</v>
      </c>
      <c r="CZ184" s="375">
        <f t="shared" si="600"/>
        <v>0</v>
      </c>
      <c r="DA184" s="201">
        <f t="shared" si="600"/>
        <v>0</v>
      </c>
      <c r="DB184" s="8">
        <f t="shared" si="601"/>
        <v>0</v>
      </c>
      <c r="DC184" s="8">
        <f t="shared" si="602"/>
        <v>0</v>
      </c>
      <c r="DE184" s="375">
        <f t="shared" si="603"/>
        <v>0</v>
      </c>
      <c r="DF184" s="201">
        <f t="shared" si="603"/>
        <v>0</v>
      </c>
      <c r="DG184" s="8">
        <f t="shared" si="604"/>
        <v>0</v>
      </c>
      <c r="DH184" s="8">
        <f t="shared" si="605"/>
        <v>0</v>
      </c>
      <c r="DJ184" s="375">
        <f t="shared" si="606"/>
        <v>0</v>
      </c>
      <c r="DK184" s="201">
        <f t="shared" si="606"/>
        <v>0</v>
      </c>
      <c r="DL184" s="8">
        <f t="shared" si="607"/>
        <v>0</v>
      </c>
      <c r="DM184" s="8">
        <f t="shared" si="608"/>
        <v>0</v>
      </c>
      <c r="DO184" s="375">
        <f t="shared" si="609"/>
        <v>0</v>
      </c>
      <c r="DP184" s="201">
        <f t="shared" si="609"/>
        <v>0</v>
      </c>
      <c r="DQ184" s="8">
        <f t="shared" si="610"/>
        <v>0</v>
      </c>
      <c r="DR184" s="8">
        <f t="shared" si="611"/>
        <v>0</v>
      </c>
      <c r="DT184" s="51">
        <f t="shared" si="612"/>
        <v>0</v>
      </c>
      <c r="DU184" s="50">
        <f t="shared" si="613"/>
        <v>0</v>
      </c>
      <c r="DV184" s="51">
        <v>0</v>
      </c>
      <c r="DW184" s="50">
        <f t="shared" si="614"/>
        <v>0</v>
      </c>
      <c r="DX184" s="51">
        <f t="shared" si="616"/>
        <v>0</v>
      </c>
      <c r="DY184" s="52">
        <f t="shared" si="615"/>
        <v>0</v>
      </c>
      <c r="DZ184" s="307">
        <f t="shared" si="546"/>
        <v>0</v>
      </c>
    </row>
    <row r="185" spans="2:130" ht="18" customHeight="1" x14ac:dyDescent="0.3">
      <c r="B185" s="344"/>
      <c r="C185" s="317"/>
      <c r="D185" s="317"/>
      <c r="E185" s="239">
        <f t="shared" si="617"/>
        <v>489.82000000000005</v>
      </c>
      <c r="F185" s="263">
        <v>12.89</v>
      </c>
      <c r="G185" s="274"/>
      <c r="H185" s="263" t="s">
        <v>57</v>
      </c>
      <c r="I185" s="56">
        <v>5</v>
      </c>
      <c r="J185" s="56"/>
      <c r="K185" s="265"/>
      <c r="L185" s="264"/>
      <c r="M185" s="57"/>
      <c r="N185" s="394"/>
      <c r="O185" s="214"/>
      <c r="P185" s="8">
        <f t="shared" si="547"/>
        <v>0</v>
      </c>
      <c r="Q185" s="8">
        <f t="shared" si="548"/>
        <v>0</v>
      </c>
      <c r="S185" s="201">
        <f t="shared" si="549"/>
        <v>0</v>
      </c>
      <c r="T185" s="201">
        <f t="shared" si="549"/>
        <v>0</v>
      </c>
      <c r="U185" s="8">
        <f t="shared" si="550"/>
        <v>0</v>
      </c>
      <c r="V185" s="8">
        <f t="shared" si="551"/>
        <v>0</v>
      </c>
      <c r="X185" s="201">
        <f t="shared" si="552"/>
        <v>0</v>
      </c>
      <c r="Y185" s="201">
        <f t="shared" si="552"/>
        <v>0</v>
      </c>
      <c r="Z185" s="8">
        <f t="shared" si="553"/>
        <v>0</v>
      </c>
      <c r="AA185" s="8">
        <f t="shared" si="554"/>
        <v>0</v>
      </c>
      <c r="AC185" s="375">
        <f t="shared" si="555"/>
        <v>0</v>
      </c>
      <c r="AD185" s="201">
        <f t="shared" si="555"/>
        <v>0</v>
      </c>
      <c r="AE185" s="8">
        <f t="shared" si="556"/>
        <v>0</v>
      </c>
      <c r="AF185" s="8">
        <f t="shared" si="557"/>
        <v>0</v>
      </c>
      <c r="AH185" s="375">
        <f t="shared" si="558"/>
        <v>0</v>
      </c>
      <c r="AI185" s="201">
        <f t="shared" si="558"/>
        <v>0</v>
      </c>
      <c r="AJ185" s="8">
        <f t="shared" si="559"/>
        <v>0</v>
      </c>
      <c r="AK185" s="8">
        <f t="shared" si="560"/>
        <v>0</v>
      </c>
      <c r="AM185" s="375">
        <f t="shared" si="561"/>
        <v>0</v>
      </c>
      <c r="AN185" s="201">
        <f t="shared" si="561"/>
        <v>0</v>
      </c>
      <c r="AO185" s="8">
        <f t="shared" si="562"/>
        <v>0</v>
      </c>
      <c r="AP185" s="8">
        <f t="shared" si="563"/>
        <v>0</v>
      </c>
      <c r="AR185" s="375">
        <f t="shared" si="564"/>
        <v>0</v>
      </c>
      <c r="AS185" s="201">
        <f t="shared" si="564"/>
        <v>0</v>
      </c>
      <c r="AT185" s="8">
        <f t="shared" si="565"/>
        <v>0</v>
      </c>
      <c r="AU185" s="8">
        <f t="shared" si="566"/>
        <v>0</v>
      </c>
      <c r="AW185" s="375">
        <f t="shared" si="567"/>
        <v>0</v>
      </c>
      <c r="AX185" s="201">
        <f t="shared" si="567"/>
        <v>0</v>
      </c>
      <c r="AY185" s="8">
        <f t="shared" si="568"/>
        <v>0</v>
      </c>
      <c r="AZ185" s="8">
        <f t="shared" si="569"/>
        <v>0</v>
      </c>
      <c r="BB185" s="375">
        <f t="shared" si="570"/>
        <v>0</v>
      </c>
      <c r="BC185" s="201">
        <f t="shared" si="570"/>
        <v>0</v>
      </c>
      <c r="BD185" s="8">
        <f t="shared" si="571"/>
        <v>0</v>
      </c>
      <c r="BE185" s="8">
        <f t="shared" si="572"/>
        <v>0</v>
      </c>
      <c r="BG185" s="375">
        <f t="shared" si="573"/>
        <v>0</v>
      </c>
      <c r="BH185" s="201">
        <f t="shared" si="573"/>
        <v>0</v>
      </c>
      <c r="BI185" s="8">
        <f t="shared" si="574"/>
        <v>0</v>
      </c>
      <c r="BJ185" s="8">
        <f t="shared" si="575"/>
        <v>0</v>
      </c>
      <c r="BL185" s="375">
        <f t="shared" si="576"/>
        <v>0</v>
      </c>
      <c r="BM185" s="201">
        <f t="shared" si="576"/>
        <v>0</v>
      </c>
      <c r="BN185" s="8">
        <f t="shared" si="577"/>
        <v>0</v>
      </c>
      <c r="BO185" s="8">
        <f t="shared" si="578"/>
        <v>0</v>
      </c>
      <c r="BQ185" s="375">
        <f t="shared" si="579"/>
        <v>0</v>
      </c>
      <c r="BR185" s="201">
        <f t="shared" si="579"/>
        <v>0</v>
      </c>
      <c r="BS185" s="8">
        <f t="shared" si="580"/>
        <v>0</v>
      </c>
      <c r="BT185" s="8">
        <f t="shared" si="581"/>
        <v>0</v>
      </c>
      <c r="BV185" s="375">
        <f t="shared" si="582"/>
        <v>0</v>
      </c>
      <c r="BW185" s="201">
        <f t="shared" si="582"/>
        <v>0</v>
      </c>
      <c r="BX185" s="8">
        <f t="shared" si="583"/>
        <v>0</v>
      </c>
      <c r="BY185" s="8">
        <f t="shared" si="584"/>
        <v>0</v>
      </c>
      <c r="CA185" s="375">
        <f t="shared" si="585"/>
        <v>0</v>
      </c>
      <c r="CB185" s="201">
        <f t="shared" si="585"/>
        <v>0</v>
      </c>
      <c r="CC185" s="8">
        <f t="shared" si="586"/>
        <v>0</v>
      </c>
      <c r="CD185" s="8">
        <f t="shared" si="587"/>
        <v>0</v>
      </c>
      <c r="CF185" s="375">
        <f t="shared" si="588"/>
        <v>0</v>
      </c>
      <c r="CG185" s="201">
        <f t="shared" si="588"/>
        <v>0</v>
      </c>
      <c r="CH185" s="8">
        <f t="shared" si="589"/>
        <v>0</v>
      </c>
      <c r="CI185" s="8">
        <f t="shared" si="590"/>
        <v>0</v>
      </c>
      <c r="CK185" s="375">
        <f t="shared" si="591"/>
        <v>0</v>
      </c>
      <c r="CL185" s="201">
        <f t="shared" si="591"/>
        <v>0</v>
      </c>
      <c r="CM185" s="8">
        <f t="shared" si="592"/>
        <v>0</v>
      </c>
      <c r="CN185" s="8">
        <f t="shared" si="593"/>
        <v>0</v>
      </c>
      <c r="CP185" s="375">
        <f t="shared" si="594"/>
        <v>0</v>
      </c>
      <c r="CQ185" s="201">
        <f t="shared" si="594"/>
        <v>0</v>
      </c>
      <c r="CR185" s="8">
        <f t="shared" si="595"/>
        <v>0</v>
      </c>
      <c r="CS185" s="8">
        <f t="shared" si="596"/>
        <v>0</v>
      </c>
      <c r="CU185" s="375">
        <f t="shared" si="597"/>
        <v>0</v>
      </c>
      <c r="CV185" s="201">
        <f t="shared" si="597"/>
        <v>0</v>
      </c>
      <c r="CW185" s="8">
        <f t="shared" si="598"/>
        <v>0</v>
      </c>
      <c r="CX185" s="8">
        <f t="shared" si="599"/>
        <v>0</v>
      </c>
      <c r="CZ185" s="375">
        <f t="shared" si="600"/>
        <v>0</v>
      </c>
      <c r="DA185" s="201">
        <f t="shared" si="600"/>
        <v>0</v>
      </c>
      <c r="DB185" s="8">
        <f t="shared" si="601"/>
        <v>0</v>
      </c>
      <c r="DC185" s="8">
        <f t="shared" si="602"/>
        <v>0</v>
      </c>
      <c r="DE185" s="375">
        <f t="shared" si="603"/>
        <v>0</v>
      </c>
      <c r="DF185" s="201">
        <f t="shared" si="603"/>
        <v>0</v>
      </c>
      <c r="DG185" s="8">
        <f t="shared" si="604"/>
        <v>0</v>
      </c>
      <c r="DH185" s="8">
        <f t="shared" si="605"/>
        <v>0</v>
      </c>
      <c r="DJ185" s="375">
        <f t="shared" si="606"/>
        <v>0</v>
      </c>
      <c r="DK185" s="201">
        <f t="shared" si="606"/>
        <v>0</v>
      </c>
      <c r="DL185" s="8">
        <f t="shared" si="607"/>
        <v>0</v>
      </c>
      <c r="DM185" s="8">
        <f t="shared" si="608"/>
        <v>0</v>
      </c>
      <c r="DO185" s="375">
        <f t="shared" si="609"/>
        <v>0</v>
      </c>
      <c r="DP185" s="201">
        <f t="shared" si="609"/>
        <v>0</v>
      </c>
      <c r="DQ185" s="8">
        <f t="shared" si="610"/>
        <v>0</v>
      </c>
      <c r="DR185" s="8">
        <f t="shared" si="611"/>
        <v>0</v>
      </c>
      <c r="DT185" s="51">
        <f t="shared" si="612"/>
        <v>0</v>
      </c>
      <c r="DU185" s="50">
        <f t="shared" si="613"/>
        <v>0</v>
      </c>
      <c r="DV185" s="51">
        <v>0</v>
      </c>
      <c r="DW185" s="50">
        <f t="shared" si="614"/>
        <v>0</v>
      </c>
      <c r="DX185" s="51">
        <f t="shared" si="616"/>
        <v>0</v>
      </c>
      <c r="DY185" s="52">
        <f t="shared" si="615"/>
        <v>0</v>
      </c>
      <c r="DZ185" s="307">
        <f t="shared" si="546"/>
        <v>0</v>
      </c>
    </row>
    <row r="186" spans="2:130" ht="18" customHeight="1" x14ac:dyDescent="0.3">
      <c r="B186" s="339"/>
      <c r="C186" s="317"/>
      <c r="D186" s="54"/>
      <c r="E186" s="239">
        <v>150</v>
      </c>
      <c r="F186" s="263">
        <f>E186/I3</f>
        <v>3.9473684210526314</v>
      </c>
      <c r="G186" s="274"/>
      <c r="H186" s="263" t="s">
        <v>31</v>
      </c>
      <c r="I186" s="56"/>
      <c r="J186" s="56"/>
      <c r="K186" s="265"/>
      <c r="L186" s="264"/>
      <c r="M186" s="57"/>
      <c r="N186" s="394"/>
      <c r="O186" s="214"/>
      <c r="P186" s="8">
        <f t="shared" si="547"/>
        <v>0</v>
      </c>
      <c r="Q186" s="8">
        <f t="shared" si="548"/>
        <v>0</v>
      </c>
      <c r="S186" s="201">
        <f t="shared" si="549"/>
        <v>0</v>
      </c>
      <c r="T186" s="201">
        <v>12</v>
      </c>
      <c r="U186" s="8">
        <f t="shared" si="550"/>
        <v>0</v>
      </c>
      <c r="V186" s="8">
        <f t="shared" si="551"/>
        <v>0</v>
      </c>
      <c r="X186" s="201">
        <f t="shared" si="552"/>
        <v>0</v>
      </c>
      <c r="Y186" s="201">
        <f t="shared" si="552"/>
        <v>12</v>
      </c>
      <c r="Z186" s="8">
        <f t="shared" si="553"/>
        <v>0</v>
      </c>
      <c r="AA186" s="8">
        <f t="shared" si="554"/>
        <v>0</v>
      </c>
      <c r="AC186" s="375">
        <f t="shared" si="555"/>
        <v>0</v>
      </c>
      <c r="AD186" s="201">
        <f t="shared" si="555"/>
        <v>12</v>
      </c>
      <c r="AE186" s="8">
        <f t="shared" si="556"/>
        <v>0</v>
      </c>
      <c r="AF186" s="8">
        <f t="shared" si="557"/>
        <v>0</v>
      </c>
      <c r="AH186" s="375">
        <f t="shared" si="558"/>
        <v>0</v>
      </c>
      <c r="AI186" s="201">
        <f t="shared" si="558"/>
        <v>12</v>
      </c>
      <c r="AJ186" s="8">
        <f t="shared" si="559"/>
        <v>0</v>
      </c>
      <c r="AK186" s="8">
        <f t="shared" si="560"/>
        <v>0</v>
      </c>
      <c r="AM186" s="375">
        <f t="shared" si="561"/>
        <v>0</v>
      </c>
      <c r="AN186" s="201">
        <f t="shared" si="561"/>
        <v>12</v>
      </c>
      <c r="AO186" s="8">
        <f t="shared" si="562"/>
        <v>0</v>
      </c>
      <c r="AP186" s="8">
        <f t="shared" si="563"/>
        <v>0</v>
      </c>
      <c r="AR186" s="375">
        <f t="shared" si="564"/>
        <v>0</v>
      </c>
      <c r="AS186" s="201">
        <f t="shared" si="564"/>
        <v>12</v>
      </c>
      <c r="AT186" s="8">
        <f t="shared" si="565"/>
        <v>0</v>
      </c>
      <c r="AU186" s="8">
        <f t="shared" si="566"/>
        <v>0</v>
      </c>
      <c r="AW186" s="375">
        <f t="shared" si="567"/>
        <v>0</v>
      </c>
      <c r="AX186" s="201">
        <f t="shared" si="567"/>
        <v>12</v>
      </c>
      <c r="AY186" s="8">
        <f t="shared" si="568"/>
        <v>0</v>
      </c>
      <c r="AZ186" s="8">
        <f t="shared" si="569"/>
        <v>0</v>
      </c>
      <c r="BB186" s="375">
        <f t="shared" si="570"/>
        <v>0</v>
      </c>
      <c r="BC186" s="201">
        <f t="shared" si="570"/>
        <v>12</v>
      </c>
      <c r="BD186" s="8">
        <f t="shared" si="571"/>
        <v>0</v>
      </c>
      <c r="BE186" s="8">
        <f t="shared" si="572"/>
        <v>0</v>
      </c>
      <c r="BG186" s="375">
        <f t="shared" si="573"/>
        <v>0</v>
      </c>
      <c r="BH186" s="201">
        <f t="shared" si="573"/>
        <v>12</v>
      </c>
      <c r="BI186" s="8">
        <f t="shared" si="574"/>
        <v>0</v>
      </c>
      <c r="BJ186" s="8">
        <f t="shared" si="575"/>
        <v>0</v>
      </c>
      <c r="BL186" s="375">
        <f t="shared" si="576"/>
        <v>0</v>
      </c>
      <c r="BM186" s="201">
        <f t="shared" si="576"/>
        <v>12</v>
      </c>
      <c r="BN186" s="8">
        <f t="shared" si="577"/>
        <v>0</v>
      </c>
      <c r="BO186" s="8">
        <f t="shared" si="578"/>
        <v>0</v>
      </c>
      <c r="BQ186" s="375">
        <f t="shared" si="579"/>
        <v>0</v>
      </c>
      <c r="BR186" s="201">
        <f t="shared" si="579"/>
        <v>12</v>
      </c>
      <c r="BS186" s="8">
        <f t="shared" si="580"/>
        <v>0</v>
      </c>
      <c r="BT186" s="8">
        <f t="shared" si="581"/>
        <v>0</v>
      </c>
      <c r="BV186" s="375">
        <f t="shared" si="582"/>
        <v>0</v>
      </c>
      <c r="BW186" s="201">
        <f t="shared" si="582"/>
        <v>12</v>
      </c>
      <c r="BX186" s="8">
        <f t="shared" si="583"/>
        <v>0</v>
      </c>
      <c r="BY186" s="8">
        <f t="shared" si="584"/>
        <v>0</v>
      </c>
      <c r="CA186" s="375">
        <f t="shared" si="585"/>
        <v>0</v>
      </c>
      <c r="CB186" s="201">
        <f t="shared" si="585"/>
        <v>12</v>
      </c>
      <c r="CC186" s="8">
        <f t="shared" si="586"/>
        <v>0</v>
      </c>
      <c r="CD186" s="8">
        <f t="shared" si="587"/>
        <v>0</v>
      </c>
      <c r="CF186" s="375">
        <f t="shared" si="588"/>
        <v>0</v>
      </c>
      <c r="CG186" s="201">
        <f t="shared" si="588"/>
        <v>12</v>
      </c>
      <c r="CH186" s="8">
        <f t="shared" si="589"/>
        <v>0</v>
      </c>
      <c r="CI186" s="8">
        <f t="shared" si="590"/>
        <v>0</v>
      </c>
      <c r="CK186" s="375">
        <f t="shared" si="591"/>
        <v>0</v>
      </c>
      <c r="CL186" s="201">
        <f t="shared" si="591"/>
        <v>12</v>
      </c>
      <c r="CM186" s="8">
        <f t="shared" si="592"/>
        <v>0</v>
      </c>
      <c r="CN186" s="8">
        <f t="shared" si="593"/>
        <v>0</v>
      </c>
      <c r="CP186" s="375">
        <f t="shared" si="594"/>
        <v>0</v>
      </c>
      <c r="CQ186" s="201">
        <f t="shared" si="594"/>
        <v>12</v>
      </c>
      <c r="CR186" s="8">
        <f t="shared" si="595"/>
        <v>0</v>
      </c>
      <c r="CS186" s="8">
        <f t="shared" si="596"/>
        <v>0</v>
      </c>
      <c r="CU186" s="375">
        <f t="shared" si="597"/>
        <v>0</v>
      </c>
      <c r="CV186" s="201">
        <f t="shared" si="597"/>
        <v>12</v>
      </c>
      <c r="CW186" s="8">
        <f t="shared" si="598"/>
        <v>0</v>
      </c>
      <c r="CX186" s="8">
        <f t="shared" si="599"/>
        <v>0</v>
      </c>
      <c r="CZ186" s="375">
        <f t="shared" si="600"/>
        <v>0</v>
      </c>
      <c r="DA186" s="201">
        <f t="shared" si="600"/>
        <v>12</v>
      </c>
      <c r="DB186" s="8">
        <f t="shared" si="601"/>
        <v>0</v>
      </c>
      <c r="DC186" s="8">
        <f t="shared" si="602"/>
        <v>0</v>
      </c>
      <c r="DE186" s="375">
        <f t="shared" si="603"/>
        <v>0</v>
      </c>
      <c r="DF186" s="201">
        <f t="shared" si="603"/>
        <v>12</v>
      </c>
      <c r="DG186" s="8">
        <f t="shared" si="604"/>
        <v>0</v>
      </c>
      <c r="DH186" s="8">
        <f t="shared" si="605"/>
        <v>0</v>
      </c>
      <c r="DJ186" s="375">
        <f t="shared" si="606"/>
        <v>0</v>
      </c>
      <c r="DK186" s="201">
        <f t="shared" si="606"/>
        <v>12</v>
      </c>
      <c r="DL186" s="8">
        <f t="shared" si="607"/>
        <v>0</v>
      </c>
      <c r="DM186" s="8">
        <f t="shared" si="608"/>
        <v>0</v>
      </c>
      <c r="DO186" s="375">
        <f t="shared" si="609"/>
        <v>0</v>
      </c>
      <c r="DP186" s="201">
        <f t="shared" si="609"/>
        <v>12</v>
      </c>
      <c r="DQ186" s="8">
        <f t="shared" si="610"/>
        <v>0</v>
      </c>
      <c r="DR186" s="8">
        <f t="shared" si="611"/>
        <v>0</v>
      </c>
      <c r="DT186" s="51">
        <f t="shared" si="612"/>
        <v>0</v>
      </c>
      <c r="DU186" s="50">
        <f t="shared" si="613"/>
        <v>0</v>
      </c>
      <c r="DV186" s="51">
        <v>0</v>
      </c>
      <c r="DW186" s="50">
        <f t="shared" si="614"/>
        <v>0</v>
      </c>
      <c r="DX186" s="51">
        <f t="shared" si="616"/>
        <v>0</v>
      </c>
      <c r="DY186" s="52">
        <f t="shared" si="615"/>
        <v>0</v>
      </c>
      <c r="DZ186" s="307">
        <f t="shared" si="546"/>
        <v>0</v>
      </c>
    </row>
    <row r="187" spans="2:130" ht="18" customHeight="1" x14ac:dyDescent="0.3">
      <c r="B187" s="339"/>
      <c r="C187" s="317"/>
      <c r="D187" s="54"/>
      <c r="E187" s="239">
        <v>2000</v>
      </c>
      <c r="F187" s="263">
        <f>E187/I3</f>
        <v>52.631578947368418</v>
      </c>
      <c r="G187" s="274"/>
      <c r="H187" s="263" t="s">
        <v>57</v>
      </c>
      <c r="I187" s="56">
        <v>2</v>
      </c>
      <c r="J187" s="56"/>
      <c r="K187" s="265"/>
      <c r="L187" s="264"/>
      <c r="M187" s="57"/>
      <c r="N187" s="394"/>
      <c r="O187" s="214"/>
      <c r="P187" s="8">
        <f t="shared" si="547"/>
        <v>0</v>
      </c>
      <c r="Q187" s="8">
        <f t="shared" si="548"/>
        <v>0</v>
      </c>
      <c r="S187" s="201">
        <f t="shared" si="549"/>
        <v>0</v>
      </c>
      <c r="T187" s="201">
        <f>O187</f>
        <v>0</v>
      </c>
      <c r="U187" s="8">
        <f t="shared" si="550"/>
        <v>0</v>
      </c>
      <c r="V187" s="8">
        <f t="shared" si="551"/>
        <v>0</v>
      </c>
      <c r="X187" s="201">
        <f t="shared" si="552"/>
        <v>0</v>
      </c>
      <c r="Y187" s="201">
        <f>T187</f>
        <v>0</v>
      </c>
      <c r="Z187" s="8">
        <f t="shared" si="553"/>
        <v>0</v>
      </c>
      <c r="AA187" s="8">
        <f t="shared" si="554"/>
        <v>0</v>
      </c>
      <c r="AC187" s="201">
        <f t="shared" si="555"/>
        <v>0</v>
      </c>
      <c r="AD187" s="201">
        <f>Y187</f>
        <v>0</v>
      </c>
      <c r="AE187" s="8">
        <f t="shared" si="556"/>
        <v>0</v>
      </c>
      <c r="AF187" s="8">
        <f t="shared" si="557"/>
        <v>0</v>
      </c>
      <c r="AH187" s="201">
        <f t="shared" si="558"/>
        <v>0</v>
      </c>
      <c r="AI187" s="201">
        <f>AD187</f>
        <v>0</v>
      </c>
      <c r="AJ187" s="8">
        <f t="shared" si="559"/>
        <v>0</v>
      </c>
      <c r="AK187" s="8">
        <f t="shared" si="560"/>
        <v>0</v>
      </c>
      <c r="AM187" s="201">
        <f t="shared" si="561"/>
        <v>0</v>
      </c>
      <c r="AN187" s="201">
        <f>AI187</f>
        <v>0</v>
      </c>
      <c r="AO187" s="8">
        <f t="shared" si="562"/>
        <v>0</v>
      </c>
      <c r="AP187" s="8">
        <f t="shared" si="563"/>
        <v>0</v>
      </c>
      <c r="AR187" s="201">
        <f t="shared" si="564"/>
        <v>0</v>
      </c>
      <c r="AS187" s="201">
        <f>AN187</f>
        <v>0</v>
      </c>
      <c r="AT187" s="8">
        <f t="shared" si="565"/>
        <v>0</v>
      </c>
      <c r="AU187" s="8">
        <f t="shared" si="566"/>
        <v>0</v>
      </c>
      <c r="AW187" s="201">
        <f t="shared" si="567"/>
        <v>0</v>
      </c>
      <c r="AX187" s="201">
        <f>AS187</f>
        <v>0</v>
      </c>
      <c r="AY187" s="8">
        <f t="shared" si="568"/>
        <v>0</v>
      </c>
      <c r="AZ187" s="8">
        <f t="shared" si="569"/>
        <v>0</v>
      </c>
      <c r="BB187" s="201">
        <f t="shared" si="570"/>
        <v>0</v>
      </c>
      <c r="BC187" s="201">
        <f>AX187</f>
        <v>0</v>
      </c>
      <c r="BD187" s="8">
        <f t="shared" si="571"/>
        <v>0</v>
      </c>
      <c r="BE187" s="8">
        <f t="shared" si="572"/>
        <v>0</v>
      </c>
      <c r="BG187" s="201">
        <f t="shared" si="573"/>
        <v>0</v>
      </c>
      <c r="BH187" s="201">
        <f>BC187</f>
        <v>0</v>
      </c>
      <c r="BI187" s="8">
        <f t="shared" si="574"/>
        <v>0</v>
      </c>
      <c r="BJ187" s="8">
        <f t="shared" si="575"/>
        <v>0</v>
      </c>
      <c r="BL187" s="201">
        <f t="shared" si="576"/>
        <v>0</v>
      </c>
      <c r="BM187" s="201">
        <f>BH187</f>
        <v>0</v>
      </c>
      <c r="BN187" s="8">
        <f t="shared" si="577"/>
        <v>0</v>
      </c>
      <c r="BO187" s="8">
        <f t="shared" si="578"/>
        <v>0</v>
      </c>
      <c r="BQ187" s="201">
        <f t="shared" si="579"/>
        <v>0</v>
      </c>
      <c r="BR187" s="201">
        <f>BM187</f>
        <v>0</v>
      </c>
      <c r="BS187" s="8">
        <f t="shared" si="580"/>
        <v>0</v>
      </c>
      <c r="BT187" s="8">
        <f t="shared" si="581"/>
        <v>0</v>
      </c>
      <c r="BV187" s="201">
        <f t="shared" si="582"/>
        <v>0</v>
      </c>
      <c r="BW187" s="201">
        <f>BR187</f>
        <v>0</v>
      </c>
      <c r="BX187" s="8">
        <f t="shared" si="583"/>
        <v>0</v>
      </c>
      <c r="BY187" s="8">
        <f t="shared" si="584"/>
        <v>0</v>
      </c>
      <c r="CA187" s="201">
        <f t="shared" si="585"/>
        <v>0</v>
      </c>
      <c r="CB187" s="201">
        <f>BW187</f>
        <v>0</v>
      </c>
      <c r="CC187" s="8">
        <f t="shared" si="586"/>
        <v>0</v>
      </c>
      <c r="CD187" s="8">
        <f t="shared" si="587"/>
        <v>0</v>
      </c>
      <c r="CF187" s="201">
        <f t="shared" si="588"/>
        <v>0</v>
      </c>
      <c r="CG187" s="201">
        <f>CB187</f>
        <v>0</v>
      </c>
      <c r="CH187" s="8">
        <f t="shared" si="589"/>
        <v>0</v>
      </c>
      <c r="CI187" s="8">
        <f t="shared" si="590"/>
        <v>0</v>
      </c>
      <c r="CK187" s="201">
        <f t="shared" si="591"/>
        <v>0</v>
      </c>
      <c r="CL187" s="201">
        <f>CG187</f>
        <v>0</v>
      </c>
      <c r="CM187" s="8">
        <f t="shared" si="592"/>
        <v>0</v>
      </c>
      <c r="CN187" s="8">
        <f t="shared" si="593"/>
        <v>0</v>
      </c>
      <c r="CP187" s="201">
        <f t="shared" si="594"/>
        <v>0</v>
      </c>
      <c r="CQ187" s="201">
        <f>CL187</f>
        <v>0</v>
      </c>
      <c r="CR187" s="8">
        <f t="shared" si="595"/>
        <v>0</v>
      </c>
      <c r="CS187" s="8">
        <f t="shared" si="596"/>
        <v>0</v>
      </c>
      <c r="CU187" s="201">
        <f t="shared" si="597"/>
        <v>0</v>
      </c>
      <c r="CV187" s="201">
        <f>CQ187</f>
        <v>0</v>
      </c>
      <c r="CW187" s="8">
        <f t="shared" si="598"/>
        <v>0</v>
      </c>
      <c r="CX187" s="8">
        <f t="shared" si="599"/>
        <v>0</v>
      </c>
      <c r="CZ187" s="201">
        <f t="shared" si="600"/>
        <v>0</v>
      </c>
      <c r="DA187" s="201">
        <f>CV187</f>
        <v>0</v>
      </c>
      <c r="DB187" s="8">
        <f t="shared" si="601"/>
        <v>0</v>
      </c>
      <c r="DC187" s="8">
        <f t="shared" si="602"/>
        <v>0</v>
      </c>
      <c r="DE187" s="201">
        <f t="shared" si="603"/>
        <v>0</v>
      </c>
      <c r="DF187" s="201">
        <f>DA187</f>
        <v>0</v>
      </c>
      <c r="DG187" s="8">
        <f t="shared" si="604"/>
        <v>0</v>
      </c>
      <c r="DH187" s="8">
        <f t="shared" si="605"/>
        <v>0</v>
      </c>
      <c r="DJ187" s="201">
        <f t="shared" si="606"/>
        <v>0</v>
      </c>
      <c r="DK187" s="201">
        <f>DF187</f>
        <v>0</v>
      </c>
      <c r="DL187" s="8">
        <f t="shared" si="607"/>
        <v>0</v>
      </c>
      <c r="DM187" s="8">
        <f t="shared" si="608"/>
        <v>0</v>
      </c>
      <c r="DO187" s="201">
        <f t="shared" si="609"/>
        <v>0</v>
      </c>
      <c r="DP187" s="201">
        <f>DK187</f>
        <v>0</v>
      </c>
      <c r="DQ187" s="8">
        <f t="shared" si="610"/>
        <v>0</v>
      </c>
      <c r="DR187" s="8">
        <f t="shared" si="611"/>
        <v>0</v>
      </c>
      <c r="DT187" s="51">
        <f t="shared" si="612"/>
        <v>0</v>
      </c>
      <c r="DU187" s="50">
        <f t="shared" si="613"/>
        <v>0</v>
      </c>
      <c r="DV187" s="51">
        <v>0</v>
      </c>
      <c r="DW187" s="50">
        <f t="shared" si="614"/>
        <v>0</v>
      </c>
      <c r="DX187" s="51">
        <f t="shared" si="616"/>
        <v>0</v>
      </c>
      <c r="DY187" s="52">
        <f t="shared" si="615"/>
        <v>0</v>
      </c>
      <c r="DZ187" s="307">
        <f t="shared" si="546"/>
        <v>0</v>
      </c>
    </row>
    <row r="188" spans="2:130" ht="18" customHeight="1" x14ac:dyDescent="0.3">
      <c r="B188" s="339"/>
      <c r="C188" s="317"/>
      <c r="D188" s="54"/>
      <c r="E188" s="239">
        <v>4000</v>
      </c>
      <c r="F188" s="263">
        <f>E188/I3</f>
        <v>105.26315789473684</v>
      </c>
      <c r="G188" s="274"/>
      <c r="H188" s="263" t="s">
        <v>57</v>
      </c>
      <c r="I188" s="56">
        <v>5</v>
      </c>
      <c r="J188" s="56"/>
      <c r="K188" s="265"/>
      <c r="L188" s="264"/>
      <c r="M188" s="57"/>
      <c r="N188" s="394"/>
      <c r="O188" s="214"/>
      <c r="P188" s="8">
        <f t="shared" si="547"/>
        <v>0</v>
      </c>
      <c r="Q188" s="8">
        <f t="shared" si="548"/>
        <v>0</v>
      </c>
      <c r="S188" s="201">
        <f t="shared" si="549"/>
        <v>0</v>
      </c>
      <c r="T188" s="201">
        <f t="shared" si="549"/>
        <v>0</v>
      </c>
      <c r="U188" s="8">
        <f t="shared" si="550"/>
        <v>0</v>
      </c>
      <c r="V188" s="8">
        <f t="shared" si="551"/>
        <v>0</v>
      </c>
      <c r="X188" s="201">
        <f t="shared" si="552"/>
        <v>0</v>
      </c>
      <c r="Y188" s="201">
        <f t="shared" si="552"/>
        <v>0</v>
      </c>
      <c r="Z188" s="8">
        <f t="shared" si="553"/>
        <v>0</v>
      </c>
      <c r="AA188" s="8">
        <f t="shared" si="554"/>
        <v>0</v>
      </c>
      <c r="AC188" s="201">
        <f t="shared" si="555"/>
        <v>0</v>
      </c>
      <c r="AD188" s="201">
        <f t="shared" si="555"/>
        <v>0</v>
      </c>
      <c r="AE188" s="8">
        <f t="shared" si="556"/>
        <v>0</v>
      </c>
      <c r="AF188" s="8">
        <f t="shared" si="557"/>
        <v>0</v>
      </c>
      <c r="AH188" s="201">
        <f t="shared" si="558"/>
        <v>0</v>
      </c>
      <c r="AI188" s="201">
        <f t="shared" si="558"/>
        <v>0</v>
      </c>
      <c r="AJ188" s="8">
        <f t="shared" si="559"/>
        <v>0</v>
      </c>
      <c r="AK188" s="8">
        <f t="shared" si="560"/>
        <v>0</v>
      </c>
      <c r="AM188" s="201">
        <f t="shared" si="561"/>
        <v>0</v>
      </c>
      <c r="AN188" s="201">
        <f t="shared" si="561"/>
        <v>0</v>
      </c>
      <c r="AO188" s="8">
        <f t="shared" si="562"/>
        <v>0</v>
      </c>
      <c r="AP188" s="8">
        <f t="shared" si="563"/>
        <v>0</v>
      </c>
      <c r="AR188" s="201">
        <f t="shared" si="564"/>
        <v>0</v>
      </c>
      <c r="AS188" s="201">
        <f t="shared" si="564"/>
        <v>0</v>
      </c>
      <c r="AT188" s="8">
        <f t="shared" si="565"/>
        <v>0</v>
      </c>
      <c r="AU188" s="8">
        <f t="shared" si="566"/>
        <v>0</v>
      </c>
      <c r="AW188" s="201">
        <f t="shared" si="567"/>
        <v>0</v>
      </c>
      <c r="AX188" s="201">
        <f t="shared" si="567"/>
        <v>0</v>
      </c>
      <c r="AY188" s="8">
        <f t="shared" si="568"/>
        <v>0</v>
      </c>
      <c r="AZ188" s="8">
        <f t="shared" si="569"/>
        <v>0</v>
      </c>
      <c r="BB188" s="201">
        <f t="shared" si="570"/>
        <v>0</v>
      </c>
      <c r="BC188" s="201">
        <f t="shared" si="570"/>
        <v>0</v>
      </c>
      <c r="BD188" s="8">
        <f t="shared" si="571"/>
        <v>0</v>
      </c>
      <c r="BE188" s="8">
        <f t="shared" si="572"/>
        <v>0</v>
      </c>
      <c r="BG188" s="201">
        <f t="shared" si="573"/>
        <v>0</v>
      </c>
      <c r="BH188" s="201">
        <f t="shared" si="573"/>
        <v>0</v>
      </c>
      <c r="BI188" s="8">
        <f t="shared" si="574"/>
        <v>0</v>
      </c>
      <c r="BJ188" s="8">
        <f t="shared" si="575"/>
        <v>0</v>
      </c>
      <c r="BL188" s="201">
        <f t="shared" si="576"/>
        <v>0</v>
      </c>
      <c r="BM188" s="201">
        <f t="shared" si="576"/>
        <v>0</v>
      </c>
      <c r="BN188" s="8">
        <f t="shared" si="577"/>
        <v>0</v>
      </c>
      <c r="BO188" s="8">
        <f t="shared" si="578"/>
        <v>0</v>
      </c>
      <c r="BQ188" s="201">
        <f t="shared" si="579"/>
        <v>0</v>
      </c>
      <c r="BR188" s="201">
        <f t="shared" si="579"/>
        <v>0</v>
      </c>
      <c r="BS188" s="8">
        <f t="shared" si="580"/>
        <v>0</v>
      </c>
      <c r="BT188" s="8">
        <f t="shared" si="581"/>
        <v>0</v>
      </c>
      <c r="BV188" s="201">
        <f t="shared" si="582"/>
        <v>0</v>
      </c>
      <c r="BW188" s="201">
        <f t="shared" si="582"/>
        <v>0</v>
      </c>
      <c r="BX188" s="8">
        <f t="shared" si="583"/>
        <v>0</v>
      </c>
      <c r="BY188" s="8">
        <f t="shared" si="584"/>
        <v>0</v>
      </c>
      <c r="CA188" s="201">
        <f t="shared" si="585"/>
        <v>0</v>
      </c>
      <c r="CB188" s="201">
        <f t="shared" si="585"/>
        <v>0</v>
      </c>
      <c r="CC188" s="8">
        <f t="shared" si="586"/>
        <v>0</v>
      </c>
      <c r="CD188" s="8">
        <f t="shared" si="587"/>
        <v>0</v>
      </c>
      <c r="CF188" s="201">
        <f t="shared" si="588"/>
        <v>0</v>
      </c>
      <c r="CG188" s="201">
        <f t="shared" si="588"/>
        <v>0</v>
      </c>
      <c r="CH188" s="8">
        <f t="shared" si="589"/>
        <v>0</v>
      </c>
      <c r="CI188" s="8">
        <f t="shared" si="590"/>
        <v>0</v>
      </c>
      <c r="CK188" s="201">
        <f t="shared" si="591"/>
        <v>0</v>
      </c>
      <c r="CL188" s="201">
        <f t="shared" si="591"/>
        <v>0</v>
      </c>
      <c r="CM188" s="8">
        <f t="shared" si="592"/>
        <v>0</v>
      </c>
      <c r="CN188" s="8">
        <f t="shared" si="593"/>
        <v>0</v>
      </c>
      <c r="CP188" s="201">
        <f t="shared" si="594"/>
        <v>0</v>
      </c>
      <c r="CQ188" s="201">
        <f t="shared" si="594"/>
        <v>0</v>
      </c>
      <c r="CR188" s="8">
        <f t="shared" si="595"/>
        <v>0</v>
      </c>
      <c r="CS188" s="8">
        <f t="shared" si="596"/>
        <v>0</v>
      </c>
      <c r="CU188" s="201">
        <f t="shared" si="597"/>
        <v>0</v>
      </c>
      <c r="CV188" s="201">
        <f t="shared" si="597"/>
        <v>0</v>
      </c>
      <c r="CW188" s="8">
        <f t="shared" si="598"/>
        <v>0</v>
      </c>
      <c r="CX188" s="8">
        <f t="shared" si="599"/>
        <v>0</v>
      </c>
      <c r="CZ188" s="201">
        <f t="shared" si="600"/>
        <v>0</v>
      </c>
      <c r="DA188" s="201">
        <f t="shared" si="600"/>
        <v>0</v>
      </c>
      <c r="DB188" s="8">
        <f t="shared" si="601"/>
        <v>0</v>
      </c>
      <c r="DC188" s="8">
        <f t="shared" si="602"/>
        <v>0</v>
      </c>
      <c r="DE188" s="201">
        <f t="shared" si="603"/>
        <v>0</v>
      </c>
      <c r="DF188" s="201">
        <f t="shared" si="603"/>
        <v>0</v>
      </c>
      <c r="DG188" s="8">
        <f t="shared" si="604"/>
        <v>0</v>
      </c>
      <c r="DH188" s="8">
        <f t="shared" si="605"/>
        <v>0</v>
      </c>
      <c r="DJ188" s="201">
        <f t="shared" si="606"/>
        <v>0</v>
      </c>
      <c r="DK188" s="201">
        <f t="shared" si="606"/>
        <v>0</v>
      </c>
      <c r="DL188" s="8">
        <f t="shared" si="607"/>
        <v>0</v>
      </c>
      <c r="DM188" s="8">
        <f t="shared" si="608"/>
        <v>0</v>
      </c>
      <c r="DO188" s="201">
        <f t="shared" si="609"/>
        <v>0</v>
      </c>
      <c r="DP188" s="201">
        <f t="shared" si="609"/>
        <v>0</v>
      </c>
      <c r="DQ188" s="8">
        <f t="shared" si="610"/>
        <v>0</v>
      </c>
      <c r="DR188" s="8">
        <f t="shared" si="611"/>
        <v>0</v>
      </c>
      <c r="DT188" s="51">
        <f t="shared" si="612"/>
        <v>0</v>
      </c>
      <c r="DU188" s="50">
        <f t="shared" si="613"/>
        <v>0</v>
      </c>
      <c r="DV188" s="51">
        <v>0</v>
      </c>
      <c r="DW188" s="50">
        <f t="shared" si="614"/>
        <v>0</v>
      </c>
      <c r="DX188" s="51">
        <f t="shared" si="616"/>
        <v>0</v>
      </c>
      <c r="DY188" s="52">
        <f t="shared" si="615"/>
        <v>0</v>
      </c>
      <c r="DZ188" s="307">
        <f t="shared" si="546"/>
        <v>0</v>
      </c>
    </row>
    <row r="189" spans="2:130" ht="18" customHeight="1" x14ac:dyDescent="0.3">
      <c r="B189" s="438"/>
      <c r="C189" s="317"/>
      <c r="D189" s="54"/>
      <c r="E189" s="425">
        <v>4800</v>
      </c>
      <c r="F189" s="263">
        <f>E189/$I$3</f>
        <v>126.31578947368421</v>
      </c>
      <c r="G189" s="274"/>
      <c r="H189" s="263" t="s">
        <v>31</v>
      </c>
      <c r="I189" s="56"/>
      <c r="J189" s="56"/>
      <c r="K189" s="265"/>
      <c r="L189" s="264"/>
      <c r="M189" s="57"/>
      <c r="N189" s="394"/>
      <c r="O189" s="214"/>
      <c r="P189" s="8">
        <f t="shared" si="547"/>
        <v>0</v>
      </c>
      <c r="Q189" s="8">
        <f t="shared" si="548"/>
        <v>0</v>
      </c>
      <c r="S189" s="201">
        <f t="shared" si="549"/>
        <v>0</v>
      </c>
      <c r="T189" s="201">
        <f t="shared" si="549"/>
        <v>0</v>
      </c>
      <c r="U189" s="8">
        <f t="shared" si="550"/>
        <v>0</v>
      </c>
      <c r="V189" s="8">
        <f t="shared" si="551"/>
        <v>0</v>
      </c>
      <c r="X189" s="201">
        <f t="shared" si="552"/>
        <v>0</v>
      </c>
      <c r="Y189" s="201">
        <f t="shared" si="552"/>
        <v>0</v>
      </c>
      <c r="Z189" s="8">
        <f t="shared" si="553"/>
        <v>0</v>
      </c>
      <c r="AA189" s="8">
        <f t="shared" si="554"/>
        <v>0</v>
      </c>
      <c r="AC189" s="201">
        <f t="shared" si="555"/>
        <v>0</v>
      </c>
      <c r="AD189" s="201">
        <f t="shared" si="555"/>
        <v>0</v>
      </c>
      <c r="AE189" s="8">
        <f t="shared" si="556"/>
        <v>0</v>
      </c>
      <c r="AF189" s="8">
        <f t="shared" si="557"/>
        <v>0</v>
      </c>
      <c r="AH189" s="201">
        <f t="shared" si="558"/>
        <v>0</v>
      </c>
      <c r="AI189" s="201">
        <f t="shared" si="558"/>
        <v>0</v>
      </c>
      <c r="AJ189" s="8">
        <f t="shared" si="559"/>
        <v>0</v>
      </c>
      <c r="AK189" s="8">
        <f t="shared" si="560"/>
        <v>0</v>
      </c>
      <c r="AM189" s="201">
        <f t="shared" si="561"/>
        <v>0</v>
      </c>
      <c r="AN189" s="201">
        <f t="shared" si="561"/>
        <v>0</v>
      </c>
      <c r="AO189" s="8">
        <f t="shared" si="562"/>
        <v>0</v>
      </c>
      <c r="AP189" s="8">
        <f t="shared" si="563"/>
        <v>0</v>
      </c>
      <c r="AR189" s="201">
        <f t="shared" si="564"/>
        <v>0</v>
      </c>
      <c r="AS189" s="201">
        <f t="shared" si="564"/>
        <v>0</v>
      </c>
      <c r="AT189" s="8">
        <f t="shared" si="565"/>
        <v>0</v>
      </c>
      <c r="AU189" s="8">
        <f t="shared" si="566"/>
        <v>0</v>
      </c>
      <c r="AW189" s="201">
        <f t="shared" si="567"/>
        <v>0</v>
      </c>
      <c r="AX189" s="201">
        <f t="shared" si="567"/>
        <v>0</v>
      </c>
      <c r="AY189" s="8">
        <f t="shared" si="568"/>
        <v>0</v>
      </c>
      <c r="AZ189" s="8">
        <f t="shared" si="569"/>
        <v>0</v>
      </c>
      <c r="BB189" s="201">
        <f t="shared" si="570"/>
        <v>0</v>
      </c>
      <c r="BC189" s="201">
        <f t="shared" si="570"/>
        <v>0</v>
      </c>
      <c r="BD189" s="8">
        <f t="shared" si="571"/>
        <v>0</v>
      </c>
      <c r="BE189" s="8">
        <f t="shared" si="572"/>
        <v>0</v>
      </c>
      <c r="BG189" s="201">
        <f t="shared" si="573"/>
        <v>0</v>
      </c>
      <c r="BH189" s="201">
        <f t="shared" si="573"/>
        <v>0</v>
      </c>
      <c r="BI189" s="8">
        <f t="shared" si="574"/>
        <v>0</v>
      </c>
      <c r="BJ189" s="8">
        <f t="shared" si="575"/>
        <v>0</v>
      </c>
      <c r="BL189" s="201">
        <f t="shared" si="576"/>
        <v>0</v>
      </c>
      <c r="BM189" s="201">
        <f t="shared" si="576"/>
        <v>0</v>
      </c>
      <c r="BN189" s="8">
        <f t="shared" si="577"/>
        <v>0</v>
      </c>
      <c r="BO189" s="8">
        <f t="shared" si="578"/>
        <v>0</v>
      </c>
      <c r="BQ189" s="201">
        <f t="shared" si="579"/>
        <v>0</v>
      </c>
      <c r="BR189" s="201">
        <f t="shared" si="579"/>
        <v>0</v>
      </c>
      <c r="BS189" s="8">
        <f t="shared" si="580"/>
        <v>0</v>
      </c>
      <c r="BT189" s="8">
        <f t="shared" si="581"/>
        <v>0</v>
      </c>
      <c r="BV189" s="201">
        <f t="shared" si="582"/>
        <v>0</v>
      </c>
      <c r="BW189" s="201">
        <f t="shared" si="582"/>
        <v>0</v>
      </c>
      <c r="BX189" s="8">
        <f t="shared" si="583"/>
        <v>0</v>
      </c>
      <c r="BY189" s="8">
        <f t="shared" si="584"/>
        <v>0</v>
      </c>
      <c r="CA189" s="201">
        <f t="shared" si="585"/>
        <v>0</v>
      </c>
      <c r="CB189" s="201">
        <f t="shared" si="585"/>
        <v>0</v>
      </c>
      <c r="CC189" s="8">
        <f t="shared" si="586"/>
        <v>0</v>
      </c>
      <c r="CD189" s="8">
        <f t="shared" si="587"/>
        <v>0</v>
      </c>
      <c r="CF189" s="201">
        <f t="shared" si="588"/>
        <v>0</v>
      </c>
      <c r="CG189" s="201">
        <f t="shared" si="588"/>
        <v>0</v>
      </c>
      <c r="CH189" s="8">
        <f t="shared" si="589"/>
        <v>0</v>
      </c>
      <c r="CI189" s="8">
        <f t="shared" si="590"/>
        <v>0</v>
      </c>
      <c r="CK189" s="201">
        <f t="shared" si="591"/>
        <v>0</v>
      </c>
      <c r="CL189" s="201">
        <f t="shared" si="591"/>
        <v>0</v>
      </c>
      <c r="CM189" s="8">
        <f t="shared" si="592"/>
        <v>0</v>
      </c>
      <c r="CN189" s="8">
        <f t="shared" si="593"/>
        <v>0</v>
      </c>
      <c r="CP189" s="201">
        <f t="shared" si="594"/>
        <v>0</v>
      </c>
      <c r="CQ189" s="201">
        <f t="shared" si="594"/>
        <v>0</v>
      </c>
      <c r="CR189" s="8">
        <f t="shared" si="595"/>
        <v>0</v>
      </c>
      <c r="CS189" s="8">
        <f t="shared" si="596"/>
        <v>0</v>
      </c>
      <c r="CU189" s="201">
        <f t="shared" si="597"/>
        <v>0</v>
      </c>
      <c r="CV189" s="201">
        <f t="shared" si="597"/>
        <v>0</v>
      </c>
      <c r="CW189" s="8">
        <f t="shared" si="598"/>
        <v>0</v>
      </c>
      <c r="CX189" s="8">
        <f t="shared" si="599"/>
        <v>0</v>
      </c>
      <c r="CZ189" s="201">
        <f t="shared" si="600"/>
        <v>0</v>
      </c>
      <c r="DA189" s="201">
        <f t="shared" si="600"/>
        <v>0</v>
      </c>
      <c r="DB189" s="8">
        <f t="shared" si="601"/>
        <v>0</v>
      </c>
      <c r="DC189" s="8">
        <f t="shared" si="602"/>
        <v>0</v>
      </c>
      <c r="DE189" s="201">
        <f t="shared" si="603"/>
        <v>0</v>
      </c>
      <c r="DF189" s="201">
        <f t="shared" si="603"/>
        <v>0</v>
      </c>
      <c r="DG189" s="8">
        <f t="shared" si="604"/>
        <v>0</v>
      </c>
      <c r="DH189" s="8">
        <f t="shared" si="605"/>
        <v>0</v>
      </c>
      <c r="DJ189" s="201">
        <f t="shared" si="606"/>
        <v>0</v>
      </c>
      <c r="DK189" s="201">
        <f t="shared" si="606"/>
        <v>0</v>
      </c>
      <c r="DL189" s="8">
        <f t="shared" si="607"/>
        <v>0</v>
      </c>
      <c r="DM189" s="8">
        <f t="shared" si="608"/>
        <v>0</v>
      </c>
      <c r="DO189" s="201">
        <f t="shared" si="609"/>
        <v>0</v>
      </c>
      <c r="DP189" s="201">
        <f t="shared" si="609"/>
        <v>0</v>
      </c>
      <c r="DQ189" s="8">
        <f t="shared" si="610"/>
        <v>0</v>
      </c>
      <c r="DR189" s="8">
        <f t="shared" si="611"/>
        <v>0</v>
      </c>
      <c r="DT189" s="51">
        <f t="shared" si="612"/>
        <v>0</v>
      </c>
      <c r="DU189" s="50">
        <f t="shared" si="613"/>
        <v>0</v>
      </c>
      <c r="DV189" s="51">
        <v>0</v>
      </c>
      <c r="DW189" s="50">
        <f t="shared" si="614"/>
        <v>0</v>
      </c>
      <c r="DX189" s="51">
        <f t="shared" si="616"/>
        <v>0</v>
      </c>
      <c r="DY189" s="52">
        <f t="shared" si="615"/>
        <v>0</v>
      </c>
      <c r="DZ189" s="307">
        <f t="shared" si="546"/>
        <v>0</v>
      </c>
    </row>
    <row r="190" spans="2:130" ht="18" customHeight="1" x14ac:dyDescent="0.3">
      <c r="B190" s="438"/>
      <c r="C190" s="317"/>
      <c r="D190" s="54"/>
      <c r="E190" s="425">
        <v>1500</v>
      </c>
      <c r="F190" s="263">
        <f t="shared" ref="F190:F191" si="618">E190/$I$3</f>
        <v>39.473684210526315</v>
      </c>
      <c r="G190" s="274"/>
      <c r="H190" s="263" t="s">
        <v>31</v>
      </c>
      <c r="I190" s="56"/>
      <c r="J190" s="56"/>
      <c r="K190" s="265"/>
      <c r="L190" s="264"/>
      <c r="M190" s="57"/>
      <c r="N190" s="394"/>
      <c r="O190" s="214"/>
      <c r="P190" s="8">
        <f t="shared" si="547"/>
        <v>0</v>
      </c>
      <c r="Q190" s="8">
        <f t="shared" si="548"/>
        <v>0</v>
      </c>
      <c r="S190" s="201">
        <f t="shared" si="549"/>
        <v>0</v>
      </c>
      <c r="T190" s="201">
        <f>O190</f>
        <v>0</v>
      </c>
      <c r="U190" s="8">
        <f t="shared" si="550"/>
        <v>0</v>
      </c>
      <c r="V190" s="8">
        <f t="shared" si="551"/>
        <v>0</v>
      </c>
      <c r="X190" s="201">
        <f t="shared" si="552"/>
        <v>0</v>
      </c>
      <c r="Y190" s="201">
        <f>T190</f>
        <v>0</v>
      </c>
      <c r="Z190" s="8">
        <f t="shared" si="553"/>
        <v>0</v>
      </c>
      <c r="AA190" s="8">
        <f t="shared" si="554"/>
        <v>0</v>
      </c>
      <c r="AC190" s="201">
        <f t="shared" si="555"/>
        <v>0</v>
      </c>
      <c r="AD190" s="201">
        <f>Y190</f>
        <v>0</v>
      </c>
      <c r="AE190" s="8">
        <f t="shared" si="556"/>
        <v>0</v>
      </c>
      <c r="AF190" s="8">
        <f t="shared" si="557"/>
        <v>0</v>
      </c>
      <c r="AH190" s="201">
        <f t="shared" si="558"/>
        <v>0</v>
      </c>
      <c r="AI190" s="201">
        <f>AD190</f>
        <v>0</v>
      </c>
      <c r="AJ190" s="8">
        <f t="shared" si="559"/>
        <v>0</v>
      </c>
      <c r="AK190" s="8">
        <f t="shared" si="560"/>
        <v>0</v>
      </c>
      <c r="AM190" s="201">
        <f t="shared" si="561"/>
        <v>0</v>
      </c>
      <c r="AN190" s="201">
        <f>AI190</f>
        <v>0</v>
      </c>
      <c r="AO190" s="8">
        <f t="shared" si="562"/>
        <v>0</v>
      </c>
      <c r="AP190" s="8">
        <f t="shared" si="563"/>
        <v>0</v>
      </c>
      <c r="AR190" s="201">
        <f t="shared" si="564"/>
        <v>0</v>
      </c>
      <c r="AS190" s="201">
        <f>AN190</f>
        <v>0</v>
      </c>
      <c r="AT190" s="8">
        <f t="shared" si="565"/>
        <v>0</v>
      </c>
      <c r="AU190" s="8">
        <f t="shared" si="566"/>
        <v>0</v>
      </c>
      <c r="AW190" s="201">
        <f t="shared" si="567"/>
        <v>0</v>
      </c>
      <c r="AX190" s="201">
        <f>AS190</f>
        <v>0</v>
      </c>
      <c r="AY190" s="8">
        <f t="shared" si="568"/>
        <v>0</v>
      </c>
      <c r="AZ190" s="8">
        <f t="shared" si="569"/>
        <v>0</v>
      </c>
      <c r="BB190" s="201">
        <f t="shared" si="570"/>
        <v>0</v>
      </c>
      <c r="BC190" s="201">
        <f>AX190</f>
        <v>0</v>
      </c>
      <c r="BD190" s="8">
        <f t="shared" si="571"/>
        <v>0</v>
      </c>
      <c r="BE190" s="8">
        <f t="shared" si="572"/>
        <v>0</v>
      </c>
      <c r="BG190" s="201">
        <f t="shared" si="573"/>
        <v>0</v>
      </c>
      <c r="BH190" s="201">
        <f>BC190</f>
        <v>0</v>
      </c>
      <c r="BI190" s="8">
        <f t="shared" si="574"/>
        <v>0</v>
      </c>
      <c r="BJ190" s="8">
        <f t="shared" si="575"/>
        <v>0</v>
      </c>
      <c r="BL190" s="201">
        <f t="shared" si="576"/>
        <v>0</v>
      </c>
      <c r="BM190" s="201">
        <f>BH190</f>
        <v>0</v>
      </c>
      <c r="BN190" s="8">
        <f t="shared" si="577"/>
        <v>0</v>
      </c>
      <c r="BO190" s="8">
        <f t="shared" si="578"/>
        <v>0</v>
      </c>
      <c r="BQ190" s="201">
        <f t="shared" si="579"/>
        <v>0</v>
      </c>
      <c r="BR190" s="201">
        <f>BM190</f>
        <v>0</v>
      </c>
      <c r="BS190" s="8">
        <f t="shared" si="580"/>
        <v>0</v>
      </c>
      <c r="BT190" s="8">
        <f t="shared" si="581"/>
        <v>0</v>
      </c>
      <c r="BV190" s="201">
        <f t="shared" si="582"/>
        <v>0</v>
      </c>
      <c r="BW190" s="201">
        <f>BR190</f>
        <v>0</v>
      </c>
      <c r="BX190" s="8">
        <f t="shared" si="583"/>
        <v>0</v>
      </c>
      <c r="BY190" s="8">
        <f t="shared" si="584"/>
        <v>0</v>
      </c>
      <c r="CA190" s="201">
        <f t="shared" si="585"/>
        <v>0</v>
      </c>
      <c r="CB190" s="201">
        <f>BW190</f>
        <v>0</v>
      </c>
      <c r="CC190" s="8">
        <f t="shared" si="586"/>
        <v>0</v>
      </c>
      <c r="CD190" s="8">
        <f t="shared" si="587"/>
        <v>0</v>
      </c>
      <c r="CF190" s="201">
        <f t="shared" si="588"/>
        <v>0</v>
      </c>
      <c r="CG190" s="201">
        <f>CB190</f>
        <v>0</v>
      </c>
      <c r="CH190" s="8">
        <f t="shared" si="589"/>
        <v>0</v>
      </c>
      <c r="CI190" s="8">
        <f t="shared" si="590"/>
        <v>0</v>
      </c>
      <c r="CK190" s="201">
        <f t="shared" si="591"/>
        <v>0</v>
      </c>
      <c r="CL190" s="201">
        <f>CG190</f>
        <v>0</v>
      </c>
      <c r="CM190" s="8">
        <f t="shared" si="592"/>
        <v>0</v>
      </c>
      <c r="CN190" s="8">
        <f t="shared" si="593"/>
        <v>0</v>
      </c>
      <c r="CP190" s="201">
        <f t="shared" si="594"/>
        <v>0</v>
      </c>
      <c r="CQ190" s="201">
        <f>CL190</f>
        <v>0</v>
      </c>
      <c r="CR190" s="8">
        <f t="shared" si="595"/>
        <v>0</v>
      </c>
      <c r="CS190" s="8">
        <f t="shared" si="596"/>
        <v>0</v>
      </c>
      <c r="CU190" s="201">
        <f t="shared" si="597"/>
        <v>0</v>
      </c>
      <c r="CV190" s="201">
        <f>CQ190</f>
        <v>0</v>
      </c>
      <c r="CW190" s="8">
        <f t="shared" si="598"/>
        <v>0</v>
      </c>
      <c r="CX190" s="8">
        <f t="shared" si="599"/>
        <v>0</v>
      </c>
      <c r="CZ190" s="201">
        <f t="shared" si="600"/>
        <v>0</v>
      </c>
      <c r="DA190" s="201">
        <f>CV190</f>
        <v>0</v>
      </c>
      <c r="DB190" s="8">
        <f t="shared" si="601"/>
        <v>0</v>
      </c>
      <c r="DC190" s="8">
        <f t="shared" si="602"/>
        <v>0</v>
      </c>
      <c r="DE190" s="201">
        <f t="shared" si="603"/>
        <v>0</v>
      </c>
      <c r="DF190" s="201">
        <f>DA190</f>
        <v>0</v>
      </c>
      <c r="DG190" s="8">
        <f t="shared" si="604"/>
        <v>0</v>
      </c>
      <c r="DH190" s="8">
        <f t="shared" si="605"/>
        <v>0</v>
      </c>
      <c r="DJ190" s="201">
        <f t="shared" si="606"/>
        <v>0</v>
      </c>
      <c r="DK190" s="201">
        <f>DF190</f>
        <v>0</v>
      </c>
      <c r="DL190" s="8">
        <f t="shared" si="607"/>
        <v>0</v>
      </c>
      <c r="DM190" s="8">
        <f t="shared" si="608"/>
        <v>0</v>
      </c>
      <c r="DO190" s="201">
        <f t="shared" si="609"/>
        <v>0</v>
      </c>
      <c r="DP190" s="201">
        <f>DK190</f>
        <v>0</v>
      </c>
      <c r="DQ190" s="8">
        <f t="shared" si="610"/>
        <v>0</v>
      </c>
      <c r="DR190" s="8">
        <f t="shared" si="611"/>
        <v>0</v>
      </c>
      <c r="DT190" s="51">
        <f t="shared" si="612"/>
        <v>0</v>
      </c>
      <c r="DU190" s="50">
        <f t="shared" si="613"/>
        <v>0</v>
      </c>
      <c r="DV190" s="51">
        <v>0</v>
      </c>
      <c r="DW190" s="50">
        <f t="shared" si="614"/>
        <v>0</v>
      </c>
      <c r="DX190" s="51">
        <f t="shared" si="616"/>
        <v>0</v>
      </c>
      <c r="DY190" s="52">
        <f t="shared" si="615"/>
        <v>0</v>
      </c>
      <c r="DZ190" s="307">
        <f t="shared" si="546"/>
        <v>0</v>
      </c>
    </row>
    <row r="191" spans="2:130" ht="18" customHeight="1" x14ac:dyDescent="0.3">
      <c r="B191" s="438"/>
      <c r="C191" s="317"/>
      <c r="D191" s="54"/>
      <c r="E191" s="425">
        <v>5000</v>
      </c>
      <c r="F191" s="263">
        <f t="shared" si="618"/>
        <v>131.57894736842104</v>
      </c>
      <c r="G191" s="274"/>
      <c r="H191" s="263" t="s">
        <v>31</v>
      </c>
      <c r="I191" s="56"/>
      <c r="J191" s="56"/>
      <c r="K191" s="265"/>
      <c r="L191" s="264"/>
      <c r="M191" s="57"/>
      <c r="N191" s="394"/>
      <c r="O191" s="214"/>
      <c r="P191" s="8">
        <f t="shared" si="547"/>
        <v>0</v>
      </c>
      <c r="Q191" s="8">
        <f t="shared" si="548"/>
        <v>0</v>
      </c>
      <c r="S191" s="201">
        <f t="shared" si="549"/>
        <v>0</v>
      </c>
      <c r="T191" s="201">
        <f t="shared" si="549"/>
        <v>0</v>
      </c>
      <c r="U191" s="8">
        <f t="shared" si="550"/>
        <v>0</v>
      </c>
      <c r="V191" s="8">
        <f t="shared" si="551"/>
        <v>0</v>
      </c>
      <c r="X191" s="201">
        <f t="shared" si="552"/>
        <v>0</v>
      </c>
      <c r="Y191" s="201">
        <f t="shared" si="552"/>
        <v>0</v>
      </c>
      <c r="Z191" s="8">
        <f t="shared" si="553"/>
        <v>0</v>
      </c>
      <c r="AA191" s="8">
        <f t="shared" si="554"/>
        <v>0</v>
      </c>
      <c r="AC191" s="201">
        <f t="shared" si="555"/>
        <v>0</v>
      </c>
      <c r="AD191" s="201">
        <f t="shared" si="555"/>
        <v>0</v>
      </c>
      <c r="AE191" s="8">
        <f t="shared" si="556"/>
        <v>0</v>
      </c>
      <c r="AF191" s="8">
        <f t="shared" si="557"/>
        <v>0</v>
      </c>
      <c r="AH191" s="201">
        <f t="shared" si="558"/>
        <v>0</v>
      </c>
      <c r="AI191" s="201">
        <f t="shared" si="558"/>
        <v>0</v>
      </c>
      <c r="AJ191" s="8">
        <f t="shared" si="559"/>
        <v>0</v>
      </c>
      <c r="AK191" s="8">
        <f t="shared" si="560"/>
        <v>0</v>
      </c>
      <c r="AM191" s="201">
        <f t="shared" si="561"/>
        <v>0</v>
      </c>
      <c r="AN191" s="201">
        <f t="shared" si="561"/>
        <v>0</v>
      </c>
      <c r="AO191" s="8">
        <f t="shared" si="562"/>
        <v>0</v>
      </c>
      <c r="AP191" s="8">
        <f t="shared" si="563"/>
        <v>0</v>
      </c>
      <c r="AR191" s="201">
        <f t="shared" si="564"/>
        <v>0</v>
      </c>
      <c r="AS191" s="201">
        <f t="shared" si="564"/>
        <v>0</v>
      </c>
      <c r="AT191" s="8">
        <f t="shared" si="565"/>
        <v>0</v>
      </c>
      <c r="AU191" s="8">
        <f t="shared" si="566"/>
        <v>0</v>
      </c>
      <c r="AW191" s="201">
        <f t="shared" si="567"/>
        <v>0</v>
      </c>
      <c r="AX191" s="201">
        <f t="shared" si="567"/>
        <v>0</v>
      </c>
      <c r="AY191" s="8">
        <f t="shared" si="568"/>
        <v>0</v>
      </c>
      <c r="AZ191" s="8">
        <f t="shared" si="569"/>
        <v>0</v>
      </c>
      <c r="BB191" s="201">
        <f t="shared" si="570"/>
        <v>0</v>
      </c>
      <c r="BC191" s="201">
        <f t="shared" si="570"/>
        <v>0</v>
      </c>
      <c r="BD191" s="8">
        <f t="shared" si="571"/>
        <v>0</v>
      </c>
      <c r="BE191" s="8">
        <f t="shared" si="572"/>
        <v>0</v>
      </c>
      <c r="BG191" s="201">
        <f t="shared" si="573"/>
        <v>0</v>
      </c>
      <c r="BH191" s="201">
        <f t="shared" si="573"/>
        <v>0</v>
      </c>
      <c r="BI191" s="8">
        <f t="shared" si="574"/>
        <v>0</v>
      </c>
      <c r="BJ191" s="8">
        <f t="shared" si="575"/>
        <v>0</v>
      </c>
      <c r="BL191" s="201">
        <f t="shared" si="576"/>
        <v>0</v>
      </c>
      <c r="BM191" s="201">
        <f t="shared" si="576"/>
        <v>0</v>
      </c>
      <c r="BN191" s="8">
        <f t="shared" si="577"/>
        <v>0</v>
      </c>
      <c r="BO191" s="8">
        <f t="shared" si="578"/>
        <v>0</v>
      </c>
      <c r="BQ191" s="201">
        <f t="shared" si="579"/>
        <v>0</v>
      </c>
      <c r="BR191" s="201">
        <f t="shared" si="579"/>
        <v>0</v>
      </c>
      <c r="BS191" s="8">
        <f t="shared" si="580"/>
        <v>0</v>
      </c>
      <c r="BT191" s="8">
        <f t="shared" si="581"/>
        <v>0</v>
      </c>
      <c r="BV191" s="201">
        <f t="shared" si="582"/>
        <v>0</v>
      </c>
      <c r="BW191" s="201">
        <f t="shared" si="582"/>
        <v>0</v>
      </c>
      <c r="BX191" s="8">
        <f t="shared" si="583"/>
        <v>0</v>
      </c>
      <c r="BY191" s="8">
        <f t="shared" si="584"/>
        <v>0</v>
      </c>
      <c r="CA191" s="201">
        <f t="shared" si="585"/>
        <v>0</v>
      </c>
      <c r="CB191" s="201">
        <f t="shared" si="585"/>
        <v>0</v>
      </c>
      <c r="CC191" s="8">
        <f t="shared" si="586"/>
        <v>0</v>
      </c>
      <c r="CD191" s="8">
        <f t="shared" si="587"/>
        <v>0</v>
      </c>
      <c r="CF191" s="201">
        <f t="shared" si="588"/>
        <v>0</v>
      </c>
      <c r="CG191" s="201">
        <f t="shared" si="588"/>
        <v>0</v>
      </c>
      <c r="CH191" s="8">
        <f t="shared" si="589"/>
        <v>0</v>
      </c>
      <c r="CI191" s="8">
        <f t="shared" si="590"/>
        <v>0</v>
      </c>
      <c r="CK191" s="201">
        <f t="shared" si="591"/>
        <v>0</v>
      </c>
      <c r="CL191" s="201">
        <f t="shared" si="591"/>
        <v>0</v>
      </c>
      <c r="CM191" s="8">
        <f t="shared" si="592"/>
        <v>0</v>
      </c>
      <c r="CN191" s="8">
        <f t="shared" si="593"/>
        <v>0</v>
      </c>
      <c r="CP191" s="201">
        <f t="shared" si="594"/>
        <v>0</v>
      </c>
      <c r="CQ191" s="201">
        <f t="shared" si="594"/>
        <v>0</v>
      </c>
      <c r="CR191" s="8">
        <f t="shared" si="595"/>
        <v>0</v>
      </c>
      <c r="CS191" s="8">
        <f t="shared" si="596"/>
        <v>0</v>
      </c>
      <c r="CU191" s="201">
        <f t="shared" si="597"/>
        <v>0</v>
      </c>
      <c r="CV191" s="201">
        <f t="shared" si="597"/>
        <v>0</v>
      </c>
      <c r="CW191" s="8">
        <f t="shared" si="598"/>
        <v>0</v>
      </c>
      <c r="CX191" s="8">
        <f t="shared" si="599"/>
        <v>0</v>
      </c>
      <c r="CZ191" s="201">
        <f t="shared" si="600"/>
        <v>0</v>
      </c>
      <c r="DA191" s="201">
        <f t="shared" si="600"/>
        <v>0</v>
      </c>
      <c r="DB191" s="8">
        <f t="shared" si="601"/>
        <v>0</v>
      </c>
      <c r="DC191" s="8">
        <f t="shared" si="602"/>
        <v>0</v>
      </c>
      <c r="DE191" s="201">
        <f t="shared" si="603"/>
        <v>0</v>
      </c>
      <c r="DF191" s="201">
        <f t="shared" si="603"/>
        <v>0</v>
      </c>
      <c r="DG191" s="8">
        <f t="shared" si="604"/>
        <v>0</v>
      </c>
      <c r="DH191" s="8">
        <f t="shared" si="605"/>
        <v>0</v>
      </c>
      <c r="DJ191" s="201">
        <f t="shared" si="606"/>
        <v>0</v>
      </c>
      <c r="DK191" s="201">
        <f t="shared" si="606"/>
        <v>0</v>
      </c>
      <c r="DL191" s="8">
        <f t="shared" si="607"/>
        <v>0</v>
      </c>
      <c r="DM191" s="8">
        <f t="shared" si="608"/>
        <v>0</v>
      </c>
      <c r="DO191" s="201">
        <f t="shared" si="609"/>
        <v>0</v>
      </c>
      <c r="DP191" s="201">
        <f t="shared" si="609"/>
        <v>0</v>
      </c>
      <c r="DQ191" s="8">
        <f t="shared" si="610"/>
        <v>0</v>
      </c>
      <c r="DR191" s="8">
        <f t="shared" si="611"/>
        <v>0</v>
      </c>
      <c r="DT191" s="51">
        <f t="shared" si="612"/>
        <v>0</v>
      </c>
      <c r="DU191" s="50">
        <f t="shared" si="613"/>
        <v>0</v>
      </c>
      <c r="DV191" s="51">
        <v>0</v>
      </c>
      <c r="DW191" s="50">
        <f t="shared" si="614"/>
        <v>0</v>
      </c>
      <c r="DX191" s="51">
        <f t="shared" si="616"/>
        <v>0</v>
      </c>
      <c r="DY191" s="52">
        <f t="shared" si="615"/>
        <v>0</v>
      </c>
      <c r="DZ191" s="307">
        <f t="shared" si="546"/>
        <v>0</v>
      </c>
    </row>
    <row r="192" spans="2:130" ht="18" customHeight="1" x14ac:dyDescent="0.3">
      <c r="B192" s="424"/>
      <c r="C192" s="54"/>
      <c r="D192" s="54"/>
      <c r="E192" s="239"/>
      <c r="F192" s="263"/>
      <c r="G192" s="274"/>
      <c r="H192" s="263"/>
      <c r="I192" s="56"/>
      <c r="J192" s="56"/>
      <c r="K192" s="265"/>
      <c r="L192" s="264"/>
      <c r="M192" s="57"/>
      <c r="N192" s="394"/>
      <c r="O192" s="214"/>
      <c r="P192" s="8">
        <f t="shared" si="547"/>
        <v>0</v>
      </c>
      <c r="Q192" s="8">
        <f t="shared" si="548"/>
        <v>0</v>
      </c>
      <c r="S192" s="201">
        <f t="shared" si="549"/>
        <v>0</v>
      </c>
      <c r="T192" s="201">
        <f t="shared" si="549"/>
        <v>0</v>
      </c>
      <c r="U192" s="8">
        <f t="shared" si="550"/>
        <v>0</v>
      </c>
      <c r="V192" s="8">
        <f t="shared" si="551"/>
        <v>0</v>
      </c>
      <c r="X192" s="201">
        <f t="shared" si="552"/>
        <v>0</v>
      </c>
      <c r="Y192" s="201">
        <f t="shared" si="552"/>
        <v>0</v>
      </c>
      <c r="Z192" s="8">
        <f t="shared" si="553"/>
        <v>0</v>
      </c>
      <c r="AA192" s="8">
        <f t="shared" si="554"/>
        <v>0</v>
      </c>
      <c r="AC192" s="201">
        <f t="shared" si="555"/>
        <v>0</v>
      </c>
      <c r="AD192" s="201">
        <f t="shared" si="555"/>
        <v>0</v>
      </c>
      <c r="AE192" s="8">
        <f t="shared" si="556"/>
        <v>0</v>
      </c>
      <c r="AF192" s="8">
        <f t="shared" si="557"/>
        <v>0</v>
      </c>
      <c r="AH192" s="201">
        <f t="shared" si="558"/>
        <v>0</v>
      </c>
      <c r="AI192" s="201">
        <f t="shared" si="558"/>
        <v>0</v>
      </c>
      <c r="AJ192" s="8">
        <f t="shared" si="559"/>
        <v>0</v>
      </c>
      <c r="AK192" s="8">
        <f t="shared" si="560"/>
        <v>0</v>
      </c>
      <c r="AM192" s="201">
        <f t="shared" si="561"/>
        <v>0</v>
      </c>
      <c r="AN192" s="201">
        <f t="shared" si="561"/>
        <v>0</v>
      </c>
      <c r="AO192" s="8">
        <f t="shared" si="562"/>
        <v>0</v>
      </c>
      <c r="AP192" s="8">
        <f t="shared" si="563"/>
        <v>0</v>
      </c>
      <c r="AR192" s="201">
        <f t="shared" si="564"/>
        <v>0</v>
      </c>
      <c r="AS192" s="201">
        <f t="shared" si="564"/>
        <v>0</v>
      </c>
      <c r="AT192" s="8">
        <f t="shared" si="565"/>
        <v>0</v>
      </c>
      <c r="AU192" s="8">
        <f t="shared" si="566"/>
        <v>0</v>
      </c>
      <c r="AW192" s="201">
        <f t="shared" si="567"/>
        <v>0</v>
      </c>
      <c r="AX192" s="201">
        <f t="shared" si="567"/>
        <v>0</v>
      </c>
      <c r="AY192" s="8">
        <f t="shared" si="568"/>
        <v>0</v>
      </c>
      <c r="AZ192" s="8">
        <f t="shared" si="569"/>
        <v>0</v>
      </c>
      <c r="BB192" s="201">
        <f t="shared" si="570"/>
        <v>0</v>
      </c>
      <c r="BC192" s="201">
        <f t="shared" si="570"/>
        <v>0</v>
      </c>
      <c r="BD192" s="8">
        <f t="shared" si="571"/>
        <v>0</v>
      </c>
      <c r="BE192" s="8">
        <f t="shared" si="572"/>
        <v>0</v>
      </c>
      <c r="BG192" s="201">
        <f t="shared" si="573"/>
        <v>0</v>
      </c>
      <c r="BH192" s="201">
        <f t="shared" si="573"/>
        <v>0</v>
      </c>
      <c r="BI192" s="8">
        <f t="shared" si="574"/>
        <v>0</v>
      </c>
      <c r="BJ192" s="8">
        <f t="shared" si="575"/>
        <v>0</v>
      </c>
      <c r="BL192" s="201">
        <f t="shared" si="576"/>
        <v>0</v>
      </c>
      <c r="BM192" s="201">
        <f t="shared" si="576"/>
        <v>0</v>
      </c>
      <c r="BN192" s="8">
        <f t="shared" si="577"/>
        <v>0</v>
      </c>
      <c r="BO192" s="8">
        <f t="shared" si="578"/>
        <v>0</v>
      </c>
      <c r="BQ192" s="201">
        <f t="shared" si="579"/>
        <v>0</v>
      </c>
      <c r="BR192" s="201">
        <f t="shared" si="579"/>
        <v>0</v>
      </c>
      <c r="BS192" s="8">
        <f t="shared" si="580"/>
        <v>0</v>
      </c>
      <c r="BT192" s="8">
        <f t="shared" si="581"/>
        <v>0</v>
      </c>
      <c r="BV192" s="201">
        <f t="shared" si="582"/>
        <v>0</v>
      </c>
      <c r="BW192" s="201">
        <f t="shared" si="582"/>
        <v>0</v>
      </c>
      <c r="BX192" s="8">
        <f t="shared" si="583"/>
        <v>0</v>
      </c>
      <c r="BY192" s="8">
        <f t="shared" si="584"/>
        <v>0</v>
      </c>
      <c r="CA192" s="201">
        <f t="shared" si="585"/>
        <v>0</v>
      </c>
      <c r="CB192" s="201">
        <f t="shared" si="585"/>
        <v>0</v>
      </c>
      <c r="CC192" s="8">
        <f t="shared" si="586"/>
        <v>0</v>
      </c>
      <c r="CD192" s="8">
        <f t="shared" si="587"/>
        <v>0</v>
      </c>
      <c r="CF192" s="201">
        <f t="shared" si="588"/>
        <v>0</v>
      </c>
      <c r="CG192" s="201">
        <f t="shared" si="588"/>
        <v>0</v>
      </c>
      <c r="CH192" s="8">
        <f t="shared" si="589"/>
        <v>0</v>
      </c>
      <c r="CI192" s="8">
        <f t="shared" si="590"/>
        <v>0</v>
      </c>
      <c r="CK192" s="201">
        <f t="shared" si="591"/>
        <v>0</v>
      </c>
      <c r="CL192" s="201">
        <f t="shared" si="591"/>
        <v>0</v>
      </c>
      <c r="CM192" s="8">
        <f t="shared" si="592"/>
        <v>0</v>
      </c>
      <c r="CN192" s="8">
        <f t="shared" si="593"/>
        <v>0</v>
      </c>
      <c r="CP192" s="201">
        <f t="shared" si="594"/>
        <v>0</v>
      </c>
      <c r="CQ192" s="201">
        <f t="shared" si="594"/>
        <v>0</v>
      </c>
      <c r="CR192" s="8">
        <f t="shared" si="595"/>
        <v>0</v>
      </c>
      <c r="CS192" s="8">
        <f t="shared" si="596"/>
        <v>0</v>
      </c>
      <c r="CU192" s="201">
        <f t="shared" si="597"/>
        <v>0</v>
      </c>
      <c r="CV192" s="201">
        <f t="shared" si="597"/>
        <v>0</v>
      </c>
      <c r="CW192" s="8">
        <f t="shared" si="598"/>
        <v>0</v>
      </c>
      <c r="CX192" s="8">
        <f t="shared" si="599"/>
        <v>0</v>
      </c>
      <c r="CZ192" s="201">
        <f t="shared" si="600"/>
        <v>0</v>
      </c>
      <c r="DA192" s="201">
        <f t="shared" si="600"/>
        <v>0</v>
      </c>
      <c r="DB192" s="8">
        <f t="shared" si="601"/>
        <v>0</v>
      </c>
      <c r="DC192" s="8">
        <f t="shared" si="602"/>
        <v>0</v>
      </c>
      <c r="DE192" s="201">
        <f t="shared" si="603"/>
        <v>0</v>
      </c>
      <c r="DF192" s="201">
        <f t="shared" si="603"/>
        <v>0</v>
      </c>
      <c r="DG192" s="8">
        <f t="shared" si="604"/>
        <v>0</v>
      </c>
      <c r="DH192" s="8">
        <f t="shared" si="605"/>
        <v>0</v>
      </c>
      <c r="DJ192" s="201">
        <f t="shared" si="606"/>
        <v>0</v>
      </c>
      <c r="DK192" s="201">
        <f t="shared" si="606"/>
        <v>0</v>
      </c>
      <c r="DL192" s="8">
        <f t="shared" si="607"/>
        <v>0</v>
      </c>
      <c r="DM192" s="8">
        <f t="shared" si="608"/>
        <v>0</v>
      </c>
      <c r="DO192" s="201">
        <f t="shared" si="609"/>
        <v>0</v>
      </c>
      <c r="DP192" s="201">
        <f t="shared" si="609"/>
        <v>0</v>
      </c>
      <c r="DQ192" s="8">
        <f t="shared" si="610"/>
        <v>0</v>
      </c>
      <c r="DR192" s="8">
        <f t="shared" si="611"/>
        <v>0</v>
      </c>
      <c r="DT192" s="51">
        <f t="shared" si="612"/>
        <v>0</v>
      </c>
      <c r="DU192" s="50">
        <f t="shared" si="613"/>
        <v>0</v>
      </c>
      <c r="DV192" s="51">
        <v>0</v>
      </c>
      <c r="DW192" s="50">
        <f t="shared" si="614"/>
        <v>0</v>
      </c>
      <c r="DX192" s="51">
        <f t="shared" si="616"/>
        <v>0</v>
      </c>
      <c r="DY192" s="52">
        <f t="shared" si="615"/>
        <v>0</v>
      </c>
      <c r="DZ192" s="307">
        <f t="shared" si="546"/>
        <v>0</v>
      </c>
    </row>
    <row r="193" spans="1:130" ht="18" customHeight="1" x14ac:dyDescent="0.3">
      <c r="B193" s="424"/>
      <c r="C193" s="54"/>
      <c r="D193" s="54"/>
      <c r="E193" s="239"/>
      <c r="F193" s="263"/>
      <c r="G193" s="274"/>
      <c r="H193" s="263"/>
      <c r="I193" s="56"/>
      <c r="J193" s="56"/>
      <c r="K193" s="265"/>
      <c r="L193" s="264"/>
      <c r="M193" s="57"/>
      <c r="N193" s="394"/>
      <c r="O193" s="214"/>
      <c r="P193" s="8">
        <f t="shared" si="547"/>
        <v>0</v>
      </c>
      <c r="Q193" s="8">
        <f t="shared" si="548"/>
        <v>0</v>
      </c>
      <c r="S193" s="201">
        <f t="shared" si="549"/>
        <v>0</v>
      </c>
      <c r="T193" s="201">
        <f t="shared" si="549"/>
        <v>0</v>
      </c>
      <c r="U193" s="8">
        <f t="shared" si="550"/>
        <v>0</v>
      </c>
      <c r="V193" s="8">
        <f t="shared" si="551"/>
        <v>0</v>
      </c>
      <c r="X193" s="201">
        <f t="shared" si="552"/>
        <v>0</v>
      </c>
      <c r="Y193" s="201">
        <f t="shared" si="552"/>
        <v>0</v>
      </c>
      <c r="Z193" s="8">
        <f t="shared" si="553"/>
        <v>0</v>
      </c>
      <c r="AA193" s="8">
        <f t="shared" si="554"/>
        <v>0</v>
      </c>
      <c r="AC193" s="201">
        <f t="shared" si="555"/>
        <v>0</v>
      </c>
      <c r="AD193" s="201">
        <f t="shared" si="555"/>
        <v>0</v>
      </c>
      <c r="AE193" s="8">
        <f t="shared" si="556"/>
        <v>0</v>
      </c>
      <c r="AF193" s="8">
        <f t="shared" si="557"/>
        <v>0</v>
      </c>
      <c r="AH193" s="201">
        <f t="shared" si="558"/>
        <v>0</v>
      </c>
      <c r="AI193" s="201">
        <f t="shared" si="558"/>
        <v>0</v>
      </c>
      <c r="AJ193" s="8">
        <f t="shared" si="559"/>
        <v>0</v>
      </c>
      <c r="AK193" s="8">
        <f t="shared" si="560"/>
        <v>0</v>
      </c>
      <c r="AM193" s="201">
        <f t="shared" si="561"/>
        <v>0</v>
      </c>
      <c r="AN193" s="201">
        <f t="shared" si="561"/>
        <v>0</v>
      </c>
      <c r="AO193" s="8">
        <f t="shared" si="562"/>
        <v>0</v>
      </c>
      <c r="AP193" s="8">
        <f t="shared" si="563"/>
        <v>0</v>
      </c>
      <c r="AR193" s="201">
        <f t="shared" si="564"/>
        <v>0</v>
      </c>
      <c r="AS193" s="201">
        <f t="shared" si="564"/>
        <v>0</v>
      </c>
      <c r="AT193" s="8">
        <f t="shared" si="565"/>
        <v>0</v>
      </c>
      <c r="AU193" s="8">
        <f t="shared" si="566"/>
        <v>0</v>
      </c>
      <c r="AW193" s="201">
        <f t="shared" si="567"/>
        <v>0</v>
      </c>
      <c r="AX193" s="201">
        <f t="shared" si="567"/>
        <v>0</v>
      </c>
      <c r="AY193" s="8">
        <f t="shared" si="568"/>
        <v>0</v>
      </c>
      <c r="AZ193" s="8">
        <f t="shared" si="569"/>
        <v>0</v>
      </c>
      <c r="BB193" s="201">
        <f t="shared" si="570"/>
        <v>0</v>
      </c>
      <c r="BC193" s="201">
        <f t="shared" si="570"/>
        <v>0</v>
      </c>
      <c r="BD193" s="8">
        <f t="shared" si="571"/>
        <v>0</v>
      </c>
      <c r="BE193" s="8">
        <f t="shared" si="572"/>
        <v>0</v>
      </c>
      <c r="BG193" s="201">
        <f t="shared" si="573"/>
        <v>0</v>
      </c>
      <c r="BH193" s="201">
        <f t="shared" si="573"/>
        <v>0</v>
      </c>
      <c r="BI193" s="8">
        <f t="shared" si="574"/>
        <v>0</v>
      </c>
      <c r="BJ193" s="8">
        <f t="shared" si="575"/>
        <v>0</v>
      </c>
      <c r="BL193" s="201">
        <f t="shared" si="576"/>
        <v>0</v>
      </c>
      <c r="BM193" s="201">
        <f t="shared" si="576"/>
        <v>0</v>
      </c>
      <c r="BN193" s="8">
        <f t="shared" si="577"/>
        <v>0</v>
      </c>
      <c r="BO193" s="8">
        <f t="shared" si="578"/>
        <v>0</v>
      </c>
      <c r="BQ193" s="201">
        <f t="shared" si="579"/>
        <v>0</v>
      </c>
      <c r="BR193" s="201">
        <f t="shared" si="579"/>
        <v>0</v>
      </c>
      <c r="BS193" s="8">
        <f t="shared" si="580"/>
        <v>0</v>
      </c>
      <c r="BT193" s="8">
        <f t="shared" si="581"/>
        <v>0</v>
      </c>
      <c r="BV193" s="201">
        <f t="shared" si="582"/>
        <v>0</v>
      </c>
      <c r="BW193" s="201">
        <f t="shared" si="582"/>
        <v>0</v>
      </c>
      <c r="BX193" s="8">
        <f t="shared" si="583"/>
        <v>0</v>
      </c>
      <c r="BY193" s="8">
        <f t="shared" si="584"/>
        <v>0</v>
      </c>
      <c r="CA193" s="201">
        <f t="shared" si="585"/>
        <v>0</v>
      </c>
      <c r="CB193" s="201">
        <f t="shared" si="585"/>
        <v>0</v>
      </c>
      <c r="CC193" s="8">
        <f t="shared" si="586"/>
        <v>0</v>
      </c>
      <c r="CD193" s="8">
        <f t="shared" si="587"/>
        <v>0</v>
      </c>
      <c r="CF193" s="201">
        <f t="shared" si="588"/>
        <v>0</v>
      </c>
      <c r="CG193" s="201">
        <f t="shared" si="588"/>
        <v>0</v>
      </c>
      <c r="CH193" s="8">
        <f t="shared" si="589"/>
        <v>0</v>
      </c>
      <c r="CI193" s="8">
        <f t="shared" si="590"/>
        <v>0</v>
      </c>
      <c r="CK193" s="201">
        <f t="shared" si="591"/>
        <v>0</v>
      </c>
      <c r="CL193" s="201">
        <f t="shared" si="591"/>
        <v>0</v>
      </c>
      <c r="CM193" s="8">
        <f t="shared" si="592"/>
        <v>0</v>
      </c>
      <c r="CN193" s="8">
        <f t="shared" si="593"/>
        <v>0</v>
      </c>
      <c r="CP193" s="201">
        <f t="shared" si="594"/>
        <v>0</v>
      </c>
      <c r="CQ193" s="201">
        <f t="shared" si="594"/>
        <v>0</v>
      </c>
      <c r="CR193" s="8">
        <f t="shared" si="595"/>
        <v>0</v>
      </c>
      <c r="CS193" s="8">
        <f t="shared" si="596"/>
        <v>0</v>
      </c>
      <c r="CU193" s="201">
        <f t="shared" si="597"/>
        <v>0</v>
      </c>
      <c r="CV193" s="201">
        <f t="shared" si="597"/>
        <v>0</v>
      </c>
      <c r="CW193" s="8">
        <f t="shared" si="598"/>
        <v>0</v>
      </c>
      <c r="CX193" s="8">
        <f t="shared" si="599"/>
        <v>0</v>
      </c>
      <c r="CZ193" s="201">
        <f t="shared" si="600"/>
        <v>0</v>
      </c>
      <c r="DA193" s="201">
        <f t="shared" si="600"/>
        <v>0</v>
      </c>
      <c r="DB193" s="8">
        <f t="shared" si="601"/>
        <v>0</v>
      </c>
      <c r="DC193" s="8">
        <f t="shared" si="602"/>
        <v>0</v>
      </c>
      <c r="DE193" s="201">
        <f t="shared" si="603"/>
        <v>0</v>
      </c>
      <c r="DF193" s="201">
        <f t="shared" si="603"/>
        <v>0</v>
      </c>
      <c r="DG193" s="8">
        <f t="shared" si="604"/>
        <v>0</v>
      </c>
      <c r="DH193" s="8">
        <f t="shared" si="605"/>
        <v>0</v>
      </c>
      <c r="DJ193" s="201">
        <f t="shared" si="606"/>
        <v>0</v>
      </c>
      <c r="DK193" s="201">
        <f t="shared" si="606"/>
        <v>0</v>
      </c>
      <c r="DL193" s="8">
        <f t="shared" si="607"/>
        <v>0</v>
      </c>
      <c r="DM193" s="8">
        <f t="shared" si="608"/>
        <v>0</v>
      </c>
      <c r="DO193" s="201">
        <f t="shared" si="609"/>
        <v>0</v>
      </c>
      <c r="DP193" s="201">
        <f t="shared" si="609"/>
        <v>0</v>
      </c>
      <c r="DQ193" s="8">
        <f t="shared" si="610"/>
        <v>0</v>
      </c>
      <c r="DR193" s="8">
        <f t="shared" si="611"/>
        <v>0</v>
      </c>
      <c r="DT193" s="51">
        <f t="shared" si="612"/>
        <v>0</v>
      </c>
      <c r="DU193" s="50">
        <f t="shared" si="613"/>
        <v>0</v>
      </c>
      <c r="DV193" s="51">
        <v>0</v>
      </c>
      <c r="DW193" s="50">
        <f t="shared" si="614"/>
        <v>0</v>
      </c>
      <c r="DX193" s="51">
        <f t="shared" si="616"/>
        <v>0</v>
      </c>
      <c r="DY193" s="52">
        <f t="shared" si="615"/>
        <v>0</v>
      </c>
      <c r="DZ193" s="307">
        <f t="shared" si="546"/>
        <v>0</v>
      </c>
    </row>
    <row r="194" spans="1:130" ht="18" customHeight="1" x14ac:dyDescent="0.3">
      <c r="B194" s="424"/>
      <c r="C194" s="54"/>
      <c r="D194" s="54"/>
      <c r="E194" s="239"/>
      <c r="F194" s="263"/>
      <c r="G194" s="274"/>
      <c r="H194" s="263"/>
      <c r="I194" s="56"/>
      <c r="J194" s="56"/>
      <c r="K194" s="265"/>
      <c r="L194" s="264"/>
      <c r="M194" s="57"/>
      <c r="N194" s="394"/>
      <c r="O194" s="214"/>
      <c r="P194" s="8">
        <f t="shared" si="547"/>
        <v>0</v>
      </c>
      <c r="Q194" s="8">
        <f t="shared" si="548"/>
        <v>0</v>
      </c>
      <c r="S194" s="201">
        <f t="shared" si="549"/>
        <v>0</v>
      </c>
      <c r="T194" s="201">
        <f t="shared" si="549"/>
        <v>0</v>
      </c>
      <c r="U194" s="8">
        <f t="shared" si="550"/>
        <v>0</v>
      </c>
      <c r="V194" s="8">
        <f t="shared" si="551"/>
        <v>0</v>
      </c>
      <c r="X194" s="201">
        <f t="shared" si="552"/>
        <v>0</v>
      </c>
      <c r="Y194" s="201">
        <f t="shared" si="552"/>
        <v>0</v>
      </c>
      <c r="Z194" s="8">
        <f t="shared" si="553"/>
        <v>0</v>
      </c>
      <c r="AA194" s="8">
        <f t="shared" si="554"/>
        <v>0</v>
      </c>
      <c r="AC194" s="201">
        <f t="shared" si="555"/>
        <v>0</v>
      </c>
      <c r="AD194" s="201">
        <f t="shared" si="555"/>
        <v>0</v>
      </c>
      <c r="AE194" s="8">
        <f t="shared" si="556"/>
        <v>0</v>
      </c>
      <c r="AF194" s="8">
        <f t="shared" si="557"/>
        <v>0</v>
      </c>
      <c r="AH194" s="201">
        <f t="shared" si="558"/>
        <v>0</v>
      </c>
      <c r="AI194" s="201">
        <f t="shared" si="558"/>
        <v>0</v>
      </c>
      <c r="AJ194" s="8">
        <f t="shared" si="559"/>
        <v>0</v>
      </c>
      <c r="AK194" s="8">
        <f t="shared" si="560"/>
        <v>0</v>
      </c>
      <c r="AM194" s="201">
        <f t="shared" si="561"/>
        <v>0</v>
      </c>
      <c r="AN194" s="201">
        <f t="shared" si="561"/>
        <v>0</v>
      </c>
      <c r="AO194" s="8">
        <f t="shared" si="562"/>
        <v>0</v>
      </c>
      <c r="AP194" s="8">
        <f t="shared" si="563"/>
        <v>0</v>
      </c>
      <c r="AR194" s="201">
        <f t="shared" si="564"/>
        <v>0</v>
      </c>
      <c r="AS194" s="201">
        <f t="shared" si="564"/>
        <v>0</v>
      </c>
      <c r="AT194" s="8">
        <f t="shared" si="565"/>
        <v>0</v>
      </c>
      <c r="AU194" s="8">
        <f t="shared" si="566"/>
        <v>0</v>
      </c>
      <c r="AW194" s="201">
        <f t="shared" si="567"/>
        <v>0</v>
      </c>
      <c r="AX194" s="201">
        <f t="shared" si="567"/>
        <v>0</v>
      </c>
      <c r="AY194" s="8">
        <f t="shared" si="568"/>
        <v>0</v>
      </c>
      <c r="AZ194" s="8">
        <f t="shared" si="569"/>
        <v>0</v>
      </c>
      <c r="BB194" s="201">
        <f t="shared" si="570"/>
        <v>0</v>
      </c>
      <c r="BC194" s="201">
        <f t="shared" si="570"/>
        <v>0</v>
      </c>
      <c r="BD194" s="8">
        <f t="shared" si="571"/>
        <v>0</v>
      </c>
      <c r="BE194" s="8">
        <f t="shared" si="572"/>
        <v>0</v>
      </c>
      <c r="BG194" s="201">
        <f t="shared" si="573"/>
        <v>0</v>
      </c>
      <c r="BH194" s="201">
        <f t="shared" si="573"/>
        <v>0</v>
      </c>
      <c r="BI194" s="8">
        <f t="shared" si="574"/>
        <v>0</v>
      </c>
      <c r="BJ194" s="8">
        <f t="shared" si="575"/>
        <v>0</v>
      </c>
      <c r="BL194" s="201">
        <f t="shared" si="576"/>
        <v>0</v>
      </c>
      <c r="BM194" s="201">
        <f t="shared" si="576"/>
        <v>0</v>
      </c>
      <c r="BN194" s="8">
        <f t="shared" si="577"/>
        <v>0</v>
      </c>
      <c r="BO194" s="8">
        <f t="shared" si="578"/>
        <v>0</v>
      </c>
      <c r="BQ194" s="201">
        <f t="shared" si="579"/>
        <v>0</v>
      </c>
      <c r="BR194" s="201">
        <f t="shared" si="579"/>
        <v>0</v>
      </c>
      <c r="BS194" s="8">
        <f t="shared" si="580"/>
        <v>0</v>
      </c>
      <c r="BT194" s="8">
        <f t="shared" si="581"/>
        <v>0</v>
      </c>
      <c r="BV194" s="201">
        <f t="shared" si="582"/>
        <v>0</v>
      </c>
      <c r="BW194" s="201">
        <f t="shared" si="582"/>
        <v>0</v>
      </c>
      <c r="BX194" s="8">
        <f t="shared" si="583"/>
        <v>0</v>
      </c>
      <c r="BY194" s="8">
        <f t="shared" si="584"/>
        <v>0</v>
      </c>
      <c r="CA194" s="201">
        <f t="shared" si="585"/>
        <v>0</v>
      </c>
      <c r="CB194" s="201">
        <f t="shared" si="585"/>
        <v>0</v>
      </c>
      <c r="CC194" s="8">
        <f t="shared" si="586"/>
        <v>0</v>
      </c>
      <c r="CD194" s="8">
        <f t="shared" si="587"/>
        <v>0</v>
      </c>
      <c r="CF194" s="201">
        <f t="shared" si="588"/>
        <v>0</v>
      </c>
      <c r="CG194" s="201">
        <f t="shared" si="588"/>
        <v>0</v>
      </c>
      <c r="CH194" s="8">
        <f t="shared" si="589"/>
        <v>0</v>
      </c>
      <c r="CI194" s="8">
        <f t="shared" si="590"/>
        <v>0</v>
      </c>
      <c r="CK194" s="201">
        <f t="shared" si="591"/>
        <v>0</v>
      </c>
      <c r="CL194" s="201">
        <f t="shared" si="591"/>
        <v>0</v>
      </c>
      <c r="CM194" s="8">
        <f t="shared" si="592"/>
        <v>0</v>
      </c>
      <c r="CN194" s="8">
        <f t="shared" si="593"/>
        <v>0</v>
      </c>
      <c r="CP194" s="201">
        <f t="shared" si="594"/>
        <v>0</v>
      </c>
      <c r="CQ194" s="201">
        <f t="shared" si="594"/>
        <v>0</v>
      </c>
      <c r="CR194" s="8">
        <f t="shared" si="595"/>
        <v>0</v>
      </c>
      <c r="CS194" s="8">
        <f t="shared" si="596"/>
        <v>0</v>
      </c>
      <c r="CU194" s="201">
        <f t="shared" si="597"/>
        <v>0</v>
      </c>
      <c r="CV194" s="201">
        <f t="shared" si="597"/>
        <v>0</v>
      </c>
      <c r="CW194" s="8">
        <f t="shared" si="598"/>
        <v>0</v>
      </c>
      <c r="CX194" s="8">
        <f t="shared" si="599"/>
        <v>0</v>
      </c>
      <c r="CZ194" s="201">
        <f t="shared" si="600"/>
        <v>0</v>
      </c>
      <c r="DA194" s="201">
        <f t="shared" si="600"/>
        <v>0</v>
      </c>
      <c r="DB194" s="8">
        <f t="shared" si="601"/>
        <v>0</v>
      </c>
      <c r="DC194" s="8">
        <f t="shared" si="602"/>
        <v>0</v>
      </c>
      <c r="DE194" s="201">
        <f t="shared" si="603"/>
        <v>0</v>
      </c>
      <c r="DF194" s="201">
        <f t="shared" si="603"/>
        <v>0</v>
      </c>
      <c r="DG194" s="8">
        <f t="shared" si="604"/>
        <v>0</v>
      </c>
      <c r="DH194" s="8">
        <f t="shared" si="605"/>
        <v>0</v>
      </c>
      <c r="DJ194" s="201">
        <f t="shared" si="606"/>
        <v>0</v>
      </c>
      <c r="DK194" s="201">
        <f t="shared" si="606"/>
        <v>0</v>
      </c>
      <c r="DL194" s="8">
        <f t="shared" si="607"/>
        <v>0</v>
      </c>
      <c r="DM194" s="8">
        <f t="shared" si="608"/>
        <v>0</v>
      </c>
      <c r="DO194" s="201">
        <f t="shared" si="609"/>
        <v>0</v>
      </c>
      <c r="DP194" s="201">
        <f t="shared" si="609"/>
        <v>0</v>
      </c>
      <c r="DQ194" s="8">
        <f t="shared" si="610"/>
        <v>0</v>
      </c>
      <c r="DR194" s="8">
        <f t="shared" si="611"/>
        <v>0</v>
      </c>
      <c r="DT194" s="51">
        <f t="shared" si="612"/>
        <v>0</v>
      </c>
      <c r="DU194" s="50">
        <f t="shared" si="613"/>
        <v>0</v>
      </c>
      <c r="DV194" s="51">
        <v>0</v>
      </c>
      <c r="DW194" s="50">
        <f t="shared" si="614"/>
        <v>0</v>
      </c>
      <c r="DX194" s="51">
        <f t="shared" si="616"/>
        <v>0</v>
      </c>
      <c r="DY194" s="52">
        <f t="shared" si="615"/>
        <v>0</v>
      </c>
      <c r="DZ194" s="307">
        <f t="shared" si="546"/>
        <v>0</v>
      </c>
    </row>
    <row r="195" spans="1:130" ht="18" customHeight="1" x14ac:dyDescent="0.3">
      <c r="B195" s="424"/>
      <c r="C195" s="54"/>
      <c r="D195" s="54"/>
      <c r="E195" s="239"/>
      <c r="F195" s="263"/>
      <c r="G195" s="274"/>
      <c r="H195" s="263"/>
      <c r="I195" s="56"/>
      <c r="J195" s="56"/>
      <c r="K195" s="265"/>
      <c r="L195" s="264"/>
      <c r="M195" s="57"/>
      <c r="N195" s="394"/>
      <c r="O195" s="214"/>
      <c r="P195" s="8">
        <f t="shared" si="547"/>
        <v>0</v>
      </c>
      <c r="Q195" s="8">
        <f t="shared" si="548"/>
        <v>0</v>
      </c>
      <c r="S195" s="201">
        <f t="shared" si="549"/>
        <v>0</v>
      </c>
      <c r="T195" s="201">
        <f t="shared" si="549"/>
        <v>0</v>
      </c>
      <c r="U195" s="8">
        <f t="shared" si="550"/>
        <v>0</v>
      </c>
      <c r="V195" s="8">
        <f t="shared" si="551"/>
        <v>0</v>
      </c>
      <c r="X195" s="201">
        <f t="shared" si="552"/>
        <v>0</v>
      </c>
      <c r="Y195" s="201">
        <f t="shared" si="552"/>
        <v>0</v>
      </c>
      <c r="Z195" s="8">
        <f t="shared" si="553"/>
        <v>0</v>
      </c>
      <c r="AA195" s="8">
        <f t="shared" si="554"/>
        <v>0</v>
      </c>
      <c r="AC195" s="201">
        <f t="shared" si="555"/>
        <v>0</v>
      </c>
      <c r="AD195" s="201">
        <f t="shared" si="555"/>
        <v>0</v>
      </c>
      <c r="AE195" s="8">
        <f t="shared" si="556"/>
        <v>0</v>
      </c>
      <c r="AF195" s="8">
        <f t="shared" si="557"/>
        <v>0</v>
      </c>
      <c r="AH195" s="201">
        <f t="shared" si="558"/>
        <v>0</v>
      </c>
      <c r="AI195" s="201">
        <f t="shared" si="558"/>
        <v>0</v>
      </c>
      <c r="AJ195" s="8">
        <f t="shared" si="559"/>
        <v>0</v>
      </c>
      <c r="AK195" s="8">
        <f t="shared" si="560"/>
        <v>0</v>
      </c>
      <c r="AM195" s="201">
        <f t="shared" si="561"/>
        <v>0</v>
      </c>
      <c r="AN195" s="201">
        <f t="shared" si="561"/>
        <v>0</v>
      </c>
      <c r="AO195" s="8">
        <f t="shared" si="562"/>
        <v>0</v>
      </c>
      <c r="AP195" s="8">
        <f t="shared" si="563"/>
        <v>0</v>
      </c>
      <c r="AR195" s="201">
        <f t="shared" si="564"/>
        <v>0</v>
      </c>
      <c r="AS195" s="201">
        <f t="shared" si="564"/>
        <v>0</v>
      </c>
      <c r="AT195" s="8">
        <f t="shared" si="565"/>
        <v>0</v>
      </c>
      <c r="AU195" s="8">
        <f t="shared" si="566"/>
        <v>0</v>
      </c>
      <c r="AW195" s="201">
        <f t="shared" si="567"/>
        <v>0</v>
      </c>
      <c r="AX195" s="201">
        <f t="shared" si="567"/>
        <v>0</v>
      </c>
      <c r="AY195" s="8">
        <f t="shared" si="568"/>
        <v>0</v>
      </c>
      <c r="AZ195" s="8">
        <f t="shared" si="569"/>
        <v>0</v>
      </c>
      <c r="BB195" s="201">
        <f t="shared" si="570"/>
        <v>0</v>
      </c>
      <c r="BC195" s="201">
        <f t="shared" si="570"/>
        <v>0</v>
      </c>
      <c r="BD195" s="8">
        <f t="shared" si="571"/>
        <v>0</v>
      </c>
      <c r="BE195" s="8">
        <f t="shared" si="572"/>
        <v>0</v>
      </c>
      <c r="BG195" s="201">
        <f t="shared" si="573"/>
        <v>0</v>
      </c>
      <c r="BH195" s="201">
        <f t="shared" si="573"/>
        <v>0</v>
      </c>
      <c r="BI195" s="8">
        <f t="shared" si="574"/>
        <v>0</v>
      </c>
      <c r="BJ195" s="8">
        <f t="shared" si="575"/>
        <v>0</v>
      </c>
      <c r="BL195" s="201">
        <f t="shared" si="576"/>
        <v>0</v>
      </c>
      <c r="BM195" s="201">
        <f t="shared" si="576"/>
        <v>0</v>
      </c>
      <c r="BN195" s="8">
        <f t="shared" si="577"/>
        <v>0</v>
      </c>
      <c r="BO195" s="8">
        <f t="shared" si="578"/>
        <v>0</v>
      </c>
      <c r="BQ195" s="201">
        <f t="shared" si="579"/>
        <v>0</v>
      </c>
      <c r="BR195" s="201">
        <f t="shared" si="579"/>
        <v>0</v>
      </c>
      <c r="BS195" s="8">
        <f t="shared" si="580"/>
        <v>0</v>
      </c>
      <c r="BT195" s="8">
        <f t="shared" si="581"/>
        <v>0</v>
      </c>
      <c r="BV195" s="201">
        <f t="shared" si="582"/>
        <v>0</v>
      </c>
      <c r="BW195" s="201">
        <f t="shared" si="582"/>
        <v>0</v>
      </c>
      <c r="BX195" s="8">
        <f t="shared" si="583"/>
        <v>0</v>
      </c>
      <c r="BY195" s="8">
        <f t="shared" si="584"/>
        <v>0</v>
      </c>
      <c r="CA195" s="201">
        <f t="shared" si="585"/>
        <v>0</v>
      </c>
      <c r="CB195" s="201">
        <f t="shared" si="585"/>
        <v>0</v>
      </c>
      <c r="CC195" s="8">
        <f t="shared" si="586"/>
        <v>0</v>
      </c>
      <c r="CD195" s="8">
        <f t="shared" si="587"/>
        <v>0</v>
      </c>
      <c r="CF195" s="201">
        <f t="shared" si="588"/>
        <v>0</v>
      </c>
      <c r="CG195" s="201">
        <f t="shared" si="588"/>
        <v>0</v>
      </c>
      <c r="CH195" s="8">
        <f t="shared" si="589"/>
        <v>0</v>
      </c>
      <c r="CI195" s="8">
        <f t="shared" si="590"/>
        <v>0</v>
      </c>
      <c r="CK195" s="201">
        <f t="shared" si="591"/>
        <v>0</v>
      </c>
      <c r="CL195" s="201">
        <f t="shared" si="591"/>
        <v>0</v>
      </c>
      <c r="CM195" s="8">
        <f t="shared" si="592"/>
        <v>0</v>
      </c>
      <c r="CN195" s="8">
        <f t="shared" si="593"/>
        <v>0</v>
      </c>
      <c r="CP195" s="201">
        <f t="shared" si="594"/>
        <v>0</v>
      </c>
      <c r="CQ195" s="201">
        <f t="shared" si="594"/>
        <v>0</v>
      </c>
      <c r="CR195" s="8">
        <f t="shared" si="595"/>
        <v>0</v>
      </c>
      <c r="CS195" s="8">
        <f t="shared" si="596"/>
        <v>0</v>
      </c>
      <c r="CU195" s="201">
        <f t="shared" si="597"/>
        <v>0</v>
      </c>
      <c r="CV195" s="201">
        <f t="shared" si="597"/>
        <v>0</v>
      </c>
      <c r="CW195" s="8">
        <f t="shared" si="598"/>
        <v>0</v>
      </c>
      <c r="CX195" s="8">
        <f t="shared" si="599"/>
        <v>0</v>
      </c>
      <c r="CZ195" s="201">
        <f t="shared" si="600"/>
        <v>0</v>
      </c>
      <c r="DA195" s="201">
        <f t="shared" si="600"/>
        <v>0</v>
      </c>
      <c r="DB195" s="8">
        <f t="shared" si="601"/>
        <v>0</v>
      </c>
      <c r="DC195" s="8">
        <f t="shared" si="602"/>
        <v>0</v>
      </c>
      <c r="DE195" s="201">
        <f t="shared" si="603"/>
        <v>0</v>
      </c>
      <c r="DF195" s="201">
        <f t="shared" si="603"/>
        <v>0</v>
      </c>
      <c r="DG195" s="8">
        <f t="shared" si="604"/>
        <v>0</v>
      </c>
      <c r="DH195" s="8">
        <f t="shared" si="605"/>
        <v>0</v>
      </c>
      <c r="DJ195" s="201">
        <f t="shared" si="606"/>
        <v>0</v>
      </c>
      <c r="DK195" s="201">
        <f t="shared" si="606"/>
        <v>0</v>
      </c>
      <c r="DL195" s="8">
        <f t="shared" si="607"/>
        <v>0</v>
      </c>
      <c r="DM195" s="8">
        <f t="shared" si="608"/>
        <v>0</v>
      </c>
      <c r="DO195" s="201">
        <f t="shared" si="609"/>
        <v>0</v>
      </c>
      <c r="DP195" s="201">
        <f t="shared" si="609"/>
        <v>0</v>
      </c>
      <c r="DQ195" s="8">
        <f t="shared" si="610"/>
        <v>0</v>
      </c>
      <c r="DR195" s="8">
        <f t="shared" si="611"/>
        <v>0</v>
      </c>
      <c r="DT195" s="51">
        <f t="shared" si="612"/>
        <v>0</v>
      </c>
      <c r="DU195" s="50">
        <f t="shared" si="613"/>
        <v>0</v>
      </c>
      <c r="DV195" s="51">
        <v>0</v>
      </c>
      <c r="DW195" s="50">
        <f t="shared" si="614"/>
        <v>0</v>
      </c>
      <c r="DX195" s="51">
        <f t="shared" si="616"/>
        <v>0</v>
      </c>
      <c r="DY195" s="52">
        <f t="shared" si="615"/>
        <v>0</v>
      </c>
      <c r="DZ195" s="307">
        <f t="shared" si="546"/>
        <v>0</v>
      </c>
    </row>
    <row r="196" spans="1:130" ht="18" customHeight="1" x14ac:dyDescent="0.3">
      <c r="B196" s="424"/>
      <c r="C196" s="54"/>
      <c r="D196" s="54"/>
      <c r="E196" s="239"/>
      <c r="F196" s="263"/>
      <c r="G196" s="274"/>
      <c r="H196" s="263"/>
      <c r="I196" s="56"/>
      <c r="J196" s="56"/>
      <c r="K196" s="265"/>
      <c r="L196" s="264"/>
      <c r="M196" s="57"/>
      <c r="N196" s="394"/>
      <c r="O196" s="214"/>
      <c r="P196" s="8">
        <f t="shared" si="547"/>
        <v>0</v>
      </c>
      <c r="Q196" s="8">
        <f t="shared" si="548"/>
        <v>0</v>
      </c>
      <c r="S196" s="201">
        <f t="shared" si="549"/>
        <v>0</v>
      </c>
      <c r="T196" s="201">
        <f t="shared" si="549"/>
        <v>0</v>
      </c>
      <c r="U196" s="8">
        <f t="shared" si="550"/>
        <v>0</v>
      </c>
      <c r="V196" s="8">
        <f t="shared" si="551"/>
        <v>0</v>
      </c>
      <c r="X196" s="201">
        <f t="shared" si="552"/>
        <v>0</v>
      </c>
      <c r="Y196" s="201">
        <f t="shared" si="552"/>
        <v>0</v>
      </c>
      <c r="Z196" s="8">
        <f t="shared" si="553"/>
        <v>0</v>
      </c>
      <c r="AA196" s="8">
        <f t="shared" si="554"/>
        <v>0</v>
      </c>
      <c r="AC196" s="201">
        <f t="shared" si="555"/>
        <v>0</v>
      </c>
      <c r="AD196" s="201">
        <f t="shared" si="555"/>
        <v>0</v>
      </c>
      <c r="AE196" s="8">
        <f t="shared" si="556"/>
        <v>0</v>
      </c>
      <c r="AF196" s="8">
        <f t="shared" si="557"/>
        <v>0</v>
      </c>
      <c r="AH196" s="201">
        <f t="shared" si="558"/>
        <v>0</v>
      </c>
      <c r="AI196" s="201">
        <f t="shared" si="558"/>
        <v>0</v>
      </c>
      <c r="AJ196" s="8">
        <f t="shared" si="559"/>
        <v>0</v>
      </c>
      <c r="AK196" s="8">
        <f t="shared" si="560"/>
        <v>0</v>
      </c>
      <c r="AM196" s="201">
        <f t="shared" si="561"/>
        <v>0</v>
      </c>
      <c r="AN196" s="201">
        <f t="shared" si="561"/>
        <v>0</v>
      </c>
      <c r="AO196" s="8">
        <f t="shared" si="562"/>
        <v>0</v>
      </c>
      <c r="AP196" s="8">
        <f t="shared" si="563"/>
        <v>0</v>
      </c>
      <c r="AR196" s="201">
        <f t="shared" si="564"/>
        <v>0</v>
      </c>
      <c r="AS196" s="201">
        <f t="shared" si="564"/>
        <v>0</v>
      </c>
      <c r="AT196" s="8">
        <f t="shared" si="565"/>
        <v>0</v>
      </c>
      <c r="AU196" s="8">
        <f t="shared" si="566"/>
        <v>0</v>
      </c>
      <c r="AW196" s="201">
        <f t="shared" si="567"/>
        <v>0</v>
      </c>
      <c r="AX196" s="201">
        <f t="shared" si="567"/>
        <v>0</v>
      </c>
      <c r="AY196" s="8">
        <f t="shared" si="568"/>
        <v>0</v>
      </c>
      <c r="AZ196" s="8">
        <f t="shared" si="569"/>
        <v>0</v>
      </c>
      <c r="BB196" s="201">
        <f t="shared" si="570"/>
        <v>0</v>
      </c>
      <c r="BC196" s="201">
        <f t="shared" si="570"/>
        <v>0</v>
      </c>
      <c r="BD196" s="8">
        <f t="shared" si="571"/>
        <v>0</v>
      </c>
      <c r="BE196" s="8">
        <f t="shared" si="572"/>
        <v>0</v>
      </c>
      <c r="BG196" s="201">
        <f t="shared" si="573"/>
        <v>0</v>
      </c>
      <c r="BH196" s="201">
        <f t="shared" si="573"/>
        <v>0</v>
      </c>
      <c r="BI196" s="8">
        <f t="shared" si="574"/>
        <v>0</v>
      </c>
      <c r="BJ196" s="8">
        <f t="shared" si="575"/>
        <v>0</v>
      </c>
      <c r="BL196" s="201">
        <f t="shared" si="576"/>
        <v>0</v>
      </c>
      <c r="BM196" s="201">
        <f t="shared" si="576"/>
        <v>0</v>
      </c>
      <c r="BN196" s="8">
        <f t="shared" si="577"/>
        <v>0</v>
      </c>
      <c r="BO196" s="8">
        <f t="shared" si="578"/>
        <v>0</v>
      </c>
      <c r="BQ196" s="201">
        <f t="shared" si="579"/>
        <v>0</v>
      </c>
      <c r="BR196" s="201">
        <f t="shared" si="579"/>
        <v>0</v>
      </c>
      <c r="BS196" s="8">
        <f t="shared" si="580"/>
        <v>0</v>
      </c>
      <c r="BT196" s="8">
        <f t="shared" si="581"/>
        <v>0</v>
      </c>
      <c r="BV196" s="201">
        <f t="shared" si="582"/>
        <v>0</v>
      </c>
      <c r="BW196" s="201">
        <f t="shared" si="582"/>
        <v>0</v>
      </c>
      <c r="BX196" s="8">
        <f t="shared" si="583"/>
        <v>0</v>
      </c>
      <c r="BY196" s="8">
        <f t="shared" si="584"/>
        <v>0</v>
      </c>
      <c r="CA196" s="201">
        <f t="shared" si="585"/>
        <v>0</v>
      </c>
      <c r="CB196" s="201">
        <f t="shared" si="585"/>
        <v>0</v>
      </c>
      <c r="CC196" s="8">
        <f t="shared" si="586"/>
        <v>0</v>
      </c>
      <c r="CD196" s="8">
        <f t="shared" si="587"/>
        <v>0</v>
      </c>
      <c r="CF196" s="201">
        <f t="shared" si="588"/>
        <v>0</v>
      </c>
      <c r="CG196" s="201">
        <f t="shared" si="588"/>
        <v>0</v>
      </c>
      <c r="CH196" s="8">
        <f t="shared" si="589"/>
        <v>0</v>
      </c>
      <c r="CI196" s="8">
        <f t="shared" si="590"/>
        <v>0</v>
      </c>
      <c r="CK196" s="201">
        <f t="shared" si="591"/>
        <v>0</v>
      </c>
      <c r="CL196" s="201">
        <f t="shared" si="591"/>
        <v>0</v>
      </c>
      <c r="CM196" s="8">
        <f t="shared" si="592"/>
        <v>0</v>
      </c>
      <c r="CN196" s="8">
        <f t="shared" si="593"/>
        <v>0</v>
      </c>
      <c r="CP196" s="201">
        <f t="shared" si="594"/>
        <v>0</v>
      </c>
      <c r="CQ196" s="201">
        <f t="shared" si="594"/>
        <v>0</v>
      </c>
      <c r="CR196" s="8">
        <f t="shared" si="595"/>
        <v>0</v>
      </c>
      <c r="CS196" s="8">
        <f t="shared" si="596"/>
        <v>0</v>
      </c>
      <c r="CU196" s="201">
        <f t="shared" si="597"/>
        <v>0</v>
      </c>
      <c r="CV196" s="201">
        <f t="shared" si="597"/>
        <v>0</v>
      </c>
      <c r="CW196" s="8">
        <f t="shared" si="598"/>
        <v>0</v>
      </c>
      <c r="CX196" s="8">
        <f t="shared" si="599"/>
        <v>0</v>
      </c>
      <c r="CZ196" s="201">
        <f t="shared" si="600"/>
        <v>0</v>
      </c>
      <c r="DA196" s="201">
        <f t="shared" si="600"/>
        <v>0</v>
      </c>
      <c r="DB196" s="8">
        <f t="shared" si="601"/>
        <v>0</v>
      </c>
      <c r="DC196" s="8">
        <f t="shared" si="602"/>
        <v>0</v>
      </c>
      <c r="DE196" s="201">
        <f t="shared" si="603"/>
        <v>0</v>
      </c>
      <c r="DF196" s="201">
        <f t="shared" si="603"/>
        <v>0</v>
      </c>
      <c r="DG196" s="8">
        <f t="shared" si="604"/>
        <v>0</v>
      </c>
      <c r="DH196" s="8">
        <f t="shared" si="605"/>
        <v>0</v>
      </c>
      <c r="DJ196" s="201">
        <f t="shared" si="606"/>
        <v>0</v>
      </c>
      <c r="DK196" s="201">
        <f t="shared" si="606"/>
        <v>0</v>
      </c>
      <c r="DL196" s="8">
        <f t="shared" si="607"/>
        <v>0</v>
      </c>
      <c r="DM196" s="8">
        <f t="shared" si="608"/>
        <v>0</v>
      </c>
      <c r="DO196" s="201">
        <f t="shared" si="609"/>
        <v>0</v>
      </c>
      <c r="DP196" s="201">
        <f t="shared" si="609"/>
        <v>0</v>
      </c>
      <c r="DQ196" s="8">
        <f t="shared" si="610"/>
        <v>0</v>
      </c>
      <c r="DR196" s="8">
        <f t="shared" si="611"/>
        <v>0</v>
      </c>
      <c r="DT196" s="51">
        <f t="shared" si="612"/>
        <v>0</v>
      </c>
      <c r="DU196" s="50">
        <f t="shared" si="613"/>
        <v>0</v>
      </c>
      <c r="DV196" s="51">
        <v>0</v>
      </c>
      <c r="DW196" s="50">
        <f t="shared" si="614"/>
        <v>0</v>
      </c>
      <c r="DX196" s="51">
        <f t="shared" si="616"/>
        <v>0</v>
      </c>
      <c r="DY196" s="52">
        <f t="shared" si="615"/>
        <v>0</v>
      </c>
      <c r="DZ196" s="307">
        <f t="shared" si="546"/>
        <v>0</v>
      </c>
    </row>
    <row r="197" spans="1:130" ht="18" customHeight="1" x14ac:dyDescent="0.3">
      <c r="B197" s="54"/>
      <c r="C197" s="54"/>
      <c r="D197" s="54"/>
      <c r="E197" s="239"/>
      <c r="F197" s="263"/>
      <c r="G197" s="274"/>
      <c r="H197" s="263"/>
      <c r="I197" s="56"/>
      <c r="J197" s="56"/>
      <c r="K197" s="265"/>
      <c r="L197" s="264"/>
      <c r="M197" s="57"/>
      <c r="N197" s="394"/>
      <c r="O197" s="214"/>
      <c r="P197" s="8">
        <f t="shared" si="547"/>
        <v>0</v>
      </c>
      <c r="Q197" s="8">
        <f t="shared" si="548"/>
        <v>0</v>
      </c>
      <c r="S197" s="201">
        <f t="shared" si="549"/>
        <v>0</v>
      </c>
      <c r="T197" s="201">
        <f t="shared" si="549"/>
        <v>0</v>
      </c>
      <c r="U197" s="8">
        <f t="shared" si="550"/>
        <v>0</v>
      </c>
      <c r="V197" s="8">
        <f t="shared" si="551"/>
        <v>0</v>
      </c>
      <c r="X197" s="201">
        <f t="shared" si="552"/>
        <v>0</v>
      </c>
      <c r="Y197" s="201">
        <f t="shared" si="552"/>
        <v>0</v>
      </c>
      <c r="Z197" s="8">
        <f t="shared" si="553"/>
        <v>0</v>
      </c>
      <c r="AA197" s="8">
        <f t="shared" si="554"/>
        <v>0</v>
      </c>
      <c r="AC197" s="201">
        <f t="shared" si="555"/>
        <v>0</v>
      </c>
      <c r="AD197" s="201">
        <f t="shared" si="555"/>
        <v>0</v>
      </c>
      <c r="AE197" s="8">
        <f t="shared" si="556"/>
        <v>0</v>
      </c>
      <c r="AF197" s="8">
        <f t="shared" si="557"/>
        <v>0</v>
      </c>
      <c r="AH197" s="201">
        <f t="shared" si="558"/>
        <v>0</v>
      </c>
      <c r="AI197" s="201">
        <f t="shared" si="558"/>
        <v>0</v>
      </c>
      <c r="AJ197" s="8">
        <f t="shared" si="559"/>
        <v>0</v>
      </c>
      <c r="AK197" s="8">
        <f t="shared" si="560"/>
        <v>0</v>
      </c>
      <c r="AM197" s="201">
        <f t="shared" si="561"/>
        <v>0</v>
      </c>
      <c r="AN197" s="201">
        <f t="shared" si="561"/>
        <v>0</v>
      </c>
      <c r="AO197" s="8">
        <f t="shared" si="562"/>
        <v>0</v>
      </c>
      <c r="AP197" s="8">
        <f t="shared" si="563"/>
        <v>0</v>
      </c>
      <c r="AR197" s="201">
        <f t="shared" si="564"/>
        <v>0</v>
      </c>
      <c r="AS197" s="201">
        <f t="shared" si="564"/>
        <v>0</v>
      </c>
      <c r="AT197" s="8">
        <f t="shared" si="565"/>
        <v>0</v>
      </c>
      <c r="AU197" s="8">
        <f t="shared" si="566"/>
        <v>0</v>
      </c>
      <c r="AW197" s="201">
        <f t="shared" si="567"/>
        <v>0</v>
      </c>
      <c r="AX197" s="201">
        <f t="shared" si="567"/>
        <v>0</v>
      </c>
      <c r="AY197" s="8">
        <f t="shared" si="568"/>
        <v>0</v>
      </c>
      <c r="AZ197" s="8">
        <f t="shared" si="569"/>
        <v>0</v>
      </c>
      <c r="BB197" s="201">
        <f t="shared" si="570"/>
        <v>0</v>
      </c>
      <c r="BC197" s="201">
        <f t="shared" si="570"/>
        <v>0</v>
      </c>
      <c r="BD197" s="8">
        <f t="shared" si="571"/>
        <v>0</v>
      </c>
      <c r="BE197" s="8">
        <f t="shared" si="572"/>
        <v>0</v>
      </c>
      <c r="BG197" s="201">
        <f t="shared" si="573"/>
        <v>0</v>
      </c>
      <c r="BH197" s="201">
        <f t="shared" si="573"/>
        <v>0</v>
      </c>
      <c r="BI197" s="8">
        <f t="shared" si="574"/>
        <v>0</v>
      </c>
      <c r="BJ197" s="8">
        <f t="shared" si="575"/>
        <v>0</v>
      </c>
      <c r="BL197" s="201">
        <f t="shared" si="576"/>
        <v>0</v>
      </c>
      <c r="BM197" s="201">
        <f t="shared" si="576"/>
        <v>0</v>
      </c>
      <c r="BN197" s="8">
        <f t="shared" si="577"/>
        <v>0</v>
      </c>
      <c r="BO197" s="8">
        <f t="shared" si="578"/>
        <v>0</v>
      </c>
      <c r="BQ197" s="201">
        <f t="shared" si="579"/>
        <v>0</v>
      </c>
      <c r="BR197" s="201">
        <f t="shared" si="579"/>
        <v>0</v>
      </c>
      <c r="BS197" s="8">
        <f t="shared" si="580"/>
        <v>0</v>
      </c>
      <c r="BT197" s="8">
        <f t="shared" si="581"/>
        <v>0</v>
      </c>
      <c r="BV197" s="201">
        <f t="shared" si="582"/>
        <v>0</v>
      </c>
      <c r="BW197" s="201">
        <f t="shared" si="582"/>
        <v>0</v>
      </c>
      <c r="BX197" s="8">
        <f t="shared" si="583"/>
        <v>0</v>
      </c>
      <c r="BY197" s="8">
        <f t="shared" si="584"/>
        <v>0</v>
      </c>
      <c r="CA197" s="201">
        <f t="shared" si="585"/>
        <v>0</v>
      </c>
      <c r="CB197" s="201">
        <f t="shared" si="585"/>
        <v>0</v>
      </c>
      <c r="CC197" s="8">
        <f t="shared" si="586"/>
        <v>0</v>
      </c>
      <c r="CD197" s="8">
        <f t="shared" si="587"/>
        <v>0</v>
      </c>
      <c r="CF197" s="201">
        <f t="shared" si="588"/>
        <v>0</v>
      </c>
      <c r="CG197" s="201">
        <f t="shared" si="588"/>
        <v>0</v>
      </c>
      <c r="CH197" s="8">
        <f t="shared" si="589"/>
        <v>0</v>
      </c>
      <c r="CI197" s="8">
        <f t="shared" si="590"/>
        <v>0</v>
      </c>
      <c r="CK197" s="201">
        <f t="shared" si="591"/>
        <v>0</v>
      </c>
      <c r="CL197" s="201">
        <f t="shared" si="591"/>
        <v>0</v>
      </c>
      <c r="CM197" s="8">
        <f t="shared" si="592"/>
        <v>0</v>
      </c>
      <c r="CN197" s="8">
        <f t="shared" si="593"/>
        <v>0</v>
      </c>
      <c r="CP197" s="201">
        <f t="shared" si="594"/>
        <v>0</v>
      </c>
      <c r="CQ197" s="201">
        <f t="shared" si="594"/>
        <v>0</v>
      </c>
      <c r="CR197" s="8">
        <f t="shared" si="595"/>
        <v>0</v>
      </c>
      <c r="CS197" s="8">
        <f t="shared" si="596"/>
        <v>0</v>
      </c>
      <c r="CU197" s="201">
        <f t="shared" si="597"/>
        <v>0</v>
      </c>
      <c r="CV197" s="201">
        <f t="shared" si="597"/>
        <v>0</v>
      </c>
      <c r="CW197" s="8">
        <f t="shared" si="598"/>
        <v>0</v>
      </c>
      <c r="CX197" s="8">
        <f t="shared" si="599"/>
        <v>0</v>
      </c>
      <c r="CZ197" s="201">
        <f t="shared" si="600"/>
        <v>0</v>
      </c>
      <c r="DA197" s="201">
        <f t="shared" si="600"/>
        <v>0</v>
      </c>
      <c r="DB197" s="8">
        <f t="shared" si="601"/>
        <v>0</v>
      </c>
      <c r="DC197" s="8">
        <f t="shared" si="602"/>
        <v>0</v>
      </c>
      <c r="DE197" s="201">
        <f t="shared" si="603"/>
        <v>0</v>
      </c>
      <c r="DF197" s="201">
        <f t="shared" si="603"/>
        <v>0</v>
      </c>
      <c r="DG197" s="8">
        <f t="shared" si="604"/>
        <v>0</v>
      </c>
      <c r="DH197" s="8">
        <f t="shared" si="605"/>
        <v>0</v>
      </c>
      <c r="DJ197" s="201">
        <f t="shared" si="606"/>
        <v>0</v>
      </c>
      <c r="DK197" s="201">
        <f t="shared" si="606"/>
        <v>0</v>
      </c>
      <c r="DL197" s="8">
        <f t="shared" si="607"/>
        <v>0</v>
      </c>
      <c r="DM197" s="8">
        <f t="shared" si="608"/>
        <v>0</v>
      </c>
      <c r="DO197" s="201">
        <f t="shared" si="609"/>
        <v>0</v>
      </c>
      <c r="DP197" s="201">
        <f t="shared" si="609"/>
        <v>0</v>
      </c>
      <c r="DQ197" s="8">
        <f t="shared" si="610"/>
        <v>0</v>
      </c>
      <c r="DR197" s="8">
        <f t="shared" si="611"/>
        <v>0</v>
      </c>
      <c r="DT197" s="51">
        <f t="shared" si="612"/>
        <v>0</v>
      </c>
      <c r="DU197" s="50">
        <f t="shared" si="613"/>
        <v>0</v>
      </c>
      <c r="DV197" s="51">
        <v>0</v>
      </c>
      <c r="DW197" s="50">
        <f t="shared" si="614"/>
        <v>0</v>
      </c>
      <c r="DX197" s="51">
        <f t="shared" si="616"/>
        <v>0</v>
      </c>
      <c r="DY197" s="52">
        <f t="shared" si="615"/>
        <v>0</v>
      </c>
      <c r="DZ197" s="307">
        <f t="shared" si="546"/>
        <v>0</v>
      </c>
    </row>
    <row r="198" spans="1:130" ht="18" customHeight="1" x14ac:dyDescent="0.3">
      <c r="B198" s="54"/>
      <c r="C198" s="54"/>
      <c r="D198" s="54"/>
      <c r="E198" s="239"/>
      <c r="F198" s="263"/>
      <c r="G198" s="274"/>
      <c r="H198" s="263"/>
      <c r="I198" s="56"/>
      <c r="J198" s="56"/>
      <c r="K198" s="265"/>
      <c r="L198" s="264"/>
      <c r="M198" s="57"/>
      <c r="N198" s="394"/>
      <c r="O198" s="214"/>
      <c r="P198" s="8">
        <f t="shared" si="547"/>
        <v>0</v>
      </c>
      <c r="Q198" s="8">
        <f t="shared" si="548"/>
        <v>0</v>
      </c>
      <c r="S198" s="201">
        <f t="shared" si="549"/>
        <v>0</v>
      </c>
      <c r="T198" s="201">
        <f t="shared" si="549"/>
        <v>0</v>
      </c>
      <c r="U198" s="8">
        <f t="shared" si="550"/>
        <v>0</v>
      </c>
      <c r="V198" s="8">
        <f t="shared" si="551"/>
        <v>0</v>
      </c>
      <c r="X198" s="201">
        <f t="shared" si="552"/>
        <v>0</v>
      </c>
      <c r="Y198" s="201">
        <f t="shared" si="552"/>
        <v>0</v>
      </c>
      <c r="Z198" s="8">
        <f t="shared" si="553"/>
        <v>0</v>
      </c>
      <c r="AA198" s="8">
        <f t="shared" si="554"/>
        <v>0</v>
      </c>
      <c r="AC198" s="201">
        <f t="shared" si="555"/>
        <v>0</v>
      </c>
      <c r="AD198" s="201">
        <f t="shared" si="555"/>
        <v>0</v>
      </c>
      <c r="AE198" s="8">
        <f t="shared" si="556"/>
        <v>0</v>
      </c>
      <c r="AF198" s="8">
        <f t="shared" si="557"/>
        <v>0</v>
      </c>
      <c r="AH198" s="201">
        <f t="shared" si="558"/>
        <v>0</v>
      </c>
      <c r="AI198" s="201">
        <f t="shared" si="558"/>
        <v>0</v>
      </c>
      <c r="AJ198" s="8">
        <f t="shared" si="559"/>
        <v>0</v>
      </c>
      <c r="AK198" s="8">
        <f t="shared" si="560"/>
        <v>0</v>
      </c>
      <c r="AM198" s="201">
        <f t="shared" si="561"/>
        <v>0</v>
      </c>
      <c r="AN198" s="201">
        <f t="shared" si="561"/>
        <v>0</v>
      </c>
      <c r="AO198" s="8">
        <f t="shared" si="562"/>
        <v>0</v>
      </c>
      <c r="AP198" s="8">
        <f t="shared" si="563"/>
        <v>0</v>
      </c>
      <c r="AR198" s="201">
        <f t="shared" si="564"/>
        <v>0</v>
      </c>
      <c r="AS198" s="201">
        <f t="shared" si="564"/>
        <v>0</v>
      </c>
      <c r="AT198" s="8">
        <f t="shared" si="565"/>
        <v>0</v>
      </c>
      <c r="AU198" s="8">
        <f t="shared" si="566"/>
        <v>0</v>
      </c>
      <c r="AW198" s="201">
        <f t="shared" si="567"/>
        <v>0</v>
      </c>
      <c r="AX198" s="201">
        <f t="shared" si="567"/>
        <v>0</v>
      </c>
      <c r="AY198" s="8">
        <f t="shared" si="568"/>
        <v>0</v>
      </c>
      <c r="AZ198" s="8">
        <f t="shared" si="569"/>
        <v>0</v>
      </c>
      <c r="BB198" s="201">
        <f t="shared" si="570"/>
        <v>0</v>
      </c>
      <c r="BC198" s="201">
        <f t="shared" si="570"/>
        <v>0</v>
      </c>
      <c r="BD198" s="8">
        <f t="shared" si="571"/>
        <v>0</v>
      </c>
      <c r="BE198" s="8">
        <f t="shared" si="572"/>
        <v>0</v>
      </c>
      <c r="BG198" s="201">
        <f t="shared" si="573"/>
        <v>0</v>
      </c>
      <c r="BH198" s="201">
        <f t="shared" si="573"/>
        <v>0</v>
      </c>
      <c r="BI198" s="8">
        <f t="shared" si="574"/>
        <v>0</v>
      </c>
      <c r="BJ198" s="8">
        <f t="shared" si="575"/>
        <v>0</v>
      </c>
      <c r="BL198" s="201">
        <f t="shared" si="576"/>
        <v>0</v>
      </c>
      <c r="BM198" s="201">
        <f t="shared" si="576"/>
        <v>0</v>
      </c>
      <c r="BN198" s="8">
        <f t="shared" si="577"/>
        <v>0</v>
      </c>
      <c r="BO198" s="8">
        <f t="shared" si="578"/>
        <v>0</v>
      </c>
      <c r="BQ198" s="201">
        <f t="shared" si="579"/>
        <v>0</v>
      </c>
      <c r="BR198" s="201">
        <f t="shared" si="579"/>
        <v>0</v>
      </c>
      <c r="BS198" s="8">
        <f t="shared" si="580"/>
        <v>0</v>
      </c>
      <c r="BT198" s="8">
        <f t="shared" si="581"/>
        <v>0</v>
      </c>
      <c r="BV198" s="201">
        <f t="shared" si="582"/>
        <v>0</v>
      </c>
      <c r="BW198" s="201">
        <f t="shared" si="582"/>
        <v>0</v>
      </c>
      <c r="BX198" s="8">
        <f t="shared" si="583"/>
        <v>0</v>
      </c>
      <c r="BY198" s="8">
        <f t="shared" si="584"/>
        <v>0</v>
      </c>
      <c r="CA198" s="201">
        <f t="shared" si="585"/>
        <v>0</v>
      </c>
      <c r="CB198" s="201">
        <f t="shared" si="585"/>
        <v>0</v>
      </c>
      <c r="CC198" s="8">
        <f t="shared" si="586"/>
        <v>0</v>
      </c>
      <c r="CD198" s="8">
        <f t="shared" si="587"/>
        <v>0</v>
      </c>
      <c r="CF198" s="201">
        <f t="shared" si="588"/>
        <v>0</v>
      </c>
      <c r="CG198" s="201">
        <f t="shared" si="588"/>
        <v>0</v>
      </c>
      <c r="CH198" s="8">
        <f t="shared" si="589"/>
        <v>0</v>
      </c>
      <c r="CI198" s="8">
        <f t="shared" si="590"/>
        <v>0</v>
      </c>
      <c r="CK198" s="201">
        <f t="shared" si="591"/>
        <v>0</v>
      </c>
      <c r="CL198" s="201">
        <f t="shared" si="591"/>
        <v>0</v>
      </c>
      <c r="CM198" s="8">
        <f t="shared" si="592"/>
        <v>0</v>
      </c>
      <c r="CN198" s="8">
        <f t="shared" si="593"/>
        <v>0</v>
      </c>
      <c r="CP198" s="201">
        <f t="shared" si="594"/>
        <v>0</v>
      </c>
      <c r="CQ198" s="201">
        <f t="shared" si="594"/>
        <v>0</v>
      </c>
      <c r="CR198" s="8">
        <f t="shared" si="595"/>
        <v>0</v>
      </c>
      <c r="CS198" s="8">
        <f t="shared" si="596"/>
        <v>0</v>
      </c>
      <c r="CU198" s="201">
        <f t="shared" si="597"/>
        <v>0</v>
      </c>
      <c r="CV198" s="201">
        <f t="shared" si="597"/>
        <v>0</v>
      </c>
      <c r="CW198" s="8">
        <f t="shared" si="598"/>
        <v>0</v>
      </c>
      <c r="CX198" s="8">
        <f t="shared" si="599"/>
        <v>0</v>
      </c>
      <c r="CZ198" s="201">
        <f t="shared" si="600"/>
        <v>0</v>
      </c>
      <c r="DA198" s="201">
        <f t="shared" si="600"/>
        <v>0</v>
      </c>
      <c r="DB198" s="8">
        <f t="shared" si="601"/>
        <v>0</v>
      </c>
      <c r="DC198" s="8">
        <f t="shared" si="602"/>
        <v>0</v>
      </c>
      <c r="DE198" s="201">
        <f t="shared" si="603"/>
        <v>0</v>
      </c>
      <c r="DF198" s="201">
        <f t="shared" si="603"/>
        <v>0</v>
      </c>
      <c r="DG198" s="8">
        <f t="shared" si="604"/>
        <v>0</v>
      </c>
      <c r="DH198" s="8">
        <f t="shared" si="605"/>
        <v>0</v>
      </c>
      <c r="DJ198" s="201">
        <f t="shared" si="606"/>
        <v>0</v>
      </c>
      <c r="DK198" s="201">
        <f t="shared" si="606"/>
        <v>0</v>
      </c>
      <c r="DL198" s="8">
        <f t="shared" si="607"/>
        <v>0</v>
      </c>
      <c r="DM198" s="8">
        <f t="shared" si="608"/>
        <v>0</v>
      </c>
      <c r="DO198" s="201">
        <f t="shared" si="609"/>
        <v>0</v>
      </c>
      <c r="DP198" s="201">
        <f t="shared" si="609"/>
        <v>0</v>
      </c>
      <c r="DQ198" s="8">
        <f t="shared" si="610"/>
        <v>0</v>
      </c>
      <c r="DR198" s="8">
        <f t="shared" si="611"/>
        <v>0</v>
      </c>
      <c r="DT198" s="51">
        <f t="shared" si="612"/>
        <v>0</v>
      </c>
      <c r="DU198" s="50">
        <f t="shared" si="613"/>
        <v>0</v>
      </c>
      <c r="DV198" s="51">
        <v>0</v>
      </c>
      <c r="DW198" s="50">
        <f t="shared" si="614"/>
        <v>0</v>
      </c>
      <c r="DX198" s="51">
        <f t="shared" si="616"/>
        <v>0</v>
      </c>
      <c r="DY198" s="52">
        <f t="shared" si="615"/>
        <v>0</v>
      </c>
      <c r="DZ198" s="307">
        <f t="shared" si="546"/>
        <v>0</v>
      </c>
    </row>
    <row r="199" spans="1:130" ht="18" customHeight="1" x14ac:dyDescent="0.3">
      <c r="B199" s="54"/>
      <c r="C199" s="54"/>
      <c r="D199" s="54"/>
      <c r="E199" s="239"/>
      <c r="F199" s="263"/>
      <c r="G199" s="274"/>
      <c r="H199" s="263"/>
      <c r="I199" s="56"/>
      <c r="J199" s="56"/>
      <c r="K199" s="265"/>
      <c r="L199" s="264"/>
      <c r="M199" s="57"/>
      <c r="N199" s="394"/>
      <c r="O199" s="214"/>
      <c r="P199" s="8">
        <f t="shared" si="547"/>
        <v>0</v>
      </c>
      <c r="Q199" s="8">
        <f t="shared" si="548"/>
        <v>0</v>
      </c>
      <c r="S199" s="201">
        <f t="shared" si="549"/>
        <v>0</v>
      </c>
      <c r="T199" s="201">
        <f t="shared" si="549"/>
        <v>0</v>
      </c>
      <c r="U199" s="8">
        <f t="shared" si="550"/>
        <v>0</v>
      </c>
      <c r="V199" s="8">
        <f t="shared" si="551"/>
        <v>0</v>
      </c>
      <c r="X199" s="201">
        <f t="shared" si="552"/>
        <v>0</v>
      </c>
      <c r="Y199" s="201">
        <f t="shared" si="552"/>
        <v>0</v>
      </c>
      <c r="Z199" s="8">
        <f t="shared" si="553"/>
        <v>0</v>
      </c>
      <c r="AA199" s="8">
        <f t="shared" si="554"/>
        <v>0</v>
      </c>
      <c r="AC199" s="201">
        <f t="shared" si="555"/>
        <v>0</v>
      </c>
      <c r="AD199" s="201">
        <f t="shared" si="555"/>
        <v>0</v>
      </c>
      <c r="AE199" s="8">
        <f t="shared" si="556"/>
        <v>0</v>
      </c>
      <c r="AF199" s="8">
        <f t="shared" si="557"/>
        <v>0</v>
      </c>
      <c r="AH199" s="201">
        <f t="shared" si="558"/>
        <v>0</v>
      </c>
      <c r="AI199" s="201">
        <f t="shared" si="558"/>
        <v>0</v>
      </c>
      <c r="AJ199" s="8">
        <f t="shared" si="559"/>
        <v>0</v>
      </c>
      <c r="AK199" s="8">
        <f t="shared" si="560"/>
        <v>0</v>
      </c>
      <c r="AM199" s="201">
        <f t="shared" si="561"/>
        <v>0</v>
      </c>
      <c r="AN199" s="201">
        <f t="shared" si="561"/>
        <v>0</v>
      </c>
      <c r="AO199" s="8">
        <f t="shared" si="562"/>
        <v>0</v>
      </c>
      <c r="AP199" s="8">
        <f t="shared" si="563"/>
        <v>0</v>
      </c>
      <c r="AR199" s="201">
        <f t="shared" si="564"/>
        <v>0</v>
      </c>
      <c r="AS199" s="201">
        <f t="shared" si="564"/>
        <v>0</v>
      </c>
      <c r="AT199" s="8">
        <f t="shared" si="565"/>
        <v>0</v>
      </c>
      <c r="AU199" s="8">
        <f t="shared" si="566"/>
        <v>0</v>
      </c>
      <c r="AW199" s="201">
        <f t="shared" si="567"/>
        <v>0</v>
      </c>
      <c r="AX199" s="201">
        <f t="shared" si="567"/>
        <v>0</v>
      </c>
      <c r="AY199" s="8">
        <f t="shared" si="568"/>
        <v>0</v>
      </c>
      <c r="AZ199" s="8">
        <f t="shared" si="569"/>
        <v>0</v>
      </c>
      <c r="BB199" s="201">
        <f t="shared" si="570"/>
        <v>0</v>
      </c>
      <c r="BC199" s="201">
        <f t="shared" si="570"/>
        <v>0</v>
      </c>
      <c r="BD199" s="8">
        <f t="shared" si="571"/>
        <v>0</v>
      </c>
      <c r="BE199" s="8">
        <f t="shared" si="572"/>
        <v>0</v>
      </c>
      <c r="BG199" s="201">
        <f t="shared" si="573"/>
        <v>0</v>
      </c>
      <c r="BH199" s="201">
        <f t="shared" si="573"/>
        <v>0</v>
      </c>
      <c r="BI199" s="8">
        <f t="shared" si="574"/>
        <v>0</v>
      </c>
      <c r="BJ199" s="8">
        <f t="shared" si="575"/>
        <v>0</v>
      </c>
      <c r="BL199" s="201">
        <f t="shared" si="576"/>
        <v>0</v>
      </c>
      <c r="BM199" s="201">
        <f t="shared" si="576"/>
        <v>0</v>
      </c>
      <c r="BN199" s="8">
        <f t="shared" si="577"/>
        <v>0</v>
      </c>
      <c r="BO199" s="8">
        <f t="shared" si="578"/>
        <v>0</v>
      </c>
      <c r="BQ199" s="201">
        <f t="shared" si="579"/>
        <v>0</v>
      </c>
      <c r="BR199" s="201">
        <f t="shared" si="579"/>
        <v>0</v>
      </c>
      <c r="BS199" s="8">
        <f t="shared" si="580"/>
        <v>0</v>
      </c>
      <c r="BT199" s="8">
        <f t="shared" si="581"/>
        <v>0</v>
      </c>
      <c r="BV199" s="201">
        <f t="shared" si="582"/>
        <v>0</v>
      </c>
      <c r="BW199" s="201">
        <f t="shared" si="582"/>
        <v>0</v>
      </c>
      <c r="BX199" s="8">
        <f t="shared" si="583"/>
        <v>0</v>
      </c>
      <c r="BY199" s="8">
        <f t="shared" si="584"/>
        <v>0</v>
      </c>
      <c r="CA199" s="201">
        <f t="shared" si="585"/>
        <v>0</v>
      </c>
      <c r="CB199" s="201">
        <f t="shared" si="585"/>
        <v>0</v>
      </c>
      <c r="CC199" s="8">
        <f t="shared" si="586"/>
        <v>0</v>
      </c>
      <c r="CD199" s="8">
        <f t="shared" si="587"/>
        <v>0</v>
      </c>
      <c r="CF199" s="201">
        <f t="shared" si="588"/>
        <v>0</v>
      </c>
      <c r="CG199" s="201">
        <f t="shared" si="588"/>
        <v>0</v>
      </c>
      <c r="CH199" s="8">
        <f t="shared" si="589"/>
        <v>0</v>
      </c>
      <c r="CI199" s="8">
        <f t="shared" si="590"/>
        <v>0</v>
      </c>
      <c r="CK199" s="201">
        <f t="shared" si="591"/>
        <v>0</v>
      </c>
      <c r="CL199" s="201">
        <f t="shared" si="591"/>
        <v>0</v>
      </c>
      <c r="CM199" s="8">
        <f t="shared" si="592"/>
        <v>0</v>
      </c>
      <c r="CN199" s="8">
        <f t="shared" si="593"/>
        <v>0</v>
      </c>
      <c r="CP199" s="201">
        <f t="shared" si="594"/>
        <v>0</v>
      </c>
      <c r="CQ199" s="201">
        <f t="shared" si="594"/>
        <v>0</v>
      </c>
      <c r="CR199" s="8">
        <f t="shared" si="595"/>
        <v>0</v>
      </c>
      <c r="CS199" s="8">
        <f t="shared" si="596"/>
        <v>0</v>
      </c>
      <c r="CU199" s="201">
        <f t="shared" si="597"/>
        <v>0</v>
      </c>
      <c r="CV199" s="201">
        <f t="shared" si="597"/>
        <v>0</v>
      </c>
      <c r="CW199" s="8">
        <f t="shared" si="598"/>
        <v>0</v>
      </c>
      <c r="CX199" s="8">
        <f t="shared" si="599"/>
        <v>0</v>
      </c>
      <c r="CZ199" s="201">
        <f t="shared" si="600"/>
        <v>0</v>
      </c>
      <c r="DA199" s="201">
        <f t="shared" si="600"/>
        <v>0</v>
      </c>
      <c r="DB199" s="8">
        <f t="shared" si="601"/>
        <v>0</v>
      </c>
      <c r="DC199" s="8">
        <f t="shared" si="602"/>
        <v>0</v>
      </c>
      <c r="DE199" s="201">
        <f t="shared" si="603"/>
        <v>0</v>
      </c>
      <c r="DF199" s="201">
        <f t="shared" si="603"/>
        <v>0</v>
      </c>
      <c r="DG199" s="8">
        <f t="shared" si="604"/>
        <v>0</v>
      </c>
      <c r="DH199" s="8">
        <f t="shared" si="605"/>
        <v>0</v>
      </c>
      <c r="DJ199" s="201">
        <f t="shared" si="606"/>
        <v>0</v>
      </c>
      <c r="DK199" s="201">
        <f t="shared" si="606"/>
        <v>0</v>
      </c>
      <c r="DL199" s="8">
        <f t="shared" si="607"/>
        <v>0</v>
      </c>
      <c r="DM199" s="8">
        <f t="shared" si="608"/>
        <v>0</v>
      </c>
      <c r="DO199" s="201">
        <f t="shared" si="609"/>
        <v>0</v>
      </c>
      <c r="DP199" s="201">
        <f t="shared" si="609"/>
        <v>0</v>
      </c>
      <c r="DQ199" s="8">
        <f t="shared" si="610"/>
        <v>0</v>
      </c>
      <c r="DR199" s="8">
        <f t="shared" si="611"/>
        <v>0</v>
      </c>
      <c r="DT199" s="51">
        <f t="shared" si="612"/>
        <v>0</v>
      </c>
      <c r="DU199" s="50">
        <f t="shared" si="613"/>
        <v>0</v>
      </c>
      <c r="DV199" s="51">
        <v>0</v>
      </c>
      <c r="DW199" s="50">
        <f t="shared" si="614"/>
        <v>0</v>
      </c>
      <c r="DX199" s="51">
        <f t="shared" si="616"/>
        <v>0</v>
      </c>
      <c r="DY199" s="52">
        <f t="shared" si="615"/>
        <v>0</v>
      </c>
      <c r="DZ199" s="307">
        <f t="shared" si="546"/>
        <v>0</v>
      </c>
    </row>
    <row r="200" spans="1:130" s="60" customFormat="1" ht="18" customHeight="1" x14ac:dyDescent="0.3">
      <c r="A200" s="1"/>
      <c r="B200" s="317"/>
      <c r="C200" s="345"/>
      <c r="D200" s="196"/>
      <c r="E200" s="241"/>
      <c r="F200" s="263"/>
      <c r="G200" s="274"/>
      <c r="K200" s="302"/>
      <c r="M200" s="61"/>
      <c r="N200" s="394"/>
      <c r="O200" s="214"/>
      <c r="P200" s="8">
        <f t="shared" si="547"/>
        <v>0</v>
      </c>
      <c r="Q200" s="8">
        <f t="shared" si="548"/>
        <v>0</v>
      </c>
      <c r="R200" s="3"/>
      <c r="S200" s="201">
        <f t="shared" si="549"/>
        <v>0</v>
      </c>
      <c r="T200" s="201">
        <f t="shared" si="549"/>
        <v>0</v>
      </c>
      <c r="U200" s="8">
        <f t="shared" si="550"/>
        <v>0</v>
      </c>
      <c r="V200" s="8">
        <f t="shared" si="551"/>
        <v>0</v>
      </c>
      <c r="W200" s="3"/>
      <c r="X200" s="201">
        <f t="shared" si="552"/>
        <v>0</v>
      </c>
      <c r="Y200" s="201">
        <f t="shared" si="552"/>
        <v>0</v>
      </c>
      <c r="Z200" s="8">
        <f t="shared" si="553"/>
        <v>0</v>
      </c>
      <c r="AA200" s="8">
        <f t="shared" si="554"/>
        <v>0</v>
      </c>
      <c r="AB200" s="1"/>
      <c r="AC200" s="201">
        <f t="shared" si="555"/>
        <v>0</v>
      </c>
      <c r="AD200" s="201">
        <f t="shared" si="555"/>
        <v>0</v>
      </c>
      <c r="AE200" s="8">
        <f t="shared" si="556"/>
        <v>0</v>
      </c>
      <c r="AF200" s="8">
        <f t="shared" si="557"/>
        <v>0</v>
      </c>
      <c r="AH200" s="201">
        <f t="shared" si="558"/>
        <v>0</v>
      </c>
      <c r="AI200" s="201">
        <f t="shared" si="558"/>
        <v>0</v>
      </c>
      <c r="AJ200" s="8">
        <f t="shared" si="559"/>
        <v>0</v>
      </c>
      <c r="AK200" s="8">
        <f t="shared" si="560"/>
        <v>0</v>
      </c>
      <c r="AM200" s="201">
        <f t="shared" si="561"/>
        <v>0</v>
      </c>
      <c r="AN200" s="201">
        <f t="shared" si="561"/>
        <v>0</v>
      </c>
      <c r="AO200" s="8">
        <f t="shared" si="562"/>
        <v>0</v>
      </c>
      <c r="AP200" s="8">
        <f t="shared" si="563"/>
        <v>0</v>
      </c>
      <c r="AR200" s="201">
        <f t="shared" si="564"/>
        <v>0</v>
      </c>
      <c r="AS200" s="201">
        <f t="shared" si="564"/>
        <v>0</v>
      </c>
      <c r="AT200" s="8">
        <f t="shared" si="565"/>
        <v>0</v>
      </c>
      <c r="AU200" s="8">
        <f t="shared" si="566"/>
        <v>0</v>
      </c>
      <c r="AW200" s="201">
        <f t="shared" si="567"/>
        <v>0</v>
      </c>
      <c r="AX200" s="201">
        <f t="shared" si="567"/>
        <v>0</v>
      </c>
      <c r="AY200" s="8">
        <f t="shared" si="568"/>
        <v>0</v>
      </c>
      <c r="AZ200" s="8">
        <f t="shared" si="569"/>
        <v>0</v>
      </c>
      <c r="BB200" s="201">
        <f t="shared" si="570"/>
        <v>0</v>
      </c>
      <c r="BC200" s="201">
        <f t="shared" si="570"/>
        <v>0</v>
      </c>
      <c r="BD200" s="8">
        <f t="shared" si="571"/>
        <v>0</v>
      </c>
      <c r="BE200" s="8">
        <f t="shared" si="572"/>
        <v>0</v>
      </c>
      <c r="BG200" s="201">
        <f t="shared" si="573"/>
        <v>0</v>
      </c>
      <c r="BH200" s="201">
        <f t="shared" si="573"/>
        <v>0</v>
      </c>
      <c r="BI200" s="8">
        <f t="shared" si="574"/>
        <v>0</v>
      </c>
      <c r="BJ200" s="8">
        <f t="shared" si="575"/>
        <v>0</v>
      </c>
      <c r="BL200" s="201">
        <f t="shared" si="576"/>
        <v>0</v>
      </c>
      <c r="BM200" s="201">
        <f t="shared" si="576"/>
        <v>0</v>
      </c>
      <c r="BN200" s="8">
        <f t="shared" si="577"/>
        <v>0</v>
      </c>
      <c r="BO200" s="8">
        <f t="shared" si="578"/>
        <v>0</v>
      </c>
      <c r="BQ200" s="201">
        <f t="shared" si="579"/>
        <v>0</v>
      </c>
      <c r="BR200" s="201">
        <f t="shared" si="579"/>
        <v>0</v>
      </c>
      <c r="BS200" s="8">
        <f t="shared" si="580"/>
        <v>0</v>
      </c>
      <c r="BT200" s="8">
        <f t="shared" si="581"/>
        <v>0</v>
      </c>
      <c r="BV200" s="201">
        <f t="shared" si="582"/>
        <v>0</v>
      </c>
      <c r="BW200" s="201">
        <f t="shared" si="582"/>
        <v>0</v>
      </c>
      <c r="BX200" s="8">
        <f t="shared" si="583"/>
        <v>0</v>
      </c>
      <c r="BY200" s="8">
        <f t="shared" si="584"/>
        <v>0</v>
      </c>
      <c r="CA200" s="201">
        <f t="shared" si="585"/>
        <v>0</v>
      </c>
      <c r="CB200" s="201">
        <f t="shared" si="585"/>
        <v>0</v>
      </c>
      <c r="CC200" s="8">
        <f t="shared" si="586"/>
        <v>0</v>
      </c>
      <c r="CD200" s="8">
        <f t="shared" si="587"/>
        <v>0</v>
      </c>
      <c r="CF200" s="201">
        <f t="shared" si="588"/>
        <v>0</v>
      </c>
      <c r="CG200" s="201">
        <f t="shared" si="588"/>
        <v>0</v>
      </c>
      <c r="CH200" s="8">
        <f t="shared" si="589"/>
        <v>0</v>
      </c>
      <c r="CI200" s="8">
        <f t="shared" si="590"/>
        <v>0</v>
      </c>
      <c r="CK200" s="201">
        <f t="shared" si="591"/>
        <v>0</v>
      </c>
      <c r="CL200" s="201">
        <f t="shared" si="591"/>
        <v>0</v>
      </c>
      <c r="CM200" s="8">
        <f t="shared" si="592"/>
        <v>0</v>
      </c>
      <c r="CN200" s="8">
        <f t="shared" si="593"/>
        <v>0</v>
      </c>
      <c r="CP200" s="201">
        <f t="shared" si="594"/>
        <v>0</v>
      </c>
      <c r="CQ200" s="201">
        <f t="shared" si="594"/>
        <v>0</v>
      </c>
      <c r="CR200" s="8">
        <f t="shared" si="595"/>
        <v>0</v>
      </c>
      <c r="CS200" s="8">
        <f t="shared" si="596"/>
        <v>0</v>
      </c>
      <c r="CU200" s="201">
        <f t="shared" si="597"/>
        <v>0</v>
      </c>
      <c r="CV200" s="201">
        <f t="shared" si="597"/>
        <v>0</v>
      </c>
      <c r="CW200" s="8">
        <f t="shared" si="598"/>
        <v>0</v>
      </c>
      <c r="CX200" s="8">
        <f t="shared" si="599"/>
        <v>0</v>
      </c>
      <c r="CZ200" s="201">
        <f t="shared" si="600"/>
        <v>0</v>
      </c>
      <c r="DA200" s="201">
        <f t="shared" si="600"/>
        <v>0</v>
      </c>
      <c r="DB200" s="8">
        <f t="shared" si="601"/>
        <v>0</v>
      </c>
      <c r="DC200" s="8">
        <f t="shared" si="602"/>
        <v>0</v>
      </c>
      <c r="DE200" s="201">
        <f t="shared" si="603"/>
        <v>0</v>
      </c>
      <c r="DF200" s="201">
        <f t="shared" si="603"/>
        <v>0</v>
      </c>
      <c r="DG200" s="8">
        <f t="shared" si="604"/>
        <v>0</v>
      </c>
      <c r="DH200" s="8">
        <f t="shared" si="605"/>
        <v>0</v>
      </c>
      <c r="DJ200" s="201">
        <f t="shared" si="606"/>
        <v>0</v>
      </c>
      <c r="DK200" s="201">
        <f t="shared" si="606"/>
        <v>0</v>
      </c>
      <c r="DL200" s="8">
        <f t="shared" si="607"/>
        <v>0</v>
      </c>
      <c r="DM200" s="8">
        <f t="shared" si="608"/>
        <v>0</v>
      </c>
      <c r="DO200" s="201">
        <f t="shared" si="609"/>
        <v>0</v>
      </c>
      <c r="DP200" s="201">
        <f t="shared" si="609"/>
        <v>0</v>
      </c>
      <c r="DQ200" s="8">
        <f t="shared" si="610"/>
        <v>0</v>
      </c>
      <c r="DR200" s="8">
        <f t="shared" si="611"/>
        <v>0</v>
      </c>
      <c r="DT200" s="51">
        <f t="shared" si="612"/>
        <v>0</v>
      </c>
      <c r="DU200" s="50">
        <f t="shared" si="613"/>
        <v>0</v>
      </c>
      <c r="DV200" s="51">
        <v>0</v>
      </c>
      <c r="DW200" s="50">
        <f t="shared" si="614"/>
        <v>0</v>
      </c>
      <c r="DX200" s="51">
        <f t="shared" si="616"/>
        <v>0</v>
      </c>
      <c r="DY200" s="52">
        <f t="shared" si="615"/>
        <v>0</v>
      </c>
      <c r="DZ200" s="307">
        <f t="shared" si="546"/>
        <v>0</v>
      </c>
    </row>
    <row r="201" spans="1:130" s="72" customFormat="1" ht="32.4" customHeight="1" thickBot="1" x14ac:dyDescent="0.35">
      <c r="B201" s="436" t="s">
        <v>105</v>
      </c>
      <c r="C201" s="437" t="str">
        <f>B180</f>
        <v>IT equipment</v>
      </c>
      <c r="D201" s="445"/>
      <c r="E201" s="242"/>
      <c r="F201" s="73"/>
      <c r="G201" s="73"/>
      <c r="H201" s="73"/>
      <c r="I201" s="73"/>
      <c r="J201" s="73"/>
      <c r="K201" s="74"/>
      <c r="L201" s="73"/>
      <c r="M201" s="75"/>
      <c r="N201" s="391">
        <f>P46</f>
        <v>0</v>
      </c>
      <c r="O201" s="278"/>
      <c r="P201" s="95">
        <f>SUM(P181:P200)</f>
        <v>0</v>
      </c>
      <c r="Q201" s="218">
        <f>SUM(Q181:Q200)</f>
        <v>0</v>
      </c>
      <c r="R201" s="78"/>
      <c r="S201" s="294">
        <f>U46</f>
        <v>0</v>
      </c>
      <c r="T201" s="294"/>
      <c r="U201" s="76">
        <f>SUM(U181:U200)</f>
        <v>0</v>
      </c>
      <c r="V201" s="77">
        <f>SUM(V181:V200)</f>
        <v>0</v>
      </c>
      <c r="W201" s="78"/>
      <c r="X201" s="391">
        <f>Z46</f>
        <v>0</v>
      </c>
      <c r="Y201" s="277"/>
      <c r="Z201" s="76">
        <f>SUM(Z181:Z200)</f>
        <v>0</v>
      </c>
      <c r="AA201" s="77">
        <f>SUM(AA181:AA200)</f>
        <v>0</v>
      </c>
      <c r="AB201" s="79"/>
      <c r="AC201" s="391">
        <f>AE46</f>
        <v>0</v>
      </c>
      <c r="AD201" s="277"/>
      <c r="AE201" s="76">
        <f>SUM(AE181:AE200)</f>
        <v>0</v>
      </c>
      <c r="AF201" s="77">
        <f>SUM(AF181:AF200)</f>
        <v>0</v>
      </c>
      <c r="AH201" s="391">
        <f>AJ46</f>
        <v>0</v>
      </c>
      <c r="AI201" s="277"/>
      <c r="AJ201" s="76">
        <f>SUM(AJ181:AJ200)</f>
        <v>0</v>
      </c>
      <c r="AK201" s="77">
        <f>SUM(AK181:AK200)</f>
        <v>0</v>
      </c>
      <c r="AM201" s="391">
        <f>AO46</f>
        <v>0</v>
      </c>
      <c r="AN201" s="277"/>
      <c r="AO201" s="76">
        <f>SUM(AO181:AO200)</f>
        <v>0</v>
      </c>
      <c r="AP201" s="77">
        <f>SUM(AP181:AP200)</f>
        <v>0</v>
      </c>
      <c r="AR201" s="391">
        <f>AT46</f>
        <v>0</v>
      </c>
      <c r="AS201" s="277"/>
      <c r="AT201" s="76">
        <f>SUM(AT181:AT200)</f>
        <v>0</v>
      </c>
      <c r="AU201" s="77">
        <f>SUM(AU181:AU200)</f>
        <v>0</v>
      </c>
      <c r="AW201" s="391">
        <f>AY46</f>
        <v>0</v>
      </c>
      <c r="AX201" s="277"/>
      <c r="AY201" s="76">
        <f>SUM(AY181:AY200)</f>
        <v>0</v>
      </c>
      <c r="AZ201" s="77">
        <f>SUM(AZ181:AZ200)</f>
        <v>0</v>
      </c>
      <c r="BB201" s="391">
        <f>BD46</f>
        <v>0</v>
      </c>
      <c r="BC201" s="277"/>
      <c r="BD201" s="76">
        <f>SUM(BD181:BD200)</f>
        <v>0</v>
      </c>
      <c r="BE201" s="77">
        <f>SUM(BE181:BE200)</f>
        <v>0</v>
      </c>
      <c r="BG201" s="391">
        <f>BI46</f>
        <v>0</v>
      </c>
      <c r="BH201" s="277"/>
      <c r="BI201" s="76">
        <f>SUM(BI181:BI200)</f>
        <v>0</v>
      </c>
      <c r="BJ201" s="77">
        <f>SUM(BJ181:BJ200)</f>
        <v>0</v>
      </c>
      <c r="BL201" s="391">
        <f>BN46</f>
        <v>0</v>
      </c>
      <c r="BM201" s="277"/>
      <c r="BN201" s="76">
        <f>SUM(BN181:BN200)</f>
        <v>0</v>
      </c>
      <c r="BO201" s="77">
        <f>SUM(BO181:BO200)</f>
        <v>0</v>
      </c>
      <c r="BQ201" s="391">
        <f>BS46</f>
        <v>0</v>
      </c>
      <c r="BR201" s="277"/>
      <c r="BS201" s="76">
        <f>SUM(BS181:BS200)</f>
        <v>0</v>
      </c>
      <c r="BT201" s="77">
        <f>SUM(BT181:BT200)</f>
        <v>0</v>
      </c>
      <c r="BV201" s="391">
        <f>BX46</f>
        <v>0</v>
      </c>
      <c r="BW201" s="277"/>
      <c r="BX201" s="76">
        <f>SUM(BX181:BX200)</f>
        <v>0</v>
      </c>
      <c r="BY201" s="77">
        <f>SUM(BY181:BY200)</f>
        <v>0</v>
      </c>
      <c r="CA201" s="391">
        <f>CC46</f>
        <v>0</v>
      </c>
      <c r="CB201" s="277"/>
      <c r="CC201" s="76">
        <f>SUM(CC181:CC200)</f>
        <v>0</v>
      </c>
      <c r="CD201" s="77">
        <f>SUM(CD181:CD200)</f>
        <v>0</v>
      </c>
      <c r="CF201" s="391">
        <f>CH46</f>
        <v>0</v>
      </c>
      <c r="CG201" s="277"/>
      <c r="CH201" s="76">
        <f>SUM(CH181:CH200)</f>
        <v>0</v>
      </c>
      <c r="CI201" s="77">
        <f>SUM(CI181:CI200)</f>
        <v>0</v>
      </c>
      <c r="CK201" s="391">
        <f>CM46</f>
        <v>0</v>
      </c>
      <c r="CL201" s="277"/>
      <c r="CM201" s="76">
        <f>SUM(CM181:CM200)</f>
        <v>0</v>
      </c>
      <c r="CN201" s="77">
        <f>SUM(CN181:CN200)</f>
        <v>0</v>
      </c>
      <c r="CP201" s="391">
        <f>CR46</f>
        <v>0</v>
      </c>
      <c r="CQ201" s="277"/>
      <c r="CR201" s="76">
        <f>SUM(CR181:CR200)</f>
        <v>0</v>
      </c>
      <c r="CS201" s="77">
        <f>SUM(CS181:CS200)</f>
        <v>0</v>
      </c>
      <c r="CU201" s="391">
        <f>CW46</f>
        <v>0</v>
      </c>
      <c r="CV201" s="277"/>
      <c r="CW201" s="76">
        <f>SUM(CW181:CW200)</f>
        <v>0</v>
      </c>
      <c r="CX201" s="77">
        <f>SUM(CX181:CX200)</f>
        <v>0</v>
      </c>
      <c r="CZ201" s="391">
        <f>DB46</f>
        <v>0</v>
      </c>
      <c r="DA201" s="277"/>
      <c r="DB201" s="76">
        <f>SUM(DB181:DB200)</f>
        <v>0</v>
      </c>
      <c r="DC201" s="77">
        <f>SUM(DC181:DC200)</f>
        <v>0</v>
      </c>
      <c r="DE201" s="391">
        <f>DG46</f>
        <v>0</v>
      </c>
      <c r="DF201" s="277"/>
      <c r="DG201" s="76">
        <f>SUM(DG181:DG200)</f>
        <v>0</v>
      </c>
      <c r="DH201" s="77">
        <f>SUM(DH181:DH200)</f>
        <v>0</v>
      </c>
      <c r="DJ201" s="391">
        <f>DL46</f>
        <v>0</v>
      </c>
      <c r="DK201" s="277"/>
      <c r="DL201" s="76">
        <f>SUM(DL181:DL200)</f>
        <v>0</v>
      </c>
      <c r="DM201" s="77">
        <f>SUM(DM181:DM200)</f>
        <v>0</v>
      </c>
      <c r="DO201" s="391">
        <f>DQ46</f>
        <v>0</v>
      </c>
      <c r="DP201" s="277"/>
      <c r="DQ201" s="76">
        <f>SUM(DQ181:DQ200)</f>
        <v>0</v>
      </c>
      <c r="DR201" s="77">
        <f>SUM(DR181:DR200)</f>
        <v>0</v>
      </c>
      <c r="DT201" s="80">
        <f t="shared" ref="DT201:DX201" si="619">SUM(DT181:DT200)</f>
        <v>0</v>
      </c>
      <c r="DU201" s="77">
        <f t="shared" si="619"/>
        <v>0</v>
      </c>
      <c r="DV201" s="77">
        <f t="shared" si="619"/>
        <v>0</v>
      </c>
      <c r="DW201" s="77">
        <f t="shared" si="619"/>
        <v>0</v>
      </c>
      <c r="DX201" s="77">
        <f t="shared" si="619"/>
        <v>0</v>
      </c>
      <c r="DY201" s="77">
        <f>SUM(Q201+V201+AA201+AF201+AK201+AP201+AU201+AZ201+BE201+BJ201+BO201+BT201+BY201+CD201+CI201+CN201+CS201+CX201+DC201+DH201+DM201+DR201)</f>
        <v>0</v>
      </c>
      <c r="DZ201" s="311" t="s">
        <v>53</v>
      </c>
    </row>
    <row r="202" spans="1:130" x14ac:dyDescent="0.3">
      <c r="P202" s="280" t="s">
        <v>17</v>
      </c>
      <c r="Q202" s="281" t="s">
        <v>18</v>
      </c>
      <c r="U202" s="280" t="s">
        <v>17</v>
      </c>
      <c r="V202" s="281" t="s">
        <v>18</v>
      </c>
      <c r="Z202" s="280" t="s">
        <v>17</v>
      </c>
      <c r="AA202" s="281" t="s">
        <v>18</v>
      </c>
      <c r="AE202" s="280" t="s">
        <v>17</v>
      </c>
      <c r="AF202" s="281" t="s">
        <v>18</v>
      </c>
      <c r="AJ202" s="280" t="s">
        <v>17</v>
      </c>
      <c r="AK202" s="281" t="s">
        <v>18</v>
      </c>
      <c r="AO202" s="280" t="s">
        <v>17</v>
      </c>
      <c r="AP202" s="281" t="s">
        <v>18</v>
      </c>
      <c r="AT202" s="280" t="s">
        <v>17</v>
      </c>
      <c r="AU202" s="281" t="s">
        <v>18</v>
      </c>
      <c r="AY202" s="280" t="s">
        <v>17</v>
      </c>
      <c r="AZ202" s="281" t="s">
        <v>18</v>
      </c>
      <c r="BD202" s="280" t="s">
        <v>17</v>
      </c>
      <c r="BE202" s="281" t="s">
        <v>18</v>
      </c>
      <c r="BI202" s="280" t="s">
        <v>17</v>
      </c>
      <c r="BJ202" s="281" t="s">
        <v>18</v>
      </c>
      <c r="BN202" s="280" t="s">
        <v>17</v>
      </c>
      <c r="BO202" s="281" t="s">
        <v>18</v>
      </c>
      <c r="BS202" s="280" t="s">
        <v>17</v>
      </c>
      <c r="BT202" s="281" t="s">
        <v>18</v>
      </c>
      <c r="BX202" s="280" t="s">
        <v>17</v>
      </c>
      <c r="BY202" s="281" t="s">
        <v>18</v>
      </c>
      <c r="CC202" s="280" t="s">
        <v>17</v>
      </c>
      <c r="CD202" s="281" t="s">
        <v>18</v>
      </c>
      <c r="CH202" s="280" t="s">
        <v>17</v>
      </c>
      <c r="CI202" s="281" t="s">
        <v>18</v>
      </c>
      <c r="CM202" s="280" t="s">
        <v>17</v>
      </c>
      <c r="CN202" s="281" t="s">
        <v>18</v>
      </c>
      <c r="CR202" s="280" t="s">
        <v>17</v>
      </c>
      <c r="CS202" s="281" t="s">
        <v>18</v>
      </c>
      <c r="CW202" s="280" t="s">
        <v>17</v>
      </c>
      <c r="CX202" s="281" t="s">
        <v>18</v>
      </c>
      <c r="DB202" s="280" t="s">
        <v>17</v>
      </c>
      <c r="DC202" s="281" t="s">
        <v>18</v>
      </c>
      <c r="DG202" s="280" t="s">
        <v>17</v>
      </c>
      <c r="DH202" s="281" t="s">
        <v>18</v>
      </c>
      <c r="DL202" s="280" t="s">
        <v>17</v>
      </c>
      <c r="DM202" s="281" t="s">
        <v>18</v>
      </c>
      <c r="DQ202" s="280" t="s">
        <v>17</v>
      </c>
      <c r="DR202" s="281" t="s">
        <v>18</v>
      </c>
      <c r="DT202" s="280" t="s">
        <v>17</v>
      </c>
      <c r="DU202" s="281" t="s">
        <v>18</v>
      </c>
      <c r="DV202" s="280" t="s">
        <v>17</v>
      </c>
      <c r="DW202" s="281" t="s">
        <v>18</v>
      </c>
      <c r="DX202" s="280" t="s">
        <v>17</v>
      </c>
      <c r="DY202" s="281" t="s">
        <v>18</v>
      </c>
    </row>
    <row r="205" spans="1:130" ht="26.4" customHeight="1" x14ac:dyDescent="0.3">
      <c r="I205" s="2"/>
      <c r="J205" s="2"/>
      <c r="L205" s="2"/>
      <c r="N205" s="392"/>
      <c r="O205" s="217"/>
      <c r="P205" s="282"/>
      <c r="Q205" s="83"/>
      <c r="R205" s="22"/>
      <c r="S205" s="380"/>
      <c r="T205" s="206"/>
      <c r="U205" s="282"/>
      <c r="V205" s="83"/>
      <c r="W205" s="22"/>
      <c r="X205" s="392"/>
      <c r="Y205" s="82"/>
      <c r="Z205" s="282"/>
      <c r="AA205" s="83"/>
      <c r="AB205" s="451"/>
      <c r="AC205" s="392"/>
      <c r="AD205" s="82"/>
      <c r="AE205" s="282"/>
      <c r="AF205" s="83"/>
      <c r="AH205" s="392"/>
      <c r="AI205" s="82"/>
      <c r="AJ205" s="282"/>
      <c r="AK205" s="83"/>
      <c r="AM205" s="392"/>
      <c r="AN205" s="82"/>
      <c r="AO205" s="282"/>
      <c r="AP205" s="83"/>
      <c r="AR205" s="392"/>
      <c r="AS205" s="82"/>
      <c r="AT205" s="282"/>
      <c r="AU205" s="83"/>
      <c r="AW205" s="392"/>
      <c r="AX205" s="82"/>
      <c r="AY205" s="282"/>
      <c r="AZ205" s="83"/>
      <c r="BB205" s="392"/>
      <c r="BC205" s="82"/>
      <c r="BD205" s="282"/>
      <c r="BE205" s="83"/>
      <c r="BG205" s="392"/>
      <c r="BH205" s="82"/>
      <c r="BI205" s="282"/>
      <c r="BJ205" s="83"/>
      <c r="BL205" s="392"/>
      <c r="BM205" s="82"/>
      <c r="BN205" s="282"/>
      <c r="BO205" s="83"/>
      <c r="BQ205" s="392"/>
      <c r="BR205" s="82"/>
      <c r="BS205" s="282"/>
      <c r="BT205" s="83"/>
      <c r="BV205" s="392"/>
      <c r="BW205" s="82"/>
      <c r="BX205" s="282"/>
      <c r="BY205" s="83"/>
      <c r="CA205" s="392"/>
      <c r="CB205" s="82"/>
      <c r="CC205" s="282"/>
      <c r="CD205" s="83"/>
      <c r="CF205" s="392"/>
      <c r="CG205" s="82"/>
      <c r="CH205" s="282"/>
      <c r="CI205" s="83"/>
      <c r="CK205" s="392"/>
      <c r="CL205" s="82"/>
      <c r="CM205" s="282"/>
      <c r="CN205" s="83"/>
      <c r="CP205" s="392"/>
      <c r="CQ205" s="82"/>
      <c r="CR205" s="282"/>
      <c r="CS205" s="83"/>
      <c r="CU205" s="392"/>
      <c r="CV205" s="82"/>
      <c r="CW205" s="282"/>
      <c r="CX205" s="83"/>
      <c r="CZ205" s="392"/>
      <c r="DA205" s="82"/>
      <c r="DB205" s="282"/>
      <c r="DC205" s="83"/>
      <c r="DE205" s="392"/>
      <c r="DF205" s="82"/>
      <c r="DG205" s="282"/>
      <c r="DH205" s="83"/>
      <c r="DJ205" s="392"/>
      <c r="DK205" s="82"/>
      <c r="DL205" s="282"/>
      <c r="DM205" s="83"/>
      <c r="DO205" s="392"/>
      <c r="DP205" s="82"/>
      <c r="DQ205" s="282"/>
      <c r="DR205" s="83"/>
      <c r="DT205" s="605" t="s">
        <v>12</v>
      </c>
      <c r="DU205" s="606"/>
      <c r="DV205" s="605" t="s">
        <v>13</v>
      </c>
      <c r="DW205" s="606"/>
      <c r="DX205" s="603" t="s">
        <v>14</v>
      </c>
      <c r="DY205" s="604"/>
    </row>
    <row r="206" spans="1:130" ht="15" thickBot="1" x14ac:dyDescent="0.35">
      <c r="I206" s="2"/>
      <c r="J206" s="2"/>
      <c r="L206" s="2"/>
      <c r="N206" s="388" t="s">
        <v>15</v>
      </c>
      <c r="O206" s="211" t="s">
        <v>16</v>
      </c>
      <c r="P206" s="31" t="s">
        <v>17</v>
      </c>
      <c r="Q206" s="32" t="s">
        <v>18</v>
      </c>
      <c r="R206" s="22"/>
      <c r="S206" s="30" t="s">
        <v>15</v>
      </c>
      <c r="T206" s="31" t="s">
        <v>16</v>
      </c>
      <c r="U206" s="31" t="s">
        <v>17</v>
      </c>
      <c r="V206" s="32" t="s">
        <v>18</v>
      </c>
      <c r="W206" s="22"/>
      <c r="X206" s="388" t="s">
        <v>15</v>
      </c>
      <c r="Y206" s="31" t="s">
        <v>16</v>
      </c>
      <c r="Z206" s="31" t="s">
        <v>17</v>
      </c>
      <c r="AA206" s="32" t="s">
        <v>18</v>
      </c>
      <c r="AB206" s="451"/>
      <c r="AC206" s="388" t="s">
        <v>15</v>
      </c>
      <c r="AD206" s="31" t="s">
        <v>16</v>
      </c>
      <c r="AE206" s="31" t="s">
        <v>17</v>
      </c>
      <c r="AF206" s="32" t="s">
        <v>18</v>
      </c>
      <c r="AH206" s="388" t="s">
        <v>15</v>
      </c>
      <c r="AI206" s="31" t="s">
        <v>16</v>
      </c>
      <c r="AJ206" s="31" t="s">
        <v>17</v>
      </c>
      <c r="AK206" s="32" t="s">
        <v>18</v>
      </c>
      <c r="AM206" s="388" t="s">
        <v>15</v>
      </c>
      <c r="AN206" s="31" t="s">
        <v>16</v>
      </c>
      <c r="AO206" s="31" t="s">
        <v>17</v>
      </c>
      <c r="AP206" s="32" t="s">
        <v>18</v>
      </c>
      <c r="AR206" s="388" t="s">
        <v>15</v>
      </c>
      <c r="AS206" s="31" t="s">
        <v>16</v>
      </c>
      <c r="AT206" s="31" t="s">
        <v>17</v>
      </c>
      <c r="AU206" s="32" t="s">
        <v>18</v>
      </c>
      <c r="AW206" s="388" t="s">
        <v>15</v>
      </c>
      <c r="AX206" s="31" t="s">
        <v>16</v>
      </c>
      <c r="AY206" s="31" t="s">
        <v>17</v>
      </c>
      <c r="AZ206" s="32" t="s">
        <v>18</v>
      </c>
      <c r="BB206" s="388" t="s">
        <v>15</v>
      </c>
      <c r="BC206" s="31" t="s">
        <v>16</v>
      </c>
      <c r="BD206" s="31" t="s">
        <v>17</v>
      </c>
      <c r="BE206" s="32" t="s">
        <v>18</v>
      </c>
      <c r="BG206" s="388" t="s">
        <v>15</v>
      </c>
      <c r="BH206" s="31" t="s">
        <v>16</v>
      </c>
      <c r="BI206" s="31" t="s">
        <v>17</v>
      </c>
      <c r="BJ206" s="32" t="s">
        <v>18</v>
      </c>
      <c r="BL206" s="388" t="s">
        <v>15</v>
      </c>
      <c r="BM206" s="31" t="s">
        <v>16</v>
      </c>
      <c r="BN206" s="31" t="s">
        <v>17</v>
      </c>
      <c r="BO206" s="32" t="s">
        <v>18</v>
      </c>
      <c r="BQ206" s="388" t="s">
        <v>15</v>
      </c>
      <c r="BR206" s="31" t="s">
        <v>16</v>
      </c>
      <c r="BS206" s="31" t="s">
        <v>17</v>
      </c>
      <c r="BT206" s="32" t="s">
        <v>18</v>
      </c>
      <c r="BV206" s="388" t="s">
        <v>15</v>
      </c>
      <c r="BW206" s="31" t="s">
        <v>16</v>
      </c>
      <c r="BX206" s="31" t="s">
        <v>17</v>
      </c>
      <c r="BY206" s="32" t="s">
        <v>18</v>
      </c>
      <c r="CA206" s="388" t="s">
        <v>15</v>
      </c>
      <c r="CB206" s="31" t="s">
        <v>16</v>
      </c>
      <c r="CC206" s="31" t="s">
        <v>17</v>
      </c>
      <c r="CD206" s="32" t="s">
        <v>18</v>
      </c>
      <c r="CF206" s="388" t="s">
        <v>15</v>
      </c>
      <c r="CG206" s="31" t="s">
        <v>16</v>
      </c>
      <c r="CH206" s="31" t="s">
        <v>17</v>
      </c>
      <c r="CI206" s="32" t="s">
        <v>18</v>
      </c>
      <c r="CK206" s="388" t="s">
        <v>15</v>
      </c>
      <c r="CL206" s="31" t="s">
        <v>16</v>
      </c>
      <c r="CM206" s="31" t="s">
        <v>17</v>
      </c>
      <c r="CN206" s="32" t="s">
        <v>18</v>
      </c>
      <c r="CP206" s="388" t="s">
        <v>15</v>
      </c>
      <c r="CQ206" s="31" t="s">
        <v>16</v>
      </c>
      <c r="CR206" s="31" t="s">
        <v>17</v>
      </c>
      <c r="CS206" s="32" t="s">
        <v>18</v>
      </c>
      <c r="CU206" s="388" t="s">
        <v>15</v>
      </c>
      <c r="CV206" s="31" t="s">
        <v>16</v>
      </c>
      <c r="CW206" s="31" t="s">
        <v>17</v>
      </c>
      <c r="CX206" s="32" t="s">
        <v>18</v>
      </c>
      <c r="CZ206" s="388" t="s">
        <v>15</v>
      </c>
      <c r="DA206" s="31" t="s">
        <v>16</v>
      </c>
      <c r="DB206" s="31" t="s">
        <v>17</v>
      </c>
      <c r="DC206" s="32" t="s">
        <v>18</v>
      </c>
      <c r="DE206" s="388" t="s">
        <v>15</v>
      </c>
      <c r="DF206" s="31" t="s">
        <v>16</v>
      </c>
      <c r="DG206" s="31" t="s">
        <v>17</v>
      </c>
      <c r="DH206" s="32" t="s">
        <v>18</v>
      </c>
      <c r="DJ206" s="388" t="s">
        <v>15</v>
      </c>
      <c r="DK206" s="31" t="s">
        <v>16</v>
      </c>
      <c r="DL206" s="31" t="s">
        <v>17</v>
      </c>
      <c r="DM206" s="32" t="s">
        <v>18</v>
      </c>
      <c r="DO206" s="388" t="s">
        <v>15</v>
      </c>
      <c r="DP206" s="31" t="s">
        <v>16</v>
      </c>
      <c r="DQ206" s="31" t="s">
        <v>17</v>
      </c>
      <c r="DR206" s="32" t="s">
        <v>18</v>
      </c>
      <c r="DT206" s="250" t="s">
        <v>17</v>
      </c>
      <c r="DU206" s="251" t="s">
        <v>18</v>
      </c>
      <c r="DV206" s="250" t="s">
        <v>17</v>
      </c>
      <c r="DW206" s="252" t="s">
        <v>18</v>
      </c>
      <c r="DX206" s="253" t="s">
        <v>17</v>
      </c>
      <c r="DY206" s="252" t="s">
        <v>18</v>
      </c>
    </row>
    <row r="207" spans="1:130" s="33" customFormat="1" ht="27" customHeight="1" thickBot="1" x14ac:dyDescent="0.35">
      <c r="B207" s="254" t="s">
        <v>576</v>
      </c>
      <c r="C207" s="255" t="s">
        <v>55</v>
      </c>
      <c r="D207" s="444"/>
      <c r="E207" s="283" t="s">
        <v>21</v>
      </c>
      <c r="F207" s="257" t="s">
        <v>22</v>
      </c>
      <c r="G207" s="257"/>
      <c r="H207" s="257" t="s">
        <v>23</v>
      </c>
      <c r="I207" s="257" t="s">
        <v>24</v>
      </c>
      <c r="J207" s="257" t="s">
        <v>25</v>
      </c>
      <c r="K207" s="258" t="s">
        <v>26</v>
      </c>
      <c r="L207" s="259" t="s">
        <v>27</v>
      </c>
      <c r="N207" s="389"/>
      <c r="O207" s="212"/>
      <c r="P207" s="35"/>
      <c r="Q207" s="36"/>
      <c r="R207" s="37"/>
      <c r="S207" s="34"/>
      <c r="T207" s="35"/>
      <c r="U207" s="35"/>
      <c r="V207" s="36"/>
      <c r="W207" s="37"/>
      <c r="X207" s="389"/>
      <c r="Y207" s="35"/>
      <c r="Z207" s="35"/>
      <c r="AA207" s="36"/>
      <c r="AB207" s="37"/>
      <c r="AC207" s="389"/>
      <c r="AD207" s="35"/>
      <c r="AE207" s="35"/>
      <c r="AF207" s="36"/>
      <c r="AH207" s="389"/>
      <c r="AI207" s="35"/>
      <c r="AJ207" s="35"/>
      <c r="AK207" s="36"/>
      <c r="AM207" s="389"/>
      <c r="AN207" s="35"/>
      <c r="AO207" s="35"/>
      <c r="AP207" s="36"/>
      <c r="AR207" s="389"/>
      <c r="AS207" s="35"/>
      <c r="AT207" s="35"/>
      <c r="AU207" s="36"/>
      <c r="AW207" s="389"/>
      <c r="AX207" s="35"/>
      <c r="AY207" s="35"/>
      <c r="AZ207" s="36"/>
      <c r="BB207" s="389"/>
      <c r="BC207" s="35"/>
      <c r="BD207" s="35"/>
      <c r="BE207" s="36"/>
      <c r="BG207" s="389"/>
      <c r="BH207" s="35"/>
      <c r="BI207" s="35"/>
      <c r="BJ207" s="36"/>
      <c r="BL207" s="389"/>
      <c r="BM207" s="35"/>
      <c r="BN207" s="35"/>
      <c r="BO207" s="36"/>
      <c r="BQ207" s="389"/>
      <c r="BR207" s="35"/>
      <c r="BS207" s="35"/>
      <c r="BT207" s="36"/>
      <c r="BV207" s="389"/>
      <c r="BW207" s="35"/>
      <c r="BX207" s="35"/>
      <c r="BY207" s="36"/>
      <c r="CA207" s="389"/>
      <c r="CB207" s="35"/>
      <c r="CC207" s="35"/>
      <c r="CD207" s="36"/>
      <c r="CF207" s="389"/>
      <c r="CG207" s="35"/>
      <c r="CH207" s="35"/>
      <c r="CI207" s="36"/>
      <c r="CK207" s="389"/>
      <c r="CL207" s="35"/>
      <c r="CM207" s="35"/>
      <c r="CN207" s="36"/>
      <c r="CP207" s="389"/>
      <c r="CQ207" s="35"/>
      <c r="CR207" s="35"/>
      <c r="CS207" s="36"/>
      <c r="CU207" s="389"/>
      <c r="CV207" s="35"/>
      <c r="CW207" s="35"/>
      <c r="CX207" s="36"/>
      <c r="CZ207" s="389"/>
      <c r="DA207" s="35"/>
      <c r="DB207" s="35"/>
      <c r="DC207" s="36"/>
      <c r="DE207" s="389"/>
      <c r="DF207" s="35"/>
      <c r="DG207" s="35"/>
      <c r="DH207" s="36"/>
      <c r="DJ207" s="389"/>
      <c r="DK207" s="35"/>
      <c r="DL207" s="35"/>
      <c r="DM207" s="36"/>
      <c r="DO207" s="389"/>
      <c r="DP207" s="35"/>
      <c r="DQ207" s="35"/>
      <c r="DR207" s="36"/>
      <c r="DT207" s="34"/>
      <c r="DU207" s="36"/>
      <c r="DV207" s="38"/>
      <c r="DW207" s="36"/>
      <c r="DX207" s="38"/>
      <c r="DY207" s="39"/>
      <c r="DZ207" s="309" t="str">
        <f>B207</f>
        <v>Others</v>
      </c>
    </row>
    <row r="208" spans="1:130" ht="18" customHeight="1" x14ac:dyDescent="0.3">
      <c r="B208" s="322"/>
      <c r="C208" s="317"/>
      <c r="D208" s="317"/>
      <c r="E208" s="239"/>
      <c r="F208" s="263"/>
      <c r="G208" s="263"/>
      <c r="H208" s="263"/>
      <c r="I208" s="56"/>
      <c r="J208" s="56"/>
      <c r="K208" s="265"/>
      <c r="L208" s="264"/>
      <c r="M208" s="57"/>
      <c r="N208" s="394"/>
      <c r="O208" s="214"/>
      <c r="P208" s="8">
        <f t="shared" ref="P208:P219" si="620">$E208*N208*O208</f>
        <v>0</v>
      </c>
      <c r="Q208" s="8">
        <f t="shared" ref="Q208:Q219" si="621">P208/$I$3</f>
        <v>0</v>
      </c>
      <c r="S208" s="201">
        <f t="shared" ref="S208:T219" si="622">N208</f>
        <v>0</v>
      </c>
      <c r="T208" s="201">
        <f t="shared" si="622"/>
        <v>0</v>
      </c>
      <c r="U208" s="8">
        <f t="shared" ref="U208:U219" si="623">$E208*S208*T208</f>
        <v>0</v>
      </c>
      <c r="V208" s="8">
        <f t="shared" ref="V208:V219" si="624">U208/$I$3</f>
        <v>0</v>
      </c>
      <c r="X208" s="375">
        <f t="shared" ref="X208:Y219" si="625">S208</f>
        <v>0</v>
      </c>
      <c r="Y208" s="201">
        <f t="shared" si="625"/>
        <v>0</v>
      </c>
      <c r="Z208" s="8">
        <f t="shared" ref="Z208:Z219" si="626">$E208*X208*Y208</f>
        <v>0</v>
      </c>
      <c r="AA208" s="8">
        <f t="shared" ref="AA208:AA219" si="627">Z208/$I$3</f>
        <v>0</v>
      </c>
      <c r="AC208" s="375">
        <f t="shared" ref="AC208:AD219" si="628">X208</f>
        <v>0</v>
      </c>
      <c r="AD208" s="201">
        <f t="shared" si="628"/>
        <v>0</v>
      </c>
      <c r="AE208" s="8">
        <f t="shared" ref="AE208:AE219" si="629">$E208*AC208*AD208</f>
        <v>0</v>
      </c>
      <c r="AF208" s="8">
        <f t="shared" ref="AF208:AF219" si="630">AE208/$I$3</f>
        <v>0</v>
      </c>
      <c r="AH208" s="375">
        <f t="shared" ref="AH208:AI219" si="631">AC208</f>
        <v>0</v>
      </c>
      <c r="AI208" s="201">
        <f t="shared" si="631"/>
        <v>0</v>
      </c>
      <c r="AJ208" s="8">
        <f t="shared" ref="AJ208:AJ219" si="632">$E208*AH208*AI208</f>
        <v>0</v>
      </c>
      <c r="AK208" s="8">
        <f t="shared" ref="AK208:AK219" si="633">AJ208/$I$3</f>
        <v>0</v>
      </c>
      <c r="AM208" s="375">
        <f t="shared" ref="AM208:AN219" si="634">AH208</f>
        <v>0</v>
      </c>
      <c r="AN208" s="201">
        <f t="shared" si="634"/>
        <v>0</v>
      </c>
      <c r="AO208" s="8">
        <f t="shared" ref="AO208:AO219" si="635">$E208*AM208*AN208</f>
        <v>0</v>
      </c>
      <c r="AP208" s="8">
        <f t="shared" ref="AP208:AP219" si="636">AO208/$I$3</f>
        <v>0</v>
      </c>
      <c r="AR208" s="375">
        <f t="shared" ref="AR208:AS219" si="637">AM208</f>
        <v>0</v>
      </c>
      <c r="AS208" s="201">
        <f t="shared" si="637"/>
        <v>0</v>
      </c>
      <c r="AT208" s="8">
        <f t="shared" ref="AT208:AT219" si="638">$E208*AR208*AS208</f>
        <v>0</v>
      </c>
      <c r="AU208" s="8">
        <f t="shared" ref="AU208:AU219" si="639">AT208/$I$3</f>
        <v>0</v>
      </c>
      <c r="AW208" s="375">
        <f t="shared" ref="AW208:AX219" si="640">AR208</f>
        <v>0</v>
      </c>
      <c r="AX208" s="201">
        <f t="shared" si="640"/>
        <v>0</v>
      </c>
      <c r="AY208" s="8">
        <f t="shared" ref="AY208:AY219" si="641">$E208*AW208*AX208</f>
        <v>0</v>
      </c>
      <c r="AZ208" s="8">
        <f t="shared" ref="AZ208:AZ219" si="642">AY208/$I$3</f>
        <v>0</v>
      </c>
      <c r="BB208" s="375">
        <f t="shared" ref="BB208:BC219" si="643">AW208</f>
        <v>0</v>
      </c>
      <c r="BC208" s="201">
        <f t="shared" si="643"/>
        <v>0</v>
      </c>
      <c r="BD208" s="8">
        <f t="shared" ref="BD208:BD219" si="644">$E208*BB208*BC208</f>
        <v>0</v>
      </c>
      <c r="BE208" s="8">
        <f t="shared" ref="BE208:BE219" si="645">BD208/$I$3</f>
        <v>0</v>
      </c>
      <c r="BG208" s="375">
        <f t="shared" ref="BG208:BH219" si="646">BB208</f>
        <v>0</v>
      </c>
      <c r="BH208" s="201">
        <f t="shared" si="646"/>
        <v>0</v>
      </c>
      <c r="BI208" s="8">
        <f t="shared" ref="BI208:BI219" si="647">$E208*BG208*BH208</f>
        <v>0</v>
      </c>
      <c r="BJ208" s="8">
        <f t="shared" ref="BJ208:BJ219" si="648">BI208/$I$3</f>
        <v>0</v>
      </c>
      <c r="BL208" s="375">
        <f t="shared" ref="BL208:BM219" si="649">BG208</f>
        <v>0</v>
      </c>
      <c r="BM208" s="201">
        <f t="shared" si="649"/>
        <v>0</v>
      </c>
      <c r="BN208" s="8">
        <f t="shared" ref="BN208:BN219" si="650">$E208*BL208*BM208</f>
        <v>0</v>
      </c>
      <c r="BO208" s="8">
        <f t="shared" ref="BO208:BO219" si="651">BN208/$I$3</f>
        <v>0</v>
      </c>
      <c r="BQ208" s="375">
        <f t="shared" ref="BQ208:BR219" si="652">BL208</f>
        <v>0</v>
      </c>
      <c r="BR208" s="201">
        <f t="shared" si="652"/>
        <v>0</v>
      </c>
      <c r="BS208" s="8">
        <f t="shared" ref="BS208:BS219" si="653">$E208*BQ208*BR208</f>
        <v>0</v>
      </c>
      <c r="BT208" s="8">
        <f t="shared" ref="BT208:BT219" si="654">BS208/$I$3</f>
        <v>0</v>
      </c>
      <c r="BV208" s="375">
        <f t="shared" ref="BV208:BW219" si="655">BQ208</f>
        <v>0</v>
      </c>
      <c r="BW208" s="201">
        <f t="shared" si="655"/>
        <v>0</v>
      </c>
      <c r="BX208" s="8">
        <f t="shared" ref="BX208:BX219" si="656">$E208*BV208*BW208</f>
        <v>0</v>
      </c>
      <c r="BY208" s="8">
        <f t="shared" ref="BY208:BY219" si="657">BX208/$I$3</f>
        <v>0</v>
      </c>
      <c r="CA208" s="375">
        <f t="shared" ref="CA208:CB219" si="658">BV208</f>
        <v>0</v>
      </c>
      <c r="CB208" s="201">
        <f t="shared" si="658"/>
        <v>0</v>
      </c>
      <c r="CC208" s="8">
        <f t="shared" ref="CC208:CC219" si="659">$E208*CA208*CB208</f>
        <v>0</v>
      </c>
      <c r="CD208" s="8">
        <f t="shared" ref="CD208:CD219" si="660">CC208/$I$3</f>
        <v>0</v>
      </c>
      <c r="CF208" s="375">
        <f t="shared" ref="CF208:CG219" si="661">CA208</f>
        <v>0</v>
      </c>
      <c r="CG208" s="201">
        <f t="shared" si="661"/>
        <v>0</v>
      </c>
      <c r="CH208" s="8">
        <f t="shared" ref="CH208:CH219" si="662">$E208*CF208*CG208</f>
        <v>0</v>
      </c>
      <c r="CI208" s="8">
        <f t="shared" ref="CI208:CI219" si="663">CH208/$I$3</f>
        <v>0</v>
      </c>
      <c r="CK208" s="375">
        <f t="shared" ref="CK208:CL219" si="664">CF208</f>
        <v>0</v>
      </c>
      <c r="CL208" s="201">
        <f t="shared" si="664"/>
        <v>0</v>
      </c>
      <c r="CM208" s="8">
        <f t="shared" ref="CM208:CM219" si="665">$E208*CK208*CL208</f>
        <v>0</v>
      </c>
      <c r="CN208" s="8">
        <f t="shared" ref="CN208:CN219" si="666">CM208/$I$3</f>
        <v>0</v>
      </c>
      <c r="CP208" s="375">
        <f t="shared" ref="CP208:CQ219" si="667">CK208</f>
        <v>0</v>
      </c>
      <c r="CQ208" s="201">
        <f t="shared" si="667"/>
        <v>0</v>
      </c>
      <c r="CR208" s="8">
        <f t="shared" ref="CR208:CR219" si="668">$E208*CP208*CQ208</f>
        <v>0</v>
      </c>
      <c r="CS208" s="8">
        <f t="shared" ref="CS208:CS219" si="669">CR208/$I$3</f>
        <v>0</v>
      </c>
      <c r="CU208" s="375">
        <f t="shared" ref="CU208:CV219" si="670">CP208</f>
        <v>0</v>
      </c>
      <c r="CV208" s="201">
        <f t="shared" si="670"/>
        <v>0</v>
      </c>
      <c r="CW208" s="8">
        <f t="shared" ref="CW208:CW219" si="671">$E208*CU208*CV208</f>
        <v>0</v>
      </c>
      <c r="CX208" s="8">
        <f t="shared" ref="CX208:CX219" si="672">CW208/$I$3</f>
        <v>0</v>
      </c>
      <c r="CZ208" s="375">
        <f t="shared" ref="CZ208:DA219" si="673">CU208</f>
        <v>0</v>
      </c>
      <c r="DA208" s="201">
        <f t="shared" si="673"/>
        <v>0</v>
      </c>
      <c r="DB208" s="8">
        <f t="shared" ref="DB208:DB219" si="674">$E208*CZ208*DA208</f>
        <v>0</v>
      </c>
      <c r="DC208" s="8">
        <f t="shared" ref="DC208:DC219" si="675">DB208/$I$3</f>
        <v>0</v>
      </c>
      <c r="DE208" s="375">
        <f t="shared" ref="DE208:DF219" si="676">CZ208</f>
        <v>0</v>
      </c>
      <c r="DF208" s="201">
        <f t="shared" si="676"/>
        <v>0</v>
      </c>
      <c r="DG208" s="8">
        <f t="shared" ref="DG208:DG219" si="677">$E208*DE208*DF208</f>
        <v>0</v>
      </c>
      <c r="DH208" s="8">
        <f t="shared" ref="DH208:DH219" si="678">DG208/$I$3</f>
        <v>0</v>
      </c>
      <c r="DJ208" s="375">
        <f t="shared" ref="DJ208:DK219" si="679">DE208</f>
        <v>0</v>
      </c>
      <c r="DK208" s="201">
        <f t="shared" si="679"/>
        <v>0</v>
      </c>
      <c r="DL208" s="8">
        <f t="shared" ref="DL208:DL219" si="680">$E208*DJ208*DK208</f>
        <v>0</v>
      </c>
      <c r="DM208" s="8">
        <f t="shared" ref="DM208:DM219" si="681">DL208/$I$3</f>
        <v>0</v>
      </c>
      <c r="DO208" s="375">
        <f t="shared" ref="DO208:DP219" si="682">DJ208</f>
        <v>0</v>
      </c>
      <c r="DP208" s="201">
        <f t="shared" si="682"/>
        <v>0</v>
      </c>
      <c r="DQ208" s="8">
        <f t="shared" ref="DQ208:DQ219" si="683">$E208*DO208*DP208</f>
        <v>0</v>
      </c>
      <c r="DR208" s="8">
        <f t="shared" ref="DR208:DR219" si="684">DQ208/$I$3</f>
        <v>0</v>
      </c>
      <c r="DT208" s="51">
        <f t="shared" ref="DT208:DT218" si="685">P208+U208+Z208+AE208+AJ208+AO208+AT208+AY208+BD208+BI208+BN208+BS208+BX208+CC208+CH208+CM208+CR208+CW208+DB208+DG208+DL208+DQ208</f>
        <v>0</v>
      </c>
      <c r="DU208" s="50">
        <f t="shared" ref="DU208:DU219" si="686">+DT208/$I$3</f>
        <v>0</v>
      </c>
      <c r="DV208" s="51">
        <v>0</v>
      </c>
      <c r="DW208" s="50">
        <f t="shared" ref="DW208:DW219" si="687">+DV208/$I$3</f>
        <v>0</v>
      </c>
      <c r="DX208" s="51">
        <f>+DT208+DV208</f>
        <v>0</v>
      </c>
      <c r="DY208" s="53">
        <f t="shared" ref="DY208:DY219" si="688">+DU208+DW208</f>
        <v>0</v>
      </c>
      <c r="DZ208" s="307">
        <f t="shared" ref="DZ208:DZ219" si="689">B208</f>
        <v>0</v>
      </c>
    </row>
    <row r="209" spans="1:130" ht="18" customHeight="1" x14ac:dyDescent="0.3">
      <c r="B209" s="322"/>
      <c r="C209" s="317"/>
      <c r="D209" s="317"/>
      <c r="E209" s="239"/>
      <c r="F209" s="263"/>
      <c r="G209" s="263"/>
      <c r="H209" s="263"/>
      <c r="I209" s="56"/>
      <c r="J209" s="56"/>
      <c r="K209" s="265"/>
      <c r="L209" s="264"/>
      <c r="M209" s="57"/>
      <c r="N209" s="394"/>
      <c r="O209" s="214"/>
      <c r="P209" s="8">
        <f t="shared" si="620"/>
        <v>0</v>
      </c>
      <c r="Q209" s="8">
        <f t="shared" si="621"/>
        <v>0</v>
      </c>
      <c r="S209" s="201">
        <f t="shared" si="622"/>
        <v>0</v>
      </c>
      <c r="T209" s="201">
        <f t="shared" si="622"/>
        <v>0</v>
      </c>
      <c r="U209" s="8">
        <f t="shared" si="623"/>
        <v>0</v>
      </c>
      <c r="V209" s="8">
        <f t="shared" si="624"/>
        <v>0</v>
      </c>
      <c r="X209" s="375">
        <f t="shared" si="625"/>
        <v>0</v>
      </c>
      <c r="Y209" s="201">
        <f t="shared" si="625"/>
        <v>0</v>
      </c>
      <c r="Z209" s="8">
        <f t="shared" si="626"/>
        <v>0</v>
      </c>
      <c r="AA209" s="8">
        <f t="shared" si="627"/>
        <v>0</v>
      </c>
      <c r="AC209" s="375">
        <f t="shared" si="628"/>
        <v>0</v>
      </c>
      <c r="AD209" s="201">
        <f t="shared" si="628"/>
        <v>0</v>
      </c>
      <c r="AE209" s="8">
        <f t="shared" si="629"/>
        <v>0</v>
      </c>
      <c r="AF209" s="8">
        <f t="shared" si="630"/>
        <v>0</v>
      </c>
      <c r="AH209" s="375">
        <f t="shared" si="631"/>
        <v>0</v>
      </c>
      <c r="AI209" s="201">
        <f t="shared" si="631"/>
        <v>0</v>
      </c>
      <c r="AJ209" s="8">
        <f t="shared" si="632"/>
        <v>0</v>
      </c>
      <c r="AK209" s="8">
        <f t="shared" si="633"/>
        <v>0</v>
      </c>
      <c r="AM209" s="375">
        <f t="shared" si="634"/>
        <v>0</v>
      </c>
      <c r="AN209" s="201">
        <f t="shared" si="634"/>
        <v>0</v>
      </c>
      <c r="AO209" s="8">
        <f t="shared" si="635"/>
        <v>0</v>
      </c>
      <c r="AP209" s="8">
        <f t="shared" si="636"/>
        <v>0</v>
      </c>
      <c r="AR209" s="375">
        <f t="shared" si="637"/>
        <v>0</v>
      </c>
      <c r="AS209" s="201">
        <f t="shared" si="637"/>
        <v>0</v>
      </c>
      <c r="AT209" s="8">
        <f t="shared" si="638"/>
        <v>0</v>
      </c>
      <c r="AU209" s="8">
        <f t="shared" si="639"/>
        <v>0</v>
      </c>
      <c r="AW209" s="375">
        <f t="shared" si="640"/>
        <v>0</v>
      </c>
      <c r="AX209" s="201">
        <f t="shared" si="640"/>
        <v>0</v>
      </c>
      <c r="AY209" s="8">
        <f t="shared" si="641"/>
        <v>0</v>
      </c>
      <c r="AZ209" s="8">
        <f t="shared" si="642"/>
        <v>0</v>
      </c>
      <c r="BB209" s="375">
        <f t="shared" si="643"/>
        <v>0</v>
      </c>
      <c r="BC209" s="201">
        <f t="shared" si="643"/>
        <v>0</v>
      </c>
      <c r="BD209" s="8">
        <f t="shared" si="644"/>
        <v>0</v>
      </c>
      <c r="BE209" s="8">
        <f t="shared" si="645"/>
        <v>0</v>
      </c>
      <c r="BG209" s="375">
        <f t="shared" si="646"/>
        <v>0</v>
      </c>
      <c r="BH209" s="201">
        <f t="shared" si="646"/>
        <v>0</v>
      </c>
      <c r="BI209" s="8">
        <f t="shared" si="647"/>
        <v>0</v>
      </c>
      <c r="BJ209" s="8">
        <f t="shared" si="648"/>
        <v>0</v>
      </c>
      <c r="BL209" s="375">
        <f t="shared" si="649"/>
        <v>0</v>
      </c>
      <c r="BM209" s="201">
        <f t="shared" si="649"/>
        <v>0</v>
      </c>
      <c r="BN209" s="8">
        <f t="shared" si="650"/>
        <v>0</v>
      </c>
      <c r="BO209" s="8">
        <f t="shared" si="651"/>
        <v>0</v>
      </c>
      <c r="BQ209" s="375">
        <f t="shared" si="652"/>
        <v>0</v>
      </c>
      <c r="BR209" s="201">
        <f t="shared" si="652"/>
        <v>0</v>
      </c>
      <c r="BS209" s="8">
        <f t="shared" si="653"/>
        <v>0</v>
      </c>
      <c r="BT209" s="8">
        <f t="shared" si="654"/>
        <v>0</v>
      </c>
      <c r="BV209" s="375">
        <f t="shared" si="655"/>
        <v>0</v>
      </c>
      <c r="BW209" s="201">
        <f t="shared" si="655"/>
        <v>0</v>
      </c>
      <c r="BX209" s="8">
        <f t="shared" si="656"/>
        <v>0</v>
      </c>
      <c r="BY209" s="8">
        <f t="shared" si="657"/>
        <v>0</v>
      </c>
      <c r="CA209" s="375">
        <f t="shared" si="658"/>
        <v>0</v>
      </c>
      <c r="CB209" s="201">
        <f t="shared" si="658"/>
        <v>0</v>
      </c>
      <c r="CC209" s="8">
        <f t="shared" si="659"/>
        <v>0</v>
      </c>
      <c r="CD209" s="8">
        <f t="shared" si="660"/>
        <v>0</v>
      </c>
      <c r="CF209" s="375">
        <f t="shared" si="661"/>
        <v>0</v>
      </c>
      <c r="CG209" s="201">
        <f t="shared" si="661"/>
        <v>0</v>
      </c>
      <c r="CH209" s="8">
        <f t="shared" si="662"/>
        <v>0</v>
      </c>
      <c r="CI209" s="8">
        <f t="shared" si="663"/>
        <v>0</v>
      </c>
      <c r="CK209" s="375">
        <f t="shared" si="664"/>
        <v>0</v>
      </c>
      <c r="CL209" s="201">
        <f t="shared" si="664"/>
        <v>0</v>
      </c>
      <c r="CM209" s="8">
        <f t="shared" si="665"/>
        <v>0</v>
      </c>
      <c r="CN209" s="8">
        <f t="shared" si="666"/>
        <v>0</v>
      </c>
      <c r="CP209" s="375">
        <f t="shared" si="667"/>
        <v>0</v>
      </c>
      <c r="CQ209" s="201">
        <f t="shared" si="667"/>
        <v>0</v>
      </c>
      <c r="CR209" s="8">
        <f t="shared" si="668"/>
        <v>0</v>
      </c>
      <c r="CS209" s="8">
        <f t="shared" si="669"/>
        <v>0</v>
      </c>
      <c r="CU209" s="375">
        <f t="shared" si="670"/>
        <v>0</v>
      </c>
      <c r="CV209" s="201">
        <f t="shared" si="670"/>
        <v>0</v>
      </c>
      <c r="CW209" s="8">
        <f t="shared" si="671"/>
        <v>0</v>
      </c>
      <c r="CX209" s="8">
        <f t="shared" si="672"/>
        <v>0</v>
      </c>
      <c r="CZ209" s="375">
        <f t="shared" si="673"/>
        <v>0</v>
      </c>
      <c r="DA209" s="201">
        <f t="shared" si="673"/>
        <v>0</v>
      </c>
      <c r="DB209" s="8">
        <f t="shared" si="674"/>
        <v>0</v>
      </c>
      <c r="DC209" s="8">
        <f t="shared" si="675"/>
        <v>0</v>
      </c>
      <c r="DE209" s="375">
        <f t="shared" si="676"/>
        <v>0</v>
      </c>
      <c r="DF209" s="201">
        <f t="shared" si="676"/>
        <v>0</v>
      </c>
      <c r="DG209" s="8">
        <f t="shared" si="677"/>
        <v>0</v>
      </c>
      <c r="DH209" s="8">
        <f t="shared" si="678"/>
        <v>0</v>
      </c>
      <c r="DJ209" s="375">
        <f t="shared" si="679"/>
        <v>0</v>
      </c>
      <c r="DK209" s="201">
        <f t="shared" si="679"/>
        <v>0</v>
      </c>
      <c r="DL209" s="8">
        <f t="shared" si="680"/>
        <v>0</v>
      </c>
      <c r="DM209" s="8">
        <f t="shared" si="681"/>
        <v>0</v>
      </c>
      <c r="DO209" s="375">
        <f t="shared" si="682"/>
        <v>0</v>
      </c>
      <c r="DP209" s="201">
        <f t="shared" si="682"/>
        <v>0</v>
      </c>
      <c r="DQ209" s="8">
        <f t="shared" si="683"/>
        <v>0</v>
      </c>
      <c r="DR209" s="8">
        <f t="shared" si="684"/>
        <v>0</v>
      </c>
      <c r="DT209" s="51">
        <f t="shared" si="685"/>
        <v>0</v>
      </c>
      <c r="DU209" s="50">
        <f t="shared" si="686"/>
        <v>0</v>
      </c>
      <c r="DV209" s="51">
        <v>0</v>
      </c>
      <c r="DW209" s="50">
        <f t="shared" si="687"/>
        <v>0</v>
      </c>
      <c r="DX209" s="51">
        <f>+DT209+DV209</f>
        <v>0</v>
      </c>
      <c r="DY209" s="52">
        <f t="shared" si="688"/>
        <v>0</v>
      </c>
      <c r="DZ209" s="307">
        <f t="shared" si="689"/>
        <v>0</v>
      </c>
    </row>
    <row r="210" spans="1:130" ht="18" customHeight="1" x14ac:dyDescent="0.3">
      <c r="B210" s="322"/>
      <c r="C210" s="320"/>
      <c r="D210" s="320"/>
      <c r="E210" s="239"/>
      <c r="F210" s="263"/>
      <c r="G210" s="274"/>
      <c r="H210" s="274"/>
      <c r="I210" s="58"/>
      <c r="J210" s="56"/>
      <c r="K210" s="265"/>
      <c r="L210" s="264"/>
      <c r="M210" s="57"/>
      <c r="N210" s="394"/>
      <c r="O210" s="214"/>
      <c r="P210" s="8">
        <f t="shared" si="620"/>
        <v>0</v>
      </c>
      <c r="Q210" s="8">
        <f t="shared" si="621"/>
        <v>0</v>
      </c>
      <c r="S210" s="201">
        <f t="shared" si="622"/>
        <v>0</v>
      </c>
      <c r="T210" s="201">
        <f t="shared" si="622"/>
        <v>0</v>
      </c>
      <c r="U210" s="8">
        <f t="shared" si="623"/>
        <v>0</v>
      </c>
      <c r="V210" s="8">
        <f t="shared" si="624"/>
        <v>0</v>
      </c>
      <c r="X210" s="375">
        <f t="shared" si="625"/>
        <v>0</v>
      </c>
      <c r="Y210" s="201">
        <f t="shared" si="625"/>
        <v>0</v>
      </c>
      <c r="Z210" s="8">
        <f t="shared" si="626"/>
        <v>0</v>
      </c>
      <c r="AA210" s="8">
        <f t="shared" si="627"/>
        <v>0</v>
      </c>
      <c r="AC210" s="375">
        <f t="shared" si="628"/>
        <v>0</v>
      </c>
      <c r="AD210" s="201">
        <f t="shared" si="628"/>
        <v>0</v>
      </c>
      <c r="AE210" s="8">
        <f t="shared" si="629"/>
        <v>0</v>
      </c>
      <c r="AF210" s="8">
        <f t="shared" si="630"/>
        <v>0</v>
      </c>
      <c r="AH210" s="375">
        <f t="shared" si="631"/>
        <v>0</v>
      </c>
      <c r="AI210" s="201">
        <f t="shared" si="631"/>
        <v>0</v>
      </c>
      <c r="AJ210" s="8">
        <f t="shared" si="632"/>
        <v>0</v>
      </c>
      <c r="AK210" s="8">
        <f t="shared" si="633"/>
        <v>0</v>
      </c>
      <c r="AM210" s="375">
        <f t="shared" si="634"/>
        <v>0</v>
      </c>
      <c r="AN210" s="201">
        <f t="shared" si="634"/>
        <v>0</v>
      </c>
      <c r="AO210" s="8">
        <f t="shared" si="635"/>
        <v>0</v>
      </c>
      <c r="AP210" s="8">
        <f t="shared" si="636"/>
        <v>0</v>
      </c>
      <c r="AR210" s="375">
        <f t="shared" si="637"/>
        <v>0</v>
      </c>
      <c r="AS210" s="201">
        <f t="shared" si="637"/>
        <v>0</v>
      </c>
      <c r="AT210" s="8">
        <f t="shared" si="638"/>
        <v>0</v>
      </c>
      <c r="AU210" s="8">
        <f t="shared" si="639"/>
        <v>0</v>
      </c>
      <c r="AW210" s="375">
        <f t="shared" si="640"/>
        <v>0</v>
      </c>
      <c r="AX210" s="201">
        <f t="shared" si="640"/>
        <v>0</v>
      </c>
      <c r="AY210" s="8">
        <f t="shared" si="641"/>
        <v>0</v>
      </c>
      <c r="AZ210" s="8">
        <f t="shared" si="642"/>
        <v>0</v>
      </c>
      <c r="BB210" s="375">
        <f t="shared" si="643"/>
        <v>0</v>
      </c>
      <c r="BC210" s="201">
        <f t="shared" si="643"/>
        <v>0</v>
      </c>
      <c r="BD210" s="8">
        <f t="shared" si="644"/>
        <v>0</v>
      </c>
      <c r="BE210" s="8">
        <f t="shared" si="645"/>
        <v>0</v>
      </c>
      <c r="BG210" s="375">
        <f t="shared" si="646"/>
        <v>0</v>
      </c>
      <c r="BH210" s="201">
        <f t="shared" si="646"/>
        <v>0</v>
      </c>
      <c r="BI210" s="8">
        <f t="shared" si="647"/>
        <v>0</v>
      </c>
      <c r="BJ210" s="8">
        <f t="shared" si="648"/>
        <v>0</v>
      </c>
      <c r="BL210" s="375">
        <f t="shared" si="649"/>
        <v>0</v>
      </c>
      <c r="BM210" s="201">
        <f t="shared" si="649"/>
        <v>0</v>
      </c>
      <c r="BN210" s="8">
        <f t="shared" si="650"/>
        <v>0</v>
      </c>
      <c r="BO210" s="8">
        <f t="shared" si="651"/>
        <v>0</v>
      </c>
      <c r="BQ210" s="375">
        <f t="shared" si="652"/>
        <v>0</v>
      </c>
      <c r="BR210" s="201">
        <f t="shared" si="652"/>
        <v>0</v>
      </c>
      <c r="BS210" s="8">
        <f t="shared" si="653"/>
        <v>0</v>
      </c>
      <c r="BT210" s="8">
        <f t="shared" si="654"/>
        <v>0</v>
      </c>
      <c r="BV210" s="375">
        <f t="shared" si="655"/>
        <v>0</v>
      </c>
      <c r="BW210" s="201">
        <f t="shared" si="655"/>
        <v>0</v>
      </c>
      <c r="BX210" s="8">
        <f t="shared" si="656"/>
        <v>0</v>
      </c>
      <c r="BY210" s="8">
        <f t="shared" si="657"/>
        <v>0</v>
      </c>
      <c r="CA210" s="375">
        <f t="shared" si="658"/>
        <v>0</v>
      </c>
      <c r="CB210" s="201">
        <f t="shared" si="658"/>
        <v>0</v>
      </c>
      <c r="CC210" s="8">
        <f t="shared" si="659"/>
        <v>0</v>
      </c>
      <c r="CD210" s="8">
        <f t="shared" si="660"/>
        <v>0</v>
      </c>
      <c r="CF210" s="375">
        <f t="shared" si="661"/>
        <v>0</v>
      </c>
      <c r="CG210" s="201">
        <f t="shared" si="661"/>
        <v>0</v>
      </c>
      <c r="CH210" s="8">
        <f t="shared" si="662"/>
        <v>0</v>
      </c>
      <c r="CI210" s="8">
        <f t="shared" si="663"/>
        <v>0</v>
      </c>
      <c r="CK210" s="375">
        <f t="shared" si="664"/>
        <v>0</v>
      </c>
      <c r="CL210" s="201">
        <f t="shared" si="664"/>
        <v>0</v>
      </c>
      <c r="CM210" s="8">
        <f t="shared" si="665"/>
        <v>0</v>
      </c>
      <c r="CN210" s="8">
        <f t="shared" si="666"/>
        <v>0</v>
      </c>
      <c r="CP210" s="375">
        <f t="shared" si="667"/>
        <v>0</v>
      </c>
      <c r="CQ210" s="201">
        <f t="shared" si="667"/>
        <v>0</v>
      </c>
      <c r="CR210" s="8">
        <f t="shared" si="668"/>
        <v>0</v>
      </c>
      <c r="CS210" s="8">
        <f t="shared" si="669"/>
        <v>0</v>
      </c>
      <c r="CU210" s="375">
        <f t="shared" si="670"/>
        <v>0</v>
      </c>
      <c r="CV210" s="201">
        <f t="shared" si="670"/>
        <v>0</v>
      </c>
      <c r="CW210" s="8">
        <f t="shared" si="671"/>
        <v>0</v>
      </c>
      <c r="CX210" s="8">
        <f t="shared" si="672"/>
        <v>0</v>
      </c>
      <c r="CZ210" s="375">
        <f t="shared" si="673"/>
        <v>0</v>
      </c>
      <c r="DA210" s="201">
        <f t="shared" si="673"/>
        <v>0</v>
      </c>
      <c r="DB210" s="8">
        <f t="shared" si="674"/>
        <v>0</v>
      </c>
      <c r="DC210" s="8">
        <f t="shared" si="675"/>
        <v>0</v>
      </c>
      <c r="DE210" s="375">
        <f t="shared" si="676"/>
        <v>0</v>
      </c>
      <c r="DF210" s="201">
        <f t="shared" si="676"/>
        <v>0</v>
      </c>
      <c r="DG210" s="8">
        <f t="shared" si="677"/>
        <v>0</v>
      </c>
      <c r="DH210" s="8">
        <f t="shared" si="678"/>
        <v>0</v>
      </c>
      <c r="DJ210" s="375">
        <f t="shared" si="679"/>
        <v>0</v>
      </c>
      <c r="DK210" s="201">
        <f t="shared" si="679"/>
        <v>0</v>
      </c>
      <c r="DL210" s="8">
        <f t="shared" si="680"/>
        <v>0</v>
      </c>
      <c r="DM210" s="8">
        <f t="shared" si="681"/>
        <v>0</v>
      </c>
      <c r="DO210" s="375">
        <f t="shared" si="682"/>
        <v>0</v>
      </c>
      <c r="DP210" s="201">
        <f t="shared" si="682"/>
        <v>0</v>
      </c>
      <c r="DQ210" s="8">
        <f t="shared" si="683"/>
        <v>0</v>
      </c>
      <c r="DR210" s="8">
        <f t="shared" si="684"/>
        <v>0</v>
      </c>
      <c r="DT210" s="51">
        <f t="shared" si="685"/>
        <v>0</v>
      </c>
      <c r="DU210" s="50">
        <f t="shared" si="686"/>
        <v>0</v>
      </c>
      <c r="DV210" s="51">
        <v>0</v>
      </c>
      <c r="DW210" s="50">
        <f t="shared" si="687"/>
        <v>0</v>
      </c>
      <c r="DX210" s="51">
        <f t="shared" ref="DX210:DX218" si="690">+DT210+DV210</f>
        <v>0</v>
      </c>
      <c r="DY210" s="52">
        <f t="shared" si="688"/>
        <v>0</v>
      </c>
      <c r="DZ210" s="307">
        <f t="shared" si="689"/>
        <v>0</v>
      </c>
    </row>
    <row r="211" spans="1:130" ht="18" customHeight="1" x14ac:dyDescent="0.3">
      <c r="B211" s="325"/>
      <c r="C211" s="317"/>
      <c r="D211" s="317"/>
      <c r="E211" s="239"/>
      <c r="F211" s="263"/>
      <c r="G211" s="274"/>
      <c r="H211" s="263"/>
      <c r="I211" s="56"/>
      <c r="J211" s="56"/>
      <c r="K211" s="265"/>
      <c r="L211" s="264"/>
      <c r="M211" s="57"/>
      <c r="N211" s="394"/>
      <c r="O211" s="214"/>
      <c r="P211" s="8">
        <f t="shared" si="620"/>
        <v>0</v>
      </c>
      <c r="Q211" s="8">
        <f t="shared" si="621"/>
        <v>0</v>
      </c>
      <c r="S211" s="201">
        <f t="shared" si="622"/>
        <v>0</v>
      </c>
      <c r="T211" s="201">
        <f t="shared" si="622"/>
        <v>0</v>
      </c>
      <c r="U211" s="8">
        <f t="shared" si="623"/>
        <v>0</v>
      </c>
      <c r="V211" s="8">
        <f t="shared" si="624"/>
        <v>0</v>
      </c>
      <c r="X211" s="375">
        <f t="shared" si="625"/>
        <v>0</v>
      </c>
      <c r="Y211" s="201">
        <f t="shared" si="625"/>
        <v>0</v>
      </c>
      <c r="Z211" s="8">
        <f t="shared" si="626"/>
        <v>0</v>
      </c>
      <c r="AA211" s="8">
        <f t="shared" si="627"/>
        <v>0</v>
      </c>
      <c r="AC211" s="375">
        <f t="shared" si="628"/>
        <v>0</v>
      </c>
      <c r="AD211" s="201">
        <f t="shared" si="628"/>
        <v>0</v>
      </c>
      <c r="AE211" s="8">
        <f t="shared" si="629"/>
        <v>0</v>
      </c>
      <c r="AF211" s="8">
        <f t="shared" si="630"/>
        <v>0</v>
      </c>
      <c r="AH211" s="375">
        <f t="shared" si="631"/>
        <v>0</v>
      </c>
      <c r="AI211" s="201">
        <f t="shared" si="631"/>
        <v>0</v>
      </c>
      <c r="AJ211" s="8">
        <f t="shared" si="632"/>
        <v>0</v>
      </c>
      <c r="AK211" s="8">
        <f t="shared" si="633"/>
        <v>0</v>
      </c>
      <c r="AM211" s="375">
        <f t="shared" si="634"/>
        <v>0</v>
      </c>
      <c r="AN211" s="201">
        <f t="shared" si="634"/>
        <v>0</v>
      </c>
      <c r="AO211" s="8">
        <f t="shared" si="635"/>
        <v>0</v>
      </c>
      <c r="AP211" s="8">
        <f t="shared" si="636"/>
        <v>0</v>
      </c>
      <c r="AR211" s="375">
        <f t="shared" si="637"/>
        <v>0</v>
      </c>
      <c r="AS211" s="201">
        <f t="shared" si="637"/>
        <v>0</v>
      </c>
      <c r="AT211" s="8">
        <f t="shared" si="638"/>
        <v>0</v>
      </c>
      <c r="AU211" s="8">
        <f t="shared" si="639"/>
        <v>0</v>
      </c>
      <c r="AW211" s="375">
        <f t="shared" si="640"/>
        <v>0</v>
      </c>
      <c r="AX211" s="201">
        <f t="shared" si="640"/>
        <v>0</v>
      </c>
      <c r="AY211" s="8">
        <f t="shared" si="641"/>
        <v>0</v>
      </c>
      <c r="AZ211" s="8">
        <f t="shared" si="642"/>
        <v>0</v>
      </c>
      <c r="BB211" s="375">
        <f t="shared" si="643"/>
        <v>0</v>
      </c>
      <c r="BC211" s="201">
        <f t="shared" si="643"/>
        <v>0</v>
      </c>
      <c r="BD211" s="8">
        <f t="shared" si="644"/>
        <v>0</v>
      </c>
      <c r="BE211" s="8">
        <f t="shared" si="645"/>
        <v>0</v>
      </c>
      <c r="BG211" s="375">
        <f t="shared" si="646"/>
        <v>0</v>
      </c>
      <c r="BH211" s="201">
        <f t="shared" si="646"/>
        <v>0</v>
      </c>
      <c r="BI211" s="8">
        <f t="shared" si="647"/>
        <v>0</v>
      </c>
      <c r="BJ211" s="8">
        <f t="shared" si="648"/>
        <v>0</v>
      </c>
      <c r="BL211" s="375">
        <f t="shared" si="649"/>
        <v>0</v>
      </c>
      <c r="BM211" s="201">
        <f t="shared" si="649"/>
        <v>0</v>
      </c>
      <c r="BN211" s="8">
        <f t="shared" si="650"/>
        <v>0</v>
      </c>
      <c r="BO211" s="8">
        <f t="shared" si="651"/>
        <v>0</v>
      </c>
      <c r="BQ211" s="375">
        <f t="shared" si="652"/>
        <v>0</v>
      </c>
      <c r="BR211" s="201">
        <f t="shared" si="652"/>
        <v>0</v>
      </c>
      <c r="BS211" s="8">
        <f t="shared" si="653"/>
        <v>0</v>
      </c>
      <c r="BT211" s="8">
        <f t="shared" si="654"/>
        <v>0</v>
      </c>
      <c r="BV211" s="375">
        <f t="shared" si="655"/>
        <v>0</v>
      </c>
      <c r="BW211" s="201">
        <f t="shared" si="655"/>
        <v>0</v>
      </c>
      <c r="BX211" s="8">
        <f t="shared" si="656"/>
        <v>0</v>
      </c>
      <c r="BY211" s="8">
        <f t="shared" si="657"/>
        <v>0</v>
      </c>
      <c r="CA211" s="375">
        <f t="shared" si="658"/>
        <v>0</v>
      </c>
      <c r="CB211" s="201">
        <f t="shared" si="658"/>
        <v>0</v>
      </c>
      <c r="CC211" s="8">
        <f t="shared" si="659"/>
        <v>0</v>
      </c>
      <c r="CD211" s="8">
        <f t="shared" si="660"/>
        <v>0</v>
      </c>
      <c r="CF211" s="375">
        <f t="shared" si="661"/>
        <v>0</v>
      </c>
      <c r="CG211" s="201">
        <f t="shared" si="661"/>
        <v>0</v>
      </c>
      <c r="CH211" s="8">
        <f t="shared" si="662"/>
        <v>0</v>
      </c>
      <c r="CI211" s="8">
        <f t="shared" si="663"/>
        <v>0</v>
      </c>
      <c r="CK211" s="375">
        <f t="shared" si="664"/>
        <v>0</v>
      </c>
      <c r="CL211" s="201">
        <f t="shared" si="664"/>
        <v>0</v>
      </c>
      <c r="CM211" s="8">
        <f t="shared" si="665"/>
        <v>0</v>
      </c>
      <c r="CN211" s="8">
        <f t="shared" si="666"/>
        <v>0</v>
      </c>
      <c r="CP211" s="375">
        <f t="shared" si="667"/>
        <v>0</v>
      </c>
      <c r="CQ211" s="201">
        <f t="shared" si="667"/>
        <v>0</v>
      </c>
      <c r="CR211" s="8">
        <f t="shared" si="668"/>
        <v>0</v>
      </c>
      <c r="CS211" s="8">
        <f t="shared" si="669"/>
        <v>0</v>
      </c>
      <c r="CU211" s="375">
        <f t="shared" si="670"/>
        <v>0</v>
      </c>
      <c r="CV211" s="201">
        <f t="shared" si="670"/>
        <v>0</v>
      </c>
      <c r="CW211" s="8">
        <f t="shared" si="671"/>
        <v>0</v>
      </c>
      <c r="CX211" s="8">
        <f t="shared" si="672"/>
        <v>0</v>
      </c>
      <c r="CZ211" s="375">
        <f t="shared" si="673"/>
        <v>0</v>
      </c>
      <c r="DA211" s="201">
        <f t="shared" si="673"/>
        <v>0</v>
      </c>
      <c r="DB211" s="8">
        <f t="shared" si="674"/>
        <v>0</v>
      </c>
      <c r="DC211" s="8">
        <f t="shared" si="675"/>
        <v>0</v>
      </c>
      <c r="DE211" s="375">
        <f t="shared" si="676"/>
        <v>0</v>
      </c>
      <c r="DF211" s="201">
        <f t="shared" si="676"/>
        <v>0</v>
      </c>
      <c r="DG211" s="8">
        <f t="shared" si="677"/>
        <v>0</v>
      </c>
      <c r="DH211" s="8">
        <f t="shared" si="678"/>
        <v>0</v>
      </c>
      <c r="DJ211" s="375">
        <f t="shared" si="679"/>
        <v>0</v>
      </c>
      <c r="DK211" s="201">
        <f t="shared" si="679"/>
        <v>0</v>
      </c>
      <c r="DL211" s="8">
        <f t="shared" si="680"/>
        <v>0</v>
      </c>
      <c r="DM211" s="8">
        <f t="shared" si="681"/>
        <v>0</v>
      </c>
      <c r="DO211" s="375">
        <f t="shared" si="682"/>
        <v>0</v>
      </c>
      <c r="DP211" s="201">
        <f t="shared" si="682"/>
        <v>0</v>
      </c>
      <c r="DQ211" s="8">
        <f t="shared" si="683"/>
        <v>0</v>
      </c>
      <c r="DR211" s="8">
        <f t="shared" si="684"/>
        <v>0</v>
      </c>
      <c r="DT211" s="51">
        <f t="shared" si="685"/>
        <v>0</v>
      </c>
      <c r="DU211" s="50">
        <f t="shared" si="686"/>
        <v>0</v>
      </c>
      <c r="DV211" s="51">
        <v>0</v>
      </c>
      <c r="DW211" s="50">
        <f t="shared" si="687"/>
        <v>0</v>
      </c>
      <c r="DX211" s="51">
        <f t="shared" si="690"/>
        <v>0</v>
      </c>
      <c r="DY211" s="52">
        <f t="shared" si="688"/>
        <v>0</v>
      </c>
      <c r="DZ211" s="307">
        <f t="shared" si="689"/>
        <v>0</v>
      </c>
    </row>
    <row r="212" spans="1:130" ht="18" customHeight="1" x14ac:dyDescent="0.3">
      <c r="B212" s="54"/>
      <c r="C212" s="54"/>
      <c r="D212" s="54"/>
      <c r="E212" s="239"/>
      <c r="F212" s="263"/>
      <c r="G212" s="274"/>
      <c r="H212" s="263"/>
      <c r="I212" s="56"/>
      <c r="J212" s="56"/>
      <c r="K212" s="265"/>
      <c r="L212" s="264"/>
      <c r="M212" s="57"/>
      <c r="N212" s="394"/>
      <c r="O212" s="214"/>
      <c r="P212" s="8">
        <f t="shared" si="620"/>
        <v>0</v>
      </c>
      <c r="Q212" s="8">
        <f t="shared" si="621"/>
        <v>0</v>
      </c>
      <c r="S212" s="201">
        <f t="shared" si="622"/>
        <v>0</v>
      </c>
      <c r="T212" s="201">
        <f t="shared" si="622"/>
        <v>0</v>
      </c>
      <c r="U212" s="8">
        <f t="shared" si="623"/>
        <v>0</v>
      </c>
      <c r="V212" s="8">
        <f t="shared" si="624"/>
        <v>0</v>
      </c>
      <c r="X212" s="375">
        <f t="shared" si="625"/>
        <v>0</v>
      </c>
      <c r="Y212" s="201">
        <f t="shared" si="625"/>
        <v>0</v>
      </c>
      <c r="Z212" s="8">
        <f t="shared" si="626"/>
        <v>0</v>
      </c>
      <c r="AA212" s="8">
        <f t="shared" si="627"/>
        <v>0</v>
      </c>
      <c r="AC212" s="375">
        <f t="shared" si="628"/>
        <v>0</v>
      </c>
      <c r="AD212" s="201">
        <f t="shared" si="628"/>
        <v>0</v>
      </c>
      <c r="AE212" s="8">
        <f t="shared" si="629"/>
        <v>0</v>
      </c>
      <c r="AF212" s="8">
        <f t="shared" si="630"/>
        <v>0</v>
      </c>
      <c r="AH212" s="375">
        <f t="shared" si="631"/>
        <v>0</v>
      </c>
      <c r="AI212" s="201">
        <f t="shared" si="631"/>
        <v>0</v>
      </c>
      <c r="AJ212" s="8">
        <f t="shared" si="632"/>
        <v>0</v>
      </c>
      <c r="AK212" s="8">
        <f t="shared" si="633"/>
        <v>0</v>
      </c>
      <c r="AM212" s="375">
        <f t="shared" si="634"/>
        <v>0</v>
      </c>
      <c r="AN212" s="201">
        <f t="shared" si="634"/>
        <v>0</v>
      </c>
      <c r="AO212" s="8">
        <f t="shared" si="635"/>
        <v>0</v>
      </c>
      <c r="AP212" s="8">
        <f t="shared" si="636"/>
        <v>0</v>
      </c>
      <c r="AR212" s="375">
        <f t="shared" si="637"/>
        <v>0</v>
      </c>
      <c r="AS212" s="201">
        <f t="shared" si="637"/>
        <v>0</v>
      </c>
      <c r="AT212" s="8">
        <f t="shared" si="638"/>
        <v>0</v>
      </c>
      <c r="AU212" s="8">
        <f t="shared" si="639"/>
        <v>0</v>
      </c>
      <c r="AW212" s="375">
        <f t="shared" si="640"/>
        <v>0</v>
      </c>
      <c r="AX212" s="201">
        <f t="shared" si="640"/>
        <v>0</v>
      </c>
      <c r="AY212" s="8">
        <f t="shared" si="641"/>
        <v>0</v>
      </c>
      <c r="AZ212" s="8">
        <f t="shared" si="642"/>
        <v>0</v>
      </c>
      <c r="BB212" s="375">
        <f t="shared" si="643"/>
        <v>0</v>
      </c>
      <c r="BC212" s="201">
        <f t="shared" si="643"/>
        <v>0</v>
      </c>
      <c r="BD212" s="8">
        <f t="shared" si="644"/>
        <v>0</v>
      </c>
      <c r="BE212" s="8">
        <f t="shared" si="645"/>
        <v>0</v>
      </c>
      <c r="BG212" s="375">
        <f t="shared" si="646"/>
        <v>0</v>
      </c>
      <c r="BH212" s="201">
        <f t="shared" si="646"/>
        <v>0</v>
      </c>
      <c r="BI212" s="8">
        <f t="shared" si="647"/>
        <v>0</v>
      </c>
      <c r="BJ212" s="8">
        <f t="shared" si="648"/>
        <v>0</v>
      </c>
      <c r="BL212" s="375">
        <f t="shared" si="649"/>
        <v>0</v>
      </c>
      <c r="BM212" s="201">
        <f t="shared" si="649"/>
        <v>0</v>
      </c>
      <c r="BN212" s="8">
        <f t="shared" si="650"/>
        <v>0</v>
      </c>
      <c r="BO212" s="8">
        <f t="shared" si="651"/>
        <v>0</v>
      </c>
      <c r="BQ212" s="375">
        <f t="shared" si="652"/>
        <v>0</v>
      </c>
      <c r="BR212" s="201">
        <f t="shared" si="652"/>
        <v>0</v>
      </c>
      <c r="BS212" s="8">
        <f t="shared" si="653"/>
        <v>0</v>
      </c>
      <c r="BT212" s="8">
        <f t="shared" si="654"/>
        <v>0</v>
      </c>
      <c r="BV212" s="375">
        <f t="shared" si="655"/>
        <v>0</v>
      </c>
      <c r="BW212" s="201">
        <f t="shared" si="655"/>
        <v>0</v>
      </c>
      <c r="BX212" s="8">
        <f t="shared" si="656"/>
        <v>0</v>
      </c>
      <c r="BY212" s="8">
        <f t="shared" si="657"/>
        <v>0</v>
      </c>
      <c r="CA212" s="375">
        <f t="shared" si="658"/>
        <v>0</v>
      </c>
      <c r="CB212" s="201">
        <f t="shared" si="658"/>
        <v>0</v>
      </c>
      <c r="CC212" s="8">
        <f t="shared" si="659"/>
        <v>0</v>
      </c>
      <c r="CD212" s="8">
        <f t="shared" si="660"/>
        <v>0</v>
      </c>
      <c r="CF212" s="375">
        <f t="shared" si="661"/>
        <v>0</v>
      </c>
      <c r="CG212" s="201">
        <f t="shared" si="661"/>
        <v>0</v>
      </c>
      <c r="CH212" s="8">
        <f t="shared" si="662"/>
        <v>0</v>
      </c>
      <c r="CI212" s="8">
        <f t="shared" si="663"/>
        <v>0</v>
      </c>
      <c r="CK212" s="375">
        <f t="shared" si="664"/>
        <v>0</v>
      </c>
      <c r="CL212" s="201">
        <f t="shared" si="664"/>
        <v>0</v>
      </c>
      <c r="CM212" s="8">
        <f t="shared" si="665"/>
        <v>0</v>
      </c>
      <c r="CN212" s="8">
        <f t="shared" si="666"/>
        <v>0</v>
      </c>
      <c r="CP212" s="375">
        <f t="shared" si="667"/>
        <v>0</v>
      </c>
      <c r="CQ212" s="201">
        <f t="shared" si="667"/>
        <v>0</v>
      </c>
      <c r="CR212" s="8">
        <f t="shared" si="668"/>
        <v>0</v>
      </c>
      <c r="CS212" s="8">
        <f t="shared" si="669"/>
        <v>0</v>
      </c>
      <c r="CU212" s="375">
        <f t="shared" si="670"/>
        <v>0</v>
      </c>
      <c r="CV212" s="201">
        <f t="shared" si="670"/>
        <v>0</v>
      </c>
      <c r="CW212" s="8">
        <f t="shared" si="671"/>
        <v>0</v>
      </c>
      <c r="CX212" s="8">
        <f t="shared" si="672"/>
        <v>0</v>
      </c>
      <c r="CZ212" s="375">
        <f t="shared" si="673"/>
        <v>0</v>
      </c>
      <c r="DA212" s="201">
        <f t="shared" si="673"/>
        <v>0</v>
      </c>
      <c r="DB212" s="8">
        <f t="shared" si="674"/>
        <v>0</v>
      </c>
      <c r="DC212" s="8">
        <f t="shared" si="675"/>
        <v>0</v>
      </c>
      <c r="DE212" s="375">
        <f t="shared" si="676"/>
        <v>0</v>
      </c>
      <c r="DF212" s="201">
        <f t="shared" si="676"/>
        <v>0</v>
      </c>
      <c r="DG212" s="8">
        <f t="shared" si="677"/>
        <v>0</v>
      </c>
      <c r="DH212" s="8">
        <f t="shared" si="678"/>
        <v>0</v>
      </c>
      <c r="DJ212" s="375">
        <f t="shared" si="679"/>
        <v>0</v>
      </c>
      <c r="DK212" s="201">
        <f t="shared" si="679"/>
        <v>0</v>
      </c>
      <c r="DL212" s="8">
        <f t="shared" si="680"/>
        <v>0</v>
      </c>
      <c r="DM212" s="8">
        <f t="shared" si="681"/>
        <v>0</v>
      </c>
      <c r="DO212" s="375">
        <f t="shared" si="682"/>
        <v>0</v>
      </c>
      <c r="DP212" s="201">
        <f t="shared" si="682"/>
        <v>0</v>
      </c>
      <c r="DQ212" s="8">
        <f t="shared" si="683"/>
        <v>0</v>
      </c>
      <c r="DR212" s="8">
        <f t="shared" si="684"/>
        <v>0</v>
      </c>
      <c r="DT212" s="51">
        <f t="shared" si="685"/>
        <v>0</v>
      </c>
      <c r="DU212" s="50">
        <f t="shared" si="686"/>
        <v>0</v>
      </c>
      <c r="DV212" s="51">
        <v>0</v>
      </c>
      <c r="DW212" s="50">
        <f t="shared" si="687"/>
        <v>0</v>
      </c>
      <c r="DX212" s="51">
        <f t="shared" si="690"/>
        <v>0</v>
      </c>
      <c r="DY212" s="52">
        <f t="shared" si="688"/>
        <v>0</v>
      </c>
      <c r="DZ212" s="307">
        <f t="shared" si="689"/>
        <v>0</v>
      </c>
    </row>
    <row r="213" spans="1:130" ht="18" customHeight="1" x14ac:dyDescent="0.3">
      <c r="B213" s="54"/>
      <c r="C213" s="54"/>
      <c r="D213" s="54"/>
      <c r="E213" s="239"/>
      <c r="F213" s="263"/>
      <c r="G213" s="274"/>
      <c r="H213" s="263"/>
      <c r="I213" s="56"/>
      <c r="J213" s="56"/>
      <c r="K213" s="265"/>
      <c r="L213" s="264"/>
      <c r="M213" s="57"/>
      <c r="N213" s="394"/>
      <c r="O213" s="214"/>
      <c r="P213" s="8">
        <f t="shared" si="620"/>
        <v>0</v>
      </c>
      <c r="Q213" s="8">
        <f t="shared" si="621"/>
        <v>0</v>
      </c>
      <c r="S213" s="201">
        <f t="shared" si="622"/>
        <v>0</v>
      </c>
      <c r="T213" s="201">
        <f t="shared" si="622"/>
        <v>0</v>
      </c>
      <c r="U213" s="8">
        <f t="shared" si="623"/>
        <v>0</v>
      </c>
      <c r="V213" s="8">
        <f t="shared" si="624"/>
        <v>0</v>
      </c>
      <c r="X213" s="375">
        <f t="shared" si="625"/>
        <v>0</v>
      </c>
      <c r="Y213" s="201">
        <f t="shared" si="625"/>
        <v>0</v>
      </c>
      <c r="Z213" s="8">
        <f t="shared" si="626"/>
        <v>0</v>
      </c>
      <c r="AA213" s="8">
        <f t="shared" si="627"/>
        <v>0</v>
      </c>
      <c r="AC213" s="375">
        <f t="shared" si="628"/>
        <v>0</v>
      </c>
      <c r="AD213" s="201">
        <f t="shared" si="628"/>
        <v>0</v>
      </c>
      <c r="AE213" s="8">
        <f t="shared" si="629"/>
        <v>0</v>
      </c>
      <c r="AF213" s="8">
        <f t="shared" si="630"/>
        <v>0</v>
      </c>
      <c r="AH213" s="375">
        <f t="shared" si="631"/>
        <v>0</v>
      </c>
      <c r="AI213" s="201">
        <f t="shared" si="631"/>
        <v>0</v>
      </c>
      <c r="AJ213" s="8">
        <f t="shared" si="632"/>
        <v>0</v>
      </c>
      <c r="AK213" s="8">
        <f t="shared" si="633"/>
        <v>0</v>
      </c>
      <c r="AM213" s="375">
        <f t="shared" si="634"/>
        <v>0</v>
      </c>
      <c r="AN213" s="201">
        <f t="shared" si="634"/>
        <v>0</v>
      </c>
      <c r="AO213" s="8">
        <f t="shared" si="635"/>
        <v>0</v>
      </c>
      <c r="AP213" s="8">
        <f t="shared" si="636"/>
        <v>0</v>
      </c>
      <c r="AR213" s="375">
        <f t="shared" si="637"/>
        <v>0</v>
      </c>
      <c r="AS213" s="201">
        <f t="shared" si="637"/>
        <v>0</v>
      </c>
      <c r="AT213" s="8">
        <f t="shared" si="638"/>
        <v>0</v>
      </c>
      <c r="AU213" s="8">
        <f t="shared" si="639"/>
        <v>0</v>
      </c>
      <c r="AW213" s="375">
        <f t="shared" si="640"/>
        <v>0</v>
      </c>
      <c r="AX213" s="201">
        <f t="shared" si="640"/>
        <v>0</v>
      </c>
      <c r="AY213" s="8">
        <f t="shared" si="641"/>
        <v>0</v>
      </c>
      <c r="AZ213" s="8">
        <f t="shared" si="642"/>
        <v>0</v>
      </c>
      <c r="BB213" s="375">
        <f t="shared" si="643"/>
        <v>0</v>
      </c>
      <c r="BC213" s="201">
        <f t="shared" si="643"/>
        <v>0</v>
      </c>
      <c r="BD213" s="8">
        <f t="shared" si="644"/>
        <v>0</v>
      </c>
      <c r="BE213" s="8">
        <f t="shared" si="645"/>
        <v>0</v>
      </c>
      <c r="BG213" s="375">
        <f t="shared" si="646"/>
        <v>0</v>
      </c>
      <c r="BH213" s="201">
        <f t="shared" si="646"/>
        <v>0</v>
      </c>
      <c r="BI213" s="8">
        <f t="shared" si="647"/>
        <v>0</v>
      </c>
      <c r="BJ213" s="8">
        <f t="shared" si="648"/>
        <v>0</v>
      </c>
      <c r="BL213" s="375">
        <f t="shared" si="649"/>
        <v>0</v>
      </c>
      <c r="BM213" s="201">
        <f t="shared" si="649"/>
        <v>0</v>
      </c>
      <c r="BN213" s="8">
        <f t="shared" si="650"/>
        <v>0</v>
      </c>
      <c r="BO213" s="8">
        <f t="shared" si="651"/>
        <v>0</v>
      </c>
      <c r="BQ213" s="375">
        <f t="shared" si="652"/>
        <v>0</v>
      </c>
      <c r="BR213" s="201">
        <f t="shared" si="652"/>
        <v>0</v>
      </c>
      <c r="BS213" s="8">
        <f t="shared" si="653"/>
        <v>0</v>
      </c>
      <c r="BT213" s="8">
        <f t="shared" si="654"/>
        <v>0</v>
      </c>
      <c r="BV213" s="375">
        <f t="shared" si="655"/>
        <v>0</v>
      </c>
      <c r="BW213" s="201">
        <f t="shared" si="655"/>
        <v>0</v>
      </c>
      <c r="BX213" s="8">
        <f t="shared" si="656"/>
        <v>0</v>
      </c>
      <c r="BY213" s="8">
        <f t="shared" si="657"/>
        <v>0</v>
      </c>
      <c r="CA213" s="375">
        <f t="shared" si="658"/>
        <v>0</v>
      </c>
      <c r="CB213" s="201">
        <f t="shared" si="658"/>
        <v>0</v>
      </c>
      <c r="CC213" s="8">
        <f t="shared" si="659"/>
        <v>0</v>
      </c>
      <c r="CD213" s="8">
        <f t="shared" si="660"/>
        <v>0</v>
      </c>
      <c r="CF213" s="375">
        <f t="shared" si="661"/>
        <v>0</v>
      </c>
      <c r="CG213" s="201">
        <f t="shared" si="661"/>
        <v>0</v>
      </c>
      <c r="CH213" s="8">
        <f t="shared" si="662"/>
        <v>0</v>
      </c>
      <c r="CI213" s="8">
        <f t="shared" si="663"/>
        <v>0</v>
      </c>
      <c r="CK213" s="375">
        <f t="shared" si="664"/>
        <v>0</v>
      </c>
      <c r="CL213" s="201">
        <f t="shared" si="664"/>
        <v>0</v>
      </c>
      <c r="CM213" s="8">
        <f t="shared" si="665"/>
        <v>0</v>
      </c>
      <c r="CN213" s="8">
        <f t="shared" si="666"/>
        <v>0</v>
      </c>
      <c r="CP213" s="375">
        <f t="shared" si="667"/>
        <v>0</v>
      </c>
      <c r="CQ213" s="201">
        <f t="shared" si="667"/>
        <v>0</v>
      </c>
      <c r="CR213" s="8">
        <f t="shared" si="668"/>
        <v>0</v>
      </c>
      <c r="CS213" s="8">
        <f t="shared" si="669"/>
        <v>0</v>
      </c>
      <c r="CU213" s="375">
        <f t="shared" si="670"/>
        <v>0</v>
      </c>
      <c r="CV213" s="201">
        <f t="shared" si="670"/>
        <v>0</v>
      </c>
      <c r="CW213" s="8">
        <f t="shared" si="671"/>
        <v>0</v>
      </c>
      <c r="CX213" s="8">
        <f t="shared" si="672"/>
        <v>0</v>
      </c>
      <c r="CZ213" s="375">
        <f t="shared" si="673"/>
        <v>0</v>
      </c>
      <c r="DA213" s="201">
        <f t="shared" si="673"/>
        <v>0</v>
      </c>
      <c r="DB213" s="8">
        <f t="shared" si="674"/>
        <v>0</v>
      </c>
      <c r="DC213" s="8">
        <f t="shared" si="675"/>
        <v>0</v>
      </c>
      <c r="DE213" s="375">
        <f t="shared" si="676"/>
        <v>0</v>
      </c>
      <c r="DF213" s="201">
        <f t="shared" si="676"/>
        <v>0</v>
      </c>
      <c r="DG213" s="8">
        <f t="shared" si="677"/>
        <v>0</v>
      </c>
      <c r="DH213" s="8">
        <f t="shared" si="678"/>
        <v>0</v>
      </c>
      <c r="DJ213" s="375">
        <f t="shared" si="679"/>
        <v>0</v>
      </c>
      <c r="DK213" s="201">
        <f t="shared" si="679"/>
        <v>0</v>
      </c>
      <c r="DL213" s="8">
        <f t="shared" si="680"/>
        <v>0</v>
      </c>
      <c r="DM213" s="8">
        <f t="shared" si="681"/>
        <v>0</v>
      </c>
      <c r="DO213" s="375">
        <f t="shared" si="682"/>
        <v>0</v>
      </c>
      <c r="DP213" s="201">
        <f t="shared" si="682"/>
        <v>0</v>
      </c>
      <c r="DQ213" s="8">
        <f t="shared" si="683"/>
        <v>0</v>
      </c>
      <c r="DR213" s="8">
        <f t="shared" si="684"/>
        <v>0</v>
      </c>
      <c r="DT213" s="51">
        <f t="shared" si="685"/>
        <v>0</v>
      </c>
      <c r="DU213" s="50">
        <f t="shared" si="686"/>
        <v>0</v>
      </c>
      <c r="DV213" s="51">
        <v>0</v>
      </c>
      <c r="DW213" s="50">
        <f t="shared" si="687"/>
        <v>0</v>
      </c>
      <c r="DX213" s="51">
        <f t="shared" si="690"/>
        <v>0</v>
      </c>
      <c r="DY213" s="52">
        <f t="shared" si="688"/>
        <v>0</v>
      </c>
      <c r="DZ213" s="307">
        <f t="shared" si="689"/>
        <v>0</v>
      </c>
    </row>
    <row r="214" spans="1:130" ht="18" customHeight="1" x14ac:dyDescent="0.3">
      <c r="B214" s="54"/>
      <c r="C214" s="54"/>
      <c r="D214" s="54"/>
      <c r="E214" s="239"/>
      <c r="F214" s="263"/>
      <c r="G214" s="274"/>
      <c r="H214" s="263"/>
      <c r="I214" s="56"/>
      <c r="J214" s="56"/>
      <c r="K214" s="265"/>
      <c r="L214" s="264"/>
      <c r="M214" s="57"/>
      <c r="N214" s="394"/>
      <c r="O214" s="214"/>
      <c r="P214" s="8">
        <f t="shared" si="620"/>
        <v>0</v>
      </c>
      <c r="Q214" s="8">
        <f t="shared" si="621"/>
        <v>0</v>
      </c>
      <c r="S214" s="201">
        <f t="shared" si="622"/>
        <v>0</v>
      </c>
      <c r="T214" s="201">
        <f t="shared" si="622"/>
        <v>0</v>
      </c>
      <c r="U214" s="8">
        <f t="shared" si="623"/>
        <v>0</v>
      </c>
      <c r="V214" s="8">
        <f t="shared" si="624"/>
        <v>0</v>
      </c>
      <c r="X214" s="375">
        <f t="shared" si="625"/>
        <v>0</v>
      </c>
      <c r="Y214" s="201">
        <f t="shared" si="625"/>
        <v>0</v>
      </c>
      <c r="Z214" s="8">
        <f t="shared" si="626"/>
        <v>0</v>
      </c>
      <c r="AA214" s="8">
        <f t="shared" si="627"/>
        <v>0</v>
      </c>
      <c r="AC214" s="375">
        <f t="shared" si="628"/>
        <v>0</v>
      </c>
      <c r="AD214" s="201">
        <f t="shared" si="628"/>
        <v>0</v>
      </c>
      <c r="AE214" s="8">
        <f t="shared" si="629"/>
        <v>0</v>
      </c>
      <c r="AF214" s="8">
        <f t="shared" si="630"/>
        <v>0</v>
      </c>
      <c r="AH214" s="375">
        <f t="shared" si="631"/>
        <v>0</v>
      </c>
      <c r="AI214" s="201">
        <f t="shared" si="631"/>
        <v>0</v>
      </c>
      <c r="AJ214" s="8">
        <f t="shared" si="632"/>
        <v>0</v>
      </c>
      <c r="AK214" s="8">
        <f t="shared" si="633"/>
        <v>0</v>
      </c>
      <c r="AM214" s="375">
        <f t="shared" si="634"/>
        <v>0</v>
      </c>
      <c r="AN214" s="201">
        <f t="shared" si="634"/>
        <v>0</v>
      </c>
      <c r="AO214" s="8">
        <f t="shared" si="635"/>
        <v>0</v>
      </c>
      <c r="AP214" s="8">
        <f t="shared" si="636"/>
        <v>0</v>
      </c>
      <c r="AR214" s="375">
        <f t="shared" si="637"/>
        <v>0</v>
      </c>
      <c r="AS214" s="201">
        <f t="shared" si="637"/>
        <v>0</v>
      </c>
      <c r="AT214" s="8">
        <f t="shared" si="638"/>
        <v>0</v>
      </c>
      <c r="AU214" s="8">
        <f t="shared" si="639"/>
        <v>0</v>
      </c>
      <c r="AW214" s="375">
        <f t="shared" si="640"/>
        <v>0</v>
      </c>
      <c r="AX214" s="201">
        <f t="shared" si="640"/>
        <v>0</v>
      </c>
      <c r="AY214" s="8">
        <f t="shared" si="641"/>
        <v>0</v>
      </c>
      <c r="AZ214" s="8">
        <f t="shared" si="642"/>
        <v>0</v>
      </c>
      <c r="BB214" s="375">
        <f t="shared" si="643"/>
        <v>0</v>
      </c>
      <c r="BC214" s="201">
        <f t="shared" si="643"/>
        <v>0</v>
      </c>
      <c r="BD214" s="8">
        <f t="shared" si="644"/>
        <v>0</v>
      </c>
      <c r="BE214" s="8">
        <f t="shared" si="645"/>
        <v>0</v>
      </c>
      <c r="BG214" s="375">
        <f t="shared" si="646"/>
        <v>0</v>
      </c>
      <c r="BH214" s="201">
        <f t="shared" si="646"/>
        <v>0</v>
      </c>
      <c r="BI214" s="8">
        <f t="shared" si="647"/>
        <v>0</v>
      </c>
      <c r="BJ214" s="8">
        <f t="shared" si="648"/>
        <v>0</v>
      </c>
      <c r="BL214" s="375">
        <f t="shared" si="649"/>
        <v>0</v>
      </c>
      <c r="BM214" s="201">
        <f t="shared" si="649"/>
        <v>0</v>
      </c>
      <c r="BN214" s="8">
        <f t="shared" si="650"/>
        <v>0</v>
      </c>
      <c r="BO214" s="8">
        <f t="shared" si="651"/>
        <v>0</v>
      </c>
      <c r="BQ214" s="375">
        <f t="shared" si="652"/>
        <v>0</v>
      </c>
      <c r="BR214" s="201">
        <f t="shared" si="652"/>
        <v>0</v>
      </c>
      <c r="BS214" s="8">
        <f t="shared" si="653"/>
        <v>0</v>
      </c>
      <c r="BT214" s="8">
        <f t="shared" si="654"/>
        <v>0</v>
      </c>
      <c r="BV214" s="375">
        <f t="shared" si="655"/>
        <v>0</v>
      </c>
      <c r="BW214" s="201">
        <f t="shared" si="655"/>
        <v>0</v>
      </c>
      <c r="BX214" s="8">
        <f t="shared" si="656"/>
        <v>0</v>
      </c>
      <c r="BY214" s="8">
        <f t="shared" si="657"/>
        <v>0</v>
      </c>
      <c r="CA214" s="375">
        <f t="shared" si="658"/>
        <v>0</v>
      </c>
      <c r="CB214" s="201">
        <f t="shared" si="658"/>
        <v>0</v>
      </c>
      <c r="CC214" s="8">
        <f t="shared" si="659"/>
        <v>0</v>
      </c>
      <c r="CD214" s="8">
        <f t="shared" si="660"/>
        <v>0</v>
      </c>
      <c r="CF214" s="375">
        <f t="shared" si="661"/>
        <v>0</v>
      </c>
      <c r="CG214" s="201">
        <f t="shared" si="661"/>
        <v>0</v>
      </c>
      <c r="CH214" s="8">
        <f t="shared" si="662"/>
        <v>0</v>
      </c>
      <c r="CI214" s="8">
        <f t="shared" si="663"/>
        <v>0</v>
      </c>
      <c r="CK214" s="375">
        <f t="shared" si="664"/>
        <v>0</v>
      </c>
      <c r="CL214" s="201">
        <f t="shared" si="664"/>
        <v>0</v>
      </c>
      <c r="CM214" s="8">
        <f t="shared" si="665"/>
        <v>0</v>
      </c>
      <c r="CN214" s="8">
        <f t="shared" si="666"/>
        <v>0</v>
      </c>
      <c r="CP214" s="375">
        <f t="shared" si="667"/>
        <v>0</v>
      </c>
      <c r="CQ214" s="201">
        <f t="shared" si="667"/>
        <v>0</v>
      </c>
      <c r="CR214" s="8">
        <f t="shared" si="668"/>
        <v>0</v>
      </c>
      <c r="CS214" s="8">
        <f t="shared" si="669"/>
        <v>0</v>
      </c>
      <c r="CU214" s="375">
        <f t="shared" si="670"/>
        <v>0</v>
      </c>
      <c r="CV214" s="201">
        <f t="shared" si="670"/>
        <v>0</v>
      </c>
      <c r="CW214" s="8">
        <f t="shared" si="671"/>
        <v>0</v>
      </c>
      <c r="CX214" s="8">
        <f t="shared" si="672"/>
        <v>0</v>
      </c>
      <c r="CZ214" s="375">
        <f t="shared" si="673"/>
        <v>0</v>
      </c>
      <c r="DA214" s="201">
        <f t="shared" si="673"/>
        <v>0</v>
      </c>
      <c r="DB214" s="8">
        <f t="shared" si="674"/>
        <v>0</v>
      </c>
      <c r="DC214" s="8">
        <f t="shared" si="675"/>
        <v>0</v>
      </c>
      <c r="DE214" s="375">
        <f t="shared" si="676"/>
        <v>0</v>
      </c>
      <c r="DF214" s="201">
        <f t="shared" si="676"/>
        <v>0</v>
      </c>
      <c r="DG214" s="8">
        <f t="shared" si="677"/>
        <v>0</v>
      </c>
      <c r="DH214" s="8">
        <f t="shared" si="678"/>
        <v>0</v>
      </c>
      <c r="DJ214" s="375">
        <f t="shared" si="679"/>
        <v>0</v>
      </c>
      <c r="DK214" s="201">
        <f t="shared" si="679"/>
        <v>0</v>
      </c>
      <c r="DL214" s="8">
        <f t="shared" si="680"/>
        <v>0</v>
      </c>
      <c r="DM214" s="8">
        <f t="shared" si="681"/>
        <v>0</v>
      </c>
      <c r="DO214" s="375">
        <f t="shared" si="682"/>
        <v>0</v>
      </c>
      <c r="DP214" s="201">
        <f t="shared" si="682"/>
        <v>0</v>
      </c>
      <c r="DQ214" s="8">
        <f t="shared" si="683"/>
        <v>0</v>
      </c>
      <c r="DR214" s="8">
        <f t="shared" si="684"/>
        <v>0</v>
      </c>
      <c r="DT214" s="51">
        <f t="shared" si="685"/>
        <v>0</v>
      </c>
      <c r="DU214" s="50">
        <f t="shared" si="686"/>
        <v>0</v>
      </c>
      <c r="DV214" s="51">
        <v>0</v>
      </c>
      <c r="DW214" s="50">
        <f t="shared" si="687"/>
        <v>0</v>
      </c>
      <c r="DX214" s="51">
        <f t="shared" si="690"/>
        <v>0</v>
      </c>
      <c r="DY214" s="52">
        <f t="shared" si="688"/>
        <v>0</v>
      </c>
      <c r="DZ214" s="307">
        <f t="shared" si="689"/>
        <v>0</v>
      </c>
    </row>
    <row r="215" spans="1:130" ht="18" customHeight="1" x14ac:dyDescent="0.3">
      <c r="B215" s="54"/>
      <c r="C215" s="54"/>
      <c r="D215" s="54"/>
      <c r="E215" s="239"/>
      <c r="F215" s="263"/>
      <c r="G215" s="274"/>
      <c r="H215" s="263"/>
      <c r="I215" s="56"/>
      <c r="J215" s="56"/>
      <c r="K215" s="265"/>
      <c r="L215" s="264"/>
      <c r="M215" s="57"/>
      <c r="N215" s="394"/>
      <c r="O215" s="214"/>
      <c r="P215" s="8">
        <f t="shared" si="620"/>
        <v>0</v>
      </c>
      <c r="Q215" s="8">
        <f t="shared" si="621"/>
        <v>0</v>
      </c>
      <c r="S215" s="201">
        <f t="shared" si="622"/>
        <v>0</v>
      </c>
      <c r="T215" s="201">
        <f t="shared" si="622"/>
        <v>0</v>
      </c>
      <c r="U215" s="8">
        <f t="shared" si="623"/>
        <v>0</v>
      </c>
      <c r="V215" s="8">
        <f t="shared" si="624"/>
        <v>0</v>
      </c>
      <c r="X215" s="375">
        <f t="shared" si="625"/>
        <v>0</v>
      </c>
      <c r="Y215" s="201">
        <f t="shared" si="625"/>
        <v>0</v>
      </c>
      <c r="Z215" s="8">
        <f t="shared" si="626"/>
        <v>0</v>
      </c>
      <c r="AA215" s="8">
        <f t="shared" si="627"/>
        <v>0</v>
      </c>
      <c r="AC215" s="375">
        <f t="shared" si="628"/>
        <v>0</v>
      </c>
      <c r="AD215" s="201">
        <f t="shared" si="628"/>
        <v>0</v>
      </c>
      <c r="AE215" s="8">
        <f t="shared" si="629"/>
        <v>0</v>
      </c>
      <c r="AF215" s="8">
        <f t="shared" si="630"/>
        <v>0</v>
      </c>
      <c r="AH215" s="375">
        <f t="shared" si="631"/>
        <v>0</v>
      </c>
      <c r="AI215" s="201">
        <f t="shared" si="631"/>
        <v>0</v>
      </c>
      <c r="AJ215" s="8">
        <f t="shared" si="632"/>
        <v>0</v>
      </c>
      <c r="AK215" s="8">
        <f t="shared" si="633"/>
        <v>0</v>
      </c>
      <c r="AM215" s="375">
        <f t="shared" si="634"/>
        <v>0</v>
      </c>
      <c r="AN215" s="201">
        <f t="shared" si="634"/>
        <v>0</v>
      </c>
      <c r="AO215" s="8">
        <f t="shared" si="635"/>
        <v>0</v>
      </c>
      <c r="AP215" s="8">
        <f t="shared" si="636"/>
        <v>0</v>
      </c>
      <c r="AR215" s="375">
        <f t="shared" si="637"/>
        <v>0</v>
      </c>
      <c r="AS215" s="201">
        <f t="shared" si="637"/>
        <v>0</v>
      </c>
      <c r="AT215" s="8">
        <f t="shared" si="638"/>
        <v>0</v>
      </c>
      <c r="AU215" s="8">
        <f t="shared" si="639"/>
        <v>0</v>
      </c>
      <c r="AW215" s="375">
        <f t="shared" si="640"/>
        <v>0</v>
      </c>
      <c r="AX215" s="201">
        <f t="shared" si="640"/>
        <v>0</v>
      </c>
      <c r="AY215" s="8">
        <f t="shared" si="641"/>
        <v>0</v>
      </c>
      <c r="AZ215" s="8">
        <f t="shared" si="642"/>
        <v>0</v>
      </c>
      <c r="BB215" s="375">
        <f t="shared" si="643"/>
        <v>0</v>
      </c>
      <c r="BC215" s="201">
        <f t="shared" si="643"/>
        <v>0</v>
      </c>
      <c r="BD215" s="8">
        <f t="shared" si="644"/>
        <v>0</v>
      </c>
      <c r="BE215" s="8">
        <f t="shared" si="645"/>
        <v>0</v>
      </c>
      <c r="BG215" s="375">
        <f t="shared" si="646"/>
        <v>0</v>
      </c>
      <c r="BH215" s="201">
        <f t="shared" si="646"/>
        <v>0</v>
      </c>
      <c r="BI215" s="8">
        <f t="shared" si="647"/>
        <v>0</v>
      </c>
      <c r="BJ215" s="8">
        <f t="shared" si="648"/>
        <v>0</v>
      </c>
      <c r="BL215" s="375">
        <f t="shared" si="649"/>
        <v>0</v>
      </c>
      <c r="BM215" s="201">
        <f t="shared" si="649"/>
        <v>0</v>
      </c>
      <c r="BN215" s="8">
        <f t="shared" si="650"/>
        <v>0</v>
      </c>
      <c r="BO215" s="8">
        <f t="shared" si="651"/>
        <v>0</v>
      </c>
      <c r="BQ215" s="375">
        <f t="shared" si="652"/>
        <v>0</v>
      </c>
      <c r="BR215" s="201">
        <f t="shared" si="652"/>
        <v>0</v>
      </c>
      <c r="BS215" s="8">
        <f t="shared" si="653"/>
        <v>0</v>
      </c>
      <c r="BT215" s="8">
        <f t="shared" si="654"/>
        <v>0</v>
      </c>
      <c r="BV215" s="375">
        <f t="shared" si="655"/>
        <v>0</v>
      </c>
      <c r="BW215" s="201">
        <f t="shared" si="655"/>
        <v>0</v>
      </c>
      <c r="BX215" s="8">
        <f t="shared" si="656"/>
        <v>0</v>
      </c>
      <c r="BY215" s="8">
        <f t="shared" si="657"/>
        <v>0</v>
      </c>
      <c r="CA215" s="375">
        <f t="shared" si="658"/>
        <v>0</v>
      </c>
      <c r="CB215" s="201">
        <f t="shared" si="658"/>
        <v>0</v>
      </c>
      <c r="CC215" s="8">
        <f t="shared" si="659"/>
        <v>0</v>
      </c>
      <c r="CD215" s="8">
        <f t="shared" si="660"/>
        <v>0</v>
      </c>
      <c r="CF215" s="375">
        <f t="shared" si="661"/>
        <v>0</v>
      </c>
      <c r="CG215" s="201">
        <f t="shared" si="661"/>
        <v>0</v>
      </c>
      <c r="CH215" s="8">
        <f t="shared" si="662"/>
        <v>0</v>
      </c>
      <c r="CI215" s="8">
        <f t="shared" si="663"/>
        <v>0</v>
      </c>
      <c r="CK215" s="375">
        <f t="shared" si="664"/>
        <v>0</v>
      </c>
      <c r="CL215" s="201">
        <f t="shared" si="664"/>
        <v>0</v>
      </c>
      <c r="CM215" s="8">
        <f t="shared" si="665"/>
        <v>0</v>
      </c>
      <c r="CN215" s="8">
        <f t="shared" si="666"/>
        <v>0</v>
      </c>
      <c r="CP215" s="375">
        <f t="shared" si="667"/>
        <v>0</v>
      </c>
      <c r="CQ215" s="201">
        <f t="shared" si="667"/>
        <v>0</v>
      </c>
      <c r="CR215" s="8">
        <f t="shared" si="668"/>
        <v>0</v>
      </c>
      <c r="CS215" s="8">
        <f t="shared" si="669"/>
        <v>0</v>
      </c>
      <c r="CU215" s="375">
        <f t="shared" si="670"/>
        <v>0</v>
      </c>
      <c r="CV215" s="201">
        <f t="shared" si="670"/>
        <v>0</v>
      </c>
      <c r="CW215" s="8">
        <f t="shared" si="671"/>
        <v>0</v>
      </c>
      <c r="CX215" s="8">
        <f t="shared" si="672"/>
        <v>0</v>
      </c>
      <c r="CZ215" s="375">
        <f t="shared" si="673"/>
        <v>0</v>
      </c>
      <c r="DA215" s="201">
        <f t="shared" si="673"/>
        <v>0</v>
      </c>
      <c r="DB215" s="8">
        <f t="shared" si="674"/>
        <v>0</v>
      </c>
      <c r="DC215" s="8">
        <f t="shared" si="675"/>
        <v>0</v>
      </c>
      <c r="DE215" s="375">
        <f t="shared" si="676"/>
        <v>0</v>
      </c>
      <c r="DF215" s="201">
        <f t="shared" si="676"/>
        <v>0</v>
      </c>
      <c r="DG215" s="8">
        <f t="shared" si="677"/>
        <v>0</v>
      </c>
      <c r="DH215" s="8">
        <f t="shared" si="678"/>
        <v>0</v>
      </c>
      <c r="DJ215" s="375">
        <f t="shared" si="679"/>
        <v>0</v>
      </c>
      <c r="DK215" s="201">
        <f t="shared" si="679"/>
        <v>0</v>
      </c>
      <c r="DL215" s="8">
        <f t="shared" si="680"/>
        <v>0</v>
      </c>
      <c r="DM215" s="8">
        <f t="shared" si="681"/>
        <v>0</v>
      </c>
      <c r="DO215" s="375">
        <f t="shared" si="682"/>
        <v>0</v>
      </c>
      <c r="DP215" s="201">
        <f t="shared" si="682"/>
        <v>0</v>
      </c>
      <c r="DQ215" s="8">
        <f t="shared" si="683"/>
        <v>0</v>
      </c>
      <c r="DR215" s="8">
        <f t="shared" si="684"/>
        <v>0</v>
      </c>
      <c r="DT215" s="51">
        <f t="shared" si="685"/>
        <v>0</v>
      </c>
      <c r="DU215" s="50">
        <f t="shared" si="686"/>
        <v>0</v>
      </c>
      <c r="DV215" s="51">
        <v>0</v>
      </c>
      <c r="DW215" s="50">
        <f t="shared" si="687"/>
        <v>0</v>
      </c>
      <c r="DX215" s="51">
        <f t="shared" si="690"/>
        <v>0</v>
      </c>
      <c r="DY215" s="52">
        <f t="shared" si="688"/>
        <v>0</v>
      </c>
      <c r="DZ215" s="307">
        <f t="shared" si="689"/>
        <v>0</v>
      </c>
    </row>
    <row r="216" spans="1:130" ht="18" customHeight="1" x14ac:dyDescent="0.3">
      <c r="B216" s="54"/>
      <c r="C216" s="54"/>
      <c r="D216" s="54"/>
      <c r="E216" s="239"/>
      <c r="F216" s="263"/>
      <c r="G216" s="274"/>
      <c r="H216" s="263"/>
      <c r="I216" s="56"/>
      <c r="J216" s="56"/>
      <c r="K216" s="265"/>
      <c r="L216" s="264"/>
      <c r="M216" s="57"/>
      <c r="N216" s="394"/>
      <c r="O216" s="214"/>
      <c r="P216" s="8">
        <f t="shared" si="620"/>
        <v>0</v>
      </c>
      <c r="Q216" s="8">
        <f t="shared" si="621"/>
        <v>0</v>
      </c>
      <c r="S216" s="201">
        <f t="shared" si="622"/>
        <v>0</v>
      </c>
      <c r="T216" s="201">
        <f t="shared" si="622"/>
        <v>0</v>
      </c>
      <c r="U216" s="8">
        <f>$E216*S216*T216</f>
        <v>0</v>
      </c>
      <c r="V216" s="8">
        <f t="shared" si="624"/>
        <v>0</v>
      </c>
      <c r="X216" s="375">
        <f t="shared" si="625"/>
        <v>0</v>
      </c>
      <c r="Y216" s="201">
        <f t="shared" si="625"/>
        <v>0</v>
      </c>
      <c r="Z216" s="8">
        <f t="shared" si="626"/>
        <v>0</v>
      </c>
      <c r="AA216" s="8">
        <f t="shared" si="627"/>
        <v>0</v>
      </c>
      <c r="AC216" s="375">
        <f t="shared" si="628"/>
        <v>0</v>
      </c>
      <c r="AD216" s="201">
        <f t="shared" si="628"/>
        <v>0</v>
      </c>
      <c r="AE216" s="8">
        <f t="shared" si="629"/>
        <v>0</v>
      </c>
      <c r="AF216" s="8">
        <f t="shared" si="630"/>
        <v>0</v>
      </c>
      <c r="AH216" s="375">
        <f t="shared" si="631"/>
        <v>0</v>
      </c>
      <c r="AI216" s="201">
        <f t="shared" si="631"/>
        <v>0</v>
      </c>
      <c r="AJ216" s="8">
        <f t="shared" si="632"/>
        <v>0</v>
      </c>
      <c r="AK216" s="8">
        <f t="shared" si="633"/>
        <v>0</v>
      </c>
      <c r="AM216" s="375">
        <f t="shared" si="634"/>
        <v>0</v>
      </c>
      <c r="AN216" s="201">
        <f t="shared" si="634"/>
        <v>0</v>
      </c>
      <c r="AO216" s="8">
        <f t="shared" si="635"/>
        <v>0</v>
      </c>
      <c r="AP216" s="8">
        <f t="shared" si="636"/>
        <v>0</v>
      </c>
      <c r="AR216" s="375">
        <f t="shared" si="637"/>
        <v>0</v>
      </c>
      <c r="AS216" s="201">
        <f t="shared" si="637"/>
        <v>0</v>
      </c>
      <c r="AT216" s="8">
        <f t="shared" si="638"/>
        <v>0</v>
      </c>
      <c r="AU216" s="8">
        <f t="shared" si="639"/>
        <v>0</v>
      </c>
      <c r="AW216" s="375">
        <f t="shared" si="640"/>
        <v>0</v>
      </c>
      <c r="AX216" s="201">
        <f t="shared" si="640"/>
        <v>0</v>
      </c>
      <c r="AY216" s="8">
        <f t="shared" si="641"/>
        <v>0</v>
      </c>
      <c r="AZ216" s="8">
        <f t="shared" si="642"/>
        <v>0</v>
      </c>
      <c r="BB216" s="375">
        <f t="shared" si="643"/>
        <v>0</v>
      </c>
      <c r="BC216" s="201">
        <f t="shared" si="643"/>
        <v>0</v>
      </c>
      <c r="BD216" s="8">
        <f t="shared" si="644"/>
        <v>0</v>
      </c>
      <c r="BE216" s="8">
        <f t="shared" si="645"/>
        <v>0</v>
      </c>
      <c r="BG216" s="375">
        <f t="shared" si="646"/>
        <v>0</v>
      </c>
      <c r="BH216" s="201">
        <f t="shared" si="646"/>
        <v>0</v>
      </c>
      <c r="BI216" s="8">
        <f t="shared" si="647"/>
        <v>0</v>
      </c>
      <c r="BJ216" s="8">
        <f t="shared" si="648"/>
        <v>0</v>
      </c>
      <c r="BL216" s="375">
        <f t="shared" si="649"/>
        <v>0</v>
      </c>
      <c r="BM216" s="201">
        <f t="shared" si="649"/>
        <v>0</v>
      </c>
      <c r="BN216" s="8">
        <f t="shared" si="650"/>
        <v>0</v>
      </c>
      <c r="BO216" s="8">
        <f t="shared" si="651"/>
        <v>0</v>
      </c>
      <c r="BQ216" s="375">
        <f t="shared" si="652"/>
        <v>0</v>
      </c>
      <c r="BR216" s="201">
        <f t="shared" si="652"/>
        <v>0</v>
      </c>
      <c r="BS216" s="8">
        <f t="shared" si="653"/>
        <v>0</v>
      </c>
      <c r="BT216" s="8">
        <f t="shared" si="654"/>
        <v>0</v>
      </c>
      <c r="BV216" s="375">
        <f t="shared" si="655"/>
        <v>0</v>
      </c>
      <c r="BW216" s="201">
        <f t="shared" si="655"/>
        <v>0</v>
      </c>
      <c r="BX216" s="8">
        <f t="shared" si="656"/>
        <v>0</v>
      </c>
      <c r="BY216" s="8">
        <f t="shared" si="657"/>
        <v>0</v>
      </c>
      <c r="CA216" s="375">
        <f t="shared" si="658"/>
        <v>0</v>
      </c>
      <c r="CB216" s="201">
        <f t="shared" si="658"/>
        <v>0</v>
      </c>
      <c r="CC216" s="8">
        <f t="shared" si="659"/>
        <v>0</v>
      </c>
      <c r="CD216" s="8">
        <f t="shared" si="660"/>
        <v>0</v>
      </c>
      <c r="CF216" s="375">
        <f t="shared" si="661"/>
        <v>0</v>
      </c>
      <c r="CG216" s="201">
        <f t="shared" si="661"/>
        <v>0</v>
      </c>
      <c r="CH216" s="8">
        <f t="shared" si="662"/>
        <v>0</v>
      </c>
      <c r="CI216" s="8">
        <f t="shared" si="663"/>
        <v>0</v>
      </c>
      <c r="CK216" s="375">
        <f t="shared" si="664"/>
        <v>0</v>
      </c>
      <c r="CL216" s="201">
        <f t="shared" si="664"/>
        <v>0</v>
      </c>
      <c r="CM216" s="8">
        <f t="shared" si="665"/>
        <v>0</v>
      </c>
      <c r="CN216" s="8">
        <f t="shared" si="666"/>
        <v>0</v>
      </c>
      <c r="CP216" s="375">
        <f t="shared" si="667"/>
        <v>0</v>
      </c>
      <c r="CQ216" s="201">
        <f t="shared" si="667"/>
        <v>0</v>
      </c>
      <c r="CR216" s="8">
        <f t="shared" si="668"/>
        <v>0</v>
      </c>
      <c r="CS216" s="8">
        <f t="shared" si="669"/>
        <v>0</v>
      </c>
      <c r="CU216" s="375">
        <f t="shared" si="670"/>
        <v>0</v>
      </c>
      <c r="CV216" s="201">
        <f t="shared" si="670"/>
        <v>0</v>
      </c>
      <c r="CW216" s="8">
        <f t="shared" si="671"/>
        <v>0</v>
      </c>
      <c r="CX216" s="8">
        <f t="shared" si="672"/>
        <v>0</v>
      </c>
      <c r="CZ216" s="375">
        <f t="shared" si="673"/>
        <v>0</v>
      </c>
      <c r="DA216" s="201">
        <f t="shared" si="673"/>
        <v>0</v>
      </c>
      <c r="DB216" s="8">
        <f t="shared" si="674"/>
        <v>0</v>
      </c>
      <c r="DC216" s="8">
        <f t="shared" si="675"/>
        <v>0</v>
      </c>
      <c r="DE216" s="375">
        <f t="shared" si="676"/>
        <v>0</v>
      </c>
      <c r="DF216" s="201">
        <f t="shared" si="676"/>
        <v>0</v>
      </c>
      <c r="DG216" s="8">
        <f t="shared" si="677"/>
        <v>0</v>
      </c>
      <c r="DH216" s="8">
        <f t="shared" si="678"/>
        <v>0</v>
      </c>
      <c r="DJ216" s="375">
        <f t="shared" si="679"/>
        <v>0</v>
      </c>
      <c r="DK216" s="201">
        <f t="shared" si="679"/>
        <v>0</v>
      </c>
      <c r="DL216" s="8">
        <f t="shared" si="680"/>
        <v>0</v>
      </c>
      <c r="DM216" s="8">
        <f t="shared" si="681"/>
        <v>0</v>
      </c>
      <c r="DO216" s="375">
        <f t="shared" si="682"/>
        <v>0</v>
      </c>
      <c r="DP216" s="201">
        <f t="shared" si="682"/>
        <v>0</v>
      </c>
      <c r="DQ216" s="8">
        <f t="shared" si="683"/>
        <v>0</v>
      </c>
      <c r="DR216" s="8">
        <f t="shared" si="684"/>
        <v>0</v>
      </c>
      <c r="DT216" s="51">
        <f t="shared" si="685"/>
        <v>0</v>
      </c>
      <c r="DU216" s="50">
        <f t="shared" si="686"/>
        <v>0</v>
      </c>
      <c r="DV216" s="51">
        <v>0</v>
      </c>
      <c r="DW216" s="50">
        <f t="shared" si="687"/>
        <v>0</v>
      </c>
      <c r="DX216" s="51">
        <f t="shared" si="690"/>
        <v>0</v>
      </c>
      <c r="DY216" s="52">
        <f t="shared" si="688"/>
        <v>0</v>
      </c>
      <c r="DZ216" s="307">
        <f t="shared" si="689"/>
        <v>0</v>
      </c>
    </row>
    <row r="217" spans="1:130" ht="18" customHeight="1" x14ac:dyDescent="0.3">
      <c r="B217" s="54"/>
      <c r="C217" s="54"/>
      <c r="D217" s="54"/>
      <c r="E217" s="239"/>
      <c r="F217" s="263"/>
      <c r="G217" s="274"/>
      <c r="H217" s="263"/>
      <c r="I217" s="56"/>
      <c r="J217" s="56"/>
      <c r="K217" s="265"/>
      <c r="L217" s="264"/>
      <c r="M217" s="57"/>
      <c r="N217" s="394"/>
      <c r="O217" s="214"/>
      <c r="P217" s="8">
        <f t="shared" si="620"/>
        <v>0</v>
      </c>
      <c r="Q217" s="8">
        <f t="shared" si="621"/>
        <v>0</v>
      </c>
      <c r="S217" s="201">
        <f t="shared" si="622"/>
        <v>0</v>
      </c>
      <c r="T217" s="201">
        <f t="shared" si="622"/>
        <v>0</v>
      </c>
      <c r="U217" s="8">
        <f t="shared" si="623"/>
        <v>0</v>
      </c>
      <c r="V217" s="8">
        <f t="shared" si="624"/>
        <v>0</v>
      </c>
      <c r="X217" s="375">
        <f t="shared" si="625"/>
        <v>0</v>
      </c>
      <c r="Y217" s="201">
        <f t="shared" si="625"/>
        <v>0</v>
      </c>
      <c r="Z217" s="8">
        <f t="shared" si="626"/>
        <v>0</v>
      </c>
      <c r="AA217" s="8">
        <f t="shared" si="627"/>
        <v>0</v>
      </c>
      <c r="AC217" s="375">
        <f t="shared" si="628"/>
        <v>0</v>
      </c>
      <c r="AD217" s="201">
        <f t="shared" si="628"/>
        <v>0</v>
      </c>
      <c r="AE217" s="8">
        <f t="shared" si="629"/>
        <v>0</v>
      </c>
      <c r="AF217" s="8">
        <f t="shared" si="630"/>
        <v>0</v>
      </c>
      <c r="AH217" s="375">
        <f t="shared" si="631"/>
        <v>0</v>
      </c>
      <c r="AI217" s="201">
        <f t="shared" si="631"/>
        <v>0</v>
      </c>
      <c r="AJ217" s="8">
        <f t="shared" si="632"/>
        <v>0</v>
      </c>
      <c r="AK217" s="8">
        <f t="shared" si="633"/>
        <v>0</v>
      </c>
      <c r="AM217" s="375">
        <f t="shared" si="634"/>
        <v>0</v>
      </c>
      <c r="AN217" s="201">
        <f t="shared" si="634"/>
        <v>0</v>
      </c>
      <c r="AO217" s="8">
        <f t="shared" si="635"/>
        <v>0</v>
      </c>
      <c r="AP217" s="8">
        <f t="shared" si="636"/>
        <v>0</v>
      </c>
      <c r="AR217" s="375">
        <f t="shared" si="637"/>
        <v>0</v>
      </c>
      <c r="AS217" s="201">
        <f t="shared" si="637"/>
        <v>0</v>
      </c>
      <c r="AT217" s="8">
        <f t="shared" si="638"/>
        <v>0</v>
      </c>
      <c r="AU217" s="8">
        <f t="shared" si="639"/>
        <v>0</v>
      </c>
      <c r="AW217" s="375">
        <f t="shared" si="640"/>
        <v>0</v>
      </c>
      <c r="AX217" s="201">
        <f t="shared" si="640"/>
        <v>0</v>
      </c>
      <c r="AY217" s="8">
        <f t="shared" si="641"/>
        <v>0</v>
      </c>
      <c r="AZ217" s="8">
        <f t="shared" si="642"/>
        <v>0</v>
      </c>
      <c r="BB217" s="375">
        <f t="shared" si="643"/>
        <v>0</v>
      </c>
      <c r="BC217" s="201">
        <f t="shared" si="643"/>
        <v>0</v>
      </c>
      <c r="BD217" s="8">
        <f t="shared" si="644"/>
        <v>0</v>
      </c>
      <c r="BE217" s="8">
        <f t="shared" si="645"/>
        <v>0</v>
      </c>
      <c r="BG217" s="375">
        <f t="shared" si="646"/>
        <v>0</v>
      </c>
      <c r="BH217" s="201">
        <f t="shared" si="646"/>
        <v>0</v>
      </c>
      <c r="BI217" s="8">
        <f t="shared" si="647"/>
        <v>0</v>
      </c>
      <c r="BJ217" s="8">
        <f t="shared" si="648"/>
        <v>0</v>
      </c>
      <c r="BL217" s="375">
        <f t="shared" si="649"/>
        <v>0</v>
      </c>
      <c r="BM217" s="201">
        <f t="shared" si="649"/>
        <v>0</v>
      </c>
      <c r="BN217" s="8">
        <f t="shared" si="650"/>
        <v>0</v>
      </c>
      <c r="BO217" s="8">
        <f t="shared" si="651"/>
        <v>0</v>
      </c>
      <c r="BQ217" s="375">
        <f t="shared" si="652"/>
        <v>0</v>
      </c>
      <c r="BR217" s="201">
        <f t="shared" si="652"/>
        <v>0</v>
      </c>
      <c r="BS217" s="8">
        <f t="shared" si="653"/>
        <v>0</v>
      </c>
      <c r="BT217" s="8">
        <f t="shared" si="654"/>
        <v>0</v>
      </c>
      <c r="BV217" s="375">
        <f t="shared" si="655"/>
        <v>0</v>
      </c>
      <c r="BW217" s="201">
        <f t="shared" si="655"/>
        <v>0</v>
      </c>
      <c r="BX217" s="8">
        <f t="shared" si="656"/>
        <v>0</v>
      </c>
      <c r="BY217" s="8">
        <f t="shared" si="657"/>
        <v>0</v>
      </c>
      <c r="CA217" s="375">
        <f t="shared" si="658"/>
        <v>0</v>
      </c>
      <c r="CB217" s="201">
        <f t="shared" si="658"/>
        <v>0</v>
      </c>
      <c r="CC217" s="8">
        <f t="shared" si="659"/>
        <v>0</v>
      </c>
      <c r="CD217" s="8">
        <f t="shared" si="660"/>
        <v>0</v>
      </c>
      <c r="CF217" s="375">
        <f t="shared" si="661"/>
        <v>0</v>
      </c>
      <c r="CG217" s="201">
        <f t="shared" si="661"/>
        <v>0</v>
      </c>
      <c r="CH217" s="8">
        <f t="shared" si="662"/>
        <v>0</v>
      </c>
      <c r="CI217" s="8">
        <f t="shared" si="663"/>
        <v>0</v>
      </c>
      <c r="CK217" s="375">
        <f t="shared" si="664"/>
        <v>0</v>
      </c>
      <c r="CL217" s="201">
        <f t="shared" si="664"/>
        <v>0</v>
      </c>
      <c r="CM217" s="8">
        <f t="shared" si="665"/>
        <v>0</v>
      </c>
      <c r="CN217" s="8">
        <f t="shared" si="666"/>
        <v>0</v>
      </c>
      <c r="CP217" s="375">
        <f t="shared" si="667"/>
        <v>0</v>
      </c>
      <c r="CQ217" s="201">
        <f t="shared" si="667"/>
        <v>0</v>
      </c>
      <c r="CR217" s="8">
        <f t="shared" si="668"/>
        <v>0</v>
      </c>
      <c r="CS217" s="8">
        <f t="shared" si="669"/>
        <v>0</v>
      </c>
      <c r="CU217" s="375">
        <f t="shared" si="670"/>
        <v>0</v>
      </c>
      <c r="CV217" s="201">
        <f t="shared" si="670"/>
        <v>0</v>
      </c>
      <c r="CW217" s="8">
        <f t="shared" si="671"/>
        <v>0</v>
      </c>
      <c r="CX217" s="8">
        <f t="shared" si="672"/>
        <v>0</v>
      </c>
      <c r="CZ217" s="375">
        <f t="shared" si="673"/>
        <v>0</v>
      </c>
      <c r="DA217" s="201">
        <f t="shared" si="673"/>
        <v>0</v>
      </c>
      <c r="DB217" s="8">
        <f t="shared" si="674"/>
        <v>0</v>
      </c>
      <c r="DC217" s="8">
        <f t="shared" si="675"/>
        <v>0</v>
      </c>
      <c r="DE217" s="375">
        <f t="shared" si="676"/>
        <v>0</v>
      </c>
      <c r="DF217" s="201">
        <f t="shared" si="676"/>
        <v>0</v>
      </c>
      <c r="DG217" s="8">
        <f t="shared" si="677"/>
        <v>0</v>
      </c>
      <c r="DH217" s="8">
        <f t="shared" si="678"/>
        <v>0</v>
      </c>
      <c r="DJ217" s="375">
        <f t="shared" si="679"/>
        <v>0</v>
      </c>
      <c r="DK217" s="201">
        <f t="shared" si="679"/>
        <v>0</v>
      </c>
      <c r="DL217" s="8">
        <f t="shared" si="680"/>
        <v>0</v>
      </c>
      <c r="DM217" s="8">
        <f t="shared" si="681"/>
        <v>0</v>
      </c>
      <c r="DO217" s="375">
        <f t="shared" si="682"/>
        <v>0</v>
      </c>
      <c r="DP217" s="201">
        <f t="shared" si="682"/>
        <v>0</v>
      </c>
      <c r="DQ217" s="8">
        <f t="shared" si="683"/>
        <v>0</v>
      </c>
      <c r="DR217" s="8">
        <f t="shared" si="684"/>
        <v>0</v>
      </c>
      <c r="DT217" s="51">
        <f t="shared" si="685"/>
        <v>0</v>
      </c>
      <c r="DU217" s="50">
        <f t="shared" si="686"/>
        <v>0</v>
      </c>
      <c r="DV217" s="51">
        <v>0</v>
      </c>
      <c r="DW217" s="50">
        <f t="shared" si="687"/>
        <v>0</v>
      </c>
      <c r="DX217" s="51">
        <f t="shared" si="690"/>
        <v>0</v>
      </c>
      <c r="DY217" s="52">
        <f t="shared" si="688"/>
        <v>0</v>
      </c>
      <c r="DZ217" s="307">
        <f t="shared" si="689"/>
        <v>0</v>
      </c>
    </row>
    <row r="218" spans="1:130" ht="18" customHeight="1" x14ac:dyDescent="0.3">
      <c r="B218" s="54"/>
      <c r="C218" s="54"/>
      <c r="D218" s="54"/>
      <c r="E218" s="239"/>
      <c r="F218" s="263"/>
      <c r="G218" s="274"/>
      <c r="H218" s="263"/>
      <c r="I218" s="56"/>
      <c r="J218" s="56"/>
      <c r="K218" s="265"/>
      <c r="L218" s="264"/>
      <c r="M218" s="57"/>
      <c r="N218" s="394"/>
      <c r="O218" s="214"/>
      <c r="P218" s="8">
        <f t="shared" si="620"/>
        <v>0</v>
      </c>
      <c r="Q218" s="8">
        <f t="shared" si="621"/>
        <v>0</v>
      </c>
      <c r="S218" s="201">
        <f t="shared" si="622"/>
        <v>0</v>
      </c>
      <c r="T218" s="201">
        <f t="shared" si="622"/>
        <v>0</v>
      </c>
      <c r="U218" s="8">
        <f t="shared" si="623"/>
        <v>0</v>
      </c>
      <c r="V218" s="8">
        <f t="shared" si="624"/>
        <v>0</v>
      </c>
      <c r="X218" s="375">
        <f t="shared" si="625"/>
        <v>0</v>
      </c>
      <c r="Y218" s="201">
        <f t="shared" si="625"/>
        <v>0</v>
      </c>
      <c r="Z218" s="8">
        <f t="shared" si="626"/>
        <v>0</v>
      </c>
      <c r="AA218" s="8">
        <f t="shared" si="627"/>
        <v>0</v>
      </c>
      <c r="AC218" s="375">
        <f t="shared" si="628"/>
        <v>0</v>
      </c>
      <c r="AD218" s="201">
        <f t="shared" si="628"/>
        <v>0</v>
      </c>
      <c r="AE218" s="8">
        <f t="shared" si="629"/>
        <v>0</v>
      </c>
      <c r="AF218" s="8">
        <f t="shared" si="630"/>
        <v>0</v>
      </c>
      <c r="AH218" s="375">
        <f t="shared" si="631"/>
        <v>0</v>
      </c>
      <c r="AI218" s="201">
        <f t="shared" si="631"/>
        <v>0</v>
      </c>
      <c r="AJ218" s="8">
        <f t="shared" si="632"/>
        <v>0</v>
      </c>
      <c r="AK218" s="8">
        <f t="shared" si="633"/>
        <v>0</v>
      </c>
      <c r="AM218" s="375">
        <f t="shared" si="634"/>
        <v>0</v>
      </c>
      <c r="AN218" s="201">
        <f t="shared" si="634"/>
        <v>0</v>
      </c>
      <c r="AO218" s="8">
        <f t="shared" si="635"/>
        <v>0</v>
      </c>
      <c r="AP218" s="8">
        <f t="shared" si="636"/>
        <v>0</v>
      </c>
      <c r="AR218" s="375">
        <f t="shared" si="637"/>
        <v>0</v>
      </c>
      <c r="AS218" s="201">
        <f t="shared" si="637"/>
        <v>0</v>
      </c>
      <c r="AT218" s="8">
        <f t="shared" si="638"/>
        <v>0</v>
      </c>
      <c r="AU218" s="8">
        <f t="shared" si="639"/>
        <v>0</v>
      </c>
      <c r="AW218" s="375">
        <f t="shared" si="640"/>
        <v>0</v>
      </c>
      <c r="AX218" s="201">
        <f t="shared" si="640"/>
        <v>0</v>
      </c>
      <c r="AY218" s="8">
        <f t="shared" si="641"/>
        <v>0</v>
      </c>
      <c r="AZ218" s="8">
        <f t="shared" si="642"/>
        <v>0</v>
      </c>
      <c r="BB218" s="375">
        <f t="shared" si="643"/>
        <v>0</v>
      </c>
      <c r="BC218" s="201">
        <f t="shared" si="643"/>
        <v>0</v>
      </c>
      <c r="BD218" s="8">
        <f t="shared" si="644"/>
        <v>0</v>
      </c>
      <c r="BE218" s="8">
        <f t="shared" si="645"/>
        <v>0</v>
      </c>
      <c r="BG218" s="375">
        <f t="shared" si="646"/>
        <v>0</v>
      </c>
      <c r="BH218" s="201">
        <f t="shared" si="646"/>
        <v>0</v>
      </c>
      <c r="BI218" s="8">
        <f t="shared" si="647"/>
        <v>0</v>
      </c>
      <c r="BJ218" s="8">
        <f t="shared" si="648"/>
        <v>0</v>
      </c>
      <c r="BL218" s="375">
        <f t="shared" si="649"/>
        <v>0</v>
      </c>
      <c r="BM218" s="201">
        <f t="shared" si="649"/>
        <v>0</v>
      </c>
      <c r="BN218" s="8">
        <f t="shared" si="650"/>
        <v>0</v>
      </c>
      <c r="BO218" s="8">
        <f t="shared" si="651"/>
        <v>0</v>
      </c>
      <c r="BQ218" s="375">
        <f t="shared" si="652"/>
        <v>0</v>
      </c>
      <c r="BR218" s="201">
        <f t="shared" si="652"/>
        <v>0</v>
      </c>
      <c r="BS218" s="8">
        <f t="shared" si="653"/>
        <v>0</v>
      </c>
      <c r="BT218" s="8">
        <f t="shared" si="654"/>
        <v>0</v>
      </c>
      <c r="BV218" s="375">
        <f t="shared" si="655"/>
        <v>0</v>
      </c>
      <c r="BW218" s="201">
        <f t="shared" si="655"/>
        <v>0</v>
      </c>
      <c r="BX218" s="8">
        <f t="shared" si="656"/>
        <v>0</v>
      </c>
      <c r="BY218" s="8">
        <f t="shared" si="657"/>
        <v>0</v>
      </c>
      <c r="CA218" s="375">
        <f t="shared" si="658"/>
        <v>0</v>
      </c>
      <c r="CB218" s="201">
        <f t="shared" si="658"/>
        <v>0</v>
      </c>
      <c r="CC218" s="8">
        <f t="shared" si="659"/>
        <v>0</v>
      </c>
      <c r="CD218" s="8">
        <f t="shared" si="660"/>
        <v>0</v>
      </c>
      <c r="CF218" s="375">
        <f t="shared" si="661"/>
        <v>0</v>
      </c>
      <c r="CG218" s="201">
        <f t="shared" si="661"/>
        <v>0</v>
      </c>
      <c r="CH218" s="8">
        <f t="shared" si="662"/>
        <v>0</v>
      </c>
      <c r="CI218" s="8">
        <f t="shared" si="663"/>
        <v>0</v>
      </c>
      <c r="CK218" s="375">
        <f t="shared" si="664"/>
        <v>0</v>
      </c>
      <c r="CL218" s="201">
        <f t="shared" si="664"/>
        <v>0</v>
      </c>
      <c r="CM218" s="8">
        <f t="shared" si="665"/>
        <v>0</v>
      </c>
      <c r="CN218" s="8">
        <f t="shared" si="666"/>
        <v>0</v>
      </c>
      <c r="CP218" s="375">
        <f t="shared" si="667"/>
        <v>0</v>
      </c>
      <c r="CQ218" s="201">
        <f t="shared" si="667"/>
        <v>0</v>
      </c>
      <c r="CR218" s="8">
        <f t="shared" si="668"/>
        <v>0</v>
      </c>
      <c r="CS218" s="8">
        <f t="shared" si="669"/>
        <v>0</v>
      </c>
      <c r="CU218" s="375">
        <f t="shared" si="670"/>
        <v>0</v>
      </c>
      <c r="CV218" s="201">
        <f t="shared" si="670"/>
        <v>0</v>
      </c>
      <c r="CW218" s="8">
        <f t="shared" si="671"/>
        <v>0</v>
      </c>
      <c r="CX218" s="8">
        <f t="shared" si="672"/>
        <v>0</v>
      </c>
      <c r="CZ218" s="375">
        <f t="shared" si="673"/>
        <v>0</v>
      </c>
      <c r="DA218" s="201">
        <f t="shared" si="673"/>
        <v>0</v>
      </c>
      <c r="DB218" s="8">
        <f t="shared" si="674"/>
        <v>0</v>
      </c>
      <c r="DC218" s="8">
        <f t="shared" si="675"/>
        <v>0</v>
      </c>
      <c r="DE218" s="375">
        <f t="shared" si="676"/>
        <v>0</v>
      </c>
      <c r="DF218" s="201">
        <f t="shared" si="676"/>
        <v>0</v>
      </c>
      <c r="DG218" s="8">
        <f t="shared" si="677"/>
        <v>0</v>
      </c>
      <c r="DH218" s="8">
        <f t="shared" si="678"/>
        <v>0</v>
      </c>
      <c r="DJ218" s="375">
        <f t="shared" si="679"/>
        <v>0</v>
      </c>
      <c r="DK218" s="201">
        <f t="shared" si="679"/>
        <v>0</v>
      </c>
      <c r="DL218" s="8">
        <f t="shared" si="680"/>
        <v>0</v>
      </c>
      <c r="DM218" s="8">
        <f t="shared" si="681"/>
        <v>0</v>
      </c>
      <c r="DO218" s="375">
        <f t="shared" si="682"/>
        <v>0</v>
      </c>
      <c r="DP218" s="201">
        <f t="shared" si="682"/>
        <v>0</v>
      </c>
      <c r="DQ218" s="8">
        <f t="shared" si="683"/>
        <v>0</v>
      </c>
      <c r="DR218" s="8">
        <f t="shared" si="684"/>
        <v>0</v>
      </c>
      <c r="DT218" s="51">
        <f t="shared" si="685"/>
        <v>0</v>
      </c>
      <c r="DU218" s="50">
        <f t="shared" si="686"/>
        <v>0</v>
      </c>
      <c r="DV218" s="51">
        <v>0</v>
      </c>
      <c r="DW218" s="50">
        <f t="shared" si="687"/>
        <v>0</v>
      </c>
      <c r="DX218" s="51">
        <f t="shared" si="690"/>
        <v>0</v>
      </c>
      <c r="DY218" s="52">
        <f t="shared" si="688"/>
        <v>0</v>
      </c>
      <c r="DZ218" s="307">
        <f t="shared" si="689"/>
        <v>0</v>
      </c>
    </row>
    <row r="219" spans="1:130" s="60" customFormat="1" ht="18" customHeight="1" thickBot="1" x14ac:dyDescent="0.35">
      <c r="A219" s="1"/>
      <c r="B219" s="317"/>
      <c r="C219" s="196"/>
      <c r="D219" s="196"/>
      <c r="E219" s="241"/>
      <c r="F219" s="263"/>
      <c r="G219" s="274"/>
      <c r="K219" s="302"/>
      <c r="M219" s="61"/>
      <c r="N219" s="394"/>
      <c r="O219" s="214"/>
      <c r="P219" s="8">
        <f t="shared" si="620"/>
        <v>0</v>
      </c>
      <c r="Q219" s="8">
        <f t="shared" si="621"/>
        <v>0</v>
      </c>
      <c r="R219" s="3"/>
      <c r="S219" s="201">
        <f t="shared" si="622"/>
        <v>0</v>
      </c>
      <c r="T219" s="201">
        <f t="shared" si="622"/>
        <v>0</v>
      </c>
      <c r="U219" s="8">
        <f t="shared" si="623"/>
        <v>0</v>
      </c>
      <c r="V219" s="8">
        <f t="shared" si="624"/>
        <v>0</v>
      </c>
      <c r="W219" s="3"/>
      <c r="X219" s="375">
        <f t="shared" si="625"/>
        <v>0</v>
      </c>
      <c r="Y219" s="201">
        <f t="shared" si="625"/>
        <v>0</v>
      </c>
      <c r="Z219" s="8">
        <f t="shared" si="626"/>
        <v>0</v>
      </c>
      <c r="AA219" s="8">
        <f t="shared" si="627"/>
        <v>0</v>
      </c>
      <c r="AB219" s="1"/>
      <c r="AC219" s="375">
        <f t="shared" si="628"/>
        <v>0</v>
      </c>
      <c r="AD219" s="201">
        <f t="shared" si="628"/>
        <v>0</v>
      </c>
      <c r="AE219" s="8">
        <f t="shared" si="629"/>
        <v>0</v>
      </c>
      <c r="AF219" s="8">
        <f t="shared" si="630"/>
        <v>0</v>
      </c>
      <c r="AH219" s="375">
        <f t="shared" si="631"/>
        <v>0</v>
      </c>
      <c r="AI219" s="201">
        <f t="shared" si="631"/>
        <v>0</v>
      </c>
      <c r="AJ219" s="8">
        <f t="shared" si="632"/>
        <v>0</v>
      </c>
      <c r="AK219" s="8">
        <f t="shared" si="633"/>
        <v>0</v>
      </c>
      <c r="AM219" s="375">
        <f t="shared" si="634"/>
        <v>0</v>
      </c>
      <c r="AN219" s="201">
        <f t="shared" si="634"/>
        <v>0</v>
      </c>
      <c r="AO219" s="8">
        <f t="shared" si="635"/>
        <v>0</v>
      </c>
      <c r="AP219" s="8">
        <f t="shared" si="636"/>
        <v>0</v>
      </c>
      <c r="AR219" s="375">
        <f t="shared" si="637"/>
        <v>0</v>
      </c>
      <c r="AS219" s="201">
        <f t="shared" si="637"/>
        <v>0</v>
      </c>
      <c r="AT219" s="8">
        <f t="shared" si="638"/>
        <v>0</v>
      </c>
      <c r="AU219" s="8">
        <f t="shared" si="639"/>
        <v>0</v>
      </c>
      <c r="AW219" s="375">
        <f t="shared" si="640"/>
        <v>0</v>
      </c>
      <c r="AX219" s="201">
        <f t="shared" si="640"/>
        <v>0</v>
      </c>
      <c r="AY219" s="8">
        <f t="shared" si="641"/>
        <v>0</v>
      </c>
      <c r="AZ219" s="8">
        <f t="shared" si="642"/>
        <v>0</v>
      </c>
      <c r="BB219" s="375">
        <f t="shared" si="643"/>
        <v>0</v>
      </c>
      <c r="BC219" s="201">
        <f t="shared" si="643"/>
        <v>0</v>
      </c>
      <c r="BD219" s="8">
        <f t="shared" si="644"/>
        <v>0</v>
      </c>
      <c r="BE219" s="8">
        <f t="shared" si="645"/>
        <v>0</v>
      </c>
      <c r="BG219" s="375">
        <f t="shared" si="646"/>
        <v>0</v>
      </c>
      <c r="BH219" s="201">
        <f t="shared" si="646"/>
        <v>0</v>
      </c>
      <c r="BI219" s="8">
        <f t="shared" si="647"/>
        <v>0</v>
      </c>
      <c r="BJ219" s="8">
        <f t="shared" si="648"/>
        <v>0</v>
      </c>
      <c r="BL219" s="375">
        <f t="shared" si="649"/>
        <v>0</v>
      </c>
      <c r="BM219" s="201">
        <f t="shared" si="649"/>
        <v>0</v>
      </c>
      <c r="BN219" s="8">
        <f t="shared" si="650"/>
        <v>0</v>
      </c>
      <c r="BO219" s="8">
        <f t="shared" si="651"/>
        <v>0</v>
      </c>
      <c r="BQ219" s="375">
        <f t="shared" si="652"/>
        <v>0</v>
      </c>
      <c r="BR219" s="201">
        <f t="shared" si="652"/>
        <v>0</v>
      </c>
      <c r="BS219" s="8">
        <f t="shared" si="653"/>
        <v>0</v>
      </c>
      <c r="BT219" s="8">
        <f t="shared" si="654"/>
        <v>0</v>
      </c>
      <c r="BV219" s="375">
        <f t="shared" si="655"/>
        <v>0</v>
      </c>
      <c r="BW219" s="201">
        <f t="shared" si="655"/>
        <v>0</v>
      </c>
      <c r="BX219" s="8">
        <f t="shared" si="656"/>
        <v>0</v>
      </c>
      <c r="BY219" s="8">
        <f t="shared" si="657"/>
        <v>0</v>
      </c>
      <c r="CA219" s="375">
        <f t="shared" si="658"/>
        <v>0</v>
      </c>
      <c r="CB219" s="201">
        <f t="shared" si="658"/>
        <v>0</v>
      </c>
      <c r="CC219" s="8">
        <f t="shared" si="659"/>
        <v>0</v>
      </c>
      <c r="CD219" s="8">
        <f t="shared" si="660"/>
        <v>0</v>
      </c>
      <c r="CF219" s="375">
        <f t="shared" si="661"/>
        <v>0</v>
      </c>
      <c r="CG219" s="201">
        <f t="shared" si="661"/>
        <v>0</v>
      </c>
      <c r="CH219" s="8">
        <f t="shared" si="662"/>
        <v>0</v>
      </c>
      <c r="CI219" s="8">
        <f t="shared" si="663"/>
        <v>0</v>
      </c>
      <c r="CK219" s="375">
        <f t="shared" si="664"/>
        <v>0</v>
      </c>
      <c r="CL219" s="201">
        <f t="shared" si="664"/>
        <v>0</v>
      </c>
      <c r="CM219" s="8">
        <f t="shared" si="665"/>
        <v>0</v>
      </c>
      <c r="CN219" s="8">
        <f t="shared" si="666"/>
        <v>0</v>
      </c>
      <c r="CP219" s="375">
        <f t="shared" si="667"/>
        <v>0</v>
      </c>
      <c r="CQ219" s="201">
        <f t="shared" si="667"/>
        <v>0</v>
      </c>
      <c r="CR219" s="8">
        <f t="shared" si="668"/>
        <v>0</v>
      </c>
      <c r="CS219" s="8">
        <f t="shared" si="669"/>
        <v>0</v>
      </c>
      <c r="CU219" s="375">
        <f t="shared" si="670"/>
        <v>0</v>
      </c>
      <c r="CV219" s="201">
        <f t="shared" si="670"/>
        <v>0</v>
      </c>
      <c r="CW219" s="8">
        <f t="shared" si="671"/>
        <v>0</v>
      </c>
      <c r="CX219" s="8">
        <f t="shared" si="672"/>
        <v>0</v>
      </c>
      <c r="CZ219" s="375">
        <f t="shared" si="673"/>
        <v>0</v>
      </c>
      <c r="DA219" s="201">
        <f t="shared" si="673"/>
        <v>0</v>
      </c>
      <c r="DB219" s="8">
        <f t="shared" si="674"/>
        <v>0</v>
      </c>
      <c r="DC219" s="8">
        <f t="shared" si="675"/>
        <v>0</v>
      </c>
      <c r="DE219" s="375">
        <f t="shared" si="676"/>
        <v>0</v>
      </c>
      <c r="DF219" s="201">
        <f t="shared" si="676"/>
        <v>0</v>
      </c>
      <c r="DG219" s="8">
        <f t="shared" si="677"/>
        <v>0</v>
      </c>
      <c r="DH219" s="8">
        <f t="shared" si="678"/>
        <v>0</v>
      </c>
      <c r="DJ219" s="375">
        <f t="shared" si="679"/>
        <v>0</v>
      </c>
      <c r="DK219" s="201">
        <f t="shared" si="679"/>
        <v>0</v>
      </c>
      <c r="DL219" s="8">
        <f t="shared" si="680"/>
        <v>0</v>
      </c>
      <c r="DM219" s="8">
        <f t="shared" si="681"/>
        <v>0</v>
      </c>
      <c r="DO219" s="375">
        <f t="shared" si="682"/>
        <v>0</v>
      </c>
      <c r="DP219" s="201">
        <f t="shared" si="682"/>
        <v>0</v>
      </c>
      <c r="DQ219" s="8">
        <f t="shared" si="683"/>
        <v>0</v>
      </c>
      <c r="DR219" s="8">
        <f t="shared" si="684"/>
        <v>0</v>
      </c>
      <c r="DT219" s="51">
        <f>P219+U219+Z219+AE219+AJ219+AO219+AT219+AY219+BD219+BI219+BN219+BS219+BX219+CC219+CH219+CM219+CR219+CW219+DB219+DG219+DL219+DQ219</f>
        <v>0</v>
      </c>
      <c r="DU219" s="65">
        <f t="shared" si="686"/>
        <v>0</v>
      </c>
      <c r="DV219" s="90">
        <v>0</v>
      </c>
      <c r="DW219" s="65">
        <f t="shared" si="687"/>
        <v>0</v>
      </c>
      <c r="DX219" s="66">
        <f>+DT219+DV219</f>
        <v>0</v>
      </c>
      <c r="DY219" s="66">
        <f t="shared" si="688"/>
        <v>0</v>
      </c>
      <c r="DZ219" s="307">
        <f t="shared" si="689"/>
        <v>0</v>
      </c>
    </row>
    <row r="220" spans="1:130" s="72" customFormat="1" ht="32.4" customHeight="1" thickBot="1" x14ac:dyDescent="0.35">
      <c r="B220" s="275" t="s">
        <v>106</v>
      </c>
      <c r="C220" s="276" t="str">
        <f>B207</f>
        <v>Others</v>
      </c>
      <c r="D220" s="445"/>
      <c r="E220" s="242"/>
      <c r="F220" s="73"/>
      <c r="G220" s="73"/>
      <c r="H220" s="73"/>
      <c r="I220" s="73"/>
      <c r="J220" s="73"/>
      <c r="K220" s="74"/>
      <c r="L220" s="73"/>
      <c r="M220" s="75"/>
      <c r="N220" s="391">
        <f>P18</f>
        <v>2015</v>
      </c>
      <c r="O220" s="278"/>
      <c r="P220" s="76">
        <f>SUM(P208:P219)</f>
        <v>0</v>
      </c>
      <c r="Q220" s="77">
        <f>SUM(Q208:Q219)</f>
        <v>0</v>
      </c>
      <c r="R220" s="78"/>
      <c r="S220" s="279">
        <f>U18</f>
        <v>2016</v>
      </c>
      <c r="T220" s="279"/>
      <c r="U220" s="76">
        <f>SUM(U208:U219)</f>
        <v>0</v>
      </c>
      <c r="V220" s="77">
        <f>SUM(V208:V219)</f>
        <v>0</v>
      </c>
      <c r="W220" s="78"/>
      <c r="X220" s="391">
        <f>Z18</f>
        <v>2017</v>
      </c>
      <c r="Y220" s="277"/>
      <c r="Z220" s="76">
        <f>SUM(Z208:Z219)</f>
        <v>0</v>
      </c>
      <c r="AA220" s="77">
        <f>SUM(AA208:AA219)</f>
        <v>0</v>
      </c>
      <c r="AB220" s="79"/>
      <c r="AC220" s="391">
        <f>AE18</f>
        <v>2018</v>
      </c>
      <c r="AD220" s="277"/>
      <c r="AE220" s="76">
        <f>SUM(AE208:AE219)</f>
        <v>0</v>
      </c>
      <c r="AF220" s="77">
        <f>SUM(AF208:AF219)</f>
        <v>0</v>
      </c>
      <c r="AH220" s="391">
        <f>AJ18</f>
        <v>2019</v>
      </c>
      <c r="AI220" s="277"/>
      <c r="AJ220" s="76">
        <f>SUM(AJ208:AJ219)</f>
        <v>0</v>
      </c>
      <c r="AK220" s="77">
        <f>SUM(AK208:AK219)</f>
        <v>0</v>
      </c>
      <c r="AM220" s="391">
        <f>AO18</f>
        <v>2020</v>
      </c>
      <c r="AN220" s="277"/>
      <c r="AO220" s="76">
        <f>SUM(AO208:AO219)</f>
        <v>0</v>
      </c>
      <c r="AP220" s="77">
        <f>SUM(AP208:AP219)</f>
        <v>0</v>
      </c>
      <c r="AR220" s="391">
        <f>AT18</f>
        <v>2021</v>
      </c>
      <c r="AS220" s="277"/>
      <c r="AT220" s="76">
        <f>SUM(AT208:AT219)</f>
        <v>0</v>
      </c>
      <c r="AU220" s="77">
        <f>SUM(AU208:AU219)</f>
        <v>0</v>
      </c>
      <c r="AW220" s="391">
        <f>AY18</f>
        <v>2022</v>
      </c>
      <c r="AX220" s="277"/>
      <c r="AY220" s="76">
        <f>SUM(AY208:AY219)</f>
        <v>0</v>
      </c>
      <c r="AZ220" s="77">
        <f>SUM(AZ208:AZ219)</f>
        <v>0</v>
      </c>
      <c r="BB220" s="391">
        <f>BD18</f>
        <v>2023</v>
      </c>
      <c r="BC220" s="277"/>
      <c r="BD220" s="76">
        <f>SUM(BD208:BD219)</f>
        <v>0</v>
      </c>
      <c r="BE220" s="77">
        <f>SUM(BE208:BE219)</f>
        <v>0</v>
      </c>
      <c r="BG220" s="391">
        <f>BI18</f>
        <v>2024</v>
      </c>
      <c r="BH220" s="277"/>
      <c r="BI220" s="76">
        <f>SUM(BI208:BI219)</f>
        <v>0</v>
      </c>
      <c r="BJ220" s="77">
        <f>SUM(BJ208:BJ219)</f>
        <v>0</v>
      </c>
      <c r="BL220" s="391">
        <f>BN18</f>
        <v>2025</v>
      </c>
      <c r="BM220" s="277"/>
      <c r="BN220" s="76">
        <f>SUM(BN208:BN219)</f>
        <v>0</v>
      </c>
      <c r="BO220" s="77">
        <f>SUM(BO208:BO219)</f>
        <v>0</v>
      </c>
      <c r="BQ220" s="391">
        <f>BS18</f>
        <v>2026</v>
      </c>
      <c r="BR220" s="277"/>
      <c r="BS220" s="76">
        <f>SUM(BS208:BS219)</f>
        <v>0</v>
      </c>
      <c r="BT220" s="77">
        <f>SUM(BT208:BT219)</f>
        <v>0</v>
      </c>
      <c r="BV220" s="391">
        <f>BX18</f>
        <v>2027</v>
      </c>
      <c r="BW220" s="277"/>
      <c r="BX220" s="76">
        <f>SUM(BX208:BX219)</f>
        <v>0</v>
      </c>
      <c r="BY220" s="77">
        <f>SUM(BY208:BY219)</f>
        <v>0</v>
      </c>
      <c r="CA220" s="391">
        <f>CC18</f>
        <v>2028</v>
      </c>
      <c r="CB220" s="277"/>
      <c r="CC220" s="76">
        <f>SUM(CC208:CC219)</f>
        <v>0</v>
      </c>
      <c r="CD220" s="77">
        <f>SUM(CD208:CD219)</f>
        <v>0</v>
      </c>
      <c r="CF220" s="391">
        <f>CH18</f>
        <v>2029</v>
      </c>
      <c r="CG220" s="277"/>
      <c r="CH220" s="76">
        <f>SUM(CH208:CH219)</f>
        <v>0</v>
      </c>
      <c r="CI220" s="77">
        <f>SUM(CI208:CI219)</f>
        <v>0</v>
      </c>
      <c r="CK220" s="391">
        <f>CM18</f>
        <v>2030</v>
      </c>
      <c r="CL220" s="277"/>
      <c r="CM220" s="76">
        <f>SUM(CM208:CM219)</f>
        <v>0</v>
      </c>
      <c r="CN220" s="77">
        <f>SUM(CN208:CN219)</f>
        <v>0</v>
      </c>
      <c r="CP220" s="391">
        <f>CR18</f>
        <v>2031</v>
      </c>
      <c r="CQ220" s="277"/>
      <c r="CR220" s="76">
        <f>SUM(CR208:CR219)</f>
        <v>0</v>
      </c>
      <c r="CS220" s="77">
        <f>SUM(CS208:CS219)</f>
        <v>0</v>
      </c>
      <c r="CU220" s="391">
        <f>CW18</f>
        <v>2032</v>
      </c>
      <c r="CV220" s="277"/>
      <c r="CW220" s="76">
        <f>SUM(CW208:CW219)</f>
        <v>0</v>
      </c>
      <c r="CX220" s="77">
        <f>SUM(CX208:CX219)</f>
        <v>0</v>
      </c>
      <c r="CZ220" s="391">
        <f>DB18</f>
        <v>2033</v>
      </c>
      <c r="DA220" s="277"/>
      <c r="DB220" s="76">
        <f>SUM(DB208:DB219)</f>
        <v>0</v>
      </c>
      <c r="DC220" s="77">
        <f>SUM(DC208:DC219)</f>
        <v>0</v>
      </c>
      <c r="DE220" s="391">
        <f>DG18</f>
        <v>2034</v>
      </c>
      <c r="DF220" s="277"/>
      <c r="DG220" s="76">
        <f>SUM(DG208:DG219)</f>
        <v>0</v>
      </c>
      <c r="DH220" s="77">
        <f>SUM(DH208:DH219)</f>
        <v>0</v>
      </c>
      <c r="DJ220" s="391">
        <f>DL18</f>
        <v>2035</v>
      </c>
      <c r="DK220" s="277"/>
      <c r="DL220" s="76">
        <f>SUM(DL208:DL219)</f>
        <v>0</v>
      </c>
      <c r="DM220" s="77">
        <f>SUM(DM208:DM219)</f>
        <v>0</v>
      </c>
      <c r="DO220" s="391">
        <f>DQ18</f>
        <v>2036</v>
      </c>
      <c r="DP220" s="277"/>
      <c r="DQ220" s="76">
        <f>SUM(DQ208:DQ219)</f>
        <v>0</v>
      </c>
      <c r="DR220" s="77">
        <f>SUM(DR208:DR219)</f>
        <v>0</v>
      </c>
      <c r="DT220" s="80">
        <f t="shared" ref="DT220:DX220" si="691">SUM(DT208:DT219)</f>
        <v>0</v>
      </c>
      <c r="DU220" s="77">
        <f t="shared" si="691"/>
        <v>0</v>
      </c>
      <c r="DV220" s="77">
        <f t="shared" si="691"/>
        <v>0</v>
      </c>
      <c r="DW220" s="77">
        <f t="shared" si="691"/>
        <v>0</v>
      </c>
      <c r="DX220" s="77">
        <f t="shared" si="691"/>
        <v>0</v>
      </c>
      <c r="DY220" s="77">
        <f>SUM(Q220+V220+AA220+AF220+AK220+AP220+AU220+AZ220+BE220+BJ220+BO220+BT220+BY220+CD220+CI220+CN220+CS220+CX220+DC220+DH220+DM220+DR220)</f>
        <v>0</v>
      </c>
      <c r="DZ220" s="311" t="s">
        <v>53</v>
      </c>
    </row>
    <row r="221" spans="1:130" x14ac:dyDescent="0.3">
      <c r="P221" s="280" t="s">
        <v>17</v>
      </c>
      <c r="Q221" s="281" t="s">
        <v>18</v>
      </c>
      <c r="U221" s="280" t="s">
        <v>17</v>
      </c>
      <c r="V221" s="281" t="s">
        <v>18</v>
      </c>
      <c r="Z221" s="280" t="s">
        <v>17</v>
      </c>
      <c r="AA221" s="281" t="s">
        <v>18</v>
      </c>
      <c r="AE221" s="280" t="s">
        <v>17</v>
      </c>
      <c r="AF221" s="281" t="s">
        <v>18</v>
      </c>
      <c r="AJ221" s="280" t="s">
        <v>17</v>
      </c>
      <c r="AK221" s="281" t="s">
        <v>18</v>
      </c>
      <c r="AO221" s="280" t="s">
        <v>17</v>
      </c>
      <c r="AP221" s="281" t="s">
        <v>18</v>
      </c>
      <c r="AT221" s="280" t="s">
        <v>17</v>
      </c>
      <c r="AU221" s="281" t="s">
        <v>18</v>
      </c>
      <c r="AY221" s="280" t="s">
        <v>17</v>
      </c>
      <c r="AZ221" s="281" t="s">
        <v>18</v>
      </c>
      <c r="BD221" s="280" t="s">
        <v>17</v>
      </c>
      <c r="BE221" s="281" t="s">
        <v>18</v>
      </c>
      <c r="BI221" s="280" t="s">
        <v>17</v>
      </c>
      <c r="BJ221" s="281" t="s">
        <v>18</v>
      </c>
      <c r="BN221" s="280" t="s">
        <v>17</v>
      </c>
      <c r="BO221" s="281" t="s">
        <v>18</v>
      </c>
      <c r="BS221" s="280" t="s">
        <v>17</v>
      </c>
      <c r="BT221" s="281" t="s">
        <v>18</v>
      </c>
      <c r="BX221" s="280" t="s">
        <v>17</v>
      </c>
      <c r="BY221" s="281" t="s">
        <v>18</v>
      </c>
      <c r="CC221" s="280" t="s">
        <v>17</v>
      </c>
      <c r="CD221" s="281" t="s">
        <v>18</v>
      </c>
      <c r="CH221" s="280" t="s">
        <v>17</v>
      </c>
      <c r="CI221" s="281" t="s">
        <v>18</v>
      </c>
      <c r="CM221" s="280" t="s">
        <v>17</v>
      </c>
      <c r="CN221" s="281" t="s">
        <v>18</v>
      </c>
      <c r="CR221" s="280" t="s">
        <v>17</v>
      </c>
      <c r="CS221" s="281" t="s">
        <v>18</v>
      </c>
      <c r="CW221" s="280" t="s">
        <v>17</v>
      </c>
      <c r="CX221" s="281" t="s">
        <v>18</v>
      </c>
      <c r="DB221" s="280" t="s">
        <v>17</v>
      </c>
      <c r="DC221" s="281" t="s">
        <v>18</v>
      </c>
      <c r="DG221" s="280" t="s">
        <v>17</v>
      </c>
      <c r="DH221" s="281" t="s">
        <v>18</v>
      </c>
      <c r="DL221" s="280" t="s">
        <v>17</v>
      </c>
      <c r="DM221" s="281" t="s">
        <v>18</v>
      </c>
      <c r="DQ221" s="280" t="s">
        <v>17</v>
      </c>
      <c r="DR221" s="281" t="s">
        <v>18</v>
      </c>
      <c r="DT221" s="280" t="s">
        <v>17</v>
      </c>
      <c r="DU221" s="281" t="s">
        <v>18</v>
      </c>
      <c r="DV221" s="280" t="s">
        <v>17</v>
      </c>
      <c r="DW221" s="281" t="s">
        <v>18</v>
      </c>
      <c r="DX221" s="280" t="s">
        <v>17</v>
      </c>
      <c r="DY221" s="281" t="s">
        <v>18</v>
      </c>
    </row>
    <row r="224" spans="1:130" ht="26.4" customHeight="1" x14ac:dyDescent="0.3">
      <c r="I224" s="2"/>
      <c r="J224" s="2"/>
      <c r="L224" s="2"/>
      <c r="N224" s="392"/>
      <c r="O224" s="217"/>
      <c r="P224" s="282"/>
      <c r="Q224" s="83"/>
      <c r="R224" s="22"/>
      <c r="S224" s="380"/>
      <c r="T224" s="206"/>
      <c r="U224" s="282"/>
      <c r="V224" s="83"/>
      <c r="W224" s="22"/>
      <c r="X224" s="392"/>
      <c r="Y224" s="82"/>
      <c r="Z224" s="282"/>
      <c r="AA224" s="83"/>
      <c r="AB224" s="451"/>
      <c r="AC224" s="392"/>
      <c r="AD224" s="82"/>
      <c r="AE224" s="282"/>
      <c r="AF224" s="83"/>
      <c r="AH224" s="392"/>
      <c r="AI224" s="82"/>
      <c r="AJ224" s="282"/>
      <c r="AK224" s="83"/>
      <c r="AM224" s="392"/>
      <c r="AN224" s="82"/>
      <c r="AO224" s="282"/>
      <c r="AP224" s="83"/>
      <c r="AR224" s="392"/>
      <c r="AS224" s="82"/>
      <c r="AT224" s="282"/>
      <c r="AU224" s="83"/>
      <c r="AW224" s="392"/>
      <c r="AX224" s="82"/>
      <c r="AY224" s="282"/>
      <c r="AZ224" s="83"/>
      <c r="BB224" s="392"/>
      <c r="BC224" s="82"/>
      <c r="BD224" s="282"/>
      <c r="BE224" s="83"/>
      <c r="BG224" s="392"/>
      <c r="BH224" s="82"/>
      <c r="BI224" s="282"/>
      <c r="BJ224" s="83"/>
      <c r="BL224" s="392"/>
      <c r="BM224" s="82"/>
      <c r="BN224" s="282"/>
      <c r="BO224" s="83"/>
      <c r="BQ224" s="392"/>
      <c r="BR224" s="82"/>
      <c r="BS224" s="282"/>
      <c r="BT224" s="83"/>
      <c r="BV224" s="392"/>
      <c r="BW224" s="82"/>
      <c r="BX224" s="282"/>
      <c r="BY224" s="83"/>
      <c r="CA224" s="392"/>
      <c r="CB224" s="82"/>
      <c r="CC224" s="282"/>
      <c r="CD224" s="83"/>
      <c r="CF224" s="392"/>
      <c r="CG224" s="82"/>
      <c r="CH224" s="282"/>
      <c r="CI224" s="83"/>
      <c r="CK224" s="392"/>
      <c r="CL224" s="82"/>
      <c r="CM224" s="282"/>
      <c r="CN224" s="83"/>
      <c r="CP224" s="392"/>
      <c r="CQ224" s="82"/>
      <c r="CR224" s="282"/>
      <c r="CS224" s="83"/>
      <c r="CU224" s="392"/>
      <c r="CV224" s="82"/>
      <c r="CW224" s="282"/>
      <c r="CX224" s="83"/>
      <c r="CZ224" s="392"/>
      <c r="DA224" s="82"/>
      <c r="DB224" s="282"/>
      <c r="DC224" s="83"/>
      <c r="DE224" s="392"/>
      <c r="DF224" s="82"/>
      <c r="DG224" s="282"/>
      <c r="DH224" s="83"/>
      <c r="DJ224" s="392"/>
      <c r="DK224" s="82"/>
      <c r="DL224" s="282"/>
      <c r="DM224" s="83"/>
      <c r="DO224" s="392"/>
      <c r="DP224" s="82"/>
      <c r="DQ224" s="282"/>
      <c r="DR224" s="83"/>
      <c r="DT224" s="605" t="s">
        <v>12</v>
      </c>
      <c r="DU224" s="606"/>
      <c r="DV224" s="605" t="s">
        <v>13</v>
      </c>
      <c r="DW224" s="606"/>
      <c r="DX224" s="603" t="s">
        <v>14</v>
      </c>
      <c r="DY224" s="604"/>
    </row>
    <row r="225" spans="1:130" ht="15" thickBot="1" x14ac:dyDescent="0.35">
      <c r="I225" s="2"/>
      <c r="J225" s="2"/>
      <c r="L225" s="2"/>
      <c r="N225" s="388" t="s">
        <v>15</v>
      </c>
      <c r="O225" s="211" t="s">
        <v>16</v>
      </c>
      <c r="P225" s="31" t="s">
        <v>17</v>
      </c>
      <c r="Q225" s="32" t="s">
        <v>18</v>
      </c>
      <c r="R225" s="22"/>
      <c r="S225" s="30" t="s">
        <v>15</v>
      </c>
      <c r="T225" s="31" t="s">
        <v>16</v>
      </c>
      <c r="U225" s="31" t="s">
        <v>17</v>
      </c>
      <c r="V225" s="32" t="s">
        <v>18</v>
      </c>
      <c r="W225" s="22"/>
      <c r="X225" s="388" t="s">
        <v>15</v>
      </c>
      <c r="Y225" s="31" t="s">
        <v>16</v>
      </c>
      <c r="Z225" s="31" t="s">
        <v>17</v>
      </c>
      <c r="AA225" s="32" t="s">
        <v>18</v>
      </c>
      <c r="AB225" s="451"/>
      <c r="AC225" s="388" t="s">
        <v>15</v>
      </c>
      <c r="AD225" s="31" t="s">
        <v>16</v>
      </c>
      <c r="AE225" s="31" t="s">
        <v>17</v>
      </c>
      <c r="AF225" s="32" t="s">
        <v>18</v>
      </c>
      <c r="AH225" s="388" t="s">
        <v>15</v>
      </c>
      <c r="AI225" s="31" t="s">
        <v>16</v>
      </c>
      <c r="AJ225" s="31" t="s">
        <v>17</v>
      </c>
      <c r="AK225" s="32" t="s">
        <v>18</v>
      </c>
      <c r="AM225" s="388" t="s">
        <v>15</v>
      </c>
      <c r="AN225" s="31" t="s">
        <v>16</v>
      </c>
      <c r="AO225" s="31" t="s">
        <v>17</v>
      </c>
      <c r="AP225" s="32" t="s">
        <v>18</v>
      </c>
      <c r="AR225" s="388" t="s">
        <v>15</v>
      </c>
      <c r="AS225" s="31" t="s">
        <v>16</v>
      </c>
      <c r="AT225" s="31" t="s">
        <v>17</v>
      </c>
      <c r="AU225" s="32" t="s">
        <v>18</v>
      </c>
      <c r="AW225" s="388" t="s">
        <v>15</v>
      </c>
      <c r="AX225" s="31" t="s">
        <v>16</v>
      </c>
      <c r="AY225" s="31" t="s">
        <v>17</v>
      </c>
      <c r="AZ225" s="32" t="s">
        <v>18</v>
      </c>
      <c r="BB225" s="388" t="s">
        <v>15</v>
      </c>
      <c r="BC225" s="31" t="s">
        <v>16</v>
      </c>
      <c r="BD225" s="31" t="s">
        <v>17</v>
      </c>
      <c r="BE225" s="32" t="s">
        <v>18</v>
      </c>
      <c r="BG225" s="388" t="s">
        <v>15</v>
      </c>
      <c r="BH225" s="31" t="s">
        <v>16</v>
      </c>
      <c r="BI225" s="31" t="s">
        <v>17</v>
      </c>
      <c r="BJ225" s="32" t="s">
        <v>18</v>
      </c>
      <c r="BL225" s="388" t="s">
        <v>15</v>
      </c>
      <c r="BM225" s="31" t="s">
        <v>16</v>
      </c>
      <c r="BN225" s="31" t="s">
        <v>17</v>
      </c>
      <c r="BO225" s="32" t="s">
        <v>18</v>
      </c>
      <c r="BQ225" s="388" t="s">
        <v>15</v>
      </c>
      <c r="BR225" s="31" t="s">
        <v>16</v>
      </c>
      <c r="BS225" s="31" t="s">
        <v>17</v>
      </c>
      <c r="BT225" s="32" t="s">
        <v>18</v>
      </c>
      <c r="BV225" s="388" t="s">
        <v>15</v>
      </c>
      <c r="BW225" s="31" t="s">
        <v>16</v>
      </c>
      <c r="BX225" s="31" t="s">
        <v>17</v>
      </c>
      <c r="BY225" s="32" t="s">
        <v>18</v>
      </c>
      <c r="CA225" s="388" t="s">
        <v>15</v>
      </c>
      <c r="CB225" s="31" t="s">
        <v>16</v>
      </c>
      <c r="CC225" s="31" t="s">
        <v>17</v>
      </c>
      <c r="CD225" s="32" t="s">
        <v>18</v>
      </c>
      <c r="CF225" s="388" t="s">
        <v>15</v>
      </c>
      <c r="CG225" s="31" t="s">
        <v>16</v>
      </c>
      <c r="CH225" s="31" t="s">
        <v>17</v>
      </c>
      <c r="CI225" s="32" t="s">
        <v>18</v>
      </c>
      <c r="CK225" s="388" t="s">
        <v>15</v>
      </c>
      <c r="CL225" s="31" t="s">
        <v>16</v>
      </c>
      <c r="CM225" s="31" t="s">
        <v>17</v>
      </c>
      <c r="CN225" s="32" t="s">
        <v>18</v>
      </c>
      <c r="CP225" s="388" t="s">
        <v>15</v>
      </c>
      <c r="CQ225" s="31" t="s">
        <v>16</v>
      </c>
      <c r="CR225" s="31" t="s">
        <v>17</v>
      </c>
      <c r="CS225" s="32" t="s">
        <v>18</v>
      </c>
      <c r="CU225" s="388" t="s">
        <v>15</v>
      </c>
      <c r="CV225" s="31" t="s">
        <v>16</v>
      </c>
      <c r="CW225" s="31" t="s">
        <v>17</v>
      </c>
      <c r="CX225" s="32" t="s">
        <v>18</v>
      </c>
      <c r="CZ225" s="388" t="s">
        <v>15</v>
      </c>
      <c r="DA225" s="31" t="s">
        <v>16</v>
      </c>
      <c r="DB225" s="31" t="s">
        <v>17</v>
      </c>
      <c r="DC225" s="32" t="s">
        <v>18</v>
      </c>
      <c r="DE225" s="388" t="s">
        <v>15</v>
      </c>
      <c r="DF225" s="31" t="s">
        <v>16</v>
      </c>
      <c r="DG225" s="31" t="s">
        <v>17</v>
      </c>
      <c r="DH225" s="32" t="s">
        <v>18</v>
      </c>
      <c r="DJ225" s="388" t="s">
        <v>15</v>
      </c>
      <c r="DK225" s="31" t="s">
        <v>16</v>
      </c>
      <c r="DL225" s="31" t="s">
        <v>17</v>
      </c>
      <c r="DM225" s="32" t="s">
        <v>18</v>
      </c>
      <c r="DO225" s="388" t="s">
        <v>15</v>
      </c>
      <c r="DP225" s="31" t="s">
        <v>16</v>
      </c>
      <c r="DQ225" s="31" t="s">
        <v>17</v>
      </c>
      <c r="DR225" s="32" t="s">
        <v>18</v>
      </c>
      <c r="DT225" s="250" t="s">
        <v>17</v>
      </c>
      <c r="DU225" s="251" t="s">
        <v>18</v>
      </c>
      <c r="DV225" s="250" t="s">
        <v>17</v>
      </c>
      <c r="DW225" s="252" t="s">
        <v>18</v>
      </c>
      <c r="DX225" s="253" t="s">
        <v>17</v>
      </c>
      <c r="DY225" s="252" t="s">
        <v>18</v>
      </c>
    </row>
    <row r="226" spans="1:130" s="33" customFormat="1" ht="27" customHeight="1" thickBot="1" x14ac:dyDescent="0.35">
      <c r="B226" s="254" t="s">
        <v>107</v>
      </c>
      <c r="C226" s="255" t="s">
        <v>55</v>
      </c>
      <c r="D226" s="444"/>
      <c r="E226" s="283" t="s">
        <v>21</v>
      </c>
      <c r="F226" s="257" t="s">
        <v>22</v>
      </c>
      <c r="G226" s="257"/>
      <c r="H226" s="257" t="s">
        <v>23</v>
      </c>
      <c r="I226" s="257" t="s">
        <v>24</v>
      </c>
      <c r="J226" s="257" t="s">
        <v>25</v>
      </c>
      <c r="K226" s="258" t="s">
        <v>26</v>
      </c>
      <c r="L226" s="259" t="s">
        <v>27</v>
      </c>
      <c r="N226" s="389"/>
      <c r="O226" s="212"/>
      <c r="P226" s="35"/>
      <c r="Q226" s="36"/>
      <c r="R226" s="37"/>
      <c r="S226" s="34"/>
      <c r="T226" s="35"/>
      <c r="U226" s="35"/>
      <c r="V226" s="36"/>
      <c r="W226" s="37"/>
      <c r="X226" s="389"/>
      <c r="Y226" s="35"/>
      <c r="Z226" s="35"/>
      <c r="AA226" s="36"/>
      <c r="AB226" s="37"/>
      <c r="AC226" s="389"/>
      <c r="AD226" s="35"/>
      <c r="AE226" s="35"/>
      <c r="AF226" s="36"/>
      <c r="AH226" s="389"/>
      <c r="AI226" s="35"/>
      <c r="AJ226" s="35"/>
      <c r="AK226" s="36"/>
      <c r="AM226" s="389"/>
      <c r="AN226" s="35"/>
      <c r="AO226" s="35"/>
      <c r="AP226" s="36"/>
      <c r="AR226" s="389"/>
      <c r="AS226" s="35"/>
      <c r="AT226" s="35"/>
      <c r="AU226" s="36"/>
      <c r="AW226" s="389"/>
      <c r="AX226" s="35"/>
      <c r="AY226" s="35"/>
      <c r="AZ226" s="36"/>
      <c r="BB226" s="389"/>
      <c r="BC226" s="35"/>
      <c r="BD226" s="35"/>
      <c r="BE226" s="36"/>
      <c r="BG226" s="389"/>
      <c r="BH226" s="35"/>
      <c r="BI226" s="35"/>
      <c r="BJ226" s="36"/>
      <c r="BL226" s="389"/>
      <c r="BM226" s="35"/>
      <c r="BN226" s="35"/>
      <c r="BO226" s="36"/>
      <c r="BQ226" s="389"/>
      <c r="BR226" s="35"/>
      <c r="BS226" s="35"/>
      <c r="BT226" s="36"/>
      <c r="BV226" s="389"/>
      <c r="BW226" s="35"/>
      <c r="BX226" s="35"/>
      <c r="BY226" s="36"/>
      <c r="CA226" s="389"/>
      <c r="CB226" s="35"/>
      <c r="CC226" s="35"/>
      <c r="CD226" s="36"/>
      <c r="CF226" s="389"/>
      <c r="CG226" s="35"/>
      <c r="CH226" s="35"/>
      <c r="CI226" s="36"/>
      <c r="CK226" s="389"/>
      <c r="CL226" s="35"/>
      <c r="CM226" s="35"/>
      <c r="CN226" s="36"/>
      <c r="CP226" s="389"/>
      <c r="CQ226" s="35"/>
      <c r="CR226" s="35"/>
      <c r="CS226" s="36"/>
      <c r="CU226" s="389"/>
      <c r="CV226" s="35"/>
      <c r="CW226" s="35"/>
      <c r="CX226" s="36"/>
      <c r="CZ226" s="389"/>
      <c r="DA226" s="35"/>
      <c r="DB226" s="35"/>
      <c r="DC226" s="36"/>
      <c r="DE226" s="389"/>
      <c r="DF226" s="35"/>
      <c r="DG226" s="35"/>
      <c r="DH226" s="36"/>
      <c r="DJ226" s="389"/>
      <c r="DK226" s="35"/>
      <c r="DL226" s="35"/>
      <c r="DM226" s="36"/>
      <c r="DO226" s="389"/>
      <c r="DP226" s="35"/>
      <c r="DQ226" s="35"/>
      <c r="DR226" s="36"/>
      <c r="DT226" s="34"/>
      <c r="DU226" s="36"/>
      <c r="DV226" s="38"/>
      <c r="DW226" s="36"/>
      <c r="DX226" s="38"/>
      <c r="DY226" s="39"/>
      <c r="DZ226" s="309" t="str">
        <f t="shared" ref="DZ226:DZ238" si="692">B226</f>
        <v>Others 3</v>
      </c>
    </row>
    <row r="227" spans="1:130" ht="18" customHeight="1" x14ac:dyDescent="0.3">
      <c r="B227" s="317"/>
      <c r="C227" s="317"/>
      <c r="D227" s="317"/>
      <c r="E227" s="239"/>
      <c r="F227" s="263"/>
      <c r="G227" s="263"/>
      <c r="H227" s="263"/>
      <c r="I227" s="56"/>
      <c r="J227" s="56"/>
      <c r="K227" s="265"/>
      <c r="L227" s="264"/>
      <c r="M227" s="57"/>
      <c r="N227" s="394"/>
      <c r="O227" s="214"/>
      <c r="P227" s="8">
        <f t="shared" ref="P227:P238" si="693">$E227*N227*O227</f>
        <v>0</v>
      </c>
      <c r="Q227" s="8">
        <f t="shared" ref="Q227:Q238" si="694">P227/$I$3</f>
        <v>0</v>
      </c>
      <c r="S227" s="201">
        <f t="shared" ref="S227:T238" si="695">N227</f>
        <v>0</v>
      </c>
      <c r="T227" s="201">
        <f t="shared" si="695"/>
        <v>0</v>
      </c>
      <c r="U227" s="8">
        <f t="shared" ref="U227:U234" si="696">$E227*S227*T227</f>
        <v>0</v>
      </c>
      <c r="V227" s="8">
        <f t="shared" ref="V227:V238" si="697">U227/$I$3</f>
        <v>0</v>
      </c>
      <c r="X227" s="375">
        <f t="shared" ref="X227:Y238" si="698">S227</f>
        <v>0</v>
      </c>
      <c r="Y227" s="201">
        <f t="shared" si="698"/>
        <v>0</v>
      </c>
      <c r="Z227" s="8">
        <f t="shared" ref="Z227:Z238" si="699">$E227*X227*Y227</f>
        <v>0</v>
      </c>
      <c r="AA227" s="8">
        <f t="shared" ref="AA227:AA238" si="700">Z227/$I$3</f>
        <v>0</v>
      </c>
      <c r="AC227" s="375">
        <f t="shared" ref="AC227:AD238" si="701">X227</f>
        <v>0</v>
      </c>
      <c r="AD227" s="201">
        <f t="shared" si="701"/>
        <v>0</v>
      </c>
      <c r="AE227" s="8">
        <f t="shared" ref="AE227:AE238" si="702">$E227*AC227*AD227</f>
        <v>0</v>
      </c>
      <c r="AF227" s="8">
        <f t="shared" ref="AF227:AF238" si="703">AE227/$I$3</f>
        <v>0</v>
      </c>
      <c r="AH227" s="375">
        <f t="shared" ref="AH227:AI238" si="704">AC227</f>
        <v>0</v>
      </c>
      <c r="AI227" s="201">
        <f t="shared" si="704"/>
        <v>0</v>
      </c>
      <c r="AJ227" s="8">
        <f t="shared" ref="AJ227:AJ238" si="705">$E227*AH227*AI227</f>
        <v>0</v>
      </c>
      <c r="AK227" s="8">
        <f t="shared" ref="AK227:AK238" si="706">AJ227/$I$3</f>
        <v>0</v>
      </c>
      <c r="AM227" s="375">
        <f t="shared" ref="AM227:AN238" si="707">AH227</f>
        <v>0</v>
      </c>
      <c r="AN227" s="201">
        <f t="shared" si="707"/>
        <v>0</v>
      </c>
      <c r="AO227" s="8">
        <f t="shared" ref="AO227:AO238" si="708">$E227*AM227*AN227</f>
        <v>0</v>
      </c>
      <c r="AP227" s="8">
        <f t="shared" ref="AP227:AP238" si="709">AO227/$I$3</f>
        <v>0</v>
      </c>
      <c r="AR227" s="375">
        <f t="shared" ref="AR227:AS238" si="710">AM227</f>
        <v>0</v>
      </c>
      <c r="AS227" s="201">
        <f t="shared" si="710"/>
        <v>0</v>
      </c>
      <c r="AT227" s="8">
        <f t="shared" ref="AT227:AT238" si="711">$E227*AR227*AS227</f>
        <v>0</v>
      </c>
      <c r="AU227" s="8">
        <f t="shared" ref="AU227:AU238" si="712">AT227/$I$3</f>
        <v>0</v>
      </c>
      <c r="AW227" s="375">
        <f t="shared" ref="AW227:AX238" si="713">AR227</f>
        <v>0</v>
      </c>
      <c r="AX227" s="201">
        <f t="shared" si="713"/>
        <v>0</v>
      </c>
      <c r="AY227" s="8">
        <f t="shared" ref="AY227:AY238" si="714">$E227*AW227*AX227</f>
        <v>0</v>
      </c>
      <c r="AZ227" s="8">
        <f t="shared" ref="AZ227:AZ238" si="715">AY227/$I$3</f>
        <v>0</v>
      </c>
      <c r="BB227" s="375">
        <f t="shared" ref="BB227:BC238" si="716">AW227</f>
        <v>0</v>
      </c>
      <c r="BC227" s="201">
        <f t="shared" si="716"/>
        <v>0</v>
      </c>
      <c r="BD227" s="8">
        <f t="shared" ref="BD227:BD238" si="717">$E227*BB227*BC227</f>
        <v>0</v>
      </c>
      <c r="BE227" s="8">
        <f t="shared" ref="BE227:BE238" si="718">BD227/$I$3</f>
        <v>0</v>
      </c>
      <c r="BG227" s="375">
        <f t="shared" ref="BG227:BH238" si="719">BB227</f>
        <v>0</v>
      </c>
      <c r="BH227" s="201">
        <f t="shared" si="719"/>
        <v>0</v>
      </c>
      <c r="BI227" s="8">
        <f t="shared" ref="BI227:BI238" si="720">$E227*BG227*BH227</f>
        <v>0</v>
      </c>
      <c r="BJ227" s="8">
        <f t="shared" ref="BJ227:BJ238" si="721">BI227/$I$3</f>
        <v>0</v>
      </c>
      <c r="BL227" s="375">
        <f t="shared" ref="BL227:BM238" si="722">BG227</f>
        <v>0</v>
      </c>
      <c r="BM227" s="201">
        <f t="shared" si="722"/>
        <v>0</v>
      </c>
      <c r="BN227" s="8">
        <f t="shared" ref="BN227:BN238" si="723">$E227*BL227*BM227</f>
        <v>0</v>
      </c>
      <c r="BO227" s="8">
        <f t="shared" ref="BO227:BO238" si="724">BN227/$I$3</f>
        <v>0</v>
      </c>
      <c r="BQ227" s="375">
        <f t="shared" ref="BQ227:BR238" si="725">BL227</f>
        <v>0</v>
      </c>
      <c r="BR227" s="201">
        <f t="shared" si="725"/>
        <v>0</v>
      </c>
      <c r="BS227" s="8">
        <f t="shared" ref="BS227:BS238" si="726">$E227*BQ227*BR227</f>
        <v>0</v>
      </c>
      <c r="BT227" s="8">
        <f t="shared" ref="BT227:BT238" si="727">BS227/$I$3</f>
        <v>0</v>
      </c>
      <c r="BV227" s="375">
        <f t="shared" ref="BV227:BW238" si="728">BQ227</f>
        <v>0</v>
      </c>
      <c r="BW227" s="201">
        <f t="shared" si="728"/>
        <v>0</v>
      </c>
      <c r="BX227" s="8">
        <f t="shared" ref="BX227:BX238" si="729">$E227*BV227*BW227</f>
        <v>0</v>
      </c>
      <c r="BY227" s="8">
        <f t="shared" ref="BY227:BY238" si="730">BX227/$I$3</f>
        <v>0</v>
      </c>
      <c r="CA227" s="375">
        <f t="shared" ref="CA227:CB238" si="731">BV227</f>
        <v>0</v>
      </c>
      <c r="CB227" s="201">
        <f t="shared" si="731"/>
        <v>0</v>
      </c>
      <c r="CC227" s="8">
        <f t="shared" ref="CC227:CC238" si="732">$E227*CA227*CB227</f>
        <v>0</v>
      </c>
      <c r="CD227" s="8">
        <f t="shared" ref="CD227:CD238" si="733">CC227/$I$3</f>
        <v>0</v>
      </c>
      <c r="CF227" s="375">
        <f t="shared" ref="CF227:CG238" si="734">CA227</f>
        <v>0</v>
      </c>
      <c r="CG227" s="201">
        <f t="shared" si="734"/>
        <v>0</v>
      </c>
      <c r="CH227" s="8">
        <f t="shared" ref="CH227:CH238" si="735">$E227*CF227*CG227</f>
        <v>0</v>
      </c>
      <c r="CI227" s="8">
        <f t="shared" ref="CI227:CI238" si="736">CH227/$I$3</f>
        <v>0</v>
      </c>
      <c r="CK227" s="375">
        <f t="shared" ref="CK227:CL238" si="737">CF227</f>
        <v>0</v>
      </c>
      <c r="CL227" s="201">
        <f t="shared" si="737"/>
        <v>0</v>
      </c>
      <c r="CM227" s="8">
        <f t="shared" ref="CM227:CM238" si="738">$E227*CK227*CL227</f>
        <v>0</v>
      </c>
      <c r="CN227" s="8">
        <f t="shared" ref="CN227:CN238" si="739">CM227/$I$3</f>
        <v>0</v>
      </c>
      <c r="CP227" s="375">
        <f t="shared" ref="CP227:CQ238" si="740">CK227</f>
        <v>0</v>
      </c>
      <c r="CQ227" s="201">
        <f t="shared" si="740"/>
        <v>0</v>
      </c>
      <c r="CR227" s="8">
        <f t="shared" ref="CR227:CR238" si="741">$E227*CP227*CQ227</f>
        <v>0</v>
      </c>
      <c r="CS227" s="8">
        <f t="shared" ref="CS227:CS238" si="742">CR227/$I$3</f>
        <v>0</v>
      </c>
      <c r="CU227" s="375">
        <f t="shared" ref="CU227:CV238" si="743">CP227</f>
        <v>0</v>
      </c>
      <c r="CV227" s="201">
        <f t="shared" si="743"/>
        <v>0</v>
      </c>
      <c r="CW227" s="8">
        <f t="shared" ref="CW227:CW238" si="744">$E227*CU227*CV227</f>
        <v>0</v>
      </c>
      <c r="CX227" s="8">
        <f t="shared" ref="CX227:CX238" si="745">CW227/$I$3</f>
        <v>0</v>
      </c>
      <c r="CZ227" s="375">
        <f t="shared" ref="CZ227:DA238" si="746">CU227</f>
        <v>0</v>
      </c>
      <c r="DA227" s="201">
        <f t="shared" si="746"/>
        <v>0</v>
      </c>
      <c r="DB227" s="8">
        <f t="shared" ref="DB227:DB238" si="747">$E227*CZ227*DA227</f>
        <v>0</v>
      </c>
      <c r="DC227" s="8">
        <f t="shared" ref="DC227:DC238" si="748">DB227/$I$3</f>
        <v>0</v>
      </c>
      <c r="DE227" s="375">
        <f t="shared" ref="DE227:DF238" si="749">CZ227</f>
        <v>0</v>
      </c>
      <c r="DF227" s="201">
        <f t="shared" si="749"/>
        <v>0</v>
      </c>
      <c r="DG227" s="8">
        <f t="shared" ref="DG227:DG238" si="750">$E227*DE227*DF227</f>
        <v>0</v>
      </c>
      <c r="DH227" s="8">
        <f t="shared" ref="DH227:DH238" si="751">DG227/$I$3</f>
        <v>0</v>
      </c>
      <c r="DJ227" s="375">
        <f t="shared" ref="DJ227:DK238" si="752">DE227</f>
        <v>0</v>
      </c>
      <c r="DK227" s="201">
        <f t="shared" si="752"/>
        <v>0</v>
      </c>
      <c r="DL227" s="8">
        <f t="shared" ref="DL227:DL238" si="753">$E227*DJ227*DK227</f>
        <v>0</v>
      </c>
      <c r="DM227" s="8">
        <f t="shared" ref="DM227:DM238" si="754">DL227/$I$3</f>
        <v>0</v>
      </c>
      <c r="DO227" s="375">
        <f t="shared" ref="DO227:DP238" si="755">DJ227</f>
        <v>0</v>
      </c>
      <c r="DP227" s="201">
        <f t="shared" si="755"/>
        <v>0</v>
      </c>
      <c r="DQ227" s="8">
        <f t="shared" ref="DQ227:DQ238" si="756">$E227*DO227*DP227</f>
        <v>0</v>
      </c>
      <c r="DR227" s="8">
        <f t="shared" ref="DR227:DR238" si="757">DQ227/$I$3</f>
        <v>0</v>
      </c>
      <c r="DT227" s="51">
        <f t="shared" ref="DT227:DT237" si="758">P227+U227+Z227+AE227+AJ227+AO227+AT227+AY227+BD227+BI227+BN227+BS227+BX227+CC227+CH227+CM227+CR227+CW227+DB227+DG227+DL227+DQ227</f>
        <v>0</v>
      </c>
      <c r="DU227" s="50">
        <f t="shared" ref="DU227:DU238" si="759">+DT227/$I$3</f>
        <v>0</v>
      </c>
      <c r="DV227" s="51">
        <v>0</v>
      </c>
      <c r="DW227" s="50">
        <f t="shared" ref="DW227:DW238" si="760">+DV227/$I$3</f>
        <v>0</v>
      </c>
      <c r="DX227" s="51">
        <f>+DT227+DV227</f>
        <v>0</v>
      </c>
      <c r="DY227" s="53">
        <f t="shared" ref="DY227:DY238" si="761">+DU227+DW227</f>
        <v>0</v>
      </c>
      <c r="DZ227" s="307">
        <f t="shared" si="692"/>
        <v>0</v>
      </c>
    </row>
    <row r="228" spans="1:130" ht="18" customHeight="1" x14ac:dyDescent="0.3">
      <c r="B228" s="6"/>
      <c r="C228" s="317"/>
      <c r="D228" s="317"/>
      <c r="E228" s="239"/>
      <c r="F228" s="263"/>
      <c r="G228" s="263"/>
      <c r="H228" s="263"/>
      <c r="I228" s="56"/>
      <c r="J228" s="56"/>
      <c r="K228" s="265"/>
      <c r="L228" s="264"/>
      <c r="M228" s="57"/>
      <c r="N228" s="394"/>
      <c r="O228" s="214"/>
      <c r="P228" s="8">
        <f t="shared" si="693"/>
        <v>0</v>
      </c>
      <c r="Q228" s="8">
        <f t="shared" si="694"/>
        <v>0</v>
      </c>
      <c r="S228" s="201">
        <f t="shared" si="695"/>
        <v>0</v>
      </c>
      <c r="T228" s="201">
        <f t="shared" si="695"/>
        <v>0</v>
      </c>
      <c r="U228" s="8">
        <f t="shared" si="696"/>
        <v>0</v>
      </c>
      <c r="V228" s="8">
        <f t="shared" si="697"/>
        <v>0</v>
      </c>
      <c r="X228" s="375">
        <f t="shared" si="698"/>
        <v>0</v>
      </c>
      <c r="Y228" s="201">
        <f t="shared" si="698"/>
        <v>0</v>
      </c>
      <c r="Z228" s="8">
        <f t="shared" si="699"/>
        <v>0</v>
      </c>
      <c r="AA228" s="8">
        <f t="shared" si="700"/>
        <v>0</v>
      </c>
      <c r="AC228" s="375">
        <f t="shared" si="701"/>
        <v>0</v>
      </c>
      <c r="AD228" s="201">
        <f t="shared" si="701"/>
        <v>0</v>
      </c>
      <c r="AE228" s="8">
        <f t="shared" si="702"/>
        <v>0</v>
      </c>
      <c r="AF228" s="8">
        <f t="shared" si="703"/>
        <v>0</v>
      </c>
      <c r="AH228" s="375">
        <f t="shared" si="704"/>
        <v>0</v>
      </c>
      <c r="AI228" s="201">
        <f t="shared" si="704"/>
        <v>0</v>
      </c>
      <c r="AJ228" s="8">
        <f t="shared" si="705"/>
        <v>0</v>
      </c>
      <c r="AK228" s="8">
        <f t="shared" si="706"/>
        <v>0</v>
      </c>
      <c r="AM228" s="375">
        <f t="shared" si="707"/>
        <v>0</v>
      </c>
      <c r="AN228" s="201">
        <f t="shared" si="707"/>
        <v>0</v>
      </c>
      <c r="AO228" s="8">
        <f t="shared" si="708"/>
        <v>0</v>
      </c>
      <c r="AP228" s="8">
        <f t="shared" si="709"/>
        <v>0</v>
      </c>
      <c r="AR228" s="375">
        <f t="shared" si="710"/>
        <v>0</v>
      </c>
      <c r="AS228" s="201">
        <f t="shared" si="710"/>
        <v>0</v>
      </c>
      <c r="AT228" s="8">
        <f t="shared" si="711"/>
        <v>0</v>
      </c>
      <c r="AU228" s="8">
        <f t="shared" si="712"/>
        <v>0</v>
      </c>
      <c r="AW228" s="375">
        <f t="shared" si="713"/>
        <v>0</v>
      </c>
      <c r="AX228" s="201">
        <f t="shared" si="713"/>
        <v>0</v>
      </c>
      <c r="AY228" s="8">
        <f t="shared" si="714"/>
        <v>0</v>
      </c>
      <c r="AZ228" s="8">
        <f t="shared" si="715"/>
        <v>0</v>
      </c>
      <c r="BB228" s="375">
        <f t="shared" si="716"/>
        <v>0</v>
      </c>
      <c r="BC228" s="201">
        <f t="shared" si="716"/>
        <v>0</v>
      </c>
      <c r="BD228" s="8">
        <f t="shared" si="717"/>
        <v>0</v>
      </c>
      <c r="BE228" s="8">
        <f t="shared" si="718"/>
        <v>0</v>
      </c>
      <c r="BG228" s="375">
        <f t="shared" si="719"/>
        <v>0</v>
      </c>
      <c r="BH228" s="201">
        <f t="shared" si="719"/>
        <v>0</v>
      </c>
      <c r="BI228" s="8">
        <f t="shared" si="720"/>
        <v>0</v>
      </c>
      <c r="BJ228" s="8">
        <f t="shared" si="721"/>
        <v>0</v>
      </c>
      <c r="BL228" s="375">
        <f t="shared" si="722"/>
        <v>0</v>
      </c>
      <c r="BM228" s="201">
        <f t="shared" si="722"/>
        <v>0</v>
      </c>
      <c r="BN228" s="8">
        <f t="shared" si="723"/>
        <v>0</v>
      </c>
      <c r="BO228" s="8">
        <f t="shared" si="724"/>
        <v>0</v>
      </c>
      <c r="BQ228" s="375">
        <f t="shared" si="725"/>
        <v>0</v>
      </c>
      <c r="BR228" s="201">
        <f t="shared" si="725"/>
        <v>0</v>
      </c>
      <c r="BS228" s="8">
        <f t="shared" si="726"/>
        <v>0</v>
      </c>
      <c r="BT228" s="8">
        <f t="shared" si="727"/>
        <v>0</v>
      </c>
      <c r="BV228" s="375">
        <f t="shared" si="728"/>
        <v>0</v>
      </c>
      <c r="BW228" s="201">
        <f t="shared" si="728"/>
        <v>0</v>
      </c>
      <c r="BX228" s="8">
        <f t="shared" si="729"/>
        <v>0</v>
      </c>
      <c r="BY228" s="8">
        <f t="shared" si="730"/>
        <v>0</v>
      </c>
      <c r="CA228" s="375">
        <f t="shared" si="731"/>
        <v>0</v>
      </c>
      <c r="CB228" s="201">
        <f t="shared" si="731"/>
        <v>0</v>
      </c>
      <c r="CC228" s="8">
        <f t="shared" si="732"/>
        <v>0</v>
      </c>
      <c r="CD228" s="8">
        <f t="shared" si="733"/>
        <v>0</v>
      </c>
      <c r="CF228" s="375">
        <f t="shared" si="734"/>
        <v>0</v>
      </c>
      <c r="CG228" s="201">
        <f t="shared" si="734"/>
        <v>0</v>
      </c>
      <c r="CH228" s="8">
        <f t="shared" si="735"/>
        <v>0</v>
      </c>
      <c r="CI228" s="8">
        <f t="shared" si="736"/>
        <v>0</v>
      </c>
      <c r="CK228" s="375">
        <f t="shared" si="737"/>
        <v>0</v>
      </c>
      <c r="CL228" s="201">
        <f t="shared" si="737"/>
        <v>0</v>
      </c>
      <c r="CM228" s="8">
        <f t="shared" si="738"/>
        <v>0</v>
      </c>
      <c r="CN228" s="8">
        <f t="shared" si="739"/>
        <v>0</v>
      </c>
      <c r="CP228" s="375">
        <f t="shared" si="740"/>
        <v>0</v>
      </c>
      <c r="CQ228" s="201">
        <f t="shared" si="740"/>
        <v>0</v>
      </c>
      <c r="CR228" s="8">
        <f t="shared" si="741"/>
        <v>0</v>
      </c>
      <c r="CS228" s="8">
        <f t="shared" si="742"/>
        <v>0</v>
      </c>
      <c r="CU228" s="375">
        <f t="shared" si="743"/>
        <v>0</v>
      </c>
      <c r="CV228" s="201">
        <f t="shared" si="743"/>
        <v>0</v>
      </c>
      <c r="CW228" s="8">
        <f t="shared" si="744"/>
        <v>0</v>
      </c>
      <c r="CX228" s="8">
        <f t="shared" si="745"/>
        <v>0</v>
      </c>
      <c r="CZ228" s="375">
        <f t="shared" si="746"/>
        <v>0</v>
      </c>
      <c r="DA228" s="201">
        <f t="shared" si="746"/>
        <v>0</v>
      </c>
      <c r="DB228" s="8">
        <f t="shared" si="747"/>
        <v>0</v>
      </c>
      <c r="DC228" s="8">
        <f t="shared" si="748"/>
        <v>0</v>
      </c>
      <c r="DE228" s="375">
        <f t="shared" si="749"/>
        <v>0</v>
      </c>
      <c r="DF228" s="201">
        <f t="shared" si="749"/>
        <v>0</v>
      </c>
      <c r="DG228" s="8">
        <f t="shared" si="750"/>
        <v>0</v>
      </c>
      <c r="DH228" s="8">
        <f t="shared" si="751"/>
        <v>0</v>
      </c>
      <c r="DJ228" s="375">
        <f t="shared" si="752"/>
        <v>0</v>
      </c>
      <c r="DK228" s="201">
        <f t="shared" si="752"/>
        <v>0</v>
      </c>
      <c r="DL228" s="8">
        <f t="shared" si="753"/>
        <v>0</v>
      </c>
      <c r="DM228" s="8">
        <f t="shared" si="754"/>
        <v>0</v>
      </c>
      <c r="DO228" s="375">
        <f t="shared" si="755"/>
        <v>0</v>
      </c>
      <c r="DP228" s="201">
        <f t="shared" si="755"/>
        <v>0</v>
      </c>
      <c r="DQ228" s="8">
        <f t="shared" si="756"/>
        <v>0</v>
      </c>
      <c r="DR228" s="8">
        <f t="shared" si="757"/>
        <v>0</v>
      </c>
      <c r="DT228" s="51">
        <f t="shared" si="758"/>
        <v>0</v>
      </c>
      <c r="DU228" s="50">
        <f t="shared" si="759"/>
        <v>0</v>
      </c>
      <c r="DV228" s="51">
        <v>0</v>
      </c>
      <c r="DW228" s="50">
        <f t="shared" si="760"/>
        <v>0</v>
      </c>
      <c r="DX228" s="51">
        <f>+DT228+DV228</f>
        <v>0</v>
      </c>
      <c r="DY228" s="52">
        <f t="shared" si="761"/>
        <v>0</v>
      </c>
      <c r="DZ228" s="307">
        <f t="shared" si="692"/>
        <v>0</v>
      </c>
    </row>
    <row r="229" spans="1:130" ht="18" customHeight="1" x14ac:dyDescent="0.3">
      <c r="B229" s="319"/>
      <c r="C229" s="320"/>
      <c r="D229" s="320"/>
      <c r="E229" s="240"/>
      <c r="F229" s="263"/>
      <c r="G229" s="274"/>
      <c r="H229" s="274"/>
      <c r="I229" s="58"/>
      <c r="J229" s="56"/>
      <c r="K229" s="265"/>
      <c r="L229" s="264"/>
      <c r="M229" s="57"/>
      <c r="N229" s="394"/>
      <c r="O229" s="214"/>
      <c r="P229" s="8">
        <f t="shared" si="693"/>
        <v>0</v>
      </c>
      <c r="Q229" s="8">
        <f t="shared" si="694"/>
        <v>0</v>
      </c>
      <c r="S229" s="201">
        <f t="shared" si="695"/>
        <v>0</v>
      </c>
      <c r="T229" s="201">
        <f t="shared" si="695"/>
        <v>0</v>
      </c>
      <c r="U229" s="8">
        <f t="shared" si="696"/>
        <v>0</v>
      </c>
      <c r="V229" s="8">
        <f t="shared" si="697"/>
        <v>0</v>
      </c>
      <c r="X229" s="375">
        <f t="shared" si="698"/>
        <v>0</v>
      </c>
      <c r="Y229" s="201">
        <f t="shared" si="698"/>
        <v>0</v>
      </c>
      <c r="Z229" s="8">
        <f t="shared" si="699"/>
        <v>0</v>
      </c>
      <c r="AA229" s="8">
        <f t="shared" si="700"/>
        <v>0</v>
      </c>
      <c r="AC229" s="375">
        <f t="shared" si="701"/>
        <v>0</v>
      </c>
      <c r="AD229" s="201">
        <f t="shared" si="701"/>
        <v>0</v>
      </c>
      <c r="AE229" s="8">
        <f t="shared" si="702"/>
        <v>0</v>
      </c>
      <c r="AF229" s="8">
        <f t="shared" si="703"/>
        <v>0</v>
      </c>
      <c r="AH229" s="375">
        <f t="shared" si="704"/>
        <v>0</v>
      </c>
      <c r="AI229" s="201">
        <f t="shared" si="704"/>
        <v>0</v>
      </c>
      <c r="AJ229" s="8">
        <f t="shared" si="705"/>
        <v>0</v>
      </c>
      <c r="AK229" s="8">
        <f t="shared" si="706"/>
        <v>0</v>
      </c>
      <c r="AM229" s="375">
        <f t="shared" si="707"/>
        <v>0</v>
      </c>
      <c r="AN229" s="201">
        <f t="shared" si="707"/>
        <v>0</v>
      </c>
      <c r="AO229" s="8">
        <f t="shared" si="708"/>
        <v>0</v>
      </c>
      <c r="AP229" s="8">
        <f t="shared" si="709"/>
        <v>0</v>
      </c>
      <c r="AR229" s="375">
        <f t="shared" si="710"/>
        <v>0</v>
      </c>
      <c r="AS229" s="201">
        <f t="shared" si="710"/>
        <v>0</v>
      </c>
      <c r="AT229" s="8">
        <f t="shared" si="711"/>
        <v>0</v>
      </c>
      <c r="AU229" s="8">
        <f t="shared" si="712"/>
        <v>0</v>
      </c>
      <c r="AW229" s="375">
        <f t="shared" si="713"/>
        <v>0</v>
      </c>
      <c r="AX229" s="201">
        <f t="shared" si="713"/>
        <v>0</v>
      </c>
      <c r="AY229" s="8">
        <f t="shared" si="714"/>
        <v>0</v>
      </c>
      <c r="AZ229" s="8">
        <f t="shared" si="715"/>
        <v>0</v>
      </c>
      <c r="BB229" s="375">
        <f t="shared" si="716"/>
        <v>0</v>
      </c>
      <c r="BC229" s="201">
        <f t="shared" si="716"/>
        <v>0</v>
      </c>
      <c r="BD229" s="8">
        <f t="shared" si="717"/>
        <v>0</v>
      </c>
      <c r="BE229" s="8">
        <f t="shared" si="718"/>
        <v>0</v>
      </c>
      <c r="BG229" s="375">
        <f t="shared" si="719"/>
        <v>0</v>
      </c>
      <c r="BH229" s="201">
        <f t="shared" si="719"/>
        <v>0</v>
      </c>
      <c r="BI229" s="8">
        <f t="shared" si="720"/>
        <v>0</v>
      </c>
      <c r="BJ229" s="8">
        <f t="shared" si="721"/>
        <v>0</v>
      </c>
      <c r="BL229" s="375">
        <f t="shared" si="722"/>
        <v>0</v>
      </c>
      <c r="BM229" s="201">
        <f t="shared" si="722"/>
        <v>0</v>
      </c>
      <c r="BN229" s="8">
        <f t="shared" si="723"/>
        <v>0</v>
      </c>
      <c r="BO229" s="8">
        <f t="shared" si="724"/>
        <v>0</v>
      </c>
      <c r="BQ229" s="375">
        <f t="shared" si="725"/>
        <v>0</v>
      </c>
      <c r="BR229" s="201">
        <f t="shared" si="725"/>
        <v>0</v>
      </c>
      <c r="BS229" s="8">
        <f t="shared" si="726"/>
        <v>0</v>
      </c>
      <c r="BT229" s="8">
        <f t="shared" si="727"/>
        <v>0</v>
      </c>
      <c r="BV229" s="375">
        <f t="shared" si="728"/>
        <v>0</v>
      </c>
      <c r="BW229" s="201">
        <f t="shared" si="728"/>
        <v>0</v>
      </c>
      <c r="BX229" s="8">
        <f t="shared" si="729"/>
        <v>0</v>
      </c>
      <c r="BY229" s="8">
        <f t="shared" si="730"/>
        <v>0</v>
      </c>
      <c r="CA229" s="375">
        <f t="shared" si="731"/>
        <v>0</v>
      </c>
      <c r="CB229" s="201">
        <f t="shared" si="731"/>
        <v>0</v>
      </c>
      <c r="CC229" s="8">
        <f t="shared" si="732"/>
        <v>0</v>
      </c>
      <c r="CD229" s="8">
        <f t="shared" si="733"/>
        <v>0</v>
      </c>
      <c r="CF229" s="375">
        <f t="shared" si="734"/>
        <v>0</v>
      </c>
      <c r="CG229" s="201">
        <f t="shared" si="734"/>
        <v>0</v>
      </c>
      <c r="CH229" s="8">
        <f t="shared" si="735"/>
        <v>0</v>
      </c>
      <c r="CI229" s="8">
        <f t="shared" si="736"/>
        <v>0</v>
      </c>
      <c r="CK229" s="375">
        <f t="shared" si="737"/>
        <v>0</v>
      </c>
      <c r="CL229" s="201">
        <f t="shared" si="737"/>
        <v>0</v>
      </c>
      <c r="CM229" s="8">
        <f t="shared" si="738"/>
        <v>0</v>
      </c>
      <c r="CN229" s="8">
        <f t="shared" si="739"/>
        <v>0</v>
      </c>
      <c r="CP229" s="375">
        <f t="shared" si="740"/>
        <v>0</v>
      </c>
      <c r="CQ229" s="201">
        <f t="shared" si="740"/>
        <v>0</v>
      </c>
      <c r="CR229" s="8">
        <f t="shared" si="741"/>
        <v>0</v>
      </c>
      <c r="CS229" s="8">
        <f t="shared" si="742"/>
        <v>0</v>
      </c>
      <c r="CU229" s="375">
        <f t="shared" si="743"/>
        <v>0</v>
      </c>
      <c r="CV229" s="201">
        <f t="shared" si="743"/>
        <v>0</v>
      </c>
      <c r="CW229" s="8">
        <f t="shared" si="744"/>
        <v>0</v>
      </c>
      <c r="CX229" s="8">
        <f t="shared" si="745"/>
        <v>0</v>
      </c>
      <c r="CZ229" s="375">
        <f t="shared" si="746"/>
        <v>0</v>
      </c>
      <c r="DA229" s="201">
        <f t="shared" si="746"/>
        <v>0</v>
      </c>
      <c r="DB229" s="8">
        <f t="shared" si="747"/>
        <v>0</v>
      </c>
      <c r="DC229" s="8">
        <f t="shared" si="748"/>
        <v>0</v>
      </c>
      <c r="DE229" s="375">
        <f t="shared" si="749"/>
        <v>0</v>
      </c>
      <c r="DF229" s="201">
        <f t="shared" si="749"/>
        <v>0</v>
      </c>
      <c r="DG229" s="8">
        <f t="shared" si="750"/>
        <v>0</v>
      </c>
      <c r="DH229" s="8">
        <f t="shared" si="751"/>
        <v>0</v>
      </c>
      <c r="DJ229" s="375">
        <f t="shared" si="752"/>
        <v>0</v>
      </c>
      <c r="DK229" s="201">
        <f t="shared" si="752"/>
        <v>0</v>
      </c>
      <c r="DL229" s="8">
        <f t="shared" si="753"/>
        <v>0</v>
      </c>
      <c r="DM229" s="8">
        <f t="shared" si="754"/>
        <v>0</v>
      </c>
      <c r="DO229" s="375">
        <f t="shared" si="755"/>
        <v>0</v>
      </c>
      <c r="DP229" s="201">
        <f t="shared" si="755"/>
        <v>0</v>
      </c>
      <c r="DQ229" s="8">
        <f t="shared" si="756"/>
        <v>0</v>
      </c>
      <c r="DR229" s="8">
        <f t="shared" si="757"/>
        <v>0</v>
      </c>
      <c r="DT229" s="51">
        <f t="shared" si="758"/>
        <v>0</v>
      </c>
      <c r="DU229" s="50">
        <f t="shared" si="759"/>
        <v>0</v>
      </c>
      <c r="DV229" s="51">
        <v>0</v>
      </c>
      <c r="DW229" s="50">
        <f t="shared" si="760"/>
        <v>0</v>
      </c>
      <c r="DX229" s="51">
        <f t="shared" ref="DX229:DX237" si="762">+DT229+DV229</f>
        <v>0</v>
      </c>
      <c r="DY229" s="52">
        <f t="shared" si="761"/>
        <v>0</v>
      </c>
      <c r="DZ229" s="307">
        <f t="shared" si="692"/>
        <v>0</v>
      </c>
    </row>
    <row r="230" spans="1:130" ht="18" customHeight="1" x14ac:dyDescent="0.3">
      <c r="B230" s="317"/>
      <c r="C230" s="317"/>
      <c r="D230" s="317"/>
      <c r="E230" s="239"/>
      <c r="F230" s="263"/>
      <c r="G230" s="274"/>
      <c r="H230" s="263"/>
      <c r="I230" s="56"/>
      <c r="J230" s="56"/>
      <c r="K230" s="265"/>
      <c r="L230" s="264"/>
      <c r="M230" s="57"/>
      <c r="N230" s="394"/>
      <c r="O230" s="214"/>
      <c r="P230" s="8">
        <f t="shared" si="693"/>
        <v>0</v>
      </c>
      <c r="Q230" s="8">
        <f t="shared" si="694"/>
        <v>0</v>
      </c>
      <c r="S230" s="201">
        <f t="shared" si="695"/>
        <v>0</v>
      </c>
      <c r="T230" s="201">
        <f t="shared" si="695"/>
        <v>0</v>
      </c>
      <c r="U230" s="8">
        <f t="shared" si="696"/>
        <v>0</v>
      </c>
      <c r="V230" s="8">
        <f t="shared" si="697"/>
        <v>0</v>
      </c>
      <c r="X230" s="375">
        <f t="shared" si="698"/>
        <v>0</v>
      </c>
      <c r="Y230" s="201">
        <f t="shared" si="698"/>
        <v>0</v>
      </c>
      <c r="Z230" s="8">
        <f t="shared" si="699"/>
        <v>0</v>
      </c>
      <c r="AA230" s="8">
        <f t="shared" si="700"/>
        <v>0</v>
      </c>
      <c r="AC230" s="375">
        <f t="shared" si="701"/>
        <v>0</v>
      </c>
      <c r="AD230" s="201">
        <f t="shared" si="701"/>
        <v>0</v>
      </c>
      <c r="AE230" s="8">
        <f t="shared" si="702"/>
        <v>0</v>
      </c>
      <c r="AF230" s="8">
        <f t="shared" si="703"/>
        <v>0</v>
      </c>
      <c r="AH230" s="375">
        <f t="shared" si="704"/>
        <v>0</v>
      </c>
      <c r="AI230" s="201">
        <f t="shared" si="704"/>
        <v>0</v>
      </c>
      <c r="AJ230" s="8">
        <f t="shared" si="705"/>
        <v>0</v>
      </c>
      <c r="AK230" s="8">
        <f t="shared" si="706"/>
        <v>0</v>
      </c>
      <c r="AM230" s="375">
        <f t="shared" si="707"/>
        <v>0</v>
      </c>
      <c r="AN230" s="201">
        <f t="shared" si="707"/>
        <v>0</v>
      </c>
      <c r="AO230" s="8">
        <f t="shared" si="708"/>
        <v>0</v>
      </c>
      <c r="AP230" s="8">
        <f t="shared" si="709"/>
        <v>0</v>
      </c>
      <c r="AR230" s="375">
        <f t="shared" si="710"/>
        <v>0</v>
      </c>
      <c r="AS230" s="201">
        <f t="shared" si="710"/>
        <v>0</v>
      </c>
      <c r="AT230" s="8">
        <f t="shared" si="711"/>
        <v>0</v>
      </c>
      <c r="AU230" s="8">
        <f t="shared" si="712"/>
        <v>0</v>
      </c>
      <c r="AW230" s="375">
        <f t="shared" si="713"/>
        <v>0</v>
      </c>
      <c r="AX230" s="201">
        <f t="shared" si="713"/>
        <v>0</v>
      </c>
      <c r="AY230" s="8">
        <f t="shared" si="714"/>
        <v>0</v>
      </c>
      <c r="AZ230" s="8">
        <f t="shared" si="715"/>
        <v>0</v>
      </c>
      <c r="BB230" s="375">
        <f t="shared" si="716"/>
        <v>0</v>
      </c>
      <c r="BC230" s="201">
        <f t="shared" si="716"/>
        <v>0</v>
      </c>
      <c r="BD230" s="8">
        <f t="shared" si="717"/>
        <v>0</v>
      </c>
      <c r="BE230" s="8">
        <f t="shared" si="718"/>
        <v>0</v>
      </c>
      <c r="BG230" s="375">
        <f t="shared" si="719"/>
        <v>0</v>
      </c>
      <c r="BH230" s="201">
        <f t="shared" si="719"/>
        <v>0</v>
      </c>
      <c r="BI230" s="8">
        <f t="shared" si="720"/>
        <v>0</v>
      </c>
      <c r="BJ230" s="8">
        <f t="shared" si="721"/>
        <v>0</v>
      </c>
      <c r="BL230" s="375">
        <f t="shared" si="722"/>
        <v>0</v>
      </c>
      <c r="BM230" s="201">
        <f t="shared" si="722"/>
        <v>0</v>
      </c>
      <c r="BN230" s="8">
        <f t="shared" si="723"/>
        <v>0</v>
      </c>
      <c r="BO230" s="8">
        <f t="shared" si="724"/>
        <v>0</v>
      </c>
      <c r="BQ230" s="375">
        <f t="shared" si="725"/>
        <v>0</v>
      </c>
      <c r="BR230" s="201">
        <f t="shared" si="725"/>
        <v>0</v>
      </c>
      <c r="BS230" s="8">
        <f t="shared" si="726"/>
        <v>0</v>
      </c>
      <c r="BT230" s="8">
        <f t="shared" si="727"/>
        <v>0</v>
      </c>
      <c r="BV230" s="375">
        <f t="shared" si="728"/>
        <v>0</v>
      </c>
      <c r="BW230" s="201">
        <f t="shared" si="728"/>
        <v>0</v>
      </c>
      <c r="BX230" s="8">
        <f t="shared" si="729"/>
        <v>0</v>
      </c>
      <c r="BY230" s="8">
        <f t="shared" si="730"/>
        <v>0</v>
      </c>
      <c r="CA230" s="375">
        <f t="shared" si="731"/>
        <v>0</v>
      </c>
      <c r="CB230" s="201">
        <f t="shared" si="731"/>
        <v>0</v>
      </c>
      <c r="CC230" s="8">
        <f t="shared" si="732"/>
        <v>0</v>
      </c>
      <c r="CD230" s="8">
        <f t="shared" si="733"/>
        <v>0</v>
      </c>
      <c r="CF230" s="375">
        <f t="shared" si="734"/>
        <v>0</v>
      </c>
      <c r="CG230" s="201">
        <f t="shared" si="734"/>
        <v>0</v>
      </c>
      <c r="CH230" s="8">
        <f t="shared" si="735"/>
        <v>0</v>
      </c>
      <c r="CI230" s="8">
        <f t="shared" si="736"/>
        <v>0</v>
      </c>
      <c r="CK230" s="375">
        <f t="shared" si="737"/>
        <v>0</v>
      </c>
      <c r="CL230" s="201">
        <f t="shared" si="737"/>
        <v>0</v>
      </c>
      <c r="CM230" s="8">
        <f t="shared" si="738"/>
        <v>0</v>
      </c>
      <c r="CN230" s="8">
        <f t="shared" si="739"/>
        <v>0</v>
      </c>
      <c r="CP230" s="375">
        <f t="shared" si="740"/>
        <v>0</v>
      </c>
      <c r="CQ230" s="201">
        <f t="shared" si="740"/>
        <v>0</v>
      </c>
      <c r="CR230" s="8">
        <f t="shared" si="741"/>
        <v>0</v>
      </c>
      <c r="CS230" s="8">
        <f t="shared" si="742"/>
        <v>0</v>
      </c>
      <c r="CU230" s="375">
        <f t="shared" si="743"/>
        <v>0</v>
      </c>
      <c r="CV230" s="201">
        <f t="shared" si="743"/>
        <v>0</v>
      </c>
      <c r="CW230" s="8">
        <f t="shared" si="744"/>
        <v>0</v>
      </c>
      <c r="CX230" s="8">
        <f t="shared" si="745"/>
        <v>0</v>
      </c>
      <c r="CZ230" s="375">
        <f t="shared" si="746"/>
        <v>0</v>
      </c>
      <c r="DA230" s="201">
        <f t="shared" si="746"/>
        <v>0</v>
      </c>
      <c r="DB230" s="8">
        <f t="shared" si="747"/>
        <v>0</v>
      </c>
      <c r="DC230" s="8">
        <f t="shared" si="748"/>
        <v>0</v>
      </c>
      <c r="DE230" s="375">
        <f t="shared" si="749"/>
        <v>0</v>
      </c>
      <c r="DF230" s="201">
        <f t="shared" si="749"/>
        <v>0</v>
      </c>
      <c r="DG230" s="8">
        <f t="shared" si="750"/>
        <v>0</v>
      </c>
      <c r="DH230" s="8">
        <f t="shared" si="751"/>
        <v>0</v>
      </c>
      <c r="DJ230" s="375">
        <f t="shared" si="752"/>
        <v>0</v>
      </c>
      <c r="DK230" s="201">
        <f t="shared" si="752"/>
        <v>0</v>
      </c>
      <c r="DL230" s="8">
        <f t="shared" si="753"/>
        <v>0</v>
      </c>
      <c r="DM230" s="8">
        <f t="shared" si="754"/>
        <v>0</v>
      </c>
      <c r="DO230" s="375">
        <f t="shared" si="755"/>
        <v>0</v>
      </c>
      <c r="DP230" s="201">
        <f t="shared" si="755"/>
        <v>0</v>
      </c>
      <c r="DQ230" s="8">
        <f t="shared" si="756"/>
        <v>0</v>
      </c>
      <c r="DR230" s="8">
        <f t="shared" si="757"/>
        <v>0</v>
      </c>
      <c r="DT230" s="51">
        <f t="shared" si="758"/>
        <v>0</v>
      </c>
      <c r="DU230" s="50">
        <f t="shared" si="759"/>
        <v>0</v>
      </c>
      <c r="DV230" s="51">
        <v>0</v>
      </c>
      <c r="DW230" s="50">
        <f t="shared" si="760"/>
        <v>0</v>
      </c>
      <c r="DX230" s="51">
        <f t="shared" si="762"/>
        <v>0</v>
      </c>
      <c r="DY230" s="52">
        <f t="shared" si="761"/>
        <v>0</v>
      </c>
      <c r="DZ230" s="307">
        <f t="shared" si="692"/>
        <v>0</v>
      </c>
    </row>
    <row r="231" spans="1:130" ht="18" customHeight="1" x14ac:dyDescent="0.3">
      <c r="B231" s="54"/>
      <c r="C231" s="54"/>
      <c r="D231" s="54"/>
      <c r="E231" s="239"/>
      <c r="F231" s="263"/>
      <c r="G231" s="274"/>
      <c r="H231" s="263"/>
      <c r="I231" s="56"/>
      <c r="J231" s="56"/>
      <c r="K231" s="265"/>
      <c r="L231" s="264"/>
      <c r="M231" s="57"/>
      <c r="N231" s="394"/>
      <c r="O231" s="214"/>
      <c r="P231" s="8">
        <f t="shared" si="693"/>
        <v>0</v>
      </c>
      <c r="Q231" s="8">
        <f t="shared" si="694"/>
        <v>0</v>
      </c>
      <c r="S231" s="201">
        <f t="shared" si="695"/>
        <v>0</v>
      </c>
      <c r="T231" s="201">
        <f t="shared" si="695"/>
        <v>0</v>
      </c>
      <c r="U231" s="8">
        <f t="shared" si="696"/>
        <v>0</v>
      </c>
      <c r="V231" s="8">
        <f t="shared" si="697"/>
        <v>0</v>
      </c>
      <c r="X231" s="375">
        <f t="shared" si="698"/>
        <v>0</v>
      </c>
      <c r="Y231" s="201">
        <f t="shared" si="698"/>
        <v>0</v>
      </c>
      <c r="Z231" s="8">
        <f t="shared" si="699"/>
        <v>0</v>
      </c>
      <c r="AA231" s="8">
        <f t="shared" si="700"/>
        <v>0</v>
      </c>
      <c r="AC231" s="375">
        <f t="shared" si="701"/>
        <v>0</v>
      </c>
      <c r="AD231" s="201">
        <f t="shared" si="701"/>
        <v>0</v>
      </c>
      <c r="AE231" s="8">
        <f t="shared" si="702"/>
        <v>0</v>
      </c>
      <c r="AF231" s="8">
        <f t="shared" si="703"/>
        <v>0</v>
      </c>
      <c r="AH231" s="375">
        <f t="shared" si="704"/>
        <v>0</v>
      </c>
      <c r="AI231" s="201">
        <f t="shared" si="704"/>
        <v>0</v>
      </c>
      <c r="AJ231" s="8">
        <f t="shared" si="705"/>
        <v>0</v>
      </c>
      <c r="AK231" s="8">
        <f t="shared" si="706"/>
        <v>0</v>
      </c>
      <c r="AM231" s="375">
        <f t="shared" si="707"/>
        <v>0</v>
      </c>
      <c r="AN231" s="201">
        <f t="shared" si="707"/>
        <v>0</v>
      </c>
      <c r="AO231" s="8">
        <f t="shared" si="708"/>
        <v>0</v>
      </c>
      <c r="AP231" s="8">
        <f t="shared" si="709"/>
        <v>0</v>
      </c>
      <c r="AR231" s="375">
        <f t="shared" si="710"/>
        <v>0</v>
      </c>
      <c r="AS231" s="201">
        <f t="shared" si="710"/>
        <v>0</v>
      </c>
      <c r="AT231" s="8">
        <f t="shared" si="711"/>
        <v>0</v>
      </c>
      <c r="AU231" s="8">
        <f t="shared" si="712"/>
        <v>0</v>
      </c>
      <c r="AW231" s="375">
        <f t="shared" si="713"/>
        <v>0</v>
      </c>
      <c r="AX231" s="201">
        <f t="shared" si="713"/>
        <v>0</v>
      </c>
      <c r="AY231" s="8">
        <f t="shared" si="714"/>
        <v>0</v>
      </c>
      <c r="AZ231" s="8">
        <f t="shared" si="715"/>
        <v>0</v>
      </c>
      <c r="BB231" s="375">
        <f t="shared" si="716"/>
        <v>0</v>
      </c>
      <c r="BC231" s="201">
        <f t="shared" si="716"/>
        <v>0</v>
      </c>
      <c r="BD231" s="8">
        <f t="shared" si="717"/>
        <v>0</v>
      </c>
      <c r="BE231" s="8">
        <f t="shared" si="718"/>
        <v>0</v>
      </c>
      <c r="BG231" s="375">
        <f t="shared" si="719"/>
        <v>0</v>
      </c>
      <c r="BH231" s="201">
        <f t="shared" si="719"/>
        <v>0</v>
      </c>
      <c r="BI231" s="8">
        <f t="shared" si="720"/>
        <v>0</v>
      </c>
      <c r="BJ231" s="8">
        <f t="shared" si="721"/>
        <v>0</v>
      </c>
      <c r="BL231" s="375">
        <f t="shared" si="722"/>
        <v>0</v>
      </c>
      <c r="BM231" s="201">
        <f t="shared" si="722"/>
        <v>0</v>
      </c>
      <c r="BN231" s="8">
        <f t="shared" si="723"/>
        <v>0</v>
      </c>
      <c r="BO231" s="8">
        <f t="shared" si="724"/>
        <v>0</v>
      </c>
      <c r="BQ231" s="375">
        <f t="shared" si="725"/>
        <v>0</v>
      </c>
      <c r="BR231" s="201">
        <f t="shared" si="725"/>
        <v>0</v>
      </c>
      <c r="BS231" s="8">
        <f t="shared" si="726"/>
        <v>0</v>
      </c>
      <c r="BT231" s="8">
        <f t="shared" si="727"/>
        <v>0</v>
      </c>
      <c r="BV231" s="375">
        <f t="shared" si="728"/>
        <v>0</v>
      </c>
      <c r="BW231" s="201">
        <f t="shared" si="728"/>
        <v>0</v>
      </c>
      <c r="BX231" s="8">
        <f t="shared" si="729"/>
        <v>0</v>
      </c>
      <c r="BY231" s="8">
        <f t="shared" si="730"/>
        <v>0</v>
      </c>
      <c r="CA231" s="375">
        <f t="shared" si="731"/>
        <v>0</v>
      </c>
      <c r="CB231" s="201">
        <f t="shared" si="731"/>
        <v>0</v>
      </c>
      <c r="CC231" s="8">
        <f t="shared" si="732"/>
        <v>0</v>
      </c>
      <c r="CD231" s="8">
        <f t="shared" si="733"/>
        <v>0</v>
      </c>
      <c r="CF231" s="375">
        <f t="shared" si="734"/>
        <v>0</v>
      </c>
      <c r="CG231" s="201">
        <f t="shared" si="734"/>
        <v>0</v>
      </c>
      <c r="CH231" s="8">
        <f t="shared" si="735"/>
        <v>0</v>
      </c>
      <c r="CI231" s="8">
        <f t="shared" si="736"/>
        <v>0</v>
      </c>
      <c r="CK231" s="375">
        <f t="shared" si="737"/>
        <v>0</v>
      </c>
      <c r="CL231" s="201">
        <f t="shared" si="737"/>
        <v>0</v>
      </c>
      <c r="CM231" s="8">
        <f t="shared" si="738"/>
        <v>0</v>
      </c>
      <c r="CN231" s="8">
        <f t="shared" si="739"/>
        <v>0</v>
      </c>
      <c r="CP231" s="375">
        <f t="shared" si="740"/>
        <v>0</v>
      </c>
      <c r="CQ231" s="201">
        <f t="shared" si="740"/>
        <v>0</v>
      </c>
      <c r="CR231" s="8">
        <f t="shared" si="741"/>
        <v>0</v>
      </c>
      <c r="CS231" s="8">
        <f t="shared" si="742"/>
        <v>0</v>
      </c>
      <c r="CU231" s="375">
        <f t="shared" si="743"/>
        <v>0</v>
      </c>
      <c r="CV231" s="201">
        <f t="shared" si="743"/>
        <v>0</v>
      </c>
      <c r="CW231" s="8">
        <f t="shared" si="744"/>
        <v>0</v>
      </c>
      <c r="CX231" s="8">
        <f t="shared" si="745"/>
        <v>0</v>
      </c>
      <c r="CZ231" s="375">
        <f t="shared" si="746"/>
        <v>0</v>
      </c>
      <c r="DA231" s="201">
        <f t="shared" si="746"/>
        <v>0</v>
      </c>
      <c r="DB231" s="8">
        <f t="shared" si="747"/>
        <v>0</v>
      </c>
      <c r="DC231" s="8">
        <f t="shared" si="748"/>
        <v>0</v>
      </c>
      <c r="DE231" s="375">
        <f t="shared" si="749"/>
        <v>0</v>
      </c>
      <c r="DF231" s="201">
        <f t="shared" si="749"/>
        <v>0</v>
      </c>
      <c r="DG231" s="8">
        <f t="shared" si="750"/>
        <v>0</v>
      </c>
      <c r="DH231" s="8">
        <f t="shared" si="751"/>
        <v>0</v>
      </c>
      <c r="DJ231" s="375">
        <f t="shared" si="752"/>
        <v>0</v>
      </c>
      <c r="DK231" s="201">
        <f t="shared" si="752"/>
        <v>0</v>
      </c>
      <c r="DL231" s="8">
        <f t="shared" si="753"/>
        <v>0</v>
      </c>
      <c r="DM231" s="8">
        <f t="shared" si="754"/>
        <v>0</v>
      </c>
      <c r="DO231" s="375">
        <f t="shared" si="755"/>
        <v>0</v>
      </c>
      <c r="DP231" s="201">
        <f t="shared" si="755"/>
        <v>0</v>
      </c>
      <c r="DQ231" s="8">
        <f t="shared" si="756"/>
        <v>0</v>
      </c>
      <c r="DR231" s="8">
        <f t="shared" si="757"/>
        <v>0</v>
      </c>
      <c r="DT231" s="51">
        <f t="shared" si="758"/>
        <v>0</v>
      </c>
      <c r="DU231" s="50">
        <f t="shared" si="759"/>
        <v>0</v>
      </c>
      <c r="DV231" s="51">
        <v>0</v>
      </c>
      <c r="DW231" s="50">
        <f t="shared" si="760"/>
        <v>0</v>
      </c>
      <c r="DX231" s="51">
        <f t="shared" si="762"/>
        <v>0</v>
      </c>
      <c r="DY231" s="52">
        <f t="shared" si="761"/>
        <v>0</v>
      </c>
      <c r="DZ231" s="307">
        <f t="shared" si="692"/>
        <v>0</v>
      </c>
    </row>
    <row r="232" spans="1:130" ht="18" customHeight="1" x14ac:dyDescent="0.3">
      <c r="B232" s="54"/>
      <c r="C232" s="54"/>
      <c r="D232" s="54"/>
      <c r="E232" s="239"/>
      <c r="F232" s="263"/>
      <c r="G232" s="274"/>
      <c r="H232" s="263"/>
      <c r="I232" s="56"/>
      <c r="J232" s="56"/>
      <c r="K232" s="265"/>
      <c r="L232" s="264"/>
      <c r="M232" s="57"/>
      <c r="N232" s="394"/>
      <c r="O232" s="214"/>
      <c r="P232" s="8">
        <f t="shared" si="693"/>
        <v>0</v>
      </c>
      <c r="Q232" s="8">
        <f t="shared" si="694"/>
        <v>0</v>
      </c>
      <c r="S232" s="201">
        <f t="shared" si="695"/>
        <v>0</v>
      </c>
      <c r="T232" s="201">
        <f t="shared" si="695"/>
        <v>0</v>
      </c>
      <c r="U232" s="8">
        <f t="shared" si="696"/>
        <v>0</v>
      </c>
      <c r="V232" s="8">
        <f t="shared" si="697"/>
        <v>0</v>
      </c>
      <c r="X232" s="375">
        <f t="shared" si="698"/>
        <v>0</v>
      </c>
      <c r="Y232" s="201">
        <f t="shared" si="698"/>
        <v>0</v>
      </c>
      <c r="Z232" s="8">
        <f t="shared" si="699"/>
        <v>0</v>
      </c>
      <c r="AA232" s="8">
        <f t="shared" si="700"/>
        <v>0</v>
      </c>
      <c r="AC232" s="375">
        <f t="shared" si="701"/>
        <v>0</v>
      </c>
      <c r="AD232" s="201">
        <f t="shared" si="701"/>
        <v>0</v>
      </c>
      <c r="AE232" s="8">
        <f t="shared" si="702"/>
        <v>0</v>
      </c>
      <c r="AF232" s="8">
        <f t="shared" si="703"/>
        <v>0</v>
      </c>
      <c r="AH232" s="375">
        <f t="shared" si="704"/>
        <v>0</v>
      </c>
      <c r="AI232" s="201">
        <f t="shared" si="704"/>
        <v>0</v>
      </c>
      <c r="AJ232" s="8">
        <f t="shared" si="705"/>
        <v>0</v>
      </c>
      <c r="AK232" s="8">
        <f t="shared" si="706"/>
        <v>0</v>
      </c>
      <c r="AM232" s="375">
        <f t="shared" si="707"/>
        <v>0</v>
      </c>
      <c r="AN232" s="201">
        <f t="shared" si="707"/>
        <v>0</v>
      </c>
      <c r="AO232" s="8">
        <f t="shared" si="708"/>
        <v>0</v>
      </c>
      <c r="AP232" s="8">
        <f t="shared" si="709"/>
        <v>0</v>
      </c>
      <c r="AR232" s="375">
        <f t="shared" si="710"/>
        <v>0</v>
      </c>
      <c r="AS232" s="201">
        <f t="shared" si="710"/>
        <v>0</v>
      </c>
      <c r="AT232" s="8">
        <f t="shared" si="711"/>
        <v>0</v>
      </c>
      <c r="AU232" s="8">
        <f t="shared" si="712"/>
        <v>0</v>
      </c>
      <c r="AW232" s="375">
        <f t="shared" si="713"/>
        <v>0</v>
      </c>
      <c r="AX232" s="201">
        <f t="shared" si="713"/>
        <v>0</v>
      </c>
      <c r="AY232" s="8">
        <f t="shared" si="714"/>
        <v>0</v>
      </c>
      <c r="AZ232" s="8">
        <f t="shared" si="715"/>
        <v>0</v>
      </c>
      <c r="BB232" s="375">
        <f t="shared" si="716"/>
        <v>0</v>
      </c>
      <c r="BC232" s="201">
        <f t="shared" si="716"/>
        <v>0</v>
      </c>
      <c r="BD232" s="8">
        <f t="shared" si="717"/>
        <v>0</v>
      </c>
      <c r="BE232" s="8">
        <f t="shared" si="718"/>
        <v>0</v>
      </c>
      <c r="BG232" s="375">
        <f t="shared" si="719"/>
        <v>0</v>
      </c>
      <c r="BH232" s="201">
        <f t="shared" si="719"/>
        <v>0</v>
      </c>
      <c r="BI232" s="8">
        <f t="shared" si="720"/>
        <v>0</v>
      </c>
      <c r="BJ232" s="8">
        <f t="shared" si="721"/>
        <v>0</v>
      </c>
      <c r="BL232" s="375">
        <f t="shared" si="722"/>
        <v>0</v>
      </c>
      <c r="BM232" s="201">
        <f t="shared" si="722"/>
        <v>0</v>
      </c>
      <c r="BN232" s="8">
        <f t="shared" si="723"/>
        <v>0</v>
      </c>
      <c r="BO232" s="8">
        <f t="shared" si="724"/>
        <v>0</v>
      </c>
      <c r="BQ232" s="375">
        <f t="shared" si="725"/>
        <v>0</v>
      </c>
      <c r="BR232" s="201">
        <f t="shared" si="725"/>
        <v>0</v>
      </c>
      <c r="BS232" s="8">
        <f t="shared" si="726"/>
        <v>0</v>
      </c>
      <c r="BT232" s="8">
        <f t="shared" si="727"/>
        <v>0</v>
      </c>
      <c r="BV232" s="375">
        <f t="shared" si="728"/>
        <v>0</v>
      </c>
      <c r="BW232" s="201">
        <f t="shared" si="728"/>
        <v>0</v>
      </c>
      <c r="BX232" s="8">
        <f t="shared" si="729"/>
        <v>0</v>
      </c>
      <c r="BY232" s="8">
        <f t="shared" si="730"/>
        <v>0</v>
      </c>
      <c r="CA232" s="375">
        <f t="shared" si="731"/>
        <v>0</v>
      </c>
      <c r="CB232" s="201">
        <f t="shared" si="731"/>
        <v>0</v>
      </c>
      <c r="CC232" s="8">
        <f t="shared" si="732"/>
        <v>0</v>
      </c>
      <c r="CD232" s="8">
        <f t="shared" si="733"/>
        <v>0</v>
      </c>
      <c r="CF232" s="375">
        <f t="shared" si="734"/>
        <v>0</v>
      </c>
      <c r="CG232" s="201">
        <f t="shared" si="734"/>
        <v>0</v>
      </c>
      <c r="CH232" s="8">
        <f t="shared" si="735"/>
        <v>0</v>
      </c>
      <c r="CI232" s="8">
        <f t="shared" si="736"/>
        <v>0</v>
      </c>
      <c r="CK232" s="375">
        <f t="shared" si="737"/>
        <v>0</v>
      </c>
      <c r="CL232" s="201">
        <f t="shared" si="737"/>
        <v>0</v>
      </c>
      <c r="CM232" s="8">
        <f t="shared" si="738"/>
        <v>0</v>
      </c>
      <c r="CN232" s="8">
        <f t="shared" si="739"/>
        <v>0</v>
      </c>
      <c r="CP232" s="375">
        <f t="shared" si="740"/>
        <v>0</v>
      </c>
      <c r="CQ232" s="201">
        <f t="shared" si="740"/>
        <v>0</v>
      </c>
      <c r="CR232" s="8">
        <f t="shared" si="741"/>
        <v>0</v>
      </c>
      <c r="CS232" s="8">
        <f t="shared" si="742"/>
        <v>0</v>
      </c>
      <c r="CU232" s="375">
        <f t="shared" si="743"/>
        <v>0</v>
      </c>
      <c r="CV232" s="201">
        <f t="shared" si="743"/>
        <v>0</v>
      </c>
      <c r="CW232" s="8">
        <f t="shared" si="744"/>
        <v>0</v>
      </c>
      <c r="CX232" s="8">
        <f t="shared" si="745"/>
        <v>0</v>
      </c>
      <c r="CZ232" s="375">
        <f t="shared" si="746"/>
        <v>0</v>
      </c>
      <c r="DA232" s="201">
        <f t="shared" si="746"/>
        <v>0</v>
      </c>
      <c r="DB232" s="8">
        <f t="shared" si="747"/>
        <v>0</v>
      </c>
      <c r="DC232" s="8">
        <f t="shared" si="748"/>
        <v>0</v>
      </c>
      <c r="DE232" s="375">
        <f t="shared" si="749"/>
        <v>0</v>
      </c>
      <c r="DF232" s="201">
        <f t="shared" si="749"/>
        <v>0</v>
      </c>
      <c r="DG232" s="8">
        <f t="shared" si="750"/>
        <v>0</v>
      </c>
      <c r="DH232" s="8">
        <f t="shared" si="751"/>
        <v>0</v>
      </c>
      <c r="DJ232" s="375">
        <f t="shared" si="752"/>
        <v>0</v>
      </c>
      <c r="DK232" s="201">
        <f t="shared" si="752"/>
        <v>0</v>
      </c>
      <c r="DL232" s="8">
        <f t="shared" si="753"/>
        <v>0</v>
      </c>
      <c r="DM232" s="8">
        <f t="shared" si="754"/>
        <v>0</v>
      </c>
      <c r="DO232" s="375">
        <f t="shared" si="755"/>
        <v>0</v>
      </c>
      <c r="DP232" s="201">
        <f t="shared" si="755"/>
        <v>0</v>
      </c>
      <c r="DQ232" s="8">
        <f t="shared" si="756"/>
        <v>0</v>
      </c>
      <c r="DR232" s="8">
        <f t="shared" si="757"/>
        <v>0</v>
      </c>
      <c r="DT232" s="51">
        <f t="shared" si="758"/>
        <v>0</v>
      </c>
      <c r="DU232" s="50">
        <f t="shared" si="759"/>
        <v>0</v>
      </c>
      <c r="DV232" s="51">
        <v>0</v>
      </c>
      <c r="DW232" s="50">
        <f t="shared" si="760"/>
        <v>0</v>
      </c>
      <c r="DX232" s="51">
        <f t="shared" si="762"/>
        <v>0</v>
      </c>
      <c r="DY232" s="52">
        <f t="shared" si="761"/>
        <v>0</v>
      </c>
      <c r="DZ232" s="307">
        <f t="shared" si="692"/>
        <v>0</v>
      </c>
    </row>
    <row r="233" spans="1:130" ht="18" customHeight="1" x14ac:dyDescent="0.3">
      <c r="B233" s="54"/>
      <c r="C233" s="54"/>
      <c r="D233" s="54"/>
      <c r="E233" s="239"/>
      <c r="F233" s="263"/>
      <c r="G233" s="274"/>
      <c r="H233" s="263"/>
      <c r="I233" s="56"/>
      <c r="J233" s="56"/>
      <c r="K233" s="265"/>
      <c r="L233" s="264"/>
      <c r="M233" s="57"/>
      <c r="N233" s="394"/>
      <c r="O233" s="214"/>
      <c r="P233" s="8">
        <f t="shared" si="693"/>
        <v>0</v>
      </c>
      <c r="Q233" s="8">
        <f t="shared" si="694"/>
        <v>0</v>
      </c>
      <c r="S233" s="201">
        <f t="shared" si="695"/>
        <v>0</v>
      </c>
      <c r="T233" s="201">
        <f t="shared" si="695"/>
        <v>0</v>
      </c>
      <c r="U233" s="8">
        <f t="shared" si="696"/>
        <v>0</v>
      </c>
      <c r="V233" s="8">
        <f t="shared" si="697"/>
        <v>0</v>
      </c>
      <c r="X233" s="375">
        <f t="shared" si="698"/>
        <v>0</v>
      </c>
      <c r="Y233" s="201">
        <f t="shared" si="698"/>
        <v>0</v>
      </c>
      <c r="Z233" s="8">
        <f t="shared" si="699"/>
        <v>0</v>
      </c>
      <c r="AA233" s="8">
        <f t="shared" si="700"/>
        <v>0</v>
      </c>
      <c r="AC233" s="375">
        <f t="shared" si="701"/>
        <v>0</v>
      </c>
      <c r="AD233" s="201">
        <f t="shared" si="701"/>
        <v>0</v>
      </c>
      <c r="AE233" s="8">
        <f t="shared" si="702"/>
        <v>0</v>
      </c>
      <c r="AF233" s="8">
        <f t="shared" si="703"/>
        <v>0</v>
      </c>
      <c r="AH233" s="375">
        <f t="shared" si="704"/>
        <v>0</v>
      </c>
      <c r="AI233" s="201">
        <f t="shared" si="704"/>
        <v>0</v>
      </c>
      <c r="AJ233" s="8">
        <f t="shared" si="705"/>
        <v>0</v>
      </c>
      <c r="AK233" s="8">
        <f t="shared" si="706"/>
        <v>0</v>
      </c>
      <c r="AM233" s="375">
        <f t="shared" si="707"/>
        <v>0</v>
      </c>
      <c r="AN233" s="201">
        <f t="shared" si="707"/>
        <v>0</v>
      </c>
      <c r="AO233" s="8">
        <f t="shared" si="708"/>
        <v>0</v>
      </c>
      <c r="AP233" s="8">
        <f t="shared" si="709"/>
        <v>0</v>
      </c>
      <c r="AR233" s="375">
        <f t="shared" si="710"/>
        <v>0</v>
      </c>
      <c r="AS233" s="201">
        <f t="shared" si="710"/>
        <v>0</v>
      </c>
      <c r="AT233" s="8">
        <f t="shared" si="711"/>
        <v>0</v>
      </c>
      <c r="AU233" s="8">
        <f t="shared" si="712"/>
        <v>0</v>
      </c>
      <c r="AW233" s="375">
        <f t="shared" si="713"/>
        <v>0</v>
      </c>
      <c r="AX233" s="201">
        <f t="shared" si="713"/>
        <v>0</v>
      </c>
      <c r="AY233" s="8">
        <f t="shared" si="714"/>
        <v>0</v>
      </c>
      <c r="AZ233" s="8">
        <f t="shared" si="715"/>
        <v>0</v>
      </c>
      <c r="BB233" s="375">
        <f t="shared" si="716"/>
        <v>0</v>
      </c>
      <c r="BC233" s="201">
        <f t="shared" si="716"/>
        <v>0</v>
      </c>
      <c r="BD233" s="8">
        <f t="shared" si="717"/>
        <v>0</v>
      </c>
      <c r="BE233" s="8">
        <f t="shared" si="718"/>
        <v>0</v>
      </c>
      <c r="BG233" s="375">
        <f t="shared" si="719"/>
        <v>0</v>
      </c>
      <c r="BH233" s="201">
        <f t="shared" si="719"/>
        <v>0</v>
      </c>
      <c r="BI233" s="8">
        <f t="shared" si="720"/>
        <v>0</v>
      </c>
      <c r="BJ233" s="8">
        <f t="shared" si="721"/>
        <v>0</v>
      </c>
      <c r="BL233" s="375">
        <f t="shared" si="722"/>
        <v>0</v>
      </c>
      <c r="BM233" s="201">
        <f t="shared" si="722"/>
        <v>0</v>
      </c>
      <c r="BN233" s="8">
        <f t="shared" si="723"/>
        <v>0</v>
      </c>
      <c r="BO233" s="8">
        <f t="shared" si="724"/>
        <v>0</v>
      </c>
      <c r="BQ233" s="375">
        <f t="shared" si="725"/>
        <v>0</v>
      </c>
      <c r="BR233" s="201">
        <f t="shared" si="725"/>
        <v>0</v>
      </c>
      <c r="BS233" s="8">
        <f t="shared" si="726"/>
        <v>0</v>
      </c>
      <c r="BT233" s="8">
        <f t="shared" si="727"/>
        <v>0</v>
      </c>
      <c r="BV233" s="375">
        <f t="shared" si="728"/>
        <v>0</v>
      </c>
      <c r="BW233" s="201">
        <f t="shared" si="728"/>
        <v>0</v>
      </c>
      <c r="BX233" s="8">
        <f t="shared" si="729"/>
        <v>0</v>
      </c>
      <c r="BY233" s="8">
        <f t="shared" si="730"/>
        <v>0</v>
      </c>
      <c r="CA233" s="375">
        <f t="shared" si="731"/>
        <v>0</v>
      </c>
      <c r="CB233" s="201">
        <f t="shared" si="731"/>
        <v>0</v>
      </c>
      <c r="CC233" s="8">
        <f t="shared" si="732"/>
        <v>0</v>
      </c>
      <c r="CD233" s="8">
        <f t="shared" si="733"/>
        <v>0</v>
      </c>
      <c r="CF233" s="375">
        <f t="shared" si="734"/>
        <v>0</v>
      </c>
      <c r="CG233" s="201">
        <f t="shared" si="734"/>
        <v>0</v>
      </c>
      <c r="CH233" s="8">
        <f t="shared" si="735"/>
        <v>0</v>
      </c>
      <c r="CI233" s="8">
        <f t="shared" si="736"/>
        <v>0</v>
      </c>
      <c r="CK233" s="375">
        <f t="shared" si="737"/>
        <v>0</v>
      </c>
      <c r="CL233" s="201">
        <f t="shared" si="737"/>
        <v>0</v>
      </c>
      <c r="CM233" s="8">
        <f t="shared" si="738"/>
        <v>0</v>
      </c>
      <c r="CN233" s="8">
        <f t="shared" si="739"/>
        <v>0</v>
      </c>
      <c r="CP233" s="375">
        <f t="shared" si="740"/>
        <v>0</v>
      </c>
      <c r="CQ233" s="201">
        <f t="shared" si="740"/>
        <v>0</v>
      </c>
      <c r="CR233" s="8">
        <f t="shared" si="741"/>
        <v>0</v>
      </c>
      <c r="CS233" s="8">
        <f t="shared" si="742"/>
        <v>0</v>
      </c>
      <c r="CU233" s="375">
        <f t="shared" si="743"/>
        <v>0</v>
      </c>
      <c r="CV233" s="201">
        <f t="shared" si="743"/>
        <v>0</v>
      </c>
      <c r="CW233" s="8">
        <f t="shared" si="744"/>
        <v>0</v>
      </c>
      <c r="CX233" s="8">
        <f t="shared" si="745"/>
        <v>0</v>
      </c>
      <c r="CZ233" s="375">
        <f t="shared" si="746"/>
        <v>0</v>
      </c>
      <c r="DA233" s="201">
        <f t="shared" si="746"/>
        <v>0</v>
      </c>
      <c r="DB233" s="8">
        <f t="shared" si="747"/>
        <v>0</v>
      </c>
      <c r="DC233" s="8">
        <f t="shared" si="748"/>
        <v>0</v>
      </c>
      <c r="DE233" s="375">
        <f t="shared" si="749"/>
        <v>0</v>
      </c>
      <c r="DF233" s="201">
        <f t="shared" si="749"/>
        <v>0</v>
      </c>
      <c r="DG233" s="8">
        <f t="shared" si="750"/>
        <v>0</v>
      </c>
      <c r="DH233" s="8">
        <f t="shared" si="751"/>
        <v>0</v>
      </c>
      <c r="DJ233" s="375">
        <f t="shared" si="752"/>
        <v>0</v>
      </c>
      <c r="DK233" s="201">
        <f t="shared" si="752"/>
        <v>0</v>
      </c>
      <c r="DL233" s="8">
        <f t="shared" si="753"/>
        <v>0</v>
      </c>
      <c r="DM233" s="8">
        <f t="shared" si="754"/>
        <v>0</v>
      </c>
      <c r="DO233" s="375">
        <f t="shared" si="755"/>
        <v>0</v>
      </c>
      <c r="DP233" s="201">
        <f t="shared" si="755"/>
        <v>0</v>
      </c>
      <c r="DQ233" s="8">
        <f t="shared" si="756"/>
        <v>0</v>
      </c>
      <c r="DR233" s="8">
        <f t="shared" si="757"/>
        <v>0</v>
      </c>
      <c r="DT233" s="51">
        <f t="shared" si="758"/>
        <v>0</v>
      </c>
      <c r="DU233" s="50">
        <f t="shared" si="759"/>
        <v>0</v>
      </c>
      <c r="DV233" s="51">
        <v>0</v>
      </c>
      <c r="DW233" s="50">
        <f t="shared" si="760"/>
        <v>0</v>
      </c>
      <c r="DX233" s="51">
        <f t="shared" si="762"/>
        <v>0</v>
      </c>
      <c r="DY233" s="52">
        <f t="shared" si="761"/>
        <v>0</v>
      </c>
      <c r="DZ233" s="307">
        <f t="shared" si="692"/>
        <v>0</v>
      </c>
    </row>
    <row r="234" spans="1:130" ht="18" customHeight="1" x14ac:dyDescent="0.3">
      <c r="B234" s="54"/>
      <c r="C234" s="54"/>
      <c r="D234" s="54"/>
      <c r="E234" s="239"/>
      <c r="F234" s="263"/>
      <c r="G234" s="274"/>
      <c r="H234" s="263"/>
      <c r="I234" s="56"/>
      <c r="J234" s="56"/>
      <c r="K234" s="265"/>
      <c r="L234" s="264"/>
      <c r="M234" s="57"/>
      <c r="N234" s="394"/>
      <c r="O234" s="214"/>
      <c r="P234" s="8">
        <f t="shared" si="693"/>
        <v>0</v>
      </c>
      <c r="Q234" s="8">
        <f t="shared" si="694"/>
        <v>0</v>
      </c>
      <c r="S234" s="201">
        <f t="shared" si="695"/>
        <v>0</v>
      </c>
      <c r="T234" s="201">
        <f t="shared" si="695"/>
        <v>0</v>
      </c>
      <c r="U234" s="8">
        <f t="shared" si="696"/>
        <v>0</v>
      </c>
      <c r="V234" s="8">
        <f t="shared" si="697"/>
        <v>0</v>
      </c>
      <c r="X234" s="375">
        <f t="shared" si="698"/>
        <v>0</v>
      </c>
      <c r="Y234" s="201">
        <f t="shared" si="698"/>
        <v>0</v>
      </c>
      <c r="Z234" s="8">
        <f t="shared" si="699"/>
        <v>0</v>
      </c>
      <c r="AA234" s="8">
        <f t="shared" si="700"/>
        <v>0</v>
      </c>
      <c r="AC234" s="375">
        <f t="shared" si="701"/>
        <v>0</v>
      </c>
      <c r="AD234" s="201">
        <f t="shared" si="701"/>
        <v>0</v>
      </c>
      <c r="AE234" s="8">
        <f t="shared" si="702"/>
        <v>0</v>
      </c>
      <c r="AF234" s="8">
        <f t="shared" si="703"/>
        <v>0</v>
      </c>
      <c r="AH234" s="375">
        <f t="shared" si="704"/>
        <v>0</v>
      </c>
      <c r="AI234" s="201">
        <f t="shared" si="704"/>
        <v>0</v>
      </c>
      <c r="AJ234" s="8">
        <f t="shared" si="705"/>
        <v>0</v>
      </c>
      <c r="AK234" s="8">
        <f t="shared" si="706"/>
        <v>0</v>
      </c>
      <c r="AM234" s="375">
        <f t="shared" si="707"/>
        <v>0</v>
      </c>
      <c r="AN234" s="201">
        <f t="shared" si="707"/>
        <v>0</v>
      </c>
      <c r="AO234" s="8">
        <f t="shared" si="708"/>
        <v>0</v>
      </c>
      <c r="AP234" s="8">
        <f t="shared" si="709"/>
        <v>0</v>
      </c>
      <c r="AR234" s="375">
        <f t="shared" si="710"/>
        <v>0</v>
      </c>
      <c r="AS234" s="201">
        <f t="shared" si="710"/>
        <v>0</v>
      </c>
      <c r="AT234" s="8">
        <f t="shared" si="711"/>
        <v>0</v>
      </c>
      <c r="AU234" s="8">
        <f t="shared" si="712"/>
        <v>0</v>
      </c>
      <c r="AW234" s="375">
        <f t="shared" si="713"/>
        <v>0</v>
      </c>
      <c r="AX234" s="201">
        <f t="shared" si="713"/>
        <v>0</v>
      </c>
      <c r="AY234" s="8">
        <f t="shared" si="714"/>
        <v>0</v>
      </c>
      <c r="AZ234" s="8">
        <f t="shared" si="715"/>
        <v>0</v>
      </c>
      <c r="BB234" s="375">
        <f t="shared" si="716"/>
        <v>0</v>
      </c>
      <c r="BC234" s="201">
        <f t="shared" si="716"/>
        <v>0</v>
      </c>
      <c r="BD234" s="8">
        <f t="shared" si="717"/>
        <v>0</v>
      </c>
      <c r="BE234" s="8">
        <f t="shared" si="718"/>
        <v>0</v>
      </c>
      <c r="BG234" s="375">
        <f t="shared" si="719"/>
        <v>0</v>
      </c>
      <c r="BH234" s="201">
        <f t="shared" si="719"/>
        <v>0</v>
      </c>
      <c r="BI234" s="8">
        <f t="shared" si="720"/>
        <v>0</v>
      </c>
      <c r="BJ234" s="8">
        <f t="shared" si="721"/>
        <v>0</v>
      </c>
      <c r="BL234" s="375">
        <f t="shared" si="722"/>
        <v>0</v>
      </c>
      <c r="BM234" s="201">
        <f t="shared" si="722"/>
        <v>0</v>
      </c>
      <c r="BN234" s="8">
        <f t="shared" si="723"/>
        <v>0</v>
      </c>
      <c r="BO234" s="8">
        <f t="shared" si="724"/>
        <v>0</v>
      </c>
      <c r="BQ234" s="375">
        <f t="shared" si="725"/>
        <v>0</v>
      </c>
      <c r="BR234" s="201">
        <f t="shared" si="725"/>
        <v>0</v>
      </c>
      <c r="BS234" s="8">
        <f t="shared" si="726"/>
        <v>0</v>
      </c>
      <c r="BT234" s="8">
        <f t="shared" si="727"/>
        <v>0</v>
      </c>
      <c r="BV234" s="375">
        <f t="shared" si="728"/>
        <v>0</v>
      </c>
      <c r="BW234" s="201">
        <f t="shared" si="728"/>
        <v>0</v>
      </c>
      <c r="BX234" s="8">
        <f t="shared" si="729"/>
        <v>0</v>
      </c>
      <c r="BY234" s="8">
        <f t="shared" si="730"/>
        <v>0</v>
      </c>
      <c r="CA234" s="375">
        <f t="shared" si="731"/>
        <v>0</v>
      </c>
      <c r="CB234" s="201">
        <f t="shared" si="731"/>
        <v>0</v>
      </c>
      <c r="CC234" s="8">
        <f t="shared" si="732"/>
        <v>0</v>
      </c>
      <c r="CD234" s="8">
        <f t="shared" si="733"/>
        <v>0</v>
      </c>
      <c r="CF234" s="375">
        <f t="shared" si="734"/>
        <v>0</v>
      </c>
      <c r="CG234" s="201">
        <f t="shared" si="734"/>
        <v>0</v>
      </c>
      <c r="CH234" s="8">
        <f t="shared" si="735"/>
        <v>0</v>
      </c>
      <c r="CI234" s="8">
        <f t="shared" si="736"/>
        <v>0</v>
      </c>
      <c r="CK234" s="375">
        <f t="shared" si="737"/>
        <v>0</v>
      </c>
      <c r="CL234" s="201">
        <f t="shared" si="737"/>
        <v>0</v>
      </c>
      <c r="CM234" s="8">
        <f t="shared" si="738"/>
        <v>0</v>
      </c>
      <c r="CN234" s="8">
        <f t="shared" si="739"/>
        <v>0</v>
      </c>
      <c r="CP234" s="375">
        <f t="shared" si="740"/>
        <v>0</v>
      </c>
      <c r="CQ234" s="201">
        <f t="shared" si="740"/>
        <v>0</v>
      </c>
      <c r="CR234" s="8">
        <f t="shared" si="741"/>
        <v>0</v>
      </c>
      <c r="CS234" s="8">
        <f t="shared" si="742"/>
        <v>0</v>
      </c>
      <c r="CU234" s="375">
        <f t="shared" si="743"/>
        <v>0</v>
      </c>
      <c r="CV234" s="201">
        <f t="shared" si="743"/>
        <v>0</v>
      </c>
      <c r="CW234" s="8">
        <f t="shared" si="744"/>
        <v>0</v>
      </c>
      <c r="CX234" s="8">
        <f t="shared" si="745"/>
        <v>0</v>
      </c>
      <c r="CZ234" s="375">
        <f t="shared" si="746"/>
        <v>0</v>
      </c>
      <c r="DA234" s="201">
        <f t="shared" si="746"/>
        <v>0</v>
      </c>
      <c r="DB234" s="8">
        <f t="shared" si="747"/>
        <v>0</v>
      </c>
      <c r="DC234" s="8">
        <f t="shared" si="748"/>
        <v>0</v>
      </c>
      <c r="DE234" s="375">
        <f t="shared" si="749"/>
        <v>0</v>
      </c>
      <c r="DF234" s="201">
        <f t="shared" si="749"/>
        <v>0</v>
      </c>
      <c r="DG234" s="8">
        <f t="shared" si="750"/>
        <v>0</v>
      </c>
      <c r="DH234" s="8">
        <f t="shared" si="751"/>
        <v>0</v>
      </c>
      <c r="DJ234" s="375">
        <f t="shared" si="752"/>
        <v>0</v>
      </c>
      <c r="DK234" s="201">
        <f t="shared" si="752"/>
        <v>0</v>
      </c>
      <c r="DL234" s="8">
        <f t="shared" si="753"/>
        <v>0</v>
      </c>
      <c r="DM234" s="8">
        <f t="shared" si="754"/>
        <v>0</v>
      </c>
      <c r="DO234" s="375">
        <f t="shared" si="755"/>
        <v>0</v>
      </c>
      <c r="DP234" s="201">
        <f t="shared" si="755"/>
        <v>0</v>
      </c>
      <c r="DQ234" s="8">
        <f t="shared" si="756"/>
        <v>0</v>
      </c>
      <c r="DR234" s="8">
        <f t="shared" si="757"/>
        <v>0</v>
      </c>
      <c r="DT234" s="51">
        <f t="shared" si="758"/>
        <v>0</v>
      </c>
      <c r="DU234" s="50">
        <f t="shared" si="759"/>
        <v>0</v>
      </c>
      <c r="DV234" s="51">
        <v>0</v>
      </c>
      <c r="DW234" s="50">
        <f t="shared" si="760"/>
        <v>0</v>
      </c>
      <c r="DX234" s="51">
        <f t="shared" si="762"/>
        <v>0</v>
      </c>
      <c r="DY234" s="52">
        <f t="shared" si="761"/>
        <v>0</v>
      </c>
      <c r="DZ234" s="307">
        <f t="shared" si="692"/>
        <v>0</v>
      </c>
    </row>
    <row r="235" spans="1:130" ht="18" customHeight="1" x14ac:dyDescent="0.3">
      <c r="B235" s="54"/>
      <c r="C235" s="54"/>
      <c r="D235" s="54"/>
      <c r="E235" s="239"/>
      <c r="F235" s="263"/>
      <c r="G235" s="274"/>
      <c r="H235" s="263"/>
      <c r="I235" s="56"/>
      <c r="J235" s="56"/>
      <c r="K235" s="265"/>
      <c r="L235" s="264"/>
      <c r="M235" s="57"/>
      <c r="N235" s="394"/>
      <c r="O235" s="214"/>
      <c r="P235" s="8">
        <f t="shared" si="693"/>
        <v>0</v>
      </c>
      <c r="Q235" s="8">
        <f t="shared" si="694"/>
        <v>0</v>
      </c>
      <c r="S235" s="201">
        <f t="shared" si="695"/>
        <v>0</v>
      </c>
      <c r="T235" s="201">
        <f t="shared" si="695"/>
        <v>0</v>
      </c>
      <c r="U235" s="8">
        <f>$E235*S235*T235</f>
        <v>0</v>
      </c>
      <c r="V235" s="8">
        <f t="shared" si="697"/>
        <v>0</v>
      </c>
      <c r="X235" s="375">
        <f t="shared" si="698"/>
        <v>0</v>
      </c>
      <c r="Y235" s="201">
        <f t="shared" si="698"/>
        <v>0</v>
      </c>
      <c r="Z235" s="8">
        <f t="shared" si="699"/>
        <v>0</v>
      </c>
      <c r="AA235" s="8">
        <f t="shared" si="700"/>
        <v>0</v>
      </c>
      <c r="AC235" s="375">
        <f t="shared" si="701"/>
        <v>0</v>
      </c>
      <c r="AD235" s="201">
        <f t="shared" si="701"/>
        <v>0</v>
      </c>
      <c r="AE235" s="8">
        <f t="shared" si="702"/>
        <v>0</v>
      </c>
      <c r="AF235" s="8">
        <f t="shared" si="703"/>
        <v>0</v>
      </c>
      <c r="AH235" s="375">
        <f t="shared" si="704"/>
        <v>0</v>
      </c>
      <c r="AI235" s="201">
        <f t="shared" si="704"/>
        <v>0</v>
      </c>
      <c r="AJ235" s="8">
        <f t="shared" si="705"/>
        <v>0</v>
      </c>
      <c r="AK235" s="8">
        <f t="shared" si="706"/>
        <v>0</v>
      </c>
      <c r="AM235" s="375">
        <f t="shared" si="707"/>
        <v>0</v>
      </c>
      <c r="AN235" s="201">
        <f t="shared" si="707"/>
        <v>0</v>
      </c>
      <c r="AO235" s="8">
        <f t="shared" si="708"/>
        <v>0</v>
      </c>
      <c r="AP235" s="8">
        <f t="shared" si="709"/>
        <v>0</v>
      </c>
      <c r="AR235" s="375">
        <f t="shared" si="710"/>
        <v>0</v>
      </c>
      <c r="AS235" s="201">
        <f t="shared" si="710"/>
        <v>0</v>
      </c>
      <c r="AT235" s="8">
        <f t="shared" si="711"/>
        <v>0</v>
      </c>
      <c r="AU235" s="8">
        <f t="shared" si="712"/>
        <v>0</v>
      </c>
      <c r="AW235" s="375">
        <f t="shared" si="713"/>
        <v>0</v>
      </c>
      <c r="AX235" s="201">
        <f t="shared" si="713"/>
        <v>0</v>
      </c>
      <c r="AY235" s="8">
        <f t="shared" si="714"/>
        <v>0</v>
      </c>
      <c r="AZ235" s="8">
        <f t="shared" si="715"/>
        <v>0</v>
      </c>
      <c r="BB235" s="375">
        <f t="shared" si="716"/>
        <v>0</v>
      </c>
      <c r="BC235" s="201">
        <f t="shared" si="716"/>
        <v>0</v>
      </c>
      <c r="BD235" s="8">
        <f t="shared" si="717"/>
        <v>0</v>
      </c>
      <c r="BE235" s="8">
        <f t="shared" si="718"/>
        <v>0</v>
      </c>
      <c r="BG235" s="375">
        <f t="shared" si="719"/>
        <v>0</v>
      </c>
      <c r="BH235" s="201">
        <f t="shared" si="719"/>
        <v>0</v>
      </c>
      <c r="BI235" s="8">
        <f t="shared" si="720"/>
        <v>0</v>
      </c>
      <c r="BJ235" s="8">
        <f t="shared" si="721"/>
        <v>0</v>
      </c>
      <c r="BL235" s="375">
        <f t="shared" si="722"/>
        <v>0</v>
      </c>
      <c r="BM235" s="201">
        <f t="shared" si="722"/>
        <v>0</v>
      </c>
      <c r="BN235" s="8">
        <f t="shared" si="723"/>
        <v>0</v>
      </c>
      <c r="BO235" s="8">
        <f t="shared" si="724"/>
        <v>0</v>
      </c>
      <c r="BQ235" s="375">
        <f t="shared" si="725"/>
        <v>0</v>
      </c>
      <c r="BR235" s="201">
        <f t="shared" si="725"/>
        <v>0</v>
      </c>
      <c r="BS235" s="8">
        <f t="shared" si="726"/>
        <v>0</v>
      </c>
      <c r="BT235" s="8">
        <f t="shared" si="727"/>
        <v>0</v>
      </c>
      <c r="BV235" s="375">
        <f t="shared" si="728"/>
        <v>0</v>
      </c>
      <c r="BW235" s="201">
        <f t="shared" si="728"/>
        <v>0</v>
      </c>
      <c r="BX235" s="8">
        <f t="shared" si="729"/>
        <v>0</v>
      </c>
      <c r="BY235" s="8">
        <f t="shared" si="730"/>
        <v>0</v>
      </c>
      <c r="CA235" s="375">
        <f t="shared" si="731"/>
        <v>0</v>
      </c>
      <c r="CB235" s="201">
        <f t="shared" si="731"/>
        <v>0</v>
      </c>
      <c r="CC235" s="8">
        <f t="shared" si="732"/>
        <v>0</v>
      </c>
      <c r="CD235" s="8">
        <f t="shared" si="733"/>
        <v>0</v>
      </c>
      <c r="CF235" s="375">
        <f t="shared" si="734"/>
        <v>0</v>
      </c>
      <c r="CG235" s="201">
        <f t="shared" si="734"/>
        <v>0</v>
      </c>
      <c r="CH235" s="8">
        <f t="shared" si="735"/>
        <v>0</v>
      </c>
      <c r="CI235" s="8">
        <f t="shared" si="736"/>
        <v>0</v>
      </c>
      <c r="CK235" s="375">
        <f t="shared" si="737"/>
        <v>0</v>
      </c>
      <c r="CL235" s="201">
        <f t="shared" si="737"/>
        <v>0</v>
      </c>
      <c r="CM235" s="8">
        <f t="shared" si="738"/>
        <v>0</v>
      </c>
      <c r="CN235" s="8">
        <f t="shared" si="739"/>
        <v>0</v>
      </c>
      <c r="CP235" s="375">
        <f t="shared" si="740"/>
        <v>0</v>
      </c>
      <c r="CQ235" s="201">
        <f t="shared" si="740"/>
        <v>0</v>
      </c>
      <c r="CR235" s="8">
        <f t="shared" si="741"/>
        <v>0</v>
      </c>
      <c r="CS235" s="8">
        <f t="shared" si="742"/>
        <v>0</v>
      </c>
      <c r="CU235" s="375">
        <f t="shared" si="743"/>
        <v>0</v>
      </c>
      <c r="CV235" s="201">
        <f t="shared" si="743"/>
        <v>0</v>
      </c>
      <c r="CW235" s="8">
        <f t="shared" si="744"/>
        <v>0</v>
      </c>
      <c r="CX235" s="8">
        <f t="shared" si="745"/>
        <v>0</v>
      </c>
      <c r="CZ235" s="375">
        <f t="shared" si="746"/>
        <v>0</v>
      </c>
      <c r="DA235" s="201">
        <f t="shared" si="746"/>
        <v>0</v>
      </c>
      <c r="DB235" s="8">
        <f t="shared" si="747"/>
        <v>0</v>
      </c>
      <c r="DC235" s="8">
        <f t="shared" si="748"/>
        <v>0</v>
      </c>
      <c r="DE235" s="375">
        <f t="shared" si="749"/>
        <v>0</v>
      </c>
      <c r="DF235" s="201">
        <f t="shared" si="749"/>
        <v>0</v>
      </c>
      <c r="DG235" s="8">
        <f t="shared" si="750"/>
        <v>0</v>
      </c>
      <c r="DH235" s="8">
        <f t="shared" si="751"/>
        <v>0</v>
      </c>
      <c r="DJ235" s="375">
        <f t="shared" si="752"/>
        <v>0</v>
      </c>
      <c r="DK235" s="201">
        <f t="shared" si="752"/>
        <v>0</v>
      </c>
      <c r="DL235" s="8">
        <f t="shared" si="753"/>
        <v>0</v>
      </c>
      <c r="DM235" s="8">
        <f t="shared" si="754"/>
        <v>0</v>
      </c>
      <c r="DO235" s="375">
        <f t="shared" si="755"/>
        <v>0</v>
      </c>
      <c r="DP235" s="201">
        <f t="shared" si="755"/>
        <v>0</v>
      </c>
      <c r="DQ235" s="8">
        <f t="shared" si="756"/>
        <v>0</v>
      </c>
      <c r="DR235" s="8">
        <f t="shared" si="757"/>
        <v>0</v>
      </c>
      <c r="DT235" s="51">
        <f t="shared" si="758"/>
        <v>0</v>
      </c>
      <c r="DU235" s="50">
        <f t="shared" si="759"/>
        <v>0</v>
      </c>
      <c r="DV235" s="51">
        <v>0</v>
      </c>
      <c r="DW235" s="50">
        <f t="shared" si="760"/>
        <v>0</v>
      </c>
      <c r="DX235" s="51">
        <f t="shared" si="762"/>
        <v>0</v>
      </c>
      <c r="DY235" s="52">
        <f t="shared" si="761"/>
        <v>0</v>
      </c>
      <c r="DZ235" s="307">
        <f t="shared" si="692"/>
        <v>0</v>
      </c>
    </row>
    <row r="236" spans="1:130" ht="18" customHeight="1" x14ac:dyDescent="0.3">
      <c r="B236" s="54"/>
      <c r="C236" s="54"/>
      <c r="D236" s="54"/>
      <c r="E236" s="239"/>
      <c r="F236" s="263"/>
      <c r="G236" s="274"/>
      <c r="H236" s="263"/>
      <c r="I236" s="56"/>
      <c r="J236" s="56"/>
      <c r="K236" s="265"/>
      <c r="L236" s="264"/>
      <c r="M236" s="57"/>
      <c r="N236" s="394"/>
      <c r="O236" s="214"/>
      <c r="P236" s="8">
        <f t="shared" si="693"/>
        <v>0</v>
      </c>
      <c r="Q236" s="8">
        <f t="shared" si="694"/>
        <v>0</v>
      </c>
      <c r="S236" s="201">
        <f t="shared" si="695"/>
        <v>0</v>
      </c>
      <c r="T236" s="201">
        <f t="shared" si="695"/>
        <v>0</v>
      </c>
      <c r="U236" s="8">
        <f t="shared" ref="U236:U238" si="763">$E236*S236*T236</f>
        <v>0</v>
      </c>
      <c r="V236" s="8">
        <f t="shared" si="697"/>
        <v>0</v>
      </c>
      <c r="X236" s="375">
        <f t="shared" si="698"/>
        <v>0</v>
      </c>
      <c r="Y236" s="201">
        <f t="shared" si="698"/>
        <v>0</v>
      </c>
      <c r="Z236" s="8">
        <f t="shared" si="699"/>
        <v>0</v>
      </c>
      <c r="AA236" s="8">
        <f t="shared" si="700"/>
        <v>0</v>
      </c>
      <c r="AC236" s="375">
        <f t="shared" si="701"/>
        <v>0</v>
      </c>
      <c r="AD236" s="201">
        <f t="shared" si="701"/>
        <v>0</v>
      </c>
      <c r="AE236" s="8">
        <f t="shared" si="702"/>
        <v>0</v>
      </c>
      <c r="AF236" s="8">
        <f t="shared" si="703"/>
        <v>0</v>
      </c>
      <c r="AH236" s="375">
        <f t="shared" si="704"/>
        <v>0</v>
      </c>
      <c r="AI236" s="201">
        <f t="shared" si="704"/>
        <v>0</v>
      </c>
      <c r="AJ236" s="8">
        <f t="shared" si="705"/>
        <v>0</v>
      </c>
      <c r="AK236" s="8">
        <f t="shared" si="706"/>
        <v>0</v>
      </c>
      <c r="AM236" s="375">
        <f t="shared" si="707"/>
        <v>0</v>
      </c>
      <c r="AN236" s="201">
        <f t="shared" si="707"/>
        <v>0</v>
      </c>
      <c r="AO236" s="8">
        <f t="shared" si="708"/>
        <v>0</v>
      </c>
      <c r="AP236" s="8">
        <f t="shared" si="709"/>
        <v>0</v>
      </c>
      <c r="AR236" s="375">
        <f t="shared" si="710"/>
        <v>0</v>
      </c>
      <c r="AS236" s="201">
        <f t="shared" si="710"/>
        <v>0</v>
      </c>
      <c r="AT236" s="8">
        <f t="shared" si="711"/>
        <v>0</v>
      </c>
      <c r="AU236" s="8">
        <f t="shared" si="712"/>
        <v>0</v>
      </c>
      <c r="AW236" s="375">
        <f t="shared" si="713"/>
        <v>0</v>
      </c>
      <c r="AX236" s="201">
        <f t="shared" si="713"/>
        <v>0</v>
      </c>
      <c r="AY236" s="8">
        <f t="shared" si="714"/>
        <v>0</v>
      </c>
      <c r="AZ236" s="8">
        <f t="shared" si="715"/>
        <v>0</v>
      </c>
      <c r="BB236" s="375">
        <f t="shared" si="716"/>
        <v>0</v>
      </c>
      <c r="BC236" s="201">
        <f t="shared" si="716"/>
        <v>0</v>
      </c>
      <c r="BD236" s="8">
        <f t="shared" si="717"/>
        <v>0</v>
      </c>
      <c r="BE236" s="8">
        <f t="shared" si="718"/>
        <v>0</v>
      </c>
      <c r="BG236" s="375">
        <f t="shared" si="719"/>
        <v>0</v>
      </c>
      <c r="BH236" s="201">
        <f t="shared" si="719"/>
        <v>0</v>
      </c>
      <c r="BI236" s="8">
        <f t="shared" si="720"/>
        <v>0</v>
      </c>
      <c r="BJ236" s="8">
        <f t="shared" si="721"/>
        <v>0</v>
      </c>
      <c r="BL236" s="375">
        <f t="shared" si="722"/>
        <v>0</v>
      </c>
      <c r="BM236" s="201">
        <f t="shared" si="722"/>
        <v>0</v>
      </c>
      <c r="BN236" s="8">
        <f t="shared" si="723"/>
        <v>0</v>
      </c>
      <c r="BO236" s="8">
        <f t="shared" si="724"/>
        <v>0</v>
      </c>
      <c r="BQ236" s="375">
        <f t="shared" si="725"/>
        <v>0</v>
      </c>
      <c r="BR236" s="201">
        <f t="shared" si="725"/>
        <v>0</v>
      </c>
      <c r="BS236" s="8">
        <f t="shared" si="726"/>
        <v>0</v>
      </c>
      <c r="BT236" s="8">
        <f t="shared" si="727"/>
        <v>0</v>
      </c>
      <c r="BV236" s="375">
        <f t="shared" si="728"/>
        <v>0</v>
      </c>
      <c r="BW236" s="201">
        <f t="shared" si="728"/>
        <v>0</v>
      </c>
      <c r="BX236" s="8">
        <f t="shared" si="729"/>
        <v>0</v>
      </c>
      <c r="BY236" s="8">
        <f t="shared" si="730"/>
        <v>0</v>
      </c>
      <c r="CA236" s="375">
        <f t="shared" si="731"/>
        <v>0</v>
      </c>
      <c r="CB236" s="201">
        <f t="shared" si="731"/>
        <v>0</v>
      </c>
      <c r="CC236" s="8">
        <f t="shared" si="732"/>
        <v>0</v>
      </c>
      <c r="CD236" s="8">
        <f t="shared" si="733"/>
        <v>0</v>
      </c>
      <c r="CF236" s="375">
        <f t="shared" si="734"/>
        <v>0</v>
      </c>
      <c r="CG236" s="201">
        <f t="shared" si="734"/>
        <v>0</v>
      </c>
      <c r="CH236" s="8">
        <f t="shared" si="735"/>
        <v>0</v>
      </c>
      <c r="CI236" s="8">
        <f t="shared" si="736"/>
        <v>0</v>
      </c>
      <c r="CK236" s="375">
        <f t="shared" si="737"/>
        <v>0</v>
      </c>
      <c r="CL236" s="201">
        <f t="shared" si="737"/>
        <v>0</v>
      </c>
      <c r="CM236" s="8">
        <f t="shared" si="738"/>
        <v>0</v>
      </c>
      <c r="CN236" s="8">
        <f t="shared" si="739"/>
        <v>0</v>
      </c>
      <c r="CP236" s="375">
        <f t="shared" si="740"/>
        <v>0</v>
      </c>
      <c r="CQ236" s="201">
        <f t="shared" si="740"/>
        <v>0</v>
      </c>
      <c r="CR236" s="8">
        <f t="shared" si="741"/>
        <v>0</v>
      </c>
      <c r="CS236" s="8">
        <f t="shared" si="742"/>
        <v>0</v>
      </c>
      <c r="CU236" s="375">
        <f t="shared" si="743"/>
        <v>0</v>
      </c>
      <c r="CV236" s="201">
        <f t="shared" si="743"/>
        <v>0</v>
      </c>
      <c r="CW236" s="8">
        <f t="shared" si="744"/>
        <v>0</v>
      </c>
      <c r="CX236" s="8">
        <f t="shared" si="745"/>
        <v>0</v>
      </c>
      <c r="CZ236" s="375">
        <f t="shared" si="746"/>
        <v>0</v>
      </c>
      <c r="DA236" s="201">
        <f t="shared" si="746"/>
        <v>0</v>
      </c>
      <c r="DB236" s="8">
        <f t="shared" si="747"/>
        <v>0</v>
      </c>
      <c r="DC236" s="8">
        <f t="shared" si="748"/>
        <v>0</v>
      </c>
      <c r="DE236" s="375">
        <f t="shared" si="749"/>
        <v>0</v>
      </c>
      <c r="DF236" s="201">
        <f t="shared" si="749"/>
        <v>0</v>
      </c>
      <c r="DG236" s="8">
        <f t="shared" si="750"/>
        <v>0</v>
      </c>
      <c r="DH236" s="8">
        <f t="shared" si="751"/>
        <v>0</v>
      </c>
      <c r="DJ236" s="375">
        <f t="shared" si="752"/>
        <v>0</v>
      </c>
      <c r="DK236" s="201">
        <f t="shared" si="752"/>
        <v>0</v>
      </c>
      <c r="DL236" s="8">
        <f t="shared" si="753"/>
        <v>0</v>
      </c>
      <c r="DM236" s="8">
        <f t="shared" si="754"/>
        <v>0</v>
      </c>
      <c r="DO236" s="375">
        <f t="shared" si="755"/>
        <v>0</v>
      </c>
      <c r="DP236" s="201">
        <f t="shared" si="755"/>
        <v>0</v>
      </c>
      <c r="DQ236" s="8">
        <f t="shared" si="756"/>
        <v>0</v>
      </c>
      <c r="DR236" s="8">
        <f t="shared" si="757"/>
        <v>0</v>
      </c>
      <c r="DT236" s="51">
        <f t="shared" si="758"/>
        <v>0</v>
      </c>
      <c r="DU236" s="50">
        <f t="shared" si="759"/>
        <v>0</v>
      </c>
      <c r="DV236" s="51">
        <v>0</v>
      </c>
      <c r="DW236" s="50">
        <f t="shared" si="760"/>
        <v>0</v>
      </c>
      <c r="DX236" s="51">
        <f t="shared" si="762"/>
        <v>0</v>
      </c>
      <c r="DY236" s="52">
        <f t="shared" si="761"/>
        <v>0</v>
      </c>
      <c r="DZ236" s="307">
        <f t="shared" si="692"/>
        <v>0</v>
      </c>
    </row>
    <row r="237" spans="1:130" ht="18" customHeight="1" x14ac:dyDescent="0.3">
      <c r="B237" s="54"/>
      <c r="C237" s="54"/>
      <c r="D237" s="54"/>
      <c r="E237" s="239"/>
      <c r="F237" s="263"/>
      <c r="G237" s="274"/>
      <c r="H237" s="263"/>
      <c r="I237" s="56"/>
      <c r="J237" s="56"/>
      <c r="K237" s="265"/>
      <c r="L237" s="264"/>
      <c r="M237" s="57"/>
      <c r="N237" s="394"/>
      <c r="O237" s="214"/>
      <c r="P237" s="8">
        <f t="shared" si="693"/>
        <v>0</v>
      </c>
      <c r="Q237" s="8">
        <f t="shared" si="694"/>
        <v>0</v>
      </c>
      <c r="S237" s="201">
        <f t="shared" si="695"/>
        <v>0</v>
      </c>
      <c r="T237" s="201">
        <f t="shared" si="695"/>
        <v>0</v>
      </c>
      <c r="U237" s="8">
        <f t="shared" si="763"/>
        <v>0</v>
      </c>
      <c r="V237" s="8">
        <f t="shared" si="697"/>
        <v>0</v>
      </c>
      <c r="X237" s="375">
        <f t="shared" si="698"/>
        <v>0</v>
      </c>
      <c r="Y237" s="201">
        <f t="shared" si="698"/>
        <v>0</v>
      </c>
      <c r="Z237" s="8">
        <f t="shared" si="699"/>
        <v>0</v>
      </c>
      <c r="AA237" s="8">
        <f t="shared" si="700"/>
        <v>0</v>
      </c>
      <c r="AC237" s="375">
        <f t="shared" si="701"/>
        <v>0</v>
      </c>
      <c r="AD237" s="201">
        <f t="shared" si="701"/>
        <v>0</v>
      </c>
      <c r="AE237" s="8">
        <f t="shared" si="702"/>
        <v>0</v>
      </c>
      <c r="AF237" s="8">
        <f t="shared" si="703"/>
        <v>0</v>
      </c>
      <c r="AH237" s="375">
        <f t="shared" si="704"/>
        <v>0</v>
      </c>
      <c r="AI237" s="201">
        <f t="shared" si="704"/>
        <v>0</v>
      </c>
      <c r="AJ237" s="8">
        <f t="shared" si="705"/>
        <v>0</v>
      </c>
      <c r="AK237" s="8">
        <f t="shared" si="706"/>
        <v>0</v>
      </c>
      <c r="AM237" s="375">
        <f t="shared" si="707"/>
        <v>0</v>
      </c>
      <c r="AN237" s="201">
        <f t="shared" si="707"/>
        <v>0</v>
      </c>
      <c r="AO237" s="8">
        <f t="shared" si="708"/>
        <v>0</v>
      </c>
      <c r="AP237" s="8">
        <f t="shared" si="709"/>
        <v>0</v>
      </c>
      <c r="AR237" s="375">
        <f t="shared" si="710"/>
        <v>0</v>
      </c>
      <c r="AS237" s="201">
        <f t="shared" si="710"/>
        <v>0</v>
      </c>
      <c r="AT237" s="8">
        <f t="shared" si="711"/>
        <v>0</v>
      </c>
      <c r="AU237" s="8">
        <f t="shared" si="712"/>
        <v>0</v>
      </c>
      <c r="AW237" s="375">
        <f t="shared" si="713"/>
        <v>0</v>
      </c>
      <c r="AX237" s="201">
        <f t="shared" si="713"/>
        <v>0</v>
      </c>
      <c r="AY237" s="8">
        <f t="shared" si="714"/>
        <v>0</v>
      </c>
      <c r="AZ237" s="8">
        <f t="shared" si="715"/>
        <v>0</v>
      </c>
      <c r="BB237" s="375">
        <f t="shared" si="716"/>
        <v>0</v>
      </c>
      <c r="BC237" s="201">
        <f t="shared" si="716"/>
        <v>0</v>
      </c>
      <c r="BD237" s="8">
        <f t="shared" si="717"/>
        <v>0</v>
      </c>
      <c r="BE237" s="8">
        <f t="shared" si="718"/>
        <v>0</v>
      </c>
      <c r="BG237" s="375">
        <f t="shared" si="719"/>
        <v>0</v>
      </c>
      <c r="BH237" s="201">
        <f t="shared" si="719"/>
        <v>0</v>
      </c>
      <c r="BI237" s="8">
        <f t="shared" si="720"/>
        <v>0</v>
      </c>
      <c r="BJ237" s="8">
        <f t="shared" si="721"/>
        <v>0</v>
      </c>
      <c r="BL237" s="375">
        <f t="shared" si="722"/>
        <v>0</v>
      </c>
      <c r="BM237" s="201">
        <f t="shared" si="722"/>
        <v>0</v>
      </c>
      <c r="BN237" s="8">
        <f t="shared" si="723"/>
        <v>0</v>
      </c>
      <c r="BO237" s="8">
        <f t="shared" si="724"/>
        <v>0</v>
      </c>
      <c r="BQ237" s="375">
        <f t="shared" si="725"/>
        <v>0</v>
      </c>
      <c r="BR237" s="201">
        <f t="shared" si="725"/>
        <v>0</v>
      </c>
      <c r="BS237" s="8">
        <f t="shared" si="726"/>
        <v>0</v>
      </c>
      <c r="BT237" s="8">
        <f t="shared" si="727"/>
        <v>0</v>
      </c>
      <c r="BV237" s="375">
        <f t="shared" si="728"/>
        <v>0</v>
      </c>
      <c r="BW237" s="201">
        <f t="shared" si="728"/>
        <v>0</v>
      </c>
      <c r="BX237" s="8">
        <f t="shared" si="729"/>
        <v>0</v>
      </c>
      <c r="BY237" s="8">
        <f t="shared" si="730"/>
        <v>0</v>
      </c>
      <c r="CA237" s="375">
        <f t="shared" si="731"/>
        <v>0</v>
      </c>
      <c r="CB237" s="201">
        <f t="shared" si="731"/>
        <v>0</v>
      </c>
      <c r="CC237" s="8">
        <f t="shared" si="732"/>
        <v>0</v>
      </c>
      <c r="CD237" s="8">
        <f t="shared" si="733"/>
        <v>0</v>
      </c>
      <c r="CF237" s="375">
        <f t="shared" si="734"/>
        <v>0</v>
      </c>
      <c r="CG237" s="201">
        <f t="shared" si="734"/>
        <v>0</v>
      </c>
      <c r="CH237" s="8">
        <f t="shared" si="735"/>
        <v>0</v>
      </c>
      <c r="CI237" s="8">
        <f t="shared" si="736"/>
        <v>0</v>
      </c>
      <c r="CK237" s="375">
        <f t="shared" si="737"/>
        <v>0</v>
      </c>
      <c r="CL237" s="201">
        <f t="shared" si="737"/>
        <v>0</v>
      </c>
      <c r="CM237" s="8">
        <f t="shared" si="738"/>
        <v>0</v>
      </c>
      <c r="CN237" s="8">
        <f t="shared" si="739"/>
        <v>0</v>
      </c>
      <c r="CP237" s="375">
        <f t="shared" si="740"/>
        <v>0</v>
      </c>
      <c r="CQ237" s="201">
        <f t="shared" si="740"/>
        <v>0</v>
      </c>
      <c r="CR237" s="8">
        <f t="shared" si="741"/>
        <v>0</v>
      </c>
      <c r="CS237" s="8">
        <f t="shared" si="742"/>
        <v>0</v>
      </c>
      <c r="CU237" s="375">
        <f t="shared" si="743"/>
        <v>0</v>
      </c>
      <c r="CV237" s="201">
        <f t="shared" si="743"/>
        <v>0</v>
      </c>
      <c r="CW237" s="8">
        <f t="shared" si="744"/>
        <v>0</v>
      </c>
      <c r="CX237" s="8">
        <f t="shared" si="745"/>
        <v>0</v>
      </c>
      <c r="CZ237" s="375">
        <f t="shared" si="746"/>
        <v>0</v>
      </c>
      <c r="DA237" s="201">
        <f t="shared" si="746"/>
        <v>0</v>
      </c>
      <c r="DB237" s="8">
        <f t="shared" si="747"/>
        <v>0</v>
      </c>
      <c r="DC237" s="8">
        <f t="shared" si="748"/>
        <v>0</v>
      </c>
      <c r="DE237" s="375">
        <f t="shared" si="749"/>
        <v>0</v>
      </c>
      <c r="DF237" s="201">
        <f t="shared" si="749"/>
        <v>0</v>
      </c>
      <c r="DG237" s="8">
        <f t="shared" si="750"/>
        <v>0</v>
      </c>
      <c r="DH237" s="8">
        <f t="shared" si="751"/>
        <v>0</v>
      </c>
      <c r="DJ237" s="375">
        <f t="shared" si="752"/>
        <v>0</v>
      </c>
      <c r="DK237" s="201">
        <f t="shared" si="752"/>
        <v>0</v>
      </c>
      <c r="DL237" s="8">
        <f t="shared" si="753"/>
        <v>0</v>
      </c>
      <c r="DM237" s="8">
        <f t="shared" si="754"/>
        <v>0</v>
      </c>
      <c r="DO237" s="375">
        <f t="shared" si="755"/>
        <v>0</v>
      </c>
      <c r="DP237" s="201">
        <f t="shared" si="755"/>
        <v>0</v>
      </c>
      <c r="DQ237" s="8">
        <f t="shared" si="756"/>
        <v>0</v>
      </c>
      <c r="DR237" s="8">
        <f t="shared" si="757"/>
        <v>0</v>
      </c>
      <c r="DT237" s="51">
        <f t="shared" si="758"/>
        <v>0</v>
      </c>
      <c r="DU237" s="50">
        <f t="shared" si="759"/>
        <v>0</v>
      </c>
      <c r="DV237" s="51">
        <v>0</v>
      </c>
      <c r="DW237" s="50">
        <f t="shared" si="760"/>
        <v>0</v>
      </c>
      <c r="DX237" s="51">
        <f t="shared" si="762"/>
        <v>0</v>
      </c>
      <c r="DY237" s="52">
        <f t="shared" si="761"/>
        <v>0</v>
      </c>
      <c r="DZ237" s="307">
        <f t="shared" si="692"/>
        <v>0</v>
      </c>
    </row>
    <row r="238" spans="1:130" s="60" customFormat="1" ht="18" customHeight="1" thickBot="1" x14ac:dyDescent="0.35">
      <c r="A238" s="1"/>
      <c r="B238" s="317"/>
      <c r="C238" s="196"/>
      <c r="D238" s="196"/>
      <c r="E238" s="241"/>
      <c r="F238" s="263"/>
      <c r="G238" s="274"/>
      <c r="K238" s="302"/>
      <c r="M238" s="61"/>
      <c r="N238" s="394"/>
      <c r="O238" s="214"/>
      <c r="P238" s="8">
        <f t="shared" si="693"/>
        <v>0</v>
      </c>
      <c r="Q238" s="8">
        <f t="shared" si="694"/>
        <v>0</v>
      </c>
      <c r="R238" s="3"/>
      <c r="S238" s="201">
        <f t="shared" si="695"/>
        <v>0</v>
      </c>
      <c r="T238" s="201">
        <f t="shared" si="695"/>
        <v>0</v>
      </c>
      <c r="U238" s="8">
        <f t="shared" si="763"/>
        <v>0</v>
      </c>
      <c r="V238" s="8">
        <f t="shared" si="697"/>
        <v>0</v>
      </c>
      <c r="W238" s="3"/>
      <c r="X238" s="375">
        <f t="shared" si="698"/>
        <v>0</v>
      </c>
      <c r="Y238" s="201">
        <f t="shared" si="698"/>
        <v>0</v>
      </c>
      <c r="Z238" s="8">
        <f t="shared" si="699"/>
        <v>0</v>
      </c>
      <c r="AA238" s="8">
        <f t="shared" si="700"/>
        <v>0</v>
      </c>
      <c r="AB238" s="1"/>
      <c r="AC238" s="375">
        <f t="shared" si="701"/>
        <v>0</v>
      </c>
      <c r="AD238" s="201">
        <f t="shared" si="701"/>
        <v>0</v>
      </c>
      <c r="AE238" s="8">
        <f t="shared" si="702"/>
        <v>0</v>
      </c>
      <c r="AF238" s="8">
        <f t="shared" si="703"/>
        <v>0</v>
      </c>
      <c r="AH238" s="375">
        <f t="shared" si="704"/>
        <v>0</v>
      </c>
      <c r="AI238" s="201">
        <f t="shared" si="704"/>
        <v>0</v>
      </c>
      <c r="AJ238" s="8">
        <f t="shared" si="705"/>
        <v>0</v>
      </c>
      <c r="AK238" s="8">
        <f t="shared" si="706"/>
        <v>0</v>
      </c>
      <c r="AM238" s="375">
        <f t="shared" si="707"/>
        <v>0</v>
      </c>
      <c r="AN238" s="201">
        <f t="shared" si="707"/>
        <v>0</v>
      </c>
      <c r="AO238" s="8">
        <f t="shared" si="708"/>
        <v>0</v>
      </c>
      <c r="AP238" s="8">
        <f t="shared" si="709"/>
        <v>0</v>
      </c>
      <c r="AR238" s="375">
        <f t="shared" si="710"/>
        <v>0</v>
      </c>
      <c r="AS238" s="201">
        <f t="shared" si="710"/>
        <v>0</v>
      </c>
      <c r="AT238" s="8">
        <f t="shared" si="711"/>
        <v>0</v>
      </c>
      <c r="AU238" s="8">
        <f t="shared" si="712"/>
        <v>0</v>
      </c>
      <c r="AW238" s="375">
        <f t="shared" si="713"/>
        <v>0</v>
      </c>
      <c r="AX238" s="201">
        <f t="shared" si="713"/>
        <v>0</v>
      </c>
      <c r="AY238" s="8">
        <f t="shared" si="714"/>
        <v>0</v>
      </c>
      <c r="AZ238" s="8">
        <f t="shared" si="715"/>
        <v>0</v>
      </c>
      <c r="BB238" s="375">
        <f t="shared" si="716"/>
        <v>0</v>
      </c>
      <c r="BC238" s="201">
        <f t="shared" si="716"/>
        <v>0</v>
      </c>
      <c r="BD238" s="8">
        <f t="shared" si="717"/>
        <v>0</v>
      </c>
      <c r="BE238" s="8">
        <f t="shared" si="718"/>
        <v>0</v>
      </c>
      <c r="BG238" s="375">
        <f t="shared" si="719"/>
        <v>0</v>
      </c>
      <c r="BH238" s="201">
        <f t="shared" si="719"/>
        <v>0</v>
      </c>
      <c r="BI238" s="8">
        <f t="shared" si="720"/>
        <v>0</v>
      </c>
      <c r="BJ238" s="8">
        <f t="shared" si="721"/>
        <v>0</v>
      </c>
      <c r="BL238" s="375">
        <f t="shared" si="722"/>
        <v>0</v>
      </c>
      <c r="BM238" s="201">
        <f t="shared" si="722"/>
        <v>0</v>
      </c>
      <c r="BN238" s="8">
        <f t="shared" si="723"/>
        <v>0</v>
      </c>
      <c r="BO238" s="8">
        <f t="shared" si="724"/>
        <v>0</v>
      </c>
      <c r="BQ238" s="375">
        <f t="shared" si="725"/>
        <v>0</v>
      </c>
      <c r="BR238" s="201">
        <f t="shared" si="725"/>
        <v>0</v>
      </c>
      <c r="BS238" s="8">
        <f t="shared" si="726"/>
        <v>0</v>
      </c>
      <c r="BT238" s="8">
        <f t="shared" si="727"/>
        <v>0</v>
      </c>
      <c r="BV238" s="375">
        <f t="shared" si="728"/>
        <v>0</v>
      </c>
      <c r="BW238" s="201">
        <f t="shared" si="728"/>
        <v>0</v>
      </c>
      <c r="BX238" s="8">
        <f t="shared" si="729"/>
        <v>0</v>
      </c>
      <c r="BY238" s="8">
        <f t="shared" si="730"/>
        <v>0</v>
      </c>
      <c r="CA238" s="375">
        <f t="shared" si="731"/>
        <v>0</v>
      </c>
      <c r="CB238" s="201">
        <f t="shared" si="731"/>
        <v>0</v>
      </c>
      <c r="CC238" s="8">
        <f t="shared" si="732"/>
        <v>0</v>
      </c>
      <c r="CD238" s="8">
        <f t="shared" si="733"/>
        <v>0</v>
      </c>
      <c r="CF238" s="375">
        <f t="shared" si="734"/>
        <v>0</v>
      </c>
      <c r="CG238" s="201">
        <f t="shared" si="734"/>
        <v>0</v>
      </c>
      <c r="CH238" s="8">
        <f t="shared" si="735"/>
        <v>0</v>
      </c>
      <c r="CI238" s="8">
        <f t="shared" si="736"/>
        <v>0</v>
      </c>
      <c r="CK238" s="375">
        <f t="shared" si="737"/>
        <v>0</v>
      </c>
      <c r="CL238" s="201">
        <f t="shared" si="737"/>
        <v>0</v>
      </c>
      <c r="CM238" s="8">
        <f t="shared" si="738"/>
        <v>0</v>
      </c>
      <c r="CN238" s="8">
        <f t="shared" si="739"/>
        <v>0</v>
      </c>
      <c r="CP238" s="375">
        <f t="shared" si="740"/>
        <v>0</v>
      </c>
      <c r="CQ238" s="201">
        <f t="shared" si="740"/>
        <v>0</v>
      </c>
      <c r="CR238" s="8">
        <f t="shared" si="741"/>
        <v>0</v>
      </c>
      <c r="CS238" s="8">
        <f t="shared" si="742"/>
        <v>0</v>
      </c>
      <c r="CU238" s="375">
        <f t="shared" si="743"/>
        <v>0</v>
      </c>
      <c r="CV238" s="201">
        <f t="shared" si="743"/>
        <v>0</v>
      </c>
      <c r="CW238" s="8">
        <f t="shared" si="744"/>
        <v>0</v>
      </c>
      <c r="CX238" s="8">
        <f t="shared" si="745"/>
        <v>0</v>
      </c>
      <c r="CZ238" s="375">
        <f t="shared" si="746"/>
        <v>0</v>
      </c>
      <c r="DA238" s="201">
        <f t="shared" si="746"/>
        <v>0</v>
      </c>
      <c r="DB238" s="8">
        <f t="shared" si="747"/>
        <v>0</v>
      </c>
      <c r="DC238" s="8">
        <f t="shared" si="748"/>
        <v>0</v>
      </c>
      <c r="DE238" s="375">
        <f t="shared" si="749"/>
        <v>0</v>
      </c>
      <c r="DF238" s="201">
        <f t="shared" si="749"/>
        <v>0</v>
      </c>
      <c r="DG238" s="8">
        <f t="shared" si="750"/>
        <v>0</v>
      </c>
      <c r="DH238" s="8">
        <f t="shared" si="751"/>
        <v>0</v>
      </c>
      <c r="DJ238" s="375">
        <f t="shared" si="752"/>
        <v>0</v>
      </c>
      <c r="DK238" s="201">
        <f t="shared" si="752"/>
        <v>0</v>
      </c>
      <c r="DL238" s="8">
        <f t="shared" si="753"/>
        <v>0</v>
      </c>
      <c r="DM238" s="8">
        <f t="shared" si="754"/>
        <v>0</v>
      </c>
      <c r="DO238" s="375">
        <f t="shared" si="755"/>
        <v>0</v>
      </c>
      <c r="DP238" s="201">
        <f t="shared" si="755"/>
        <v>0</v>
      </c>
      <c r="DQ238" s="8">
        <f t="shared" si="756"/>
        <v>0</v>
      </c>
      <c r="DR238" s="8">
        <f t="shared" si="757"/>
        <v>0</v>
      </c>
      <c r="DT238" s="51">
        <f>P238+U238+Z238+AE238+AJ238+AO238+AT238+AY238+BD238+BI238+BN238+BS238+BX238+CC238+CH238+CM238+CR238+CW238+DB238+DG238+DL238+DQ238</f>
        <v>0</v>
      </c>
      <c r="DU238" s="65">
        <f t="shared" si="759"/>
        <v>0</v>
      </c>
      <c r="DV238" s="90">
        <v>0</v>
      </c>
      <c r="DW238" s="65">
        <f t="shared" si="760"/>
        <v>0</v>
      </c>
      <c r="DX238" s="66">
        <f>+DT238+DV238</f>
        <v>0</v>
      </c>
      <c r="DY238" s="66">
        <f t="shared" si="761"/>
        <v>0</v>
      </c>
      <c r="DZ238" s="307">
        <f t="shared" si="692"/>
        <v>0</v>
      </c>
    </row>
    <row r="239" spans="1:130" s="72" customFormat="1" ht="32.4" customHeight="1" thickBot="1" x14ac:dyDescent="0.35">
      <c r="B239" s="275" t="s">
        <v>108</v>
      </c>
      <c r="C239" s="276" t="str">
        <f>B226</f>
        <v>Others 3</v>
      </c>
      <c r="D239" s="445"/>
      <c r="E239" s="242"/>
      <c r="F239" s="73"/>
      <c r="G239" s="73"/>
      <c r="H239" s="73"/>
      <c r="I239" s="73"/>
      <c r="J239" s="73"/>
      <c r="K239" s="74"/>
      <c r="L239" s="73"/>
      <c r="M239" s="75"/>
      <c r="N239" s="391">
        <f>P18</f>
        <v>2015</v>
      </c>
      <c r="O239" s="278"/>
      <c r="P239" s="76">
        <f>SUM(P227:P238)</f>
        <v>0</v>
      </c>
      <c r="Q239" s="77">
        <f>SUM(Q227:Q238)</f>
        <v>0</v>
      </c>
      <c r="R239" s="78"/>
      <c r="S239" s="279">
        <f>U18</f>
        <v>2016</v>
      </c>
      <c r="T239" s="279"/>
      <c r="U239" s="76">
        <f>SUM(U227:U238)</f>
        <v>0</v>
      </c>
      <c r="V239" s="77">
        <f>SUM(V227:V238)</f>
        <v>0</v>
      </c>
      <c r="W239" s="78"/>
      <c r="X239" s="391">
        <f>Z18</f>
        <v>2017</v>
      </c>
      <c r="Y239" s="277"/>
      <c r="Z239" s="76">
        <f>SUM(Z227:Z238)</f>
        <v>0</v>
      </c>
      <c r="AA239" s="77">
        <f>SUM(AA227:AA238)</f>
        <v>0</v>
      </c>
      <c r="AB239" s="79"/>
      <c r="AC239" s="391">
        <f>AE18</f>
        <v>2018</v>
      </c>
      <c r="AD239" s="277"/>
      <c r="AE239" s="76">
        <f>SUM(AE227:AE238)</f>
        <v>0</v>
      </c>
      <c r="AF239" s="77">
        <f>SUM(AF227:AF238)</f>
        <v>0</v>
      </c>
      <c r="AH239" s="391">
        <f>AJ18</f>
        <v>2019</v>
      </c>
      <c r="AI239" s="277"/>
      <c r="AJ239" s="76">
        <f>SUM(AJ227:AJ238)</f>
        <v>0</v>
      </c>
      <c r="AK239" s="77">
        <f>SUM(AK227:AK238)</f>
        <v>0</v>
      </c>
      <c r="AM239" s="391">
        <f>AO18</f>
        <v>2020</v>
      </c>
      <c r="AN239" s="277"/>
      <c r="AO239" s="76">
        <f>SUM(AO227:AO238)</f>
        <v>0</v>
      </c>
      <c r="AP239" s="77">
        <f>SUM(AP227:AP238)</f>
        <v>0</v>
      </c>
      <c r="AR239" s="391">
        <f>AT18</f>
        <v>2021</v>
      </c>
      <c r="AS239" s="277"/>
      <c r="AT239" s="76">
        <f>SUM(AT227:AT238)</f>
        <v>0</v>
      </c>
      <c r="AU239" s="77">
        <f>SUM(AU227:AU238)</f>
        <v>0</v>
      </c>
      <c r="AW239" s="391">
        <f>AY18</f>
        <v>2022</v>
      </c>
      <c r="AX239" s="277"/>
      <c r="AY239" s="76">
        <f>SUM(AY227:AY238)</f>
        <v>0</v>
      </c>
      <c r="AZ239" s="77">
        <f>SUM(AZ227:AZ238)</f>
        <v>0</v>
      </c>
      <c r="BB239" s="391">
        <f>BD18</f>
        <v>2023</v>
      </c>
      <c r="BC239" s="277"/>
      <c r="BD239" s="76">
        <f>SUM(BD227:BD238)</f>
        <v>0</v>
      </c>
      <c r="BE239" s="77">
        <f>SUM(BE227:BE238)</f>
        <v>0</v>
      </c>
      <c r="BG239" s="391">
        <f>BI18</f>
        <v>2024</v>
      </c>
      <c r="BH239" s="277"/>
      <c r="BI239" s="76">
        <f>SUM(BI227:BI238)</f>
        <v>0</v>
      </c>
      <c r="BJ239" s="77">
        <f>SUM(BJ227:BJ238)</f>
        <v>0</v>
      </c>
      <c r="BL239" s="391">
        <f>BN18</f>
        <v>2025</v>
      </c>
      <c r="BM239" s="277"/>
      <c r="BN239" s="76">
        <f>SUM(BN227:BN238)</f>
        <v>0</v>
      </c>
      <c r="BO239" s="77">
        <f>SUM(BO227:BO238)</f>
        <v>0</v>
      </c>
      <c r="BQ239" s="391">
        <f>BS18</f>
        <v>2026</v>
      </c>
      <c r="BR239" s="277"/>
      <c r="BS239" s="76">
        <f>SUM(BS227:BS238)</f>
        <v>0</v>
      </c>
      <c r="BT239" s="77">
        <f>SUM(BT227:BT238)</f>
        <v>0</v>
      </c>
      <c r="BV239" s="391">
        <f>BX18</f>
        <v>2027</v>
      </c>
      <c r="BW239" s="277"/>
      <c r="BX239" s="76">
        <f>SUM(BX227:BX238)</f>
        <v>0</v>
      </c>
      <c r="BY239" s="77">
        <f>SUM(BY227:BY238)</f>
        <v>0</v>
      </c>
      <c r="CA239" s="391">
        <f>CC18</f>
        <v>2028</v>
      </c>
      <c r="CB239" s="277"/>
      <c r="CC239" s="76">
        <f>SUM(CC227:CC238)</f>
        <v>0</v>
      </c>
      <c r="CD239" s="77">
        <f>SUM(CD227:CD238)</f>
        <v>0</v>
      </c>
      <c r="CF239" s="391">
        <f>CH18</f>
        <v>2029</v>
      </c>
      <c r="CG239" s="277"/>
      <c r="CH239" s="76">
        <f>SUM(CH227:CH238)</f>
        <v>0</v>
      </c>
      <c r="CI239" s="77">
        <f>SUM(CI227:CI238)</f>
        <v>0</v>
      </c>
      <c r="CK239" s="391">
        <f>CM18</f>
        <v>2030</v>
      </c>
      <c r="CL239" s="277"/>
      <c r="CM239" s="76">
        <f>SUM(CM227:CM238)</f>
        <v>0</v>
      </c>
      <c r="CN239" s="77">
        <f>SUM(CN227:CN238)</f>
        <v>0</v>
      </c>
      <c r="CP239" s="391">
        <f>CR18</f>
        <v>2031</v>
      </c>
      <c r="CQ239" s="277"/>
      <c r="CR239" s="76">
        <f>SUM(CR227:CR238)</f>
        <v>0</v>
      </c>
      <c r="CS239" s="77">
        <f>SUM(CS227:CS238)</f>
        <v>0</v>
      </c>
      <c r="CU239" s="391">
        <f>CW18</f>
        <v>2032</v>
      </c>
      <c r="CV239" s="277"/>
      <c r="CW239" s="76">
        <f>SUM(CW227:CW238)</f>
        <v>0</v>
      </c>
      <c r="CX239" s="77">
        <f>SUM(CX227:CX238)</f>
        <v>0</v>
      </c>
      <c r="CZ239" s="391">
        <f>DB18</f>
        <v>2033</v>
      </c>
      <c r="DA239" s="277"/>
      <c r="DB239" s="76">
        <f>SUM(DB227:DB238)</f>
        <v>0</v>
      </c>
      <c r="DC239" s="77">
        <f>SUM(DC227:DC238)</f>
        <v>0</v>
      </c>
      <c r="DE239" s="391">
        <f>DG18</f>
        <v>2034</v>
      </c>
      <c r="DF239" s="277"/>
      <c r="DG239" s="76">
        <f>SUM(DG227:DG238)</f>
        <v>0</v>
      </c>
      <c r="DH239" s="77">
        <f>SUM(DH227:DH238)</f>
        <v>0</v>
      </c>
      <c r="DJ239" s="391">
        <f>DL18</f>
        <v>2035</v>
      </c>
      <c r="DK239" s="277"/>
      <c r="DL239" s="76">
        <f>SUM(DL227:DL238)</f>
        <v>0</v>
      </c>
      <c r="DM239" s="77">
        <f>SUM(DM227:DM238)</f>
        <v>0</v>
      </c>
      <c r="DO239" s="391">
        <f>DQ18</f>
        <v>2036</v>
      </c>
      <c r="DP239" s="277"/>
      <c r="DQ239" s="76">
        <f>SUM(DQ227:DQ238)</f>
        <v>0</v>
      </c>
      <c r="DR239" s="77">
        <f>SUM(DR227:DR238)</f>
        <v>0</v>
      </c>
      <c r="DT239" s="80">
        <f t="shared" ref="DT239:DX239" si="764">SUM(DT227:DT238)</f>
        <v>0</v>
      </c>
      <c r="DU239" s="77">
        <f t="shared" si="764"/>
        <v>0</v>
      </c>
      <c r="DV239" s="77">
        <f t="shared" si="764"/>
        <v>0</v>
      </c>
      <c r="DW239" s="77">
        <f t="shared" si="764"/>
        <v>0</v>
      </c>
      <c r="DX239" s="77">
        <f t="shared" si="764"/>
        <v>0</v>
      </c>
      <c r="DY239" s="77">
        <f>SUM(Q239+V239+AA239+AF239+AK239+AP239+AU239+AZ239+BE239+BJ239+BO239+BT239+BY239+CD239+CI239+CN239+CS239+CX239+DC239+DH239+DM239+DR239)</f>
        <v>0</v>
      </c>
      <c r="DZ239" s="311" t="s">
        <v>53</v>
      </c>
    </row>
    <row r="240" spans="1:130" x14ac:dyDescent="0.3">
      <c r="P240" s="280" t="s">
        <v>17</v>
      </c>
      <c r="Q240" s="281" t="s">
        <v>18</v>
      </c>
      <c r="U240" s="280" t="s">
        <v>17</v>
      </c>
      <c r="V240" s="281" t="s">
        <v>18</v>
      </c>
      <c r="Z240" s="280" t="s">
        <v>17</v>
      </c>
      <c r="AA240" s="281" t="s">
        <v>18</v>
      </c>
      <c r="AE240" s="280" t="s">
        <v>17</v>
      </c>
      <c r="AF240" s="281" t="s">
        <v>18</v>
      </c>
      <c r="AJ240" s="280" t="s">
        <v>17</v>
      </c>
      <c r="AK240" s="281" t="s">
        <v>18</v>
      </c>
      <c r="AO240" s="280" t="s">
        <v>17</v>
      </c>
      <c r="AP240" s="281" t="s">
        <v>18</v>
      </c>
      <c r="AT240" s="280" t="s">
        <v>17</v>
      </c>
      <c r="AU240" s="281" t="s">
        <v>18</v>
      </c>
      <c r="AY240" s="280" t="s">
        <v>17</v>
      </c>
      <c r="AZ240" s="281" t="s">
        <v>18</v>
      </c>
      <c r="BD240" s="280" t="s">
        <v>17</v>
      </c>
      <c r="BE240" s="281" t="s">
        <v>18</v>
      </c>
      <c r="BI240" s="280" t="s">
        <v>17</v>
      </c>
      <c r="BJ240" s="281" t="s">
        <v>18</v>
      </c>
      <c r="BN240" s="280" t="s">
        <v>17</v>
      </c>
      <c r="BO240" s="281" t="s">
        <v>18</v>
      </c>
      <c r="BS240" s="280" t="s">
        <v>17</v>
      </c>
      <c r="BT240" s="281" t="s">
        <v>18</v>
      </c>
      <c r="BX240" s="280" t="s">
        <v>17</v>
      </c>
      <c r="BY240" s="281" t="s">
        <v>18</v>
      </c>
      <c r="CC240" s="280" t="s">
        <v>17</v>
      </c>
      <c r="CD240" s="281" t="s">
        <v>18</v>
      </c>
      <c r="CH240" s="280" t="s">
        <v>17</v>
      </c>
      <c r="CI240" s="281" t="s">
        <v>18</v>
      </c>
      <c r="CM240" s="280" t="s">
        <v>17</v>
      </c>
      <c r="CN240" s="281" t="s">
        <v>18</v>
      </c>
      <c r="CR240" s="280" t="s">
        <v>17</v>
      </c>
      <c r="CS240" s="281" t="s">
        <v>18</v>
      </c>
      <c r="CW240" s="280" t="s">
        <v>17</v>
      </c>
      <c r="CX240" s="281" t="s">
        <v>18</v>
      </c>
      <c r="DB240" s="280" t="s">
        <v>17</v>
      </c>
      <c r="DC240" s="281" t="s">
        <v>18</v>
      </c>
      <c r="DG240" s="280" t="s">
        <v>17</v>
      </c>
      <c r="DH240" s="281" t="s">
        <v>18</v>
      </c>
      <c r="DL240" s="280" t="s">
        <v>17</v>
      </c>
      <c r="DM240" s="281" t="s">
        <v>18</v>
      </c>
      <c r="DQ240" s="280" t="s">
        <v>17</v>
      </c>
      <c r="DR240" s="281" t="s">
        <v>18</v>
      </c>
      <c r="DT240" s="280" t="s">
        <v>17</v>
      </c>
      <c r="DU240" s="281" t="s">
        <v>18</v>
      </c>
      <c r="DV240" s="280" t="s">
        <v>17</v>
      </c>
      <c r="DW240" s="281" t="s">
        <v>18</v>
      </c>
      <c r="DX240" s="280" t="s">
        <v>17</v>
      </c>
      <c r="DY240" s="281" t="s">
        <v>18</v>
      </c>
    </row>
    <row r="242" spans="1:130" ht="15" thickBot="1" x14ac:dyDescent="0.35"/>
    <row r="243" spans="1:130" s="72" customFormat="1" ht="32.4" customHeight="1" thickBot="1" x14ac:dyDescent="0.35">
      <c r="B243" s="296" t="s">
        <v>109</v>
      </c>
      <c r="C243" s="297"/>
      <c r="D243" s="446"/>
      <c r="E243" s="242"/>
      <c r="F243" s="73"/>
      <c r="G243" s="73"/>
      <c r="H243" s="73"/>
      <c r="I243" s="73"/>
      <c r="J243" s="73"/>
      <c r="K243" s="74"/>
      <c r="L243" s="73"/>
      <c r="M243" s="75"/>
      <c r="N243" s="397">
        <f>P18</f>
        <v>2015</v>
      </c>
      <c r="O243" s="299"/>
      <c r="P243" s="96">
        <f>SUM(P42+P63+P97+P115+P141+P156+P174+P201+P220+P239)</f>
        <v>0</v>
      </c>
      <c r="Q243" s="96">
        <f>SUM(Q42+Q63+Q97+Q115+Q141+Q156+Q174+Q201+Q220+Q239)</f>
        <v>0</v>
      </c>
      <c r="R243" s="78"/>
      <c r="S243" s="300">
        <f>U18</f>
        <v>2016</v>
      </c>
      <c r="T243" s="300"/>
      <c r="U243" s="96">
        <f>SUM(U42+U63+U97+U115+U141+U156+U174+U201+U220+U239)</f>
        <v>0</v>
      </c>
      <c r="V243" s="96">
        <f>SUM(V42+V63+V97+V115+V141+V156+V174+V201+V220+V239)</f>
        <v>0</v>
      </c>
      <c r="W243" s="78"/>
      <c r="X243" s="397">
        <f>Z18</f>
        <v>2017</v>
      </c>
      <c r="Y243" s="298"/>
      <c r="Z243" s="96">
        <f>SUM(Z42+Z63+Z97+Z115+Z141+Z156+Z174+Z201+Z220+Z239)</f>
        <v>0</v>
      </c>
      <c r="AA243" s="96">
        <f>SUM(AA42+AA63+AA97+AA115+AA141+AA156+AA174+AA201+AA220+AA239)</f>
        <v>0</v>
      </c>
      <c r="AB243" s="79"/>
      <c r="AC243" s="397">
        <f>AE18</f>
        <v>2018</v>
      </c>
      <c r="AD243" s="298"/>
      <c r="AE243" s="96">
        <f>SUM(AE42+AE63+AE97+AE115+AE141+AE156+AE174+AE201+AE220+AE239)</f>
        <v>0</v>
      </c>
      <c r="AF243" s="96">
        <f>SUM(AF42+AF63+AF97+AF115+AF141+AF156+AF174+AF201+AF220+AF239)</f>
        <v>0</v>
      </c>
      <c r="AH243" s="397">
        <f>AJ18</f>
        <v>2019</v>
      </c>
      <c r="AI243" s="298"/>
      <c r="AJ243" s="96">
        <f>SUM(AJ42+AJ63+AJ97+AJ115+AJ141+AJ156+AJ174+AJ201+AJ220+AJ239)</f>
        <v>0</v>
      </c>
      <c r="AK243" s="96">
        <f>SUM(AK42+AK63+AK97+AK115+AK141+AK156+AK174+AK201+AK220+AK239)</f>
        <v>0</v>
      </c>
      <c r="AM243" s="397">
        <f>AO18</f>
        <v>2020</v>
      </c>
      <c r="AN243" s="298"/>
      <c r="AO243" s="96">
        <f>SUM(AO42+AO63+AO97+AO115+AO141+AO156+AO174+AO201+AO220+AO239)</f>
        <v>0</v>
      </c>
      <c r="AP243" s="96">
        <f>SUM(AP42+AP63+AP97+AP115+AP141+AP156+AP174+AP201+AP220+AP239)</f>
        <v>0</v>
      </c>
      <c r="AR243" s="397">
        <f>AT18</f>
        <v>2021</v>
      </c>
      <c r="AS243" s="298"/>
      <c r="AT243" s="96">
        <f>SUM(AT42+AT63+AT97+AT115+AT141+AT156+AT174+AT201+AT220+AT239)</f>
        <v>0</v>
      </c>
      <c r="AU243" s="96">
        <f>SUM(AU42+AU63+AU97+AU115+AU141+AU156+AU174+AU201+AU220+AU239)</f>
        <v>0</v>
      </c>
      <c r="AW243" s="397">
        <f>AY18</f>
        <v>2022</v>
      </c>
      <c r="AX243" s="298"/>
      <c r="AY243" s="96">
        <f>SUM(AY42+AY63+AY97+AY115+AY141+AY156+AY174+AY201+AY220+AY239)</f>
        <v>0</v>
      </c>
      <c r="AZ243" s="96">
        <f>SUM(AZ42+AZ63+AZ97+AZ115+AZ141+AZ156+AZ174+AZ201+AZ220+AZ239)</f>
        <v>0</v>
      </c>
      <c r="BB243" s="397">
        <f>BD18</f>
        <v>2023</v>
      </c>
      <c r="BC243" s="298"/>
      <c r="BD243" s="96">
        <f>SUM(BD42+BD63+BD97+BD115+BD141+BD156+BD174+BD201+BD220+BD239)</f>
        <v>0</v>
      </c>
      <c r="BE243" s="96">
        <f>SUM(BE42+BE63+BE97+BE115+BE141+BE156+BE174+BE201+BE220+BE239)</f>
        <v>0</v>
      </c>
      <c r="BG243" s="397">
        <f>BI18</f>
        <v>2024</v>
      </c>
      <c r="BH243" s="298"/>
      <c r="BI243" s="96">
        <f>SUM(BI42+BI63+BI97+BI115+BI141+BI156+BI174+BI201+BI220+BI239)</f>
        <v>0</v>
      </c>
      <c r="BJ243" s="96">
        <f>SUM(BJ42+BJ63+BJ97+BJ115+BJ141+BJ156+BJ174+BJ201+BJ220+BJ239)</f>
        <v>0</v>
      </c>
      <c r="BL243" s="397">
        <f>BN18</f>
        <v>2025</v>
      </c>
      <c r="BM243" s="298"/>
      <c r="BN243" s="96">
        <f>SUM(BN42+BN63+BN97+BN115+BN141+BN156+BN174+BN201+BN220+BN239)</f>
        <v>0</v>
      </c>
      <c r="BO243" s="96">
        <f>SUM(BO42+BO63+BO97+BO115+BO141+BO156+BO174+BO201+BO220+BO239)</f>
        <v>0</v>
      </c>
      <c r="BQ243" s="397">
        <f>BS18</f>
        <v>2026</v>
      </c>
      <c r="BR243" s="298"/>
      <c r="BS243" s="96">
        <f>SUM(BS42+BS63+BS97+BS115+BS141+BS156+BS174+BS201+BS220+BS239)</f>
        <v>0</v>
      </c>
      <c r="BT243" s="96">
        <f>SUM(BT42+BT63+BT97+BT115+BT141+BT156+BT174+BT201+BT220+BT239)</f>
        <v>0</v>
      </c>
      <c r="BV243" s="397">
        <f>BX18</f>
        <v>2027</v>
      </c>
      <c r="BW243" s="298"/>
      <c r="BX243" s="96">
        <f>SUM(BX42+BX63+BX97+BX115+BX141+BX156+BX174+BX201+BX220+BX239)</f>
        <v>0</v>
      </c>
      <c r="BY243" s="96">
        <f>SUM(BY42+BY63+BY97+BY115+BY141+BY156+BY174+BY201+BY220+BY239)</f>
        <v>0</v>
      </c>
      <c r="CA243" s="397">
        <f>CC18</f>
        <v>2028</v>
      </c>
      <c r="CB243" s="298"/>
      <c r="CC243" s="96">
        <f>SUM(CC42+CC63+CC97+CC115+CC141+CC156+CC174+CC201+CC220+CC239)</f>
        <v>0</v>
      </c>
      <c r="CD243" s="96">
        <f>SUM(CD42+CD63+CD97+CD115+CD141+CD156+CD174+CD201+CD220+CD239)</f>
        <v>0</v>
      </c>
      <c r="CF243" s="397">
        <f>CH18</f>
        <v>2029</v>
      </c>
      <c r="CG243" s="298"/>
      <c r="CH243" s="96">
        <f>SUM(CH42+CH63+CH97+CH115+CH141+CH156+CH174+CH201+CH220+CH239)</f>
        <v>0</v>
      </c>
      <c r="CI243" s="96">
        <f>SUM(CI42+CI63+CI97+CI115+CI141+CI156+CI174+CI201+CI220+CI239)</f>
        <v>0</v>
      </c>
      <c r="CK243" s="397">
        <f>CM18</f>
        <v>2030</v>
      </c>
      <c r="CL243" s="298"/>
      <c r="CM243" s="96">
        <f>SUM(CM42+CM63+CM97+CM115+CM141+CM156+CM174+CM201+CM220+CM239)</f>
        <v>0</v>
      </c>
      <c r="CN243" s="96">
        <f>SUM(CN42+CN63+CN97+CN115+CN141+CN156+CN174+CN201+CN220+CN239)</f>
        <v>0</v>
      </c>
      <c r="CP243" s="397">
        <f>CR18</f>
        <v>2031</v>
      </c>
      <c r="CQ243" s="298"/>
      <c r="CR243" s="96">
        <f>SUM(CR42+CR63+CR97+CR115+CR141+CR156+CR174+CR201+CR220+CR239)</f>
        <v>0</v>
      </c>
      <c r="CS243" s="96">
        <f>SUM(CS42+CS63+CS97+CS115+CS141+CS156+CS174+CS201+CS220+CS239)</f>
        <v>0</v>
      </c>
      <c r="CU243" s="397">
        <f>CW18</f>
        <v>2032</v>
      </c>
      <c r="CV243" s="298"/>
      <c r="CW243" s="96">
        <f>SUM(CW42+CW63+CW97+CW115+CW141+CW156+CW174+CW201+CW220+CW239)</f>
        <v>0</v>
      </c>
      <c r="CX243" s="96">
        <f>SUM(CX42+CX63+CX97+CX115+CX141+CX156+CX174+CX201+CX220+CX239)</f>
        <v>0</v>
      </c>
      <c r="CZ243" s="397">
        <f>DB18</f>
        <v>2033</v>
      </c>
      <c r="DA243" s="298"/>
      <c r="DB243" s="96">
        <f>SUM(DB42+DB63+DB97+DB115+DB141+DB156+DB174+DB201+DB220+DB239)</f>
        <v>0</v>
      </c>
      <c r="DC243" s="96">
        <f>SUM(DC42+DC63+DC97+DC115+DC141+DC156+DC174+DC201+DC220+DC239)</f>
        <v>0</v>
      </c>
      <c r="DE243" s="397">
        <f>DG18</f>
        <v>2034</v>
      </c>
      <c r="DF243" s="298"/>
      <c r="DG243" s="96">
        <f>SUM(DG42+DG63+DG97+DG115+DG141+DG156+DG174+DG201+DG220+DG239)</f>
        <v>0</v>
      </c>
      <c r="DH243" s="96">
        <f>SUM(DH42+DH63+DH97+DH115+DH141+DH156+DH174+DH201+DH220+DH239)</f>
        <v>0</v>
      </c>
      <c r="DJ243" s="397">
        <f>DL18</f>
        <v>2035</v>
      </c>
      <c r="DK243" s="298"/>
      <c r="DL243" s="96">
        <f>SUM(DL42+DL63+DL97+DL115+DL141+DL156+DL174+DL201+DL220+DL239)</f>
        <v>0</v>
      </c>
      <c r="DM243" s="96">
        <f>SUM(DM42+DM63+DM97+DM115+DM141+DM156+DM174+DM201+DM220+DM239)</f>
        <v>0</v>
      </c>
      <c r="DO243" s="397">
        <f>DQ18</f>
        <v>2036</v>
      </c>
      <c r="DP243" s="298"/>
      <c r="DQ243" s="96">
        <f>SUM(DQ42+DQ63+DQ97+DQ115+DQ141+DQ156+DQ174+DQ201+DQ220+DQ239)</f>
        <v>0</v>
      </c>
      <c r="DR243" s="96">
        <f>SUM(DR42+DR63+DR97+DR115+DR141+DR156+DR174+DR201+DR220+DR239)</f>
        <v>0</v>
      </c>
      <c r="DT243" s="96">
        <f t="shared" ref="DT243:DY243" si="765">SUM(DT42+DT63+DT97+DT115+DT141+DT156+DT174+DT201+DT220+DT239)</f>
        <v>0</v>
      </c>
      <c r="DU243" s="96">
        <f t="shared" si="765"/>
        <v>0</v>
      </c>
      <c r="DV243" s="96">
        <f t="shared" si="765"/>
        <v>0</v>
      </c>
      <c r="DW243" s="96">
        <f t="shared" si="765"/>
        <v>0</v>
      </c>
      <c r="DX243" s="96">
        <f t="shared" si="765"/>
        <v>0</v>
      </c>
      <c r="DY243" s="96">
        <f t="shared" si="765"/>
        <v>0</v>
      </c>
      <c r="DZ243" s="313" t="s">
        <v>14</v>
      </c>
    </row>
    <row r="244" spans="1:130" x14ac:dyDescent="0.3">
      <c r="P244" s="280" t="s">
        <v>17</v>
      </c>
      <c r="Q244" s="281" t="s">
        <v>18</v>
      </c>
      <c r="U244" s="280" t="s">
        <v>17</v>
      </c>
      <c r="V244" s="281" t="s">
        <v>18</v>
      </c>
      <c r="Z244" s="280" t="s">
        <v>17</v>
      </c>
      <c r="AA244" s="281" t="s">
        <v>18</v>
      </c>
      <c r="AE244" s="280" t="s">
        <v>17</v>
      </c>
      <c r="AF244" s="281" t="s">
        <v>18</v>
      </c>
      <c r="AJ244" s="280" t="s">
        <v>17</v>
      </c>
      <c r="AK244" s="281" t="s">
        <v>18</v>
      </c>
      <c r="AO244" s="280" t="s">
        <v>17</v>
      </c>
      <c r="AP244" s="281" t="s">
        <v>18</v>
      </c>
      <c r="AT244" s="280" t="s">
        <v>17</v>
      </c>
      <c r="AU244" s="281" t="s">
        <v>18</v>
      </c>
      <c r="AY244" s="280" t="s">
        <v>17</v>
      </c>
      <c r="AZ244" s="281" t="s">
        <v>18</v>
      </c>
      <c r="BD244" s="280" t="s">
        <v>17</v>
      </c>
      <c r="BE244" s="281" t="s">
        <v>18</v>
      </c>
      <c r="BI244" s="280" t="s">
        <v>17</v>
      </c>
      <c r="BJ244" s="281" t="s">
        <v>18</v>
      </c>
      <c r="BN244" s="280" t="s">
        <v>17</v>
      </c>
      <c r="BO244" s="281" t="s">
        <v>18</v>
      </c>
      <c r="BS244" s="280" t="s">
        <v>17</v>
      </c>
      <c r="BT244" s="281" t="s">
        <v>18</v>
      </c>
      <c r="BX244" s="280" t="s">
        <v>17</v>
      </c>
      <c r="BY244" s="281" t="s">
        <v>18</v>
      </c>
      <c r="CC244" s="280" t="s">
        <v>17</v>
      </c>
      <c r="CD244" s="281" t="s">
        <v>18</v>
      </c>
      <c r="CH244" s="280" t="s">
        <v>17</v>
      </c>
      <c r="CI244" s="281" t="s">
        <v>18</v>
      </c>
      <c r="CM244" s="280" t="s">
        <v>17</v>
      </c>
      <c r="CN244" s="281" t="s">
        <v>18</v>
      </c>
      <c r="CR244" s="280" t="s">
        <v>17</v>
      </c>
      <c r="CS244" s="281" t="s">
        <v>18</v>
      </c>
      <c r="CW244" s="280" t="s">
        <v>17</v>
      </c>
      <c r="CX244" s="281" t="s">
        <v>18</v>
      </c>
      <c r="DB244" s="280" t="s">
        <v>17</v>
      </c>
      <c r="DC244" s="281" t="s">
        <v>18</v>
      </c>
      <c r="DG244" s="280" t="s">
        <v>17</v>
      </c>
      <c r="DH244" s="281" t="s">
        <v>18</v>
      </c>
      <c r="DL244" s="280" t="s">
        <v>17</v>
      </c>
      <c r="DM244" s="281" t="s">
        <v>18</v>
      </c>
      <c r="DQ244" s="280" t="s">
        <v>17</v>
      </c>
      <c r="DR244" s="281" t="s">
        <v>18</v>
      </c>
      <c r="DT244" s="280" t="s">
        <v>17</v>
      </c>
      <c r="DU244" s="281" t="s">
        <v>18</v>
      </c>
      <c r="DV244" s="280" t="s">
        <v>17</v>
      </c>
      <c r="DW244" s="281" t="s">
        <v>18</v>
      </c>
      <c r="DX244" s="280" t="s">
        <v>17</v>
      </c>
      <c r="DY244" s="281" t="s">
        <v>18</v>
      </c>
    </row>
    <row r="247" spans="1:130" s="193" customFormat="1" ht="40.200000000000003" customHeight="1" x14ac:dyDescent="0.3">
      <c r="A247" s="1"/>
      <c r="B247" s="4" t="s">
        <v>724</v>
      </c>
      <c r="C247" s="198" t="s">
        <v>110</v>
      </c>
      <c r="D247" s="198"/>
      <c r="E247" s="237"/>
      <c r="F247" s="1"/>
      <c r="G247" s="1"/>
      <c r="H247" s="1"/>
      <c r="I247" s="1"/>
      <c r="J247" s="1"/>
      <c r="K247" s="2"/>
      <c r="L247" s="1"/>
      <c r="M247" s="1"/>
      <c r="N247" s="384"/>
      <c r="O247" s="207"/>
      <c r="P247" s="3"/>
      <c r="Q247" s="3"/>
      <c r="R247" s="3"/>
      <c r="S247" s="3"/>
      <c r="T247" s="3"/>
      <c r="U247" s="3"/>
      <c r="V247" s="3"/>
      <c r="W247" s="3"/>
      <c r="X247" s="384"/>
      <c r="Y247" s="3"/>
      <c r="Z247" s="3"/>
      <c r="AA247" s="3"/>
      <c r="AB247" s="1"/>
      <c r="AC247" s="384"/>
      <c r="AD247" s="3"/>
      <c r="AE247" s="3"/>
      <c r="AF247" s="3"/>
      <c r="AG247" s="1"/>
      <c r="AH247" s="384"/>
      <c r="AI247" s="3"/>
      <c r="AJ247" s="3"/>
      <c r="AK247" s="3"/>
      <c r="AL247" s="1"/>
      <c r="AM247" s="384"/>
      <c r="AN247" s="3"/>
      <c r="AO247" s="3"/>
      <c r="AP247" s="3"/>
      <c r="AQ247" s="1"/>
      <c r="AR247" s="384"/>
      <c r="AS247" s="3"/>
      <c r="AT247" s="3"/>
      <c r="AU247" s="3"/>
      <c r="AV247" s="1"/>
      <c r="AW247" s="384"/>
      <c r="AX247" s="3"/>
      <c r="AY247" s="3"/>
      <c r="AZ247" s="3"/>
      <c r="BA247" s="1"/>
      <c r="BB247" s="384"/>
      <c r="BC247" s="3"/>
      <c r="BD247" s="3"/>
      <c r="BE247" s="3"/>
      <c r="BF247" s="1"/>
      <c r="BG247" s="384"/>
      <c r="BH247" s="3"/>
      <c r="BI247" s="3"/>
      <c r="BJ247" s="3"/>
      <c r="BK247" s="1"/>
      <c r="BL247" s="384"/>
      <c r="BM247" s="3"/>
      <c r="BN247" s="3"/>
      <c r="BO247" s="3"/>
      <c r="BP247" s="1"/>
      <c r="BQ247" s="384"/>
      <c r="BR247" s="3"/>
      <c r="BS247" s="3"/>
      <c r="BT247" s="3"/>
      <c r="BU247" s="1"/>
      <c r="BV247" s="384"/>
      <c r="BW247" s="3"/>
      <c r="BX247" s="3"/>
      <c r="BY247" s="3"/>
      <c r="BZ247" s="1"/>
      <c r="CA247" s="384"/>
      <c r="CB247" s="3"/>
      <c r="CC247" s="3"/>
      <c r="CD247" s="3"/>
      <c r="CE247" s="1"/>
      <c r="CF247" s="384"/>
      <c r="CG247" s="3"/>
      <c r="CH247" s="3"/>
      <c r="CI247" s="3"/>
      <c r="CJ247" s="1"/>
      <c r="CK247" s="384"/>
      <c r="CL247" s="3"/>
      <c r="CM247" s="3"/>
      <c r="CN247" s="3"/>
      <c r="CO247" s="1"/>
      <c r="CP247" s="384"/>
      <c r="CQ247" s="3"/>
      <c r="CR247" s="3"/>
      <c r="CS247" s="3"/>
      <c r="CT247" s="1"/>
      <c r="CU247" s="384"/>
      <c r="CV247" s="3"/>
      <c r="CW247" s="3"/>
      <c r="CX247" s="3"/>
      <c r="CY247" s="1"/>
      <c r="CZ247" s="384"/>
      <c r="DA247" s="3"/>
      <c r="DB247" s="3"/>
      <c r="DC247" s="3"/>
      <c r="DD247" s="1"/>
      <c r="DE247" s="384"/>
      <c r="DF247" s="3"/>
      <c r="DG247" s="3"/>
      <c r="DH247" s="3"/>
      <c r="DI247" s="1"/>
      <c r="DJ247" s="384"/>
      <c r="DK247" s="3"/>
      <c r="DL247" s="3"/>
      <c r="DM247" s="3"/>
      <c r="DN247" s="1"/>
      <c r="DO247" s="384"/>
      <c r="DP247" s="3"/>
      <c r="DQ247" s="3"/>
      <c r="DR247" s="3"/>
      <c r="DS247" s="1"/>
      <c r="DT247" s="1"/>
      <c r="DU247" s="1"/>
      <c r="DV247" s="1"/>
      <c r="DW247" s="1"/>
      <c r="DX247" s="1"/>
      <c r="DY247" s="1"/>
    </row>
    <row r="254" spans="1:130" s="193" customFormat="1" ht="15" customHeight="1" thickBot="1" x14ac:dyDescent="0.35">
      <c r="A254" s="1"/>
      <c r="B254" s="1"/>
      <c r="E254" s="237"/>
      <c r="F254" s="1"/>
      <c r="G254" s="1"/>
      <c r="H254" s="1"/>
      <c r="I254" s="2"/>
      <c r="J254" s="2"/>
      <c r="K254" s="2"/>
      <c r="L254" s="2"/>
      <c r="M254" s="1"/>
      <c r="N254" s="387">
        <v>1</v>
      </c>
      <c r="O254" s="210"/>
      <c r="P254" s="247">
        <v>2015</v>
      </c>
      <c r="Q254" s="21"/>
      <c r="R254" s="22"/>
      <c r="S254" s="379">
        <v>2</v>
      </c>
      <c r="T254" s="204"/>
      <c r="U254" s="247">
        <v>2016</v>
      </c>
      <c r="V254" s="21"/>
      <c r="W254" s="22"/>
      <c r="X254" s="387">
        <v>3</v>
      </c>
      <c r="Y254" s="20"/>
      <c r="Z254" s="247">
        <v>2017</v>
      </c>
      <c r="AA254" s="21"/>
      <c r="AB254" s="451"/>
      <c r="AC254" s="398">
        <v>4</v>
      </c>
      <c r="AD254" s="25"/>
      <c r="AE254" s="248">
        <v>2018</v>
      </c>
      <c r="AF254" s="26"/>
      <c r="AG254" s="1"/>
      <c r="AH254" s="398">
        <v>5</v>
      </c>
      <c r="AI254" s="25"/>
      <c r="AJ254" s="248">
        <v>2019</v>
      </c>
      <c r="AK254" s="26"/>
      <c r="AL254" s="1"/>
      <c r="AM254" s="399">
        <v>6</v>
      </c>
      <c r="AN254" s="28"/>
      <c r="AO254" s="249">
        <v>2020</v>
      </c>
      <c r="AP254" s="29"/>
      <c r="AQ254" s="1"/>
      <c r="AR254" s="399">
        <v>7</v>
      </c>
      <c r="AS254" s="28"/>
      <c r="AT254" s="249">
        <v>2021</v>
      </c>
      <c r="AU254" s="29"/>
      <c r="AV254" s="1"/>
      <c r="AW254" s="399">
        <v>8</v>
      </c>
      <c r="AX254" s="28"/>
      <c r="AY254" s="249">
        <v>2022</v>
      </c>
      <c r="AZ254" s="29"/>
      <c r="BA254" s="1"/>
      <c r="BB254" s="399">
        <v>9</v>
      </c>
      <c r="BC254" s="28"/>
      <c r="BD254" s="249">
        <v>2023</v>
      </c>
      <c r="BE254" s="29"/>
      <c r="BF254" s="1"/>
      <c r="BG254" s="399">
        <v>10</v>
      </c>
      <c r="BH254" s="28"/>
      <c r="BI254" s="249">
        <v>2024</v>
      </c>
      <c r="BJ254" s="29"/>
      <c r="BK254" s="1"/>
      <c r="BL254" s="399">
        <v>11</v>
      </c>
      <c r="BM254" s="28"/>
      <c r="BN254" s="249">
        <v>2025</v>
      </c>
      <c r="BO254" s="29"/>
      <c r="BP254" s="1"/>
      <c r="BQ254" s="399">
        <v>12</v>
      </c>
      <c r="BR254" s="28"/>
      <c r="BS254" s="249">
        <v>2026</v>
      </c>
      <c r="BT254" s="29"/>
      <c r="BU254" s="1"/>
      <c r="BV254" s="399">
        <v>13</v>
      </c>
      <c r="BW254" s="28"/>
      <c r="BX254" s="249">
        <v>2027</v>
      </c>
      <c r="BY254" s="29"/>
      <c r="BZ254" s="1"/>
      <c r="CA254" s="399">
        <v>14</v>
      </c>
      <c r="CB254" s="28"/>
      <c r="CC254" s="249">
        <v>2028</v>
      </c>
      <c r="CD254" s="29"/>
      <c r="CE254" s="1"/>
      <c r="CF254" s="399">
        <v>15</v>
      </c>
      <c r="CG254" s="28"/>
      <c r="CH254" s="249">
        <v>2029</v>
      </c>
      <c r="CI254" s="29"/>
      <c r="CJ254" s="1"/>
      <c r="CK254" s="399">
        <v>16</v>
      </c>
      <c r="CL254" s="28"/>
      <c r="CM254" s="249">
        <v>2030</v>
      </c>
      <c r="CN254" s="29"/>
      <c r="CO254" s="1"/>
      <c r="CP254" s="399">
        <v>17</v>
      </c>
      <c r="CQ254" s="28"/>
      <c r="CR254" s="249">
        <v>2031</v>
      </c>
      <c r="CS254" s="29"/>
      <c r="CT254" s="1"/>
      <c r="CU254" s="399">
        <v>18</v>
      </c>
      <c r="CV254" s="28"/>
      <c r="CW254" s="249">
        <v>2032</v>
      </c>
      <c r="CX254" s="29"/>
      <c r="CY254" s="1"/>
      <c r="CZ254" s="399">
        <v>19</v>
      </c>
      <c r="DA254" s="28"/>
      <c r="DB254" s="249">
        <v>2033</v>
      </c>
      <c r="DC254" s="29"/>
      <c r="DD254" s="1"/>
      <c r="DE254" s="399">
        <v>20</v>
      </c>
      <c r="DF254" s="28"/>
      <c r="DG254" s="249">
        <v>2034</v>
      </c>
      <c r="DH254" s="29"/>
      <c r="DI254" s="1"/>
      <c r="DJ254" s="399">
        <v>21</v>
      </c>
      <c r="DK254" s="28"/>
      <c r="DL254" s="249">
        <v>2035</v>
      </c>
      <c r="DM254" s="29"/>
      <c r="DN254" s="1"/>
      <c r="DO254" s="399">
        <v>22</v>
      </c>
      <c r="DP254" s="28"/>
      <c r="DQ254" s="249">
        <v>2036</v>
      </c>
      <c r="DR254" s="29"/>
      <c r="DS254" s="1"/>
      <c r="DT254" s="613"/>
      <c r="DU254" s="613"/>
      <c r="DV254" s="613"/>
      <c r="DW254" s="613"/>
      <c r="DX254" s="614"/>
      <c r="DY254" s="614"/>
    </row>
    <row r="255" spans="1:130" s="193" customFormat="1" x14ac:dyDescent="0.3">
      <c r="A255" s="1"/>
      <c r="B255" s="610">
        <v>1</v>
      </c>
      <c r="C255" s="199" t="s">
        <v>111</v>
      </c>
      <c r="D255" s="447"/>
      <c r="E255" s="237"/>
      <c r="F255" s="1"/>
      <c r="G255" s="1"/>
      <c r="H255" s="1"/>
      <c r="I255" s="1"/>
      <c r="J255" s="1"/>
      <c r="K255" s="2"/>
      <c r="L255" s="1"/>
      <c r="M255" s="1"/>
      <c r="N255" s="384"/>
      <c r="O255" s="207"/>
      <c r="P255" s="3"/>
      <c r="Q255" s="3"/>
      <c r="R255" s="3"/>
      <c r="S255" s="3"/>
      <c r="T255" s="3"/>
      <c r="U255" s="3"/>
      <c r="V255" s="3"/>
      <c r="W255" s="3"/>
      <c r="X255" s="384"/>
      <c r="Y255" s="3"/>
      <c r="Z255" s="3"/>
      <c r="AA255" s="3"/>
      <c r="AB255" s="1"/>
      <c r="AC255" s="384"/>
      <c r="AD255" s="3"/>
      <c r="AE255" s="3"/>
      <c r="AF255" s="3"/>
      <c r="AG255" s="1"/>
      <c r="AH255" s="384"/>
      <c r="AI255" s="3"/>
      <c r="AJ255" s="3"/>
      <c r="AK255" s="3"/>
      <c r="AL255" s="1"/>
      <c r="AM255" s="384"/>
      <c r="AN255" s="3"/>
      <c r="AO255" s="3"/>
      <c r="AP255" s="3"/>
      <c r="AQ255" s="1"/>
      <c r="AR255" s="384"/>
      <c r="AS255" s="3"/>
      <c r="AT255" s="3"/>
      <c r="AU255" s="3"/>
      <c r="AV255" s="1"/>
      <c r="AW255" s="384"/>
      <c r="AX255" s="3"/>
      <c r="AY255" s="3"/>
      <c r="AZ255" s="3"/>
      <c r="BA255" s="1"/>
      <c r="BB255" s="384"/>
      <c r="BC255" s="3"/>
      <c r="BD255" s="3"/>
      <c r="BE255" s="3"/>
      <c r="BF255" s="1"/>
      <c r="BG255" s="384"/>
      <c r="BH255" s="3"/>
      <c r="BI255" s="3"/>
      <c r="BJ255" s="3"/>
      <c r="BK255" s="1"/>
      <c r="BL255" s="384"/>
      <c r="BM255" s="3"/>
      <c r="BN255" s="3"/>
      <c r="BO255" s="3"/>
      <c r="BP255" s="1"/>
      <c r="BQ255" s="384"/>
      <c r="BR255" s="3"/>
      <c r="BS255" s="3"/>
      <c r="BT255" s="3"/>
      <c r="BU255" s="1"/>
      <c r="BV255" s="384"/>
      <c r="BW255" s="3"/>
      <c r="BX255" s="3"/>
      <c r="BY255" s="3"/>
      <c r="BZ255" s="1"/>
      <c r="CA255" s="384"/>
      <c r="CB255" s="3"/>
      <c r="CC255" s="3"/>
      <c r="CD255" s="3"/>
      <c r="CE255" s="1"/>
      <c r="CF255" s="384"/>
      <c r="CG255" s="3"/>
      <c r="CH255" s="3"/>
      <c r="CI255" s="3"/>
      <c r="CJ255" s="1"/>
      <c r="CK255" s="384"/>
      <c r="CL255" s="3"/>
      <c r="CM255" s="3"/>
      <c r="CN255" s="3"/>
      <c r="CO255" s="1"/>
      <c r="CP255" s="384"/>
      <c r="CQ255" s="3"/>
      <c r="CR255" s="3"/>
      <c r="CS255" s="3"/>
      <c r="CT255" s="1"/>
      <c r="CU255" s="384"/>
      <c r="CV255" s="3"/>
      <c r="CW255" s="3"/>
      <c r="CX255" s="3"/>
      <c r="CY255" s="1"/>
      <c r="CZ255" s="384"/>
      <c r="DA255" s="3"/>
      <c r="DB255" s="3"/>
      <c r="DC255" s="3"/>
      <c r="DD255" s="1"/>
      <c r="DE255" s="384"/>
      <c r="DF255" s="3"/>
      <c r="DG255" s="3"/>
      <c r="DH255" s="3"/>
      <c r="DI255" s="1"/>
      <c r="DJ255" s="384"/>
      <c r="DK255" s="3"/>
      <c r="DL255" s="3"/>
      <c r="DM255" s="3"/>
      <c r="DN255" s="1"/>
      <c r="DO255" s="384"/>
      <c r="DP255" s="3"/>
      <c r="DQ255" s="3"/>
      <c r="DR255" s="3"/>
      <c r="DS255" s="1"/>
      <c r="DT255" s="1"/>
      <c r="DU255" s="1"/>
      <c r="DV255" s="1"/>
      <c r="DW255" s="1"/>
      <c r="DX255" s="1"/>
      <c r="DY255" s="1"/>
    </row>
    <row r="256" spans="1:130" s="193" customFormat="1" ht="15" thickBot="1" x14ac:dyDescent="0.35">
      <c r="A256" s="1"/>
      <c r="B256" s="611"/>
      <c r="C256" s="200" t="s">
        <v>112</v>
      </c>
      <c r="D256" s="447"/>
      <c r="E256" s="237"/>
      <c r="F256" s="1"/>
      <c r="G256" s="1"/>
      <c r="H256" s="1"/>
      <c r="I256" s="1"/>
      <c r="J256" s="1"/>
      <c r="K256" s="2"/>
      <c r="L256" s="1"/>
      <c r="M256" s="1"/>
      <c r="N256" s="384"/>
      <c r="O256" s="207"/>
      <c r="P256" s="3"/>
      <c r="Q256" s="3"/>
      <c r="R256" s="3"/>
      <c r="S256" s="3"/>
      <c r="T256" s="3"/>
      <c r="U256" s="3"/>
      <c r="V256" s="3"/>
      <c r="W256" s="3"/>
      <c r="X256" s="384"/>
      <c r="Y256" s="3"/>
      <c r="Z256" s="3"/>
      <c r="AA256" s="3"/>
      <c r="AB256" s="1"/>
      <c r="AC256" s="384"/>
      <c r="AD256" s="3"/>
      <c r="AE256" s="3"/>
      <c r="AF256" s="3"/>
      <c r="AG256" s="1"/>
      <c r="AH256" s="384"/>
      <c r="AI256" s="3"/>
      <c r="AJ256" s="3"/>
      <c r="AK256" s="3"/>
      <c r="AL256" s="1"/>
      <c r="AM256" s="384"/>
      <c r="AN256" s="3"/>
      <c r="AO256" s="3"/>
      <c r="AP256" s="3"/>
      <c r="AQ256" s="1"/>
      <c r="AR256" s="384"/>
      <c r="AS256" s="3"/>
      <c r="AT256" s="3"/>
      <c r="AU256" s="3"/>
      <c r="AV256" s="1"/>
      <c r="AW256" s="384"/>
      <c r="AX256" s="3"/>
      <c r="AY256" s="3"/>
      <c r="AZ256" s="3"/>
      <c r="BA256" s="1"/>
      <c r="BB256" s="384"/>
      <c r="BC256" s="3"/>
      <c r="BD256" s="3"/>
      <c r="BE256" s="3"/>
      <c r="BF256" s="1"/>
      <c r="BG256" s="384"/>
      <c r="BH256" s="3"/>
      <c r="BI256" s="3"/>
      <c r="BJ256" s="3"/>
      <c r="BK256" s="1"/>
      <c r="BL256" s="384"/>
      <c r="BM256" s="3"/>
      <c r="BN256" s="3"/>
      <c r="BO256" s="3"/>
      <c r="BP256" s="1"/>
      <c r="BQ256" s="384"/>
      <c r="BR256" s="3"/>
      <c r="BS256" s="3"/>
      <c r="BT256" s="3"/>
      <c r="BU256" s="1"/>
      <c r="BV256" s="384"/>
      <c r="BW256" s="3"/>
      <c r="BX256" s="3"/>
      <c r="BY256" s="3"/>
      <c r="BZ256" s="1"/>
      <c r="CA256" s="384"/>
      <c r="CB256" s="3"/>
      <c r="CC256" s="3"/>
      <c r="CD256" s="3"/>
      <c r="CE256" s="1"/>
      <c r="CF256" s="384"/>
      <c r="CG256" s="3"/>
      <c r="CH256" s="3"/>
      <c r="CI256" s="3"/>
      <c r="CJ256" s="1"/>
      <c r="CK256" s="384"/>
      <c r="CL256" s="3"/>
      <c r="CM256" s="3"/>
      <c r="CN256" s="3"/>
      <c r="CO256" s="1"/>
      <c r="CP256" s="384"/>
      <c r="CQ256" s="3"/>
      <c r="CR256" s="3"/>
      <c r="CS256" s="3"/>
      <c r="CT256" s="1"/>
      <c r="CU256" s="384"/>
      <c r="CV256" s="3"/>
      <c r="CW256" s="3"/>
      <c r="CX256" s="3"/>
      <c r="CY256" s="1"/>
      <c r="CZ256" s="384"/>
      <c r="DA256" s="3"/>
      <c r="DB256" s="3"/>
      <c r="DC256" s="3"/>
      <c r="DD256" s="1"/>
      <c r="DE256" s="384"/>
      <c r="DF256" s="3"/>
      <c r="DG256" s="3"/>
      <c r="DH256" s="3"/>
      <c r="DI256" s="1"/>
      <c r="DJ256" s="384"/>
      <c r="DK256" s="3"/>
      <c r="DL256" s="3"/>
      <c r="DM256" s="3"/>
      <c r="DN256" s="1"/>
      <c r="DO256" s="384"/>
      <c r="DP256" s="3"/>
      <c r="DQ256" s="3"/>
      <c r="DR256" s="3"/>
      <c r="DS256" s="1"/>
      <c r="DT256" s="1"/>
      <c r="DU256" s="1"/>
      <c r="DV256" s="1"/>
      <c r="DW256" s="1"/>
      <c r="DX256" s="1"/>
      <c r="DY256" s="1"/>
    </row>
    <row r="257" spans="1:130" s="193" customFormat="1" x14ac:dyDescent="0.3">
      <c r="A257" s="1"/>
      <c r="B257" s="610">
        <v>2</v>
      </c>
      <c r="C257" s="199" t="s">
        <v>113</v>
      </c>
      <c r="D257" s="447"/>
      <c r="E257" s="237"/>
      <c r="F257" s="1"/>
      <c r="G257" s="1"/>
      <c r="H257" s="1"/>
      <c r="I257" s="1"/>
      <c r="J257" s="1"/>
      <c r="K257" s="2"/>
      <c r="L257" s="1"/>
      <c r="M257" s="1"/>
      <c r="N257" s="384"/>
      <c r="O257" s="207"/>
      <c r="P257" s="3"/>
      <c r="Q257" s="3"/>
      <c r="R257" s="3"/>
      <c r="S257" s="3"/>
      <c r="T257" s="3"/>
      <c r="U257" s="3"/>
      <c r="V257" s="3"/>
      <c r="W257" s="3"/>
      <c r="X257" s="384"/>
      <c r="Y257" s="3"/>
      <c r="Z257" s="3"/>
      <c r="AA257" s="3"/>
      <c r="AB257" s="1"/>
      <c r="AC257" s="384"/>
      <c r="AD257" s="3"/>
      <c r="AE257" s="3"/>
      <c r="AF257" s="3"/>
      <c r="AG257" s="1"/>
      <c r="AH257" s="384"/>
      <c r="AI257" s="3"/>
      <c r="AJ257" s="3"/>
      <c r="AK257" s="3"/>
      <c r="AL257" s="1"/>
      <c r="AM257" s="384"/>
      <c r="AN257" s="3"/>
      <c r="AO257" s="3"/>
      <c r="AP257" s="3"/>
      <c r="AQ257" s="1"/>
      <c r="AR257" s="384"/>
      <c r="AS257" s="3"/>
      <c r="AT257" s="3"/>
      <c r="AU257" s="3"/>
      <c r="AV257" s="1"/>
      <c r="AW257" s="384"/>
      <c r="AX257" s="3"/>
      <c r="AY257" s="3"/>
      <c r="AZ257" s="3"/>
      <c r="BA257" s="1"/>
      <c r="BB257" s="384"/>
      <c r="BC257" s="3"/>
      <c r="BD257" s="3"/>
      <c r="BE257" s="3"/>
      <c r="BF257" s="1"/>
      <c r="BG257" s="384"/>
      <c r="BH257" s="3"/>
      <c r="BI257" s="3"/>
      <c r="BJ257" s="3"/>
      <c r="BK257" s="1"/>
      <c r="BL257" s="384"/>
      <c r="BM257" s="3"/>
      <c r="BN257" s="3"/>
      <c r="BO257" s="3"/>
      <c r="BP257" s="1"/>
      <c r="BQ257" s="384"/>
      <c r="BR257" s="3"/>
      <c r="BS257" s="3"/>
      <c r="BT257" s="3"/>
      <c r="BU257" s="1"/>
      <c r="BV257" s="384"/>
      <c r="BW257" s="3"/>
      <c r="BX257" s="3"/>
      <c r="BY257" s="3"/>
      <c r="BZ257" s="1"/>
      <c r="CA257" s="384"/>
      <c r="CB257" s="3"/>
      <c r="CC257" s="3"/>
      <c r="CD257" s="3"/>
      <c r="CE257" s="1"/>
      <c r="CF257" s="384"/>
      <c r="CG257" s="3"/>
      <c r="CH257" s="3"/>
      <c r="CI257" s="3"/>
      <c r="CJ257" s="1"/>
      <c r="CK257" s="384"/>
      <c r="CL257" s="3"/>
      <c r="CM257" s="3"/>
      <c r="CN257" s="3"/>
      <c r="CO257" s="1"/>
      <c r="CP257" s="384"/>
      <c r="CQ257" s="3"/>
      <c r="CR257" s="3"/>
      <c r="CS257" s="3"/>
      <c r="CT257" s="1"/>
      <c r="CU257" s="384"/>
      <c r="CV257" s="3"/>
      <c r="CW257" s="3"/>
      <c r="CX257" s="3"/>
      <c r="CY257" s="1"/>
      <c r="CZ257" s="384"/>
      <c r="DA257" s="3"/>
      <c r="DB257" s="3"/>
      <c r="DC257" s="3"/>
      <c r="DD257" s="1"/>
      <c r="DE257" s="384"/>
      <c r="DF257" s="3"/>
      <c r="DG257" s="3"/>
      <c r="DH257" s="3"/>
      <c r="DI257" s="1"/>
      <c r="DJ257" s="384"/>
      <c r="DK257" s="3"/>
      <c r="DL257" s="3"/>
      <c r="DM257" s="3"/>
      <c r="DN257" s="1"/>
      <c r="DO257" s="384"/>
      <c r="DP257" s="3"/>
      <c r="DQ257" s="3"/>
      <c r="DR257" s="3"/>
      <c r="DS257" s="1"/>
      <c r="DT257" s="1"/>
      <c r="DU257" s="1"/>
      <c r="DV257" s="1"/>
      <c r="DW257" s="1"/>
      <c r="DX257" s="1"/>
      <c r="DY257" s="1"/>
    </row>
    <row r="258" spans="1:130" s="193" customFormat="1" ht="15" thickBot="1" x14ac:dyDescent="0.35">
      <c r="A258" s="1"/>
      <c r="B258" s="611"/>
      <c r="C258" s="200" t="s">
        <v>114</v>
      </c>
      <c r="D258" s="447"/>
      <c r="E258" s="237"/>
      <c r="F258" s="1"/>
      <c r="G258" s="1"/>
      <c r="H258" s="1"/>
      <c r="I258" s="1"/>
      <c r="J258" s="1"/>
      <c r="K258" s="2"/>
      <c r="L258" s="1"/>
      <c r="M258" s="1"/>
      <c r="N258" s="384"/>
      <c r="O258" s="207"/>
      <c r="P258" s="3"/>
      <c r="Q258" s="3"/>
      <c r="R258" s="3"/>
      <c r="S258" s="3"/>
      <c r="T258" s="3"/>
      <c r="U258" s="3"/>
      <c r="V258" s="3"/>
      <c r="W258" s="3"/>
      <c r="X258" s="384"/>
      <c r="Y258" s="3"/>
      <c r="Z258" s="3"/>
      <c r="AA258" s="3"/>
      <c r="AB258" s="1"/>
      <c r="AC258" s="384"/>
      <c r="AD258" s="3"/>
      <c r="AE258" s="3"/>
      <c r="AF258" s="3"/>
      <c r="AG258" s="1"/>
      <c r="AH258" s="384"/>
      <c r="AI258" s="3"/>
      <c r="AJ258" s="3"/>
      <c r="AK258" s="3"/>
      <c r="AL258" s="1"/>
      <c r="AM258" s="384"/>
      <c r="AN258" s="3"/>
      <c r="AO258" s="3"/>
      <c r="AP258" s="3"/>
      <c r="AQ258" s="1"/>
      <c r="AR258" s="384"/>
      <c r="AS258" s="3"/>
      <c r="AT258" s="3"/>
      <c r="AU258" s="3"/>
      <c r="AV258" s="1"/>
      <c r="AW258" s="384"/>
      <c r="AX258" s="3"/>
      <c r="AY258" s="3"/>
      <c r="AZ258" s="3"/>
      <c r="BA258" s="1"/>
      <c r="BB258" s="384"/>
      <c r="BC258" s="3"/>
      <c r="BD258" s="3"/>
      <c r="BE258" s="3"/>
      <c r="BF258" s="1"/>
      <c r="BG258" s="384"/>
      <c r="BH258" s="3"/>
      <c r="BI258" s="3"/>
      <c r="BJ258" s="3"/>
      <c r="BK258" s="1"/>
      <c r="BL258" s="384"/>
      <c r="BM258" s="3"/>
      <c r="BN258" s="3"/>
      <c r="BO258" s="3"/>
      <c r="BP258" s="1"/>
      <c r="BQ258" s="384"/>
      <c r="BR258" s="3"/>
      <c r="BS258" s="3"/>
      <c r="BT258" s="3"/>
      <c r="BU258" s="1"/>
      <c r="BV258" s="384"/>
      <c r="BW258" s="3"/>
      <c r="BX258" s="3"/>
      <c r="BY258" s="3"/>
      <c r="BZ258" s="1"/>
      <c r="CA258" s="384"/>
      <c r="CB258" s="3"/>
      <c r="CC258" s="3"/>
      <c r="CD258" s="3"/>
      <c r="CE258" s="1"/>
      <c r="CF258" s="384"/>
      <c r="CG258" s="3"/>
      <c r="CH258" s="3"/>
      <c r="CI258" s="3"/>
      <c r="CJ258" s="1"/>
      <c r="CK258" s="384"/>
      <c r="CL258" s="3"/>
      <c r="CM258" s="3"/>
      <c r="CN258" s="3"/>
      <c r="CO258" s="1"/>
      <c r="CP258" s="384"/>
      <c r="CQ258" s="3"/>
      <c r="CR258" s="3"/>
      <c r="CS258" s="3"/>
      <c r="CT258" s="1"/>
      <c r="CU258" s="384"/>
      <c r="CV258" s="3"/>
      <c r="CW258" s="3"/>
      <c r="CX258" s="3"/>
      <c r="CY258" s="1"/>
      <c r="CZ258" s="384"/>
      <c r="DA258" s="3"/>
      <c r="DB258" s="3"/>
      <c r="DC258" s="3"/>
      <c r="DD258" s="1"/>
      <c r="DE258" s="384"/>
      <c r="DF258" s="3"/>
      <c r="DG258" s="3"/>
      <c r="DH258" s="3"/>
      <c r="DI258" s="1"/>
      <c r="DJ258" s="384"/>
      <c r="DK258" s="3"/>
      <c r="DL258" s="3"/>
      <c r="DM258" s="3"/>
      <c r="DN258" s="1"/>
      <c r="DO258" s="384"/>
      <c r="DP258" s="3"/>
      <c r="DQ258" s="3"/>
      <c r="DR258" s="3"/>
      <c r="DS258" s="1"/>
      <c r="DT258" s="1"/>
      <c r="DU258" s="1"/>
      <c r="DV258" s="1"/>
      <c r="DW258" s="1"/>
      <c r="DX258" s="1"/>
      <c r="DY258" s="1"/>
    </row>
    <row r="262" spans="1:130" s="237" customFormat="1" x14ac:dyDescent="0.3">
      <c r="A262" s="1"/>
      <c r="B262" s="227" t="s">
        <v>433</v>
      </c>
      <c r="C262" s="193"/>
      <c r="D262" s="193"/>
      <c r="F262" s="1"/>
      <c r="G262" s="1"/>
      <c r="H262" s="1"/>
      <c r="I262" s="1"/>
      <c r="J262" s="1"/>
      <c r="K262" s="2"/>
      <c r="L262" s="1"/>
      <c r="M262" s="1"/>
      <c r="N262" s="384"/>
      <c r="O262" s="207"/>
      <c r="P262" s="3"/>
      <c r="Q262" s="3"/>
      <c r="R262" s="3"/>
      <c r="S262" s="3"/>
      <c r="T262" s="3"/>
      <c r="U262" s="3"/>
      <c r="V262" s="3"/>
      <c r="W262" s="3"/>
      <c r="X262" s="384"/>
      <c r="Y262" s="3"/>
      <c r="Z262" s="3"/>
      <c r="AA262" s="3"/>
      <c r="AB262" s="1"/>
      <c r="AC262" s="384"/>
      <c r="AD262" s="3"/>
      <c r="AE262" s="3"/>
      <c r="AF262" s="3"/>
      <c r="AG262" s="1"/>
      <c r="AH262" s="384"/>
      <c r="AI262" s="3"/>
      <c r="AJ262" s="3"/>
      <c r="AK262" s="3"/>
      <c r="AL262" s="1"/>
      <c r="AM262" s="384"/>
      <c r="AN262" s="3"/>
      <c r="AO262" s="3"/>
      <c r="AP262" s="3"/>
      <c r="AQ262" s="1"/>
      <c r="AR262" s="384"/>
      <c r="AS262" s="3"/>
      <c r="AT262" s="3"/>
      <c r="AU262" s="3"/>
      <c r="AV262" s="1"/>
      <c r="AW262" s="384"/>
      <c r="AX262" s="3"/>
      <c r="AY262" s="3"/>
      <c r="AZ262" s="3"/>
      <c r="BA262" s="1"/>
      <c r="BB262" s="384"/>
      <c r="BC262" s="3"/>
      <c r="BD262" s="3"/>
      <c r="BE262" s="3"/>
      <c r="BF262" s="1"/>
      <c r="BG262" s="384"/>
      <c r="BH262" s="3"/>
      <c r="BI262" s="3"/>
      <c r="BJ262" s="3"/>
      <c r="BK262" s="1"/>
      <c r="BL262" s="384"/>
      <c r="BM262" s="3"/>
      <c r="BN262" s="3"/>
      <c r="BO262" s="3"/>
      <c r="BP262" s="1"/>
      <c r="BQ262" s="384"/>
      <c r="BR262" s="3"/>
      <c r="BS262" s="3"/>
      <c r="BT262" s="3"/>
      <c r="BU262" s="1"/>
      <c r="BV262" s="384"/>
      <c r="BW262" s="3"/>
      <c r="BX262" s="3"/>
      <c r="BY262" s="3"/>
      <c r="BZ262" s="1"/>
      <c r="CA262" s="384"/>
      <c r="CB262" s="3"/>
      <c r="CC262" s="3"/>
      <c r="CD262" s="3"/>
      <c r="CE262" s="1"/>
      <c r="CF262" s="384"/>
      <c r="CG262" s="3"/>
      <c r="CH262" s="3"/>
      <c r="CI262" s="3"/>
      <c r="CJ262" s="1"/>
      <c r="CK262" s="384"/>
      <c r="CL262" s="3"/>
      <c r="CM262" s="3"/>
      <c r="CN262" s="3"/>
      <c r="CO262" s="1"/>
      <c r="CP262" s="384"/>
      <c r="CQ262" s="3"/>
      <c r="CR262" s="3"/>
      <c r="CS262" s="3"/>
      <c r="CT262" s="1"/>
      <c r="CU262" s="384"/>
      <c r="CV262" s="3"/>
      <c r="CW262" s="3"/>
      <c r="CX262" s="3"/>
      <c r="CY262" s="1"/>
      <c r="CZ262" s="384"/>
      <c r="DA262" s="3"/>
      <c r="DB262" s="3"/>
      <c r="DC262" s="3"/>
      <c r="DD262" s="1"/>
      <c r="DE262" s="384"/>
      <c r="DF262" s="3"/>
      <c r="DG262" s="3"/>
      <c r="DH262" s="3"/>
      <c r="DI262" s="1"/>
      <c r="DJ262" s="384"/>
      <c r="DK262" s="3"/>
      <c r="DL262" s="3"/>
      <c r="DM262" s="3"/>
      <c r="DN262" s="1"/>
      <c r="DO262" s="384"/>
      <c r="DP262" s="3"/>
      <c r="DQ262" s="3"/>
      <c r="DR262" s="3"/>
      <c r="DS262" s="1"/>
      <c r="DT262" s="1"/>
      <c r="DU262" s="1"/>
      <c r="DV262" s="1"/>
      <c r="DW262" s="1"/>
      <c r="DX262" s="1"/>
      <c r="DY262" s="1"/>
      <c r="DZ262" s="193"/>
    </row>
    <row r="263" spans="1:130" s="237" customFormat="1" ht="15" thickBot="1" x14ac:dyDescent="0.35">
      <c r="A263" s="1"/>
      <c r="B263" s="1"/>
      <c r="C263" s="193"/>
      <c r="D263" s="193"/>
      <c r="F263" s="1"/>
      <c r="G263" s="1"/>
      <c r="H263" s="1"/>
      <c r="I263" s="1"/>
      <c r="J263" s="1"/>
      <c r="K263" s="2"/>
      <c r="L263" s="1"/>
      <c r="M263" s="1"/>
      <c r="N263" s="384"/>
      <c r="O263" s="207"/>
      <c r="P263" s="3"/>
      <c r="Q263" s="3"/>
      <c r="R263" s="3"/>
      <c r="S263" s="3"/>
      <c r="T263" s="3"/>
      <c r="U263" s="3"/>
      <c r="V263" s="3"/>
      <c r="W263" s="3"/>
      <c r="X263" s="384"/>
      <c r="Y263" s="3"/>
      <c r="Z263" s="3"/>
      <c r="AA263" s="3"/>
      <c r="AB263" s="1"/>
      <c r="AC263" s="384"/>
      <c r="AD263" s="3"/>
      <c r="AE263" s="3"/>
      <c r="AF263" s="3"/>
      <c r="AG263" s="1"/>
      <c r="AH263" s="384"/>
      <c r="AI263" s="3"/>
      <c r="AJ263" s="3"/>
      <c r="AK263" s="3"/>
      <c r="AL263" s="1"/>
      <c r="AM263" s="384"/>
      <c r="AN263" s="3"/>
      <c r="AO263" s="3"/>
      <c r="AP263" s="3"/>
      <c r="AQ263" s="1"/>
      <c r="AR263" s="384"/>
      <c r="AS263" s="3"/>
      <c r="AT263" s="3"/>
      <c r="AU263" s="3"/>
      <c r="AV263" s="1"/>
      <c r="AW263" s="384"/>
      <c r="AX263" s="3"/>
      <c r="AY263" s="3"/>
      <c r="AZ263" s="3"/>
      <c r="BA263" s="1"/>
      <c r="BB263" s="384"/>
      <c r="BC263" s="3"/>
      <c r="BD263" s="3"/>
      <c r="BE263" s="3"/>
      <c r="BF263" s="1"/>
      <c r="BG263" s="384"/>
      <c r="BH263" s="3"/>
      <c r="BI263" s="3"/>
      <c r="BJ263" s="3"/>
      <c r="BK263" s="1"/>
      <c r="BL263" s="384"/>
      <c r="BM263" s="3"/>
      <c r="BN263" s="3"/>
      <c r="BO263" s="3"/>
      <c r="BP263" s="1"/>
      <c r="BQ263" s="384"/>
      <c r="BR263" s="3"/>
      <c r="BS263" s="3"/>
      <c r="BT263" s="3"/>
      <c r="BU263" s="1"/>
      <c r="BV263" s="384"/>
      <c r="BW263" s="3"/>
      <c r="BX263" s="3"/>
      <c r="BY263" s="3"/>
      <c r="BZ263" s="1"/>
      <c r="CA263" s="384"/>
      <c r="CB263" s="3"/>
      <c r="CC263" s="3"/>
      <c r="CD263" s="3"/>
      <c r="CE263" s="1"/>
      <c r="CF263" s="384"/>
      <c r="CG263" s="3"/>
      <c r="CH263" s="3"/>
      <c r="CI263" s="3"/>
      <c r="CJ263" s="1"/>
      <c r="CK263" s="384"/>
      <c r="CL263" s="3"/>
      <c r="CM263" s="3"/>
      <c r="CN263" s="3"/>
      <c r="CO263" s="1"/>
      <c r="CP263" s="384"/>
      <c r="CQ263" s="3"/>
      <c r="CR263" s="3"/>
      <c r="CS263" s="3"/>
      <c r="CT263" s="1"/>
      <c r="CU263" s="384"/>
      <c r="CV263" s="3"/>
      <c r="CW263" s="3"/>
      <c r="CX263" s="3"/>
      <c r="CY263" s="1"/>
      <c r="CZ263" s="384"/>
      <c r="DA263" s="3"/>
      <c r="DB263" s="3"/>
      <c r="DC263" s="3"/>
      <c r="DD263" s="1"/>
      <c r="DE263" s="384"/>
      <c r="DF263" s="3"/>
      <c r="DG263" s="3"/>
      <c r="DH263" s="3"/>
      <c r="DI263" s="1"/>
      <c r="DJ263" s="384"/>
      <c r="DK263" s="3"/>
      <c r="DL263" s="3"/>
      <c r="DM263" s="3"/>
      <c r="DN263" s="1"/>
      <c r="DO263" s="384"/>
      <c r="DP263" s="3"/>
      <c r="DQ263" s="3"/>
      <c r="DR263" s="3"/>
      <c r="DS263" s="1"/>
      <c r="DT263" s="1"/>
      <c r="DU263" s="1"/>
      <c r="DV263" s="1"/>
      <c r="DW263" s="1"/>
      <c r="DX263" s="1"/>
      <c r="DY263" s="1"/>
      <c r="DZ263" s="193"/>
    </row>
    <row r="264" spans="1:130" s="237" customFormat="1" ht="15" thickBot="1" x14ac:dyDescent="0.35">
      <c r="A264" s="1"/>
      <c r="B264" s="231" t="s">
        <v>434</v>
      </c>
      <c r="C264" s="232" t="s">
        <v>435</v>
      </c>
      <c r="D264" s="448"/>
      <c r="F264" s="1"/>
      <c r="G264" s="1"/>
      <c r="H264" s="1"/>
      <c r="I264" s="1"/>
      <c r="J264" s="1"/>
      <c r="K264" s="2"/>
      <c r="L264" s="1"/>
      <c r="M264" s="1"/>
      <c r="N264" s="384"/>
      <c r="O264" s="207"/>
      <c r="P264" s="3"/>
      <c r="Q264" s="3"/>
      <c r="R264" s="3"/>
      <c r="S264" s="3"/>
      <c r="T264" s="3"/>
      <c r="U264" s="3"/>
      <c r="V264" s="3"/>
      <c r="W264" s="3"/>
      <c r="X264" s="384"/>
      <c r="Y264" s="3"/>
      <c r="Z264" s="3"/>
      <c r="AA264" s="3"/>
      <c r="AB264" s="1"/>
      <c r="AC264" s="384"/>
      <c r="AD264" s="3"/>
      <c r="AE264" s="3"/>
      <c r="AF264" s="3"/>
      <c r="AG264" s="1"/>
      <c r="AH264" s="384"/>
      <c r="AI264" s="3"/>
      <c r="AJ264" s="3"/>
      <c r="AK264" s="3"/>
      <c r="AL264" s="1"/>
      <c r="AM264" s="384"/>
      <c r="AN264" s="3"/>
      <c r="AO264" s="3"/>
      <c r="AP264" s="3"/>
      <c r="AQ264" s="1"/>
      <c r="AR264" s="384"/>
      <c r="AS264" s="3"/>
      <c r="AT264" s="3"/>
      <c r="AU264" s="3"/>
      <c r="AV264" s="1"/>
      <c r="AW264" s="384"/>
      <c r="AX264" s="3"/>
      <c r="AY264" s="3"/>
      <c r="AZ264" s="3"/>
      <c r="BA264" s="1"/>
      <c r="BB264" s="384"/>
      <c r="BC264" s="3"/>
      <c r="BD264" s="3"/>
      <c r="BE264" s="3"/>
      <c r="BF264" s="1"/>
      <c r="BG264" s="384"/>
      <c r="BH264" s="3"/>
      <c r="BI264" s="3"/>
      <c r="BJ264" s="3"/>
      <c r="BK264" s="1"/>
      <c r="BL264" s="384"/>
      <c r="BM264" s="3"/>
      <c r="BN264" s="3"/>
      <c r="BO264" s="3"/>
      <c r="BP264" s="1"/>
      <c r="BQ264" s="384"/>
      <c r="BR264" s="3"/>
      <c r="BS264" s="3"/>
      <c r="BT264" s="3"/>
      <c r="BU264" s="1"/>
      <c r="BV264" s="384"/>
      <c r="BW264" s="3"/>
      <c r="BX264" s="3"/>
      <c r="BY264" s="3"/>
      <c r="BZ264" s="1"/>
      <c r="CA264" s="384"/>
      <c r="CB264" s="3"/>
      <c r="CC264" s="3"/>
      <c r="CD264" s="3"/>
      <c r="CE264" s="1"/>
      <c r="CF264" s="384"/>
      <c r="CG264" s="3"/>
      <c r="CH264" s="3"/>
      <c r="CI264" s="3"/>
      <c r="CJ264" s="1"/>
      <c r="CK264" s="384"/>
      <c r="CL264" s="3"/>
      <c r="CM264" s="3"/>
      <c r="CN264" s="3"/>
      <c r="CO264" s="1"/>
      <c r="CP264" s="384"/>
      <c r="CQ264" s="3"/>
      <c r="CR264" s="3"/>
      <c r="CS264" s="3"/>
      <c r="CT264" s="1"/>
      <c r="CU264" s="384"/>
      <c r="CV264" s="3"/>
      <c r="CW264" s="3"/>
      <c r="CX264" s="3"/>
      <c r="CY264" s="1"/>
      <c r="CZ264" s="384"/>
      <c r="DA264" s="3"/>
      <c r="DB264" s="3"/>
      <c r="DC264" s="3"/>
      <c r="DD264" s="1"/>
      <c r="DE264" s="384"/>
      <c r="DF264" s="3"/>
      <c r="DG264" s="3"/>
      <c r="DH264" s="3"/>
      <c r="DI264" s="1"/>
      <c r="DJ264" s="384"/>
      <c r="DK264" s="3"/>
      <c r="DL264" s="3"/>
      <c r="DM264" s="3"/>
      <c r="DN264" s="1"/>
      <c r="DO264" s="384"/>
      <c r="DP264" s="3"/>
      <c r="DQ264" s="3"/>
      <c r="DR264" s="3"/>
      <c r="DS264" s="1"/>
      <c r="DT264" s="1"/>
      <c r="DU264" s="1"/>
      <c r="DV264" s="1"/>
      <c r="DW264" s="1"/>
      <c r="DX264" s="1"/>
      <c r="DY264" s="1"/>
      <c r="DZ264" s="193"/>
    </row>
    <row r="265" spans="1:130" s="237" customFormat="1" x14ac:dyDescent="0.3">
      <c r="A265" s="1"/>
      <c r="B265" s="365">
        <v>2015</v>
      </c>
      <c r="C265" s="366">
        <f>6000*$C$314</f>
        <v>35178.299999999996</v>
      </c>
      <c r="D265" s="449"/>
      <c r="F265" s="1"/>
      <c r="G265" s="1"/>
      <c r="H265" s="1"/>
      <c r="I265" s="1"/>
      <c r="J265" s="1"/>
      <c r="K265" s="2"/>
      <c r="L265" s="1"/>
      <c r="M265" s="1"/>
      <c r="N265" s="384"/>
      <c r="O265" s="207"/>
      <c r="P265" s="3"/>
      <c r="Q265" s="3"/>
      <c r="R265" s="3"/>
      <c r="S265" s="3"/>
      <c r="T265" s="3"/>
      <c r="U265" s="3"/>
      <c r="V265" s="3"/>
      <c r="W265" s="3"/>
      <c r="X265" s="384"/>
      <c r="Y265" s="3"/>
      <c r="Z265" s="3"/>
      <c r="AA265" s="3"/>
      <c r="AB265" s="1"/>
      <c r="AC265" s="384"/>
      <c r="AD265" s="3"/>
      <c r="AE265" s="3"/>
      <c r="AF265" s="3"/>
      <c r="AG265" s="1"/>
      <c r="AH265" s="384"/>
      <c r="AI265" s="3"/>
      <c r="AJ265" s="3"/>
      <c r="AK265" s="3"/>
      <c r="AL265" s="1"/>
      <c r="AM265" s="384"/>
      <c r="AN265" s="3"/>
      <c r="AO265" s="3"/>
      <c r="AP265" s="3"/>
      <c r="AQ265" s="1"/>
      <c r="AR265" s="384"/>
      <c r="AS265" s="3"/>
      <c r="AT265" s="3"/>
      <c r="AU265" s="3"/>
      <c r="AV265" s="1"/>
      <c r="AW265" s="384"/>
      <c r="AX265" s="3"/>
      <c r="AY265" s="3"/>
      <c r="AZ265" s="3"/>
      <c r="BA265" s="1"/>
      <c r="BB265" s="384"/>
      <c r="BC265" s="3"/>
      <c r="BD265" s="3"/>
      <c r="BE265" s="3"/>
      <c r="BF265" s="1"/>
      <c r="BG265" s="384"/>
      <c r="BH265" s="3"/>
      <c r="BI265" s="3"/>
      <c r="BJ265" s="3"/>
      <c r="BK265" s="1"/>
      <c r="BL265" s="384"/>
      <c r="BM265" s="3"/>
      <c r="BN265" s="3"/>
      <c r="BO265" s="3"/>
      <c r="BP265" s="1"/>
      <c r="BQ265" s="384"/>
      <c r="BR265" s="3"/>
      <c r="BS265" s="3"/>
      <c r="BT265" s="3"/>
      <c r="BU265" s="1"/>
      <c r="BV265" s="384"/>
      <c r="BW265" s="3"/>
      <c r="BX265" s="3"/>
      <c r="BY265" s="3"/>
      <c r="BZ265" s="1"/>
      <c r="CA265" s="384"/>
      <c r="CB265" s="3"/>
      <c r="CC265" s="3"/>
      <c r="CD265" s="3"/>
      <c r="CE265" s="1"/>
      <c r="CF265" s="384"/>
      <c r="CG265" s="3"/>
      <c r="CH265" s="3"/>
      <c r="CI265" s="3"/>
      <c r="CJ265" s="1"/>
      <c r="CK265" s="384"/>
      <c r="CL265" s="3"/>
      <c r="CM265" s="3"/>
      <c r="CN265" s="3"/>
      <c r="CO265" s="1"/>
      <c r="CP265" s="384"/>
      <c r="CQ265" s="3"/>
      <c r="CR265" s="3"/>
      <c r="CS265" s="3"/>
      <c r="CT265" s="1"/>
      <c r="CU265" s="384"/>
      <c r="CV265" s="3"/>
      <c r="CW265" s="3"/>
      <c r="CX265" s="3"/>
      <c r="CY265" s="1"/>
      <c r="CZ265" s="384"/>
      <c r="DA265" s="3"/>
      <c r="DB265" s="3"/>
      <c r="DC265" s="3"/>
      <c r="DD265" s="1"/>
      <c r="DE265" s="384"/>
      <c r="DF265" s="3"/>
      <c r="DG265" s="3"/>
      <c r="DH265" s="3"/>
      <c r="DI265" s="1"/>
      <c r="DJ265" s="384"/>
      <c r="DK265" s="3"/>
      <c r="DL265" s="3"/>
      <c r="DM265" s="3"/>
      <c r="DN265" s="1"/>
      <c r="DO265" s="384"/>
      <c r="DP265" s="3"/>
      <c r="DQ265" s="3"/>
      <c r="DR265" s="3"/>
      <c r="DS265" s="1"/>
      <c r="DT265" s="1"/>
      <c r="DU265" s="1"/>
      <c r="DV265" s="1"/>
      <c r="DW265" s="1"/>
      <c r="DX265" s="1"/>
      <c r="DY265" s="1"/>
      <c r="DZ265" s="193"/>
    </row>
    <row r="266" spans="1:130" s="237" customFormat="1" x14ac:dyDescent="0.3">
      <c r="A266" s="1"/>
      <c r="B266" s="367">
        <v>2016</v>
      </c>
      <c r="C266" s="366">
        <f>6000*$C$314</f>
        <v>35178.299999999996</v>
      </c>
      <c r="D266" s="449"/>
      <c r="F266" s="1"/>
      <c r="G266" s="1"/>
      <c r="H266" s="1"/>
      <c r="I266" s="1"/>
      <c r="J266" s="1"/>
      <c r="K266" s="2"/>
      <c r="L266" s="1"/>
      <c r="M266" s="1"/>
      <c r="N266" s="384"/>
      <c r="O266" s="207"/>
      <c r="P266" s="3"/>
      <c r="Q266" s="3"/>
      <c r="R266" s="3"/>
      <c r="S266" s="3"/>
      <c r="T266" s="3"/>
      <c r="U266" s="3"/>
      <c r="V266" s="3"/>
      <c r="W266" s="3"/>
      <c r="X266" s="384"/>
      <c r="Y266" s="3"/>
      <c r="Z266" s="3"/>
      <c r="AA266" s="3"/>
      <c r="AB266" s="1"/>
      <c r="AC266" s="384"/>
      <c r="AD266" s="3"/>
      <c r="AE266" s="3"/>
      <c r="AF266" s="3"/>
      <c r="AG266" s="1"/>
      <c r="AH266" s="384"/>
      <c r="AI266" s="3"/>
      <c r="AJ266" s="3"/>
      <c r="AK266" s="3"/>
      <c r="AL266" s="1"/>
      <c r="AM266" s="384"/>
      <c r="AN266" s="3"/>
      <c r="AO266" s="3"/>
      <c r="AP266" s="3"/>
      <c r="AQ266" s="1"/>
      <c r="AR266" s="384"/>
      <c r="AS266" s="3"/>
      <c r="AT266" s="3"/>
      <c r="AU266" s="3"/>
      <c r="AV266" s="1"/>
      <c r="AW266" s="384"/>
      <c r="AX266" s="3"/>
      <c r="AY266" s="3"/>
      <c r="AZ266" s="3"/>
      <c r="BA266" s="1"/>
      <c r="BB266" s="384"/>
      <c r="BC266" s="3"/>
      <c r="BD266" s="3"/>
      <c r="BE266" s="3"/>
      <c r="BF266" s="1"/>
      <c r="BG266" s="384"/>
      <c r="BH266" s="3"/>
      <c r="BI266" s="3"/>
      <c r="BJ266" s="3"/>
      <c r="BK266" s="1"/>
      <c r="BL266" s="384"/>
      <c r="BM266" s="3"/>
      <c r="BN266" s="3"/>
      <c r="BO266" s="3"/>
      <c r="BP266" s="1"/>
      <c r="BQ266" s="384"/>
      <c r="BR266" s="3"/>
      <c r="BS266" s="3"/>
      <c r="BT266" s="3"/>
      <c r="BU266" s="1"/>
      <c r="BV266" s="384"/>
      <c r="BW266" s="3"/>
      <c r="BX266" s="3"/>
      <c r="BY266" s="3"/>
      <c r="BZ266" s="1"/>
      <c r="CA266" s="384"/>
      <c r="CB266" s="3"/>
      <c r="CC266" s="3"/>
      <c r="CD266" s="3"/>
      <c r="CE266" s="1"/>
      <c r="CF266" s="384"/>
      <c r="CG266" s="3"/>
      <c r="CH266" s="3"/>
      <c r="CI266" s="3"/>
      <c r="CJ266" s="1"/>
      <c r="CK266" s="384"/>
      <c r="CL266" s="3"/>
      <c r="CM266" s="3"/>
      <c r="CN266" s="3"/>
      <c r="CO266" s="1"/>
      <c r="CP266" s="384"/>
      <c r="CQ266" s="3"/>
      <c r="CR266" s="3"/>
      <c r="CS266" s="3"/>
      <c r="CT266" s="1"/>
      <c r="CU266" s="384"/>
      <c r="CV266" s="3"/>
      <c r="CW266" s="3"/>
      <c r="CX266" s="3"/>
      <c r="CY266" s="1"/>
      <c r="CZ266" s="384"/>
      <c r="DA266" s="3"/>
      <c r="DB266" s="3"/>
      <c r="DC266" s="3"/>
      <c r="DD266" s="1"/>
      <c r="DE266" s="384"/>
      <c r="DF266" s="3"/>
      <c r="DG266" s="3"/>
      <c r="DH266" s="3"/>
      <c r="DI266" s="1"/>
      <c r="DJ266" s="384"/>
      <c r="DK266" s="3"/>
      <c r="DL266" s="3"/>
      <c r="DM266" s="3"/>
      <c r="DN266" s="1"/>
      <c r="DO266" s="384"/>
      <c r="DP266" s="3"/>
      <c r="DQ266" s="3"/>
      <c r="DR266" s="3"/>
      <c r="DS266" s="1"/>
      <c r="DT266" s="1"/>
      <c r="DU266" s="1"/>
      <c r="DV266" s="1"/>
      <c r="DW266" s="1"/>
      <c r="DX266" s="1"/>
      <c r="DY266" s="1"/>
      <c r="DZ266" s="193"/>
    </row>
    <row r="267" spans="1:130" s="237" customFormat="1" x14ac:dyDescent="0.3">
      <c r="A267" s="1"/>
      <c r="B267" s="365">
        <v>2017</v>
      </c>
      <c r="C267" s="366">
        <f>'Datos demográficos'!$F$7*$C$314</f>
        <v>312084.28844999999</v>
      </c>
      <c r="D267" s="449"/>
      <c r="F267" s="1"/>
      <c r="G267" s="1"/>
      <c r="H267" s="1"/>
      <c r="I267" s="1"/>
      <c r="J267" s="1"/>
      <c r="K267" s="2"/>
      <c r="L267" s="1"/>
      <c r="M267" s="1"/>
      <c r="N267" s="384"/>
      <c r="O267" s="207"/>
      <c r="P267" s="3"/>
      <c r="Q267" s="3"/>
      <c r="R267" s="3"/>
      <c r="S267" s="3"/>
      <c r="T267" s="3"/>
      <c r="U267" s="3"/>
      <c r="V267" s="3"/>
      <c r="W267" s="3"/>
      <c r="X267" s="384"/>
      <c r="Y267" s="3"/>
      <c r="Z267" s="3"/>
      <c r="AA267" s="3"/>
      <c r="AB267" s="1"/>
      <c r="AC267" s="384"/>
      <c r="AD267" s="3"/>
      <c r="AE267" s="3"/>
      <c r="AF267" s="3"/>
      <c r="AG267" s="1"/>
      <c r="AH267" s="384"/>
      <c r="AI267" s="3"/>
      <c r="AJ267" s="3"/>
      <c r="AK267" s="3"/>
      <c r="AL267" s="1"/>
      <c r="AM267" s="384"/>
      <c r="AN267" s="3"/>
      <c r="AO267" s="3"/>
      <c r="AP267" s="3"/>
      <c r="AQ267" s="1"/>
      <c r="AR267" s="384"/>
      <c r="AS267" s="3"/>
      <c r="AT267" s="3"/>
      <c r="AU267" s="3"/>
      <c r="AV267" s="1"/>
      <c r="AW267" s="384"/>
      <c r="AX267" s="3"/>
      <c r="AY267" s="3"/>
      <c r="AZ267" s="3"/>
      <c r="BA267" s="1"/>
      <c r="BB267" s="384"/>
      <c r="BC267" s="3"/>
      <c r="BD267" s="3"/>
      <c r="BE267" s="3"/>
      <c r="BF267" s="1"/>
      <c r="BG267" s="384"/>
      <c r="BH267" s="3"/>
      <c r="BI267" s="3"/>
      <c r="BJ267" s="3"/>
      <c r="BK267" s="1"/>
      <c r="BL267" s="384"/>
      <c r="BM267" s="3"/>
      <c r="BN267" s="3"/>
      <c r="BO267" s="3"/>
      <c r="BP267" s="1"/>
      <c r="BQ267" s="384"/>
      <c r="BR267" s="3"/>
      <c r="BS267" s="3"/>
      <c r="BT267" s="3"/>
      <c r="BU267" s="1"/>
      <c r="BV267" s="384"/>
      <c r="BW267" s="3"/>
      <c r="BX267" s="3"/>
      <c r="BY267" s="3"/>
      <c r="BZ267" s="1"/>
      <c r="CA267" s="384"/>
      <c r="CB267" s="3"/>
      <c r="CC267" s="3"/>
      <c r="CD267" s="3"/>
      <c r="CE267" s="1"/>
      <c r="CF267" s="384"/>
      <c r="CG267" s="3"/>
      <c r="CH267" s="3"/>
      <c r="CI267" s="3"/>
      <c r="CJ267" s="1"/>
      <c r="CK267" s="384"/>
      <c r="CL267" s="3"/>
      <c r="CM267" s="3"/>
      <c r="CN267" s="3"/>
      <c r="CO267" s="1"/>
      <c r="CP267" s="384"/>
      <c r="CQ267" s="3"/>
      <c r="CR267" s="3"/>
      <c r="CS267" s="3"/>
      <c r="CT267" s="1"/>
      <c r="CU267" s="384"/>
      <c r="CV267" s="3"/>
      <c r="CW267" s="3"/>
      <c r="CX267" s="3"/>
      <c r="CY267" s="1"/>
      <c r="CZ267" s="384"/>
      <c r="DA267" s="3"/>
      <c r="DB267" s="3"/>
      <c r="DC267" s="3"/>
      <c r="DD267" s="1"/>
      <c r="DE267" s="384"/>
      <c r="DF267" s="3"/>
      <c r="DG267" s="3"/>
      <c r="DH267" s="3"/>
      <c r="DI267" s="1"/>
      <c r="DJ267" s="384"/>
      <c r="DK267" s="3"/>
      <c r="DL267" s="3"/>
      <c r="DM267" s="3"/>
      <c r="DN267" s="1"/>
      <c r="DO267" s="384"/>
      <c r="DP267" s="3"/>
      <c r="DQ267" s="3"/>
      <c r="DR267" s="3"/>
      <c r="DS267" s="1"/>
      <c r="DT267" s="1"/>
      <c r="DU267" s="1"/>
      <c r="DV267" s="1"/>
      <c r="DW267" s="1"/>
      <c r="DX267" s="1"/>
      <c r="DY267" s="1"/>
      <c r="DZ267" s="193"/>
    </row>
    <row r="268" spans="1:130" s="237" customFormat="1" x14ac:dyDescent="0.3">
      <c r="A268" s="1"/>
      <c r="B268" s="367">
        <v>2018</v>
      </c>
      <c r="C268" s="366">
        <f t="shared" ref="C268:C286" si="766">6000*$C$314</f>
        <v>35178.299999999996</v>
      </c>
      <c r="D268" s="449"/>
      <c r="F268" s="1"/>
      <c r="G268" s="1"/>
      <c r="H268" s="1"/>
      <c r="I268" s="1"/>
      <c r="J268" s="1"/>
      <c r="K268" s="2"/>
      <c r="L268" s="1"/>
      <c r="M268" s="1"/>
      <c r="N268" s="384"/>
      <c r="O268" s="207"/>
      <c r="P268" s="3"/>
      <c r="Q268" s="3"/>
      <c r="R268" s="3"/>
      <c r="S268" s="3"/>
      <c r="T268" s="3"/>
      <c r="U268" s="3"/>
      <c r="V268" s="3"/>
      <c r="W268" s="3"/>
      <c r="X268" s="384"/>
      <c r="Y268" s="3"/>
      <c r="Z268" s="3"/>
      <c r="AA268" s="3"/>
      <c r="AB268" s="1"/>
      <c r="AC268" s="384"/>
      <c r="AD268" s="3"/>
      <c r="AE268" s="3"/>
      <c r="AF268" s="3"/>
      <c r="AG268" s="1"/>
      <c r="AH268" s="384"/>
      <c r="AI268" s="3"/>
      <c r="AJ268" s="3"/>
      <c r="AK268" s="3"/>
      <c r="AL268" s="1"/>
      <c r="AM268" s="384"/>
      <c r="AN268" s="3"/>
      <c r="AO268" s="3"/>
      <c r="AP268" s="3"/>
      <c r="AQ268" s="1"/>
      <c r="AR268" s="384"/>
      <c r="AS268" s="3"/>
      <c r="AT268" s="3"/>
      <c r="AU268" s="3"/>
      <c r="AV268" s="1"/>
      <c r="AW268" s="384"/>
      <c r="AX268" s="3"/>
      <c r="AY268" s="3"/>
      <c r="AZ268" s="3"/>
      <c r="BA268" s="1"/>
      <c r="BB268" s="384"/>
      <c r="BC268" s="3"/>
      <c r="BD268" s="3"/>
      <c r="BE268" s="3"/>
      <c r="BF268" s="1"/>
      <c r="BG268" s="384"/>
      <c r="BH268" s="3"/>
      <c r="BI268" s="3"/>
      <c r="BJ268" s="3"/>
      <c r="BK268" s="1"/>
      <c r="BL268" s="384"/>
      <c r="BM268" s="3"/>
      <c r="BN268" s="3"/>
      <c r="BO268" s="3"/>
      <c r="BP268" s="1"/>
      <c r="BQ268" s="384"/>
      <c r="BR268" s="3"/>
      <c r="BS268" s="3"/>
      <c r="BT268" s="3"/>
      <c r="BU268" s="1"/>
      <c r="BV268" s="384"/>
      <c r="BW268" s="3"/>
      <c r="BX268" s="3"/>
      <c r="BY268" s="3"/>
      <c r="BZ268" s="1"/>
      <c r="CA268" s="384"/>
      <c r="CB268" s="3"/>
      <c r="CC268" s="3"/>
      <c r="CD268" s="3"/>
      <c r="CE268" s="1"/>
      <c r="CF268" s="384"/>
      <c r="CG268" s="3"/>
      <c r="CH268" s="3"/>
      <c r="CI268" s="3"/>
      <c r="CJ268" s="1"/>
      <c r="CK268" s="384"/>
      <c r="CL268" s="3"/>
      <c r="CM268" s="3"/>
      <c r="CN268" s="3"/>
      <c r="CO268" s="1"/>
      <c r="CP268" s="384"/>
      <c r="CQ268" s="3"/>
      <c r="CR268" s="3"/>
      <c r="CS268" s="3"/>
      <c r="CT268" s="1"/>
      <c r="CU268" s="384"/>
      <c r="CV268" s="3"/>
      <c r="CW268" s="3"/>
      <c r="CX268" s="3"/>
      <c r="CY268" s="1"/>
      <c r="CZ268" s="384"/>
      <c r="DA268" s="3"/>
      <c r="DB268" s="3"/>
      <c r="DC268" s="3"/>
      <c r="DD268" s="1"/>
      <c r="DE268" s="384"/>
      <c r="DF268" s="3"/>
      <c r="DG268" s="3"/>
      <c r="DH268" s="3"/>
      <c r="DI268" s="1"/>
      <c r="DJ268" s="384"/>
      <c r="DK268" s="3"/>
      <c r="DL268" s="3"/>
      <c r="DM268" s="3"/>
      <c r="DN268" s="1"/>
      <c r="DO268" s="384"/>
      <c r="DP268" s="3"/>
      <c r="DQ268" s="3"/>
      <c r="DR268" s="3"/>
      <c r="DS268" s="1"/>
      <c r="DT268" s="1"/>
      <c r="DU268" s="1"/>
      <c r="DV268" s="1"/>
      <c r="DW268" s="1"/>
      <c r="DX268" s="1"/>
      <c r="DY268" s="1"/>
      <c r="DZ268" s="193"/>
    </row>
    <row r="269" spans="1:130" s="237" customFormat="1" x14ac:dyDescent="0.3">
      <c r="A269" s="1"/>
      <c r="B269" s="365">
        <v>2019</v>
      </c>
      <c r="C269" s="366">
        <f t="shared" si="766"/>
        <v>35178.299999999996</v>
      </c>
      <c r="D269" s="449"/>
      <c r="F269" s="1"/>
      <c r="G269" s="1"/>
      <c r="H269" s="1"/>
      <c r="I269" s="1"/>
      <c r="J269" s="1"/>
      <c r="K269" s="2"/>
      <c r="L269" s="1"/>
      <c r="M269" s="1"/>
      <c r="N269" s="384"/>
      <c r="O269" s="207"/>
      <c r="P269" s="3"/>
      <c r="Q269" s="3"/>
      <c r="R269" s="3"/>
      <c r="S269" s="3"/>
      <c r="T269" s="3"/>
      <c r="U269" s="3"/>
      <c r="V269" s="3"/>
      <c r="W269" s="3"/>
      <c r="X269" s="384"/>
      <c r="Y269" s="3"/>
      <c r="Z269" s="3"/>
      <c r="AA269" s="3"/>
      <c r="AB269" s="1"/>
      <c r="AC269" s="384"/>
      <c r="AD269" s="3"/>
      <c r="AE269" s="3"/>
      <c r="AF269" s="3"/>
      <c r="AG269" s="1"/>
      <c r="AH269" s="384"/>
      <c r="AI269" s="3"/>
      <c r="AJ269" s="3"/>
      <c r="AK269" s="3"/>
      <c r="AL269" s="1"/>
      <c r="AM269" s="384"/>
      <c r="AN269" s="3"/>
      <c r="AO269" s="3"/>
      <c r="AP269" s="3"/>
      <c r="AQ269" s="1"/>
      <c r="AR269" s="384"/>
      <c r="AS269" s="3"/>
      <c r="AT269" s="3"/>
      <c r="AU269" s="3"/>
      <c r="AV269" s="1"/>
      <c r="AW269" s="384"/>
      <c r="AX269" s="3"/>
      <c r="AY269" s="3"/>
      <c r="AZ269" s="3"/>
      <c r="BA269" s="1"/>
      <c r="BB269" s="384"/>
      <c r="BC269" s="3"/>
      <c r="BD269" s="3"/>
      <c r="BE269" s="3"/>
      <c r="BF269" s="1"/>
      <c r="BG269" s="384"/>
      <c r="BH269" s="3"/>
      <c r="BI269" s="3"/>
      <c r="BJ269" s="3"/>
      <c r="BK269" s="1"/>
      <c r="BL269" s="384"/>
      <c r="BM269" s="3"/>
      <c r="BN269" s="3"/>
      <c r="BO269" s="3"/>
      <c r="BP269" s="1"/>
      <c r="BQ269" s="384"/>
      <c r="BR269" s="3"/>
      <c r="BS269" s="3"/>
      <c r="BT269" s="3"/>
      <c r="BU269" s="1"/>
      <c r="BV269" s="384"/>
      <c r="BW269" s="3"/>
      <c r="BX269" s="3"/>
      <c r="BY269" s="3"/>
      <c r="BZ269" s="1"/>
      <c r="CA269" s="384"/>
      <c r="CB269" s="3"/>
      <c r="CC269" s="3"/>
      <c r="CD269" s="3"/>
      <c r="CE269" s="1"/>
      <c r="CF269" s="384"/>
      <c r="CG269" s="3"/>
      <c r="CH269" s="3"/>
      <c r="CI269" s="3"/>
      <c r="CJ269" s="1"/>
      <c r="CK269" s="384"/>
      <c r="CL269" s="3"/>
      <c r="CM269" s="3"/>
      <c r="CN269" s="3"/>
      <c r="CO269" s="1"/>
      <c r="CP269" s="384"/>
      <c r="CQ269" s="3"/>
      <c r="CR269" s="3"/>
      <c r="CS269" s="3"/>
      <c r="CT269" s="1"/>
      <c r="CU269" s="384"/>
      <c r="CV269" s="3"/>
      <c r="CW269" s="3"/>
      <c r="CX269" s="3"/>
      <c r="CY269" s="1"/>
      <c r="CZ269" s="384"/>
      <c r="DA269" s="3"/>
      <c r="DB269" s="3"/>
      <c r="DC269" s="3"/>
      <c r="DD269" s="1"/>
      <c r="DE269" s="384"/>
      <c r="DF269" s="3"/>
      <c r="DG269" s="3"/>
      <c r="DH269" s="3"/>
      <c r="DI269" s="1"/>
      <c r="DJ269" s="384"/>
      <c r="DK269" s="3"/>
      <c r="DL269" s="3"/>
      <c r="DM269" s="3"/>
      <c r="DN269" s="1"/>
      <c r="DO269" s="384"/>
      <c r="DP269" s="3"/>
      <c r="DQ269" s="3"/>
      <c r="DR269" s="3"/>
      <c r="DS269" s="1"/>
      <c r="DT269" s="1"/>
      <c r="DU269" s="1"/>
      <c r="DV269" s="1"/>
      <c r="DW269" s="1"/>
      <c r="DX269" s="1"/>
      <c r="DY269" s="1"/>
      <c r="DZ269" s="193"/>
    </row>
    <row r="270" spans="1:130" s="237" customFormat="1" x14ac:dyDescent="0.3">
      <c r="A270" s="1"/>
      <c r="B270" s="230">
        <v>2020</v>
      </c>
      <c r="C270" s="366">
        <f>'Datos demográficos'!$F$7*$C$314</f>
        <v>312084.28844999999</v>
      </c>
      <c r="D270" s="450"/>
      <c r="F270" s="1"/>
      <c r="G270" s="1"/>
      <c r="H270" s="1"/>
      <c r="I270" s="1"/>
      <c r="J270" s="1"/>
      <c r="K270" s="2"/>
      <c r="L270" s="1"/>
      <c r="M270" s="1"/>
      <c r="N270" s="384"/>
      <c r="O270" s="207"/>
      <c r="P270" s="3"/>
      <c r="Q270" s="3"/>
      <c r="R270" s="3"/>
      <c r="S270" s="3"/>
      <c r="T270" s="3"/>
      <c r="U270" s="3"/>
      <c r="V270" s="3"/>
      <c r="W270" s="3"/>
      <c r="X270" s="384"/>
      <c r="Y270" s="3"/>
      <c r="Z270" s="3"/>
      <c r="AA270" s="3"/>
      <c r="AB270" s="1"/>
      <c r="AC270" s="384"/>
      <c r="AD270" s="3"/>
      <c r="AE270" s="3"/>
      <c r="AF270" s="3"/>
      <c r="AG270" s="1"/>
      <c r="AH270" s="384"/>
      <c r="AI270" s="3"/>
      <c r="AJ270" s="3"/>
      <c r="AK270" s="3"/>
      <c r="AL270" s="1"/>
      <c r="AM270" s="384"/>
      <c r="AN270" s="3"/>
      <c r="AO270" s="3"/>
      <c r="AP270" s="3"/>
      <c r="AQ270" s="1"/>
      <c r="AR270" s="384"/>
      <c r="AS270" s="3"/>
      <c r="AT270" s="3"/>
      <c r="AU270" s="3"/>
      <c r="AV270" s="1"/>
      <c r="AW270" s="384"/>
      <c r="AX270" s="3"/>
      <c r="AY270" s="3"/>
      <c r="AZ270" s="3"/>
      <c r="BA270" s="1"/>
      <c r="BB270" s="384"/>
      <c r="BC270" s="3"/>
      <c r="BD270" s="3"/>
      <c r="BE270" s="3"/>
      <c r="BF270" s="1"/>
      <c r="BG270" s="384"/>
      <c r="BH270" s="3"/>
      <c r="BI270" s="3"/>
      <c r="BJ270" s="3"/>
      <c r="BK270" s="1"/>
      <c r="BL270" s="384"/>
      <c r="BM270" s="3"/>
      <c r="BN270" s="3"/>
      <c r="BO270" s="3"/>
      <c r="BP270" s="1"/>
      <c r="BQ270" s="384"/>
      <c r="BR270" s="3"/>
      <c r="BS270" s="3"/>
      <c r="BT270" s="3"/>
      <c r="BU270" s="1"/>
      <c r="BV270" s="384"/>
      <c r="BW270" s="3"/>
      <c r="BX270" s="3"/>
      <c r="BY270" s="3"/>
      <c r="BZ270" s="1"/>
      <c r="CA270" s="384"/>
      <c r="CB270" s="3"/>
      <c r="CC270" s="3"/>
      <c r="CD270" s="3"/>
      <c r="CE270" s="1"/>
      <c r="CF270" s="384"/>
      <c r="CG270" s="3"/>
      <c r="CH270" s="3"/>
      <c r="CI270" s="3"/>
      <c r="CJ270" s="1"/>
      <c r="CK270" s="384"/>
      <c r="CL270" s="3"/>
      <c r="CM270" s="3"/>
      <c r="CN270" s="3"/>
      <c r="CO270" s="1"/>
      <c r="CP270" s="384"/>
      <c r="CQ270" s="3"/>
      <c r="CR270" s="3"/>
      <c r="CS270" s="3"/>
      <c r="CT270" s="1"/>
      <c r="CU270" s="384"/>
      <c r="CV270" s="3"/>
      <c r="CW270" s="3"/>
      <c r="CX270" s="3"/>
      <c r="CY270" s="1"/>
      <c r="CZ270" s="384"/>
      <c r="DA270" s="3"/>
      <c r="DB270" s="3"/>
      <c r="DC270" s="3"/>
      <c r="DD270" s="1"/>
      <c r="DE270" s="384"/>
      <c r="DF270" s="3"/>
      <c r="DG270" s="3"/>
      <c r="DH270" s="3"/>
      <c r="DI270" s="1"/>
      <c r="DJ270" s="384"/>
      <c r="DK270" s="3"/>
      <c r="DL270" s="3"/>
      <c r="DM270" s="3"/>
      <c r="DN270" s="1"/>
      <c r="DO270" s="384"/>
      <c r="DP270" s="3"/>
      <c r="DQ270" s="3"/>
      <c r="DR270" s="3"/>
      <c r="DS270" s="1"/>
      <c r="DT270" s="1"/>
      <c r="DU270" s="1"/>
      <c r="DV270" s="1"/>
      <c r="DW270" s="1"/>
      <c r="DX270" s="1"/>
      <c r="DY270" s="1"/>
      <c r="DZ270" s="193"/>
    </row>
    <row r="271" spans="1:130" s="237" customFormat="1" x14ac:dyDescent="0.3">
      <c r="A271" s="1"/>
      <c r="B271" s="229">
        <v>2021</v>
      </c>
      <c r="C271" s="366">
        <f t="shared" si="766"/>
        <v>35178.299999999996</v>
      </c>
      <c r="D271" s="450"/>
      <c r="F271" s="1"/>
      <c r="G271" s="1"/>
      <c r="H271" s="1"/>
      <c r="I271" s="1"/>
      <c r="J271" s="1"/>
      <c r="K271" s="2"/>
      <c r="L271" s="1"/>
      <c r="M271" s="1"/>
      <c r="N271" s="384"/>
      <c r="O271" s="207"/>
      <c r="P271" s="3"/>
      <c r="Q271" s="3"/>
      <c r="R271" s="3"/>
      <c r="S271" s="3"/>
      <c r="T271" s="3"/>
      <c r="U271" s="3"/>
      <c r="V271" s="3"/>
      <c r="W271" s="3"/>
      <c r="X271" s="384"/>
      <c r="Y271" s="3"/>
      <c r="Z271" s="3"/>
      <c r="AA271" s="3"/>
      <c r="AB271" s="1"/>
      <c r="AC271" s="384"/>
      <c r="AD271" s="3"/>
      <c r="AE271" s="3"/>
      <c r="AF271" s="3"/>
      <c r="AG271" s="1"/>
      <c r="AH271" s="384"/>
      <c r="AI271" s="3"/>
      <c r="AJ271" s="3"/>
      <c r="AK271" s="3"/>
      <c r="AL271" s="1"/>
      <c r="AM271" s="384"/>
      <c r="AN271" s="3"/>
      <c r="AO271" s="3"/>
      <c r="AP271" s="3"/>
      <c r="AQ271" s="1"/>
      <c r="AR271" s="384"/>
      <c r="AS271" s="3"/>
      <c r="AT271" s="3"/>
      <c r="AU271" s="3"/>
      <c r="AV271" s="1"/>
      <c r="AW271" s="384"/>
      <c r="AX271" s="3"/>
      <c r="AY271" s="3"/>
      <c r="AZ271" s="3"/>
      <c r="BA271" s="1"/>
      <c r="BB271" s="384"/>
      <c r="BC271" s="3"/>
      <c r="BD271" s="3"/>
      <c r="BE271" s="3"/>
      <c r="BF271" s="1"/>
      <c r="BG271" s="384"/>
      <c r="BH271" s="3"/>
      <c r="BI271" s="3"/>
      <c r="BJ271" s="3"/>
      <c r="BK271" s="1"/>
      <c r="BL271" s="384"/>
      <c r="BM271" s="3"/>
      <c r="BN271" s="3"/>
      <c r="BO271" s="3"/>
      <c r="BP271" s="1"/>
      <c r="BQ271" s="384"/>
      <c r="BR271" s="3"/>
      <c r="BS271" s="3"/>
      <c r="BT271" s="3"/>
      <c r="BU271" s="1"/>
      <c r="BV271" s="384"/>
      <c r="BW271" s="3"/>
      <c r="BX271" s="3"/>
      <c r="BY271" s="3"/>
      <c r="BZ271" s="1"/>
      <c r="CA271" s="384"/>
      <c r="CB271" s="3"/>
      <c r="CC271" s="3"/>
      <c r="CD271" s="3"/>
      <c r="CE271" s="1"/>
      <c r="CF271" s="384"/>
      <c r="CG271" s="3"/>
      <c r="CH271" s="3"/>
      <c r="CI271" s="3"/>
      <c r="CJ271" s="1"/>
      <c r="CK271" s="384"/>
      <c r="CL271" s="3"/>
      <c r="CM271" s="3"/>
      <c r="CN271" s="3"/>
      <c r="CO271" s="1"/>
      <c r="CP271" s="384"/>
      <c r="CQ271" s="3"/>
      <c r="CR271" s="3"/>
      <c r="CS271" s="3"/>
      <c r="CT271" s="1"/>
      <c r="CU271" s="384"/>
      <c r="CV271" s="3"/>
      <c r="CW271" s="3"/>
      <c r="CX271" s="3"/>
      <c r="CY271" s="1"/>
      <c r="CZ271" s="384"/>
      <c r="DA271" s="3"/>
      <c r="DB271" s="3"/>
      <c r="DC271" s="3"/>
      <c r="DD271" s="1"/>
      <c r="DE271" s="384"/>
      <c r="DF271" s="3"/>
      <c r="DG271" s="3"/>
      <c r="DH271" s="3"/>
      <c r="DI271" s="1"/>
      <c r="DJ271" s="384"/>
      <c r="DK271" s="3"/>
      <c r="DL271" s="3"/>
      <c r="DM271" s="3"/>
      <c r="DN271" s="1"/>
      <c r="DO271" s="384"/>
      <c r="DP271" s="3"/>
      <c r="DQ271" s="3"/>
      <c r="DR271" s="3"/>
      <c r="DS271" s="1"/>
      <c r="DT271" s="1"/>
      <c r="DU271" s="1"/>
      <c r="DV271" s="1"/>
      <c r="DW271" s="1"/>
      <c r="DX271" s="1"/>
      <c r="DY271" s="1"/>
      <c r="DZ271" s="193"/>
    </row>
    <row r="272" spans="1:130" s="237" customFormat="1" x14ac:dyDescent="0.3">
      <c r="A272" s="1"/>
      <c r="B272" s="230">
        <v>2022</v>
      </c>
      <c r="C272" s="366">
        <f t="shared" si="766"/>
        <v>35178.299999999996</v>
      </c>
      <c r="D272" s="450"/>
      <c r="F272" s="1"/>
      <c r="G272" s="1"/>
      <c r="H272" s="1"/>
      <c r="I272" s="1"/>
      <c r="J272" s="1"/>
      <c r="K272" s="2"/>
      <c r="L272" s="1"/>
      <c r="M272" s="1"/>
      <c r="N272" s="384"/>
      <c r="O272" s="207"/>
      <c r="P272" s="3"/>
      <c r="Q272" s="3"/>
      <c r="R272" s="3"/>
      <c r="S272" s="3"/>
      <c r="T272" s="3"/>
      <c r="U272" s="3"/>
      <c r="V272" s="3"/>
      <c r="W272" s="3"/>
      <c r="X272" s="384"/>
      <c r="Y272" s="3"/>
      <c r="Z272" s="3"/>
      <c r="AA272" s="3"/>
      <c r="AB272" s="1"/>
      <c r="AC272" s="384"/>
      <c r="AD272" s="3"/>
      <c r="AE272" s="3"/>
      <c r="AF272" s="3"/>
      <c r="AG272" s="1"/>
      <c r="AH272" s="384"/>
      <c r="AI272" s="3"/>
      <c r="AJ272" s="3"/>
      <c r="AK272" s="3"/>
      <c r="AL272" s="1"/>
      <c r="AM272" s="384"/>
      <c r="AN272" s="3"/>
      <c r="AO272" s="3"/>
      <c r="AP272" s="3"/>
      <c r="AQ272" s="1"/>
      <c r="AR272" s="384"/>
      <c r="AS272" s="3"/>
      <c r="AT272" s="3"/>
      <c r="AU272" s="3"/>
      <c r="AV272" s="1"/>
      <c r="AW272" s="384"/>
      <c r="AX272" s="3"/>
      <c r="AY272" s="3"/>
      <c r="AZ272" s="3"/>
      <c r="BA272" s="1"/>
      <c r="BB272" s="384"/>
      <c r="BC272" s="3"/>
      <c r="BD272" s="3"/>
      <c r="BE272" s="3"/>
      <c r="BF272" s="1"/>
      <c r="BG272" s="384"/>
      <c r="BH272" s="3"/>
      <c r="BI272" s="3"/>
      <c r="BJ272" s="3"/>
      <c r="BK272" s="1"/>
      <c r="BL272" s="384"/>
      <c r="BM272" s="3"/>
      <c r="BN272" s="3"/>
      <c r="BO272" s="3"/>
      <c r="BP272" s="1"/>
      <c r="BQ272" s="384"/>
      <c r="BR272" s="3"/>
      <c r="BS272" s="3"/>
      <c r="BT272" s="3"/>
      <c r="BU272" s="1"/>
      <c r="BV272" s="384"/>
      <c r="BW272" s="3"/>
      <c r="BX272" s="3"/>
      <c r="BY272" s="3"/>
      <c r="BZ272" s="1"/>
      <c r="CA272" s="384"/>
      <c r="CB272" s="3"/>
      <c r="CC272" s="3"/>
      <c r="CD272" s="3"/>
      <c r="CE272" s="1"/>
      <c r="CF272" s="384"/>
      <c r="CG272" s="3"/>
      <c r="CH272" s="3"/>
      <c r="CI272" s="3"/>
      <c r="CJ272" s="1"/>
      <c r="CK272" s="384"/>
      <c r="CL272" s="3"/>
      <c r="CM272" s="3"/>
      <c r="CN272" s="3"/>
      <c r="CO272" s="1"/>
      <c r="CP272" s="384"/>
      <c r="CQ272" s="3"/>
      <c r="CR272" s="3"/>
      <c r="CS272" s="3"/>
      <c r="CT272" s="1"/>
      <c r="CU272" s="384"/>
      <c r="CV272" s="3"/>
      <c r="CW272" s="3"/>
      <c r="CX272" s="3"/>
      <c r="CY272" s="1"/>
      <c r="CZ272" s="384"/>
      <c r="DA272" s="3"/>
      <c r="DB272" s="3"/>
      <c r="DC272" s="3"/>
      <c r="DD272" s="1"/>
      <c r="DE272" s="384"/>
      <c r="DF272" s="3"/>
      <c r="DG272" s="3"/>
      <c r="DH272" s="3"/>
      <c r="DI272" s="1"/>
      <c r="DJ272" s="384"/>
      <c r="DK272" s="3"/>
      <c r="DL272" s="3"/>
      <c r="DM272" s="3"/>
      <c r="DN272" s="1"/>
      <c r="DO272" s="384"/>
      <c r="DP272" s="3"/>
      <c r="DQ272" s="3"/>
      <c r="DR272" s="3"/>
      <c r="DS272" s="1"/>
      <c r="DT272" s="1"/>
      <c r="DU272" s="1"/>
      <c r="DV272" s="1"/>
      <c r="DW272" s="1"/>
      <c r="DX272" s="1"/>
      <c r="DY272" s="1"/>
      <c r="DZ272" s="193"/>
    </row>
    <row r="273" spans="1:130" s="237" customFormat="1" x14ac:dyDescent="0.3">
      <c r="A273" s="1"/>
      <c r="B273" s="229">
        <v>2023</v>
      </c>
      <c r="C273" s="366">
        <f>'Datos demográficos'!$F$7*$C$314</f>
        <v>312084.28844999999</v>
      </c>
      <c r="D273" s="450"/>
      <c r="F273" s="1"/>
      <c r="G273" s="1"/>
      <c r="H273" s="1"/>
      <c r="I273" s="1"/>
      <c r="J273" s="1"/>
      <c r="K273" s="2"/>
      <c r="L273" s="1"/>
      <c r="M273" s="1"/>
      <c r="N273" s="384"/>
      <c r="O273" s="207"/>
      <c r="P273" s="3"/>
      <c r="Q273" s="3"/>
      <c r="R273" s="3"/>
      <c r="S273" s="3"/>
      <c r="T273" s="3"/>
      <c r="U273" s="3"/>
      <c r="V273" s="3"/>
      <c r="W273" s="3"/>
      <c r="X273" s="384"/>
      <c r="Y273" s="3"/>
      <c r="Z273" s="3"/>
      <c r="AA273" s="3"/>
      <c r="AB273" s="1"/>
      <c r="AC273" s="384"/>
      <c r="AD273" s="3"/>
      <c r="AE273" s="3"/>
      <c r="AF273" s="3"/>
      <c r="AG273" s="1"/>
      <c r="AH273" s="384"/>
      <c r="AI273" s="3"/>
      <c r="AJ273" s="3"/>
      <c r="AK273" s="3"/>
      <c r="AL273" s="1"/>
      <c r="AM273" s="384"/>
      <c r="AN273" s="3"/>
      <c r="AO273" s="3"/>
      <c r="AP273" s="3"/>
      <c r="AQ273" s="1"/>
      <c r="AR273" s="384"/>
      <c r="AS273" s="3"/>
      <c r="AT273" s="3"/>
      <c r="AU273" s="3"/>
      <c r="AV273" s="1"/>
      <c r="AW273" s="384"/>
      <c r="AX273" s="3"/>
      <c r="AY273" s="3"/>
      <c r="AZ273" s="3"/>
      <c r="BA273" s="1"/>
      <c r="BB273" s="384"/>
      <c r="BC273" s="3"/>
      <c r="BD273" s="3"/>
      <c r="BE273" s="3"/>
      <c r="BF273" s="1"/>
      <c r="BG273" s="384"/>
      <c r="BH273" s="3"/>
      <c r="BI273" s="3"/>
      <c r="BJ273" s="3"/>
      <c r="BK273" s="1"/>
      <c r="BL273" s="384"/>
      <c r="BM273" s="3"/>
      <c r="BN273" s="3"/>
      <c r="BO273" s="3"/>
      <c r="BP273" s="1"/>
      <c r="BQ273" s="384"/>
      <c r="BR273" s="3"/>
      <c r="BS273" s="3"/>
      <c r="BT273" s="3"/>
      <c r="BU273" s="1"/>
      <c r="BV273" s="384"/>
      <c r="BW273" s="3"/>
      <c r="BX273" s="3"/>
      <c r="BY273" s="3"/>
      <c r="BZ273" s="1"/>
      <c r="CA273" s="384"/>
      <c r="CB273" s="3"/>
      <c r="CC273" s="3"/>
      <c r="CD273" s="3"/>
      <c r="CE273" s="1"/>
      <c r="CF273" s="384"/>
      <c r="CG273" s="3"/>
      <c r="CH273" s="3"/>
      <c r="CI273" s="3"/>
      <c r="CJ273" s="1"/>
      <c r="CK273" s="384"/>
      <c r="CL273" s="3"/>
      <c r="CM273" s="3"/>
      <c r="CN273" s="3"/>
      <c r="CO273" s="1"/>
      <c r="CP273" s="384"/>
      <c r="CQ273" s="3"/>
      <c r="CR273" s="3"/>
      <c r="CS273" s="3"/>
      <c r="CT273" s="1"/>
      <c r="CU273" s="384"/>
      <c r="CV273" s="3"/>
      <c r="CW273" s="3"/>
      <c r="CX273" s="3"/>
      <c r="CY273" s="1"/>
      <c r="CZ273" s="384"/>
      <c r="DA273" s="3"/>
      <c r="DB273" s="3"/>
      <c r="DC273" s="3"/>
      <c r="DD273" s="1"/>
      <c r="DE273" s="384"/>
      <c r="DF273" s="3"/>
      <c r="DG273" s="3"/>
      <c r="DH273" s="3"/>
      <c r="DI273" s="1"/>
      <c r="DJ273" s="384"/>
      <c r="DK273" s="3"/>
      <c r="DL273" s="3"/>
      <c r="DM273" s="3"/>
      <c r="DN273" s="1"/>
      <c r="DO273" s="384"/>
      <c r="DP273" s="3"/>
      <c r="DQ273" s="3"/>
      <c r="DR273" s="3"/>
      <c r="DS273" s="1"/>
      <c r="DT273" s="1"/>
      <c r="DU273" s="1"/>
      <c r="DV273" s="1"/>
      <c r="DW273" s="1"/>
      <c r="DX273" s="1"/>
      <c r="DY273" s="1"/>
      <c r="DZ273" s="193"/>
    </row>
    <row r="274" spans="1:130" s="237" customFormat="1" x14ac:dyDescent="0.3">
      <c r="A274" s="1"/>
      <c r="B274" s="230">
        <v>2024</v>
      </c>
      <c r="C274" s="366">
        <f t="shared" si="766"/>
        <v>35178.299999999996</v>
      </c>
      <c r="D274" s="450"/>
      <c r="F274" s="1"/>
      <c r="G274" s="1"/>
      <c r="H274" s="1"/>
      <c r="I274" s="1"/>
      <c r="J274" s="1"/>
      <c r="K274" s="2"/>
      <c r="L274" s="1"/>
      <c r="M274" s="1"/>
      <c r="N274" s="384"/>
      <c r="O274" s="207"/>
      <c r="P274" s="3"/>
      <c r="Q274" s="3"/>
      <c r="R274" s="3"/>
      <c r="S274" s="3"/>
      <c r="T274" s="3"/>
      <c r="U274" s="3"/>
      <c r="V274" s="3"/>
      <c r="W274" s="3"/>
      <c r="X274" s="384"/>
      <c r="Y274" s="3"/>
      <c r="Z274" s="3"/>
      <c r="AA274" s="3"/>
      <c r="AB274" s="1"/>
      <c r="AC274" s="384"/>
      <c r="AD274" s="3"/>
      <c r="AE274" s="3"/>
      <c r="AF274" s="3"/>
      <c r="AG274" s="1"/>
      <c r="AH274" s="384"/>
      <c r="AI274" s="3"/>
      <c r="AJ274" s="3"/>
      <c r="AK274" s="3"/>
      <c r="AL274" s="1"/>
      <c r="AM274" s="384"/>
      <c r="AN274" s="3"/>
      <c r="AO274" s="3"/>
      <c r="AP274" s="3"/>
      <c r="AQ274" s="1"/>
      <c r="AR274" s="384"/>
      <c r="AS274" s="3"/>
      <c r="AT274" s="3"/>
      <c r="AU274" s="3"/>
      <c r="AV274" s="1"/>
      <c r="AW274" s="384"/>
      <c r="AX274" s="3"/>
      <c r="AY274" s="3"/>
      <c r="AZ274" s="3"/>
      <c r="BA274" s="1"/>
      <c r="BB274" s="384"/>
      <c r="BC274" s="3"/>
      <c r="BD274" s="3"/>
      <c r="BE274" s="3"/>
      <c r="BF274" s="1"/>
      <c r="BG274" s="384"/>
      <c r="BH274" s="3"/>
      <c r="BI274" s="3"/>
      <c r="BJ274" s="3"/>
      <c r="BK274" s="1"/>
      <c r="BL274" s="384"/>
      <c r="BM274" s="3"/>
      <c r="BN274" s="3"/>
      <c r="BO274" s="3"/>
      <c r="BP274" s="1"/>
      <c r="BQ274" s="384"/>
      <c r="BR274" s="3"/>
      <c r="BS274" s="3"/>
      <c r="BT274" s="3"/>
      <c r="BU274" s="1"/>
      <c r="BV274" s="384"/>
      <c r="BW274" s="3"/>
      <c r="BX274" s="3"/>
      <c r="BY274" s="3"/>
      <c r="BZ274" s="1"/>
      <c r="CA274" s="384"/>
      <c r="CB274" s="3"/>
      <c r="CC274" s="3"/>
      <c r="CD274" s="3"/>
      <c r="CE274" s="1"/>
      <c r="CF274" s="384"/>
      <c r="CG274" s="3"/>
      <c r="CH274" s="3"/>
      <c r="CI274" s="3"/>
      <c r="CJ274" s="1"/>
      <c r="CK274" s="384"/>
      <c r="CL274" s="3"/>
      <c r="CM274" s="3"/>
      <c r="CN274" s="3"/>
      <c r="CO274" s="1"/>
      <c r="CP274" s="384"/>
      <c r="CQ274" s="3"/>
      <c r="CR274" s="3"/>
      <c r="CS274" s="3"/>
      <c r="CT274" s="1"/>
      <c r="CU274" s="384"/>
      <c r="CV274" s="3"/>
      <c r="CW274" s="3"/>
      <c r="CX274" s="3"/>
      <c r="CY274" s="1"/>
      <c r="CZ274" s="384"/>
      <c r="DA274" s="3"/>
      <c r="DB274" s="3"/>
      <c r="DC274" s="3"/>
      <c r="DD274" s="1"/>
      <c r="DE274" s="384"/>
      <c r="DF274" s="3"/>
      <c r="DG274" s="3"/>
      <c r="DH274" s="3"/>
      <c r="DI274" s="1"/>
      <c r="DJ274" s="384"/>
      <c r="DK274" s="3"/>
      <c r="DL274" s="3"/>
      <c r="DM274" s="3"/>
      <c r="DN274" s="1"/>
      <c r="DO274" s="384"/>
      <c r="DP274" s="3"/>
      <c r="DQ274" s="3"/>
      <c r="DR274" s="3"/>
      <c r="DS274" s="1"/>
      <c r="DT274" s="1"/>
      <c r="DU274" s="1"/>
      <c r="DV274" s="1"/>
      <c r="DW274" s="1"/>
      <c r="DX274" s="1"/>
      <c r="DY274" s="1"/>
      <c r="DZ274" s="193"/>
    </row>
    <row r="275" spans="1:130" s="237" customFormat="1" x14ac:dyDescent="0.3">
      <c r="A275" s="1"/>
      <c r="B275" s="229">
        <v>2025</v>
      </c>
      <c r="C275" s="366">
        <f t="shared" si="766"/>
        <v>35178.299999999996</v>
      </c>
      <c r="D275" s="450"/>
      <c r="F275" s="1"/>
      <c r="G275" s="1"/>
      <c r="H275" s="1"/>
      <c r="I275" s="1"/>
      <c r="J275" s="1"/>
      <c r="K275" s="2"/>
      <c r="L275" s="1"/>
      <c r="M275" s="1"/>
      <c r="N275" s="384"/>
      <c r="O275" s="207"/>
      <c r="P275" s="3"/>
      <c r="Q275" s="3"/>
      <c r="R275" s="3"/>
      <c r="S275" s="3"/>
      <c r="T275" s="3"/>
      <c r="U275" s="3"/>
      <c r="V275" s="3"/>
      <c r="W275" s="3"/>
      <c r="X275" s="384"/>
      <c r="Y275" s="3"/>
      <c r="Z275" s="3"/>
      <c r="AA275" s="3"/>
      <c r="AB275" s="1"/>
      <c r="AC275" s="384"/>
      <c r="AD275" s="3"/>
      <c r="AE275" s="3"/>
      <c r="AF275" s="3"/>
      <c r="AG275" s="1"/>
      <c r="AH275" s="384"/>
      <c r="AI275" s="3"/>
      <c r="AJ275" s="3"/>
      <c r="AK275" s="3"/>
      <c r="AL275" s="1"/>
      <c r="AM275" s="384"/>
      <c r="AN275" s="3"/>
      <c r="AO275" s="3"/>
      <c r="AP275" s="3"/>
      <c r="AQ275" s="1"/>
      <c r="AR275" s="384"/>
      <c r="AS275" s="3"/>
      <c r="AT275" s="3"/>
      <c r="AU275" s="3"/>
      <c r="AV275" s="1"/>
      <c r="AW275" s="384"/>
      <c r="AX275" s="3"/>
      <c r="AY275" s="3"/>
      <c r="AZ275" s="3"/>
      <c r="BA275" s="1"/>
      <c r="BB275" s="384"/>
      <c r="BC275" s="3"/>
      <c r="BD275" s="3"/>
      <c r="BE275" s="3"/>
      <c r="BF275" s="1"/>
      <c r="BG275" s="384"/>
      <c r="BH275" s="3"/>
      <c r="BI275" s="3"/>
      <c r="BJ275" s="3"/>
      <c r="BK275" s="1"/>
      <c r="BL275" s="384"/>
      <c r="BM275" s="3"/>
      <c r="BN275" s="3"/>
      <c r="BO275" s="3"/>
      <c r="BP275" s="1"/>
      <c r="BQ275" s="384"/>
      <c r="BR275" s="3"/>
      <c r="BS275" s="3"/>
      <c r="BT275" s="3"/>
      <c r="BU275" s="1"/>
      <c r="BV275" s="384"/>
      <c r="BW275" s="3"/>
      <c r="BX275" s="3"/>
      <c r="BY275" s="3"/>
      <c r="BZ275" s="1"/>
      <c r="CA275" s="384"/>
      <c r="CB275" s="3"/>
      <c r="CC275" s="3"/>
      <c r="CD275" s="3"/>
      <c r="CE275" s="1"/>
      <c r="CF275" s="384"/>
      <c r="CG275" s="3"/>
      <c r="CH275" s="3"/>
      <c r="CI275" s="3"/>
      <c r="CJ275" s="1"/>
      <c r="CK275" s="384"/>
      <c r="CL275" s="3"/>
      <c r="CM275" s="3"/>
      <c r="CN275" s="3"/>
      <c r="CO275" s="1"/>
      <c r="CP275" s="384"/>
      <c r="CQ275" s="3"/>
      <c r="CR275" s="3"/>
      <c r="CS275" s="3"/>
      <c r="CT275" s="1"/>
      <c r="CU275" s="384"/>
      <c r="CV275" s="3"/>
      <c r="CW275" s="3"/>
      <c r="CX275" s="3"/>
      <c r="CY275" s="1"/>
      <c r="CZ275" s="384"/>
      <c r="DA275" s="3"/>
      <c r="DB275" s="3"/>
      <c r="DC275" s="3"/>
      <c r="DD275" s="1"/>
      <c r="DE275" s="384"/>
      <c r="DF275" s="3"/>
      <c r="DG275" s="3"/>
      <c r="DH275" s="3"/>
      <c r="DI275" s="1"/>
      <c r="DJ275" s="384"/>
      <c r="DK275" s="3"/>
      <c r="DL275" s="3"/>
      <c r="DM275" s="3"/>
      <c r="DN275" s="1"/>
      <c r="DO275" s="384"/>
      <c r="DP275" s="3"/>
      <c r="DQ275" s="3"/>
      <c r="DR275" s="3"/>
      <c r="DS275" s="1"/>
      <c r="DT275" s="1"/>
      <c r="DU275" s="1"/>
      <c r="DV275" s="1"/>
      <c r="DW275" s="1"/>
      <c r="DX275" s="1"/>
      <c r="DY275" s="1"/>
      <c r="DZ275" s="193"/>
    </row>
    <row r="276" spans="1:130" s="237" customFormat="1" x14ac:dyDescent="0.3">
      <c r="A276" s="1"/>
      <c r="B276" s="230">
        <v>2026</v>
      </c>
      <c r="C276" s="366">
        <f>'Datos demográficos'!$F$7*$C$314</f>
        <v>312084.28844999999</v>
      </c>
      <c r="D276" s="450"/>
      <c r="F276" s="1"/>
      <c r="G276" s="1"/>
      <c r="H276" s="1"/>
      <c r="I276" s="1"/>
      <c r="J276" s="1"/>
      <c r="K276" s="2"/>
      <c r="L276" s="1"/>
      <c r="M276" s="1"/>
      <c r="N276" s="384"/>
      <c r="O276" s="207"/>
      <c r="P276" s="3"/>
      <c r="Q276" s="3"/>
      <c r="R276" s="3"/>
      <c r="S276" s="3"/>
      <c r="T276" s="3"/>
      <c r="U276" s="3"/>
      <c r="V276" s="3"/>
      <c r="W276" s="3"/>
      <c r="X276" s="384"/>
      <c r="Y276" s="3"/>
      <c r="Z276" s="3"/>
      <c r="AA276" s="3"/>
      <c r="AB276" s="1"/>
      <c r="AC276" s="384"/>
      <c r="AD276" s="3"/>
      <c r="AE276" s="3"/>
      <c r="AF276" s="3"/>
      <c r="AG276" s="1"/>
      <c r="AH276" s="384"/>
      <c r="AI276" s="3"/>
      <c r="AJ276" s="3"/>
      <c r="AK276" s="3"/>
      <c r="AL276" s="1"/>
      <c r="AM276" s="384"/>
      <c r="AN276" s="3"/>
      <c r="AO276" s="3"/>
      <c r="AP276" s="3"/>
      <c r="AQ276" s="1"/>
      <c r="AR276" s="384"/>
      <c r="AS276" s="3"/>
      <c r="AT276" s="3"/>
      <c r="AU276" s="3"/>
      <c r="AV276" s="1"/>
      <c r="AW276" s="384"/>
      <c r="AX276" s="3"/>
      <c r="AY276" s="3"/>
      <c r="AZ276" s="3"/>
      <c r="BA276" s="1"/>
      <c r="BB276" s="384"/>
      <c r="BC276" s="3"/>
      <c r="BD276" s="3"/>
      <c r="BE276" s="3"/>
      <c r="BF276" s="1"/>
      <c r="BG276" s="384"/>
      <c r="BH276" s="3"/>
      <c r="BI276" s="3"/>
      <c r="BJ276" s="3"/>
      <c r="BK276" s="1"/>
      <c r="BL276" s="384"/>
      <c r="BM276" s="3"/>
      <c r="BN276" s="3"/>
      <c r="BO276" s="3"/>
      <c r="BP276" s="1"/>
      <c r="BQ276" s="384"/>
      <c r="BR276" s="3"/>
      <c r="BS276" s="3"/>
      <c r="BT276" s="3"/>
      <c r="BU276" s="1"/>
      <c r="BV276" s="384"/>
      <c r="BW276" s="3"/>
      <c r="BX276" s="3"/>
      <c r="BY276" s="3"/>
      <c r="BZ276" s="1"/>
      <c r="CA276" s="384"/>
      <c r="CB276" s="3"/>
      <c r="CC276" s="3"/>
      <c r="CD276" s="3"/>
      <c r="CE276" s="1"/>
      <c r="CF276" s="384"/>
      <c r="CG276" s="3"/>
      <c r="CH276" s="3"/>
      <c r="CI276" s="3"/>
      <c r="CJ276" s="1"/>
      <c r="CK276" s="384"/>
      <c r="CL276" s="3"/>
      <c r="CM276" s="3"/>
      <c r="CN276" s="3"/>
      <c r="CO276" s="1"/>
      <c r="CP276" s="384"/>
      <c r="CQ276" s="3"/>
      <c r="CR276" s="3"/>
      <c r="CS276" s="3"/>
      <c r="CT276" s="1"/>
      <c r="CU276" s="384"/>
      <c r="CV276" s="3"/>
      <c r="CW276" s="3"/>
      <c r="CX276" s="3"/>
      <c r="CY276" s="1"/>
      <c r="CZ276" s="384"/>
      <c r="DA276" s="3"/>
      <c r="DB276" s="3"/>
      <c r="DC276" s="3"/>
      <c r="DD276" s="1"/>
      <c r="DE276" s="384"/>
      <c r="DF276" s="3"/>
      <c r="DG276" s="3"/>
      <c r="DH276" s="3"/>
      <c r="DI276" s="1"/>
      <c r="DJ276" s="384"/>
      <c r="DK276" s="3"/>
      <c r="DL276" s="3"/>
      <c r="DM276" s="3"/>
      <c r="DN276" s="1"/>
      <c r="DO276" s="384"/>
      <c r="DP276" s="3"/>
      <c r="DQ276" s="3"/>
      <c r="DR276" s="3"/>
      <c r="DS276" s="1"/>
      <c r="DT276" s="1"/>
      <c r="DU276" s="1"/>
      <c r="DV276" s="1"/>
      <c r="DW276" s="1"/>
      <c r="DX276" s="1"/>
      <c r="DY276" s="1"/>
      <c r="DZ276" s="193"/>
    </row>
    <row r="277" spans="1:130" s="237" customFormat="1" x14ac:dyDescent="0.3">
      <c r="A277" s="1"/>
      <c r="B277" s="229">
        <v>2027</v>
      </c>
      <c r="C277" s="366">
        <f t="shared" si="766"/>
        <v>35178.299999999996</v>
      </c>
      <c r="D277" s="450"/>
      <c r="F277" s="1"/>
      <c r="G277" s="1"/>
      <c r="H277" s="1"/>
      <c r="I277" s="1"/>
      <c r="J277" s="1"/>
      <c r="K277" s="2"/>
      <c r="L277" s="1"/>
      <c r="M277" s="1"/>
      <c r="N277" s="384"/>
      <c r="O277" s="207"/>
      <c r="P277" s="3"/>
      <c r="Q277" s="3"/>
      <c r="R277" s="3"/>
      <c r="S277" s="3"/>
      <c r="T277" s="3"/>
      <c r="U277" s="3"/>
      <c r="V277" s="3"/>
      <c r="W277" s="3"/>
      <c r="X277" s="384"/>
      <c r="Y277" s="3"/>
      <c r="Z277" s="3"/>
      <c r="AA277" s="3"/>
      <c r="AB277" s="1"/>
      <c r="AC277" s="384"/>
      <c r="AD277" s="3"/>
      <c r="AE277" s="3"/>
      <c r="AF277" s="3"/>
      <c r="AG277" s="1"/>
      <c r="AH277" s="384"/>
      <c r="AI277" s="3"/>
      <c r="AJ277" s="3"/>
      <c r="AK277" s="3"/>
      <c r="AL277" s="1"/>
      <c r="AM277" s="384"/>
      <c r="AN277" s="3"/>
      <c r="AO277" s="3"/>
      <c r="AP277" s="3"/>
      <c r="AQ277" s="1"/>
      <c r="AR277" s="384"/>
      <c r="AS277" s="3"/>
      <c r="AT277" s="3"/>
      <c r="AU277" s="3"/>
      <c r="AV277" s="1"/>
      <c r="AW277" s="384"/>
      <c r="AX277" s="3"/>
      <c r="AY277" s="3"/>
      <c r="AZ277" s="3"/>
      <c r="BA277" s="1"/>
      <c r="BB277" s="384"/>
      <c r="BC277" s="3"/>
      <c r="BD277" s="3"/>
      <c r="BE277" s="3"/>
      <c r="BF277" s="1"/>
      <c r="BG277" s="384"/>
      <c r="BH277" s="3"/>
      <c r="BI277" s="3"/>
      <c r="BJ277" s="3"/>
      <c r="BK277" s="1"/>
      <c r="BL277" s="384"/>
      <c r="BM277" s="3"/>
      <c r="BN277" s="3"/>
      <c r="BO277" s="3"/>
      <c r="BP277" s="1"/>
      <c r="BQ277" s="384"/>
      <c r="BR277" s="3"/>
      <c r="BS277" s="3"/>
      <c r="BT277" s="3"/>
      <c r="BU277" s="1"/>
      <c r="BV277" s="384"/>
      <c r="BW277" s="3"/>
      <c r="BX277" s="3"/>
      <c r="BY277" s="3"/>
      <c r="BZ277" s="1"/>
      <c r="CA277" s="384"/>
      <c r="CB277" s="3"/>
      <c r="CC277" s="3"/>
      <c r="CD277" s="3"/>
      <c r="CE277" s="1"/>
      <c r="CF277" s="384"/>
      <c r="CG277" s="3"/>
      <c r="CH277" s="3"/>
      <c r="CI277" s="3"/>
      <c r="CJ277" s="1"/>
      <c r="CK277" s="384"/>
      <c r="CL277" s="3"/>
      <c r="CM277" s="3"/>
      <c r="CN277" s="3"/>
      <c r="CO277" s="1"/>
      <c r="CP277" s="384"/>
      <c r="CQ277" s="3"/>
      <c r="CR277" s="3"/>
      <c r="CS277" s="3"/>
      <c r="CT277" s="1"/>
      <c r="CU277" s="384"/>
      <c r="CV277" s="3"/>
      <c r="CW277" s="3"/>
      <c r="CX277" s="3"/>
      <c r="CY277" s="1"/>
      <c r="CZ277" s="384"/>
      <c r="DA277" s="3"/>
      <c r="DB277" s="3"/>
      <c r="DC277" s="3"/>
      <c r="DD277" s="1"/>
      <c r="DE277" s="384"/>
      <c r="DF277" s="3"/>
      <c r="DG277" s="3"/>
      <c r="DH277" s="3"/>
      <c r="DI277" s="1"/>
      <c r="DJ277" s="384"/>
      <c r="DK277" s="3"/>
      <c r="DL277" s="3"/>
      <c r="DM277" s="3"/>
      <c r="DN277" s="1"/>
      <c r="DO277" s="384"/>
      <c r="DP277" s="3"/>
      <c r="DQ277" s="3"/>
      <c r="DR277" s="3"/>
      <c r="DS277" s="1"/>
      <c r="DT277" s="1"/>
      <c r="DU277" s="1"/>
      <c r="DV277" s="1"/>
      <c r="DW277" s="1"/>
      <c r="DX277" s="1"/>
      <c r="DY277" s="1"/>
      <c r="DZ277" s="193"/>
    </row>
    <row r="278" spans="1:130" s="237" customFormat="1" x14ac:dyDescent="0.3">
      <c r="A278" s="1"/>
      <c r="B278" s="230">
        <v>2028</v>
      </c>
      <c r="C278" s="366">
        <f t="shared" si="766"/>
        <v>35178.299999999996</v>
      </c>
      <c r="D278" s="450"/>
      <c r="F278" s="1"/>
      <c r="G278" s="1"/>
      <c r="H278" s="1"/>
      <c r="I278" s="1"/>
      <c r="J278" s="1"/>
      <c r="K278" s="2"/>
      <c r="L278" s="1"/>
      <c r="M278" s="1"/>
      <c r="N278" s="384"/>
      <c r="O278" s="207"/>
      <c r="P278" s="3"/>
      <c r="Q278" s="3"/>
      <c r="R278" s="3"/>
      <c r="S278" s="3"/>
      <c r="T278" s="3"/>
      <c r="U278" s="3"/>
      <c r="V278" s="3"/>
      <c r="W278" s="3"/>
      <c r="X278" s="384"/>
      <c r="Y278" s="3"/>
      <c r="Z278" s="3"/>
      <c r="AA278" s="3"/>
      <c r="AB278" s="1"/>
      <c r="AC278" s="384"/>
      <c r="AD278" s="3"/>
      <c r="AE278" s="3"/>
      <c r="AF278" s="3"/>
      <c r="AG278" s="1"/>
      <c r="AH278" s="384"/>
      <c r="AI278" s="3"/>
      <c r="AJ278" s="3"/>
      <c r="AK278" s="3"/>
      <c r="AL278" s="1"/>
      <c r="AM278" s="384"/>
      <c r="AN278" s="3"/>
      <c r="AO278" s="3"/>
      <c r="AP278" s="3"/>
      <c r="AQ278" s="1"/>
      <c r="AR278" s="384"/>
      <c r="AS278" s="3"/>
      <c r="AT278" s="3"/>
      <c r="AU278" s="3"/>
      <c r="AV278" s="1"/>
      <c r="AW278" s="384"/>
      <c r="AX278" s="3"/>
      <c r="AY278" s="3"/>
      <c r="AZ278" s="3"/>
      <c r="BA278" s="1"/>
      <c r="BB278" s="384"/>
      <c r="BC278" s="3"/>
      <c r="BD278" s="3"/>
      <c r="BE278" s="3"/>
      <c r="BF278" s="1"/>
      <c r="BG278" s="384"/>
      <c r="BH278" s="3"/>
      <c r="BI278" s="3"/>
      <c r="BJ278" s="3"/>
      <c r="BK278" s="1"/>
      <c r="BL278" s="384"/>
      <c r="BM278" s="3"/>
      <c r="BN278" s="3"/>
      <c r="BO278" s="3"/>
      <c r="BP278" s="1"/>
      <c r="BQ278" s="384"/>
      <c r="BR278" s="3"/>
      <c r="BS278" s="3"/>
      <c r="BT278" s="3"/>
      <c r="BU278" s="1"/>
      <c r="BV278" s="384"/>
      <c r="BW278" s="3"/>
      <c r="BX278" s="3"/>
      <c r="BY278" s="3"/>
      <c r="BZ278" s="1"/>
      <c r="CA278" s="384"/>
      <c r="CB278" s="3"/>
      <c r="CC278" s="3"/>
      <c r="CD278" s="3"/>
      <c r="CE278" s="1"/>
      <c r="CF278" s="384"/>
      <c r="CG278" s="3"/>
      <c r="CH278" s="3"/>
      <c r="CI278" s="3"/>
      <c r="CJ278" s="1"/>
      <c r="CK278" s="384"/>
      <c r="CL278" s="3"/>
      <c r="CM278" s="3"/>
      <c r="CN278" s="3"/>
      <c r="CO278" s="1"/>
      <c r="CP278" s="384"/>
      <c r="CQ278" s="3"/>
      <c r="CR278" s="3"/>
      <c r="CS278" s="3"/>
      <c r="CT278" s="1"/>
      <c r="CU278" s="384"/>
      <c r="CV278" s="3"/>
      <c r="CW278" s="3"/>
      <c r="CX278" s="3"/>
      <c r="CY278" s="1"/>
      <c r="CZ278" s="384"/>
      <c r="DA278" s="3"/>
      <c r="DB278" s="3"/>
      <c r="DC278" s="3"/>
      <c r="DD278" s="1"/>
      <c r="DE278" s="384"/>
      <c r="DF278" s="3"/>
      <c r="DG278" s="3"/>
      <c r="DH278" s="3"/>
      <c r="DI278" s="1"/>
      <c r="DJ278" s="384"/>
      <c r="DK278" s="3"/>
      <c r="DL278" s="3"/>
      <c r="DM278" s="3"/>
      <c r="DN278" s="1"/>
      <c r="DO278" s="384"/>
      <c r="DP278" s="3"/>
      <c r="DQ278" s="3"/>
      <c r="DR278" s="3"/>
      <c r="DS278" s="1"/>
      <c r="DT278" s="1"/>
      <c r="DU278" s="1"/>
      <c r="DV278" s="1"/>
      <c r="DW278" s="1"/>
      <c r="DX278" s="1"/>
      <c r="DY278" s="1"/>
      <c r="DZ278" s="193"/>
    </row>
    <row r="279" spans="1:130" s="237" customFormat="1" x14ac:dyDescent="0.3">
      <c r="A279" s="1"/>
      <c r="B279" s="229">
        <v>2029</v>
      </c>
      <c r="C279" s="366">
        <f>'Datos demográficos'!$F$7*$C$314</f>
        <v>312084.28844999999</v>
      </c>
      <c r="D279" s="450"/>
      <c r="F279" s="1"/>
      <c r="G279" s="1"/>
      <c r="H279" s="1"/>
      <c r="I279" s="1"/>
      <c r="J279" s="1"/>
      <c r="K279" s="2"/>
      <c r="L279" s="1"/>
      <c r="M279" s="1"/>
      <c r="N279" s="384"/>
      <c r="O279" s="207"/>
      <c r="P279" s="3"/>
      <c r="Q279" s="3"/>
      <c r="R279" s="3"/>
      <c r="S279" s="3"/>
      <c r="T279" s="3"/>
      <c r="U279" s="3"/>
      <c r="V279" s="3"/>
      <c r="W279" s="3"/>
      <c r="X279" s="384"/>
      <c r="Y279" s="3"/>
      <c r="Z279" s="3"/>
      <c r="AA279" s="3"/>
      <c r="AB279" s="1"/>
      <c r="AC279" s="384"/>
      <c r="AD279" s="3"/>
      <c r="AE279" s="3"/>
      <c r="AF279" s="3"/>
      <c r="AG279" s="1"/>
      <c r="AH279" s="384"/>
      <c r="AI279" s="3"/>
      <c r="AJ279" s="3"/>
      <c r="AK279" s="3"/>
      <c r="AL279" s="1"/>
      <c r="AM279" s="384"/>
      <c r="AN279" s="3"/>
      <c r="AO279" s="3"/>
      <c r="AP279" s="3"/>
      <c r="AQ279" s="1"/>
      <c r="AR279" s="384"/>
      <c r="AS279" s="3"/>
      <c r="AT279" s="3"/>
      <c r="AU279" s="3"/>
      <c r="AV279" s="1"/>
      <c r="AW279" s="384"/>
      <c r="AX279" s="3"/>
      <c r="AY279" s="3"/>
      <c r="AZ279" s="3"/>
      <c r="BA279" s="1"/>
      <c r="BB279" s="384"/>
      <c r="BC279" s="3"/>
      <c r="BD279" s="3"/>
      <c r="BE279" s="3"/>
      <c r="BF279" s="1"/>
      <c r="BG279" s="384"/>
      <c r="BH279" s="3"/>
      <c r="BI279" s="3"/>
      <c r="BJ279" s="3"/>
      <c r="BK279" s="1"/>
      <c r="BL279" s="384"/>
      <c r="BM279" s="3"/>
      <c r="BN279" s="3"/>
      <c r="BO279" s="3"/>
      <c r="BP279" s="1"/>
      <c r="BQ279" s="384"/>
      <c r="BR279" s="3"/>
      <c r="BS279" s="3"/>
      <c r="BT279" s="3"/>
      <c r="BU279" s="1"/>
      <c r="BV279" s="384"/>
      <c r="BW279" s="3"/>
      <c r="BX279" s="3"/>
      <c r="BY279" s="3"/>
      <c r="BZ279" s="1"/>
      <c r="CA279" s="384"/>
      <c r="CB279" s="3"/>
      <c r="CC279" s="3"/>
      <c r="CD279" s="3"/>
      <c r="CE279" s="1"/>
      <c r="CF279" s="384"/>
      <c r="CG279" s="3"/>
      <c r="CH279" s="3"/>
      <c r="CI279" s="3"/>
      <c r="CJ279" s="1"/>
      <c r="CK279" s="384"/>
      <c r="CL279" s="3"/>
      <c r="CM279" s="3"/>
      <c r="CN279" s="3"/>
      <c r="CO279" s="1"/>
      <c r="CP279" s="384"/>
      <c r="CQ279" s="3"/>
      <c r="CR279" s="3"/>
      <c r="CS279" s="3"/>
      <c r="CT279" s="1"/>
      <c r="CU279" s="384"/>
      <c r="CV279" s="3"/>
      <c r="CW279" s="3"/>
      <c r="CX279" s="3"/>
      <c r="CY279" s="1"/>
      <c r="CZ279" s="384"/>
      <c r="DA279" s="3"/>
      <c r="DB279" s="3"/>
      <c r="DC279" s="3"/>
      <c r="DD279" s="1"/>
      <c r="DE279" s="384"/>
      <c r="DF279" s="3"/>
      <c r="DG279" s="3"/>
      <c r="DH279" s="3"/>
      <c r="DI279" s="1"/>
      <c r="DJ279" s="384"/>
      <c r="DK279" s="3"/>
      <c r="DL279" s="3"/>
      <c r="DM279" s="3"/>
      <c r="DN279" s="1"/>
      <c r="DO279" s="384"/>
      <c r="DP279" s="3"/>
      <c r="DQ279" s="3"/>
      <c r="DR279" s="3"/>
      <c r="DS279" s="1"/>
      <c r="DT279" s="1"/>
      <c r="DU279" s="1"/>
      <c r="DV279" s="1"/>
      <c r="DW279" s="1"/>
      <c r="DX279" s="1"/>
      <c r="DY279" s="1"/>
      <c r="DZ279" s="193"/>
    </row>
    <row r="280" spans="1:130" s="237" customFormat="1" x14ac:dyDescent="0.3">
      <c r="A280" s="1"/>
      <c r="B280" s="230">
        <v>2030</v>
      </c>
      <c r="C280" s="366">
        <f t="shared" si="766"/>
        <v>35178.299999999996</v>
      </c>
      <c r="D280" s="450"/>
      <c r="F280" s="1"/>
      <c r="G280" s="1"/>
      <c r="H280" s="1"/>
      <c r="I280" s="1"/>
      <c r="J280" s="1"/>
      <c r="K280" s="2"/>
      <c r="L280" s="1"/>
      <c r="M280" s="1"/>
      <c r="N280" s="384"/>
      <c r="O280" s="207"/>
      <c r="P280" s="3"/>
      <c r="Q280" s="3"/>
      <c r="R280" s="3"/>
      <c r="S280" s="3"/>
      <c r="T280" s="3"/>
      <c r="U280" s="3"/>
      <c r="V280" s="3"/>
      <c r="W280" s="3"/>
      <c r="X280" s="384"/>
      <c r="Y280" s="3"/>
      <c r="Z280" s="3"/>
      <c r="AA280" s="3"/>
      <c r="AB280" s="1"/>
      <c r="AC280" s="384"/>
      <c r="AD280" s="3"/>
      <c r="AE280" s="3"/>
      <c r="AF280" s="3"/>
      <c r="AG280" s="1"/>
      <c r="AH280" s="384"/>
      <c r="AI280" s="3"/>
      <c r="AJ280" s="3"/>
      <c r="AK280" s="3"/>
      <c r="AL280" s="1"/>
      <c r="AM280" s="384"/>
      <c r="AN280" s="3"/>
      <c r="AO280" s="3"/>
      <c r="AP280" s="3"/>
      <c r="AQ280" s="1"/>
      <c r="AR280" s="384"/>
      <c r="AS280" s="3"/>
      <c r="AT280" s="3"/>
      <c r="AU280" s="3"/>
      <c r="AV280" s="1"/>
      <c r="AW280" s="384"/>
      <c r="AX280" s="3"/>
      <c r="AY280" s="3"/>
      <c r="AZ280" s="3"/>
      <c r="BA280" s="1"/>
      <c r="BB280" s="384"/>
      <c r="BC280" s="3"/>
      <c r="BD280" s="3"/>
      <c r="BE280" s="3"/>
      <c r="BF280" s="1"/>
      <c r="BG280" s="384"/>
      <c r="BH280" s="3"/>
      <c r="BI280" s="3"/>
      <c r="BJ280" s="3"/>
      <c r="BK280" s="1"/>
      <c r="BL280" s="384"/>
      <c r="BM280" s="3"/>
      <c r="BN280" s="3"/>
      <c r="BO280" s="3"/>
      <c r="BP280" s="1"/>
      <c r="BQ280" s="384"/>
      <c r="BR280" s="3"/>
      <c r="BS280" s="3"/>
      <c r="BT280" s="3"/>
      <c r="BU280" s="1"/>
      <c r="BV280" s="384"/>
      <c r="BW280" s="3"/>
      <c r="BX280" s="3"/>
      <c r="BY280" s="3"/>
      <c r="BZ280" s="1"/>
      <c r="CA280" s="384"/>
      <c r="CB280" s="3"/>
      <c r="CC280" s="3"/>
      <c r="CD280" s="3"/>
      <c r="CE280" s="1"/>
      <c r="CF280" s="384"/>
      <c r="CG280" s="3"/>
      <c r="CH280" s="3"/>
      <c r="CI280" s="3"/>
      <c r="CJ280" s="1"/>
      <c r="CK280" s="384"/>
      <c r="CL280" s="3"/>
      <c r="CM280" s="3"/>
      <c r="CN280" s="3"/>
      <c r="CO280" s="1"/>
      <c r="CP280" s="384"/>
      <c r="CQ280" s="3"/>
      <c r="CR280" s="3"/>
      <c r="CS280" s="3"/>
      <c r="CT280" s="1"/>
      <c r="CU280" s="384"/>
      <c r="CV280" s="3"/>
      <c r="CW280" s="3"/>
      <c r="CX280" s="3"/>
      <c r="CY280" s="1"/>
      <c r="CZ280" s="384"/>
      <c r="DA280" s="3"/>
      <c r="DB280" s="3"/>
      <c r="DC280" s="3"/>
      <c r="DD280" s="1"/>
      <c r="DE280" s="384"/>
      <c r="DF280" s="3"/>
      <c r="DG280" s="3"/>
      <c r="DH280" s="3"/>
      <c r="DI280" s="1"/>
      <c r="DJ280" s="384"/>
      <c r="DK280" s="3"/>
      <c r="DL280" s="3"/>
      <c r="DM280" s="3"/>
      <c r="DN280" s="1"/>
      <c r="DO280" s="384"/>
      <c r="DP280" s="3"/>
      <c r="DQ280" s="3"/>
      <c r="DR280" s="3"/>
      <c r="DS280" s="1"/>
      <c r="DT280" s="1"/>
      <c r="DU280" s="1"/>
      <c r="DV280" s="1"/>
      <c r="DW280" s="1"/>
      <c r="DX280" s="1"/>
      <c r="DY280" s="1"/>
      <c r="DZ280" s="193"/>
    </row>
    <row r="281" spans="1:130" s="237" customFormat="1" x14ac:dyDescent="0.3">
      <c r="A281" s="1"/>
      <c r="B281" s="229">
        <v>2031</v>
      </c>
      <c r="C281" s="366">
        <f t="shared" si="766"/>
        <v>35178.299999999996</v>
      </c>
      <c r="D281" s="450"/>
      <c r="F281" s="1"/>
      <c r="G281" s="1"/>
      <c r="H281" s="1"/>
      <c r="I281" s="1"/>
      <c r="J281" s="1"/>
      <c r="K281" s="2"/>
      <c r="L281" s="1"/>
      <c r="M281" s="1"/>
      <c r="N281" s="384"/>
      <c r="O281" s="207"/>
      <c r="P281" s="3"/>
      <c r="Q281" s="3"/>
      <c r="R281" s="3"/>
      <c r="S281" s="3"/>
      <c r="T281" s="3"/>
      <c r="U281" s="3"/>
      <c r="V281" s="3"/>
      <c r="W281" s="3"/>
      <c r="X281" s="384"/>
      <c r="Y281" s="3"/>
      <c r="Z281" s="3"/>
      <c r="AA281" s="3"/>
      <c r="AB281" s="1"/>
      <c r="AC281" s="384"/>
      <c r="AD281" s="3"/>
      <c r="AE281" s="3"/>
      <c r="AF281" s="3"/>
      <c r="AG281" s="1"/>
      <c r="AH281" s="384"/>
      <c r="AI281" s="3"/>
      <c r="AJ281" s="3"/>
      <c r="AK281" s="3"/>
      <c r="AL281" s="1"/>
      <c r="AM281" s="384"/>
      <c r="AN281" s="3"/>
      <c r="AO281" s="3"/>
      <c r="AP281" s="3"/>
      <c r="AQ281" s="1"/>
      <c r="AR281" s="384"/>
      <c r="AS281" s="3"/>
      <c r="AT281" s="3"/>
      <c r="AU281" s="3"/>
      <c r="AV281" s="1"/>
      <c r="AW281" s="384"/>
      <c r="AX281" s="3"/>
      <c r="AY281" s="3"/>
      <c r="AZ281" s="3"/>
      <c r="BA281" s="1"/>
      <c r="BB281" s="384"/>
      <c r="BC281" s="3"/>
      <c r="BD281" s="3"/>
      <c r="BE281" s="3"/>
      <c r="BF281" s="1"/>
      <c r="BG281" s="384"/>
      <c r="BH281" s="3"/>
      <c r="BI281" s="3"/>
      <c r="BJ281" s="3"/>
      <c r="BK281" s="1"/>
      <c r="BL281" s="384"/>
      <c r="BM281" s="3"/>
      <c r="BN281" s="3"/>
      <c r="BO281" s="3"/>
      <c r="BP281" s="1"/>
      <c r="BQ281" s="384"/>
      <c r="BR281" s="3"/>
      <c r="BS281" s="3"/>
      <c r="BT281" s="3"/>
      <c r="BU281" s="1"/>
      <c r="BV281" s="384"/>
      <c r="BW281" s="3"/>
      <c r="BX281" s="3"/>
      <c r="BY281" s="3"/>
      <c r="BZ281" s="1"/>
      <c r="CA281" s="384"/>
      <c r="CB281" s="3"/>
      <c r="CC281" s="3"/>
      <c r="CD281" s="3"/>
      <c r="CE281" s="1"/>
      <c r="CF281" s="384"/>
      <c r="CG281" s="3"/>
      <c r="CH281" s="3"/>
      <c r="CI281" s="3"/>
      <c r="CJ281" s="1"/>
      <c r="CK281" s="384"/>
      <c r="CL281" s="3"/>
      <c r="CM281" s="3"/>
      <c r="CN281" s="3"/>
      <c r="CO281" s="1"/>
      <c r="CP281" s="384"/>
      <c r="CQ281" s="3"/>
      <c r="CR281" s="3"/>
      <c r="CS281" s="3"/>
      <c r="CT281" s="1"/>
      <c r="CU281" s="384"/>
      <c r="CV281" s="3"/>
      <c r="CW281" s="3"/>
      <c r="CX281" s="3"/>
      <c r="CY281" s="1"/>
      <c r="CZ281" s="384"/>
      <c r="DA281" s="3"/>
      <c r="DB281" s="3"/>
      <c r="DC281" s="3"/>
      <c r="DD281" s="1"/>
      <c r="DE281" s="384"/>
      <c r="DF281" s="3"/>
      <c r="DG281" s="3"/>
      <c r="DH281" s="3"/>
      <c r="DI281" s="1"/>
      <c r="DJ281" s="384"/>
      <c r="DK281" s="3"/>
      <c r="DL281" s="3"/>
      <c r="DM281" s="3"/>
      <c r="DN281" s="1"/>
      <c r="DO281" s="384"/>
      <c r="DP281" s="3"/>
      <c r="DQ281" s="3"/>
      <c r="DR281" s="3"/>
      <c r="DS281" s="1"/>
      <c r="DT281" s="1"/>
      <c r="DU281" s="1"/>
      <c r="DV281" s="1"/>
      <c r="DW281" s="1"/>
      <c r="DX281" s="1"/>
      <c r="DY281" s="1"/>
      <c r="DZ281" s="193"/>
    </row>
    <row r="282" spans="1:130" s="237" customFormat="1" x14ac:dyDescent="0.3">
      <c r="A282" s="1"/>
      <c r="B282" s="230">
        <v>2032</v>
      </c>
      <c r="C282" s="366">
        <f>'Datos demográficos'!$F$7*$C$314</f>
        <v>312084.28844999999</v>
      </c>
      <c r="D282" s="450"/>
      <c r="F282" s="1"/>
      <c r="G282" s="1"/>
      <c r="H282" s="1"/>
      <c r="I282" s="1"/>
      <c r="J282" s="1"/>
      <c r="K282" s="2"/>
      <c r="L282" s="1"/>
      <c r="M282" s="1"/>
      <c r="N282" s="384"/>
      <c r="O282" s="207"/>
      <c r="P282" s="3"/>
      <c r="Q282" s="3"/>
      <c r="R282" s="3"/>
      <c r="S282" s="3"/>
      <c r="T282" s="3"/>
      <c r="U282" s="3"/>
      <c r="V282" s="3"/>
      <c r="W282" s="3"/>
      <c r="X282" s="384"/>
      <c r="Y282" s="3"/>
      <c r="Z282" s="3"/>
      <c r="AA282" s="3"/>
      <c r="AB282" s="1"/>
      <c r="AC282" s="384"/>
      <c r="AD282" s="3"/>
      <c r="AE282" s="3"/>
      <c r="AF282" s="3"/>
      <c r="AG282" s="1"/>
      <c r="AH282" s="384"/>
      <c r="AI282" s="3"/>
      <c r="AJ282" s="3"/>
      <c r="AK282" s="3"/>
      <c r="AL282" s="1"/>
      <c r="AM282" s="384"/>
      <c r="AN282" s="3"/>
      <c r="AO282" s="3"/>
      <c r="AP282" s="3"/>
      <c r="AQ282" s="1"/>
      <c r="AR282" s="384"/>
      <c r="AS282" s="3"/>
      <c r="AT282" s="3"/>
      <c r="AU282" s="3"/>
      <c r="AV282" s="1"/>
      <c r="AW282" s="384"/>
      <c r="AX282" s="3"/>
      <c r="AY282" s="3"/>
      <c r="AZ282" s="3"/>
      <c r="BA282" s="1"/>
      <c r="BB282" s="384"/>
      <c r="BC282" s="3"/>
      <c r="BD282" s="3"/>
      <c r="BE282" s="3"/>
      <c r="BF282" s="1"/>
      <c r="BG282" s="384"/>
      <c r="BH282" s="3"/>
      <c r="BI282" s="3"/>
      <c r="BJ282" s="3"/>
      <c r="BK282" s="1"/>
      <c r="BL282" s="384"/>
      <c r="BM282" s="3"/>
      <c r="BN282" s="3"/>
      <c r="BO282" s="3"/>
      <c r="BP282" s="1"/>
      <c r="BQ282" s="384"/>
      <c r="BR282" s="3"/>
      <c r="BS282" s="3"/>
      <c r="BT282" s="3"/>
      <c r="BU282" s="1"/>
      <c r="BV282" s="384"/>
      <c r="BW282" s="3"/>
      <c r="BX282" s="3"/>
      <c r="BY282" s="3"/>
      <c r="BZ282" s="1"/>
      <c r="CA282" s="384"/>
      <c r="CB282" s="3"/>
      <c r="CC282" s="3"/>
      <c r="CD282" s="3"/>
      <c r="CE282" s="1"/>
      <c r="CF282" s="384"/>
      <c r="CG282" s="3"/>
      <c r="CH282" s="3"/>
      <c r="CI282" s="3"/>
      <c r="CJ282" s="1"/>
      <c r="CK282" s="384"/>
      <c r="CL282" s="3"/>
      <c r="CM282" s="3"/>
      <c r="CN282" s="3"/>
      <c r="CO282" s="1"/>
      <c r="CP282" s="384"/>
      <c r="CQ282" s="3"/>
      <c r="CR282" s="3"/>
      <c r="CS282" s="3"/>
      <c r="CT282" s="1"/>
      <c r="CU282" s="384"/>
      <c r="CV282" s="3"/>
      <c r="CW282" s="3"/>
      <c r="CX282" s="3"/>
      <c r="CY282" s="1"/>
      <c r="CZ282" s="384"/>
      <c r="DA282" s="3"/>
      <c r="DB282" s="3"/>
      <c r="DC282" s="3"/>
      <c r="DD282" s="1"/>
      <c r="DE282" s="384"/>
      <c r="DF282" s="3"/>
      <c r="DG282" s="3"/>
      <c r="DH282" s="3"/>
      <c r="DI282" s="1"/>
      <c r="DJ282" s="384"/>
      <c r="DK282" s="3"/>
      <c r="DL282" s="3"/>
      <c r="DM282" s="3"/>
      <c r="DN282" s="1"/>
      <c r="DO282" s="384"/>
      <c r="DP282" s="3"/>
      <c r="DQ282" s="3"/>
      <c r="DR282" s="3"/>
      <c r="DS282" s="1"/>
      <c r="DT282" s="1"/>
      <c r="DU282" s="1"/>
      <c r="DV282" s="1"/>
      <c r="DW282" s="1"/>
      <c r="DX282" s="1"/>
      <c r="DY282" s="1"/>
      <c r="DZ282" s="193"/>
    </row>
    <row r="283" spans="1:130" s="237" customFormat="1" x14ac:dyDescent="0.3">
      <c r="A283" s="1"/>
      <c r="B283" s="229">
        <v>2033</v>
      </c>
      <c r="C283" s="366">
        <f t="shared" si="766"/>
        <v>35178.299999999996</v>
      </c>
      <c r="D283" s="450"/>
      <c r="F283" s="1"/>
      <c r="G283" s="1"/>
      <c r="H283" s="1"/>
      <c r="I283" s="1"/>
      <c r="J283" s="1"/>
      <c r="K283" s="2"/>
      <c r="L283" s="1"/>
      <c r="M283" s="1"/>
      <c r="N283" s="384"/>
      <c r="O283" s="207"/>
      <c r="P283" s="3"/>
      <c r="Q283" s="3"/>
      <c r="R283" s="3"/>
      <c r="S283" s="3"/>
      <c r="T283" s="3"/>
      <c r="U283" s="3"/>
      <c r="V283" s="3"/>
      <c r="W283" s="3"/>
      <c r="X283" s="384"/>
      <c r="Y283" s="3"/>
      <c r="Z283" s="3"/>
      <c r="AA283" s="3"/>
      <c r="AB283" s="1"/>
      <c r="AC283" s="384"/>
      <c r="AD283" s="3"/>
      <c r="AE283" s="3"/>
      <c r="AF283" s="3"/>
      <c r="AG283" s="1"/>
      <c r="AH283" s="384"/>
      <c r="AI283" s="3"/>
      <c r="AJ283" s="3"/>
      <c r="AK283" s="3"/>
      <c r="AL283" s="1"/>
      <c r="AM283" s="384"/>
      <c r="AN283" s="3"/>
      <c r="AO283" s="3"/>
      <c r="AP283" s="3"/>
      <c r="AQ283" s="1"/>
      <c r="AR283" s="384"/>
      <c r="AS283" s="3"/>
      <c r="AT283" s="3"/>
      <c r="AU283" s="3"/>
      <c r="AV283" s="1"/>
      <c r="AW283" s="384"/>
      <c r="AX283" s="3"/>
      <c r="AY283" s="3"/>
      <c r="AZ283" s="3"/>
      <c r="BA283" s="1"/>
      <c r="BB283" s="384"/>
      <c r="BC283" s="3"/>
      <c r="BD283" s="3"/>
      <c r="BE283" s="3"/>
      <c r="BF283" s="1"/>
      <c r="BG283" s="384"/>
      <c r="BH283" s="3"/>
      <c r="BI283" s="3"/>
      <c r="BJ283" s="3"/>
      <c r="BK283" s="1"/>
      <c r="BL283" s="384"/>
      <c r="BM283" s="3"/>
      <c r="BN283" s="3"/>
      <c r="BO283" s="3"/>
      <c r="BP283" s="1"/>
      <c r="BQ283" s="384"/>
      <c r="BR283" s="3"/>
      <c r="BS283" s="3"/>
      <c r="BT283" s="3"/>
      <c r="BU283" s="1"/>
      <c r="BV283" s="384"/>
      <c r="BW283" s="3"/>
      <c r="BX283" s="3"/>
      <c r="BY283" s="3"/>
      <c r="BZ283" s="1"/>
      <c r="CA283" s="384"/>
      <c r="CB283" s="3"/>
      <c r="CC283" s="3"/>
      <c r="CD283" s="3"/>
      <c r="CE283" s="1"/>
      <c r="CF283" s="384"/>
      <c r="CG283" s="3"/>
      <c r="CH283" s="3"/>
      <c r="CI283" s="3"/>
      <c r="CJ283" s="1"/>
      <c r="CK283" s="384"/>
      <c r="CL283" s="3"/>
      <c r="CM283" s="3"/>
      <c r="CN283" s="3"/>
      <c r="CO283" s="1"/>
      <c r="CP283" s="384"/>
      <c r="CQ283" s="3"/>
      <c r="CR283" s="3"/>
      <c r="CS283" s="3"/>
      <c r="CT283" s="1"/>
      <c r="CU283" s="384"/>
      <c r="CV283" s="3"/>
      <c r="CW283" s="3"/>
      <c r="CX283" s="3"/>
      <c r="CY283" s="1"/>
      <c r="CZ283" s="384"/>
      <c r="DA283" s="3"/>
      <c r="DB283" s="3"/>
      <c r="DC283" s="3"/>
      <c r="DD283" s="1"/>
      <c r="DE283" s="384"/>
      <c r="DF283" s="3"/>
      <c r="DG283" s="3"/>
      <c r="DH283" s="3"/>
      <c r="DI283" s="1"/>
      <c r="DJ283" s="384"/>
      <c r="DK283" s="3"/>
      <c r="DL283" s="3"/>
      <c r="DM283" s="3"/>
      <c r="DN283" s="1"/>
      <c r="DO283" s="384"/>
      <c r="DP283" s="3"/>
      <c r="DQ283" s="3"/>
      <c r="DR283" s="3"/>
      <c r="DS283" s="1"/>
      <c r="DT283" s="1"/>
      <c r="DU283" s="1"/>
      <c r="DV283" s="1"/>
      <c r="DW283" s="1"/>
      <c r="DX283" s="1"/>
      <c r="DY283" s="1"/>
      <c r="DZ283" s="193"/>
    </row>
    <row r="284" spans="1:130" s="237" customFormat="1" x14ac:dyDescent="0.3">
      <c r="A284" s="1"/>
      <c r="B284" s="230">
        <v>2034</v>
      </c>
      <c r="C284" s="366">
        <f t="shared" si="766"/>
        <v>35178.299999999996</v>
      </c>
      <c r="D284" s="450"/>
      <c r="F284" s="1"/>
      <c r="G284" s="1"/>
      <c r="H284" s="1"/>
      <c r="I284" s="1"/>
      <c r="J284" s="1"/>
      <c r="K284" s="2"/>
      <c r="L284" s="1"/>
      <c r="M284" s="1"/>
      <c r="N284" s="384"/>
      <c r="O284" s="207"/>
      <c r="P284" s="3"/>
      <c r="Q284" s="3"/>
      <c r="R284" s="3"/>
      <c r="S284" s="3"/>
      <c r="T284" s="3"/>
      <c r="U284" s="3"/>
      <c r="V284" s="3"/>
      <c r="W284" s="3"/>
      <c r="X284" s="384"/>
      <c r="Y284" s="3"/>
      <c r="Z284" s="3"/>
      <c r="AA284" s="3"/>
      <c r="AB284" s="1"/>
      <c r="AC284" s="384"/>
      <c r="AD284" s="3"/>
      <c r="AE284" s="3"/>
      <c r="AF284" s="3"/>
      <c r="AG284" s="1"/>
      <c r="AH284" s="384"/>
      <c r="AI284" s="3"/>
      <c r="AJ284" s="3"/>
      <c r="AK284" s="3"/>
      <c r="AL284" s="1"/>
      <c r="AM284" s="384"/>
      <c r="AN284" s="3"/>
      <c r="AO284" s="3"/>
      <c r="AP284" s="3"/>
      <c r="AQ284" s="1"/>
      <c r="AR284" s="384"/>
      <c r="AS284" s="3"/>
      <c r="AT284" s="3"/>
      <c r="AU284" s="3"/>
      <c r="AV284" s="1"/>
      <c r="AW284" s="384"/>
      <c r="AX284" s="3"/>
      <c r="AY284" s="3"/>
      <c r="AZ284" s="3"/>
      <c r="BA284" s="1"/>
      <c r="BB284" s="384"/>
      <c r="BC284" s="3"/>
      <c r="BD284" s="3"/>
      <c r="BE284" s="3"/>
      <c r="BF284" s="1"/>
      <c r="BG284" s="384"/>
      <c r="BH284" s="3"/>
      <c r="BI284" s="3"/>
      <c r="BJ284" s="3"/>
      <c r="BK284" s="1"/>
      <c r="BL284" s="384"/>
      <c r="BM284" s="3"/>
      <c r="BN284" s="3"/>
      <c r="BO284" s="3"/>
      <c r="BP284" s="1"/>
      <c r="BQ284" s="384"/>
      <c r="BR284" s="3"/>
      <c r="BS284" s="3"/>
      <c r="BT284" s="3"/>
      <c r="BU284" s="1"/>
      <c r="BV284" s="384"/>
      <c r="BW284" s="3"/>
      <c r="BX284" s="3"/>
      <c r="BY284" s="3"/>
      <c r="BZ284" s="1"/>
      <c r="CA284" s="384"/>
      <c r="CB284" s="3"/>
      <c r="CC284" s="3"/>
      <c r="CD284" s="3"/>
      <c r="CE284" s="1"/>
      <c r="CF284" s="384"/>
      <c r="CG284" s="3"/>
      <c r="CH284" s="3"/>
      <c r="CI284" s="3"/>
      <c r="CJ284" s="1"/>
      <c r="CK284" s="384"/>
      <c r="CL284" s="3"/>
      <c r="CM284" s="3"/>
      <c r="CN284" s="3"/>
      <c r="CO284" s="1"/>
      <c r="CP284" s="384"/>
      <c r="CQ284" s="3"/>
      <c r="CR284" s="3"/>
      <c r="CS284" s="3"/>
      <c r="CT284" s="1"/>
      <c r="CU284" s="384"/>
      <c r="CV284" s="3"/>
      <c r="CW284" s="3"/>
      <c r="CX284" s="3"/>
      <c r="CY284" s="1"/>
      <c r="CZ284" s="384"/>
      <c r="DA284" s="3"/>
      <c r="DB284" s="3"/>
      <c r="DC284" s="3"/>
      <c r="DD284" s="1"/>
      <c r="DE284" s="384"/>
      <c r="DF284" s="3"/>
      <c r="DG284" s="3"/>
      <c r="DH284" s="3"/>
      <c r="DI284" s="1"/>
      <c r="DJ284" s="384"/>
      <c r="DK284" s="3"/>
      <c r="DL284" s="3"/>
      <c r="DM284" s="3"/>
      <c r="DN284" s="1"/>
      <c r="DO284" s="384"/>
      <c r="DP284" s="3"/>
      <c r="DQ284" s="3"/>
      <c r="DR284" s="3"/>
      <c r="DS284" s="1"/>
      <c r="DT284" s="1"/>
      <c r="DU284" s="1"/>
      <c r="DV284" s="1"/>
      <c r="DW284" s="1"/>
      <c r="DX284" s="1"/>
      <c r="DY284" s="1"/>
      <c r="DZ284" s="193"/>
    </row>
    <row r="285" spans="1:130" s="237" customFormat="1" x14ac:dyDescent="0.3">
      <c r="A285" s="1"/>
      <c r="B285" s="229">
        <v>2035</v>
      </c>
      <c r="C285" s="366">
        <f>'Datos demográficos'!$F$7*$C$314</f>
        <v>312084.28844999999</v>
      </c>
      <c r="D285" s="450"/>
      <c r="F285" s="1"/>
      <c r="G285" s="1"/>
      <c r="H285" s="1"/>
      <c r="I285" s="1"/>
      <c r="J285" s="1"/>
      <c r="K285" s="2"/>
      <c r="L285" s="1"/>
      <c r="M285" s="1"/>
      <c r="N285" s="384"/>
      <c r="O285" s="207"/>
      <c r="P285" s="3"/>
      <c r="Q285" s="3"/>
      <c r="R285" s="3"/>
      <c r="S285" s="3"/>
      <c r="T285" s="3"/>
      <c r="U285" s="3"/>
      <c r="V285" s="3"/>
      <c r="W285" s="3"/>
      <c r="X285" s="384"/>
      <c r="Y285" s="3"/>
      <c r="Z285" s="3"/>
      <c r="AA285" s="3"/>
      <c r="AB285" s="1"/>
      <c r="AC285" s="384"/>
      <c r="AD285" s="3"/>
      <c r="AE285" s="3"/>
      <c r="AF285" s="3"/>
      <c r="AG285" s="1"/>
      <c r="AH285" s="384"/>
      <c r="AI285" s="3"/>
      <c r="AJ285" s="3"/>
      <c r="AK285" s="3"/>
      <c r="AL285" s="1"/>
      <c r="AM285" s="384"/>
      <c r="AN285" s="3"/>
      <c r="AO285" s="3"/>
      <c r="AP285" s="3"/>
      <c r="AQ285" s="1"/>
      <c r="AR285" s="384"/>
      <c r="AS285" s="3"/>
      <c r="AT285" s="3"/>
      <c r="AU285" s="3"/>
      <c r="AV285" s="1"/>
      <c r="AW285" s="384"/>
      <c r="AX285" s="3"/>
      <c r="AY285" s="3"/>
      <c r="AZ285" s="3"/>
      <c r="BA285" s="1"/>
      <c r="BB285" s="384"/>
      <c r="BC285" s="3"/>
      <c r="BD285" s="3"/>
      <c r="BE285" s="3"/>
      <c r="BF285" s="1"/>
      <c r="BG285" s="384"/>
      <c r="BH285" s="3"/>
      <c r="BI285" s="3"/>
      <c r="BJ285" s="3"/>
      <c r="BK285" s="1"/>
      <c r="BL285" s="384"/>
      <c r="BM285" s="3"/>
      <c r="BN285" s="3"/>
      <c r="BO285" s="3"/>
      <c r="BP285" s="1"/>
      <c r="BQ285" s="384"/>
      <c r="BR285" s="3"/>
      <c r="BS285" s="3"/>
      <c r="BT285" s="3"/>
      <c r="BU285" s="1"/>
      <c r="BV285" s="384"/>
      <c r="BW285" s="3"/>
      <c r="BX285" s="3"/>
      <c r="BY285" s="3"/>
      <c r="BZ285" s="1"/>
      <c r="CA285" s="384"/>
      <c r="CB285" s="3"/>
      <c r="CC285" s="3"/>
      <c r="CD285" s="3"/>
      <c r="CE285" s="1"/>
      <c r="CF285" s="384"/>
      <c r="CG285" s="3"/>
      <c r="CH285" s="3"/>
      <c r="CI285" s="3"/>
      <c r="CJ285" s="1"/>
      <c r="CK285" s="384"/>
      <c r="CL285" s="3"/>
      <c r="CM285" s="3"/>
      <c r="CN285" s="3"/>
      <c r="CO285" s="1"/>
      <c r="CP285" s="384"/>
      <c r="CQ285" s="3"/>
      <c r="CR285" s="3"/>
      <c r="CS285" s="3"/>
      <c r="CT285" s="1"/>
      <c r="CU285" s="384"/>
      <c r="CV285" s="3"/>
      <c r="CW285" s="3"/>
      <c r="CX285" s="3"/>
      <c r="CY285" s="1"/>
      <c r="CZ285" s="384"/>
      <c r="DA285" s="3"/>
      <c r="DB285" s="3"/>
      <c r="DC285" s="3"/>
      <c r="DD285" s="1"/>
      <c r="DE285" s="384"/>
      <c r="DF285" s="3"/>
      <c r="DG285" s="3"/>
      <c r="DH285" s="3"/>
      <c r="DI285" s="1"/>
      <c r="DJ285" s="384"/>
      <c r="DK285" s="3"/>
      <c r="DL285" s="3"/>
      <c r="DM285" s="3"/>
      <c r="DN285" s="1"/>
      <c r="DO285" s="384"/>
      <c r="DP285" s="3"/>
      <c r="DQ285" s="3"/>
      <c r="DR285" s="3"/>
      <c r="DS285" s="1"/>
      <c r="DT285" s="1"/>
      <c r="DU285" s="1"/>
      <c r="DV285" s="1"/>
      <c r="DW285" s="1"/>
      <c r="DX285" s="1"/>
      <c r="DY285" s="1"/>
      <c r="DZ285" s="193"/>
    </row>
    <row r="286" spans="1:130" s="237" customFormat="1" x14ac:dyDescent="0.3">
      <c r="A286" s="1"/>
      <c r="B286" s="230">
        <v>2036</v>
      </c>
      <c r="C286" s="366">
        <f t="shared" si="766"/>
        <v>35178.299999999996</v>
      </c>
      <c r="D286" s="450"/>
      <c r="F286" s="1"/>
      <c r="G286" s="1"/>
      <c r="H286" s="1"/>
      <c r="I286" s="1"/>
      <c r="J286" s="1"/>
      <c r="K286" s="2"/>
      <c r="L286" s="1"/>
      <c r="M286" s="1"/>
      <c r="N286" s="384"/>
      <c r="O286" s="207"/>
      <c r="P286" s="3"/>
      <c r="Q286" s="3"/>
      <c r="R286" s="3"/>
      <c r="S286" s="3"/>
      <c r="T286" s="3"/>
      <c r="U286" s="3"/>
      <c r="V286" s="3"/>
      <c r="W286" s="3"/>
      <c r="X286" s="384"/>
      <c r="Y286" s="3"/>
      <c r="Z286" s="3"/>
      <c r="AA286" s="3"/>
      <c r="AB286" s="1"/>
      <c r="AC286" s="384"/>
      <c r="AD286" s="3"/>
      <c r="AE286" s="3"/>
      <c r="AF286" s="3"/>
      <c r="AG286" s="1"/>
      <c r="AH286" s="384"/>
      <c r="AI286" s="3"/>
      <c r="AJ286" s="3"/>
      <c r="AK286" s="3"/>
      <c r="AL286" s="1"/>
      <c r="AM286" s="384"/>
      <c r="AN286" s="3"/>
      <c r="AO286" s="3"/>
      <c r="AP286" s="3"/>
      <c r="AQ286" s="1"/>
      <c r="AR286" s="384"/>
      <c r="AS286" s="3"/>
      <c r="AT286" s="3"/>
      <c r="AU286" s="3"/>
      <c r="AV286" s="1"/>
      <c r="AW286" s="384"/>
      <c r="AX286" s="3"/>
      <c r="AY286" s="3"/>
      <c r="AZ286" s="3"/>
      <c r="BA286" s="1"/>
      <c r="BB286" s="384"/>
      <c r="BC286" s="3"/>
      <c r="BD286" s="3"/>
      <c r="BE286" s="3"/>
      <c r="BF286" s="1"/>
      <c r="BG286" s="384"/>
      <c r="BH286" s="3"/>
      <c r="BI286" s="3"/>
      <c r="BJ286" s="3"/>
      <c r="BK286" s="1"/>
      <c r="BL286" s="384"/>
      <c r="BM286" s="3"/>
      <c r="BN286" s="3"/>
      <c r="BO286" s="3"/>
      <c r="BP286" s="1"/>
      <c r="BQ286" s="384"/>
      <c r="BR286" s="3"/>
      <c r="BS286" s="3"/>
      <c r="BT286" s="3"/>
      <c r="BU286" s="1"/>
      <c r="BV286" s="384"/>
      <c r="BW286" s="3"/>
      <c r="BX286" s="3"/>
      <c r="BY286" s="3"/>
      <c r="BZ286" s="1"/>
      <c r="CA286" s="384"/>
      <c r="CB286" s="3"/>
      <c r="CC286" s="3"/>
      <c r="CD286" s="3"/>
      <c r="CE286" s="1"/>
      <c r="CF286" s="384"/>
      <c r="CG286" s="3"/>
      <c r="CH286" s="3"/>
      <c r="CI286" s="3"/>
      <c r="CJ286" s="1"/>
      <c r="CK286" s="384"/>
      <c r="CL286" s="3"/>
      <c r="CM286" s="3"/>
      <c r="CN286" s="3"/>
      <c r="CO286" s="1"/>
      <c r="CP286" s="384"/>
      <c r="CQ286" s="3"/>
      <c r="CR286" s="3"/>
      <c r="CS286" s="3"/>
      <c r="CT286" s="1"/>
      <c r="CU286" s="384"/>
      <c r="CV286" s="3"/>
      <c r="CW286" s="3"/>
      <c r="CX286" s="3"/>
      <c r="CY286" s="1"/>
      <c r="CZ286" s="384"/>
      <c r="DA286" s="3"/>
      <c r="DB286" s="3"/>
      <c r="DC286" s="3"/>
      <c r="DD286" s="1"/>
      <c r="DE286" s="384"/>
      <c r="DF286" s="3"/>
      <c r="DG286" s="3"/>
      <c r="DH286" s="3"/>
      <c r="DI286" s="1"/>
      <c r="DJ286" s="384"/>
      <c r="DK286" s="3"/>
      <c r="DL286" s="3"/>
      <c r="DM286" s="3"/>
      <c r="DN286" s="1"/>
      <c r="DO286" s="384"/>
      <c r="DP286" s="3"/>
      <c r="DQ286" s="3"/>
      <c r="DR286" s="3"/>
      <c r="DS286" s="1"/>
      <c r="DT286" s="1"/>
      <c r="DU286" s="1"/>
      <c r="DV286" s="1"/>
      <c r="DW286" s="1"/>
      <c r="DX286" s="1"/>
      <c r="DY286" s="1"/>
      <c r="DZ286" s="193"/>
    </row>
    <row r="287" spans="1:130" s="237" customFormat="1" ht="15" thickBot="1" x14ac:dyDescent="0.35">
      <c r="A287" s="1"/>
      <c r="B287" s="234" t="s">
        <v>436</v>
      </c>
      <c r="C287" s="235">
        <f>SUM(C265:C286)</f>
        <v>2712264.5191499991</v>
      </c>
      <c r="D287" s="449"/>
      <c r="F287" s="1"/>
      <c r="G287" s="1"/>
      <c r="H287" s="1"/>
      <c r="I287" s="1"/>
      <c r="J287" s="1"/>
      <c r="K287" s="2"/>
      <c r="L287" s="1"/>
      <c r="M287" s="1"/>
      <c r="N287" s="384"/>
      <c r="O287" s="207"/>
      <c r="P287" s="3"/>
      <c r="Q287" s="3"/>
      <c r="R287" s="3"/>
      <c r="S287" s="3"/>
      <c r="T287" s="3"/>
      <c r="U287" s="3"/>
      <c r="V287" s="3"/>
      <c r="W287" s="3"/>
      <c r="X287" s="384"/>
      <c r="Y287" s="3"/>
      <c r="Z287" s="3"/>
      <c r="AA287" s="3"/>
      <c r="AB287" s="1"/>
      <c r="AC287" s="384"/>
      <c r="AD287" s="3"/>
      <c r="AE287" s="3"/>
      <c r="AF287" s="3"/>
      <c r="AG287" s="1"/>
      <c r="AH287" s="384"/>
      <c r="AI287" s="3"/>
      <c r="AJ287" s="3"/>
      <c r="AK287" s="3"/>
      <c r="AL287" s="1"/>
      <c r="AM287" s="384"/>
      <c r="AN287" s="3"/>
      <c r="AO287" s="3"/>
      <c r="AP287" s="3"/>
      <c r="AQ287" s="1"/>
      <c r="AR287" s="384"/>
      <c r="AS287" s="3"/>
      <c r="AT287" s="3"/>
      <c r="AU287" s="3"/>
      <c r="AV287" s="1"/>
      <c r="AW287" s="384"/>
      <c r="AX287" s="3"/>
      <c r="AY287" s="3"/>
      <c r="AZ287" s="3"/>
      <c r="BA287" s="1"/>
      <c r="BB287" s="384"/>
      <c r="BC287" s="3"/>
      <c r="BD287" s="3"/>
      <c r="BE287" s="3"/>
      <c r="BF287" s="1"/>
      <c r="BG287" s="384"/>
      <c r="BH287" s="3"/>
      <c r="BI287" s="3"/>
      <c r="BJ287" s="3"/>
      <c r="BK287" s="1"/>
      <c r="BL287" s="384"/>
      <c r="BM287" s="3"/>
      <c r="BN287" s="3"/>
      <c r="BO287" s="3"/>
      <c r="BP287" s="1"/>
      <c r="BQ287" s="384"/>
      <c r="BR287" s="3"/>
      <c r="BS287" s="3"/>
      <c r="BT287" s="3"/>
      <c r="BU287" s="1"/>
      <c r="BV287" s="384"/>
      <c r="BW287" s="3"/>
      <c r="BX287" s="3"/>
      <c r="BY287" s="3"/>
      <c r="BZ287" s="1"/>
      <c r="CA287" s="384"/>
      <c r="CB287" s="3"/>
      <c r="CC287" s="3"/>
      <c r="CD287" s="3"/>
      <c r="CE287" s="1"/>
      <c r="CF287" s="384"/>
      <c r="CG287" s="3"/>
      <c r="CH287" s="3"/>
      <c r="CI287" s="3"/>
      <c r="CJ287" s="1"/>
      <c r="CK287" s="384"/>
      <c r="CL287" s="3"/>
      <c r="CM287" s="3"/>
      <c r="CN287" s="3"/>
      <c r="CO287" s="1"/>
      <c r="CP287" s="384"/>
      <c r="CQ287" s="3"/>
      <c r="CR287" s="3"/>
      <c r="CS287" s="3"/>
      <c r="CT287" s="1"/>
      <c r="CU287" s="384"/>
      <c r="CV287" s="3"/>
      <c r="CW287" s="3"/>
      <c r="CX287" s="3"/>
      <c r="CY287" s="1"/>
      <c r="CZ287" s="384"/>
      <c r="DA287" s="3"/>
      <c r="DB287" s="3"/>
      <c r="DC287" s="3"/>
      <c r="DD287" s="1"/>
      <c r="DE287" s="384"/>
      <c r="DF287" s="3"/>
      <c r="DG287" s="3"/>
      <c r="DH287" s="3"/>
      <c r="DI287" s="1"/>
      <c r="DJ287" s="384"/>
      <c r="DK287" s="3"/>
      <c r="DL287" s="3"/>
      <c r="DM287" s="3"/>
      <c r="DN287" s="1"/>
      <c r="DO287" s="384"/>
      <c r="DP287" s="3"/>
      <c r="DQ287" s="3"/>
      <c r="DR287" s="3"/>
      <c r="DS287" s="1"/>
      <c r="DT287" s="1"/>
      <c r="DU287" s="1"/>
      <c r="DV287" s="1"/>
      <c r="DW287" s="1"/>
      <c r="DX287" s="1"/>
      <c r="DY287" s="1"/>
      <c r="DZ287" s="193"/>
    </row>
    <row r="289" spans="1:130" ht="15" thickBot="1" x14ac:dyDescent="0.35"/>
    <row r="290" spans="1:130" ht="15" thickBot="1" x14ac:dyDescent="0.35">
      <c r="B290" s="231" t="s">
        <v>719</v>
      </c>
      <c r="C290" s="232" t="s">
        <v>720</v>
      </c>
    </row>
    <row r="291" spans="1:130" x14ac:dyDescent="0.3">
      <c r="B291" s="462" t="s">
        <v>19</v>
      </c>
      <c r="C291" s="463">
        <f>C287*D291</f>
        <v>2169811.6153199994</v>
      </c>
      <c r="D291" s="620">
        <v>0.8</v>
      </c>
    </row>
    <row r="292" spans="1:130" s="237" customFormat="1" x14ac:dyDescent="0.3">
      <c r="A292" s="1"/>
      <c r="B292" s="229" t="s">
        <v>723</v>
      </c>
      <c r="C292" s="233">
        <f>DY63</f>
        <v>0</v>
      </c>
      <c r="D292" s="193"/>
      <c r="F292" s="1"/>
      <c r="G292" s="1"/>
      <c r="H292" s="1"/>
      <c r="I292" s="1"/>
      <c r="J292" s="1"/>
      <c r="K292" s="2"/>
      <c r="L292" s="1"/>
      <c r="M292" s="1"/>
      <c r="N292" s="384"/>
      <c r="O292" s="207"/>
      <c r="P292" s="3"/>
      <c r="Q292" s="3"/>
      <c r="R292" s="3"/>
      <c r="S292" s="3"/>
      <c r="T292" s="3"/>
      <c r="U292" s="3"/>
      <c r="V292" s="3"/>
      <c r="W292" s="3"/>
      <c r="X292" s="384"/>
      <c r="Y292" s="3"/>
      <c r="Z292" s="3"/>
      <c r="AA292" s="3"/>
      <c r="AB292" s="1"/>
      <c r="AC292" s="384"/>
      <c r="AD292" s="3"/>
      <c r="AE292" s="3"/>
      <c r="AF292" s="3"/>
      <c r="AG292" s="1"/>
      <c r="AH292" s="384"/>
      <c r="AI292" s="3"/>
      <c r="AJ292" s="3"/>
      <c r="AK292" s="3"/>
      <c r="AL292" s="1"/>
      <c r="AM292" s="384"/>
      <c r="AN292" s="3"/>
      <c r="AO292" s="3"/>
      <c r="AP292" s="3"/>
      <c r="AQ292" s="1"/>
      <c r="AR292" s="384"/>
      <c r="AS292" s="3"/>
      <c r="AT292" s="3"/>
      <c r="AU292" s="3"/>
      <c r="AV292" s="1"/>
      <c r="AW292" s="384"/>
      <c r="AX292" s="3"/>
      <c r="AY292" s="3"/>
      <c r="AZ292" s="3"/>
      <c r="BA292" s="1"/>
      <c r="BB292" s="384"/>
      <c r="BC292" s="3"/>
      <c r="BD292" s="3"/>
      <c r="BE292" s="3"/>
      <c r="BF292" s="1"/>
      <c r="BG292" s="384"/>
      <c r="BH292" s="3"/>
      <c r="BI292" s="3"/>
      <c r="BJ292" s="3"/>
      <c r="BK292" s="1"/>
      <c r="BL292" s="384"/>
      <c r="BM292" s="3"/>
      <c r="BN292" s="3"/>
      <c r="BO292" s="3"/>
      <c r="BP292" s="1"/>
      <c r="BQ292" s="384"/>
      <c r="BR292" s="3"/>
      <c r="BS292" s="3"/>
      <c r="BT292" s="3"/>
      <c r="BU292" s="1"/>
      <c r="BV292" s="384"/>
      <c r="BW292" s="3"/>
      <c r="BX292" s="3"/>
      <c r="BY292" s="3"/>
      <c r="BZ292" s="1"/>
      <c r="CA292" s="384"/>
      <c r="CB292" s="3"/>
      <c r="CC292" s="3"/>
      <c r="CD292" s="3"/>
      <c r="CE292" s="1"/>
      <c r="CF292" s="384"/>
      <c r="CG292" s="3"/>
      <c r="CH292" s="3"/>
      <c r="CI292" s="3"/>
      <c r="CJ292" s="1"/>
      <c r="CK292" s="384"/>
      <c r="CL292" s="3"/>
      <c r="CM292" s="3"/>
      <c r="CN292" s="3"/>
      <c r="CO292" s="1"/>
      <c r="CP292" s="384"/>
      <c r="CQ292" s="3"/>
      <c r="CR292" s="3"/>
      <c r="CS292" s="3"/>
      <c r="CT292" s="1"/>
      <c r="CU292" s="384"/>
      <c r="CV292" s="3"/>
      <c r="CW292" s="3"/>
      <c r="CX292" s="3"/>
      <c r="CY292" s="1"/>
      <c r="CZ292" s="384"/>
      <c r="DA292" s="3"/>
      <c r="DB292" s="3"/>
      <c r="DC292" s="3"/>
      <c r="DD292" s="1"/>
      <c r="DE292" s="384"/>
      <c r="DF292" s="3"/>
      <c r="DG292" s="3"/>
      <c r="DH292" s="3"/>
      <c r="DI292" s="1"/>
      <c r="DJ292" s="384"/>
      <c r="DK292" s="3"/>
      <c r="DL292" s="3"/>
      <c r="DM292" s="3"/>
      <c r="DN292" s="1"/>
      <c r="DO292" s="384"/>
      <c r="DP292" s="3"/>
      <c r="DQ292" s="3"/>
      <c r="DR292" s="3"/>
      <c r="DS292" s="1"/>
      <c r="DT292" s="1"/>
      <c r="DU292" s="1"/>
      <c r="DV292" s="1"/>
      <c r="DW292" s="1"/>
      <c r="DX292" s="1"/>
      <c r="DY292" s="1"/>
      <c r="DZ292" s="193"/>
    </row>
    <row r="293" spans="1:130" x14ac:dyDescent="0.3">
      <c r="B293" s="230" t="s">
        <v>411</v>
      </c>
      <c r="C293" s="233">
        <f>C287*D293</f>
        <v>271226.45191499993</v>
      </c>
      <c r="D293" s="620">
        <v>0.1</v>
      </c>
    </row>
    <row r="294" spans="1:130" s="193" customFormat="1" x14ac:dyDescent="0.3">
      <c r="A294" s="1"/>
      <c r="B294" s="229" t="s">
        <v>79</v>
      </c>
      <c r="C294" s="233">
        <f>DY115</f>
        <v>0</v>
      </c>
      <c r="E294" s="237"/>
      <c r="F294" s="1"/>
      <c r="G294" s="1"/>
      <c r="H294" s="1"/>
      <c r="I294" s="1"/>
      <c r="J294" s="1"/>
      <c r="K294" s="2"/>
      <c r="L294" s="1"/>
      <c r="M294" s="1"/>
      <c r="N294" s="384"/>
      <c r="O294" s="207"/>
      <c r="P294" s="3"/>
      <c r="Q294" s="3"/>
      <c r="R294" s="3"/>
      <c r="S294" s="3"/>
      <c r="T294" s="3"/>
      <c r="U294" s="3"/>
      <c r="V294" s="3"/>
      <c r="W294" s="3"/>
      <c r="X294" s="384"/>
      <c r="Y294" s="3"/>
      <c r="Z294" s="3"/>
      <c r="AA294" s="3"/>
      <c r="AB294" s="1"/>
      <c r="AC294" s="384"/>
      <c r="AD294" s="3"/>
      <c r="AE294" s="3"/>
      <c r="AF294" s="3"/>
      <c r="AG294" s="1"/>
      <c r="AH294" s="384"/>
      <c r="AI294" s="3"/>
      <c r="AJ294" s="3"/>
      <c r="AK294" s="3"/>
      <c r="AL294" s="1"/>
      <c r="AM294" s="384"/>
      <c r="AN294" s="3"/>
      <c r="AO294" s="3"/>
      <c r="AP294" s="3"/>
      <c r="AQ294" s="1"/>
      <c r="AR294" s="384"/>
      <c r="AS294" s="3"/>
      <c r="AT294" s="3"/>
      <c r="AU294" s="3"/>
      <c r="AV294" s="1"/>
      <c r="AW294" s="384"/>
      <c r="AX294" s="3"/>
      <c r="AY294" s="3"/>
      <c r="AZ294" s="3"/>
      <c r="BA294" s="1"/>
      <c r="BB294" s="384"/>
      <c r="BC294" s="3"/>
      <c r="BD294" s="3"/>
      <c r="BE294" s="3"/>
      <c r="BF294" s="1"/>
      <c r="BG294" s="384"/>
      <c r="BH294" s="3"/>
      <c r="BI294" s="3"/>
      <c r="BJ294" s="3"/>
      <c r="BK294" s="1"/>
      <c r="BL294" s="384"/>
      <c r="BM294" s="3"/>
      <c r="BN294" s="3"/>
      <c r="BO294" s="3"/>
      <c r="BP294" s="1"/>
      <c r="BQ294" s="384"/>
      <c r="BR294" s="3"/>
      <c r="BS294" s="3"/>
      <c r="BT294" s="3"/>
      <c r="BU294" s="1"/>
      <c r="BV294" s="384"/>
      <c r="BW294" s="3"/>
      <c r="BX294" s="3"/>
      <c r="BY294" s="3"/>
      <c r="BZ294" s="1"/>
      <c r="CA294" s="384"/>
      <c r="CB294" s="3"/>
      <c r="CC294" s="3"/>
      <c r="CD294" s="3"/>
      <c r="CE294" s="1"/>
      <c r="CF294" s="384"/>
      <c r="CG294" s="3"/>
      <c r="CH294" s="3"/>
      <c r="CI294" s="3"/>
      <c r="CJ294" s="1"/>
      <c r="CK294" s="384"/>
      <c r="CL294" s="3"/>
      <c r="CM294" s="3"/>
      <c r="CN294" s="3"/>
      <c r="CO294" s="1"/>
      <c r="CP294" s="384"/>
      <c r="CQ294" s="3"/>
      <c r="CR294" s="3"/>
      <c r="CS294" s="3"/>
      <c r="CT294" s="1"/>
      <c r="CU294" s="384"/>
      <c r="CV294" s="3"/>
      <c r="CW294" s="3"/>
      <c r="CX294" s="3"/>
      <c r="CY294" s="1"/>
      <c r="CZ294" s="384"/>
      <c r="DA294" s="3"/>
      <c r="DB294" s="3"/>
      <c r="DC294" s="3"/>
      <c r="DD294" s="1"/>
      <c r="DE294" s="384"/>
      <c r="DF294" s="3"/>
      <c r="DG294" s="3"/>
      <c r="DH294" s="3"/>
      <c r="DI294" s="1"/>
      <c r="DJ294" s="384"/>
      <c r="DK294" s="3"/>
      <c r="DL294" s="3"/>
      <c r="DM294" s="3"/>
      <c r="DN294" s="1"/>
      <c r="DO294" s="384"/>
      <c r="DP294" s="3"/>
      <c r="DQ294" s="3"/>
      <c r="DR294" s="3"/>
      <c r="DS294" s="1"/>
      <c r="DT294" s="1"/>
      <c r="DU294" s="1"/>
      <c r="DV294" s="1"/>
      <c r="DW294" s="1"/>
      <c r="DX294" s="1"/>
      <c r="DY294" s="1"/>
    </row>
    <row r="295" spans="1:130" x14ac:dyDescent="0.3">
      <c r="B295" s="229" t="s">
        <v>722</v>
      </c>
      <c r="C295" s="233">
        <f>DY141</f>
        <v>0</v>
      </c>
    </row>
    <row r="296" spans="1:130" s="193" customFormat="1" x14ac:dyDescent="0.3">
      <c r="A296" s="1"/>
      <c r="B296" s="230" t="s">
        <v>102</v>
      </c>
      <c r="C296" s="233">
        <f>DY156</f>
        <v>0</v>
      </c>
      <c r="E296" s="237"/>
      <c r="F296" s="1"/>
      <c r="G296" s="1"/>
      <c r="H296" s="1"/>
      <c r="I296" s="1"/>
      <c r="J296" s="1"/>
      <c r="K296" s="2"/>
      <c r="L296" s="1"/>
      <c r="M296" s="1"/>
      <c r="N296" s="384"/>
      <c r="O296" s="207"/>
      <c r="P296" s="3"/>
      <c r="Q296" s="3"/>
      <c r="R296" s="3"/>
      <c r="S296" s="3"/>
      <c r="T296" s="3"/>
      <c r="U296" s="3"/>
      <c r="V296" s="3"/>
      <c r="W296" s="3"/>
      <c r="X296" s="384"/>
      <c r="Y296" s="3"/>
      <c r="Z296" s="3"/>
      <c r="AA296" s="3"/>
      <c r="AB296" s="1"/>
      <c r="AC296" s="384"/>
      <c r="AD296" s="3"/>
      <c r="AE296" s="3"/>
      <c r="AF296" s="3"/>
      <c r="AG296" s="1"/>
      <c r="AH296" s="384"/>
      <c r="AI296" s="3"/>
      <c r="AJ296" s="3"/>
      <c r="AK296" s="3"/>
      <c r="AL296" s="1"/>
      <c r="AM296" s="384"/>
      <c r="AN296" s="3"/>
      <c r="AO296" s="3"/>
      <c r="AP296" s="3"/>
      <c r="AQ296" s="1"/>
      <c r="AR296" s="384"/>
      <c r="AS296" s="3"/>
      <c r="AT296" s="3"/>
      <c r="AU296" s="3"/>
      <c r="AV296" s="1"/>
      <c r="AW296" s="384"/>
      <c r="AX296" s="3"/>
      <c r="AY296" s="3"/>
      <c r="AZ296" s="3"/>
      <c r="BA296" s="1"/>
      <c r="BB296" s="384"/>
      <c r="BC296" s="3"/>
      <c r="BD296" s="3"/>
      <c r="BE296" s="3"/>
      <c r="BF296" s="1"/>
      <c r="BG296" s="384"/>
      <c r="BH296" s="3"/>
      <c r="BI296" s="3"/>
      <c r="BJ296" s="3"/>
      <c r="BK296" s="1"/>
      <c r="BL296" s="384"/>
      <c r="BM296" s="3"/>
      <c r="BN296" s="3"/>
      <c r="BO296" s="3"/>
      <c r="BP296" s="1"/>
      <c r="BQ296" s="384"/>
      <c r="BR296" s="3"/>
      <c r="BS296" s="3"/>
      <c r="BT296" s="3"/>
      <c r="BU296" s="1"/>
      <c r="BV296" s="384"/>
      <c r="BW296" s="3"/>
      <c r="BX296" s="3"/>
      <c r="BY296" s="3"/>
      <c r="BZ296" s="1"/>
      <c r="CA296" s="384"/>
      <c r="CB296" s="3"/>
      <c r="CC296" s="3"/>
      <c r="CD296" s="3"/>
      <c r="CE296" s="1"/>
      <c r="CF296" s="384"/>
      <c r="CG296" s="3"/>
      <c r="CH296" s="3"/>
      <c r="CI296" s="3"/>
      <c r="CJ296" s="1"/>
      <c r="CK296" s="384"/>
      <c r="CL296" s="3"/>
      <c r="CM296" s="3"/>
      <c r="CN296" s="3"/>
      <c r="CO296" s="1"/>
      <c r="CP296" s="384"/>
      <c r="CQ296" s="3"/>
      <c r="CR296" s="3"/>
      <c r="CS296" s="3"/>
      <c r="CT296" s="1"/>
      <c r="CU296" s="384"/>
      <c r="CV296" s="3"/>
      <c r="CW296" s="3"/>
      <c r="CX296" s="3"/>
      <c r="CY296" s="1"/>
      <c r="CZ296" s="384"/>
      <c r="DA296" s="3"/>
      <c r="DB296" s="3"/>
      <c r="DC296" s="3"/>
      <c r="DD296" s="1"/>
      <c r="DE296" s="384"/>
      <c r="DF296" s="3"/>
      <c r="DG296" s="3"/>
      <c r="DH296" s="3"/>
      <c r="DI296" s="1"/>
      <c r="DJ296" s="384"/>
      <c r="DK296" s="3"/>
      <c r="DL296" s="3"/>
      <c r="DM296" s="3"/>
      <c r="DN296" s="1"/>
      <c r="DO296" s="384"/>
      <c r="DP296" s="3"/>
      <c r="DQ296" s="3"/>
      <c r="DR296" s="3"/>
      <c r="DS296" s="1"/>
      <c r="DT296" s="1"/>
      <c r="DU296" s="1"/>
      <c r="DV296" s="1"/>
      <c r="DW296" s="1"/>
      <c r="DX296" s="1"/>
      <c r="DY296" s="1"/>
    </row>
    <row r="297" spans="1:130" x14ac:dyDescent="0.3">
      <c r="B297" s="229" t="s">
        <v>117</v>
      </c>
      <c r="C297" s="233">
        <f>C287*D297</f>
        <v>271226.45191499993</v>
      </c>
      <c r="D297" s="620">
        <v>0.1</v>
      </c>
    </row>
    <row r="298" spans="1:130" s="193" customFormat="1" x14ac:dyDescent="0.3">
      <c r="A298" s="1"/>
      <c r="B298" s="230" t="s">
        <v>721</v>
      </c>
      <c r="C298" s="233">
        <f>DY201</f>
        <v>0</v>
      </c>
      <c r="E298" s="237"/>
      <c r="F298" s="1"/>
      <c r="G298" s="1"/>
      <c r="H298" s="1"/>
      <c r="I298" s="1"/>
      <c r="J298" s="1"/>
      <c r="K298" s="2"/>
      <c r="L298" s="1"/>
      <c r="M298" s="1"/>
      <c r="N298" s="384"/>
      <c r="O298" s="207"/>
      <c r="P298" s="3"/>
      <c r="Q298" s="3"/>
      <c r="R298" s="3"/>
      <c r="S298" s="3"/>
      <c r="T298" s="3"/>
      <c r="U298" s="3"/>
      <c r="V298" s="3"/>
      <c r="W298" s="3"/>
      <c r="X298" s="384"/>
      <c r="Y298" s="3"/>
      <c r="Z298" s="3"/>
      <c r="AA298" s="3"/>
      <c r="AB298" s="1"/>
      <c r="AC298" s="384"/>
      <c r="AD298" s="3"/>
      <c r="AE298" s="3"/>
      <c r="AF298" s="3"/>
      <c r="AG298" s="1"/>
      <c r="AH298" s="384"/>
      <c r="AI298" s="3"/>
      <c r="AJ298" s="3"/>
      <c r="AK298" s="3"/>
      <c r="AL298" s="1"/>
      <c r="AM298" s="384"/>
      <c r="AN298" s="3"/>
      <c r="AO298" s="3"/>
      <c r="AP298" s="3"/>
      <c r="AQ298" s="1"/>
      <c r="AR298" s="384"/>
      <c r="AS298" s="3"/>
      <c r="AT298" s="3"/>
      <c r="AU298" s="3"/>
      <c r="AV298" s="1"/>
      <c r="AW298" s="384"/>
      <c r="AX298" s="3"/>
      <c r="AY298" s="3"/>
      <c r="AZ298" s="3"/>
      <c r="BA298" s="1"/>
      <c r="BB298" s="384"/>
      <c r="BC298" s="3"/>
      <c r="BD298" s="3"/>
      <c r="BE298" s="3"/>
      <c r="BF298" s="1"/>
      <c r="BG298" s="384"/>
      <c r="BH298" s="3"/>
      <c r="BI298" s="3"/>
      <c r="BJ298" s="3"/>
      <c r="BK298" s="1"/>
      <c r="BL298" s="384"/>
      <c r="BM298" s="3"/>
      <c r="BN298" s="3"/>
      <c r="BO298" s="3"/>
      <c r="BP298" s="1"/>
      <c r="BQ298" s="384"/>
      <c r="BR298" s="3"/>
      <c r="BS298" s="3"/>
      <c r="BT298" s="3"/>
      <c r="BU298" s="1"/>
      <c r="BV298" s="384"/>
      <c r="BW298" s="3"/>
      <c r="BX298" s="3"/>
      <c r="BY298" s="3"/>
      <c r="BZ298" s="1"/>
      <c r="CA298" s="384"/>
      <c r="CB298" s="3"/>
      <c r="CC298" s="3"/>
      <c r="CD298" s="3"/>
      <c r="CE298" s="1"/>
      <c r="CF298" s="384"/>
      <c r="CG298" s="3"/>
      <c r="CH298" s="3"/>
      <c r="CI298" s="3"/>
      <c r="CJ298" s="1"/>
      <c r="CK298" s="384"/>
      <c r="CL298" s="3"/>
      <c r="CM298" s="3"/>
      <c r="CN298" s="3"/>
      <c r="CO298" s="1"/>
      <c r="CP298" s="384"/>
      <c r="CQ298" s="3"/>
      <c r="CR298" s="3"/>
      <c r="CS298" s="3"/>
      <c r="CT298" s="1"/>
      <c r="CU298" s="384"/>
      <c r="CV298" s="3"/>
      <c r="CW298" s="3"/>
      <c r="CX298" s="3"/>
      <c r="CY298" s="1"/>
      <c r="CZ298" s="384"/>
      <c r="DA298" s="3"/>
      <c r="DB298" s="3"/>
      <c r="DC298" s="3"/>
      <c r="DD298" s="1"/>
      <c r="DE298" s="384"/>
      <c r="DF298" s="3"/>
      <c r="DG298" s="3"/>
      <c r="DH298" s="3"/>
      <c r="DI298" s="1"/>
      <c r="DJ298" s="384"/>
      <c r="DK298" s="3"/>
      <c r="DL298" s="3"/>
      <c r="DM298" s="3"/>
      <c r="DN298" s="1"/>
      <c r="DO298" s="384"/>
      <c r="DP298" s="3"/>
      <c r="DQ298" s="3"/>
      <c r="DR298" s="3"/>
      <c r="DS298" s="1"/>
      <c r="DT298" s="1"/>
      <c r="DU298" s="1"/>
      <c r="DV298" s="1"/>
      <c r="DW298" s="1"/>
      <c r="DX298" s="1"/>
      <c r="DY298" s="1"/>
    </row>
    <row r="299" spans="1:130" ht="15" thickBot="1" x14ac:dyDescent="0.35">
      <c r="B299" s="234" t="s">
        <v>436</v>
      </c>
      <c r="C299" s="235">
        <f>SUM(C291:C298)</f>
        <v>2712264.5191499996</v>
      </c>
    </row>
    <row r="300" spans="1:130" s="193" customFormat="1" x14ac:dyDescent="0.3">
      <c r="A300" s="1"/>
      <c r="B300" s="228"/>
      <c r="E300" s="237"/>
      <c r="F300" s="1"/>
      <c r="G300" s="1"/>
      <c r="H300" s="1"/>
      <c r="I300" s="1"/>
      <c r="J300" s="1"/>
      <c r="K300" s="2"/>
      <c r="L300" s="1"/>
      <c r="M300" s="1"/>
      <c r="N300" s="384"/>
      <c r="O300" s="207"/>
      <c r="P300" s="3"/>
      <c r="Q300" s="3"/>
      <c r="R300" s="3"/>
      <c r="S300" s="3"/>
      <c r="T300" s="3"/>
      <c r="U300" s="3"/>
      <c r="V300" s="3"/>
      <c r="W300" s="3"/>
      <c r="X300" s="384"/>
      <c r="Y300" s="3"/>
      <c r="Z300" s="3"/>
      <c r="AA300" s="3"/>
      <c r="AB300" s="1"/>
      <c r="AC300" s="384"/>
      <c r="AD300" s="3"/>
      <c r="AE300" s="3"/>
      <c r="AF300" s="3"/>
      <c r="AG300" s="1"/>
      <c r="AH300" s="384"/>
      <c r="AI300" s="3"/>
      <c r="AJ300" s="3"/>
      <c r="AK300" s="3"/>
      <c r="AL300" s="1"/>
      <c r="AM300" s="384"/>
      <c r="AN300" s="3"/>
      <c r="AO300" s="3"/>
      <c r="AP300" s="3"/>
      <c r="AQ300" s="1"/>
      <c r="AR300" s="384"/>
      <c r="AS300" s="3"/>
      <c r="AT300" s="3"/>
      <c r="AU300" s="3"/>
      <c r="AV300" s="1"/>
      <c r="AW300" s="384"/>
      <c r="AX300" s="3"/>
      <c r="AY300" s="3"/>
      <c r="AZ300" s="3"/>
      <c r="BA300" s="1"/>
      <c r="BB300" s="384"/>
      <c r="BC300" s="3"/>
      <c r="BD300" s="3"/>
      <c r="BE300" s="3"/>
      <c r="BF300" s="1"/>
      <c r="BG300" s="384"/>
      <c r="BH300" s="3"/>
      <c r="BI300" s="3"/>
      <c r="BJ300" s="3"/>
      <c r="BK300" s="1"/>
      <c r="BL300" s="384"/>
      <c r="BM300" s="3"/>
      <c r="BN300" s="3"/>
      <c r="BO300" s="3"/>
      <c r="BP300" s="1"/>
      <c r="BQ300" s="384"/>
      <c r="BR300" s="3"/>
      <c r="BS300" s="3"/>
      <c r="BT300" s="3"/>
      <c r="BU300" s="1"/>
      <c r="BV300" s="384"/>
      <c r="BW300" s="3"/>
      <c r="BX300" s="3"/>
      <c r="BY300" s="3"/>
      <c r="BZ300" s="1"/>
      <c r="CA300" s="384"/>
      <c r="CB300" s="3"/>
      <c r="CC300" s="3"/>
      <c r="CD300" s="3"/>
      <c r="CE300" s="1"/>
      <c r="CF300" s="384"/>
      <c r="CG300" s="3"/>
      <c r="CH300" s="3"/>
      <c r="CI300" s="3"/>
      <c r="CJ300" s="1"/>
      <c r="CK300" s="384"/>
      <c r="CL300" s="3"/>
      <c r="CM300" s="3"/>
      <c r="CN300" s="3"/>
      <c r="CO300" s="1"/>
      <c r="CP300" s="384"/>
      <c r="CQ300" s="3"/>
      <c r="CR300" s="3"/>
      <c r="CS300" s="3"/>
      <c r="CT300" s="1"/>
      <c r="CU300" s="384"/>
      <c r="CV300" s="3"/>
      <c r="CW300" s="3"/>
      <c r="CX300" s="3"/>
      <c r="CY300" s="1"/>
      <c r="CZ300" s="384"/>
      <c r="DA300" s="3"/>
      <c r="DB300" s="3"/>
      <c r="DC300" s="3"/>
      <c r="DD300" s="1"/>
      <c r="DE300" s="384"/>
      <c r="DF300" s="3"/>
      <c r="DG300" s="3"/>
      <c r="DH300" s="3"/>
      <c r="DI300" s="1"/>
      <c r="DJ300" s="384"/>
      <c r="DK300" s="3"/>
      <c r="DL300" s="3"/>
      <c r="DM300" s="3"/>
      <c r="DN300" s="1"/>
      <c r="DO300" s="384"/>
      <c r="DP300" s="3"/>
      <c r="DQ300" s="3"/>
      <c r="DR300" s="3"/>
      <c r="DS300" s="1"/>
      <c r="DT300" s="1"/>
      <c r="DU300" s="1"/>
      <c r="DV300" s="1"/>
      <c r="DW300" s="1"/>
      <c r="DX300" s="1"/>
      <c r="DY300" s="1"/>
    </row>
    <row r="302" spans="1:130" s="193" customFormat="1" x14ac:dyDescent="0.3">
      <c r="A302" s="1"/>
      <c r="B302" s="228" t="s">
        <v>785</v>
      </c>
      <c r="E302" s="237"/>
      <c r="F302" s="1"/>
      <c r="G302" s="1"/>
      <c r="H302" s="1"/>
      <c r="I302" s="1"/>
      <c r="J302" s="1"/>
      <c r="K302" s="2"/>
      <c r="L302" s="1"/>
      <c r="M302" s="1"/>
      <c r="N302" s="384"/>
      <c r="O302" s="207"/>
      <c r="P302" s="3"/>
      <c r="Q302" s="3"/>
      <c r="R302" s="3"/>
      <c r="S302" s="3"/>
      <c r="T302" s="3"/>
      <c r="U302" s="3"/>
      <c r="V302" s="3"/>
      <c r="W302" s="3"/>
      <c r="X302" s="384"/>
      <c r="Y302" s="3"/>
      <c r="Z302" s="3"/>
      <c r="AA302" s="3"/>
      <c r="AB302" s="1"/>
      <c r="AC302" s="384"/>
      <c r="AD302" s="3"/>
      <c r="AE302" s="3"/>
      <c r="AF302" s="3"/>
      <c r="AG302" s="1"/>
      <c r="AH302" s="384"/>
      <c r="AI302" s="3"/>
      <c r="AJ302" s="3"/>
      <c r="AK302" s="3"/>
      <c r="AL302" s="1"/>
      <c r="AM302" s="384"/>
      <c r="AN302" s="3"/>
      <c r="AO302" s="3"/>
      <c r="AP302" s="3"/>
      <c r="AQ302" s="1"/>
      <c r="AR302" s="384"/>
      <c r="AS302" s="3"/>
      <c r="AT302" s="3"/>
      <c r="AU302" s="3"/>
      <c r="AV302" s="1"/>
      <c r="AW302" s="384"/>
      <c r="AX302" s="3"/>
      <c r="AY302" s="3"/>
      <c r="AZ302" s="3"/>
      <c r="BA302" s="1"/>
      <c r="BB302" s="384"/>
      <c r="BC302" s="3"/>
      <c r="BD302" s="3"/>
      <c r="BE302" s="3"/>
      <c r="BF302" s="1"/>
      <c r="BG302" s="384"/>
      <c r="BH302" s="3"/>
      <c r="BI302" s="3"/>
      <c r="BJ302" s="3"/>
      <c r="BK302" s="1"/>
      <c r="BL302" s="384"/>
      <c r="BM302" s="3"/>
      <c r="BN302" s="3"/>
      <c r="BO302" s="3"/>
      <c r="BP302" s="1"/>
      <c r="BQ302" s="384"/>
      <c r="BR302" s="3"/>
      <c r="BS302" s="3"/>
      <c r="BT302" s="3"/>
      <c r="BU302" s="1"/>
      <c r="BV302" s="384"/>
      <c r="BW302" s="3"/>
      <c r="BX302" s="3"/>
      <c r="BY302" s="3"/>
      <c r="BZ302" s="1"/>
      <c r="CA302" s="384"/>
      <c r="CB302" s="3"/>
      <c r="CC302" s="3"/>
      <c r="CD302" s="3"/>
      <c r="CE302" s="1"/>
      <c r="CF302" s="384"/>
      <c r="CG302" s="3"/>
      <c r="CH302" s="3"/>
      <c r="CI302" s="3"/>
      <c r="CJ302" s="1"/>
      <c r="CK302" s="384"/>
      <c r="CL302" s="3"/>
      <c r="CM302" s="3"/>
      <c r="CN302" s="3"/>
      <c r="CO302" s="1"/>
      <c r="CP302" s="384"/>
      <c r="CQ302" s="3"/>
      <c r="CR302" s="3"/>
      <c r="CS302" s="3"/>
      <c r="CT302" s="1"/>
      <c r="CU302" s="384"/>
      <c r="CV302" s="3"/>
      <c r="CW302" s="3"/>
      <c r="CX302" s="3"/>
      <c r="CY302" s="1"/>
      <c r="CZ302" s="384"/>
      <c r="DA302" s="3"/>
      <c r="DB302" s="3"/>
      <c r="DC302" s="3"/>
      <c r="DD302" s="1"/>
      <c r="DE302" s="384"/>
      <c r="DF302" s="3"/>
      <c r="DG302" s="3"/>
      <c r="DH302" s="3"/>
      <c r="DI302" s="1"/>
      <c r="DJ302" s="384"/>
      <c r="DK302" s="3"/>
      <c r="DL302" s="3"/>
      <c r="DM302" s="3"/>
      <c r="DN302" s="1"/>
      <c r="DO302" s="384"/>
      <c r="DP302" s="3"/>
      <c r="DQ302" s="3"/>
      <c r="DR302" s="3"/>
      <c r="DS302" s="1"/>
      <c r="DT302" s="1"/>
      <c r="DU302" s="1"/>
      <c r="DV302" s="1"/>
      <c r="DW302" s="1"/>
      <c r="DX302" s="1"/>
      <c r="DY302" s="1"/>
    </row>
    <row r="303" spans="1:130" ht="15" thickBot="1" x14ac:dyDescent="0.35"/>
    <row r="304" spans="1:130" x14ac:dyDescent="0.3">
      <c r="B304" s="526"/>
      <c r="C304" s="527" t="s">
        <v>772</v>
      </c>
      <c r="D304" s="528" t="s">
        <v>773</v>
      </c>
    </row>
    <row r="305" spans="2:5" x14ac:dyDescent="0.3">
      <c r="B305" s="529" t="s">
        <v>774</v>
      </c>
      <c r="C305" s="530">
        <v>4.5</v>
      </c>
      <c r="D305" s="531"/>
      <c r="E305" s="619">
        <f>C305/$C$314</f>
        <v>0.76751861232634899</v>
      </c>
    </row>
    <row r="306" spans="2:5" x14ac:dyDescent="0.3">
      <c r="B306" s="532" t="s">
        <v>775</v>
      </c>
      <c r="C306" s="530">
        <f>$C$305*D306</f>
        <v>6.7500000000000004E-2</v>
      </c>
      <c r="D306" s="531">
        <v>1.4999999999999999E-2</v>
      </c>
      <c r="E306" s="619">
        <f t="shared" ref="E306:E313" si="767">C306/$C$314</f>
        <v>1.1512779184895235E-2</v>
      </c>
    </row>
    <row r="307" spans="2:5" x14ac:dyDescent="0.3">
      <c r="B307" s="532" t="s">
        <v>776</v>
      </c>
      <c r="C307" s="530">
        <f t="shared" ref="C307:C313" si="768">$C$305*D307</f>
        <v>6.3E-3</v>
      </c>
      <c r="D307" s="531">
        <v>1.4E-3</v>
      </c>
      <c r="E307" s="619">
        <f t="shared" si="767"/>
        <v>1.0745260572568886E-3</v>
      </c>
    </row>
    <row r="308" spans="2:5" x14ac:dyDescent="0.3">
      <c r="B308" s="532" t="s">
        <v>777</v>
      </c>
      <c r="C308" s="530">
        <f t="shared" si="768"/>
        <v>0.78885000000000005</v>
      </c>
      <c r="D308" s="531">
        <v>0.17530000000000001</v>
      </c>
      <c r="E308" s="619">
        <f t="shared" si="767"/>
        <v>0.13454601274080899</v>
      </c>
    </row>
    <row r="309" spans="2:5" x14ac:dyDescent="0.3">
      <c r="B309" s="532" t="s">
        <v>778</v>
      </c>
      <c r="C309" s="530">
        <f t="shared" si="768"/>
        <v>8.1900000000000001E-2</v>
      </c>
      <c r="D309" s="531">
        <v>1.8200000000000001E-2</v>
      </c>
      <c r="E309" s="619">
        <f t="shared" si="767"/>
        <v>1.3968838744339551E-2</v>
      </c>
    </row>
    <row r="310" spans="2:5" x14ac:dyDescent="0.3">
      <c r="B310" s="532" t="s">
        <v>779</v>
      </c>
      <c r="C310" s="530">
        <f t="shared" si="768"/>
        <v>0.18</v>
      </c>
      <c r="D310" s="531">
        <v>0.04</v>
      </c>
      <c r="E310" s="619">
        <f t="shared" si="767"/>
        <v>3.0700744493053957E-2</v>
      </c>
    </row>
    <row r="311" spans="2:5" x14ac:dyDescent="0.3">
      <c r="B311" s="532" t="s">
        <v>780</v>
      </c>
      <c r="C311" s="530">
        <f t="shared" si="768"/>
        <v>0.18</v>
      </c>
      <c r="D311" s="531">
        <v>0.04</v>
      </c>
      <c r="E311" s="619">
        <f t="shared" si="767"/>
        <v>3.0700744493053957E-2</v>
      </c>
    </row>
    <row r="312" spans="2:5" x14ac:dyDescent="0.3">
      <c r="B312" s="532" t="s">
        <v>781</v>
      </c>
      <c r="C312" s="530">
        <f t="shared" si="768"/>
        <v>5.8499999999999996E-2</v>
      </c>
      <c r="D312" s="531">
        <v>1.2999999999999999E-2</v>
      </c>
      <c r="E312" s="619">
        <f t="shared" si="767"/>
        <v>9.9777419602425366E-3</v>
      </c>
    </row>
    <row r="313" spans="2:5" x14ac:dyDescent="0.3">
      <c r="B313" s="532" t="s">
        <v>782</v>
      </c>
      <c r="C313" s="530">
        <f t="shared" si="768"/>
        <v>0</v>
      </c>
      <c r="D313" s="531"/>
      <c r="E313" s="619">
        <f t="shared" si="767"/>
        <v>0</v>
      </c>
    </row>
    <row r="314" spans="2:5" ht="18.600000000000001" thickBot="1" x14ac:dyDescent="0.4">
      <c r="B314" s="548" t="s">
        <v>783</v>
      </c>
      <c r="C314" s="549">
        <f>SUM(C305:C313)</f>
        <v>5.8630499999999994</v>
      </c>
      <c r="D314" s="533"/>
    </row>
    <row r="315" spans="2:5" x14ac:dyDescent="0.3">
      <c r="B315" s="534" t="s">
        <v>784</v>
      </c>
      <c r="C315" s="535"/>
      <c r="D315" s="536"/>
    </row>
  </sheetData>
  <mergeCells count="36">
    <mergeCell ref="DT17:DY17"/>
    <mergeCell ref="DT18:DU18"/>
    <mergeCell ref="DV18:DW18"/>
    <mergeCell ref="DX18:DY18"/>
    <mergeCell ref="DT47:DU47"/>
    <mergeCell ref="DV47:DW47"/>
    <mergeCell ref="DX47:DY47"/>
    <mergeCell ref="DT67:DU67"/>
    <mergeCell ref="DV67:DW67"/>
    <mergeCell ref="DX67:DY67"/>
    <mergeCell ref="DT100:DU100"/>
    <mergeCell ref="DV100:DW100"/>
    <mergeCell ref="DX100:DY100"/>
    <mergeCell ref="DT119:DU119"/>
    <mergeCell ref="DV119:DW119"/>
    <mergeCell ref="DX119:DY119"/>
    <mergeCell ref="DT145:DU145"/>
    <mergeCell ref="DV145:DW145"/>
    <mergeCell ref="DX145:DY145"/>
    <mergeCell ref="DT160:DU160"/>
    <mergeCell ref="DV160:DW160"/>
    <mergeCell ref="DX160:DY160"/>
    <mergeCell ref="DT178:DU178"/>
    <mergeCell ref="DV178:DW178"/>
    <mergeCell ref="DX178:DY178"/>
    <mergeCell ref="DT205:DU205"/>
    <mergeCell ref="DV205:DW205"/>
    <mergeCell ref="DX205:DY205"/>
    <mergeCell ref="DT224:DU224"/>
    <mergeCell ref="DV224:DW224"/>
    <mergeCell ref="DX224:DY224"/>
    <mergeCell ref="DT254:DU254"/>
    <mergeCell ref="DV254:DW254"/>
    <mergeCell ref="DX254:DY254"/>
    <mergeCell ref="B255:B256"/>
    <mergeCell ref="B257:B258"/>
  </mergeCells>
  <pageMargins left="0.75" right="0.75" top="1" bottom="1" header="0" footer="0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332"/>
  <sheetViews>
    <sheetView zoomScale="70" zoomScaleNormal="70" workbookViewId="0">
      <pane xSplit="3" ySplit="20" topLeftCell="D262" activePane="bottomRight" state="frozen"/>
      <selection pane="topRight" activeCell="D1" sqref="D1"/>
      <selection pane="bottomLeft" activeCell="A12" sqref="A12"/>
      <selection pane="bottomRight" activeCell="D265" sqref="D265:D286"/>
    </sheetView>
  </sheetViews>
  <sheetFormatPr baseColWidth="10" defaultColWidth="9.109375" defaultRowHeight="14.4" x14ac:dyDescent="0.3"/>
  <cols>
    <col min="1" max="1" width="4.5546875" style="1" bestFit="1" customWidth="1"/>
    <col min="2" max="2" width="42.88671875" style="1" customWidth="1"/>
    <col min="3" max="4" width="51.88671875" style="193" customWidth="1"/>
    <col min="5" max="5" width="16.33203125" style="237" bestFit="1" customWidth="1"/>
    <col min="6" max="6" width="15.77734375" style="1" bestFit="1" customWidth="1"/>
    <col min="7" max="7" width="19.44140625" style="1" bestFit="1" customWidth="1"/>
    <col min="8" max="8" width="16.77734375" style="1" bestFit="1" customWidth="1"/>
    <col min="9" max="9" width="14.21875" style="1" bestFit="1" customWidth="1"/>
    <col min="10" max="10" width="23.77734375" style="1" bestFit="1" customWidth="1"/>
    <col min="11" max="11" width="38.44140625" style="2" bestFit="1" customWidth="1"/>
    <col min="12" max="12" width="23.5546875" style="1" customWidth="1"/>
    <col min="13" max="13" width="4.33203125" style="1" customWidth="1"/>
    <col min="14" max="14" width="15.44140625" style="384" customWidth="1"/>
    <col min="15" max="15" width="13.77734375" style="207" customWidth="1"/>
    <col min="16" max="16" width="20.88671875" style="3" customWidth="1"/>
    <col min="17" max="17" width="20.109375" style="3" customWidth="1"/>
    <col min="18" max="18" width="29.44140625" style="3" customWidth="1"/>
    <col min="19" max="19" width="9.5546875" style="3" customWidth="1"/>
    <col min="20" max="20" width="8.109375" style="3" customWidth="1"/>
    <col min="21" max="21" width="14.33203125" style="3" bestFit="1" customWidth="1"/>
    <col min="22" max="22" width="20.109375" style="3" customWidth="1"/>
    <col min="23" max="23" width="4.33203125" style="3" customWidth="1"/>
    <col min="24" max="24" width="9.5546875" style="384" customWidth="1"/>
    <col min="25" max="25" width="8.109375" style="3" customWidth="1"/>
    <col min="26" max="26" width="14.33203125" style="3" bestFit="1" customWidth="1"/>
    <col min="27" max="27" width="20.109375" style="3" customWidth="1"/>
    <col min="28" max="28" width="4.33203125" style="1" customWidth="1"/>
    <col min="29" max="29" width="9.5546875" style="384" customWidth="1"/>
    <col min="30" max="30" width="8.109375" style="3" customWidth="1"/>
    <col min="31" max="31" width="14.33203125" style="3" bestFit="1" customWidth="1"/>
    <col min="32" max="32" width="20.109375" style="3" customWidth="1"/>
    <col min="33" max="33" width="4.33203125" style="1" customWidth="1"/>
    <col min="34" max="34" width="9.5546875" style="384" customWidth="1"/>
    <col min="35" max="35" width="8.109375" style="3" customWidth="1"/>
    <col min="36" max="36" width="14.33203125" style="3" bestFit="1" customWidth="1"/>
    <col min="37" max="37" width="20.109375" style="3" customWidth="1"/>
    <col min="38" max="38" width="9.88671875" style="1" customWidth="1"/>
    <col min="39" max="39" width="9.5546875" style="384" customWidth="1"/>
    <col min="40" max="40" width="8.109375" style="3" customWidth="1"/>
    <col min="41" max="41" width="14.33203125" style="3" bestFit="1" customWidth="1"/>
    <col min="42" max="42" width="20.109375" style="3" customWidth="1"/>
    <col min="43" max="43" width="9.88671875" style="1" customWidth="1"/>
    <col min="44" max="44" width="9.5546875" style="384" customWidth="1"/>
    <col min="45" max="45" width="8.109375" style="3" customWidth="1"/>
    <col min="46" max="46" width="14.33203125" style="3" bestFit="1" customWidth="1"/>
    <col min="47" max="47" width="20.109375" style="3" customWidth="1"/>
    <col min="48" max="48" width="9.88671875" style="1" customWidth="1"/>
    <col min="49" max="49" width="9.5546875" style="384" customWidth="1"/>
    <col min="50" max="50" width="8.109375" style="3" customWidth="1"/>
    <col min="51" max="51" width="14.33203125" style="3" bestFit="1" customWidth="1"/>
    <col min="52" max="52" width="20.109375" style="3" customWidth="1"/>
    <col min="53" max="53" width="9.88671875" style="1" customWidth="1"/>
    <col min="54" max="54" width="9.5546875" style="384" customWidth="1"/>
    <col min="55" max="55" width="8.109375" style="3" customWidth="1"/>
    <col min="56" max="56" width="14.33203125" style="3" bestFit="1" customWidth="1"/>
    <col min="57" max="57" width="20.109375" style="3" customWidth="1"/>
    <col min="58" max="58" width="9.88671875" style="1" customWidth="1"/>
    <col min="59" max="59" width="9.5546875" style="384" customWidth="1"/>
    <col min="60" max="60" width="8.109375" style="3" customWidth="1"/>
    <col min="61" max="61" width="14.33203125" style="3" bestFit="1" customWidth="1"/>
    <col min="62" max="62" width="20.109375" style="3" customWidth="1"/>
    <col min="63" max="63" width="9.88671875" style="1" customWidth="1"/>
    <col min="64" max="64" width="9.5546875" style="384" customWidth="1"/>
    <col min="65" max="65" width="8.109375" style="3" customWidth="1"/>
    <col min="66" max="66" width="14.33203125" style="3" bestFit="1" customWidth="1"/>
    <col min="67" max="67" width="20.109375" style="3" customWidth="1"/>
    <col min="68" max="68" width="9.88671875" style="1" customWidth="1"/>
    <col min="69" max="69" width="9.5546875" style="384" customWidth="1"/>
    <col min="70" max="70" width="8.109375" style="3" customWidth="1"/>
    <col min="71" max="71" width="14.33203125" style="3" bestFit="1" customWidth="1"/>
    <col min="72" max="72" width="20.109375" style="3" customWidth="1"/>
    <col min="73" max="73" width="9.88671875" style="1" customWidth="1"/>
    <col min="74" max="74" width="9.5546875" style="384" customWidth="1"/>
    <col min="75" max="75" width="8.109375" style="3" customWidth="1"/>
    <col min="76" max="76" width="14.33203125" style="3" bestFit="1" customWidth="1"/>
    <col min="77" max="77" width="20.109375" style="3" customWidth="1"/>
    <col min="78" max="78" width="9.88671875" style="1" customWidth="1"/>
    <col min="79" max="79" width="9.5546875" style="384" customWidth="1"/>
    <col min="80" max="80" width="8.109375" style="3" customWidth="1"/>
    <col min="81" max="81" width="14.33203125" style="3" bestFit="1" customWidth="1"/>
    <col min="82" max="82" width="20.109375" style="3" customWidth="1"/>
    <col min="83" max="83" width="9.88671875" style="1" customWidth="1"/>
    <col min="84" max="84" width="9.5546875" style="384" customWidth="1"/>
    <col min="85" max="85" width="8.109375" style="3" customWidth="1"/>
    <col min="86" max="86" width="14.33203125" style="3" bestFit="1" customWidth="1"/>
    <col min="87" max="87" width="20.109375" style="3" customWidth="1"/>
    <col min="88" max="88" width="9.88671875" style="1" customWidth="1"/>
    <col min="89" max="89" width="9.5546875" style="384" customWidth="1"/>
    <col min="90" max="90" width="8.109375" style="3" customWidth="1"/>
    <col min="91" max="91" width="14.33203125" style="3" bestFit="1" customWidth="1"/>
    <col min="92" max="92" width="20.109375" style="3" customWidth="1"/>
    <col min="93" max="93" width="9.88671875" style="1" customWidth="1"/>
    <col min="94" max="94" width="9.5546875" style="384" customWidth="1"/>
    <col min="95" max="95" width="8.109375" style="3" customWidth="1"/>
    <col min="96" max="96" width="14.33203125" style="3" bestFit="1" customWidth="1"/>
    <col min="97" max="97" width="20.109375" style="3" customWidth="1"/>
    <col min="98" max="98" width="9.88671875" style="1" customWidth="1"/>
    <col min="99" max="99" width="9.5546875" style="384" customWidth="1"/>
    <col min="100" max="100" width="8.109375" style="3" customWidth="1"/>
    <col min="101" max="101" width="14.33203125" style="3" bestFit="1" customWidth="1"/>
    <col min="102" max="102" width="20.109375" style="3" customWidth="1"/>
    <col min="103" max="103" width="9.88671875" style="1" customWidth="1"/>
    <col min="104" max="104" width="9.5546875" style="384" customWidth="1"/>
    <col min="105" max="105" width="8.109375" style="3" customWidth="1"/>
    <col min="106" max="106" width="14.33203125" style="3" bestFit="1" customWidth="1"/>
    <col min="107" max="107" width="20.109375" style="3" customWidth="1"/>
    <col min="108" max="108" width="9.88671875" style="1" customWidth="1"/>
    <col min="109" max="109" width="9.5546875" style="384" customWidth="1"/>
    <col min="110" max="110" width="8.109375" style="3" customWidth="1"/>
    <col min="111" max="111" width="14.33203125" style="3" bestFit="1" customWidth="1"/>
    <col min="112" max="112" width="20.109375" style="3" customWidth="1"/>
    <col min="113" max="113" width="9.88671875" style="1" customWidth="1"/>
    <col min="114" max="114" width="9.5546875" style="384" customWidth="1"/>
    <col min="115" max="115" width="8.109375" style="3" customWidth="1"/>
    <col min="116" max="116" width="14.33203125" style="3" bestFit="1" customWidth="1"/>
    <col min="117" max="117" width="20.109375" style="3" customWidth="1"/>
    <col min="118" max="118" width="9.88671875" style="1" customWidth="1"/>
    <col min="119" max="119" width="9.5546875" style="384" customWidth="1"/>
    <col min="120" max="120" width="8.109375" style="3" customWidth="1"/>
    <col min="121" max="121" width="14.33203125" style="3" bestFit="1" customWidth="1"/>
    <col min="122" max="122" width="20.109375" style="3" customWidth="1"/>
    <col min="123" max="123" width="9.88671875" style="1" customWidth="1"/>
    <col min="124" max="124" width="15.5546875" style="1" bestFit="1" customWidth="1"/>
    <col min="125" max="125" width="14.33203125" style="1" bestFit="1" customWidth="1"/>
    <col min="126" max="127" width="13.44140625" style="1" customWidth="1"/>
    <col min="128" max="128" width="15.5546875" style="1" bestFit="1" customWidth="1"/>
    <col min="129" max="129" width="14.33203125" style="1" bestFit="1" customWidth="1"/>
    <col min="130" max="130" width="57.77734375" style="193" customWidth="1"/>
    <col min="131" max="16384" width="9.109375" style="1"/>
  </cols>
  <sheetData>
    <row r="1" spans="2:130" ht="15" customHeight="1" x14ac:dyDescent="0.3">
      <c r="DZ1" s="308"/>
    </row>
    <row r="2" spans="2:130" ht="15" customHeight="1" x14ac:dyDescent="0.3">
      <c r="DZ2" s="308"/>
    </row>
    <row r="3" spans="2:130" ht="12.6" customHeight="1" x14ac:dyDescent="0.3">
      <c r="B3" s="4" t="s">
        <v>370</v>
      </c>
      <c r="C3" s="194"/>
      <c r="D3" s="194"/>
      <c r="F3" s="6"/>
      <c r="G3" s="6"/>
      <c r="H3" s="243" t="s">
        <v>1</v>
      </c>
      <c r="I3" s="5">
        <v>38</v>
      </c>
      <c r="J3" s="6"/>
      <c r="K3" s="301" t="s">
        <v>2</v>
      </c>
      <c r="L3" s="7">
        <v>0.25</v>
      </c>
      <c r="N3" s="385"/>
      <c r="O3" s="208"/>
      <c r="P3" s="8"/>
      <c r="Q3" s="9"/>
      <c r="R3" s="8"/>
      <c r="S3" s="8"/>
      <c r="T3" s="8"/>
      <c r="U3" s="8"/>
      <c r="V3" s="9"/>
      <c r="W3" s="8"/>
      <c r="X3" s="385"/>
      <c r="Y3" s="8"/>
      <c r="Z3" s="8"/>
      <c r="AA3" s="9"/>
      <c r="AB3" s="6"/>
      <c r="AC3" s="385"/>
      <c r="AD3" s="8"/>
      <c r="AE3" s="8"/>
      <c r="AF3" s="9"/>
      <c r="AG3" s="6"/>
      <c r="AH3" s="385"/>
      <c r="AI3" s="8"/>
      <c r="AJ3" s="8"/>
      <c r="AK3" s="9"/>
      <c r="AM3" s="385"/>
      <c r="AN3" s="8"/>
      <c r="AO3" s="8"/>
      <c r="AP3" s="9"/>
      <c r="AR3" s="385"/>
      <c r="AS3" s="8"/>
      <c r="AT3" s="8"/>
      <c r="AU3" s="9"/>
      <c r="AW3" s="385"/>
      <c r="AX3" s="8"/>
      <c r="AY3" s="8"/>
      <c r="AZ3" s="9"/>
      <c r="BB3" s="385"/>
      <c r="BC3" s="8"/>
      <c r="BD3" s="8"/>
      <c r="BE3" s="9"/>
      <c r="BG3" s="385"/>
      <c r="BH3" s="8"/>
      <c r="BI3" s="8"/>
      <c r="BJ3" s="9"/>
      <c r="BL3" s="385"/>
      <c r="BM3" s="8"/>
      <c r="BN3" s="8"/>
      <c r="BO3" s="9"/>
      <c r="BQ3" s="385"/>
      <c r="BR3" s="8"/>
      <c r="BS3" s="8"/>
      <c r="BT3" s="9"/>
      <c r="BV3" s="385"/>
      <c r="BW3" s="8"/>
      <c r="BX3" s="8"/>
      <c r="BY3" s="9"/>
      <c r="CA3" s="385"/>
      <c r="CB3" s="8"/>
      <c r="CC3" s="8"/>
      <c r="CD3" s="9"/>
      <c r="CF3" s="385"/>
      <c r="CG3" s="8"/>
      <c r="CH3" s="8"/>
      <c r="CI3" s="9"/>
      <c r="CK3" s="385"/>
      <c r="CL3" s="8"/>
      <c r="CM3" s="8"/>
      <c r="CN3" s="9"/>
      <c r="CP3" s="385"/>
      <c r="CQ3" s="8"/>
      <c r="CR3" s="8"/>
      <c r="CS3" s="9"/>
      <c r="CU3" s="385"/>
      <c r="CV3" s="8"/>
      <c r="CW3" s="8"/>
      <c r="CX3" s="9"/>
      <c r="CZ3" s="385"/>
      <c r="DA3" s="8"/>
      <c r="DB3" s="8"/>
      <c r="DC3" s="9"/>
      <c r="DE3" s="385"/>
      <c r="DF3" s="8"/>
      <c r="DG3" s="8"/>
      <c r="DH3" s="9"/>
      <c r="DJ3" s="385"/>
      <c r="DK3" s="8"/>
      <c r="DL3" s="8"/>
      <c r="DM3" s="9"/>
      <c r="DO3" s="385"/>
      <c r="DP3" s="8"/>
      <c r="DQ3" s="8"/>
      <c r="DR3" s="9"/>
      <c r="DZ3" s="308"/>
    </row>
    <row r="4" spans="2:130" ht="12.6" customHeight="1" x14ac:dyDescent="0.3">
      <c r="E4" s="244"/>
      <c r="F4" s="10"/>
      <c r="G4" s="10"/>
      <c r="H4" s="10"/>
      <c r="I4" s="10"/>
      <c r="J4" s="10"/>
      <c r="L4" s="11"/>
      <c r="N4" s="385"/>
      <c r="O4" s="208"/>
      <c r="P4" s="8"/>
      <c r="Q4" s="8"/>
      <c r="R4" s="8"/>
      <c r="S4" s="8"/>
      <c r="T4" s="8"/>
      <c r="U4" s="8"/>
      <c r="V4" s="8"/>
      <c r="W4" s="8"/>
      <c r="X4" s="385"/>
      <c r="Y4" s="8"/>
      <c r="Z4" s="8"/>
      <c r="AA4" s="8"/>
      <c r="AB4" s="6"/>
      <c r="AC4" s="385"/>
      <c r="AD4" s="8"/>
      <c r="AE4" s="8"/>
      <c r="AF4" s="8"/>
      <c r="AG4" s="6"/>
      <c r="AH4" s="385"/>
      <c r="AI4" s="8"/>
      <c r="AJ4" s="8"/>
      <c r="AK4" s="8"/>
      <c r="AM4" s="385"/>
      <c r="AN4" s="8"/>
      <c r="AO4" s="8"/>
      <c r="AP4" s="8"/>
      <c r="AR4" s="385"/>
      <c r="AS4" s="8"/>
      <c r="AT4" s="8"/>
      <c r="AU4" s="8"/>
      <c r="AW4" s="385"/>
      <c r="AX4" s="8"/>
      <c r="AY4" s="8"/>
      <c r="AZ4" s="8"/>
      <c r="BB4" s="385"/>
      <c r="BC4" s="8"/>
      <c r="BD4" s="8"/>
      <c r="BE4" s="8"/>
      <c r="BG4" s="385"/>
      <c r="BH4" s="8"/>
      <c r="BI4" s="8"/>
      <c r="BJ4" s="8"/>
      <c r="BL4" s="385"/>
      <c r="BM4" s="8"/>
      <c r="BN4" s="8"/>
      <c r="BO4" s="8"/>
      <c r="BQ4" s="385"/>
      <c r="BR4" s="8"/>
      <c r="BS4" s="8"/>
      <c r="BT4" s="8"/>
      <c r="BV4" s="385"/>
      <c r="BW4" s="8"/>
      <c r="BX4" s="8"/>
      <c r="BY4" s="8"/>
      <c r="CA4" s="385"/>
      <c r="CB4" s="8"/>
      <c r="CC4" s="8"/>
      <c r="CD4" s="8"/>
      <c r="CF4" s="385"/>
      <c r="CG4" s="8"/>
      <c r="CH4" s="8"/>
      <c r="CI4" s="8"/>
      <c r="CK4" s="385"/>
      <c r="CL4" s="8"/>
      <c r="CM4" s="8"/>
      <c r="CN4" s="8"/>
      <c r="CP4" s="385"/>
      <c r="CQ4" s="8"/>
      <c r="CR4" s="8"/>
      <c r="CS4" s="8"/>
      <c r="CU4" s="385"/>
      <c r="CV4" s="8"/>
      <c r="CW4" s="8"/>
      <c r="CX4" s="8"/>
      <c r="CZ4" s="385"/>
      <c r="DA4" s="8"/>
      <c r="DB4" s="8"/>
      <c r="DC4" s="8"/>
      <c r="DE4" s="385"/>
      <c r="DF4" s="8"/>
      <c r="DG4" s="8"/>
      <c r="DH4" s="8"/>
      <c r="DJ4" s="385"/>
      <c r="DK4" s="8"/>
      <c r="DL4" s="8"/>
      <c r="DM4" s="8"/>
      <c r="DO4" s="385"/>
      <c r="DP4" s="8"/>
      <c r="DQ4" s="8"/>
      <c r="DR4" s="8"/>
      <c r="DZ4" s="308"/>
    </row>
    <row r="5" spans="2:130" ht="12.6" customHeight="1" x14ac:dyDescent="0.3">
      <c r="E5" s="244"/>
      <c r="F5" s="10"/>
      <c r="G5" s="10"/>
      <c r="H5" s="243" t="s">
        <v>3</v>
      </c>
      <c r="I5" s="12">
        <v>2.8000000000000001E-2</v>
      </c>
      <c r="J5" s="10"/>
      <c r="K5" s="301" t="s">
        <v>4</v>
      </c>
      <c r="L5" s="7">
        <v>0.4</v>
      </c>
      <c r="N5" s="385"/>
      <c r="O5" s="208"/>
      <c r="P5" s="8"/>
      <c r="Q5" s="9"/>
      <c r="R5" s="8"/>
      <c r="S5" s="8"/>
      <c r="T5" s="8"/>
      <c r="U5" s="8"/>
      <c r="V5" s="9"/>
      <c r="W5" s="6"/>
      <c r="X5" s="385"/>
      <c r="Y5" s="8"/>
      <c r="Z5" s="8"/>
      <c r="AA5" s="9"/>
      <c r="AB5" s="6"/>
      <c r="AC5" s="385"/>
      <c r="AD5" s="8"/>
      <c r="AE5" s="8"/>
      <c r="AF5" s="9"/>
      <c r="AG5" s="6"/>
      <c r="AH5" s="385"/>
      <c r="AI5" s="8"/>
      <c r="AJ5" s="8"/>
      <c r="AK5" s="9"/>
      <c r="AM5" s="385"/>
      <c r="AN5" s="8"/>
      <c r="AO5" s="8"/>
      <c r="AP5" s="9"/>
      <c r="AR5" s="385"/>
      <c r="AS5" s="8"/>
      <c r="AT5" s="8"/>
      <c r="AU5" s="9"/>
      <c r="AW5" s="385"/>
      <c r="AX5" s="8"/>
      <c r="AY5" s="8"/>
      <c r="AZ5" s="9"/>
      <c r="BB5" s="385"/>
      <c r="BC5" s="8"/>
      <c r="BD5" s="8"/>
      <c r="BE5" s="9"/>
      <c r="BG5" s="385"/>
      <c r="BH5" s="8"/>
      <c r="BI5" s="8"/>
      <c r="BJ5" s="9"/>
      <c r="BL5" s="385"/>
      <c r="BM5" s="8"/>
      <c r="BN5" s="8"/>
      <c r="BO5" s="9"/>
      <c r="BQ5" s="385"/>
      <c r="BR5" s="8"/>
      <c r="BS5" s="8"/>
      <c r="BT5" s="9"/>
      <c r="BV5" s="385"/>
      <c r="BW5" s="8"/>
      <c r="BX5" s="8"/>
      <c r="BY5" s="9"/>
      <c r="CA5" s="385"/>
      <c r="CB5" s="8"/>
      <c r="CC5" s="8"/>
      <c r="CD5" s="9"/>
      <c r="CF5" s="385"/>
      <c r="CG5" s="8"/>
      <c r="CH5" s="8"/>
      <c r="CI5" s="9"/>
      <c r="CK5" s="385"/>
      <c r="CL5" s="8"/>
      <c r="CM5" s="8"/>
      <c r="CN5" s="9"/>
      <c r="CP5" s="385"/>
      <c r="CQ5" s="8"/>
      <c r="CR5" s="8"/>
      <c r="CS5" s="9"/>
      <c r="CU5" s="385"/>
      <c r="CV5" s="8"/>
      <c r="CW5" s="8"/>
      <c r="CX5" s="9"/>
      <c r="CZ5" s="385"/>
      <c r="DA5" s="8"/>
      <c r="DB5" s="8"/>
      <c r="DC5" s="9"/>
      <c r="DE5" s="385"/>
      <c r="DF5" s="8"/>
      <c r="DG5" s="8"/>
      <c r="DH5" s="9"/>
      <c r="DJ5" s="385"/>
      <c r="DK5" s="8"/>
      <c r="DL5" s="8"/>
      <c r="DM5" s="9"/>
      <c r="DO5" s="385"/>
      <c r="DP5" s="8"/>
      <c r="DQ5" s="8"/>
      <c r="DR5" s="9"/>
      <c r="DZ5" s="308"/>
    </row>
    <row r="6" spans="2:130" ht="12.6" customHeight="1" x14ac:dyDescent="0.3">
      <c r="I6" s="11"/>
      <c r="L6" s="11"/>
      <c r="N6" s="385"/>
      <c r="O6" s="208"/>
      <c r="P6" s="8"/>
      <c r="Q6" s="8"/>
      <c r="R6" s="8"/>
      <c r="S6" s="8"/>
      <c r="T6" s="8"/>
      <c r="U6" s="8"/>
      <c r="V6" s="8"/>
      <c r="W6" s="8"/>
      <c r="X6" s="385"/>
      <c r="Y6" s="8"/>
      <c r="Z6" s="8"/>
      <c r="AA6" s="8"/>
      <c r="AB6" s="6"/>
      <c r="AC6" s="385"/>
      <c r="AD6" s="8"/>
      <c r="AE6" s="8"/>
      <c r="AF6" s="8"/>
      <c r="AG6" s="6"/>
      <c r="AH6" s="385"/>
      <c r="AI6" s="8"/>
      <c r="AJ6" s="8"/>
      <c r="AK6" s="8"/>
      <c r="AM6" s="385"/>
      <c r="AN6" s="8"/>
      <c r="AO6" s="8"/>
      <c r="AP6" s="8"/>
      <c r="AR6" s="385"/>
      <c r="AS6" s="8"/>
      <c r="AT6" s="8"/>
      <c r="AU6" s="8"/>
      <c r="AW6" s="385"/>
      <c r="AX6" s="8"/>
      <c r="AY6" s="8"/>
      <c r="AZ6" s="8"/>
      <c r="BB6" s="385"/>
      <c r="BC6" s="8"/>
      <c r="BD6" s="8"/>
      <c r="BE6" s="8"/>
      <c r="BG6" s="385"/>
      <c r="BH6" s="8"/>
      <c r="BI6" s="8"/>
      <c r="BJ6" s="8"/>
      <c r="BL6" s="385"/>
      <c r="BM6" s="8"/>
      <c r="BN6" s="8"/>
      <c r="BO6" s="8"/>
      <c r="BQ6" s="385"/>
      <c r="BR6" s="8"/>
      <c r="BS6" s="8"/>
      <c r="BT6" s="8"/>
      <c r="BV6" s="385"/>
      <c r="BW6" s="8"/>
      <c r="BX6" s="8"/>
      <c r="BY6" s="8"/>
      <c r="CA6" s="385"/>
      <c r="CB6" s="8"/>
      <c r="CC6" s="8"/>
      <c r="CD6" s="8"/>
      <c r="CF6" s="385"/>
      <c r="CG6" s="8"/>
      <c r="CH6" s="8"/>
      <c r="CI6" s="8"/>
      <c r="CK6" s="385"/>
      <c r="CL6" s="8"/>
      <c r="CM6" s="8"/>
      <c r="CN6" s="8"/>
      <c r="CP6" s="385"/>
      <c r="CQ6" s="8"/>
      <c r="CR6" s="8"/>
      <c r="CS6" s="8"/>
      <c r="CU6" s="385"/>
      <c r="CV6" s="8"/>
      <c r="CW6" s="8"/>
      <c r="CX6" s="8"/>
      <c r="CZ6" s="385"/>
      <c r="DA6" s="8"/>
      <c r="DB6" s="8"/>
      <c r="DC6" s="8"/>
      <c r="DE6" s="385"/>
      <c r="DF6" s="8"/>
      <c r="DG6" s="8"/>
      <c r="DH6" s="8"/>
      <c r="DJ6" s="385"/>
      <c r="DK6" s="8"/>
      <c r="DL6" s="8"/>
      <c r="DM6" s="8"/>
      <c r="DO6" s="385"/>
      <c r="DP6" s="8"/>
      <c r="DQ6" s="8"/>
      <c r="DR6" s="8"/>
      <c r="DZ6" s="308"/>
    </row>
    <row r="7" spans="2:130" ht="12.6" customHeight="1" x14ac:dyDescent="0.3">
      <c r="H7" s="243" t="s">
        <v>5</v>
      </c>
      <c r="I7" s="12">
        <v>0.03</v>
      </c>
      <c r="K7" s="301" t="s">
        <v>6</v>
      </c>
      <c r="L7" s="7">
        <v>0.3</v>
      </c>
      <c r="N7" s="385"/>
      <c r="O7" s="208"/>
      <c r="P7" s="8"/>
      <c r="Q7" s="8"/>
      <c r="R7" s="8"/>
      <c r="S7" s="8"/>
      <c r="T7" s="8"/>
      <c r="U7" s="8"/>
      <c r="V7" s="8"/>
      <c r="W7" s="8"/>
      <c r="X7" s="385"/>
      <c r="Y7" s="8"/>
      <c r="Z7" s="8"/>
      <c r="AA7" s="8"/>
      <c r="AB7" s="6"/>
      <c r="AC7" s="385"/>
      <c r="AD7" s="8"/>
      <c r="AE7" s="8"/>
      <c r="AF7" s="8"/>
      <c r="AG7" s="6"/>
      <c r="AH7" s="385"/>
      <c r="AI7" s="8"/>
      <c r="AJ7" s="8"/>
      <c r="AK7" s="8"/>
      <c r="AM7" s="385"/>
      <c r="AN7" s="8"/>
      <c r="AO7" s="8"/>
      <c r="AP7" s="8"/>
      <c r="AR7" s="385"/>
      <c r="AS7" s="8"/>
      <c r="AT7" s="8"/>
      <c r="AU7" s="8"/>
      <c r="AW7" s="385"/>
      <c r="AX7" s="8"/>
      <c r="AY7" s="8"/>
      <c r="AZ7" s="8"/>
      <c r="BB7" s="385"/>
      <c r="BC7" s="8"/>
      <c r="BD7" s="8"/>
      <c r="BE7" s="8"/>
      <c r="BG7" s="385"/>
      <c r="BH7" s="8"/>
      <c r="BI7" s="8"/>
      <c r="BJ7" s="8"/>
      <c r="BL7" s="385"/>
      <c r="BM7" s="8"/>
      <c r="BN7" s="8"/>
      <c r="BO7" s="8"/>
      <c r="BQ7" s="385"/>
      <c r="BR7" s="8"/>
      <c r="BS7" s="8"/>
      <c r="BT7" s="8"/>
      <c r="BV7" s="385"/>
      <c r="BW7" s="8"/>
      <c r="BX7" s="8"/>
      <c r="BY7" s="8"/>
      <c r="CA7" s="385"/>
      <c r="CB7" s="8"/>
      <c r="CC7" s="8"/>
      <c r="CD7" s="8"/>
      <c r="CF7" s="385"/>
      <c r="CG7" s="8"/>
      <c r="CH7" s="8"/>
      <c r="CI7" s="8"/>
      <c r="CK7" s="385"/>
      <c r="CL7" s="8"/>
      <c r="CM7" s="8"/>
      <c r="CN7" s="8"/>
      <c r="CP7" s="385"/>
      <c r="CQ7" s="8"/>
      <c r="CR7" s="8"/>
      <c r="CS7" s="8"/>
      <c r="CU7" s="385"/>
      <c r="CV7" s="8"/>
      <c r="CW7" s="8"/>
      <c r="CX7" s="8"/>
      <c r="CZ7" s="385"/>
      <c r="DA7" s="8"/>
      <c r="DB7" s="8"/>
      <c r="DC7" s="8"/>
      <c r="DE7" s="385"/>
      <c r="DF7" s="8"/>
      <c r="DG7" s="8"/>
      <c r="DH7" s="8"/>
      <c r="DJ7" s="385"/>
      <c r="DK7" s="8"/>
      <c r="DL7" s="8"/>
      <c r="DM7" s="8"/>
      <c r="DO7" s="385"/>
      <c r="DP7" s="8"/>
      <c r="DQ7" s="8"/>
      <c r="DR7" s="8"/>
      <c r="DZ7" s="308"/>
    </row>
    <row r="8" spans="2:130" ht="12.6" customHeight="1" x14ac:dyDescent="0.3">
      <c r="I8" s="11"/>
      <c r="L8" s="11"/>
      <c r="DZ8" s="308"/>
    </row>
    <row r="9" spans="2:130" ht="12.6" customHeight="1" x14ac:dyDescent="0.3">
      <c r="H9" s="243" t="s">
        <v>7</v>
      </c>
      <c r="I9" s="12">
        <v>0.1</v>
      </c>
      <c r="K9" s="301" t="s">
        <v>8</v>
      </c>
      <c r="L9" s="7">
        <v>0.15</v>
      </c>
      <c r="DZ9" s="308"/>
    </row>
    <row r="10" spans="2:130" ht="12.6" customHeight="1" x14ac:dyDescent="0.3">
      <c r="DZ10" s="308"/>
    </row>
    <row r="11" spans="2:130" ht="12.6" customHeight="1" x14ac:dyDescent="0.3">
      <c r="K11" s="301" t="s">
        <v>9</v>
      </c>
      <c r="L11" s="13">
        <v>2015</v>
      </c>
      <c r="DZ11" s="308"/>
    </row>
    <row r="12" spans="2:130" ht="12.6" customHeight="1" x14ac:dyDescent="0.3">
      <c r="DZ12" s="308"/>
    </row>
    <row r="13" spans="2:130" ht="12.6" customHeight="1" x14ac:dyDescent="0.3">
      <c r="K13" s="301" t="s">
        <v>10</v>
      </c>
      <c r="L13" s="7">
        <v>0.1</v>
      </c>
      <c r="DZ13" s="308"/>
    </row>
    <row r="14" spans="2:130" ht="15" customHeight="1" x14ac:dyDescent="0.3">
      <c r="DZ14" s="308"/>
    </row>
    <row r="15" spans="2:130" ht="15" customHeight="1" thickBot="1" x14ac:dyDescent="0.35">
      <c r="DZ15" s="308"/>
    </row>
    <row r="16" spans="2:130" ht="15" customHeight="1" thickBot="1" x14ac:dyDescent="0.4">
      <c r="B16" s="245"/>
      <c r="C16" s="195"/>
      <c r="D16" s="195"/>
      <c r="E16" s="238"/>
      <c r="F16" s="15"/>
      <c r="G16" s="15"/>
      <c r="H16" s="15"/>
      <c r="I16" s="15"/>
      <c r="J16" s="15"/>
      <c r="K16" s="16"/>
      <c r="L16" s="15"/>
      <c r="M16" s="15"/>
      <c r="N16" s="386"/>
      <c r="O16" s="209"/>
      <c r="P16" s="17"/>
      <c r="Q16" s="17"/>
      <c r="R16" s="17"/>
      <c r="S16" s="17"/>
      <c r="T16" s="17"/>
      <c r="U16" s="17"/>
      <c r="V16" s="17"/>
      <c r="W16" s="17"/>
      <c r="X16" s="386"/>
      <c r="Y16" s="17"/>
      <c r="Z16" s="17"/>
      <c r="AA16" s="17"/>
      <c r="AB16" s="15"/>
      <c r="AC16" s="386"/>
      <c r="AD16" s="17"/>
      <c r="AE16" s="17"/>
      <c r="AF16" s="17"/>
      <c r="AG16" s="15"/>
      <c r="AH16" s="386"/>
      <c r="AI16" s="17"/>
      <c r="AJ16" s="17"/>
      <c r="AK16" s="17"/>
      <c r="AL16" s="15"/>
      <c r="AM16" s="386"/>
      <c r="AN16" s="17"/>
      <c r="AO16" s="17"/>
      <c r="AP16" s="17"/>
      <c r="AQ16" s="15"/>
      <c r="AR16" s="386"/>
      <c r="AS16" s="17"/>
      <c r="AT16" s="17"/>
      <c r="AU16" s="17"/>
      <c r="AV16" s="15"/>
      <c r="AW16" s="386"/>
      <c r="AX16" s="17"/>
      <c r="AY16" s="17"/>
      <c r="AZ16" s="17"/>
      <c r="BA16" s="15"/>
      <c r="BB16" s="386"/>
      <c r="BC16" s="17"/>
      <c r="BD16" s="17"/>
      <c r="BE16" s="17"/>
      <c r="BF16" s="15"/>
      <c r="BG16" s="386"/>
      <c r="BH16" s="17"/>
      <c r="BI16" s="17"/>
      <c r="BJ16" s="17"/>
      <c r="BK16" s="15"/>
      <c r="BL16" s="386"/>
      <c r="BM16" s="17"/>
      <c r="BN16" s="17"/>
      <c r="BO16" s="17"/>
      <c r="BP16" s="15"/>
      <c r="BQ16" s="386"/>
      <c r="BR16" s="17"/>
      <c r="BS16" s="17"/>
      <c r="BT16" s="17"/>
      <c r="BU16" s="15"/>
      <c r="BV16" s="386"/>
      <c r="BW16" s="17"/>
      <c r="BX16" s="17"/>
      <c r="BY16" s="17"/>
      <c r="BZ16" s="15"/>
      <c r="CA16" s="386"/>
      <c r="CB16" s="17"/>
      <c r="CC16" s="17"/>
      <c r="CD16" s="17"/>
      <c r="CE16" s="15"/>
      <c r="CF16" s="386"/>
      <c r="CG16" s="17"/>
      <c r="CH16" s="17"/>
      <c r="CI16" s="17"/>
      <c r="CJ16" s="15"/>
      <c r="CK16" s="386"/>
      <c r="CL16" s="17"/>
      <c r="CM16" s="17"/>
      <c r="CN16" s="17"/>
      <c r="CO16" s="15"/>
      <c r="CP16" s="386"/>
      <c r="CQ16" s="17"/>
      <c r="CR16" s="17"/>
      <c r="CS16" s="17"/>
      <c r="CT16" s="15"/>
      <c r="CU16" s="386"/>
      <c r="CV16" s="17"/>
      <c r="CW16" s="17"/>
      <c r="CX16" s="17"/>
      <c r="CY16" s="15"/>
      <c r="CZ16" s="386"/>
      <c r="DA16" s="17"/>
      <c r="DB16" s="17"/>
      <c r="DC16" s="17"/>
      <c r="DD16" s="15"/>
      <c r="DE16" s="386"/>
      <c r="DF16" s="17"/>
      <c r="DG16" s="17"/>
      <c r="DH16" s="17"/>
      <c r="DI16" s="15"/>
      <c r="DJ16" s="386"/>
      <c r="DK16" s="17"/>
      <c r="DL16" s="17"/>
      <c r="DM16" s="17"/>
      <c r="DN16" s="15"/>
      <c r="DO16" s="386"/>
      <c r="DP16" s="17"/>
      <c r="DQ16" s="17"/>
      <c r="DR16" s="18"/>
    </row>
    <row r="17" spans="1:130" ht="15" customHeight="1" x14ac:dyDescent="0.35">
      <c r="B17" s="246"/>
      <c r="DT17" s="607" t="s">
        <v>11</v>
      </c>
      <c r="DU17" s="608"/>
      <c r="DV17" s="608"/>
      <c r="DW17" s="608"/>
      <c r="DX17" s="608"/>
      <c r="DY17" s="609"/>
    </row>
    <row r="18" spans="1:130" ht="15" customHeight="1" x14ac:dyDescent="0.3">
      <c r="I18" s="2"/>
      <c r="J18" s="2"/>
      <c r="L18" s="2"/>
      <c r="N18" s="387">
        <v>1</v>
      </c>
      <c r="O18" s="210"/>
      <c r="P18" s="247">
        <v>2015</v>
      </c>
      <c r="Q18" s="21"/>
      <c r="R18" s="22"/>
      <c r="S18" s="379">
        <v>2</v>
      </c>
      <c r="T18" s="204"/>
      <c r="U18" s="247">
        <v>2016</v>
      </c>
      <c r="V18" s="21"/>
      <c r="W18" s="22"/>
      <c r="X18" s="387">
        <v>3</v>
      </c>
      <c r="Y18" s="20"/>
      <c r="Z18" s="247">
        <v>2017</v>
      </c>
      <c r="AA18" s="21"/>
      <c r="AB18" s="451"/>
      <c r="AC18" s="398">
        <v>4</v>
      </c>
      <c r="AD18" s="25"/>
      <c r="AE18" s="248">
        <v>2018</v>
      </c>
      <c r="AF18" s="26"/>
      <c r="AH18" s="398">
        <v>5</v>
      </c>
      <c r="AI18" s="25"/>
      <c r="AJ18" s="248">
        <v>2019</v>
      </c>
      <c r="AK18" s="26"/>
      <c r="AM18" s="399">
        <v>6</v>
      </c>
      <c r="AN18" s="28"/>
      <c r="AO18" s="249">
        <v>2020</v>
      </c>
      <c r="AP18" s="29"/>
      <c r="AR18" s="399">
        <v>7</v>
      </c>
      <c r="AS18" s="28"/>
      <c r="AT18" s="249">
        <v>2021</v>
      </c>
      <c r="AU18" s="29"/>
      <c r="AW18" s="399">
        <v>8</v>
      </c>
      <c r="AX18" s="28"/>
      <c r="AY18" s="249">
        <v>2022</v>
      </c>
      <c r="AZ18" s="29"/>
      <c r="BB18" s="399">
        <v>9</v>
      </c>
      <c r="BC18" s="28"/>
      <c r="BD18" s="249">
        <v>2023</v>
      </c>
      <c r="BE18" s="29"/>
      <c r="BG18" s="399">
        <v>10</v>
      </c>
      <c r="BH18" s="28"/>
      <c r="BI18" s="249">
        <v>2024</v>
      </c>
      <c r="BJ18" s="29"/>
      <c r="BL18" s="399">
        <v>11</v>
      </c>
      <c r="BM18" s="28"/>
      <c r="BN18" s="249">
        <v>2025</v>
      </c>
      <c r="BO18" s="29"/>
      <c r="BQ18" s="399">
        <v>12</v>
      </c>
      <c r="BR18" s="28"/>
      <c r="BS18" s="249">
        <v>2026</v>
      </c>
      <c r="BT18" s="29"/>
      <c r="BV18" s="399">
        <v>13</v>
      </c>
      <c r="BW18" s="28"/>
      <c r="BX18" s="249">
        <v>2027</v>
      </c>
      <c r="BY18" s="29"/>
      <c r="CA18" s="399">
        <v>14</v>
      </c>
      <c r="CB18" s="28"/>
      <c r="CC18" s="249">
        <v>2028</v>
      </c>
      <c r="CD18" s="29"/>
      <c r="CF18" s="399">
        <v>15</v>
      </c>
      <c r="CG18" s="28"/>
      <c r="CH18" s="249">
        <v>2029</v>
      </c>
      <c r="CI18" s="29"/>
      <c r="CK18" s="399">
        <v>16</v>
      </c>
      <c r="CL18" s="28"/>
      <c r="CM18" s="249">
        <v>2030</v>
      </c>
      <c r="CN18" s="29"/>
      <c r="CP18" s="399">
        <v>17</v>
      </c>
      <c r="CQ18" s="28"/>
      <c r="CR18" s="249">
        <v>2031</v>
      </c>
      <c r="CS18" s="29"/>
      <c r="CU18" s="399">
        <v>18</v>
      </c>
      <c r="CV18" s="28"/>
      <c r="CW18" s="249">
        <v>2032</v>
      </c>
      <c r="CX18" s="29"/>
      <c r="CZ18" s="399">
        <v>19</v>
      </c>
      <c r="DA18" s="28"/>
      <c r="DB18" s="249">
        <v>2033</v>
      </c>
      <c r="DC18" s="29"/>
      <c r="DE18" s="399">
        <v>20</v>
      </c>
      <c r="DF18" s="28"/>
      <c r="DG18" s="249">
        <v>2034</v>
      </c>
      <c r="DH18" s="29"/>
      <c r="DJ18" s="399">
        <v>21</v>
      </c>
      <c r="DK18" s="28"/>
      <c r="DL18" s="249">
        <v>2035</v>
      </c>
      <c r="DM18" s="29"/>
      <c r="DO18" s="399">
        <v>22</v>
      </c>
      <c r="DP18" s="28"/>
      <c r="DQ18" s="249">
        <v>2036</v>
      </c>
      <c r="DR18" s="29"/>
      <c r="DT18" s="605" t="s">
        <v>12</v>
      </c>
      <c r="DU18" s="606"/>
      <c r="DV18" s="605" t="s">
        <v>13</v>
      </c>
      <c r="DW18" s="606"/>
      <c r="DX18" s="603" t="s">
        <v>14</v>
      </c>
      <c r="DY18" s="604"/>
    </row>
    <row r="19" spans="1:130" ht="15" thickBot="1" x14ac:dyDescent="0.35">
      <c r="I19" s="2"/>
      <c r="J19" s="2"/>
      <c r="L19" s="2"/>
      <c r="N19" s="388" t="s">
        <v>15</v>
      </c>
      <c r="O19" s="211" t="s">
        <v>16</v>
      </c>
      <c r="P19" s="31" t="s">
        <v>17</v>
      </c>
      <c r="Q19" s="32" t="s">
        <v>18</v>
      </c>
      <c r="R19" s="22"/>
      <c r="S19" s="30" t="s">
        <v>15</v>
      </c>
      <c r="T19" s="31" t="s">
        <v>16</v>
      </c>
      <c r="U19" s="31" t="s">
        <v>17</v>
      </c>
      <c r="V19" s="32" t="s">
        <v>18</v>
      </c>
      <c r="W19" s="22"/>
      <c r="X19" s="388" t="s">
        <v>15</v>
      </c>
      <c r="Y19" s="31" t="s">
        <v>16</v>
      </c>
      <c r="Z19" s="31" t="s">
        <v>17</v>
      </c>
      <c r="AA19" s="32" t="s">
        <v>18</v>
      </c>
      <c r="AB19" s="451"/>
      <c r="AC19" s="388" t="s">
        <v>15</v>
      </c>
      <c r="AD19" s="31" t="s">
        <v>16</v>
      </c>
      <c r="AE19" s="31" t="s">
        <v>17</v>
      </c>
      <c r="AF19" s="32" t="s">
        <v>18</v>
      </c>
      <c r="AH19" s="388" t="s">
        <v>15</v>
      </c>
      <c r="AI19" s="31" t="s">
        <v>16</v>
      </c>
      <c r="AJ19" s="31" t="s">
        <v>17</v>
      </c>
      <c r="AK19" s="32" t="s">
        <v>18</v>
      </c>
      <c r="AM19" s="388" t="s">
        <v>15</v>
      </c>
      <c r="AN19" s="31" t="s">
        <v>16</v>
      </c>
      <c r="AO19" s="31" t="s">
        <v>17</v>
      </c>
      <c r="AP19" s="32" t="s">
        <v>18</v>
      </c>
      <c r="AR19" s="388" t="s">
        <v>15</v>
      </c>
      <c r="AS19" s="31" t="s">
        <v>16</v>
      </c>
      <c r="AT19" s="31" t="s">
        <v>17</v>
      </c>
      <c r="AU19" s="32" t="s">
        <v>18</v>
      </c>
      <c r="AW19" s="388" t="s">
        <v>15</v>
      </c>
      <c r="AX19" s="31" t="s">
        <v>16</v>
      </c>
      <c r="AY19" s="31" t="s">
        <v>17</v>
      </c>
      <c r="AZ19" s="32" t="s">
        <v>18</v>
      </c>
      <c r="BB19" s="388" t="s">
        <v>15</v>
      </c>
      <c r="BC19" s="31" t="s">
        <v>16</v>
      </c>
      <c r="BD19" s="31" t="s">
        <v>17</v>
      </c>
      <c r="BE19" s="32" t="s">
        <v>18</v>
      </c>
      <c r="BG19" s="388" t="s">
        <v>15</v>
      </c>
      <c r="BH19" s="31" t="s">
        <v>16</v>
      </c>
      <c r="BI19" s="31" t="s">
        <v>17</v>
      </c>
      <c r="BJ19" s="32" t="s">
        <v>18</v>
      </c>
      <c r="BL19" s="388" t="s">
        <v>15</v>
      </c>
      <c r="BM19" s="31" t="s">
        <v>16</v>
      </c>
      <c r="BN19" s="31" t="s">
        <v>17</v>
      </c>
      <c r="BO19" s="32" t="s">
        <v>18</v>
      </c>
      <c r="BQ19" s="388" t="s">
        <v>15</v>
      </c>
      <c r="BR19" s="31" t="s">
        <v>16</v>
      </c>
      <c r="BS19" s="31" t="s">
        <v>17</v>
      </c>
      <c r="BT19" s="32" t="s">
        <v>18</v>
      </c>
      <c r="BV19" s="388" t="s">
        <v>15</v>
      </c>
      <c r="BW19" s="31" t="s">
        <v>16</v>
      </c>
      <c r="BX19" s="31" t="s">
        <v>17</v>
      </c>
      <c r="BY19" s="32" t="s">
        <v>18</v>
      </c>
      <c r="CA19" s="388" t="s">
        <v>15</v>
      </c>
      <c r="CB19" s="31" t="s">
        <v>16</v>
      </c>
      <c r="CC19" s="31" t="s">
        <v>17</v>
      </c>
      <c r="CD19" s="32" t="s">
        <v>18</v>
      </c>
      <c r="CF19" s="388" t="s">
        <v>15</v>
      </c>
      <c r="CG19" s="31" t="s">
        <v>16</v>
      </c>
      <c r="CH19" s="31" t="s">
        <v>17</v>
      </c>
      <c r="CI19" s="32" t="s">
        <v>18</v>
      </c>
      <c r="CK19" s="388" t="s">
        <v>15</v>
      </c>
      <c r="CL19" s="31" t="s">
        <v>16</v>
      </c>
      <c r="CM19" s="31" t="s">
        <v>17</v>
      </c>
      <c r="CN19" s="32" t="s">
        <v>18</v>
      </c>
      <c r="CP19" s="388" t="s">
        <v>15</v>
      </c>
      <c r="CQ19" s="31" t="s">
        <v>16</v>
      </c>
      <c r="CR19" s="31" t="s">
        <v>17</v>
      </c>
      <c r="CS19" s="32" t="s">
        <v>18</v>
      </c>
      <c r="CU19" s="388" t="s">
        <v>15</v>
      </c>
      <c r="CV19" s="31" t="s">
        <v>16</v>
      </c>
      <c r="CW19" s="31" t="s">
        <v>17</v>
      </c>
      <c r="CX19" s="32" t="s">
        <v>18</v>
      </c>
      <c r="CZ19" s="388" t="s">
        <v>15</v>
      </c>
      <c r="DA19" s="31" t="s">
        <v>16</v>
      </c>
      <c r="DB19" s="31" t="s">
        <v>17</v>
      </c>
      <c r="DC19" s="32" t="s">
        <v>18</v>
      </c>
      <c r="DE19" s="388" t="s">
        <v>15</v>
      </c>
      <c r="DF19" s="31" t="s">
        <v>16</v>
      </c>
      <c r="DG19" s="31" t="s">
        <v>17</v>
      </c>
      <c r="DH19" s="32" t="s">
        <v>18</v>
      </c>
      <c r="DJ19" s="388" t="s">
        <v>15</v>
      </c>
      <c r="DK19" s="31" t="s">
        <v>16</v>
      </c>
      <c r="DL19" s="31" t="s">
        <v>17</v>
      </c>
      <c r="DM19" s="32" t="s">
        <v>18</v>
      </c>
      <c r="DO19" s="388" t="s">
        <v>15</v>
      </c>
      <c r="DP19" s="31" t="s">
        <v>16</v>
      </c>
      <c r="DQ19" s="31" t="s">
        <v>17</v>
      </c>
      <c r="DR19" s="32" t="s">
        <v>18</v>
      </c>
      <c r="DT19" s="250" t="s">
        <v>17</v>
      </c>
      <c r="DU19" s="251" t="s">
        <v>18</v>
      </c>
      <c r="DV19" s="250" t="s">
        <v>17</v>
      </c>
      <c r="DW19" s="252" t="s">
        <v>18</v>
      </c>
      <c r="DX19" s="253" t="s">
        <v>17</v>
      </c>
      <c r="DY19" s="252" t="s">
        <v>18</v>
      </c>
    </row>
    <row r="20" spans="1:130" s="33" customFormat="1" ht="27" customHeight="1" thickBot="1" x14ac:dyDescent="0.35">
      <c r="B20" s="254" t="s">
        <v>19</v>
      </c>
      <c r="C20" s="255" t="s">
        <v>20</v>
      </c>
      <c r="D20" s="444"/>
      <c r="E20" s="256" t="s">
        <v>21</v>
      </c>
      <c r="F20" s="257" t="s">
        <v>22</v>
      </c>
      <c r="G20" s="257"/>
      <c r="H20" s="257" t="s">
        <v>23</v>
      </c>
      <c r="I20" s="257" t="s">
        <v>24</v>
      </c>
      <c r="J20" s="257" t="s">
        <v>25</v>
      </c>
      <c r="K20" s="258" t="s">
        <v>26</v>
      </c>
      <c r="L20" s="259" t="s">
        <v>27</v>
      </c>
      <c r="N20" s="389"/>
      <c r="O20" s="212"/>
      <c r="P20" s="35"/>
      <c r="Q20" s="36"/>
      <c r="R20" s="37"/>
      <c r="S20" s="34"/>
      <c r="T20" s="35"/>
      <c r="U20" s="35"/>
      <c r="V20" s="36"/>
      <c r="W20" s="37"/>
      <c r="X20" s="389"/>
      <c r="Y20" s="35"/>
      <c r="Z20" s="35"/>
      <c r="AA20" s="36"/>
      <c r="AB20" s="37"/>
      <c r="AC20" s="389"/>
      <c r="AD20" s="35"/>
      <c r="AE20" s="35"/>
      <c r="AF20" s="36"/>
      <c r="AH20" s="389"/>
      <c r="AI20" s="35"/>
      <c r="AJ20" s="35"/>
      <c r="AK20" s="36"/>
      <c r="AM20" s="389"/>
      <c r="AN20" s="35"/>
      <c r="AO20" s="35"/>
      <c r="AP20" s="36"/>
      <c r="AR20" s="389"/>
      <c r="AS20" s="35"/>
      <c r="AT20" s="35"/>
      <c r="AU20" s="36"/>
      <c r="AW20" s="389"/>
      <c r="AX20" s="35"/>
      <c r="AY20" s="35"/>
      <c r="AZ20" s="36"/>
      <c r="BB20" s="389"/>
      <c r="BC20" s="35"/>
      <c r="BD20" s="35"/>
      <c r="BE20" s="36"/>
      <c r="BG20" s="389"/>
      <c r="BH20" s="35"/>
      <c r="BI20" s="35"/>
      <c r="BJ20" s="36"/>
      <c r="BL20" s="389"/>
      <c r="BM20" s="35"/>
      <c r="BN20" s="35"/>
      <c r="BO20" s="36"/>
      <c r="BQ20" s="389"/>
      <c r="BR20" s="35"/>
      <c r="BS20" s="35"/>
      <c r="BT20" s="36"/>
      <c r="BV20" s="389"/>
      <c r="BW20" s="35"/>
      <c r="BX20" s="35"/>
      <c r="BY20" s="36"/>
      <c r="CA20" s="389"/>
      <c r="CB20" s="35"/>
      <c r="CC20" s="35"/>
      <c r="CD20" s="36"/>
      <c r="CF20" s="389"/>
      <c r="CG20" s="35"/>
      <c r="CH20" s="35"/>
      <c r="CI20" s="36"/>
      <c r="CK20" s="389"/>
      <c r="CL20" s="35"/>
      <c r="CM20" s="35"/>
      <c r="CN20" s="36"/>
      <c r="CP20" s="389"/>
      <c r="CQ20" s="35"/>
      <c r="CR20" s="35"/>
      <c r="CS20" s="36"/>
      <c r="CU20" s="389"/>
      <c r="CV20" s="35"/>
      <c r="CW20" s="35"/>
      <c r="CX20" s="36"/>
      <c r="CZ20" s="389"/>
      <c r="DA20" s="35"/>
      <c r="DB20" s="35"/>
      <c r="DC20" s="36"/>
      <c r="DE20" s="389"/>
      <c r="DF20" s="35"/>
      <c r="DG20" s="35"/>
      <c r="DH20" s="36"/>
      <c r="DJ20" s="389"/>
      <c r="DK20" s="35"/>
      <c r="DL20" s="35"/>
      <c r="DM20" s="36"/>
      <c r="DO20" s="389"/>
      <c r="DP20" s="35"/>
      <c r="DQ20" s="35"/>
      <c r="DR20" s="36"/>
      <c r="DT20" s="34"/>
      <c r="DU20" s="36"/>
      <c r="DV20" s="38"/>
      <c r="DW20" s="36"/>
      <c r="DX20" s="38"/>
      <c r="DY20" s="39"/>
      <c r="DZ20" s="309" t="str">
        <f t="shared" ref="DZ20:DZ40" si="0">B20</f>
        <v>Personnel</v>
      </c>
    </row>
    <row r="21" spans="1:130" ht="19.5" customHeight="1" x14ac:dyDescent="0.3">
      <c r="B21" s="315"/>
      <c r="C21" s="316"/>
      <c r="D21" s="261"/>
      <c r="E21" s="262">
        <v>70463</v>
      </c>
      <c r="F21" s="263">
        <f>E21/$I$3</f>
        <v>1854.2894736842106</v>
      </c>
      <c r="G21" s="263" t="s">
        <v>30</v>
      </c>
      <c r="H21" s="263" t="s">
        <v>31</v>
      </c>
      <c r="I21" s="264" t="s">
        <v>30</v>
      </c>
      <c r="J21" s="264" t="s">
        <v>32</v>
      </c>
      <c r="K21" s="265">
        <v>1</v>
      </c>
      <c r="L21" s="264"/>
      <c r="M21" s="266"/>
      <c r="N21" s="393"/>
      <c r="O21" s="213"/>
      <c r="P21" s="8">
        <f>$E21*N21*O21</f>
        <v>0</v>
      </c>
      <c r="Q21" s="43">
        <f>P21/$I$3</f>
        <v>0</v>
      </c>
      <c r="S21" s="201">
        <f>N21</f>
        <v>0</v>
      </c>
      <c r="T21" s="201">
        <f>O21</f>
        <v>0</v>
      </c>
      <c r="U21" s="8">
        <f>$E21*S21*T21</f>
        <v>0</v>
      </c>
      <c r="V21" s="43">
        <f>U21/$I$3</f>
        <v>0</v>
      </c>
      <c r="X21" s="201">
        <f>S21</f>
        <v>0</v>
      </c>
      <c r="Y21" s="201">
        <f>T21</f>
        <v>0</v>
      </c>
      <c r="Z21" s="8">
        <f>$E21*X21*Y21</f>
        <v>0</v>
      </c>
      <c r="AA21" s="43">
        <f>Z21/$I$3</f>
        <v>0</v>
      </c>
      <c r="AC21" s="201">
        <f>X21</f>
        <v>0</v>
      </c>
      <c r="AD21" s="201">
        <f>Y21</f>
        <v>0</v>
      </c>
      <c r="AE21" s="8">
        <f>$E21*AC21*AD21</f>
        <v>0</v>
      </c>
      <c r="AF21" s="43">
        <f>AE21/$I$3</f>
        <v>0</v>
      </c>
      <c r="AH21" s="375">
        <f>AC21</f>
        <v>0</v>
      </c>
      <c r="AI21" s="44">
        <f>AD21</f>
        <v>0</v>
      </c>
      <c r="AJ21" s="8">
        <f>$E21*AH21*AI21</f>
        <v>0</v>
      </c>
      <c r="AK21" s="43">
        <f>AJ21/$I$3</f>
        <v>0</v>
      </c>
      <c r="AM21" s="375">
        <f>AH21</f>
        <v>0</v>
      </c>
      <c r="AN21" s="44">
        <f>AI21</f>
        <v>0</v>
      </c>
      <c r="AO21" s="8">
        <f>$E21*AM21*AN21</f>
        <v>0</v>
      </c>
      <c r="AP21" s="43">
        <f>AO21/$I$3</f>
        <v>0</v>
      </c>
      <c r="AR21" s="375">
        <f>AM21</f>
        <v>0</v>
      </c>
      <c r="AS21" s="44">
        <f>AN21</f>
        <v>0</v>
      </c>
      <c r="AT21" s="8">
        <f>$E21*AR21*AS21</f>
        <v>0</v>
      </c>
      <c r="AU21" s="43">
        <f>AT21/$I$3</f>
        <v>0</v>
      </c>
      <c r="AW21" s="375">
        <f>AR21</f>
        <v>0</v>
      </c>
      <c r="AX21" s="44">
        <f>AS21</f>
        <v>0</v>
      </c>
      <c r="AY21" s="8">
        <f>$E21*AW21*AX21</f>
        <v>0</v>
      </c>
      <c r="AZ21" s="43">
        <f>AY21/$I$3</f>
        <v>0</v>
      </c>
      <c r="BB21" s="375">
        <f>AW21</f>
        <v>0</v>
      </c>
      <c r="BC21" s="44">
        <f>AX21</f>
        <v>0</v>
      </c>
      <c r="BD21" s="8">
        <f>$E21*BB21*BC21</f>
        <v>0</v>
      </c>
      <c r="BE21" s="43">
        <f>BD21/$I$3</f>
        <v>0</v>
      </c>
      <c r="BG21" s="375">
        <f>BB21</f>
        <v>0</v>
      </c>
      <c r="BH21" s="44">
        <f>BC21</f>
        <v>0</v>
      </c>
      <c r="BI21" s="8">
        <f>$E21*BG21*BH21</f>
        <v>0</v>
      </c>
      <c r="BJ21" s="43">
        <f>BI21/$I$3</f>
        <v>0</v>
      </c>
      <c r="BL21" s="375">
        <f>BG21</f>
        <v>0</v>
      </c>
      <c r="BM21" s="44">
        <f>BH21</f>
        <v>0</v>
      </c>
      <c r="BN21" s="8">
        <f>$E21*BL21*BM21</f>
        <v>0</v>
      </c>
      <c r="BO21" s="43">
        <f>BN21/$I$3</f>
        <v>0</v>
      </c>
      <c r="BQ21" s="375">
        <f>BL21</f>
        <v>0</v>
      </c>
      <c r="BR21" s="44">
        <f>BM21</f>
        <v>0</v>
      </c>
      <c r="BS21" s="8">
        <f>$E21*BQ21*BR21</f>
        <v>0</v>
      </c>
      <c r="BT21" s="43">
        <f>BS21/$I$3</f>
        <v>0</v>
      </c>
      <c r="BV21" s="375">
        <f>BQ21</f>
        <v>0</v>
      </c>
      <c r="BW21" s="44">
        <f>BR21</f>
        <v>0</v>
      </c>
      <c r="BX21" s="8">
        <f>$E21*BV21*BW21</f>
        <v>0</v>
      </c>
      <c r="BY21" s="43">
        <f>BX21/$I$3</f>
        <v>0</v>
      </c>
      <c r="CA21" s="375">
        <f>BV21</f>
        <v>0</v>
      </c>
      <c r="CB21" s="44">
        <f>BW21</f>
        <v>0</v>
      </c>
      <c r="CC21" s="8">
        <f>$E21*CA21*CB21</f>
        <v>0</v>
      </c>
      <c r="CD21" s="43">
        <f>CC21/$I$3</f>
        <v>0</v>
      </c>
      <c r="CF21" s="375">
        <f>CA21</f>
        <v>0</v>
      </c>
      <c r="CG21" s="44">
        <f>CB21</f>
        <v>0</v>
      </c>
      <c r="CH21" s="8">
        <f>$E21*CF21*CG21</f>
        <v>0</v>
      </c>
      <c r="CI21" s="43">
        <f>CH21/$I$3</f>
        <v>0</v>
      </c>
      <c r="CK21" s="375">
        <f>CF21</f>
        <v>0</v>
      </c>
      <c r="CL21" s="44">
        <f>CG21</f>
        <v>0</v>
      </c>
      <c r="CM21" s="8">
        <f>$E21*CK21*CL21</f>
        <v>0</v>
      </c>
      <c r="CN21" s="43">
        <f>CM21/$I$3</f>
        <v>0</v>
      </c>
      <c r="CP21" s="375">
        <f>CK21</f>
        <v>0</v>
      </c>
      <c r="CQ21" s="44">
        <f>CL21</f>
        <v>0</v>
      </c>
      <c r="CR21" s="8">
        <f>$E21*CP21*CQ21</f>
        <v>0</v>
      </c>
      <c r="CS21" s="43">
        <f>CR21/$I$3</f>
        <v>0</v>
      </c>
      <c r="CU21" s="375">
        <f>CP21</f>
        <v>0</v>
      </c>
      <c r="CV21" s="44">
        <f>CQ21</f>
        <v>0</v>
      </c>
      <c r="CW21" s="8">
        <f>$E21*CU21*CV21</f>
        <v>0</v>
      </c>
      <c r="CX21" s="43">
        <f>CW21/$I$3</f>
        <v>0</v>
      </c>
      <c r="CZ21" s="375">
        <f>CU21</f>
        <v>0</v>
      </c>
      <c r="DA21" s="44">
        <f>CV21</f>
        <v>0</v>
      </c>
      <c r="DB21" s="8">
        <f>$E21*CZ21*DA21</f>
        <v>0</v>
      </c>
      <c r="DC21" s="43">
        <f>DB21/$I$3</f>
        <v>0</v>
      </c>
      <c r="DE21" s="375">
        <f>CZ21</f>
        <v>0</v>
      </c>
      <c r="DF21" s="44">
        <f>DA21</f>
        <v>0</v>
      </c>
      <c r="DG21" s="8">
        <f>$E21*DE21*DF21</f>
        <v>0</v>
      </c>
      <c r="DH21" s="43">
        <f>DG21/$I$3</f>
        <v>0</v>
      </c>
      <c r="DJ21" s="375">
        <f>DE21</f>
        <v>0</v>
      </c>
      <c r="DK21" s="44">
        <f>DF21</f>
        <v>0</v>
      </c>
      <c r="DL21" s="8">
        <f>$E21*DJ21*DK21</f>
        <v>0</v>
      </c>
      <c r="DM21" s="43">
        <f>DL21/$I$3</f>
        <v>0</v>
      </c>
      <c r="DO21" s="375">
        <f>DJ21</f>
        <v>0</v>
      </c>
      <c r="DP21" s="44">
        <f>DK21</f>
        <v>0</v>
      </c>
      <c r="DQ21" s="8">
        <f>$E21*DO21*DP21</f>
        <v>0</v>
      </c>
      <c r="DR21" s="43">
        <f>DQ21/$I$3</f>
        <v>0</v>
      </c>
      <c r="DT21" s="45">
        <f>P21+U21+Z21+AE21+AJ21+AO21+AT21+AY21+BD21+BI21+BN21+BS21+BX21+CC21+CH21+CM21+CR21+CW21+DB21+DG21+DL21+DQ21</f>
        <v>0</v>
      </c>
      <c r="DU21" s="43">
        <f>+DT21/$I$3</f>
        <v>0</v>
      </c>
      <c r="DV21" s="46">
        <v>0</v>
      </c>
      <c r="DW21" s="43">
        <f>+DV21/$I$3</f>
        <v>0</v>
      </c>
      <c r="DX21" s="45">
        <f>+DT21+DV21</f>
        <v>0</v>
      </c>
      <c r="DY21" s="47">
        <f>+DU21+DW21</f>
        <v>0</v>
      </c>
      <c r="DZ21" s="306">
        <f t="shared" si="0"/>
        <v>0</v>
      </c>
    </row>
    <row r="22" spans="1:130" ht="18" customHeight="1" x14ac:dyDescent="0.3">
      <c r="B22" s="315"/>
      <c r="C22" s="316"/>
      <c r="D22" s="261"/>
      <c r="E22" s="262">
        <v>5400</v>
      </c>
      <c r="F22" s="263">
        <f>E22/$I$3</f>
        <v>142.10526315789474</v>
      </c>
      <c r="G22" s="263" t="s">
        <v>30</v>
      </c>
      <c r="H22" s="263" t="s">
        <v>31</v>
      </c>
      <c r="I22" s="267" t="s">
        <v>30</v>
      </c>
      <c r="J22" s="267" t="s">
        <v>32</v>
      </c>
      <c r="K22" s="265">
        <v>1</v>
      </c>
      <c r="L22" s="264"/>
      <c r="M22" s="266"/>
      <c r="N22" s="394"/>
      <c r="O22" s="214"/>
      <c r="P22" s="8">
        <f t="shared" ref="P22:P40" si="1">$E22*N22*O22</f>
        <v>0</v>
      </c>
      <c r="Q22" s="50">
        <f t="shared" ref="Q22:Q40" si="2">P22/$I$3</f>
        <v>0</v>
      </c>
      <c r="S22" s="201">
        <f t="shared" ref="S22:T40" si="3">N22</f>
        <v>0</v>
      </c>
      <c r="T22" s="201">
        <f t="shared" si="3"/>
        <v>0</v>
      </c>
      <c r="U22" s="8">
        <f t="shared" ref="U22:U40" si="4">$E22*S22*T22</f>
        <v>0</v>
      </c>
      <c r="V22" s="50">
        <f t="shared" ref="V22:V40" si="5">U22/$I$3</f>
        <v>0</v>
      </c>
      <c r="X22" s="201">
        <f t="shared" ref="X22:Y40" si="6">S22</f>
        <v>0</v>
      </c>
      <c r="Y22" s="201">
        <f t="shared" si="6"/>
        <v>0</v>
      </c>
      <c r="Z22" s="8">
        <f t="shared" ref="Z22:Z40" si="7">$E22*X22*Y22</f>
        <v>0</v>
      </c>
      <c r="AA22" s="50">
        <f t="shared" ref="AA22:AA40" si="8">Z22/$I$3</f>
        <v>0</v>
      </c>
      <c r="AC22" s="201">
        <f t="shared" ref="AC22:AD40" si="9">X22</f>
        <v>0</v>
      </c>
      <c r="AD22" s="201">
        <f t="shared" si="9"/>
        <v>0</v>
      </c>
      <c r="AE22" s="8">
        <f t="shared" ref="AE22:AE40" si="10">$E22*AC22*AD22</f>
        <v>0</v>
      </c>
      <c r="AF22" s="50">
        <f t="shared" ref="AF22:AF40" si="11">AE22/$I$3</f>
        <v>0</v>
      </c>
      <c r="AH22" s="375">
        <f t="shared" ref="AH22:AI40" si="12">AC22</f>
        <v>0</v>
      </c>
      <c r="AI22" s="44">
        <f t="shared" si="12"/>
        <v>0</v>
      </c>
      <c r="AJ22" s="8">
        <f t="shared" ref="AJ22:AJ40" si="13">$E22*AH22*AI22</f>
        <v>0</v>
      </c>
      <c r="AK22" s="50">
        <f t="shared" ref="AK22:AK40" si="14">AJ22/$I$3</f>
        <v>0</v>
      </c>
      <c r="AM22" s="375">
        <f t="shared" ref="AM22:AN40" si="15">AH22</f>
        <v>0</v>
      </c>
      <c r="AN22" s="44">
        <f t="shared" si="15"/>
        <v>0</v>
      </c>
      <c r="AO22" s="8">
        <f t="shared" ref="AO22:AO40" si="16">$E22*AM22*AN22</f>
        <v>0</v>
      </c>
      <c r="AP22" s="50">
        <f t="shared" ref="AP22:AP40" si="17">AO22/$I$3</f>
        <v>0</v>
      </c>
      <c r="AR22" s="375">
        <f t="shared" ref="AR22:AS40" si="18">AM22</f>
        <v>0</v>
      </c>
      <c r="AS22" s="44">
        <f t="shared" si="18"/>
        <v>0</v>
      </c>
      <c r="AT22" s="8">
        <f t="shared" ref="AT22:AT40" si="19">$E22*AR22*AS22</f>
        <v>0</v>
      </c>
      <c r="AU22" s="50">
        <f t="shared" ref="AU22:AU40" si="20">AT22/$I$3</f>
        <v>0</v>
      </c>
      <c r="AW22" s="375">
        <f t="shared" ref="AW22:AX40" si="21">AR22</f>
        <v>0</v>
      </c>
      <c r="AX22" s="44">
        <f t="shared" si="21"/>
        <v>0</v>
      </c>
      <c r="AY22" s="8">
        <f t="shared" ref="AY22:AY40" si="22">$E22*AW22*AX22</f>
        <v>0</v>
      </c>
      <c r="AZ22" s="50">
        <f t="shared" ref="AZ22:AZ40" si="23">AY22/$I$3</f>
        <v>0</v>
      </c>
      <c r="BB22" s="375">
        <f t="shared" ref="BB22:BC40" si="24">AW22</f>
        <v>0</v>
      </c>
      <c r="BC22" s="44">
        <f t="shared" si="24"/>
        <v>0</v>
      </c>
      <c r="BD22" s="8">
        <f t="shared" ref="BD22:BD40" si="25">$E22*BB22*BC22</f>
        <v>0</v>
      </c>
      <c r="BE22" s="50">
        <f t="shared" ref="BE22:BE40" si="26">BD22/$I$3</f>
        <v>0</v>
      </c>
      <c r="BG22" s="375">
        <f t="shared" ref="BG22:BH40" si="27">BB22</f>
        <v>0</v>
      </c>
      <c r="BH22" s="44">
        <f t="shared" si="27"/>
        <v>0</v>
      </c>
      <c r="BI22" s="8">
        <f t="shared" ref="BI22:BI40" si="28">$E22*BG22*BH22</f>
        <v>0</v>
      </c>
      <c r="BJ22" s="50">
        <f t="shared" ref="BJ22:BJ40" si="29">BI22/$I$3</f>
        <v>0</v>
      </c>
      <c r="BL22" s="375">
        <f t="shared" ref="BL22:BM40" si="30">BG22</f>
        <v>0</v>
      </c>
      <c r="BM22" s="44">
        <f t="shared" si="30"/>
        <v>0</v>
      </c>
      <c r="BN22" s="8">
        <f t="shared" ref="BN22:BN40" si="31">$E22*BL22*BM22</f>
        <v>0</v>
      </c>
      <c r="BO22" s="50">
        <f t="shared" ref="BO22:BO40" si="32">BN22/$I$3</f>
        <v>0</v>
      </c>
      <c r="BQ22" s="375">
        <f t="shared" ref="BQ22:BR40" si="33">BL22</f>
        <v>0</v>
      </c>
      <c r="BR22" s="44">
        <f t="shared" si="33"/>
        <v>0</v>
      </c>
      <c r="BS22" s="8">
        <f t="shared" ref="BS22:BS40" si="34">$E22*BQ22*BR22</f>
        <v>0</v>
      </c>
      <c r="BT22" s="50">
        <f t="shared" ref="BT22:BT40" si="35">BS22/$I$3</f>
        <v>0</v>
      </c>
      <c r="BV22" s="375">
        <f t="shared" ref="BV22:BW40" si="36">BQ22</f>
        <v>0</v>
      </c>
      <c r="BW22" s="44">
        <f t="shared" si="36"/>
        <v>0</v>
      </c>
      <c r="BX22" s="8">
        <f t="shared" ref="BX22:BX40" si="37">$E22*BV22*BW22</f>
        <v>0</v>
      </c>
      <c r="BY22" s="50">
        <f t="shared" ref="BY22:BY40" si="38">BX22/$I$3</f>
        <v>0</v>
      </c>
      <c r="CA22" s="375">
        <f t="shared" ref="CA22:CB40" si="39">BV22</f>
        <v>0</v>
      </c>
      <c r="CB22" s="44">
        <f t="shared" si="39"/>
        <v>0</v>
      </c>
      <c r="CC22" s="8">
        <f t="shared" ref="CC22:CC40" si="40">$E22*CA22*CB22</f>
        <v>0</v>
      </c>
      <c r="CD22" s="50">
        <f t="shared" ref="CD22:CD40" si="41">CC22/$I$3</f>
        <v>0</v>
      </c>
      <c r="CF22" s="375">
        <f t="shared" ref="CF22:CG40" si="42">CA22</f>
        <v>0</v>
      </c>
      <c r="CG22" s="44">
        <f t="shared" si="42"/>
        <v>0</v>
      </c>
      <c r="CH22" s="8">
        <f t="shared" ref="CH22:CH40" si="43">$E22*CF22*CG22</f>
        <v>0</v>
      </c>
      <c r="CI22" s="50">
        <f t="shared" ref="CI22:CI40" si="44">CH22/$I$3</f>
        <v>0</v>
      </c>
      <c r="CK22" s="375">
        <f t="shared" ref="CK22:CL40" si="45">CF22</f>
        <v>0</v>
      </c>
      <c r="CL22" s="44">
        <f t="shared" si="45"/>
        <v>0</v>
      </c>
      <c r="CM22" s="8">
        <f t="shared" ref="CM22:CM40" si="46">$E22*CK22*CL22</f>
        <v>0</v>
      </c>
      <c r="CN22" s="50">
        <f t="shared" ref="CN22:CN40" si="47">CM22/$I$3</f>
        <v>0</v>
      </c>
      <c r="CP22" s="375">
        <f t="shared" ref="CP22:CQ40" si="48">CK22</f>
        <v>0</v>
      </c>
      <c r="CQ22" s="44">
        <f t="shared" si="48"/>
        <v>0</v>
      </c>
      <c r="CR22" s="8">
        <f t="shared" ref="CR22:CR40" si="49">$E22*CP22*CQ22</f>
        <v>0</v>
      </c>
      <c r="CS22" s="50">
        <f t="shared" ref="CS22:CS40" si="50">CR22/$I$3</f>
        <v>0</v>
      </c>
      <c r="CU22" s="375">
        <f t="shared" ref="CU22:CV40" si="51">CP22</f>
        <v>0</v>
      </c>
      <c r="CV22" s="44">
        <f t="shared" si="51"/>
        <v>0</v>
      </c>
      <c r="CW22" s="8">
        <f t="shared" ref="CW22:CW40" si="52">$E22*CU22*CV22</f>
        <v>0</v>
      </c>
      <c r="CX22" s="50">
        <f t="shared" ref="CX22:CX40" si="53">CW22/$I$3</f>
        <v>0</v>
      </c>
      <c r="CZ22" s="375">
        <f t="shared" ref="CZ22:DA40" si="54">CU22</f>
        <v>0</v>
      </c>
      <c r="DA22" s="44">
        <f t="shared" si="54"/>
        <v>0</v>
      </c>
      <c r="DB22" s="8">
        <f t="shared" ref="DB22:DB40" si="55">$E22*CZ22*DA22</f>
        <v>0</v>
      </c>
      <c r="DC22" s="50">
        <f t="shared" ref="DC22:DC40" si="56">DB22/$I$3</f>
        <v>0</v>
      </c>
      <c r="DE22" s="375">
        <f t="shared" ref="DE22:DF40" si="57">CZ22</f>
        <v>0</v>
      </c>
      <c r="DF22" s="44">
        <f t="shared" si="57"/>
        <v>0</v>
      </c>
      <c r="DG22" s="8">
        <f t="shared" ref="DG22:DG40" si="58">$E22*DE22*DF22</f>
        <v>0</v>
      </c>
      <c r="DH22" s="50">
        <f t="shared" ref="DH22:DH40" si="59">DG22/$I$3</f>
        <v>0</v>
      </c>
      <c r="DJ22" s="375">
        <f t="shared" ref="DJ22:DK40" si="60">DE22</f>
        <v>0</v>
      </c>
      <c r="DK22" s="44">
        <f t="shared" si="60"/>
        <v>0</v>
      </c>
      <c r="DL22" s="8">
        <f t="shared" ref="DL22:DL40" si="61">$E22*DJ22*DK22</f>
        <v>0</v>
      </c>
      <c r="DM22" s="50">
        <f t="shared" ref="DM22:DM40" si="62">DL22/$I$3</f>
        <v>0</v>
      </c>
      <c r="DO22" s="375">
        <f t="shared" ref="DO22:DP40" si="63">DJ22</f>
        <v>0</v>
      </c>
      <c r="DP22" s="44">
        <f t="shared" si="63"/>
        <v>0</v>
      </c>
      <c r="DQ22" s="8">
        <f t="shared" ref="DQ22:DQ40" si="64">$E22*DO22*DP22</f>
        <v>0</v>
      </c>
      <c r="DR22" s="50">
        <f t="shared" ref="DR22:DR40" si="65">DQ22/$I$3</f>
        <v>0</v>
      </c>
      <c r="DT22" s="51">
        <f>P22+U22+Z22+AE22+AJ22+AO22+AT22+AY22+BD22+BI22+BN22+BS22+BX22+CC22+CH22+CM22+CR22+CW22+DB22+DG22+DL22+DQ22</f>
        <v>0</v>
      </c>
      <c r="DU22" s="50">
        <f t="shared" ref="DU22:DU40" si="66">+DT22/$I$3</f>
        <v>0</v>
      </c>
      <c r="DV22" s="52">
        <v>0</v>
      </c>
      <c r="DW22" s="50">
        <f t="shared" ref="DW22:DW40" si="67">+DV22/$I$3</f>
        <v>0</v>
      </c>
      <c r="DX22" s="51">
        <f t="shared" ref="DX22:DY40" si="68">+DT22+DV22</f>
        <v>0</v>
      </c>
      <c r="DY22" s="53">
        <f t="shared" si="68"/>
        <v>0</v>
      </c>
      <c r="DZ22" s="307">
        <f t="shared" si="0"/>
        <v>0</v>
      </c>
    </row>
    <row r="23" spans="1:130" ht="18" customHeight="1" x14ac:dyDescent="0.3">
      <c r="B23" s="315"/>
      <c r="C23" s="316"/>
      <c r="D23" s="261"/>
      <c r="E23" s="262">
        <v>10974</v>
      </c>
      <c r="F23" s="263">
        <f>E23/$I$3</f>
        <v>288.78947368421052</v>
      </c>
      <c r="G23" s="263" t="s">
        <v>30</v>
      </c>
      <c r="H23" s="263" t="s">
        <v>31</v>
      </c>
      <c r="I23" s="267" t="s">
        <v>30</v>
      </c>
      <c r="J23" s="267" t="s">
        <v>32</v>
      </c>
      <c r="K23" s="265">
        <v>1</v>
      </c>
      <c r="L23" s="264"/>
      <c r="M23" s="266"/>
      <c r="N23" s="394"/>
      <c r="O23" s="214"/>
      <c r="P23" s="8">
        <f t="shared" si="1"/>
        <v>0</v>
      </c>
      <c r="Q23" s="50">
        <f t="shared" si="2"/>
        <v>0</v>
      </c>
      <c r="S23" s="201">
        <f t="shared" si="3"/>
        <v>0</v>
      </c>
      <c r="T23" s="201">
        <f t="shared" si="3"/>
        <v>0</v>
      </c>
      <c r="U23" s="8">
        <f t="shared" si="4"/>
        <v>0</v>
      </c>
      <c r="V23" s="50">
        <f t="shared" si="5"/>
        <v>0</v>
      </c>
      <c r="X23" s="201">
        <f t="shared" si="6"/>
        <v>0</v>
      </c>
      <c r="Y23" s="201">
        <f t="shared" si="6"/>
        <v>0</v>
      </c>
      <c r="Z23" s="8">
        <f t="shared" si="7"/>
        <v>0</v>
      </c>
      <c r="AA23" s="50">
        <f t="shared" si="8"/>
        <v>0</v>
      </c>
      <c r="AC23" s="201">
        <f t="shared" si="9"/>
        <v>0</v>
      </c>
      <c r="AD23" s="201">
        <f t="shared" si="9"/>
        <v>0</v>
      </c>
      <c r="AE23" s="8">
        <f t="shared" si="10"/>
        <v>0</v>
      </c>
      <c r="AF23" s="50">
        <f t="shared" si="11"/>
        <v>0</v>
      </c>
      <c r="AH23" s="375">
        <f>L23*criteria!J42</f>
        <v>0</v>
      </c>
      <c r="AI23" s="44">
        <f t="shared" si="12"/>
        <v>0</v>
      </c>
      <c r="AJ23" s="8">
        <f t="shared" si="13"/>
        <v>0</v>
      </c>
      <c r="AK23" s="50">
        <f t="shared" si="14"/>
        <v>0</v>
      </c>
      <c r="AM23" s="375">
        <f>L23*criteria!L42</f>
        <v>0</v>
      </c>
      <c r="AN23" s="44">
        <f t="shared" si="15"/>
        <v>0</v>
      </c>
      <c r="AO23" s="8">
        <f t="shared" si="16"/>
        <v>0</v>
      </c>
      <c r="AP23" s="50">
        <f t="shared" si="17"/>
        <v>0</v>
      </c>
      <c r="AR23" s="375">
        <f t="shared" si="18"/>
        <v>0</v>
      </c>
      <c r="AS23" s="44">
        <f t="shared" si="18"/>
        <v>0</v>
      </c>
      <c r="AT23" s="8">
        <f t="shared" si="19"/>
        <v>0</v>
      </c>
      <c r="AU23" s="50">
        <f t="shared" si="20"/>
        <v>0</v>
      </c>
      <c r="AW23" s="375">
        <f t="shared" si="21"/>
        <v>0</v>
      </c>
      <c r="AX23" s="44">
        <f t="shared" si="21"/>
        <v>0</v>
      </c>
      <c r="AY23" s="8">
        <f t="shared" si="22"/>
        <v>0</v>
      </c>
      <c r="AZ23" s="50">
        <f t="shared" si="23"/>
        <v>0</v>
      </c>
      <c r="BB23" s="375">
        <f t="shared" si="24"/>
        <v>0</v>
      </c>
      <c r="BC23" s="44">
        <f t="shared" si="24"/>
        <v>0</v>
      </c>
      <c r="BD23" s="8">
        <f t="shared" si="25"/>
        <v>0</v>
      </c>
      <c r="BE23" s="50">
        <f t="shared" si="26"/>
        <v>0</v>
      </c>
      <c r="BG23" s="375">
        <f t="shared" si="27"/>
        <v>0</v>
      </c>
      <c r="BH23" s="44">
        <f t="shared" si="27"/>
        <v>0</v>
      </c>
      <c r="BI23" s="8">
        <f t="shared" si="28"/>
        <v>0</v>
      </c>
      <c r="BJ23" s="50">
        <f t="shared" si="29"/>
        <v>0</v>
      </c>
      <c r="BL23" s="375">
        <f t="shared" si="30"/>
        <v>0</v>
      </c>
      <c r="BM23" s="44">
        <f t="shared" si="30"/>
        <v>0</v>
      </c>
      <c r="BN23" s="8">
        <f t="shared" si="31"/>
        <v>0</v>
      </c>
      <c r="BO23" s="50">
        <f t="shared" si="32"/>
        <v>0</v>
      </c>
      <c r="BQ23" s="375">
        <f t="shared" si="33"/>
        <v>0</v>
      </c>
      <c r="BR23" s="44">
        <f t="shared" si="33"/>
        <v>0</v>
      </c>
      <c r="BS23" s="8">
        <f t="shared" si="34"/>
        <v>0</v>
      </c>
      <c r="BT23" s="50">
        <f t="shared" si="35"/>
        <v>0</v>
      </c>
      <c r="BV23" s="375">
        <f t="shared" si="36"/>
        <v>0</v>
      </c>
      <c r="BW23" s="44">
        <f t="shared" si="36"/>
        <v>0</v>
      </c>
      <c r="BX23" s="8">
        <f t="shared" si="37"/>
        <v>0</v>
      </c>
      <c r="BY23" s="50">
        <f t="shared" si="38"/>
        <v>0</v>
      </c>
      <c r="CA23" s="375">
        <f t="shared" si="39"/>
        <v>0</v>
      </c>
      <c r="CB23" s="44">
        <f t="shared" si="39"/>
        <v>0</v>
      </c>
      <c r="CC23" s="8">
        <f t="shared" si="40"/>
        <v>0</v>
      </c>
      <c r="CD23" s="50">
        <f t="shared" si="41"/>
        <v>0</v>
      </c>
      <c r="CF23" s="375">
        <f t="shared" si="42"/>
        <v>0</v>
      </c>
      <c r="CG23" s="44">
        <f t="shared" si="42"/>
        <v>0</v>
      </c>
      <c r="CH23" s="8">
        <f t="shared" si="43"/>
        <v>0</v>
      </c>
      <c r="CI23" s="50">
        <f t="shared" si="44"/>
        <v>0</v>
      </c>
      <c r="CK23" s="375">
        <f t="shared" si="45"/>
        <v>0</v>
      </c>
      <c r="CL23" s="44">
        <f t="shared" si="45"/>
        <v>0</v>
      </c>
      <c r="CM23" s="8">
        <f t="shared" si="46"/>
        <v>0</v>
      </c>
      <c r="CN23" s="50">
        <f t="shared" si="47"/>
        <v>0</v>
      </c>
      <c r="CP23" s="375">
        <f t="shared" si="48"/>
        <v>0</v>
      </c>
      <c r="CQ23" s="44">
        <f t="shared" si="48"/>
        <v>0</v>
      </c>
      <c r="CR23" s="8">
        <f t="shared" si="49"/>
        <v>0</v>
      </c>
      <c r="CS23" s="50">
        <f t="shared" si="50"/>
        <v>0</v>
      </c>
      <c r="CU23" s="375">
        <f t="shared" si="51"/>
        <v>0</v>
      </c>
      <c r="CV23" s="44">
        <f t="shared" si="51"/>
        <v>0</v>
      </c>
      <c r="CW23" s="8">
        <f t="shared" si="52"/>
        <v>0</v>
      </c>
      <c r="CX23" s="50">
        <f t="shared" si="53"/>
        <v>0</v>
      </c>
      <c r="CZ23" s="375">
        <f t="shared" si="54"/>
        <v>0</v>
      </c>
      <c r="DA23" s="44">
        <f t="shared" si="54"/>
        <v>0</v>
      </c>
      <c r="DB23" s="8">
        <f t="shared" si="55"/>
        <v>0</v>
      </c>
      <c r="DC23" s="50">
        <f t="shared" si="56"/>
        <v>0</v>
      </c>
      <c r="DE23" s="375">
        <f t="shared" si="57"/>
        <v>0</v>
      </c>
      <c r="DF23" s="44">
        <f t="shared" si="57"/>
        <v>0</v>
      </c>
      <c r="DG23" s="8">
        <f t="shared" si="58"/>
        <v>0</v>
      </c>
      <c r="DH23" s="50">
        <f t="shared" si="59"/>
        <v>0</v>
      </c>
      <c r="DJ23" s="375">
        <f t="shared" si="60"/>
        <v>0</v>
      </c>
      <c r="DK23" s="44">
        <f t="shared" si="60"/>
        <v>0</v>
      </c>
      <c r="DL23" s="8">
        <f t="shared" si="61"/>
        <v>0</v>
      </c>
      <c r="DM23" s="50">
        <f t="shared" si="62"/>
        <v>0</v>
      </c>
      <c r="DO23" s="375">
        <f t="shared" si="63"/>
        <v>0</v>
      </c>
      <c r="DP23" s="44">
        <f t="shared" si="63"/>
        <v>0</v>
      </c>
      <c r="DQ23" s="8">
        <f t="shared" si="64"/>
        <v>0</v>
      </c>
      <c r="DR23" s="50">
        <f t="shared" si="65"/>
        <v>0</v>
      </c>
      <c r="DT23" s="51">
        <f t="shared" ref="DT23:DT40" si="69">P23+U23+Z23+AE23+AJ23+AO23+AT23+AY23+BD23+BI23+BN23+BS23+BX23+CC23+CH23+CM23+CR23+CW23+DB23+DG23+DL23+DQ23</f>
        <v>0</v>
      </c>
      <c r="DU23" s="50">
        <f>+DT23/$I$3</f>
        <v>0</v>
      </c>
      <c r="DV23" s="52">
        <v>0</v>
      </c>
      <c r="DW23" s="50">
        <f t="shared" si="67"/>
        <v>0</v>
      </c>
      <c r="DX23" s="51">
        <f t="shared" si="68"/>
        <v>0</v>
      </c>
      <c r="DY23" s="53">
        <f t="shared" si="68"/>
        <v>0</v>
      </c>
      <c r="DZ23" s="307">
        <f t="shared" si="0"/>
        <v>0</v>
      </c>
    </row>
    <row r="24" spans="1:130" ht="46.2" customHeight="1" x14ac:dyDescent="0.3">
      <c r="A24" s="6"/>
      <c r="B24" s="317"/>
      <c r="C24" s="317"/>
      <c r="D24" s="54"/>
      <c r="E24" s="239">
        <v>2500</v>
      </c>
      <c r="F24" s="263">
        <f>E24/$I$3</f>
        <v>65.78947368421052</v>
      </c>
      <c r="G24" s="263" t="s">
        <v>30</v>
      </c>
      <c r="H24" s="263" t="s">
        <v>31</v>
      </c>
      <c r="I24" s="56" t="s">
        <v>30</v>
      </c>
      <c r="J24" s="56" t="s">
        <v>32</v>
      </c>
      <c r="K24" s="265">
        <v>0.1</v>
      </c>
      <c r="L24" s="264"/>
      <c r="M24" s="57"/>
      <c r="N24" s="394"/>
      <c r="O24" s="214"/>
      <c r="P24" s="8">
        <f t="shared" si="1"/>
        <v>0</v>
      </c>
      <c r="Q24" s="50">
        <f t="shared" si="2"/>
        <v>0</v>
      </c>
      <c r="S24" s="201">
        <f t="shared" si="3"/>
        <v>0</v>
      </c>
      <c r="T24" s="201">
        <f t="shared" si="3"/>
        <v>0</v>
      </c>
      <c r="U24" s="8">
        <f t="shared" si="4"/>
        <v>0</v>
      </c>
      <c r="V24" s="50">
        <f t="shared" si="5"/>
        <v>0</v>
      </c>
      <c r="X24" s="201">
        <f t="shared" si="6"/>
        <v>0</v>
      </c>
      <c r="Y24" s="201">
        <f t="shared" si="6"/>
        <v>0</v>
      </c>
      <c r="Z24" s="8">
        <f t="shared" si="7"/>
        <v>0</v>
      </c>
      <c r="AA24" s="50">
        <f t="shared" si="8"/>
        <v>0</v>
      </c>
      <c r="AC24" s="201">
        <f t="shared" si="9"/>
        <v>0</v>
      </c>
      <c r="AD24" s="201">
        <f t="shared" si="9"/>
        <v>0</v>
      </c>
      <c r="AE24" s="8">
        <f t="shared" si="10"/>
        <v>0</v>
      </c>
      <c r="AF24" s="50">
        <f t="shared" si="11"/>
        <v>0</v>
      </c>
      <c r="AH24" s="375">
        <f>L24*criteria!J43</f>
        <v>0</v>
      </c>
      <c r="AI24" s="44">
        <f t="shared" si="12"/>
        <v>0</v>
      </c>
      <c r="AJ24" s="8">
        <f t="shared" si="13"/>
        <v>0</v>
      </c>
      <c r="AK24" s="50">
        <f t="shared" si="14"/>
        <v>0</v>
      </c>
      <c r="AM24" s="375">
        <f>L24*criteria!L43</f>
        <v>0</v>
      </c>
      <c r="AN24" s="44">
        <f t="shared" si="15"/>
        <v>0</v>
      </c>
      <c r="AO24" s="8">
        <f>$E24*AM24*AN24</f>
        <v>0</v>
      </c>
      <c r="AP24" s="50">
        <f t="shared" si="17"/>
        <v>0</v>
      </c>
      <c r="AR24" s="375">
        <f t="shared" si="18"/>
        <v>0</v>
      </c>
      <c r="AS24" s="44">
        <f t="shared" si="18"/>
        <v>0</v>
      </c>
      <c r="AT24" s="8">
        <f t="shared" si="19"/>
        <v>0</v>
      </c>
      <c r="AU24" s="50">
        <f t="shared" si="20"/>
        <v>0</v>
      </c>
      <c r="AW24" s="375">
        <f t="shared" si="21"/>
        <v>0</v>
      </c>
      <c r="AX24" s="44">
        <f t="shared" si="21"/>
        <v>0</v>
      </c>
      <c r="AY24" s="8">
        <f t="shared" si="22"/>
        <v>0</v>
      </c>
      <c r="AZ24" s="50">
        <f t="shared" si="23"/>
        <v>0</v>
      </c>
      <c r="BB24" s="375">
        <f t="shared" si="24"/>
        <v>0</v>
      </c>
      <c r="BC24" s="44">
        <f t="shared" si="24"/>
        <v>0</v>
      </c>
      <c r="BD24" s="8">
        <f t="shared" si="25"/>
        <v>0</v>
      </c>
      <c r="BE24" s="50">
        <f t="shared" si="26"/>
        <v>0</v>
      </c>
      <c r="BG24" s="375">
        <f t="shared" si="27"/>
        <v>0</v>
      </c>
      <c r="BH24" s="44">
        <f t="shared" si="27"/>
        <v>0</v>
      </c>
      <c r="BI24" s="8">
        <f t="shared" si="28"/>
        <v>0</v>
      </c>
      <c r="BJ24" s="50">
        <f t="shared" si="29"/>
        <v>0</v>
      </c>
      <c r="BL24" s="375">
        <f t="shared" si="30"/>
        <v>0</v>
      </c>
      <c r="BM24" s="44">
        <f t="shared" si="30"/>
        <v>0</v>
      </c>
      <c r="BN24" s="8">
        <f t="shared" si="31"/>
        <v>0</v>
      </c>
      <c r="BO24" s="50">
        <f t="shared" si="32"/>
        <v>0</v>
      </c>
      <c r="BQ24" s="375">
        <f t="shared" si="33"/>
        <v>0</v>
      </c>
      <c r="BR24" s="44">
        <f t="shared" si="33"/>
        <v>0</v>
      </c>
      <c r="BS24" s="8">
        <f t="shared" si="34"/>
        <v>0</v>
      </c>
      <c r="BT24" s="50">
        <f t="shared" si="35"/>
        <v>0</v>
      </c>
      <c r="BV24" s="375">
        <f t="shared" si="36"/>
        <v>0</v>
      </c>
      <c r="BW24" s="44">
        <f t="shared" si="36"/>
        <v>0</v>
      </c>
      <c r="BX24" s="8">
        <f t="shared" si="37"/>
        <v>0</v>
      </c>
      <c r="BY24" s="50">
        <f t="shared" si="38"/>
        <v>0</v>
      </c>
      <c r="CA24" s="375">
        <f t="shared" si="39"/>
        <v>0</v>
      </c>
      <c r="CB24" s="44">
        <f t="shared" si="39"/>
        <v>0</v>
      </c>
      <c r="CC24" s="8">
        <f t="shared" si="40"/>
        <v>0</v>
      </c>
      <c r="CD24" s="50">
        <f t="shared" si="41"/>
        <v>0</v>
      </c>
      <c r="CF24" s="375">
        <f t="shared" si="42"/>
        <v>0</v>
      </c>
      <c r="CG24" s="44">
        <f t="shared" si="42"/>
        <v>0</v>
      </c>
      <c r="CH24" s="8">
        <f t="shared" si="43"/>
        <v>0</v>
      </c>
      <c r="CI24" s="50">
        <f t="shared" si="44"/>
        <v>0</v>
      </c>
      <c r="CK24" s="375">
        <f t="shared" si="45"/>
        <v>0</v>
      </c>
      <c r="CL24" s="44">
        <f t="shared" si="45"/>
        <v>0</v>
      </c>
      <c r="CM24" s="8">
        <f t="shared" si="46"/>
        <v>0</v>
      </c>
      <c r="CN24" s="50">
        <f t="shared" si="47"/>
        <v>0</v>
      </c>
      <c r="CP24" s="375">
        <f t="shared" si="48"/>
        <v>0</v>
      </c>
      <c r="CQ24" s="44">
        <f t="shared" si="48"/>
        <v>0</v>
      </c>
      <c r="CR24" s="8">
        <f t="shared" si="49"/>
        <v>0</v>
      </c>
      <c r="CS24" s="50">
        <f t="shared" si="50"/>
        <v>0</v>
      </c>
      <c r="CU24" s="375">
        <f t="shared" si="51"/>
        <v>0</v>
      </c>
      <c r="CV24" s="44">
        <f t="shared" si="51"/>
        <v>0</v>
      </c>
      <c r="CW24" s="8">
        <f t="shared" si="52"/>
        <v>0</v>
      </c>
      <c r="CX24" s="50">
        <f t="shared" si="53"/>
        <v>0</v>
      </c>
      <c r="CZ24" s="375">
        <f t="shared" si="54"/>
        <v>0</v>
      </c>
      <c r="DA24" s="44">
        <f t="shared" si="54"/>
        <v>0</v>
      </c>
      <c r="DB24" s="8">
        <f t="shared" si="55"/>
        <v>0</v>
      </c>
      <c r="DC24" s="50">
        <f t="shared" si="56"/>
        <v>0</v>
      </c>
      <c r="DE24" s="375">
        <f t="shared" si="57"/>
        <v>0</v>
      </c>
      <c r="DF24" s="44">
        <f t="shared" si="57"/>
        <v>0</v>
      </c>
      <c r="DG24" s="8">
        <f t="shared" si="58"/>
        <v>0</v>
      </c>
      <c r="DH24" s="50">
        <f t="shared" si="59"/>
        <v>0</v>
      </c>
      <c r="DJ24" s="375">
        <f t="shared" si="60"/>
        <v>0</v>
      </c>
      <c r="DK24" s="44">
        <f t="shared" si="60"/>
        <v>0</v>
      </c>
      <c r="DL24" s="8">
        <f t="shared" si="61"/>
        <v>0</v>
      </c>
      <c r="DM24" s="50">
        <f t="shared" si="62"/>
        <v>0</v>
      </c>
      <c r="DO24" s="375">
        <f t="shared" si="63"/>
        <v>0</v>
      </c>
      <c r="DP24" s="44">
        <f t="shared" si="63"/>
        <v>0</v>
      </c>
      <c r="DQ24" s="8">
        <f t="shared" si="64"/>
        <v>0</v>
      </c>
      <c r="DR24" s="50">
        <f t="shared" si="65"/>
        <v>0</v>
      </c>
      <c r="DT24" s="51">
        <f t="shared" si="69"/>
        <v>0</v>
      </c>
      <c r="DU24" s="50">
        <f t="shared" si="66"/>
        <v>0</v>
      </c>
      <c r="DV24" s="52">
        <v>0</v>
      </c>
      <c r="DW24" s="50">
        <f t="shared" si="67"/>
        <v>0</v>
      </c>
      <c r="DX24" s="51">
        <f t="shared" si="68"/>
        <v>0</v>
      </c>
      <c r="DY24" s="53">
        <f t="shared" si="68"/>
        <v>0</v>
      </c>
      <c r="DZ24" s="307">
        <f t="shared" si="0"/>
        <v>0</v>
      </c>
    </row>
    <row r="25" spans="1:130" ht="18" customHeight="1" x14ac:dyDescent="0.3">
      <c r="B25" s="317"/>
      <c r="C25" s="317"/>
      <c r="D25" s="54"/>
      <c r="E25" s="239">
        <v>1500</v>
      </c>
      <c r="F25" s="263">
        <f t="shared" ref="F25:F31" si="70">E25/$I$3</f>
        <v>39.473684210526315</v>
      </c>
      <c r="G25" s="263"/>
      <c r="H25" s="263" t="s">
        <v>31</v>
      </c>
      <c r="I25" s="56" t="s">
        <v>30</v>
      </c>
      <c r="J25" s="56" t="s">
        <v>32</v>
      </c>
      <c r="K25" s="265">
        <v>1</v>
      </c>
      <c r="L25" s="264"/>
      <c r="M25" s="57"/>
      <c r="N25" s="394"/>
      <c r="O25" s="214"/>
      <c r="P25" s="8">
        <f t="shared" si="1"/>
        <v>0</v>
      </c>
      <c r="Q25" s="50">
        <f t="shared" si="2"/>
        <v>0</v>
      </c>
      <c r="S25" s="201">
        <f t="shared" si="3"/>
        <v>0</v>
      </c>
      <c r="T25" s="201">
        <f t="shared" si="3"/>
        <v>0</v>
      </c>
      <c r="U25" s="8">
        <f t="shared" si="4"/>
        <v>0</v>
      </c>
      <c r="V25" s="50">
        <f t="shared" si="5"/>
        <v>0</v>
      </c>
      <c r="X25" s="201">
        <f t="shared" si="6"/>
        <v>0</v>
      </c>
      <c r="Y25" s="201">
        <f t="shared" si="6"/>
        <v>0</v>
      </c>
      <c r="Z25" s="8">
        <f>$E25*X25*Y25</f>
        <v>0</v>
      </c>
      <c r="AA25" s="50">
        <f>Z25/$I$3</f>
        <v>0</v>
      </c>
      <c r="AC25" s="201">
        <f t="shared" si="9"/>
        <v>0</v>
      </c>
      <c r="AD25" s="201">
        <f t="shared" si="9"/>
        <v>0</v>
      </c>
      <c r="AE25" s="8">
        <f t="shared" si="10"/>
        <v>0</v>
      </c>
      <c r="AF25" s="50">
        <f t="shared" si="11"/>
        <v>0</v>
      </c>
      <c r="AH25" s="375">
        <f>L25*criteria!J44</f>
        <v>0</v>
      </c>
      <c r="AI25" s="44">
        <f t="shared" si="12"/>
        <v>0</v>
      </c>
      <c r="AJ25" s="8">
        <f t="shared" si="13"/>
        <v>0</v>
      </c>
      <c r="AK25" s="50">
        <f t="shared" si="14"/>
        <v>0</v>
      </c>
      <c r="AM25" s="375">
        <f>L25*criteria!L44</f>
        <v>0</v>
      </c>
      <c r="AN25" s="44">
        <f t="shared" si="15"/>
        <v>0</v>
      </c>
      <c r="AO25" s="8">
        <f t="shared" si="16"/>
        <v>0</v>
      </c>
      <c r="AP25" s="50">
        <f t="shared" si="17"/>
        <v>0</v>
      </c>
      <c r="AR25" s="375">
        <f t="shared" si="18"/>
        <v>0</v>
      </c>
      <c r="AS25" s="44">
        <f t="shared" si="18"/>
        <v>0</v>
      </c>
      <c r="AT25" s="8">
        <f>$E25*AR25*AS25</f>
        <v>0</v>
      </c>
      <c r="AU25" s="50">
        <f t="shared" si="20"/>
        <v>0</v>
      </c>
      <c r="AW25" s="375">
        <f t="shared" si="21"/>
        <v>0</v>
      </c>
      <c r="AX25" s="44">
        <f t="shared" si="21"/>
        <v>0</v>
      </c>
      <c r="AY25" s="8">
        <f t="shared" si="22"/>
        <v>0</v>
      </c>
      <c r="AZ25" s="50">
        <f t="shared" si="23"/>
        <v>0</v>
      </c>
      <c r="BB25" s="375">
        <f t="shared" si="24"/>
        <v>0</v>
      </c>
      <c r="BC25" s="44">
        <f t="shared" si="24"/>
        <v>0</v>
      </c>
      <c r="BD25" s="8">
        <f t="shared" si="25"/>
        <v>0</v>
      </c>
      <c r="BE25" s="50">
        <f t="shared" si="26"/>
        <v>0</v>
      </c>
      <c r="BG25" s="375">
        <f t="shared" si="27"/>
        <v>0</v>
      </c>
      <c r="BH25" s="44">
        <f t="shared" si="27"/>
        <v>0</v>
      </c>
      <c r="BI25" s="8">
        <f t="shared" si="28"/>
        <v>0</v>
      </c>
      <c r="BJ25" s="50">
        <f t="shared" si="29"/>
        <v>0</v>
      </c>
      <c r="BL25" s="375">
        <f t="shared" si="30"/>
        <v>0</v>
      </c>
      <c r="BM25" s="44">
        <f t="shared" si="30"/>
        <v>0</v>
      </c>
      <c r="BN25" s="8">
        <f t="shared" si="31"/>
        <v>0</v>
      </c>
      <c r="BO25" s="50">
        <f t="shared" si="32"/>
        <v>0</v>
      </c>
      <c r="BQ25" s="375">
        <f t="shared" si="33"/>
        <v>0</v>
      </c>
      <c r="BR25" s="44">
        <f t="shared" si="33"/>
        <v>0</v>
      </c>
      <c r="BS25" s="8">
        <f t="shared" si="34"/>
        <v>0</v>
      </c>
      <c r="BT25" s="50">
        <f t="shared" si="35"/>
        <v>0</v>
      </c>
      <c r="BV25" s="375">
        <f t="shared" si="36"/>
        <v>0</v>
      </c>
      <c r="BW25" s="44">
        <f t="shared" si="36"/>
        <v>0</v>
      </c>
      <c r="BX25" s="8">
        <f t="shared" si="37"/>
        <v>0</v>
      </c>
      <c r="BY25" s="50">
        <f t="shared" si="38"/>
        <v>0</v>
      </c>
      <c r="CA25" s="375">
        <f t="shared" si="39"/>
        <v>0</v>
      </c>
      <c r="CB25" s="44">
        <f t="shared" si="39"/>
        <v>0</v>
      </c>
      <c r="CC25" s="8">
        <f t="shared" si="40"/>
        <v>0</v>
      </c>
      <c r="CD25" s="50">
        <f t="shared" si="41"/>
        <v>0</v>
      </c>
      <c r="CF25" s="375">
        <f t="shared" si="42"/>
        <v>0</v>
      </c>
      <c r="CG25" s="44">
        <f t="shared" si="42"/>
        <v>0</v>
      </c>
      <c r="CH25" s="8">
        <f t="shared" si="43"/>
        <v>0</v>
      </c>
      <c r="CI25" s="50">
        <f t="shared" si="44"/>
        <v>0</v>
      </c>
      <c r="CK25" s="375">
        <f t="shared" si="45"/>
        <v>0</v>
      </c>
      <c r="CL25" s="44">
        <f t="shared" si="45"/>
        <v>0</v>
      </c>
      <c r="CM25" s="8">
        <f t="shared" si="46"/>
        <v>0</v>
      </c>
      <c r="CN25" s="50">
        <f t="shared" si="47"/>
        <v>0</v>
      </c>
      <c r="CP25" s="375">
        <f t="shared" si="48"/>
        <v>0</v>
      </c>
      <c r="CQ25" s="44">
        <f t="shared" si="48"/>
        <v>0</v>
      </c>
      <c r="CR25" s="8">
        <f t="shared" si="49"/>
        <v>0</v>
      </c>
      <c r="CS25" s="50">
        <f t="shared" si="50"/>
        <v>0</v>
      </c>
      <c r="CU25" s="375">
        <f t="shared" si="51"/>
        <v>0</v>
      </c>
      <c r="CV25" s="44">
        <f t="shared" si="51"/>
        <v>0</v>
      </c>
      <c r="CW25" s="8">
        <f t="shared" si="52"/>
        <v>0</v>
      </c>
      <c r="CX25" s="50">
        <f t="shared" si="53"/>
        <v>0</v>
      </c>
      <c r="CZ25" s="375">
        <f t="shared" si="54"/>
        <v>0</v>
      </c>
      <c r="DA25" s="44">
        <f t="shared" si="54"/>
        <v>0</v>
      </c>
      <c r="DB25" s="8">
        <f t="shared" si="55"/>
        <v>0</v>
      </c>
      <c r="DC25" s="50">
        <f t="shared" si="56"/>
        <v>0</v>
      </c>
      <c r="DE25" s="375">
        <f t="shared" si="57"/>
        <v>0</v>
      </c>
      <c r="DF25" s="44">
        <f t="shared" si="57"/>
        <v>0</v>
      </c>
      <c r="DG25" s="8">
        <f t="shared" si="58"/>
        <v>0</v>
      </c>
      <c r="DH25" s="50">
        <f t="shared" si="59"/>
        <v>0</v>
      </c>
      <c r="DJ25" s="375">
        <f t="shared" si="60"/>
        <v>0</v>
      </c>
      <c r="DK25" s="44">
        <f t="shared" si="60"/>
        <v>0</v>
      </c>
      <c r="DL25" s="8">
        <f t="shared" si="61"/>
        <v>0</v>
      </c>
      <c r="DM25" s="50">
        <f t="shared" si="62"/>
        <v>0</v>
      </c>
      <c r="DO25" s="375">
        <f t="shared" si="63"/>
        <v>0</v>
      </c>
      <c r="DP25" s="44">
        <f t="shared" si="63"/>
        <v>0</v>
      </c>
      <c r="DQ25" s="8">
        <f t="shared" si="64"/>
        <v>0</v>
      </c>
      <c r="DR25" s="50">
        <f t="shared" si="65"/>
        <v>0</v>
      </c>
      <c r="DT25" s="51">
        <f t="shared" si="69"/>
        <v>0</v>
      </c>
      <c r="DU25" s="50">
        <f t="shared" si="66"/>
        <v>0</v>
      </c>
      <c r="DV25" s="52">
        <v>0</v>
      </c>
      <c r="DW25" s="50">
        <f t="shared" si="67"/>
        <v>0</v>
      </c>
      <c r="DX25" s="51">
        <f t="shared" si="68"/>
        <v>0</v>
      </c>
      <c r="DY25" s="53">
        <f t="shared" si="68"/>
        <v>0</v>
      </c>
      <c r="DZ25" s="307">
        <f t="shared" si="0"/>
        <v>0</v>
      </c>
    </row>
    <row r="26" spans="1:130" ht="18" customHeight="1" x14ac:dyDescent="0.3">
      <c r="B26" s="317"/>
      <c r="C26" s="317"/>
      <c r="D26" s="54"/>
      <c r="E26" s="239">
        <v>63699</v>
      </c>
      <c r="F26" s="263">
        <f t="shared" si="70"/>
        <v>1676.2894736842106</v>
      </c>
      <c r="G26" s="263"/>
      <c r="H26" s="263" t="s">
        <v>31</v>
      </c>
      <c r="I26" s="58" t="s">
        <v>30</v>
      </c>
      <c r="J26" s="56" t="s">
        <v>32</v>
      </c>
      <c r="K26" s="265">
        <v>1</v>
      </c>
      <c r="L26" s="264"/>
      <c r="M26" s="57"/>
      <c r="N26" s="394"/>
      <c r="O26" s="214"/>
      <c r="P26" s="8">
        <f t="shared" si="1"/>
        <v>0</v>
      </c>
      <c r="Q26" s="50">
        <f t="shared" si="2"/>
        <v>0</v>
      </c>
      <c r="S26" s="201">
        <f t="shared" si="3"/>
        <v>0</v>
      </c>
      <c r="T26" s="201">
        <f t="shared" si="3"/>
        <v>0</v>
      </c>
      <c r="U26" s="8">
        <f t="shared" si="4"/>
        <v>0</v>
      </c>
      <c r="V26" s="50">
        <f t="shared" si="5"/>
        <v>0</v>
      </c>
      <c r="X26" s="201">
        <f t="shared" si="6"/>
        <v>0</v>
      </c>
      <c r="Y26" s="201">
        <f t="shared" si="6"/>
        <v>0</v>
      </c>
      <c r="Z26" s="8">
        <f t="shared" si="7"/>
        <v>0</v>
      </c>
      <c r="AA26" s="50">
        <f t="shared" si="8"/>
        <v>0</v>
      </c>
      <c r="AC26" s="201">
        <f t="shared" si="9"/>
        <v>0</v>
      </c>
      <c r="AD26" s="201">
        <f t="shared" si="9"/>
        <v>0</v>
      </c>
      <c r="AE26" s="8">
        <f t="shared" si="10"/>
        <v>0</v>
      </c>
      <c r="AF26" s="50">
        <f t="shared" si="11"/>
        <v>0</v>
      </c>
      <c r="AH26" s="375">
        <f t="shared" si="12"/>
        <v>0</v>
      </c>
      <c r="AI26" s="44">
        <f t="shared" si="12"/>
        <v>0</v>
      </c>
      <c r="AJ26" s="8">
        <f t="shared" si="13"/>
        <v>0</v>
      </c>
      <c r="AK26" s="50">
        <f t="shared" si="14"/>
        <v>0</v>
      </c>
      <c r="AM26" s="375">
        <f t="shared" si="15"/>
        <v>0</v>
      </c>
      <c r="AN26" s="44">
        <f t="shared" si="15"/>
        <v>0</v>
      </c>
      <c r="AO26" s="8">
        <f t="shared" si="16"/>
        <v>0</v>
      </c>
      <c r="AP26" s="50">
        <f t="shared" si="17"/>
        <v>0</v>
      </c>
      <c r="AR26" s="375">
        <f t="shared" si="18"/>
        <v>0</v>
      </c>
      <c r="AS26" s="44">
        <f t="shared" si="18"/>
        <v>0</v>
      </c>
      <c r="AT26" s="8">
        <f t="shared" si="19"/>
        <v>0</v>
      </c>
      <c r="AU26" s="50">
        <f t="shared" si="20"/>
        <v>0</v>
      </c>
      <c r="AW26" s="375">
        <f t="shared" si="21"/>
        <v>0</v>
      </c>
      <c r="AX26" s="44">
        <f t="shared" si="21"/>
        <v>0</v>
      </c>
      <c r="AY26" s="8">
        <f t="shared" si="22"/>
        <v>0</v>
      </c>
      <c r="AZ26" s="50">
        <f t="shared" si="23"/>
        <v>0</v>
      </c>
      <c r="BB26" s="375">
        <f t="shared" si="24"/>
        <v>0</v>
      </c>
      <c r="BC26" s="44">
        <f t="shared" si="24"/>
        <v>0</v>
      </c>
      <c r="BD26" s="8">
        <f t="shared" si="25"/>
        <v>0</v>
      </c>
      <c r="BE26" s="50">
        <f t="shared" si="26"/>
        <v>0</v>
      </c>
      <c r="BG26" s="375">
        <f t="shared" si="27"/>
        <v>0</v>
      </c>
      <c r="BH26" s="44">
        <f t="shared" si="27"/>
        <v>0</v>
      </c>
      <c r="BI26" s="8">
        <f t="shared" si="28"/>
        <v>0</v>
      </c>
      <c r="BJ26" s="50">
        <f t="shared" si="29"/>
        <v>0</v>
      </c>
      <c r="BL26" s="375">
        <f t="shared" si="30"/>
        <v>0</v>
      </c>
      <c r="BM26" s="44">
        <f t="shared" si="30"/>
        <v>0</v>
      </c>
      <c r="BN26" s="8">
        <f t="shared" si="31"/>
        <v>0</v>
      </c>
      <c r="BO26" s="50">
        <f t="shared" si="32"/>
        <v>0</v>
      </c>
      <c r="BQ26" s="375">
        <f t="shared" si="33"/>
        <v>0</v>
      </c>
      <c r="BR26" s="44">
        <f t="shared" si="33"/>
        <v>0</v>
      </c>
      <c r="BS26" s="8">
        <f t="shared" si="34"/>
        <v>0</v>
      </c>
      <c r="BT26" s="50">
        <f t="shared" si="35"/>
        <v>0</v>
      </c>
      <c r="BV26" s="375">
        <f t="shared" si="36"/>
        <v>0</v>
      </c>
      <c r="BW26" s="44">
        <f t="shared" si="36"/>
        <v>0</v>
      </c>
      <c r="BX26" s="8">
        <f t="shared" si="37"/>
        <v>0</v>
      </c>
      <c r="BY26" s="50">
        <f t="shared" si="38"/>
        <v>0</v>
      </c>
      <c r="CA26" s="375">
        <f t="shared" si="39"/>
        <v>0</v>
      </c>
      <c r="CB26" s="44">
        <f t="shared" si="39"/>
        <v>0</v>
      </c>
      <c r="CC26" s="8">
        <f t="shared" si="40"/>
        <v>0</v>
      </c>
      <c r="CD26" s="50">
        <f t="shared" si="41"/>
        <v>0</v>
      </c>
      <c r="CF26" s="375">
        <f t="shared" si="42"/>
        <v>0</v>
      </c>
      <c r="CG26" s="44">
        <f t="shared" si="42"/>
        <v>0</v>
      </c>
      <c r="CH26" s="8">
        <f t="shared" si="43"/>
        <v>0</v>
      </c>
      <c r="CI26" s="50">
        <f t="shared" si="44"/>
        <v>0</v>
      </c>
      <c r="CK26" s="375">
        <f t="shared" si="45"/>
        <v>0</v>
      </c>
      <c r="CL26" s="44">
        <f t="shared" si="45"/>
        <v>0</v>
      </c>
      <c r="CM26" s="8">
        <f t="shared" si="46"/>
        <v>0</v>
      </c>
      <c r="CN26" s="50">
        <f t="shared" si="47"/>
        <v>0</v>
      </c>
      <c r="CP26" s="375">
        <f t="shared" si="48"/>
        <v>0</v>
      </c>
      <c r="CQ26" s="44">
        <f t="shared" si="48"/>
        <v>0</v>
      </c>
      <c r="CR26" s="8">
        <f t="shared" si="49"/>
        <v>0</v>
      </c>
      <c r="CS26" s="50">
        <f t="shared" si="50"/>
        <v>0</v>
      </c>
      <c r="CU26" s="375">
        <f t="shared" si="51"/>
        <v>0</v>
      </c>
      <c r="CV26" s="44">
        <f t="shared" si="51"/>
        <v>0</v>
      </c>
      <c r="CW26" s="8">
        <f t="shared" si="52"/>
        <v>0</v>
      </c>
      <c r="CX26" s="50">
        <f t="shared" si="53"/>
        <v>0</v>
      </c>
      <c r="CZ26" s="375">
        <f t="shared" si="54"/>
        <v>0</v>
      </c>
      <c r="DA26" s="44">
        <f t="shared" si="54"/>
        <v>0</v>
      </c>
      <c r="DB26" s="8">
        <f t="shared" si="55"/>
        <v>0</v>
      </c>
      <c r="DC26" s="50">
        <f t="shared" si="56"/>
        <v>0</v>
      </c>
      <c r="DE26" s="375">
        <f t="shared" si="57"/>
        <v>0</v>
      </c>
      <c r="DF26" s="44">
        <f t="shared" si="57"/>
        <v>0</v>
      </c>
      <c r="DG26" s="8">
        <f t="shared" si="58"/>
        <v>0</v>
      </c>
      <c r="DH26" s="50">
        <f t="shared" si="59"/>
        <v>0</v>
      </c>
      <c r="DJ26" s="375">
        <f t="shared" si="60"/>
        <v>0</v>
      </c>
      <c r="DK26" s="44">
        <f t="shared" si="60"/>
        <v>0</v>
      </c>
      <c r="DL26" s="8">
        <f t="shared" si="61"/>
        <v>0</v>
      </c>
      <c r="DM26" s="50">
        <f t="shared" si="62"/>
        <v>0</v>
      </c>
      <c r="DO26" s="375">
        <f t="shared" si="63"/>
        <v>0</v>
      </c>
      <c r="DP26" s="44">
        <f t="shared" si="63"/>
        <v>0</v>
      </c>
      <c r="DQ26" s="8">
        <f t="shared" si="64"/>
        <v>0</v>
      </c>
      <c r="DR26" s="50">
        <f t="shared" si="65"/>
        <v>0</v>
      </c>
      <c r="DT26" s="51">
        <f t="shared" si="69"/>
        <v>0</v>
      </c>
      <c r="DU26" s="50">
        <f t="shared" si="66"/>
        <v>0</v>
      </c>
      <c r="DV26" s="52">
        <v>0</v>
      </c>
      <c r="DW26" s="50">
        <f t="shared" si="67"/>
        <v>0</v>
      </c>
      <c r="DX26" s="51">
        <f t="shared" si="68"/>
        <v>0</v>
      </c>
      <c r="DY26" s="53">
        <f t="shared" si="68"/>
        <v>0</v>
      </c>
      <c r="DZ26" s="307">
        <f t="shared" si="0"/>
        <v>0</v>
      </c>
    </row>
    <row r="27" spans="1:130" ht="18" customHeight="1" x14ac:dyDescent="0.3">
      <c r="B27" s="268"/>
      <c r="C27" s="268"/>
      <c r="D27" s="268"/>
      <c r="E27" s="269">
        <v>63699</v>
      </c>
      <c r="F27" s="263">
        <f t="shared" si="70"/>
        <v>1676.2894736842106</v>
      </c>
      <c r="G27" s="263"/>
      <c r="H27" s="263" t="s">
        <v>31</v>
      </c>
      <c r="I27" s="270" t="s">
        <v>30</v>
      </c>
      <c r="J27" s="56" t="s">
        <v>32</v>
      </c>
      <c r="K27" s="265">
        <v>1</v>
      </c>
      <c r="L27" s="264"/>
      <c r="M27" s="271"/>
      <c r="N27" s="394"/>
      <c r="O27" s="214"/>
      <c r="P27" s="8">
        <f t="shared" si="1"/>
        <v>0</v>
      </c>
      <c r="Q27" s="50">
        <f t="shared" si="2"/>
        <v>0</v>
      </c>
      <c r="S27" s="201">
        <f t="shared" si="3"/>
        <v>0</v>
      </c>
      <c r="T27" s="201">
        <f t="shared" si="3"/>
        <v>0</v>
      </c>
      <c r="U27" s="8">
        <f t="shared" si="4"/>
        <v>0</v>
      </c>
      <c r="V27" s="50">
        <f t="shared" si="5"/>
        <v>0</v>
      </c>
      <c r="X27" s="201">
        <f t="shared" si="6"/>
        <v>0</v>
      </c>
      <c r="Y27" s="201">
        <f t="shared" si="6"/>
        <v>0</v>
      </c>
      <c r="Z27" s="8">
        <f t="shared" si="7"/>
        <v>0</v>
      </c>
      <c r="AA27" s="50">
        <f t="shared" si="8"/>
        <v>0</v>
      </c>
      <c r="AC27" s="201">
        <f t="shared" si="9"/>
        <v>0</v>
      </c>
      <c r="AD27" s="201">
        <f t="shared" si="9"/>
        <v>0</v>
      </c>
      <c r="AE27" s="8">
        <f t="shared" si="10"/>
        <v>0</v>
      </c>
      <c r="AF27" s="50">
        <f t="shared" si="11"/>
        <v>0</v>
      </c>
      <c r="AH27" s="375">
        <f t="shared" si="12"/>
        <v>0</v>
      </c>
      <c r="AI27" s="44">
        <f t="shared" si="12"/>
        <v>0</v>
      </c>
      <c r="AJ27" s="8">
        <f t="shared" si="13"/>
        <v>0</v>
      </c>
      <c r="AK27" s="50">
        <f t="shared" si="14"/>
        <v>0</v>
      </c>
      <c r="AM27" s="375">
        <f t="shared" si="15"/>
        <v>0</v>
      </c>
      <c r="AN27" s="44">
        <f t="shared" si="15"/>
        <v>0</v>
      </c>
      <c r="AO27" s="8">
        <f t="shared" si="16"/>
        <v>0</v>
      </c>
      <c r="AP27" s="50">
        <f t="shared" si="17"/>
        <v>0</v>
      </c>
      <c r="AR27" s="375">
        <f t="shared" si="18"/>
        <v>0</v>
      </c>
      <c r="AS27" s="44">
        <f t="shared" si="18"/>
        <v>0</v>
      </c>
      <c r="AT27" s="8">
        <f t="shared" si="19"/>
        <v>0</v>
      </c>
      <c r="AU27" s="50">
        <f t="shared" si="20"/>
        <v>0</v>
      </c>
      <c r="AW27" s="375">
        <f t="shared" si="21"/>
        <v>0</v>
      </c>
      <c r="AX27" s="44">
        <f t="shared" si="21"/>
        <v>0</v>
      </c>
      <c r="AY27" s="8">
        <f t="shared" si="22"/>
        <v>0</v>
      </c>
      <c r="AZ27" s="50">
        <f t="shared" si="23"/>
        <v>0</v>
      </c>
      <c r="BB27" s="375">
        <f t="shared" si="24"/>
        <v>0</v>
      </c>
      <c r="BC27" s="44">
        <f t="shared" si="24"/>
        <v>0</v>
      </c>
      <c r="BD27" s="8">
        <f t="shared" si="25"/>
        <v>0</v>
      </c>
      <c r="BE27" s="50">
        <f t="shared" si="26"/>
        <v>0</v>
      </c>
      <c r="BG27" s="375">
        <f t="shared" si="27"/>
        <v>0</v>
      </c>
      <c r="BH27" s="44">
        <f t="shared" si="27"/>
        <v>0</v>
      </c>
      <c r="BI27" s="8">
        <f t="shared" si="28"/>
        <v>0</v>
      </c>
      <c r="BJ27" s="50">
        <f t="shared" si="29"/>
        <v>0</v>
      </c>
      <c r="BL27" s="375">
        <f t="shared" si="30"/>
        <v>0</v>
      </c>
      <c r="BM27" s="44">
        <f t="shared" si="30"/>
        <v>0</v>
      </c>
      <c r="BN27" s="8">
        <f t="shared" si="31"/>
        <v>0</v>
      </c>
      <c r="BO27" s="50">
        <f t="shared" si="32"/>
        <v>0</v>
      </c>
      <c r="BQ27" s="375">
        <f t="shared" si="33"/>
        <v>0</v>
      </c>
      <c r="BR27" s="44">
        <f t="shared" si="33"/>
        <v>0</v>
      </c>
      <c r="BS27" s="8">
        <f t="shared" si="34"/>
        <v>0</v>
      </c>
      <c r="BT27" s="50">
        <f t="shared" si="35"/>
        <v>0</v>
      </c>
      <c r="BV27" s="375">
        <f t="shared" si="36"/>
        <v>0</v>
      </c>
      <c r="BW27" s="44">
        <f t="shared" si="36"/>
        <v>0</v>
      </c>
      <c r="BX27" s="8">
        <f t="shared" si="37"/>
        <v>0</v>
      </c>
      <c r="BY27" s="50">
        <f t="shared" si="38"/>
        <v>0</v>
      </c>
      <c r="CA27" s="375">
        <f t="shared" si="39"/>
        <v>0</v>
      </c>
      <c r="CB27" s="44">
        <f t="shared" si="39"/>
        <v>0</v>
      </c>
      <c r="CC27" s="8">
        <f t="shared" si="40"/>
        <v>0</v>
      </c>
      <c r="CD27" s="50">
        <f t="shared" si="41"/>
        <v>0</v>
      </c>
      <c r="CF27" s="375">
        <f t="shared" si="42"/>
        <v>0</v>
      </c>
      <c r="CG27" s="44">
        <f t="shared" si="42"/>
        <v>0</v>
      </c>
      <c r="CH27" s="8">
        <f t="shared" si="43"/>
        <v>0</v>
      </c>
      <c r="CI27" s="50">
        <f t="shared" si="44"/>
        <v>0</v>
      </c>
      <c r="CK27" s="375">
        <f t="shared" si="45"/>
        <v>0</v>
      </c>
      <c r="CL27" s="44">
        <f t="shared" si="45"/>
        <v>0</v>
      </c>
      <c r="CM27" s="8">
        <f t="shared" si="46"/>
        <v>0</v>
      </c>
      <c r="CN27" s="50">
        <f t="shared" si="47"/>
        <v>0</v>
      </c>
      <c r="CP27" s="375">
        <f t="shared" si="48"/>
        <v>0</v>
      </c>
      <c r="CQ27" s="44">
        <f t="shared" si="48"/>
        <v>0</v>
      </c>
      <c r="CR27" s="8">
        <f t="shared" si="49"/>
        <v>0</v>
      </c>
      <c r="CS27" s="50">
        <f t="shared" si="50"/>
        <v>0</v>
      </c>
      <c r="CU27" s="375">
        <f t="shared" si="51"/>
        <v>0</v>
      </c>
      <c r="CV27" s="44">
        <f t="shared" si="51"/>
        <v>0</v>
      </c>
      <c r="CW27" s="8">
        <f t="shared" si="52"/>
        <v>0</v>
      </c>
      <c r="CX27" s="50">
        <f t="shared" si="53"/>
        <v>0</v>
      </c>
      <c r="CZ27" s="375">
        <f t="shared" si="54"/>
        <v>0</v>
      </c>
      <c r="DA27" s="44">
        <f t="shared" si="54"/>
        <v>0</v>
      </c>
      <c r="DB27" s="8">
        <f t="shared" si="55"/>
        <v>0</v>
      </c>
      <c r="DC27" s="50">
        <f t="shared" si="56"/>
        <v>0</v>
      </c>
      <c r="DE27" s="375">
        <f t="shared" si="57"/>
        <v>0</v>
      </c>
      <c r="DF27" s="44">
        <f t="shared" si="57"/>
        <v>0</v>
      </c>
      <c r="DG27" s="8">
        <f t="shared" si="58"/>
        <v>0</v>
      </c>
      <c r="DH27" s="50">
        <f t="shared" si="59"/>
        <v>0</v>
      </c>
      <c r="DJ27" s="375">
        <f t="shared" si="60"/>
        <v>0</v>
      </c>
      <c r="DK27" s="44">
        <f t="shared" si="60"/>
        <v>0</v>
      </c>
      <c r="DL27" s="8">
        <f t="shared" si="61"/>
        <v>0</v>
      </c>
      <c r="DM27" s="50">
        <f t="shared" si="62"/>
        <v>0</v>
      </c>
      <c r="DO27" s="375">
        <f t="shared" si="63"/>
        <v>0</v>
      </c>
      <c r="DP27" s="44">
        <f t="shared" si="63"/>
        <v>0</v>
      </c>
      <c r="DQ27" s="8">
        <f t="shared" si="64"/>
        <v>0</v>
      </c>
      <c r="DR27" s="50">
        <f t="shared" si="65"/>
        <v>0</v>
      </c>
      <c r="DT27" s="51">
        <f t="shared" si="69"/>
        <v>0</v>
      </c>
      <c r="DU27" s="50">
        <f t="shared" si="66"/>
        <v>0</v>
      </c>
      <c r="DV27" s="52">
        <v>0</v>
      </c>
      <c r="DW27" s="50">
        <f t="shared" si="67"/>
        <v>0</v>
      </c>
      <c r="DX27" s="51">
        <f t="shared" si="68"/>
        <v>0</v>
      </c>
      <c r="DY27" s="53">
        <f t="shared" si="68"/>
        <v>0</v>
      </c>
      <c r="DZ27" s="307">
        <f t="shared" si="0"/>
        <v>0</v>
      </c>
    </row>
    <row r="28" spans="1:130" ht="18" customHeight="1" x14ac:dyDescent="0.3">
      <c r="A28" s="6"/>
      <c r="B28" s="317"/>
      <c r="C28" s="317"/>
      <c r="D28" s="54"/>
      <c r="E28" s="239">
        <v>15520</v>
      </c>
      <c r="F28" s="263">
        <f t="shared" si="70"/>
        <v>408.42105263157896</v>
      </c>
      <c r="G28" s="263"/>
      <c r="H28" s="263" t="s">
        <v>31</v>
      </c>
      <c r="I28" s="58" t="s">
        <v>30</v>
      </c>
      <c r="J28" s="56" t="s">
        <v>32</v>
      </c>
      <c r="K28" s="265">
        <v>1</v>
      </c>
      <c r="L28" s="264"/>
      <c r="M28" s="57"/>
      <c r="N28" s="394"/>
      <c r="O28" s="214"/>
      <c r="P28" s="8">
        <f t="shared" si="1"/>
        <v>0</v>
      </c>
      <c r="Q28" s="50">
        <f t="shared" si="2"/>
        <v>0</v>
      </c>
      <c r="S28" s="201">
        <f t="shared" si="3"/>
        <v>0</v>
      </c>
      <c r="T28" s="201">
        <f t="shared" si="3"/>
        <v>0</v>
      </c>
      <c r="U28" s="8">
        <f t="shared" si="4"/>
        <v>0</v>
      </c>
      <c r="V28" s="50">
        <f t="shared" si="5"/>
        <v>0</v>
      </c>
      <c r="X28" s="201">
        <f t="shared" si="6"/>
        <v>0</v>
      </c>
      <c r="Y28" s="201">
        <f t="shared" si="6"/>
        <v>0</v>
      </c>
      <c r="Z28" s="8">
        <f t="shared" si="7"/>
        <v>0</v>
      </c>
      <c r="AA28" s="50">
        <f t="shared" si="8"/>
        <v>0</v>
      </c>
      <c r="AC28" s="201">
        <f t="shared" si="9"/>
        <v>0</v>
      </c>
      <c r="AD28" s="201">
        <f t="shared" si="9"/>
        <v>0</v>
      </c>
      <c r="AE28" s="8">
        <f t="shared" si="10"/>
        <v>0</v>
      </c>
      <c r="AF28" s="50">
        <f t="shared" si="11"/>
        <v>0</v>
      </c>
      <c r="AH28" s="375">
        <f t="shared" si="12"/>
        <v>0</v>
      </c>
      <c r="AI28" s="44">
        <f t="shared" si="12"/>
        <v>0</v>
      </c>
      <c r="AJ28" s="8">
        <f t="shared" si="13"/>
        <v>0</v>
      </c>
      <c r="AK28" s="50">
        <f t="shared" si="14"/>
        <v>0</v>
      </c>
      <c r="AM28" s="375">
        <v>4</v>
      </c>
      <c r="AN28" s="44">
        <f t="shared" si="15"/>
        <v>0</v>
      </c>
      <c r="AO28" s="8">
        <f t="shared" si="16"/>
        <v>0</v>
      </c>
      <c r="AP28" s="50">
        <f t="shared" si="17"/>
        <v>0</v>
      </c>
      <c r="AR28" s="375">
        <f t="shared" si="18"/>
        <v>4</v>
      </c>
      <c r="AS28" s="44">
        <f t="shared" si="18"/>
        <v>0</v>
      </c>
      <c r="AT28" s="8">
        <f t="shared" si="19"/>
        <v>0</v>
      </c>
      <c r="AU28" s="50">
        <f t="shared" si="20"/>
        <v>0</v>
      </c>
      <c r="AW28" s="375">
        <f t="shared" si="21"/>
        <v>4</v>
      </c>
      <c r="AX28" s="44">
        <f t="shared" si="21"/>
        <v>0</v>
      </c>
      <c r="AY28" s="8">
        <f t="shared" si="22"/>
        <v>0</v>
      </c>
      <c r="AZ28" s="50">
        <f t="shared" si="23"/>
        <v>0</v>
      </c>
      <c r="BB28" s="375">
        <f t="shared" si="24"/>
        <v>4</v>
      </c>
      <c r="BC28" s="44">
        <f t="shared" si="24"/>
        <v>0</v>
      </c>
      <c r="BD28" s="8">
        <f t="shared" si="25"/>
        <v>0</v>
      </c>
      <c r="BE28" s="50">
        <f t="shared" si="26"/>
        <v>0</v>
      </c>
      <c r="BG28" s="375">
        <f t="shared" si="27"/>
        <v>4</v>
      </c>
      <c r="BH28" s="44">
        <f t="shared" si="27"/>
        <v>0</v>
      </c>
      <c r="BI28" s="8">
        <f t="shared" si="28"/>
        <v>0</v>
      </c>
      <c r="BJ28" s="50">
        <f t="shared" si="29"/>
        <v>0</v>
      </c>
      <c r="BL28" s="375">
        <f t="shared" si="30"/>
        <v>4</v>
      </c>
      <c r="BM28" s="44">
        <f t="shared" si="30"/>
        <v>0</v>
      </c>
      <c r="BN28" s="8">
        <f t="shared" si="31"/>
        <v>0</v>
      </c>
      <c r="BO28" s="50">
        <f t="shared" si="32"/>
        <v>0</v>
      </c>
      <c r="BQ28" s="375">
        <f t="shared" si="33"/>
        <v>4</v>
      </c>
      <c r="BR28" s="44">
        <f t="shared" si="33"/>
        <v>0</v>
      </c>
      <c r="BS28" s="8">
        <f t="shared" si="34"/>
        <v>0</v>
      </c>
      <c r="BT28" s="50">
        <f t="shared" si="35"/>
        <v>0</v>
      </c>
      <c r="BV28" s="375">
        <f t="shared" si="36"/>
        <v>4</v>
      </c>
      <c r="BW28" s="44">
        <f t="shared" si="36"/>
        <v>0</v>
      </c>
      <c r="BX28" s="8">
        <f t="shared" si="37"/>
        <v>0</v>
      </c>
      <c r="BY28" s="50">
        <f t="shared" si="38"/>
        <v>0</v>
      </c>
      <c r="CA28" s="375">
        <f t="shared" si="39"/>
        <v>4</v>
      </c>
      <c r="CB28" s="44">
        <f t="shared" si="39"/>
        <v>0</v>
      </c>
      <c r="CC28" s="8">
        <f t="shared" si="40"/>
        <v>0</v>
      </c>
      <c r="CD28" s="50">
        <f t="shared" si="41"/>
        <v>0</v>
      </c>
      <c r="CF28" s="375">
        <f t="shared" si="42"/>
        <v>4</v>
      </c>
      <c r="CG28" s="44">
        <f t="shared" si="42"/>
        <v>0</v>
      </c>
      <c r="CH28" s="8">
        <f t="shared" si="43"/>
        <v>0</v>
      </c>
      <c r="CI28" s="50">
        <f t="shared" si="44"/>
        <v>0</v>
      </c>
      <c r="CK28" s="375">
        <f t="shared" si="45"/>
        <v>4</v>
      </c>
      <c r="CL28" s="44">
        <f t="shared" si="45"/>
        <v>0</v>
      </c>
      <c r="CM28" s="8">
        <f t="shared" si="46"/>
        <v>0</v>
      </c>
      <c r="CN28" s="50">
        <f t="shared" si="47"/>
        <v>0</v>
      </c>
      <c r="CP28" s="375">
        <f t="shared" si="48"/>
        <v>4</v>
      </c>
      <c r="CQ28" s="44">
        <f t="shared" si="48"/>
        <v>0</v>
      </c>
      <c r="CR28" s="8">
        <f t="shared" si="49"/>
        <v>0</v>
      </c>
      <c r="CS28" s="50">
        <f t="shared" si="50"/>
        <v>0</v>
      </c>
      <c r="CU28" s="375">
        <f t="shared" si="51"/>
        <v>4</v>
      </c>
      <c r="CV28" s="44">
        <f t="shared" si="51"/>
        <v>0</v>
      </c>
      <c r="CW28" s="8">
        <f t="shared" si="52"/>
        <v>0</v>
      </c>
      <c r="CX28" s="50">
        <f t="shared" si="53"/>
        <v>0</v>
      </c>
      <c r="CZ28" s="375">
        <f t="shared" si="54"/>
        <v>4</v>
      </c>
      <c r="DA28" s="44">
        <f t="shared" si="54"/>
        <v>0</v>
      </c>
      <c r="DB28" s="8">
        <f t="shared" si="55"/>
        <v>0</v>
      </c>
      <c r="DC28" s="50">
        <f t="shared" si="56"/>
        <v>0</v>
      </c>
      <c r="DE28" s="375">
        <f t="shared" si="57"/>
        <v>4</v>
      </c>
      <c r="DF28" s="44">
        <f t="shared" si="57"/>
        <v>0</v>
      </c>
      <c r="DG28" s="8">
        <f t="shared" si="58"/>
        <v>0</v>
      </c>
      <c r="DH28" s="50">
        <f t="shared" si="59"/>
        <v>0</v>
      </c>
      <c r="DJ28" s="375">
        <f t="shared" si="60"/>
        <v>4</v>
      </c>
      <c r="DK28" s="44">
        <f t="shared" si="60"/>
        <v>0</v>
      </c>
      <c r="DL28" s="8">
        <f t="shared" si="61"/>
        <v>0</v>
      </c>
      <c r="DM28" s="50">
        <f t="shared" si="62"/>
        <v>0</v>
      </c>
      <c r="DO28" s="375">
        <f t="shared" si="63"/>
        <v>4</v>
      </c>
      <c r="DP28" s="44">
        <f t="shared" si="63"/>
        <v>0</v>
      </c>
      <c r="DQ28" s="8">
        <f t="shared" si="64"/>
        <v>0</v>
      </c>
      <c r="DR28" s="50">
        <f t="shared" si="65"/>
        <v>0</v>
      </c>
      <c r="DT28" s="51">
        <f t="shared" si="69"/>
        <v>0</v>
      </c>
      <c r="DU28" s="50">
        <f t="shared" si="66"/>
        <v>0</v>
      </c>
      <c r="DV28" s="52">
        <v>0</v>
      </c>
      <c r="DW28" s="50">
        <f t="shared" si="67"/>
        <v>0</v>
      </c>
      <c r="DX28" s="51">
        <f t="shared" si="68"/>
        <v>0</v>
      </c>
      <c r="DY28" s="53">
        <f t="shared" si="68"/>
        <v>0</v>
      </c>
      <c r="DZ28" s="307">
        <f t="shared" si="0"/>
        <v>0</v>
      </c>
    </row>
    <row r="29" spans="1:130" ht="18" customHeight="1" x14ac:dyDescent="0.3">
      <c r="B29" s="317"/>
      <c r="C29" s="317"/>
      <c r="D29" s="54"/>
      <c r="E29" s="239">
        <v>15520</v>
      </c>
      <c r="F29" s="263">
        <f t="shared" si="70"/>
        <v>408.42105263157896</v>
      </c>
      <c r="G29" s="263"/>
      <c r="H29" s="263" t="s">
        <v>31</v>
      </c>
      <c r="I29" s="56" t="s">
        <v>30</v>
      </c>
      <c r="J29" s="56" t="s">
        <v>32</v>
      </c>
      <c r="K29" s="265">
        <v>1</v>
      </c>
      <c r="L29" s="264"/>
      <c r="M29" s="57"/>
      <c r="N29" s="394"/>
      <c r="O29" s="214"/>
      <c r="P29" s="8">
        <f t="shared" si="1"/>
        <v>0</v>
      </c>
      <c r="Q29" s="50">
        <f t="shared" si="2"/>
        <v>0</v>
      </c>
      <c r="S29" s="201">
        <f t="shared" si="3"/>
        <v>0</v>
      </c>
      <c r="T29" s="201">
        <f t="shared" si="3"/>
        <v>0</v>
      </c>
      <c r="U29" s="8">
        <f t="shared" si="4"/>
        <v>0</v>
      </c>
      <c r="V29" s="50">
        <f t="shared" si="5"/>
        <v>0</v>
      </c>
      <c r="X29" s="201">
        <f t="shared" si="6"/>
        <v>0</v>
      </c>
      <c r="Y29" s="201">
        <f t="shared" si="6"/>
        <v>0</v>
      </c>
      <c r="Z29" s="8">
        <f t="shared" si="7"/>
        <v>0</v>
      </c>
      <c r="AA29" s="50">
        <f t="shared" si="8"/>
        <v>0</v>
      </c>
      <c r="AC29" s="201">
        <f t="shared" si="9"/>
        <v>0</v>
      </c>
      <c r="AD29" s="201">
        <f t="shared" si="9"/>
        <v>0</v>
      </c>
      <c r="AE29" s="8">
        <f t="shared" si="10"/>
        <v>0</v>
      </c>
      <c r="AF29" s="50">
        <f t="shared" si="11"/>
        <v>0</v>
      </c>
      <c r="AH29" s="375">
        <f t="shared" si="12"/>
        <v>0</v>
      </c>
      <c r="AI29" s="44">
        <f t="shared" si="12"/>
        <v>0</v>
      </c>
      <c r="AJ29" s="8">
        <f t="shared" si="13"/>
        <v>0</v>
      </c>
      <c r="AK29" s="50">
        <f t="shared" si="14"/>
        <v>0</v>
      </c>
      <c r="AM29" s="375">
        <f t="shared" si="15"/>
        <v>0</v>
      </c>
      <c r="AN29" s="44">
        <f t="shared" si="15"/>
        <v>0</v>
      </c>
      <c r="AO29" s="8">
        <f t="shared" si="16"/>
        <v>0</v>
      </c>
      <c r="AP29" s="50">
        <f t="shared" si="17"/>
        <v>0</v>
      </c>
      <c r="AR29" s="375">
        <f t="shared" si="18"/>
        <v>0</v>
      </c>
      <c r="AS29" s="44">
        <f t="shared" si="18"/>
        <v>0</v>
      </c>
      <c r="AT29" s="8">
        <f t="shared" si="19"/>
        <v>0</v>
      </c>
      <c r="AU29" s="50">
        <f t="shared" si="20"/>
        <v>0</v>
      </c>
      <c r="AW29" s="375">
        <f t="shared" si="21"/>
        <v>0</v>
      </c>
      <c r="AX29" s="44">
        <f t="shared" si="21"/>
        <v>0</v>
      </c>
      <c r="AY29" s="8">
        <f t="shared" si="22"/>
        <v>0</v>
      </c>
      <c r="AZ29" s="50">
        <f t="shared" si="23"/>
        <v>0</v>
      </c>
      <c r="BB29" s="375">
        <f t="shared" si="24"/>
        <v>0</v>
      </c>
      <c r="BC29" s="44">
        <f t="shared" si="24"/>
        <v>0</v>
      </c>
      <c r="BD29" s="8">
        <f t="shared" si="25"/>
        <v>0</v>
      </c>
      <c r="BE29" s="50">
        <f t="shared" si="26"/>
        <v>0</v>
      </c>
      <c r="BG29" s="375">
        <f t="shared" si="27"/>
        <v>0</v>
      </c>
      <c r="BH29" s="44">
        <f t="shared" si="27"/>
        <v>0</v>
      </c>
      <c r="BI29" s="8">
        <f t="shared" si="28"/>
        <v>0</v>
      </c>
      <c r="BJ29" s="50">
        <f t="shared" si="29"/>
        <v>0</v>
      </c>
      <c r="BL29" s="375">
        <f t="shared" si="30"/>
        <v>0</v>
      </c>
      <c r="BM29" s="44">
        <f t="shared" si="30"/>
        <v>0</v>
      </c>
      <c r="BN29" s="8">
        <f t="shared" si="31"/>
        <v>0</v>
      </c>
      <c r="BO29" s="50">
        <f t="shared" si="32"/>
        <v>0</v>
      </c>
      <c r="BQ29" s="375">
        <f t="shared" si="33"/>
        <v>0</v>
      </c>
      <c r="BR29" s="44">
        <f t="shared" si="33"/>
        <v>0</v>
      </c>
      <c r="BS29" s="8">
        <f t="shared" si="34"/>
        <v>0</v>
      </c>
      <c r="BT29" s="50">
        <f t="shared" si="35"/>
        <v>0</v>
      </c>
      <c r="BV29" s="375">
        <f t="shared" si="36"/>
        <v>0</v>
      </c>
      <c r="BW29" s="44">
        <f t="shared" si="36"/>
        <v>0</v>
      </c>
      <c r="BX29" s="8">
        <f t="shared" si="37"/>
        <v>0</v>
      </c>
      <c r="BY29" s="50">
        <f t="shared" si="38"/>
        <v>0</v>
      </c>
      <c r="CA29" s="375">
        <f t="shared" si="39"/>
        <v>0</v>
      </c>
      <c r="CB29" s="44">
        <f t="shared" si="39"/>
        <v>0</v>
      </c>
      <c r="CC29" s="8">
        <f t="shared" si="40"/>
        <v>0</v>
      </c>
      <c r="CD29" s="50">
        <f t="shared" si="41"/>
        <v>0</v>
      </c>
      <c r="CF29" s="375">
        <f t="shared" si="42"/>
        <v>0</v>
      </c>
      <c r="CG29" s="44">
        <f t="shared" si="42"/>
        <v>0</v>
      </c>
      <c r="CH29" s="8">
        <f t="shared" si="43"/>
        <v>0</v>
      </c>
      <c r="CI29" s="50">
        <f t="shared" si="44"/>
        <v>0</v>
      </c>
      <c r="CK29" s="375">
        <f t="shared" si="45"/>
        <v>0</v>
      </c>
      <c r="CL29" s="44">
        <f t="shared" si="45"/>
        <v>0</v>
      </c>
      <c r="CM29" s="8">
        <f t="shared" si="46"/>
        <v>0</v>
      </c>
      <c r="CN29" s="50">
        <f t="shared" si="47"/>
        <v>0</v>
      </c>
      <c r="CP29" s="375">
        <f t="shared" si="48"/>
        <v>0</v>
      </c>
      <c r="CQ29" s="44">
        <f t="shared" si="48"/>
        <v>0</v>
      </c>
      <c r="CR29" s="8">
        <f t="shared" si="49"/>
        <v>0</v>
      </c>
      <c r="CS29" s="50">
        <f t="shared" si="50"/>
        <v>0</v>
      </c>
      <c r="CU29" s="375">
        <f t="shared" si="51"/>
        <v>0</v>
      </c>
      <c r="CV29" s="44">
        <f t="shared" si="51"/>
        <v>0</v>
      </c>
      <c r="CW29" s="8">
        <f t="shared" si="52"/>
        <v>0</v>
      </c>
      <c r="CX29" s="50">
        <f t="shared" si="53"/>
        <v>0</v>
      </c>
      <c r="CZ29" s="375">
        <f t="shared" si="54"/>
        <v>0</v>
      </c>
      <c r="DA29" s="44">
        <f t="shared" si="54"/>
        <v>0</v>
      </c>
      <c r="DB29" s="8">
        <f t="shared" si="55"/>
        <v>0</v>
      </c>
      <c r="DC29" s="50">
        <f t="shared" si="56"/>
        <v>0</v>
      </c>
      <c r="DE29" s="375">
        <f t="shared" si="57"/>
        <v>0</v>
      </c>
      <c r="DF29" s="44">
        <f t="shared" si="57"/>
        <v>0</v>
      </c>
      <c r="DG29" s="8">
        <f t="shared" si="58"/>
        <v>0</v>
      </c>
      <c r="DH29" s="50">
        <f t="shared" si="59"/>
        <v>0</v>
      </c>
      <c r="DJ29" s="375">
        <f t="shared" si="60"/>
        <v>0</v>
      </c>
      <c r="DK29" s="44">
        <f t="shared" si="60"/>
        <v>0</v>
      </c>
      <c r="DL29" s="8">
        <f t="shared" si="61"/>
        <v>0</v>
      </c>
      <c r="DM29" s="50">
        <f t="shared" si="62"/>
        <v>0</v>
      </c>
      <c r="DO29" s="375">
        <f t="shared" si="63"/>
        <v>0</v>
      </c>
      <c r="DP29" s="44">
        <f t="shared" si="63"/>
        <v>0</v>
      </c>
      <c r="DQ29" s="8">
        <f t="shared" si="64"/>
        <v>0</v>
      </c>
      <c r="DR29" s="50">
        <f t="shared" si="65"/>
        <v>0</v>
      </c>
      <c r="DT29" s="51">
        <f t="shared" si="69"/>
        <v>0</v>
      </c>
      <c r="DU29" s="50">
        <f t="shared" si="66"/>
        <v>0</v>
      </c>
      <c r="DV29" s="52">
        <v>0</v>
      </c>
      <c r="DW29" s="50">
        <f t="shared" si="67"/>
        <v>0</v>
      </c>
      <c r="DX29" s="51">
        <f>+DT29+DV29</f>
        <v>0</v>
      </c>
      <c r="DY29" s="53">
        <f t="shared" si="68"/>
        <v>0</v>
      </c>
      <c r="DZ29" s="307">
        <f t="shared" si="0"/>
        <v>0</v>
      </c>
    </row>
    <row r="30" spans="1:130" ht="18" customHeight="1" x14ac:dyDescent="0.3">
      <c r="B30" s="317"/>
      <c r="C30" s="317"/>
      <c r="D30" s="54"/>
      <c r="E30" s="239">
        <v>69248</v>
      </c>
      <c r="F30" s="263">
        <f t="shared" si="70"/>
        <v>1822.3157894736842</v>
      </c>
      <c r="G30" s="263"/>
      <c r="H30" s="263" t="s">
        <v>31</v>
      </c>
      <c r="I30" s="56" t="s">
        <v>30</v>
      </c>
      <c r="J30" s="56" t="s">
        <v>32</v>
      </c>
      <c r="K30" s="265">
        <v>1</v>
      </c>
      <c r="L30" s="264"/>
      <c r="M30" s="57"/>
      <c r="N30" s="394"/>
      <c r="O30" s="214"/>
      <c r="P30" s="8">
        <f>$E30*N30*O30</f>
        <v>0</v>
      </c>
      <c r="Q30" s="50">
        <f t="shared" si="2"/>
        <v>0</v>
      </c>
      <c r="S30" s="201">
        <f t="shared" si="3"/>
        <v>0</v>
      </c>
      <c r="T30" s="201">
        <f t="shared" si="3"/>
        <v>0</v>
      </c>
      <c r="U30" s="8">
        <f t="shared" si="4"/>
        <v>0</v>
      </c>
      <c r="V30" s="50">
        <f t="shared" si="5"/>
        <v>0</v>
      </c>
      <c r="X30" s="201">
        <f t="shared" si="6"/>
        <v>0</v>
      </c>
      <c r="Y30" s="201">
        <f t="shared" si="6"/>
        <v>0</v>
      </c>
      <c r="Z30" s="8">
        <f t="shared" si="7"/>
        <v>0</v>
      </c>
      <c r="AA30" s="50">
        <f t="shared" si="8"/>
        <v>0</v>
      </c>
      <c r="AC30" s="201">
        <f t="shared" si="9"/>
        <v>0</v>
      </c>
      <c r="AD30" s="201">
        <f t="shared" si="9"/>
        <v>0</v>
      </c>
      <c r="AE30" s="8">
        <f t="shared" si="10"/>
        <v>0</v>
      </c>
      <c r="AF30" s="50">
        <f t="shared" si="11"/>
        <v>0</v>
      </c>
      <c r="AH30" s="375">
        <f t="shared" si="12"/>
        <v>0</v>
      </c>
      <c r="AI30" s="44">
        <f t="shared" si="12"/>
        <v>0</v>
      </c>
      <c r="AJ30" s="8">
        <f t="shared" si="13"/>
        <v>0</v>
      </c>
      <c r="AK30" s="50">
        <f t="shared" si="14"/>
        <v>0</v>
      </c>
      <c r="AM30" s="375">
        <f t="shared" si="15"/>
        <v>0</v>
      </c>
      <c r="AN30" s="44">
        <f t="shared" si="15"/>
        <v>0</v>
      </c>
      <c r="AO30" s="8">
        <f t="shared" si="16"/>
        <v>0</v>
      </c>
      <c r="AP30" s="50">
        <f t="shared" si="17"/>
        <v>0</v>
      </c>
      <c r="AR30" s="375">
        <f t="shared" si="18"/>
        <v>0</v>
      </c>
      <c r="AS30" s="44">
        <f t="shared" si="18"/>
        <v>0</v>
      </c>
      <c r="AT30" s="8">
        <f t="shared" si="19"/>
        <v>0</v>
      </c>
      <c r="AU30" s="50">
        <f t="shared" si="20"/>
        <v>0</v>
      </c>
      <c r="AW30" s="375">
        <f t="shared" si="21"/>
        <v>0</v>
      </c>
      <c r="AX30" s="44">
        <f t="shared" si="21"/>
        <v>0</v>
      </c>
      <c r="AY30" s="8">
        <f t="shared" si="22"/>
        <v>0</v>
      </c>
      <c r="AZ30" s="50">
        <f t="shared" si="23"/>
        <v>0</v>
      </c>
      <c r="BB30" s="375">
        <f t="shared" si="24"/>
        <v>0</v>
      </c>
      <c r="BC30" s="44">
        <f t="shared" si="24"/>
        <v>0</v>
      </c>
      <c r="BD30" s="8">
        <f t="shared" si="25"/>
        <v>0</v>
      </c>
      <c r="BE30" s="50">
        <f t="shared" si="26"/>
        <v>0</v>
      </c>
      <c r="BG30" s="375">
        <f t="shared" si="27"/>
        <v>0</v>
      </c>
      <c r="BH30" s="44">
        <f t="shared" si="27"/>
        <v>0</v>
      </c>
      <c r="BI30" s="8">
        <f t="shared" si="28"/>
        <v>0</v>
      </c>
      <c r="BJ30" s="50">
        <f t="shared" si="29"/>
        <v>0</v>
      </c>
      <c r="BL30" s="375">
        <f t="shared" si="30"/>
        <v>0</v>
      </c>
      <c r="BM30" s="44">
        <f t="shared" si="30"/>
        <v>0</v>
      </c>
      <c r="BN30" s="8">
        <f t="shared" si="31"/>
        <v>0</v>
      </c>
      <c r="BO30" s="50">
        <f t="shared" si="32"/>
        <v>0</v>
      </c>
      <c r="BQ30" s="375">
        <f t="shared" si="33"/>
        <v>0</v>
      </c>
      <c r="BR30" s="44">
        <f t="shared" si="33"/>
        <v>0</v>
      </c>
      <c r="BS30" s="8">
        <f t="shared" si="34"/>
        <v>0</v>
      </c>
      <c r="BT30" s="50">
        <f t="shared" si="35"/>
        <v>0</v>
      </c>
      <c r="BV30" s="375">
        <f t="shared" si="36"/>
        <v>0</v>
      </c>
      <c r="BW30" s="44">
        <f t="shared" si="36"/>
        <v>0</v>
      </c>
      <c r="BX30" s="8">
        <f t="shared" si="37"/>
        <v>0</v>
      </c>
      <c r="BY30" s="50">
        <f t="shared" si="38"/>
        <v>0</v>
      </c>
      <c r="CA30" s="375">
        <f t="shared" si="39"/>
        <v>0</v>
      </c>
      <c r="CB30" s="44">
        <f t="shared" si="39"/>
        <v>0</v>
      </c>
      <c r="CC30" s="8">
        <f t="shared" si="40"/>
        <v>0</v>
      </c>
      <c r="CD30" s="50">
        <f t="shared" si="41"/>
        <v>0</v>
      </c>
      <c r="CF30" s="375">
        <f t="shared" si="42"/>
        <v>0</v>
      </c>
      <c r="CG30" s="44">
        <f t="shared" si="42"/>
        <v>0</v>
      </c>
      <c r="CH30" s="8">
        <f t="shared" si="43"/>
        <v>0</v>
      </c>
      <c r="CI30" s="50">
        <f t="shared" si="44"/>
        <v>0</v>
      </c>
      <c r="CK30" s="375">
        <f t="shared" si="45"/>
        <v>0</v>
      </c>
      <c r="CL30" s="44">
        <f t="shared" si="45"/>
        <v>0</v>
      </c>
      <c r="CM30" s="8">
        <f t="shared" si="46"/>
        <v>0</v>
      </c>
      <c r="CN30" s="50">
        <f t="shared" si="47"/>
        <v>0</v>
      </c>
      <c r="CP30" s="375">
        <f t="shared" si="48"/>
        <v>0</v>
      </c>
      <c r="CQ30" s="44">
        <f t="shared" si="48"/>
        <v>0</v>
      </c>
      <c r="CR30" s="8">
        <f t="shared" si="49"/>
        <v>0</v>
      </c>
      <c r="CS30" s="50">
        <f t="shared" si="50"/>
        <v>0</v>
      </c>
      <c r="CU30" s="375">
        <f t="shared" si="51"/>
        <v>0</v>
      </c>
      <c r="CV30" s="44">
        <f t="shared" si="51"/>
        <v>0</v>
      </c>
      <c r="CW30" s="8">
        <f t="shared" si="52"/>
        <v>0</v>
      </c>
      <c r="CX30" s="50">
        <f t="shared" si="53"/>
        <v>0</v>
      </c>
      <c r="CZ30" s="375">
        <f t="shared" si="54"/>
        <v>0</v>
      </c>
      <c r="DA30" s="44">
        <f t="shared" si="54"/>
        <v>0</v>
      </c>
      <c r="DB30" s="8">
        <f t="shared" si="55"/>
        <v>0</v>
      </c>
      <c r="DC30" s="50">
        <f t="shared" si="56"/>
        <v>0</v>
      </c>
      <c r="DE30" s="375">
        <f t="shared" si="57"/>
        <v>0</v>
      </c>
      <c r="DF30" s="44">
        <f t="shared" si="57"/>
        <v>0</v>
      </c>
      <c r="DG30" s="8">
        <f t="shared" si="58"/>
        <v>0</v>
      </c>
      <c r="DH30" s="50">
        <f t="shared" si="59"/>
        <v>0</v>
      </c>
      <c r="DJ30" s="375">
        <f t="shared" si="60"/>
        <v>0</v>
      </c>
      <c r="DK30" s="44">
        <f t="shared" si="60"/>
        <v>0</v>
      </c>
      <c r="DL30" s="8">
        <f t="shared" si="61"/>
        <v>0</v>
      </c>
      <c r="DM30" s="50">
        <f t="shared" si="62"/>
        <v>0</v>
      </c>
      <c r="DO30" s="375">
        <f t="shared" si="63"/>
        <v>0</v>
      </c>
      <c r="DP30" s="44">
        <f t="shared" si="63"/>
        <v>0</v>
      </c>
      <c r="DQ30" s="8">
        <f t="shared" si="64"/>
        <v>0</v>
      </c>
      <c r="DR30" s="50">
        <f t="shared" si="65"/>
        <v>0</v>
      </c>
      <c r="DT30" s="51">
        <f t="shared" si="69"/>
        <v>0</v>
      </c>
      <c r="DU30" s="50">
        <f t="shared" si="66"/>
        <v>0</v>
      </c>
      <c r="DV30" s="52">
        <v>0</v>
      </c>
      <c r="DW30" s="50">
        <f t="shared" si="67"/>
        <v>0</v>
      </c>
      <c r="DX30" s="51">
        <f>+DT30+DV30</f>
        <v>0</v>
      </c>
      <c r="DY30" s="52">
        <f t="shared" si="68"/>
        <v>0</v>
      </c>
      <c r="DZ30" s="307">
        <f t="shared" si="0"/>
        <v>0</v>
      </c>
    </row>
    <row r="31" spans="1:130" ht="18" customHeight="1" x14ac:dyDescent="0.3">
      <c r="B31" s="519"/>
      <c r="C31" s="318"/>
      <c r="D31" s="273"/>
      <c r="E31" s="240">
        <v>10334</v>
      </c>
      <c r="F31" s="263">
        <f t="shared" si="70"/>
        <v>271.94736842105266</v>
      </c>
      <c r="G31" s="274"/>
      <c r="H31" s="263" t="s">
        <v>31</v>
      </c>
      <c r="I31" s="56" t="s">
        <v>30</v>
      </c>
      <c r="J31" s="56" t="s">
        <v>32</v>
      </c>
      <c r="K31" s="265">
        <v>1</v>
      </c>
      <c r="L31" s="264"/>
      <c r="M31" s="57"/>
      <c r="N31" s="394"/>
      <c r="O31" s="214"/>
      <c r="P31" s="8">
        <f t="shared" si="1"/>
        <v>0</v>
      </c>
      <c r="Q31" s="50">
        <f t="shared" si="2"/>
        <v>0</v>
      </c>
      <c r="S31" s="201">
        <f t="shared" si="3"/>
        <v>0</v>
      </c>
      <c r="T31" s="201">
        <f t="shared" si="3"/>
        <v>0</v>
      </c>
      <c r="U31" s="8">
        <f t="shared" si="4"/>
        <v>0</v>
      </c>
      <c r="V31" s="50">
        <f t="shared" si="5"/>
        <v>0</v>
      </c>
      <c r="X31" s="201">
        <f t="shared" si="6"/>
        <v>0</v>
      </c>
      <c r="Y31" s="201">
        <f t="shared" si="6"/>
        <v>0</v>
      </c>
      <c r="Z31" s="8">
        <f t="shared" si="7"/>
        <v>0</v>
      </c>
      <c r="AA31" s="50">
        <f t="shared" si="8"/>
        <v>0</v>
      </c>
      <c r="AC31" s="201">
        <f t="shared" si="9"/>
        <v>0</v>
      </c>
      <c r="AD31" s="201">
        <f t="shared" si="9"/>
        <v>0</v>
      </c>
      <c r="AE31" s="8">
        <f t="shared" si="10"/>
        <v>0</v>
      </c>
      <c r="AF31" s="50">
        <f t="shared" si="11"/>
        <v>0</v>
      </c>
      <c r="AH31" s="375">
        <f t="shared" si="12"/>
        <v>0</v>
      </c>
      <c r="AI31" s="44">
        <f t="shared" si="12"/>
        <v>0</v>
      </c>
      <c r="AJ31" s="8">
        <f t="shared" si="13"/>
        <v>0</v>
      </c>
      <c r="AK31" s="50">
        <f t="shared" si="14"/>
        <v>0</v>
      </c>
      <c r="AM31" s="375">
        <f t="shared" si="15"/>
        <v>0</v>
      </c>
      <c r="AN31" s="44">
        <f t="shared" si="15"/>
        <v>0</v>
      </c>
      <c r="AO31" s="8">
        <f t="shared" si="16"/>
        <v>0</v>
      </c>
      <c r="AP31" s="50">
        <f t="shared" si="17"/>
        <v>0</v>
      </c>
      <c r="AR31" s="375">
        <f t="shared" si="18"/>
        <v>0</v>
      </c>
      <c r="AS31" s="44">
        <f t="shared" si="18"/>
        <v>0</v>
      </c>
      <c r="AT31" s="8">
        <f t="shared" si="19"/>
        <v>0</v>
      </c>
      <c r="AU31" s="50">
        <f t="shared" si="20"/>
        <v>0</v>
      </c>
      <c r="AW31" s="375">
        <f t="shared" si="21"/>
        <v>0</v>
      </c>
      <c r="AX31" s="44">
        <f t="shared" si="21"/>
        <v>0</v>
      </c>
      <c r="AY31" s="8">
        <f t="shared" si="22"/>
        <v>0</v>
      </c>
      <c r="AZ31" s="50">
        <f t="shared" si="23"/>
        <v>0</v>
      </c>
      <c r="BB31" s="375">
        <f t="shared" si="24"/>
        <v>0</v>
      </c>
      <c r="BC31" s="44">
        <f t="shared" si="24"/>
        <v>0</v>
      </c>
      <c r="BD31" s="8">
        <f t="shared" si="25"/>
        <v>0</v>
      </c>
      <c r="BE31" s="50">
        <f t="shared" si="26"/>
        <v>0</v>
      </c>
      <c r="BG31" s="375">
        <f t="shared" si="27"/>
        <v>0</v>
      </c>
      <c r="BH31" s="44">
        <f t="shared" si="27"/>
        <v>0</v>
      </c>
      <c r="BI31" s="8">
        <f t="shared" si="28"/>
        <v>0</v>
      </c>
      <c r="BJ31" s="50">
        <f t="shared" si="29"/>
        <v>0</v>
      </c>
      <c r="BL31" s="375">
        <f t="shared" si="30"/>
        <v>0</v>
      </c>
      <c r="BM31" s="44">
        <f t="shared" si="30"/>
        <v>0</v>
      </c>
      <c r="BN31" s="8">
        <f t="shared" si="31"/>
        <v>0</v>
      </c>
      <c r="BO31" s="50">
        <f t="shared" si="32"/>
        <v>0</v>
      </c>
      <c r="BQ31" s="375">
        <f t="shared" si="33"/>
        <v>0</v>
      </c>
      <c r="BR31" s="44">
        <f t="shared" si="33"/>
        <v>0</v>
      </c>
      <c r="BS31" s="8">
        <f t="shared" si="34"/>
        <v>0</v>
      </c>
      <c r="BT31" s="50">
        <f t="shared" si="35"/>
        <v>0</v>
      </c>
      <c r="BV31" s="375">
        <f t="shared" si="36"/>
        <v>0</v>
      </c>
      <c r="BW31" s="44">
        <f t="shared" si="36"/>
        <v>0</v>
      </c>
      <c r="BX31" s="8">
        <f t="shared" si="37"/>
        <v>0</v>
      </c>
      <c r="BY31" s="50">
        <f t="shared" si="38"/>
        <v>0</v>
      </c>
      <c r="CA31" s="375">
        <f t="shared" si="39"/>
        <v>0</v>
      </c>
      <c r="CB31" s="44">
        <f t="shared" si="39"/>
        <v>0</v>
      </c>
      <c r="CC31" s="8">
        <f t="shared" si="40"/>
        <v>0</v>
      </c>
      <c r="CD31" s="50">
        <f t="shared" si="41"/>
        <v>0</v>
      </c>
      <c r="CF31" s="375">
        <f t="shared" si="42"/>
        <v>0</v>
      </c>
      <c r="CG31" s="44">
        <f t="shared" si="42"/>
        <v>0</v>
      </c>
      <c r="CH31" s="8">
        <f t="shared" si="43"/>
        <v>0</v>
      </c>
      <c r="CI31" s="50">
        <f t="shared" si="44"/>
        <v>0</v>
      </c>
      <c r="CK31" s="375">
        <f t="shared" si="45"/>
        <v>0</v>
      </c>
      <c r="CL31" s="44">
        <f t="shared" si="45"/>
        <v>0</v>
      </c>
      <c r="CM31" s="8">
        <f t="shared" si="46"/>
        <v>0</v>
      </c>
      <c r="CN31" s="50">
        <f t="shared" si="47"/>
        <v>0</v>
      </c>
      <c r="CP31" s="375">
        <f t="shared" si="48"/>
        <v>0</v>
      </c>
      <c r="CQ31" s="44">
        <f t="shared" si="48"/>
        <v>0</v>
      </c>
      <c r="CR31" s="8">
        <f t="shared" si="49"/>
        <v>0</v>
      </c>
      <c r="CS31" s="50">
        <f t="shared" si="50"/>
        <v>0</v>
      </c>
      <c r="CU31" s="375">
        <f t="shared" si="51"/>
        <v>0</v>
      </c>
      <c r="CV31" s="44">
        <f t="shared" si="51"/>
        <v>0</v>
      </c>
      <c r="CW31" s="8">
        <f t="shared" si="52"/>
        <v>0</v>
      </c>
      <c r="CX31" s="50">
        <f t="shared" si="53"/>
        <v>0</v>
      </c>
      <c r="CZ31" s="375">
        <f t="shared" si="54"/>
        <v>0</v>
      </c>
      <c r="DA31" s="44">
        <f t="shared" si="54"/>
        <v>0</v>
      </c>
      <c r="DB31" s="8">
        <f t="shared" si="55"/>
        <v>0</v>
      </c>
      <c r="DC31" s="50">
        <f t="shared" si="56"/>
        <v>0</v>
      </c>
      <c r="DE31" s="375">
        <f t="shared" si="57"/>
        <v>0</v>
      </c>
      <c r="DF31" s="44">
        <f t="shared" si="57"/>
        <v>0</v>
      </c>
      <c r="DG31" s="8">
        <f t="shared" si="58"/>
        <v>0</v>
      </c>
      <c r="DH31" s="50">
        <f t="shared" si="59"/>
        <v>0</v>
      </c>
      <c r="DJ31" s="375">
        <f t="shared" si="60"/>
        <v>0</v>
      </c>
      <c r="DK31" s="44">
        <f t="shared" si="60"/>
        <v>0</v>
      </c>
      <c r="DL31" s="8">
        <f t="shared" si="61"/>
        <v>0</v>
      </c>
      <c r="DM31" s="50">
        <f t="shared" si="62"/>
        <v>0</v>
      </c>
      <c r="DO31" s="375">
        <f t="shared" si="63"/>
        <v>0</v>
      </c>
      <c r="DP31" s="44">
        <f t="shared" si="63"/>
        <v>0</v>
      </c>
      <c r="DQ31" s="8">
        <f t="shared" si="64"/>
        <v>0</v>
      </c>
      <c r="DR31" s="50">
        <f t="shared" si="65"/>
        <v>0</v>
      </c>
      <c r="DT31" s="51">
        <f t="shared" si="69"/>
        <v>0</v>
      </c>
      <c r="DU31" s="50">
        <f t="shared" si="66"/>
        <v>0</v>
      </c>
      <c r="DV31" s="52">
        <v>0</v>
      </c>
      <c r="DW31" s="50">
        <f t="shared" si="67"/>
        <v>0</v>
      </c>
      <c r="DX31" s="51">
        <f t="shared" ref="DX31:DX39" si="71">+DT31+DV31</f>
        <v>0</v>
      </c>
      <c r="DY31" s="52">
        <f t="shared" si="68"/>
        <v>0</v>
      </c>
      <c r="DZ31" s="307">
        <f t="shared" si="0"/>
        <v>0</v>
      </c>
    </row>
    <row r="32" spans="1:130" ht="18" customHeight="1" x14ac:dyDescent="0.3">
      <c r="B32" s="317"/>
      <c r="C32" s="317"/>
      <c r="D32" s="54"/>
      <c r="E32" s="239"/>
      <c r="F32" s="263"/>
      <c r="G32" s="263"/>
      <c r="H32" s="263"/>
      <c r="I32" s="56"/>
      <c r="J32" s="56"/>
      <c r="K32" s="265"/>
      <c r="L32" s="264"/>
      <c r="M32" s="57"/>
      <c r="N32" s="394"/>
      <c r="O32" s="214"/>
      <c r="P32" s="8">
        <f t="shared" si="1"/>
        <v>0</v>
      </c>
      <c r="Q32" s="50">
        <f t="shared" si="2"/>
        <v>0</v>
      </c>
      <c r="S32" s="201">
        <f t="shared" si="3"/>
        <v>0</v>
      </c>
      <c r="T32" s="201">
        <f t="shared" si="3"/>
        <v>0</v>
      </c>
      <c r="U32" s="8">
        <f t="shared" si="4"/>
        <v>0</v>
      </c>
      <c r="V32" s="50">
        <f t="shared" si="5"/>
        <v>0</v>
      </c>
      <c r="X32" s="201">
        <f t="shared" si="6"/>
        <v>0</v>
      </c>
      <c r="Y32" s="201">
        <f t="shared" si="6"/>
        <v>0</v>
      </c>
      <c r="Z32" s="8">
        <f t="shared" si="7"/>
        <v>0</v>
      </c>
      <c r="AA32" s="50">
        <f t="shared" si="8"/>
        <v>0</v>
      </c>
      <c r="AC32" s="201">
        <f t="shared" si="9"/>
        <v>0</v>
      </c>
      <c r="AD32" s="201">
        <f t="shared" si="9"/>
        <v>0</v>
      </c>
      <c r="AE32" s="8">
        <f t="shared" si="10"/>
        <v>0</v>
      </c>
      <c r="AF32" s="50">
        <f t="shared" si="11"/>
        <v>0</v>
      </c>
      <c r="AH32" s="375">
        <f t="shared" si="12"/>
        <v>0</v>
      </c>
      <c r="AI32" s="44">
        <f t="shared" si="12"/>
        <v>0</v>
      </c>
      <c r="AJ32" s="8">
        <f t="shared" si="13"/>
        <v>0</v>
      </c>
      <c r="AK32" s="50">
        <f t="shared" si="14"/>
        <v>0</v>
      </c>
      <c r="AM32" s="375">
        <f t="shared" si="15"/>
        <v>0</v>
      </c>
      <c r="AN32" s="44">
        <f t="shared" si="15"/>
        <v>0</v>
      </c>
      <c r="AO32" s="8">
        <f t="shared" si="16"/>
        <v>0</v>
      </c>
      <c r="AP32" s="50">
        <f t="shared" si="17"/>
        <v>0</v>
      </c>
      <c r="AR32" s="375">
        <f t="shared" si="18"/>
        <v>0</v>
      </c>
      <c r="AS32" s="44">
        <f t="shared" si="18"/>
        <v>0</v>
      </c>
      <c r="AT32" s="8">
        <f t="shared" si="19"/>
        <v>0</v>
      </c>
      <c r="AU32" s="50">
        <f t="shared" si="20"/>
        <v>0</v>
      </c>
      <c r="AW32" s="375">
        <f t="shared" si="21"/>
        <v>0</v>
      </c>
      <c r="AX32" s="44">
        <f t="shared" si="21"/>
        <v>0</v>
      </c>
      <c r="AY32" s="8">
        <f t="shared" si="22"/>
        <v>0</v>
      </c>
      <c r="AZ32" s="50">
        <f t="shared" si="23"/>
        <v>0</v>
      </c>
      <c r="BB32" s="375">
        <f t="shared" si="24"/>
        <v>0</v>
      </c>
      <c r="BC32" s="44">
        <f t="shared" si="24"/>
        <v>0</v>
      </c>
      <c r="BD32" s="8">
        <f t="shared" si="25"/>
        <v>0</v>
      </c>
      <c r="BE32" s="50">
        <f t="shared" si="26"/>
        <v>0</v>
      </c>
      <c r="BG32" s="375">
        <f t="shared" si="27"/>
        <v>0</v>
      </c>
      <c r="BH32" s="44">
        <f t="shared" si="27"/>
        <v>0</v>
      </c>
      <c r="BI32" s="8">
        <f t="shared" si="28"/>
        <v>0</v>
      </c>
      <c r="BJ32" s="50">
        <f t="shared" si="29"/>
        <v>0</v>
      </c>
      <c r="BL32" s="375">
        <f t="shared" si="30"/>
        <v>0</v>
      </c>
      <c r="BM32" s="44">
        <f t="shared" si="30"/>
        <v>0</v>
      </c>
      <c r="BN32" s="8">
        <f t="shared" si="31"/>
        <v>0</v>
      </c>
      <c r="BO32" s="50">
        <f t="shared" si="32"/>
        <v>0</v>
      </c>
      <c r="BQ32" s="375">
        <f t="shared" si="33"/>
        <v>0</v>
      </c>
      <c r="BR32" s="44">
        <f t="shared" si="33"/>
        <v>0</v>
      </c>
      <c r="BS32" s="8">
        <f t="shared" si="34"/>
        <v>0</v>
      </c>
      <c r="BT32" s="50">
        <f t="shared" si="35"/>
        <v>0</v>
      </c>
      <c r="BV32" s="375">
        <f t="shared" si="36"/>
        <v>0</v>
      </c>
      <c r="BW32" s="44">
        <f t="shared" si="36"/>
        <v>0</v>
      </c>
      <c r="BX32" s="8">
        <f t="shared" si="37"/>
        <v>0</v>
      </c>
      <c r="BY32" s="50">
        <f t="shared" si="38"/>
        <v>0</v>
      </c>
      <c r="CA32" s="375">
        <f t="shared" si="39"/>
        <v>0</v>
      </c>
      <c r="CB32" s="44">
        <f t="shared" si="39"/>
        <v>0</v>
      </c>
      <c r="CC32" s="8">
        <f t="shared" si="40"/>
        <v>0</v>
      </c>
      <c r="CD32" s="50">
        <f t="shared" si="41"/>
        <v>0</v>
      </c>
      <c r="CF32" s="375">
        <f t="shared" si="42"/>
        <v>0</v>
      </c>
      <c r="CG32" s="44">
        <f t="shared" si="42"/>
        <v>0</v>
      </c>
      <c r="CH32" s="8">
        <f t="shared" si="43"/>
        <v>0</v>
      </c>
      <c r="CI32" s="50">
        <f t="shared" si="44"/>
        <v>0</v>
      </c>
      <c r="CK32" s="375">
        <f t="shared" si="45"/>
        <v>0</v>
      </c>
      <c r="CL32" s="44">
        <f t="shared" si="45"/>
        <v>0</v>
      </c>
      <c r="CM32" s="8">
        <f t="shared" si="46"/>
        <v>0</v>
      </c>
      <c r="CN32" s="50">
        <f t="shared" si="47"/>
        <v>0</v>
      </c>
      <c r="CP32" s="375">
        <f t="shared" si="48"/>
        <v>0</v>
      </c>
      <c r="CQ32" s="44">
        <f t="shared" si="48"/>
        <v>0</v>
      </c>
      <c r="CR32" s="8">
        <f t="shared" si="49"/>
        <v>0</v>
      </c>
      <c r="CS32" s="50">
        <f t="shared" si="50"/>
        <v>0</v>
      </c>
      <c r="CU32" s="375">
        <f t="shared" si="51"/>
        <v>0</v>
      </c>
      <c r="CV32" s="44">
        <f t="shared" si="51"/>
        <v>0</v>
      </c>
      <c r="CW32" s="8">
        <f t="shared" si="52"/>
        <v>0</v>
      </c>
      <c r="CX32" s="50">
        <f t="shared" si="53"/>
        <v>0</v>
      </c>
      <c r="CZ32" s="375">
        <f t="shared" si="54"/>
        <v>0</v>
      </c>
      <c r="DA32" s="44">
        <f t="shared" si="54"/>
        <v>0</v>
      </c>
      <c r="DB32" s="8">
        <f t="shared" si="55"/>
        <v>0</v>
      </c>
      <c r="DC32" s="50">
        <f t="shared" si="56"/>
        <v>0</v>
      </c>
      <c r="DE32" s="375">
        <f t="shared" si="57"/>
        <v>0</v>
      </c>
      <c r="DF32" s="44">
        <f t="shared" si="57"/>
        <v>0</v>
      </c>
      <c r="DG32" s="8">
        <f t="shared" si="58"/>
        <v>0</v>
      </c>
      <c r="DH32" s="50">
        <f t="shared" si="59"/>
        <v>0</v>
      </c>
      <c r="DJ32" s="375">
        <f t="shared" si="60"/>
        <v>0</v>
      </c>
      <c r="DK32" s="44">
        <f t="shared" si="60"/>
        <v>0</v>
      </c>
      <c r="DL32" s="8">
        <f t="shared" si="61"/>
        <v>0</v>
      </c>
      <c r="DM32" s="50">
        <f t="shared" si="62"/>
        <v>0</v>
      </c>
      <c r="DO32" s="375">
        <f t="shared" si="63"/>
        <v>0</v>
      </c>
      <c r="DP32" s="44">
        <f t="shared" si="63"/>
        <v>0</v>
      </c>
      <c r="DQ32" s="8">
        <f t="shared" si="64"/>
        <v>0</v>
      </c>
      <c r="DR32" s="50">
        <f t="shared" si="65"/>
        <v>0</v>
      </c>
      <c r="DT32" s="51">
        <f t="shared" si="69"/>
        <v>0</v>
      </c>
      <c r="DU32" s="50">
        <f t="shared" si="66"/>
        <v>0</v>
      </c>
      <c r="DV32" s="52">
        <v>0</v>
      </c>
      <c r="DW32" s="50">
        <f t="shared" si="67"/>
        <v>0</v>
      </c>
      <c r="DX32" s="51">
        <f t="shared" si="71"/>
        <v>0</v>
      </c>
      <c r="DY32" s="52">
        <f t="shared" si="68"/>
        <v>0</v>
      </c>
      <c r="DZ32" s="307">
        <f t="shared" si="0"/>
        <v>0</v>
      </c>
    </row>
    <row r="33" spans="1:130" ht="18" customHeight="1" x14ac:dyDescent="0.3">
      <c r="B33" s="54"/>
      <c r="C33" s="54"/>
      <c r="D33" s="54"/>
      <c r="E33" s="239"/>
      <c r="F33" s="263"/>
      <c r="G33" s="263"/>
      <c r="H33" s="263"/>
      <c r="I33" s="56"/>
      <c r="J33" s="56"/>
      <c r="K33" s="265"/>
      <c r="L33" s="264"/>
      <c r="M33" s="57"/>
      <c r="N33" s="394"/>
      <c r="O33" s="214"/>
      <c r="P33" s="8">
        <f t="shared" si="1"/>
        <v>0</v>
      </c>
      <c r="Q33" s="50">
        <f t="shared" si="2"/>
        <v>0</v>
      </c>
      <c r="S33" s="201">
        <f t="shared" si="3"/>
        <v>0</v>
      </c>
      <c r="T33" s="201">
        <f t="shared" si="3"/>
        <v>0</v>
      </c>
      <c r="U33" s="8">
        <f t="shared" si="4"/>
        <v>0</v>
      </c>
      <c r="V33" s="50">
        <f t="shared" si="5"/>
        <v>0</v>
      </c>
      <c r="X33" s="201">
        <f t="shared" si="6"/>
        <v>0</v>
      </c>
      <c r="Y33" s="201">
        <f t="shared" si="6"/>
        <v>0</v>
      </c>
      <c r="Z33" s="8">
        <f t="shared" si="7"/>
        <v>0</v>
      </c>
      <c r="AA33" s="50">
        <f t="shared" si="8"/>
        <v>0</v>
      </c>
      <c r="AC33" s="201">
        <f t="shared" si="9"/>
        <v>0</v>
      </c>
      <c r="AD33" s="201">
        <f t="shared" si="9"/>
        <v>0</v>
      </c>
      <c r="AE33" s="8">
        <f t="shared" si="10"/>
        <v>0</v>
      </c>
      <c r="AF33" s="50">
        <f t="shared" si="11"/>
        <v>0</v>
      </c>
      <c r="AH33" s="375">
        <f t="shared" si="12"/>
        <v>0</v>
      </c>
      <c r="AI33" s="44">
        <f t="shared" si="12"/>
        <v>0</v>
      </c>
      <c r="AJ33" s="8">
        <f t="shared" si="13"/>
        <v>0</v>
      </c>
      <c r="AK33" s="50">
        <f t="shared" si="14"/>
        <v>0</v>
      </c>
      <c r="AM33" s="375">
        <f t="shared" si="15"/>
        <v>0</v>
      </c>
      <c r="AN33" s="44">
        <f t="shared" si="15"/>
        <v>0</v>
      </c>
      <c r="AO33" s="8">
        <f t="shared" si="16"/>
        <v>0</v>
      </c>
      <c r="AP33" s="50">
        <f t="shared" si="17"/>
        <v>0</v>
      </c>
      <c r="AR33" s="375">
        <f t="shared" si="18"/>
        <v>0</v>
      </c>
      <c r="AS33" s="44">
        <f t="shared" si="18"/>
        <v>0</v>
      </c>
      <c r="AT33" s="8">
        <f t="shared" si="19"/>
        <v>0</v>
      </c>
      <c r="AU33" s="50">
        <f t="shared" si="20"/>
        <v>0</v>
      </c>
      <c r="AW33" s="375">
        <f t="shared" si="21"/>
        <v>0</v>
      </c>
      <c r="AX33" s="44">
        <f t="shared" si="21"/>
        <v>0</v>
      </c>
      <c r="AY33" s="8">
        <f t="shared" si="22"/>
        <v>0</v>
      </c>
      <c r="AZ33" s="50">
        <f t="shared" si="23"/>
        <v>0</v>
      </c>
      <c r="BB33" s="375">
        <f t="shared" si="24"/>
        <v>0</v>
      </c>
      <c r="BC33" s="44">
        <f t="shared" si="24"/>
        <v>0</v>
      </c>
      <c r="BD33" s="8">
        <f t="shared" si="25"/>
        <v>0</v>
      </c>
      <c r="BE33" s="50">
        <f t="shared" si="26"/>
        <v>0</v>
      </c>
      <c r="BG33" s="375">
        <f t="shared" si="27"/>
        <v>0</v>
      </c>
      <c r="BH33" s="44">
        <f t="shared" si="27"/>
        <v>0</v>
      </c>
      <c r="BI33" s="8">
        <f t="shared" si="28"/>
        <v>0</v>
      </c>
      <c r="BJ33" s="50">
        <f t="shared" si="29"/>
        <v>0</v>
      </c>
      <c r="BL33" s="375">
        <f t="shared" si="30"/>
        <v>0</v>
      </c>
      <c r="BM33" s="44">
        <f t="shared" si="30"/>
        <v>0</v>
      </c>
      <c r="BN33" s="8">
        <f t="shared" si="31"/>
        <v>0</v>
      </c>
      <c r="BO33" s="50">
        <f t="shared" si="32"/>
        <v>0</v>
      </c>
      <c r="BQ33" s="375">
        <f t="shared" si="33"/>
        <v>0</v>
      </c>
      <c r="BR33" s="44">
        <f t="shared" si="33"/>
        <v>0</v>
      </c>
      <c r="BS33" s="8">
        <f t="shared" si="34"/>
        <v>0</v>
      </c>
      <c r="BT33" s="50">
        <f t="shared" si="35"/>
        <v>0</v>
      </c>
      <c r="BV33" s="375">
        <f t="shared" si="36"/>
        <v>0</v>
      </c>
      <c r="BW33" s="44">
        <f t="shared" si="36"/>
        <v>0</v>
      </c>
      <c r="BX33" s="8">
        <f t="shared" si="37"/>
        <v>0</v>
      </c>
      <c r="BY33" s="50">
        <f t="shared" si="38"/>
        <v>0</v>
      </c>
      <c r="CA33" s="375">
        <f t="shared" si="39"/>
        <v>0</v>
      </c>
      <c r="CB33" s="44">
        <f t="shared" si="39"/>
        <v>0</v>
      </c>
      <c r="CC33" s="8">
        <f t="shared" si="40"/>
        <v>0</v>
      </c>
      <c r="CD33" s="50">
        <f t="shared" si="41"/>
        <v>0</v>
      </c>
      <c r="CF33" s="375">
        <f t="shared" si="42"/>
        <v>0</v>
      </c>
      <c r="CG33" s="44">
        <f t="shared" si="42"/>
        <v>0</v>
      </c>
      <c r="CH33" s="8">
        <f t="shared" si="43"/>
        <v>0</v>
      </c>
      <c r="CI33" s="50">
        <f t="shared" si="44"/>
        <v>0</v>
      </c>
      <c r="CK33" s="375">
        <f t="shared" si="45"/>
        <v>0</v>
      </c>
      <c r="CL33" s="44">
        <f t="shared" si="45"/>
        <v>0</v>
      </c>
      <c r="CM33" s="8">
        <f t="shared" si="46"/>
        <v>0</v>
      </c>
      <c r="CN33" s="50">
        <f t="shared" si="47"/>
        <v>0</v>
      </c>
      <c r="CP33" s="375">
        <f t="shared" si="48"/>
        <v>0</v>
      </c>
      <c r="CQ33" s="44">
        <f t="shared" si="48"/>
        <v>0</v>
      </c>
      <c r="CR33" s="8">
        <f t="shared" si="49"/>
        <v>0</v>
      </c>
      <c r="CS33" s="50">
        <f t="shared" si="50"/>
        <v>0</v>
      </c>
      <c r="CU33" s="375">
        <f t="shared" si="51"/>
        <v>0</v>
      </c>
      <c r="CV33" s="44">
        <f t="shared" si="51"/>
        <v>0</v>
      </c>
      <c r="CW33" s="8">
        <f t="shared" si="52"/>
        <v>0</v>
      </c>
      <c r="CX33" s="50">
        <f t="shared" si="53"/>
        <v>0</v>
      </c>
      <c r="CZ33" s="375">
        <f t="shared" si="54"/>
        <v>0</v>
      </c>
      <c r="DA33" s="44">
        <f t="shared" si="54"/>
        <v>0</v>
      </c>
      <c r="DB33" s="8">
        <f t="shared" si="55"/>
        <v>0</v>
      </c>
      <c r="DC33" s="50">
        <f t="shared" si="56"/>
        <v>0</v>
      </c>
      <c r="DE33" s="375">
        <f t="shared" si="57"/>
        <v>0</v>
      </c>
      <c r="DF33" s="44">
        <f t="shared" si="57"/>
        <v>0</v>
      </c>
      <c r="DG33" s="8">
        <f t="shared" si="58"/>
        <v>0</v>
      </c>
      <c r="DH33" s="50">
        <f t="shared" si="59"/>
        <v>0</v>
      </c>
      <c r="DJ33" s="375">
        <f t="shared" si="60"/>
        <v>0</v>
      </c>
      <c r="DK33" s="44">
        <f t="shared" si="60"/>
        <v>0</v>
      </c>
      <c r="DL33" s="8">
        <f t="shared" si="61"/>
        <v>0</v>
      </c>
      <c r="DM33" s="50">
        <f t="shared" si="62"/>
        <v>0</v>
      </c>
      <c r="DO33" s="375">
        <f t="shared" si="63"/>
        <v>0</v>
      </c>
      <c r="DP33" s="44">
        <f t="shared" si="63"/>
        <v>0</v>
      </c>
      <c r="DQ33" s="8">
        <f t="shared" si="64"/>
        <v>0</v>
      </c>
      <c r="DR33" s="50">
        <f t="shared" si="65"/>
        <v>0</v>
      </c>
      <c r="DT33" s="51">
        <f t="shared" si="69"/>
        <v>0</v>
      </c>
      <c r="DU33" s="50">
        <f t="shared" si="66"/>
        <v>0</v>
      </c>
      <c r="DV33" s="52">
        <v>0</v>
      </c>
      <c r="DW33" s="50">
        <f t="shared" si="67"/>
        <v>0</v>
      </c>
      <c r="DX33" s="51">
        <f t="shared" si="71"/>
        <v>0</v>
      </c>
      <c r="DY33" s="52">
        <f t="shared" si="68"/>
        <v>0</v>
      </c>
      <c r="DZ33" s="307">
        <f t="shared" si="0"/>
        <v>0</v>
      </c>
    </row>
    <row r="34" spans="1:130" ht="18" customHeight="1" x14ac:dyDescent="0.3">
      <c r="B34" s="54"/>
      <c r="C34" s="54"/>
      <c r="D34" s="54"/>
      <c r="E34" s="239"/>
      <c r="F34" s="263"/>
      <c r="G34" s="263"/>
      <c r="H34" s="263"/>
      <c r="I34" s="56"/>
      <c r="J34" s="56"/>
      <c r="K34" s="265"/>
      <c r="L34" s="264"/>
      <c r="M34" s="57"/>
      <c r="N34" s="394"/>
      <c r="O34" s="214"/>
      <c r="P34" s="8">
        <f t="shared" si="1"/>
        <v>0</v>
      </c>
      <c r="Q34" s="50">
        <f t="shared" si="2"/>
        <v>0</v>
      </c>
      <c r="S34" s="201">
        <f t="shared" si="3"/>
        <v>0</v>
      </c>
      <c r="T34" s="201">
        <f t="shared" si="3"/>
        <v>0</v>
      </c>
      <c r="U34" s="8">
        <f t="shared" si="4"/>
        <v>0</v>
      </c>
      <c r="V34" s="50">
        <f t="shared" si="5"/>
        <v>0</v>
      </c>
      <c r="X34" s="201">
        <f t="shared" si="6"/>
        <v>0</v>
      </c>
      <c r="Y34" s="201">
        <f t="shared" si="6"/>
        <v>0</v>
      </c>
      <c r="Z34" s="8">
        <f t="shared" si="7"/>
        <v>0</v>
      </c>
      <c r="AA34" s="50">
        <f t="shared" si="8"/>
        <v>0</v>
      </c>
      <c r="AC34" s="201">
        <f t="shared" si="9"/>
        <v>0</v>
      </c>
      <c r="AD34" s="201">
        <f t="shared" si="9"/>
        <v>0</v>
      </c>
      <c r="AE34" s="8">
        <f t="shared" si="10"/>
        <v>0</v>
      </c>
      <c r="AF34" s="50">
        <f t="shared" si="11"/>
        <v>0</v>
      </c>
      <c r="AH34" s="375">
        <f t="shared" si="12"/>
        <v>0</v>
      </c>
      <c r="AI34" s="44">
        <f t="shared" si="12"/>
        <v>0</v>
      </c>
      <c r="AJ34" s="8">
        <f t="shared" si="13"/>
        <v>0</v>
      </c>
      <c r="AK34" s="50">
        <f t="shared" si="14"/>
        <v>0</v>
      </c>
      <c r="AM34" s="375">
        <f t="shared" si="15"/>
        <v>0</v>
      </c>
      <c r="AN34" s="44">
        <f t="shared" si="15"/>
        <v>0</v>
      </c>
      <c r="AO34" s="8">
        <f t="shared" si="16"/>
        <v>0</v>
      </c>
      <c r="AP34" s="50">
        <f t="shared" si="17"/>
        <v>0</v>
      </c>
      <c r="AR34" s="375">
        <f t="shared" si="18"/>
        <v>0</v>
      </c>
      <c r="AS34" s="44">
        <f t="shared" si="18"/>
        <v>0</v>
      </c>
      <c r="AT34" s="8">
        <f t="shared" si="19"/>
        <v>0</v>
      </c>
      <c r="AU34" s="50">
        <f t="shared" si="20"/>
        <v>0</v>
      </c>
      <c r="AW34" s="375">
        <f t="shared" si="21"/>
        <v>0</v>
      </c>
      <c r="AX34" s="44">
        <f t="shared" si="21"/>
        <v>0</v>
      </c>
      <c r="AY34" s="8">
        <f t="shared" si="22"/>
        <v>0</v>
      </c>
      <c r="AZ34" s="50">
        <f t="shared" si="23"/>
        <v>0</v>
      </c>
      <c r="BB34" s="375">
        <f t="shared" si="24"/>
        <v>0</v>
      </c>
      <c r="BC34" s="44">
        <f t="shared" si="24"/>
        <v>0</v>
      </c>
      <c r="BD34" s="8">
        <f t="shared" si="25"/>
        <v>0</v>
      </c>
      <c r="BE34" s="50">
        <f t="shared" si="26"/>
        <v>0</v>
      </c>
      <c r="BG34" s="375">
        <f t="shared" si="27"/>
        <v>0</v>
      </c>
      <c r="BH34" s="44">
        <f t="shared" si="27"/>
        <v>0</v>
      </c>
      <c r="BI34" s="8">
        <f t="shared" si="28"/>
        <v>0</v>
      </c>
      <c r="BJ34" s="50">
        <f t="shared" si="29"/>
        <v>0</v>
      </c>
      <c r="BL34" s="375">
        <f t="shared" si="30"/>
        <v>0</v>
      </c>
      <c r="BM34" s="44">
        <f t="shared" si="30"/>
        <v>0</v>
      </c>
      <c r="BN34" s="8">
        <f t="shared" si="31"/>
        <v>0</v>
      </c>
      <c r="BO34" s="50">
        <f t="shared" si="32"/>
        <v>0</v>
      </c>
      <c r="BQ34" s="375">
        <f t="shared" si="33"/>
        <v>0</v>
      </c>
      <c r="BR34" s="44">
        <f t="shared" si="33"/>
        <v>0</v>
      </c>
      <c r="BS34" s="8">
        <f t="shared" si="34"/>
        <v>0</v>
      </c>
      <c r="BT34" s="50">
        <f t="shared" si="35"/>
        <v>0</v>
      </c>
      <c r="BV34" s="375">
        <f t="shared" si="36"/>
        <v>0</v>
      </c>
      <c r="BW34" s="44">
        <f t="shared" si="36"/>
        <v>0</v>
      </c>
      <c r="BX34" s="8">
        <f t="shared" si="37"/>
        <v>0</v>
      </c>
      <c r="BY34" s="50">
        <f t="shared" si="38"/>
        <v>0</v>
      </c>
      <c r="CA34" s="375">
        <f t="shared" si="39"/>
        <v>0</v>
      </c>
      <c r="CB34" s="44">
        <f t="shared" si="39"/>
        <v>0</v>
      </c>
      <c r="CC34" s="8">
        <f t="shared" si="40"/>
        <v>0</v>
      </c>
      <c r="CD34" s="50">
        <f t="shared" si="41"/>
        <v>0</v>
      </c>
      <c r="CF34" s="375">
        <f t="shared" si="42"/>
        <v>0</v>
      </c>
      <c r="CG34" s="44">
        <f t="shared" si="42"/>
        <v>0</v>
      </c>
      <c r="CH34" s="8">
        <f t="shared" si="43"/>
        <v>0</v>
      </c>
      <c r="CI34" s="50">
        <f t="shared" si="44"/>
        <v>0</v>
      </c>
      <c r="CK34" s="375">
        <f t="shared" si="45"/>
        <v>0</v>
      </c>
      <c r="CL34" s="44">
        <f t="shared" si="45"/>
        <v>0</v>
      </c>
      <c r="CM34" s="8">
        <f t="shared" si="46"/>
        <v>0</v>
      </c>
      <c r="CN34" s="50">
        <f t="shared" si="47"/>
        <v>0</v>
      </c>
      <c r="CP34" s="375">
        <f t="shared" si="48"/>
        <v>0</v>
      </c>
      <c r="CQ34" s="44">
        <f t="shared" si="48"/>
        <v>0</v>
      </c>
      <c r="CR34" s="8">
        <f t="shared" si="49"/>
        <v>0</v>
      </c>
      <c r="CS34" s="50">
        <f t="shared" si="50"/>
        <v>0</v>
      </c>
      <c r="CU34" s="375">
        <f t="shared" si="51"/>
        <v>0</v>
      </c>
      <c r="CV34" s="44">
        <f t="shared" si="51"/>
        <v>0</v>
      </c>
      <c r="CW34" s="8">
        <f t="shared" si="52"/>
        <v>0</v>
      </c>
      <c r="CX34" s="50">
        <f t="shared" si="53"/>
        <v>0</v>
      </c>
      <c r="CZ34" s="375">
        <f t="shared" si="54"/>
        <v>0</v>
      </c>
      <c r="DA34" s="44">
        <f t="shared" si="54"/>
        <v>0</v>
      </c>
      <c r="DB34" s="8">
        <f t="shared" si="55"/>
        <v>0</v>
      </c>
      <c r="DC34" s="50">
        <f t="shared" si="56"/>
        <v>0</v>
      </c>
      <c r="DE34" s="375">
        <f t="shared" si="57"/>
        <v>0</v>
      </c>
      <c r="DF34" s="44">
        <f t="shared" si="57"/>
        <v>0</v>
      </c>
      <c r="DG34" s="8">
        <f t="shared" si="58"/>
        <v>0</v>
      </c>
      <c r="DH34" s="50">
        <f t="shared" si="59"/>
        <v>0</v>
      </c>
      <c r="DJ34" s="375">
        <f t="shared" si="60"/>
        <v>0</v>
      </c>
      <c r="DK34" s="44">
        <f t="shared" si="60"/>
        <v>0</v>
      </c>
      <c r="DL34" s="8">
        <f t="shared" si="61"/>
        <v>0</v>
      </c>
      <c r="DM34" s="50">
        <f t="shared" si="62"/>
        <v>0</v>
      </c>
      <c r="DO34" s="375">
        <f t="shared" si="63"/>
        <v>0</v>
      </c>
      <c r="DP34" s="44">
        <f t="shared" si="63"/>
        <v>0</v>
      </c>
      <c r="DQ34" s="8">
        <f t="shared" si="64"/>
        <v>0</v>
      </c>
      <c r="DR34" s="50">
        <f t="shared" si="65"/>
        <v>0</v>
      </c>
      <c r="DT34" s="51">
        <f t="shared" si="69"/>
        <v>0</v>
      </c>
      <c r="DU34" s="50">
        <f t="shared" si="66"/>
        <v>0</v>
      </c>
      <c r="DV34" s="52">
        <v>0</v>
      </c>
      <c r="DW34" s="50">
        <f t="shared" si="67"/>
        <v>0</v>
      </c>
      <c r="DX34" s="51">
        <f t="shared" si="71"/>
        <v>0</v>
      </c>
      <c r="DY34" s="52">
        <f t="shared" si="68"/>
        <v>0</v>
      </c>
      <c r="DZ34" s="307">
        <f t="shared" si="0"/>
        <v>0</v>
      </c>
    </row>
    <row r="35" spans="1:130" ht="18" customHeight="1" x14ac:dyDescent="0.3">
      <c r="B35" s="54"/>
      <c r="C35" s="54"/>
      <c r="D35" s="54"/>
      <c r="E35" s="239"/>
      <c r="F35" s="263"/>
      <c r="G35" s="263"/>
      <c r="H35" s="263"/>
      <c r="I35" s="56"/>
      <c r="J35" s="56"/>
      <c r="K35" s="265"/>
      <c r="L35" s="264"/>
      <c r="M35" s="57"/>
      <c r="N35" s="394"/>
      <c r="O35" s="214"/>
      <c r="P35" s="8">
        <f t="shared" si="1"/>
        <v>0</v>
      </c>
      <c r="Q35" s="50">
        <f t="shared" si="2"/>
        <v>0</v>
      </c>
      <c r="S35" s="201">
        <f t="shared" si="3"/>
        <v>0</v>
      </c>
      <c r="T35" s="201">
        <f t="shared" si="3"/>
        <v>0</v>
      </c>
      <c r="U35" s="8">
        <f t="shared" si="4"/>
        <v>0</v>
      </c>
      <c r="V35" s="50">
        <f t="shared" si="5"/>
        <v>0</v>
      </c>
      <c r="X35" s="201">
        <f t="shared" si="6"/>
        <v>0</v>
      </c>
      <c r="Y35" s="201">
        <f t="shared" si="6"/>
        <v>0</v>
      </c>
      <c r="Z35" s="8">
        <f t="shared" si="7"/>
        <v>0</v>
      </c>
      <c r="AA35" s="50">
        <f t="shared" si="8"/>
        <v>0</v>
      </c>
      <c r="AC35" s="201">
        <f t="shared" si="9"/>
        <v>0</v>
      </c>
      <c r="AD35" s="201">
        <f t="shared" si="9"/>
        <v>0</v>
      </c>
      <c r="AE35" s="8">
        <f t="shared" si="10"/>
        <v>0</v>
      </c>
      <c r="AF35" s="50">
        <f t="shared" si="11"/>
        <v>0</v>
      </c>
      <c r="AH35" s="375">
        <f t="shared" si="12"/>
        <v>0</v>
      </c>
      <c r="AI35" s="44">
        <f t="shared" si="12"/>
        <v>0</v>
      </c>
      <c r="AJ35" s="8">
        <f t="shared" si="13"/>
        <v>0</v>
      </c>
      <c r="AK35" s="50">
        <f t="shared" si="14"/>
        <v>0</v>
      </c>
      <c r="AM35" s="375">
        <f t="shared" si="15"/>
        <v>0</v>
      </c>
      <c r="AN35" s="44">
        <f t="shared" si="15"/>
        <v>0</v>
      </c>
      <c r="AO35" s="8">
        <f t="shared" si="16"/>
        <v>0</v>
      </c>
      <c r="AP35" s="50">
        <f t="shared" si="17"/>
        <v>0</v>
      </c>
      <c r="AR35" s="375">
        <f t="shared" si="18"/>
        <v>0</v>
      </c>
      <c r="AS35" s="44">
        <f t="shared" si="18"/>
        <v>0</v>
      </c>
      <c r="AT35" s="8">
        <f t="shared" si="19"/>
        <v>0</v>
      </c>
      <c r="AU35" s="50">
        <f t="shared" si="20"/>
        <v>0</v>
      </c>
      <c r="AW35" s="375">
        <f t="shared" si="21"/>
        <v>0</v>
      </c>
      <c r="AX35" s="44">
        <f t="shared" si="21"/>
        <v>0</v>
      </c>
      <c r="AY35" s="8">
        <f t="shared" si="22"/>
        <v>0</v>
      </c>
      <c r="AZ35" s="50">
        <f t="shared" si="23"/>
        <v>0</v>
      </c>
      <c r="BB35" s="375">
        <f t="shared" si="24"/>
        <v>0</v>
      </c>
      <c r="BC35" s="44">
        <f t="shared" si="24"/>
        <v>0</v>
      </c>
      <c r="BD35" s="8">
        <f t="shared" si="25"/>
        <v>0</v>
      </c>
      <c r="BE35" s="50">
        <f t="shared" si="26"/>
        <v>0</v>
      </c>
      <c r="BG35" s="375">
        <f t="shared" si="27"/>
        <v>0</v>
      </c>
      <c r="BH35" s="44">
        <f t="shared" si="27"/>
        <v>0</v>
      </c>
      <c r="BI35" s="8">
        <f t="shared" si="28"/>
        <v>0</v>
      </c>
      <c r="BJ35" s="50">
        <f t="shared" si="29"/>
        <v>0</v>
      </c>
      <c r="BL35" s="375">
        <f t="shared" si="30"/>
        <v>0</v>
      </c>
      <c r="BM35" s="44">
        <f t="shared" si="30"/>
        <v>0</v>
      </c>
      <c r="BN35" s="8">
        <f t="shared" si="31"/>
        <v>0</v>
      </c>
      <c r="BO35" s="50">
        <f t="shared" si="32"/>
        <v>0</v>
      </c>
      <c r="BQ35" s="375">
        <f t="shared" si="33"/>
        <v>0</v>
      </c>
      <c r="BR35" s="44">
        <f t="shared" si="33"/>
        <v>0</v>
      </c>
      <c r="BS35" s="8">
        <f t="shared" si="34"/>
        <v>0</v>
      </c>
      <c r="BT35" s="50">
        <f t="shared" si="35"/>
        <v>0</v>
      </c>
      <c r="BV35" s="375">
        <f t="shared" si="36"/>
        <v>0</v>
      </c>
      <c r="BW35" s="44">
        <f t="shared" si="36"/>
        <v>0</v>
      </c>
      <c r="BX35" s="8">
        <f t="shared" si="37"/>
        <v>0</v>
      </c>
      <c r="BY35" s="50">
        <f t="shared" si="38"/>
        <v>0</v>
      </c>
      <c r="CA35" s="375">
        <f t="shared" si="39"/>
        <v>0</v>
      </c>
      <c r="CB35" s="44">
        <f t="shared" si="39"/>
        <v>0</v>
      </c>
      <c r="CC35" s="8">
        <f t="shared" si="40"/>
        <v>0</v>
      </c>
      <c r="CD35" s="50">
        <f t="shared" si="41"/>
        <v>0</v>
      </c>
      <c r="CF35" s="375">
        <f t="shared" si="42"/>
        <v>0</v>
      </c>
      <c r="CG35" s="44">
        <f t="shared" si="42"/>
        <v>0</v>
      </c>
      <c r="CH35" s="8">
        <f t="shared" si="43"/>
        <v>0</v>
      </c>
      <c r="CI35" s="50">
        <f t="shared" si="44"/>
        <v>0</v>
      </c>
      <c r="CK35" s="375">
        <f t="shared" si="45"/>
        <v>0</v>
      </c>
      <c r="CL35" s="44">
        <f t="shared" si="45"/>
        <v>0</v>
      </c>
      <c r="CM35" s="8">
        <f t="shared" si="46"/>
        <v>0</v>
      </c>
      <c r="CN35" s="50">
        <f t="shared" si="47"/>
        <v>0</v>
      </c>
      <c r="CP35" s="375">
        <f t="shared" si="48"/>
        <v>0</v>
      </c>
      <c r="CQ35" s="44">
        <f t="shared" si="48"/>
        <v>0</v>
      </c>
      <c r="CR35" s="8">
        <f t="shared" si="49"/>
        <v>0</v>
      </c>
      <c r="CS35" s="50">
        <f t="shared" si="50"/>
        <v>0</v>
      </c>
      <c r="CU35" s="375">
        <f t="shared" si="51"/>
        <v>0</v>
      </c>
      <c r="CV35" s="44">
        <f t="shared" si="51"/>
        <v>0</v>
      </c>
      <c r="CW35" s="8">
        <f t="shared" si="52"/>
        <v>0</v>
      </c>
      <c r="CX35" s="50">
        <f t="shared" si="53"/>
        <v>0</v>
      </c>
      <c r="CZ35" s="375">
        <f t="shared" si="54"/>
        <v>0</v>
      </c>
      <c r="DA35" s="44">
        <f t="shared" si="54"/>
        <v>0</v>
      </c>
      <c r="DB35" s="8">
        <f t="shared" si="55"/>
        <v>0</v>
      </c>
      <c r="DC35" s="50">
        <f t="shared" si="56"/>
        <v>0</v>
      </c>
      <c r="DE35" s="375">
        <f t="shared" si="57"/>
        <v>0</v>
      </c>
      <c r="DF35" s="44">
        <f t="shared" si="57"/>
        <v>0</v>
      </c>
      <c r="DG35" s="8">
        <f t="shared" si="58"/>
        <v>0</v>
      </c>
      <c r="DH35" s="50">
        <f t="shared" si="59"/>
        <v>0</v>
      </c>
      <c r="DJ35" s="375">
        <f t="shared" si="60"/>
        <v>0</v>
      </c>
      <c r="DK35" s="44">
        <f t="shared" si="60"/>
        <v>0</v>
      </c>
      <c r="DL35" s="8">
        <f t="shared" si="61"/>
        <v>0</v>
      </c>
      <c r="DM35" s="50">
        <f t="shared" si="62"/>
        <v>0</v>
      </c>
      <c r="DO35" s="375">
        <f t="shared" si="63"/>
        <v>0</v>
      </c>
      <c r="DP35" s="44">
        <f t="shared" si="63"/>
        <v>0</v>
      </c>
      <c r="DQ35" s="8">
        <f t="shared" si="64"/>
        <v>0</v>
      </c>
      <c r="DR35" s="50">
        <f t="shared" si="65"/>
        <v>0</v>
      </c>
      <c r="DT35" s="51">
        <f t="shared" si="69"/>
        <v>0</v>
      </c>
      <c r="DU35" s="50">
        <f t="shared" si="66"/>
        <v>0</v>
      </c>
      <c r="DV35" s="52">
        <v>0</v>
      </c>
      <c r="DW35" s="50">
        <f t="shared" si="67"/>
        <v>0</v>
      </c>
      <c r="DX35" s="51">
        <f t="shared" si="71"/>
        <v>0</v>
      </c>
      <c r="DY35" s="52">
        <f t="shared" si="68"/>
        <v>0</v>
      </c>
      <c r="DZ35" s="307">
        <f t="shared" si="0"/>
        <v>0</v>
      </c>
    </row>
    <row r="36" spans="1:130" ht="18" customHeight="1" x14ac:dyDescent="0.3">
      <c r="B36" s="54"/>
      <c r="C36" s="54"/>
      <c r="D36" s="54"/>
      <c r="E36" s="239"/>
      <c r="F36" s="263"/>
      <c r="G36" s="263"/>
      <c r="H36" s="263"/>
      <c r="I36" s="56"/>
      <c r="J36" s="56"/>
      <c r="K36" s="265"/>
      <c r="L36" s="264"/>
      <c r="M36" s="57"/>
      <c r="N36" s="394"/>
      <c r="O36" s="214"/>
      <c r="P36" s="8">
        <f t="shared" si="1"/>
        <v>0</v>
      </c>
      <c r="Q36" s="50">
        <f t="shared" si="2"/>
        <v>0</v>
      </c>
      <c r="S36" s="201">
        <f t="shared" si="3"/>
        <v>0</v>
      </c>
      <c r="T36" s="201">
        <f t="shared" si="3"/>
        <v>0</v>
      </c>
      <c r="U36" s="8">
        <f t="shared" si="4"/>
        <v>0</v>
      </c>
      <c r="V36" s="50">
        <f t="shared" si="5"/>
        <v>0</v>
      </c>
      <c r="X36" s="201">
        <f t="shared" si="6"/>
        <v>0</v>
      </c>
      <c r="Y36" s="201">
        <f t="shared" si="6"/>
        <v>0</v>
      </c>
      <c r="Z36" s="8">
        <f t="shared" si="7"/>
        <v>0</v>
      </c>
      <c r="AA36" s="50">
        <f t="shared" si="8"/>
        <v>0</v>
      </c>
      <c r="AC36" s="201">
        <f t="shared" si="9"/>
        <v>0</v>
      </c>
      <c r="AD36" s="201">
        <f t="shared" si="9"/>
        <v>0</v>
      </c>
      <c r="AE36" s="8">
        <f t="shared" si="10"/>
        <v>0</v>
      </c>
      <c r="AF36" s="50">
        <f t="shared" si="11"/>
        <v>0</v>
      </c>
      <c r="AH36" s="375">
        <f t="shared" si="12"/>
        <v>0</v>
      </c>
      <c r="AI36" s="44">
        <f t="shared" si="12"/>
        <v>0</v>
      </c>
      <c r="AJ36" s="8">
        <f t="shared" si="13"/>
        <v>0</v>
      </c>
      <c r="AK36" s="50">
        <f t="shared" si="14"/>
        <v>0</v>
      </c>
      <c r="AM36" s="375">
        <f t="shared" si="15"/>
        <v>0</v>
      </c>
      <c r="AN36" s="44">
        <f t="shared" si="15"/>
        <v>0</v>
      </c>
      <c r="AO36" s="8">
        <f t="shared" si="16"/>
        <v>0</v>
      </c>
      <c r="AP36" s="50">
        <f t="shared" si="17"/>
        <v>0</v>
      </c>
      <c r="AR36" s="375">
        <f t="shared" si="18"/>
        <v>0</v>
      </c>
      <c r="AS36" s="44">
        <f t="shared" si="18"/>
        <v>0</v>
      </c>
      <c r="AT36" s="8">
        <f t="shared" si="19"/>
        <v>0</v>
      </c>
      <c r="AU36" s="50">
        <f t="shared" si="20"/>
        <v>0</v>
      </c>
      <c r="AW36" s="375">
        <f t="shared" si="21"/>
        <v>0</v>
      </c>
      <c r="AX36" s="44">
        <f t="shared" si="21"/>
        <v>0</v>
      </c>
      <c r="AY36" s="8">
        <f t="shared" si="22"/>
        <v>0</v>
      </c>
      <c r="AZ36" s="50">
        <f t="shared" si="23"/>
        <v>0</v>
      </c>
      <c r="BB36" s="375">
        <f t="shared" si="24"/>
        <v>0</v>
      </c>
      <c r="BC36" s="44">
        <f t="shared" si="24"/>
        <v>0</v>
      </c>
      <c r="BD36" s="8">
        <f t="shared" si="25"/>
        <v>0</v>
      </c>
      <c r="BE36" s="50">
        <f t="shared" si="26"/>
        <v>0</v>
      </c>
      <c r="BG36" s="375">
        <f t="shared" si="27"/>
        <v>0</v>
      </c>
      <c r="BH36" s="44">
        <f t="shared" si="27"/>
        <v>0</v>
      </c>
      <c r="BI36" s="8">
        <f t="shared" si="28"/>
        <v>0</v>
      </c>
      <c r="BJ36" s="50">
        <f t="shared" si="29"/>
        <v>0</v>
      </c>
      <c r="BL36" s="375">
        <f t="shared" si="30"/>
        <v>0</v>
      </c>
      <c r="BM36" s="44">
        <f t="shared" si="30"/>
        <v>0</v>
      </c>
      <c r="BN36" s="8">
        <f t="shared" si="31"/>
        <v>0</v>
      </c>
      <c r="BO36" s="50">
        <f t="shared" si="32"/>
        <v>0</v>
      </c>
      <c r="BQ36" s="375">
        <f t="shared" si="33"/>
        <v>0</v>
      </c>
      <c r="BR36" s="44">
        <f t="shared" si="33"/>
        <v>0</v>
      </c>
      <c r="BS36" s="8">
        <f t="shared" si="34"/>
        <v>0</v>
      </c>
      <c r="BT36" s="50">
        <f t="shared" si="35"/>
        <v>0</v>
      </c>
      <c r="BV36" s="375">
        <f t="shared" si="36"/>
        <v>0</v>
      </c>
      <c r="BW36" s="44">
        <f t="shared" si="36"/>
        <v>0</v>
      </c>
      <c r="BX36" s="8">
        <f t="shared" si="37"/>
        <v>0</v>
      </c>
      <c r="BY36" s="50">
        <f t="shared" si="38"/>
        <v>0</v>
      </c>
      <c r="CA36" s="375">
        <f t="shared" si="39"/>
        <v>0</v>
      </c>
      <c r="CB36" s="44">
        <f t="shared" si="39"/>
        <v>0</v>
      </c>
      <c r="CC36" s="8">
        <f t="shared" si="40"/>
        <v>0</v>
      </c>
      <c r="CD36" s="50">
        <f t="shared" si="41"/>
        <v>0</v>
      </c>
      <c r="CF36" s="375">
        <f t="shared" si="42"/>
        <v>0</v>
      </c>
      <c r="CG36" s="44">
        <f t="shared" si="42"/>
        <v>0</v>
      </c>
      <c r="CH36" s="8">
        <f t="shared" si="43"/>
        <v>0</v>
      </c>
      <c r="CI36" s="50">
        <f t="shared" si="44"/>
        <v>0</v>
      </c>
      <c r="CK36" s="375">
        <f t="shared" si="45"/>
        <v>0</v>
      </c>
      <c r="CL36" s="44">
        <f t="shared" si="45"/>
        <v>0</v>
      </c>
      <c r="CM36" s="8">
        <f t="shared" si="46"/>
        <v>0</v>
      </c>
      <c r="CN36" s="50">
        <f t="shared" si="47"/>
        <v>0</v>
      </c>
      <c r="CP36" s="375">
        <f t="shared" si="48"/>
        <v>0</v>
      </c>
      <c r="CQ36" s="44">
        <f t="shared" si="48"/>
        <v>0</v>
      </c>
      <c r="CR36" s="8">
        <f t="shared" si="49"/>
        <v>0</v>
      </c>
      <c r="CS36" s="50">
        <f t="shared" si="50"/>
        <v>0</v>
      </c>
      <c r="CU36" s="375">
        <f t="shared" si="51"/>
        <v>0</v>
      </c>
      <c r="CV36" s="44">
        <f t="shared" si="51"/>
        <v>0</v>
      </c>
      <c r="CW36" s="8">
        <f t="shared" si="52"/>
        <v>0</v>
      </c>
      <c r="CX36" s="50">
        <f t="shared" si="53"/>
        <v>0</v>
      </c>
      <c r="CZ36" s="375">
        <f t="shared" si="54"/>
        <v>0</v>
      </c>
      <c r="DA36" s="44">
        <f t="shared" si="54"/>
        <v>0</v>
      </c>
      <c r="DB36" s="8">
        <f t="shared" si="55"/>
        <v>0</v>
      </c>
      <c r="DC36" s="50">
        <f t="shared" si="56"/>
        <v>0</v>
      </c>
      <c r="DE36" s="375">
        <f t="shared" si="57"/>
        <v>0</v>
      </c>
      <c r="DF36" s="44">
        <f t="shared" si="57"/>
        <v>0</v>
      </c>
      <c r="DG36" s="8">
        <f t="shared" si="58"/>
        <v>0</v>
      </c>
      <c r="DH36" s="50">
        <f t="shared" si="59"/>
        <v>0</v>
      </c>
      <c r="DJ36" s="375">
        <f t="shared" si="60"/>
        <v>0</v>
      </c>
      <c r="DK36" s="44">
        <f t="shared" si="60"/>
        <v>0</v>
      </c>
      <c r="DL36" s="8">
        <f t="shared" si="61"/>
        <v>0</v>
      </c>
      <c r="DM36" s="50">
        <f t="shared" si="62"/>
        <v>0</v>
      </c>
      <c r="DO36" s="375">
        <f t="shared" si="63"/>
        <v>0</v>
      </c>
      <c r="DP36" s="44">
        <f t="shared" si="63"/>
        <v>0</v>
      </c>
      <c r="DQ36" s="8">
        <f t="shared" si="64"/>
        <v>0</v>
      </c>
      <c r="DR36" s="50">
        <f t="shared" si="65"/>
        <v>0</v>
      </c>
      <c r="DT36" s="51">
        <f t="shared" si="69"/>
        <v>0</v>
      </c>
      <c r="DU36" s="50">
        <f t="shared" si="66"/>
        <v>0</v>
      </c>
      <c r="DV36" s="52">
        <v>0</v>
      </c>
      <c r="DW36" s="50">
        <f t="shared" si="67"/>
        <v>0</v>
      </c>
      <c r="DX36" s="51">
        <f t="shared" si="71"/>
        <v>0</v>
      </c>
      <c r="DY36" s="52">
        <f t="shared" si="68"/>
        <v>0</v>
      </c>
      <c r="DZ36" s="307">
        <f t="shared" si="0"/>
        <v>0</v>
      </c>
    </row>
    <row r="37" spans="1:130" ht="18" customHeight="1" x14ac:dyDescent="0.3">
      <c r="B37" s="54"/>
      <c r="C37" s="54"/>
      <c r="D37" s="54"/>
      <c r="E37" s="239"/>
      <c r="F37" s="263"/>
      <c r="G37" s="263"/>
      <c r="H37" s="263"/>
      <c r="I37" s="56"/>
      <c r="J37" s="56"/>
      <c r="K37" s="265"/>
      <c r="L37" s="264"/>
      <c r="M37" s="57"/>
      <c r="N37" s="394"/>
      <c r="O37" s="214"/>
      <c r="P37" s="8">
        <f t="shared" si="1"/>
        <v>0</v>
      </c>
      <c r="Q37" s="50">
        <f t="shared" si="2"/>
        <v>0</v>
      </c>
      <c r="S37" s="201">
        <f t="shared" si="3"/>
        <v>0</v>
      </c>
      <c r="T37" s="201">
        <f t="shared" si="3"/>
        <v>0</v>
      </c>
      <c r="U37" s="8">
        <f t="shared" si="4"/>
        <v>0</v>
      </c>
      <c r="V37" s="50">
        <f t="shared" si="5"/>
        <v>0</v>
      </c>
      <c r="X37" s="201">
        <f t="shared" si="6"/>
        <v>0</v>
      </c>
      <c r="Y37" s="201">
        <f t="shared" si="6"/>
        <v>0</v>
      </c>
      <c r="Z37" s="8">
        <f t="shared" si="7"/>
        <v>0</v>
      </c>
      <c r="AA37" s="50">
        <f t="shared" si="8"/>
        <v>0</v>
      </c>
      <c r="AC37" s="201">
        <f t="shared" si="9"/>
        <v>0</v>
      </c>
      <c r="AD37" s="201">
        <f t="shared" si="9"/>
        <v>0</v>
      </c>
      <c r="AE37" s="8">
        <f t="shared" si="10"/>
        <v>0</v>
      </c>
      <c r="AF37" s="50">
        <f t="shared" si="11"/>
        <v>0</v>
      </c>
      <c r="AH37" s="375">
        <f t="shared" si="12"/>
        <v>0</v>
      </c>
      <c r="AI37" s="44">
        <f t="shared" si="12"/>
        <v>0</v>
      </c>
      <c r="AJ37" s="8">
        <f t="shared" si="13"/>
        <v>0</v>
      </c>
      <c r="AK37" s="50">
        <f t="shared" si="14"/>
        <v>0</v>
      </c>
      <c r="AM37" s="375">
        <f t="shared" si="15"/>
        <v>0</v>
      </c>
      <c r="AN37" s="44">
        <f t="shared" si="15"/>
        <v>0</v>
      </c>
      <c r="AO37" s="8">
        <f t="shared" si="16"/>
        <v>0</v>
      </c>
      <c r="AP37" s="50">
        <f t="shared" si="17"/>
        <v>0</v>
      </c>
      <c r="AR37" s="375">
        <f t="shared" si="18"/>
        <v>0</v>
      </c>
      <c r="AS37" s="44">
        <f t="shared" si="18"/>
        <v>0</v>
      </c>
      <c r="AT37" s="8">
        <f t="shared" si="19"/>
        <v>0</v>
      </c>
      <c r="AU37" s="50">
        <f t="shared" si="20"/>
        <v>0</v>
      </c>
      <c r="AW37" s="375">
        <f t="shared" si="21"/>
        <v>0</v>
      </c>
      <c r="AX37" s="44">
        <f t="shared" si="21"/>
        <v>0</v>
      </c>
      <c r="AY37" s="8">
        <f t="shared" si="22"/>
        <v>0</v>
      </c>
      <c r="AZ37" s="50">
        <f t="shared" si="23"/>
        <v>0</v>
      </c>
      <c r="BB37" s="375">
        <f t="shared" si="24"/>
        <v>0</v>
      </c>
      <c r="BC37" s="44">
        <f t="shared" si="24"/>
        <v>0</v>
      </c>
      <c r="BD37" s="8">
        <f t="shared" si="25"/>
        <v>0</v>
      </c>
      <c r="BE37" s="50">
        <f t="shared" si="26"/>
        <v>0</v>
      </c>
      <c r="BG37" s="375">
        <f t="shared" si="27"/>
        <v>0</v>
      </c>
      <c r="BH37" s="44">
        <f t="shared" si="27"/>
        <v>0</v>
      </c>
      <c r="BI37" s="8">
        <f t="shared" si="28"/>
        <v>0</v>
      </c>
      <c r="BJ37" s="50">
        <f t="shared" si="29"/>
        <v>0</v>
      </c>
      <c r="BL37" s="375">
        <f t="shared" si="30"/>
        <v>0</v>
      </c>
      <c r="BM37" s="44">
        <f t="shared" si="30"/>
        <v>0</v>
      </c>
      <c r="BN37" s="8">
        <f t="shared" si="31"/>
        <v>0</v>
      </c>
      <c r="BO37" s="50">
        <f t="shared" si="32"/>
        <v>0</v>
      </c>
      <c r="BQ37" s="375">
        <f t="shared" si="33"/>
        <v>0</v>
      </c>
      <c r="BR37" s="44">
        <f t="shared" si="33"/>
        <v>0</v>
      </c>
      <c r="BS37" s="8">
        <f t="shared" si="34"/>
        <v>0</v>
      </c>
      <c r="BT37" s="50">
        <f t="shared" si="35"/>
        <v>0</v>
      </c>
      <c r="BV37" s="375">
        <f t="shared" si="36"/>
        <v>0</v>
      </c>
      <c r="BW37" s="44">
        <f t="shared" si="36"/>
        <v>0</v>
      </c>
      <c r="BX37" s="8">
        <f t="shared" si="37"/>
        <v>0</v>
      </c>
      <c r="BY37" s="50">
        <f t="shared" si="38"/>
        <v>0</v>
      </c>
      <c r="CA37" s="375">
        <f t="shared" si="39"/>
        <v>0</v>
      </c>
      <c r="CB37" s="44">
        <f t="shared" si="39"/>
        <v>0</v>
      </c>
      <c r="CC37" s="8">
        <f t="shared" si="40"/>
        <v>0</v>
      </c>
      <c r="CD37" s="50">
        <f t="shared" si="41"/>
        <v>0</v>
      </c>
      <c r="CF37" s="375">
        <f t="shared" si="42"/>
        <v>0</v>
      </c>
      <c r="CG37" s="44">
        <f t="shared" si="42"/>
        <v>0</v>
      </c>
      <c r="CH37" s="8">
        <f t="shared" si="43"/>
        <v>0</v>
      </c>
      <c r="CI37" s="50">
        <f t="shared" si="44"/>
        <v>0</v>
      </c>
      <c r="CK37" s="375">
        <f t="shared" si="45"/>
        <v>0</v>
      </c>
      <c r="CL37" s="44">
        <f t="shared" si="45"/>
        <v>0</v>
      </c>
      <c r="CM37" s="8">
        <f t="shared" si="46"/>
        <v>0</v>
      </c>
      <c r="CN37" s="50">
        <f t="shared" si="47"/>
        <v>0</v>
      </c>
      <c r="CP37" s="375">
        <f t="shared" si="48"/>
        <v>0</v>
      </c>
      <c r="CQ37" s="44">
        <f t="shared" si="48"/>
        <v>0</v>
      </c>
      <c r="CR37" s="8">
        <f t="shared" si="49"/>
        <v>0</v>
      </c>
      <c r="CS37" s="50">
        <f t="shared" si="50"/>
        <v>0</v>
      </c>
      <c r="CU37" s="375">
        <f t="shared" si="51"/>
        <v>0</v>
      </c>
      <c r="CV37" s="44">
        <f t="shared" si="51"/>
        <v>0</v>
      </c>
      <c r="CW37" s="8">
        <f t="shared" si="52"/>
        <v>0</v>
      </c>
      <c r="CX37" s="50">
        <f t="shared" si="53"/>
        <v>0</v>
      </c>
      <c r="CZ37" s="375">
        <f t="shared" si="54"/>
        <v>0</v>
      </c>
      <c r="DA37" s="44">
        <f t="shared" si="54"/>
        <v>0</v>
      </c>
      <c r="DB37" s="8">
        <f t="shared" si="55"/>
        <v>0</v>
      </c>
      <c r="DC37" s="50">
        <f t="shared" si="56"/>
        <v>0</v>
      </c>
      <c r="DE37" s="375">
        <f t="shared" si="57"/>
        <v>0</v>
      </c>
      <c r="DF37" s="44">
        <f t="shared" si="57"/>
        <v>0</v>
      </c>
      <c r="DG37" s="8">
        <f t="shared" si="58"/>
        <v>0</v>
      </c>
      <c r="DH37" s="50">
        <f t="shared" si="59"/>
        <v>0</v>
      </c>
      <c r="DJ37" s="375">
        <f t="shared" si="60"/>
        <v>0</v>
      </c>
      <c r="DK37" s="44">
        <f t="shared" si="60"/>
        <v>0</v>
      </c>
      <c r="DL37" s="8">
        <f t="shared" si="61"/>
        <v>0</v>
      </c>
      <c r="DM37" s="50">
        <f t="shared" si="62"/>
        <v>0</v>
      </c>
      <c r="DO37" s="375">
        <f t="shared" si="63"/>
        <v>0</v>
      </c>
      <c r="DP37" s="44">
        <f t="shared" si="63"/>
        <v>0</v>
      </c>
      <c r="DQ37" s="8">
        <f t="shared" si="64"/>
        <v>0</v>
      </c>
      <c r="DR37" s="50">
        <f t="shared" si="65"/>
        <v>0</v>
      </c>
      <c r="DT37" s="51">
        <f t="shared" si="69"/>
        <v>0</v>
      </c>
      <c r="DU37" s="50">
        <f t="shared" si="66"/>
        <v>0</v>
      </c>
      <c r="DV37" s="52">
        <v>0</v>
      </c>
      <c r="DW37" s="50">
        <f t="shared" si="67"/>
        <v>0</v>
      </c>
      <c r="DX37" s="51">
        <f t="shared" si="71"/>
        <v>0</v>
      </c>
      <c r="DY37" s="52">
        <f t="shared" si="68"/>
        <v>0</v>
      </c>
      <c r="DZ37" s="307">
        <f t="shared" si="0"/>
        <v>0</v>
      </c>
    </row>
    <row r="38" spans="1:130" ht="18" customHeight="1" x14ac:dyDescent="0.3">
      <c r="B38" s="54"/>
      <c r="C38" s="54"/>
      <c r="D38" s="54"/>
      <c r="E38" s="239"/>
      <c r="F38" s="263"/>
      <c r="G38" s="263"/>
      <c r="H38" s="263"/>
      <c r="I38" s="56"/>
      <c r="J38" s="56"/>
      <c r="K38" s="265"/>
      <c r="L38" s="264"/>
      <c r="M38" s="57"/>
      <c r="N38" s="394"/>
      <c r="O38" s="214"/>
      <c r="P38" s="8">
        <f t="shared" si="1"/>
        <v>0</v>
      </c>
      <c r="Q38" s="50">
        <f t="shared" si="2"/>
        <v>0</v>
      </c>
      <c r="S38" s="201">
        <f t="shared" si="3"/>
        <v>0</v>
      </c>
      <c r="T38" s="201">
        <f t="shared" si="3"/>
        <v>0</v>
      </c>
      <c r="U38" s="8">
        <f t="shared" si="4"/>
        <v>0</v>
      </c>
      <c r="V38" s="50">
        <f t="shared" si="5"/>
        <v>0</v>
      </c>
      <c r="X38" s="201">
        <f t="shared" si="6"/>
        <v>0</v>
      </c>
      <c r="Y38" s="201">
        <f t="shared" si="6"/>
        <v>0</v>
      </c>
      <c r="Z38" s="8">
        <f t="shared" si="7"/>
        <v>0</v>
      </c>
      <c r="AA38" s="50">
        <f t="shared" si="8"/>
        <v>0</v>
      </c>
      <c r="AC38" s="201">
        <f t="shared" si="9"/>
        <v>0</v>
      </c>
      <c r="AD38" s="201">
        <f t="shared" si="9"/>
        <v>0</v>
      </c>
      <c r="AE38" s="8">
        <f t="shared" si="10"/>
        <v>0</v>
      </c>
      <c r="AF38" s="50">
        <f t="shared" si="11"/>
        <v>0</v>
      </c>
      <c r="AH38" s="375">
        <f t="shared" si="12"/>
        <v>0</v>
      </c>
      <c r="AI38" s="44">
        <f t="shared" si="12"/>
        <v>0</v>
      </c>
      <c r="AJ38" s="8">
        <f t="shared" si="13"/>
        <v>0</v>
      </c>
      <c r="AK38" s="50">
        <f t="shared" si="14"/>
        <v>0</v>
      </c>
      <c r="AM38" s="375">
        <f t="shared" si="15"/>
        <v>0</v>
      </c>
      <c r="AN38" s="44">
        <f t="shared" si="15"/>
        <v>0</v>
      </c>
      <c r="AO38" s="8">
        <f t="shared" si="16"/>
        <v>0</v>
      </c>
      <c r="AP38" s="50">
        <f t="shared" si="17"/>
        <v>0</v>
      </c>
      <c r="AR38" s="375">
        <f t="shared" si="18"/>
        <v>0</v>
      </c>
      <c r="AS38" s="44">
        <f t="shared" si="18"/>
        <v>0</v>
      </c>
      <c r="AT38" s="8">
        <f t="shared" si="19"/>
        <v>0</v>
      </c>
      <c r="AU38" s="50">
        <f t="shared" si="20"/>
        <v>0</v>
      </c>
      <c r="AW38" s="375">
        <f t="shared" si="21"/>
        <v>0</v>
      </c>
      <c r="AX38" s="44">
        <f t="shared" si="21"/>
        <v>0</v>
      </c>
      <c r="AY38" s="8">
        <f t="shared" si="22"/>
        <v>0</v>
      </c>
      <c r="AZ38" s="50">
        <f t="shared" si="23"/>
        <v>0</v>
      </c>
      <c r="BB38" s="375">
        <f t="shared" si="24"/>
        <v>0</v>
      </c>
      <c r="BC38" s="44">
        <f t="shared" si="24"/>
        <v>0</v>
      </c>
      <c r="BD38" s="8">
        <f t="shared" si="25"/>
        <v>0</v>
      </c>
      <c r="BE38" s="50">
        <f t="shared" si="26"/>
        <v>0</v>
      </c>
      <c r="BG38" s="375">
        <f t="shared" si="27"/>
        <v>0</v>
      </c>
      <c r="BH38" s="44">
        <f t="shared" si="27"/>
        <v>0</v>
      </c>
      <c r="BI38" s="8">
        <f t="shared" si="28"/>
        <v>0</v>
      </c>
      <c r="BJ38" s="50">
        <f t="shared" si="29"/>
        <v>0</v>
      </c>
      <c r="BL38" s="375">
        <f t="shared" si="30"/>
        <v>0</v>
      </c>
      <c r="BM38" s="44">
        <f t="shared" si="30"/>
        <v>0</v>
      </c>
      <c r="BN38" s="8">
        <f t="shared" si="31"/>
        <v>0</v>
      </c>
      <c r="BO38" s="50">
        <f t="shared" si="32"/>
        <v>0</v>
      </c>
      <c r="BQ38" s="375">
        <f t="shared" si="33"/>
        <v>0</v>
      </c>
      <c r="BR38" s="44">
        <f t="shared" si="33"/>
        <v>0</v>
      </c>
      <c r="BS38" s="8">
        <f t="shared" si="34"/>
        <v>0</v>
      </c>
      <c r="BT38" s="50">
        <f t="shared" si="35"/>
        <v>0</v>
      </c>
      <c r="BV38" s="375">
        <f t="shared" si="36"/>
        <v>0</v>
      </c>
      <c r="BW38" s="44">
        <f t="shared" si="36"/>
        <v>0</v>
      </c>
      <c r="BX38" s="8">
        <f t="shared" si="37"/>
        <v>0</v>
      </c>
      <c r="BY38" s="50">
        <f t="shared" si="38"/>
        <v>0</v>
      </c>
      <c r="CA38" s="375">
        <f t="shared" si="39"/>
        <v>0</v>
      </c>
      <c r="CB38" s="44">
        <f t="shared" si="39"/>
        <v>0</v>
      </c>
      <c r="CC38" s="8">
        <f t="shared" si="40"/>
        <v>0</v>
      </c>
      <c r="CD38" s="50">
        <f t="shared" si="41"/>
        <v>0</v>
      </c>
      <c r="CF38" s="375">
        <f t="shared" si="42"/>
        <v>0</v>
      </c>
      <c r="CG38" s="44">
        <f t="shared" si="42"/>
        <v>0</v>
      </c>
      <c r="CH38" s="8">
        <f t="shared" si="43"/>
        <v>0</v>
      </c>
      <c r="CI38" s="50">
        <f t="shared" si="44"/>
        <v>0</v>
      </c>
      <c r="CK38" s="375">
        <f t="shared" si="45"/>
        <v>0</v>
      </c>
      <c r="CL38" s="44">
        <f t="shared" si="45"/>
        <v>0</v>
      </c>
      <c r="CM38" s="8">
        <f t="shared" si="46"/>
        <v>0</v>
      </c>
      <c r="CN38" s="50">
        <f t="shared" si="47"/>
        <v>0</v>
      </c>
      <c r="CP38" s="375">
        <f t="shared" si="48"/>
        <v>0</v>
      </c>
      <c r="CQ38" s="44">
        <f t="shared" si="48"/>
        <v>0</v>
      </c>
      <c r="CR38" s="8">
        <f t="shared" si="49"/>
        <v>0</v>
      </c>
      <c r="CS38" s="50">
        <f t="shared" si="50"/>
        <v>0</v>
      </c>
      <c r="CU38" s="375">
        <f t="shared" si="51"/>
        <v>0</v>
      </c>
      <c r="CV38" s="44">
        <f t="shared" si="51"/>
        <v>0</v>
      </c>
      <c r="CW38" s="8">
        <f t="shared" si="52"/>
        <v>0</v>
      </c>
      <c r="CX38" s="50">
        <f t="shared" si="53"/>
        <v>0</v>
      </c>
      <c r="CZ38" s="375">
        <f t="shared" si="54"/>
        <v>0</v>
      </c>
      <c r="DA38" s="44">
        <f t="shared" si="54"/>
        <v>0</v>
      </c>
      <c r="DB38" s="8">
        <f t="shared" si="55"/>
        <v>0</v>
      </c>
      <c r="DC38" s="50">
        <f t="shared" si="56"/>
        <v>0</v>
      </c>
      <c r="DE38" s="375">
        <f t="shared" si="57"/>
        <v>0</v>
      </c>
      <c r="DF38" s="44">
        <f t="shared" si="57"/>
        <v>0</v>
      </c>
      <c r="DG38" s="8">
        <f t="shared" si="58"/>
        <v>0</v>
      </c>
      <c r="DH38" s="50">
        <f t="shared" si="59"/>
        <v>0</v>
      </c>
      <c r="DJ38" s="375">
        <f t="shared" si="60"/>
        <v>0</v>
      </c>
      <c r="DK38" s="44">
        <f t="shared" si="60"/>
        <v>0</v>
      </c>
      <c r="DL38" s="8">
        <f t="shared" si="61"/>
        <v>0</v>
      </c>
      <c r="DM38" s="50">
        <f t="shared" si="62"/>
        <v>0</v>
      </c>
      <c r="DO38" s="375">
        <f t="shared" si="63"/>
        <v>0</v>
      </c>
      <c r="DP38" s="44">
        <f t="shared" si="63"/>
        <v>0</v>
      </c>
      <c r="DQ38" s="8">
        <f t="shared" si="64"/>
        <v>0</v>
      </c>
      <c r="DR38" s="50">
        <f t="shared" si="65"/>
        <v>0</v>
      </c>
      <c r="DT38" s="51">
        <f t="shared" si="69"/>
        <v>0</v>
      </c>
      <c r="DU38" s="50">
        <f t="shared" si="66"/>
        <v>0</v>
      </c>
      <c r="DV38" s="52">
        <v>0</v>
      </c>
      <c r="DW38" s="50">
        <f t="shared" si="67"/>
        <v>0</v>
      </c>
      <c r="DX38" s="51">
        <f t="shared" si="71"/>
        <v>0</v>
      </c>
      <c r="DY38" s="52">
        <f t="shared" si="68"/>
        <v>0</v>
      </c>
      <c r="DZ38" s="307">
        <f t="shared" si="0"/>
        <v>0</v>
      </c>
    </row>
    <row r="39" spans="1:130" ht="18" customHeight="1" x14ac:dyDescent="0.3">
      <c r="B39" s="54"/>
      <c r="C39" s="54"/>
      <c r="D39" s="54"/>
      <c r="E39" s="239"/>
      <c r="F39" s="263"/>
      <c r="G39" s="263"/>
      <c r="H39" s="263"/>
      <c r="I39" s="56"/>
      <c r="J39" s="56"/>
      <c r="K39" s="265"/>
      <c r="L39" s="264"/>
      <c r="M39" s="57"/>
      <c r="N39" s="394"/>
      <c r="O39" s="214"/>
      <c r="P39" s="8">
        <f t="shared" si="1"/>
        <v>0</v>
      </c>
      <c r="Q39" s="50">
        <f t="shared" si="2"/>
        <v>0</v>
      </c>
      <c r="S39" s="201">
        <f t="shared" si="3"/>
        <v>0</v>
      </c>
      <c r="T39" s="201">
        <f t="shared" si="3"/>
        <v>0</v>
      </c>
      <c r="U39" s="8">
        <f t="shared" si="4"/>
        <v>0</v>
      </c>
      <c r="V39" s="50">
        <f t="shared" si="5"/>
        <v>0</v>
      </c>
      <c r="X39" s="201">
        <f t="shared" si="6"/>
        <v>0</v>
      </c>
      <c r="Y39" s="201">
        <f t="shared" si="6"/>
        <v>0</v>
      </c>
      <c r="Z39" s="8">
        <f t="shared" si="7"/>
        <v>0</v>
      </c>
      <c r="AA39" s="50">
        <f t="shared" si="8"/>
        <v>0</v>
      </c>
      <c r="AC39" s="201">
        <f t="shared" si="9"/>
        <v>0</v>
      </c>
      <c r="AD39" s="201">
        <f t="shared" si="9"/>
        <v>0</v>
      </c>
      <c r="AE39" s="8">
        <f t="shared" si="10"/>
        <v>0</v>
      </c>
      <c r="AF39" s="50">
        <f t="shared" si="11"/>
        <v>0</v>
      </c>
      <c r="AH39" s="375">
        <f t="shared" si="12"/>
        <v>0</v>
      </c>
      <c r="AI39" s="44">
        <f t="shared" si="12"/>
        <v>0</v>
      </c>
      <c r="AJ39" s="8">
        <f t="shared" si="13"/>
        <v>0</v>
      </c>
      <c r="AK39" s="50">
        <f t="shared" si="14"/>
        <v>0</v>
      </c>
      <c r="AM39" s="375">
        <f t="shared" si="15"/>
        <v>0</v>
      </c>
      <c r="AN39" s="44">
        <f t="shared" si="15"/>
        <v>0</v>
      </c>
      <c r="AO39" s="8">
        <f t="shared" si="16"/>
        <v>0</v>
      </c>
      <c r="AP39" s="50">
        <f t="shared" si="17"/>
        <v>0</v>
      </c>
      <c r="AR39" s="375">
        <f t="shared" si="18"/>
        <v>0</v>
      </c>
      <c r="AS39" s="44">
        <f t="shared" si="18"/>
        <v>0</v>
      </c>
      <c r="AT39" s="8">
        <f t="shared" si="19"/>
        <v>0</v>
      </c>
      <c r="AU39" s="50">
        <f t="shared" si="20"/>
        <v>0</v>
      </c>
      <c r="AW39" s="375">
        <f t="shared" si="21"/>
        <v>0</v>
      </c>
      <c r="AX39" s="44">
        <f t="shared" si="21"/>
        <v>0</v>
      </c>
      <c r="AY39" s="8">
        <f t="shared" si="22"/>
        <v>0</v>
      </c>
      <c r="AZ39" s="50">
        <f t="shared" si="23"/>
        <v>0</v>
      </c>
      <c r="BB39" s="375">
        <f t="shared" si="24"/>
        <v>0</v>
      </c>
      <c r="BC39" s="44">
        <f t="shared" si="24"/>
        <v>0</v>
      </c>
      <c r="BD39" s="8">
        <f t="shared" si="25"/>
        <v>0</v>
      </c>
      <c r="BE39" s="50">
        <f t="shared" si="26"/>
        <v>0</v>
      </c>
      <c r="BG39" s="375">
        <f t="shared" si="27"/>
        <v>0</v>
      </c>
      <c r="BH39" s="44">
        <f t="shared" si="27"/>
        <v>0</v>
      </c>
      <c r="BI39" s="8">
        <f t="shared" si="28"/>
        <v>0</v>
      </c>
      <c r="BJ39" s="50">
        <f t="shared" si="29"/>
        <v>0</v>
      </c>
      <c r="BL39" s="375">
        <f t="shared" si="30"/>
        <v>0</v>
      </c>
      <c r="BM39" s="44">
        <f t="shared" si="30"/>
        <v>0</v>
      </c>
      <c r="BN39" s="8">
        <f t="shared" si="31"/>
        <v>0</v>
      </c>
      <c r="BO39" s="50">
        <f t="shared" si="32"/>
        <v>0</v>
      </c>
      <c r="BQ39" s="375">
        <f t="shared" si="33"/>
        <v>0</v>
      </c>
      <c r="BR39" s="44">
        <f t="shared" si="33"/>
        <v>0</v>
      </c>
      <c r="BS39" s="8">
        <f t="shared" si="34"/>
        <v>0</v>
      </c>
      <c r="BT39" s="50">
        <f t="shared" si="35"/>
        <v>0</v>
      </c>
      <c r="BV39" s="375">
        <f t="shared" si="36"/>
        <v>0</v>
      </c>
      <c r="BW39" s="44">
        <f t="shared" si="36"/>
        <v>0</v>
      </c>
      <c r="BX39" s="8">
        <f t="shared" si="37"/>
        <v>0</v>
      </c>
      <c r="BY39" s="50">
        <f t="shared" si="38"/>
        <v>0</v>
      </c>
      <c r="CA39" s="375">
        <f t="shared" si="39"/>
        <v>0</v>
      </c>
      <c r="CB39" s="44">
        <f t="shared" si="39"/>
        <v>0</v>
      </c>
      <c r="CC39" s="8">
        <f t="shared" si="40"/>
        <v>0</v>
      </c>
      <c r="CD39" s="50">
        <f t="shared" si="41"/>
        <v>0</v>
      </c>
      <c r="CF39" s="375">
        <f t="shared" si="42"/>
        <v>0</v>
      </c>
      <c r="CG39" s="44">
        <f t="shared" si="42"/>
        <v>0</v>
      </c>
      <c r="CH39" s="8">
        <f t="shared" si="43"/>
        <v>0</v>
      </c>
      <c r="CI39" s="50">
        <f t="shared" si="44"/>
        <v>0</v>
      </c>
      <c r="CK39" s="375">
        <f t="shared" si="45"/>
        <v>0</v>
      </c>
      <c r="CL39" s="44">
        <f t="shared" si="45"/>
        <v>0</v>
      </c>
      <c r="CM39" s="8">
        <f t="shared" si="46"/>
        <v>0</v>
      </c>
      <c r="CN39" s="50">
        <f t="shared" si="47"/>
        <v>0</v>
      </c>
      <c r="CP39" s="375">
        <f t="shared" si="48"/>
        <v>0</v>
      </c>
      <c r="CQ39" s="44">
        <f t="shared" si="48"/>
        <v>0</v>
      </c>
      <c r="CR39" s="8">
        <f t="shared" si="49"/>
        <v>0</v>
      </c>
      <c r="CS39" s="50">
        <f t="shared" si="50"/>
        <v>0</v>
      </c>
      <c r="CU39" s="375">
        <f t="shared" si="51"/>
        <v>0</v>
      </c>
      <c r="CV39" s="44">
        <f t="shared" si="51"/>
        <v>0</v>
      </c>
      <c r="CW39" s="8">
        <f t="shared" si="52"/>
        <v>0</v>
      </c>
      <c r="CX39" s="50">
        <f t="shared" si="53"/>
        <v>0</v>
      </c>
      <c r="CZ39" s="375">
        <f t="shared" si="54"/>
        <v>0</v>
      </c>
      <c r="DA39" s="44">
        <f t="shared" si="54"/>
        <v>0</v>
      </c>
      <c r="DB39" s="8">
        <f t="shared" si="55"/>
        <v>0</v>
      </c>
      <c r="DC39" s="50">
        <f t="shared" si="56"/>
        <v>0</v>
      </c>
      <c r="DE39" s="375">
        <f t="shared" si="57"/>
        <v>0</v>
      </c>
      <c r="DF39" s="44">
        <f t="shared" si="57"/>
        <v>0</v>
      </c>
      <c r="DG39" s="8">
        <f t="shared" si="58"/>
        <v>0</v>
      </c>
      <c r="DH39" s="50">
        <f t="shared" si="59"/>
        <v>0</v>
      </c>
      <c r="DJ39" s="375">
        <f t="shared" si="60"/>
        <v>0</v>
      </c>
      <c r="DK39" s="44">
        <f t="shared" si="60"/>
        <v>0</v>
      </c>
      <c r="DL39" s="8">
        <f t="shared" si="61"/>
        <v>0</v>
      </c>
      <c r="DM39" s="50">
        <f t="shared" si="62"/>
        <v>0</v>
      </c>
      <c r="DO39" s="375">
        <f t="shared" si="63"/>
        <v>0</v>
      </c>
      <c r="DP39" s="44">
        <f t="shared" si="63"/>
        <v>0</v>
      </c>
      <c r="DQ39" s="8">
        <f t="shared" si="64"/>
        <v>0</v>
      </c>
      <c r="DR39" s="50">
        <f t="shared" si="65"/>
        <v>0</v>
      </c>
      <c r="DT39" s="51">
        <f t="shared" si="69"/>
        <v>0</v>
      </c>
      <c r="DU39" s="50">
        <f t="shared" si="66"/>
        <v>0</v>
      </c>
      <c r="DV39" s="52">
        <v>0</v>
      </c>
      <c r="DW39" s="50">
        <f t="shared" si="67"/>
        <v>0</v>
      </c>
      <c r="DX39" s="51">
        <f t="shared" si="71"/>
        <v>0</v>
      </c>
      <c r="DY39" s="52">
        <f t="shared" si="68"/>
        <v>0</v>
      </c>
      <c r="DZ39" s="307">
        <f t="shared" si="0"/>
        <v>0</v>
      </c>
    </row>
    <row r="40" spans="1:130" s="60" customFormat="1" ht="18" customHeight="1" x14ac:dyDescent="0.3">
      <c r="A40" s="1"/>
      <c r="C40" s="196"/>
      <c r="D40" s="196"/>
      <c r="E40" s="241"/>
      <c r="K40" s="302"/>
      <c r="M40" s="61"/>
      <c r="N40" s="400"/>
      <c r="O40" s="215"/>
      <c r="P40" s="8">
        <f t="shared" si="1"/>
        <v>0</v>
      </c>
      <c r="Q40" s="50">
        <f t="shared" si="2"/>
        <v>0</v>
      </c>
      <c r="R40" s="63"/>
      <c r="S40" s="201">
        <f t="shared" si="3"/>
        <v>0</v>
      </c>
      <c r="T40" s="201">
        <f t="shared" si="3"/>
        <v>0</v>
      </c>
      <c r="U40" s="8">
        <f t="shared" si="4"/>
        <v>0</v>
      </c>
      <c r="V40" s="50">
        <f t="shared" si="5"/>
        <v>0</v>
      </c>
      <c r="W40" s="63"/>
      <c r="X40" s="201">
        <f t="shared" si="6"/>
        <v>0</v>
      </c>
      <c r="Y40" s="201">
        <f t="shared" si="6"/>
        <v>0</v>
      </c>
      <c r="Z40" s="8">
        <f t="shared" si="7"/>
        <v>0</v>
      </c>
      <c r="AA40" s="50">
        <f t="shared" si="8"/>
        <v>0</v>
      </c>
      <c r="AC40" s="201">
        <f t="shared" si="9"/>
        <v>0</v>
      </c>
      <c r="AD40" s="201">
        <f t="shared" si="9"/>
        <v>0</v>
      </c>
      <c r="AE40" s="8">
        <f t="shared" si="10"/>
        <v>0</v>
      </c>
      <c r="AF40" s="50">
        <f t="shared" si="11"/>
        <v>0</v>
      </c>
      <c r="AH40" s="375">
        <f t="shared" si="12"/>
        <v>0</v>
      </c>
      <c r="AI40" s="44">
        <f t="shared" si="12"/>
        <v>0</v>
      </c>
      <c r="AJ40" s="8">
        <f t="shared" si="13"/>
        <v>0</v>
      </c>
      <c r="AK40" s="50">
        <f t="shared" si="14"/>
        <v>0</v>
      </c>
      <c r="AM40" s="375">
        <f t="shared" si="15"/>
        <v>0</v>
      </c>
      <c r="AN40" s="44">
        <f t="shared" si="15"/>
        <v>0</v>
      </c>
      <c r="AO40" s="8">
        <f t="shared" si="16"/>
        <v>0</v>
      </c>
      <c r="AP40" s="50">
        <f t="shared" si="17"/>
        <v>0</v>
      </c>
      <c r="AR40" s="375">
        <f t="shared" si="18"/>
        <v>0</v>
      </c>
      <c r="AS40" s="44">
        <f t="shared" si="18"/>
        <v>0</v>
      </c>
      <c r="AT40" s="8">
        <f t="shared" si="19"/>
        <v>0</v>
      </c>
      <c r="AU40" s="50">
        <f t="shared" si="20"/>
        <v>0</v>
      </c>
      <c r="AW40" s="375">
        <f t="shared" si="21"/>
        <v>0</v>
      </c>
      <c r="AX40" s="44">
        <f t="shared" si="21"/>
        <v>0</v>
      </c>
      <c r="AY40" s="8">
        <f t="shared" si="22"/>
        <v>0</v>
      </c>
      <c r="AZ40" s="50">
        <f t="shared" si="23"/>
        <v>0</v>
      </c>
      <c r="BB40" s="375">
        <f t="shared" si="24"/>
        <v>0</v>
      </c>
      <c r="BC40" s="44">
        <f t="shared" si="24"/>
        <v>0</v>
      </c>
      <c r="BD40" s="8">
        <f t="shared" si="25"/>
        <v>0</v>
      </c>
      <c r="BE40" s="50">
        <f t="shared" si="26"/>
        <v>0</v>
      </c>
      <c r="BG40" s="375">
        <f t="shared" si="27"/>
        <v>0</v>
      </c>
      <c r="BH40" s="44">
        <f t="shared" si="27"/>
        <v>0</v>
      </c>
      <c r="BI40" s="8">
        <f t="shared" si="28"/>
        <v>0</v>
      </c>
      <c r="BJ40" s="50">
        <f t="shared" si="29"/>
        <v>0</v>
      </c>
      <c r="BL40" s="375">
        <f t="shared" si="30"/>
        <v>0</v>
      </c>
      <c r="BM40" s="44">
        <f t="shared" si="30"/>
        <v>0</v>
      </c>
      <c r="BN40" s="8">
        <f t="shared" si="31"/>
        <v>0</v>
      </c>
      <c r="BO40" s="50">
        <f t="shared" si="32"/>
        <v>0</v>
      </c>
      <c r="BQ40" s="375">
        <f t="shared" si="33"/>
        <v>0</v>
      </c>
      <c r="BR40" s="44">
        <f t="shared" si="33"/>
        <v>0</v>
      </c>
      <c r="BS40" s="8">
        <f t="shared" si="34"/>
        <v>0</v>
      </c>
      <c r="BT40" s="50">
        <f t="shared" si="35"/>
        <v>0</v>
      </c>
      <c r="BV40" s="375">
        <f t="shared" si="36"/>
        <v>0</v>
      </c>
      <c r="BW40" s="44">
        <f t="shared" si="36"/>
        <v>0</v>
      </c>
      <c r="BX40" s="8">
        <f t="shared" si="37"/>
        <v>0</v>
      </c>
      <c r="BY40" s="50">
        <f t="shared" si="38"/>
        <v>0</v>
      </c>
      <c r="CA40" s="375">
        <f t="shared" si="39"/>
        <v>0</v>
      </c>
      <c r="CB40" s="44">
        <f t="shared" si="39"/>
        <v>0</v>
      </c>
      <c r="CC40" s="8">
        <f t="shared" si="40"/>
        <v>0</v>
      </c>
      <c r="CD40" s="50">
        <f t="shared" si="41"/>
        <v>0</v>
      </c>
      <c r="CF40" s="375">
        <f t="shared" si="42"/>
        <v>0</v>
      </c>
      <c r="CG40" s="44">
        <f t="shared" si="42"/>
        <v>0</v>
      </c>
      <c r="CH40" s="8">
        <f t="shared" si="43"/>
        <v>0</v>
      </c>
      <c r="CI40" s="50">
        <f t="shared" si="44"/>
        <v>0</v>
      </c>
      <c r="CK40" s="375">
        <f t="shared" si="45"/>
        <v>0</v>
      </c>
      <c r="CL40" s="44">
        <f t="shared" si="45"/>
        <v>0</v>
      </c>
      <c r="CM40" s="8">
        <f t="shared" si="46"/>
        <v>0</v>
      </c>
      <c r="CN40" s="50">
        <f t="shared" si="47"/>
        <v>0</v>
      </c>
      <c r="CP40" s="375">
        <f t="shared" si="48"/>
        <v>0</v>
      </c>
      <c r="CQ40" s="44">
        <f t="shared" si="48"/>
        <v>0</v>
      </c>
      <c r="CR40" s="8">
        <f t="shared" si="49"/>
        <v>0</v>
      </c>
      <c r="CS40" s="50">
        <f t="shared" si="50"/>
        <v>0</v>
      </c>
      <c r="CU40" s="375">
        <f t="shared" si="51"/>
        <v>0</v>
      </c>
      <c r="CV40" s="44">
        <f t="shared" si="51"/>
        <v>0</v>
      </c>
      <c r="CW40" s="8">
        <f t="shared" si="52"/>
        <v>0</v>
      </c>
      <c r="CX40" s="50">
        <f t="shared" si="53"/>
        <v>0</v>
      </c>
      <c r="CZ40" s="375">
        <f t="shared" si="54"/>
        <v>0</v>
      </c>
      <c r="DA40" s="44">
        <f t="shared" si="54"/>
        <v>0</v>
      </c>
      <c r="DB40" s="8">
        <f t="shared" si="55"/>
        <v>0</v>
      </c>
      <c r="DC40" s="50">
        <f t="shared" si="56"/>
        <v>0</v>
      </c>
      <c r="DE40" s="375">
        <f t="shared" si="57"/>
        <v>0</v>
      </c>
      <c r="DF40" s="44">
        <f t="shared" si="57"/>
        <v>0</v>
      </c>
      <c r="DG40" s="8">
        <f t="shared" si="58"/>
        <v>0</v>
      </c>
      <c r="DH40" s="50">
        <f t="shared" si="59"/>
        <v>0</v>
      </c>
      <c r="DJ40" s="375">
        <f t="shared" si="60"/>
        <v>0</v>
      </c>
      <c r="DK40" s="44">
        <f t="shared" si="60"/>
        <v>0</v>
      </c>
      <c r="DL40" s="8">
        <f t="shared" si="61"/>
        <v>0</v>
      </c>
      <c r="DM40" s="50">
        <f t="shared" si="62"/>
        <v>0</v>
      </c>
      <c r="DO40" s="375">
        <f t="shared" si="63"/>
        <v>0</v>
      </c>
      <c r="DP40" s="44">
        <f t="shared" si="63"/>
        <v>0</v>
      </c>
      <c r="DQ40" s="8">
        <f t="shared" si="64"/>
        <v>0</v>
      </c>
      <c r="DR40" s="50">
        <f t="shared" si="65"/>
        <v>0</v>
      </c>
      <c r="DT40" s="64">
        <f t="shared" si="69"/>
        <v>0</v>
      </c>
      <c r="DU40" s="65">
        <f t="shared" si="66"/>
        <v>0</v>
      </c>
      <c r="DV40" s="66">
        <v>0</v>
      </c>
      <c r="DW40" s="50">
        <f t="shared" si="67"/>
        <v>0</v>
      </c>
      <c r="DX40" s="66">
        <f>+DT40+DV40</f>
        <v>0</v>
      </c>
      <c r="DY40" s="66">
        <f t="shared" si="68"/>
        <v>0</v>
      </c>
      <c r="DZ40" s="307">
        <f t="shared" si="0"/>
        <v>0</v>
      </c>
    </row>
    <row r="41" spans="1:130" ht="18" customHeight="1" thickBot="1" x14ac:dyDescent="0.35">
      <c r="B41" s="61"/>
      <c r="C41" s="67"/>
      <c r="D41" s="67"/>
      <c r="E41" s="239"/>
      <c r="F41" s="55"/>
      <c r="G41" s="55"/>
      <c r="H41" s="55"/>
      <c r="I41" s="56"/>
      <c r="J41" s="56"/>
      <c r="K41" s="68"/>
      <c r="L41" s="56"/>
      <c r="M41" s="57"/>
      <c r="N41" s="390"/>
      <c r="O41" s="216"/>
      <c r="P41" s="8"/>
      <c r="Q41" s="8"/>
      <c r="R41" s="52"/>
      <c r="S41" s="205"/>
      <c r="T41" s="205"/>
      <c r="U41" s="8"/>
      <c r="V41" s="8"/>
      <c r="W41" s="52"/>
      <c r="X41" s="390"/>
      <c r="Y41" s="69"/>
      <c r="Z41" s="8"/>
      <c r="AA41" s="8"/>
      <c r="AB41" s="10"/>
      <c r="AC41" s="390"/>
      <c r="AD41" s="69"/>
      <c r="AE41" s="8"/>
      <c r="AF41" s="8"/>
      <c r="AH41" s="390"/>
      <c r="AI41" s="69"/>
      <c r="AJ41" s="8"/>
      <c r="AK41" s="8"/>
      <c r="AM41" s="390"/>
      <c r="AN41" s="69"/>
      <c r="AO41" s="8"/>
      <c r="AP41" s="8"/>
      <c r="AR41" s="390"/>
      <c r="AS41" s="69"/>
      <c r="AT41" s="8"/>
      <c r="AU41" s="8"/>
      <c r="AW41" s="390"/>
      <c r="AX41" s="69"/>
      <c r="AY41" s="8"/>
      <c r="AZ41" s="8"/>
      <c r="BB41" s="390"/>
      <c r="BC41" s="69"/>
      <c r="BD41" s="8"/>
      <c r="BE41" s="8"/>
      <c r="BG41" s="390"/>
      <c r="BH41" s="69"/>
      <c r="BI41" s="8"/>
      <c r="BJ41" s="8"/>
      <c r="BL41" s="390"/>
      <c r="BM41" s="69"/>
      <c r="BN41" s="8"/>
      <c r="BO41" s="8"/>
      <c r="BQ41" s="390"/>
      <c r="BR41" s="69"/>
      <c r="BS41" s="8"/>
      <c r="BT41" s="8"/>
      <c r="BV41" s="390"/>
      <c r="BW41" s="69"/>
      <c r="BX41" s="8"/>
      <c r="BY41" s="8"/>
      <c r="CA41" s="390"/>
      <c r="CB41" s="69"/>
      <c r="CC41" s="8"/>
      <c r="CD41" s="8"/>
      <c r="CF41" s="390"/>
      <c r="CG41" s="69"/>
      <c r="CH41" s="8"/>
      <c r="CI41" s="8"/>
      <c r="CK41" s="390"/>
      <c r="CL41" s="69"/>
      <c r="CM41" s="8"/>
      <c r="CN41" s="8"/>
      <c r="CP41" s="390"/>
      <c r="CQ41" s="69"/>
      <c r="CR41" s="8"/>
      <c r="CS41" s="8"/>
      <c r="CU41" s="390"/>
      <c r="CV41" s="69"/>
      <c r="CW41" s="8"/>
      <c r="CX41" s="8"/>
      <c r="CZ41" s="390"/>
      <c r="DA41" s="69"/>
      <c r="DB41" s="8"/>
      <c r="DC41" s="8"/>
      <c r="DE41" s="390"/>
      <c r="DF41" s="69"/>
      <c r="DG41" s="8"/>
      <c r="DH41" s="8"/>
      <c r="DJ41" s="390"/>
      <c r="DK41" s="69"/>
      <c r="DL41" s="8"/>
      <c r="DM41" s="8"/>
      <c r="DO41" s="390"/>
      <c r="DP41" s="69"/>
      <c r="DQ41" s="8"/>
      <c r="DR41" s="8"/>
      <c r="DT41" s="70"/>
      <c r="DU41" s="70"/>
      <c r="DV41" s="71"/>
      <c r="DW41" s="71"/>
      <c r="DX41" s="70"/>
      <c r="DY41" s="70"/>
      <c r="DZ41" s="310"/>
    </row>
    <row r="42" spans="1:130" s="72" customFormat="1" ht="32.4" customHeight="1" thickBot="1" x14ac:dyDescent="0.35">
      <c r="B42" s="275" t="s">
        <v>52</v>
      </c>
      <c r="C42" s="276" t="str">
        <f>B20</f>
        <v>Personnel</v>
      </c>
      <c r="D42" s="445"/>
      <c r="E42" s="242"/>
      <c r="F42" s="73"/>
      <c r="G42" s="73"/>
      <c r="H42" s="73"/>
      <c r="I42" s="73"/>
      <c r="J42" s="73"/>
      <c r="K42" s="74"/>
      <c r="L42" s="73"/>
      <c r="M42" s="75"/>
      <c r="N42" s="391">
        <f>P18</f>
        <v>2015</v>
      </c>
      <c r="O42" s="278"/>
      <c r="P42" s="76">
        <f>SUM(P21:P40)</f>
        <v>0</v>
      </c>
      <c r="Q42" s="77">
        <f>SUM(Q21:Q40)</f>
        <v>0</v>
      </c>
      <c r="R42" s="78"/>
      <c r="S42" s="279">
        <f>U18</f>
        <v>2016</v>
      </c>
      <c r="T42" s="279"/>
      <c r="U42" s="76">
        <f>SUM(U21:U40)</f>
        <v>0</v>
      </c>
      <c r="V42" s="77">
        <f>SUM(V21:V40)</f>
        <v>0</v>
      </c>
      <c r="W42" s="78"/>
      <c r="X42" s="391">
        <f>Z18</f>
        <v>2017</v>
      </c>
      <c r="Y42" s="277"/>
      <c r="Z42" s="76">
        <f>SUM(Z21:Z40)</f>
        <v>0</v>
      </c>
      <c r="AA42" s="77">
        <f>SUM(AA21:AA40)</f>
        <v>0</v>
      </c>
      <c r="AB42" s="79"/>
      <c r="AC42" s="391">
        <f>AE18</f>
        <v>2018</v>
      </c>
      <c r="AD42" s="277"/>
      <c r="AE42" s="76">
        <f>SUM(AE21:AE40)</f>
        <v>0</v>
      </c>
      <c r="AF42" s="77">
        <f>SUM(AF21:AF40)</f>
        <v>0</v>
      </c>
      <c r="AH42" s="391">
        <f>AJ18</f>
        <v>2019</v>
      </c>
      <c r="AI42" s="277"/>
      <c r="AJ42" s="76">
        <f>SUM(AJ21:AJ40)</f>
        <v>0</v>
      </c>
      <c r="AK42" s="77">
        <f>SUM(AK21:AK40)</f>
        <v>0</v>
      </c>
      <c r="AM42" s="391">
        <f>AO18</f>
        <v>2020</v>
      </c>
      <c r="AN42" s="277"/>
      <c r="AO42" s="76">
        <f>SUM(AO21:AO40)</f>
        <v>0</v>
      </c>
      <c r="AP42" s="77">
        <f>SUM(AP21:AP40)</f>
        <v>0</v>
      </c>
      <c r="AR42" s="391">
        <f>AT18</f>
        <v>2021</v>
      </c>
      <c r="AS42" s="277"/>
      <c r="AT42" s="76">
        <f>SUM(AT21:AT40)</f>
        <v>0</v>
      </c>
      <c r="AU42" s="77">
        <f>SUM(AU21:AU40)</f>
        <v>0</v>
      </c>
      <c r="AW42" s="391">
        <f>AY18</f>
        <v>2022</v>
      </c>
      <c r="AX42" s="277"/>
      <c r="AY42" s="76">
        <f>SUM(AY21:AY40)</f>
        <v>0</v>
      </c>
      <c r="AZ42" s="77">
        <f>SUM(AZ21:AZ40)</f>
        <v>0</v>
      </c>
      <c r="BB42" s="391">
        <f>BD18</f>
        <v>2023</v>
      </c>
      <c r="BC42" s="277"/>
      <c r="BD42" s="76">
        <f>SUM(BD21:BD40)</f>
        <v>0</v>
      </c>
      <c r="BE42" s="77">
        <f>SUM(BE21:BE40)</f>
        <v>0</v>
      </c>
      <c r="BG42" s="391">
        <f>BI18</f>
        <v>2024</v>
      </c>
      <c r="BH42" s="277"/>
      <c r="BI42" s="76">
        <f>SUM(BI21:BI40)</f>
        <v>0</v>
      </c>
      <c r="BJ42" s="77">
        <f>SUM(BJ21:BJ40)</f>
        <v>0</v>
      </c>
      <c r="BL42" s="391">
        <f>BN18</f>
        <v>2025</v>
      </c>
      <c r="BM42" s="277"/>
      <c r="BN42" s="76">
        <f>SUM(BN21:BN40)</f>
        <v>0</v>
      </c>
      <c r="BO42" s="77">
        <f>SUM(BO21:BO40)</f>
        <v>0</v>
      </c>
      <c r="BQ42" s="391">
        <f>BS18</f>
        <v>2026</v>
      </c>
      <c r="BR42" s="277"/>
      <c r="BS42" s="76">
        <f>SUM(BS21:BS40)</f>
        <v>0</v>
      </c>
      <c r="BT42" s="77">
        <f>SUM(BT21:BT40)</f>
        <v>0</v>
      </c>
      <c r="BV42" s="391">
        <f>BX18</f>
        <v>2027</v>
      </c>
      <c r="BW42" s="277"/>
      <c r="BX42" s="76">
        <f>SUM(BX21:BX40)</f>
        <v>0</v>
      </c>
      <c r="BY42" s="77">
        <f>SUM(BY21:BY40)</f>
        <v>0</v>
      </c>
      <c r="CA42" s="391">
        <f>CC18</f>
        <v>2028</v>
      </c>
      <c r="CB42" s="277"/>
      <c r="CC42" s="76">
        <f>SUM(CC21:CC40)</f>
        <v>0</v>
      </c>
      <c r="CD42" s="77">
        <f>SUM(CD21:CD40)</f>
        <v>0</v>
      </c>
      <c r="CF42" s="391">
        <f>CH18</f>
        <v>2029</v>
      </c>
      <c r="CG42" s="277"/>
      <c r="CH42" s="76">
        <f>SUM(CH21:CH40)</f>
        <v>0</v>
      </c>
      <c r="CI42" s="77">
        <f>SUM(CI21:CI40)</f>
        <v>0</v>
      </c>
      <c r="CK42" s="391">
        <f>CM18</f>
        <v>2030</v>
      </c>
      <c r="CL42" s="277"/>
      <c r="CM42" s="76">
        <f>SUM(CM21:CM40)</f>
        <v>0</v>
      </c>
      <c r="CN42" s="77">
        <f>SUM(CN21:CN40)</f>
        <v>0</v>
      </c>
      <c r="CP42" s="391">
        <f>CR18</f>
        <v>2031</v>
      </c>
      <c r="CQ42" s="277"/>
      <c r="CR42" s="76">
        <f>SUM(CR21:CR40)</f>
        <v>0</v>
      </c>
      <c r="CS42" s="77">
        <f>SUM(CS21:CS40)</f>
        <v>0</v>
      </c>
      <c r="CU42" s="391">
        <f>CW18</f>
        <v>2032</v>
      </c>
      <c r="CV42" s="277"/>
      <c r="CW42" s="76">
        <f>SUM(CW21:CW40)</f>
        <v>0</v>
      </c>
      <c r="CX42" s="77">
        <f>SUM(CX21:CX40)</f>
        <v>0</v>
      </c>
      <c r="CZ42" s="391">
        <f>DB18</f>
        <v>2033</v>
      </c>
      <c r="DA42" s="277"/>
      <c r="DB42" s="76">
        <f>SUM(DB21:DB40)</f>
        <v>0</v>
      </c>
      <c r="DC42" s="77">
        <f>SUM(DC21:DC40)</f>
        <v>0</v>
      </c>
      <c r="DE42" s="391">
        <f>DG18</f>
        <v>2034</v>
      </c>
      <c r="DF42" s="277"/>
      <c r="DG42" s="76">
        <f>SUM(DG21:DG40)</f>
        <v>0</v>
      </c>
      <c r="DH42" s="77">
        <f>SUM(DH21:DH40)</f>
        <v>0</v>
      </c>
      <c r="DJ42" s="391">
        <f>DL18</f>
        <v>2035</v>
      </c>
      <c r="DK42" s="277"/>
      <c r="DL42" s="76">
        <f>SUM(DL21:DL40)</f>
        <v>0</v>
      </c>
      <c r="DM42" s="77">
        <f>SUM(DM21:DM40)</f>
        <v>0</v>
      </c>
      <c r="DO42" s="391">
        <f>DQ18</f>
        <v>2036</v>
      </c>
      <c r="DP42" s="277"/>
      <c r="DQ42" s="76">
        <f>SUM(DQ21:DQ40)</f>
        <v>0</v>
      </c>
      <c r="DR42" s="77">
        <f>SUM(DR21:DR40)</f>
        <v>0</v>
      </c>
      <c r="DT42" s="80">
        <f t="shared" ref="DT42" si="72">SUM(DT21:DT40)</f>
        <v>0</v>
      </c>
      <c r="DU42" s="77">
        <f>SUM(DU21:DU40)</f>
        <v>0</v>
      </c>
      <c r="DV42" s="77">
        <f>SUM(DV21:DV40)</f>
        <v>0</v>
      </c>
      <c r="DW42" s="77">
        <f>SUM(DW21:DW40)</f>
        <v>0</v>
      </c>
      <c r="DX42" s="77">
        <f>SUM(DX21:DX40)</f>
        <v>0</v>
      </c>
      <c r="DY42" s="77">
        <f>SUM(Q42+V42+AA42+AF42+AK42+AP42+AU42+AZ42+BE42+BJ42+BO42+BT42+BY42+CD42+CI42+CN42+CS42+CX42+DC42+DH42+DM42+DR42)</f>
        <v>0</v>
      </c>
      <c r="DZ42" s="311" t="s">
        <v>53</v>
      </c>
    </row>
    <row r="43" spans="1:130" x14ac:dyDescent="0.3">
      <c r="P43" s="280" t="s">
        <v>17</v>
      </c>
      <c r="Q43" s="281" t="s">
        <v>18</v>
      </c>
      <c r="U43" s="280" t="s">
        <v>17</v>
      </c>
      <c r="V43" s="281" t="s">
        <v>18</v>
      </c>
      <c r="Z43" s="280" t="s">
        <v>17</v>
      </c>
      <c r="AA43" s="281" t="s">
        <v>18</v>
      </c>
      <c r="AE43" s="280" t="s">
        <v>17</v>
      </c>
      <c r="AF43" s="281" t="s">
        <v>18</v>
      </c>
      <c r="AJ43" s="280" t="s">
        <v>17</v>
      </c>
      <c r="AK43" s="281" t="s">
        <v>18</v>
      </c>
      <c r="AO43" s="280" t="s">
        <v>17</v>
      </c>
      <c r="AP43" s="281" t="s">
        <v>18</v>
      </c>
      <c r="AT43" s="280" t="s">
        <v>17</v>
      </c>
      <c r="AU43" s="281" t="s">
        <v>18</v>
      </c>
      <c r="AY43" s="280" t="s">
        <v>17</v>
      </c>
      <c r="AZ43" s="281" t="s">
        <v>18</v>
      </c>
      <c r="BD43" s="280" t="s">
        <v>17</v>
      </c>
      <c r="BE43" s="281" t="s">
        <v>18</v>
      </c>
      <c r="BI43" s="280" t="s">
        <v>17</v>
      </c>
      <c r="BJ43" s="281" t="s">
        <v>18</v>
      </c>
      <c r="BN43" s="280" t="s">
        <v>17</v>
      </c>
      <c r="BO43" s="281" t="s">
        <v>18</v>
      </c>
      <c r="BS43" s="280" t="s">
        <v>17</v>
      </c>
      <c r="BT43" s="281" t="s">
        <v>18</v>
      </c>
      <c r="BX43" s="280" t="s">
        <v>17</v>
      </c>
      <c r="BY43" s="281" t="s">
        <v>18</v>
      </c>
      <c r="CC43" s="280" t="s">
        <v>17</v>
      </c>
      <c r="CD43" s="281" t="s">
        <v>18</v>
      </c>
      <c r="CH43" s="280" t="s">
        <v>17</v>
      </c>
      <c r="CI43" s="281" t="s">
        <v>18</v>
      </c>
      <c r="CM43" s="280" t="s">
        <v>17</v>
      </c>
      <c r="CN43" s="281" t="s">
        <v>18</v>
      </c>
      <c r="CR43" s="280" t="s">
        <v>17</v>
      </c>
      <c r="CS43" s="281" t="s">
        <v>18</v>
      </c>
      <c r="CW43" s="280" t="s">
        <v>17</v>
      </c>
      <c r="CX43" s="281" t="s">
        <v>18</v>
      </c>
      <c r="DB43" s="280" t="s">
        <v>17</v>
      </c>
      <c r="DC43" s="281" t="s">
        <v>18</v>
      </c>
      <c r="DG43" s="280" t="s">
        <v>17</v>
      </c>
      <c r="DH43" s="281" t="s">
        <v>18</v>
      </c>
      <c r="DL43" s="280" t="s">
        <v>17</v>
      </c>
      <c r="DM43" s="281" t="s">
        <v>18</v>
      </c>
      <c r="DQ43" s="280" t="s">
        <v>17</v>
      </c>
      <c r="DR43" s="281" t="s">
        <v>18</v>
      </c>
      <c r="DT43" s="280" t="s">
        <v>17</v>
      </c>
      <c r="DU43" s="281" t="s">
        <v>18</v>
      </c>
      <c r="DV43" s="280" t="s">
        <v>17</v>
      </c>
      <c r="DW43" s="281" t="s">
        <v>18</v>
      </c>
      <c r="DX43" s="280" t="s">
        <v>17</v>
      </c>
      <c r="DY43" s="281" t="s">
        <v>18</v>
      </c>
    </row>
    <row r="47" spans="1:130" ht="26.4" customHeight="1" x14ac:dyDescent="0.3">
      <c r="I47" s="2"/>
      <c r="J47" s="2"/>
      <c r="L47" s="2"/>
      <c r="N47" s="392"/>
      <c r="O47" s="217"/>
      <c r="P47" s="282"/>
      <c r="Q47" s="83"/>
      <c r="R47" s="22"/>
      <c r="S47" s="380"/>
      <c r="T47" s="206"/>
      <c r="U47" s="282"/>
      <c r="V47" s="83"/>
      <c r="W47" s="22"/>
      <c r="X47" s="392"/>
      <c r="Y47" s="82"/>
      <c r="Z47" s="282"/>
      <c r="AA47" s="83"/>
      <c r="AB47" s="451"/>
      <c r="AC47" s="392"/>
      <c r="AD47" s="82"/>
      <c r="AE47" s="282"/>
      <c r="AF47" s="83"/>
      <c r="AH47" s="392"/>
      <c r="AI47" s="82"/>
      <c r="AJ47" s="282"/>
      <c r="AK47" s="83"/>
      <c r="AM47" s="392"/>
      <c r="AN47" s="82"/>
      <c r="AO47" s="282"/>
      <c r="AP47" s="83"/>
      <c r="AR47" s="392"/>
      <c r="AS47" s="82"/>
      <c r="AT47" s="282"/>
      <c r="AU47" s="83"/>
      <c r="AW47" s="392"/>
      <c r="AX47" s="82"/>
      <c r="AY47" s="282"/>
      <c r="AZ47" s="83"/>
      <c r="BB47" s="392"/>
      <c r="BC47" s="82"/>
      <c r="BD47" s="282"/>
      <c r="BE47" s="83"/>
      <c r="BG47" s="392"/>
      <c r="BH47" s="82"/>
      <c r="BI47" s="282"/>
      <c r="BJ47" s="83"/>
      <c r="BL47" s="392"/>
      <c r="BM47" s="82"/>
      <c r="BN47" s="282"/>
      <c r="BO47" s="83"/>
      <c r="BQ47" s="392"/>
      <c r="BR47" s="82"/>
      <c r="BS47" s="282"/>
      <c r="BT47" s="83"/>
      <c r="BV47" s="392"/>
      <c r="BW47" s="82"/>
      <c r="BX47" s="282"/>
      <c r="BY47" s="83"/>
      <c r="CA47" s="392"/>
      <c r="CB47" s="82"/>
      <c r="CC47" s="282"/>
      <c r="CD47" s="83"/>
      <c r="CF47" s="392"/>
      <c r="CG47" s="82"/>
      <c r="CH47" s="282"/>
      <c r="CI47" s="83"/>
      <c r="CK47" s="392"/>
      <c r="CL47" s="82"/>
      <c r="CM47" s="282"/>
      <c r="CN47" s="83"/>
      <c r="CP47" s="392"/>
      <c r="CQ47" s="82"/>
      <c r="CR47" s="282"/>
      <c r="CS47" s="83"/>
      <c r="CU47" s="392"/>
      <c r="CV47" s="82"/>
      <c r="CW47" s="282"/>
      <c r="CX47" s="83"/>
      <c r="CZ47" s="392"/>
      <c r="DA47" s="82"/>
      <c r="DB47" s="282"/>
      <c r="DC47" s="83"/>
      <c r="DE47" s="392"/>
      <c r="DF47" s="82"/>
      <c r="DG47" s="282"/>
      <c r="DH47" s="83"/>
      <c r="DJ47" s="392"/>
      <c r="DK47" s="82"/>
      <c r="DL47" s="282"/>
      <c r="DM47" s="83"/>
      <c r="DO47" s="392"/>
      <c r="DP47" s="82"/>
      <c r="DQ47" s="282"/>
      <c r="DR47" s="83"/>
      <c r="DT47" s="605" t="s">
        <v>12</v>
      </c>
      <c r="DU47" s="606"/>
      <c r="DV47" s="605" t="s">
        <v>13</v>
      </c>
      <c r="DW47" s="606"/>
      <c r="DX47" s="603" t="s">
        <v>14</v>
      </c>
      <c r="DY47" s="604"/>
    </row>
    <row r="48" spans="1:130" ht="15" thickBot="1" x14ac:dyDescent="0.35">
      <c r="I48" s="2"/>
      <c r="J48" s="2"/>
      <c r="L48" s="2"/>
      <c r="N48" s="388" t="s">
        <v>15</v>
      </c>
      <c r="O48" s="211" t="s">
        <v>16</v>
      </c>
      <c r="P48" s="31" t="s">
        <v>17</v>
      </c>
      <c r="Q48" s="32" t="s">
        <v>18</v>
      </c>
      <c r="R48" s="22"/>
      <c r="S48" s="30" t="s">
        <v>15</v>
      </c>
      <c r="T48" s="31" t="s">
        <v>16</v>
      </c>
      <c r="U48" s="31" t="s">
        <v>17</v>
      </c>
      <c r="V48" s="32" t="s">
        <v>18</v>
      </c>
      <c r="W48" s="22"/>
      <c r="X48" s="388" t="s">
        <v>15</v>
      </c>
      <c r="Y48" s="31" t="s">
        <v>16</v>
      </c>
      <c r="Z48" s="31" t="s">
        <v>17</v>
      </c>
      <c r="AA48" s="32" t="s">
        <v>18</v>
      </c>
      <c r="AB48" s="451"/>
      <c r="AC48" s="388" t="s">
        <v>15</v>
      </c>
      <c r="AD48" s="31" t="s">
        <v>16</v>
      </c>
      <c r="AE48" s="31" t="s">
        <v>17</v>
      </c>
      <c r="AF48" s="32" t="s">
        <v>18</v>
      </c>
      <c r="AH48" s="388" t="s">
        <v>15</v>
      </c>
      <c r="AI48" s="31" t="s">
        <v>16</v>
      </c>
      <c r="AJ48" s="31" t="s">
        <v>17</v>
      </c>
      <c r="AK48" s="32" t="s">
        <v>18</v>
      </c>
      <c r="AM48" s="388" t="s">
        <v>15</v>
      </c>
      <c r="AN48" s="31" t="s">
        <v>16</v>
      </c>
      <c r="AO48" s="31" t="s">
        <v>17</v>
      </c>
      <c r="AP48" s="32" t="s">
        <v>18</v>
      </c>
      <c r="AR48" s="388" t="s">
        <v>15</v>
      </c>
      <c r="AS48" s="31" t="s">
        <v>16</v>
      </c>
      <c r="AT48" s="31" t="s">
        <v>17</v>
      </c>
      <c r="AU48" s="32" t="s">
        <v>18</v>
      </c>
      <c r="AW48" s="388" t="s">
        <v>15</v>
      </c>
      <c r="AX48" s="31" t="s">
        <v>16</v>
      </c>
      <c r="AY48" s="31" t="s">
        <v>17</v>
      </c>
      <c r="AZ48" s="32" t="s">
        <v>18</v>
      </c>
      <c r="BB48" s="388" t="s">
        <v>15</v>
      </c>
      <c r="BC48" s="31" t="s">
        <v>16</v>
      </c>
      <c r="BD48" s="31" t="s">
        <v>17</v>
      </c>
      <c r="BE48" s="32" t="s">
        <v>18</v>
      </c>
      <c r="BG48" s="388" t="s">
        <v>15</v>
      </c>
      <c r="BH48" s="31" t="s">
        <v>16</v>
      </c>
      <c r="BI48" s="31" t="s">
        <v>17</v>
      </c>
      <c r="BJ48" s="32" t="s">
        <v>18</v>
      </c>
      <c r="BL48" s="388" t="s">
        <v>15</v>
      </c>
      <c r="BM48" s="31" t="s">
        <v>16</v>
      </c>
      <c r="BN48" s="31" t="s">
        <v>17</v>
      </c>
      <c r="BO48" s="32" t="s">
        <v>18</v>
      </c>
      <c r="BQ48" s="388" t="s">
        <v>15</v>
      </c>
      <c r="BR48" s="31" t="s">
        <v>16</v>
      </c>
      <c r="BS48" s="31" t="s">
        <v>17</v>
      </c>
      <c r="BT48" s="32" t="s">
        <v>18</v>
      </c>
      <c r="BV48" s="388" t="s">
        <v>15</v>
      </c>
      <c r="BW48" s="31" t="s">
        <v>16</v>
      </c>
      <c r="BX48" s="31" t="s">
        <v>17</v>
      </c>
      <c r="BY48" s="32" t="s">
        <v>18</v>
      </c>
      <c r="CA48" s="388" t="s">
        <v>15</v>
      </c>
      <c r="CB48" s="31" t="s">
        <v>16</v>
      </c>
      <c r="CC48" s="31" t="s">
        <v>17</v>
      </c>
      <c r="CD48" s="32" t="s">
        <v>18</v>
      </c>
      <c r="CF48" s="388" t="s">
        <v>15</v>
      </c>
      <c r="CG48" s="31" t="s">
        <v>16</v>
      </c>
      <c r="CH48" s="31" t="s">
        <v>17</v>
      </c>
      <c r="CI48" s="32" t="s">
        <v>18</v>
      </c>
      <c r="CK48" s="388" t="s">
        <v>15</v>
      </c>
      <c r="CL48" s="31" t="s">
        <v>16</v>
      </c>
      <c r="CM48" s="31" t="s">
        <v>17</v>
      </c>
      <c r="CN48" s="32" t="s">
        <v>18</v>
      </c>
      <c r="CP48" s="388" t="s">
        <v>15</v>
      </c>
      <c r="CQ48" s="31" t="s">
        <v>16</v>
      </c>
      <c r="CR48" s="31" t="s">
        <v>17</v>
      </c>
      <c r="CS48" s="32" t="s">
        <v>18</v>
      </c>
      <c r="CU48" s="388" t="s">
        <v>15</v>
      </c>
      <c r="CV48" s="31" t="s">
        <v>16</v>
      </c>
      <c r="CW48" s="31" t="s">
        <v>17</v>
      </c>
      <c r="CX48" s="32" t="s">
        <v>18</v>
      </c>
      <c r="CZ48" s="388" t="s">
        <v>15</v>
      </c>
      <c r="DA48" s="31" t="s">
        <v>16</v>
      </c>
      <c r="DB48" s="31" t="s">
        <v>17</v>
      </c>
      <c r="DC48" s="32" t="s">
        <v>18</v>
      </c>
      <c r="DE48" s="388" t="s">
        <v>15</v>
      </c>
      <c r="DF48" s="31" t="s">
        <v>16</v>
      </c>
      <c r="DG48" s="31" t="s">
        <v>17</v>
      </c>
      <c r="DH48" s="32" t="s">
        <v>18</v>
      </c>
      <c r="DJ48" s="388" t="s">
        <v>15</v>
      </c>
      <c r="DK48" s="31" t="s">
        <v>16</v>
      </c>
      <c r="DL48" s="31" t="s">
        <v>17</v>
      </c>
      <c r="DM48" s="32" t="s">
        <v>18</v>
      </c>
      <c r="DO48" s="388" t="s">
        <v>15</v>
      </c>
      <c r="DP48" s="31" t="s">
        <v>16</v>
      </c>
      <c r="DQ48" s="31" t="s">
        <v>17</v>
      </c>
      <c r="DR48" s="32" t="s">
        <v>18</v>
      </c>
      <c r="DT48" s="250" t="s">
        <v>17</v>
      </c>
      <c r="DU48" s="251" t="s">
        <v>18</v>
      </c>
      <c r="DV48" s="250" t="s">
        <v>17</v>
      </c>
      <c r="DW48" s="252" t="s">
        <v>18</v>
      </c>
      <c r="DX48" s="253" t="s">
        <v>17</v>
      </c>
      <c r="DY48" s="252" t="s">
        <v>18</v>
      </c>
    </row>
    <row r="49" spans="2:130" s="33" customFormat="1" ht="27" customHeight="1" thickBot="1" x14ac:dyDescent="0.35">
      <c r="B49" s="254" t="s">
        <v>506</v>
      </c>
      <c r="C49" s="255" t="s">
        <v>55</v>
      </c>
      <c r="D49" s="444"/>
      <c r="E49" s="283" t="s">
        <v>21</v>
      </c>
      <c r="F49" s="257" t="s">
        <v>22</v>
      </c>
      <c r="G49" s="257"/>
      <c r="H49" s="257" t="s">
        <v>23</v>
      </c>
      <c r="I49" s="257" t="s">
        <v>24</v>
      </c>
      <c r="J49" s="257" t="s">
        <v>25</v>
      </c>
      <c r="K49" s="258" t="s">
        <v>26</v>
      </c>
      <c r="L49" s="259" t="s">
        <v>27</v>
      </c>
      <c r="N49" s="389"/>
      <c r="O49" s="212"/>
      <c r="P49" s="35"/>
      <c r="Q49" s="36"/>
      <c r="R49" s="37"/>
      <c r="S49" s="34"/>
      <c r="T49" s="35"/>
      <c r="U49" s="35"/>
      <c r="V49" s="36"/>
      <c r="W49" s="37"/>
      <c r="X49" s="389"/>
      <c r="Y49" s="35"/>
      <c r="Z49" s="35"/>
      <c r="AA49" s="36"/>
      <c r="AB49" s="37"/>
      <c r="AC49" s="389"/>
      <c r="AD49" s="35"/>
      <c r="AE49" s="35"/>
      <c r="AF49" s="36"/>
      <c r="AH49" s="389"/>
      <c r="AI49" s="35"/>
      <c r="AJ49" s="35"/>
      <c r="AK49" s="36"/>
      <c r="AM49" s="389"/>
      <c r="AN49" s="35"/>
      <c r="AO49" s="35"/>
      <c r="AP49" s="36"/>
      <c r="AR49" s="389"/>
      <c r="AS49" s="35"/>
      <c r="AT49" s="35"/>
      <c r="AU49" s="36"/>
      <c r="AW49" s="389"/>
      <c r="AX49" s="35"/>
      <c r="AY49" s="35"/>
      <c r="AZ49" s="36"/>
      <c r="BB49" s="389"/>
      <c r="BC49" s="35"/>
      <c r="BD49" s="35"/>
      <c r="BE49" s="36"/>
      <c r="BG49" s="389"/>
      <c r="BH49" s="35"/>
      <c r="BI49" s="35"/>
      <c r="BJ49" s="36"/>
      <c r="BL49" s="389"/>
      <c r="BM49" s="35"/>
      <c r="BN49" s="35"/>
      <c r="BO49" s="36"/>
      <c r="BQ49" s="389"/>
      <c r="BR49" s="35"/>
      <c r="BS49" s="35"/>
      <c r="BT49" s="36"/>
      <c r="BV49" s="389"/>
      <c r="BW49" s="35"/>
      <c r="BX49" s="35"/>
      <c r="BY49" s="36"/>
      <c r="CA49" s="389"/>
      <c r="CB49" s="35"/>
      <c r="CC49" s="35"/>
      <c r="CD49" s="36"/>
      <c r="CF49" s="389"/>
      <c r="CG49" s="35"/>
      <c r="CH49" s="35"/>
      <c r="CI49" s="36"/>
      <c r="CK49" s="389"/>
      <c r="CL49" s="35"/>
      <c r="CM49" s="35"/>
      <c r="CN49" s="36"/>
      <c r="CP49" s="389"/>
      <c r="CQ49" s="35"/>
      <c r="CR49" s="35"/>
      <c r="CS49" s="36"/>
      <c r="CU49" s="389"/>
      <c r="CV49" s="35"/>
      <c r="CW49" s="35"/>
      <c r="CX49" s="36"/>
      <c r="CZ49" s="389"/>
      <c r="DA49" s="35"/>
      <c r="DB49" s="35"/>
      <c r="DC49" s="36"/>
      <c r="DE49" s="389"/>
      <c r="DF49" s="35"/>
      <c r="DG49" s="35"/>
      <c r="DH49" s="36"/>
      <c r="DJ49" s="389"/>
      <c r="DK49" s="35"/>
      <c r="DL49" s="35"/>
      <c r="DM49" s="36"/>
      <c r="DO49" s="389"/>
      <c r="DP49" s="35"/>
      <c r="DQ49" s="35"/>
      <c r="DR49" s="36"/>
      <c r="DT49" s="34"/>
      <c r="DU49" s="36"/>
      <c r="DV49" s="38"/>
      <c r="DW49" s="36"/>
      <c r="DX49" s="38"/>
      <c r="DY49" s="39"/>
      <c r="DZ49" s="309" t="str">
        <f t="shared" ref="DZ49" si="73">B49</f>
        <v>Infrastructure (escritorio Magude + armazem )</v>
      </c>
    </row>
    <row r="50" spans="2:130" ht="16.8" customHeight="1" x14ac:dyDescent="0.3">
      <c r="E50" s="262"/>
      <c r="F50" s="263"/>
      <c r="G50" s="263"/>
      <c r="H50" s="263"/>
      <c r="I50" s="264"/>
      <c r="J50" s="264"/>
      <c r="K50" s="265"/>
      <c r="L50" s="260"/>
      <c r="M50" s="266"/>
      <c r="N50" s="393"/>
      <c r="O50" s="213"/>
      <c r="P50" s="202"/>
      <c r="Q50" s="43"/>
      <c r="S50" s="381"/>
      <c r="T50" s="203"/>
      <c r="U50" s="202"/>
      <c r="V50" s="43"/>
      <c r="X50" s="393"/>
      <c r="Y50" s="42"/>
      <c r="Z50" s="202"/>
      <c r="AA50" s="43"/>
      <c r="AC50" s="393"/>
      <c r="AD50" s="42"/>
      <c r="AE50" s="202"/>
      <c r="AF50" s="43"/>
      <c r="AH50" s="393"/>
      <c r="AI50" s="42"/>
      <c r="AJ50" s="202"/>
      <c r="AK50" s="43"/>
      <c r="AM50" s="393"/>
      <c r="AN50" s="42"/>
      <c r="AO50" s="202"/>
      <c r="AP50" s="43"/>
      <c r="AR50" s="393"/>
      <c r="AS50" s="42"/>
      <c r="AT50" s="202"/>
      <c r="AU50" s="43"/>
      <c r="AW50" s="393"/>
      <c r="AX50" s="42"/>
      <c r="AY50" s="202"/>
      <c r="AZ50" s="43"/>
      <c r="BB50" s="393"/>
      <c r="BC50" s="42"/>
      <c r="BD50" s="202"/>
      <c r="BE50" s="43"/>
      <c r="BG50" s="393"/>
      <c r="BH50" s="42"/>
      <c r="BI50" s="202"/>
      <c r="BJ50" s="43"/>
      <c r="BL50" s="393"/>
      <c r="BM50" s="42"/>
      <c r="BN50" s="202"/>
      <c r="BO50" s="43"/>
      <c r="BQ50" s="393"/>
      <c r="BR50" s="42"/>
      <c r="BS50" s="202"/>
      <c r="BT50" s="43"/>
      <c r="BV50" s="393"/>
      <c r="BW50" s="42"/>
      <c r="BX50" s="202"/>
      <c r="BY50" s="43"/>
      <c r="CA50" s="393"/>
      <c r="CB50" s="42"/>
      <c r="CC50" s="202"/>
      <c r="CD50" s="43"/>
      <c r="CF50" s="393"/>
      <c r="CG50" s="42"/>
      <c r="CH50" s="202"/>
      <c r="CI50" s="43"/>
      <c r="CK50" s="393"/>
      <c r="CL50" s="42"/>
      <c r="CM50" s="202"/>
      <c r="CN50" s="43"/>
      <c r="CP50" s="393"/>
      <c r="CQ50" s="42"/>
      <c r="CR50" s="202"/>
      <c r="CS50" s="43"/>
      <c r="CU50" s="393"/>
      <c r="CV50" s="42"/>
      <c r="CW50" s="202"/>
      <c r="CX50" s="43"/>
      <c r="CZ50" s="393"/>
      <c r="DA50" s="42"/>
      <c r="DB50" s="202"/>
      <c r="DC50" s="43"/>
      <c r="DE50" s="393"/>
      <c r="DF50" s="42"/>
      <c r="DG50" s="202"/>
      <c r="DH50" s="43"/>
      <c r="DJ50" s="393"/>
      <c r="DK50" s="42"/>
      <c r="DL50" s="202"/>
      <c r="DM50" s="43"/>
      <c r="DO50" s="393"/>
      <c r="DP50" s="42"/>
      <c r="DQ50" s="202"/>
      <c r="DR50" s="43"/>
      <c r="DT50" s="51">
        <f>P50+U50+Z50+AE50+AJ50+AO50+AT50+AY50+BD50+BI50+BN50+BS50+BX50+CC50+CH50+CM50+CR50+CW50+DB50+DG50+DL50+DQ50</f>
        <v>0</v>
      </c>
      <c r="DU50" s="43">
        <f>+DT50/$I$3</f>
        <v>0</v>
      </c>
      <c r="DV50" s="46">
        <v>0</v>
      </c>
      <c r="DW50" s="202">
        <f>+DV50/$I$3</f>
        <v>0</v>
      </c>
      <c r="DX50" s="52">
        <f>+DT50+DV50</f>
        <v>0</v>
      </c>
      <c r="DY50" s="52">
        <f>+DU50+DW50</f>
        <v>0</v>
      </c>
      <c r="DZ50" s="350">
        <f>B50</f>
        <v>0</v>
      </c>
    </row>
    <row r="51" spans="2:130" ht="16.8" customHeight="1" x14ac:dyDescent="0.3">
      <c r="B51" s="60"/>
      <c r="C51" s="434"/>
      <c r="E51" s="262"/>
      <c r="F51" s="263"/>
      <c r="G51" s="263"/>
      <c r="H51" s="263"/>
      <c r="I51" s="264"/>
      <c r="J51" s="264"/>
      <c r="K51" s="265"/>
      <c r="L51" s="260"/>
      <c r="M51" s="266"/>
      <c r="N51" s="394"/>
      <c r="O51" s="214"/>
      <c r="P51" s="8">
        <f>$E51*N51*O51</f>
        <v>0</v>
      </c>
      <c r="Q51" s="50">
        <f t="shared" ref="Q51:Q61" si="74">P51/$I$3</f>
        <v>0</v>
      </c>
      <c r="S51" s="382">
        <f>N51</f>
        <v>0</v>
      </c>
      <c r="T51" s="201">
        <f>O51</f>
        <v>0</v>
      </c>
      <c r="U51" s="8">
        <f>$E51*S51*T51</f>
        <v>0</v>
      </c>
      <c r="V51" s="50">
        <f t="shared" ref="V51:V61" si="75">U51/$I$3</f>
        <v>0</v>
      </c>
      <c r="X51" s="382">
        <f>S51</f>
        <v>0</v>
      </c>
      <c r="Y51" s="201">
        <f>T51</f>
        <v>0</v>
      </c>
      <c r="Z51" s="8">
        <f>$E51*X51*Y51</f>
        <v>0</v>
      </c>
      <c r="AA51" s="50">
        <f t="shared" ref="AA51:AA61" si="76">Z51/$I$3</f>
        <v>0</v>
      </c>
      <c r="AC51" s="382">
        <f>X51</f>
        <v>0</v>
      </c>
      <c r="AD51" s="201">
        <f>Y51</f>
        <v>0</v>
      </c>
      <c r="AE51" s="8">
        <f>$E51*AC51*AD51</f>
        <v>0</v>
      </c>
      <c r="AF51" s="50">
        <f t="shared" ref="AF51:AF61" si="77">AE51/$I$3</f>
        <v>0</v>
      </c>
      <c r="AH51" s="382">
        <f>AC51</f>
        <v>0</v>
      </c>
      <c r="AI51" s="201">
        <f>AD51</f>
        <v>0</v>
      </c>
      <c r="AJ51" s="8">
        <f>$E51*AH51*AI51</f>
        <v>0</v>
      </c>
      <c r="AK51" s="50">
        <f t="shared" ref="AK51:AK61" si="78">AJ51/$I$3</f>
        <v>0</v>
      </c>
      <c r="AM51" s="382">
        <f>AH51</f>
        <v>0</v>
      </c>
      <c r="AN51" s="201">
        <f>AI51</f>
        <v>0</v>
      </c>
      <c r="AO51" s="8">
        <f>$E51*AM51*AN51</f>
        <v>0</v>
      </c>
      <c r="AP51" s="50">
        <f t="shared" ref="AP51:AP61" si="79">AO51/$I$3</f>
        <v>0</v>
      </c>
      <c r="AR51" s="382">
        <f>AM51</f>
        <v>0</v>
      </c>
      <c r="AS51" s="201">
        <f>AN51</f>
        <v>0</v>
      </c>
      <c r="AT51" s="8">
        <f>$E51*AR51*AS51</f>
        <v>0</v>
      </c>
      <c r="AU51" s="50">
        <f t="shared" ref="AU51:AU61" si="80">AT51/$I$3</f>
        <v>0</v>
      </c>
      <c r="AW51" s="382">
        <f>AR51</f>
        <v>0</v>
      </c>
      <c r="AX51" s="201">
        <f>AS51</f>
        <v>0</v>
      </c>
      <c r="AY51" s="8">
        <f>$E51*AW51*AX51</f>
        <v>0</v>
      </c>
      <c r="AZ51" s="50">
        <f t="shared" ref="AZ51:AZ61" si="81">AY51/$I$3</f>
        <v>0</v>
      </c>
      <c r="BB51" s="382">
        <f>AW51</f>
        <v>0</v>
      </c>
      <c r="BC51" s="201">
        <f>AX51</f>
        <v>0</v>
      </c>
      <c r="BD51" s="8">
        <f>$E51*BB51*BC51</f>
        <v>0</v>
      </c>
      <c r="BE51" s="50">
        <f t="shared" ref="BE51:BE61" si="82">BD51/$I$3</f>
        <v>0</v>
      </c>
      <c r="BG51" s="382">
        <f>BB51</f>
        <v>0</v>
      </c>
      <c r="BH51" s="201">
        <f>BC51</f>
        <v>0</v>
      </c>
      <c r="BI51" s="8">
        <f>$E51*BG51*BH51</f>
        <v>0</v>
      </c>
      <c r="BJ51" s="50">
        <f t="shared" ref="BJ51:BJ61" si="83">BI51/$I$3</f>
        <v>0</v>
      </c>
      <c r="BL51" s="382">
        <f>BG51</f>
        <v>0</v>
      </c>
      <c r="BM51" s="201">
        <f>BH51</f>
        <v>0</v>
      </c>
      <c r="BN51" s="8">
        <f>$E51*BL51*BM51</f>
        <v>0</v>
      </c>
      <c r="BO51" s="50">
        <f t="shared" ref="BO51:BO61" si="84">BN51/$I$3</f>
        <v>0</v>
      </c>
      <c r="BQ51" s="382">
        <f>BL51</f>
        <v>0</v>
      </c>
      <c r="BR51" s="201">
        <f>BM51</f>
        <v>0</v>
      </c>
      <c r="BS51" s="8">
        <f>$E51*BQ51*BR51</f>
        <v>0</v>
      </c>
      <c r="BT51" s="50">
        <f t="shared" ref="BT51:BT61" si="85">BS51/$I$3</f>
        <v>0</v>
      </c>
      <c r="BV51" s="382">
        <f>BQ51</f>
        <v>0</v>
      </c>
      <c r="BW51" s="201">
        <f>BR51</f>
        <v>0</v>
      </c>
      <c r="BX51" s="8">
        <f>$E51*BV51*BW51</f>
        <v>0</v>
      </c>
      <c r="BY51" s="50">
        <f t="shared" ref="BY51:BY61" si="86">BX51/$I$3</f>
        <v>0</v>
      </c>
      <c r="CA51" s="382">
        <f>BV51</f>
        <v>0</v>
      </c>
      <c r="CB51" s="201">
        <f>BW51</f>
        <v>0</v>
      </c>
      <c r="CC51" s="8">
        <f>$E51*CA51*CB51</f>
        <v>0</v>
      </c>
      <c r="CD51" s="50">
        <f t="shared" ref="CD51:CD61" si="87">CC51/$I$3</f>
        <v>0</v>
      </c>
      <c r="CF51" s="382">
        <f>CA51</f>
        <v>0</v>
      </c>
      <c r="CG51" s="201">
        <f>CB51</f>
        <v>0</v>
      </c>
      <c r="CH51" s="8">
        <f>$E51*CF51*CG51</f>
        <v>0</v>
      </c>
      <c r="CI51" s="50">
        <f t="shared" ref="CI51:CI61" si="88">CH51/$I$3</f>
        <v>0</v>
      </c>
      <c r="CK51" s="382">
        <f>CF51</f>
        <v>0</v>
      </c>
      <c r="CL51" s="201">
        <f>CG51</f>
        <v>0</v>
      </c>
      <c r="CM51" s="8">
        <f>$E51*CK51*CL51</f>
        <v>0</v>
      </c>
      <c r="CN51" s="50">
        <f t="shared" ref="CN51:CN61" si="89">CM51/$I$3</f>
        <v>0</v>
      </c>
      <c r="CP51" s="382">
        <f>CK51</f>
        <v>0</v>
      </c>
      <c r="CQ51" s="201">
        <f>CL51</f>
        <v>0</v>
      </c>
      <c r="CR51" s="8">
        <f>$E51*CP51*CQ51</f>
        <v>0</v>
      </c>
      <c r="CS51" s="50">
        <f t="shared" ref="CS51:CS61" si="90">CR51/$I$3</f>
        <v>0</v>
      </c>
      <c r="CU51" s="382">
        <f>CP51</f>
        <v>0</v>
      </c>
      <c r="CV51" s="201">
        <f>CQ51</f>
        <v>0</v>
      </c>
      <c r="CW51" s="8">
        <f>$E51*CU51*CV51</f>
        <v>0</v>
      </c>
      <c r="CX51" s="50">
        <f t="shared" ref="CX51:CX61" si="91">CW51/$I$3</f>
        <v>0</v>
      </c>
      <c r="CZ51" s="382">
        <f>CU51</f>
        <v>0</v>
      </c>
      <c r="DA51" s="201">
        <f>CV51</f>
        <v>0</v>
      </c>
      <c r="DB51" s="8">
        <f>$E51*CZ51*DA51</f>
        <v>0</v>
      </c>
      <c r="DC51" s="50">
        <f t="shared" ref="DC51:DC61" si="92">DB51/$I$3</f>
        <v>0</v>
      </c>
      <c r="DE51" s="394"/>
      <c r="DF51" s="44"/>
      <c r="DG51" s="8">
        <f>$E51*DE51*DF51</f>
        <v>0</v>
      </c>
      <c r="DH51" s="50">
        <f t="shared" ref="DH51:DH61" si="93">DG51/$I$3</f>
        <v>0</v>
      </c>
      <c r="DJ51" s="394"/>
      <c r="DK51" s="44"/>
      <c r="DL51" s="8">
        <f>$E51*DJ51*DK51</f>
        <v>0</v>
      </c>
      <c r="DM51" s="50">
        <f t="shared" ref="DM51:DM61" si="94">DL51/$I$3</f>
        <v>0</v>
      </c>
      <c r="DO51" s="394"/>
      <c r="DP51" s="44"/>
      <c r="DQ51" s="8">
        <f>$E51*DO51*DP51</f>
        <v>0</v>
      </c>
      <c r="DR51" s="50">
        <f t="shared" ref="DR51:DR61" si="95">DQ51/$I$3</f>
        <v>0</v>
      </c>
      <c r="DT51" s="51">
        <f t="shared" ref="DT51:DT61" si="96">P51+U51+Z51+AE51+AJ51+AO51+AT51+AY51+BD51+BI51+BN51+BS51+BX51+CC51+CH51+CM51+CR51+CW51+DB51+DG51+DL51+DQ51</f>
        <v>0</v>
      </c>
      <c r="DU51" s="8">
        <f>+DT51/$I$3</f>
        <v>0</v>
      </c>
      <c r="DV51" s="52">
        <v>0</v>
      </c>
      <c r="DW51" s="8">
        <f>+DV51/$I$3</f>
        <v>0</v>
      </c>
      <c r="DX51" s="52">
        <f t="shared" ref="DX51:DY61" si="97">+DT51+DV51</f>
        <v>0</v>
      </c>
      <c r="DY51" s="52">
        <f>+DU51+DW51</f>
        <v>0</v>
      </c>
      <c r="DZ51" s="350">
        <f t="shared" ref="DZ51:DZ62" si="98">B51</f>
        <v>0</v>
      </c>
    </row>
    <row r="52" spans="2:130" ht="39.6" customHeight="1" x14ac:dyDescent="0.3">
      <c r="B52" s="87"/>
      <c r="C52" s="192"/>
      <c r="D52" s="192"/>
      <c r="E52" s="262"/>
      <c r="F52" s="263"/>
      <c r="G52" s="263"/>
      <c r="H52" s="263"/>
      <c r="I52" s="264"/>
      <c r="J52" s="264"/>
      <c r="K52" s="265"/>
      <c r="L52" s="260"/>
      <c r="M52" s="266"/>
      <c r="N52" s="394"/>
      <c r="O52" s="214"/>
      <c r="P52" s="8">
        <f>$E52*N52*O52</f>
        <v>0</v>
      </c>
      <c r="Q52" s="50">
        <f t="shared" si="74"/>
        <v>0</v>
      </c>
      <c r="S52" s="382">
        <f>N52</f>
        <v>0</v>
      </c>
      <c r="T52" s="201">
        <f>O52</f>
        <v>0</v>
      </c>
      <c r="U52" s="8">
        <f>$E52*S52*T52</f>
        <v>0</v>
      </c>
      <c r="V52" s="50">
        <f t="shared" si="75"/>
        <v>0</v>
      </c>
      <c r="X52" s="382">
        <f>S52</f>
        <v>0</v>
      </c>
      <c r="Y52" s="201">
        <f>T52</f>
        <v>0</v>
      </c>
      <c r="Z52" s="8">
        <f>$E52*X52*Y52</f>
        <v>0</v>
      </c>
      <c r="AA52" s="50">
        <f t="shared" si="76"/>
        <v>0</v>
      </c>
      <c r="AC52" s="382">
        <f>X52</f>
        <v>0</v>
      </c>
      <c r="AD52" s="201">
        <f>Y52</f>
        <v>0</v>
      </c>
      <c r="AE52" s="8">
        <f>$E52*AC52*AD52</f>
        <v>0</v>
      </c>
      <c r="AF52" s="50">
        <f t="shared" si="77"/>
        <v>0</v>
      </c>
      <c r="AH52" s="382">
        <f>AC52</f>
        <v>0</v>
      </c>
      <c r="AI52" s="201">
        <f>AD52</f>
        <v>0</v>
      </c>
      <c r="AJ52" s="8">
        <f>$E52*AH52*AI52</f>
        <v>0</v>
      </c>
      <c r="AK52" s="50">
        <f t="shared" si="78"/>
        <v>0</v>
      </c>
      <c r="AM52" s="382">
        <f>AH52</f>
        <v>0</v>
      </c>
      <c r="AN52" s="201">
        <f>AI52</f>
        <v>0</v>
      </c>
      <c r="AO52" s="8">
        <f>$E52*AM52*AN52</f>
        <v>0</v>
      </c>
      <c r="AP52" s="50">
        <f t="shared" si="79"/>
        <v>0</v>
      </c>
      <c r="AR52" s="382">
        <f>AM52</f>
        <v>0</v>
      </c>
      <c r="AS52" s="201">
        <f>AN52</f>
        <v>0</v>
      </c>
      <c r="AT52" s="8">
        <f>$E52*AR52*AS52</f>
        <v>0</v>
      </c>
      <c r="AU52" s="50">
        <f t="shared" si="80"/>
        <v>0</v>
      </c>
      <c r="AW52" s="382">
        <f>AR52</f>
        <v>0</v>
      </c>
      <c r="AX52" s="201">
        <f>AS52</f>
        <v>0</v>
      </c>
      <c r="AY52" s="8">
        <f>$E52*AW52*AX52</f>
        <v>0</v>
      </c>
      <c r="AZ52" s="50">
        <f t="shared" si="81"/>
        <v>0</v>
      </c>
      <c r="BB52" s="382">
        <f>AW52</f>
        <v>0</v>
      </c>
      <c r="BC52" s="201">
        <f>AX52</f>
        <v>0</v>
      </c>
      <c r="BD52" s="8">
        <f>$E52*BB52*BC52</f>
        <v>0</v>
      </c>
      <c r="BE52" s="50">
        <f t="shared" si="82"/>
        <v>0</v>
      </c>
      <c r="BG52" s="382">
        <f>BB52</f>
        <v>0</v>
      </c>
      <c r="BH52" s="201">
        <f>BC52</f>
        <v>0</v>
      </c>
      <c r="BI52" s="8">
        <f>$E52*BG52*BH52</f>
        <v>0</v>
      </c>
      <c r="BJ52" s="50">
        <f t="shared" si="83"/>
        <v>0</v>
      </c>
      <c r="BL52" s="382">
        <f>BG52</f>
        <v>0</v>
      </c>
      <c r="BM52" s="201">
        <f>BH52</f>
        <v>0</v>
      </c>
      <c r="BN52" s="8">
        <f>$E52*BL52*BM52</f>
        <v>0</v>
      </c>
      <c r="BO52" s="50">
        <f t="shared" si="84"/>
        <v>0</v>
      </c>
      <c r="BQ52" s="382">
        <f>BL52</f>
        <v>0</v>
      </c>
      <c r="BR52" s="201">
        <f>BM52</f>
        <v>0</v>
      </c>
      <c r="BS52" s="8">
        <f>$E52*BQ52*BR52</f>
        <v>0</v>
      </c>
      <c r="BT52" s="50">
        <f t="shared" si="85"/>
        <v>0</v>
      </c>
      <c r="BV52" s="382">
        <f>BQ52</f>
        <v>0</v>
      </c>
      <c r="BW52" s="201">
        <f>BR52</f>
        <v>0</v>
      </c>
      <c r="BX52" s="8">
        <f>$E52*BV52*BW52</f>
        <v>0</v>
      </c>
      <c r="BY52" s="50">
        <f t="shared" si="86"/>
        <v>0</v>
      </c>
      <c r="CA52" s="382">
        <f>BV52</f>
        <v>0</v>
      </c>
      <c r="CB52" s="201">
        <f>BW52</f>
        <v>0</v>
      </c>
      <c r="CC52" s="8">
        <f>$E52*CA52*CB52</f>
        <v>0</v>
      </c>
      <c r="CD52" s="50">
        <f t="shared" si="87"/>
        <v>0</v>
      </c>
      <c r="CF52" s="382">
        <f>CA52</f>
        <v>0</v>
      </c>
      <c r="CG52" s="201">
        <f>CB52</f>
        <v>0</v>
      </c>
      <c r="CH52" s="8">
        <f>$E52*CF52*CG52</f>
        <v>0</v>
      </c>
      <c r="CI52" s="50">
        <f t="shared" si="88"/>
        <v>0</v>
      </c>
      <c r="CK52" s="382">
        <f>CF52</f>
        <v>0</v>
      </c>
      <c r="CL52" s="201">
        <f>CG52</f>
        <v>0</v>
      </c>
      <c r="CM52" s="8">
        <f>$E52*CK52*CL52</f>
        <v>0</v>
      </c>
      <c r="CN52" s="50">
        <f t="shared" si="89"/>
        <v>0</v>
      </c>
      <c r="CP52" s="382">
        <f>CK52</f>
        <v>0</v>
      </c>
      <c r="CQ52" s="201">
        <f>CL52</f>
        <v>0</v>
      </c>
      <c r="CR52" s="8">
        <f>$E52*CP52*CQ52</f>
        <v>0</v>
      </c>
      <c r="CS52" s="50">
        <f t="shared" si="90"/>
        <v>0</v>
      </c>
      <c r="CU52" s="382">
        <f>CP52</f>
        <v>0</v>
      </c>
      <c r="CV52" s="201">
        <f>CQ52</f>
        <v>0</v>
      </c>
      <c r="CW52" s="8">
        <f>$E52*CU52*CV52</f>
        <v>0</v>
      </c>
      <c r="CX52" s="50">
        <f t="shared" si="91"/>
        <v>0</v>
      </c>
      <c r="CZ52" s="382">
        <f>CU52</f>
        <v>0</v>
      </c>
      <c r="DA52" s="201">
        <f>CV52</f>
        <v>0</v>
      </c>
      <c r="DB52" s="8">
        <f>$E52*CZ52*DA52</f>
        <v>0</v>
      </c>
      <c r="DC52" s="50">
        <f t="shared" si="92"/>
        <v>0</v>
      </c>
      <c r="DE52" s="394">
        <f>CZ52</f>
        <v>0</v>
      </c>
      <c r="DF52" s="44">
        <f>DA52</f>
        <v>0</v>
      </c>
      <c r="DG52" s="8">
        <f>$E52*DE52*DF52</f>
        <v>0</v>
      </c>
      <c r="DH52" s="50">
        <f t="shared" si="93"/>
        <v>0</v>
      </c>
      <c r="DJ52" s="394">
        <f>DE52</f>
        <v>0</v>
      </c>
      <c r="DK52" s="44">
        <f>DF52</f>
        <v>0</v>
      </c>
      <c r="DL52" s="8">
        <f>$E52*DJ52*DK52</f>
        <v>0</v>
      </c>
      <c r="DM52" s="50">
        <f t="shared" si="94"/>
        <v>0</v>
      </c>
      <c r="DO52" s="394">
        <f>DJ52</f>
        <v>0</v>
      </c>
      <c r="DP52" s="44">
        <f>DK52</f>
        <v>0</v>
      </c>
      <c r="DQ52" s="8">
        <f>$E52*DO52*DP52</f>
        <v>0</v>
      </c>
      <c r="DR52" s="50">
        <f t="shared" si="95"/>
        <v>0</v>
      </c>
      <c r="DT52" s="51">
        <f t="shared" si="96"/>
        <v>0</v>
      </c>
      <c r="DU52" s="8">
        <f t="shared" ref="DU52:DU61" si="99">+DT52/$I$3</f>
        <v>0</v>
      </c>
      <c r="DV52" s="52">
        <v>0</v>
      </c>
      <c r="DW52" s="8">
        <f t="shared" ref="DW52:DW61" si="100">+DV52/$I$3</f>
        <v>0</v>
      </c>
      <c r="DX52" s="52">
        <f t="shared" si="97"/>
        <v>0</v>
      </c>
      <c r="DY52" s="52">
        <f t="shared" si="97"/>
        <v>0</v>
      </c>
      <c r="DZ52" s="350">
        <f t="shared" si="98"/>
        <v>0</v>
      </c>
    </row>
    <row r="53" spans="2:130" ht="33" customHeight="1" x14ac:dyDescent="0.3">
      <c r="B53" s="87"/>
      <c r="C53" s="192"/>
      <c r="D53" s="192"/>
      <c r="E53" s="334"/>
      <c r="F53" s="263"/>
      <c r="G53" s="274"/>
      <c r="H53" s="274"/>
      <c r="I53" s="264"/>
      <c r="J53" s="264"/>
      <c r="K53" s="265"/>
      <c r="L53" s="260"/>
      <c r="M53" s="266"/>
      <c r="N53" s="394"/>
      <c r="O53" s="214"/>
      <c r="P53" s="8">
        <f>$E53*N53*O53</f>
        <v>0</v>
      </c>
      <c r="Q53" s="50">
        <f t="shared" si="74"/>
        <v>0</v>
      </c>
      <c r="S53" s="382">
        <f t="shared" ref="S53:T61" si="101">N53</f>
        <v>0</v>
      </c>
      <c r="T53" s="201">
        <f t="shared" si="101"/>
        <v>0</v>
      </c>
      <c r="U53" s="8">
        <f>$E53*S53*T53</f>
        <v>0</v>
      </c>
      <c r="V53" s="50">
        <f t="shared" si="75"/>
        <v>0</v>
      </c>
      <c r="X53" s="382">
        <f t="shared" ref="X53:Y61" si="102">S53</f>
        <v>0</v>
      </c>
      <c r="Y53" s="201">
        <f t="shared" si="102"/>
        <v>0</v>
      </c>
      <c r="Z53" s="8">
        <f>$E53*X53*Y53</f>
        <v>0</v>
      </c>
      <c r="AA53" s="50">
        <f t="shared" si="76"/>
        <v>0</v>
      </c>
      <c r="AC53" s="382">
        <f t="shared" ref="AC53:AD61" si="103">X53</f>
        <v>0</v>
      </c>
      <c r="AD53" s="201">
        <f t="shared" si="103"/>
        <v>0</v>
      </c>
      <c r="AE53" s="8">
        <f>$E53*AC53*AD53</f>
        <v>0</v>
      </c>
      <c r="AF53" s="50">
        <f t="shared" si="77"/>
        <v>0</v>
      </c>
      <c r="AH53" s="382">
        <f t="shared" ref="AH53:AI61" si="104">AC53</f>
        <v>0</v>
      </c>
      <c r="AI53" s="201">
        <f t="shared" si="104"/>
        <v>0</v>
      </c>
      <c r="AJ53" s="8">
        <f>$E53*AH53*AI53</f>
        <v>0</v>
      </c>
      <c r="AK53" s="50">
        <f t="shared" si="78"/>
        <v>0</v>
      </c>
      <c r="AM53" s="382">
        <f t="shared" ref="AM53:AN61" si="105">AH53</f>
        <v>0</v>
      </c>
      <c r="AN53" s="201">
        <f t="shared" si="105"/>
        <v>0</v>
      </c>
      <c r="AO53" s="8">
        <f>$E53*AM53*AN53</f>
        <v>0</v>
      </c>
      <c r="AP53" s="50">
        <f t="shared" si="79"/>
        <v>0</v>
      </c>
      <c r="AR53" s="382">
        <f t="shared" ref="AR53:AS61" si="106">AM53</f>
        <v>0</v>
      </c>
      <c r="AS53" s="201">
        <f t="shared" si="106"/>
        <v>0</v>
      </c>
      <c r="AT53" s="8">
        <f>$E53*AR53*AS53</f>
        <v>0</v>
      </c>
      <c r="AU53" s="50">
        <f t="shared" si="80"/>
        <v>0</v>
      </c>
      <c r="AW53" s="382">
        <f t="shared" ref="AW53:AX61" si="107">AR53</f>
        <v>0</v>
      </c>
      <c r="AX53" s="201">
        <f t="shared" si="107"/>
        <v>0</v>
      </c>
      <c r="AY53" s="8">
        <f>$E53*AW53*AX53</f>
        <v>0</v>
      </c>
      <c r="AZ53" s="50">
        <f t="shared" si="81"/>
        <v>0</v>
      </c>
      <c r="BB53" s="382">
        <f t="shared" ref="BB53:BC61" si="108">AW53</f>
        <v>0</v>
      </c>
      <c r="BC53" s="201">
        <f t="shared" si="108"/>
        <v>0</v>
      </c>
      <c r="BD53" s="8">
        <f>$E53*BB53*BC53</f>
        <v>0</v>
      </c>
      <c r="BE53" s="50">
        <f t="shared" si="82"/>
        <v>0</v>
      </c>
      <c r="BG53" s="382">
        <f t="shared" ref="BG53:BH61" si="109">BB53</f>
        <v>0</v>
      </c>
      <c r="BH53" s="201">
        <f t="shared" si="109"/>
        <v>0</v>
      </c>
      <c r="BI53" s="8">
        <f>$E53*BG53*BH53</f>
        <v>0</v>
      </c>
      <c r="BJ53" s="50">
        <f t="shared" si="83"/>
        <v>0</v>
      </c>
      <c r="BL53" s="382">
        <f t="shared" ref="BL53:BM61" si="110">BG53</f>
        <v>0</v>
      </c>
      <c r="BM53" s="201">
        <f t="shared" si="110"/>
        <v>0</v>
      </c>
      <c r="BN53" s="8">
        <f>$E53*BL53*BM53</f>
        <v>0</v>
      </c>
      <c r="BO53" s="50">
        <f t="shared" si="84"/>
        <v>0</v>
      </c>
      <c r="BQ53" s="382">
        <f t="shared" ref="BQ53:BR61" si="111">BL53</f>
        <v>0</v>
      </c>
      <c r="BR53" s="201">
        <f t="shared" si="111"/>
        <v>0</v>
      </c>
      <c r="BS53" s="8">
        <f>$E53*BQ53*BR53</f>
        <v>0</v>
      </c>
      <c r="BT53" s="50">
        <f t="shared" si="85"/>
        <v>0</v>
      </c>
      <c r="BV53" s="382">
        <f t="shared" ref="BV53:BW61" si="112">BQ53</f>
        <v>0</v>
      </c>
      <c r="BW53" s="201">
        <f t="shared" si="112"/>
        <v>0</v>
      </c>
      <c r="BX53" s="8">
        <f>$E53*BV53*BW53</f>
        <v>0</v>
      </c>
      <c r="BY53" s="50">
        <f t="shared" si="86"/>
        <v>0</v>
      </c>
      <c r="CA53" s="382">
        <f t="shared" ref="CA53:CB61" si="113">BV53</f>
        <v>0</v>
      </c>
      <c r="CB53" s="201">
        <f t="shared" si="113"/>
        <v>0</v>
      </c>
      <c r="CC53" s="8">
        <f>$E53*CA53*CB53</f>
        <v>0</v>
      </c>
      <c r="CD53" s="50">
        <f t="shared" si="87"/>
        <v>0</v>
      </c>
      <c r="CF53" s="382">
        <f t="shared" ref="CF53:CG61" si="114">CA53</f>
        <v>0</v>
      </c>
      <c r="CG53" s="201">
        <f t="shared" si="114"/>
        <v>0</v>
      </c>
      <c r="CH53" s="8">
        <f>$E53*CF53*CG53</f>
        <v>0</v>
      </c>
      <c r="CI53" s="50">
        <f t="shared" si="88"/>
        <v>0</v>
      </c>
      <c r="CK53" s="382">
        <f t="shared" ref="CK53:CL61" si="115">CF53</f>
        <v>0</v>
      </c>
      <c r="CL53" s="201">
        <f t="shared" si="115"/>
        <v>0</v>
      </c>
      <c r="CM53" s="8">
        <f>$E53*CK53*CL53</f>
        <v>0</v>
      </c>
      <c r="CN53" s="50">
        <f t="shared" si="89"/>
        <v>0</v>
      </c>
      <c r="CP53" s="382">
        <f t="shared" ref="CP53:CQ61" si="116">CK53</f>
        <v>0</v>
      </c>
      <c r="CQ53" s="201">
        <f t="shared" si="116"/>
        <v>0</v>
      </c>
      <c r="CR53" s="8">
        <f>$E53*CP53*CQ53</f>
        <v>0</v>
      </c>
      <c r="CS53" s="50">
        <f t="shared" si="90"/>
        <v>0</v>
      </c>
      <c r="CU53" s="382">
        <f t="shared" ref="CU53:CV61" si="117">CP53</f>
        <v>0</v>
      </c>
      <c r="CV53" s="201">
        <f t="shared" si="117"/>
        <v>0</v>
      </c>
      <c r="CW53" s="8">
        <f>$E53*CU53*CV53</f>
        <v>0</v>
      </c>
      <c r="CX53" s="50">
        <f t="shared" si="91"/>
        <v>0</v>
      </c>
      <c r="CZ53" s="382">
        <f t="shared" ref="CZ53:DA61" si="118">CU53</f>
        <v>0</v>
      </c>
      <c r="DA53" s="201">
        <f t="shared" si="118"/>
        <v>0</v>
      </c>
      <c r="DB53" s="8">
        <f>$E53*CZ53*DA53</f>
        <v>0</v>
      </c>
      <c r="DC53" s="50">
        <f t="shared" si="92"/>
        <v>0</v>
      </c>
      <c r="DE53" s="394">
        <f t="shared" ref="DE53:DF61" si="119">CZ53</f>
        <v>0</v>
      </c>
      <c r="DF53" s="44">
        <f t="shared" si="119"/>
        <v>0</v>
      </c>
      <c r="DG53" s="8">
        <f>$E53*DE53*DF53</f>
        <v>0</v>
      </c>
      <c r="DH53" s="50">
        <f t="shared" si="93"/>
        <v>0</v>
      </c>
      <c r="DJ53" s="394">
        <f t="shared" ref="DJ53:DK61" si="120">DE53</f>
        <v>0</v>
      </c>
      <c r="DK53" s="44">
        <f t="shared" si="120"/>
        <v>0</v>
      </c>
      <c r="DL53" s="8">
        <f>$E53*DJ53*DK53</f>
        <v>0</v>
      </c>
      <c r="DM53" s="50">
        <f t="shared" si="94"/>
        <v>0</v>
      </c>
      <c r="DO53" s="394">
        <f t="shared" ref="DO53:DP61" si="121">DJ53</f>
        <v>0</v>
      </c>
      <c r="DP53" s="44">
        <f t="shared" si="121"/>
        <v>0</v>
      </c>
      <c r="DQ53" s="8">
        <f>$E53*DO53*DP53</f>
        <v>0</v>
      </c>
      <c r="DR53" s="50">
        <f t="shared" si="95"/>
        <v>0</v>
      </c>
      <c r="DT53" s="51">
        <f t="shared" si="96"/>
        <v>0</v>
      </c>
      <c r="DU53" s="8">
        <f t="shared" si="99"/>
        <v>0</v>
      </c>
      <c r="DV53" s="52">
        <v>0</v>
      </c>
      <c r="DW53" s="8">
        <f t="shared" si="100"/>
        <v>0</v>
      </c>
      <c r="DX53" s="52">
        <f t="shared" si="97"/>
        <v>0</v>
      </c>
      <c r="DY53" s="52">
        <f t="shared" si="97"/>
        <v>0</v>
      </c>
      <c r="DZ53" s="350">
        <f t="shared" si="98"/>
        <v>0</v>
      </c>
    </row>
    <row r="54" spans="2:130" ht="19.5" customHeight="1" x14ac:dyDescent="0.3">
      <c r="B54" s="333"/>
      <c r="C54" s="197"/>
      <c r="D54" s="197"/>
      <c r="E54" s="334"/>
      <c r="F54" s="274"/>
      <c r="G54" s="274"/>
      <c r="H54" s="274"/>
      <c r="I54" s="264"/>
      <c r="J54" s="264"/>
      <c r="K54" s="265"/>
      <c r="L54" s="260"/>
      <c r="M54" s="266"/>
      <c r="N54" s="394"/>
      <c r="O54" s="214"/>
      <c r="P54" s="8">
        <f t="shared" ref="P54:P61" si="122">$E54*N54*O54</f>
        <v>0</v>
      </c>
      <c r="Q54" s="50">
        <f t="shared" si="74"/>
        <v>0</v>
      </c>
      <c r="S54" s="382">
        <f t="shared" si="101"/>
        <v>0</v>
      </c>
      <c r="T54" s="201">
        <f t="shared" si="101"/>
        <v>0</v>
      </c>
      <c r="U54" s="8">
        <f t="shared" ref="U54:U61" si="123">$E54*S54*T54</f>
        <v>0</v>
      </c>
      <c r="V54" s="50">
        <f t="shared" si="75"/>
        <v>0</v>
      </c>
      <c r="X54" s="382">
        <f t="shared" si="102"/>
        <v>0</v>
      </c>
      <c r="Y54" s="201">
        <f t="shared" si="102"/>
        <v>0</v>
      </c>
      <c r="Z54" s="8">
        <f t="shared" ref="Z54:Z61" si="124">$E54*X54*Y54</f>
        <v>0</v>
      </c>
      <c r="AA54" s="50">
        <f t="shared" si="76"/>
        <v>0</v>
      </c>
      <c r="AC54" s="382">
        <f t="shared" si="103"/>
        <v>0</v>
      </c>
      <c r="AD54" s="201">
        <f t="shared" si="103"/>
        <v>0</v>
      </c>
      <c r="AE54" s="8">
        <f t="shared" ref="AE54:AE61" si="125">$E54*AC54*AD54</f>
        <v>0</v>
      </c>
      <c r="AF54" s="50">
        <f t="shared" si="77"/>
        <v>0</v>
      </c>
      <c r="AH54" s="382">
        <f t="shared" si="104"/>
        <v>0</v>
      </c>
      <c r="AI54" s="201">
        <f t="shared" si="104"/>
        <v>0</v>
      </c>
      <c r="AJ54" s="8">
        <f t="shared" ref="AJ54:AJ61" si="126">$E54*AH54*AI54</f>
        <v>0</v>
      </c>
      <c r="AK54" s="50">
        <f t="shared" si="78"/>
        <v>0</v>
      </c>
      <c r="AM54" s="382">
        <f t="shared" si="105"/>
        <v>0</v>
      </c>
      <c r="AN54" s="201">
        <f t="shared" si="105"/>
        <v>0</v>
      </c>
      <c r="AO54" s="8">
        <f t="shared" ref="AO54:AO61" si="127">$E54*AM54*AN54</f>
        <v>0</v>
      </c>
      <c r="AP54" s="50">
        <f t="shared" si="79"/>
        <v>0</v>
      </c>
      <c r="AR54" s="382">
        <f t="shared" si="106"/>
        <v>0</v>
      </c>
      <c r="AS54" s="201">
        <f t="shared" si="106"/>
        <v>0</v>
      </c>
      <c r="AT54" s="8">
        <f t="shared" ref="AT54:AT61" si="128">$E54*AR54*AS54</f>
        <v>0</v>
      </c>
      <c r="AU54" s="50">
        <f t="shared" si="80"/>
        <v>0</v>
      </c>
      <c r="AW54" s="382">
        <f t="shared" si="107"/>
        <v>0</v>
      </c>
      <c r="AX54" s="201">
        <f t="shared" si="107"/>
        <v>0</v>
      </c>
      <c r="AY54" s="8">
        <f t="shared" ref="AY54:AY61" si="129">$E54*AW54*AX54</f>
        <v>0</v>
      </c>
      <c r="AZ54" s="50">
        <f t="shared" si="81"/>
        <v>0</v>
      </c>
      <c r="BB54" s="382">
        <f t="shared" si="108"/>
        <v>0</v>
      </c>
      <c r="BC54" s="201">
        <f t="shared" si="108"/>
        <v>0</v>
      </c>
      <c r="BD54" s="8">
        <f t="shared" ref="BD54:BD61" si="130">$E54*BB54*BC54</f>
        <v>0</v>
      </c>
      <c r="BE54" s="50">
        <f t="shared" si="82"/>
        <v>0</v>
      </c>
      <c r="BG54" s="382">
        <f t="shared" si="109"/>
        <v>0</v>
      </c>
      <c r="BH54" s="201">
        <f t="shared" si="109"/>
        <v>0</v>
      </c>
      <c r="BI54" s="8">
        <f t="shared" ref="BI54:BI61" si="131">$E54*BG54*BH54</f>
        <v>0</v>
      </c>
      <c r="BJ54" s="50">
        <f t="shared" si="83"/>
        <v>0</v>
      </c>
      <c r="BL54" s="382">
        <f t="shared" si="110"/>
        <v>0</v>
      </c>
      <c r="BM54" s="201">
        <f t="shared" si="110"/>
        <v>0</v>
      </c>
      <c r="BN54" s="8">
        <f t="shared" ref="BN54:BN61" si="132">$E54*BL54*BM54</f>
        <v>0</v>
      </c>
      <c r="BO54" s="50">
        <f t="shared" si="84"/>
        <v>0</v>
      </c>
      <c r="BQ54" s="382">
        <f t="shared" si="111"/>
        <v>0</v>
      </c>
      <c r="BR54" s="201">
        <f t="shared" si="111"/>
        <v>0</v>
      </c>
      <c r="BS54" s="8">
        <f t="shared" ref="BS54:BS61" si="133">$E54*BQ54*BR54</f>
        <v>0</v>
      </c>
      <c r="BT54" s="50">
        <f t="shared" si="85"/>
        <v>0</v>
      </c>
      <c r="BV54" s="382">
        <f t="shared" si="112"/>
        <v>0</v>
      </c>
      <c r="BW54" s="201">
        <f t="shared" si="112"/>
        <v>0</v>
      </c>
      <c r="BX54" s="8">
        <f t="shared" ref="BX54:BX61" si="134">$E54*BV54*BW54</f>
        <v>0</v>
      </c>
      <c r="BY54" s="50">
        <f t="shared" si="86"/>
        <v>0</v>
      </c>
      <c r="CA54" s="382">
        <f t="shared" si="113"/>
        <v>0</v>
      </c>
      <c r="CB54" s="201">
        <f t="shared" si="113"/>
        <v>0</v>
      </c>
      <c r="CC54" s="8">
        <f t="shared" ref="CC54:CC61" si="135">$E54*CA54*CB54</f>
        <v>0</v>
      </c>
      <c r="CD54" s="50">
        <f t="shared" si="87"/>
        <v>0</v>
      </c>
      <c r="CF54" s="382">
        <f t="shared" si="114"/>
        <v>0</v>
      </c>
      <c r="CG54" s="201">
        <f t="shared" si="114"/>
        <v>0</v>
      </c>
      <c r="CH54" s="8">
        <f t="shared" ref="CH54:CH61" si="136">$E54*CF54*CG54</f>
        <v>0</v>
      </c>
      <c r="CI54" s="50">
        <f t="shared" si="88"/>
        <v>0</v>
      </c>
      <c r="CK54" s="382">
        <f t="shared" si="115"/>
        <v>0</v>
      </c>
      <c r="CL54" s="201">
        <f t="shared" si="115"/>
        <v>0</v>
      </c>
      <c r="CM54" s="8">
        <f t="shared" ref="CM54:CM61" si="137">$E54*CK54*CL54</f>
        <v>0</v>
      </c>
      <c r="CN54" s="50">
        <f t="shared" si="89"/>
        <v>0</v>
      </c>
      <c r="CP54" s="382">
        <f t="shared" si="116"/>
        <v>0</v>
      </c>
      <c r="CQ54" s="201">
        <f t="shared" si="116"/>
        <v>0</v>
      </c>
      <c r="CR54" s="8">
        <f t="shared" ref="CR54:CR61" si="138">$E54*CP54*CQ54</f>
        <v>0</v>
      </c>
      <c r="CS54" s="50">
        <f t="shared" si="90"/>
        <v>0</v>
      </c>
      <c r="CU54" s="382">
        <f t="shared" si="117"/>
        <v>0</v>
      </c>
      <c r="CV54" s="201">
        <f t="shared" si="117"/>
        <v>0</v>
      </c>
      <c r="CW54" s="8">
        <f t="shared" ref="CW54:CW61" si="139">$E54*CU54*CV54</f>
        <v>0</v>
      </c>
      <c r="CX54" s="50">
        <f t="shared" si="91"/>
        <v>0</v>
      </c>
      <c r="CZ54" s="382">
        <f t="shared" si="118"/>
        <v>0</v>
      </c>
      <c r="DA54" s="201">
        <f t="shared" si="118"/>
        <v>0</v>
      </c>
      <c r="DB54" s="8">
        <f t="shared" ref="DB54:DB61" si="140">$E54*CZ54*DA54</f>
        <v>0</v>
      </c>
      <c r="DC54" s="50">
        <f t="shared" si="92"/>
        <v>0</v>
      </c>
      <c r="DE54" s="394">
        <f t="shared" si="119"/>
        <v>0</v>
      </c>
      <c r="DF54" s="44">
        <f t="shared" si="119"/>
        <v>0</v>
      </c>
      <c r="DG54" s="8">
        <f t="shared" ref="DG54:DG61" si="141">$E54*DE54*DF54</f>
        <v>0</v>
      </c>
      <c r="DH54" s="50">
        <f t="shared" si="93"/>
        <v>0</v>
      </c>
      <c r="DJ54" s="394">
        <f t="shared" si="120"/>
        <v>0</v>
      </c>
      <c r="DK54" s="44">
        <f t="shared" si="120"/>
        <v>0</v>
      </c>
      <c r="DL54" s="8">
        <f t="shared" ref="DL54:DL61" si="142">$E54*DJ54*DK54</f>
        <v>0</v>
      </c>
      <c r="DM54" s="50">
        <f t="shared" si="94"/>
        <v>0</v>
      </c>
      <c r="DO54" s="394">
        <f t="shared" si="121"/>
        <v>0</v>
      </c>
      <c r="DP54" s="44">
        <f t="shared" si="121"/>
        <v>0</v>
      </c>
      <c r="DQ54" s="8">
        <f t="shared" ref="DQ54:DQ61" si="143">$E54*DO54*DP54</f>
        <v>0</v>
      </c>
      <c r="DR54" s="50">
        <f t="shared" si="95"/>
        <v>0</v>
      </c>
      <c r="DT54" s="51">
        <f t="shared" si="96"/>
        <v>0</v>
      </c>
      <c r="DU54" s="8">
        <f t="shared" si="99"/>
        <v>0</v>
      </c>
      <c r="DV54" s="52">
        <v>0</v>
      </c>
      <c r="DW54" s="8">
        <f t="shared" si="100"/>
        <v>0</v>
      </c>
      <c r="DX54" s="52">
        <f t="shared" si="97"/>
        <v>0</v>
      </c>
      <c r="DY54" s="52">
        <f t="shared" si="97"/>
        <v>0</v>
      </c>
      <c r="DZ54" s="350">
        <f t="shared" si="98"/>
        <v>0</v>
      </c>
    </row>
    <row r="55" spans="2:130" ht="19.5" customHeight="1" x14ac:dyDescent="0.3">
      <c r="B55" s="87"/>
      <c r="C55" s="197"/>
      <c r="D55" s="197"/>
      <c r="E55" s="334"/>
      <c r="F55" s="274"/>
      <c r="G55" s="274"/>
      <c r="H55" s="274"/>
      <c r="I55" s="264"/>
      <c r="J55" s="264"/>
      <c r="K55" s="265"/>
      <c r="L55" s="260"/>
      <c r="M55" s="266"/>
      <c r="N55" s="394"/>
      <c r="O55" s="214"/>
      <c r="P55" s="8">
        <f t="shared" si="122"/>
        <v>0</v>
      </c>
      <c r="Q55" s="50">
        <f t="shared" si="74"/>
        <v>0</v>
      </c>
      <c r="S55" s="382">
        <f t="shared" si="101"/>
        <v>0</v>
      </c>
      <c r="T55" s="201">
        <v>6</v>
      </c>
      <c r="U55" s="8">
        <f t="shared" si="123"/>
        <v>0</v>
      </c>
      <c r="V55" s="50">
        <f t="shared" si="75"/>
        <v>0</v>
      </c>
      <c r="X55" s="382">
        <f t="shared" si="102"/>
        <v>0</v>
      </c>
      <c r="Y55" s="201">
        <v>6</v>
      </c>
      <c r="Z55" s="8">
        <f>$E55*X55*Y55</f>
        <v>0</v>
      </c>
      <c r="AA55" s="50">
        <f t="shared" si="76"/>
        <v>0</v>
      </c>
      <c r="AC55" s="382">
        <f t="shared" si="103"/>
        <v>0</v>
      </c>
      <c r="AD55" s="201">
        <v>6</v>
      </c>
      <c r="AE55" s="8">
        <f t="shared" si="125"/>
        <v>0</v>
      </c>
      <c r="AF55" s="50">
        <f t="shared" si="77"/>
        <v>0</v>
      </c>
      <c r="AH55" s="382">
        <f t="shared" si="104"/>
        <v>0</v>
      </c>
      <c r="AI55" s="201">
        <v>6</v>
      </c>
      <c r="AJ55" s="8">
        <f t="shared" si="126"/>
        <v>0</v>
      </c>
      <c r="AK55" s="50">
        <f t="shared" si="78"/>
        <v>0</v>
      </c>
      <c r="AM55" s="382">
        <f t="shared" si="105"/>
        <v>0</v>
      </c>
      <c r="AN55" s="201">
        <v>6</v>
      </c>
      <c r="AO55" s="8">
        <f t="shared" si="127"/>
        <v>0</v>
      </c>
      <c r="AP55" s="50">
        <f t="shared" si="79"/>
        <v>0</v>
      </c>
      <c r="AR55" s="382">
        <f t="shared" si="106"/>
        <v>0</v>
      </c>
      <c r="AS55" s="201">
        <v>6</v>
      </c>
      <c r="AT55" s="8">
        <f t="shared" si="128"/>
        <v>0</v>
      </c>
      <c r="AU55" s="50">
        <f t="shared" si="80"/>
        <v>0</v>
      </c>
      <c r="AW55" s="382">
        <f t="shared" si="107"/>
        <v>0</v>
      </c>
      <c r="AX55" s="201">
        <v>6</v>
      </c>
      <c r="AY55" s="8">
        <f t="shared" si="129"/>
        <v>0</v>
      </c>
      <c r="AZ55" s="50">
        <f t="shared" si="81"/>
        <v>0</v>
      </c>
      <c r="BB55" s="382">
        <f t="shared" si="108"/>
        <v>0</v>
      </c>
      <c r="BC55" s="201">
        <v>6</v>
      </c>
      <c r="BD55" s="8">
        <f t="shared" si="130"/>
        <v>0</v>
      </c>
      <c r="BE55" s="50">
        <f t="shared" si="82"/>
        <v>0</v>
      </c>
      <c r="BG55" s="382">
        <f t="shared" si="109"/>
        <v>0</v>
      </c>
      <c r="BH55" s="201">
        <v>6</v>
      </c>
      <c r="BI55" s="8">
        <f t="shared" si="131"/>
        <v>0</v>
      </c>
      <c r="BJ55" s="50">
        <f t="shared" si="83"/>
        <v>0</v>
      </c>
      <c r="BL55" s="382">
        <f t="shared" si="110"/>
        <v>0</v>
      </c>
      <c r="BM55" s="201">
        <v>6</v>
      </c>
      <c r="BN55" s="8">
        <f t="shared" si="132"/>
        <v>0</v>
      </c>
      <c r="BO55" s="50">
        <f t="shared" si="84"/>
        <v>0</v>
      </c>
      <c r="BQ55" s="382">
        <f t="shared" si="111"/>
        <v>0</v>
      </c>
      <c r="BR55" s="201">
        <v>6</v>
      </c>
      <c r="BS55" s="8">
        <f t="shared" si="133"/>
        <v>0</v>
      </c>
      <c r="BT55" s="50">
        <f t="shared" si="85"/>
        <v>0</v>
      </c>
      <c r="BV55" s="382">
        <f t="shared" si="112"/>
        <v>0</v>
      </c>
      <c r="BW55" s="201">
        <v>6</v>
      </c>
      <c r="BX55" s="8">
        <f t="shared" si="134"/>
        <v>0</v>
      </c>
      <c r="BY55" s="50">
        <f t="shared" si="86"/>
        <v>0</v>
      </c>
      <c r="CA55" s="382">
        <f t="shared" si="113"/>
        <v>0</v>
      </c>
      <c r="CB55" s="201">
        <v>6</v>
      </c>
      <c r="CC55" s="8">
        <f t="shared" si="135"/>
        <v>0</v>
      </c>
      <c r="CD55" s="50">
        <f t="shared" si="87"/>
        <v>0</v>
      </c>
      <c r="CF55" s="382">
        <f t="shared" si="114"/>
        <v>0</v>
      </c>
      <c r="CG55" s="201">
        <v>6</v>
      </c>
      <c r="CH55" s="8">
        <f t="shared" si="136"/>
        <v>0</v>
      </c>
      <c r="CI55" s="50">
        <f t="shared" si="88"/>
        <v>0</v>
      </c>
      <c r="CK55" s="382">
        <f t="shared" si="115"/>
        <v>0</v>
      </c>
      <c r="CL55" s="201">
        <v>6</v>
      </c>
      <c r="CM55" s="8">
        <f t="shared" si="137"/>
        <v>0</v>
      </c>
      <c r="CN55" s="50">
        <f t="shared" si="89"/>
        <v>0</v>
      </c>
      <c r="CP55" s="382">
        <f t="shared" si="116"/>
        <v>0</v>
      </c>
      <c r="CQ55" s="201">
        <v>6</v>
      </c>
      <c r="CR55" s="8">
        <f t="shared" si="138"/>
        <v>0</v>
      </c>
      <c r="CS55" s="50">
        <f t="shared" si="90"/>
        <v>0</v>
      </c>
      <c r="CU55" s="382">
        <f t="shared" si="117"/>
        <v>0</v>
      </c>
      <c r="CV55" s="201">
        <v>6</v>
      </c>
      <c r="CW55" s="8">
        <f t="shared" si="139"/>
        <v>0</v>
      </c>
      <c r="CX55" s="50">
        <f t="shared" si="91"/>
        <v>0</v>
      </c>
      <c r="CZ55" s="382">
        <f t="shared" si="118"/>
        <v>0</v>
      </c>
      <c r="DA55" s="201">
        <v>6</v>
      </c>
      <c r="DB55" s="8">
        <f t="shared" si="140"/>
        <v>0</v>
      </c>
      <c r="DC55" s="50">
        <f t="shared" si="92"/>
        <v>0</v>
      </c>
      <c r="DE55" s="394">
        <f t="shared" si="119"/>
        <v>0</v>
      </c>
      <c r="DF55" s="44">
        <f t="shared" si="119"/>
        <v>6</v>
      </c>
      <c r="DG55" s="8">
        <f t="shared" si="141"/>
        <v>0</v>
      </c>
      <c r="DH55" s="50">
        <f t="shared" si="93"/>
        <v>0</v>
      </c>
      <c r="DJ55" s="394">
        <f t="shared" si="120"/>
        <v>0</v>
      </c>
      <c r="DK55" s="44">
        <f t="shared" si="120"/>
        <v>6</v>
      </c>
      <c r="DL55" s="8">
        <f t="shared" si="142"/>
        <v>0</v>
      </c>
      <c r="DM55" s="50">
        <f t="shared" si="94"/>
        <v>0</v>
      </c>
      <c r="DO55" s="394">
        <f t="shared" si="121"/>
        <v>0</v>
      </c>
      <c r="DP55" s="44">
        <f t="shared" si="121"/>
        <v>6</v>
      </c>
      <c r="DQ55" s="8">
        <f t="shared" si="143"/>
        <v>0</v>
      </c>
      <c r="DR55" s="50">
        <f t="shared" si="95"/>
        <v>0</v>
      </c>
      <c r="DT55" s="51">
        <f t="shared" si="96"/>
        <v>0</v>
      </c>
      <c r="DU55" s="8">
        <f t="shared" si="99"/>
        <v>0</v>
      </c>
      <c r="DV55" s="52">
        <v>0</v>
      </c>
      <c r="DW55" s="8">
        <f t="shared" si="100"/>
        <v>0</v>
      </c>
      <c r="DX55" s="52">
        <f t="shared" si="97"/>
        <v>0</v>
      </c>
      <c r="DY55" s="52">
        <f t="shared" si="97"/>
        <v>0</v>
      </c>
      <c r="DZ55" s="350">
        <f t="shared" si="98"/>
        <v>0</v>
      </c>
    </row>
    <row r="56" spans="2:130" ht="36.6" customHeight="1" x14ac:dyDescent="0.3">
      <c r="B56" s="87"/>
      <c r="C56" s="337"/>
      <c r="D56" s="337"/>
      <c r="E56" s="334"/>
      <c r="F56" s="274"/>
      <c r="G56" s="274"/>
      <c r="H56" s="274"/>
      <c r="I56" s="264"/>
      <c r="J56" s="264"/>
      <c r="K56" s="265"/>
      <c r="L56" s="260"/>
      <c r="M56" s="266"/>
      <c r="N56" s="394"/>
      <c r="O56" s="214"/>
      <c r="P56" s="8">
        <f t="shared" si="122"/>
        <v>0</v>
      </c>
      <c r="Q56" s="50">
        <f t="shared" si="74"/>
        <v>0</v>
      </c>
      <c r="S56" s="382">
        <f t="shared" si="101"/>
        <v>0</v>
      </c>
      <c r="T56" s="201">
        <v>6</v>
      </c>
      <c r="U56" s="8">
        <f t="shared" si="123"/>
        <v>0</v>
      </c>
      <c r="V56" s="50">
        <f t="shared" si="75"/>
        <v>0</v>
      </c>
      <c r="X56" s="382">
        <f t="shared" si="102"/>
        <v>0</v>
      </c>
      <c r="Y56" s="201">
        <v>6</v>
      </c>
      <c r="Z56" s="8">
        <f t="shared" si="124"/>
        <v>0</v>
      </c>
      <c r="AA56" s="50">
        <f t="shared" si="76"/>
        <v>0</v>
      </c>
      <c r="AC56" s="382">
        <f t="shared" si="103"/>
        <v>0</v>
      </c>
      <c r="AD56" s="201">
        <v>6</v>
      </c>
      <c r="AE56" s="8">
        <f t="shared" si="125"/>
        <v>0</v>
      </c>
      <c r="AF56" s="50">
        <f t="shared" si="77"/>
        <v>0</v>
      </c>
      <c r="AH56" s="382">
        <f t="shared" si="104"/>
        <v>0</v>
      </c>
      <c r="AI56" s="201">
        <v>6</v>
      </c>
      <c r="AJ56" s="8">
        <f t="shared" si="126"/>
        <v>0</v>
      </c>
      <c r="AK56" s="50">
        <f t="shared" si="78"/>
        <v>0</v>
      </c>
      <c r="AM56" s="382">
        <f t="shared" si="105"/>
        <v>0</v>
      </c>
      <c r="AN56" s="201">
        <v>6</v>
      </c>
      <c r="AO56" s="8">
        <f t="shared" si="127"/>
        <v>0</v>
      </c>
      <c r="AP56" s="50">
        <f t="shared" si="79"/>
        <v>0</v>
      </c>
      <c r="AR56" s="382">
        <f t="shared" si="106"/>
        <v>0</v>
      </c>
      <c r="AS56" s="201">
        <v>6</v>
      </c>
      <c r="AT56" s="8">
        <f t="shared" si="128"/>
        <v>0</v>
      </c>
      <c r="AU56" s="50">
        <f t="shared" si="80"/>
        <v>0</v>
      </c>
      <c r="AW56" s="382">
        <f t="shared" si="107"/>
        <v>0</v>
      </c>
      <c r="AX56" s="201">
        <v>6</v>
      </c>
      <c r="AY56" s="8">
        <f t="shared" si="129"/>
        <v>0</v>
      </c>
      <c r="AZ56" s="50">
        <f t="shared" si="81"/>
        <v>0</v>
      </c>
      <c r="BB56" s="382">
        <f t="shared" si="108"/>
        <v>0</v>
      </c>
      <c r="BC56" s="201">
        <v>6</v>
      </c>
      <c r="BD56" s="8">
        <f t="shared" si="130"/>
        <v>0</v>
      </c>
      <c r="BE56" s="50">
        <f t="shared" si="82"/>
        <v>0</v>
      </c>
      <c r="BG56" s="382">
        <f t="shared" si="109"/>
        <v>0</v>
      </c>
      <c r="BH56" s="201">
        <v>6</v>
      </c>
      <c r="BI56" s="8">
        <f t="shared" si="131"/>
        <v>0</v>
      </c>
      <c r="BJ56" s="50">
        <f t="shared" si="83"/>
        <v>0</v>
      </c>
      <c r="BL56" s="382">
        <f t="shared" si="110"/>
        <v>0</v>
      </c>
      <c r="BM56" s="201">
        <v>6</v>
      </c>
      <c r="BN56" s="8">
        <f t="shared" si="132"/>
        <v>0</v>
      </c>
      <c r="BO56" s="50">
        <f t="shared" si="84"/>
        <v>0</v>
      </c>
      <c r="BQ56" s="382">
        <f t="shared" si="111"/>
        <v>0</v>
      </c>
      <c r="BR56" s="201">
        <v>6</v>
      </c>
      <c r="BS56" s="8">
        <f t="shared" si="133"/>
        <v>0</v>
      </c>
      <c r="BT56" s="50">
        <f t="shared" si="85"/>
        <v>0</v>
      </c>
      <c r="BV56" s="382">
        <f t="shared" si="112"/>
        <v>0</v>
      </c>
      <c r="BW56" s="201">
        <v>6</v>
      </c>
      <c r="BX56" s="8">
        <f t="shared" si="134"/>
        <v>0</v>
      </c>
      <c r="BY56" s="50">
        <f t="shared" si="86"/>
        <v>0</v>
      </c>
      <c r="CA56" s="382">
        <f t="shared" si="113"/>
        <v>0</v>
      </c>
      <c r="CB56" s="201">
        <v>6</v>
      </c>
      <c r="CC56" s="8">
        <f t="shared" si="135"/>
        <v>0</v>
      </c>
      <c r="CD56" s="50">
        <f t="shared" si="87"/>
        <v>0</v>
      </c>
      <c r="CF56" s="382">
        <f t="shared" si="114"/>
        <v>0</v>
      </c>
      <c r="CG56" s="201">
        <v>6</v>
      </c>
      <c r="CH56" s="8">
        <f t="shared" si="136"/>
        <v>0</v>
      </c>
      <c r="CI56" s="50">
        <f t="shared" si="88"/>
        <v>0</v>
      </c>
      <c r="CK56" s="382">
        <f t="shared" si="115"/>
        <v>0</v>
      </c>
      <c r="CL56" s="201">
        <v>6</v>
      </c>
      <c r="CM56" s="8">
        <f t="shared" si="137"/>
        <v>0</v>
      </c>
      <c r="CN56" s="50">
        <f t="shared" si="89"/>
        <v>0</v>
      </c>
      <c r="CP56" s="382">
        <f t="shared" si="116"/>
        <v>0</v>
      </c>
      <c r="CQ56" s="201">
        <v>6</v>
      </c>
      <c r="CR56" s="8">
        <f t="shared" si="138"/>
        <v>0</v>
      </c>
      <c r="CS56" s="50">
        <f t="shared" si="90"/>
        <v>0</v>
      </c>
      <c r="CU56" s="382">
        <f t="shared" si="117"/>
        <v>0</v>
      </c>
      <c r="CV56" s="201">
        <v>6</v>
      </c>
      <c r="CW56" s="8">
        <f t="shared" si="139"/>
        <v>0</v>
      </c>
      <c r="CX56" s="50">
        <f t="shared" si="91"/>
        <v>0</v>
      </c>
      <c r="CZ56" s="382">
        <f t="shared" si="118"/>
        <v>0</v>
      </c>
      <c r="DA56" s="201">
        <v>6</v>
      </c>
      <c r="DB56" s="8">
        <f t="shared" si="140"/>
        <v>0</v>
      </c>
      <c r="DC56" s="50">
        <f t="shared" si="92"/>
        <v>0</v>
      </c>
      <c r="DE56" s="394">
        <f t="shared" si="119"/>
        <v>0</v>
      </c>
      <c r="DF56" s="44">
        <f t="shared" si="119"/>
        <v>6</v>
      </c>
      <c r="DG56" s="8">
        <f t="shared" si="141"/>
        <v>0</v>
      </c>
      <c r="DH56" s="50">
        <f t="shared" si="93"/>
        <v>0</v>
      </c>
      <c r="DJ56" s="394">
        <f t="shared" si="120"/>
        <v>0</v>
      </c>
      <c r="DK56" s="44">
        <f t="shared" si="120"/>
        <v>6</v>
      </c>
      <c r="DL56" s="8">
        <f t="shared" si="142"/>
        <v>0</v>
      </c>
      <c r="DM56" s="50">
        <f t="shared" si="94"/>
        <v>0</v>
      </c>
      <c r="DO56" s="394">
        <f t="shared" si="121"/>
        <v>0</v>
      </c>
      <c r="DP56" s="44">
        <f t="shared" si="121"/>
        <v>6</v>
      </c>
      <c r="DQ56" s="8">
        <f t="shared" si="143"/>
        <v>0</v>
      </c>
      <c r="DR56" s="50">
        <f t="shared" si="95"/>
        <v>0</v>
      </c>
      <c r="DT56" s="51">
        <f t="shared" si="96"/>
        <v>0</v>
      </c>
      <c r="DU56" s="8">
        <f t="shared" si="99"/>
        <v>0</v>
      </c>
      <c r="DV56" s="52">
        <v>0</v>
      </c>
      <c r="DW56" s="8">
        <f t="shared" si="100"/>
        <v>0</v>
      </c>
      <c r="DX56" s="52">
        <f t="shared" si="97"/>
        <v>0</v>
      </c>
      <c r="DY56" s="52">
        <f t="shared" si="97"/>
        <v>0</v>
      </c>
      <c r="DZ56" s="350">
        <f t="shared" si="98"/>
        <v>0</v>
      </c>
    </row>
    <row r="57" spans="2:130" ht="28.2" customHeight="1" x14ac:dyDescent="0.3">
      <c r="B57" s="333"/>
      <c r="C57" s="337"/>
      <c r="D57" s="337"/>
      <c r="E57" s="334"/>
      <c r="F57" s="274"/>
      <c r="G57" s="274"/>
      <c r="H57" s="274"/>
      <c r="I57" s="264"/>
      <c r="J57" s="264"/>
      <c r="K57" s="265"/>
      <c r="L57" s="260"/>
      <c r="M57" s="266"/>
      <c r="N57" s="394"/>
      <c r="O57" s="214"/>
      <c r="P57" s="8">
        <f t="shared" si="122"/>
        <v>0</v>
      </c>
      <c r="Q57" s="50">
        <f t="shared" si="74"/>
        <v>0</v>
      </c>
      <c r="S57" s="382">
        <f t="shared" si="101"/>
        <v>0</v>
      </c>
      <c r="T57" s="201">
        <f t="shared" si="101"/>
        <v>0</v>
      </c>
      <c r="U57" s="8">
        <f t="shared" si="123"/>
        <v>0</v>
      </c>
      <c r="V57" s="50">
        <f t="shared" si="75"/>
        <v>0</v>
      </c>
      <c r="X57" s="382">
        <f t="shared" si="102"/>
        <v>0</v>
      </c>
      <c r="Y57" s="201">
        <f t="shared" si="102"/>
        <v>0</v>
      </c>
      <c r="Z57" s="8">
        <f t="shared" si="124"/>
        <v>0</v>
      </c>
      <c r="AA57" s="50">
        <f t="shared" si="76"/>
        <v>0</v>
      </c>
      <c r="AC57" s="382">
        <f t="shared" si="103"/>
        <v>0</v>
      </c>
      <c r="AD57" s="201">
        <f t="shared" si="103"/>
        <v>0</v>
      </c>
      <c r="AE57" s="8">
        <f t="shared" si="125"/>
        <v>0</v>
      </c>
      <c r="AF57" s="50">
        <f t="shared" si="77"/>
        <v>0</v>
      </c>
      <c r="AH57" s="382">
        <f t="shared" si="104"/>
        <v>0</v>
      </c>
      <c r="AI57" s="201">
        <f t="shared" si="104"/>
        <v>0</v>
      </c>
      <c r="AJ57" s="8">
        <f t="shared" si="126"/>
        <v>0</v>
      </c>
      <c r="AK57" s="50">
        <f t="shared" si="78"/>
        <v>0</v>
      </c>
      <c r="AM57" s="382">
        <f t="shared" si="105"/>
        <v>0</v>
      </c>
      <c r="AN57" s="201">
        <f t="shared" si="105"/>
        <v>0</v>
      </c>
      <c r="AO57" s="8">
        <f t="shared" si="127"/>
        <v>0</v>
      </c>
      <c r="AP57" s="50">
        <f t="shared" si="79"/>
        <v>0</v>
      </c>
      <c r="AR57" s="382">
        <f t="shared" si="106"/>
        <v>0</v>
      </c>
      <c r="AS57" s="201">
        <f t="shared" si="106"/>
        <v>0</v>
      </c>
      <c r="AT57" s="8">
        <f t="shared" si="128"/>
        <v>0</v>
      </c>
      <c r="AU57" s="50">
        <f t="shared" si="80"/>
        <v>0</v>
      </c>
      <c r="AW57" s="382">
        <f t="shared" si="107"/>
        <v>0</v>
      </c>
      <c r="AX57" s="201">
        <f t="shared" si="107"/>
        <v>0</v>
      </c>
      <c r="AY57" s="8">
        <f t="shared" si="129"/>
        <v>0</v>
      </c>
      <c r="AZ57" s="50">
        <f t="shared" si="81"/>
        <v>0</v>
      </c>
      <c r="BB57" s="382">
        <f t="shared" si="108"/>
        <v>0</v>
      </c>
      <c r="BC57" s="201">
        <f t="shared" si="108"/>
        <v>0</v>
      </c>
      <c r="BD57" s="8">
        <f t="shared" si="130"/>
        <v>0</v>
      </c>
      <c r="BE57" s="50">
        <f t="shared" si="82"/>
        <v>0</v>
      </c>
      <c r="BG57" s="382">
        <f t="shared" si="109"/>
        <v>0</v>
      </c>
      <c r="BH57" s="201">
        <f t="shared" si="109"/>
        <v>0</v>
      </c>
      <c r="BI57" s="8">
        <f t="shared" si="131"/>
        <v>0</v>
      </c>
      <c r="BJ57" s="50">
        <f t="shared" si="83"/>
        <v>0</v>
      </c>
      <c r="BL57" s="382">
        <f t="shared" si="110"/>
        <v>0</v>
      </c>
      <c r="BM57" s="201">
        <f t="shared" si="110"/>
        <v>0</v>
      </c>
      <c r="BN57" s="8">
        <f t="shared" si="132"/>
        <v>0</v>
      </c>
      <c r="BO57" s="50">
        <f t="shared" si="84"/>
        <v>0</v>
      </c>
      <c r="BQ57" s="382">
        <f t="shared" si="111"/>
        <v>0</v>
      </c>
      <c r="BR57" s="201">
        <f t="shared" si="111"/>
        <v>0</v>
      </c>
      <c r="BS57" s="8">
        <f t="shared" si="133"/>
        <v>0</v>
      </c>
      <c r="BT57" s="50">
        <f t="shared" si="85"/>
        <v>0</v>
      </c>
      <c r="BV57" s="382">
        <f t="shared" si="112"/>
        <v>0</v>
      </c>
      <c r="BW57" s="201">
        <f t="shared" si="112"/>
        <v>0</v>
      </c>
      <c r="BX57" s="8">
        <f t="shared" si="134"/>
        <v>0</v>
      </c>
      <c r="BY57" s="50">
        <f t="shared" si="86"/>
        <v>0</v>
      </c>
      <c r="CA57" s="382">
        <f t="shared" si="113"/>
        <v>0</v>
      </c>
      <c r="CB57" s="201">
        <f t="shared" si="113"/>
        <v>0</v>
      </c>
      <c r="CC57" s="8">
        <f t="shared" si="135"/>
        <v>0</v>
      </c>
      <c r="CD57" s="50">
        <f t="shared" si="87"/>
        <v>0</v>
      </c>
      <c r="CF57" s="382">
        <f t="shared" si="114"/>
        <v>0</v>
      </c>
      <c r="CG57" s="201">
        <f t="shared" si="114"/>
        <v>0</v>
      </c>
      <c r="CH57" s="8">
        <f t="shared" si="136"/>
        <v>0</v>
      </c>
      <c r="CI57" s="50">
        <f t="shared" si="88"/>
        <v>0</v>
      </c>
      <c r="CK57" s="382">
        <f t="shared" si="115"/>
        <v>0</v>
      </c>
      <c r="CL57" s="201">
        <f t="shared" si="115"/>
        <v>0</v>
      </c>
      <c r="CM57" s="8">
        <f t="shared" si="137"/>
        <v>0</v>
      </c>
      <c r="CN57" s="50">
        <f t="shared" si="89"/>
        <v>0</v>
      </c>
      <c r="CP57" s="382">
        <f t="shared" si="116"/>
        <v>0</v>
      </c>
      <c r="CQ57" s="201">
        <f t="shared" si="116"/>
        <v>0</v>
      </c>
      <c r="CR57" s="8">
        <f t="shared" si="138"/>
        <v>0</v>
      </c>
      <c r="CS57" s="50">
        <f t="shared" si="90"/>
        <v>0</v>
      </c>
      <c r="CU57" s="382">
        <f t="shared" si="117"/>
        <v>0</v>
      </c>
      <c r="CV57" s="201">
        <f t="shared" si="117"/>
        <v>0</v>
      </c>
      <c r="CW57" s="8">
        <f t="shared" si="139"/>
        <v>0</v>
      </c>
      <c r="CX57" s="50">
        <f t="shared" si="91"/>
        <v>0</v>
      </c>
      <c r="CZ57" s="382">
        <f t="shared" si="118"/>
        <v>0</v>
      </c>
      <c r="DA57" s="201">
        <f t="shared" si="118"/>
        <v>0</v>
      </c>
      <c r="DB57" s="8">
        <f t="shared" si="140"/>
        <v>0</v>
      </c>
      <c r="DC57" s="50">
        <f t="shared" si="92"/>
        <v>0</v>
      </c>
      <c r="DE57" s="394">
        <f t="shared" si="119"/>
        <v>0</v>
      </c>
      <c r="DF57" s="44">
        <f t="shared" si="119"/>
        <v>0</v>
      </c>
      <c r="DG57" s="8">
        <f t="shared" si="141"/>
        <v>0</v>
      </c>
      <c r="DH57" s="50">
        <f t="shared" si="93"/>
        <v>0</v>
      </c>
      <c r="DJ57" s="394">
        <f t="shared" si="120"/>
        <v>0</v>
      </c>
      <c r="DK57" s="44">
        <f t="shared" si="120"/>
        <v>0</v>
      </c>
      <c r="DL57" s="8">
        <f t="shared" si="142"/>
        <v>0</v>
      </c>
      <c r="DM57" s="50">
        <f t="shared" si="94"/>
        <v>0</v>
      </c>
      <c r="DO57" s="394">
        <f t="shared" si="121"/>
        <v>0</v>
      </c>
      <c r="DP57" s="44">
        <f t="shared" si="121"/>
        <v>0</v>
      </c>
      <c r="DQ57" s="8">
        <f t="shared" si="143"/>
        <v>0</v>
      </c>
      <c r="DR57" s="50">
        <f t="shared" si="95"/>
        <v>0</v>
      </c>
      <c r="DT57" s="51">
        <f t="shared" si="96"/>
        <v>0</v>
      </c>
      <c r="DU57" s="8">
        <f t="shared" si="99"/>
        <v>0</v>
      </c>
      <c r="DV57" s="52">
        <v>0</v>
      </c>
      <c r="DW57" s="8">
        <f t="shared" si="100"/>
        <v>0</v>
      </c>
      <c r="DX57" s="52">
        <f t="shared" si="97"/>
        <v>0</v>
      </c>
      <c r="DY57" s="52">
        <f t="shared" si="97"/>
        <v>0</v>
      </c>
      <c r="DZ57" s="350">
        <f t="shared" si="98"/>
        <v>0</v>
      </c>
    </row>
    <row r="58" spans="2:130" ht="19.5" customHeight="1" x14ac:dyDescent="0.3">
      <c r="B58" s="333"/>
      <c r="C58" s="197"/>
      <c r="D58" s="197"/>
      <c r="E58" s="334"/>
      <c r="F58" s="274"/>
      <c r="G58" s="274"/>
      <c r="H58" s="274"/>
      <c r="I58" s="264"/>
      <c r="J58" s="264"/>
      <c r="K58" s="265"/>
      <c r="L58" s="260"/>
      <c r="M58" s="266"/>
      <c r="N58" s="394"/>
      <c r="O58" s="214"/>
      <c r="P58" s="8">
        <f t="shared" si="122"/>
        <v>0</v>
      </c>
      <c r="Q58" s="50">
        <f t="shared" si="74"/>
        <v>0</v>
      </c>
      <c r="S58" s="382">
        <f t="shared" si="101"/>
        <v>0</v>
      </c>
      <c r="T58" s="201">
        <f t="shared" si="101"/>
        <v>0</v>
      </c>
      <c r="U58" s="8">
        <f t="shared" si="123"/>
        <v>0</v>
      </c>
      <c r="V58" s="50">
        <f t="shared" si="75"/>
        <v>0</v>
      </c>
      <c r="X58" s="382">
        <f t="shared" si="102"/>
        <v>0</v>
      </c>
      <c r="Y58" s="201">
        <f t="shared" si="102"/>
        <v>0</v>
      </c>
      <c r="Z58" s="8">
        <f t="shared" si="124"/>
        <v>0</v>
      </c>
      <c r="AA58" s="50">
        <f t="shared" si="76"/>
        <v>0</v>
      </c>
      <c r="AC58" s="382">
        <f t="shared" si="103"/>
        <v>0</v>
      </c>
      <c r="AD58" s="201">
        <f t="shared" si="103"/>
        <v>0</v>
      </c>
      <c r="AE58" s="8">
        <f t="shared" si="125"/>
        <v>0</v>
      </c>
      <c r="AF58" s="50">
        <f t="shared" si="77"/>
        <v>0</v>
      </c>
      <c r="AH58" s="382">
        <f t="shared" si="104"/>
        <v>0</v>
      </c>
      <c r="AI58" s="201">
        <f t="shared" si="104"/>
        <v>0</v>
      </c>
      <c r="AJ58" s="8">
        <f t="shared" si="126"/>
        <v>0</v>
      </c>
      <c r="AK58" s="50">
        <f t="shared" si="78"/>
        <v>0</v>
      </c>
      <c r="AM58" s="382">
        <f t="shared" si="105"/>
        <v>0</v>
      </c>
      <c r="AN58" s="201">
        <f t="shared" si="105"/>
        <v>0</v>
      </c>
      <c r="AO58" s="8">
        <f t="shared" si="127"/>
        <v>0</v>
      </c>
      <c r="AP58" s="50">
        <f t="shared" si="79"/>
        <v>0</v>
      </c>
      <c r="AR58" s="382">
        <f t="shared" si="106"/>
        <v>0</v>
      </c>
      <c r="AS58" s="201">
        <f t="shared" si="106"/>
        <v>0</v>
      </c>
      <c r="AT58" s="8">
        <f t="shared" si="128"/>
        <v>0</v>
      </c>
      <c r="AU58" s="50">
        <f t="shared" si="80"/>
        <v>0</v>
      </c>
      <c r="AW58" s="382">
        <f t="shared" si="107"/>
        <v>0</v>
      </c>
      <c r="AX58" s="201">
        <f t="shared" si="107"/>
        <v>0</v>
      </c>
      <c r="AY58" s="8">
        <f t="shared" si="129"/>
        <v>0</v>
      </c>
      <c r="AZ58" s="50">
        <f t="shared" si="81"/>
        <v>0</v>
      </c>
      <c r="BB58" s="382">
        <f t="shared" si="108"/>
        <v>0</v>
      </c>
      <c r="BC58" s="201">
        <f t="shared" si="108"/>
        <v>0</v>
      </c>
      <c r="BD58" s="8">
        <f t="shared" si="130"/>
        <v>0</v>
      </c>
      <c r="BE58" s="50">
        <f t="shared" si="82"/>
        <v>0</v>
      </c>
      <c r="BG58" s="382">
        <f t="shared" si="109"/>
        <v>0</v>
      </c>
      <c r="BH58" s="201">
        <f t="shared" si="109"/>
        <v>0</v>
      </c>
      <c r="BI58" s="8">
        <f t="shared" si="131"/>
        <v>0</v>
      </c>
      <c r="BJ58" s="50">
        <f t="shared" si="83"/>
        <v>0</v>
      </c>
      <c r="BL58" s="382">
        <f t="shared" si="110"/>
        <v>0</v>
      </c>
      <c r="BM58" s="201">
        <f t="shared" si="110"/>
        <v>0</v>
      </c>
      <c r="BN58" s="8">
        <f t="shared" si="132"/>
        <v>0</v>
      </c>
      <c r="BO58" s="50">
        <f t="shared" si="84"/>
        <v>0</v>
      </c>
      <c r="BQ58" s="382">
        <f t="shared" si="111"/>
        <v>0</v>
      </c>
      <c r="BR58" s="201">
        <f t="shared" si="111"/>
        <v>0</v>
      </c>
      <c r="BS58" s="8">
        <f t="shared" si="133"/>
        <v>0</v>
      </c>
      <c r="BT58" s="50">
        <f t="shared" si="85"/>
        <v>0</v>
      </c>
      <c r="BV58" s="382">
        <f t="shared" si="112"/>
        <v>0</v>
      </c>
      <c r="BW58" s="201">
        <f t="shared" si="112"/>
        <v>0</v>
      </c>
      <c r="BX58" s="8">
        <f t="shared" si="134"/>
        <v>0</v>
      </c>
      <c r="BY58" s="50">
        <f t="shared" si="86"/>
        <v>0</v>
      </c>
      <c r="CA58" s="382">
        <f t="shared" si="113"/>
        <v>0</v>
      </c>
      <c r="CB58" s="201">
        <f t="shared" si="113"/>
        <v>0</v>
      </c>
      <c r="CC58" s="8">
        <f t="shared" si="135"/>
        <v>0</v>
      </c>
      <c r="CD58" s="50">
        <f t="shared" si="87"/>
        <v>0</v>
      </c>
      <c r="CF58" s="382">
        <f t="shared" si="114"/>
        <v>0</v>
      </c>
      <c r="CG58" s="201">
        <f t="shared" si="114"/>
        <v>0</v>
      </c>
      <c r="CH58" s="8">
        <f t="shared" si="136"/>
        <v>0</v>
      </c>
      <c r="CI58" s="50">
        <f t="shared" si="88"/>
        <v>0</v>
      </c>
      <c r="CK58" s="382">
        <f t="shared" si="115"/>
        <v>0</v>
      </c>
      <c r="CL58" s="201">
        <f t="shared" si="115"/>
        <v>0</v>
      </c>
      <c r="CM58" s="8">
        <f t="shared" si="137"/>
        <v>0</v>
      </c>
      <c r="CN58" s="50">
        <f t="shared" si="89"/>
        <v>0</v>
      </c>
      <c r="CP58" s="382">
        <f t="shared" si="116"/>
        <v>0</v>
      </c>
      <c r="CQ58" s="201">
        <f t="shared" si="116"/>
        <v>0</v>
      </c>
      <c r="CR58" s="8">
        <f t="shared" si="138"/>
        <v>0</v>
      </c>
      <c r="CS58" s="50">
        <f t="shared" si="90"/>
        <v>0</v>
      </c>
      <c r="CU58" s="382">
        <f t="shared" si="117"/>
        <v>0</v>
      </c>
      <c r="CV58" s="201">
        <f t="shared" si="117"/>
        <v>0</v>
      </c>
      <c r="CW58" s="8">
        <f t="shared" si="139"/>
        <v>0</v>
      </c>
      <c r="CX58" s="50">
        <f t="shared" si="91"/>
        <v>0</v>
      </c>
      <c r="CZ58" s="382">
        <f t="shared" si="118"/>
        <v>0</v>
      </c>
      <c r="DA58" s="201">
        <f t="shared" si="118"/>
        <v>0</v>
      </c>
      <c r="DB58" s="8">
        <f t="shared" si="140"/>
        <v>0</v>
      </c>
      <c r="DC58" s="50">
        <f t="shared" si="92"/>
        <v>0</v>
      </c>
      <c r="DE58" s="394">
        <f t="shared" si="119"/>
        <v>0</v>
      </c>
      <c r="DF58" s="44">
        <f t="shared" si="119"/>
        <v>0</v>
      </c>
      <c r="DG58" s="8">
        <f t="shared" si="141"/>
        <v>0</v>
      </c>
      <c r="DH58" s="50">
        <f t="shared" si="93"/>
        <v>0</v>
      </c>
      <c r="DJ58" s="394">
        <f t="shared" si="120"/>
        <v>0</v>
      </c>
      <c r="DK58" s="44">
        <f t="shared" si="120"/>
        <v>0</v>
      </c>
      <c r="DL58" s="8">
        <f t="shared" si="142"/>
        <v>0</v>
      </c>
      <c r="DM58" s="50">
        <f t="shared" si="94"/>
        <v>0</v>
      </c>
      <c r="DO58" s="394">
        <f t="shared" si="121"/>
        <v>0</v>
      </c>
      <c r="DP58" s="44">
        <f t="shared" si="121"/>
        <v>0</v>
      </c>
      <c r="DQ58" s="8">
        <f t="shared" si="143"/>
        <v>0</v>
      </c>
      <c r="DR58" s="50">
        <f t="shared" si="95"/>
        <v>0</v>
      </c>
      <c r="DT58" s="51">
        <f t="shared" si="96"/>
        <v>0</v>
      </c>
      <c r="DU58" s="8">
        <f t="shared" si="99"/>
        <v>0</v>
      </c>
      <c r="DV58" s="52">
        <v>0</v>
      </c>
      <c r="DW58" s="8">
        <f t="shared" si="100"/>
        <v>0</v>
      </c>
      <c r="DX58" s="52">
        <f t="shared" si="97"/>
        <v>0</v>
      </c>
      <c r="DY58" s="52">
        <f t="shared" si="97"/>
        <v>0</v>
      </c>
      <c r="DZ58" s="350">
        <f t="shared" si="98"/>
        <v>0</v>
      </c>
    </row>
    <row r="59" spans="2:130" ht="19.5" customHeight="1" x14ac:dyDescent="0.3">
      <c r="B59" s="333"/>
      <c r="C59" s="197"/>
      <c r="D59" s="197"/>
      <c r="E59" s="334"/>
      <c r="F59" s="274"/>
      <c r="G59" s="274"/>
      <c r="H59" s="274"/>
      <c r="I59" s="264"/>
      <c r="J59" s="264"/>
      <c r="K59" s="265"/>
      <c r="L59" s="260"/>
      <c r="M59" s="266"/>
      <c r="N59" s="394"/>
      <c r="O59" s="214"/>
      <c r="P59" s="8">
        <f t="shared" si="122"/>
        <v>0</v>
      </c>
      <c r="Q59" s="50">
        <f t="shared" si="74"/>
        <v>0</v>
      </c>
      <c r="S59" s="382">
        <f t="shared" si="101"/>
        <v>0</v>
      </c>
      <c r="T59" s="201">
        <f t="shared" si="101"/>
        <v>0</v>
      </c>
      <c r="U59" s="8">
        <f t="shared" si="123"/>
        <v>0</v>
      </c>
      <c r="V59" s="50">
        <f t="shared" si="75"/>
        <v>0</v>
      </c>
      <c r="X59" s="382">
        <f t="shared" si="102"/>
        <v>0</v>
      </c>
      <c r="Y59" s="201">
        <f t="shared" si="102"/>
        <v>0</v>
      </c>
      <c r="Z59" s="8">
        <f t="shared" si="124"/>
        <v>0</v>
      </c>
      <c r="AA59" s="50">
        <f t="shared" si="76"/>
        <v>0</v>
      </c>
      <c r="AC59" s="382">
        <f t="shared" si="103"/>
        <v>0</v>
      </c>
      <c r="AD59" s="201">
        <f t="shared" si="103"/>
        <v>0</v>
      </c>
      <c r="AE59" s="8">
        <f t="shared" si="125"/>
        <v>0</v>
      </c>
      <c r="AF59" s="50">
        <f t="shared" si="77"/>
        <v>0</v>
      </c>
      <c r="AH59" s="382">
        <f t="shared" si="104"/>
        <v>0</v>
      </c>
      <c r="AI59" s="201">
        <f t="shared" si="104"/>
        <v>0</v>
      </c>
      <c r="AJ59" s="8">
        <f t="shared" si="126"/>
        <v>0</v>
      </c>
      <c r="AK59" s="50">
        <f t="shared" si="78"/>
        <v>0</v>
      </c>
      <c r="AM59" s="382">
        <f t="shared" si="105"/>
        <v>0</v>
      </c>
      <c r="AN59" s="201">
        <f t="shared" si="105"/>
        <v>0</v>
      </c>
      <c r="AO59" s="8">
        <f t="shared" si="127"/>
        <v>0</v>
      </c>
      <c r="AP59" s="50">
        <f t="shared" si="79"/>
        <v>0</v>
      </c>
      <c r="AR59" s="382">
        <f t="shared" si="106"/>
        <v>0</v>
      </c>
      <c r="AS59" s="201">
        <f t="shared" si="106"/>
        <v>0</v>
      </c>
      <c r="AT59" s="8">
        <f t="shared" si="128"/>
        <v>0</v>
      </c>
      <c r="AU59" s="50">
        <f t="shared" si="80"/>
        <v>0</v>
      </c>
      <c r="AW59" s="382">
        <f t="shared" si="107"/>
        <v>0</v>
      </c>
      <c r="AX59" s="201">
        <f t="shared" si="107"/>
        <v>0</v>
      </c>
      <c r="AY59" s="8">
        <f t="shared" si="129"/>
        <v>0</v>
      </c>
      <c r="AZ59" s="50">
        <f t="shared" si="81"/>
        <v>0</v>
      </c>
      <c r="BB59" s="382">
        <f t="shared" si="108"/>
        <v>0</v>
      </c>
      <c r="BC59" s="201">
        <f t="shared" si="108"/>
        <v>0</v>
      </c>
      <c r="BD59" s="8">
        <f t="shared" si="130"/>
        <v>0</v>
      </c>
      <c r="BE59" s="50">
        <f t="shared" si="82"/>
        <v>0</v>
      </c>
      <c r="BG59" s="382">
        <f t="shared" si="109"/>
        <v>0</v>
      </c>
      <c r="BH59" s="201">
        <f t="shared" si="109"/>
        <v>0</v>
      </c>
      <c r="BI59" s="8">
        <f t="shared" si="131"/>
        <v>0</v>
      </c>
      <c r="BJ59" s="50">
        <f t="shared" si="83"/>
        <v>0</v>
      </c>
      <c r="BL59" s="382">
        <f t="shared" si="110"/>
        <v>0</v>
      </c>
      <c r="BM59" s="201">
        <f t="shared" si="110"/>
        <v>0</v>
      </c>
      <c r="BN59" s="8">
        <f t="shared" si="132"/>
        <v>0</v>
      </c>
      <c r="BO59" s="50">
        <f t="shared" si="84"/>
        <v>0</v>
      </c>
      <c r="BQ59" s="382">
        <f t="shared" si="111"/>
        <v>0</v>
      </c>
      <c r="BR59" s="201">
        <f t="shared" si="111"/>
        <v>0</v>
      </c>
      <c r="BS59" s="8">
        <f t="shared" si="133"/>
        <v>0</v>
      </c>
      <c r="BT59" s="50">
        <f t="shared" si="85"/>
        <v>0</v>
      </c>
      <c r="BV59" s="382">
        <f t="shared" si="112"/>
        <v>0</v>
      </c>
      <c r="BW59" s="201">
        <f t="shared" si="112"/>
        <v>0</v>
      </c>
      <c r="BX59" s="8">
        <f t="shared" si="134"/>
        <v>0</v>
      </c>
      <c r="BY59" s="50">
        <f t="shared" si="86"/>
        <v>0</v>
      </c>
      <c r="CA59" s="382">
        <f t="shared" si="113"/>
        <v>0</v>
      </c>
      <c r="CB59" s="201">
        <f t="shared" si="113"/>
        <v>0</v>
      </c>
      <c r="CC59" s="8">
        <f t="shared" si="135"/>
        <v>0</v>
      </c>
      <c r="CD59" s="50">
        <f t="shared" si="87"/>
        <v>0</v>
      </c>
      <c r="CF59" s="382">
        <f t="shared" si="114"/>
        <v>0</v>
      </c>
      <c r="CG59" s="201">
        <f t="shared" si="114"/>
        <v>0</v>
      </c>
      <c r="CH59" s="8">
        <f t="shared" si="136"/>
        <v>0</v>
      </c>
      <c r="CI59" s="50">
        <f t="shared" si="88"/>
        <v>0</v>
      </c>
      <c r="CK59" s="382">
        <f t="shared" si="115"/>
        <v>0</v>
      </c>
      <c r="CL59" s="201">
        <f t="shared" si="115"/>
        <v>0</v>
      </c>
      <c r="CM59" s="8">
        <f t="shared" si="137"/>
        <v>0</v>
      </c>
      <c r="CN59" s="50">
        <f t="shared" si="89"/>
        <v>0</v>
      </c>
      <c r="CP59" s="382">
        <f t="shared" si="116"/>
        <v>0</v>
      </c>
      <c r="CQ59" s="201">
        <f t="shared" si="116"/>
        <v>0</v>
      </c>
      <c r="CR59" s="8">
        <f t="shared" si="138"/>
        <v>0</v>
      </c>
      <c r="CS59" s="50">
        <f t="shared" si="90"/>
        <v>0</v>
      </c>
      <c r="CU59" s="382">
        <f t="shared" si="117"/>
        <v>0</v>
      </c>
      <c r="CV59" s="201">
        <f t="shared" si="117"/>
        <v>0</v>
      </c>
      <c r="CW59" s="8">
        <f t="shared" si="139"/>
        <v>0</v>
      </c>
      <c r="CX59" s="50">
        <f t="shared" si="91"/>
        <v>0</v>
      </c>
      <c r="CZ59" s="382">
        <f t="shared" si="118"/>
        <v>0</v>
      </c>
      <c r="DA59" s="201">
        <f t="shared" si="118"/>
        <v>0</v>
      </c>
      <c r="DB59" s="8">
        <f t="shared" si="140"/>
        <v>0</v>
      </c>
      <c r="DC59" s="50">
        <f t="shared" si="92"/>
        <v>0</v>
      </c>
      <c r="DE59" s="394">
        <f t="shared" si="119"/>
        <v>0</v>
      </c>
      <c r="DF59" s="44">
        <f t="shared" si="119"/>
        <v>0</v>
      </c>
      <c r="DG59" s="8">
        <f t="shared" si="141"/>
        <v>0</v>
      </c>
      <c r="DH59" s="50">
        <f t="shared" si="93"/>
        <v>0</v>
      </c>
      <c r="DJ59" s="394">
        <f t="shared" si="120"/>
        <v>0</v>
      </c>
      <c r="DK59" s="44">
        <f t="shared" si="120"/>
        <v>0</v>
      </c>
      <c r="DL59" s="8">
        <f t="shared" si="142"/>
        <v>0</v>
      </c>
      <c r="DM59" s="50">
        <f t="shared" si="94"/>
        <v>0</v>
      </c>
      <c r="DO59" s="394">
        <f t="shared" si="121"/>
        <v>0</v>
      </c>
      <c r="DP59" s="44">
        <f t="shared" si="121"/>
        <v>0</v>
      </c>
      <c r="DQ59" s="8">
        <f t="shared" si="143"/>
        <v>0</v>
      </c>
      <c r="DR59" s="50">
        <f t="shared" si="95"/>
        <v>0</v>
      </c>
      <c r="DT59" s="51">
        <f t="shared" si="96"/>
        <v>0</v>
      </c>
      <c r="DU59" s="8">
        <f t="shared" si="99"/>
        <v>0</v>
      </c>
      <c r="DV59" s="52">
        <v>0</v>
      </c>
      <c r="DW59" s="8">
        <f t="shared" si="100"/>
        <v>0</v>
      </c>
      <c r="DX59" s="52">
        <f t="shared" si="97"/>
        <v>0</v>
      </c>
      <c r="DY59" s="52">
        <f t="shared" si="97"/>
        <v>0</v>
      </c>
      <c r="DZ59" s="350">
        <f t="shared" si="98"/>
        <v>0</v>
      </c>
    </row>
    <row r="60" spans="2:130" ht="19.5" customHeight="1" x14ac:dyDescent="0.3">
      <c r="B60" s="333"/>
      <c r="C60" s="197"/>
      <c r="D60" s="197"/>
      <c r="E60" s="334"/>
      <c r="F60" s="274"/>
      <c r="G60" s="274"/>
      <c r="H60" s="274"/>
      <c r="I60" s="264"/>
      <c r="J60" s="264"/>
      <c r="K60" s="265"/>
      <c r="L60" s="260"/>
      <c r="M60" s="266"/>
      <c r="N60" s="394"/>
      <c r="O60" s="214"/>
      <c r="P60" s="8">
        <f t="shared" si="122"/>
        <v>0</v>
      </c>
      <c r="Q60" s="50">
        <f t="shared" si="74"/>
        <v>0</v>
      </c>
      <c r="S60" s="382">
        <f t="shared" si="101"/>
        <v>0</v>
      </c>
      <c r="T60" s="201">
        <f t="shared" si="101"/>
        <v>0</v>
      </c>
      <c r="U60" s="8">
        <f t="shared" si="123"/>
        <v>0</v>
      </c>
      <c r="V60" s="50">
        <f t="shared" si="75"/>
        <v>0</v>
      </c>
      <c r="X60" s="382">
        <f t="shared" si="102"/>
        <v>0</v>
      </c>
      <c r="Y60" s="201">
        <f t="shared" si="102"/>
        <v>0</v>
      </c>
      <c r="Z60" s="8">
        <f t="shared" si="124"/>
        <v>0</v>
      </c>
      <c r="AA60" s="50">
        <f t="shared" si="76"/>
        <v>0</v>
      </c>
      <c r="AC60" s="382">
        <f t="shared" si="103"/>
        <v>0</v>
      </c>
      <c r="AD60" s="201">
        <f t="shared" si="103"/>
        <v>0</v>
      </c>
      <c r="AE60" s="8">
        <f t="shared" si="125"/>
        <v>0</v>
      </c>
      <c r="AF60" s="50">
        <f t="shared" si="77"/>
        <v>0</v>
      </c>
      <c r="AH60" s="382">
        <f t="shared" si="104"/>
        <v>0</v>
      </c>
      <c r="AI60" s="201">
        <f t="shared" si="104"/>
        <v>0</v>
      </c>
      <c r="AJ60" s="8">
        <f t="shared" si="126"/>
        <v>0</v>
      </c>
      <c r="AK60" s="50">
        <f t="shared" si="78"/>
        <v>0</v>
      </c>
      <c r="AM60" s="382">
        <f t="shared" si="105"/>
        <v>0</v>
      </c>
      <c r="AN60" s="201">
        <f t="shared" si="105"/>
        <v>0</v>
      </c>
      <c r="AO60" s="8">
        <f t="shared" si="127"/>
        <v>0</v>
      </c>
      <c r="AP60" s="50">
        <f t="shared" si="79"/>
        <v>0</v>
      </c>
      <c r="AR60" s="382">
        <f t="shared" si="106"/>
        <v>0</v>
      </c>
      <c r="AS60" s="201">
        <f t="shared" si="106"/>
        <v>0</v>
      </c>
      <c r="AT60" s="8">
        <f t="shared" si="128"/>
        <v>0</v>
      </c>
      <c r="AU60" s="50">
        <f t="shared" si="80"/>
        <v>0</v>
      </c>
      <c r="AW60" s="382">
        <f t="shared" si="107"/>
        <v>0</v>
      </c>
      <c r="AX60" s="201">
        <f t="shared" si="107"/>
        <v>0</v>
      </c>
      <c r="AY60" s="8">
        <f t="shared" si="129"/>
        <v>0</v>
      </c>
      <c r="AZ60" s="50">
        <f t="shared" si="81"/>
        <v>0</v>
      </c>
      <c r="BB60" s="382">
        <f t="shared" si="108"/>
        <v>0</v>
      </c>
      <c r="BC60" s="201">
        <f t="shared" si="108"/>
        <v>0</v>
      </c>
      <c r="BD60" s="8">
        <f t="shared" si="130"/>
        <v>0</v>
      </c>
      <c r="BE60" s="50">
        <f t="shared" si="82"/>
        <v>0</v>
      </c>
      <c r="BG60" s="382">
        <f t="shared" si="109"/>
        <v>0</v>
      </c>
      <c r="BH60" s="201">
        <f t="shared" si="109"/>
        <v>0</v>
      </c>
      <c r="BI60" s="8">
        <f t="shared" si="131"/>
        <v>0</v>
      </c>
      <c r="BJ60" s="50">
        <f t="shared" si="83"/>
        <v>0</v>
      </c>
      <c r="BL60" s="382">
        <f t="shared" si="110"/>
        <v>0</v>
      </c>
      <c r="BM60" s="201">
        <f t="shared" si="110"/>
        <v>0</v>
      </c>
      <c r="BN60" s="8">
        <f t="shared" si="132"/>
        <v>0</v>
      </c>
      <c r="BO60" s="50">
        <f t="shared" si="84"/>
        <v>0</v>
      </c>
      <c r="BQ60" s="382">
        <f t="shared" si="111"/>
        <v>0</v>
      </c>
      <c r="BR60" s="201">
        <f t="shared" si="111"/>
        <v>0</v>
      </c>
      <c r="BS60" s="8">
        <f t="shared" si="133"/>
        <v>0</v>
      </c>
      <c r="BT60" s="50">
        <f t="shared" si="85"/>
        <v>0</v>
      </c>
      <c r="BV60" s="382">
        <f t="shared" si="112"/>
        <v>0</v>
      </c>
      <c r="BW60" s="201">
        <f t="shared" si="112"/>
        <v>0</v>
      </c>
      <c r="BX60" s="8">
        <f t="shared" si="134"/>
        <v>0</v>
      </c>
      <c r="BY60" s="50">
        <f t="shared" si="86"/>
        <v>0</v>
      </c>
      <c r="CA60" s="382">
        <f t="shared" si="113"/>
        <v>0</v>
      </c>
      <c r="CB60" s="201">
        <f t="shared" si="113"/>
        <v>0</v>
      </c>
      <c r="CC60" s="8">
        <f t="shared" si="135"/>
        <v>0</v>
      </c>
      <c r="CD60" s="50">
        <f t="shared" si="87"/>
        <v>0</v>
      </c>
      <c r="CF60" s="382">
        <f t="shared" si="114"/>
        <v>0</v>
      </c>
      <c r="CG60" s="201">
        <f t="shared" si="114"/>
        <v>0</v>
      </c>
      <c r="CH60" s="8">
        <f t="shared" si="136"/>
        <v>0</v>
      </c>
      <c r="CI60" s="50">
        <f t="shared" si="88"/>
        <v>0</v>
      </c>
      <c r="CK60" s="382">
        <f t="shared" si="115"/>
        <v>0</v>
      </c>
      <c r="CL60" s="201">
        <f t="shared" si="115"/>
        <v>0</v>
      </c>
      <c r="CM60" s="8">
        <f t="shared" si="137"/>
        <v>0</v>
      </c>
      <c r="CN60" s="50">
        <f t="shared" si="89"/>
        <v>0</v>
      </c>
      <c r="CP60" s="382">
        <f t="shared" si="116"/>
        <v>0</v>
      </c>
      <c r="CQ60" s="201">
        <f t="shared" si="116"/>
        <v>0</v>
      </c>
      <c r="CR60" s="8">
        <f t="shared" si="138"/>
        <v>0</v>
      </c>
      <c r="CS60" s="50">
        <f t="shared" si="90"/>
        <v>0</v>
      </c>
      <c r="CU60" s="382">
        <f t="shared" si="117"/>
        <v>0</v>
      </c>
      <c r="CV60" s="201">
        <f t="shared" si="117"/>
        <v>0</v>
      </c>
      <c r="CW60" s="8">
        <f t="shared" si="139"/>
        <v>0</v>
      </c>
      <c r="CX60" s="50">
        <f t="shared" si="91"/>
        <v>0</v>
      </c>
      <c r="CZ60" s="382">
        <f t="shared" si="118"/>
        <v>0</v>
      </c>
      <c r="DA60" s="201">
        <f t="shared" si="118"/>
        <v>0</v>
      </c>
      <c r="DB60" s="8">
        <f t="shared" si="140"/>
        <v>0</v>
      </c>
      <c r="DC60" s="50">
        <f t="shared" si="92"/>
        <v>0</v>
      </c>
      <c r="DE60" s="394">
        <f t="shared" si="119"/>
        <v>0</v>
      </c>
      <c r="DF60" s="44">
        <f t="shared" si="119"/>
        <v>0</v>
      </c>
      <c r="DG60" s="8">
        <f t="shared" si="141"/>
        <v>0</v>
      </c>
      <c r="DH60" s="50">
        <f t="shared" si="93"/>
        <v>0</v>
      </c>
      <c r="DJ60" s="394">
        <f t="shared" si="120"/>
        <v>0</v>
      </c>
      <c r="DK60" s="44">
        <f t="shared" si="120"/>
        <v>0</v>
      </c>
      <c r="DL60" s="8">
        <f t="shared" si="142"/>
        <v>0</v>
      </c>
      <c r="DM60" s="50">
        <f t="shared" si="94"/>
        <v>0</v>
      </c>
      <c r="DO60" s="394">
        <f t="shared" si="121"/>
        <v>0</v>
      </c>
      <c r="DP60" s="44">
        <f t="shared" si="121"/>
        <v>0</v>
      </c>
      <c r="DQ60" s="8">
        <f t="shared" si="143"/>
        <v>0</v>
      </c>
      <c r="DR60" s="50">
        <f t="shared" si="95"/>
        <v>0</v>
      </c>
      <c r="DT60" s="51">
        <f t="shared" si="96"/>
        <v>0</v>
      </c>
      <c r="DU60" s="8">
        <f t="shared" si="99"/>
        <v>0</v>
      </c>
      <c r="DV60" s="52">
        <v>0</v>
      </c>
      <c r="DW60" s="8">
        <f t="shared" si="100"/>
        <v>0</v>
      </c>
      <c r="DX60" s="52">
        <f t="shared" si="97"/>
        <v>0</v>
      </c>
      <c r="DY60" s="52">
        <f t="shared" si="97"/>
        <v>0</v>
      </c>
      <c r="DZ60" s="350">
        <f t="shared" si="98"/>
        <v>0</v>
      </c>
    </row>
    <row r="61" spans="2:130" ht="19.5" customHeight="1" x14ac:dyDescent="0.3">
      <c r="B61" s="333"/>
      <c r="C61" s="197"/>
      <c r="D61" s="197"/>
      <c r="E61" s="334"/>
      <c r="F61" s="274"/>
      <c r="G61" s="274"/>
      <c r="H61" s="274"/>
      <c r="I61" s="264"/>
      <c r="J61" s="264"/>
      <c r="K61" s="265"/>
      <c r="L61" s="260"/>
      <c r="M61" s="266"/>
      <c r="N61" s="394"/>
      <c r="O61" s="214"/>
      <c r="P61" s="8">
        <f t="shared" si="122"/>
        <v>0</v>
      </c>
      <c r="Q61" s="50">
        <f t="shared" si="74"/>
        <v>0</v>
      </c>
      <c r="S61" s="382">
        <f t="shared" si="101"/>
        <v>0</v>
      </c>
      <c r="T61" s="201">
        <f t="shared" si="101"/>
        <v>0</v>
      </c>
      <c r="U61" s="8">
        <f t="shared" si="123"/>
        <v>0</v>
      </c>
      <c r="V61" s="50">
        <f t="shared" si="75"/>
        <v>0</v>
      </c>
      <c r="X61" s="382">
        <f t="shared" si="102"/>
        <v>0</v>
      </c>
      <c r="Y61" s="201">
        <f t="shared" si="102"/>
        <v>0</v>
      </c>
      <c r="Z61" s="8">
        <f t="shared" si="124"/>
        <v>0</v>
      </c>
      <c r="AA61" s="50">
        <f t="shared" si="76"/>
        <v>0</v>
      </c>
      <c r="AC61" s="382">
        <f t="shared" si="103"/>
        <v>0</v>
      </c>
      <c r="AD61" s="201">
        <f t="shared" si="103"/>
        <v>0</v>
      </c>
      <c r="AE61" s="8">
        <f t="shared" si="125"/>
        <v>0</v>
      </c>
      <c r="AF61" s="50">
        <f t="shared" si="77"/>
        <v>0</v>
      </c>
      <c r="AH61" s="382">
        <f t="shared" si="104"/>
        <v>0</v>
      </c>
      <c r="AI61" s="201">
        <f t="shared" si="104"/>
        <v>0</v>
      </c>
      <c r="AJ61" s="8">
        <f t="shared" si="126"/>
        <v>0</v>
      </c>
      <c r="AK61" s="50">
        <f t="shared" si="78"/>
        <v>0</v>
      </c>
      <c r="AM61" s="382">
        <f t="shared" si="105"/>
        <v>0</v>
      </c>
      <c r="AN61" s="201">
        <f t="shared" si="105"/>
        <v>0</v>
      </c>
      <c r="AO61" s="8">
        <f t="shared" si="127"/>
        <v>0</v>
      </c>
      <c r="AP61" s="50">
        <f t="shared" si="79"/>
        <v>0</v>
      </c>
      <c r="AR61" s="382">
        <f t="shared" si="106"/>
        <v>0</v>
      </c>
      <c r="AS61" s="201">
        <f t="shared" si="106"/>
        <v>0</v>
      </c>
      <c r="AT61" s="8">
        <f t="shared" si="128"/>
        <v>0</v>
      </c>
      <c r="AU61" s="50">
        <f t="shared" si="80"/>
        <v>0</v>
      </c>
      <c r="AW61" s="382">
        <f t="shared" si="107"/>
        <v>0</v>
      </c>
      <c r="AX61" s="201">
        <f t="shared" si="107"/>
        <v>0</v>
      </c>
      <c r="AY61" s="8">
        <f t="shared" si="129"/>
        <v>0</v>
      </c>
      <c r="AZ61" s="50">
        <f t="shared" si="81"/>
        <v>0</v>
      </c>
      <c r="BB61" s="382">
        <f t="shared" si="108"/>
        <v>0</v>
      </c>
      <c r="BC61" s="201">
        <f t="shared" si="108"/>
        <v>0</v>
      </c>
      <c r="BD61" s="8">
        <f t="shared" si="130"/>
        <v>0</v>
      </c>
      <c r="BE61" s="50">
        <f t="shared" si="82"/>
        <v>0</v>
      </c>
      <c r="BG61" s="382">
        <f t="shared" si="109"/>
        <v>0</v>
      </c>
      <c r="BH61" s="201">
        <f t="shared" si="109"/>
        <v>0</v>
      </c>
      <c r="BI61" s="8">
        <f t="shared" si="131"/>
        <v>0</v>
      </c>
      <c r="BJ61" s="50">
        <f t="shared" si="83"/>
        <v>0</v>
      </c>
      <c r="BL61" s="382">
        <f t="shared" si="110"/>
        <v>0</v>
      </c>
      <c r="BM61" s="201">
        <f t="shared" si="110"/>
        <v>0</v>
      </c>
      <c r="BN61" s="8">
        <f t="shared" si="132"/>
        <v>0</v>
      </c>
      <c r="BO61" s="50">
        <f t="shared" si="84"/>
        <v>0</v>
      </c>
      <c r="BQ61" s="382">
        <f t="shared" si="111"/>
        <v>0</v>
      </c>
      <c r="BR61" s="201">
        <f t="shared" si="111"/>
        <v>0</v>
      </c>
      <c r="BS61" s="8">
        <f t="shared" si="133"/>
        <v>0</v>
      </c>
      <c r="BT61" s="50">
        <f t="shared" si="85"/>
        <v>0</v>
      </c>
      <c r="BV61" s="382">
        <f t="shared" si="112"/>
        <v>0</v>
      </c>
      <c r="BW61" s="201">
        <f t="shared" si="112"/>
        <v>0</v>
      </c>
      <c r="BX61" s="8">
        <f t="shared" si="134"/>
        <v>0</v>
      </c>
      <c r="BY61" s="50">
        <f t="shared" si="86"/>
        <v>0</v>
      </c>
      <c r="CA61" s="382">
        <f t="shared" si="113"/>
        <v>0</v>
      </c>
      <c r="CB61" s="201">
        <f t="shared" si="113"/>
        <v>0</v>
      </c>
      <c r="CC61" s="8">
        <f t="shared" si="135"/>
        <v>0</v>
      </c>
      <c r="CD61" s="50">
        <f t="shared" si="87"/>
        <v>0</v>
      </c>
      <c r="CF61" s="382">
        <f t="shared" si="114"/>
        <v>0</v>
      </c>
      <c r="CG61" s="201">
        <f t="shared" si="114"/>
        <v>0</v>
      </c>
      <c r="CH61" s="8">
        <f t="shared" si="136"/>
        <v>0</v>
      </c>
      <c r="CI61" s="50">
        <f t="shared" si="88"/>
        <v>0</v>
      </c>
      <c r="CK61" s="382">
        <f t="shared" si="115"/>
        <v>0</v>
      </c>
      <c r="CL61" s="201">
        <f t="shared" si="115"/>
        <v>0</v>
      </c>
      <c r="CM61" s="8">
        <f t="shared" si="137"/>
        <v>0</v>
      </c>
      <c r="CN61" s="50">
        <f t="shared" si="89"/>
        <v>0</v>
      </c>
      <c r="CP61" s="382">
        <f t="shared" si="116"/>
        <v>0</v>
      </c>
      <c r="CQ61" s="201">
        <f t="shared" si="116"/>
        <v>0</v>
      </c>
      <c r="CR61" s="8">
        <f t="shared" si="138"/>
        <v>0</v>
      </c>
      <c r="CS61" s="50">
        <f t="shared" si="90"/>
        <v>0</v>
      </c>
      <c r="CU61" s="382">
        <f t="shared" si="117"/>
        <v>0</v>
      </c>
      <c r="CV61" s="201">
        <f t="shared" si="117"/>
        <v>0</v>
      </c>
      <c r="CW61" s="8">
        <f t="shared" si="139"/>
        <v>0</v>
      </c>
      <c r="CX61" s="50">
        <f t="shared" si="91"/>
        <v>0</v>
      </c>
      <c r="CZ61" s="382">
        <f t="shared" si="118"/>
        <v>0</v>
      </c>
      <c r="DA61" s="201">
        <f t="shared" si="118"/>
        <v>0</v>
      </c>
      <c r="DB61" s="8">
        <f t="shared" si="140"/>
        <v>0</v>
      </c>
      <c r="DC61" s="50">
        <f t="shared" si="92"/>
        <v>0</v>
      </c>
      <c r="DE61" s="394">
        <f t="shared" si="119"/>
        <v>0</v>
      </c>
      <c r="DF61" s="44">
        <f t="shared" si="119"/>
        <v>0</v>
      </c>
      <c r="DG61" s="8">
        <f t="shared" si="141"/>
        <v>0</v>
      </c>
      <c r="DH61" s="50">
        <f t="shared" si="93"/>
        <v>0</v>
      </c>
      <c r="DJ61" s="394">
        <f t="shared" si="120"/>
        <v>0</v>
      </c>
      <c r="DK61" s="44">
        <f t="shared" si="120"/>
        <v>0</v>
      </c>
      <c r="DL61" s="8">
        <f t="shared" si="142"/>
        <v>0</v>
      </c>
      <c r="DM61" s="50">
        <f t="shared" si="94"/>
        <v>0</v>
      </c>
      <c r="DO61" s="394">
        <f t="shared" si="121"/>
        <v>0</v>
      </c>
      <c r="DP61" s="44">
        <f t="shared" si="121"/>
        <v>0</v>
      </c>
      <c r="DQ61" s="8">
        <f t="shared" si="143"/>
        <v>0</v>
      </c>
      <c r="DR61" s="50">
        <f t="shared" si="95"/>
        <v>0</v>
      </c>
      <c r="DT61" s="51">
        <f t="shared" si="96"/>
        <v>0</v>
      </c>
      <c r="DU61" s="8">
        <f t="shared" si="99"/>
        <v>0</v>
      </c>
      <c r="DV61" s="52">
        <v>0</v>
      </c>
      <c r="DW61" s="8">
        <f t="shared" si="100"/>
        <v>0</v>
      </c>
      <c r="DX61" s="52">
        <f t="shared" si="97"/>
        <v>0</v>
      </c>
      <c r="DY61" s="52">
        <f t="shared" si="97"/>
        <v>0</v>
      </c>
      <c r="DZ61" s="350">
        <f t="shared" si="98"/>
        <v>0</v>
      </c>
    </row>
    <row r="62" spans="2:130" ht="18" customHeight="1" thickBot="1" x14ac:dyDescent="0.35">
      <c r="B62" s="61"/>
      <c r="C62" s="67"/>
      <c r="D62" s="67"/>
      <c r="E62" s="239"/>
      <c r="F62" s="55"/>
      <c r="G62" s="55"/>
      <c r="H62" s="55"/>
      <c r="I62" s="56"/>
      <c r="J62" s="56"/>
      <c r="K62" s="68"/>
      <c r="L62" s="56"/>
      <c r="M62" s="57"/>
      <c r="N62" s="390"/>
      <c r="O62" s="216"/>
      <c r="P62" s="8"/>
      <c r="Q62" s="8"/>
      <c r="R62" s="52"/>
      <c r="S62" s="205"/>
      <c r="T62" s="205"/>
      <c r="U62" s="8"/>
      <c r="V62" s="8"/>
      <c r="W62" s="52"/>
      <c r="X62" s="390"/>
      <c r="Y62" s="69"/>
      <c r="Z62" s="8"/>
      <c r="AA62" s="8"/>
      <c r="AB62" s="10"/>
      <c r="AC62" s="390"/>
      <c r="AD62" s="69"/>
      <c r="AE62" s="8"/>
      <c r="AF62" s="8"/>
      <c r="AH62" s="390"/>
      <c r="AI62" s="69"/>
      <c r="AJ62" s="8"/>
      <c r="AK62" s="8"/>
      <c r="AM62" s="390"/>
      <c r="AN62" s="69"/>
      <c r="AO62" s="8"/>
      <c r="AP62" s="8"/>
      <c r="AR62" s="390"/>
      <c r="AS62" s="69"/>
      <c r="AT62" s="8"/>
      <c r="AU62" s="8"/>
      <c r="AW62" s="390"/>
      <c r="AX62" s="69"/>
      <c r="AY62" s="8"/>
      <c r="AZ62" s="8"/>
      <c r="BB62" s="390"/>
      <c r="BC62" s="69"/>
      <c r="BD62" s="8"/>
      <c r="BE62" s="8"/>
      <c r="BG62" s="390"/>
      <c r="BH62" s="69"/>
      <c r="BI62" s="8"/>
      <c r="BJ62" s="8"/>
      <c r="BL62" s="390"/>
      <c r="BM62" s="69"/>
      <c r="BN62" s="8"/>
      <c r="BO62" s="8"/>
      <c r="BQ62" s="390"/>
      <c r="BR62" s="69"/>
      <c r="BS62" s="8"/>
      <c r="BT62" s="8"/>
      <c r="BV62" s="390"/>
      <c r="BW62" s="69"/>
      <c r="BX62" s="8"/>
      <c r="BY62" s="8"/>
      <c r="CA62" s="390"/>
      <c r="CB62" s="69"/>
      <c r="CC62" s="8"/>
      <c r="CD62" s="8"/>
      <c r="CF62" s="390"/>
      <c r="CG62" s="69"/>
      <c r="CH62" s="8"/>
      <c r="CI62" s="8"/>
      <c r="CK62" s="390"/>
      <c r="CL62" s="69"/>
      <c r="CM62" s="8"/>
      <c r="CN62" s="8"/>
      <c r="CP62" s="390"/>
      <c r="CQ62" s="69"/>
      <c r="CR62" s="8"/>
      <c r="CS62" s="8"/>
      <c r="CU62" s="390"/>
      <c r="CV62" s="69"/>
      <c r="CW62" s="8"/>
      <c r="CX62" s="8"/>
      <c r="CZ62" s="390"/>
      <c r="DA62" s="69"/>
      <c r="DB62" s="8"/>
      <c r="DC62" s="8"/>
      <c r="DE62" s="390"/>
      <c r="DF62" s="69"/>
      <c r="DG62" s="8"/>
      <c r="DH62" s="8"/>
      <c r="DJ62" s="390"/>
      <c r="DK62" s="69"/>
      <c r="DL62" s="8"/>
      <c r="DM62" s="8"/>
      <c r="DO62" s="390"/>
      <c r="DP62" s="69"/>
      <c r="DQ62" s="8"/>
      <c r="DR62" s="8"/>
      <c r="DT62" s="70"/>
      <c r="DU62" s="70"/>
      <c r="DV62" s="70"/>
      <c r="DW62" s="70"/>
      <c r="DX62" s="70"/>
      <c r="DY62" s="70"/>
      <c r="DZ62" s="350">
        <f t="shared" si="98"/>
        <v>0</v>
      </c>
    </row>
    <row r="63" spans="2:130" s="72" customFormat="1" ht="32.4" customHeight="1" thickBot="1" x14ac:dyDescent="0.35">
      <c r="B63" s="275" t="s">
        <v>61</v>
      </c>
      <c r="C63" s="276" t="str">
        <f>B49</f>
        <v>Infrastructure (escritorio Magude + armazem )</v>
      </c>
      <c r="D63" s="445"/>
      <c r="E63" s="242"/>
      <c r="F63" s="73"/>
      <c r="G63" s="73"/>
      <c r="H63" s="73"/>
      <c r="I63" s="73"/>
      <c r="J63" s="73"/>
      <c r="K63" s="74"/>
      <c r="L63" s="73"/>
      <c r="M63" s="75"/>
      <c r="N63" s="391">
        <f>P18</f>
        <v>2015</v>
      </c>
      <c r="O63" s="278"/>
      <c r="P63" s="76">
        <f>SUM(P50:P61)</f>
        <v>0</v>
      </c>
      <c r="Q63" s="77">
        <f>SUM(Q50:Q61)</f>
        <v>0</v>
      </c>
      <c r="R63" s="78"/>
      <c r="S63" s="279">
        <f>U18</f>
        <v>2016</v>
      </c>
      <c r="T63" s="279"/>
      <c r="U63" s="76">
        <f>SUM(U50:U61)</f>
        <v>0</v>
      </c>
      <c r="V63" s="77">
        <f>SUM(V50:V61)</f>
        <v>0</v>
      </c>
      <c r="W63" s="78"/>
      <c r="X63" s="391">
        <f>Z18</f>
        <v>2017</v>
      </c>
      <c r="Y63" s="277"/>
      <c r="Z63" s="76">
        <f>SUM(Z50:Z61)</f>
        <v>0</v>
      </c>
      <c r="AA63" s="77">
        <f>SUM(AA50:AA61)</f>
        <v>0</v>
      </c>
      <c r="AB63" s="79"/>
      <c r="AC63" s="391">
        <f>AE18</f>
        <v>2018</v>
      </c>
      <c r="AD63" s="277"/>
      <c r="AE63" s="76">
        <f>SUM(AE50:AE61)</f>
        <v>0</v>
      </c>
      <c r="AF63" s="77">
        <f>SUM(AF50:AF61)</f>
        <v>0</v>
      </c>
      <c r="AH63" s="391">
        <f>AJ18</f>
        <v>2019</v>
      </c>
      <c r="AI63" s="277"/>
      <c r="AJ63" s="76">
        <f>SUM(AJ50:AJ61)</f>
        <v>0</v>
      </c>
      <c r="AK63" s="77">
        <f>SUM(AK50:AK61)</f>
        <v>0</v>
      </c>
      <c r="AM63" s="391">
        <f>AO18</f>
        <v>2020</v>
      </c>
      <c r="AN63" s="277"/>
      <c r="AO63" s="76">
        <f>SUM(AO50:AO61)</f>
        <v>0</v>
      </c>
      <c r="AP63" s="77">
        <f>SUM(AP50:AP61)</f>
        <v>0</v>
      </c>
      <c r="AR63" s="391">
        <f>AT18</f>
        <v>2021</v>
      </c>
      <c r="AS63" s="277"/>
      <c r="AT63" s="76">
        <f>SUM(AT50:AT61)</f>
        <v>0</v>
      </c>
      <c r="AU63" s="77">
        <f>SUM(AU50:AU61)</f>
        <v>0</v>
      </c>
      <c r="AW63" s="391">
        <f>AY18</f>
        <v>2022</v>
      </c>
      <c r="AX63" s="277"/>
      <c r="AY63" s="76">
        <f>SUM(AY50:AY61)</f>
        <v>0</v>
      </c>
      <c r="AZ63" s="77">
        <f>SUM(AZ50:AZ61)</f>
        <v>0</v>
      </c>
      <c r="BB63" s="391">
        <f>BD18</f>
        <v>2023</v>
      </c>
      <c r="BC63" s="277"/>
      <c r="BD63" s="76">
        <f>SUM(BD50:BD61)</f>
        <v>0</v>
      </c>
      <c r="BE63" s="77">
        <f>SUM(BE50:BE61)</f>
        <v>0</v>
      </c>
      <c r="BG63" s="391">
        <f>BI18</f>
        <v>2024</v>
      </c>
      <c r="BH63" s="277"/>
      <c r="BI63" s="76">
        <f>SUM(BI50:BI61)</f>
        <v>0</v>
      </c>
      <c r="BJ63" s="77">
        <f>SUM(BJ50:BJ61)</f>
        <v>0</v>
      </c>
      <c r="BL63" s="391">
        <f>BN18</f>
        <v>2025</v>
      </c>
      <c r="BM63" s="277"/>
      <c r="BN63" s="76">
        <f>SUM(BN50:BN61)</f>
        <v>0</v>
      </c>
      <c r="BO63" s="77">
        <f>SUM(BO50:BO61)</f>
        <v>0</v>
      </c>
      <c r="BQ63" s="391">
        <f>BS18</f>
        <v>2026</v>
      </c>
      <c r="BR63" s="277"/>
      <c r="BS63" s="76">
        <f>SUM(BS50:BS61)</f>
        <v>0</v>
      </c>
      <c r="BT63" s="77">
        <f>SUM(BT50:BT61)</f>
        <v>0</v>
      </c>
      <c r="BV63" s="391">
        <f>BX18</f>
        <v>2027</v>
      </c>
      <c r="BW63" s="277"/>
      <c r="BX63" s="76">
        <f>SUM(BX50:BX61)</f>
        <v>0</v>
      </c>
      <c r="BY63" s="77">
        <f>SUM(BY50:BY61)</f>
        <v>0</v>
      </c>
      <c r="CA63" s="391">
        <f>CC18</f>
        <v>2028</v>
      </c>
      <c r="CB63" s="277"/>
      <c r="CC63" s="76">
        <f>SUM(CC50:CC61)</f>
        <v>0</v>
      </c>
      <c r="CD63" s="77">
        <f>SUM(CD50:CD61)</f>
        <v>0</v>
      </c>
      <c r="CF63" s="391">
        <f>CH18</f>
        <v>2029</v>
      </c>
      <c r="CG63" s="277"/>
      <c r="CH63" s="76">
        <f>SUM(CH50:CH61)</f>
        <v>0</v>
      </c>
      <c r="CI63" s="77">
        <f>SUM(CI50:CI61)</f>
        <v>0</v>
      </c>
      <c r="CK63" s="391">
        <f>CM18</f>
        <v>2030</v>
      </c>
      <c r="CL63" s="277"/>
      <c r="CM63" s="76">
        <f>SUM(CM50:CM61)</f>
        <v>0</v>
      </c>
      <c r="CN63" s="77">
        <f>SUM(CN50:CN61)</f>
        <v>0</v>
      </c>
      <c r="CP63" s="391">
        <f>CR18</f>
        <v>2031</v>
      </c>
      <c r="CQ63" s="277"/>
      <c r="CR63" s="76">
        <f>SUM(CR50:CR61)</f>
        <v>0</v>
      </c>
      <c r="CS63" s="77">
        <f>SUM(CS50:CS61)</f>
        <v>0</v>
      </c>
      <c r="CU63" s="391">
        <f>CW18</f>
        <v>2032</v>
      </c>
      <c r="CV63" s="277"/>
      <c r="CW63" s="76">
        <f>SUM(CW50:CW61)</f>
        <v>0</v>
      </c>
      <c r="CX63" s="77">
        <f>SUM(CX50:CX61)</f>
        <v>0</v>
      </c>
      <c r="CZ63" s="391">
        <f>DB18</f>
        <v>2033</v>
      </c>
      <c r="DA63" s="277"/>
      <c r="DB63" s="76">
        <f>SUM(DB50:DB61)</f>
        <v>0</v>
      </c>
      <c r="DC63" s="77">
        <f>SUM(DC50:DC61)</f>
        <v>0</v>
      </c>
      <c r="DE63" s="391">
        <f>DG18</f>
        <v>2034</v>
      </c>
      <c r="DF63" s="277"/>
      <c r="DG63" s="76">
        <f>SUM(DG50:DG61)</f>
        <v>0</v>
      </c>
      <c r="DH63" s="77">
        <f>SUM(DH50:DH61)</f>
        <v>0</v>
      </c>
      <c r="DJ63" s="391">
        <f>DL18</f>
        <v>2035</v>
      </c>
      <c r="DK63" s="277"/>
      <c r="DL63" s="76">
        <f>SUM(DL50:DL61)</f>
        <v>0</v>
      </c>
      <c r="DM63" s="77">
        <f>SUM(DM50:DM61)</f>
        <v>0</v>
      </c>
      <c r="DO63" s="391">
        <f>DQ18</f>
        <v>2036</v>
      </c>
      <c r="DP63" s="277"/>
      <c r="DQ63" s="76">
        <f>SUM(DQ50:DQ61)</f>
        <v>0</v>
      </c>
      <c r="DR63" s="77">
        <f>SUM(DR50:DR61)</f>
        <v>0</v>
      </c>
      <c r="DT63" s="80">
        <f>SUM(DT50:DT61)</f>
        <v>0</v>
      </c>
      <c r="DU63" s="77">
        <f>SUM(DU50:DU61)</f>
        <v>0</v>
      </c>
      <c r="DV63" s="77">
        <f>SUM(DV50:DV61)</f>
        <v>0</v>
      </c>
      <c r="DW63" s="77">
        <f>SUM(DW50:DW61)</f>
        <v>0</v>
      </c>
      <c r="DX63" s="77">
        <f>SUM(DX50:DX61)</f>
        <v>0</v>
      </c>
      <c r="DY63" s="77">
        <f>SUM(Q63+V63+AA63+AF63+AK63+AP63+AU63+AZ63+BE63+BJ63+BO63+BT63+BY63+CD63+CI63+CN63+CS63+CX63+DC63+DH63+DM63+DR63)</f>
        <v>0</v>
      </c>
      <c r="DZ63" s="314" t="s">
        <v>53</v>
      </c>
    </row>
    <row r="64" spans="2:130" x14ac:dyDescent="0.3">
      <c r="P64" s="280" t="s">
        <v>17</v>
      </c>
      <c r="Q64" s="281" t="s">
        <v>18</v>
      </c>
      <c r="U64" s="280" t="s">
        <v>17</v>
      </c>
      <c r="V64" s="281" t="s">
        <v>18</v>
      </c>
      <c r="Z64" s="280" t="s">
        <v>17</v>
      </c>
      <c r="AA64" s="281" t="s">
        <v>18</v>
      </c>
      <c r="AE64" s="280" t="s">
        <v>17</v>
      </c>
      <c r="AF64" s="281" t="s">
        <v>18</v>
      </c>
      <c r="AJ64" s="280" t="s">
        <v>17</v>
      </c>
      <c r="AK64" s="281" t="s">
        <v>18</v>
      </c>
      <c r="AO64" s="280" t="s">
        <v>17</v>
      </c>
      <c r="AP64" s="281" t="s">
        <v>18</v>
      </c>
      <c r="AT64" s="280" t="s">
        <v>17</v>
      </c>
      <c r="AU64" s="281" t="s">
        <v>18</v>
      </c>
      <c r="AY64" s="280" t="s">
        <v>17</v>
      </c>
      <c r="AZ64" s="281" t="s">
        <v>18</v>
      </c>
      <c r="BD64" s="280" t="s">
        <v>17</v>
      </c>
      <c r="BE64" s="281" t="s">
        <v>18</v>
      </c>
      <c r="BI64" s="280" t="s">
        <v>17</v>
      </c>
      <c r="BJ64" s="281" t="s">
        <v>18</v>
      </c>
      <c r="BN64" s="280" t="s">
        <v>17</v>
      </c>
      <c r="BO64" s="281" t="s">
        <v>18</v>
      </c>
      <c r="BS64" s="280" t="s">
        <v>17</v>
      </c>
      <c r="BT64" s="281" t="s">
        <v>18</v>
      </c>
      <c r="BX64" s="280" t="s">
        <v>17</v>
      </c>
      <c r="BY64" s="281" t="s">
        <v>18</v>
      </c>
      <c r="CC64" s="280" t="s">
        <v>17</v>
      </c>
      <c r="CD64" s="281" t="s">
        <v>18</v>
      </c>
      <c r="CH64" s="280" t="s">
        <v>17</v>
      </c>
      <c r="CI64" s="281" t="s">
        <v>18</v>
      </c>
      <c r="CM64" s="280" t="s">
        <v>17</v>
      </c>
      <c r="CN64" s="281" t="s">
        <v>18</v>
      </c>
      <c r="CR64" s="280" t="s">
        <v>17</v>
      </c>
      <c r="CS64" s="281" t="s">
        <v>18</v>
      </c>
      <c r="CW64" s="280" t="s">
        <v>17</v>
      </c>
      <c r="CX64" s="281" t="s">
        <v>18</v>
      </c>
      <c r="DB64" s="280" t="s">
        <v>17</v>
      </c>
      <c r="DC64" s="281" t="s">
        <v>18</v>
      </c>
      <c r="DG64" s="280" t="s">
        <v>17</v>
      </c>
      <c r="DH64" s="281" t="s">
        <v>18</v>
      </c>
      <c r="DL64" s="280" t="s">
        <v>17</v>
      </c>
      <c r="DM64" s="281" t="s">
        <v>18</v>
      </c>
      <c r="DQ64" s="280" t="s">
        <v>17</v>
      </c>
      <c r="DR64" s="281" t="s">
        <v>18</v>
      </c>
      <c r="DT64" s="280" t="s">
        <v>17</v>
      </c>
      <c r="DU64" s="281" t="s">
        <v>18</v>
      </c>
      <c r="DV64" s="280" t="s">
        <v>17</v>
      </c>
      <c r="DW64" s="281" t="s">
        <v>18</v>
      </c>
      <c r="DX64" s="280" t="s">
        <v>17</v>
      </c>
      <c r="DY64" s="281" t="s">
        <v>18</v>
      </c>
    </row>
    <row r="67" spans="1:130" ht="26.4" customHeight="1" x14ac:dyDescent="0.3">
      <c r="I67" s="2"/>
      <c r="J67" s="2"/>
      <c r="L67" s="2"/>
      <c r="N67" s="392"/>
      <c r="O67" s="217"/>
      <c r="P67" s="282"/>
      <c r="Q67" s="83"/>
      <c r="R67" s="22"/>
      <c r="S67" s="380"/>
      <c r="T67" s="206"/>
      <c r="U67" s="282"/>
      <c r="V67" s="83"/>
      <c r="W67" s="22"/>
      <c r="X67" s="392"/>
      <c r="Y67" s="82"/>
      <c r="Z67" s="282"/>
      <c r="AA67" s="83"/>
      <c r="AB67" s="451"/>
      <c r="AC67" s="392"/>
      <c r="AD67" s="82"/>
      <c r="AE67" s="282"/>
      <c r="AF67" s="83"/>
      <c r="AH67" s="392"/>
      <c r="AI67" s="82"/>
      <c r="AJ67" s="282"/>
      <c r="AK67" s="83"/>
      <c r="AM67" s="392"/>
      <c r="AN67" s="82"/>
      <c r="AO67" s="282"/>
      <c r="AP67" s="83"/>
      <c r="AR67" s="392"/>
      <c r="AS67" s="82"/>
      <c r="AT67" s="282"/>
      <c r="AU67" s="83"/>
      <c r="AW67" s="392"/>
      <c r="AX67" s="82"/>
      <c r="AY67" s="282"/>
      <c r="AZ67" s="83"/>
      <c r="BB67" s="392"/>
      <c r="BC67" s="82"/>
      <c r="BD67" s="282"/>
      <c r="BE67" s="83"/>
      <c r="BG67" s="392"/>
      <c r="BH67" s="82"/>
      <c r="BI67" s="282"/>
      <c r="BJ67" s="83"/>
      <c r="BL67" s="392"/>
      <c r="BM67" s="82"/>
      <c r="BN67" s="282"/>
      <c r="BO67" s="83"/>
      <c r="BQ67" s="392"/>
      <c r="BR67" s="82"/>
      <c r="BS67" s="282"/>
      <c r="BT67" s="83"/>
      <c r="BV67" s="392"/>
      <c r="BW67" s="82"/>
      <c r="BX67" s="282"/>
      <c r="BY67" s="83"/>
      <c r="CA67" s="392"/>
      <c r="CB67" s="82"/>
      <c r="CC67" s="282"/>
      <c r="CD67" s="83"/>
      <c r="CF67" s="392"/>
      <c r="CG67" s="82"/>
      <c r="CH67" s="282"/>
      <c r="CI67" s="83"/>
      <c r="CK67" s="392"/>
      <c r="CL67" s="82"/>
      <c r="CM67" s="282"/>
      <c r="CN67" s="83"/>
      <c r="CP67" s="392"/>
      <c r="CQ67" s="82"/>
      <c r="CR67" s="282"/>
      <c r="CS67" s="83"/>
      <c r="CU67" s="392"/>
      <c r="CV67" s="82"/>
      <c r="CW67" s="282"/>
      <c r="CX67" s="83"/>
      <c r="CZ67" s="392"/>
      <c r="DA67" s="82"/>
      <c r="DB67" s="282"/>
      <c r="DC67" s="83"/>
      <c r="DE67" s="392"/>
      <c r="DF67" s="82"/>
      <c r="DG67" s="282"/>
      <c r="DH67" s="83"/>
      <c r="DJ67" s="392"/>
      <c r="DK67" s="82"/>
      <c r="DL67" s="282"/>
      <c r="DM67" s="83"/>
      <c r="DO67" s="392"/>
      <c r="DP67" s="82"/>
      <c r="DQ67" s="282"/>
      <c r="DR67" s="83"/>
      <c r="DT67" s="605" t="s">
        <v>12</v>
      </c>
      <c r="DU67" s="606"/>
      <c r="DV67" s="605" t="s">
        <v>13</v>
      </c>
      <c r="DW67" s="606"/>
      <c r="DX67" s="603" t="s">
        <v>14</v>
      </c>
      <c r="DY67" s="604"/>
    </row>
    <row r="68" spans="1:130" ht="15" thickBot="1" x14ac:dyDescent="0.35">
      <c r="I68" s="2"/>
      <c r="J68" s="2"/>
      <c r="L68" s="2"/>
      <c r="N68" s="388" t="s">
        <v>15</v>
      </c>
      <c r="O68" s="211" t="s">
        <v>16</v>
      </c>
      <c r="P68" s="31" t="s">
        <v>17</v>
      </c>
      <c r="Q68" s="32" t="s">
        <v>18</v>
      </c>
      <c r="R68" s="22"/>
      <c r="S68" s="30" t="s">
        <v>15</v>
      </c>
      <c r="T68" s="31" t="s">
        <v>16</v>
      </c>
      <c r="U68" s="31" t="s">
        <v>17</v>
      </c>
      <c r="V68" s="32" t="s">
        <v>18</v>
      </c>
      <c r="W68" s="22"/>
      <c r="X68" s="388" t="s">
        <v>15</v>
      </c>
      <c r="Y68" s="31" t="s">
        <v>16</v>
      </c>
      <c r="Z68" s="31" t="s">
        <v>17</v>
      </c>
      <c r="AA68" s="32" t="s">
        <v>18</v>
      </c>
      <c r="AB68" s="451"/>
      <c r="AC68" s="388" t="s">
        <v>15</v>
      </c>
      <c r="AD68" s="31" t="s">
        <v>16</v>
      </c>
      <c r="AE68" s="31" t="s">
        <v>17</v>
      </c>
      <c r="AF68" s="32" t="s">
        <v>18</v>
      </c>
      <c r="AH68" s="388" t="s">
        <v>15</v>
      </c>
      <c r="AI68" s="31" t="s">
        <v>16</v>
      </c>
      <c r="AJ68" s="31" t="s">
        <v>17</v>
      </c>
      <c r="AK68" s="32" t="s">
        <v>18</v>
      </c>
      <c r="AM68" s="388" t="s">
        <v>15</v>
      </c>
      <c r="AN68" s="31" t="s">
        <v>16</v>
      </c>
      <c r="AO68" s="31" t="s">
        <v>17</v>
      </c>
      <c r="AP68" s="32" t="s">
        <v>18</v>
      </c>
      <c r="AR68" s="388" t="s">
        <v>15</v>
      </c>
      <c r="AS68" s="31" t="s">
        <v>16</v>
      </c>
      <c r="AT68" s="31" t="s">
        <v>17</v>
      </c>
      <c r="AU68" s="32" t="s">
        <v>18</v>
      </c>
      <c r="AW68" s="388" t="s">
        <v>15</v>
      </c>
      <c r="AX68" s="31" t="s">
        <v>16</v>
      </c>
      <c r="AY68" s="31" t="s">
        <v>17</v>
      </c>
      <c r="AZ68" s="32" t="s">
        <v>18</v>
      </c>
      <c r="BB68" s="388" t="s">
        <v>15</v>
      </c>
      <c r="BC68" s="31" t="s">
        <v>16</v>
      </c>
      <c r="BD68" s="31" t="s">
        <v>17</v>
      </c>
      <c r="BE68" s="32" t="s">
        <v>18</v>
      </c>
      <c r="BG68" s="388" t="s">
        <v>15</v>
      </c>
      <c r="BH68" s="31" t="s">
        <v>16</v>
      </c>
      <c r="BI68" s="31" t="s">
        <v>17</v>
      </c>
      <c r="BJ68" s="32" t="s">
        <v>18</v>
      </c>
      <c r="BL68" s="388" t="s">
        <v>15</v>
      </c>
      <c r="BM68" s="31" t="s">
        <v>16</v>
      </c>
      <c r="BN68" s="31" t="s">
        <v>17</v>
      </c>
      <c r="BO68" s="32" t="s">
        <v>18</v>
      </c>
      <c r="BQ68" s="388" t="s">
        <v>15</v>
      </c>
      <c r="BR68" s="31" t="s">
        <v>16</v>
      </c>
      <c r="BS68" s="31" t="s">
        <v>17</v>
      </c>
      <c r="BT68" s="32" t="s">
        <v>18</v>
      </c>
      <c r="BV68" s="388" t="s">
        <v>15</v>
      </c>
      <c r="BW68" s="31" t="s">
        <v>16</v>
      </c>
      <c r="BX68" s="31" t="s">
        <v>17</v>
      </c>
      <c r="BY68" s="32" t="s">
        <v>18</v>
      </c>
      <c r="CA68" s="388" t="s">
        <v>15</v>
      </c>
      <c r="CB68" s="31" t="s">
        <v>16</v>
      </c>
      <c r="CC68" s="31" t="s">
        <v>17</v>
      </c>
      <c r="CD68" s="32" t="s">
        <v>18</v>
      </c>
      <c r="CF68" s="388" t="s">
        <v>15</v>
      </c>
      <c r="CG68" s="31" t="s">
        <v>16</v>
      </c>
      <c r="CH68" s="31" t="s">
        <v>17</v>
      </c>
      <c r="CI68" s="32" t="s">
        <v>18</v>
      </c>
      <c r="CK68" s="388" t="s">
        <v>15</v>
      </c>
      <c r="CL68" s="31" t="s">
        <v>16</v>
      </c>
      <c r="CM68" s="31" t="s">
        <v>17</v>
      </c>
      <c r="CN68" s="32" t="s">
        <v>18</v>
      </c>
      <c r="CP68" s="388" t="s">
        <v>15</v>
      </c>
      <c r="CQ68" s="31" t="s">
        <v>16</v>
      </c>
      <c r="CR68" s="31" t="s">
        <v>17</v>
      </c>
      <c r="CS68" s="32" t="s">
        <v>18</v>
      </c>
      <c r="CU68" s="388" t="s">
        <v>15</v>
      </c>
      <c r="CV68" s="31" t="s">
        <v>16</v>
      </c>
      <c r="CW68" s="31" t="s">
        <v>17</v>
      </c>
      <c r="CX68" s="32" t="s">
        <v>18</v>
      </c>
      <c r="CZ68" s="388" t="s">
        <v>15</v>
      </c>
      <c r="DA68" s="31" t="s">
        <v>16</v>
      </c>
      <c r="DB68" s="31" t="s">
        <v>17</v>
      </c>
      <c r="DC68" s="32" t="s">
        <v>18</v>
      </c>
      <c r="DE68" s="388" t="s">
        <v>15</v>
      </c>
      <c r="DF68" s="31" t="s">
        <v>16</v>
      </c>
      <c r="DG68" s="31" t="s">
        <v>17</v>
      </c>
      <c r="DH68" s="32" t="s">
        <v>18</v>
      </c>
      <c r="DJ68" s="388" t="s">
        <v>15</v>
      </c>
      <c r="DK68" s="31" t="s">
        <v>16</v>
      </c>
      <c r="DL68" s="31" t="s">
        <v>17</v>
      </c>
      <c r="DM68" s="32" t="s">
        <v>18</v>
      </c>
      <c r="DO68" s="388" t="s">
        <v>15</v>
      </c>
      <c r="DP68" s="31" t="s">
        <v>16</v>
      </c>
      <c r="DQ68" s="31" t="s">
        <v>17</v>
      </c>
      <c r="DR68" s="32" t="s">
        <v>18</v>
      </c>
      <c r="DT68" s="250" t="s">
        <v>17</v>
      </c>
      <c r="DU68" s="251" t="s">
        <v>18</v>
      </c>
      <c r="DV68" s="250" t="s">
        <v>17</v>
      </c>
      <c r="DW68" s="252" t="s">
        <v>18</v>
      </c>
      <c r="DX68" s="253" t="s">
        <v>17</v>
      </c>
      <c r="DY68" s="252" t="s">
        <v>18</v>
      </c>
    </row>
    <row r="69" spans="1:130" s="33" customFormat="1" ht="27" customHeight="1" thickBot="1" x14ac:dyDescent="0.35">
      <c r="B69" s="254" t="s">
        <v>648</v>
      </c>
      <c r="C69" s="255" t="s">
        <v>55</v>
      </c>
      <c r="D69" s="444"/>
      <c r="E69" s="283" t="s">
        <v>21</v>
      </c>
      <c r="F69" s="257" t="s">
        <v>22</v>
      </c>
      <c r="G69" s="257"/>
      <c r="H69" s="257" t="s">
        <v>23</v>
      </c>
      <c r="I69" s="257" t="s">
        <v>24</v>
      </c>
      <c r="J69" s="257" t="s">
        <v>25</v>
      </c>
      <c r="K69" s="258" t="s">
        <v>26</v>
      </c>
      <c r="L69" s="259" t="s">
        <v>27</v>
      </c>
      <c r="N69" s="389"/>
      <c r="O69" s="212"/>
      <c r="P69" s="35"/>
      <c r="Q69" s="36"/>
      <c r="R69" s="37"/>
      <c r="S69" s="34"/>
      <c r="T69" s="35"/>
      <c r="U69" s="35"/>
      <c r="V69" s="36"/>
      <c r="W69" s="37"/>
      <c r="X69" s="389"/>
      <c r="Y69" s="35"/>
      <c r="Z69" s="35"/>
      <c r="AA69" s="36"/>
      <c r="AB69" s="37"/>
      <c r="AC69" s="389"/>
      <c r="AD69" s="35"/>
      <c r="AE69" s="35"/>
      <c r="AF69" s="36"/>
      <c r="AH69" s="389"/>
      <c r="AI69" s="35"/>
      <c r="AJ69" s="35"/>
      <c r="AK69" s="36"/>
      <c r="AM69" s="389"/>
      <c r="AN69" s="35"/>
      <c r="AO69" s="35"/>
      <c r="AP69" s="36"/>
      <c r="AR69" s="389"/>
      <c r="AS69" s="35"/>
      <c r="AT69" s="35"/>
      <c r="AU69" s="36"/>
      <c r="AW69" s="389"/>
      <c r="AX69" s="35"/>
      <c r="AY69" s="35"/>
      <c r="AZ69" s="36"/>
      <c r="BB69" s="389"/>
      <c r="BC69" s="35"/>
      <c r="BD69" s="35"/>
      <c r="BE69" s="36"/>
      <c r="BG69" s="389"/>
      <c r="BH69" s="35"/>
      <c r="BI69" s="35"/>
      <c r="BJ69" s="36"/>
      <c r="BL69" s="389"/>
      <c r="BM69" s="35"/>
      <c r="BN69" s="35"/>
      <c r="BO69" s="36"/>
      <c r="BQ69" s="389"/>
      <c r="BR69" s="35"/>
      <c r="BS69" s="35"/>
      <c r="BT69" s="36"/>
      <c r="BV69" s="389"/>
      <c r="BW69" s="35"/>
      <c r="BX69" s="35"/>
      <c r="BY69" s="36"/>
      <c r="CA69" s="389"/>
      <c r="CB69" s="35"/>
      <c r="CC69" s="35"/>
      <c r="CD69" s="36"/>
      <c r="CF69" s="389"/>
      <c r="CG69" s="35"/>
      <c r="CH69" s="35"/>
      <c r="CI69" s="36"/>
      <c r="CK69" s="389"/>
      <c r="CL69" s="35"/>
      <c r="CM69" s="35"/>
      <c r="CN69" s="36"/>
      <c r="CP69" s="389"/>
      <c r="CQ69" s="35"/>
      <c r="CR69" s="35"/>
      <c r="CS69" s="36"/>
      <c r="CU69" s="389"/>
      <c r="CV69" s="35"/>
      <c r="CW69" s="35"/>
      <c r="CX69" s="36"/>
      <c r="CZ69" s="389"/>
      <c r="DA69" s="35"/>
      <c r="DB69" s="35"/>
      <c r="DC69" s="36"/>
      <c r="DE69" s="389"/>
      <c r="DF69" s="35"/>
      <c r="DG69" s="35"/>
      <c r="DH69" s="36"/>
      <c r="DJ69" s="389"/>
      <c r="DK69" s="35"/>
      <c r="DL69" s="35"/>
      <c r="DM69" s="36"/>
      <c r="DO69" s="389"/>
      <c r="DP69" s="35"/>
      <c r="DQ69" s="35"/>
      <c r="DR69" s="36"/>
      <c r="DT69" s="34"/>
      <c r="DU69" s="36"/>
      <c r="DV69" s="38"/>
      <c r="DW69" s="36"/>
      <c r="DX69" s="38"/>
      <c r="DY69" s="39"/>
      <c r="DZ69" s="309" t="str">
        <f t="shared" ref="DZ69:DZ96" si="144">B69</f>
        <v>Equipment (Servidor DHIS 2)</v>
      </c>
    </row>
    <row r="70" spans="1:130" ht="19.5" customHeight="1" x14ac:dyDescent="0.3">
      <c r="B70" s="321"/>
      <c r="C70" s="316"/>
      <c r="D70" s="261"/>
      <c r="E70" s="239"/>
      <c r="F70" s="263"/>
      <c r="G70" s="263"/>
      <c r="H70" s="263"/>
      <c r="I70" s="264"/>
      <c r="J70" s="264"/>
      <c r="K70" s="265"/>
      <c r="L70" s="264"/>
      <c r="M70" s="266"/>
      <c r="N70" s="389"/>
      <c r="O70" s="212"/>
      <c r="P70" s="35"/>
      <c r="Q70" s="36"/>
      <c r="R70" s="37"/>
      <c r="S70" s="34"/>
      <c r="T70" s="35"/>
      <c r="U70" s="35"/>
      <c r="V70" s="36"/>
      <c r="W70" s="37"/>
      <c r="X70" s="389"/>
      <c r="Y70" s="35"/>
      <c r="Z70" s="35"/>
      <c r="AA70" s="36"/>
      <c r="AB70" s="37"/>
      <c r="AC70" s="389"/>
      <c r="AD70" s="35"/>
      <c r="AE70" s="35"/>
      <c r="AF70" s="36"/>
      <c r="AH70" s="389"/>
      <c r="AI70" s="35"/>
      <c r="AJ70" s="35"/>
      <c r="AK70" s="36"/>
      <c r="AM70" s="389"/>
      <c r="AN70" s="35"/>
      <c r="AO70" s="35"/>
      <c r="AP70" s="36"/>
      <c r="AR70" s="389"/>
      <c r="AS70" s="35"/>
      <c r="AT70" s="35"/>
      <c r="AU70" s="36"/>
      <c r="AW70" s="389"/>
      <c r="AX70" s="35"/>
      <c r="AY70" s="35"/>
      <c r="AZ70" s="36"/>
      <c r="BB70" s="389"/>
      <c r="BC70" s="35"/>
      <c r="BD70" s="35"/>
      <c r="BE70" s="36"/>
      <c r="BG70" s="389"/>
      <c r="BH70" s="35"/>
      <c r="BI70" s="35"/>
      <c r="BJ70" s="36"/>
      <c r="BL70" s="389"/>
      <c r="BM70" s="35"/>
      <c r="BN70" s="35"/>
      <c r="BO70" s="36"/>
      <c r="BQ70" s="389"/>
      <c r="BR70" s="35"/>
      <c r="BS70" s="35"/>
      <c r="BT70" s="36"/>
      <c r="BV70" s="389"/>
      <c r="BW70" s="35"/>
      <c r="BX70" s="35"/>
      <c r="BY70" s="36"/>
      <c r="CA70" s="389"/>
      <c r="CB70" s="35"/>
      <c r="CC70" s="35"/>
      <c r="CD70" s="36"/>
      <c r="CF70" s="389"/>
      <c r="CG70" s="35"/>
      <c r="CH70" s="35"/>
      <c r="CI70" s="36"/>
      <c r="CK70" s="389"/>
      <c r="CL70" s="35"/>
      <c r="CM70" s="35"/>
      <c r="CN70" s="36"/>
      <c r="CP70" s="389"/>
      <c r="CQ70" s="35"/>
      <c r="CR70" s="35"/>
      <c r="CS70" s="36"/>
      <c r="CU70" s="389"/>
      <c r="CV70" s="35"/>
      <c r="CW70" s="35"/>
      <c r="CX70" s="36"/>
      <c r="CZ70" s="389"/>
      <c r="DA70" s="35"/>
      <c r="DB70" s="35"/>
      <c r="DC70" s="36"/>
      <c r="DE70" s="389"/>
      <c r="DF70" s="35"/>
      <c r="DG70" s="35"/>
      <c r="DH70" s="36"/>
      <c r="DJ70" s="389"/>
      <c r="DK70" s="35"/>
      <c r="DL70" s="35"/>
      <c r="DM70" s="36"/>
      <c r="DO70" s="389"/>
      <c r="DP70" s="35"/>
      <c r="DQ70" s="35"/>
      <c r="DR70" s="36"/>
      <c r="DT70" s="51">
        <f t="shared" ref="DT70:DT96" si="145">P70+U70+Z70+AE70+AJ70+AO70+AT70+AY70+BD70+BI70+BN70+BS70+BX70+CC70+CH70+CM70+CR70+CW70+DB70+DG70+DL70+DQ70</f>
        <v>0</v>
      </c>
      <c r="DU70" s="50">
        <f t="shared" ref="DU70:DU96" si="146">+DT70/$I$3</f>
        <v>0</v>
      </c>
      <c r="DV70" s="52">
        <v>0</v>
      </c>
      <c r="DW70" s="50">
        <f t="shared" ref="DW70:DW96" si="147">+DV70/$I$3</f>
        <v>0</v>
      </c>
      <c r="DX70" s="51">
        <f>+DT70+DV70</f>
        <v>0</v>
      </c>
      <c r="DY70" s="52">
        <f t="shared" ref="DY70:DY96" si="148">+DU70+DW70</f>
        <v>0</v>
      </c>
      <c r="DZ70" s="306">
        <f t="shared" si="144"/>
        <v>0</v>
      </c>
    </row>
    <row r="71" spans="1:130" ht="18" customHeight="1" x14ac:dyDescent="0.3">
      <c r="B71" s="291"/>
      <c r="C71" s="60"/>
      <c r="D71" s="1"/>
      <c r="E71" s="239">
        <v>200000</v>
      </c>
      <c r="F71" s="263">
        <f>E71/$I$3</f>
        <v>5263.1578947368425</v>
      </c>
      <c r="G71" s="263"/>
      <c r="H71" s="263" t="s">
        <v>57</v>
      </c>
      <c r="I71" s="267">
        <v>8</v>
      </c>
      <c r="J71" s="267"/>
      <c r="K71" s="265"/>
      <c r="L71" s="264"/>
      <c r="M71" s="266"/>
      <c r="N71" s="394"/>
      <c r="O71" s="214"/>
      <c r="P71" s="8">
        <f>$E71*N71*O71</f>
        <v>0</v>
      </c>
      <c r="Q71" s="50">
        <f>P71/$I$3</f>
        <v>0</v>
      </c>
      <c r="S71" s="382">
        <f>N71</f>
        <v>0</v>
      </c>
      <c r="T71" s="201">
        <f>O71</f>
        <v>0</v>
      </c>
      <c r="U71" s="8">
        <f>$E71*S71*T71</f>
        <v>0</v>
      </c>
      <c r="V71" s="50">
        <f>U71/$I$3</f>
        <v>0</v>
      </c>
      <c r="X71" s="394">
        <f>S71</f>
        <v>0</v>
      </c>
      <c r="Y71" s="201">
        <f>T71</f>
        <v>0</v>
      </c>
      <c r="Z71" s="8">
        <f>$E71*X71*Y71</f>
        <v>0</v>
      </c>
      <c r="AA71" s="50">
        <f>Z71/$I$3</f>
        <v>0</v>
      </c>
      <c r="AC71" s="394">
        <f>X71</f>
        <v>0</v>
      </c>
      <c r="AD71" s="201">
        <f>Y71</f>
        <v>0</v>
      </c>
      <c r="AE71" s="8">
        <f>$E71*AC71*AD71</f>
        <v>0</v>
      </c>
      <c r="AF71" s="50">
        <f>AE71/$I$3</f>
        <v>0</v>
      </c>
      <c r="AH71" s="394">
        <f>AC71</f>
        <v>0</v>
      </c>
      <c r="AI71" s="201">
        <f>AD71</f>
        <v>0</v>
      </c>
      <c r="AJ71" s="8">
        <f>$E71*AH71*AI71</f>
        <v>0</v>
      </c>
      <c r="AK71" s="50">
        <f>AJ71/$I$3</f>
        <v>0</v>
      </c>
      <c r="AM71" s="394">
        <v>0</v>
      </c>
      <c r="AN71" s="201">
        <f>AI71</f>
        <v>0</v>
      </c>
      <c r="AO71" s="8">
        <f>$E71*AM71*AN71</f>
        <v>0</v>
      </c>
      <c r="AP71" s="50">
        <f>AO71/$I$3</f>
        <v>0</v>
      </c>
      <c r="AR71" s="394">
        <v>0</v>
      </c>
      <c r="AS71" s="201">
        <f>AN71</f>
        <v>0</v>
      </c>
      <c r="AT71" s="8">
        <f>$E71*AR71*AS71</f>
        <v>0</v>
      </c>
      <c r="AU71" s="50">
        <f>AT71/$I$3</f>
        <v>0</v>
      </c>
      <c r="AW71" s="394">
        <f>AR71</f>
        <v>0</v>
      </c>
      <c r="AX71" s="201">
        <f>AS71</f>
        <v>0</v>
      </c>
      <c r="AY71" s="8">
        <f>$E71*AW71*AX71</f>
        <v>0</v>
      </c>
      <c r="AZ71" s="50">
        <f>AY71/$I$3</f>
        <v>0</v>
      </c>
      <c r="BB71" s="394">
        <f>AW71</f>
        <v>0</v>
      </c>
      <c r="BC71" s="201">
        <f>AX71</f>
        <v>0</v>
      </c>
      <c r="BD71" s="8">
        <f>$E71*BB71*BC71</f>
        <v>0</v>
      </c>
      <c r="BE71" s="50">
        <f>BD71/$I$3</f>
        <v>0</v>
      </c>
      <c r="BG71" s="394">
        <f>BB71</f>
        <v>0</v>
      </c>
      <c r="BH71" s="201">
        <f>BC71</f>
        <v>0</v>
      </c>
      <c r="BI71" s="8">
        <f>$E71*BG71*BH71</f>
        <v>0</v>
      </c>
      <c r="BJ71" s="50">
        <f>BI71/$I$3</f>
        <v>0</v>
      </c>
      <c r="BL71" s="394">
        <f>BG71</f>
        <v>0</v>
      </c>
      <c r="BM71" s="201">
        <f>BH71</f>
        <v>0</v>
      </c>
      <c r="BN71" s="8">
        <f>$E71*BL71*BM71</f>
        <v>0</v>
      </c>
      <c r="BO71" s="50">
        <f>BN71/$I$3</f>
        <v>0</v>
      </c>
      <c r="BQ71" s="394">
        <f>BL71</f>
        <v>0</v>
      </c>
      <c r="BR71" s="201">
        <f>BM71</f>
        <v>0</v>
      </c>
      <c r="BS71" s="8">
        <f>$E71*BQ71*BR71</f>
        <v>0</v>
      </c>
      <c r="BT71" s="50">
        <f>BS71/$I$3</f>
        <v>0</v>
      </c>
      <c r="BV71" s="394">
        <f>BQ71</f>
        <v>0</v>
      </c>
      <c r="BW71" s="201">
        <f>BR71</f>
        <v>0</v>
      </c>
      <c r="BX71" s="8">
        <f>$E71*BV71*BW71</f>
        <v>0</v>
      </c>
      <c r="BY71" s="50">
        <f>BX71/$I$3</f>
        <v>0</v>
      </c>
      <c r="CA71" s="394">
        <f>BV71</f>
        <v>0</v>
      </c>
      <c r="CB71" s="201">
        <f>BW71</f>
        <v>0</v>
      </c>
      <c r="CC71" s="8">
        <f>$E71*CA71*CB71</f>
        <v>0</v>
      </c>
      <c r="CD71" s="50">
        <f>CC71/$I$3</f>
        <v>0</v>
      </c>
      <c r="CF71" s="394">
        <f>CA71</f>
        <v>0</v>
      </c>
      <c r="CG71" s="201">
        <f>CB71</f>
        <v>0</v>
      </c>
      <c r="CH71" s="8">
        <f>$E71*CF71*CG71</f>
        <v>0</v>
      </c>
      <c r="CI71" s="50">
        <f>CH71/$I$3</f>
        <v>0</v>
      </c>
      <c r="CK71" s="394">
        <f>CF71</f>
        <v>0</v>
      </c>
      <c r="CL71" s="201">
        <f>CG71</f>
        <v>0</v>
      </c>
      <c r="CM71" s="8">
        <f>$E71*CK71*CL71</f>
        <v>0</v>
      </c>
      <c r="CN71" s="50">
        <f>CM71/$I$3</f>
        <v>0</v>
      </c>
      <c r="CP71" s="394">
        <f>CK71</f>
        <v>0</v>
      </c>
      <c r="CQ71" s="201">
        <f>CL71</f>
        <v>0</v>
      </c>
      <c r="CR71" s="8">
        <f>$E71*CP71*CQ71</f>
        <v>0</v>
      </c>
      <c r="CS71" s="50">
        <f>CR71/$I$3</f>
        <v>0</v>
      </c>
      <c r="CU71" s="394">
        <f>CP71</f>
        <v>0</v>
      </c>
      <c r="CV71" s="201">
        <f>CQ71</f>
        <v>0</v>
      </c>
      <c r="CW71" s="8">
        <f>$E71*CU71*CV71</f>
        <v>0</v>
      </c>
      <c r="CX71" s="50">
        <f>CW71/$I$3</f>
        <v>0</v>
      </c>
      <c r="CZ71" s="394">
        <f>CU71</f>
        <v>0</v>
      </c>
      <c r="DA71" s="201">
        <f>CV71</f>
        <v>0</v>
      </c>
      <c r="DB71" s="8">
        <f>$E71*CZ71*DA71</f>
        <v>0</v>
      </c>
      <c r="DC71" s="50">
        <f>DB71/$I$3</f>
        <v>0</v>
      </c>
      <c r="DE71" s="394">
        <f>CZ71</f>
        <v>0</v>
      </c>
      <c r="DF71" s="201">
        <f>DA71</f>
        <v>0</v>
      </c>
      <c r="DG71" s="8">
        <f>$E71*DE71*DF71</f>
        <v>0</v>
      </c>
      <c r="DH71" s="50">
        <f>DG71/$I$3</f>
        <v>0</v>
      </c>
      <c r="DJ71" s="394">
        <f>DE71</f>
        <v>0</v>
      </c>
      <c r="DK71" s="201">
        <f>DF71</f>
        <v>0</v>
      </c>
      <c r="DL71" s="8">
        <f>$E71*DJ71*DK71</f>
        <v>0</v>
      </c>
      <c r="DM71" s="50">
        <f>DL71/$I$3</f>
        <v>0</v>
      </c>
      <c r="DO71" s="394">
        <f>DJ71</f>
        <v>0</v>
      </c>
      <c r="DP71" s="201">
        <f>DK71</f>
        <v>0</v>
      </c>
      <c r="DQ71" s="8">
        <f>$E71*DO71*DP71</f>
        <v>0</v>
      </c>
      <c r="DR71" s="50">
        <f>DQ71/$I$3</f>
        <v>0</v>
      </c>
      <c r="DT71" s="51">
        <f t="shared" si="145"/>
        <v>0</v>
      </c>
      <c r="DU71" s="50">
        <f t="shared" si="146"/>
        <v>0</v>
      </c>
      <c r="DV71" s="51">
        <v>0</v>
      </c>
      <c r="DW71" s="50">
        <f t="shared" si="147"/>
        <v>0</v>
      </c>
      <c r="DX71" s="51">
        <f t="shared" ref="DX71:DX96" si="149">+DT71+DV71</f>
        <v>0</v>
      </c>
      <c r="DY71" s="53">
        <f t="shared" si="148"/>
        <v>0</v>
      </c>
      <c r="DZ71" s="307">
        <f t="shared" si="144"/>
        <v>0</v>
      </c>
    </row>
    <row r="72" spans="1:130" ht="18" customHeight="1" x14ac:dyDescent="0.3">
      <c r="B72" s="291"/>
      <c r="C72" s="60"/>
      <c r="D72" s="1"/>
      <c r="E72" s="239">
        <v>390000</v>
      </c>
      <c r="F72" s="263">
        <f>E72/I3</f>
        <v>10263.157894736842</v>
      </c>
      <c r="G72" s="263"/>
      <c r="H72" s="263" t="s">
        <v>57</v>
      </c>
      <c r="I72" s="267">
        <v>8</v>
      </c>
      <c r="J72" s="267"/>
      <c r="K72" s="265"/>
      <c r="L72" s="264"/>
      <c r="M72" s="266"/>
      <c r="N72" s="394"/>
      <c r="O72" s="214"/>
      <c r="P72" s="8">
        <f t="shared" ref="P72:P96" si="150">$E72*N72*O72</f>
        <v>0</v>
      </c>
      <c r="Q72" s="50">
        <f t="shared" ref="Q72:Q96" si="151">P72/$I$3</f>
        <v>0</v>
      </c>
      <c r="S72" s="382">
        <f t="shared" ref="S72:T96" si="152">N72</f>
        <v>0</v>
      </c>
      <c r="T72" s="201">
        <f t="shared" si="152"/>
        <v>0</v>
      </c>
      <c r="U72" s="8">
        <f t="shared" ref="U72:U96" si="153">$E72*S72*T72</f>
        <v>0</v>
      </c>
      <c r="V72" s="50">
        <f t="shared" ref="V72:V96" si="154">U72/$I$3</f>
        <v>0</v>
      </c>
      <c r="X72" s="394">
        <f t="shared" ref="X72:Y87" si="155">S72</f>
        <v>0</v>
      </c>
      <c r="Y72" s="201">
        <f t="shared" si="155"/>
        <v>0</v>
      </c>
      <c r="Z72" s="8">
        <f t="shared" ref="Z72:Z96" si="156">$E72*X72*Y72</f>
        <v>0</v>
      </c>
      <c r="AA72" s="50">
        <f t="shared" ref="AA72:AA96" si="157">Z72/$I$3</f>
        <v>0</v>
      </c>
      <c r="AC72" s="394">
        <f t="shared" ref="AC72:AD96" si="158">X72</f>
        <v>0</v>
      </c>
      <c r="AD72" s="201">
        <f t="shared" si="158"/>
        <v>0</v>
      </c>
      <c r="AE72" s="8">
        <f t="shared" ref="AE72:AE96" si="159">$E72*AC72*AD72</f>
        <v>0</v>
      </c>
      <c r="AF72" s="50">
        <f t="shared" ref="AF72:AF96" si="160">AE72/$I$3</f>
        <v>0</v>
      </c>
      <c r="AH72" s="394">
        <f t="shared" ref="AH72:AI96" si="161">AC72</f>
        <v>0</v>
      </c>
      <c r="AI72" s="201">
        <f t="shared" si="161"/>
        <v>0</v>
      </c>
      <c r="AJ72" s="8">
        <f t="shared" ref="AJ72:AJ96" si="162">$E72*AH72*AI72</f>
        <v>0</v>
      </c>
      <c r="AK72" s="50">
        <f t="shared" ref="AK72:AK96" si="163">AJ72/$I$3</f>
        <v>0</v>
      </c>
      <c r="AM72" s="394">
        <v>0</v>
      </c>
      <c r="AN72" s="201">
        <f t="shared" ref="AM72:AN96" si="164">AI72</f>
        <v>0</v>
      </c>
      <c r="AO72" s="8">
        <f t="shared" ref="AO72:AO96" si="165">$E72*AM72*AN72</f>
        <v>0</v>
      </c>
      <c r="AP72" s="50">
        <f t="shared" ref="AP72:AP96" si="166">AO72/$I$3</f>
        <v>0</v>
      </c>
      <c r="AR72" s="394">
        <v>0</v>
      </c>
      <c r="AS72" s="201">
        <f t="shared" ref="AR72:AS96" si="167">AN72</f>
        <v>0</v>
      </c>
      <c r="AT72" s="8">
        <f t="shared" ref="AT72:AT96" si="168">$E72*AR72*AS72</f>
        <v>0</v>
      </c>
      <c r="AU72" s="50">
        <f t="shared" ref="AU72:AU96" si="169">AT72/$I$3</f>
        <v>0</v>
      </c>
      <c r="AW72" s="394">
        <f t="shared" ref="AW72:AX96" si="170">AR72</f>
        <v>0</v>
      </c>
      <c r="AX72" s="201">
        <f t="shared" si="170"/>
        <v>0</v>
      </c>
      <c r="AY72" s="8">
        <f t="shared" ref="AY72:AY96" si="171">$E72*AW72*AX72</f>
        <v>0</v>
      </c>
      <c r="AZ72" s="50">
        <f t="shared" ref="AZ72:AZ96" si="172">AY72/$I$3</f>
        <v>0</v>
      </c>
      <c r="BB72" s="394">
        <f t="shared" ref="BB72:BC96" si="173">AW72</f>
        <v>0</v>
      </c>
      <c r="BC72" s="201">
        <f t="shared" si="173"/>
        <v>0</v>
      </c>
      <c r="BD72" s="8">
        <f t="shared" ref="BD72:BD96" si="174">$E72*BB72*BC72</f>
        <v>0</v>
      </c>
      <c r="BE72" s="50">
        <f t="shared" ref="BE72:BE96" si="175">BD72/$I$3</f>
        <v>0</v>
      </c>
      <c r="BG72" s="394">
        <f t="shared" ref="BG72:BH96" si="176">BB72</f>
        <v>0</v>
      </c>
      <c r="BH72" s="201">
        <f t="shared" si="176"/>
        <v>0</v>
      </c>
      <c r="BI72" s="8">
        <f t="shared" ref="BI72:BI96" si="177">$E72*BG72*BH72</f>
        <v>0</v>
      </c>
      <c r="BJ72" s="50">
        <f t="shared" ref="BJ72:BJ96" si="178">BI72/$I$3</f>
        <v>0</v>
      </c>
      <c r="BL72" s="394">
        <f t="shared" ref="BL72:BM96" si="179">BG72</f>
        <v>0</v>
      </c>
      <c r="BM72" s="201">
        <f t="shared" si="179"/>
        <v>0</v>
      </c>
      <c r="BN72" s="8">
        <f t="shared" ref="BN72:BN96" si="180">$E72*BL72*BM72</f>
        <v>0</v>
      </c>
      <c r="BO72" s="50">
        <f t="shared" ref="BO72:BO96" si="181">BN72/$I$3</f>
        <v>0</v>
      </c>
      <c r="BQ72" s="394">
        <f t="shared" ref="BQ72:BR96" si="182">BL72</f>
        <v>0</v>
      </c>
      <c r="BR72" s="201">
        <f t="shared" si="182"/>
        <v>0</v>
      </c>
      <c r="BS72" s="8">
        <f t="shared" ref="BS72:BS96" si="183">$E72*BQ72*BR72</f>
        <v>0</v>
      </c>
      <c r="BT72" s="50">
        <f t="shared" ref="BT72:BT96" si="184">BS72/$I$3</f>
        <v>0</v>
      </c>
      <c r="BV72" s="394">
        <f t="shared" ref="BV72:BW96" si="185">BQ72</f>
        <v>0</v>
      </c>
      <c r="BW72" s="201">
        <f t="shared" si="185"/>
        <v>0</v>
      </c>
      <c r="BX72" s="8">
        <f t="shared" ref="BX72:BX96" si="186">$E72*BV72*BW72</f>
        <v>0</v>
      </c>
      <c r="BY72" s="50">
        <f t="shared" ref="BY72:BY96" si="187">BX72/$I$3</f>
        <v>0</v>
      </c>
      <c r="CA72" s="394">
        <f t="shared" ref="CA72:CB96" si="188">BV72</f>
        <v>0</v>
      </c>
      <c r="CB72" s="201">
        <f t="shared" si="188"/>
        <v>0</v>
      </c>
      <c r="CC72" s="8">
        <f t="shared" ref="CC72:CC96" si="189">$E72*CA72*CB72</f>
        <v>0</v>
      </c>
      <c r="CD72" s="50">
        <f t="shared" ref="CD72:CD96" si="190">CC72/$I$3</f>
        <v>0</v>
      </c>
      <c r="CF72" s="394">
        <f t="shared" ref="CF72:CG96" si="191">CA72</f>
        <v>0</v>
      </c>
      <c r="CG72" s="201">
        <f t="shared" si="191"/>
        <v>0</v>
      </c>
      <c r="CH72" s="8">
        <f t="shared" ref="CH72:CH96" si="192">$E72*CF72*CG72</f>
        <v>0</v>
      </c>
      <c r="CI72" s="50">
        <f t="shared" ref="CI72:CI96" si="193">CH72/$I$3</f>
        <v>0</v>
      </c>
      <c r="CK72" s="394">
        <f t="shared" ref="CK72:CL96" si="194">CF72</f>
        <v>0</v>
      </c>
      <c r="CL72" s="201">
        <f t="shared" si="194"/>
        <v>0</v>
      </c>
      <c r="CM72" s="8">
        <f t="shared" ref="CM72:CM96" si="195">$E72*CK72*CL72</f>
        <v>0</v>
      </c>
      <c r="CN72" s="50">
        <f t="shared" ref="CN72:CN96" si="196">CM72/$I$3</f>
        <v>0</v>
      </c>
      <c r="CP72" s="394">
        <f t="shared" ref="CP72:CQ96" si="197">CK72</f>
        <v>0</v>
      </c>
      <c r="CQ72" s="201">
        <f t="shared" si="197"/>
        <v>0</v>
      </c>
      <c r="CR72" s="8">
        <f t="shared" ref="CR72:CR96" si="198">$E72*CP72*CQ72</f>
        <v>0</v>
      </c>
      <c r="CS72" s="50">
        <f t="shared" ref="CS72:CS96" si="199">CR72/$I$3</f>
        <v>0</v>
      </c>
      <c r="CU72" s="394">
        <f t="shared" ref="CU72:CV96" si="200">CP72</f>
        <v>0</v>
      </c>
      <c r="CV72" s="201">
        <f t="shared" si="200"/>
        <v>0</v>
      </c>
      <c r="CW72" s="8">
        <f t="shared" ref="CW72:CW96" si="201">$E72*CU72*CV72</f>
        <v>0</v>
      </c>
      <c r="CX72" s="50">
        <f t="shared" ref="CX72:CX96" si="202">CW72/$I$3</f>
        <v>0</v>
      </c>
      <c r="CZ72" s="394">
        <f t="shared" ref="CZ72:DA96" si="203">CU72</f>
        <v>0</v>
      </c>
      <c r="DA72" s="201">
        <f t="shared" si="203"/>
        <v>0</v>
      </c>
      <c r="DB72" s="8">
        <f t="shared" ref="DB72:DB96" si="204">$E72*CZ72*DA72</f>
        <v>0</v>
      </c>
      <c r="DC72" s="50">
        <f t="shared" ref="DC72:DC96" si="205">DB72/$I$3</f>
        <v>0</v>
      </c>
      <c r="DE72" s="394">
        <f t="shared" ref="DE72:DF96" si="206">CZ72</f>
        <v>0</v>
      </c>
      <c r="DF72" s="201">
        <f t="shared" si="206"/>
        <v>0</v>
      </c>
      <c r="DG72" s="8">
        <f t="shared" ref="DG72:DG96" si="207">$E72*DE72*DF72</f>
        <v>0</v>
      </c>
      <c r="DH72" s="50">
        <f t="shared" ref="DH72:DH96" si="208">DG72/$I$3</f>
        <v>0</v>
      </c>
      <c r="DJ72" s="394">
        <f t="shared" ref="DJ72:DK96" si="209">DE72</f>
        <v>0</v>
      </c>
      <c r="DK72" s="201">
        <f t="shared" si="209"/>
        <v>0</v>
      </c>
      <c r="DL72" s="8">
        <f t="shared" ref="DL72:DL96" si="210">$E72*DJ72*DK72</f>
        <v>0</v>
      </c>
      <c r="DM72" s="50">
        <f t="shared" ref="DM72:DM96" si="211">DL72/$I$3</f>
        <v>0</v>
      </c>
      <c r="DO72" s="394">
        <f t="shared" ref="DO72:DP96" si="212">DJ72</f>
        <v>0</v>
      </c>
      <c r="DP72" s="201">
        <f t="shared" si="212"/>
        <v>0</v>
      </c>
      <c r="DQ72" s="8">
        <f t="shared" ref="DQ72:DQ96" si="213">$E72*DO72*DP72</f>
        <v>0</v>
      </c>
      <c r="DR72" s="50">
        <f t="shared" ref="DR72:DR96" si="214">DQ72/$I$3</f>
        <v>0</v>
      </c>
      <c r="DT72" s="51">
        <f t="shared" si="145"/>
        <v>0</v>
      </c>
      <c r="DU72" s="50">
        <f t="shared" si="146"/>
        <v>0</v>
      </c>
      <c r="DV72" s="51">
        <v>0</v>
      </c>
      <c r="DW72" s="50">
        <f t="shared" si="147"/>
        <v>0</v>
      </c>
      <c r="DX72" s="51">
        <f t="shared" si="149"/>
        <v>0</v>
      </c>
      <c r="DY72" s="53">
        <f t="shared" si="148"/>
        <v>0</v>
      </c>
      <c r="DZ72" s="307">
        <f t="shared" si="144"/>
        <v>0</v>
      </c>
    </row>
    <row r="73" spans="1:130" ht="18" customHeight="1" x14ac:dyDescent="0.3">
      <c r="A73" s="6"/>
      <c r="B73" s="291"/>
      <c r="C73" s="241"/>
      <c r="D73" s="237"/>
      <c r="E73" s="239">
        <v>200000</v>
      </c>
      <c r="F73" s="263">
        <f>E73/I3</f>
        <v>5263.1578947368425</v>
      </c>
      <c r="G73" s="263"/>
      <c r="H73" s="263" t="s">
        <v>57</v>
      </c>
      <c r="I73" s="303">
        <v>10</v>
      </c>
      <c r="J73" s="56"/>
      <c r="K73" s="265"/>
      <c r="L73" s="264"/>
      <c r="M73" s="57"/>
      <c r="N73" s="394"/>
      <c r="O73" s="214"/>
      <c r="P73" s="8">
        <f t="shared" si="150"/>
        <v>0</v>
      </c>
      <c r="Q73" s="50">
        <f t="shared" si="151"/>
        <v>0</v>
      </c>
      <c r="S73" s="382">
        <f t="shared" si="152"/>
        <v>0</v>
      </c>
      <c r="T73" s="201">
        <f t="shared" si="152"/>
        <v>0</v>
      </c>
      <c r="U73" s="8">
        <f t="shared" si="153"/>
        <v>0</v>
      </c>
      <c r="V73" s="50">
        <f t="shared" si="154"/>
        <v>0</v>
      </c>
      <c r="X73" s="394">
        <f t="shared" si="155"/>
        <v>0</v>
      </c>
      <c r="Y73" s="201">
        <f t="shared" si="155"/>
        <v>0</v>
      </c>
      <c r="Z73" s="8">
        <f t="shared" si="156"/>
        <v>0</v>
      </c>
      <c r="AA73" s="50">
        <f t="shared" si="157"/>
        <v>0</v>
      </c>
      <c r="AC73" s="394">
        <f t="shared" si="158"/>
        <v>0</v>
      </c>
      <c r="AD73" s="201">
        <f t="shared" si="158"/>
        <v>0</v>
      </c>
      <c r="AE73" s="8">
        <f t="shared" si="159"/>
        <v>0</v>
      </c>
      <c r="AF73" s="50">
        <f t="shared" si="160"/>
        <v>0</v>
      </c>
      <c r="AH73" s="394">
        <f t="shared" si="161"/>
        <v>0</v>
      </c>
      <c r="AI73" s="201">
        <f t="shared" si="161"/>
        <v>0</v>
      </c>
      <c r="AJ73" s="8">
        <f t="shared" si="162"/>
        <v>0</v>
      </c>
      <c r="AK73" s="50">
        <f t="shared" si="163"/>
        <v>0</v>
      </c>
      <c r="AM73" s="394">
        <v>0</v>
      </c>
      <c r="AN73" s="201">
        <f t="shared" si="164"/>
        <v>0</v>
      </c>
      <c r="AO73" s="8">
        <f t="shared" si="165"/>
        <v>0</v>
      </c>
      <c r="AP73" s="50">
        <f t="shared" si="166"/>
        <v>0</v>
      </c>
      <c r="AR73" s="394">
        <v>0</v>
      </c>
      <c r="AS73" s="201">
        <f t="shared" si="167"/>
        <v>0</v>
      </c>
      <c r="AT73" s="8">
        <f t="shared" si="168"/>
        <v>0</v>
      </c>
      <c r="AU73" s="50">
        <f t="shared" si="169"/>
        <v>0</v>
      </c>
      <c r="AW73" s="394">
        <f t="shared" si="170"/>
        <v>0</v>
      </c>
      <c r="AX73" s="201">
        <f t="shared" si="170"/>
        <v>0</v>
      </c>
      <c r="AY73" s="8">
        <f t="shared" si="171"/>
        <v>0</v>
      </c>
      <c r="AZ73" s="50">
        <f t="shared" si="172"/>
        <v>0</v>
      </c>
      <c r="BB73" s="394">
        <f t="shared" si="173"/>
        <v>0</v>
      </c>
      <c r="BC73" s="201">
        <f t="shared" si="173"/>
        <v>0</v>
      </c>
      <c r="BD73" s="8">
        <f t="shared" si="174"/>
        <v>0</v>
      </c>
      <c r="BE73" s="50">
        <f t="shared" si="175"/>
        <v>0</v>
      </c>
      <c r="BG73" s="394">
        <f t="shared" si="176"/>
        <v>0</v>
      </c>
      <c r="BH73" s="201">
        <f t="shared" si="176"/>
        <v>0</v>
      </c>
      <c r="BI73" s="8">
        <f t="shared" si="177"/>
        <v>0</v>
      </c>
      <c r="BJ73" s="50">
        <f t="shared" si="178"/>
        <v>0</v>
      </c>
      <c r="BL73" s="394">
        <f t="shared" si="179"/>
        <v>0</v>
      </c>
      <c r="BM73" s="201">
        <f t="shared" si="179"/>
        <v>0</v>
      </c>
      <c r="BN73" s="8">
        <f t="shared" si="180"/>
        <v>0</v>
      </c>
      <c r="BO73" s="50">
        <f t="shared" si="181"/>
        <v>0</v>
      </c>
      <c r="BQ73" s="394">
        <f t="shared" si="182"/>
        <v>0</v>
      </c>
      <c r="BR73" s="201">
        <f t="shared" si="182"/>
        <v>0</v>
      </c>
      <c r="BS73" s="8">
        <f t="shared" si="183"/>
        <v>0</v>
      </c>
      <c r="BT73" s="50">
        <f t="shared" si="184"/>
        <v>0</v>
      </c>
      <c r="BV73" s="394">
        <f t="shared" si="185"/>
        <v>0</v>
      </c>
      <c r="BW73" s="201">
        <f t="shared" si="185"/>
        <v>0</v>
      </c>
      <c r="BX73" s="8">
        <f t="shared" si="186"/>
        <v>0</v>
      </c>
      <c r="BY73" s="50">
        <f t="shared" si="187"/>
        <v>0</v>
      </c>
      <c r="CA73" s="394">
        <f t="shared" si="188"/>
        <v>0</v>
      </c>
      <c r="CB73" s="201">
        <f t="shared" si="188"/>
        <v>0</v>
      </c>
      <c r="CC73" s="8">
        <f t="shared" si="189"/>
        <v>0</v>
      </c>
      <c r="CD73" s="50">
        <f t="shared" si="190"/>
        <v>0</v>
      </c>
      <c r="CF73" s="394">
        <f t="shared" si="191"/>
        <v>0</v>
      </c>
      <c r="CG73" s="201">
        <f t="shared" si="191"/>
        <v>0</v>
      </c>
      <c r="CH73" s="8">
        <f t="shared" si="192"/>
        <v>0</v>
      </c>
      <c r="CI73" s="50">
        <f t="shared" si="193"/>
        <v>0</v>
      </c>
      <c r="CK73" s="394">
        <f t="shared" si="194"/>
        <v>0</v>
      </c>
      <c r="CL73" s="201">
        <f t="shared" si="194"/>
        <v>0</v>
      </c>
      <c r="CM73" s="8">
        <f t="shared" si="195"/>
        <v>0</v>
      </c>
      <c r="CN73" s="50">
        <f t="shared" si="196"/>
        <v>0</v>
      </c>
      <c r="CP73" s="394">
        <f t="shared" si="197"/>
        <v>0</v>
      </c>
      <c r="CQ73" s="201">
        <f t="shared" si="197"/>
        <v>0</v>
      </c>
      <c r="CR73" s="8">
        <f t="shared" si="198"/>
        <v>0</v>
      </c>
      <c r="CS73" s="50">
        <f t="shared" si="199"/>
        <v>0</v>
      </c>
      <c r="CU73" s="394">
        <f t="shared" si="200"/>
        <v>0</v>
      </c>
      <c r="CV73" s="201">
        <f t="shared" si="200"/>
        <v>0</v>
      </c>
      <c r="CW73" s="8">
        <f t="shared" si="201"/>
        <v>0</v>
      </c>
      <c r="CX73" s="50">
        <f t="shared" si="202"/>
        <v>0</v>
      </c>
      <c r="CZ73" s="394">
        <f t="shared" si="203"/>
        <v>0</v>
      </c>
      <c r="DA73" s="201">
        <f t="shared" si="203"/>
        <v>0</v>
      </c>
      <c r="DB73" s="8">
        <f t="shared" si="204"/>
        <v>0</v>
      </c>
      <c r="DC73" s="50">
        <f t="shared" si="205"/>
        <v>0</v>
      </c>
      <c r="DE73" s="394">
        <f t="shared" si="206"/>
        <v>0</v>
      </c>
      <c r="DF73" s="201">
        <f t="shared" si="206"/>
        <v>0</v>
      </c>
      <c r="DG73" s="8">
        <f t="shared" si="207"/>
        <v>0</v>
      </c>
      <c r="DH73" s="50">
        <f t="shared" si="208"/>
        <v>0</v>
      </c>
      <c r="DJ73" s="394">
        <f t="shared" si="209"/>
        <v>0</v>
      </c>
      <c r="DK73" s="201">
        <f t="shared" si="209"/>
        <v>0</v>
      </c>
      <c r="DL73" s="8">
        <f t="shared" si="210"/>
        <v>0</v>
      </c>
      <c r="DM73" s="50">
        <f t="shared" si="211"/>
        <v>0</v>
      </c>
      <c r="DO73" s="394">
        <f t="shared" si="212"/>
        <v>0</v>
      </c>
      <c r="DP73" s="201">
        <f t="shared" si="212"/>
        <v>0</v>
      </c>
      <c r="DQ73" s="8">
        <f t="shared" si="213"/>
        <v>0</v>
      </c>
      <c r="DR73" s="50">
        <f t="shared" si="214"/>
        <v>0</v>
      </c>
      <c r="DT73" s="51">
        <f t="shared" si="145"/>
        <v>0</v>
      </c>
      <c r="DU73" s="50">
        <f t="shared" si="146"/>
        <v>0</v>
      </c>
      <c r="DV73" s="51">
        <v>0</v>
      </c>
      <c r="DW73" s="50">
        <f t="shared" si="147"/>
        <v>0</v>
      </c>
      <c r="DX73" s="51">
        <f t="shared" si="149"/>
        <v>0</v>
      </c>
      <c r="DY73" s="53">
        <f t="shared" si="148"/>
        <v>0</v>
      </c>
      <c r="DZ73" s="307">
        <f t="shared" si="144"/>
        <v>0</v>
      </c>
    </row>
    <row r="74" spans="1:130" ht="18" customHeight="1" x14ac:dyDescent="0.3">
      <c r="B74" s="291"/>
      <c r="C74" s="241"/>
      <c r="D74" s="237"/>
      <c r="E74" s="239"/>
      <c r="F74" s="263"/>
      <c r="G74" s="263"/>
      <c r="H74" s="263"/>
      <c r="I74" s="303"/>
      <c r="J74" s="56"/>
      <c r="K74" s="265"/>
      <c r="L74" s="264"/>
      <c r="M74" s="57"/>
      <c r="N74" s="394"/>
      <c r="O74" s="214"/>
      <c r="P74" s="8">
        <f t="shared" si="150"/>
        <v>0</v>
      </c>
      <c r="Q74" s="50">
        <f t="shared" si="151"/>
        <v>0</v>
      </c>
      <c r="S74" s="382">
        <f t="shared" si="152"/>
        <v>0</v>
      </c>
      <c r="T74" s="201">
        <f t="shared" si="152"/>
        <v>0</v>
      </c>
      <c r="U74" s="8">
        <f t="shared" si="153"/>
        <v>0</v>
      </c>
      <c r="V74" s="50">
        <f t="shared" si="154"/>
        <v>0</v>
      </c>
      <c r="X74" s="394">
        <f t="shared" si="155"/>
        <v>0</v>
      </c>
      <c r="Y74" s="201">
        <f t="shared" si="155"/>
        <v>0</v>
      </c>
      <c r="Z74" s="8">
        <f t="shared" si="156"/>
        <v>0</v>
      </c>
      <c r="AA74" s="50">
        <f t="shared" si="157"/>
        <v>0</v>
      </c>
      <c r="AC74" s="394">
        <f t="shared" si="158"/>
        <v>0</v>
      </c>
      <c r="AD74" s="201">
        <f t="shared" si="158"/>
        <v>0</v>
      </c>
      <c r="AE74" s="8">
        <f t="shared" si="159"/>
        <v>0</v>
      </c>
      <c r="AF74" s="50">
        <f t="shared" si="160"/>
        <v>0</v>
      </c>
      <c r="AH74" s="394">
        <f t="shared" si="161"/>
        <v>0</v>
      </c>
      <c r="AI74" s="201">
        <f t="shared" si="161"/>
        <v>0</v>
      </c>
      <c r="AJ74" s="8">
        <f t="shared" si="162"/>
        <v>0</v>
      </c>
      <c r="AK74" s="50">
        <f t="shared" si="163"/>
        <v>0</v>
      </c>
      <c r="AM74" s="394">
        <v>0</v>
      </c>
      <c r="AN74" s="201">
        <f t="shared" si="164"/>
        <v>0</v>
      </c>
      <c r="AO74" s="8">
        <f t="shared" si="165"/>
        <v>0</v>
      </c>
      <c r="AP74" s="50">
        <f t="shared" si="166"/>
        <v>0</v>
      </c>
      <c r="AR74" s="394">
        <v>0</v>
      </c>
      <c r="AS74" s="201">
        <f t="shared" si="167"/>
        <v>0</v>
      </c>
      <c r="AT74" s="8">
        <f t="shared" si="168"/>
        <v>0</v>
      </c>
      <c r="AU74" s="50">
        <f t="shared" si="169"/>
        <v>0</v>
      </c>
      <c r="AW74" s="394">
        <f t="shared" si="170"/>
        <v>0</v>
      </c>
      <c r="AX74" s="201">
        <f t="shared" si="170"/>
        <v>0</v>
      </c>
      <c r="AY74" s="8">
        <f t="shared" si="171"/>
        <v>0</v>
      </c>
      <c r="AZ74" s="50">
        <f t="shared" si="172"/>
        <v>0</v>
      </c>
      <c r="BB74" s="394">
        <f t="shared" si="173"/>
        <v>0</v>
      </c>
      <c r="BC74" s="201">
        <f t="shared" si="173"/>
        <v>0</v>
      </c>
      <c r="BD74" s="8">
        <f t="shared" si="174"/>
        <v>0</v>
      </c>
      <c r="BE74" s="50">
        <f t="shared" si="175"/>
        <v>0</v>
      </c>
      <c r="BG74" s="394">
        <f t="shared" si="176"/>
        <v>0</v>
      </c>
      <c r="BH74" s="201">
        <f t="shared" si="176"/>
        <v>0</v>
      </c>
      <c r="BI74" s="8">
        <f t="shared" si="177"/>
        <v>0</v>
      </c>
      <c r="BJ74" s="50">
        <f t="shared" si="178"/>
        <v>0</v>
      </c>
      <c r="BL74" s="394">
        <f t="shared" si="179"/>
        <v>0</v>
      </c>
      <c r="BM74" s="201">
        <f t="shared" si="179"/>
        <v>0</v>
      </c>
      <c r="BN74" s="8">
        <f t="shared" si="180"/>
        <v>0</v>
      </c>
      <c r="BO74" s="50">
        <f t="shared" si="181"/>
        <v>0</v>
      </c>
      <c r="BQ74" s="394">
        <f t="shared" si="182"/>
        <v>0</v>
      </c>
      <c r="BR74" s="201">
        <f t="shared" si="182"/>
        <v>0</v>
      </c>
      <c r="BS74" s="8">
        <f t="shared" si="183"/>
        <v>0</v>
      </c>
      <c r="BT74" s="50">
        <f t="shared" si="184"/>
        <v>0</v>
      </c>
      <c r="BV74" s="394">
        <f t="shared" si="185"/>
        <v>0</v>
      </c>
      <c r="BW74" s="201">
        <f t="shared" si="185"/>
        <v>0</v>
      </c>
      <c r="BX74" s="8">
        <f t="shared" si="186"/>
        <v>0</v>
      </c>
      <c r="BY74" s="50">
        <f t="shared" si="187"/>
        <v>0</v>
      </c>
      <c r="CA74" s="394">
        <f t="shared" si="188"/>
        <v>0</v>
      </c>
      <c r="CB74" s="201">
        <f t="shared" si="188"/>
        <v>0</v>
      </c>
      <c r="CC74" s="8">
        <f t="shared" si="189"/>
        <v>0</v>
      </c>
      <c r="CD74" s="50">
        <f t="shared" si="190"/>
        <v>0</v>
      </c>
      <c r="CF74" s="394">
        <f t="shared" si="191"/>
        <v>0</v>
      </c>
      <c r="CG74" s="201">
        <f t="shared" si="191"/>
        <v>0</v>
      </c>
      <c r="CH74" s="8">
        <f t="shared" si="192"/>
        <v>0</v>
      </c>
      <c r="CI74" s="50">
        <f t="shared" si="193"/>
        <v>0</v>
      </c>
      <c r="CK74" s="394">
        <f t="shared" si="194"/>
        <v>0</v>
      </c>
      <c r="CL74" s="201">
        <f t="shared" si="194"/>
        <v>0</v>
      </c>
      <c r="CM74" s="8">
        <f t="shared" si="195"/>
        <v>0</v>
      </c>
      <c r="CN74" s="50">
        <f t="shared" si="196"/>
        <v>0</v>
      </c>
      <c r="CP74" s="394">
        <f t="shared" si="197"/>
        <v>0</v>
      </c>
      <c r="CQ74" s="201">
        <f t="shared" si="197"/>
        <v>0</v>
      </c>
      <c r="CR74" s="8">
        <f t="shared" si="198"/>
        <v>0</v>
      </c>
      <c r="CS74" s="50">
        <f t="shared" si="199"/>
        <v>0</v>
      </c>
      <c r="CU74" s="394">
        <f t="shared" si="200"/>
        <v>0</v>
      </c>
      <c r="CV74" s="201">
        <f t="shared" si="200"/>
        <v>0</v>
      </c>
      <c r="CW74" s="8">
        <f t="shared" si="201"/>
        <v>0</v>
      </c>
      <c r="CX74" s="50">
        <f t="shared" si="202"/>
        <v>0</v>
      </c>
      <c r="CZ74" s="394">
        <f t="shared" si="203"/>
        <v>0</v>
      </c>
      <c r="DA74" s="201">
        <f t="shared" si="203"/>
        <v>0</v>
      </c>
      <c r="DB74" s="8">
        <f t="shared" si="204"/>
        <v>0</v>
      </c>
      <c r="DC74" s="50">
        <f t="shared" si="205"/>
        <v>0</v>
      </c>
      <c r="DE74" s="394">
        <f t="shared" si="206"/>
        <v>0</v>
      </c>
      <c r="DF74" s="201">
        <f t="shared" si="206"/>
        <v>0</v>
      </c>
      <c r="DG74" s="8">
        <f t="shared" si="207"/>
        <v>0</v>
      </c>
      <c r="DH74" s="50">
        <f t="shared" si="208"/>
        <v>0</v>
      </c>
      <c r="DJ74" s="394">
        <f t="shared" si="209"/>
        <v>0</v>
      </c>
      <c r="DK74" s="201">
        <f t="shared" si="209"/>
        <v>0</v>
      </c>
      <c r="DL74" s="8">
        <f t="shared" si="210"/>
        <v>0</v>
      </c>
      <c r="DM74" s="50">
        <f t="shared" si="211"/>
        <v>0</v>
      </c>
      <c r="DO74" s="394">
        <f t="shared" si="212"/>
        <v>0</v>
      </c>
      <c r="DP74" s="201">
        <f t="shared" si="212"/>
        <v>0</v>
      </c>
      <c r="DQ74" s="8">
        <f t="shared" si="213"/>
        <v>0</v>
      </c>
      <c r="DR74" s="50">
        <f t="shared" si="214"/>
        <v>0</v>
      </c>
      <c r="DT74" s="51">
        <f t="shared" si="145"/>
        <v>0</v>
      </c>
      <c r="DU74" s="50">
        <f t="shared" si="146"/>
        <v>0</v>
      </c>
      <c r="DV74" s="51">
        <v>0</v>
      </c>
      <c r="DW74" s="50">
        <f t="shared" si="147"/>
        <v>0</v>
      </c>
      <c r="DX74" s="51">
        <f t="shared" si="149"/>
        <v>0</v>
      </c>
      <c r="DY74" s="53">
        <f t="shared" si="148"/>
        <v>0</v>
      </c>
      <c r="DZ74" s="307">
        <f t="shared" si="144"/>
        <v>0</v>
      </c>
    </row>
    <row r="75" spans="1:130" ht="18" customHeight="1" x14ac:dyDescent="0.3">
      <c r="B75" s="291"/>
      <c r="C75" s="241"/>
      <c r="D75" s="237"/>
      <c r="E75" s="239"/>
      <c r="F75" s="263"/>
      <c r="G75" s="263"/>
      <c r="H75" s="263"/>
      <c r="I75" s="56"/>
      <c r="J75" s="56"/>
      <c r="K75" s="265"/>
      <c r="L75" s="264"/>
      <c r="M75" s="57"/>
      <c r="N75" s="394"/>
      <c r="O75" s="214"/>
      <c r="P75" s="8">
        <f>$E75*N75*O75</f>
        <v>0</v>
      </c>
      <c r="Q75" s="50">
        <f t="shared" si="151"/>
        <v>0</v>
      </c>
      <c r="S75" s="382">
        <f t="shared" si="152"/>
        <v>0</v>
      </c>
      <c r="T75" s="201">
        <f t="shared" si="152"/>
        <v>0</v>
      </c>
      <c r="U75" s="8">
        <f t="shared" si="153"/>
        <v>0</v>
      </c>
      <c r="V75" s="50">
        <f t="shared" si="154"/>
        <v>0</v>
      </c>
      <c r="X75" s="394">
        <f t="shared" si="155"/>
        <v>0</v>
      </c>
      <c r="Y75" s="201">
        <f t="shared" si="155"/>
        <v>0</v>
      </c>
      <c r="Z75" s="8">
        <f t="shared" si="156"/>
        <v>0</v>
      </c>
      <c r="AA75" s="50">
        <f t="shared" si="157"/>
        <v>0</v>
      </c>
      <c r="AC75" s="394">
        <f t="shared" si="158"/>
        <v>0</v>
      </c>
      <c r="AD75" s="201">
        <f t="shared" si="158"/>
        <v>0</v>
      </c>
      <c r="AE75" s="8">
        <f t="shared" si="159"/>
        <v>0</v>
      </c>
      <c r="AF75" s="50">
        <f t="shared" si="160"/>
        <v>0</v>
      </c>
      <c r="AH75" s="394">
        <f t="shared" si="161"/>
        <v>0</v>
      </c>
      <c r="AI75" s="201">
        <f t="shared" si="161"/>
        <v>0</v>
      </c>
      <c r="AJ75" s="8">
        <f t="shared" si="162"/>
        <v>0</v>
      </c>
      <c r="AK75" s="50">
        <f t="shared" si="163"/>
        <v>0</v>
      </c>
      <c r="AM75" s="394">
        <f t="shared" si="164"/>
        <v>0</v>
      </c>
      <c r="AN75" s="201">
        <f t="shared" si="164"/>
        <v>0</v>
      </c>
      <c r="AO75" s="8">
        <f t="shared" si="165"/>
        <v>0</v>
      </c>
      <c r="AP75" s="50">
        <f t="shared" si="166"/>
        <v>0</v>
      </c>
      <c r="AR75" s="394">
        <f t="shared" si="167"/>
        <v>0</v>
      </c>
      <c r="AS75" s="201">
        <f t="shared" si="167"/>
        <v>0</v>
      </c>
      <c r="AT75" s="8">
        <f t="shared" si="168"/>
        <v>0</v>
      </c>
      <c r="AU75" s="50">
        <f t="shared" si="169"/>
        <v>0</v>
      </c>
      <c r="AW75" s="394">
        <f t="shared" si="170"/>
        <v>0</v>
      </c>
      <c r="AX75" s="201">
        <f t="shared" si="170"/>
        <v>0</v>
      </c>
      <c r="AY75" s="8">
        <f t="shared" si="171"/>
        <v>0</v>
      </c>
      <c r="AZ75" s="50">
        <f t="shared" si="172"/>
        <v>0</v>
      </c>
      <c r="BB75" s="394">
        <f t="shared" si="173"/>
        <v>0</v>
      </c>
      <c r="BC75" s="201">
        <f t="shared" si="173"/>
        <v>0</v>
      </c>
      <c r="BD75" s="8">
        <f t="shared" si="174"/>
        <v>0</v>
      </c>
      <c r="BE75" s="50">
        <f t="shared" si="175"/>
        <v>0</v>
      </c>
      <c r="BG75" s="394">
        <f t="shared" si="176"/>
        <v>0</v>
      </c>
      <c r="BH75" s="201">
        <f t="shared" si="176"/>
        <v>0</v>
      </c>
      <c r="BI75" s="8">
        <f t="shared" si="177"/>
        <v>0</v>
      </c>
      <c r="BJ75" s="50">
        <f t="shared" si="178"/>
        <v>0</v>
      </c>
      <c r="BL75" s="394">
        <f t="shared" si="179"/>
        <v>0</v>
      </c>
      <c r="BM75" s="201">
        <f t="shared" si="179"/>
        <v>0</v>
      </c>
      <c r="BN75" s="8">
        <f t="shared" si="180"/>
        <v>0</v>
      </c>
      <c r="BO75" s="50">
        <f t="shared" si="181"/>
        <v>0</v>
      </c>
      <c r="BQ75" s="394">
        <f t="shared" si="182"/>
        <v>0</v>
      </c>
      <c r="BR75" s="201">
        <f t="shared" si="182"/>
        <v>0</v>
      </c>
      <c r="BS75" s="8">
        <f t="shared" si="183"/>
        <v>0</v>
      </c>
      <c r="BT75" s="50">
        <f t="shared" si="184"/>
        <v>0</v>
      </c>
      <c r="BV75" s="394">
        <f t="shared" si="185"/>
        <v>0</v>
      </c>
      <c r="BW75" s="201">
        <f t="shared" si="185"/>
        <v>0</v>
      </c>
      <c r="BX75" s="8">
        <f t="shared" si="186"/>
        <v>0</v>
      </c>
      <c r="BY75" s="50">
        <f t="shared" si="187"/>
        <v>0</v>
      </c>
      <c r="CA75" s="394">
        <f t="shared" si="188"/>
        <v>0</v>
      </c>
      <c r="CB75" s="201">
        <f t="shared" si="188"/>
        <v>0</v>
      </c>
      <c r="CC75" s="8">
        <f t="shared" si="189"/>
        <v>0</v>
      </c>
      <c r="CD75" s="50">
        <f t="shared" si="190"/>
        <v>0</v>
      </c>
      <c r="CF75" s="394">
        <f t="shared" si="191"/>
        <v>0</v>
      </c>
      <c r="CG75" s="201">
        <f t="shared" si="191"/>
        <v>0</v>
      </c>
      <c r="CH75" s="8">
        <f t="shared" si="192"/>
        <v>0</v>
      </c>
      <c r="CI75" s="50">
        <f t="shared" si="193"/>
        <v>0</v>
      </c>
      <c r="CK75" s="394">
        <f t="shared" si="194"/>
        <v>0</v>
      </c>
      <c r="CL75" s="201">
        <f t="shared" si="194"/>
        <v>0</v>
      </c>
      <c r="CM75" s="8">
        <f t="shared" si="195"/>
        <v>0</v>
      </c>
      <c r="CN75" s="50">
        <f t="shared" si="196"/>
        <v>0</v>
      </c>
      <c r="CP75" s="394">
        <f t="shared" si="197"/>
        <v>0</v>
      </c>
      <c r="CQ75" s="201">
        <f t="shared" si="197"/>
        <v>0</v>
      </c>
      <c r="CR75" s="8">
        <f t="shared" si="198"/>
        <v>0</v>
      </c>
      <c r="CS75" s="50">
        <f t="shared" si="199"/>
        <v>0</v>
      </c>
      <c r="CU75" s="394">
        <f t="shared" si="200"/>
        <v>0</v>
      </c>
      <c r="CV75" s="201">
        <f t="shared" si="200"/>
        <v>0</v>
      </c>
      <c r="CW75" s="8">
        <f t="shared" si="201"/>
        <v>0</v>
      </c>
      <c r="CX75" s="50">
        <f t="shared" si="202"/>
        <v>0</v>
      </c>
      <c r="CZ75" s="394">
        <f t="shared" si="203"/>
        <v>0</v>
      </c>
      <c r="DA75" s="201">
        <f t="shared" si="203"/>
        <v>0</v>
      </c>
      <c r="DB75" s="8">
        <f t="shared" si="204"/>
        <v>0</v>
      </c>
      <c r="DC75" s="50">
        <f t="shared" si="205"/>
        <v>0</v>
      </c>
      <c r="DE75" s="394">
        <f t="shared" si="206"/>
        <v>0</v>
      </c>
      <c r="DF75" s="201">
        <f t="shared" si="206"/>
        <v>0</v>
      </c>
      <c r="DG75" s="8">
        <f t="shared" si="207"/>
        <v>0</v>
      </c>
      <c r="DH75" s="50">
        <f t="shared" si="208"/>
        <v>0</v>
      </c>
      <c r="DJ75" s="394">
        <f t="shared" si="209"/>
        <v>0</v>
      </c>
      <c r="DK75" s="201">
        <f t="shared" si="209"/>
        <v>0</v>
      </c>
      <c r="DL75" s="8">
        <f t="shared" si="210"/>
        <v>0</v>
      </c>
      <c r="DM75" s="50">
        <f t="shared" si="211"/>
        <v>0</v>
      </c>
      <c r="DO75" s="394">
        <f t="shared" si="212"/>
        <v>0</v>
      </c>
      <c r="DP75" s="201">
        <f t="shared" si="212"/>
        <v>0</v>
      </c>
      <c r="DQ75" s="8">
        <f t="shared" si="213"/>
        <v>0</v>
      </c>
      <c r="DR75" s="50">
        <f t="shared" si="214"/>
        <v>0</v>
      </c>
      <c r="DT75" s="51">
        <f t="shared" si="145"/>
        <v>0</v>
      </c>
      <c r="DU75" s="50">
        <f t="shared" si="146"/>
        <v>0</v>
      </c>
      <c r="DV75" s="51">
        <v>0</v>
      </c>
      <c r="DW75" s="50">
        <f t="shared" si="147"/>
        <v>0</v>
      </c>
      <c r="DX75" s="51">
        <f t="shared" si="149"/>
        <v>0</v>
      </c>
      <c r="DY75" s="53">
        <f t="shared" si="148"/>
        <v>0</v>
      </c>
      <c r="DZ75" s="307">
        <f t="shared" si="144"/>
        <v>0</v>
      </c>
    </row>
    <row r="76" spans="1:130" ht="18" customHeight="1" x14ac:dyDescent="0.3">
      <c r="B76" s="286"/>
      <c r="C76" s="241"/>
      <c r="D76" s="237"/>
      <c r="E76" s="239"/>
      <c r="F76" s="263"/>
      <c r="G76" s="263"/>
      <c r="H76" s="263"/>
      <c r="I76" s="58"/>
      <c r="J76" s="56"/>
      <c r="K76" s="265"/>
      <c r="L76" s="264"/>
      <c r="M76" s="57"/>
      <c r="N76" s="394"/>
      <c r="O76" s="214"/>
      <c r="P76" s="8">
        <f>$E76*N76*O76</f>
        <v>0</v>
      </c>
      <c r="Q76" s="50">
        <f t="shared" si="151"/>
        <v>0</v>
      </c>
      <c r="S76" s="382">
        <f t="shared" si="152"/>
        <v>0</v>
      </c>
      <c r="T76" s="201">
        <f t="shared" si="152"/>
        <v>0</v>
      </c>
      <c r="U76" s="8">
        <f t="shared" si="153"/>
        <v>0</v>
      </c>
      <c r="V76" s="50">
        <f t="shared" si="154"/>
        <v>0</v>
      </c>
      <c r="X76" s="394">
        <f t="shared" si="155"/>
        <v>0</v>
      </c>
      <c r="Y76" s="201">
        <f t="shared" si="155"/>
        <v>0</v>
      </c>
      <c r="Z76" s="8">
        <f t="shared" si="156"/>
        <v>0</v>
      </c>
      <c r="AA76" s="50">
        <f t="shared" si="157"/>
        <v>0</v>
      </c>
      <c r="AC76" s="394">
        <f t="shared" si="158"/>
        <v>0</v>
      </c>
      <c r="AD76" s="201">
        <f t="shared" si="158"/>
        <v>0</v>
      </c>
      <c r="AE76" s="8">
        <f t="shared" si="159"/>
        <v>0</v>
      </c>
      <c r="AF76" s="50">
        <f t="shared" si="160"/>
        <v>0</v>
      </c>
      <c r="AH76" s="394">
        <f t="shared" si="161"/>
        <v>0</v>
      </c>
      <c r="AI76" s="201">
        <f t="shared" si="161"/>
        <v>0</v>
      </c>
      <c r="AJ76" s="8">
        <f t="shared" si="162"/>
        <v>0</v>
      </c>
      <c r="AK76" s="50">
        <f t="shared" si="163"/>
        <v>0</v>
      </c>
      <c r="AM76" s="394">
        <f t="shared" si="164"/>
        <v>0</v>
      </c>
      <c r="AN76" s="201">
        <f t="shared" si="164"/>
        <v>0</v>
      </c>
      <c r="AO76" s="8">
        <f t="shared" si="165"/>
        <v>0</v>
      </c>
      <c r="AP76" s="50">
        <f t="shared" si="166"/>
        <v>0</v>
      </c>
      <c r="AR76" s="394">
        <f t="shared" si="167"/>
        <v>0</v>
      </c>
      <c r="AS76" s="201">
        <f t="shared" si="167"/>
        <v>0</v>
      </c>
      <c r="AT76" s="8">
        <f t="shared" si="168"/>
        <v>0</v>
      </c>
      <c r="AU76" s="50">
        <f t="shared" si="169"/>
        <v>0</v>
      </c>
      <c r="AW76" s="394">
        <f t="shared" si="170"/>
        <v>0</v>
      </c>
      <c r="AX76" s="201">
        <f t="shared" si="170"/>
        <v>0</v>
      </c>
      <c r="AY76" s="8">
        <f t="shared" si="171"/>
        <v>0</v>
      </c>
      <c r="AZ76" s="50">
        <f t="shared" si="172"/>
        <v>0</v>
      </c>
      <c r="BB76" s="394">
        <f t="shared" si="173"/>
        <v>0</v>
      </c>
      <c r="BC76" s="201">
        <f t="shared" si="173"/>
        <v>0</v>
      </c>
      <c r="BD76" s="8">
        <f t="shared" si="174"/>
        <v>0</v>
      </c>
      <c r="BE76" s="50">
        <f t="shared" si="175"/>
        <v>0</v>
      </c>
      <c r="BG76" s="394">
        <f t="shared" si="176"/>
        <v>0</v>
      </c>
      <c r="BH76" s="201">
        <f t="shared" si="176"/>
        <v>0</v>
      </c>
      <c r="BI76" s="8">
        <f t="shared" si="177"/>
        <v>0</v>
      </c>
      <c r="BJ76" s="50">
        <f t="shared" si="178"/>
        <v>0</v>
      </c>
      <c r="BL76" s="394">
        <f t="shared" si="179"/>
        <v>0</v>
      </c>
      <c r="BM76" s="201">
        <f t="shared" si="179"/>
        <v>0</v>
      </c>
      <c r="BN76" s="8">
        <f t="shared" si="180"/>
        <v>0</v>
      </c>
      <c r="BO76" s="50">
        <f t="shared" si="181"/>
        <v>0</v>
      </c>
      <c r="BQ76" s="394">
        <f t="shared" si="182"/>
        <v>0</v>
      </c>
      <c r="BR76" s="201">
        <f t="shared" si="182"/>
        <v>0</v>
      </c>
      <c r="BS76" s="8">
        <f t="shared" si="183"/>
        <v>0</v>
      </c>
      <c r="BT76" s="50">
        <f t="shared" si="184"/>
        <v>0</v>
      </c>
      <c r="BV76" s="394">
        <f t="shared" si="185"/>
        <v>0</v>
      </c>
      <c r="BW76" s="201">
        <f t="shared" si="185"/>
        <v>0</v>
      </c>
      <c r="BX76" s="8">
        <f t="shared" si="186"/>
        <v>0</v>
      </c>
      <c r="BY76" s="50">
        <f t="shared" si="187"/>
        <v>0</v>
      </c>
      <c r="CA76" s="394">
        <f t="shared" si="188"/>
        <v>0</v>
      </c>
      <c r="CB76" s="201">
        <f t="shared" si="188"/>
        <v>0</v>
      </c>
      <c r="CC76" s="8">
        <f t="shared" si="189"/>
        <v>0</v>
      </c>
      <c r="CD76" s="50">
        <f t="shared" si="190"/>
        <v>0</v>
      </c>
      <c r="CF76" s="394">
        <f t="shared" si="191"/>
        <v>0</v>
      </c>
      <c r="CG76" s="201">
        <f t="shared" si="191"/>
        <v>0</v>
      </c>
      <c r="CH76" s="8">
        <f t="shared" si="192"/>
        <v>0</v>
      </c>
      <c r="CI76" s="50">
        <f t="shared" si="193"/>
        <v>0</v>
      </c>
      <c r="CK76" s="394">
        <f t="shared" si="194"/>
        <v>0</v>
      </c>
      <c r="CL76" s="201">
        <f t="shared" si="194"/>
        <v>0</v>
      </c>
      <c r="CM76" s="8">
        <f t="shared" si="195"/>
        <v>0</v>
      </c>
      <c r="CN76" s="50">
        <f t="shared" si="196"/>
        <v>0</v>
      </c>
      <c r="CP76" s="394">
        <f t="shared" si="197"/>
        <v>0</v>
      </c>
      <c r="CQ76" s="201">
        <f t="shared" si="197"/>
        <v>0</v>
      </c>
      <c r="CR76" s="8">
        <f t="shared" si="198"/>
        <v>0</v>
      </c>
      <c r="CS76" s="50">
        <f t="shared" si="199"/>
        <v>0</v>
      </c>
      <c r="CU76" s="394">
        <f t="shared" si="200"/>
        <v>0</v>
      </c>
      <c r="CV76" s="201">
        <f t="shared" si="200"/>
        <v>0</v>
      </c>
      <c r="CW76" s="8">
        <f t="shared" si="201"/>
        <v>0</v>
      </c>
      <c r="CX76" s="50">
        <f t="shared" si="202"/>
        <v>0</v>
      </c>
      <c r="CZ76" s="394">
        <f t="shared" si="203"/>
        <v>0</v>
      </c>
      <c r="DA76" s="201">
        <f t="shared" si="203"/>
        <v>0</v>
      </c>
      <c r="DB76" s="8">
        <f t="shared" si="204"/>
        <v>0</v>
      </c>
      <c r="DC76" s="50">
        <f t="shared" si="205"/>
        <v>0</v>
      </c>
      <c r="DE76" s="394">
        <f t="shared" si="206"/>
        <v>0</v>
      </c>
      <c r="DF76" s="201">
        <f t="shared" si="206"/>
        <v>0</v>
      </c>
      <c r="DG76" s="8">
        <f t="shared" si="207"/>
        <v>0</v>
      </c>
      <c r="DH76" s="50">
        <f t="shared" si="208"/>
        <v>0</v>
      </c>
      <c r="DJ76" s="394">
        <f t="shared" si="209"/>
        <v>0</v>
      </c>
      <c r="DK76" s="201">
        <f t="shared" si="209"/>
        <v>0</v>
      </c>
      <c r="DL76" s="8">
        <f t="shared" si="210"/>
        <v>0</v>
      </c>
      <c r="DM76" s="50">
        <f t="shared" si="211"/>
        <v>0</v>
      </c>
      <c r="DO76" s="394">
        <f t="shared" si="212"/>
        <v>0</v>
      </c>
      <c r="DP76" s="201">
        <f t="shared" si="212"/>
        <v>0</v>
      </c>
      <c r="DQ76" s="8">
        <f t="shared" si="213"/>
        <v>0</v>
      </c>
      <c r="DR76" s="50">
        <f t="shared" si="214"/>
        <v>0</v>
      </c>
      <c r="DT76" s="51">
        <f t="shared" si="145"/>
        <v>0</v>
      </c>
      <c r="DU76" s="50">
        <f t="shared" si="146"/>
        <v>0</v>
      </c>
      <c r="DV76" s="51">
        <v>0</v>
      </c>
      <c r="DW76" s="50">
        <f t="shared" si="147"/>
        <v>0</v>
      </c>
      <c r="DX76" s="51">
        <f t="shared" si="149"/>
        <v>0</v>
      </c>
      <c r="DY76" s="53">
        <f t="shared" si="148"/>
        <v>0</v>
      </c>
      <c r="DZ76" s="307">
        <f t="shared" si="144"/>
        <v>0</v>
      </c>
    </row>
    <row r="77" spans="1:130" ht="18" customHeight="1" x14ac:dyDescent="0.3">
      <c r="B77" s="321"/>
      <c r="C77" s="241"/>
      <c r="D77" s="237"/>
      <c r="E77" s="239"/>
      <c r="F77" s="263"/>
      <c r="G77" s="263"/>
      <c r="H77" s="263"/>
      <c r="I77" s="58"/>
      <c r="J77" s="56"/>
      <c r="K77" s="265"/>
      <c r="L77" s="264"/>
      <c r="M77" s="57"/>
      <c r="N77" s="394"/>
      <c r="O77" s="214"/>
      <c r="P77" s="8">
        <f t="shared" si="150"/>
        <v>0</v>
      </c>
      <c r="Q77" s="50">
        <f t="shared" si="151"/>
        <v>0</v>
      </c>
      <c r="S77" s="382">
        <f t="shared" si="152"/>
        <v>0</v>
      </c>
      <c r="T77" s="201">
        <f t="shared" si="152"/>
        <v>0</v>
      </c>
      <c r="U77" s="8">
        <f t="shared" si="153"/>
        <v>0</v>
      </c>
      <c r="V77" s="50">
        <f t="shared" si="154"/>
        <v>0</v>
      </c>
      <c r="X77" s="394">
        <f t="shared" si="155"/>
        <v>0</v>
      </c>
      <c r="Y77" s="201">
        <f t="shared" si="155"/>
        <v>0</v>
      </c>
      <c r="Z77" s="8">
        <f t="shared" si="156"/>
        <v>0</v>
      </c>
      <c r="AA77" s="50">
        <f t="shared" si="157"/>
        <v>0</v>
      </c>
      <c r="AC77" s="394">
        <f t="shared" si="158"/>
        <v>0</v>
      </c>
      <c r="AD77" s="201">
        <f t="shared" si="158"/>
        <v>0</v>
      </c>
      <c r="AE77" s="8">
        <f t="shared" si="159"/>
        <v>0</v>
      </c>
      <c r="AF77" s="50">
        <f t="shared" si="160"/>
        <v>0</v>
      </c>
      <c r="AH77" s="394">
        <f t="shared" si="161"/>
        <v>0</v>
      </c>
      <c r="AI77" s="201">
        <f t="shared" si="161"/>
        <v>0</v>
      </c>
      <c r="AJ77" s="8">
        <f t="shared" si="162"/>
        <v>0</v>
      </c>
      <c r="AK77" s="50">
        <f t="shared" si="163"/>
        <v>0</v>
      </c>
      <c r="AM77" s="394">
        <f t="shared" si="164"/>
        <v>0</v>
      </c>
      <c r="AN77" s="201">
        <f t="shared" si="164"/>
        <v>0</v>
      </c>
      <c r="AO77" s="8">
        <f t="shared" si="165"/>
        <v>0</v>
      </c>
      <c r="AP77" s="50">
        <f t="shared" si="166"/>
        <v>0</v>
      </c>
      <c r="AR77" s="394">
        <f t="shared" si="167"/>
        <v>0</v>
      </c>
      <c r="AS77" s="201">
        <f t="shared" si="167"/>
        <v>0</v>
      </c>
      <c r="AT77" s="8">
        <f t="shared" si="168"/>
        <v>0</v>
      </c>
      <c r="AU77" s="50">
        <f t="shared" si="169"/>
        <v>0</v>
      </c>
      <c r="AW77" s="394">
        <f t="shared" si="170"/>
        <v>0</v>
      </c>
      <c r="AX77" s="201">
        <f t="shared" si="170"/>
        <v>0</v>
      </c>
      <c r="AY77" s="8">
        <f t="shared" si="171"/>
        <v>0</v>
      </c>
      <c r="AZ77" s="50">
        <f t="shared" si="172"/>
        <v>0</v>
      </c>
      <c r="BB77" s="394">
        <f t="shared" si="173"/>
        <v>0</v>
      </c>
      <c r="BC77" s="201">
        <f t="shared" si="173"/>
        <v>0</v>
      </c>
      <c r="BD77" s="8">
        <f t="shared" si="174"/>
        <v>0</v>
      </c>
      <c r="BE77" s="50">
        <f t="shared" si="175"/>
        <v>0</v>
      </c>
      <c r="BG77" s="394">
        <f t="shared" si="176"/>
        <v>0</v>
      </c>
      <c r="BH77" s="201">
        <f t="shared" si="176"/>
        <v>0</v>
      </c>
      <c r="BI77" s="8">
        <f t="shared" si="177"/>
        <v>0</v>
      </c>
      <c r="BJ77" s="50">
        <f t="shared" si="178"/>
        <v>0</v>
      </c>
      <c r="BL77" s="394">
        <f t="shared" si="179"/>
        <v>0</v>
      </c>
      <c r="BM77" s="201">
        <f t="shared" si="179"/>
        <v>0</v>
      </c>
      <c r="BN77" s="8">
        <f t="shared" si="180"/>
        <v>0</v>
      </c>
      <c r="BO77" s="50">
        <f t="shared" si="181"/>
        <v>0</v>
      </c>
      <c r="BQ77" s="394">
        <f t="shared" si="182"/>
        <v>0</v>
      </c>
      <c r="BR77" s="201">
        <f t="shared" si="182"/>
        <v>0</v>
      </c>
      <c r="BS77" s="8">
        <f t="shared" si="183"/>
        <v>0</v>
      </c>
      <c r="BT77" s="50">
        <f t="shared" si="184"/>
        <v>0</v>
      </c>
      <c r="BV77" s="394">
        <f t="shared" si="185"/>
        <v>0</v>
      </c>
      <c r="BW77" s="201">
        <f t="shared" si="185"/>
        <v>0</v>
      </c>
      <c r="BX77" s="8">
        <f t="shared" si="186"/>
        <v>0</v>
      </c>
      <c r="BY77" s="50">
        <f t="shared" si="187"/>
        <v>0</v>
      </c>
      <c r="CA77" s="394">
        <f t="shared" si="188"/>
        <v>0</v>
      </c>
      <c r="CB77" s="201">
        <f t="shared" si="188"/>
        <v>0</v>
      </c>
      <c r="CC77" s="8">
        <f t="shared" si="189"/>
        <v>0</v>
      </c>
      <c r="CD77" s="50">
        <f t="shared" si="190"/>
        <v>0</v>
      </c>
      <c r="CF77" s="394">
        <f t="shared" si="191"/>
        <v>0</v>
      </c>
      <c r="CG77" s="201">
        <f t="shared" si="191"/>
        <v>0</v>
      </c>
      <c r="CH77" s="8">
        <f t="shared" si="192"/>
        <v>0</v>
      </c>
      <c r="CI77" s="50">
        <f t="shared" si="193"/>
        <v>0</v>
      </c>
      <c r="CK77" s="394">
        <f t="shared" si="194"/>
        <v>0</v>
      </c>
      <c r="CL77" s="201">
        <f t="shared" si="194"/>
        <v>0</v>
      </c>
      <c r="CM77" s="8">
        <f t="shared" si="195"/>
        <v>0</v>
      </c>
      <c r="CN77" s="50">
        <f t="shared" si="196"/>
        <v>0</v>
      </c>
      <c r="CP77" s="394">
        <f t="shared" si="197"/>
        <v>0</v>
      </c>
      <c r="CQ77" s="201">
        <f t="shared" si="197"/>
        <v>0</v>
      </c>
      <c r="CR77" s="8">
        <f t="shared" si="198"/>
        <v>0</v>
      </c>
      <c r="CS77" s="50">
        <f t="shared" si="199"/>
        <v>0</v>
      </c>
      <c r="CU77" s="394">
        <f t="shared" si="200"/>
        <v>0</v>
      </c>
      <c r="CV77" s="201">
        <f t="shared" si="200"/>
        <v>0</v>
      </c>
      <c r="CW77" s="8">
        <f t="shared" si="201"/>
        <v>0</v>
      </c>
      <c r="CX77" s="50">
        <f t="shared" si="202"/>
        <v>0</v>
      </c>
      <c r="CZ77" s="394">
        <f t="shared" si="203"/>
        <v>0</v>
      </c>
      <c r="DA77" s="201">
        <f t="shared" si="203"/>
        <v>0</v>
      </c>
      <c r="DB77" s="8">
        <f t="shared" si="204"/>
        <v>0</v>
      </c>
      <c r="DC77" s="50">
        <f t="shared" si="205"/>
        <v>0</v>
      </c>
      <c r="DE77" s="394">
        <f t="shared" si="206"/>
        <v>0</v>
      </c>
      <c r="DF77" s="201">
        <f t="shared" si="206"/>
        <v>0</v>
      </c>
      <c r="DG77" s="8">
        <f t="shared" si="207"/>
        <v>0</v>
      </c>
      <c r="DH77" s="50">
        <f t="shared" si="208"/>
        <v>0</v>
      </c>
      <c r="DJ77" s="394">
        <f t="shared" si="209"/>
        <v>0</v>
      </c>
      <c r="DK77" s="201">
        <f t="shared" si="209"/>
        <v>0</v>
      </c>
      <c r="DL77" s="8">
        <f t="shared" si="210"/>
        <v>0</v>
      </c>
      <c r="DM77" s="50">
        <f t="shared" si="211"/>
        <v>0</v>
      </c>
      <c r="DO77" s="394">
        <f t="shared" si="212"/>
        <v>0</v>
      </c>
      <c r="DP77" s="201">
        <f t="shared" si="212"/>
        <v>0</v>
      </c>
      <c r="DQ77" s="8">
        <f t="shared" si="213"/>
        <v>0</v>
      </c>
      <c r="DR77" s="50">
        <f t="shared" si="214"/>
        <v>0</v>
      </c>
      <c r="DT77" s="51">
        <f t="shared" si="145"/>
        <v>0</v>
      </c>
      <c r="DU77" s="50">
        <f t="shared" si="146"/>
        <v>0</v>
      </c>
      <c r="DV77" s="51">
        <v>0</v>
      </c>
      <c r="DW77" s="50">
        <f t="shared" si="147"/>
        <v>0</v>
      </c>
      <c r="DX77" s="51">
        <f t="shared" si="149"/>
        <v>0</v>
      </c>
      <c r="DY77" s="53">
        <f t="shared" si="148"/>
        <v>0</v>
      </c>
      <c r="DZ77" s="307">
        <f t="shared" si="144"/>
        <v>0</v>
      </c>
    </row>
    <row r="78" spans="1:130" ht="18" customHeight="1" x14ac:dyDescent="0.3">
      <c r="B78" s="286"/>
      <c r="C78" s="241"/>
      <c r="D78" s="237"/>
      <c r="E78" s="239">
        <v>10000</v>
      </c>
      <c r="F78" s="263">
        <f>E78/$I$3</f>
        <v>263.15789473684208</v>
      </c>
      <c r="G78" s="287"/>
      <c r="H78" s="263" t="s">
        <v>691</v>
      </c>
      <c r="I78" s="270"/>
      <c r="J78" s="56"/>
      <c r="K78" s="265"/>
      <c r="L78" s="264"/>
      <c r="M78" s="271"/>
      <c r="N78" s="394"/>
      <c r="O78" s="214"/>
      <c r="P78" s="8">
        <f t="shared" si="150"/>
        <v>0</v>
      </c>
      <c r="Q78" s="50">
        <f t="shared" si="151"/>
        <v>0</v>
      </c>
      <c r="S78" s="382">
        <f t="shared" si="152"/>
        <v>0</v>
      </c>
      <c r="T78" s="201">
        <f t="shared" si="152"/>
        <v>0</v>
      </c>
      <c r="U78" s="8">
        <f t="shared" si="153"/>
        <v>0</v>
      </c>
      <c r="V78" s="50">
        <f t="shared" si="154"/>
        <v>0</v>
      </c>
      <c r="X78" s="394">
        <f t="shared" si="155"/>
        <v>0</v>
      </c>
      <c r="Y78" s="201">
        <f t="shared" si="155"/>
        <v>0</v>
      </c>
      <c r="Z78" s="8">
        <f t="shared" si="156"/>
        <v>0</v>
      </c>
      <c r="AA78" s="50">
        <f t="shared" si="157"/>
        <v>0</v>
      </c>
      <c r="AC78" s="394">
        <f t="shared" si="158"/>
        <v>0</v>
      </c>
      <c r="AD78" s="201">
        <f t="shared" si="158"/>
        <v>0</v>
      </c>
      <c r="AE78" s="8">
        <f t="shared" si="159"/>
        <v>0</v>
      </c>
      <c r="AF78" s="50">
        <f t="shared" si="160"/>
        <v>0</v>
      </c>
      <c r="AH78" s="394">
        <f t="shared" si="161"/>
        <v>0</v>
      </c>
      <c r="AI78" s="201">
        <f t="shared" si="161"/>
        <v>0</v>
      </c>
      <c r="AJ78" s="8">
        <f t="shared" si="162"/>
        <v>0</v>
      </c>
      <c r="AK78" s="50">
        <f t="shared" si="163"/>
        <v>0</v>
      </c>
      <c r="AM78" s="394">
        <f t="shared" si="164"/>
        <v>0</v>
      </c>
      <c r="AN78" s="201">
        <f t="shared" si="164"/>
        <v>0</v>
      </c>
      <c r="AO78" s="8">
        <f t="shared" si="165"/>
        <v>0</v>
      </c>
      <c r="AP78" s="50">
        <f t="shared" si="166"/>
        <v>0</v>
      </c>
      <c r="AR78" s="394">
        <f t="shared" si="167"/>
        <v>0</v>
      </c>
      <c r="AS78" s="201">
        <f t="shared" si="167"/>
        <v>0</v>
      </c>
      <c r="AT78" s="8">
        <f t="shared" si="168"/>
        <v>0</v>
      </c>
      <c r="AU78" s="50">
        <f t="shared" si="169"/>
        <v>0</v>
      </c>
      <c r="AW78" s="394">
        <f t="shared" si="170"/>
        <v>0</v>
      </c>
      <c r="AX78" s="201">
        <f t="shared" si="170"/>
        <v>0</v>
      </c>
      <c r="AY78" s="8">
        <f t="shared" si="171"/>
        <v>0</v>
      </c>
      <c r="AZ78" s="50">
        <f t="shared" si="172"/>
        <v>0</v>
      </c>
      <c r="BB78" s="394">
        <f t="shared" si="173"/>
        <v>0</v>
      </c>
      <c r="BC78" s="201">
        <f t="shared" si="173"/>
        <v>0</v>
      </c>
      <c r="BD78" s="8">
        <f t="shared" si="174"/>
        <v>0</v>
      </c>
      <c r="BE78" s="50">
        <f t="shared" si="175"/>
        <v>0</v>
      </c>
      <c r="BG78" s="394">
        <f t="shared" si="176"/>
        <v>0</v>
      </c>
      <c r="BH78" s="201">
        <f t="shared" si="176"/>
        <v>0</v>
      </c>
      <c r="BI78" s="8">
        <f t="shared" si="177"/>
        <v>0</v>
      </c>
      <c r="BJ78" s="50">
        <f t="shared" si="178"/>
        <v>0</v>
      </c>
      <c r="BL78" s="394">
        <f t="shared" si="179"/>
        <v>0</v>
      </c>
      <c r="BM78" s="201">
        <f t="shared" si="179"/>
        <v>0</v>
      </c>
      <c r="BN78" s="8">
        <f t="shared" si="180"/>
        <v>0</v>
      </c>
      <c r="BO78" s="50">
        <f t="shared" si="181"/>
        <v>0</v>
      </c>
      <c r="BQ78" s="394">
        <f t="shared" si="182"/>
        <v>0</v>
      </c>
      <c r="BR78" s="201">
        <f t="shared" si="182"/>
        <v>0</v>
      </c>
      <c r="BS78" s="8">
        <f t="shared" si="183"/>
        <v>0</v>
      </c>
      <c r="BT78" s="50">
        <f t="shared" si="184"/>
        <v>0</v>
      </c>
      <c r="BV78" s="394">
        <f t="shared" si="185"/>
        <v>0</v>
      </c>
      <c r="BW78" s="201">
        <f t="shared" si="185"/>
        <v>0</v>
      </c>
      <c r="BX78" s="8">
        <f t="shared" si="186"/>
        <v>0</v>
      </c>
      <c r="BY78" s="50">
        <f t="shared" si="187"/>
        <v>0</v>
      </c>
      <c r="CA78" s="394">
        <f t="shared" si="188"/>
        <v>0</v>
      </c>
      <c r="CB78" s="201">
        <f t="shared" si="188"/>
        <v>0</v>
      </c>
      <c r="CC78" s="8">
        <f t="shared" si="189"/>
        <v>0</v>
      </c>
      <c r="CD78" s="50">
        <f t="shared" si="190"/>
        <v>0</v>
      </c>
      <c r="CF78" s="394">
        <f t="shared" si="191"/>
        <v>0</v>
      </c>
      <c r="CG78" s="201">
        <f t="shared" si="191"/>
        <v>0</v>
      </c>
      <c r="CH78" s="8">
        <f t="shared" si="192"/>
        <v>0</v>
      </c>
      <c r="CI78" s="50">
        <f t="shared" si="193"/>
        <v>0</v>
      </c>
      <c r="CK78" s="394">
        <f t="shared" si="194"/>
        <v>0</v>
      </c>
      <c r="CL78" s="201">
        <f t="shared" si="194"/>
        <v>0</v>
      </c>
      <c r="CM78" s="8">
        <f t="shared" si="195"/>
        <v>0</v>
      </c>
      <c r="CN78" s="50">
        <f t="shared" si="196"/>
        <v>0</v>
      </c>
      <c r="CP78" s="394">
        <f t="shared" si="197"/>
        <v>0</v>
      </c>
      <c r="CQ78" s="201">
        <f t="shared" si="197"/>
        <v>0</v>
      </c>
      <c r="CR78" s="8">
        <f t="shared" si="198"/>
        <v>0</v>
      </c>
      <c r="CS78" s="50">
        <f t="shared" si="199"/>
        <v>0</v>
      </c>
      <c r="CU78" s="394">
        <f t="shared" si="200"/>
        <v>0</v>
      </c>
      <c r="CV78" s="201">
        <f t="shared" si="200"/>
        <v>0</v>
      </c>
      <c r="CW78" s="8">
        <f t="shared" si="201"/>
        <v>0</v>
      </c>
      <c r="CX78" s="50">
        <f t="shared" si="202"/>
        <v>0</v>
      </c>
      <c r="CZ78" s="394">
        <f t="shared" si="203"/>
        <v>0</v>
      </c>
      <c r="DA78" s="201">
        <f t="shared" si="203"/>
        <v>0</v>
      </c>
      <c r="DB78" s="8">
        <f t="shared" si="204"/>
        <v>0</v>
      </c>
      <c r="DC78" s="50">
        <f t="shared" si="205"/>
        <v>0</v>
      </c>
      <c r="DE78" s="394">
        <f t="shared" si="206"/>
        <v>0</v>
      </c>
      <c r="DF78" s="201">
        <f t="shared" si="206"/>
        <v>0</v>
      </c>
      <c r="DG78" s="8">
        <f t="shared" si="207"/>
        <v>0</v>
      </c>
      <c r="DH78" s="50">
        <f t="shared" si="208"/>
        <v>0</v>
      </c>
      <c r="DJ78" s="394">
        <f t="shared" si="209"/>
        <v>0</v>
      </c>
      <c r="DK78" s="201">
        <f t="shared" si="209"/>
        <v>0</v>
      </c>
      <c r="DL78" s="8">
        <f t="shared" si="210"/>
        <v>0</v>
      </c>
      <c r="DM78" s="50">
        <f t="shared" si="211"/>
        <v>0</v>
      </c>
      <c r="DO78" s="394">
        <f t="shared" si="212"/>
        <v>0</v>
      </c>
      <c r="DP78" s="201">
        <f t="shared" si="212"/>
        <v>0</v>
      </c>
      <c r="DQ78" s="8">
        <f t="shared" si="213"/>
        <v>0</v>
      </c>
      <c r="DR78" s="50">
        <f t="shared" si="214"/>
        <v>0</v>
      </c>
      <c r="DT78" s="51">
        <f t="shared" si="145"/>
        <v>0</v>
      </c>
      <c r="DU78" s="50">
        <f t="shared" si="146"/>
        <v>0</v>
      </c>
      <c r="DV78" s="51">
        <v>0</v>
      </c>
      <c r="DW78" s="50">
        <f t="shared" si="147"/>
        <v>0</v>
      </c>
      <c r="DX78" s="51">
        <f t="shared" si="149"/>
        <v>0</v>
      </c>
      <c r="DY78" s="53">
        <f t="shared" si="148"/>
        <v>0</v>
      </c>
      <c r="DZ78" s="307">
        <f t="shared" si="144"/>
        <v>0</v>
      </c>
    </row>
    <row r="79" spans="1:130" ht="18" customHeight="1" x14ac:dyDescent="0.3">
      <c r="A79" s="6"/>
      <c r="B79" s="286"/>
      <c r="C79" s="196"/>
      <c r="D79" s="14"/>
      <c r="E79" s="239">
        <v>15000</v>
      </c>
      <c r="F79" s="263">
        <f t="shared" ref="F79:F80" si="215">E79/$I$3</f>
        <v>394.73684210526318</v>
      </c>
      <c r="G79" s="263"/>
      <c r="H79" s="263" t="s">
        <v>691</v>
      </c>
      <c r="I79" s="58"/>
      <c r="J79" s="56"/>
      <c r="K79" s="265"/>
      <c r="L79" s="264"/>
      <c r="M79" s="57"/>
      <c r="N79" s="394"/>
      <c r="O79" s="214"/>
      <c r="P79" s="8">
        <f t="shared" si="150"/>
        <v>0</v>
      </c>
      <c r="Q79" s="50">
        <f t="shared" si="151"/>
        <v>0</v>
      </c>
      <c r="S79" s="382">
        <f t="shared" si="152"/>
        <v>0</v>
      </c>
      <c r="T79" s="201">
        <f t="shared" si="152"/>
        <v>0</v>
      </c>
      <c r="U79" s="8">
        <f t="shared" si="153"/>
        <v>0</v>
      </c>
      <c r="V79" s="50">
        <f t="shared" si="154"/>
        <v>0</v>
      </c>
      <c r="X79" s="394">
        <f t="shared" si="155"/>
        <v>0</v>
      </c>
      <c r="Y79" s="201">
        <f t="shared" si="155"/>
        <v>0</v>
      </c>
      <c r="Z79" s="8">
        <f t="shared" si="156"/>
        <v>0</v>
      </c>
      <c r="AA79" s="50">
        <f t="shared" si="157"/>
        <v>0</v>
      </c>
      <c r="AC79" s="394">
        <f t="shared" si="158"/>
        <v>0</v>
      </c>
      <c r="AD79" s="201">
        <f t="shared" si="158"/>
        <v>0</v>
      </c>
      <c r="AE79" s="8">
        <f t="shared" si="159"/>
        <v>0</v>
      </c>
      <c r="AF79" s="50">
        <f t="shared" si="160"/>
        <v>0</v>
      </c>
      <c r="AH79" s="394">
        <f t="shared" si="161"/>
        <v>0</v>
      </c>
      <c r="AI79" s="201">
        <f t="shared" si="161"/>
        <v>0</v>
      </c>
      <c r="AJ79" s="8">
        <f t="shared" si="162"/>
        <v>0</v>
      </c>
      <c r="AK79" s="50">
        <f t="shared" si="163"/>
        <v>0</v>
      </c>
      <c r="AM79" s="394">
        <f t="shared" si="164"/>
        <v>0</v>
      </c>
      <c r="AN79" s="201">
        <f t="shared" si="164"/>
        <v>0</v>
      </c>
      <c r="AO79" s="8">
        <f t="shared" si="165"/>
        <v>0</v>
      </c>
      <c r="AP79" s="50">
        <f t="shared" si="166"/>
        <v>0</v>
      </c>
      <c r="AR79" s="394">
        <f t="shared" si="167"/>
        <v>0</v>
      </c>
      <c r="AS79" s="201">
        <f t="shared" si="167"/>
        <v>0</v>
      </c>
      <c r="AT79" s="8">
        <f t="shared" si="168"/>
        <v>0</v>
      </c>
      <c r="AU79" s="50">
        <f t="shared" si="169"/>
        <v>0</v>
      </c>
      <c r="AW79" s="394">
        <f t="shared" si="170"/>
        <v>0</v>
      </c>
      <c r="AX79" s="201">
        <f t="shared" si="170"/>
        <v>0</v>
      </c>
      <c r="AY79" s="8">
        <f t="shared" si="171"/>
        <v>0</v>
      </c>
      <c r="AZ79" s="50">
        <f t="shared" si="172"/>
        <v>0</v>
      </c>
      <c r="BB79" s="394">
        <f t="shared" si="173"/>
        <v>0</v>
      </c>
      <c r="BC79" s="201">
        <f t="shared" si="173"/>
        <v>0</v>
      </c>
      <c r="BD79" s="8">
        <f t="shared" si="174"/>
        <v>0</v>
      </c>
      <c r="BE79" s="50">
        <f t="shared" si="175"/>
        <v>0</v>
      </c>
      <c r="BG79" s="394">
        <f t="shared" si="176"/>
        <v>0</v>
      </c>
      <c r="BH79" s="201">
        <f t="shared" si="176"/>
        <v>0</v>
      </c>
      <c r="BI79" s="8">
        <f t="shared" si="177"/>
        <v>0</v>
      </c>
      <c r="BJ79" s="50">
        <f t="shared" si="178"/>
        <v>0</v>
      </c>
      <c r="BL79" s="394">
        <f t="shared" si="179"/>
        <v>0</v>
      </c>
      <c r="BM79" s="201">
        <f t="shared" si="179"/>
        <v>0</v>
      </c>
      <c r="BN79" s="8">
        <f t="shared" si="180"/>
        <v>0</v>
      </c>
      <c r="BO79" s="50">
        <f t="shared" si="181"/>
        <v>0</v>
      </c>
      <c r="BQ79" s="394">
        <f t="shared" si="182"/>
        <v>0</v>
      </c>
      <c r="BR79" s="201">
        <f t="shared" si="182"/>
        <v>0</v>
      </c>
      <c r="BS79" s="8">
        <f t="shared" si="183"/>
        <v>0</v>
      </c>
      <c r="BT79" s="50">
        <f t="shared" si="184"/>
        <v>0</v>
      </c>
      <c r="BV79" s="394">
        <f t="shared" si="185"/>
        <v>0</v>
      </c>
      <c r="BW79" s="201">
        <f t="shared" si="185"/>
        <v>0</v>
      </c>
      <c r="BX79" s="8">
        <f t="shared" si="186"/>
        <v>0</v>
      </c>
      <c r="BY79" s="50">
        <f t="shared" si="187"/>
        <v>0</v>
      </c>
      <c r="CA79" s="394">
        <f t="shared" si="188"/>
        <v>0</v>
      </c>
      <c r="CB79" s="201">
        <f t="shared" si="188"/>
        <v>0</v>
      </c>
      <c r="CC79" s="8">
        <f t="shared" si="189"/>
        <v>0</v>
      </c>
      <c r="CD79" s="50">
        <f t="shared" si="190"/>
        <v>0</v>
      </c>
      <c r="CF79" s="394">
        <f t="shared" si="191"/>
        <v>0</v>
      </c>
      <c r="CG79" s="201">
        <f t="shared" si="191"/>
        <v>0</v>
      </c>
      <c r="CH79" s="8">
        <f t="shared" si="192"/>
        <v>0</v>
      </c>
      <c r="CI79" s="50">
        <f t="shared" si="193"/>
        <v>0</v>
      </c>
      <c r="CK79" s="394">
        <f t="shared" si="194"/>
        <v>0</v>
      </c>
      <c r="CL79" s="201">
        <f t="shared" si="194"/>
        <v>0</v>
      </c>
      <c r="CM79" s="8">
        <f t="shared" si="195"/>
        <v>0</v>
      </c>
      <c r="CN79" s="50">
        <f t="shared" si="196"/>
        <v>0</v>
      </c>
      <c r="CP79" s="394">
        <f t="shared" si="197"/>
        <v>0</v>
      </c>
      <c r="CQ79" s="201">
        <f t="shared" si="197"/>
        <v>0</v>
      </c>
      <c r="CR79" s="8">
        <f t="shared" si="198"/>
        <v>0</v>
      </c>
      <c r="CS79" s="50">
        <f t="shared" si="199"/>
        <v>0</v>
      </c>
      <c r="CU79" s="394">
        <f t="shared" si="200"/>
        <v>0</v>
      </c>
      <c r="CV79" s="201">
        <f t="shared" si="200"/>
        <v>0</v>
      </c>
      <c r="CW79" s="8">
        <f t="shared" si="201"/>
        <v>0</v>
      </c>
      <c r="CX79" s="50">
        <f t="shared" si="202"/>
        <v>0</v>
      </c>
      <c r="CZ79" s="394">
        <f t="shared" si="203"/>
        <v>0</v>
      </c>
      <c r="DA79" s="201">
        <f t="shared" si="203"/>
        <v>0</v>
      </c>
      <c r="DB79" s="8">
        <f t="shared" si="204"/>
        <v>0</v>
      </c>
      <c r="DC79" s="50">
        <f t="shared" si="205"/>
        <v>0</v>
      </c>
      <c r="DE79" s="394">
        <f t="shared" si="206"/>
        <v>0</v>
      </c>
      <c r="DF79" s="201">
        <f t="shared" si="206"/>
        <v>0</v>
      </c>
      <c r="DG79" s="8">
        <f t="shared" si="207"/>
        <v>0</v>
      </c>
      <c r="DH79" s="50">
        <f t="shared" si="208"/>
        <v>0</v>
      </c>
      <c r="DJ79" s="394">
        <f t="shared" si="209"/>
        <v>0</v>
      </c>
      <c r="DK79" s="201">
        <f t="shared" si="209"/>
        <v>0</v>
      </c>
      <c r="DL79" s="8">
        <f t="shared" si="210"/>
        <v>0</v>
      </c>
      <c r="DM79" s="50">
        <f t="shared" si="211"/>
        <v>0</v>
      </c>
      <c r="DO79" s="394">
        <f t="shared" si="212"/>
        <v>0</v>
      </c>
      <c r="DP79" s="201">
        <f t="shared" si="212"/>
        <v>0</v>
      </c>
      <c r="DQ79" s="8">
        <f t="shared" si="213"/>
        <v>0</v>
      </c>
      <c r="DR79" s="50">
        <f t="shared" si="214"/>
        <v>0</v>
      </c>
      <c r="DT79" s="51">
        <f t="shared" si="145"/>
        <v>0</v>
      </c>
      <c r="DU79" s="50">
        <f t="shared" si="146"/>
        <v>0</v>
      </c>
      <c r="DV79" s="51">
        <v>0</v>
      </c>
      <c r="DW79" s="50">
        <f t="shared" si="147"/>
        <v>0</v>
      </c>
      <c r="DX79" s="51">
        <f t="shared" si="149"/>
        <v>0</v>
      </c>
      <c r="DY79" s="53">
        <f t="shared" si="148"/>
        <v>0</v>
      </c>
      <c r="DZ79" s="307">
        <f t="shared" si="144"/>
        <v>0</v>
      </c>
    </row>
    <row r="80" spans="1:130" ht="18" customHeight="1" x14ac:dyDescent="0.3">
      <c r="B80" s="286"/>
      <c r="C80" s="60"/>
      <c r="D80" s="1"/>
      <c r="E80" s="239">
        <f>E73*0.25</f>
        <v>50000</v>
      </c>
      <c r="F80" s="263">
        <f t="shared" si="215"/>
        <v>1315.7894736842106</v>
      </c>
      <c r="G80" s="274"/>
      <c r="H80" s="263" t="s">
        <v>691</v>
      </c>
      <c r="I80" s="56"/>
      <c r="J80" s="56"/>
      <c r="K80" s="265"/>
      <c r="L80" s="264"/>
      <c r="M80" s="57"/>
      <c r="N80" s="394"/>
      <c r="O80" s="214"/>
      <c r="P80" s="8">
        <f t="shared" si="150"/>
        <v>0</v>
      </c>
      <c r="Q80" s="50">
        <f t="shared" si="151"/>
        <v>0</v>
      </c>
      <c r="S80" s="382">
        <f t="shared" si="152"/>
        <v>0</v>
      </c>
      <c r="T80" s="201">
        <f t="shared" si="152"/>
        <v>0</v>
      </c>
      <c r="U80" s="8">
        <f t="shared" si="153"/>
        <v>0</v>
      </c>
      <c r="V80" s="50">
        <f t="shared" si="154"/>
        <v>0</v>
      </c>
      <c r="X80" s="394">
        <f t="shared" si="155"/>
        <v>0</v>
      </c>
      <c r="Y80" s="201">
        <f t="shared" si="155"/>
        <v>0</v>
      </c>
      <c r="Z80" s="8">
        <f t="shared" si="156"/>
        <v>0</v>
      </c>
      <c r="AA80" s="50">
        <f t="shared" si="157"/>
        <v>0</v>
      </c>
      <c r="AC80" s="394">
        <f t="shared" si="158"/>
        <v>0</v>
      </c>
      <c r="AD80" s="201">
        <f t="shared" si="158"/>
        <v>0</v>
      </c>
      <c r="AE80" s="8">
        <f t="shared" si="159"/>
        <v>0</v>
      </c>
      <c r="AF80" s="50">
        <f t="shared" si="160"/>
        <v>0</v>
      </c>
      <c r="AH80" s="394">
        <f t="shared" si="161"/>
        <v>0</v>
      </c>
      <c r="AI80" s="201">
        <f t="shared" si="161"/>
        <v>0</v>
      </c>
      <c r="AJ80" s="8">
        <f t="shared" si="162"/>
        <v>0</v>
      </c>
      <c r="AK80" s="50">
        <f t="shared" si="163"/>
        <v>0</v>
      </c>
      <c r="AM80" s="394">
        <f t="shared" si="164"/>
        <v>0</v>
      </c>
      <c r="AN80" s="201">
        <f t="shared" si="164"/>
        <v>0</v>
      </c>
      <c r="AO80" s="8">
        <f t="shared" si="165"/>
        <v>0</v>
      </c>
      <c r="AP80" s="50">
        <f t="shared" si="166"/>
        <v>0</v>
      </c>
      <c r="AR80" s="394">
        <f t="shared" si="167"/>
        <v>0</v>
      </c>
      <c r="AS80" s="201">
        <f t="shared" si="167"/>
        <v>0</v>
      </c>
      <c r="AT80" s="8">
        <f t="shared" si="168"/>
        <v>0</v>
      </c>
      <c r="AU80" s="50">
        <f t="shared" si="169"/>
        <v>0</v>
      </c>
      <c r="AW80" s="394">
        <f t="shared" si="170"/>
        <v>0</v>
      </c>
      <c r="AX80" s="201">
        <f t="shared" si="170"/>
        <v>0</v>
      </c>
      <c r="AY80" s="8">
        <f t="shared" si="171"/>
        <v>0</v>
      </c>
      <c r="AZ80" s="50">
        <f t="shared" si="172"/>
        <v>0</v>
      </c>
      <c r="BB80" s="394">
        <f t="shared" si="173"/>
        <v>0</v>
      </c>
      <c r="BC80" s="201">
        <f t="shared" si="173"/>
        <v>0</v>
      </c>
      <c r="BD80" s="8">
        <f t="shared" si="174"/>
        <v>0</v>
      </c>
      <c r="BE80" s="50">
        <f t="shared" si="175"/>
        <v>0</v>
      </c>
      <c r="BG80" s="394">
        <f t="shared" si="176"/>
        <v>0</v>
      </c>
      <c r="BH80" s="201">
        <f t="shared" si="176"/>
        <v>0</v>
      </c>
      <c r="BI80" s="8">
        <f t="shared" si="177"/>
        <v>0</v>
      </c>
      <c r="BJ80" s="50">
        <f t="shared" si="178"/>
        <v>0</v>
      </c>
      <c r="BL80" s="394">
        <f t="shared" si="179"/>
        <v>0</v>
      </c>
      <c r="BM80" s="201">
        <f t="shared" si="179"/>
        <v>0</v>
      </c>
      <c r="BN80" s="8">
        <f t="shared" si="180"/>
        <v>0</v>
      </c>
      <c r="BO80" s="50">
        <f t="shared" si="181"/>
        <v>0</v>
      </c>
      <c r="BQ80" s="394">
        <f t="shared" si="182"/>
        <v>0</v>
      </c>
      <c r="BR80" s="201">
        <f t="shared" si="182"/>
        <v>0</v>
      </c>
      <c r="BS80" s="8">
        <f t="shared" si="183"/>
        <v>0</v>
      </c>
      <c r="BT80" s="50">
        <f t="shared" si="184"/>
        <v>0</v>
      </c>
      <c r="BV80" s="394">
        <f t="shared" si="185"/>
        <v>0</v>
      </c>
      <c r="BW80" s="201">
        <f t="shared" si="185"/>
        <v>0</v>
      </c>
      <c r="BX80" s="8">
        <f t="shared" si="186"/>
        <v>0</v>
      </c>
      <c r="BY80" s="50">
        <f t="shared" si="187"/>
        <v>0</v>
      </c>
      <c r="CA80" s="394">
        <f t="shared" si="188"/>
        <v>0</v>
      </c>
      <c r="CB80" s="201">
        <f t="shared" si="188"/>
        <v>0</v>
      </c>
      <c r="CC80" s="8">
        <f t="shared" si="189"/>
        <v>0</v>
      </c>
      <c r="CD80" s="50">
        <f t="shared" si="190"/>
        <v>0</v>
      </c>
      <c r="CF80" s="394">
        <f t="shared" si="191"/>
        <v>0</v>
      </c>
      <c r="CG80" s="201">
        <f t="shared" si="191"/>
        <v>0</v>
      </c>
      <c r="CH80" s="8">
        <f t="shared" si="192"/>
        <v>0</v>
      </c>
      <c r="CI80" s="50">
        <f t="shared" si="193"/>
        <v>0</v>
      </c>
      <c r="CK80" s="394">
        <f t="shared" si="194"/>
        <v>0</v>
      </c>
      <c r="CL80" s="201">
        <f t="shared" si="194"/>
        <v>0</v>
      </c>
      <c r="CM80" s="8">
        <f t="shared" si="195"/>
        <v>0</v>
      </c>
      <c r="CN80" s="50">
        <f t="shared" si="196"/>
        <v>0</v>
      </c>
      <c r="CP80" s="394">
        <f t="shared" si="197"/>
        <v>0</v>
      </c>
      <c r="CQ80" s="201">
        <f t="shared" si="197"/>
        <v>0</v>
      </c>
      <c r="CR80" s="8">
        <f t="shared" si="198"/>
        <v>0</v>
      </c>
      <c r="CS80" s="50">
        <f t="shared" si="199"/>
        <v>0</v>
      </c>
      <c r="CU80" s="394">
        <f t="shared" si="200"/>
        <v>0</v>
      </c>
      <c r="CV80" s="201">
        <f t="shared" si="200"/>
        <v>0</v>
      </c>
      <c r="CW80" s="8">
        <f t="shared" si="201"/>
        <v>0</v>
      </c>
      <c r="CX80" s="50">
        <f t="shared" si="202"/>
        <v>0</v>
      </c>
      <c r="CZ80" s="394">
        <f t="shared" si="203"/>
        <v>0</v>
      </c>
      <c r="DA80" s="201">
        <f t="shared" si="203"/>
        <v>0</v>
      </c>
      <c r="DB80" s="8">
        <f t="shared" si="204"/>
        <v>0</v>
      </c>
      <c r="DC80" s="50">
        <f t="shared" si="205"/>
        <v>0</v>
      </c>
      <c r="DE80" s="394">
        <f t="shared" si="206"/>
        <v>0</v>
      </c>
      <c r="DF80" s="201">
        <f t="shared" si="206"/>
        <v>0</v>
      </c>
      <c r="DG80" s="8">
        <f t="shared" si="207"/>
        <v>0</v>
      </c>
      <c r="DH80" s="50">
        <f t="shared" si="208"/>
        <v>0</v>
      </c>
      <c r="DJ80" s="394">
        <f t="shared" si="209"/>
        <v>0</v>
      </c>
      <c r="DK80" s="201">
        <f t="shared" si="209"/>
        <v>0</v>
      </c>
      <c r="DL80" s="8">
        <f t="shared" si="210"/>
        <v>0</v>
      </c>
      <c r="DM80" s="50">
        <f t="shared" si="211"/>
        <v>0</v>
      </c>
      <c r="DO80" s="394">
        <f t="shared" si="212"/>
        <v>0</v>
      </c>
      <c r="DP80" s="201">
        <f t="shared" si="212"/>
        <v>0</v>
      </c>
      <c r="DQ80" s="8">
        <f t="shared" si="213"/>
        <v>0</v>
      </c>
      <c r="DR80" s="50">
        <f t="shared" si="214"/>
        <v>0</v>
      </c>
      <c r="DT80" s="51">
        <f t="shared" si="145"/>
        <v>0</v>
      </c>
      <c r="DU80" s="50">
        <f t="shared" si="146"/>
        <v>0</v>
      </c>
      <c r="DV80" s="51">
        <v>0</v>
      </c>
      <c r="DW80" s="50">
        <f t="shared" si="147"/>
        <v>0</v>
      </c>
      <c r="DX80" s="51">
        <f t="shared" si="149"/>
        <v>0</v>
      </c>
      <c r="DY80" s="53">
        <f t="shared" si="148"/>
        <v>0</v>
      </c>
      <c r="DZ80" s="307">
        <f t="shared" si="144"/>
        <v>0</v>
      </c>
    </row>
    <row r="81" spans="2:130" ht="18" customHeight="1" x14ac:dyDescent="0.3">
      <c r="B81" s="286"/>
      <c r="C81" s="342"/>
      <c r="D81" s="33"/>
      <c r="E81" s="239"/>
      <c r="F81" s="55"/>
      <c r="G81" s="274"/>
      <c r="H81" s="263"/>
      <c r="I81" s="56"/>
      <c r="J81" s="56"/>
      <c r="K81" s="265"/>
      <c r="L81" s="264"/>
      <c r="M81" s="57"/>
      <c r="N81" s="394"/>
      <c r="O81" s="214"/>
      <c r="P81" s="8">
        <f t="shared" si="150"/>
        <v>0</v>
      </c>
      <c r="Q81" s="50">
        <f t="shared" si="151"/>
        <v>0</v>
      </c>
      <c r="S81" s="382">
        <f t="shared" si="152"/>
        <v>0</v>
      </c>
      <c r="T81" s="201">
        <f t="shared" si="152"/>
        <v>0</v>
      </c>
      <c r="U81" s="8">
        <f t="shared" si="153"/>
        <v>0</v>
      </c>
      <c r="V81" s="50">
        <f t="shared" si="154"/>
        <v>0</v>
      </c>
      <c r="X81" s="394">
        <f t="shared" si="155"/>
        <v>0</v>
      </c>
      <c r="Y81" s="201">
        <f t="shared" si="155"/>
        <v>0</v>
      </c>
      <c r="Z81" s="8">
        <f t="shared" si="156"/>
        <v>0</v>
      </c>
      <c r="AA81" s="50">
        <f t="shared" si="157"/>
        <v>0</v>
      </c>
      <c r="AC81" s="394">
        <f t="shared" si="158"/>
        <v>0</v>
      </c>
      <c r="AD81" s="201">
        <f t="shared" si="158"/>
        <v>0</v>
      </c>
      <c r="AE81" s="8">
        <f t="shared" si="159"/>
        <v>0</v>
      </c>
      <c r="AF81" s="50">
        <f t="shared" si="160"/>
        <v>0</v>
      </c>
      <c r="AH81" s="394">
        <f t="shared" si="161"/>
        <v>0</v>
      </c>
      <c r="AI81" s="201">
        <f t="shared" si="161"/>
        <v>0</v>
      </c>
      <c r="AJ81" s="8">
        <f t="shared" si="162"/>
        <v>0</v>
      </c>
      <c r="AK81" s="50">
        <f t="shared" si="163"/>
        <v>0</v>
      </c>
      <c r="AM81" s="394">
        <f t="shared" si="164"/>
        <v>0</v>
      </c>
      <c r="AN81" s="201">
        <f t="shared" si="164"/>
        <v>0</v>
      </c>
      <c r="AO81" s="8">
        <f t="shared" si="165"/>
        <v>0</v>
      </c>
      <c r="AP81" s="50">
        <f t="shared" si="166"/>
        <v>0</v>
      </c>
      <c r="AR81" s="394">
        <f t="shared" si="167"/>
        <v>0</v>
      </c>
      <c r="AS81" s="201">
        <f t="shared" si="167"/>
        <v>0</v>
      </c>
      <c r="AT81" s="8">
        <f t="shared" si="168"/>
        <v>0</v>
      </c>
      <c r="AU81" s="50">
        <f t="shared" si="169"/>
        <v>0</v>
      </c>
      <c r="AW81" s="394">
        <f t="shared" si="170"/>
        <v>0</v>
      </c>
      <c r="AX81" s="201">
        <f t="shared" si="170"/>
        <v>0</v>
      </c>
      <c r="AY81" s="8">
        <f t="shared" si="171"/>
        <v>0</v>
      </c>
      <c r="AZ81" s="50">
        <f t="shared" si="172"/>
        <v>0</v>
      </c>
      <c r="BB81" s="394">
        <f t="shared" si="173"/>
        <v>0</v>
      </c>
      <c r="BC81" s="201">
        <f t="shared" si="173"/>
        <v>0</v>
      </c>
      <c r="BD81" s="8">
        <f t="shared" si="174"/>
        <v>0</v>
      </c>
      <c r="BE81" s="50">
        <f t="shared" si="175"/>
        <v>0</v>
      </c>
      <c r="BG81" s="394">
        <f t="shared" si="176"/>
        <v>0</v>
      </c>
      <c r="BH81" s="201">
        <f t="shared" si="176"/>
        <v>0</v>
      </c>
      <c r="BI81" s="8">
        <f t="shared" si="177"/>
        <v>0</v>
      </c>
      <c r="BJ81" s="50">
        <f t="shared" si="178"/>
        <v>0</v>
      </c>
      <c r="BL81" s="394">
        <f t="shared" si="179"/>
        <v>0</v>
      </c>
      <c r="BM81" s="201">
        <f t="shared" si="179"/>
        <v>0</v>
      </c>
      <c r="BN81" s="8">
        <f t="shared" si="180"/>
        <v>0</v>
      </c>
      <c r="BO81" s="50">
        <f t="shared" si="181"/>
        <v>0</v>
      </c>
      <c r="BQ81" s="394">
        <f t="shared" si="182"/>
        <v>0</v>
      </c>
      <c r="BR81" s="201">
        <f t="shared" si="182"/>
        <v>0</v>
      </c>
      <c r="BS81" s="8">
        <f t="shared" si="183"/>
        <v>0</v>
      </c>
      <c r="BT81" s="50">
        <f t="shared" si="184"/>
        <v>0</v>
      </c>
      <c r="BV81" s="394">
        <f t="shared" si="185"/>
        <v>0</v>
      </c>
      <c r="BW81" s="201">
        <f t="shared" si="185"/>
        <v>0</v>
      </c>
      <c r="BX81" s="8">
        <f t="shared" si="186"/>
        <v>0</v>
      </c>
      <c r="BY81" s="50">
        <f t="shared" si="187"/>
        <v>0</v>
      </c>
      <c r="CA81" s="394">
        <f t="shared" si="188"/>
        <v>0</v>
      </c>
      <c r="CB81" s="201">
        <f t="shared" si="188"/>
        <v>0</v>
      </c>
      <c r="CC81" s="8">
        <f t="shared" si="189"/>
        <v>0</v>
      </c>
      <c r="CD81" s="50">
        <f t="shared" si="190"/>
        <v>0</v>
      </c>
      <c r="CF81" s="394">
        <f t="shared" si="191"/>
        <v>0</v>
      </c>
      <c r="CG81" s="201">
        <f t="shared" si="191"/>
        <v>0</v>
      </c>
      <c r="CH81" s="8">
        <f t="shared" si="192"/>
        <v>0</v>
      </c>
      <c r="CI81" s="50">
        <f t="shared" si="193"/>
        <v>0</v>
      </c>
      <c r="CK81" s="394">
        <f t="shared" si="194"/>
        <v>0</v>
      </c>
      <c r="CL81" s="201">
        <f t="shared" si="194"/>
        <v>0</v>
      </c>
      <c r="CM81" s="8">
        <f t="shared" si="195"/>
        <v>0</v>
      </c>
      <c r="CN81" s="50">
        <f t="shared" si="196"/>
        <v>0</v>
      </c>
      <c r="CP81" s="394">
        <f t="shared" si="197"/>
        <v>0</v>
      </c>
      <c r="CQ81" s="201">
        <f t="shared" si="197"/>
        <v>0</v>
      </c>
      <c r="CR81" s="8">
        <f t="shared" si="198"/>
        <v>0</v>
      </c>
      <c r="CS81" s="50">
        <f t="shared" si="199"/>
        <v>0</v>
      </c>
      <c r="CU81" s="394">
        <f t="shared" si="200"/>
        <v>0</v>
      </c>
      <c r="CV81" s="201">
        <f t="shared" si="200"/>
        <v>0</v>
      </c>
      <c r="CW81" s="8">
        <f t="shared" si="201"/>
        <v>0</v>
      </c>
      <c r="CX81" s="50">
        <f t="shared" si="202"/>
        <v>0</v>
      </c>
      <c r="CZ81" s="394">
        <f t="shared" si="203"/>
        <v>0</v>
      </c>
      <c r="DA81" s="201">
        <f t="shared" si="203"/>
        <v>0</v>
      </c>
      <c r="DB81" s="8">
        <f t="shared" si="204"/>
        <v>0</v>
      </c>
      <c r="DC81" s="50">
        <f t="shared" si="205"/>
        <v>0</v>
      </c>
      <c r="DE81" s="394">
        <f t="shared" si="206"/>
        <v>0</v>
      </c>
      <c r="DF81" s="201">
        <f t="shared" si="206"/>
        <v>0</v>
      </c>
      <c r="DG81" s="8">
        <f t="shared" si="207"/>
        <v>0</v>
      </c>
      <c r="DH81" s="50">
        <f t="shared" si="208"/>
        <v>0</v>
      </c>
      <c r="DJ81" s="394">
        <f t="shared" si="209"/>
        <v>0</v>
      </c>
      <c r="DK81" s="201">
        <f t="shared" si="209"/>
        <v>0</v>
      </c>
      <c r="DL81" s="8">
        <f t="shared" si="210"/>
        <v>0</v>
      </c>
      <c r="DM81" s="50">
        <f t="shared" si="211"/>
        <v>0</v>
      </c>
      <c r="DO81" s="394">
        <f t="shared" si="212"/>
        <v>0</v>
      </c>
      <c r="DP81" s="201">
        <f t="shared" si="212"/>
        <v>0</v>
      </c>
      <c r="DQ81" s="8">
        <f t="shared" si="213"/>
        <v>0</v>
      </c>
      <c r="DR81" s="50">
        <f t="shared" si="214"/>
        <v>0</v>
      </c>
      <c r="DT81" s="51">
        <f t="shared" si="145"/>
        <v>0</v>
      </c>
      <c r="DU81" s="50">
        <f t="shared" si="146"/>
        <v>0</v>
      </c>
      <c r="DV81" s="51">
        <v>0</v>
      </c>
      <c r="DW81" s="50">
        <f t="shared" si="147"/>
        <v>0</v>
      </c>
      <c r="DX81" s="51">
        <f t="shared" si="149"/>
        <v>0</v>
      </c>
      <c r="DY81" s="53">
        <f t="shared" si="148"/>
        <v>0</v>
      </c>
      <c r="DZ81" s="307">
        <f t="shared" si="144"/>
        <v>0</v>
      </c>
    </row>
    <row r="82" spans="2:130" ht="18" customHeight="1" x14ac:dyDescent="0.3">
      <c r="B82" s="72"/>
      <c r="C82" s="54"/>
      <c r="D82" s="54"/>
      <c r="E82" s="239"/>
      <c r="F82" s="263"/>
      <c r="G82" s="274"/>
      <c r="H82" s="263"/>
      <c r="I82" s="56"/>
      <c r="J82" s="56"/>
      <c r="K82" s="265"/>
      <c r="L82" s="264"/>
      <c r="M82" s="57"/>
      <c r="N82" s="394"/>
      <c r="O82" s="214"/>
      <c r="P82" s="8">
        <f t="shared" si="150"/>
        <v>0</v>
      </c>
      <c r="Q82" s="50">
        <f t="shared" si="151"/>
        <v>0</v>
      </c>
      <c r="S82" s="382">
        <f t="shared" si="152"/>
        <v>0</v>
      </c>
      <c r="T82" s="201">
        <f t="shared" si="152"/>
        <v>0</v>
      </c>
      <c r="U82" s="8">
        <f t="shared" si="153"/>
        <v>0</v>
      </c>
      <c r="V82" s="50">
        <f t="shared" si="154"/>
        <v>0</v>
      </c>
      <c r="X82" s="394">
        <f t="shared" si="155"/>
        <v>0</v>
      </c>
      <c r="Y82" s="201">
        <f t="shared" si="155"/>
        <v>0</v>
      </c>
      <c r="Z82" s="8">
        <f t="shared" si="156"/>
        <v>0</v>
      </c>
      <c r="AA82" s="50">
        <f t="shared" si="157"/>
        <v>0</v>
      </c>
      <c r="AC82" s="394">
        <f t="shared" si="158"/>
        <v>0</v>
      </c>
      <c r="AD82" s="201">
        <f t="shared" si="158"/>
        <v>0</v>
      </c>
      <c r="AE82" s="8">
        <f t="shared" si="159"/>
        <v>0</v>
      </c>
      <c r="AF82" s="50">
        <f t="shared" si="160"/>
        <v>0</v>
      </c>
      <c r="AH82" s="394">
        <f t="shared" si="161"/>
        <v>0</v>
      </c>
      <c r="AI82" s="201">
        <f t="shared" si="161"/>
        <v>0</v>
      </c>
      <c r="AJ82" s="8">
        <f t="shared" si="162"/>
        <v>0</v>
      </c>
      <c r="AK82" s="50">
        <f t="shared" si="163"/>
        <v>0</v>
      </c>
      <c r="AM82" s="394">
        <f t="shared" si="164"/>
        <v>0</v>
      </c>
      <c r="AN82" s="201">
        <f t="shared" si="164"/>
        <v>0</v>
      </c>
      <c r="AO82" s="8">
        <f t="shared" si="165"/>
        <v>0</v>
      </c>
      <c r="AP82" s="50">
        <f t="shared" si="166"/>
        <v>0</v>
      </c>
      <c r="AR82" s="394">
        <f t="shared" si="167"/>
        <v>0</v>
      </c>
      <c r="AS82" s="201">
        <f t="shared" si="167"/>
        <v>0</v>
      </c>
      <c r="AT82" s="8">
        <f t="shared" si="168"/>
        <v>0</v>
      </c>
      <c r="AU82" s="50">
        <f t="shared" si="169"/>
        <v>0</v>
      </c>
      <c r="AW82" s="394">
        <f t="shared" si="170"/>
        <v>0</v>
      </c>
      <c r="AX82" s="201">
        <f t="shared" si="170"/>
        <v>0</v>
      </c>
      <c r="AY82" s="8">
        <f t="shared" si="171"/>
        <v>0</v>
      </c>
      <c r="AZ82" s="50">
        <f t="shared" si="172"/>
        <v>0</v>
      </c>
      <c r="BB82" s="394">
        <f t="shared" si="173"/>
        <v>0</v>
      </c>
      <c r="BC82" s="201">
        <f t="shared" si="173"/>
        <v>0</v>
      </c>
      <c r="BD82" s="8">
        <f t="shared" si="174"/>
        <v>0</v>
      </c>
      <c r="BE82" s="50">
        <f t="shared" si="175"/>
        <v>0</v>
      </c>
      <c r="BG82" s="394">
        <f t="shared" si="176"/>
        <v>0</v>
      </c>
      <c r="BH82" s="201">
        <f t="shared" si="176"/>
        <v>0</v>
      </c>
      <c r="BI82" s="8">
        <f t="shared" si="177"/>
        <v>0</v>
      </c>
      <c r="BJ82" s="50">
        <f t="shared" si="178"/>
        <v>0</v>
      </c>
      <c r="BL82" s="394">
        <f t="shared" si="179"/>
        <v>0</v>
      </c>
      <c r="BM82" s="201">
        <f t="shared" si="179"/>
        <v>0</v>
      </c>
      <c r="BN82" s="8">
        <f t="shared" si="180"/>
        <v>0</v>
      </c>
      <c r="BO82" s="50">
        <f t="shared" si="181"/>
        <v>0</v>
      </c>
      <c r="BQ82" s="394">
        <f t="shared" si="182"/>
        <v>0</v>
      </c>
      <c r="BR82" s="201">
        <f t="shared" si="182"/>
        <v>0</v>
      </c>
      <c r="BS82" s="8">
        <f t="shared" si="183"/>
        <v>0</v>
      </c>
      <c r="BT82" s="50">
        <f t="shared" si="184"/>
        <v>0</v>
      </c>
      <c r="BV82" s="394">
        <f t="shared" si="185"/>
        <v>0</v>
      </c>
      <c r="BW82" s="201">
        <f t="shared" si="185"/>
        <v>0</v>
      </c>
      <c r="BX82" s="8">
        <f t="shared" si="186"/>
        <v>0</v>
      </c>
      <c r="BY82" s="50">
        <f t="shared" si="187"/>
        <v>0</v>
      </c>
      <c r="CA82" s="394">
        <f t="shared" si="188"/>
        <v>0</v>
      </c>
      <c r="CB82" s="201">
        <f t="shared" si="188"/>
        <v>0</v>
      </c>
      <c r="CC82" s="8">
        <f t="shared" si="189"/>
        <v>0</v>
      </c>
      <c r="CD82" s="50">
        <f t="shared" si="190"/>
        <v>0</v>
      </c>
      <c r="CF82" s="394">
        <f t="shared" si="191"/>
        <v>0</v>
      </c>
      <c r="CG82" s="201">
        <f t="shared" si="191"/>
        <v>0</v>
      </c>
      <c r="CH82" s="8">
        <f t="shared" si="192"/>
        <v>0</v>
      </c>
      <c r="CI82" s="50">
        <f t="shared" si="193"/>
        <v>0</v>
      </c>
      <c r="CK82" s="394">
        <f t="shared" si="194"/>
        <v>0</v>
      </c>
      <c r="CL82" s="201">
        <f t="shared" si="194"/>
        <v>0</v>
      </c>
      <c r="CM82" s="8">
        <f t="shared" si="195"/>
        <v>0</v>
      </c>
      <c r="CN82" s="50">
        <f t="shared" si="196"/>
        <v>0</v>
      </c>
      <c r="CP82" s="394">
        <f t="shared" si="197"/>
        <v>0</v>
      </c>
      <c r="CQ82" s="201">
        <f t="shared" si="197"/>
        <v>0</v>
      </c>
      <c r="CR82" s="8">
        <f t="shared" si="198"/>
        <v>0</v>
      </c>
      <c r="CS82" s="50">
        <f t="shared" si="199"/>
        <v>0</v>
      </c>
      <c r="CU82" s="394">
        <f t="shared" si="200"/>
        <v>0</v>
      </c>
      <c r="CV82" s="201">
        <f t="shared" si="200"/>
        <v>0</v>
      </c>
      <c r="CW82" s="8">
        <f t="shared" si="201"/>
        <v>0</v>
      </c>
      <c r="CX82" s="50">
        <f t="shared" si="202"/>
        <v>0</v>
      </c>
      <c r="CZ82" s="394">
        <f t="shared" si="203"/>
        <v>0</v>
      </c>
      <c r="DA82" s="201">
        <f t="shared" si="203"/>
        <v>0</v>
      </c>
      <c r="DB82" s="8">
        <f t="shared" si="204"/>
        <v>0</v>
      </c>
      <c r="DC82" s="50">
        <f t="shared" si="205"/>
        <v>0</v>
      </c>
      <c r="DE82" s="394">
        <f t="shared" si="206"/>
        <v>0</v>
      </c>
      <c r="DF82" s="201">
        <f t="shared" si="206"/>
        <v>0</v>
      </c>
      <c r="DG82" s="8">
        <f t="shared" si="207"/>
        <v>0</v>
      </c>
      <c r="DH82" s="50">
        <f t="shared" si="208"/>
        <v>0</v>
      </c>
      <c r="DJ82" s="394">
        <f t="shared" si="209"/>
        <v>0</v>
      </c>
      <c r="DK82" s="201">
        <f t="shared" si="209"/>
        <v>0</v>
      </c>
      <c r="DL82" s="8">
        <f t="shared" si="210"/>
        <v>0</v>
      </c>
      <c r="DM82" s="50">
        <f t="shared" si="211"/>
        <v>0</v>
      </c>
      <c r="DO82" s="394">
        <f t="shared" si="212"/>
        <v>0</v>
      </c>
      <c r="DP82" s="201">
        <f t="shared" si="212"/>
        <v>0</v>
      </c>
      <c r="DQ82" s="8">
        <f t="shared" si="213"/>
        <v>0</v>
      </c>
      <c r="DR82" s="50">
        <f t="shared" si="214"/>
        <v>0</v>
      </c>
      <c r="DT82" s="51">
        <f t="shared" si="145"/>
        <v>0</v>
      </c>
      <c r="DU82" s="50">
        <f t="shared" si="146"/>
        <v>0</v>
      </c>
      <c r="DV82" s="51">
        <v>0</v>
      </c>
      <c r="DW82" s="50">
        <f t="shared" si="147"/>
        <v>0</v>
      </c>
      <c r="DX82" s="51">
        <f t="shared" si="149"/>
        <v>0</v>
      </c>
      <c r="DY82" s="53">
        <f t="shared" si="148"/>
        <v>0</v>
      </c>
      <c r="DZ82" s="307">
        <f t="shared" si="144"/>
        <v>0</v>
      </c>
    </row>
    <row r="83" spans="2:130" ht="18" customHeight="1" x14ac:dyDescent="0.3">
      <c r="B83" s="87"/>
      <c r="C83" s="54"/>
      <c r="D83" s="54"/>
      <c r="E83" s="239"/>
      <c r="F83" s="263"/>
      <c r="G83" s="274"/>
      <c r="H83" s="263"/>
      <c r="I83" s="56"/>
      <c r="J83" s="56"/>
      <c r="K83" s="265"/>
      <c r="L83" s="264"/>
      <c r="M83" s="57"/>
      <c r="N83" s="394"/>
      <c r="O83" s="214"/>
      <c r="P83" s="8">
        <f t="shared" si="150"/>
        <v>0</v>
      </c>
      <c r="Q83" s="50">
        <f t="shared" si="151"/>
        <v>0</v>
      </c>
      <c r="S83" s="382">
        <f t="shared" si="152"/>
        <v>0</v>
      </c>
      <c r="T83" s="201">
        <f t="shared" si="152"/>
        <v>0</v>
      </c>
      <c r="U83" s="8">
        <f t="shared" si="153"/>
        <v>0</v>
      </c>
      <c r="V83" s="50">
        <f t="shared" si="154"/>
        <v>0</v>
      </c>
      <c r="X83" s="394">
        <f t="shared" si="155"/>
        <v>0</v>
      </c>
      <c r="Y83" s="201">
        <f t="shared" si="155"/>
        <v>0</v>
      </c>
      <c r="Z83" s="8">
        <f t="shared" si="156"/>
        <v>0</v>
      </c>
      <c r="AA83" s="50">
        <f t="shared" si="157"/>
        <v>0</v>
      </c>
      <c r="AC83" s="394">
        <f t="shared" si="158"/>
        <v>0</v>
      </c>
      <c r="AD83" s="201">
        <f t="shared" si="158"/>
        <v>0</v>
      </c>
      <c r="AE83" s="8">
        <f t="shared" si="159"/>
        <v>0</v>
      </c>
      <c r="AF83" s="50">
        <f t="shared" si="160"/>
        <v>0</v>
      </c>
      <c r="AH83" s="394">
        <f t="shared" si="161"/>
        <v>0</v>
      </c>
      <c r="AI83" s="201">
        <f t="shared" si="161"/>
        <v>0</v>
      </c>
      <c r="AJ83" s="8">
        <f t="shared" si="162"/>
        <v>0</v>
      </c>
      <c r="AK83" s="50">
        <f t="shared" si="163"/>
        <v>0</v>
      </c>
      <c r="AM83" s="394">
        <f t="shared" si="164"/>
        <v>0</v>
      </c>
      <c r="AN83" s="201">
        <f t="shared" si="164"/>
        <v>0</v>
      </c>
      <c r="AO83" s="8">
        <f t="shared" si="165"/>
        <v>0</v>
      </c>
      <c r="AP83" s="50">
        <f t="shared" si="166"/>
        <v>0</v>
      </c>
      <c r="AR83" s="394">
        <f t="shared" si="167"/>
        <v>0</v>
      </c>
      <c r="AS83" s="201">
        <f t="shared" si="167"/>
        <v>0</v>
      </c>
      <c r="AT83" s="8">
        <f t="shared" si="168"/>
        <v>0</v>
      </c>
      <c r="AU83" s="50">
        <f t="shared" si="169"/>
        <v>0</v>
      </c>
      <c r="AW83" s="394">
        <f t="shared" si="170"/>
        <v>0</v>
      </c>
      <c r="AX83" s="201">
        <f t="shared" si="170"/>
        <v>0</v>
      </c>
      <c r="AY83" s="8">
        <f t="shared" si="171"/>
        <v>0</v>
      </c>
      <c r="AZ83" s="50">
        <f t="shared" si="172"/>
        <v>0</v>
      </c>
      <c r="BB83" s="394">
        <f t="shared" si="173"/>
        <v>0</v>
      </c>
      <c r="BC83" s="201">
        <f t="shared" si="173"/>
        <v>0</v>
      </c>
      <c r="BD83" s="8">
        <f t="shared" si="174"/>
        <v>0</v>
      </c>
      <c r="BE83" s="50">
        <f t="shared" si="175"/>
        <v>0</v>
      </c>
      <c r="BG83" s="394">
        <f t="shared" si="176"/>
        <v>0</v>
      </c>
      <c r="BH83" s="201">
        <f t="shared" si="176"/>
        <v>0</v>
      </c>
      <c r="BI83" s="8">
        <f t="shared" si="177"/>
        <v>0</v>
      </c>
      <c r="BJ83" s="50">
        <f t="shared" si="178"/>
        <v>0</v>
      </c>
      <c r="BL83" s="394">
        <f t="shared" si="179"/>
        <v>0</v>
      </c>
      <c r="BM83" s="201">
        <f t="shared" si="179"/>
        <v>0</v>
      </c>
      <c r="BN83" s="8">
        <f t="shared" si="180"/>
        <v>0</v>
      </c>
      <c r="BO83" s="50">
        <f t="shared" si="181"/>
        <v>0</v>
      </c>
      <c r="BQ83" s="394">
        <f t="shared" si="182"/>
        <v>0</v>
      </c>
      <c r="BR83" s="201">
        <f t="shared" si="182"/>
        <v>0</v>
      </c>
      <c r="BS83" s="8">
        <f t="shared" si="183"/>
        <v>0</v>
      </c>
      <c r="BT83" s="50">
        <f t="shared" si="184"/>
        <v>0</v>
      </c>
      <c r="BV83" s="394">
        <f t="shared" si="185"/>
        <v>0</v>
      </c>
      <c r="BW83" s="201">
        <f t="shared" si="185"/>
        <v>0</v>
      </c>
      <c r="BX83" s="8">
        <f t="shared" si="186"/>
        <v>0</v>
      </c>
      <c r="BY83" s="50">
        <f t="shared" si="187"/>
        <v>0</v>
      </c>
      <c r="CA83" s="394">
        <f t="shared" si="188"/>
        <v>0</v>
      </c>
      <c r="CB83" s="201">
        <f t="shared" si="188"/>
        <v>0</v>
      </c>
      <c r="CC83" s="8">
        <f t="shared" si="189"/>
        <v>0</v>
      </c>
      <c r="CD83" s="50">
        <f t="shared" si="190"/>
        <v>0</v>
      </c>
      <c r="CF83" s="394">
        <f t="shared" si="191"/>
        <v>0</v>
      </c>
      <c r="CG83" s="201">
        <f t="shared" si="191"/>
        <v>0</v>
      </c>
      <c r="CH83" s="8">
        <f t="shared" si="192"/>
        <v>0</v>
      </c>
      <c r="CI83" s="50">
        <f t="shared" si="193"/>
        <v>0</v>
      </c>
      <c r="CK83" s="394">
        <f t="shared" si="194"/>
        <v>0</v>
      </c>
      <c r="CL83" s="201">
        <f t="shared" si="194"/>
        <v>0</v>
      </c>
      <c r="CM83" s="8">
        <f t="shared" si="195"/>
        <v>0</v>
      </c>
      <c r="CN83" s="50">
        <f t="shared" si="196"/>
        <v>0</v>
      </c>
      <c r="CP83" s="394">
        <f t="shared" si="197"/>
        <v>0</v>
      </c>
      <c r="CQ83" s="201">
        <f t="shared" si="197"/>
        <v>0</v>
      </c>
      <c r="CR83" s="8">
        <f t="shared" si="198"/>
        <v>0</v>
      </c>
      <c r="CS83" s="50">
        <f t="shared" si="199"/>
        <v>0</v>
      </c>
      <c r="CU83" s="394">
        <f t="shared" si="200"/>
        <v>0</v>
      </c>
      <c r="CV83" s="201">
        <f t="shared" si="200"/>
        <v>0</v>
      </c>
      <c r="CW83" s="8">
        <f t="shared" si="201"/>
        <v>0</v>
      </c>
      <c r="CX83" s="50">
        <f t="shared" si="202"/>
        <v>0</v>
      </c>
      <c r="CZ83" s="394">
        <f t="shared" si="203"/>
        <v>0</v>
      </c>
      <c r="DA83" s="201">
        <f t="shared" si="203"/>
        <v>0</v>
      </c>
      <c r="DB83" s="8">
        <f t="shared" si="204"/>
        <v>0</v>
      </c>
      <c r="DC83" s="50">
        <f t="shared" si="205"/>
        <v>0</v>
      </c>
      <c r="DE83" s="394">
        <f t="shared" si="206"/>
        <v>0</v>
      </c>
      <c r="DF83" s="201">
        <f t="shared" si="206"/>
        <v>0</v>
      </c>
      <c r="DG83" s="8">
        <f t="shared" si="207"/>
        <v>0</v>
      </c>
      <c r="DH83" s="50">
        <f t="shared" si="208"/>
        <v>0</v>
      </c>
      <c r="DJ83" s="394">
        <f t="shared" si="209"/>
        <v>0</v>
      </c>
      <c r="DK83" s="201">
        <f t="shared" si="209"/>
        <v>0</v>
      </c>
      <c r="DL83" s="8">
        <f t="shared" si="210"/>
        <v>0</v>
      </c>
      <c r="DM83" s="50">
        <f t="shared" si="211"/>
        <v>0</v>
      </c>
      <c r="DO83" s="394">
        <f t="shared" si="212"/>
        <v>0</v>
      </c>
      <c r="DP83" s="201">
        <f t="shared" si="212"/>
        <v>0</v>
      </c>
      <c r="DQ83" s="8">
        <f t="shared" si="213"/>
        <v>0</v>
      </c>
      <c r="DR83" s="50">
        <f t="shared" si="214"/>
        <v>0</v>
      </c>
      <c r="DT83" s="51">
        <f t="shared" si="145"/>
        <v>0</v>
      </c>
      <c r="DU83" s="50">
        <f t="shared" si="146"/>
        <v>0</v>
      </c>
      <c r="DV83" s="51">
        <v>0</v>
      </c>
      <c r="DW83" s="50">
        <f t="shared" si="147"/>
        <v>0</v>
      </c>
      <c r="DX83" s="51">
        <f t="shared" si="149"/>
        <v>0</v>
      </c>
      <c r="DY83" s="53">
        <f t="shared" si="148"/>
        <v>0</v>
      </c>
      <c r="DZ83" s="307">
        <f t="shared" si="144"/>
        <v>0</v>
      </c>
    </row>
    <row r="84" spans="2:130" ht="30" customHeight="1" x14ac:dyDescent="0.3">
      <c r="B84" s="321"/>
      <c r="C84" s="54"/>
      <c r="D84" s="54"/>
      <c r="E84" s="239"/>
      <c r="F84" s="263"/>
      <c r="G84" s="274"/>
      <c r="H84" s="263"/>
      <c r="I84" s="56"/>
      <c r="J84" s="56"/>
      <c r="K84" s="265"/>
      <c r="L84" s="264"/>
      <c r="M84" s="57"/>
      <c r="N84" s="394"/>
      <c r="O84" s="214"/>
      <c r="P84" s="8">
        <f t="shared" si="150"/>
        <v>0</v>
      </c>
      <c r="Q84" s="50">
        <f t="shared" si="151"/>
        <v>0</v>
      </c>
      <c r="S84" s="382">
        <f t="shared" si="152"/>
        <v>0</v>
      </c>
      <c r="T84" s="201">
        <f t="shared" si="152"/>
        <v>0</v>
      </c>
      <c r="U84" s="8">
        <f t="shared" si="153"/>
        <v>0</v>
      </c>
      <c r="V84" s="50">
        <f t="shared" si="154"/>
        <v>0</v>
      </c>
      <c r="X84" s="394">
        <f t="shared" si="155"/>
        <v>0</v>
      </c>
      <c r="Y84" s="201">
        <f t="shared" si="155"/>
        <v>0</v>
      </c>
      <c r="Z84" s="8">
        <f t="shared" si="156"/>
        <v>0</v>
      </c>
      <c r="AA84" s="50">
        <f t="shared" si="157"/>
        <v>0</v>
      </c>
      <c r="AC84" s="394">
        <f t="shared" si="158"/>
        <v>0</v>
      </c>
      <c r="AD84" s="201">
        <f t="shared" si="158"/>
        <v>0</v>
      </c>
      <c r="AE84" s="8">
        <f t="shared" si="159"/>
        <v>0</v>
      </c>
      <c r="AF84" s="50">
        <f t="shared" si="160"/>
        <v>0</v>
      </c>
      <c r="AH84" s="394">
        <f t="shared" si="161"/>
        <v>0</v>
      </c>
      <c r="AI84" s="201">
        <f t="shared" si="161"/>
        <v>0</v>
      </c>
      <c r="AJ84" s="8">
        <f t="shared" si="162"/>
        <v>0</v>
      </c>
      <c r="AK84" s="50">
        <f t="shared" si="163"/>
        <v>0</v>
      </c>
      <c r="AM84" s="394">
        <f t="shared" si="164"/>
        <v>0</v>
      </c>
      <c r="AN84" s="201">
        <f t="shared" si="164"/>
        <v>0</v>
      </c>
      <c r="AO84" s="8">
        <f t="shared" si="165"/>
        <v>0</v>
      </c>
      <c r="AP84" s="50">
        <f t="shared" si="166"/>
        <v>0</v>
      </c>
      <c r="AR84" s="394">
        <f t="shared" si="167"/>
        <v>0</v>
      </c>
      <c r="AS84" s="201">
        <f t="shared" si="167"/>
        <v>0</v>
      </c>
      <c r="AT84" s="8">
        <f t="shared" si="168"/>
        <v>0</v>
      </c>
      <c r="AU84" s="50">
        <f t="shared" si="169"/>
        <v>0</v>
      </c>
      <c r="AW84" s="394">
        <f t="shared" si="170"/>
        <v>0</v>
      </c>
      <c r="AX84" s="201">
        <f t="shared" si="170"/>
        <v>0</v>
      </c>
      <c r="AY84" s="8">
        <f t="shared" si="171"/>
        <v>0</v>
      </c>
      <c r="AZ84" s="50">
        <f t="shared" si="172"/>
        <v>0</v>
      </c>
      <c r="BB84" s="394">
        <f t="shared" si="173"/>
        <v>0</v>
      </c>
      <c r="BC84" s="201">
        <f t="shared" si="173"/>
        <v>0</v>
      </c>
      <c r="BD84" s="8">
        <f t="shared" si="174"/>
        <v>0</v>
      </c>
      <c r="BE84" s="50">
        <f t="shared" si="175"/>
        <v>0</v>
      </c>
      <c r="BG84" s="394">
        <f t="shared" si="176"/>
        <v>0</v>
      </c>
      <c r="BH84" s="201">
        <f t="shared" si="176"/>
        <v>0</v>
      </c>
      <c r="BI84" s="8">
        <f t="shared" si="177"/>
        <v>0</v>
      </c>
      <c r="BJ84" s="50">
        <f t="shared" si="178"/>
        <v>0</v>
      </c>
      <c r="BL84" s="394">
        <f t="shared" si="179"/>
        <v>0</v>
      </c>
      <c r="BM84" s="201">
        <f t="shared" si="179"/>
        <v>0</v>
      </c>
      <c r="BN84" s="8">
        <f t="shared" si="180"/>
        <v>0</v>
      </c>
      <c r="BO84" s="50">
        <f t="shared" si="181"/>
        <v>0</v>
      </c>
      <c r="BQ84" s="394">
        <f t="shared" si="182"/>
        <v>0</v>
      </c>
      <c r="BR84" s="201">
        <f t="shared" si="182"/>
        <v>0</v>
      </c>
      <c r="BS84" s="8">
        <f t="shared" si="183"/>
        <v>0</v>
      </c>
      <c r="BT84" s="50">
        <f t="shared" si="184"/>
        <v>0</v>
      </c>
      <c r="BV84" s="394">
        <f t="shared" si="185"/>
        <v>0</v>
      </c>
      <c r="BW84" s="201">
        <f t="shared" si="185"/>
        <v>0</v>
      </c>
      <c r="BX84" s="8">
        <f t="shared" si="186"/>
        <v>0</v>
      </c>
      <c r="BY84" s="50">
        <f t="shared" si="187"/>
        <v>0</v>
      </c>
      <c r="CA84" s="394">
        <f t="shared" si="188"/>
        <v>0</v>
      </c>
      <c r="CB84" s="201">
        <f t="shared" si="188"/>
        <v>0</v>
      </c>
      <c r="CC84" s="8">
        <f t="shared" si="189"/>
        <v>0</v>
      </c>
      <c r="CD84" s="50">
        <f t="shared" si="190"/>
        <v>0</v>
      </c>
      <c r="CF84" s="394">
        <f t="shared" si="191"/>
        <v>0</v>
      </c>
      <c r="CG84" s="201">
        <f t="shared" si="191"/>
        <v>0</v>
      </c>
      <c r="CH84" s="8">
        <f t="shared" si="192"/>
        <v>0</v>
      </c>
      <c r="CI84" s="50">
        <f t="shared" si="193"/>
        <v>0</v>
      </c>
      <c r="CK84" s="394">
        <f t="shared" si="194"/>
        <v>0</v>
      </c>
      <c r="CL84" s="201">
        <f t="shared" si="194"/>
        <v>0</v>
      </c>
      <c r="CM84" s="8">
        <f t="shared" si="195"/>
        <v>0</v>
      </c>
      <c r="CN84" s="50">
        <f t="shared" si="196"/>
        <v>0</v>
      </c>
      <c r="CP84" s="394">
        <f t="shared" si="197"/>
        <v>0</v>
      </c>
      <c r="CQ84" s="201">
        <f t="shared" si="197"/>
        <v>0</v>
      </c>
      <c r="CR84" s="8">
        <f t="shared" si="198"/>
        <v>0</v>
      </c>
      <c r="CS84" s="50">
        <f t="shared" si="199"/>
        <v>0</v>
      </c>
      <c r="CU84" s="394">
        <f t="shared" si="200"/>
        <v>0</v>
      </c>
      <c r="CV84" s="201">
        <f t="shared" si="200"/>
        <v>0</v>
      </c>
      <c r="CW84" s="8">
        <f t="shared" si="201"/>
        <v>0</v>
      </c>
      <c r="CX84" s="50">
        <f t="shared" si="202"/>
        <v>0</v>
      </c>
      <c r="CZ84" s="394">
        <f t="shared" si="203"/>
        <v>0</v>
      </c>
      <c r="DA84" s="201">
        <f t="shared" si="203"/>
        <v>0</v>
      </c>
      <c r="DB84" s="8">
        <f t="shared" si="204"/>
        <v>0</v>
      </c>
      <c r="DC84" s="50">
        <f t="shared" si="205"/>
        <v>0</v>
      </c>
      <c r="DE84" s="394">
        <f t="shared" si="206"/>
        <v>0</v>
      </c>
      <c r="DF84" s="201">
        <f t="shared" si="206"/>
        <v>0</v>
      </c>
      <c r="DG84" s="8">
        <f t="shared" si="207"/>
        <v>0</v>
      </c>
      <c r="DH84" s="50">
        <f t="shared" si="208"/>
        <v>0</v>
      </c>
      <c r="DJ84" s="394">
        <f t="shared" si="209"/>
        <v>0</v>
      </c>
      <c r="DK84" s="201">
        <f t="shared" si="209"/>
        <v>0</v>
      </c>
      <c r="DL84" s="8">
        <f t="shared" si="210"/>
        <v>0</v>
      </c>
      <c r="DM84" s="50">
        <f t="shared" si="211"/>
        <v>0</v>
      </c>
      <c r="DO84" s="394">
        <f t="shared" si="212"/>
        <v>0</v>
      </c>
      <c r="DP84" s="201">
        <f t="shared" si="212"/>
        <v>0</v>
      </c>
      <c r="DQ84" s="8">
        <f t="shared" si="213"/>
        <v>0</v>
      </c>
      <c r="DR84" s="50">
        <f t="shared" si="214"/>
        <v>0</v>
      </c>
      <c r="DT84" s="51">
        <f t="shared" si="145"/>
        <v>0</v>
      </c>
      <c r="DU84" s="50">
        <f t="shared" si="146"/>
        <v>0</v>
      </c>
      <c r="DV84" s="51">
        <v>0</v>
      </c>
      <c r="DW84" s="50">
        <f t="shared" si="147"/>
        <v>0</v>
      </c>
      <c r="DX84" s="51">
        <f t="shared" si="149"/>
        <v>0</v>
      </c>
      <c r="DY84" s="53">
        <f t="shared" si="148"/>
        <v>0</v>
      </c>
      <c r="DZ84" s="307">
        <f t="shared" si="144"/>
        <v>0</v>
      </c>
    </row>
    <row r="85" spans="2:130" ht="18" customHeight="1" x14ac:dyDescent="0.3">
      <c r="B85" s="286"/>
      <c r="C85" s="54"/>
      <c r="D85" s="54"/>
      <c r="E85" s="239"/>
      <c r="F85" s="263"/>
      <c r="G85" s="274"/>
      <c r="H85" s="263"/>
      <c r="I85" s="56"/>
      <c r="J85" s="56"/>
      <c r="K85" s="265"/>
      <c r="L85" s="264"/>
      <c r="M85" s="57"/>
      <c r="N85" s="394"/>
      <c r="O85" s="214"/>
      <c r="P85" s="8">
        <f t="shared" si="150"/>
        <v>0</v>
      </c>
      <c r="Q85" s="50">
        <f t="shared" si="151"/>
        <v>0</v>
      </c>
      <c r="S85" s="382">
        <f t="shared" si="152"/>
        <v>0</v>
      </c>
      <c r="T85" s="201">
        <f t="shared" si="152"/>
        <v>0</v>
      </c>
      <c r="U85" s="8">
        <f t="shared" si="153"/>
        <v>0</v>
      </c>
      <c r="V85" s="50">
        <f t="shared" si="154"/>
        <v>0</v>
      </c>
      <c r="X85" s="394">
        <f t="shared" si="155"/>
        <v>0</v>
      </c>
      <c r="Y85" s="201">
        <f t="shared" si="155"/>
        <v>0</v>
      </c>
      <c r="Z85" s="8">
        <f t="shared" si="156"/>
        <v>0</v>
      </c>
      <c r="AA85" s="50">
        <f t="shared" si="157"/>
        <v>0</v>
      </c>
      <c r="AC85" s="394">
        <f t="shared" si="158"/>
        <v>0</v>
      </c>
      <c r="AD85" s="201">
        <f t="shared" si="158"/>
        <v>0</v>
      </c>
      <c r="AE85" s="8">
        <f t="shared" si="159"/>
        <v>0</v>
      </c>
      <c r="AF85" s="50">
        <f t="shared" si="160"/>
        <v>0</v>
      </c>
      <c r="AH85" s="394">
        <f t="shared" si="161"/>
        <v>0</v>
      </c>
      <c r="AI85" s="201">
        <f t="shared" si="161"/>
        <v>0</v>
      </c>
      <c r="AJ85" s="8">
        <f t="shared" si="162"/>
        <v>0</v>
      </c>
      <c r="AK85" s="50">
        <f t="shared" si="163"/>
        <v>0</v>
      </c>
      <c r="AM85" s="394">
        <f t="shared" si="164"/>
        <v>0</v>
      </c>
      <c r="AN85" s="201">
        <f t="shared" si="164"/>
        <v>0</v>
      </c>
      <c r="AO85" s="8">
        <f t="shared" si="165"/>
        <v>0</v>
      </c>
      <c r="AP85" s="50">
        <f t="shared" si="166"/>
        <v>0</v>
      </c>
      <c r="AR85" s="394">
        <f t="shared" si="167"/>
        <v>0</v>
      </c>
      <c r="AS85" s="201">
        <f t="shared" si="167"/>
        <v>0</v>
      </c>
      <c r="AT85" s="8">
        <f t="shared" si="168"/>
        <v>0</v>
      </c>
      <c r="AU85" s="50">
        <f t="shared" si="169"/>
        <v>0</v>
      </c>
      <c r="AW85" s="394">
        <f t="shared" si="170"/>
        <v>0</v>
      </c>
      <c r="AX85" s="201">
        <f t="shared" si="170"/>
        <v>0</v>
      </c>
      <c r="AY85" s="8">
        <f t="shared" si="171"/>
        <v>0</v>
      </c>
      <c r="AZ85" s="50">
        <f t="shared" si="172"/>
        <v>0</v>
      </c>
      <c r="BB85" s="394">
        <f t="shared" si="173"/>
        <v>0</v>
      </c>
      <c r="BC85" s="201">
        <f t="shared" si="173"/>
        <v>0</v>
      </c>
      <c r="BD85" s="8">
        <f t="shared" si="174"/>
        <v>0</v>
      </c>
      <c r="BE85" s="50">
        <f t="shared" si="175"/>
        <v>0</v>
      </c>
      <c r="BG85" s="394">
        <f t="shared" si="176"/>
        <v>0</v>
      </c>
      <c r="BH85" s="201">
        <f t="shared" si="176"/>
        <v>0</v>
      </c>
      <c r="BI85" s="8">
        <f t="shared" si="177"/>
        <v>0</v>
      </c>
      <c r="BJ85" s="50">
        <f t="shared" si="178"/>
        <v>0</v>
      </c>
      <c r="BL85" s="394">
        <f t="shared" si="179"/>
        <v>0</v>
      </c>
      <c r="BM85" s="201">
        <f t="shared" si="179"/>
        <v>0</v>
      </c>
      <c r="BN85" s="8">
        <f t="shared" si="180"/>
        <v>0</v>
      </c>
      <c r="BO85" s="50">
        <f t="shared" si="181"/>
        <v>0</v>
      </c>
      <c r="BQ85" s="394">
        <f t="shared" si="182"/>
        <v>0</v>
      </c>
      <c r="BR85" s="201">
        <f t="shared" si="182"/>
        <v>0</v>
      </c>
      <c r="BS85" s="8">
        <f t="shared" si="183"/>
        <v>0</v>
      </c>
      <c r="BT85" s="50">
        <f t="shared" si="184"/>
        <v>0</v>
      </c>
      <c r="BV85" s="394">
        <f t="shared" si="185"/>
        <v>0</v>
      </c>
      <c r="BW85" s="201">
        <f t="shared" si="185"/>
        <v>0</v>
      </c>
      <c r="BX85" s="8">
        <f t="shared" si="186"/>
        <v>0</v>
      </c>
      <c r="BY85" s="50">
        <f t="shared" si="187"/>
        <v>0</v>
      </c>
      <c r="CA85" s="394">
        <f t="shared" si="188"/>
        <v>0</v>
      </c>
      <c r="CB85" s="201">
        <f t="shared" si="188"/>
        <v>0</v>
      </c>
      <c r="CC85" s="8">
        <f t="shared" si="189"/>
        <v>0</v>
      </c>
      <c r="CD85" s="50">
        <f t="shared" si="190"/>
        <v>0</v>
      </c>
      <c r="CF85" s="394">
        <f t="shared" si="191"/>
        <v>0</v>
      </c>
      <c r="CG85" s="201">
        <f t="shared" si="191"/>
        <v>0</v>
      </c>
      <c r="CH85" s="8">
        <f t="shared" si="192"/>
        <v>0</v>
      </c>
      <c r="CI85" s="50">
        <f t="shared" si="193"/>
        <v>0</v>
      </c>
      <c r="CK85" s="394">
        <f t="shared" si="194"/>
        <v>0</v>
      </c>
      <c r="CL85" s="201">
        <f t="shared" si="194"/>
        <v>0</v>
      </c>
      <c r="CM85" s="8">
        <f t="shared" si="195"/>
        <v>0</v>
      </c>
      <c r="CN85" s="50">
        <f t="shared" si="196"/>
        <v>0</v>
      </c>
      <c r="CP85" s="394">
        <f t="shared" si="197"/>
        <v>0</v>
      </c>
      <c r="CQ85" s="201">
        <f t="shared" si="197"/>
        <v>0</v>
      </c>
      <c r="CR85" s="8">
        <f t="shared" si="198"/>
        <v>0</v>
      </c>
      <c r="CS85" s="50">
        <f t="shared" si="199"/>
        <v>0</v>
      </c>
      <c r="CU85" s="394">
        <f t="shared" si="200"/>
        <v>0</v>
      </c>
      <c r="CV85" s="201">
        <f t="shared" si="200"/>
        <v>0</v>
      </c>
      <c r="CW85" s="8">
        <f t="shared" si="201"/>
        <v>0</v>
      </c>
      <c r="CX85" s="50">
        <f t="shared" si="202"/>
        <v>0</v>
      </c>
      <c r="CZ85" s="394">
        <f t="shared" si="203"/>
        <v>0</v>
      </c>
      <c r="DA85" s="201">
        <f t="shared" si="203"/>
        <v>0</v>
      </c>
      <c r="DB85" s="8">
        <f t="shared" si="204"/>
        <v>0</v>
      </c>
      <c r="DC85" s="50">
        <f t="shared" si="205"/>
        <v>0</v>
      </c>
      <c r="DE85" s="394">
        <f t="shared" si="206"/>
        <v>0</v>
      </c>
      <c r="DF85" s="201">
        <f t="shared" si="206"/>
        <v>0</v>
      </c>
      <c r="DG85" s="8">
        <f t="shared" si="207"/>
        <v>0</v>
      </c>
      <c r="DH85" s="50">
        <f t="shared" si="208"/>
        <v>0</v>
      </c>
      <c r="DJ85" s="394">
        <f t="shared" si="209"/>
        <v>0</v>
      </c>
      <c r="DK85" s="201">
        <f t="shared" si="209"/>
        <v>0</v>
      </c>
      <c r="DL85" s="8">
        <f t="shared" si="210"/>
        <v>0</v>
      </c>
      <c r="DM85" s="50">
        <f t="shared" si="211"/>
        <v>0</v>
      </c>
      <c r="DO85" s="394">
        <f t="shared" si="212"/>
        <v>0</v>
      </c>
      <c r="DP85" s="201">
        <f t="shared" si="212"/>
        <v>0</v>
      </c>
      <c r="DQ85" s="8">
        <f t="shared" si="213"/>
        <v>0</v>
      </c>
      <c r="DR85" s="50">
        <f t="shared" si="214"/>
        <v>0</v>
      </c>
      <c r="DT85" s="51">
        <f t="shared" si="145"/>
        <v>0</v>
      </c>
      <c r="DU85" s="50">
        <f t="shared" si="146"/>
        <v>0</v>
      </c>
      <c r="DV85" s="51">
        <v>0</v>
      </c>
      <c r="DW85" s="50">
        <f t="shared" si="147"/>
        <v>0</v>
      </c>
      <c r="DX85" s="51">
        <f t="shared" si="149"/>
        <v>0</v>
      </c>
      <c r="DY85" s="53">
        <f t="shared" si="148"/>
        <v>0</v>
      </c>
      <c r="DZ85" s="307">
        <f t="shared" si="144"/>
        <v>0</v>
      </c>
    </row>
    <row r="86" spans="2:130" ht="18" customHeight="1" x14ac:dyDescent="0.3">
      <c r="B86" s="321"/>
      <c r="C86" s="54"/>
      <c r="D86" s="54"/>
      <c r="E86" s="239"/>
      <c r="F86" s="263"/>
      <c r="G86" s="274"/>
      <c r="H86" s="263"/>
      <c r="I86" s="56"/>
      <c r="J86" s="56"/>
      <c r="K86" s="265"/>
      <c r="L86" s="264"/>
      <c r="M86" s="57"/>
      <c r="N86" s="394"/>
      <c r="O86" s="214"/>
      <c r="P86" s="8">
        <f t="shared" si="150"/>
        <v>0</v>
      </c>
      <c r="Q86" s="50">
        <f t="shared" si="151"/>
        <v>0</v>
      </c>
      <c r="S86" s="382">
        <f t="shared" si="152"/>
        <v>0</v>
      </c>
      <c r="T86" s="201">
        <f t="shared" si="152"/>
        <v>0</v>
      </c>
      <c r="U86" s="8">
        <f t="shared" si="153"/>
        <v>0</v>
      </c>
      <c r="V86" s="50">
        <f t="shared" si="154"/>
        <v>0</v>
      </c>
      <c r="X86" s="394">
        <f t="shared" si="155"/>
        <v>0</v>
      </c>
      <c r="Y86" s="201">
        <f t="shared" si="155"/>
        <v>0</v>
      </c>
      <c r="Z86" s="8">
        <f t="shared" si="156"/>
        <v>0</v>
      </c>
      <c r="AA86" s="50">
        <f t="shared" si="157"/>
        <v>0</v>
      </c>
      <c r="AC86" s="394">
        <f t="shared" si="158"/>
        <v>0</v>
      </c>
      <c r="AD86" s="201">
        <f t="shared" si="158"/>
        <v>0</v>
      </c>
      <c r="AE86" s="8">
        <f t="shared" si="159"/>
        <v>0</v>
      </c>
      <c r="AF86" s="50">
        <f t="shared" si="160"/>
        <v>0</v>
      </c>
      <c r="AH86" s="394">
        <f t="shared" si="161"/>
        <v>0</v>
      </c>
      <c r="AI86" s="201">
        <f t="shared" si="161"/>
        <v>0</v>
      </c>
      <c r="AJ86" s="8">
        <f t="shared" si="162"/>
        <v>0</v>
      </c>
      <c r="AK86" s="50">
        <f t="shared" si="163"/>
        <v>0</v>
      </c>
      <c r="AM86" s="394">
        <f t="shared" si="164"/>
        <v>0</v>
      </c>
      <c r="AN86" s="201">
        <f t="shared" si="164"/>
        <v>0</v>
      </c>
      <c r="AO86" s="8">
        <f t="shared" si="165"/>
        <v>0</v>
      </c>
      <c r="AP86" s="50">
        <f t="shared" si="166"/>
        <v>0</v>
      </c>
      <c r="AR86" s="394">
        <f t="shared" si="167"/>
        <v>0</v>
      </c>
      <c r="AS86" s="201">
        <f t="shared" si="167"/>
        <v>0</v>
      </c>
      <c r="AT86" s="8">
        <f t="shared" si="168"/>
        <v>0</v>
      </c>
      <c r="AU86" s="50">
        <f t="shared" si="169"/>
        <v>0</v>
      </c>
      <c r="AW86" s="394">
        <f t="shared" si="170"/>
        <v>0</v>
      </c>
      <c r="AX86" s="201">
        <f t="shared" si="170"/>
        <v>0</v>
      </c>
      <c r="AY86" s="8">
        <f t="shared" si="171"/>
        <v>0</v>
      </c>
      <c r="AZ86" s="50">
        <f t="shared" si="172"/>
        <v>0</v>
      </c>
      <c r="BB86" s="394">
        <f t="shared" si="173"/>
        <v>0</v>
      </c>
      <c r="BC86" s="201">
        <f t="shared" si="173"/>
        <v>0</v>
      </c>
      <c r="BD86" s="8">
        <f t="shared" si="174"/>
        <v>0</v>
      </c>
      <c r="BE86" s="50">
        <f t="shared" si="175"/>
        <v>0</v>
      </c>
      <c r="BG86" s="394">
        <f t="shared" si="176"/>
        <v>0</v>
      </c>
      <c r="BH86" s="201">
        <f t="shared" si="176"/>
        <v>0</v>
      </c>
      <c r="BI86" s="8">
        <f t="shared" si="177"/>
        <v>0</v>
      </c>
      <c r="BJ86" s="50">
        <f t="shared" si="178"/>
        <v>0</v>
      </c>
      <c r="BL86" s="394">
        <f t="shared" si="179"/>
        <v>0</v>
      </c>
      <c r="BM86" s="201">
        <f t="shared" si="179"/>
        <v>0</v>
      </c>
      <c r="BN86" s="8">
        <f t="shared" si="180"/>
        <v>0</v>
      </c>
      <c r="BO86" s="50">
        <f t="shared" si="181"/>
        <v>0</v>
      </c>
      <c r="BQ86" s="394">
        <f t="shared" si="182"/>
        <v>0</v>
      </c>
      <c r="BR86" s="201">
        <f t="shared" si="182"/>
        <v>0</v>
      </c>
      <c r="BS86" s="8">
        <f t="shared" si="183"/>
        <v>0</v>
      </c>
      <c r="BT86" s="50">
        <f t="shared" si="184"/>
        <v>0</v>
      </c>
      <c r="BV86" s="394">
        <f t="shared" si="185"/>
        <v>0</v>
      </c>
      <c r="BW86" s="201">
        <f t="shared" si="185"/>
        <v>0</v>
      </c>
      <c r="BX86" s="8">
        <f t="shared" si="186"/>
        <v>0</v>
      </c>
      <c r="BY86" s="50">
        <f t="shared" si="187"/>
        <v>0</v>
      </c>
      <c r="CA86" s="394">
        <f t="shared" si="188"/>
        <v>0</v>
      </c>
      <c r="CB86" s="201">
        <f t="shared" si="188"/>
        <v>0</v>
      </c>
      <c r="CC86" s="8">
        <f t="shared" si="189"/>
        <v>0</v>
      </c>
      <c r="CD86" s="50">
        <f t="shared" si="190"/>
        <v>0</v>
      </c>
      <c r="CF86" s="394">
        <f t="shared" si="191"/>
        <v>0</v>
      </c>
      <c r="CG86" s="201">
        <f t="shared" si="191"/>
        <v>0</v>
      </c>
      <c r="CH86" s="8">
        <f t="shared" si="192"/>
        <v>0</v>
      </c>
      <c r="CI86" s="50">
        <f t="shared" si="193"/>
        <v>0</v>
      </c>
      <c r="CK86" s="394">
        <f t="shared" si="194"/>
        <v>0</v>
      </c>
      <c r="CL86" s="201">
        <f t="shared" si="194"/>
        <v>0</v>
      </c>
      <c r="CM86" s="8">
        <f t="shared" si="195"/>
        <v>0</v>
      </c>
      <c r="CN86" s="50">
        <f t="shared" si="196"/>
        <v>0</v>
      </c>
      <c r="CP86" s="394">
        <f t="shared" si="197"/>
        <v>0</v>
      </c>
      <c r="CQ86" s="201">
        <f t="shared" si="197"/>
        <v>0</v>
      </c>
      <c r="CR86" s="8">
        <f t="shared" si="198"/>
        <v>0</v>
      </c>
      <c r="CS86" s="50">
        <f t="shared" si="199"/>
        <v>0</v>
      </c>
      <c r="CU86" s="394">
        <f t="shared" si="200"/>
        <v>0</v>
      </c>
      <c r="CV86" s="201">
        <f t="shared" si="200"/>
        <v>0</v>
      </c>
      <c r="CW86" s="8">
        <f t="shared" si="201"/>
        <v>0</v>
      </c>
      <c r="CX86" s="50">
        <f t="shared" si="202"/>
        <v>0</v>
      </c>
      <c r="CZ86" s="394">
        <f t="shared" si="203"/>
        <v>0</v>
      </c>
      <c r="DA86" s="201">
        <f t="shared" si="203"/>
        <v>0</v>
      </c>
      <c r="DB86" s="8">
        <f t="shared" si="204"/>
        <v>0</v>
      </c>
      <c r="DC86" s="50">
        <f t="shared" si="205"/>
        <v>0</v>
      </c>
      <c r="DE86" s="394">
        <f t="shared" si="206"/>
        <v>0</v>
      </c>
      <c r="DF86" s="201">
        <f t="shared" si="206"/>
        <v>0</v>
      </c>
      <c r="DG86" s="8">
        <f t="shared" si="207"/>
        <v>0</v>
      </c>
      <c r="DH86" s="50">
        <f t="shared" si="208"/>
        <v>0</v>
      </c>
      <c r="DJ86" s="394">
        <f t="shared" si="209"/>
        <v>0</v>
      </c>
      <c r="DK86" s="201">
        <f t="shared" si="209"/>
        <v>0</v>
      </c>
      <c r="DL86" s="8">
        <f t="shared" si="210"/>
        <v>0</v>
      </c>
      <c r="DM86" s="50">
        <f t="shared" si="211"/>
        <v>0</v>
      </c>
      <c r="DO86" s="394">
        <f t="shared" si="212"/>
        <v>0</v>
      </c>
      <c r="DP86" s="201">
        <f t="shared" si="212"/>
        <v>0</v>
      </c>
      <c r="DQ86" s="8">
        <f t="shared" si="213"/>
        <v>0</v>
      </c>
      <c r="DR86" s="50">
        <f t="shared" si="214"/>
        <v>0</v>
      </c>
      <c r="DT86" s="51">
        <f t="shared" si="145"/>
        <v>0</v>
      </c>
      <c r="DU86" s="50">
        <f t="shared" si="146"/>
        <v>0</v>
      </c>
      <c r="DV86" s="51">
        <v>0</v>
      </c>
      <c r="DW86" s="50">
        <f t="shared" si="147"/>
        <v>0</v>
      </c>
      <c r="DX86" s="51">
        <f t="shared" si="149"/>
        <v>0</v>
      </c>
      <c r="DY86" s="53">
        <f t="shared" si="148"/>
        <v>0</v>
      </c>
      <c r="DZ86" s="307">
        <f t="shared" si="144"/>
        <v>0</v>
      </c>
    </row>
    <row r="87" spans="2:130" ht="39" customHeight="1" x14ac:dyDescent="0.3">
      <c r="B87" s="342"/>
      <c r="C87" s="1"/>
      <c r="D87" s="1"/>
      <c r="E87" s="239"/>
      <c r="F87" s="263"/>
      <c r="G87" s="274"/>
      <c r="H87" s="263"/>
      <c r="I87" s="56"/>
      <c r="J87" s="56"/>
      <c r="K87" s="265"/>
      <c r="L87" s="264"/>
      <c r="M87" s="57"/>
      <c r="N87" s="394"/>
      <c r="O87" s="214"/>
      <c r="P87" s="8">
        <f t="shared" si="150"/>
        <v>0</v>
      </c>
      <c r="Q87" s="50">
        <f t="shared" si="151"/>
        <v>0</v>
      </c>
      <c r="S87" s="382">
        <f t="shared" si="152"/>
        <v>0</v>
      </c>
      <c r="T87" s="201">
        <f t="shared" si="152"/>
        <v>0</v>
      </c>
      <c r="U87" s="8">
        <f t="shared" si="153"/>
        <v>0</v>
      </c>
      <c r="V87" s="50">
        <f t="shared" si="154"/>
        <v>0</v>
      </c>
      <c r="X87" s="394">
        <f t="shared" si="155"/>
        <v>0</v>
      </c>
      <c r="Y87" s="201">
        <f t="shared" si="155"/>
        <v>0</v>
      </c>
      <c r="Z87" s="8">
        <f t="shared" si="156"/>
        <v>0</v>
      </c>
      <c r="AA87" s="50">
        <f t="shared" si="157"/>
        <v>0</v>
      </c>
      <c r="AC87" s="394">
        <f t="shared" si="158"/>
        <v>0</v>
      </c>
      <c r="AD87" s="201">
        <f t="shared" si="158"/>
        <v>0</v>
      </c>
      <c r="AE87" s="8">
        <f t="shared" si="159"/>
        <v>0</v>
      </c>
      <c r="AF87" s="50">
        <f t="shared" si="160"/>
        <v>0</v>
      </c>
      <c r="AH87" s="394">
        <f t="shared" si="161"/>
        <v>0</v>
      </c>
      <c r="AI87" s="201">
        <f t="shared" si="161"/>
        <v>0</v>
      </c>
      <c r="AJ87" s="8">
        <f t="shared" si="162"/>
        <v>0</v>
      </c>
      <c r="AK87" s="50">
        <f t="shared" si="163"/>
        <v>0</v>
      </c>
      <c r="AM87" s="394">
        <f t="shared" si="164"/>
        <v>0</v>
      </c>
      <c r="AN87" s="201">
        <f t="shared" si="164"/>
        <v>0</v>
      </c>
      <c r="AO87" s="8">
        <f t="shared" si="165"/>
        <v>0</v>
      </c>
      <c r="AP87" s="50">
        <f t="shared" si="166"/>
        <v>0</v>
      </c>
      <c r="AR87" s="394">
        <f t="shared" si="167"/>
        <v>0</v>
      </c>
      <c r="AS87" s="201">
        <f t="shared" si="167"/>
        <v>0</v>
      </c>
      <c r="AT87" s="8">
        <f t="shared" si="168"/>
        <v>0</v>
      </c>
      <c r="AU87" s="50">
        <f t="shared" si="169"/>
        <v>0</v>
      </c>
      <c r="AW87" s="394">
        <f t="shared" si="170"/>
        <v>0</v>
      </c>
      <c r="AX87" s="201">
        <f t="shared" si="170"/>
        <v>0</v>
      </c>
      <c r="AY87" s="8">
        <f t="shared" si="171"/>
        <v>0</v>
      </c>
      <c r="AZ87" s="50">
        <f t="shared" si="172"/>
        <v>0</v>
      </c>
      <c r="BB87" s="394">
        <f t="shared" si="173"/>
        <v>0</v>
      </c>
      <c r="BC87" s="201">
        <f t="shared" si="173"/>
        <v>0</v>
      </c>
      <c r="BD87" s="8">
        <f t="shared" si="174"/>
        <v>0</v>
      </c>
      <c r="BE87" s="50">
        <f t="shared" si="175"/>
        <v>0</v>
      </c>
      <c r="BG87" s="394">
        <f t="shared" si="176"/>
        <v>0</v>
      </c>
      <c r="BH87" s="201">
        <f t="shared" si="176"/>
        <v>0</v>
      </c>
      <c r="BI87" s="8">
        <f t="shared" si="177"/>
        <v>0</v>
      </c>
      <c r="BJ87" s="50">
        <f t="shared" si="178"/>
        <v>0</v>
      </c>
      <c r="BL87" s="394">
        <f t="shared" si="179"/>
        <v>0</v>
      </c>
      <c r="BM87" s="201">
        <f t="shared" si="179"/>
        <v>0</v>
      </c>
      <c r="BN87" s="8">
        <f t="shared" si="180"/>
        <v>0</v>
      </c>
      <c r="BO87" s="50">
        <f t="shared" si="181"/>
        <v>0</v>
      </c>
      <c r="BQ87" s="394">
        <f t="shared" si="182"/>
        <v>0</v>
      </c>
      <c r="BR87" s="201">
        <f t="shared" si="182"/>
        <v>0</v>
      </c>
      <c r="BS87" s="8">
        <f t="shared" si="183"/>
        <v>0</v>
      </c>
      <c r="BT87" s="50">
        <f t="shared" si="184"/>
        <v>0</v>
      </c>
      <c r="BV87" s="394">
        <f t="shared" si="185"/>
        <v>0</v>
      </c>
      <c r="BW87" s="201">
        <f t="shared" si="185"/>
        <v>0</v>
      </c>
      <c r="BX87" s="8">
        <f t="shared" si="186"/>
        <v>0</v>
      </c>
      <c r="BY87" s="50">
        <f t="shared" si="187"/>
        <v>0</v>
      </c>
      <c r="CA87" s="394">
        <f t="shared" si="188"/>
        <v>0</v>
      </c>
      <c r="CB87" s="201">
        <f t="shared" si="188"/>
        <v>0</v>
      </c>
      <c r="CC87" s="8">
        <f t="shared" si="189"/>
        <v>0</v>
      </c>
      <c r="CD87" s="50">
        <f t="shared" si="190"/>
        <v>0</v>
      </c>
      <c r="CF87" s="394">
        <f t="shared" si="191"/>
        <v>0</v>
      </c>
      <c r="CG87" s="201">
        <f t="shared" si="191"/>
        <v>0</v>
      </c>
      <c r="CH87" s="8">
        <f t="shared" si="192"/>
        <v>0</v>
      </c>
      <c r="CI87" s="50">
        <f t="shared" si="193"/>
        <v>0</v>
      </c>
      <c r="CK87" s="394">
        <f t="shared" si="194"/>
        <v>0</v>
      </c>
      <c r="CL87" s="201">
        <f t="shared" si="194"/>
        <v>0</v>
      </c>
      <c r="CM87" s="8">
        <f t="shared" si="195"/>
        <v>0</v>
      </c>
      <c r="CN87" s="50">
        <f t="shared" si="196"/>
        <v>0</v>
      </c>
      <c r="CP87" s="394">
        <f t="shared" si="197"/>
        <v>0</v>
      </c>
      <c r="CQ87" s="201">
        <f t="shared" si="197"/>
        <v>0</v>
      </c>
      <c r="CR87" s="8">
        <f t="shared" si="198"/>
        <v>0</v>
      </c>
      <c r="CS87" s="50">
        <f t="shared" si="199"/>
        <v>0</v>
      </c>
      <c r="CU87" s="394">
        <f t="shared" si="200"/>
        <v>0</v>
      </c>
      <c r="CV87" s="201">
        <f t="shared" si="200"/>
        <v>0</v>
      </c>
      <c r="CW87" s="8">
        <f t="shared" si="201"/>
        <v>0</v>
      </c>
      <c r="CX87" s="50">
        <f t="shared" si="202"/>
        <v>0</v>
      </c>
      <c r="CZ87" s="394">
        <f t="shared" si="203"/>
        <v>0</v>
      </c>
      <c r="DA87" s="201">
        <f t="shared" si="203"/>
        <v>0</v>
      </c>
      <c r="DB87" s="8">
        <f t="shared" si="204"/>
        <v>0</v>
      </c>
      <c r="DC87" s="50">
        <f t="shared" si="205"/>
        <v>0</v>
      </c>
      <c r="DE87" s="394">
        <f t="shared" si="206"/>
        <v>0</v>
      </c>
      <c r="DF87" s="201">
        <f t="shared" si="206"/>
        <v>0</v>
      </c>
      <c r="DG87" s="8">
        <f t="shared" si="207"/>
        <v>0</v>
      </c>
      <c r="DH87" s="50">
        <f t="shared" si="208"/>
        <v>0</v>
      </c>
      <c r="DJ87" s="394">
        <f t="shared" si="209"/>
        <v>0</v>
      </c>
      <c r="DK87" s="201">
        <f t="shared" si="209"/>
        <v>0</v>
      </c>
      <c r="DL87" s="8">
        <f t="shared" si="210"/>
        <v>0</v>
      </c>
      <c r="DM87" s="50">
        <f t="shared" si="211"/>
        <v>0</v>
      </c>
      <c r="DO87" s="394">
        <f t="shared" si="212"/>
        <v>0</v>
      </c>
      <c r="DP87" s="201">
        <f t="shared" si="212"/>
        <v>0</v>
      </c>
      <c r="DQ87" s="8">
        <f t="shared" si="213"/>
        <v>0</v>
      </c>
      <c r="DR87" s="50">
        <f t="shared" si="214"/>
        <v>0</v>
      </c>
      <c r="DT87" s="51">
        <f t="shared" si="145"/>
        <v>0</v>
      </c>
      <c r="DU87" s="50">
        <f t="shared" si="146"/>
        <v>0</v>
      </c>
      <c r="DV87" s="51">
        <v>0</v>
      </c>
      <c r="DW87" s="50">
        <f t="shared" si="147"/>
        <v>0</v>
      </c>
      <c r="DX87" s="51">
        <f t="shared" si="149"/>
        <v>0</v>
      </c>
      <c r="DY87" s="53">
        <f t="shared" si="148"/>
        <v>0</v>
      </c>
      <c r="DZ87" s="307">
        <f t="shared" si="144"/>
        <v>0</v>
      </c>
    </row>
    <row r="88" spans="2:130" ht="18" customHeight="1" x14ac:dyDescent="0.3">
      <c r="B88" s="342"/>
      <c r="C88" s="1"/>
      <c r="D88" s="1"/>
      <c r="E88" s="239"/>
      <c r="F88" s="263"/>
      <c r="G88" s="274"/>
      <c r="H88" s="263"/>
      <c r="I88" s="56"/>
      <c r="J88" s="56"/>
      <c r="K88" s="265"/>
      <c r="L88" s="264"/>
      <c r="M88" s="57"/>
      <c r="N88" s="394"/>
      <c r="O88" s="214"/>
      <c r="P88" s="8">
        <f t="shared" si="150"/>
        <v>0</v>
      </c>
      <c r="Q88" s="50">
        <f t="shared" si="151"/>
        <v>0</v>
      </c>
      <c r="S88" s="382">
        <f t="shared" si="152"/>
        <v>0</v>
      </c>
      <c r="T88" s="201">
        <f t="shared" si="152"/>
        <v>0</v>
      </c>
      <c r="U88" s="8">
        <f t="shared" si="153"/>
        <v>0</v>
      </c>
      <c r="V88" s="50">
        <f t="shared" si="154"/>
        <v>0</v>
      </c>
      <c r="X88" s="394">
        <f t="shared" ref="X88:Y96" si="216">S88</f>
        <v>0</v>
      </c>
      <c r="Y88" s="201">
        <f t="shared" si="216"/>
        <v>0</v>
      </c>
      <c r="Z88" s="8">
        <f t="shared" si="156"/>
        <v>0</v>
      </c>
      <c r="AA88" s="50">
        <f t="shared" si="157"/>
        <v>0</v>
      </c>
      <c r="AC88" s="394">
        <f t="shared" si="158"/>
        <v>0</v>
      </c>
      <c r="AD88" s="201">
        <f t="shared" si="158"/>
        <v>0</v>
      </c>
      <c r="AE88" s="8">
        <f t="shared" si="159"/>
        <v>0</v>
      </c>
      <c r="AF88" s="50">
        <f t="shared" si="160"/>
        <v>0</v>
      </c>
      <c r="AH88" s="394">
        <f t="shared" si="161"/>
        <v>0</v>
      </c>
      <c r="AI88" s="201">
        <f t="shared" si="161"/>
        <v>0</v>
      </c>
      <c r="AJ88" s="8">
        <f t="shared" si="162"/>
        <v>0</v>
      </c>
      <c r="AK88" s="50">
        <f t="shared" si="163"/>
        <v>0</v>
      </c>
      <c r="AM88" s="394">
        <f t="shared" si="164"/>
        <v>0</v>
      </c>
      <c r="AN88" s="201">
        <f t="shared" si="164"/>
        <v>0</v>
      </c>
      <c r="AO88" s="8">
        <f t="shared" si="165"/>
        <v>0</v>
      </c>
      <c r="AP88" s="50">
        <f t="shared" si="166"/>
        <v>0</v>
      </c>
      <c r="AR88" s="394">
        <f t="shared" si="167"/>
        <v>0</v>
      </c>
      <c r="AS88" s="201">
        <f t="shared" si="167"/>
        <v>0</v>
      </c>
      <c r="AT88" s="8">
        <f t="shared" si="168"/>
        <v>0</v>
      </c>
      <c r="AU88" s="50">
        <f t="shared" si="169"/>
        <v>0</v>
      </c>
      <c r="AW88" s="394">
        <f t="shared" si="170"/>
        <v>0</v>
      </c>
      <c r="AX88" s="201">
        <f t="shared" si="170"/>
        <v>0</v>
      </c>
      <c r="AY88" s="8">
        <f t="shared" si="171"/>
        <v>0</v>
      </c>
      <c r="AZ88" s="50">
        <f t="shared" si="172"/>
        <v>0</v>
      </c>
      <c r="BB88" s="394">
        <f t="shared" si="173"/>
        <v>0</v>
      </c>
      <c r="BC88" s="201">
        <f t="shared" si="173"/>
        <v>0</v>
      </c>
      <c r="BD88" s="8">
        <f t="shared" si="174"/>
        <v>0</v>
      </c>
      <c r="BE88" s="50">
        <f t="shared" si="175"/>
        <v>0</v>
      </c>
      <c r="BG88" s="394">
        <f t="shared" si="176"/>
        <v>0</v>
      </c>
      <c r="BH88" s="201">
        <f t="shared" si="176"/>
        <v>0</v>
      </c>
      <c r="BI88" s="8">
        <f t="shared" si="177"/>
        <v>0</v>
      </c>
      <c r="BJ88" s="50">
        <f t="shared" si="178"/>
        <v>0</v>
      </c>
      <c r="BL88" s="394">
        <f t="shared" si="179"/>
        <v>0</v>
      </c>
      <c r="BM88" s="201">
        <f t="shared" si="179"/>
        <v>0</v>
      </c>
      <c r="BN88" s="8">
        <f t="shared" si="180"/>
        <v>0</v>
      </c>
      <c r="BO88" s="50">
        <f t="shared" si="181"/>
        <v>0</v>
      </c>
      <c r="BQ88" s="394">
        <f t="shared" si="182"/>
        <v>0</v>
      </c>
      <c r="BR88" s="201">
        <f t="shared" si="182"/>
        <v>0</v>
      </c>
      <c r="BS88" s="8">
        <f t="shared" si="183"/>
        <v>0</v>
      </c>
      <c r="BT88" s="50">
        <f t="shared" si="184"/>
        <v>0</v>
      </c>
      <c r="BV88" s="394">
        <f t="shared" si="185"/>
        <v>0</v>
      </c>
      <c r="BW88" s="201">
        <f t="shared" si="185"/>
        <v>0</v>
      </c>
      <c r="BX88" s="8">
        <f t="shared" si="186"/>
        <v>0</v>
      </c>
      <c r="BY88" s="50">
        <f t="shared" si="187"/>
        <v>0</v>
      </c>
      <c r="CA88" s="394">
        <f t="shared" si="188"/>
        <v>0</v>
      </c>
      <c r="CB88" s="201">
        <f t="shared" si="188"/>
        <v>0</v>
      </c>
      <c r="CC88" s="8">
        <f t="shared" si="189"/>
        <v>0</v>
      </c>
      <c r="CD88" s="50">
        <f t="shared" si="190"/>
        <v>0</v>
      </c>
      <c r="CF88" s="394">
        <f t="shared" si="191"/>
        <v>0</v>
      </c>
      <c r="CG88" s="201">
        <f t="shared" si="191"/>
        <v>0</v>
      </c>
      <c r="CH88" s="8">
        <f t="shared" si="192"/>
        <v>0</v>
      </c>
      <c r="CI88" s="50">
        <f t="shared" si="193"/>
        <v>0</v>
      </c>
      <c r="CK88" s="394">
        <f t="shared" si="194"/>
        <v>0</v>
      </c>
      <c r="CL88" s="201">
        <f t="shared" si="194"/>
        <v>0</v>
      </c>
      <c r="CM88" s="8">
        <f t="shared" si="195"/>
        <v>0</v>
      </c>
      <c r="CN88" s="50">
        <f t="shared" si="196"/>
        <v>0</v>
      </c>
      <c r="CP88" s="394">
        <f t="shared" si="197"/>
        <v>0</v>
      </c>
      <c r="CQ88" s="201">
        <f t="shared" si="197"/>
        <v>0</v>
      </c>
      <c r="CR88" s="8">
        <f t="shared" si="198"/>
        <v>0</v>
      </c>
      <c r="CS88" s="50">
        <f t="shared" si="199"/>
        <v>0</v>
      </c>
      <c r="CU88" s="394">
        <f t="shared" si="200"/>
        <v>0</v>
      </c>
      <c r="CV88" s="201">
        <f t="shared" si="200"/>
        <v>0</v>
      </c>
      <c r="CW88" s="8">
        <f t="shared" si="201"/>
        <v>0</v>
      </c>
      <c r="CX88" s="50">
        <f t="shared" si="202"/>
        <v>0</v>
      </c>
      <c r="CZ88" s="394">
        <f t="shared" si="203"/>
        <v>0</v>
      </c>
      <c r="DA88" s="201">
        <f t="shared" si="203"/>
        <v>0</v>
      </c>
      <c r="DB88" s="8">
        <f t="shared" si="204"/>
        <v>0</v>
      </c>
      <c r="DC88" s="50">
        <f t="shared" si="205"/>
        <v>0</v>
      </c>
      <c r="DE88" s="394">
        <f t="shared" si="206"/>
        <v>0</v>
      </c>
      <c r="DF88" s="201">
        <f t="shared" si="206"/>
        <v>0</v>
      </c>
      <c r="DG88" s="8">
        <f t="shared" si="207"/>
        <v>0</v>
      </c>
      <c r="DH88" s="50">
        <f t="shared" si="208"/>
        <v>0</v>
      </c>
      <c r="DJ88" s="394">
        <f t="shared" si="209"/>
        <v>0</v>
      </c>
      <c r="DK88" s="201">
        <f t="shared" si="209"/>
        <v>0</v>
      </c>
      <c r="DL88" s="8">
        <f t="shared" si="210"/>
        <v>0</v>
      </c>
      <c r="DM88" s="50">
        <f t="shared" si="211"/>
        <v>0</v>
      </c>
      <c r="DO88" s="394">
        <f t="shared" si="212"/>
        <v>0</v>
      </c>
      <c r="DP88" s="201">
        <f t="shared" si="212"/>
        <v>0</v>
      </c>
      <c r="DQ88" s="8">
        <f t="shared" si="213"/>
        <v>0</v>
      </c>
      <c r="DR88" s="50">
        <f t="shared" si="214"/>
        <v>0</v>
      </c>
      <c r="DT88" s="51">
        <f t="shared" si="145"/>
        <v>0</v>
      </c>
      <c r="DU88" s="50">
        <f t="shared" si="146"/>
        <v>0</v>
      </c>
      <c r="DV88" s="51">
        <v>0</v>
      </c>
      <c r="DW88" s="50">
        <f t="shared" si="147"/>
        <v>0</v>
      </c>
      <c r="DX88" s="51">
        <f t="shared" si="149"/>
        <v>0</v>
      </c>
      <c r="DY88" s="53">
        <f t="shared" si="148"/>
        <v>0</v>
      </c>
      <c r="DZ88" s="307">
        <f t="shared" si="144"/>
        <v>0</v>
      </c>
    </row>
    <row r="89" spans="2:130" ht="18" customHeight="1" x14ac:dyDescent="0.3">
      <c r="B89" s="291"/>
      <c r="C89" s="237"/>
      <c r="D89" s="237"/>
      <c r="E89" s="239"/>
      <c r="F89" s="263"/>
      <c r="G89" s="274"/>
      <c r="H89" s="263"/>
      <c r="I89" s="56"/>
      <c r="J89" s="56"/>
      <c r="K89" s="265"/>
      <c r="L89" s="264"/>
      <c r="M89" s="57"/>
      <c r="N89" s="394"/>
      <c r="O89" s="214"/>
      <c r="P89" s="8">
        <f t="shared" si="150"/>
        <v>0</v>
      </c>
      <c r="Q89" s="50">
        <f t="shared" si="151"/>
        <v>0</v>
      </c>
      <c r="S89" s="382">
        <f t="shared" si="152"/>
        <v>0</v>
      </c>
      <c r="T89" s="201">
        <f t="shared" si="152"/>
        <v>0</v>
      </c>
      <c r="U89" s="8">
        <f t="shared" si="153"/>
        <v>0</v>
      </c>
      <c r="V89" s="50">
        <f t="shared" si="154"/>
        <v>0</v>
      </c>
      <c r="X89" s="394">
        <f t="shared" si="216"/>
        <v>0</v>
      </c>
      <c r="Y89" s="201">
        <f t="shared" si="216"/>
        <v>0</v>
      </c>
      <c r="Z89" s="8">
        <f t="shared" si="156"/>
        <v>0</v>
      </c>
      <c r="AA89" s="50">
        <f t="shared" si="157"/>
        <v>0</v>
      </c>
      <c r="AC89" s="394">
        <f t="shared" si="158"/>
        <v>0</v>
      </c>
      <c r="AD89" s="201">
        <f t="shared" si="158"/>
        <v>0</v>
      </c>
      <c r="AE89" s="8">
        <f t="shared" si="159"/>
        <v>0</v>
      </c>
      <c r="AF89" s="50">
        <f t="shared" si="160"/>
        <v>0</v>
      </c>
      <c r="AH89" s="394">
        <f t="shared" si="161"/>
        <v>0</v>
      </c>
      <c r="AI89" s="201">
        <f t="shared" si="161"/>
        <v>0</v>
      </c>
      <c r="AJ89" s="8">
        <f t="shared" si="162"/>
        <v>0</v>
      </c>
      <c r="AK89" s="50">
        <f t="shared" si="163"/>
        <v>0</v>
      </c>
      <c r="AM89" s="394">
        <f t="shared" si="164"/>
        <v>0</v>
      </c>
      <c r="AN89" s="201">
        <f t="shared" si="164"/>
        <v>0</v>
      </c>
      <c r="AO89" s="8">
        <f t="shared" si="165"/>
        <v>0</v>
      </c>
      <c r="AP89" s="50">
        <f t="shared" si="166"/>
        <v>0</v>
      </c>
      <c r="AR89" s="394">
        <f t="shared" si="167"/>
        <v>0</v>
      </c>
      <c r="AS89" s="201">
        <f t="shared" si="167"/>
        <v>0</v>
      </c>
      <c r="AT89" s="8">
        <f t="shared" si="168"/>
        <v>0</v>
      </c>
      <c r="AU89" s="50">
        <f t="shared" si="169"/>
        <v>0</v>
      </c>
      <c r="AW89" s="394">
        <f t="shared" si="170"/>
        <v>0</v>
      </c>
      <c r="AX89" s="201">
        <f t="shared" si="170"/>
        <v>0</v>
      </c>
      <c r="AY89" s="8">
        <f t="shared" si="171"/>
        <v>0</v>
      </c>
      <c r="AZ89" s="50">
        <f t="shared" si="172"/>
        <v>0</v>
      </c>
      <c r="BB89" s="394">
        <f t="shared" si="173"/>
        <v>0</v>
      </c>
      <c r="BC89" s="201">
        <f t="shared" si="173"/>
        <v>0</v>
      </c>
      <c r="BD89" s="8">
        <f t="shared" si="174"/>
        <v>0</v>
      </c>
      <c r="BE89" s="50">
        <f t="shared" si="175"/>
        <v>0</v>
      </c>
      <c r="BG89" s="394">
        <f t="shared" si="176"/>
        <v>0</v>
      </c>
      <c r="BH89" s="201">
        <f t="shared" si="176"/>
        <v>0</v>
      </c>
      <c r="BI89" s="8">
        <f t="shared" si="177"/>
        <v>0</v>
      </c>
      <c r="BJ89" s="50">
        <f t="shared" si="178"/>
        <v>0</v>
      </c>
      <c r="BL89" s="394">
        <f t="shared" si="179"/>
        <v>0</v>
      </c>
      <c r="BM89" s="201">
        <f t="shared" si="179"/>
        <v>0</v>
      </c>
      <c r="BN89" s="8">
        <f t="shared" si="180"/>
        <v>0</v>
      </c>
      <c r="BO89" s="50">
        <f t="shared" si="181"/>
        <v>0</v>
      </c>
      <c r="BQ89" s="394">
        <f t="shared" si="182"/>
        <v>0</v>
      </c>
      <c r="BR89" s="201">
        <f t="shared" si="182"/>
        <v>0</v>
      </c>
      <c r="BS89" s="8">
        <f t="shared" si="183"/>
        <v>0</v>
      </c>
      <c r="BT89" s="50">
        <f t="shared" si="184"/>
        <v>0</v>
      </c>
      <c r="BV89" s="394">
        <f t="shared" si="185"/>
        <v>0</v>
      </c>
      <c r="BW89" s="201">
        <f t="shared" si="185"/>
        <v>0</v>
      </c>
      <c r="BX89" s="8">
        <f t="shared" si="186"/>
        <v>0</v>
      </c>
      <c r="BY89" s="50">
        <f t="shared" si="187"/>
        <v>0</v>
      </c>
      <c r="CA89" s="394">
        <f t="shared" si="188"/>
        <v>0</v>
      </c>
      <c r="CB89" s="201">
        <f t="shared" si="188"/>
        <v>0</v>
      </c>
      <c r="CC89" s="8">
        <f t="shared" si="189"/>
        <v>0</v>
      </c>
      <c r="CD89" s="50">
        <f t="shared" si="190"/>
        <v>0</v>
      </c>
      <c r="CF89" s="394">
        <f t="shared" si="191"/>
        <v>0</v>
      </c>
      <c r="CG89" s="201">
        <f t="shared" si="191"/>
        <v>0</v>
      </c>
      <c r="CH89" s="8">
        <f t="shared" si="192"/>
        <v>0</v>
      </c>
      <c r="CI89" s="50">
        <f t="shared" si="193"/>
        <v>0</v>
      </c>
      <c r="CK89" s="394">
        <f t="shared" si="194"/>
        <v>0</v>
      </c>
      <c r="CL89" s="201">
        <f t="shared" si="194"/>
        <v>0</v>
      </c>
      <c r="CM89" s="8">
        <f t="shared" si="195"/>
        <v>0</v>
      </c>
      <c r="CN89" s="50">
        <f t="shared" si="196"/>
        <v>0</v>
      </c>
      <c r="CP89" s="394">
        <f t="shared" si="197"/>
        <v>0</v>
      </c>
      <c r="CQ89" s="201">
        <f t="shared" si="197"/>
        <v>0</v>
      </c>
      <c r="CR89" s="8">
        <f t="shared" si="198"/>
        <v>0</v>
      </c>
      <c r="CS89" s="50">
        <f t="shared" si="199"/>
        <v>0</v>
      </c>
      <c r="CU89" s="394">
        <f t="shared" si="200"/>
        <v>0</v>
      </c>
      <c r="CV89" s="201">
        <f t="shared" si="200"/>
        <v>0</v>
      </c>
      <c r="CW89" s="8">
        <f t="shared" si="201"/>
        <v>0</v>
      </c>
      <c r="CX89" s="50">
        <f t="shared" si="202"/>
        <v>0</v>
      </c>
      <c r="CZ89" s="394">
        <f t="shared" si="203"/>
        <v>0</v>
      </c>
      <c r="DA89" s="201">
        <f t="shared" si="203"/>
        <v>0</v>
      </c>
      <c r="DB89" s="8">
        <f t="shared" si="204"/>
        <v>0</v>
      </c>
      <c r="DC89" s="50">
        <f t="shared" si="205"/>
        <v>0</v>
      </c>
      <c r="DE89" s="394">
        <f t="shared" si="206"/>
        <v>0</v>
      </c>
      <c r="DF89" s="201">
        <f t="shared" si="206"/>
        <v>0</v>
      </c>
      <c r="DG89" s="8">
        <f t="shared" si="207"/>
        <v>0</v>
      </c>
      <c r="DH89" s="50">
        <f t="shared" si="208"/>
        <v>0</v>
      </c>
      <c r="DJ89" s="394">
        <f t="shared" si="209"/>
        <v>0</v>
      </c>
      <c r="DK89" s="201">
        <f t="shared" si="209"/>
        <v>0</v>
      </c>
      <c r="DL89" s="8">
        <f t="shared" si="210"/>
        <v>0</v>
      </c>
      <c r="DM89" s="50">
        <f t="shared" si="211"/>
        <v>0</v>
      </c>
      <c r="DO89" s="394">
        <f t="shared" si="212"/>
        <v>0</v>
      </c>
      <c r="DP89" s="201">
        <f t="shared" si="212"/>
        <v>0</v>
      </c>
      <c r="DQ89" s="8">
        <f t="shared" si="213"/>
        <v>0</v>
      </c>
      <c r="DR89" s="50">
        <f t="shared" si="214"/>
        <v>0</v>
      </c>
      <c r="DT89" s="51">
        <f t="shared" si="145"/>
        <v>0</v>
      </c>
      <c r="DU89" s="50">
        <f t="shared" si="146"/>
        <v>0</v>
      </c>
      <c r="DV89" s="51">
        <v>0</v>
      </c>
      <c r="DW89" s="50">
        <f t="shared" si="147"/>
        <v>0</v>
      </c>
      <c r="DX89" s="51">
        <f t="shared" si="149"/>
        <v>0</v>
      </c>
      <c r="DY89" s="53">
        <f t="shared" si="148"/>
        <v>0</v>
      </c>
      <c r="DZ89" s="307">
        <f t="shared" si="144"/>
        <v>0</v>
      </c>
    </row>
    <row r="90" spans="2:130" ht="18" customHeight="1" x14ac:dyDescent="0.3">
      <c r="B90" s="291"/>
      <c r="C90" s="237"/>
      <c r="D90" s="237"/>
      <c r="E90" s="239"/>
      <c r="F90" s="263"/>
      <c r="G90" s="274"/>
      <c r="H90" s="263"/>
      <c r="I90" s="56"/>
      <c r="J90" s="56"/>
      <c r="K90" s="265"/>
      <c r="L90" s="264"/>
      <c r="M90" s="57"/>
      <c r="N90" s="394"/>
      <c r="O90" s="214"/>
      <c r="P90" s="8">
        <f t="shared" si="150"/>
        <v>0</v>
      </c>
      <c r="Q90" s="50">
        <f t="shared" si="151"/>
        <v>0</v>
      </c>
      <c r="S90" s="382">
        <f t="shared" si="152"/>
        <v>0</v>
      </c>
      <c r="T90" s="201">
        <f t="shared" si="152"/>
        <v>0</v>
      </c>
      <c r="U90" s="8">
        <f t="shared" si="153"/>
        <v>0</v>
      </c>
      <c r="V90" s="50">
        <f t="shared" si="154"/>
        <v>0</v>
      </c>
      <c r="X90" s="394">
        <f t="shared" si="216"/>
        <v>0</v>
      </c>
      <c r="Y90" s="201">
        <f t="shared" si="216"/>
        <v>0</v>
      </c>
      <c r="Z90" s="8">
        <f t="shared" si="156"/>
        <v>0</v>
      </c>
      <c r="AA90" s="50">
        <f t="shared" si="157"/>
        <v>0</v>
      </c>
      <c r="AC90" s="394">
        <f t="shared" si="158"/>
        <v>0</v>
      </c>
      <c r="AD90" s="201">
        <f t="shared" si="158"/>
        <v>0</v>
      </c>
      <c r="AE90" s="8">
        <f t="shared" si="159"/>
        <v>0</v>
      </c>
      <c r="AF90" s="50">
        <f t="shared" si="160"/>
        <v>0</v>
      </c>
      <c r="AH90" s="394">
        <f t="shared" si="161"/>
        <v>0</v>
      </c>
      <c r="AI90" s="201">
        <f t="shared" si="161"/>
        <v>0</v>
      </c>
      <c r="AJ90" s="8">
        <f t="shared" si="162"/>
        <v>0</v>
      </c>
      <c r="AK90" s="50">
        <f t="shared" si="163"/>
        <v>0</v>
      </c>
      <c r="AM90" s="394">
        <f t="shared" si="164"/>
        <v>0</v>
      </c>
      <c r="AN90" s="201">
        <f t="shared" si="164"/>
        <v>0</v>
      </c>
      <c r="AO90" s="8">
        <f t="shared" si="165"/>
        <v>0</v>
      </c>
      <c r="AP90" s="50">
        <f t="shared" si="166"/>
        <v>0</v>
      </c>
      <c r="AR90" s="394">
        <f t="shared" si="167"/>
        <v>0</v>
      </c>
      <c r="AS90" s="201">
        <f t="shared" si="167"/>
        <v>0</v>
      </c>
      <c r="AT90" s="8">
        <f t="shared" si="168"/>
        <v>0</v>
      </c>
      <c r="AU90" s="50">
        <f t="shared" si="169"/>
        <v>0</v>
      </c>
      <c r="AW90" s="394">
        <f t="shared" si="170"/>
        <v>0</v>
      </c>
      <c r="AX90" s="201">
        <f t="shared" si="170"/>
        <v>0</v>
      </c>
      <c r="AY90" s="8">
        <f t="shared" si="171"/>
        <v>0</v>
      </c>
      <c r="AZ90" s="50">
        <f t="shared" si="172"/>
        <v>0</v>
      </c>
      <c r="BB90" s="394">
        <f t="shared" si="173"/>
        <v>0</v>
      </c>
      <c r="BC90" s="201">
        <f t="shared" si="173"/>
        <v>0</v>
      </c>
      <c r="BD90" s="8">
        <f t="shared" si="174"/>
        <v>0</v>
      </c>
      <c r="BE90" s="50">
        <f t="shared" si="175"/>
        <v>0</v>
      </c>
      <c r="BG90" s="394">
        <f t="shared" si="176"/>
        <v>0</v>
      </c>
      <c r="BH90" s="201">
        <f t="shared" si="176"/>
        <v>0</v>
      </c>
      <c r="BI90" s="8">
        <f t="shared" si="177"/>
        <v>0</v>
      </c>
      <c r="BJ90" s="50">
        <f t="shared" si="178"/>
        <v>0</v>
      </c>
      <c r="BL90" s="394">
        <f t="shared" si="179"/>
        <v>0</v>
      </c>
      <c r="BM90" s="201">
        <f t="shared" si="179"/>
        <v>0</v>
      </c>
      <c r="BN90" s="8">
        <f t="shared" si="180"/>
        <v>0</v>
      </c>
      <c r="BO90" s="50">
        <f t="shared" si="181"/>
        <v>0</v>
      </c>
      <c r="BQ90" s="394">
        <f t="shared" si="182"/>
        <v>0</v>
      </c>
      <c r="BR90" s="201">
        <f t="shared" si="182"/>
        <v>0</v>
      </c>
      <c r="BS90" s="8">
        <f t="shared" si="183"/>
        <v>0</v>
      </c>
      <c r="BT90" s="50">
        <f t="shared" si="184"/>
        <v>0</v>
      </c>
      <c r="BV90" s="394">
        <f t="shared" si="185"/>
        <v>0</v>
      </c>
      <c r="BW90" s="201">
        <f t="shared" si="185"/>
        <v>0</v>
      </c>
      <c r="BX90" s="8">
        <f t="shared" si="186"/>
        <v>0</v>
      </c>
      <c r="BY90" s="50">
        <f t="shared" si="187"/>
        <v>0</v>
      </c>
      <c r="CA90" s="394">
        <f t="shared" si="188"/>
        <v>0</v>
      </c>
      <c r="CB90" s="201">
        <f t="shared" si="188"/>
        <v>0</v>
      </c>
      <c r="CC90" s="8">
        <f t="shared" si="189"/>
        <v>0</v>
      </c>
      <c r="CD90" s="50">
        <f t="shared" si="190"/>
        <v>0</v>
      </c>
      <c r="CF90" s="394">
        <f t="shared" si="191"/>
        <v>0</v>
      </c>
      <c r="CG90" s="201">
        <f t="shared" si="191"/>
        <v>0</v>
      </c>
      <c r="CH90" s="8">
        <f t="shared" si="192"/>
        <v>0</v>
      </c>
      <c r="CI90" s="50">
        <f t="shared" si="193"/>
        <v>0</v>
      </c>
      <c r="CK90" s="394">
        <f t="shared" si="194"/>
        <v>0</v>
      </c>
      <c r="CL90" s="201">
        <f t="shared" si="194"/>
        <v>0</v>
      </c>
      <c r="CM90" s="8">
        <f t="shared" si="195"/>
        <v>0</v>
      </c>
      <c r="CN90" s="50">
        <f t="shared" si="196"/>
        <v>0</v>
      </c>
      <c r="CP90" s="394">
        <f t="shared" si="197"/>
        <v>0</v>
      </c>
      <c r="CQ90" s="201">
        <f t="shared" si="197"/>
        <v>0</v>
      </c>
      <c r="CR90" s="8">
        <f t="shared" si="198"/>
        <v>0</v>
      </c>
      <c r="CS90" s="50">
        <f t="shared" si="199"/>
        <v>0</v>
      </c>
      <c r="CU90" s="394">
        <f t="shared" si="200"/>
        <v>0</v>
      </c>
      <c r="CV90" s="201">
        <f t="shared" si="200"/>
        <v>0</v>
      </c>
      <c r="CW90" s="8">
        <f t="shared" si="201"/>
        <v>0</v>
      </c>
      <c r="CX90" s="50">
        <f t="shared" si="202"/>
        <v>0</v>
      </c>
      <c r="CZ90" s="394">
        <f t="shared" si="203"/>
        <v>0</v>
      </c>
      <c r="DA90" s="201">
        <f t="shared" si="203"/>
        <v>0</v>
      </c>
      <c r="DB90" s="8">
        <f t="shared" si="204"/>
        <v>0</v>
      </c>
      <c r="DC90" s="50">
        <f t="shared" si="205"/>
        <v>0</v>
      </c>
      <c r="DE90" s="394">
        <f t="shared" si="206"/>
        <v>0</v>
      </c>
      <c r="DF90" s="201">
        <f t="shared" si="206"/>
        <v>0</v>
      </c>
      <c r="DG90" s="8">
        <f t="shared" si="207"/>
        <v>0</v>
      </c>
      <c r="DH90" s="50">
        <f t="shared" si="208"/>
        <v>0</v>
      </c>
      <c r="DJ90" s="394">
        <f t="shared" si="209"/>
        <v>0</v>
      </c>
      <c r="DK90" s="201">
        <f t="shared" si="209"/>
        <v>0</v>
      </c>
      <c r="DL90" s="8">
        <f t="shared" si="210"/>
        <v>0</v>
      </c>
      <c r="DM90" s="50">
        <f t="shared" si="211"/>
        <v>0</v>
      </c>
      <c r="DO90" s="394">
        <f t="shared" si="212"/>
        <v>0</v>
      </c>
      <c r="DP90" s="201">
        <f t="shared" si="212"/>
        <v>0</v>
      </c>
      <c r="DQ90" s="8">
        <f t="shared" si="213"/>
        <v>0</v>
      </c>
      <c r="DR90" s="50">
        <f t="shared" si="214"/>
        <v>0</v>
      </c>
      <c r="DT90" s="51">
        <f t="shared" si="145"/>
        <v>0</v>
      </c>
      <c r="DU90" s="50">
        <f t="shared" si="146"/>
        <v>0</v>
      </c>
      <c r="DV90" s="51">
        <v>0</v>
      </c>
      <c r="DW90" s="50">
        <f t="shared" si="147"/>
        <v>0</v>
      </c>
      <c r="DX90" s="51">
        <f t="shared" si="149"/>
        <v>0</v>
      </c>
      <c r="DY90" s="53">
        <f t="shared" si="148"/>
        <v>0</v>
      </c>
      <c r="DZ90" s="307">
        <f t="shared" si="144"/>
        <v>0</v>
      </c>
    </row>
    <row r="91" spans="2:130" ht="18" customHeight="1" x14ac:dyDescent="0.3">
      <c r="B91" s="72"/>
      <c r="C91" s="54"/>
      <c r="D91" s="54"/>
      <c r="E91" s="239"/>
      <c r="F91" s="263"/>
      <c r="G91" s="274"/>
      <c r="H91" s="263"/>
      <c r="I91" s="56"/>
      <c r="J91" s="56"/>
      <c r="K91" s="265"/>
      <c r="L91" s="264"/>
      <c r="M91" s="57"/>
      <c r="N91" s="394"/>
      <c r="O91" s="214"/>
      <c r="P91" s="8">
        <f t="shared" si="150"/>
        <v>0</v>
      </c>
      <c r="Q91" s="50">
        <f t="shared" si="151"/>
        <v>0</v>
      </c>
      <c r="S91" s="382">
        <f t="shared" si="152"/>
        <v>0</v>
      </c>
      <c r="T91" s="201">
        <f t="shared" si="152"/>
        <v>0</v>
      </c>
      <c r="U91" s="8">
        <f t="shared" si="153"/>
        <v>0</v>
      </c>
      <c r="V91" s="50">
        <f t="shared" si="154"/>
        <v>0</v>
      </c>
      <c r="X91" s="394">
        <f t="shared" si="216"/>
        <v>0</v>
      </c>
      <c r="Y91" s="201">
        <f t="shared" si="216"/>
        <v>0</v>
      </c>
      <c r="Z91" s="8">
        <f t="shared" si="156"/>
        <v>0</v>
      </c>
      <c r="AA91" s="50">
        <f t="shared" si="157"/>
        <v>0</v>
      </c>
      <c r="AC91" s="394">
        <f t="shared" si="158"/>
        <v>0</v>
      </c>
      <c r="AD91" s="201">
        <f t="shared" si="158"/>
        <v>0</v>
      </c>
      <c r="AE91" s="8">
        <f t="shared" si="159"/>
        <v>0</v>
      </c>
      <c r="AF91" s="50">
        <f t="shared" si="160"/>
        <v>0</v>
      </c>
      <c r="AH91" s="394">
        <f t="shared" si="161"/>
        <v>0</v>
      </c>
      <c r="AI91" s="201">
        <f t="shared" si="161"/>
        <v>0</v>
      </c>
      <c r="AJ91" s="8">
        <f t="shared" si="162"/>
        <v>0</v>
      </c>
      <c r="AK91" s="50">
        <f t="shared" si="163"/>
        <v>0</v>
      </c>
      <c r="AM91" s="394">
        <f t="shared" si="164"/>
        <v>0</v>
      </c>
      <c r="AN91" s="201">
        <f t="shared" si="164"/>
        <v>0</v>
      </c>
      <c r="AO91" s="8">
        <f t="shared" si="165"/>
        <v>0</v>
      </c>
      <c r="AP91" s="50">
        <f t="shared" si="166"/>
        <v>0</v>
      </c>
      <c r="AR91" s="394">
        <f t="shared" si="167"/>
        <v>0</v>
      </c>
      <c r="AS91" s="201">
        <f t="shared" si="167"/>
        <v>0</v>
      </c>
      <c r="AT91" s="8">
        <f t="shared" si="168"/>
        <v>0</v>
      </c>
      <c r="AU91" s="50">
        <f t="shared" si="169"/>
        <v>0</v>
      </c>
      <c r="AW91" s="394">
        <f t="shared" si="170"/>
        <v>0</v>
      </c>
      <c r="AX91" s="201">
        <f t="shared" si="170"/>
        <v>0</v>
      </c>
      <c r="AY91" s="8">
        <f t="shared" si="171"/>
        <v>0</v>
      </c>
      <c r="AZ91" s="50">
        <f t="shared" si="172"/>
        <v>0</v>
      </c>
      <c r="BB91" s="394">
        <f t="shared" si="173"/>
        <v>0</v>
      </c>
      <c r="BC91" s="201">
        <f t="shared" si="173"/>
        <v>0</v>
      </c>
      <c r="BD91" s="8">
        <f t="shared" si="174"/>
        <v>0</v>
      </c>
      <c r="BE91" s="50">
        <f t="shared" si="175"/>
        <v>0</v>
      </c>
      <c r="BG91" s="394">
        <f t="shared" si="176"/>
        <v>0</v>
      </c>
      <c r="BH91" s="201">
        <f t="shared" si="176"/>
        <v>0</v>
      </c>
      <c r="BI91" s="8">
        <f t="shared" si="177"/>
        <v>0</v>
      </c>
      <c r="BJ91" s="50">
        <f t="shared" si="178"/>
        <v>0</v>
      </c>
      <c r="BL91" s="394">
        <f t="shared" si="179"/>
        <v>0</v>
      </c>
      <c r="BM91" s="201">
        <f t="shared" si="179"/>
        <v>0</v>
      </c>
      <c r="BN91" s="8">
        <f t="shared" si="180"/>
        <v>0</v>
      </c>
      <c r="BO91" s="50">
        <f t="shared" si="181"/>
        <v>0</v>
      </c>
      <c r="BQ91" s="394">
        <f t="shared" si="182"/>
        <v>0</v>
      </c>
      <c r="BR91" s="201">
        <f t="shared" si="182"/>
        <v>0</v>
      </c>
      <c r="BS91" s="8">
        <f t="shared" si="183"/>
        <v>0</v>
      </c>
      <c r="BT91" s="50">
        <f t="shared" si="184"/>
        <v>0</v>
      </c>
      <c r="BV91" s="394">
        <f t="shared" si="185"/>
        <v>0</v>
      </c>
      <c r="BW91" s="201">
        <f t="shared" si="185"/>
        <v>0</v>
      </c>
      <c r="BX91" s="8">
        <f t="shared" si="186"/>
        <v>0</v>
      </c>
      <c r="BY91" s="50">
        <f t="shared" si="187"/>
        <v>0</v>
      </c>
      <c r="CA91" s="394">
        <f t="shared" si="188"/>
        <v>0</v>
      </c>
      <c r="CB91" s="201">
        <f t="shared" si="188"/>
        <v>0</v>
      </c>
      <c r="CC91" s="8">
        <f t="shared" si="189"/>
        <v>0</v>
      </c>
      <c r="CD91" s="50">
        <f t="shared" si="190"/>
        <v>0</v>
      </c>
      <c r="CF91" s="394">
        <f t="shared" si="191"/>
        <v>0</v>
      </c>
      <c r="CG91" s="201">
        <f t="shared" si="191"/>
        <v>0</v>
      </c>
      <c r="CH91" s="8">
        <f t="shared" si="192"/>
        <v>0</v>
      </c>
      <c r="CI91" s="50">
        <f t="shared" si="193"/>
        <v>0</v>
      </c>
      <c r="CK91" s="394">
        <f t="shared" si="194"/>
        <v>0</v>
      </c>
      <c r="CL91" s="201">
        <f t="shared" si="194"/>
        <v>0</v>
      </c>
      <c r="CM91" s="8">
        <f t="shared" si="195"/>
        <v>0</v>
      </c>
      <c r="CN91" s="50">
        <f t="shared" si="196"/>
        <v>0</v>
      </c>
      <c r="CP91" s="394">
        <f t="shared" si="197"/>
        <v>0</v>
      </c>
      <c r="CQ91" s="201">
        <f t="shared" si="197"/>
        <v>0</v>
      </c>
      <c r="CR91" s="8">
        <f t="shared" si="198"/>
        <v>0</v>
      </c>
      <c r="CS91" s="50">
        <f t="shared" si="199"/>
        <v>0</v>
      </c>
      <c r="CU91" s="394">
        <f t="shared" si="200"/>
        <v>0</v>
      </c>
      <c r="CV91" s="201">
        <f t="shared" si="200"/>
        <v>0</v>
      </c>
      <c r="CW91" s="8">
        <f t="shared" si="201"/>
        <v>0</v>
      </c>
      <c r="CX91" s="50">
        <f t="shared" si="202"/>
        <v>0</v>
      </c>
      <c r="CZ91" s="394">
        <f t="shared" si="203"/>
        <v>0</v>
      </c>
      <c r="DA91" s="201">
        <f t="shared" si="203"/>
        <v>0</v>
      </c>
      <c r="DB91" s="8">
        <f t="shared" si="204"/>
        <v>0</v>
      </c>
      <c r="DC91" s="50">
        <f t="shared" si="205"/>
        <v>0</v>
      </c>
      <c r="DE91" s="394">
        <f t="shared" si="206"/>
        <v>0</v>
      </c>
      <c r="DF91" s="201">
        <f t="shared" si="206"/>
        <v>0</v>
      </c>
      <c r="DG91" s="8">
        <f t="shared" si="207"/>
        <v>0</v>
      </c>
      <c r="DH91" s="50">
        <f t="shared" si="208"/>
        <v>0</v>
      </c>
      <c r="DJ91" s="394">
        <f t="shared" si="209"/>
        <v>0</v>
      </c>
      <c r="DK91" s="201">
        <f t="shared" si="209"/>
        <v>0</v>
      </c>
      <c r="DL91" s="8">
        <f t="shared" si="210"/>
        <v>0</v>
      </c>
      <c r="DM91" s="50">
        <f t="shared" si="211"/>
        <v>0</v>
      </c>
      <c r="DO91" s="394">
        <f t="shared" si="212"/>
        <v>0</v>
      </c>
      <c r="DP91" s="201">
        <f t="shared" si="212"/>
        <v>0</v>
      </c>
      <c r="DQ91" s="8">
        <f t="shared" si="213"/>
        <v>0</v>
      </c>
      <c r="DR91" s="50">
        <f t="shared" si="214"/>
        <v>0</v>
      </c>
      <c r="DT91" s="51">
        <f t="shared" si="145"/>
        <v>0</v>
      </c>
      <c r="DU91" s="50">
        <f t="shared" si="146"/>
        <v>0</v>
      </c>
      <c r="DV91" s="51">
        <v>0</v>
      </c>
      <c r="DW91" s="50">
        <f t="shared" si="147"/>
        <v>0</v>
      </c>
      <c r="DX91" s="51">
        <f t="shared" si="149"/>
        <v>0</v>
      </c>
      <c r="DY91" s="53">
        <f t="shared" si="148"/>
        <v>0</v>
      </c>
      <c r="DZ91" s="307">
        <f t="shared" si="144"/>
        <v>0</v>
      </c>
    </row>
    <row r="92" spans="2:130" ht="18" customHeight="1" x14ac:dyDescent="0.3">
      <c r="B92" s="321"/>
      <c r="C92" s="54"/>
      <c r="D92" s="54"/>
      <c r="E92" s="239"/>
      <c r="F92" s="263"/>
      <c r="G92" s="274"/>
      <c r="H92" s="263"/>
      <c r="I92" s="56"/>
      <c r="J92" s="56"/>
      <c r="K92" s="265"/>
      <c r="L92" s="264"/>
      <c r="M92" s="57"/>
      <c r="N92" s="394"/>
      <c r="O92" s="214"/>
      <c r="P92" s="8">
        <f t="shared" si="150"/>
        <v>0</v>
      </c>
      <c r="Q92" s="50">
        <f t="shared" si="151"/>
        <v>0</v>
      </c>
      <c r="S92" s="382">
        <f t="shared" si="152"/>
        <v>0</v>
      </c>
      <c r="T92" s="201">
        <f t="shared" si="152"/>
        <v>0</v>
      </c>
      <c r="U92" s="8">
        <f t="shared" si="153"/>
        <v>0</v>
      </c>
      <c r="V92" s="50">
        <f t="shared" si="154"/>
        <v>0</v>
      </c>
      <c r="X92" s="394">
        <f t="shared" si="216"/>
        <v>0</v>
      </c>
      <c r="Y92" s="201">
        <f t="shared" si="216"/>
        <v>0</v>
      </c>
      <c r="Z92" s="8">
        <f t="shared" si="156"/>
        <v>0</v>
      </c>
      <c r="AA92" s="50">
        <f t="shared" si="157"/>
        <v>0</v>
      </c>
      <c r="AC92" s="394">
        <f t="shared" si="158"/>
        <v>0</v>
      </c>
      <c r="AD92" s="201">
        <f t="shared" si="158"/>
        <v>0</v>
      </c>
      <c r="AE92" s="8">
        <f t="shared" si="159"/>
        <v>0</v>
      </c>
      <c r="AF92" s="50">
        <f t="shared" si="160"/>
        <v>0</v>
      </c>
      <c r="AH92" s="394">
        <f t="shared" si="161"/>
        <v>0</v>
      </c>
      <c r="AI92" s="201">
        <f t="shared" si="161"/>
        <v>0</v>
      </c>
      <c r="AJ92" s="8">
        <f t="shared" si="162"/>
        <v>0</v>
      </c>
      <c r="AK92" s="50">
        <f t="shared" si="163"/>
        <v>0</v>
      </c>
      <c r="AM92" s="394">
        <f t="shared" si="164"/>
        <v>0</v>
      </c>
      <c r="AN92" s="201">
        <f t="shared" si="164"/>
        <v>0</v>
      </c>
      <c r="AO92" s="8">
        <f t="shared" si="165"/>
        <v>0</v>
      </c>
      <c r="AP92" s="50">
        <f t="shared" si="166"/>
        <v>0</v>
      </c>
      <c r="AR92" s="394">
        <f t="shared" si="167"/>
        <v>0</v>
      </c>
      <c r="AS92" s="201">
        <f t="shared" si="167"/>
        <v>0</v>
      </c>
      <c r="AT92" s="8">
        <f t="shared" si="168"/>
        <v>0</v>
      </c>
      <c r="AU92" s="50">
        <f t="shared" si="169"/>
        <v>0</v>
      </c>
      <c r="AW92" s="394">
        <f t="shared" si="170"/>
        <v>0</v>
      </c>
      <c r="AX92" s="201">
        <f t="shared" si="170"/>
        <v>0</v>
      </c>
      <c r="AY92" s="8">
        <f t="shared" si="171"/>
        <v>0</v>
      </c>
      <c r="AZ92" s="50">
        <f t="shared" si="172"/>
        <v>0</v>
      </c>
      <c r="BB92" s="394">
        <f t="shared" si="173"/>
        <v>0</v>
      </c>
      <c r="BC92" s="201">
        <f t="shared" si="173"/>
        <v>0</v>
      </c>
      <c r="BD92" s="8">
        <f t="shared" si="174"/>
        <v>0</v>
      </c>
      <c r="BE92" s="50">
        <f t="shared" si="175"/>
        <v>0</v>
      </c>
      <c r="BG92" s="394">
        <f t="shared" si="176"/>
        <v>0</v>
      </c>
      <c r="BH92" s="201">
        <f t="shared" si="176"/>
        <v>0</v>
      </c>
      <c r="BI92" s="8">
        <f t="shared" si="177"/>
        <v>0</v>
      </c>
      <c r="BJ92" s="50">
        <f t="shared" si="178"/>
        <v>0</v>
      </c>
      <c r="BL92" s="394">
        <f t="shared" si="179"/>
        <v>0</v>
      </c>
      <c r="BM92" s="201">
        <f t="shared" si="179"/>
        <v>0</v>
      </c>
      <c r="BN92" s="8">
        <f t="shared" si="180"/>
        <v>0</v>
      </c>
      <c r="BO92" s="50">
        <f t="shared" si="181"/>
        <v>0</v>
      </c>
      <c r="BQ92" s="394">
        <f t="shared" si="182"/>
        <v>0</v>
      </c>
      <c r="BR92" s="201">
        <f t="shared" si="182"/>
        <v>0</v>
      </c>
      <c r="BS92" s="8">
        <f t="shared" si="183"/>
        <v>0</v>
      </c>
      <c r="BT92" s="50">
        <f t="shared" si="184"/>
        <v>0</v>
      </c>
      <c r="BV92" s="394">
        <f t="shared" si="185"/>
        <v>0</v>
      </c>
      <c r="BW92" s="201">
        <f t="shared" si="185"/>
        <v>0</v>
      </c>
      <c r="BX92" s="8">
        <f t="shared" si="186"/>
        <v>0</v>
      </c>
      <c r="BY92" s="50">
        <f t="shared" si="187"/>
        <v>0</v>
      </c>
      <c r="CA92" s="394">
        <f t="shared" si="188"/>
        <v>0</v>
      </c>
      <c r="CB92" s="201">
        <f t="shared" si="188"/>
        <v>0</v>
      </c>
      <c r="CC92" s="8">
        <f t="shared" si="189"/>
        <v>0</v>
      </c>
      <c r="CD92" s="50">
        <f t="shared" si="190"/>
        <v>0</v>
      </c>
      <c r="CF92" s="394">
        <f t="shared" si="191"/>
        <v>0</v>
      </c>
      <c r="CG92" s="201">
        <f t="shared" si="191"/>
        <v>0</v>
      </c>
      <c r="CH92" s="8">
        <f t="shared" si="192"/>
        <v>0</v>
      </c>
      <c r="CI92" s="50">
        <f t="shared" si="193"/>
        <v>0</v>
      </c>
      <c r="CK92" s="394">
        <f t="shared" si="194"/>
        <v>0</v>
      </c>
      <c r="CL92" s="201">
        <f t="shared" si="194"/>
        <v>0</v>
      </c>
      <c r="CM92" s="8">
        <f t="shared" si="195"/>
        <v>0</v>
      </c>
      <c r="CN92" s="50">
        <f t="shared" si="196"/>
        <v>0</v>
      </c>
      <c r="CP92" s="394">
        <f t="shared" si="197"/>
        <v>0</v>
      </c>
      <c r="CQ92" s="201">
        <f t="shared" si="197"/>
        <v>0</v>
      </c>
      <c r="CR92" s="8">
        <f t="shared" si="198"/>
        <v>0</v>
      </c>
      <c r="CS92" s="50">
        <f t="shared" si="199"/>
        <v>0</v>
      </c>
      <c r="CU92" s="394">
        <f t="shared" si="200"/>
        <v>0</v>
      </c>
      <c r="CV92" s="201">
        <f t="shared" si="200"/>
        <v>0</v>
      </c>
      <c r="CW92" s="8">
        <f t="shared" si="201"/>
        <v>0</v>
      </c>
      <c r="CX92" s="50">
        <f t="shared" si="202"/>
        <v>0</v>
      </c>
      <c r="CZ92" s="394">
        <f t="shared" si="203"/>
        <v>0</v>
      </c>
      <c r="DA92" s="201">
        <f t="shared" si="203"/>
        <v>0</v>
      </c>
      <c r="DB92" s="8">
        <f t="shared" si="204"/>
        <v>0</v>
      </c>
      <c r="DC92" s="50">
        <f t="shared" si="205"/>
        <v>0</v>
      </c>
      <c r="DE92" s="394">
        <f t="shared" si="206"/>
        <v>0</v>
      </c>
      <c r="DF92" s="201">
        <f t="shared" si="206"/>
        <v>0</v>
      </c>
      <c r="DG92" s="8">
        <f t="shared" si="207"/>
        <v>0</v>
      </c>
      <c r="DH92" s="50">
        <f t="shared" si="208"/>
        <v>0</v>
      </c>
      <c r="DJ92" s="394">
        <f t="shared" si="209"/>
        <v>0</v>
      </c>
      <c r="DK92" s="201">
        <f t="shared" si="209"/>
        <v>0</v>
      </c>
      <c r="DL92" s="8">
        <f t="shared" si="210"/>
        <v>0</v>
      </c>
      <c r="DM92" s="50">
        <f t="shared" si="211"/>
        <v>0</v>
      </c>
      <c r="DO92" s="394">
        <f t="shared" si="212"/>
        <v>0</v>
      </c>
      <c r="DP92" s="201">
        <f t="shared" si="212"/>
        <v>0</v>
      </c>
      <c r="DQ92" s="8">
        <f t="shared" si="213"/>
        <v>0</v>
      </c>
      <c r="DR92" s="50">
        <f t="shared" si="214"/>
        <v>0</v>
      </c>
      <c r="DT92" s="51">
        <f t="shared" si="145"/>
        <v>0</v>
      </c>
      <c r="DU92" s="50">
        <f t="shared" si="146"/>
        <v>0</v>
      </c>
      <c r="DV92" s="51">
        <v>0</v>
      </c>
      <c r="DW92" s="50">
        <f t="shared" si="147"/>
        <v>0</v>
      </c>
      <c r="DX92" s="51">
        <f t="shared" si="149"/>
        <v>0</v>
      </c>
      <c r="DY92" s="53">
        <f t="shared" si="148"/>
        <v>0</v>
      </c>
      <c r="DZ92" s="307">
        <f t="shared" si="144"/>
        <v>0</v>
      </c>
    </row>
    <row r="93" spans="2:130" ht="18" customHeight="1" x14ac:dyDescent="0.3">
      <c r="B93" s="286"/>
      <c r="C93" s="54"/>
      <c r="D93" s="54"/>
      <c r="E93" s="239"/>
      <c r="F93" s="263"/>
      <c r="G93" s="274"/>
      <c r="H93" s="263"/>
      <c r="I93" s="56"/>
      <c r="J93" s="56"/>
      <c r="K93" s="265"/>
      <c r="L93" s="264"/>
      <c r="M93" s="57"/>
      <c r="N93" s="394"/>
      <c r="O93" s="214"/>
      <c r="P93" s="8">
        <f t="shared" si="150"/>
        <v>0</v>
      </c>
      <c r="Q93" s="50">
        <f t="shared" si="151"/>
        <v>0</v>
      </c>
      <c r="S93" s="382">
        <f t="shared" si="152"/>
        <v>0</v>
      </c>
      <c r="T93" s="201">
        <f t="shared" si="152"/>
        <v>0</v>
      </c>
      <c r="U93" s="8">
        <f t="shared" si="153"/>
        <v>0</v>
      </c>
      <c r="V93" s="50">
        <f t="shared" si="154"/>
        <v>0</v>
      </c>
      <c r="X93" s="394">
        <f t="shared" si="216"/>
        <v>0</v>
      </c>
      <c r="Y93" s="201">
        <f t="shared" si="216"/>
        <v>0</v>
      </c>
      <c r="Z93" s="8">
        <f t="shared" si="156"/>
        <v>0</v>
      </c>
      <c r="AA93" s="50">
        <f t="shared" si="157"/>
        <v>0</v>
      </c>
      <c r="AC93" s="394">
        <f t="shared" si="158"/>
        <v>0</v>
      </c>
      <c r="AD93" s="201">
        <f t="shared" si="158"/>
        <v>0</v>
      </c>
      <c r="AE93" s="8">
        <f t="shared" si="159"/>
        <v>0</v>
      </c>
      <c r="AF93" s="50">
        <f t="shared" si="160"/>
        <v>0</v>
      </c>
      <c r="AH93" s="394">
        <f t="shared" si="161"/>
        <v>0</v>
      </c>
      <c r="AI93" s="201">
        <f t="shared" si="161"/>
        <v>0</v>
      </c>
      <c r="AJ93" s="8">
        <f t="shared" si="162"/>
        <v>0</v>
      </c>
      <c r="AK93" s="50">
        <f t="shared" si="163"/>
        <v>0</v>
      </c>
      <c r="AM93" s="394">
        <f t="shared" si="164"/>
        <v>0</v>
      </c>
      <c r="AN93" s="201">
        <f t="shared" si="164"/>
        <v>0</v>
      </c>
      <c r="AO93" s="8">
        <f t="shared" si="165"/>
        <v>0</v>
      </c>
      <c r="AP93" s="50">
        <f t="shared" si="166"/>
        <v>0</v>
      </c>
      <c r="AR93" s="394">
        <f t="shared" si="167"/>
        <v>0</v>
      </c>
      <c r="AS93" s="201">
        <f t="shared" si="167"/>
        <v>0</v>
      </c>
      <c r="AT93" s="8">
        <f t="shared" si="168"/>
        <v>0</v>
      </c>
      <c r="AU93" s="50">
        <f t="shared" si="169"/>
        <v>0</v>
      </c>
      <c r="AW93" s="394">
        <f t="shared" si="170"/>
        <v>0</v>
      </c>
      <c r="AX93" s="201">
        <f t="shared" si="170"/>
        <v>0</v>
      </c>
      <c r="AY93" s="8">
        <f t="shared" si="171"/>
        <v>0</v>
      </c>
      <c r="AZ93" s="50">
        <f t="shared" si="172"/>
        <v>0</v>
      </c>
      <c r="BB93" s="394">
        <f t="shared" si="173"/>
        <v>0</v>
      </c>
      <c r="BC93" s="201">
        <f t="shared" si="173"/>
        <v>0</v>
      </c>
      <c r="BD93" s="8">
        <f t="shared" si="174"/>
        <v>0</v>
      </c>
      <c r="BE93" s="50">
        <f t="shared" si="175"/>
        <v>0</v>
      </c>
      <c r="BG93" s="394">
        <f t="shared" si="176"/>
        <v>0</v>
      </c>
      <c r="BH93" s="201">
        <f t="shared" si="176"/>
        <v>0</v>
      </c>
      <c r="BI93" s="8">
        <f t="shared" si="177"/>
        <v>0</v>
      </c>
      <c r="BJ93" s="50">
        <f t="shared" si="178"/>
        <v>0</v>
      </c>
      <c r="BL93" s="394">
        <f t="shared" si="179"/>
        <v>0</v>
      </c>
      <c r="BM93" s="201">
        <f t="shared" si="179"/>
        <v>0</v>
      </c>
      <c r="BN93" s="8">
        <f t="shared" si="180"/>
        <v>0</v>
      </c>
      <c r="BO93" s="50">
        <f t="shared" si="181"/>
        <v>0</v>
      </c>
      <c r="BQ93" s="394">
        <f t="shared" si="182"/>
        <v>0</v>
      </c>
      <c r="BR93" s="201">
        <f t="shared" si="182"/>
        <v>0</v>
      </c>
      <c r="BS93" s="8">
        <f t="shared" si="183"/>
        <v>0</v>
      </c>
      <c r="BT93" s="50">
        <f t="shared" si="184"/>
        <v>0</v>
      </c>
      <c r="BV93" s="394">
        <f t="shared" si="185"/>
        <v>0</v>
      </c>
      <c r="BW93" s="201">
        <f t="shared" si="185"/>
        <v>0</v>
      </c>
      <c r="BX93" s="8">
        <f t="shared" si="186"/>
        <v>0</v>
      </c>
      <c r="BY93" s="50">
        <f t="shared" si="187"/>
        <v>0</v>
      </c>
      <c r="CA93" s="394">
        <f t="shared" si="188"/>
        <v>0</v>
      </c>
      <c r="CB93" s="201">
        <f t="shared" si="188"/>
        <v>0</v>
      </c>
      <c r="CC93" s="8">
        <f t="shared" si="189"/>
        <v>0</v>
      </c>
      <c r="CD93" s="50">
        <f t="shared" si="190"/>
        <v>0</v>
      </c>
      <c r="CF93" s="394">
        <f t="shared" si="191"/>
        <v>0</v>
      </c>
      <c r="CG93" s="201">
        <f t="shared" si="191"/>
        <v>0</v>
      </c>
      <c r="CH93" s="8">
        <f t="shared" si="192"/>
        <v>0</v>
      </c>
      <c r="CI93" s="50">
        <f t="shared" si="193"/>
        <v>0</v>
      </c>
      <c r="CK93" s="394">
        <f t="shared" si="194"/>
        <v>0</v>
      </c>
      <c r="CL93" s="201">
        <f t="shared" si="194"/>
        <v>0</v>
      </c>
      <c r="CM93" s="8">
        <f t="shared" si="195"/>
        <v>0</v>
      </c>
      <c r="CN93" s="50">
        <f t="shared" si="196"/>
        <v>0</v>
      </c>
      <c r="CP93" s="394">
        <f t="shared" si="197"/>
        <v>0</v>
      </c>
      <c r="CQ93" s="201">
        <f t="shared" si="197"/>
        <v>0</v>
      </c>
      <c r="CR93" s="8">
        <f t="shared" si="198"/>
        <v>0</v>
      </c>
      <c r="CS93" s="50">
        <f t="shared" si="199"/>
        <v>0</v>
      </c>
      <c r="CU93" s="394">
        <f t="shared" si="200"/>
        <v>0</v>
      </c>
      <c r="CV93" s="201">
        <f t="shared" si="200"/>
        <v>0</v>
      </c>
      <c r="CW93" s="8">
        <f t="shared" si="201"/>
        <v>0</v>
      </c>
      <c r="CX93" s="50">
        <f t="shared" si="202"/>
        <v>0</v>
      </c>
      <c r="CZ93" s="394">
        <f t="shared" si="203"/>
        <v>0</v>
      </c>
      <c r="DA93" s="201">
        <f t="shared" si="203"/>
        <v>0</v>
      </c>
      <c r="DB93" s="8">
        <f t="shared" si="204"/>
        <v>0</v>
      </c>
      <c r="DC93" s="50">
        <f t="shared" si="205"/>
        <v>0</v>
      </c>
      <c r="DE93" s="394">
        <f t="shared" si="206"/>
        <v>0</v>
      </c>
      <c r="DF93" s="201">
        <f t="shared" si="206"/>
        <v>0</v>
      </c>
      <c r="DG93" s="8">
        <f t="shared" si="207"/>
        <v>0</v>
      </c>
      <c r="DH93" s="50">
        <f t="shared" si="208"/>
        <v>0</v>
      </c>
      <c r="DJ93" s="394">
        <f t="shared" si="209"/>
        <v>0</v>
      </c>
      <c r="DK93" s="201">
        <f t="shared" si="209"/>
        <v>0</v>
      </c>
      <c r="DL93" s="8">
        <f t="shared" si="210"/>
        <v>0</v>
      </c>
      <c r="DM93" s="50">
        <f t="shared" si="211"/>
        <v>0</v>
      </c>
      <c r="DO93" s="394">
        <f t="shared" si="212"/>
        <v>0</v>
      </c>
      <c r="DP93" s="201">
        <f t="shared" si="212"/>
        <v>0</v>
      </c>
      <c r="DQ93" s="8">
        <f t="shared" si="213"/>
        <v>0</v>
      </c>
      <c r="DR93" s="50">
        <f t="shared" si="214"/>
        <v>0</v>
      </c>
      <c r="DT93" s="51">
        <f t="shared" si="145"/>
        <v>0</v>
      </c>
      <c r="DU93" s="50">
        <f t="shared" si="146"/>
        <v>0</v>
      </c>
      <c r="DV93" s="51">
        <v>0</v>
      </c>
      <c r="DW93" s="50">
        <f t="shared" si="147"/>
        <v>0</v>
      </c>
      <c r="DX93" s="51">
        <f t="shared" si="149"/>
        <v>0</v>
      </c>
      <c r="DY93" s="53">
        <f t="shared" si="148"/>
        <v>0</v>
      </c>
      <c r="DZ93" s="307">
        <f t="shared" si="144"/>
        <v>0</v>
      </c>
    </row>
    <row r="94" spans="2:130" ht="18" customHeight="1" x14ac:dyDescent="0.3">
      <c r="B94" s="286"/>
      <c r="C94" s="54"/>
      <c r="D94" s="54"/>
      <c r="E94" s="239"/>
      <c r="F94" s="263"/>
      <c r="G94" s="274"/>
      <c r="H94" s="263"/>
      <c r="I94" s="56"/>
      <c r="J94" s="56"/>
      <c r="K94" s="265"/>
      <c r="L94" s="264"/>
      <c r="M94" s="57"/>
      <c r="N94" s="394"/>
      <c r="O94" s="214"/>
      <c r="P94" s="8">
        <f t="shared" si="150"/>
        <v>0</v>
      </c>
      <c r="Q94" s="50">
        <f t="shared" si="151"/>
        <v>0</v>
      </c>
      <c r="S94" s="382">
        <f t="shared" si="152"/>
        <v>0</v>
      </c>
      <c r="T94" s="201">
        <f t="shared" si="152"/>
        <v>0</v>
      </c>
      <c r="U94" s="8">
        <f t="shared" si="153"/>
        <v>0</v>
      </c>
      <c r="V94" s="50">
        <f t="shared" si="154"/>
        <v>0</v>
      </c>
      <c r="X94" s="394">
        <f t="shared" si="216"/>
        <v>0</v>
      </c>
      <c r="Y94" s="201">
        <f t="shared" si="216"/>
        <v>0</v>
      </c>
      <c r="Z94" s="8">
        <f t="shared" si="156"/>
        <v>0</v>
      </c>
      <c r="AA94" s="50">
        <f t="shared" si="157"/>
        <v>0</v>
      </c>
      <c r="AC94" s="394">
        <f t="shared" si="158"/>
        <v>0</v>
      </c>
      <c r="AD94" s="201">
        <f t="shared" si="158"/>
        <v>0</v>
      </c>
      <c r="AE94" s="8">
        <f t="shared" si="159"/>
        <v>0</v>
      </c>
      <c r="AF94" s="50">
        <f t="shared" si="160"/>
        <v>0</v>
      </c>
      <c r="AH94" s="394">
        <f t="shared" si="161"/>
        <v>0</v>
      </c>
      <c r="AI94" s="201">
        <f t="shared" si="161"/>
        <v>0</v>
      </c>
      <c r="AJ94" s="8">
        <f t="shared" si="162"/>
        <v>0</v>
      </c>
      <c r="AK94" s="50">
        <f t="shared" si="163"/>
        <v>0</v>
      </c>
      <c r="AM94" s="394">
        <f t="shared" si="164"/>
        <v>0</v>
      </c>
      <c r="AN94" s="201">
        <f t="shared" si="164"/>
        <v>0</v>
      </c>
      <c r="AO94" s="8">
        <f t="shared" si="165"/>
        <v>0</v>
      </c>
      <c r="AP94" s="50">
        <f t="shared" si="166"/>
        <v>0</v>
      </c>
      <c r="AR94" s="394">
        <f t="shared" si="167"/>
        <v>0</v>
      </c>
      <c r="AS94" s="201">
        <f t="shared" si="167"/>
        <v>0</v>
      </c>
      <c r="AT94" s="8">
        <f t="shared" si="168"/>
        <v>0</v>
      </c>
      <c r="AU94" s="50">
        <f t="shared" si="169"/>
        <v>0</v>
      </c>
      <c r="AW94" s="394">
        <f t="shared" si="170"/>
        <v>0</v>
      </c>
      <c r="AX94" s="201">
        <f t="shared" si="170"/>
        <v>0</v>
      </c>
      <c r="AY94" s="8">
        <f t="shared" si="171"/>
        <v>0</v>
      </c>
      <c r="AZ94" s="50">
        <f t="shared" si="172"/>
        <v>0</v>
      </c>
      <c r="BB94" s="394">
        <f t="shared" si="173"/>
        <v>0</v>
      </c>
      <c r="BC94" s="201">
        <f t="shared" si="173"/>
        <v>0</v>
      </c>
      <c r="BD94" s="8">
        <f t="shared" si="174"/>
        <v>0</v>
      </c>
      <c r="BE94" s="50">
        <f t="shared" si="175"/>
        <v>0</v>
      </c>
      <c r="BG94" s="394">
        <f t="shared" si="176"/>
        <v>0</v>
      </c>
      <c r="BH94" s="201">
        <f t="shared" si="176"/>
        <v>0</v>
      </c>
      <c r="BI94" s="8">
        <f t="shared" si="177"/>
        <v>0</v>
      </c>
      <c r="BJ94" s="50">
        <f t="shared" si="178"/>
        <v>0</v>
      </c>
      <c r="BL94" s="394">
        <f t="shared" si="179"/>
        <v>0</v>
      </c>
      <c r="BM94" s="201">
        <f t="shared" si="179"/>
        <v>0</v>
      </c>
      <c r="BN94" s="8">
        <f t="shared" si="180"/>
        <v>0</v>
      </c>
      <c r="BO94" s="50">
        <f t="shared" si="181"/>
        <v>0</v>
      </c>
      <c r="BQ94" s="394">
        <f t="shared" si="182"/>
        <v>0</v>
      </c>
      <c r="BR94" s="201">
        <f t="shared" si="182"/>
        <v>0</v>
      </c>
      <c r="BS94" s="8">
        <f t="shared" si="183"/>
        <v>0</v>
      </c>
      <c r="BT94" s="50">
        <f t="shared" si="184"/>
        <v>0</v>
      </c>
      <c r="BV94" s="394">
        <f t="shared" si="185"/>
        <v>0</v>
      </c>
      <c r="BW94" s="201">
        <f t="shared" si="185"/>
        <v>0</v>
      </c>
      <c r="BX94" s="8">
        <f t="shared" si="186"/>
        <v>0</v>
      </c>
      <c r="BY94" s="50">
        <f t="shared" si="187"/>
        <v>0</v>
      </c>
      <c r="CA94" s="394">
        <f t="shared" si="188"/>
        <v>0</v>
      </c>
      <c r="CB94" s="201">
        <f t="shared" si="188"/>
        <v>0</v>
      </c>
      <c r="CC94" s="8">
        <f t="shared" si="189"/>
        <v>0</v>
      </c>
      <c r="CD94" s="50">
        <f t="shared" si="190"/>
        <v>0</v>
      </c>
      <c r="CF94" s="394">
        <f t="shared" si="191"/>
        <v>0</v>
      </c>
      <c r="CG94" s="201">
        <f t="shared" si="191"/>
        <v>0</v>
      </c>
      <c r="CH94" s="8">
        <f t="shared" si="192"/>
        <v>0</v>
      </c>
      <c r="CI94" s="50">
        <f t="shared" si="193"/>
        <v>0</v>
      </c>
      <c r="CK94" s="394">
        <f t="shared" si="194"/>
        <v>0</v>
      </c>
      <c r="CL94" s="201">
        <f t="shared" si="194"/>
        <v>0</v>
      </c>
      <c r="CM94" s="8">
        <f t="shared" si="195"/>
        <v>0</v>
      </c>
      <c r="CN94" s="50">
        <f t="shared" si="196"/>
        <v>0</v>
      </c>
      <c r="CP94" s="394">
        <f t="shared" si="197"/>
        <v>0</v>
      </c>
      <c r="CQ94" s="201">
        <f t="shared" si="197"/>
        <v>0</v>
      </c>
      <c r="CR94" s="8">
        <f t="shared" si="198"/>
        <v>0</v>
      </c>
      <c r="CS94" s="50">
        <f t="shared" si="199"/>
        <v>0</v>
      </c>
      <c r="CU94" s="394">
        <f t="shared" si="200"/>
        <v>0</v>
      </c>
      <c r="CV94" s="201">
        <f t="shared" si="200"/>
        <v>0</v>
      </c>
      <c r="CW94" s="8">
        <f t="shared" si="201"/>
        <v>0</v>
      </c>
      <c r="CX94" s="50">
        <f t="shared" si="202"/>
        <v>0</v>
      </c>
      <c r="CZ94" s="394">
        <f t="shared" si="203"/>
        <v>0</v>
      </c>
      <c r="DA94" s="201">
        <f t="shared" si="203"/>
        <v>0</v>
      </c>
      <c r="DB94" s="8">
        <f t="shared" si="204"/>
        <v>0</v>
      </c>
      <c r="DC94" s="50">
        <f t="shared" si="205"/>
        <v>0</v>
      </c>
      <c r="DE94" s="394">
        <f t="shared" si="206"/>
        <v>0</v>
      </c>
      <c r="DF94" s="201">
        <f t="shared" si="206"/>
        <v>0</v>
      </c>
      <c r="DG94" s="8">
        <f t="shared" si="207"/>
        <v>0</v>
      </c>
      <c r="DH94" s="50">
        <f t="shared" si="208"/>
        <v>0</v>
      </c>
      <c r="DJ94" s="394">
        <f t="shared" si="209"/>
        <v>0</v>
      </c>
      <c r="DK94" s="201">
        <f t="shared" si="209"/>
        <v>0</v>
      </c>
      <c r="DL94" s="8">
        <f t="shared" si="210"/>
        <v>0</v>
      </c>
      <c r="DM94" s="50">
        <f t="shared" si="211"/>
        <v>0</v>
      </c>
      <c r="DO94" s="394">
        <f t="shared" si="212"/>
        <v>0</v>
      </c>
      <c r="DP94" s="201">
        <f t="shared" si="212"/>
        <v>0</v>
      </c>
      <c r="DQ94" s="8">
        <f t="shared" si="213"/>
        <v>0</v>
      </c>
      <c r="DR94" s="50">
        <f t="shared" si="214"/>
        <v>0</v>
      </c>
      <c r="DT94" s="51">
        <f t="shared" si="145"/>
        <v>0</v>
      </c>
      <c r="DU94" s="50">
        <f t="shared" si="146"/>
        <v>0</v>
      </c>
      <c r="DV94" s="51">
        <v>0</v>
      </c>
      <c r="DW94" s="50">
        <f t="shared" si="147"/>
        <v>0</v>
      </c>
      <c r="DX94" s="51">
        <f t="shared" si="149"/>
        <v>0</v>
      </c>
      <c r="DY94" s="53">
        <f t="shared" si="148"/>
        <v>0</v>
      </c>
      <c r="DZ94" s="307">
        <f t="shared" si="144"/>
        <v>0</v>
      </c>
    </row>
    <row r="95" spans="2:130" ht="18" customHeight="1" x14ac:dyDescent="0.3">
      <c r="B95" s="72"/>
      <c r="C95" s="54"/>
      <c r="D95" s="54"/>
      <c r="E95" s="239"/>
      <c r="F95" s="263"/>
      <c r="G95" s="274"/>
      <c r="H95" s="263"/>
      <c r="I95" s="56"/>
      <c r="J95" s="56"/>
      <c r="K95" s="265"/>
      <c r="L95" s="264"/>
      <c r="M95" s="57"/>
      <c r="N95" s="394"/>
      <c r="O95" s="214"/>
      <c r="P95" s="8">
        <f t="shared" si="150"/>
        <v>0</v>
      </c>
      <c r="Q95" s="50">
        <f t="shared" si="151"/>
        <v>0</v>
      </c>
      <c r="S95" s="382">
        <f t="shared" si="152"/>
        <v>0</v>
      </c>
      <c r="T95" s="201">
        <f t="shared" si="152"/>
        <v>0</v>
      </c>
      <c r="U95" s="8">
        <f t="shared" si="153"/>
        <v>0</v>
      </c>
      <c r="V95" s="50">
        <f t="shared" si="154"/>
        <v>0</v>
      </c>
      <c r="X95" s="394">
        <f t="shared" si="216"/>
        <v>0</v>
      </c>
      <c r="Y95" s="201">
        <f t="shared" si="216"/>
        <v>0</v>
      </c>
      <c r="Z95" s="8">
        <f t="shared" si="156"/>
        <v>0</v>
      </c>
      <c r="AA95" s="50">
        <f t="shared" si="157"/>
        <v>0</v>
      </c>
      <c r="AC95" s="394">
        <f t="shared" si="158"/>
        <v>0</v>
      </c>
      <c r="AD95" s="201">
        <f t="shared" si="158"/>
        <v>0</v>
      </c>
      <c r="AE95" s="8">
        <f t="shared" si="159"/>
        <v>0</v>
      </c>
      <c r="AF95" s="50">
        <f t="shared" si="160"/>
        <v>0</v>
      </c>
      <c r="AH95" s="394">
        <f t="shared" si="161"/>
        <v>0</v>
      </c>
      <c r="AI95" s="201">
        <f t="shared" si="161"/>
        <v>0</v>
      </c>
      <c r="AJ95" s="8">
        <f t="shared" si="162"/>
        <v>0</v>
      </c>
      <c r="AK95" s="50">
        <f t="shared" si="163"/>
        <v>0</v>
      </c>
      <c r="AM95" s="394">
        <f t="shared" si="164"/>
        <v>0</v>
      </c>
      <c r="AN95" s="201">
        <f t="shared" si="164"/>
        <v>0</v>
      </c>
      <c r="AO95" s="8">
        <f t="shared" si="165"/>
        <v>0</v>
      </c>
      <c r="AP95" s="50">
        <f t="shared" si="166"/>
        <v>0</v>
      </c>
      <c r="AR95" s="394">
        <f t="shared" si="167"/>
        <v>0</v>
      </c>
      <c r="AS95" s="201">
        <f t="shared" si="167"/>
        <v>0</v>
      </c>
      <c r="AT95" s="8">
        <f t="shared" si="168"/>
        <v>0</v>
      </c>
      <c r="AU95" s="50">
        <f t="shared" si="169"/>
        <v>0</v>
      </c>
      <c r="AW95" s="394">
        <f t="shared" si="170"/>
        <v>0</v>
      </c>
      <c r="AX95" s="201">
        <f t="shared" si="170"/>
        <v>0</v>
      </c>
      <c r="AY95" s="8">
        <f t="shared" si="171"/>
        <v>0</v>
      </c>
      <c r="AZ95" s="50">
        <f t="shared" si="172"/>
        <v>0</v>
      </c>
      <c r="BB95" s="394">
        <f t="shared" si="173"/>
        <v>0</v>
      </c>
      <c r="BC95" s="201">
        <f t="shared" si="173"/>
        <v>0</v>
      </c>
      <c r="BD95" s="8">
        <f t="shared" si="174"/>
        <v>0</v>
      </c>
      <c r="BE95" s="50">
        <f t="shared" si="175"/>
        <v>0</v>
      </c>
      <c r="BG95" s="394">
        <f t="shared" si="176"/>
        <v>0</v>
      </c>
      <c r="BH95" s="201">
        <f t="shared" si="176"/>
        <v>0</v>
      </c>
      <c r="BI95" s="8">
        <f t="shared" si="177"/>
        <v>0</v>
      </c>
      <c r="BJ95" s="50">
        <f t="shared" si="178"/>
        <v>0</v>
      </c>
      <c r="BL95" s="394">
        <f t="shared" si="179"/>
        <v>0</v>
      </c>
      <c r="BM95" s="201">
        <f t="shared" si="179"/>
        <v>0</v>
      </c>
      <c r="BN95" s="8">
        <f t="shared" si="180"/>
        <v>0</v>
      </c>
      <c r="BO95" s="50">
        <f t="shared" si="181"/>
        <v>0</v>
      </c>
      <c r="BQ95" s="394">
        <f t="shared" si="182"/>
        <v>0</v>
      </c>
      <c r="BR95" s="201">
        <f t="shared" si="182"/>
        <v>0</v>
      </c>
      <c r="BS95" s="8">
        <f t="shared" si="183"/>
        <v>0</v>
      </c>
      <c r="BT95" s="50">
        <f t="shared" si="184"/>
        <v>0</v>
      </c>
      <c r="BV95" s="394">
        <f t="shared" si="185"/>
        <v>0</v>
      </c>
      <c r="BW95" s="201">
        <f t="shared" si="185"/>
        <v>0</v>
      </c>
      <c r="BX95" s="8">
        <f t="shared" si="186"/>
        <v>0</v>
      </c>
      <c r="BY95" s="50">
        <f t="shared" si="187"/>
        <v>0</v>
      </c>
      <c r="CA95" s="394">
        <f t="shared" si="188"/>
        <v>0</v>
      </c>
      <c r="CB95" s="201">
        <f t="shared" si="188"/>
        <v>0</v>
      </c>
      <c r="CC95" s="8">
        <f t="shared" si="189"/>
        <v>0</v>
      </c>
      <c r="CD95" s="50">
        <f t="shared" si="190"/>
        <v>0</v>
      </c>
      <c r="CF95" s="394">
        <f t="shared" si="191"/>
        <v>0</v>
      </c>
      <c r="CG95" s="201">
        <f t="shared" si="191"/>
        <v>0</v>
      </c>
      <c r="CH95" s="8">
        <f t="shared" si="192"/>
        <v>0</v>
      </c>
      <c r="CI95" s="50">
        <f t="shared" si="193"/>
        <v>0</v>
      </c>
      <c r="CK95" s="394">
        <f t="shared" si="194"/>
        <v>0</v>
      </c>
      <c r="CL95" s="201">
        <f t="shared" si="194"/>
        <v>0</v>
      </c>
      <c r="CM95" s="8">
        <f t="shared" si="195"/>
        <v>0</v>
      </c>
      <c r="CN95" s="50">
        <f t="shared" si="196"/>
        <v>0</v>
      </c>
      <c r="CP95" s="394">
        <f t="shared" si="197"/>
        <v>0</v>
      </c>
      <c r="CQ95" s="201">
        <f t="shared" si="197"/>
        <v>0</v>
      </c>
      <c r="CR95" s="8">
        <f t="shared" si="198"/>
        <v>0</v>
      </c>
      <c r="CS95" s="50">
        <f t="shared" si="199"/>
        <v>0</v>
      </c>
      <c r="CU95" s="394">
        <f t="shared" si="200"/>
        <v>0</v>
      </c>
      <c r="CV95" s="201">
        <f t="shared" si="200"/>
        <v>0</v>
      </c>
      <c r="CW95" s="8">
        <f t="shared" si="201"/>
        <v>0</v>
      </c>
      <c r="CX95" s="50">
        <f t="shared" si="202"/>
        <v>0</v>
      </c>
      <c r="CZ95" s="394">
        <f t="shared" si="203"/>
        <v>0</v>
      </c>
      <c r="DA95" s="201">
        <f t="shared" si="203"/>
        <v>0</v>
      </c>
      <c r="DB95" s="8">
        <f t="shared" si="204"/>
        <v>0</v>
      </c>
      <c r="DC95" s="50">
        <f t="shared" si="205"/>
        <v>0</v>
      </c>
      <c r="DE95" s="394">
        <f t="shared" si="206"/>
        <v>0</v>
      </c>
      <c r="DF95" s="201">
        <f t="shared" si="206"/>
        <v>0</v>
      </c>
      <c r="DG95" s="8">
        <f t="shared" si="207"/>
        <v>0</v>
      </c>
      <c r="DH95" s="50">
        <f t="shared" si="208"/>
        <v>0</v>
      </c>
      <c r="DJ95" s="394">
        <f t="shared" si="209"/>
        <v>0</v>
      </c>
      <c r="DK95" s="201">
        <f t="shared" si="209"/>
        <v>0</v>
      </c>
      <c r="DL95" s="8">
        <f t="shared" si="210"/>
        <v>0</v>
      </c>
      <c r="DM95" s="50">
        <f t="shared" si="211"/>
        <v>0</v>
      </c>
      <c r="DO95" s="394">
        <f t="shared" si="212"/>
        <v>0</v>
      </c>
      <c r="DP95" s="201">
        <f t="shared" si="212"/>
        <v>0</v>
      </c>
      <c r="DQ95" s="8">
        <f t="shared" si="213"/>
        <v>0</v>
      </c>
      <c r="DR95" s="50">
        <f t="shared" si="214"/>
        <v>0</v>
      </c>
      <c r="DT95" s="51">
        <f t="shared" si="145"/>
        <v>0</v>
      </c>
      <c r="DU95" s="50">
        <f t="shared" si="146"/>
        <v>0</v>
      </c>
      <c r="DV95" s="51">
        <v>0</v>
      </c>
      <c r="DW95" s="50">
        <f t="shared" si="147"/>
        <v>0</v>
      </c>
      <c r="DX95" s="51">
        <f t="shared" si="149"/>
        <v>0</v>
      </c>
      <c r="DY95" s="53">
        <f t="shared" si="148"/>
        <v>0</v>
      </c>
      <c r="DZ95" s="307">
        <f t="shared" si="144"/>
        <v>0</v>
      </c>
    </row>
    <row r="96" spans="2:130" ht="18" customHeight="1" thickBot="1" x14ac:dyDescent="0.35">
      <c r="B96" s="72"/>
      <c r="C96" s="54"/>
      <c r="D96" s="54"/>
      <c r="E96" s="239"/>
      <c r="F96" s="263"/>
      <c r="G96" s="274"/>
      <c r="H96" s="263"/>
      <c r="I96" s="56"/>
      <c r="J96" s="56"/>
      <c r="K96" s="265"/>
      <c r="L96" s="264"/>
      <c r="M96" s="57"/>
      <c r="N96" s="394"/>
      <c r="O96" s="214"/>
      <c r="P96" s="8">
        <f t="shared" si="150"/>
        <v>0</v>
      </c>
      <c r="Q96" s="50">
        <f t="shared" si="151"/>
        <v>0</v>
      </c>
      <c r="S96" s="382">
        <f t="shared" si="152"/>
        <v>0</v>
      </c>
      <c r="T96" s="201">
        <f t="shared" si="152"/>
        <v>0</v>
      </c>
      <c r="U96" s="8">
        <f t="shared" si="153"/>
        <v>0</v>
      </c>
      <c r="V96" s="50">
        <f t="shared" si="154"/>
        <v>0</v>
      </c>
      <c r="X96" s="394">
        <f t="shared" si="216"/>
        <v>0</v>
      </c>
      <c r="Y96" s="201">
        <f t="shared" si="216"/>
        <v>0</v>
      </c>
      <c r="Z96" s="8">
        <f t="shared" si="156"/>
        <v>0</v>
      </c>
      <c r="AA96" s="50">
        <f t="shared" si="157"/>
        <v>0</v>
      </c>
      <c r="AC96" s="394">
        <f t="shared" si="158"/>
        <v>0</v>
      </c>
      <c r="AD96" s="201">
        <f t="shared" si="158"/>
        <v>0</v>
      </c>
      <c r="AE96" s="8">
        <f t="shared" si="159"/>
        <v>0</v>
      </c>
      <c r="AF96" s="50">
        <f t="shared" si="160"/>
        <v>0</v>
      </c>
      <c r="AH96" s="394">
        <f t="shared" si="161"/>
        <v>0</v>
      </c>
      <c r="AI96" s="201">
        <f t="shared" si="161"/>
        <v>0</v>
      </c>
      <c r="AJ96" s="8">
        <f t="shared" si="162"/>
        <v>0</v>
      </c>
      <c r="AK96" s="50">
        <f t="shared" si="163"/>
        <v>0</v>
      </c>
      <c r="AM96" s="394">
        <f t="shared" si="164"/>
        <v>0</v>
      </c>
      <c r="AN96" s="201">
        <f t="shared" si="164"/>
        <v>0</v>
      </c>
      <c r="AO96" s="8">
        <f t="shared" si="165"/>
        <v>0</v>
      </c>
      <c r="AP96" s="50">
        <f t="shared" si="166"/>
        <v>0</v>
      </c>
      <c r="AR96" s="394">
        <f t="shared" si="167"/>
        <v>0</v>
      </c>
      <c r="AS96" s="201">
        <f t="shared" si="167"/>
        <v>0</v>
      </c>
      <c r="AT96" s="8">
        <f t="shared" si="168"/>
        <v>0</v>
      </c>
      <c r="AU96" s="50">
        <f t="shared" si="169"/>
        <v>0</v>
      </c>
      <c r="AW96" s="394">
        <f t="shared" si="170"/>
        <v>0</v>
      </c>
      <c r="AX96" s="201">
        <f t="shared" si="170"/>
        <v>0</v>
      </c>
      <c r="AY96" s="8">
        <f t="shared" si="171"/>
        <v>0</v>
      </c>
      <c r="AZ96" s="50">
        <f t="shared" si="172"/>
        <v>0</v>
      </c>
      <c r="BB96" s="394">
        <f t="shared" si="173"/>
        <v>0</v>
      </c>
      <c r="BC96" s="201">
        <f t="shared" si="173"/>
        <v>0</v>
      </c>
      <c r="BD96" s="8">
        <f t="shared" si="174"/>
        <v>0</v>
      </c>
      <c r="BE96" s="50">
        <f t="shared" si="175"/>
        <v>0</v>
      </c>
      <c r="BG96" s="394">
        <f t="shared" si="176"/>
        <v>0</v>
      </c>
      <c r="BH96" s="201">
        <f t="shared" si="176"/>
        <v>0</v>
      </c>
      <c r="BI96" s="8">
        <f t="shared" si="177"/>
        <v>0</v>
      </c>
      <c r="BJ96" s="50">
        <f t="shared" si="178"/>
        <v>0</v>
      </c>
      <c r="BL96" s="394">
        <f t="shared" si="179"/>
        <v>0</v>
      </c>
      <c r="BM96" s="201">
        <f t="shared" si="179"/>
        <v>0</v>
      </c>
      <c r="BN96" s="8">
        <f t="shared" si="180"/>
        <v>0</v>
      </c>
      <c r="BO96" s="50">
        <f t="shared" si="181"/>
        <v>0</v>
      </c>
      <c r="BQ96" s="394">
        <f t="shared" si="182"/>
        <v>0</v>
      </c>
      <c r="BR96" s="201">
        <f t="shared" si="182"/>
        <v>0</v>
      </c>
      <c r="BS96" s="8">
        <f t="shared" si="183"/>
        <v>0</v>
      </c>
      <c r="BT96" s="50">
        <f t="shared" si="184"/>
        <v>0</v>
      </c>
      <c r="BV96" s="394">
        <f t="shared" si="185"/>
        <v>0</v>
      </c>
      <c r="BW96" s="201">
        <f t="shared" si="185"/>
        <v>0</v>
      </c>
      <c r="BX96" s="8">
        <f t="shared" si="186"/>
        <v>0</v>
      </c>
      <c r="BY96" s="50">
        <f t="shared" si="187"/>
        <v>0</v>
      </c>
      <c r="CA96" s="394">
        <f t="shared" si="188"/>
        <v>0</v>
      </c>
      <c r="CB96" s="201">
        <f t="shared" si="188"/>
        <v>0</v>
      </c>
      <c r="CC96" s="8">
        <f t="shared" si="189"/>
        <v>0</v>
      </c>
      <c r="CD96" s="50">
        <f t="shared" si="190"/>
        <v>0</v>
      </c>
      <c r="CF96" s="394">
        <f t="shared" si="191"/>
        <v>0</v>
      </c>
      <c r="CG96" s="201">
        <f t="shared" si="191"/>
        <v>0</v>
      </c>
      <c r="CH96" s="8">
        <f t="shared" si="192"/>
        <v>0</v>
      </c>
      <c r="CI96" s="50">
        <f t="shared" si="193"/>
        <v>0</v>
      </c>
      <c r="CK96" s="394">
        <f t="shared" si="194"/>
        <v>0</v>
      </c>
      <c r="CL96" s="201">
        <f t="shared" si="194"/>
        <v>0</v>
      </c>
      <c r="CM96" s="8">
        <f t="shared" si="195"/>
        <v>0</v>
      </c>
      <c r="CN96" s="50">
        <f t="shared" si="196"/>
        <v>0</v>
      </c>
      <c r="CP96" s="394">
        <f t="shared" si="197"/>
        <v>0</v>
      </c>
      <c r="CQ96" s="201">
        <f t="shared" si="197"/>
        <v>0</v>
      </c>
      <c r="CR96" s="8">
        <f t="shared" si="198"/>
        <v>0</v>
      </c>
      <c r="CS96" s="50">
        <f t="shared" si="199"/>
        <v>0</v>
      </c>
      <c r="CU96" s="394">
        <f t="shared" si="200"/>
        <v>0</v>
      </c>
      <c r="CV96" s="201">
        <f t="shared" si="200"/>
        <v>0</v>
      </c>
      <c r="CW96" s="8">
        <f t="shared" si="201"/>
        <v>0</v>
      </c>
      <c r="CX96" s="50">
        <f t="shared" si="202"/>
        <v>0</v>
      </c>
      <c r="CZ96" s="394">
        <f t="shared" si="203"/>
        <v>0</v>
      </c>
      <c r="DA96" s="201">
        <f t="shared" si="203"/>
        <v>0</v>
      </c>
      <c r="DB96" s="8">
        <f t="shared" si="204"/>
        <v>0</v>
      </c>
      <c r="DC96" s="50">
        <f t="shared" si="205"/>
        <v>0</v>
      </c>
      <c r="DE96" s="394">
        <f t="shared" si="206"/>
        <v>0</v>
      </c>
      <c r="DF96" s="201">
        <f t="shared" si="206"/>
        <v>0</v>
      </c>
      <c r="DG96" s="8">
        <f t="shared" si="207"/>
        <v>0</v>
      </c>
      <c r="DH96" s="50">
        <f t="shared" si="208"/>
        <v>0</v>
      </c>
      <c r="DJ96" s="394">
        <f t="shared" si="209"/>
        <v>0</v>
      </c>
      <c r="DK96" s="201">
        <f t="shared" si="209"/>
        <v>0</v>
      </c>
      <c r="DL96" s="8">
        <f t="shared" si="210"/>
        <v>0</v>
      </c>
      <c r="DM96" s="50">
        <f t="shared" si="211"/>
        <v>0</v>
      </c>
      <c r="DO96" s="394">
        <f t="shared" si="212"/>
        <v>0</v>
      </c>
      <c r="DP96" s="201">
        <f t="shared" si="212"/>
        <v>0</v>
      </c>
      <c r="DQ96" s="8">
        <f t="shared" si="213"/>
        <v>0</v>
      </c>
      <c r="DR96" s="50">
        <f t="shared" si="214"/>
        <v>0</v>
      </c>
      <c r="DT96" s="51">
        <f t="shared" si="145"/>
        <v>0</v>
      </c>
      <c r="DU96" s="50">
        <f t="shared" si="146"/>
        <v>0</v>
      </c>
      <c r="DV96" s="51">
        <v>0</v>
      </c>
      <c r="DW96" s="50">
        <f t="shared" si="147"/>
        <v>0</v>
      </c>
      <c r="DX96" s="51">
        <f t="shared" si="149"/>
        <v>0</v>
      </c>
      <c r="DY96" s="53">
        <f t="shared" si="148"/>
        <v>0</v>
      </c>
      <c r="DZ96" s="307">
        <f t="shared" si="144"/>
        <v>0</v>
      </c>
    </row>
    <row r="97" spans="1:130" s="72" customFormat="1" ht="32.4" customHeight="1" thickBot="1" x14ac:dyDescent="0.35">
      <c r="B97" s="275" t="s">
        <v>78</v>
      </c>
      <c r="C97" s="276" t="str">
        <f>B69</f>
        <v>Equipment (Servidor DHIS 2)</v>
      </c>
      <c r="D97" s="445"/>
      <c r="E97" s="242"/>
      <c r="F97" s="73"/>
      <c r="G97" s="73"/>
      <c r="H97" s="73"/>
      <c r="I97" s="73"/>
      <c r="J97" s="73"/>
      <c r="K97" s="74"/>
      <c r="L97" s="73"/>
      <c r="M97" s="91"/>
      <c r="N97" s="395">
        <f>P18</f>
        <v>2015</v>
      </c>
      <c r="O97" s="278"/>
      <c r="P97" s="76">
        <f>SUM(P70:P96)</f>
        <v>0</v>
      </c>
      <c r="Q97" s="77">
        <f>SUM(Q70:Q96)</f>
        <v>0</v>
      </c>
      <c r="R97" s="78"/>
      <c r="S97" s="383">
        <f>U18</f>
        <v>2016</v>
      </c>
      <c r="T97" s="279"/>
      <c r="U97" s="76">
        <f>SUM(U70:U96)</f>
        <v>0</v>
      </c>
      <c r="V97" s="77">
        <f>SUM(V70:V96)</f>
        <v>0</v>
      </c>
      <c r="W97" s="78"/>
      <c r="X97" s="395">
        <f>Z18</f>
        <v>2017</v>
      </c>
      <c r="Y97" s="277"/>
      <c r="Z97" s="76">
        <f>SUM(Z70:Z96)</f>
        <v>0</v>
      </c>
      <c r="AA97" s="77">
        <f>SUM(AA70:AA96)</f>
        <v>0</v>
      </c>
      <c r="AB97" s="79"/>
      <c r="AC97" s="395">
        <f>AE18</f>
        <v>2018</v>
      </c>
      <c r="AD97" s="277"/>
      <c r="AE97" s="76">
        <f>SUM(AE70:AE96)</f>
        <v>0</v>
      </c>
      <c r="AF97" s="77">
        <f>SUM(AF70:AF96)</f>
        <v>0</v>
      </c>
      <c r="AH97" s="395">
        <f>AJ18</f>
        <v>2019</v>
      </c>
      <c r="AI97" s="277"/>
      <c r="AJ97" s="76">
        <f>SUM(AJ70:AJ96)</f>
        <v>0</v>
      </c>
      <c r="AK97" s="77">
        <f>SUM(AK70:AK96)</f>
        <v>0</v>
      </c>
      <c r="AM97" s="395">
        <f>AO18</f>
        <v>2020</v>
      </c>
      <c r="AN97" s="277"/>
      <c r="AO97" s="76">
        <f>SUM(AO70:AO96)</f>
        <v>0</v>
      </c>
      <c r="AP97" s="77">
        <f>SUM(AP70:AP96)</f>
        <v>0</v>
      </c>
      <c r="AR97" s="395">
        <f>AT18</f>
        <v>2021</v>
      </c>
      <c r="AS97" s="277"/>
      <c r="AT97" s="76">
        <f>SUM(AT70:AT96)</f>
        <v>0</v>
      </c>
      <c r="AU97" s="77">
        <f>SUM(AU70:AU96)</f>
        <v>0</v>
      </c>
      <c r="AW97" s="395">
        <f>AY18</f>
        <v>2022</v>
      </c>
      <c r="AX97" s="277"/>
      <c r="AY97" s="76">
        <f>SUM(AY70:AY96)</f>
        <v>0</v>
      </c>
      <c r="AZ97" s="77">
        <f>SUM(AZ70:AZ96)</f>
        <v>0</v>
      </c>
      <c r="BB97" s="395">
        <f>BD18</f>
        <v>2023</v>
      </c>
      <c r="BC97" s="277"/>
      <c r="BD97" s="76">
        <f>SUM(BD70:BD96)</f>
        <v>0</v>
      </c>
      <c r="BE97" s="77">
        <f>SUM(BE70:BE96)</f>
        <v>0</v>
      </c>
      <c r="BG97" s="395">
        <f>BI18</f>
        <v>2024</v>
      </c>
      <c r="BH97" s="277"/>
      <c r="BI97" s="76">
        <f>SUM(BI70:BI96)</f>
        <v>0</v>
      </c>
      <c r="BJ97" s="77">
        <f>SUM(BJ70:BJ96)</f>
        <v>0</v>
      </c>
      <c r="BL97" s="395">
        <f>BN18</f>
        <v>2025</v>
      </c>
      <c r="BM97" s="277"/>
      <c r="BN97" s="76">
        <f>SUM(BN70:BN96)</f>
        <v>0</v>
      </c>
      <c r="BO97" s="77">
        <f>SUM(BO70:BO96)</f>
        <v>0</v>
      </c>
      <c r="BQ97" s="395">
        <f>BS18</f>
        <v>2026</v>
      </c>
      <c r="BR97" s="277"/>
      <c r="BS97" s="76">
        <f>SUM(BS70:BS96)</f>
        <v>0</v>
      </c>
      <c r="BT97" s="77">
        <f>SUM(BT70:BT96)</f>
        <v>0</v>
      </c>
      <c r="BV97" s="395">
        <f>BX18</f>
        <v>2027</v>
      </c>
      <c r="BW97" s="277"/>
      <c r="BX97" s="76">
        <f>SUM(BX70:BX96)</f>
        <v>0</v>
      </c>
      <c r="BY97" s="77">
        <f>SUM(BY70:BY96)</f>
        <v>0</v>
      </c>
      <c r="CA97" s="395">
        <f>CC18</f>
        <v>2028</v>
      </c>
      <c r="CB97" s="277"/>
      <c r="CC97" s="76">
        <f>SUM(CC70:CC96)</f>
        <v>0</v>
      </c>
      <c r="CD97" s="77">
        <f>SUM(CD70:CD96)</f>
        <v>0</v>
      </c>
      <c r="CF97" s="395">
        <f>CH18</f>
        <v>2029</v>
      </c>
      <c r="CG97" s="277"/>
      <c r="CH97" s="76">
        <f>SUM(CH70:CH96)</f>
        <v>0</v>
      </c>
      <c r="CI97" s="77">
        <f>SUM(CI70:CI96)</f>
        <v>0</v>
      </c>
      <c r="CK97" s="395">
        <f>CM18</f>
        <v>2030</v>
      </c>
      <c r="CL97" s="277"/>
      <c r="CM97" s="76">
        <f>SUM(CM70:CM96)</f>
        <v>0</v>
      </c>
      <c r="CN97" s="77">
        <f>SUM(CN70:CN96)</f>
        <v>0</v>
      </c>
      <c r="CP97" s="395">
        <f>CR18</f>
        <v>2031</v>
      </c>
      <c r="CQ97" s="277"/>
      <c r="CR97" s="76">
        <f>SUM(CR70:CR96)</f>
        <v>0</v>
      </c>
      <c r="CS97" s="77">
        <f>SUM(CS70:CS96)</f>
        <v>0</v>
      </c>
      <c r="CU97" s="395">
        <f>CW18</f>
        <v>2032</v>
      </c>
      <c r="CV97" s="277"/>
      <c r="CW97" s="76">
        <f>SUM(CW70:CW96)</f>
        <v>0</v>
      </c>
      <c r="CX97" s="77">
        <f>SUM(CX70:CX96)</f>
        <v>0</v>
      </c>
      <c r="CZ97" s="395">
        <f>DB18</f>
        <v>2033</v>
      </c>
      <c r="DA97" s="277"/>
      <c r="DB97" s="76">
        <f>SUM(DB70:DB96)</f>
        <v>0</v>
      </c>
      <c r="DC97" s="77">
        <f>SUM(DC70:DC96)</f>
        <v>0</v>
      </c>
      <c r="DE97" s="395">
        <f>DG18</f>
        <v>2034</v>
      </c>
      <c r="DF97" s="277"/>
      <c r="DG97" s="76">
        <f>SUM(DG70:DG96)</f>
        <v>0</v>
      </c>
      <c r="DH97" s="77">
        <f>SUM(DH70:DH96)</f>
        <v>0</v>
      </c>
      <c r="DJ97" s="395">
        <f>DL18</f>
        <v>2035</v>
      </c>
      <c r="DK97" s="277"/>
      <c r="DL97" s="76">
        <f>SUM(DL70:DL96)</f>
        <v>0</v>
      </c>
      <c r="DM97" s="77">
        <f>SUM(DM70:DM96)</f>
        <v>0</v>
      </c>
      <c r="DO97" s="395">
        <f>DQ18</f>
        <v>2036</v>
      </c>
      <c r="DP97" s="277"/>
      <c r="DQ97" s="76">
        <f>SUM(DQ70:DQ96)</f>
        <v>0</v>
      </c>
      <c r="DR97" s="77">
        <f>SUM(DR70:DR96)</f>
        <v>0</v>
      </c>
      <c r="DT97" s="80">
        <f>SUM(DT70:DT96)</f>
        <v>0</v>
      </c>
      <c r="DU97" s="77">
        <f>SUM(DU70:DU96)</f>
        <v>0</v>
      </c>
      <c r="DV97" s="77">
        <f>SUM(DV70:DV96)</f>
        <v>0</v>
      </c>
      <c r="DW97" s="77">
        <f>SUM(DW70:DW96)</f>
        <v>0</v>
      </c>
      <c r="DX97" s="77">
        <f>SUM(DX70:DX96)</f>
        <v>0</v>
      </c>
      <c r="DY97" s="77">
        <f>SUM(Q97+V97+AA97+AF97+AK97+AP97+AU97+AZ97+BE97+BJ97+BO97+BT97+BY97+CD97+CI97+CN97+CS97+CX97+DC97+DH97+DM97+DR97)</f>
        <v>0</v>
      </c>
      <c r="DZ97" s="311" t="s">
        <v>53</v>
      </c>
    </row>
    <row r="98" spans="1:130" x14ac:dyDescent="0.3">
      <c r="P98" s="280" t="s">
        <v>17</v>
      </c>
      <c r="Q98" s="281" t="s">
        <v>18</v>
      </c>
      <c r="U98" s="280" t="s">
        <v>17</v>
      </c>
      <c r="V98" s="281" t="s">
        <v>18</v>
      </c>
      <c r="Z98" s="280" t="s">
        <v>17</v>
      </c>
      <c r="AA98" s="281" t="s">
        <v>18</v>
      </c>
      <c r="AE98" s="280" t="s">
        <v>17</v>
      </c>
      <c r="AF98" s="281" t="s">
        <v>18</v>
      </c>
      <c r="AJ98" s="280" t="s">
        <v>17</v>
      </c>
      <c r="AK98" s="281" t="s">
        <v>18</v>
      </c>
      <c r="AO98" s="280" t="s">
        <v>17</v>
      </c>
      <c r="AP98" s="281" t="s">
        <v>18</v>
      </c>
      <c r="AT98" s="280" t="s">
        <v>17</v>
      </c>
      <c r="AU98" s="281" t="s">
        <v>18</v>
      </c>
      <c r="AY98" s="280" t="s">
        <v>17</v>
      </c>
      <c r="AZ98" s="281" t="s">
        <v>18</v>
      </c>
      <c r="BD98" s="280" t="s">
        <v>17</v>
      </c>
      <c r="BE98" s="281" t="s">
        <v>18</v>
      </c>
      <c r="BI98" s="280" t="s">
        <v>17</v>
      </c>
      <c r="BJ98" s="281" t="s">
        <v>18</v>
      </c>
      <c r="BN98" s="280" t="s">
        <v>17</v>
      </c>
      <c r="BO98" s="281" t="s">
        <v>18</v>
      </c>
      <c r="BS98" s="280" t="s">
        <v>17</v>
      </c>
      <c r="BT98" s="281" t="s">
        <v>18</v>
      </c>
      <c r="BX98" s="280" t="s">
        <v>17</v>
      </c>
      <c r="BY98" s="281" t="s">
        <v>18</v>
      </c>
      <c r="CC98" s="280" t="s">
        <v>17</v>
      </c>
      <c r="CD98" s="281" t="s">
        <v>18</v>
      </c>
      <c r="CH98" s="280" t="s">
        <v>17</v>
      </c>
      <c r="CI98" s="281" t="s">
        <v>18</v>
      </c>
      <c r="CM98" s="280" t="s">
        <v>17</v>
      </c>
      <c r="CN98" s="281" t="s">
        <v>18</v>
      </c>
      <c r="CR98" s="280" t="s">
        <v>17</v>
      </c>
      <c r="CS98" s="281" t="s">
        <v>18</v>
      </c>
      <c r="CW98" s="280" t="s">
        <v>17</v>
      </c>
      <c r="CX98" s="281" t="s">
        <v>18</v>
      </c>
      <c r="DB98" s="280" t="s">
        <v>17</v>
      </c>
      <c r="DC98" s="281" t="s">
        <v>18</v>
      </c>
      <c r="DG98" s="280" t="s">
        <v>17</v>
      </c>
      <c r="DH98" s="281" t="s">
        <v>18</v>
      </c>
      <c r="DL98" s="280" t="s">
        <v>17</v>
      </c>
      <c r="DM98" s="281" t="s">
        <v>18</v>
      </c>
      <c r="DQ98" s="280" t="s">
        <v>17</v>
      </c>
      <c r="DR98" s="281" t="s">
        <v>18</v>
      </c>
      <c r="DT98" s="280" t="s">
        <v>17</v>
      </c>
      <c r="DU98" s="281" t="s">
        <v>18</v>
      </c>
      <c r="DV98" s="280" t="s">
        <v>17</v>
      </c>
      <c r="DW98" s="281" t="s">
        <v>18</v>
      </c>
      <c r="DX98" s="280" t="s">
        <v>17</v>
      </c>
      <c r="DY98" s="281" t="s">
        <v>18</v>
      </c>
    </row>
    <row r="99" spans="1:130" x14ac:dyDescent="0.3">
      <c r="I99" s="92"/>
      <c r="J99" s="92"/>
      <c r="L99" s="92"/>
    </row>
    <row r="100" spans="1:130" ht="27.6" customHeight="1" x14ac:dyDescent="0.3">
      <c r="I100" s="2"/>
      <c r="J100" s="2"/>
      <c r="L100" s="2"/>
      <c r="N100" s="392"/>
      <c r="O100" s="217"/>
      <c r="P100" s="282"/>
      <c r="Q100" s="83"/>
      <c r="R100" s="22"/>
      <c r="S100" s="380"/>
      <c r="T100" s="206"/>
      <c r="U100" s="282"/>
      <c r="V100" s="83"/>
      <c r="W100" s="22"/>
      <c r="X100" s="392"/>
      <c r="Y100" s="82"/>
      <c r="Z100" s="282"/>
      <c r="AA100" s="83"/>
      <c r="AB100" s="451"/>
      <c r="AC100" s="392"/>
      <c r="AD100" s="82"/>
      <c r="AE100" s="282"/>
      <c r="AF100" s="83"/>
      <c r="AH100" s="392"/>
      <c r="AI100" s="82"/>
      <c r="AJ100" s="282"/>
      <c r="AK100" s="83"/>
      <c r="AM100" s="392"/>
      <c r="AN100" s="82"/>
      <c r="AO100" s="282"/>
      <c r="AP100" s="83"/>
      <c r="AR100" s="392"/>
      <c r="AS100" s="82"/>
      <c r="AT100" s="282"/>
      <c r="AU100" s="83"/>
      <c r="AW100" s="392"/>
      <c r="AX100" s="82"/>
      <c r="AY100" s="282"/>
      <c r="AZ100" s="83"/>
      <c r="BB100" s="392"/>
      <c r="BC100" s="82"/>
      <c r="BD100" s="282"/>
      <c r="BE100" s="83"/>
      <c r="BG100" s="392"/>
      <c r="BH100" s="82"/>
      <c r="BI100" s="282"/>
      <c r="BJ100" s="83"/>
      <c r="BL100" s="392"/>
      <c r="BM100" s="82"/>
      <c r="BN100" s="282"/>
      <c r="BO100" s="83"/>
      <c r="BQ100" s="392"/>
      <c r="BR100" s="82"/>
      <c r="BS100" s="282"/>
      <c r="BT100" s="83"/>
      <c r="BV100" s="392"/>
      <c r="BW100" s="82"/>
      <c r="BX100" s="282"/>
      <c r="BY100" s="83"/>
      <c r="CA100" s="392"/>
      <c r="CB100" s="82"/>
      <c r="CC100" s="282"/>
      <c r="CD100" s="83"/>
      <c r="CF100" s="392"/>
      <c r="CG100" s="82"/>
      <c r="CH100" s="282"/>
      <c r="CI100" s="83"/>
      <c r="CK100" s="392"/>
      <c r="CL100" s="82"/>
      <c r="CM100" s="282"/>
      <c r="CN100" s="83"/>
      <c r="CP100" s="392"/>
      <c r="CQ100" s="82"/>
      <c r="CR100" s="282"/>
      <c r="CS100" s="83"/>
      <c r="CU100" s="392"/>
      <c r="CV100" s="82"/>
      <c r="CW100" s="282"/>
      <c r="CX100" s="83"/>
      <c r="CZ100" s="392"/>
      <c r="DA100" s="82"/>
      <c r="DB100" s="282"/>
      <c r="DC100" s="83"/>
      <c r="DE100" s="392"/>
      <c r="DF100" s="82"/>
      <c r="DG100" s="282"/>
      <c r="DH100" s="83"/>
      <c r="DJ100" s="392"/>
      <c r="DK100" s="82"/>
      <c r="DL100" s="282"/>
      <c r="DM100" s="83"/>
      <c r="DO100" s="392"/>
      <c r="DP100" s="82"/>
      <c r="DQ100" s="282"/>
      <c r="DR100" s="83"/>
      <c r="DT100" s="605" t="s">
        <v>12</v>
      </c>
      <c r="DU100" s="606"/>
      <c r="DV100" s="605" t="s">
        <v>13</v>
      </c>
      <c r="DW100" s="606"/>
      <c r="DX100" s="603" t="s">
        <v>14</v>
      </c>
      <c r="DY100" s="604"/>
    </row>
    <row r="101" spans="1:130" ht="15" thickBot="1" x14ac:dyDescent="0.35">
      <c r="I101" s="2"/>
      <c r="J101" s="2"/>
      <c r="L101" s="2"/>
      <c r="N101" s="388" t="s">
        <v>15</v>
      </c>
      <c r="O101" s="211" t="s">
        <v>495</v>
      </c>
      <c r="P101" s="31" t="s">
        <v>17</v>
      </c>
      <c r="Q101" s="32" t="s">
        <v>18</v>
      </c>
      <c r="R101" s="22"/>
      <c r="S101" s="30" t="s">
        <v>15</v>
      </c>
      <c r="T101" s="31" t="s">
        <v>16</v>
      </c>
      <c r="U101" s="31" t="s">
        <v>17</v>
      </c>
      <c r="V101" s="32" t="s">
        <v>18</v>
      </c>
      <c r="W101" s="22"/>
      <c r="X101" s="388" t="s">
        <v>15</v>
      </c>
      <c r="Y101" s="31" t="s">
        <v>16</v>
      </c>
      <c r="Z101" s="31" t="s">
        <v>17</v>
      </c>
      <c r="AA101" s="32" t="s">
        <v>18</v>
      </c>
      <c r="AB101" s="451"/>
      <c r="AC101" s="388" t="s">
        <v>15</v>
      </c>
      <c r="AD101" s="31" t="s">
        <v>16</v>
      </c>
      <c r="AE101" s="31" t="s">
        <v>17</v>
      </c>
      <c r="AF101" s="32" t="s">
        <v>18</v>
      </c>
      <c r="AH101" s="388" t="s">
        <v>15</v>
      </c>
      <c r="AI101" s="31" t="s">
        <v>16</v>
      </c>
      <c r="AJ101" s="31" t="s">
        <v>17</v>
      </c>
      <c r="AK101" s="32" t="s">
        <v>18</v>
      </c>
      <c r="AM101" s="388" t="s">
        <v>15</v>
      </c>
      <c r="AN101" s="31" t="s">
        <v>16</v>
      </c>
      <c r="AO101" s="31" t="s">
        <v>17</v>
      </c>
      <c r="AP101" s="32" t="s">
        <v>18</v>
      </c>
      <c r="AR101" s="388" t="s">
        <v>15</v>
      </c>
      <c r="AS101" s="31" t="s">
        <v>16</v>
      </c>
      <c r="AT101" s="31" t="s">
        <v>17</v>
      </c>
      <c r="AU101" s="32" t="s">
        <v>18</v>
      </c>
      <c r="AW101" s="388" t="s">
        <v>15</v>
      </c>
      <c r="AX101" s="31" t="s">
        <v>16</v>
      </c>
      <c r="AY101" s="31" t="s">
        <v>17</v>
      </c>
      <c r="AZ101" s="32" t="s">
        <v>18</v>
      </c>
      <c r="BB101" s="388" t="s">
        <v>15</v>
      </c>
      <c r="BC101" s="31" t="s">
        <v>16</v>
      </c>
      <c r="BD101" s="31" t="s">
        <v>17</v>
      </c>
      <c r="BE101" s="32" t="s">
        <v>18</v>
      </c>
      <c r="BG101" s="388" t="s">
        <v>15</v>
      </c>
      <c r="BH101" s="31" t="s">
        <v>16</v>
      </c>
      <c r="BI101" s="31" t="s">
        <v>17</v>
      </c>
      <c r="BJ101" s="32" t="s">
        <v>18</v>
      </c>
      <c r="BL101" s="388" t="s">
        <v>15</v>
      </c>
      <c r="BM101" s="31" t="s">
        <v>16</v>
      </c>
      <c r="BN101" s="31" t="s">
        <v>17</v>
      </c>
      <c r="BO101" s="32" t="s">
        <v>18</v>
      </c>
      <c r="BQ101" s="388" t="s">
        <v>15</v>
      </c>
      <c r="BR101" s="31" t="s">
        <v>16</v>
      </c>
      <c r="BS101" s="31" t="s">
        <v>17</v>
      </c>
      <c r="BT101" s="32" t="s">
        <v>18</v>
      </c>
      <c r="BV101" s="388" t="s">
        <v>15</v>
      </c>
      <c r="BW101" s="31" t="s">
        <v>16</v>
      </c>
      <c r="BX101" s="31" t="s">
        <v>17</v>
      </c>
      <c r="BY101" s="32" t="s">
        <v>18</v>
      </c>
      <c r="CA101" s="388" t="s">
        <v>15</v>
      </c>
      <c r="CB101" s="31" t="s">
        <v>16</v>
      </c>
      <c r="CC101" s="31" t="s">
        <v>17</v>
      </c>
      <c r="CD101" s="32" t="s">
        <v>18</v>
      </c>
      <c r="CF101" s="388" t="s">
        <v>15</v>
      </c>
      <c r="CG101" s="31" t="s">
        <v>16</v>
      </c>
      <c r="CH101" s="31" t="s">
        <v>17</v>
      </c>
      <c r="CI101" s="32" t="s">
        <v>18</v>
      </c>
      <c r="CK101" s="388" t="s">
        <v>15</v>
      </c>
      <c r="CL101" s="31" t="s">
        <v>16</v>
      </c>
      <c r="CM101" s="31" t="s">
        <v>17</v>
      </c>
      <c r="CN101" s="32" t="s">
        <v>18</v>
      </c>
      <c r="CP101" s="388" t="s">
        <v>15</v>
      </c>
      <c r="CQ101" s="31" t="s">
        <v>16</v>
      </c>
      <c r="CR101" s="31" t="s">
        <v>17</v>
      </c>
      <c r="CS101" s="32" t="s">
        <v>18</v>
      </c>
      <c r="CU101" s="388" t="s">
        <v>15</v>
      </c>
      <c r="CV101" s="31" t="s">
        <v>16</v>
      </c>
      <c r="CW101" s="31" t="s">
        <v>17</v>
      </c>
      <c r="CX101" s="32" t="s">
        <v>18</v>
      </c>
      <c r="CZ101" s="388" t="s">
        <v>15</v>
      </c>
      <c r="DA101" s="31" t="s">
        <v>16</v>
      </c>
      <c r="DB101" s="31" t="s">
        <v>17</v>
      </c>
      <c r="DC101" s="32" t="s">
        <v>18</v>
      </c>
      <c r="DE101" s="388" t="s">
        <v>15</v>
      </c>
      <c r="DF101" s="31" t="s">
        <v>16</v>
      </c>
      <c r="DG101" s="31" t="s">
        <v>17</v>
      </c>
      <c r="DH101" s="32" t="s">
        <v>18</v>
      </c>
      <c r="DJ101" s="388" t="s">
        <v>15</v>
      </c>
      <c r="DK101" s="31" t="s">
        <v>16</v>
      </c>
      <c r="DL101" s="31" t="s">
        <v>17</v>
      </c>
      <c r="DM101" s="32" t="s">
        <v>18</v>
      </c>
      <c r="DO101" s="388" t="s">
        <v>15</v>
      </c>
      <c r="DP101" s="31" t="s">
        <v>16</v>
      </c>
      <c r="DQ101" s="31" t="s">
        <v>17</v>
      </c>
      <c r="DR101" s="32" t="s">
        <v>18</v>
      </c>
      <c r="DT101" s="250" t="s">
        <v>17</v>
      </c>
      <c r="DU101" s="251" t="s">
        <v>18</v>
      </c>
      <c r="DV101" s="250" t="s">
        <v>17</v>
      </c>
      <c r="DW101" s="252" t="s">
        <v>18</v>
      </c>
      <c r="DX101" s="253" t="s">
        <v>17</v>
      </c>
      <c r="DY101" s="252" t="s">
        <v>18</v>
      </c>
    </row>
    <row r="102" spans="1:130" s="33" customFormat="1" ht="27" customHeight="1" thickBot="1" x14ac:dyDescent="0.35">
      <c r="B102" s="254" t="s">
        <v>79</v>
      </c>
      <c r="C102" s="255" t="s">
        <v>55</v>
      </c>
      <c r="D102" s="444"/>
      <c r="E102" s="283" t="s">
        <v>21</v>
      </c>
      <c r="F102" s="257" t="s">
        <v>22</v>
      </c>
      <c r="G102" s="257"/>
      <c r="H102" s="257" t="s">
        <v>23</v>
      </c>
      <c r="I102" s="257" t="s">
        <v>24</v>
      </c>
      <c r="J102" s="257" t="s">
        <v>25</v>
      </c>
      <c r="K102" s="258" t="s">
        <v>500</v>
      </c>
      <c r="L102" s="259" t="s">
        <v>27</v>
      </c>
      <c r="N102" s="389"/>
      <c r="O102" s="212"/>
      <c r="P102" s="35"/>
      <c r="Q102" s="36"/>
      <c r="R102" s="37"/>
      <c r="S102" s="34"/>
      <c r="T102" s="35"/>
      <c r="U102" s="35"/>
      <c r="V102" s="36"/>
      <c r="W102" s="37"/>
      <c r="X102" s="389"/>
      <c r="Y102" s="35"/>
      <c r="Z102" s="35"/>
      <c r="AA102" s="36"/>
      <c r="AB102" s="37"/>
      <c r="AC102" s="389"/>
      <c r="AD102" s="35"/>
      <c r="AE102" s="35"/>
      <c r="AF102" s="36"/>
      <c r="AH102" s="389"/>
      <c r="AI102" s="35"/>
      <c r="AJ102" s="35"/>
      <c r="AK102" s="36"/>
      <c r="AM102" s="389"/>
      <c r="AN102" s="35"/>
      <c r="AO102" s="35"/>
      <c r="AP102" s="36"/>
      <c r="AR102" s="389"/>
      <c r="AS102" s="35"/>
      <c r="AT102" s="35"/>
      <c r="AU102" s="36"/>
      <c r="AW102" s="389"/>
      <c r="AX102" s="35"/>
      <c r="AY102" s="35"/>
      <c r="AZ102" s="36"/>
      <c r="BB102" s="389"/>
      <c r="BC102" s="35"/>
      <c r="BD102" s="35"/>
      <c r="BE102" s="36"/>
      <c r="BG102" s="389"/>
      <c r="BH102" s="35"/>
      <c r="BI102" s="35"/>
      <c r="BJ102" s="36"/>
      <c r="BL102" s="389"/>
      <c r="BM102" s="35"/>
      <c r="BN102" s="35"/>
      <c r="BO102" s="36"/>
      <c r="BQ102" s="389"/>
      <c r="BR102" s="35"/>
      <c r="BS102" s="35"/>
      <c r="BT102" s="36"/>
      <c r="BV102" s="389"/>
      <c r="BW102" s="35"/>
      <c r="BX102" s="35"/>
      <c r="BY102" s="36"/>
      <c r="CA102" s="389"/>
      <c r="CB102" s="35"/>
      <c r="CC102" s="35"/>
      <c r="CD102" s="36"/>
      <c r="CF102" s="389"/>
      <c r="CG102" s="35"/>
      <c r="CH102" s="35"/>
      <c r="CI102" s="36"/>
      <c r="CK102" s="389"/>
      <c r="CL102" s="35"/>
      <c r="CM102" s="35"/>
      <c r="CN102" s="36"/>
      <c r="CP102" s="389"/>
      <c r="CQ102" s="35"/>
      <c r="CR102" s="35"/>
      <c r="CS102" s="36"/>
      <c r="CU102" s="389"/>
      <c r="CV102" s="35"/>
      <c r="CW102" s="35"/>
      <c r="CX102" s="36"/>
      <c r="CZ102" s="389"/>
      <c r="DA102" s="35"/>
      <c r="DB102" s="35"/>
      <c r="DC102" s="36"/>
      <c r="DE102" s="389"/>
      <c r="DF102" s="35"/>
      <c r="DG102" s="35"/>
      <c r="DH102" s="36"/>
      <c r="DJ102" s="389"/>
      <c r="DK102" s="35"/>
      <c r="DL102" s="35"/>
      <c r="DM102" s="36"/>
      <c r="DO102" s="389"/>
      <c r="DP102" s="35"/>
      <c r="DQ102" s="35"/>
      <c r="DR102" s="36"/>
      <c r="DT102" s="34"/>
      <c r="DU102" s="36"/>
      <c r="DV102" s="38"/>
      <c r="DW102" s="36"/>
      <c r="DX102" s="38"/>
      <c r="DY102" s="39"/>
      <c r="DZ102" s="309" t="str">
        <f>B102</f>
        <v>Drugs and supplies</v>
      </c>
    </row>
    <row r="103" spans="1:130" ht="19.5" customHeight="1" x14ac:dyDescent="0.3">
      <c r="B103" s="321"/>
      <c r="C103" s="316"/>
      <c r="D103" s="316"/>
      <c r="E103" s="334"/>
      <c r="F103" s="274"/>
      <c r="G103" s="274"/>
      <c r="H103" s="274"/>
      <c r="I103" s="264"/>
      <c r="J103" s="264"/>
      <c r="K103" s="265"/>
      <c r="L103" s="264"/>
      <c r="M103" s="266"/>
      <c r="N103" s="389"/>
      <c r="O103" s="212"/>
      <c r="P103" s="35"/>
      <c r="Q103" s="36"/>
      <c r="R103" s="37"/>
      <c r="S103" s="34"/>
      <c r="T103" s="35"/>
      <c r="U103" s="35"/>
      <c r="V103" s="36"/>
      <c r="W103" s="37"/>
      <c r="X103" s="389"/>
      <c r="Y103" s="35"/>
      <c r="Z103" s="35"/>
      <c r="AA103" s="36"/>
      <c r="AB103" s="37"/>
      <c r="AC103" s="389"/>
      <c r="AD103" s="35"/>
      <c r="AE103" s="35"/>
      <c r="AF103" s="36"/>
      <c r="AH103" s="389"/>
      <c r="AI103" s="35"/>
      <c r="AJ103" s="35"/>
      <c r="AK103" s="36"/>
      <c r="AM103" s="389"/>
      <c r="AN103" s="35"/>
      <c r="AO103" s="35"/>
      <c r="AP103" s="36"/>
      <c r="AR103" s="389"/>
      <c r="AS103" s="35"/>
      <c r="AT103" s="35"/>
      <c r="AU103" s="36"/>
      <c r="AW103" s="389"/>
      <c r="AX103" s="35"/>
      <c r="AY103" s="35"/>
      <c r="AZ103" s="36"/>
      <c r="BB103" s="389"/>
      <c r="BC103" s="35"/>
      <c r="BD103" s="35"/>
      <c r="BE103" s="36"/>
      <c r="BG103" s="389"/>
      <c r="BH103" s="35"/>
      <c r="BI103" s="35"/>
      <c r="BJ103" s="36"/>
      <c r="BL103" s="389"/>
      <c r="BM103" s="35"/>
      <c r="BN103" s="35"/>
      <c r="BO103" s="36"/>
      <c r="BQ103" s="389"/>
      <c r="BR103" s="35"/>
      <c r="BS103" s="35"/>
      <c r="BT103" s="36"/>
      <c r="BV103" s="389"/>
      <c r="BW103" s="35"/>
      <c r="BX103" s="35"/>
      <c r="BY103" s="36"/>
      <c r="CA103" s="389"/>
      <c r="CB103" s="35"/>
      <c r="CC103" s="35"/>
      <c r="CD103" s="36"/>
      <c r="CF103" s="389"/>
      <c r="CG103" s="35"/>
      <c r="CH103" s="35"/>
      <c r="CI103" s="36"/>
      <c r="CK103" s="389"/>
      <c r="CL103" s="35"/>
      <c r="CM103" s="35"/>
      <c r="CN103" s="36"/>
      <c r="CP103" s="389"/>
      <c r="CQ103" s="35"/>
      <c r="CR103" s="35"/>
      <c r="CS103" s="36"/>
      <c r="CU103" s="389"/>
      <c r="CV103" s="35"/>
      <c r="CW103" s="35"/>
      <c r="CX103" s="36"/>
      <c r="CZ103" s="389"/>
      <c r="DA103" s="35"/>
      <c r="DB103" s="35"/>
      <c r="DC103" s="36"/>
      <c r="DE103" s="389"/>
      <c r="DF103" s="35"/>
      <c r="DG103" s="35"/>
      <c r="DH103" s="36"/>
      <c r="DJ103" s="389"/>
      <c r="DK103" s="35"/>
      <c r="DL103" s="35"/>
      <c r="DM103" s="36"/>
      <c r="DO103" s="389"/>
      <c r="DP103" s="35"/>
      <c r="DQ103" s="35"/>
      <c r="DR103" s="36"/>
      <c r="DT103" s="51">
        <f t="shared" ref="DT103:DT114" si="217">P103+U103+Z103+AE103+AJ103+AO103+AT103+AY103+BD103+BI103+BN103+BS103+BX103+CC103+CH103+CM103+CR103+CW103+DB103+DG103+DL103+DQ103</f>
        <v>0</v>
      </c>
      <c r="DU103" s="43">
        <f>+DT103/$I$3</f>
        <v>0</v>
      </c>
      <c r="DV103" s="45">
        <v>0</v>
      </c>
      <c r="DW103" s="43">
        <f>+DV103/$I$3</f>
        <v>0</v>
      </c>
      <c r="DX103" s="45">
        <f>+DT103+DV103</f>
        <v>0</v>
      </c>
      <c r="DY103" s="46">
        <f>+DU103+DW103</f>
        <v>0</v>
      </c>
      <c r="DZ103" s="306">
        <f>B103</f>
        <v>0</v>
      </c>
    </row>
    <row r="104" spans="1:130" ht="18" customHeight="1" x14ac:dyDescent="0.3">
      <c r="B104" s="286"/>
      <c r="C104" s="316"/>
      <c r="D104" s="316"/>
      <c r="E104" s="240"/>
      <c r="F104" s="274"/>
      <c r="G104" s="274"/>
      <c r="H104" s="274"/>
      <c r="I104" s="264"/>
      <c r="J104" s="264"/>
      <c r="K104" s="265"/>
      <c r="L104" s="264"/>
      <c r="M104" s="266"/>
      <c r="N104" s="375"/>
      <c r="O104" s="213"/>
      <c r="P104" s="8">
        <f>$E104*N104*O104</f>
        <v>0</v>
      </c>
      <c r="Q104" s="43">
        <f>P104/$I$3</f>
        <v>0</v>
      </c>
      <c r="S104" s="201">
        <f>N104</f>
        <v>0</v>
      </c>
      <c r="T104" s="201">
        <v>0</v>
      </c>
      <c r="U104" s="8">
        <f>$E104*S104*T104</f>
        <v>0</v>
      </c>
      <c r="V104" s="43">
        <f>U104/$I$3</f>
        <v>0</v>
      </c>
      <c r="X104" s="375">
        <f>S104</f>
        <v>0</v>
      </c>
      <c r="Y104" s="201">
        <f>T104</f>
        <v>0</v>
      </c>
      <c r="Z104" s="8">
        <f>$E104*X104*Y104</f>
        <v>0</v>
      </c>
      <c r="AA104" s="43">
        <f>Z104/$I$3</f>
        <v>0</v>
      </c>
      <c r="AC104" s="375">
        <f>X104</f>
        <v>0</v>
      </c>
      <c r="AD104" s="201">
        <f>Y104</f>
        <v>0</v>
      </c>
      <c r="AE104" s="8">
        <f>$E104*AC104*AD104</f>
        <v>0</v>
      </c>
      <c r="AF104" s="43">
        <f>AE104/$I$3</f>
        <v>0</v>
      </c>
      <c r="AH104" s="375">
        <f>AC104</f>
        <v>0</v>
      </c>
      <c r="AI104" s="201">
        <f>AD104</f>
        <v>0</v>
      </c>
      <c r="AJ104" s="8">
        <f>$E104*AH104*AI104</f>
        <v>0</v>
      </c>
      <c r="AK104" s="43">
        <f>AJ104/$I$3</f>
        <v>0</v>
      </c>
      <c r="AM104" s="375">
        <f>AH104</f>
        <v>0</v>
      </c>
      <c r="AN104" s="201">
        <f>AI104</f>
        <v>0</v>
      </c>
      <c r="AO104" s="8">
        <f>$E104*AM104*AN104</f>
        <v>0</v>
      </c>
      <c r="AP104" s="43">
        <f>AO104/$I$3</f>
        <v>0</v>
      </c>
      <c r="AR104" s="375">
        <f>AM104</f>
        <v>0</v>
      </c>
      <c r="AS104" s="201">
        <f>AN104</f>
        <v>0</v>
      </c>
      <c r="AT104" s="8">
        <f>$E104*AR104*AS104</f>
        <v>0</v>
      </c>
      <c r="AU104" s="43">
        <f>AT104/$I$3</f>
        <v>0</v>
      </c>
      <c r="AW104" s="375">
        <f>AR104</f>
        <v>0</v>
      </c>
      <c r="AX104" s="201">
        <f>AS104</f>
        <v>0</v>
      </c>
      <c r="AY104" s="8">
        <f>$E104*AW104*AX104</f>
        <v>0</v>
      </c>
      <c r="AZ104" s="43">
        <f>AY104/$I$3</f>
        <v>0</v>
      </c>
      <c r="BB104" s="375">
        <f>AW104</f>
        <v>0</v>
      </c>
      <c r="BC104" s="201">
        <f>AX104</f>
        <v>0</v>
      </c>
      <c r="BD104" s="8">
        <f>$E104*BB104*BC104</f>
        <v>0</v>
      </c>
      <c r="BE104" s="43">
        <f>BD104/$I$3</f>
        <v>0</v>
      </c>
      <c r="BG104" s="375">
        <f>BB104</f>
        <v>0</v>
      </c>
      <c r="BH104" s="201">
        <f>BC104</f>
        <v>0</v>
      </c>
      <c r="BI104" s="8">
        <f>$E104*BG104*BH104</f>
        <v>0</v>
      </c>
      <c r="BJ104" s="43">
        <f>BI104/$I$3</f>
        <v>0</v>
      </c>
      <c r="BL104" s="375">
        <f>BG104</f>
        <v>0</v>
      </c>
      <c r="BM104" s="201">
        <f>BH104</f>
        <v>0</v>
      </c>
      <c r="BN104" s="8">
        <f>$E104*BL104*BM104</f>
        <v>0</v>
      </c>
      <c r="BO104" s="43">
        <f>BN104/$I$3</f>
        <v>0</v>
      </c>
      <c r="BQ104" s="375">
        <f>BL104</f>
        <v>0</v>
      </c>
      <c r="BR104" s="201">
        <f>BM104</f>
        <v>0</v>
      </c>
      <c r="BS104" s="8">
        <f>$E104*BQ104*BR104</f>
        <v>0</v>
      </c>
      <c r="BT104" s="43">
        <f>BS104/$I$3</f>
        <v>0</v>
      </c>
      <c r="BV104" s="375">
        <f>BQ104</f>
        <v>0</v>
      </c>
      <c r="BW104" s="201">
        <f>BR104</f>
        <v>0</v>
      </c>
      <c r="BX104" s="8">
        <f>$E104*BV104*BW104</f>
        <v>0</v>
      </c>
      <c r="BY104" s="43">
        <f>BX104/$I$3</f>
        <v>0</v>
      </c>
      <c r="CA104" s="375">
        <f>BV104</f>
        <v>0</v>
      </c>
      <c r="CB104" s="201">
        <f>BW104</f>
        <v>0</v>
      </c>
      <c r="CC104" s="8">
        <f>$E104*CA104*CB104</f>
        <v>0</v>
      </c>
      <c r="CD104" s="43">
        <f>CC104/$I$3</f>
        <v>0</v>
      </c>
      <c r="CF104" s="375">
        <f>CA104</f>
        <v>0</v>
      </c>
      <c r="CG104" s="201">
        <f>CB104</f>
        <v>0</v>
      </c>
      <c r="CH104" s="8">
        <f>$E104*CF104*CG104</f>
        <v>0</v>
      </c>
      <c r="CI104" s="43">
        <f>CH104/$I$3</f>
        <v>0</v>
      </c>
      <c r="CK104" s="375">
        <f>CF104</f>
        <v>0</v>
      </c>
      <c r="CL104" s="201">
        <f>CG104</f>
        <v>0</v>
      </c>
      <c r="CM104" s="8">
        <f>$E104*CK104*CL104</f>
        <v>0</v>
      </c>
      <c r="CN104" s="43">
        <f>CM104/$I$3</f>
        <v>0</v>
      </c>
      <c r="CP104" s="375">
        <f>CK104</f>
        <v>0</v>
      </c>
      <c r="CQ104" s="201">
        <f>CL104</f>
        <v>0</v>
      </c>
      <c r="CR104" s="8">
        <f>$E104*CP104*CQ104</f>
        <v>0</v>
      </c>
      <c r="CS104" s="43">
        <f>CR104/$I$3</f>
        <v>0</v>
      </c>
      <c r="CU104" s="375">
        <f>CP104</f>
        <v>0</v>
      </c>
      <c r="CV104" s="201">
        <f>CQ104</f>
        <v>0</v>
      </c>
      <c r="CW104" s="8">
        <f>$E104*CU104*CV104</f>
        <v>0</v>
      </c>
      <c r="CX104" s="43">
        <f>CW104/$I$3</f>
        <v>0</v>
      </c>
      <c r="CZ104" s="375">
        <f>CU104</f>
        <v>0</v>
      </c>
      <c r="DA104" s="201">
        <f>CV104</f>
        <v>0</v>
      </c>
      <c r="DB104" s="8">
        <f>$E104*CZ104*DA104</f>
        <v>0</v>
      </c>
      <c r="DC104" s="43">
        <f>DB104/$I$3</f>
        <v>0</v>
      </c>
      <c r="DE104" s="375">
        <f>CZ104</f>
        <v>0</v>
      </c>
      <c r="DF104" s="201">
        <f>DA104</f>
        <v>0</v>
      </c>
      <c r="DG104" s="8">
        <f>$E104*DE104*DF104</f>
        <v>0</v>
      </c>
      <c r="DH104" s="43">
        <f>DG104/$I$3</f>
        <v>0</v>
      </c>
      <c r="DJ104" s="375">
        <f>DE104</f>
        <v>0</v>
      </c>
      <c r="DK104" s="201">
        <f>DF104</f>
        <v>0</v>
      </c>
      <c r="DL104" s="8">
        <f>$E104*DJ104*DK104</f>
        <v>0</v>
      </c>
      <c r="DM104" s="43">
        <f>DL104/$I$3</f>
        <v>0</v>
      </c>
      <c r="DO104" s="375">
        <f>DJ104</f>
        <v>0</v>
      </c>
      <c r="DP104" s="201">
        <f>DK104</f>
        <v>0</v>
      </c>
      <c r="DQ104" s="8">
        <f>$E104*DO104*DP104</f>
        <v>0</v>
      </c>
      <c r="DR104" s="43">
        <f>DQ104/$I$3</f>
        <v>0</v>
      </c>
      <c r="DT104" s="51">
        <f t="shared" si="217"/>
        <v>0</v>
      </c>
      <c r="DU104" s="50">
        <f t="shared" ref="DU104:DU105" si="218">+DT104/$I$3</f>
        <v>0</v>
      </c>
      <c r="DV104" s="51">
        <v>0</v>
      </c>
      <c r="DW104" s="50">
        <f t="shared" ref="DW104:DW114" si="219">+DV104/$I$3</f>
        <v>0</v>
      </c>
      <c r="DX104" s="51">
        <f t="shared" ref="DX104:DY114" si="220">+DT104+DV104</f>
        <v>0</v>
      </c>
      <c r="DY104" s="52">
        <f t="shared" si="220"/>
        <v>0</v>
      </c>
      <c r="DZ104" s="307">
        <f>B104</f>
        <v>0</v>
      </c>
    </row>
    <row r="105" spans="1:130" ht="30" customHeight="1" x14ac:dyDescent="0.3">
      <c r="B105" s="286"/>
      <c r="C105" s="316"/>
      <c r="D105" s="316"/>
      <c r="E105" s="240"/>
      <c r="F105" s="274"/>
      <c r="G105" s="274"/>
      <c r="H105" s="274"/>
      <c r="I105" s="264"/>
      <c r="J105" s="264"/>
      <c r="K105" s="265"/>
      <c r="L105" s="264"/>
      <c r="M105" s="266"/>
      <c r="N105" s="375"/>
      <c r="O105" s="214"/>
      <c r="P105" s="8">
        <f t="shared" ref="P105:P114" si="221">$E105*N105*O105</f>
        <v>0</v>
      </c>
      <c r="Q105" s="50">
        <f>P105/$I$3</f>
        <v>0</v>
      </c>
      <c r="S105" s="201">
        <f t="shared" ref="S105:T114" si="222">N105</f>
        <v>0</v>
      </c>
      <c r="T105" s="201">
        <v>0</v>
      </c>
      <c r="U105" s="8">
        <f t="shared" ref="U105:U114" si="223">$E105*S105*T105</f>
        <v>0</v>
      </c>
      <c r="V105" s="50">
        <f>U105/$I$3</f>
        <v>0</v>
      </c>
      <c r="X105" s="375">
        <f t="shared" ref="X105:Y114" si="224">S105</f>
        <v>0</v>
      </c>
      <c r="Y105" s="201">
        <f t="shared" si="224"/>
        <v>0</v>
      </c>
      <c r="Z105" s="8">
        <f t="shared" ref="Z105:Z114" si="225">$E105*X105*Y105</f>
        <v>0</v>
      </c>
      <c r="AA105" s="50">
        <f>Z105/$I$3</f>
        <v>0</v>
      </c>
      <c r="AC105" s="375">
        <f t="shared" ref="AC105:AD114" si="226">X105</f>
        <v>0</v>
      </c>
      <c r="AD105" s="201">
        <f t="shared" si="226"/>
        <v>0</v>
      </c>
      <c r="AE105" s="8">
        <f t="shared" ref="AE105:AE114" si="227">$E105*AC105*AD105</f>
        <v>0</v>
      </c>
      <c r="AF105" s="50">
        <f>AE105/$I$3</f>
        <v>0</v>
      </c>
      <c r="AH105" s="375">
        <f t="shared" ref="AH105:AI114" si="228">AC105</f>
        <v>0</v>
      </c>
      <c r="AI105" s="201">
        <f t="shared" si="228"/>
        <v>0</v>
      </c>
      <c r="AJ105" s="8">
        <f t="shared" ref="AJ105:AJ114" si="229">$E105*AH105*AI105</f>
        <v>0</v>
      </c>
      <c r="AK105" s="50">
        <f>AJ105/$I$3</f>
        <v>0</v>
      </c>
      <c r="AM105" s="375">
        <f t="shared" ref="AM105:AN114" si="230">AH105</f>
        <v>0</v>
      </c>
      <c r="AN105" s="201">
        <f t="shared" si="230"/>
        <v>0</v>
      </c>
      <c r="AO105" s="8">
        <f t="shared" ref="AO105:AO114" si="231">$E105*AM105*AN105</f>
        <v>0</v>
      </c>
      <c r="AP105" s="50">
        <f>AO105/$I$3</f>
        <v>0</v>
      </c>
      <c r="AR105" s="375">
        <f t="shared" ref="AR105:AS114" si="232">AM105</f>
        <v>0</v>
      </c>
      <c r="AS105" s="201">
        <f t="shared" si="232"/>
        <v>0</v>
      </c>
      <c r="AT105" s="8">
        <f t="shared" ref="AT105:AT114" si="233">$E105*AR105*AS105</f>
        <v>0</v>
      </c>
      <c r="AU105" s="50">
        <f>AT105/$I$3</f>
        <v>0</v>
      </c>
      <c r="AW105" s="375">
        <f t="shared" ref="AW105:AX114" si="234">AR105</f>
        <v>0</v>
      </c>
      <c r="AX105" s="201">
        <f t="shared" si="234"/>
        <v>0</v>
      </c>
      <c r="AY105" s="8">
        <f t="shared" ref="AY105:AY114" si="235">$E105*AW105*AX105</f>
        <v>0</v>
      </c>
      <c r="AZ105" s="50">
        <f>AY105/$I$3</f>
        <v>0</v>
      </c>
      <c r="BB105" s="375">
        <f t="shared" ref="BB105:BC114" si="236">AW105</f>
        <v>0</v>
      </c>
      <c r="BC105" s="201">
        <f t="shared" si="236"/>
        <v>0</v>
      </c>
      <c r="BD105" s="8">
        <f t="shared" ref="BD105:BD114" si="237">$E105*BB105*BC105</f>
        <v>0</v>
      </c>
      <c r="BE105" s="50">
        <f>BD105/$I$3</f>
        <v>0</v>
      </c>
      <c r="BG105" s="375">
        <f t="shared" ref="BG105:BH114" si="238">BB105</f>
        <v>0</v>
      </c>
      <c r="BH105" s="201">
        <f t="shared" si="238"/>
        <v>0</v>
      </c>
      <c r="BI105" s="8">
        <f t="shared" ref="BI105:BI114" si="239">$E105*BG105*BH105</f>
        <v>0</v>
      </c>
      <c r="BJ105" s="50">
        <f>BI105/$I$3</f>
        <v>0</v>
      </c>
      <c r="BL105" s="375">
        <f t="shared" ref="BL105:BM114" si="240">BG105</f>
        <v>0</v>
      </c>
      <c r="BM105" s="201">
        <f t="shared" si="240"/>
        <v>0</v>
      </c>
      <c r="BN105" s="8">
        <f t="shared" ref="BN105:BN114" si="241">$E105*BL105*BM105</f>
        <v>0</v>
      </c>
      <c r="BO105" s="50">
        <f>BN105/$I$3</f>
        <v>0</v>
      </c>
      <c r="BQ105" s="375">
        <f t="shared" ref="BQ105:BR114" si="242">BL105</f>
        <v>0</v>
      </c>
      <c r="BR105" s="201">
        <f t="shared" si="242"/>
        <v>0</v>
      </c>
      <c r="BS105" s="8">
        <f t="shared" ref="BS105:BS114" si="243">$E105*BQ105*BR105</f>
        <v>0</v>
      </c>
      <c r="BT105" s="50">
        <f>BS105/$I$3</f>
        <v>0</v>
      </c>
      <c r="BV105" s="375">
        <f t="shared" ref="BV105:BW114" si="244">BQ105</f>
        <v>0</v>
      </c>
      <c r="BW105" s="201">
        <f t="shared" si="244"/>
        <v>0</v>
      </c>
      <c r="BX105" s="8">
        <f t="shared" ref="BX105:BX114" si="245">$E105*BV105*BW105</f>
        <v>0</v>
      </c>
      <c r="BY105" s="50">
        <f>BX105/$I$3</f>
        <v>0</v>
      </c>
      <c r="CA105" s="375">
        <f t="shared" ref="CA105:CB114" si="246">BV105</f>
        <v>0</v>
      </c>
      <c r="CB105" s="201">
        <f t="shared" si="246"/>
        <v>0</v>
      </c>
      <c r="CC105" s="8">
        <f t="shared" ref="CC105:CC114" si="247">$E105*CA105*CB105</f>
        <v>0</v>
      </c>
      <c r="CD105" s="50">
        <f>CC105/$I$3</f>
        <v>0</v>
      </c>
      <c r="CF105" s="375">
        <f t="shared" ref="CF105:CG114" si="248">CA105</f>
        <v>0</v>
      </c>
      <c r="CG105" s="201">
        <f t="shared" si="248"/>
        <v>0</v>
      </c>
      <c r="CH105" s="8">
        <f t="shared" ref="CH105:CH114" si="249">$E105*CF105*CG105</f>
        <v>0</v>
      </c>
      <c r="CI105" s="50">
        <f>CH105/$I$3</f>
        <v>0</v>
      </c>
      <c r="CK105" s="375">
        <f t="shared" ref="CK105:CL114" si="250">CF105</f>
        <v>0</v>
      </c>
      <c r="CL105" s="201">
        <f t="shared" si="250"/>
        <v>0</v>
      </c>
      <c r="CM105" s="8">
        <f t="shared" ref="CM105:CM114" si="251">$E105*CK105*CL105</f>
        <v>0</v>
      </c>
      <c r="CN105" s="50">
        <f>CM105/$I$3</f>
        <v>0</v>
      </c>
      <c r="CP105" s="375">
        <f t="shared" ref="CP105:CQ114" si="252">CK105</f>
        <v>0</v>
      </c>
      <c r="CQ105" s="201">
        <f t="shared" si="252"/>
        <v>0</v>
      </c>
      <c r="CR105" s="8">
        <f t="shared" ref="CR105:CR114" si="253">$E105*CP105*CQ105</f>
        <v>0</v>
      </c>
      <c r="CS105" s="50">
        <f>CR105/$I$3</f>
        <v>0</v>
      </c>
      <c r="CU105" s="375">
        <f t="shared" ref="CU105:CV114" si="254">CP105</f>
        <v>0</v>
      </c>
      <c r="CV105" s="201">
        <f t="shared" si="254"/>
        <v>0</v>
      </c>
      <c r="CW105" s="8">
        <f t="shared" ref="CW105:CW114" si="255">$E105*CU105*CV105</f>
        <v>0</v>
      </c>
      <c r="CX105" s="50">
        <f>CW105/$I$3</f>
        <v>0</v>
      </c>
      <c r="CZ105" s="375">
        <f t="shared" ref="CZ105:DA114" si="256">CU105</f>
        <v>0</v>
      </c>
      <c r="DA105" s="201">
        <f t="shared" si="256"/>
        <v>0</v>
      </c>
      <c r="DB105" s="8">
        <f t="shared" ref="DB105:DB114" si="257">$E105*CZ105*DA105</f>
        <v>0</v>
      </c>
      <c r="DC105" s="50">
        <f>DB105/$I$3</f>
        <v>0</v>
      </c>
      <c r="DE105" s="375">
        <f t="shared" ref="DE105:DF114" si="258">CZ105</f>
        <v>0</v>
      </c>
      <c r="DF105" s="201">
        <f t="shared" si="258"/>
        <v>0</v>
      </c>
      <c r="DG105" s="8">
        <f t="shared" ref="DG105:DG114" si="259">$E105*DE105*DF105</f>
        <v>0</v>
      </c>
      <c r="DH105" s="50">
        <f>DG105/$I$3</f>
        <v>0</v>
      </c>
      <c r="DJ105" s="375">
        <f t="shared" ref="DJ105:DK114" si="260">DE105</f>
        <v>0</v>
      </c>
      <c r="DK105" s="201">
        <f t="shared" si="260"/>
        <v>0</v>
      </c>
      <c r="DL105" s="8">
        <f t="shared" ref="DL105:DL114" si="261">$E105*DJ105*DK105</f>
        <v>0</v>
      </c>
      <c r="DM105" s="50">
        <f>DL105/$I$3</f>
        <v>0</v>
      </c>
      <c r="DO105" s="375">
        <f t="shared" ref="DO105:DP114" si="262">DJ105</f>
        <v>0</v>
      </c>
      <c r="DP105" s="201">
        <f t="shared" si="262"/>
        <v>0</v>
      </c>
      <c r="DQ105" s="8">
        <f t="shared" ref="DQ105:DQ114" si="263">$E105*DO105*DP105</f>
        <v>0</v>
      </c>
      <c r="DR105" s="50">
        <f>DQ105/$I$3</f>
        <v>0</v>
      </c>
      <c r="DT105" s="51">
        <f t="shared" si="217"/>
        <v>0</v>
      </c>
      <c r="DU105" s="50">
        <f t="shared" si="218"/>
        <v>0</v>
      </c>
      <c r="DV105" s="51">
        <v>0</v>
      </c>
      <c r="DW105" s="50">
        <f t="shared" si="219"/>
        <v>0</v>
      </c>
      <c r="DX105" s="51">
        <f t="shared" si="220"/>
        <v>0</v>
      </c>
      <c r="DY105" s="52">
        <f t="shared" si="220"/>
        <v>0</v>
      </c>
      <c r="DZ105" s="307"/>
    </row>
    <row r="106" spans="1:130" ht="26.4" customHeight="1" x14ac:dyDescent="0.3">
      <c r="A106" s="6"/>
      <c r="B106" s="286"/>
      <c r="C106" s="317"/>
      <c r="D106" s="317"/>
      <c r="E106" s="240"/>
      <c r="F106" s="274"/>
      <c r="G106" s="274"/>
      <c r="H106" s="274"/>
      <c r="I106" s="58"/>
      <c r="J106" s="264"/>
      <c r="K106" s="265"/>
      <c r="L106" s="264"/>
      <c r="M106" s="57"/>
      <c r="N106" s="375"/>
      <c r="O106" s="214"/>
      <c r="P106" s="8">
        <f t="shared" si="221"/>
        <v>0</v>
      </c>
      <c r="Q106" s="50">
        <f t="shared" ref="Q106:Q114" si="264">P106/$I$3</f>
        <v>0</v>
      </c>
      <c r="S106" s="201">
        <v>8000</v>
      </c>
      <c r="T106" s="201">
        <v>1</v>
      </c>
      <c r="U106" s="8">
        <f t="shared" si="223"/>
        <v>0</v>
      </c>
      <c r="V106" s="50">
        <f t="shared" ref="V106:V114" si="265">U106/$I$3</f>
        <v>0</v>
      </c>
      <c r="X106" s="375">
        <f t="shared" si="224"/>
        <v>8000</v>
      </c>
      <c r="Y106" s="201">
        <f t="shared" si="224"/>
        <v>1</v>
      </c>
      <c r="Z106" s="8">
        <f t="shared" si="225"/>
        <v>0</v>
      </c>
      <c r="AA106" s="50">
        <f t="shared" ref="AA106:AA114" si="266">Z106/$I$3</f>
        <v>0</v>
      </c>
      <c r="AC106" s="375">
        <f t="shared" si="226"/>
        <v>8000</v>
      </c>
      <c r="AD106" s="201">
        <v>0.8</v>
      </c>
      <c r="AE106" s="8">
        <f t="shared" si="227"/>
        <v>0</v>
      </c>
      <c r="AF106" s="50">
        <f t="shared" ref="AF106:AF114" si="267">AE106/$I$3</f>
        <v>0</v>
      </c>
      <c r="AH106" s="375">
        <f t="shared" si="228"/>
        <v>8000</v>
      </c>
      <c r="AI106" s="201">
        <v>0.5</v>
      </c>
      <c r="AJ106" s="8">
        <f t="shared" si="229"/>
        <v>0</v>
      </c>
      <c r="AK106" s="50">
        <f t="shared" ref="AK106:AK114" si="268">AJ106/$I$3</f>
        <v>0</v>
      </c>
      <c r="AM106" s="375">
        <f t="shared" si="230"/>
        <v>8000</v>
      </c>
      <c r="AN106" s="201">
        <v>0</v>
      </c>
      <c r="AO106" s="8">
        <f t="shared" si="231"/>
        <v>0</v>
      </c>
      <c r="AP106" s="50">
        <f t="shared" ref="AP106:AP114" si="269">AO106/$I$3</f>
        <v>0</v>
      </c>
      <c r="AR106" s="375">
        <f t="shared" si="232"/>
        <v>8000</v>
      </c>
      <c r="AS106" s="201">
        <f t="shared" si="232"/>
        <v>0</v>
      </c>
      <c r="AT106" s="8">
        <f t="shared" si="233"/>
        <v>0</v>
      </c>
      <c r="AU106" s="50">
        <f t="shared" ref="AU106:AU114" si="270">AT106/$I$3</f>
        <v>0</v>
      </c>
      <c r="AW106" s="375">
        <f t="shared" si="234"/>
        <v>8000</v>
      </c>
      <c r="AX106" s="201">
        <f t="shared" si="234"/>
        <v>0</v>
      </c>
      <c r="AY106" s="8">
        <f t="shared" si="235"/>
        <v>0</v>
      </c>
      <c r="AZ106" s="50">
        <f t="shared" ref="AZ106:AZ114" si="271">AY106/$I$3</f>
        <v>0</v>
      </c>
      <c r="BB106" s="375">
        <f t="shared" si="236"/>
        <v>8000</v>
      </c>
      <c r="BC106" s="201">
        <f t="shared" si="236"/>
        <v>0</v>
      </c>
      <c r="BD106" s="8">
        <f t="shared" si="237"/>
        <v>0</v>
      </c>
      <c r="BE106" s="50">
        <f t="shared" ref="BE106:BE114" si="272">BD106/$I$3</f>
        <v>0</v>
      </c>
      <c r="BG106" s="375">
        <f t="shared" si="238"/>
        <v>8000</v>
      </c>
      <c r="BH106" s="201">
        <f t="shared" si="238"/>
        <v>0</v>
      </c>
      <c r="BI106" s="8">
        <f t="shared" si="239"/>
        <v>0</v>
      </c>
      <c r="BJ106" s="50">
        <f t="shared" ref="BJ106:BJ114" si="273">BI106/$I$3</f>
        <v>0</v>
      </c>
      <c r="BL106" s="375">
        <f t="shared" si="240"/>
        <v>8000</v>
      </c>
      <c r="BM106" s="201">
        <f t="shared" si="240"/>
        <v>0</v>
      </c>
      <c r="BN106" s="8">
        <f t="shared" si="241"/>
        <v>0</v>
      </c>
      <c r="BO106" s="50">
        <f t="shared" ref="BO106:BO114" si="274">BN106/$I$3</f>
        <v>0</v>
      </c>
      <c r="BQ106" s="375">
        <f t="shared" si="242"/>
        <v>8000</v>
      </c>
      <c r="BR106" s="201">
        <f t="shared" si="242"/>
        <v>0</v>
      </c>
      <c r="BS106" s="8">
        <f t="shared" si="243"/>
        <v>0</v>
      </c>
      <c r="BT106" s="50">
        <f t="shared" ref="BT106:BT114" si="275">BS106/$I$3</f>
        <v>0</v>
      </c>
      <c r="BV106" s="375">
        <f t="shared" si="244"/>
        <v>8000</v>
      </c>
      <c r="BW106" s="201">
        <f t="shared" si="244"/>
        <v>0</v>
      </c>
      <c r="BX106" s="8">
        <f t="shared" si="245"/>
        <v>0</v>
      </c>
      <c r="BY106" s="50">
        <f t="shared" ref="BY106:BY114" si="276">BX106/$I$3</f>
        <v>0</v>
      </c>
      <c r="CA106" s="375">
        <f t="shared" si="246"/>
        <v>8000</v>
      </c>
      <c r="CB106" s="201">
        <f t="shared" si="246"/>
        <v>0</v>
      </c>
      <c r="CC106" s="8">
        <f t="shared" si="247"/>
        <v>0</v>
      </c>
      <c r="CD106" s="50">
        <f t="shared" ref="CD106:CD114" si="277">CC106/$I$3</f>
        <v>0</v>
      </c>
      <c r="CF106" s="375">
        <f t="shared" si="248"/>
        <v>8000</v>
      </c>
      <c r="CG106" s="201">
        <f t="shared" si="248"/>
        <v>0</v>
      </c>
      <c r="CH106" s="8">
        <f t="shared" si="249"/>
        <v>0</v>
      </c>
      <c r="CI106" s="50">
        <f t="shared" ref="CI106:CI114" si="278">CH106/$I$3</f>
        <v>0</v>
      </c>
      <c r="CK106" s="375">
        <f t="shared" si="250"/>
        <v>8000</v>
      </c>
      <c r="CL106" s="201">
        <f t="shared" si="250"/>
        <v>0</v>
      </c>
      <c r="CM106" s="8">
        <f t="shared" si="251"/>
        <v>0</v>
      </c>
      <c r="CN106" s="50">
        <f t="shared" ref="CN106:CN114" si="279">CM106/$I$3</f>
        <v>0</v>
      </c>
      <c r="CP106" s="375">
        <f t="shared" si="252"/>
        <v>8000</v>
      </c>
      <c r="CQ106" s="201">
        <f t="shared" si="252"/>
        <v>0</v>
      </c>
      <c r="CR106" s="8">
        <f t="shared" si="253"/>
        <v>0</v>
      </c>
      <c r="CS106" s="50">
        <f t="shared" ref="CS106:CS114" si="280">CR106/$I$3</f>
        <v>0</v>
      </c>
      <c r="CU106" s="375">
        <f t="shared" si="254"/>
        <v>8000</v>
      </c>
      <c r="CV106" s="201">
        <f t="shared" si="254"/>
        <v>0</v>
      </c>
      <c r="CW106" s="8">
        <f t="shared" si="255"/>
        <v>0</v>
      </c>
      <c r="CX106" s="50">
        <f t="shared" ref="CX106:CX114" si="281">CW106/$I$3</f>
        <v>0</v>
      </c>
      <c r="CZ106" s="375">
        <f t="shared" si="256"/>
        <v>8000</v>
      </c>
      <c r="DA106" s="201">
        <f t="shared" si="256"/>
        <v>0</v>
      </c>
      <c r="DB106" s="8">
        <f t="shared" si="257"/>
        <v>0</v>
      </c>
      <c r="DC106" s="50">
        <f t="shared" ref="DC106:DC114" si="282">DB106/$I$3</f>
        <v>0</v>
      </c>
      <c r="DE106" s="375">
        <f t="shared" si="258"/>
        <v>8000</v>
      </c>
      <c r="DF106" s="201">
        <f t="shared" si="258"/>
        <v>0</v>
      </c>
      <c r="DG106" s="8">
        <f t="shared" si="259"/>
        <v>0</v>
      </c>
      <c r="DH106" s="50">
        <f t="shared" ref="DH106:DH114" si="283">DG106/$I$3</f>
        <v>0</v>
      </c>
      <c r="DJ106" s="375">
        <f t="shared" si="260"/>
        <v>8000</v>
      </c>
      <c r="DK106" s="201">
        <f t="shared" si="260"/>
        <v>0</v>
      </c>
      <c r="DL106" s="8">
        <f t="shared" si="261"/>
        <v>0</v>
      </c>
      <c r="DM106" s="50">
        <f t="shared" ref="DM106:DM114" si="284">DL106/$I$3</f>
        <v>0</v>
      </c>
      <c r="DO106" s="375">
        <f t="shared" si="262"/>
        <v>8000</v>
      </c>
      <c r="DP106" s="201">
        <f t="shared" si="262"/>
        <v>0</v>
      </c>
      <c r="DQ106" s="8">
        <f t="shared" si="263"/>
        <v>0</v>
      </c>
      <c r="DR106" s="50">
        <f t="shared" ref="DR106:DR114" si="285">DQ106/$I$3</f>
        <v>0</v>
      </c>
      <c r="DT106" s="51">
        <f t="shared" si="217"/>
        <v>0</v>
      </c>
      <c r="DU106" s="50">
        <f>+DT106/$I$3</f>
        <v>0</v>
      </c>
      <c r="DV106" s="51">
        <v>0</v>
      </c>
      <c r="DW106" s="50">
        <f t="shared" si="219"/>
        <v>0</v>
      </c>
      <c r="DX106" s="51">
        <f t="shared" si="220"/>
        <v>0</v>
      </c>
      <c r="DY106" s="52">
        <f t="shared" si="220"/>
        <v>0</v>
      </c>
      <c r="DZ106" s="307">
        <f t="shared" ref="DZ106:DZ114" si="286">B106</f>
        <v>0</v>
      </c>
    </row>
    <row r="107" spans="1:130" ht="29.4" customHeight="1" x14ac:dyDescent="0.3">
      <c r="B107" s="286"/>
      <c r="C107" s="316"/>
      <c r="D107" s="316"/>
      <c r="E107" s="240"/>
      <c r="F107" s="274"/>
      <c r="G107" s="274"/>
      <c r="H107" s="274"/>
      <c r="I107" s="58"/>
      <c r="J107" s="264"/>
      <c r="K107" s="265"/>
      <c r="L107" s="264"/>
      <c r="M107" s="57"/>
      <c r="N107" s="375"/>
      <c r="O107" s="214"/>
      <c r="P107" s="8">
        <f t="shared" si="221"/>
        <v>0</v>
      </c>
      <c r="Q107" s="50">
        <f t="shared" si="264"/>
        <v>0</v>
      </c>
      <c r="S107" s="201">
        <f t="shared" si="222"/>
        <v>0</v>
      </c>
      <c r="T107" s="201">
        <v>0</v>
      </c>
      <c r="U107" s="8">
        <f t="shared" si="223"/>
        <v>0</v>
      </c>
      <c r="V107" s="50">
        <f t="shared" si="265"/>
        <v>0</v>
      </c>
      <c r="X107" s="375">
        <f t="shared" si="224"/>
        <v>0</v>
      </c>
      <c r="Y107" s="201">
        <f t="shared" si="224"/>
        <v>0</v>
      </c>
      <c r="Z107" s="8">
        <f t="shared" si="225"/>
        <v>0</v>
      </c>
      <c r="AA107" s="50">
        <f t="shared" si="266"/>
        <v>0</v>
      </c>
      <c r="AC107" s="375">
        <f t="shared" si="226"/>
        <v>0</v>
      </c>
      <c r="AD107" s="201">
        <f t="shared" si="226"/>
        <v>0</v>
      </c>
      <c r="AE107" s="8">
        <f t="shared" si="227"/>
        <v>0</v>
      </c>
      <c r="AF107" s="50">
        <f t="shared" si="267"/>
        <v>0</v>
      </c>
      <c r="AH107" s="375">
        <f t="shared" si="228"/>
        <v>0</v>
      </c>
      <c r="AI107" s="201">
        <f t="shared" si="228"/>
        <v>0</v>
      </c>
      <c r="AJ107" s="8">
        <f t="shared" si="229"/>
        <v>0</v>
      </c>
      <c r="AK107" s="50">
        <f t="shared" si="268"/>
        <v>0</v>
      </c>
      <c r="AM107" s="375">
        <f t="shared" si="230"/>
        <v>0</v>
      </c>
      <c r="AN107" s="201">
        <f t="shared" si="230"/>
        <v>0</v>
      </c>
      <c r="AO107" s="8">
        <f t="shared" si="231"/>
        <v>0</v>
      </c>
      <c r="AP107" s="50">
        <f t="shared" si="269"/>
        <v>0</v>
      </c>
      <c r="AR107" s="375">
        <f t="shared" si="232"/>
        <v>0</v>
      </c>
      <c r="AS107" s="201">
        <f t="shared" si="232"/>
        <v>0</v>
      </c>
      <c r="AT107" s="8">
        <f t="shared" si="233"/>
        <v>0</v>
      </c>
      <c r="AU107" s="50">
        <f t="shared" si="270"/>
        <v>0</v>
      </c>
      <c r="AW107" s="375">
        <f t="shared" si="234"/>
        <v>0</v>
      </c>
      <c r="AX107" s="201">
        <f t="shared" si="234"/>
        <v>0</v>
      </c>
      <c r="AY107" s="8">
        <f t="shared" si="235"/>
        <v>0</v>
      </c>
      <c r="AZ107" s="50">
        <f t="shared" si="271"/>
        <v>0</v>
      </c>
      <c r="BB107" s="375">
        <f t="shared" si="236"/>
        <v>0</v>
      </c>
      <c r="BC107" s="201">
        <f t="shared" si="236"/>
        <v>0</v>
      </c>
      <c r="BD107" s="8">
        <f t="shared" si="237"/>
        <v>0</v>
      </c>
      <c r="BE107" s="50">
        <f t="shared" si="272"/>
        <v>0</v>
      </c>
      <c r="BG107" s="375">
        <f t="shared" si="238"/>
        <v>0</v>
      </c>
      <c r="BH107" s="201">
        <f t="shared" si="238"/>
        <v>0</v>
      </c>
      <c r="BI107" s="8">
        <f t="shared" si="239"/>
        <v>0</v>
      </c>
      <c r="BJ107" s="50">
        <f t="shared" si="273"/>
        <v>0</v>
      </c>
      <c r="BL107" s="375">
        <f t="shared" si="240"/>
        <v>0</v>
      </c>
      <c r="BM107" s="201">
        <f t="shared" si="240"/>
        <v>0</v>
      </c>
      <c r="BN107" s="8">
        <f t="shared" si="241"/>
        <v>0</v>
      </c>
      <c r="BO107" s="50">
        <f t="shared" si="274"/>
        <v>0</v>
      </c>
      <c r="BQ107" s="375">
        <f t="shared" si="242"/>
        <v>0</v>
      </c>
      <c r="BR107" s="201">
        <f t="shared" si="242"/>
        <v>0</v>
      </c>
      <c r="BS107" s="8">
        <f t="shared" si="243"/>
        <v>0</v>
      </c>
      <c r="BT107" s="50">
        <f t="shared" si="275"/>
        <v>0</v>
      </c>
      <c r="BV107" s="375">
        <f t="shared" si="244"/>
        <v>0</v>
      </c>
      <c r="BW107" s="201">
        <f t="shared" si="244"/>
        <v>0</v>
      </c>
      <c r="BX107" s="8">
        <f t="shared" si="245"/>
        <v>0</v>
      </c>
      <c r="BY107" s="50">
        <f t="shared" si="276"/>
        <v>0</v>
      </c>
      <c r="CA107" s="375">
        <f t="shared" si="246"/>
        <v>0</v>
      </c>
      <c r="CB107" s="201">
        <f t="shared" si="246"/>
        <v>0</v>
      </c>
      <c r="CC107" s="8">
        <f t="shared" si="247"/>
        <v>0</v>
      </c>
      <c r="CD107" s="50">
        <f t="shared" si="277"/>
        <v>0</v>
      </c>
      <c r="CF107" s="375">
        <f t="shared" si="248"/>
        <v>0</v>
      </c>
      <c r="CG107" s="201">
        <f t="shared" si="248"/>
        <v>0</v>
      </c>
      <c r="CH107" s="8">
        <f t="shared" si="249"/>
        <v>0</v>
      </c>
      <c r="CI107" s="50">
        <f t="shared" si="278"/>
        <v>0</v>
      </c>
      <c r="CK107" s="375">
        <f t="shared" si="250"/>
        <v>0</v>
      </c>
      <c r="CL107" s="201">
        <f t="shared" si="250"/>
        <v>0</v>
      </c>
      <c r="CM107" s="8">
        <f t="shared" si="251"/>
        <v>0</v>
      </c>
      <c r="CN107" s="50">
        <f t="shared" si="279"/>
        <v>0</v>
      </c>
      <c r="CP107" s="375">
        <f t="shared" si="252"/>
        <v>0</v>
      </c>
      <c r="CQ107" s="201">
        <f t="shared" si="252"/>
        <v>0</v>
      </c>
      <c r="CR107" s="8">
        <f t="shared" si="253"/>
        <v>0</v>
      </c>
      <c r="CS107" s="50">
        <f t="shared" si="280"/>
        <v>0</v>
      </c>
      <c r="CU107" s="375">
        <f t="shared" si="254"/>
        <v>0</v>
      </c>
      <c r="CV107" s="201">
        <f t="shared" si="254"/>
        <v>0</v>
      </c>
      <c r="CW107" s="8">
        <f t="shared" si="255"/>
        <v>0</v>
      </c>
      <c r="CX107" s="50">
        <f t="shared" si="281"/>
        <v>0</v>
      </c>
      <c r="CZ107" s="375">
        <f t="shared" si="256"/>
        <v>0</v>
      </c>
      <c r="DA107" s="201">
        <f t="shared" si="256"/>
        <v>0</v>
      </c>
      <c r="DB107" s="8">
        <f t="shared" si="257"/>
        <v>0</v>
      </c>
      <c r="DC107" s="50">
        <f t="shared" si="282"/>
        <v>0</v>
      </c>
      <c r="DE107" s="375">
        <f t="shared" si="258"/>
        <v>0</v>
      </c>
      <c r="DF107" s="201">
        <f t="shared" si="258"/>
        <v>0</v>
      </c>
      <c r="DG107" s="8">
        <f t="shared" si="259"/>
        <v>0</v>
      </c>
      <c r="DH107" s="50">
        <f t="shared" si="283"/>
        <v>0</v>
      </c>
      <c r="DJ107" s="375">
        <f t="shared" si="260"/>
        <v>0</v>
      </c>
      <c r="DK107" s="201">
        <f t="shared" si="260"/>
        <v>0</v>
      </c>
      <c r="DL107" s="8">
        <f t="shared" si="261"/>
        <v>0</v>
      </c>
      <c r="DM107" s="50">
        <f t="shared" si="284"/>
        <v>0</v>
      </c>
      <c r="DO107" s="375">
        <f t="shared" si="262"/>
        <v>0</v>
      </c>
      <c r="DP107" s="201">
        <f t="shared" si="262"/>
        <v>0</v>
      </c>
      <c r="DQ107" s="8">
        <f t="shared" si="263"/>
        <v>0</v>
      </c>
      <c r="DR107" s="50">
        <f t="shared" si="285"/>
        <v>0</v>
      </c>
      <c r="DT107" s="51">
        <f t="shared" si="217"/>
        <v>0</v>
      </c>
      <c r="DU107" s="50">
        <f t="shared" ref="DU107:DU114" si="287">+DT107/$I$3</f>
        <v>0</v>
      </c>
      <c r="DV107" s="51">
        <v>0</v>
      </c>
      <c r="DW107" s="50">
        <f t="shared" si="219"/>
        <v>0</v>
      </c>
      <c r="DX107" s="51">
        <f t="shared" si="220"/>
        <v>0</v>
      </c>
      <c r="DY107" s="52">
        <f t="shared" si="220"/>
        <v>0</v>
      </c>
      <c r="DZ107" s="307">
        <f t="shared" si="286"/>
        <v>0</v>
      </c>
    </row>
    <row r="108" spans="1:130" ht="26.4" customHeight="1" x14ac:dyDescent="0.3">
      <c r="B108" s="286"/>
      <c r="C108" s="316"/>
      <c r="D108" s="316"/>
      <c r="E108" s="240"/>
      <c r="F108" s="274"/>
      <c r="G108" s="274"/>
      <c r="H108" s="274"/>
      <c r="I108" s="58"/>
      <c r="J108" s="264"/>
      <c r="K108" s="265"/>
      <c r="L108" s="264"/>
      <c r="M108" s="57"/>
      <c r="N108" s="375"/>
      <c r="O108" s="214"/>
      <c r="P108" s="8">
        <f t="shared" si="221"/>
        <v>0</v>
      </c>
      <c r="Q108" s="50">
        <f t="shared" si="264"/>
        <v>0</v>
      </c>
      <c r="S108" s="201">
        <f t="shared" si="222"/>
        <v>0</v>
      </c>
      <c r="T108" s="201">
        <v>0</v>
      </c>
      <c r="U108" s="8">
        <f t="shared" si="223"/>
        <v>0</v>
      </c>
      <c r="V108" s="50">
        <f t="shared" si="265"/>
        <v>0</v>
      </c>
      <c r="X108" s="375">
        <f t="shared" si="224"/>
        <v>0</v>
      </c>
      <c r="Y108" s="201">
        <f t="shared" si="224"/>
        <v>0</v>
      </c>
      <c r="Z108" s="8">
        <f t="shared" si="225"/>
        <v>0</v>
      </c>
      <c r="AA108" s="50">
        <f t="shared" si="266"/>
        <v>0</v>
      </c>
      <c r="AC108" s="375">
        <f t="shared" si="226"/>
        <v>0</v>
      </c>
      <c r="AD108" s="201">
        <f t="shared" si="226"/>
        <v>0</v>
      </c>
      <c r="AE108" s="8">
        <f t="shared" si="227"/>
        <v>0</v>
      </c>
      <c r="AF108" s="50">
        <f t="shared" si="267"/>
        <v>0</v>
      </c>
      <c r="AH108" s="375">
        <f t="shared" si="228"/>
        <v>0</v>
      </c>
      <c r="AI108" s="201">
        <f t="shared" si="228"/>
        <v>0</v>
      </c>
      <c r="AJ108" s="8">
        <f t="shared" si="229"/>
        <v>0</v>
      </c>
      <c r="AK108" s="50">
        <f t="shared" si="268"/>
        <v>0</v>
      </c>
      <c r="AM108" s="375">
        <f t="shared" si="230"/>
        <v>0</v>
      </c>
      <c r="AN108" s="201">
        <f t="shared" si="230"/>
        <v>0</v>
      </c>
      <c r="AO108" s="8">
        <f t="shared" si="231"/>
        <v>0</v>
      </c>
      <c r="AP108" s="50">
        <f t="shared" si="269"/>
        <v>0</v>
      </c>
      <c r="AR108" s="375">
        <f t="shared" si="232"/>
        <v>0</v>
      </c>
      <c r="AS108" s="201">
        <f t="shared" si="232"/>
        <v>0</v>
      </c>
      <c r="AT108" s="8">
        <f t="shared" si="233"/>
        <v>0</v>
      </c>
      <c r="AU108" s="50">
        <f t="shared" si="270"/>
        <v>0</v>
      </c>
      <c r="AW108" s="375">
        <f t="shared" si="234"/>
        <v>0</v>
      </c>
      <c r="AX108" s="201">
        <f t="shared" si="234"/>
        <v>0</v>
      </c>
      <c r="AY108" s="8">
        <f t="shared" si="235"/>
        <v>0</v>
      </c>
      <c r="AZ108" s="50">
        <f t="shared" si="271"/>
        <v>0</v>
      </c>
      <c r="BB108" s="375">
        <f t="shared" si="236"/>
        <v>0</v>
      </c>
      <c r="BC108" s="201">
        <f t="shared" si="236"/>
        <v>0</v>
      </c>
      <c r="BD108" s="8">
        <f t="shared" si="237"/>
        <v>0</v>
      </c>
      <c r="BE108" s="50">
        <f t="shared" si="272"/>
        <v>0</v>
      </c>
      <c r="BG108" s="375">
        <f t="shared" si="238"/>
        <v>0</v>
      </c>
      <c r="BH108" s="201">
        <f t="shared" si="238"/>
        <v>0</v>
      </c>
      <c r="BI108" s="8">
        <f t="shared" si="239"/>
        <v>0</v>
      </c>
      <c r="BJ108" s="50">
        <f t="shared" si="273"/>
        <v>0</v>
      </c>
      <c r="BL108" s="375">
        <f t="shared" si="240"/>
        <v>0</v>
      </c>
      <c r="BM108" s="201">
        <f t="shared" si="240"/>
        <v>0</v>
      </c>
      <c r="BN108" s="8">
        <f t="shared" si="241"/>
        <v>0</v>
      </c>
      <c r="BO108" s="50">
        <f t="shared" si="274"/>
        <v>0</v>
      </c>
      <c r="BQ108" s="375">
        <f t="shared" si="242"/>
        <v>0</v>
      </c>
      <c r="BR108" s="201">
        <f t="shared" si="242"/>
        <v>0</v>
      </c>
      <c r="BS108" s="8">
        <f t="shared" si="243"/>
        <v>0</v>
      </c>
      <c r="BT108" s="50">
        <f t="shared" si="275"/>
        <v>0</v>
      </c>
      <c r="BV108" s="375">
        <f t="shared" si="244"/>
        <v>0</v>
      </c>
      <c r="BW108" s="201">
        <f t="shared" si="244"/>
        <v>0</v>
      </c>
      <c r="BX108" s="8">
        <f t="shared" si="245"/>
        <v>0</v>
      </c>
      <c r="BY108" s="50">
        <f t="shared" si="276"/>
        <v>0</v>
      </c>
      <c r="CA108" s="375">
        <f t="shared" si="246"/>
        <v>0</v>
      </c>
      <c r="CB108" s="201">
        <f t="shared" si="246"/>
        <v>0</v>
      </c>
      <c r="CC108" s="8">
        <f t="shared" si="247"/>
        <v>0</v>
      </c>
      <c r="CD108" s="50">
        <f t="shared" si="277"/>
        <v>0</v>
      </c>
      <c r="CF108" s="375">
        <f t="shared" si="248"/>
        <v>0</v>
      </c>
      <c r="CG108" s="201">
        <f t="shared" si="248"/>
        <v>0</v>
      </c>
      <c r="CH108" s="8">
        <f t="shared" si="249"/>
        <v>0</v>
      </c>
      <c r="CI108" s="50">
        <f t="shared" si="278"/>
        <v>0</v>
      </c>
      <c r="CK108" s="375">
        <f t="shared" si="250"/>
        <v>0</v>
      </c>
      <c r="CL108" s="201">
        <f t="shared" si="250"/>
        <v>0</v>
      </c>
      <c r="CM108" s="8">
        <f t="shared" si="251"/>
        <v>0</v>
      </c>
      <c r="CN108" s="50">
        <f t="shared" si="279"/>
        <v>0</v>
      </c>
      <c r="CP108" s="375">
        <f t="shared" si="252"/>
        <v>0</v>
      </c>
      <c r="CQ108" s="201">
        <f t="shared" si="252"/>
        <v>0</v>
      </c>
      <c r="CR108" s="8">
        <f t="shared" si="253"/>
        <v>0</v>
      </c>
      <c r="CS108" s="50">
        <f t="shared" si="280"/>
        <v>0</v>
      </c>
      <c r="CU108" s="375">
        <f t="shared" si="254"/>
        <v>0</v>
      </c>
      <c r="CV108" s="201">
        <f t="shared" si="254"/>
        <v>0</v>
      </c>
      <c r="CW108" s="8">
        <f t="shared" si="255"/>
        <v>0</v>
      </c>
      <c r="CX108" s="50">
        <f t="shared" si="281"/>
        <v>0</v>
      </c>
      <c r="CZ108" s="375">
        <f t="shared" si="256"/>
        <v>0</v>
      </c>
      <c r="DA108" s="201">
        <f t="shared" si="256"/>
        <v>0</v>
      </c>
      <c r="DB108" s="8">
        <f t="shared" si="257"/>
        <v>0</v>
      </c>
      <c r="DC108" s="50">
        <f t="shared" si="282"/>
        <v>0</v>
      </c>
      <c r="DE108" s="375">
        <f t="shared" si="258"/>
        <v>0</v>
      </c>
      <c r="DF108" s="201">
        <f t="shared" si="258"/>
        <v>0</v>
      </c>
      <c r="DG108" s="8">
        <f t="shared" si="259"/>
        <v>0</v>
      </c>
      <c r="DH108" s="50">
        <f t="shared" si="283"/>
        <v>0</v>
      </c>
      <c r="DJ108" s="375">
        <f t="shared" si="260"/>
        <v>0</v>
      </c>
      <c r="DK108" s="201">
        <f t="shared" si="260"/>
        <v>0</v>
      </c>
      <c r="DL108" s="8">
        <f t="shared" si="261"/>
        <v>0</v>
      </c>
      <c r="DM108" s="50">
        <f t="shared" si="284"/>
        <v>0</v>
      </c>
      <c r="DO108" s="375">
        <f t="shared" si="262"/>
        <v>0</v>
      </c>
      <c r="DP108" s="201">
        <f t="shared" si="262"/>
        <v>0</v>
      </c>
      <c r="DQ108" s="8">
        <f t="shared" si="263"/>
        <v>0</v>
      </c>
      <c r="DR108" s="50">
        <f t="shared" si="285"/>
        <v>0</v>
      </c>
      <c r="DT108" s="51">
        <f t="shared" si="217"/>
        <v>0</v>
      </c>
      <c r="DU108" s="50">
        <f t="shared" si="287"/>
        <v>0</v>
      </c>
      <c r="DV108" s="51">
        <v>0</v>
      </c>
      <c r="DW108" s="50">
        <f t="shared" si="219"/>
        <v>0</v>
      </c>
      <c r="DX108" s="51">
        <f t="shared" si="220"/>
        <v>0</v>
      </c>
      <c r="DY108" s="52">
        <f t="shared" si="220"/>
        <v>0</v>
      </c>
      <c r="DZ108" s="307">
        <f t="shared" si="286"/>
        <v>0</v>
      </c>
    </row>
    <row r="109" spans="1:130" ht="30" customHeight="1" x14ac:dyDescent="0.3">
      <c r="B109" s="321"/>
      <c r="C109" s="317"/>
      <c r="D109" s="317"/>
      <c r="E109" s="240"/>
      <c r="F109" s="274"/>
      <c r="G109" s="274"/>
      <c r="H109" s="274"/>
      <c r="I109" s="58"/>
      <c r="J109" s="264"/>
      <c r="K109" s="265"/>
      <c r="L109" s="264"/>
      <c r="M109" s="57"/>
      <c r="N109" s="375"/>
      <c r="O109" s="214"/>
      <c r="P109" s="8">
        <f t="shared" si="221"/>
        <v>0</v>
      </c>
      <c r="Q109" s="50">
        <f t="shared" si="264"/>
        <v>0</v>
      </c>
      <c r="S109" s="201">
        <v>1</v>
      </c>
      <c r="T109" s="201">
        <f t="shared" si="222"/>
        <v>0</v>
      </c>
      <c r="U109" s="8">
        <f t="shared" si="223"/>
        <v>0</v>
      </c>
      <c r="V109" s="50">
        <f t="shared" si="265"/>
        <v>0</v>
      </c>
      <c r="X109" s="375">
        <f t="shared" si="224"/>
        <v>1</v>
      </c>
      <c r="Y109" s="201">
        <f t="shared" si="224"/>
        <v>0</v>
      </c>
      <c r="Z109" s="8">
        <f t="shared" si="225"/>
        <v>0</v>
      </c>
      <c r="AA109" s="50">
        <f t="shared" si="266"/>
        <v>0</v>
      </c>
      <c r="AC109" s="375">
        <f t="shared" si="226"/>
        <v>1</v>
      </c>
      <c r="AD109" s="201">
        <f t="shared" si="226"/>
        <v>0</v>
      </c>
      <c r="AE109" s="8">
        <f t="shared" si="227"/>
        <v>0</v>
      </c>
      <c r="AF109" s="50">
        <f t="shared" si="267"/>
        <v>0</v>
      </c>
      <c r="AH109" s="375">
        <f t="shared" si="228"/>
        <v>1</v>
      </c>
      <c r="AI109" s="201">
        <f t="shared" si="228"/>
        <v>0</v>
      </c>
      <c r="AJ109" s="8">
        <f t="shared" si="229"/>
        <v>0</v>
      </c>
      <c r="AK109" s="50">
        <f t="shared" si="268"/>
        <v>0</v>
      </c>
      <c r="AM109" s="375">
        <f t="shared" si="230"/>
        <v>1</v>
      </c>
      <c r="AN109" s="201">
        <f t="shared" si="230"/>
        <v>0</v>
      </c>
      <c r="AO109" s="8">
        <f t="shared" si="231"/>
        <v>0</v>
      </c>
      <c r="AP109" s="50">
        <f t="shared" si="269"/>
        <v>0</v>
      </c>
      <c r="AR109" s="375">
        <f t="shared" si="232"/>
        <v>1</v>
      </c>
      <c r="AS109" s="201">
        <f t="shared" si="232"/>
        <v>0</v>
      </c>
      <c r="AT109" s="8">
        <f t="shared" si="233"/>
        <v>0</v>
      </c>
      <c r="AU109" s="50">
        <f t="shared" si="270"/>
        <v>0</v>
      </c>
      <c r="AW109" s="375">
        <f t="shared" si="234"/>
        <v>1</v>
      </c>
      <c r="AX109" s="201">
        <f t="shared" si="234"/>
        <v>0</v>
      </c>
      <c r="AY109" s="8">
        <f t="shared" si="235"/>
        <v>0</v>
      </c>
      <c r="AZ109" s="50">
        <f t="shared" si="271"/>
        <v>0</v>
      </c>
      <c r="BB109" s="375">
        <f t="shared" si="236"/>
        <v>1</v>
      </c>
      <c r="BC109" s="201">
        <f t="shared" si="236"/>
        <v>0</v>
      </c>
      <c r="BD109" s="8">
        <f t="shared" si="237"/>
        <v>0</v>
      </c>
      <c r="BE109" s="50">
        <f t="shared" si="272"/>
        <v>0</v>
      </c>
      <c r="BG109" s="375">
        <f t="shared" si="238"/>
        <v>1</v>
      </c>
      <c r="BH109" s="201">
        <f t="shared" si="238"/>
        <v>0</v>
      </c>
      <c r="BI109" s="8">
        <f t="shared" si="239"/>
        <v>0</v>
      </c>
      <c r="BJ109" s="50">
        <f t="shared" si="273"/>
        <v>0</v>
      </c>
      <c r="BL109" s="375">
        <f t="shared" si="240"/>
        <v>1</v>
      </c>
      <c r="BM109" s="201">
        <f t="shared" si="240"/>
        <v>0</v>
      </c>
      <c r="BN109" s="8">
        <f t="shared" si="241"/>
        <v>0</v>
      </c>
      <c r="BO109" s="50">
        <f t="shared" si="274"/>
        <v>0</v>
      </c>
      <c r="BQ109" s="375">
        <f t="shared" si="242"/>
        <v>1</v>
      </c>
      <c r="BR109" s="201">
        <f t="shared" si="242"/>
        <v>0</v>
      </c>
      <c r="BS109" s="8">
        <f t="shared" si="243"/>
        <v>0</v>
      </c>
      <c r="BT109" s="50">
        <f t="shared" si="275"/>
        <v>0</v>
      </c>
      <c r="BV109" s="375">
        <f t="shared" si="244"/>
        <v>1</v>
      </c>
      <c r="BW109" s="201">
        <f t="shared" si="244"/>
        <v>0</v>
      </c>
      <c r="BX109" s="8">
        <f t="shared" si="245"/>
        <v>0</v>
      </c>
      <c r="BY109" s="50">
        <f t="shared" si="276"/>
        <v>0</v>
      </c>
      <c r="CA109" s="375">
        <f t="shared" si="246"/>
        <v>1</v>
      </c>
      <c r="CB109" s="201">
        <f t="shared" si="246"/>
        <v>0</v>
      </c>
      <c r="CC109" s="8">
        <f t="shared" si="247"/>
        <v>0</v>
      </c>
      <c r="CD109" s="50">
        <f t="shared" si="277"/>
        <v>0</v>
      </c>
      <c r="CF109" s="375">
        <f t="shared" si="248"/>
        <v>1</v>
      </c>
      <c r="CG109" s="201">
        <f t="shared" si="248"/>
        <v>0</v>
      </c>
      <c r="CH109" s="8">
        <f t="shared" si="249"/>
        <v>0</v>
      </c>
      <c r="CI109" s="50">
        <f t="shared" si="278"/>
        <v>0</v>
      </c>
      <c r="CK109" s="375">
        <f t="shared" si="250"/>
        <v>1</v>
      </c>
      <c r="CL109" s="201">
        <f t="shared" si="250"/>
        <v>0</v>
      </c>
      <c r="CM109" s="8">
        <f t="shared" si="251"/>
        <v>0</v>
      </c>
      <c r="CN109" s="50">
        <f t="shared" si="279"/>
        <v>0</v>
      </c>
      <c r="CP109" s="375">
        <f t="shared" si="252"/>
        <v>1</v>
      </c>
      <c r="CQ109" s="201">
        <f t="shared" si="252"/>
        <v>0</v>
      </c>
      <c r="CR109" s="8">
        <f t="shared" si="253"/>
        <v>0</v>
      </c>
      <c r="CS109" s="50">
        <f t="shared" si="280"/>
        <v>0</v>
      </c>
      <c r="CU109" s="375">
        <f t="shared" si="254"/>
        <v>1</v>
      </c>
      <c r="CV109" s="201">
        <f t="shared" si="254"/>
        <v>0</v>
      </c>
      <c r="CW109" s="8">
        <f t="shared" si="255"/>
        <v>0</v>
      </c>
      <c r="CX109" s="50">
        <f t="shared" si="281"/>
        <v>0</v>
      </c>
      <c r="CZ109" s="375">
        <f t="shared" si="256"/>
        <v>1</v>
      </c>
      <c r="DA109" s="201">
        <f t="shared" si="256"/>
        <v>0</v>
      </c>
      <c r="DB109" s="8">
        <f t="shared" si="257"/>
        <v>0</v>
      </c>
      <c r="DC109" s="50">
        <f t="shared" si="282"/>
        <v>0</v>
      </c>
      <c r="DE109" s="375">
        <f t="shared" si="258"/>
        <v>1</v>
      </c>
      <c r="DF109" s="201">
        <f t="shared" si="258"/>
        <v>0</v>
      </c>
      <c r="DG109" s="8">
        <f t="shared" si="259"/>
        <v>0</v>
      </c>
      <c r="DH109" s="50">
        <f t="shared" si="283"/>
        <v>0</v>
      </c>
      <c r="DJ109" s="375">
        <f t="shared" si="260"/>
        <v>1</v>
      </c>
      <c r="DK109" s="201">
        <f t="shared" si="260"/>
        <v>0</v>
      </c>
      <c r="DL109" s="8">
        <f t="shared" si="261"/>
        <v>0</v>
      </c>
      <c r="DM109" s="50">
        <f t="shared" si="284"/>
        <v>0</v>
      </c>
      <c r="DO109" s="375">
        <f t="shared" si="262"/>
        <v>1</v>
      </c>
      <c r="DP109" s="201">
        <f t="shared" si="262"/>
        <v>0</v>
      </c>
      <c r="DQ109" s="8">
        <f t="shared" si="263"/>
        <v>0</v>
      </c>
      <c r="DR109" s="50">
        <f t="shared" si="285"/>
        <v>0</v>
      </c>
      <c r="DT109" s="51">
        <f t="shared" si="217"/>
        <v>0</v>
      </c>
      <c r="DU109" s="50">
        <f t="shared" si="287"/>
        <v>0</v>
      </c>
      <c r="DV109" s="51">
        <v>0</v>
      </c>
      <c r="DW109" s="50">
        <f t="shared" si="219"/>
        <v>0</v>
      </c>
      <c r="DX109" s="51">
        <f t="shared" si="220"/>
        <v>0</v>
      </c>
      <c r="DY109" s="52">
        <f t="shared" si="220"/>
        <v>0</v>
      </c>
      <c r="DZ109" s="307">
        <f t="shared" si="286"/>
        <v>0</v>
      </c>
    </row>
    <row r="110" spans="1:130" ht="30" customHeight="1" x14ac:dyDescent="0.3">
      <c r="B110" s="286"/>
      <c r="C110" s="316"/>
      <c r="D110" s="316"/>
      <c r="E110" s="240"/>
      <c r="F110" s="274"/>
      <c r="G110" s="274"/>
      <c r="H110" s="274"/>
      <c r="I110" s="264"/>
      <c r="J110" s="264"/>
      <c r="K110" s="265"/>
      <c r="L110" s="264"/>
      <c r="M110" s="266"/>
      <c r="N110" s="375"/>
      <c r="O110" s="214"/>
      <c r="P110" s="8">
        <f t="shared" si="221"/>
        <v>0</v>
      </c>
      <c r="Q110" s="50">
        <f t="shared" si="264"/>
        <v>0</v>
      </c>
      <c r="S110" s="201">
        <f t="shared" si="222"/>
        <v>0</v>
      </c>
      <c r="T110" s="201">
        <f t="shared" si="222"/>
        <v>0</v>
      </c>
      <c r="U110" s="8">
        <f t="shared" si="223"/>
        <v>0</v>
      </c>
      <c r="V110" s="50">
        <f t="shared" si="265"/>
        <v>0</v>
      </c>
      <c r="X110" s="375">
        <f t="shared" si="224"/>
        <v>0</v>
      </c>
      <c r="Y110" s="201">
        <f t="shared" si="224"/>
        <v>0</v>
      </c>
      <c r="Z110" s="8">
        <f t="shared" si="225"/>
        <v>0</v>
      </c>
      <c r="AA110" s="50">
        <f t="shared" si="266"/>
        <v>0</v>
      </c>
      <c r="AC110" s="375">
        <f t="shared" si="226"/>
        <v>0</v>
      </c>
      <c r="AD110" s="201">
        <f t="shared" si="226"/>
        <v>0</v>
      </c>
      <c r="AE110" s="8">
        <f t="shared" si="227"/>
        <v>0</v>
      </c>
      <c r="AF110" s="50">
        <f t="shared" si="267"/>
        <v>0</v>
      </c>
      <c r="AH110" s="375">
        <f t="shared" si="228"/>
        <v>0</v>
      </c>
      <c r="AI110" s="201">
        <f t="shared" si="228"/>
        <v>0</v>
      </c>
      <c r="AJ110" s="8">
        <f t="shared" si="229"/>
        <v>0</v>
      </c>
      <c r="AK110" s="50">
        <f t="shared" si="268"/>
        <v>0</v>
      </c>
      <c r="AM110" s="375">
        <f t="shared" si="230"/>
        <v>0</v>
      </c>
      <c r="AN110" s="201">
        <f t="shared" si="230"/>
        <v>0</v>
      </c>
      <c r="AO110" s="8">
        <f t="shared" si="231"/>
        <v>0</v>
      </c>
      <c r="AP110" s="50">
        <f t="shared" si="269"/>
        <v>0</v>
      </c>
      <c r="AR110" s="375">
        <f t="shared" si="232"/>
        <v>0</v>
      </c>
      <c r="AS110" s="201">
        <f t="shared" si="232"/>
        <v>0</v>
      </c>
      <c r="AT110" s="8">
        <f t="shared" si="233"/>
        <v>0</v>
      </c>
      <c r="AU110" s="50">
        <f t="shared" si="270"/>
        <v>0</v>
      </c>
      <c r="AW110" s="375">
        <f t="shared" si="234"/>
        <v>0</v>
      </c>
      <c r="AX110" s="201">
        <f t="shared" si="234"/>
        <v>0</v>
      </c>
      <c r="AY110" s="8">
        <f t="shared" si="235"/>
        <v>0</v>
      </c>
      <c r="AZ110" s="50">
        <f t="shared" si="271"/>
        <v>0</v>
      </c>
      <c r="BB110" s="375">
        <f t="shared" si="236"/>
        <v>0</v>
      </c>
      <c r="BC110" s="201">
        <f t="shared" si="236"/>
        <v>0</v>
      </c>
      <c r="BD110" s="8">
        <f t="shared" si="237"/>
        <v>0</v>
      </c>
      <c r="BE110" s="50">
        <f t="shared" si="272"/>
        <v>0</v>
      </c>
      <c r="BG110" s="375">
        <f t="shared" si="238"/>
        <v>0</v>
      </c>
      <c r="BH110" s="201">
        <f t="shared" si="238"/>
        <v>0</v>
      </c>
      <c r="BI110" s="8">
        <f t="shared" si="239"/>
        <v>0</v>
      </c>
      <c r="BJ110" s="50">
        <f t="shared" si="273"/>
        <v>0</v>
      </c>
      <c r="BL110" s="375">
        <f t="shared" si="240"/>
        <v>0</v>
      </c>
      <c r="BM110" s="201">
        <f t="shared" si="240"/>
        <v>0</v>
      </c>
      <c r="BN110" s="8">
        <f t="shared" si="241"/>
        <v>0</v>
      </c>
      <c r="BO110" s="50">
        <f t="shared" si="274"/>
        <v>0</v>
      </c>
      <c r="BQ110" s="375">
        <f t="shared" si="242"/>
        <v>0</v>
      </c>
      <c r="BR110" s="201">
        <f t="shared" si="242"/>
        <v>0</v>
      </c>
      <c r="BS110" s="8">
        <f t="shared" si="243"/>
        <v>0</v>
      </c>
      <c r="BT110" s="50">
        <f t="shared" si="275"/>
        <v>0</v>
      </c>
      <c r="BV110" s="375">
        <f t="shared" si="244"/>
        <v>0</v>
      </c>
      <c r="BW110" s="201">
        <f t="shared" si="244"/>
        <v>0</v>
      </c>
      <c r="BX110" s="8">
        <f t="shared" si="245"/>
        <v>0</v>
      </c>
      <c r="BY110" s="50">
        <f t="shared" si="276"/>
        <v>0</v>
      </c>
      <c r="CA110" s="375">
        <f t="shared" si="246"/>
        <v>0</v>
      </c>
      <c r="CB110" s="201">
        <f t="shared" si="246"/>
        <v>0</v>
      </c>
      <c r="CC110" s="8">
        <f t="shared" si="247"/>
        <v>0</v>
      </c>
      <c r="CD110" s="50">
        <f t="shared" si="277"/>
        <v>0</v>
      </c>
      <c r="CF110" s="375">
        <f t="shared" si="248"/>
        <v>0</v>
      </c>
      <c r="CG110" s="201">
        <f t="shared" si="248"/>
        <v>0</v>
      </c>
      <c r="CH110" s="8">
        <f t="shared" si="249"/>
        <v>0</v>
      </c>
      <c r="CI110" s="50">
        <f t="shared" si="278"/>
        <v>0</v>
      </c>
      <c r="CK110" s="375">
        <f t="shared" si="250"/>
        <v>0</v>
      </c>
      <c r="CL110" s="201">
        <f t="shared" si="250"/>
        <v>0</v>
      </c>
      <c r="CM110" s="8">
        <f t="shared" si="251"/>
        <v>0</v>
      </c>
      <c r="CN110" s="50">
        <f t="shared" si="279"/>
        <v>0</v>
      </c>
      <c r="CP110" s="375">
        <f t="shared" si="252"/>
        <v>0</v>
      </c>
      <c r="CQ110" s="201">
        <f t="shared" si="252"/>
        <v>0</v>
      </c>
      <c r="CR110" s="8">
        <f t="shared" si="253"/>
        <v>0</v>
      </c>
      <c r="CS110" s="50">
        <f t="shared" si="280"/>
        <v>0</v>
      </c>
      <c r="CU110" s="375">
        <f t="shared" si="254"/>
        <v>0</v>
      </c>
      <c r="CV110" s="201">
        <f t="shared" si="254"/>
        <v>0</v>
      </c>
      <c r="CW110" s="8">
        <f t="shared" si="255"/>
        <v>0</v>
      </c>
      <c r="CX110" s="50">
        <f t="shared" si="281"/>
        <v>0</v>
      </c>
      <c r="CZ110" s="375">
        <f t="shared" si="256"/>
        <v>0</v>
      </c>
      <c r="DA110" s="201">
        <f t="shared" si="256"/>
        <v>0</v>
      </c>
      <c r="DB110" s="8">
        <f t="shared" si="257"/>
        <v>0</v>
      </c>
      <c r="DC110" s="50">
        <f t="shared" si="282"/>
        <v>0</v>
      </c>
      <c r="DE110" s="375">
        <f t="shared" si="258"/>
        <v>0</v>
      </c>
      <c r="DF110" s="201">
        <f t="shared" si="258"/>
        <v>0</v>
      </c>
      <c r="DG110" s="8">
        <f t="shared" si="259"/>
        <v>0</v>
      </c>
      <c r="DH110" s="50">
        <f t="shared" si="283"/>
        <v>0</v>
      </c>
      <c r="DJ110" s="375">
        <f t="shared" si="260"/>
        <v>0</v>
      </c>
      <c r="DK110" s="201">
        <f t="shared" si="260"/>
        <v>0</v>
      </c>
      <c r="DL110" s="8">
        <f t="shared" si="261"/>
        <v>0</v>
      </c>
      <c r="DM110" s="50">
        <f t="shared" si="284"/>
        <v>0</v>
      </c>
      <c r="DO110" s="375">
        <f t="shared" si="262"/>
        <v>0</v>
      </c>
      <c r="DP110" s="201">
        <f t="shared" si="262"/>
        <v>0</v>
      </c>
      <c r="DQ110" s="8">
        <f t="shared" si="263"/>
        <v>0</v>
      </c>
      <c r="DR110" s="50">
        <f t="shared" si="285"/>
        <v>0</v>
      </c>
      <c r="DT110" s="51">
        <f t="shared" si="217"/>
        <v>0</v>
      </c>
      <c r="DU110" s="50">
        <f t="shared" si="287"/>
        <v>0</v>
      </c>
      <c r="DV110" s="51">
        <v>0</v>
      </c>
      <c r="DW110" s="50">
        <f t="shared" si="219"/>
        <v>0</v>
      </c>
      <c r="DX110" s="51">
        <f t="shared" si="220"/>
        <v>0</v>
      </c>
      <c r="DY110" s="52">
        <f t="shared" si="220"/>
        <v>0</v>
      </c>
      <c r="DZ110" s="307">
        <f t="shared" si="286"/>
        <v>0</v>
      </c>
    </row>
    <row r="111" spans="1:130" ht="18" customHeight="1" x14ac:dyDescent="0.3">
      <c r="B111" s="423"/>
      <c r="C111" s="423"/>
      <c r="D111" s="423"/>
      <c r="E111" s="240"/>
      <c r="F111" s="274"/>
      <c r="G111" s="274"/>
      <c r="H111" s="274"/>
      <c r="I111" s="58"/>
      <c r="J111" s="58"/>
      <c r="K111" s="265"/>
      <c r="L111" s="264"/>
      <c r="M111" s="57"/>
      <c r="N111" s="375"/>
      <c r="O111" s="214"/>
      <c r="P111" s="8">
        <f t="shared" si="221"/>
        <v>0</v>
      </c>
      <c r="Q111" s="50">
        <f t="shared" si="264"/>
        <v>0</v>
      </c>
      <c r="S111" s="201">
        <f t="shared" si="222"/>
        <v>0</v>
      </c>
      <c r="T111" s="201">
        <f t="shared" si="222"/>
        <v>0</v>
      </c>
      <c r="U111" s="8">
        <f t="shared" si="223"/>
        <v>0</v>
      </c>
      <c r="V111" s="50">
        <f t="shared" si="265"/>
        <v>0</v>
      </c>
      <c r="X111" s="375">
        <f t="shared" si="224"/>
        <v>0</v>
      </c>
      <c r="Y111" s="201">
        <f t="shared" si="224"/>
        <v>0</v>
      </c>
      <c r="Z111" s="8">
        <f t="shared" si="225"/>
        <v>0</v>
      </c>
      <c r="AA111" s="50">
        <f t="shared" si="266"/>
        <v>0</v>
      </c>
      <c r="AC111" s="375">
        <f t="shared" si="226"/>
        <v>0</v>
      </c>
      <c r="AD111" s="201">
        <f t="shared" si="226"/>
        <v>0</v>
      </c>
      <c r="AE111" s="8">
        <f t="shared" si="227"/>
        <v>0</v>
      </c>
      <c r="AF111" s="50">
        <f t="shared" si="267"/>
        <v>0</v>
      </c>
      <c r="AH111" s="375">
        <f t="shared" si="228"/>
        <v>0</v>
      </c>
      <c r="AI111" s="201">
        <f t="shared" si="228"/>
        <v>0</v>
      </c>
      <c r="AJ111" s="8">
        <f t="shared" si="229"/>
        <v>0</v>
      </c>
      <c r="AK111" s="50">
        <f t="shared" si="268"/>
        <v>0</v>
      </c>
      <c r="AM111" s="375">
        <f t="shared" si="230"/>
        <v>0</v>
      </c>
      <c r="AN111" s="201">
        <f t="shared" si="230"/>
        <v>0</v>
      </c>
      <c r="AO111" s="8">
        <f t="shared" si="231"/>
        <v>0</v>
      </c>
      <c r="AP111" s="50">
        <f t="shared" si="269"/>
        <v>0</v>
      </c>
      <c r="AR111" s="375">
        <f t="shared" si="232"/>
        <v>0</v>
      </c>
      <c r="AS111" s="201">
        <f t="shared" si="232"/>
        <v>0</v>
      </c>
      <c r="AT111" s="8">
        <f t="shared" si="233"/>
        <v>0</v>
      </c>
      <c r="AU111" s="50">
        <f t="shared" si="270"/>
        <v>0</v>
      </c>
      <c r="AW111" s="375">
        <f t="shared" si="234"/>
        <v>0</v>
      </c>
      <c r="AX111" s="201">
        <f t="shared" si="234"/>
        <v>0</v>
      </c>
      <c r="AY111" s="8">
        <f t="shared" si="235"/>
        <v>0</v>
      </c>
      <c r="AZ111" s="50">
        <f t="shared" si="271"/>
        <v>0</v>
      </c>
      <c r="BB111" s="375">
        <f t="shared" si="236"/>
        <v>0</v>
      </c>
      <c r="BC111" s="201">
        <f t="shared" si="236"/>
        <v>0</v>
      </c>
      <c r="BD111" s="8">
        <f t="shared" si="237"/>
        <v>0</v>
      </c>
      <c r="BE111" s="50">
        <f t="shared" si="272"/>
        <v>0</v>
      </c>
      <c r="BG111" s="375">
        <f t="shared" si="238"/>
        <v>0</v>
      </c>
      <c r="BH111" s="201">
        <f t="shared" si="238"/>
        <v>0</v>
      </c>
      <c r="BI111" s="8">
        <f t="shared" si="239"/>
        <v>0</v>
      </c>
      <c r="BJ111" s="50">
        <f t="shared" si="273"/>
        <v>0</v>
      </c>
      <c r="BL111" s="375">
        <f t="shared" si="240"/>
        <v>0</v>
      </c>
      <c r="BM111" s="201">
        <f t="shared" si="240"/>
        <v>0</v>
      </c>
      <c r="BN111" s="8">
        <f t="shared" si="241"/>
        <v>0</v>
      </c>
      <c r="BO111" s="50">
        <f t="shared" si="274"/>
        <v>0</v>
      </c>
      <c r="BQ111" s="375">
        <f t="shared" si="242"/>
        <v>0</v>
      </c>
      <c r="BR111" s="201">
        <f t="shared" si="242"/>
        <v>0</v>
      </c>
      <c r="BS111" s="8">
        <f t="shared" si="243"/>
        <v>0</v>
      </c>
      <c r="BT111" s="50">
        <f t="shared" si="275"/>
        <v>0</v>
      </c>
      <c r="BV111" s="375">
        <f t="shared" si="244"/>
        <v>0</v>
      </c>
      <c r="BW111" s="201">
        <f t="shared" si="244"/>
        <v>0</v>
      </c>
      <c r="BX111" s="8">
        <f t="shared" si="245"/>
        <v>0</v>
      </c>
      <c r="BY111" s="50">
        <f t="shared" si="276"/>
        <v>0</v>
      </c>
      <c r="CA111" s="375">
        <f t="shared" si="246"/>
        <v>0</v>
      </c>
      <c r="CB111" s="201">
        <f t="shared" si="246"/>
        <v>0</v>
      </c>
      <c r="CC111" s="8">
        <f t="shared" si="247"/>
        <v>0</v>
      </c>
      <c r="CD111" s="50">
        <f t="shared" si="277"/>
        <v>0</v>
      </c>
      <c r="CF111" s="375">
        <f t="shared" si="248"/>
        <v>0</v>
      </c>
      <c r="CG111" s="201">
        <f t="shared" si="248"/>
        <v>0</v>
      </c>
      <c r="CH111" s="8">
        <f t="shared" si="249"/>
        <v>0</v>
      </c>
      <c r="CI111" s="50">
        <f t="shared" si="278"/>
        <v>0</v>
      </c>
      <c r="CK111" s="375">
        <f t="shared" si="250"/>
        <v>0</v>
      </c>
      <c r="CL111" s="201">
        <f t="shared" si="250"/>
        <v>0</v>
      </c>
      <c r="CM111" s="8">
        <f t="shared" si="251"/>
        <v>0</v>
      </c>
      <c r="CN111" s="50">
        <f t="shared" si="279"/>
        <v>0</v>
      </c>
      <c r="CP111" s="375">
        <f t="shared" si="252"/>
        <v>0</v>
      </c>
      <c r="CQ111" s="201">
        <f t="shared" si="252"/>
        <v>0</v>
      </c>
      <c r="CR111" s="8">
        <f t="shared" si="253"/>
        <v>0</v>
      </c>
      <c r="CS111" s="50">
        <f t="shared" si="280"/>
        <v>0</v>
      </c>
      <c r="CU111" s="375">
        <f t="shared" si="254"/>
        <v>0</v>
      </c>
      <c r="CV111" s="201">
        <f t="shared" si="254"/>
        <v>0</v>
      </c>
      <c r="CW111" s="8">
        <f t="shared" si="255"/>
        <v>0</v>
      </c>
      <c r="CX111" s="50">
        <f t="shared" si="281"/>
        <v>0</v>
      </c>
      <c r="CZ111" s="375">
        <f t="shared" si="256"/>
        <v>0</v>
      </c>
      <c r="DA111" s="201">
        <f t="shared" si="256"/>
        <v>0</v>
      </c>
      <c r="DB111" s="8">
        <f t="shared" si="257"/>
        <v>0</v>
      </c>
      <c r="DC111" s="50">
        <f t="shared" si="282"/>
        <v>0</v>
      </c>
      <c r="DE111" s="375">
        <f t="shared" si="258"/>
        <v>0</v>
      </c>
      <c r="DF111" s="201">
        <f t="shared" si="258"/>
        <v>0</v>
      </c>
      <c r="DG111" s="8">
        <f t="shared" si="259"/>
        <v>0</v>
      </c>
      <c r="DH111" s="50">
        <f t="shared" si="283"/>
        <v>0</v>
      </c>
      <c r="DJ111" s="375">
        <f t="shared" si="260"/>
        <v>0</v>
      </c>
      <c r="DK111" s="201">
        <f t="shared" si="260"/>
        <v>0</v>
      </c>
      <c r="DL111" s="8">
        <f t="shared" si="261"/>
        <v>0</v>
      </c>
      <c r="DM111" s="50">
        <f t="shared" si="284"/>
        <v>0</v>
      </c>
      <c r="DO111" s="375">
        <f t="shared" si="262"/>
        <v>0</v>
      </c>
      <c r="DP111" s="201">
        <f t="shared" si="262"/>
        <v>0</v>
      </c>
      <c r="DQ111" s="8">
        <f t="shared" si="263"/>
        <v>0</v>
      </c>
      <c r="DR111" s="50">
        <f t="shared" si="285"/>
        <v>0</v>
      </c>
      <c r="DT111" s="51">
        <f t="shared" si="217"/>
        <v>0</v>
      </c>
      <c r="DU111" s="50">
        <f t="shared" si="287"/>
        <v>0</v>
      </c>
      <c r="DV111" s="51">
        <v>0</v>
      </c>
      <c r="DW111" s="50">
        <f t="shared" si="219"/>
        <v>0</v>
      </c>
      <c r="DX111" s="51">
        <f t="shared" si="220"/>
        <v>0</v>
      </c>
      <c r="DY111" s="52">
        <f t="shared" si="220"/>
        <v>0</v>
      </c>
      <c r="DZ111" s="307">
        <f t="shared" si="286"/>
        <v>0</v>
      </c>
    </row>
    <row r="112" spans="1:130" ht="18" customHeight="1" x14ac:dyDescent="0.3">
      <c r="B112" s="344"/>
      <c r="C112" s="344"/>
      <c r="D112" s="344"/>
      <c r="E112" s="240"/>
      <c r="F112" s="274"/>
      <c r="G112" s="274"/>
      <c r="H112" s="274"/>
      <c r="I112" s="58"/>
      <c r="J112" s="58"/>
      <c r="K112" s="265"/>
      <c r="L112" s="264"/>
      <c r="M112" s="57"/>
      <c r="N112" s="375"/>
      <c r="O112" s="214"/>
      <c r="P112" s="8">
        <f t="shared" si="221"/>
        <v>0</v>
      </c>
      <c r="Q112" s="50">
        <f t="shared" si="264"/>
        <v>0</v>
      </c>
      <c r="S112" s="201">
        <f t="shared" si="222"/>
        <v>0</v>
      </c>
      <c r="T112" s="201">
        <f t="shared" si="222"/>
        <v>0</v>
      </c>
      <c r="U112" s="8">
        <f t="shared" si="223"/>
        <v>0</v>
      </c>
      <c r="V112" s="50">
        <f t="shared" si="265"/>
        <v>0</v>
      </c>
      <c r="X112" s="375">
        <f t="shared" si="224"/>
        <v>0</v>
      </c>
      <c r="Y112" s="201">
        <f t="shared" si="224"/>
        <v>0</v>
      </c>
      <c r="Z112" s="8">
        <f t="shared" si="225"/>
        <v>0</v>
      </c>
      <c r="AA112" s="50">
        <f t="shared" si="266"/>
        <v>0</v>
      </c>
      <c r="AC112" s="375">
        <f t="shared" si="226"/>
        <v>0</v>
      </c>
      <c r="AD112" s="201">
        <f t="shared" si="226"/>
        <v>0</v>
      </c>
      <c r="AE112" s="8">
        <f t="shared" si="227"/>
        <v>0</v>
      </c>
      <c r="AF112" s="50">
        <f t="shared" si="267"/>
        <v>0</v>
      </c>
      <c r="AH112" s="375">
        <f t="shared" si="228"/>
        <v>0</v>
      </c>
      <c r="AI112" s="201">
        <f t="shared" si="228"/>
        <v>0</v>
      </c>
      <c r="AJ112" s="8">
        <f t="shared" si="229"/>
        <v>0</v>
      </c>
      <c r="AK112" s="50">
        <f t="shared" si="268"/>
        <v>0</v>
      </c>
      <c r="AM112" s="375">
        <f t="shared" si="230"/>
        <v>0</v>
      </c>
      <c r="AN112" s="201">
        <f t="shared" si="230"/>
        <v>0</v>
      </c>
      <c r="AO112" s="8">
        <f t="shared" si="231"/>
        <v>0</v>
      </c>
      <c r="AP112" s="50">
        <f t="shared" si="269"/>
        <v>0</v>
      </c>
      <c r="AR112" s="375">
        <f t="shared" si="232"/>
        <v>0</v>
      </c>
      <c r="AS112" s="201">
        <f t="shared" si="232"/>
        <v>0</v>
      </c>
      <c r="AT112" s="8">
        <f t="shared" si="233"/>
        <v>0</v>
      </c>
      <c r="AU112" s="50">
        <f t="shared" si="270"/>
        <v>0</v>
      </c>
      <c r="AW112" s="375">
        <f t="shared" si="234"/>
        <v>0</v>
      </c>
      <c r="AX112" s="201">
        <f t="shared" si="234"/>
        <v>0</v>
      </c>
      <c r="AY112" s="8">
        <f t="shared" si="235"/>
        <v>0</v>
      </c>
      <c r="AZ112" s="50">
        <f t="shared" si="271"/>
        <v>0</v>
      </c>
      <c r="BB112" s="375">
        <f t="shared" si="236"/>
        <v>0</v>
      </c>
      <c r="BC112" s="201">
        <f t="shared" si="236"/>
        <v>0</v>
      </c>
      <c r="BD112" s="8">
        <f t="shared" si="237"/>
        <v>0</v>
      </c>
      <c r="BE112" s="50">
        <f t="shared" si="272"/>
        <v>0</v>
      </c>
      <c r="BG112" s="375">
        <f t="shared" si="238"/>
        <v>0</v>
      </c>
      <c r="BH112" s="201">
        <f t="shared" si="238"/>
        <v>0</v>
      </c>
      <c r="BI112" s="8">
        <f t="shared" si="239"/>
        <v>0</v>
      </c>
      <c r="BJ112" s="50">
        <f t="shared" si="273"/>
        <v>0</v>
      </c>
      <c r="BL112" s="375">
        <f t="shared" si="240"/>
        <v>0</v>
      </c>
      <c r="BM112" s="201">
        <f t="shared" si="240"/>
        <v>0</v>
      </c>
      <c r="BN112" s="8">
        <f t="shared" si="241"/>
        <v>0</v>
      </c>
      <c r="BO112" s="50">
        <f t="shared" si="274"/>
        <v>0</v>
      </c>
      <c r="BQ112" s="375">
        <f t="shared" si="242"/>
        <v>0</v>
      </c>
      <c r="BR112" s="201">
        <f t="shared" si="242"/>
        <v>0</v>
      </c>
      <c r="BS112" s="8">
        <f t="shared" si="243"/>
        <v>0</v>
      </c>
      <c r="BT112" s="50">
        <f t="shared" si="275"/>
        <v>0</v>
      </c>
      <c r="BV112" s="375">
        <f t="shared" si="244"/>
        <v>0</v>
      </c>
      <c r="BW112" s="201">
        <f t="shared" si="244"/>
        <v>0</v>
      </c>
      <c r="BX112" s="8">
        <f t="shared" si="245"/>
        <v>0</v>
      </c>
      <c r="BY112" s="50">
        <f t="shared" si="276"/>
        <v>0</v>
      </c>
      <c r="CA112" s="375">
        <f t="shared" si="246"/>
        <v>0</v>
      </c>
      <c r="CB112" s="201">
        <f t="shared" si="246"/>
        <v>0</v>
      </c>
      <c r="CC112" s="8">
        <f t="shared" si="247"/>
        <v>0</v>
      </c>
      <c r="CD112" s="50">
        <f t="shared" si="277"/>
        <v>0</v>
      </c>
      <c r="CF112" s="375">
        <f t="shared" si="248"/>
        <v>0</v>
      </c>
      <c r="CG112" s="201">
        <f t="shared" si="248"/>
        <v>0</v>
      </c>
      <c r="CH112" s="8">
        <f t="shared" si="249"/>
        <v>0</v>
      </c>
      <c r="CI112" s="50">
        <f t="shared" si="278"/>
        <v>0</v>
      </c>
      <c r="CK112" s="375">
        <f t="shared" si="250"/>
        <v>0</v>
      </c>
      <c r="CL112" s="201">
        <f t="shared" si="250"/>
        <v>0</v>
      </c>
      <c r="CM112" s="8">
        <f t="shared" si="251"/>
        <v>0</v>
      </c>
      <c r="CN112" s="50">
        <f t="shared" si="279"/>
        <v>0</v>
      </c>
      <c r="CP112" s="375">
        <f t="shared" si="252"/>
        <v>0</v>
      </c>
      <c r="CQ112" s="201">
        <f t="shared" si="252"/>
        <v>0</v>
      </c>
      <c r="CR112" s="8">
        <f t="shared" si="253"/>
        <v>0</v>
      </c>
      <c r="CS112" s="50">
        <f t="shared" si="280"/>
        <v>0</v>
      </c>
      <c r="CU112" s="375">
        <f t="shared" si="254"/>
        <v>0</v>
      </c>
      <c r="CV112" s="201">
        <f t="shared" si="254"/>
        <v>0</v>
      </c>
      <c r="CW112" s="8">
        <f t="shared" si="255"/>
        <v>0</v>
      </c>
      <c r="CX112" s="50">
        <f t="shared" si="281"/>
        <v>0</v>
      </c>
      <c r="CZ112" s="375">
        <f t="shared" si="256"/>
        <v>0</v>
      </c>
      <c r="DA112" s="201">
        <f t="shared" si="256"/>
        <v>0</v>
      </c>
      <c r="DB112" s="8">
        <f t="shared" si="257"/>
        <v>0</v>
      </c>
      <c r="DC112" s="50">
        <f t="shared" si="282"/>
        <v>0</v>
      </c>
      <c r="DE112" s="375">
        <f t="shared" si="258"/>
        <v>0</v>
      </c>
      <c r="DF112" s="201">
        <f t="shared" si="258"/>
        <v>0</v>
      </c>
      <c r="DG112" s="8">
        <f t="shared" si="259"/>
        <v>0</v>
      </c>
      <c r="DH112" s="50">
        <f t="shared" si="283"/>
        <v>0</v>
      </c>
      <c r="DJ112" s="375">
        <f t="shared" si="260"/>
        <v>0</v>
      </c>
      <c r="DK112" s="201">
        <f t="shared" si="260"/>
        <v>0</v>
      </c>
      <c r="DL112" s="8">
        <f t="shared" si="261"/>
        <v>0</v>
      </c>
      <c r="DM112" s="50">
        <f t="shared" si="284"/>
        <v>0</v>
      </c>
      <c r="DO112" s="375">
        <f t="shared" si="262"/>
        <v>0</v>
      </c>
      <c r="DP112" s="201">
        <f t="shared" si="262"/>
        <v>0</v>
      </c>
      <c r="DQ112" s="8">
        <f t="shared" si="263"/>
        <v>0</v>
      </c>
      <c r="DR112" s="50">
        <f t="shared" si="285"/>
        <v>0</v>
      </c>
      <c r="DT112" s="51">
        <f t="shared" si="217"/>
        <v>0</v>
      </c>
      <c r="DU112" s="50">
        <f t="shared" si="287"/>
        <v>0</v>
      </c>
      <c r="DV112" s="51">
        <v>0</v>
      </c>
      <c r="DW112" s="50">
        <f t="shared" si="219"/>
        <v>0</v>
      </c>
      <c r="DX112" s="51">
        <f t="shared" si="220"/>
        <v>0</v>
      </c>
      <c r="DY112" s="52">
        <f t="shared" si="220"/>
        <v>0</v>
      </c>
      <c r="DZ112" s="307">
        <f t="shared" si="286"/>
        <v>0</v>
      </c>
    </row>
    <row r="113" spans="1:130" s="60" customFormat="1" ht="18" customHeight="1" x14ac:dyDescent="0.3">
      <c r="A113" s="1"/>
      <c r="B113" s="344"/>
      <c r="C113" s="344"/>
      <c r="D113" s="344"/>
      <c r="E113" s="241"/>
      <c r="F113" s="274"/>
      <c r="K113" s="302"/>
      <c r="M113" s="61"/>
      <c r="N113" s="375"/>
      <c r="O113" s="214"/>
      <c r="P113" s="8">
        <f t="shared" si="221"/>
        <v>0</v>
      </c>
      <c r="Q113" s="50">
        <f t="shared" si="264"/>
        <v>0</v>
      </c>
      <c r="R113" s="3"/>
      <c r="S113" s="201">
        <f t="shared" si="222"/>
        <v>0</v>
      </c>
      <c r="T113" s="201">
        <f t="shared" si="222"/>
        <v>0</v>
      </c>
      <c r="U113" s="8">
        <f t="shared" si="223"/>
        <v>0</v>
      </c>
      <c r="V113" s="50">
        <f t="shared" si="265"/>
        <v>0</v>
      </c>
      <c r="W113" s="3"/>
      <c r="X113" s="375">
        <f t="shared" si="224"/>
        <v>0</v>
      </c>
      <c r="Y113" s="201">
        <f t="shared" si="224"/>
        <v>0</v>
      </c>
      <c r="Z113" s="8">
        <f t="shared" si="225"/>
        <v>0</v>
      </c>
      <c r="AA113" s="50">
        <f t="shared" si="266"/>
        <v>0</v>
      </c>
      <c r="AB113" s="1"/>
      <c r="AC113" s="375">
        <f t="shared" si="226"/>
        <v>0</v>
      </c>
      <c r="AD113" s="201">
        <f t="shared" si="226"/>
        <v>0</v>
      </c>
      <c r="AE113" s="8">
        <f t="shared" si="227"/>
        <v>0</v>
      </c>
      <c r="AF113" s="50">
        <f t="shared" si="267"/>
        <v>0</v>
      </c>
      <c r="AH113" s="375">
        <f t="shared" si="228"/>
        <v>0</v>
      </c>
      <c r="AI113" s="201">
        <f t="shared" si="228"/>
        <v>0</v>
      </c>
      <c r="AJ113" s="8">
        <f t="shared" si="229"/>
        <v>0</v>
      </c>
      <c r="AK113" s="50">
        <f t="shared" si="268"/>
        <v>0</v>
      </c>
      <c r="AM113" s="375">
        <f t="shared" si="230"/>
        <v>0</v>
      </c>
      <c r="AN113" s="201">
        <f t="shared" si="230"/>
        <v>0</v>
      </c>
      <c r="AO113" s="8">
        <f t="shared" si="231"/>
        <v>0</v>
      </c>
      <c r="AP113" s="50">
        <f t="shared" si="269"/>
        <v>0</v>
      </c>
      <c r="AR113" s="375">
        <f t="shared" si="232"/>
        <v>0</v>
      </c>
      <c r="AS113" s="201">
        <f t="shared" si="232"/>
        <v>0</v>
      </c>
      <c r="AT113" s="8">
        <f t="shared" si="233"/>
        <v>0</v>
      </c>
      <c r="AU113" s="50">
        <f t="shared" si="270"/>
        <v>0</v>
      </c>
      <c r="AW113" s="375">
        <f t="shared" si="234"/>
        <v>0</v>
      </c>
      <c r="AX113" s="201">
        <f t="shared" si="234"/>
        <v>0</v>
      </c>
      <c r="AY113" s="8">
        <f t="shared" si="235"/>
        <v>0</v>
      </c>
      <c r="AZ113" s="50">
        <f t="shared" si="271"/>
        <v>0</v>
      </c>
      <c r="BB113" s="375">
        <f t="shared" si="236"/>
        <v>0</v>
      </c>
      <c r="BC113" s="201">
        <f t="shared" si="236"/>
        <v>0</v>
      </c>
      <c r="BD113" s="8">
        <f t="shared" si="237"/>
        <v>0</v>
      </c>
      <c r="BE113" s="50">
        <f t="shared" si="272"/>
        <v>0</v>
      </c>
      <c r="BG113" s="375">
        <f t="shared" si="238"/>
        <v>0</v>
      </c>
      <c r="BH113" s="201">
        <f t="shared" si="238"/>
        <v>0</v>
      </c>
      <c r="BI113" s="8">
        <f t="shared" si="239"/>
        <v>0</v>
      </c>
      <c r="BJ113" s="50">
        <f t="shared" si="273"/>
        <v>0</v>
      </c>
      <c r="BL113" s="375">
        <f t="shared" si="240"/>
        <v>0</v>
      </c>
      <c r="BM113" s="201">
        <f t="shared" si="240"/>
        <v>0</v>
      </c>
      <c r="BN113" s="8">
        <f t="shared" si="241"/>
        <v>0</v>
      </c>
      <c r="BO113" s="50">
        <f t="shared" si="274"/>
        <v>0</v>
      </c>
      <c r="BQ113" s="375">
        <f t="shared" si="242"/>
        <v>0</v>
      </c>
      <c r="BR113" s="201">
        <f t="shared" si="242"/>
        <v>0</v>
      </c>
      <c r="BS113" s="8">
        <f t="shared" si="243"/>
        <v>0</v>
      </c>
      <c r="BT113" s="50">
        <f t="shared" si="275"/>
        <v>0</v>
      </c>
      <c r="BV113" s="375">
        <f t="shared" si="244"/>
        <v>0</v>
      </c>
      <c r="BW113" s="201">
        <f t="shared" si="244"/>
        <v>0</v>
      </c>
      <c r="BX113" s="8">
        <f t="shared" si="245"/>
        <v>0</v>
      </c>
      <c r="BY113" s="50">
        <f t="shared" si="276"/>
        <v>0</v>
      </c>
      <c r="CA113" s="375">
        <f t="shared" si="246"/>
        <v>0</v>
      </c>
      <c r="CB113" s="201">
        <f t="shared" si="246"/>
        <v>0</v>
      </c>
      <c r="CC113" s="8">
        <f t="shared" si="247"/>
        <v>0</v>
      </c>
      <c r="CD113" s="50">
        <f t="shared" si="277"/>
        <v>0</v>
      </c>
      <c r="CF113" s="375">
        <f t="shared" si="248"/>
        <v>0</v>
      </c>
      <c r="CG113" s="201">
        <f t="shared" si="248"/>
        <v>0</v>
      </c>
      <c r="CH113" s="8">
        <f t="shared" si="249"/>
        <v>0</v>
      </c>
      <c r="CI113" s="50">
        <f t="shared" si="278"/>
        <v>0</v>
      </c>
      <c r="CK113" s="375">
        <f t="shared" si="250"/>
        <v>0</v>
      </c>
      <c r="CL113" s="201">
        <f t="shared" si="250"/>
        <v>0</v>
      </c>
      <c r="CM113" s="8">
        <f t="shared" si="251"/>
        <v>0</v>
      </c>
      <c r="CN113" s="50">
        <f t="shared" si="279"/>
        <v>0</v>
      </c>
      <c r="CP113" s="375">
        <f t="shared" si="252"/>
        <v>0</v>
      </c>
      <c r="CQ113" s="201">
        <f t="shared" si="252"/>
        <v>0</v>
      </c>
      <c r="CR113" s="8">
        <f t="shared" si="253"/>
        <v>0</v>
      </c>
      <c r="CS113" s="50">
        <f t="shared" si="280"/>
        <v>0</v>
      </c>
      <c r="CU113" s="375">
        <f t="shared" si="254"/>
        <v>0</v>
      </c>
      <c r="CV113" s="201">
        <f t="shared" si="254"/>
        <v>0</v>
      </c>
      <c r="CW113" s="8">
        <f t="shared" si="255"/>
        <v>0</v>
      </c>
      <c r="CX113" s="50">
        <f t="shared" si="281"/>
        <v>0</v>
      </c>
      <c r="CZ113" s="375">
        <f t="shared" si="256"/>
        <v>0</v>
      </c>
      <c r="DA113" s="201">
        <f t="shared" si="256"/>
        <v>0</v>
      </c>
      <c r="DB113" s="8">
        <f t="shared" si="257"/>
        <v>0</v>
      </c>
      <c r="DC113" s="50">
        <f t="shared" si="282"/>
        <v>0</v>
      </c>
      <c r="DE113" s="375">
        <f t="shared" si="258"/>
        <v>0</v>
      </c>
      <c r="DF113" s="201">
        <f t="shared" si="258"/>
        <v>0</v>
      </c>
      <c r="DG113" s="8">
        <f t="shared" si="259"/>
        <v>0</v>
      </c>
      <c r="DH113" s="50">
        <f t="shared" si="283"/>
        <v>0</v>
      </c>
      <c r="DJ113" s="375">
        <f t="shared" si="260"/>
        <v>0</v>
      </c>
      <c r="DK113" s="201">
        <f t="shared" si="260"/>
        <v>0</v>
      </c>
      <c r="DL113" s="8">
        <f t="shared" si="261"/>
        <v>0</v>
      </c>
      <c r="DM113" s="50">
        <f t="shared" si="284"/>
        <v>0</v>
      </c>
      <c r="DO113" s="375">
        <f t="shared" si="262"/>
        <v>0</v>
      </c>
      <c r="DP113" s="201">
        <f t="shared" si="262"/>
        <v>0</v>
      </c>
      <c r="DQ113" s="8">
        <f t="shared" si="263"/>
        <v>0</v>
      </c>
      <c r="DR113" s="50">
        <f t="shared" si="285"/>
        <v>0</v>
      </c>
      <c r="DT113" s="51">
        <f t="shared" si="217"/>
        <v>0</v>
      </c>
      <c r="DU113" s="50">
        <f t="shared" si="287"/>
        <v>0</v>
      </c>
      <c r="DV113" s="51">
        <v>0</v>
      </c>
      <c r="DW113" s="50">
        <f t="shared" si="219"/>
        <v>0</v>
      </c>
      <c r="DX113" s="51">
        <f t="shared" si="220"/>
        <v>0</v>
      </c>
      <c r="DY113" s="52">
        <f t="shared" si="220"/>
        <v>0</v>
      </c>
      <c r="DZ113" s="307">
        <f t="shared" si="286"/>
        <v>0</v>
      </c>
    </row>
    <row r="114" spans="1:130" s="60" customFormat="1" ht="18" customHeight="1" thickBot="1" x14ac:dyDescent="0.35">
      <c r="A114" s="1"/>
      <c r="B114" s="344"/>
      <c r="C114" s="344"/>
      <c r="D114" s="344"/>
      <c r="E114" s="241"/>
      <c r="F114" s="274"/>
      <c r="K114" s="302"/>
      <c r="M114" s="61"/>
      <c r="N114" s="375"/>
      <c r="O114" s="214"/>
      <c r="P114" s="8">
        <f t="shared" si="221"/>
        <v>0</v>
      </c>
      <c r="Q114" s="50">
        <f t="shared" si="264"/>
        <v>0</v>
      </c>
      <c r="R114" s="3"/>
      <c r="S114" s="201">
        <f t="shared" si="222"/>
        <v>0</v>
      </c>
      <c r="T114" s="201">
        <f t="shared" si="222"/>
        <v>0</v>
      </c>
      <c r="U114" s="8">
        <f t="shared" si="223"/>
        <v>0</v>
      </c>
      <c r="V114" s="50">
        <f t="shared" si="265"/>
        <v>0</v>
      </c>
      <c r="W114" s="3"/>
      <c r="X114" s="375">
        <f t="shared" si="224"/>
        <v>0</v>
      </c>
      <c r="Y114" s="201">
        <f t="shared" si="224"/>
        <v>0</v>
      </c>
      <c r="Z114" s="8">
        <f t="shared" si="225"/>
        <v>0</v>
      </c>
      <c r="AA114" s="50">
        <f t="shared" si="266"/>
        <v>0</v>
      </c>
      <c r="AB114" s="1"/>
      <c r="AC114" s="375">
        <f t="shared" si="226"/>
        <v>0</v>
      </c>
      <c r="AD114" s="201">
        <f t="shared" si="226"/>
        <v>0</v>
      </c>
      <c r="AE114" s="8">
        <f t="shared" si="227"/>
        <v>0</v>
      </c>
      <c r="AF114" s="50">
        <f t="shared" si="267"/>
        <v>0</v>
      </c>
      <c r="AH114" s="375">
        <f t="shared" si="228"/>
        <v>0</v>
      </c>
      <c r="AI114" s="201">
        <f t="shared" si="228"/>
        <v>0</v>
      </c>
      <c r="AJ114" s="8">
        <f t="shared" si="229"/>
        <v>0</v>
      </c>
      <c r="AK114" s="50">
        <f t="shared" si="268"/>
        <v>0</v>
      </c>
      <c r="AM114" s="375">
        <f t="shared" si="230"/>
        <v>0</v>
      </c>
      <c r="AN114" s="201">
        <f t="shared" si="230"/>
        <v>0</v>
      </c>
      <c r="AO114" s="8">
        <f t="shared" si="231"/>
        <v>0</v>
      </c>
      <c r="AP114" s="50">
        <f t="shared" si="269"/>
        <v>0</v>
      </c>
      <c r="AR114" s="375">
        <f t="shared" si="232"/>
        <v>0</v>
      </c>
      <c r="AS114" s="201">
        <f t="shared" si="232"/>
        <v>0</v>
      </c>
      <c r="AT114" s="8">
        <f t="shared" si="233"/>
        <v>0</v>
      </c>
      <c r="AU114" s="50">
        <f t="shared" si="270"/>
        <v>0</v>
      </c>
      <c r="AW114" s="375">
        <f t="shared" si="234"/>
        <v>0</v>
      </c>
      <c r="AX114" s="201">
        <f t="shared" si="234"/>
        <v>0</v>
      </c>
      <c r="AY114" s="8">
        <f t="shared" si="235"/>
        <v>0</v>
      </c>
      <c r="AZ114" s="50">
        <f t="shared" si="271"/>
        <v>0</v>
      </c>
      <c r="BB114" s="375">
        <f t="shared" si="236"/>
        <v>0</v>
      </c>
      <c r="BC114" s="201">
        <f t="shared" si="236"/>
        <v>0</v>
      </c>
      <c r="BD114" s="8">
        <f t="shared" si="237"/>
        <v>0</v>
      </c>
      <c r="BE114" s="50">
        <f t="shared" si="272"/>
        <v>0</v>
      </c>
      <c r="BG114" s="375">
        <f t="shared" si="238"/>
        <v>0</v>
      </c>
      <c r="BH114" s="201">
        <f t="shared" si="238"/>
        <v>0</v>
      </c>
      <c r="BI114" s="8">
        <f t="shared" si="239"/>
        <v>0</v>
      </c>
      <c r="BJ114" s="50">
        <f t="shared" si="273"/>
        <v>0</v>
      </c>
      <c r="BL114" s="375">
        <f t="shared" si="240"/>
        <v>0</v>
      </c>
      <c r="BM114" s="201">
        <f t="shared" si="240"/>
        <v>0</v>
      </c>
      <c r="BN114" s="8">
        <f t="shared" si="241"/>
        <v>0</v>
      </c>
      <c r="BO114" s="50">
        <f t="shared" si="274"/>
        <v>0</v>
      </c>
      <c r="BQ114" s="375">
        <f t="shared" si="242"/>
        <v>0</v>
      </c>
      <c r="BR114" s="201">
        <f t="shared" si="242"/>
        <v>0</v>
      </c>
      <c r="BS114" s="8">
        <f t="shared" si="243"/>
        <v>0</v>
      </c>
      <c r="BT114" s="50">
        <f t="shared" si="275"/>
        <v>0</v>
      </c>
      <c r="BV114" s="375">
        <f t="shared" si="244"/>
        <v>0</v>
      </c>
      <c r="BW114" s="201">
        <f t="shared" si="244"/>
        <v>0</v>
      </c>
      <c r="BX114" s="8">
        <f t="shared" si="245"/>
        <v>0</v>
      </c>
      <c r="BY114" s="50">
        <f t="shared" si="276"/>
        <v>0</v>
      </c>
      <c r="CA114" s="375">
        <f t="shared" si="246"/>
        <v>0</v>
      </c>
      <c r="CB114" s="201">
        <f t="shared" si="246"/>
        <v>0</v>
      </c>
      <c r="CC114" s="8">
        <f t="shared" si="247"/>
        <v>0</v>
      </c>
      <c r="CD114" s="50">
        <f t="shared" si="277"/>
        <v>0</v>
      </c>
      <c r="CF114" s="375">
        <f t="shared" si="248"/>
        <v>0</v>
      </c>
      <c r="CG114" s="201">
        <f t="shared" si="248"/>
        <v>0</v>
      </c>
      <c r="CH114" s="8">
        <f t="shared" si="249"/>
        <v>0</v>
      </c>
      <c r="CI114" s="50">
        <f t="shared" si="278"/>
        <v>0</v>
      </c>
      <c r="CK114" s="375">
        <f t="shared" si="250"/>
        <v>0</v>
      </c>
      <c r="CL114" s="201">
        <f t="shared" si="250"/>
        <v>0</v>
      </c>
      <c r="CM114" s="8">
        <f t="shared" si="251"/>
        <v>0</v>
      </c>
      <c r="CN114" s="50">
        <f t="shared" si="279"/>
        <v>0</v>
      </c>
      <c r="CP114" s="375">
        <f t="shared" si="252"/>
        <v>0</v>
      </c>
      <c r="CQ114" s="201">
        <f t="shared" si="252"/>
        <v>0</v>
      </c>
      <c r="CR114" s="8">
        <f t="shared" si="253"/>
        <v>0</v>
      </c>
      <c r="CS114" s="50">
        <f t="shared" si="280"/>
        <v>0</v>
      </c>
      <c r="CU114" s="375">
        <f t="shared" si="254"/>
        <v>0</v>
      </c>
      <c r="CV114" s="201">
        <f t="shared" si="254"/>
        <v>0</v>
      </c>
      <c r="CW114" s="8">
        <f t="shared" si="255"/>
        <v>0</v>
      </c>
      <c r="CX114" s="50">
        <f t="shared" si="281"/>
        <v>0</v>
      </c>
      <c r="CZ114" s="375">
        <f t="shared" si="256"/>
        <v>0</v>
      </c>
      <c r="DA114" s="201">
        <f t="shared" si="256"/>
        <v>0</v>
      </c>
      <c r="DB114" s="8">
        <f t="shared" si="257"/>
        <v>0</v>
      </c>
      <c r="DC114" s="50">
        <f t="shared" si="282"/>
        <v>0</v>
      </c>
      <c r="DE114" s="375">
        <f t="shared" si="258"/>
        <v>0</v>
      </c>
      <c r="DF114" s="201">
        <f t="shared" si="258"/>
        <v>0</v>
      </c>
      <c r="DG114" s="8">
        <f t="shared" si="259"/>
        <v>0</v>
      </c>
      <c r="DH114" s="50">
        <f t="shared" si="283"/>
        <v>0</v>
      </c>
      <c r="DJ114" s="375">
        <f t="shared" si="260"/>
        <v>0</v>
      </c>
      <c r="DK114" s="201">
        <f t="shared" si="260"/>
        <v>0</v>
      </c>
      <c r="DL114" s="8">
        <f t="shared" si="261"/>
        <v>0</v>
      </c>
      <c r="DM114" s="50">
        <f t="shared" si="284"/>
        <v>0</v>
      </c>
      <c r="DO114" s="375">
        <f t="shared" si="262"/>
        <v>0</v>
      </c>
      <c r="DP114" s="201">
        <f t="shared" si="262"/>
        <v>0</v>
      </c>
      <c r="DQ114" s="8">
        <f t="shared" si="263"/>
        <v>0</v>
      </c>
      <c r="DR114" s="50">
        <f t="shared" si="285"/>
        <v>0</v>
      </c>
      <c r="DT114" s="51">
        <f t="shared" si="217"/>
        <v>0</v>
      </c>
      <c r="DU114" s="50">
        <f t="shared" si="287"/>
        <v>0</v>
      </c>
      <c r="DV114" s="51">
        <v>0</v>
      </c>
      <c r="DW114" s="50">
        <f t="shared" si="219"/>
        <v>0</v>
      </c>
      <c r="DX114" s="51">
        <f t="shared" si="220"/>
        <v>0</v>
      </c>
      <c r="DY114" s="52">
        <f t="shared" si="220"/>
        <v>0</v>
      </c>
      <c r="DZ114" s="307">
        <f t="shared" si="286"/>
        <v>0</v>
      </c>
    </row>
    <row r="115" spans="1:130" s="72" customFormat="1" ht="32.4" customHeight="1" thickBot="1" x14ac:dyDescent="0.35">
      <c r="B115" s="275" t="s">
        <v>100</v>
      </c>
      <c r="C115" s="276" t="str">
        <f>B102</f>
        <v>Drugs and supplies</v>
      </c>
      <c r="D115" s="445"/>
      <c r="E115" s="242"/>
      <c r="F115" s="73"/>
      <c r="G115" s="73"/>
      <c r="H115" s="73"/>
      <c r="I115" s="73"/>
      <c r="J115" s="73"/>
      <c r="K115" s="74"/>
      <c r="L115" s="73"/>
      <c r="M115" s="75"/>
      <c r="N115" s="396">
        <f>P18</f>
        <v>2015</v>
      </c>
      <c r="O115" s="278"/>
      <c r="P115" s="95">
        <f>SUM(P103:P113)</f>
        <v>0</v>
      </c>
      <c r="Q115" s="77">
        <f>SUM(Q103:Q114)</f>
        <v>0</v>
      </c>
      <c r="R115" s="78"/>
      <c r="S115" s="294">
        <f>U18</f>
        <v>2016</v>
      </c>
      <c r="T115" s="294"/>
      <c r="U115" s="95">
        <f>SUM(U103:U113)</f>
        <v>0</v>
      </c>
      <c r="V115" s="77">
        <f>SUM(V103:V114)</f>
        <v>0</v>
      </c>
      <c r="W115" s="78"/>
      <c r="X115" s="391">
        <f>Z18</f>
        <v>2017</v>
      </c>
      <c r="Y115" s="277"/>
      <c r="Z115" s="77">
        <f>SUM(Z103:Z114)</f>
        <v>0</v>
      </c>
      <c r="AA115" s="77">
        <f>SUM(AA103:AA114)</f>
        <v>0</v>
      </c>
      <c r="AB115" s="79"/>
      <c r="AC115" s="391">
        <f>AE18</f>
        <v>2018</v>
      </c>
      <c r="AD115" s="277"/>
      <c r="AE115" s="77">
        <f>SUM(AE103:AE114)</f>
        <v>0</v>
      </c>
      <c r="AF115" s="77">
        <f>SUM(AF103:AF114)</f>
        <v>0</v>
      </c>
      <c r="AH115" s="391">
        <f>AJ18</f>
        <v>2019</v>
      </c>
      <c r="AI115" s="277"/>
      <c r="AJ115" s="77">
        <f>SUM(AJ103:AJ114)</f>
        <v>0</v>
      </c>
      <c r="AK115" s="77">
        <f>SUM(AK103:AK114)</f>
        <v>0</v>
      </c>
      <c r="AM115" s="391">
        <f>AO18</f>
        <v>2020</v>
      </c>
      <c r="AN115" s="277"/>
      <c r="AO115" s="77">
        <f>SUM(AO103:AO114)</f>
        <v>0</v>
      </c>
      <c r="AP115" s="77">
        <f>SUM(AP103:AP114)</f>
        <v>0</v>
      </c>
      <c r="AR115" s="391">
        <f>AT18</f>
        <v>2021</v>
      </c>
      <c r="AS115" s="277"/>
      <c r="AT115" s="77">
        <f>SUM(AT103:AT114)</f>
        <v>0</v>
      </c>
      <c r="AU115" s="77">
        <f>SUM(AU103:AU114)</f>
        <v>0</v>
      </c>
      <c r="AW115" s="391">
        <f>AY18</f>
        <v>2022</v>
      </c>
      <c r="AX115" s="277"/>
      <c r="AY115" s="77">
        <f>SUM(AY103:AY114)</f>
        <v>0</v>
      </c>
      <c r="AZ115" s="77">
        <f>SUM(AZ103:AZ114)</f>
        <v>0</v>
      </c>
      <c r="BB115" s="391">
        <f>BD18</f>
        <v>2023</v>
      </c>
      <c r="BC115" s="277"/>
      <c r="BD115" s="77">
        <f>SUM(BD103:BD114)</f>
        <v>0</v>
      </c>
      <c r="BE115" s="77">
        <f>SUM(BE103:BE114)</f>
        <v>0</v>
      </c>
      <c r="BG115" s="391">
        <f>BI18</f>
        <v>2024</v>
      </c>
      <c r="BH115" s="277"/>
      <c r="BI115" s="77">
        <f>SUM(BI103:BI114)</f>
        <v>0</v>
      </c>
      <c r="BJ115" s="77">
        <f>SUM(BJ103:BJ114)</f>
        <v>0</v>
      </c>
      <c r="BL115" s="391">
        <f>BN18</f>
        <v>2025</v>
      </c>
      <c r="BM115" s="277"/>
      <c r="BN115" s="77">
        <f>SUM(BN103:BN114)</f>
        <v>0</v>
      </c>
      <c r="BO115" s="77">
        <f>SUM(BO103:BO114)</f>
        <v>0</v>
      </c>
      <c r="BQ115" s="391">
        <f>BS18</f>
        <v>2026</v>
      </c>
      <c r="BR115" s="277"/>
      <c r="BS115" s="77">
        <f>SUM(BS103:BS114)</f>
        <v>0</v>
      </c>
      <c r="BT115" s="77">
        <f>SUM(BT103:BT114)</f>
        <v>0</v>
      </c>
      <c r="BV115" s="391">
        <f>BX18</f>
        <v>2027</v>
      </c>
      <c r="BW115" s="277"/>
      <c r="BX115" s="77">
        <f>SUM(BX103:BX114)</f>
        <v>0</v>
      </c>
      <c r="BY115" s="77">
        <f>SUM(BY103:BY114)</f>
        <v>0</v>
      </c>
      <c r="CA115" s="391">
        <f>CC18</f>
        <v>2028</v>
      </c>
      <c r="CB115" s="277"/>
      <c r="CC115" s="77">
        <f>SUM(CC103:CC114)</f>
        <v>0</v>
      </c>
      <c r="CD115" s="77">
        <f>SUM(CD103:CD114)</f>
        <v>0</v>
      </c>
      <c r="CF115" s="391">
        <f>CH18</f>
        <v>2029</v>
      </c>
      <c r="CG115" s="277"/>
      <c r="CH115" s="77">
        <f>SUM(CH103:CH114)</f>
        <v>0</v>
      </c>
      <c r="CI115" s="77">
        <f>SUM(CI103:CI114)</f>
        <v>0</v>
      </c>
      <c r="CK115" s="391">
        <f>CM18</f>
        <v>2030</v>
      </c>
      <c r="CL115" s="277"/>
      <c r="CM115" s="77">
        <f>SUM(CM103:CM114)</f>
        <v>0</v>
      </c>
      <c r="CN115" s="77">
        <f>SUM(CN103:CN114)</f>
        <v>0</v>
      </c>
      <c r="CP115" s="391">
        <f>CR18</f>
        <v>2031</v>
      </c>
      <c r="CQ115" s="277"/>
      <c r="CR115" s="77">
        <f>SUM(CR103:CR114)</f>
        <v>0</v>
      </c>
      <c r="CS115" s="77">
        <f>SUM(CS103:CS114)</f>
        <v>0</v>
      </c>
      <c r="CU115" s="391">
        <f>CW18</f>
        <v>2032</v>
      </c>
      <c r="CV115" s="277"/>
      <c r="CW115" s="77">
        <f>SUM(CW103:CW114)</f>
        <v>0</v>
      </c>
      <c r="CX115" s="77">
        <f>SUM(CX103:CX114)</f>
        <v>0</v>
      </c>
      <c r="CZ115" s="391">
        <f>DB18</f>
        <v>2033</v>
      </c>
      <c r="DA115" s="277"/>
      <c r="DB115" s="77">
        <f>SUM(DB103:DB114)</f>
        <v>0</v>
      </c>
      <c r="DC115" s="77">
        <f>SUM(DC103:DC114)</f>
        <v>0</v>
      </c>
      <c r="DE115" s="391">
        <f>DG18</f>
        <v>2034</v>
      </c>
      <c r="DF115" s="277"/>
      <c r="DG115" s="95">
        <f>SUM(DG103:DG113)</f>
        <v>0</v>
      </c>
      <c r="DH115" s="77">
        <f>SUM(DH103:DH113)</f>
        <v>0</v>
      </c>
      <c r="DJ115" s="391">
        <f>DL18</f>
        <v>2035</v>
      </c>
      <c r="DK115" s="277"/>
      <c r="DL115" s="95">
        <f>SUM(DL103:DL113)</f>
        <v>0</v>
      </c>
      <c r="DM115" s="77">
        <f>SUM(DM103:DM113)</f>
        <v>0</v>
      </c>
      <c r="DO115" s="391">
        <f>DQ18</f>
        <v>2036</v>
      </c>
      <c r="DP115" s="277"/>
      <c r="DQ115" s="95">
        <f>SUM(DQ103:DQ113)</f>
        <v>0</v>
      </c>
      <c r="DR115" s="77">
        <f>SUM(DR103:DR113)</f>
        <v>0</v>
      </c>
      <c r="DT115" s="80">
        <f>SUM(DT103:DT113)</f>
        <v>0</v>
      </c>
      <c r="DU115" s="77">
        <f>SUM(DU103:DU113)</f>
        <v>0</v>
      </c>
      <c r="DV115" s="77">
        <f>SUM(DV103:DV113)</f>
        <v>0</v>
      </c>
      <c r="DW115" s="77">
        <f>SUM(DW103:DW113)</f>
        <v>0</v>
      </c>
      <c r="DX115" s="77">
        <f>SUM(DX103:DX113)</f>
        <v>0</v>
      </c>
      <c r="DY115" s="77">
        <f>SUM(Q115+V115+AA115+AF115+AK115+AP115+AU115+AZ115+BE115+BJ115+BO115+BT115+BY115+CD115+CI115+CN115+CS115+CX115+DC115+DH115+DM115+DR115)</f>
        <v>0</v>
      </c>
      <c r="DZ115" s="311" t="s">
        <v>53</v>
      </c>
    </row>
    <row r="116" spans="1:130" x14ac:dyDescent="0.3">
      <c r="P116" s="280" t="s">
        <v>17</v>
      </c>
      <c r="Q116" s="281" t="s">
        <v>18</v>
      </c>
      <c r="U116" s="280" t="s">
        <v>17</v>
      </c>
      <c r="V116" s="281" t="s">
        <v>18</v>
      </c>
      <c r="Z116" s="280" t="s">
        <v>17</v>
      </c>
      <c r="AA116" s="281" t="s">
        <v>18</v>
      </c>
      <c r="AE116" s="280" t="s">
        <v>17</v>
      </c>
      <c r="AF116" s="281" t="s">
        <v>18</v>
      </c>
      <c r="AJ116" s="280" t="s">
        <v>17</v>
      </c>
      <c r="AK116" s="281" t="s">
        <v>18</v>
      </c>
      <c r="AO116" s="280" t="s">
        <v>17</v>
      </c>
      <c r="AP116" s="281" t="s">
        <v>18</v>
      </c>
      <c r="AT116" s="280" t="s">
        <v>17</v>
      </c>
      <c r="AU116" s="281" t="s">
        <v>18</v>
      </c>
      <c r="AY116" s="280" t="s">
        <v>17</v>
      </c>
      <c r="AZ116" s="281" t="s">
        <v>18</v>
      </c>
      <c r="BD116" s="280" t="s">
        <v>17</v>
      </c>
      <c r="BE116" s="281" t="s">
        <v>18</v>
      </c>
      <c r="BI116" s="280" t="s">
        <v>17</v>
      </c>
      <c r="BJ116" s="281" t="s">
        <v>18</v>
      </c>
      <c r="BN116" s="280" t="s">
        <v>17</v>
      </c>
      <c r="BO116" s="281" t="s">
        <v>18</v>
      </c>
      <c r="BS116" s="280" t="s">
        <v>17</v>
      </c>
      <c r="BT116" s="281" t="s">
        <v>18</v>
      </c>
      <c r="BX116" s="280" t="s">
        <v>17</v>
      </c>
      <c r="BY116" s="281" t="s">
        <v>18</v>
      </c>
      <c r="CC116" s="280" t="s">
        <v>17</v>
      </c>
      <c r="CD116" s="281" t="s">
        <v>18</v>
      </c>
      <c r="CH116" s="280" t="s">
        <v>17</v>
      </c>
      <c r="CI116" s="281" t="s">
        <v>18</v>
      </c>
      <c r="CM116" s="280" t="s">
        <v>17</v>
      </c>
      <c r="CN116" s="281" t="s">
        <v>18</v>
      </c>
      <c r="CR116" s="280" t="s">
        <v>17</v>
      </c>
      <c r="CS116" s="281" t="s">
        <v>18</v>
      </c>
      <c r="CW116" s="280" t="s">
        <v>17</v>
      </c>
      <c r="CX116" s="281" t="s">
        <v>18</v>
      </c>
      <c r="DB116" s="280" t="s">
        <v>17</v>
      </c>
      <c r="DC116" s="281" t="s">
        <v>18</v>
      </c>
      <c r="DG116" s="280" t="s">
        <v>17</v>
      </c>
      <c r="DH116" s="281" t="s">
        <v>18</v>
      </c>
      <c r="DL116" s="280" t="s">
        <v>17</v>
      </c>
      <c r="DM116" s="281" t="s">
        <v>18</v>
      </c>
      <c r="DQ116" s="280" t="s">
        <v>17</v>
      </c>
      <c r="DR116" s="281" t="s">
        <v>18</v>
      </c>
      <c r="DT116" s="280" t="s">
        <v>17</v>
      </c>
      <c r="DU116" s="281" t="s">
        <v>18</v>
      </c>
      <c r="DV116" s="280" t="s">
        <v>17</v>
      </c>
      <c r="DW116" s="281" t="s">
        <v>18</v>
      </c>
      <c r="DX116" s="280" t="s">
        <v>17</v>
      </c>
      <c r="DY116" s="281" t="s">
        <v>18</v>
      </c>
    </row>
    <row r="117" spans="1:130" x14ac:dyDescent="0.3">
      <c r="I117" s="92"/>
      <c r="J117" s="92"/>
      <c r="L117" s="92"/>
    </row>
    <row r="118" spans="1:130" x14ac:dyDescent="0.3">
      <c r="I118" s="92"/>
      <c r="J118" s="92"/>
      <c r="L118" s="92"/>
    </row>
    <row r="119" spans="1:130" ht="26.4" customHeight="1" x14ac:dyDescent="0.3">
      <c r="I119" s="2"/>
      <c r="J119" s="2"/>
      <c r="L119" s="2"/>
      <c r="N119" s="392"/>
      <c r="O119" s="217"/>
      <c r="P119" s="282"/>
      <c r="Q119" s="83"/>
      <c r="R119" s="22"/>
      <c r="S119" s="380"/>
      <c r="T119" s="206"/>
      <c r="U119" s="282"/>
      <c r="V119" s="83"/>
      <c r="W119" s="22"/>
      <c r="X119" s="392"/>
      <c r="Y119" s="82"/>
      <c r="Z119" s="282"/>
      <c r="AA119" s="83"/>
      <c r="AB119" s="451"/>
      <c r="AC119" s="392"/>
      <c r="AD119" s="82"/>
      <c r="AE119" s="282"/>
      <c r="AF119" s="83"/>
      <c r="AH119" s="392"/>
      <c r="AI119" s="82"/>
      <c r="AJ119" s="282"/>
      <c r="AK119" s="83"/>
      <c r="AM119" s="392"/>
      <c r="AN119" s="82"/>
      <c r="AO119" s="282"/>
      <c r="AP119" s="83"/>
      <c r="AR119" s="392"/>
      <c r="AS119" s="82"/>
      <c r="AT119" s="282"/>
      <c r="AU119" s="83"/>
      <c r="AW119" s="392"/>
      <c r="AX119" s="82"/>
      <c r="AY119" s="282"/>
      <c r="AZ119" s="83"/>
      <c r="BB119" s="392"/>
      <c r="BC119" s="82"/>
      <c r="BD119" s="282"/>
      <c r="BE119" s="83"/>
      <c r="BG119" s="392"/>
      <c r="BH119" s="82"/>
      <c r="BI119" s="282"/>
      <c r="BJ119" s="83"/>
      <c r="BL119" s="392"/>
      <c r="BM119" s="82"/>
      <c r="BN119" s="282"/>
      <c r="BO119" s="83"/>
      <c r="BQ119" s="392"/>
      <c r="BR119" s="82"/>
      <c r="BS119" s="282"/>
      <c r="BT119" s="83"/>
      <c r="BV119" s="392"/>
      <c r="BW119" s="82"/>
      <c r="BX119" s="282"/>
      <c r="BY119" s="83"/>
      <c r="CA119" s="392"/>
      <c r="CB119" s="82"/>
      <c r="CC119" s="282"/>
      <c r="CD119" s="83"/>
      <c r="CF119" s="392"/>
      <c r="CG119" s="82"/>
      <c r="CH119" s="282"/>
      <c r="CI119" s="83"/>
      <c r="CK119" s="392"/>
      <c r="CL119" s="82"/>
      <c r="CM119" s="282"/>
      <c r="CN119" s="83"/>
      <c r="CP119" s="392"/>
      <c r="CQ119" s="82"/>
      <c r="CR119" s="282"/>
      <c r="CS119" s="83"/>
      <c r="CU119" s="392"/>
      <c r="CV119" s="82"/>
      <c r="CW119" s="282"/>
      <c r="CX119" s="83"/>
      <c r="CZ119" s="392"/>
      <c r="DA119" s="82"/>
      <c r="DB119" s="282"/>
      <c r="DC119" s="83"/>
      <c r="DE119" s="392"/>
      <c r="DF119" s="82"/>
      <c r="DG119" s="282"/>
      <c r="DH119" s="83"/>
      <c r="DJ119" s="392"/>
      <c r="DK119" s="82"/>
      <c r="DL119" s="282"/>
      <c r="DM119" s="83"/>
      <c r="DO119" s="392"/>
      <c r="DP119" s="82"/>
      <c r="DQ119" s="282"/>
      <c r="DR119" s="83"/>
      <c r="DT119" s="605" t="s">
        <v>12</v>
      </c>
      <c r="DU119" s="606"/>
      <c r="DV119" s="605" t="s">
        <v>13</v>
      </c>
      <c r="DW119" s="606"/>
      <c r="DX119" s="603" t="s">
        <v>14</v>
      </c>
      <c r="DY119" s="604"/>
    </row>
    <row r="120" spans="1:130" ht="15" thickBot="1" x14ac:dyDescent="0.35">
      <c r="I120" s="2"/>
      <c r="J120" s="2"/>
      <c r="L120" s="2"/>
      <c r="N120" s="388" t="s">
        <v>15</v>
      </c>
      <c r="O120" s="211" t="s">
        <v>16</v>
      </c>
      <c r="P120" s="31" t="s">
        <v>17</v>
      </c>
      <c r="Q120" s="32" t="s">
        <v>18</v>
      </c>
      <c r="R120" s="22"/>
      <c r="S120" s="30" t="s">
        <v>15</v>
      </c>
      <c r="T120" s="31" t="s">
        <v>16</v>
      </c>
      <c r="U120" s="31" t="s">
        <v>17</v>
      </c>
      <c r="V120" s="32" t="s">
        <v>18</v>
      </c>
      <c r="W120" s="22"/>
      <c r="X120" s="388" t="s">
        <v>15</v>
      </c>
      <c r="Y120" s="31" t="s">
        <v>16</v>
      </c>
      <c r="Z120" s="31" t="s">
        <v>17</v>
      </c>
      <c r="AA120" s="32" t="s">
        <v>18</v>
      </c>
      <c r="AB120" s="451"/>
      <c r="AC120" s="388" t="s">
        <v>15</v>
      </c>
      <c r="AD120" s="31" t="s">
        <v>16</v>
      </c>
      <c r="AE120" s="31" t="s">
        <v>17</v>
      </c>
      <c r="AF120" s="32" t="s">
        <v>18</v>
      </c>
      <c r="AH120" s="388" t="s">
        <v>15</v>
      </c>
      <c r="AI120" s="31" t="s">
        <v>16</v>
      </c>
      <c r="AJ120" s="31" t="s">
        <v>17</v>
      </c>
      <c r="AK120" s="32" t="s">
        <v>18</v>
      </c>
      <c r="AM120" s="388" t="s">
        <v>15</v>
      </c>
      <c r="AN120" s="31" t="s">
        <v>16</v>
      </c>
      <c r="AO120" s="31" t="s">
        <v>17</v>
      </c>
      <c r="AP120" s="32" t="s">
        <v>18</v>
      </c>
      <c r="AR120" s="388" t="s">
        <v>15</v>
      </c>
      <c r="AS120" s="31" t="s">
        <v>16</v>
      </c>
      <c r="AT120" s="31" t="s">
        <v>17</v>
      </c>
      <c r="AU120" s="32" t="s">
        <v>18</v>
      </c>
      <c r="AW120" s="388" t="s">
        <v>15</v>
      </c>
      <c r="AX120" s="31" t="s">
        <v>16</v>
      </c>
      <c r="AY120" s="31" t="s">
        <v>17</v>
      </c>
      <c r="AZ120" s="32" t="s">
        <v>18</v>
      </c>
      <c r="BB120" s="388" t="s">
        <v>15</v>
      </c>
      <c r="BC120" s="31" t="s">
        <v>16</v>
      </c>
      <c r="BD120" s="31" t="s">
        <v>17</v>
      </c>
      <c r="BE120" s="32" t="s">
        <v>18</v>
      </c>
      <c r="BG120" s="388" t="s">
        <v>15</v>
      </c>
      <c r="BH120" s="31" t="s">
        <v>16</v>
      </c>
      <c r="BI120" s="31" t="s">
        <v>17</v>
      </c>
      <c r="BJ120" s="32" t="s">
        <v>18</v>
      </c>
      <c r="BL120" s="388" t="s">
        <v>15</v>
      </c>
      <c r="BM120" s="31" t="s">
        <v>16</v>
      </c>
      <c r="BN120" s="31" t="s">
        <v>17</v>
      </c>
      <c r="BO120" s="32" t="s">
        <v>18</v>
      </c>
      <c r="BQ120" s="388" t="s">
        <v>15</v>
      </c>
      <c r="BR120" s="31" t="s">
        <v>16</v>
      </c>
      <c r="BS120" s="31" t="s">
        <v>17</v>
      </c>
      <c r="BT120" s="32" t="s">
        <v>18</v>
      </c>
      <c r="BV120" s="388" t="s">
        <v>15</v>
      </c>
      <c r="BW120" s="31" t="s">
        <v>16</v>
      </c>
      <c r="BX120" s="31" t="s">
        <v>17</v>
      </c>
      <c r="BY120" s="32" t="s">
        <v>18</v>
      </c>
      <c r="CA120" s="388" t="s">
        <v>15</v>
      </c>
      <c r="CB120" s="31" t="s">
        <v>16</v>
      </c>
      <c r="CC120" s="31" t="s">
        <v>17</v>
      </c>
      <c r="CD120" s="32" t="s">
        <v>18</v>
      </c>
      <c r="CF120" s="388" t="s">
        <v>15</v>
      </c>
      <c r="CG120" s="31" t="s">
        <v>16</v>
      </c>
      <c r="CH120" s="31" t="s">
        <v>17</v>
      </c>
      <c r="CI120" s="32" t="s">
        <v>18</v>
      </c>
      <c r="CK120" s="388" t="s">
        <v>15</v>
      </c>
      <c r="CL120" s="31" t="s">
        <v>16</v>
      </c>
      <c r="CM120" s="31" t="s">
        <v>17</v>
      </c>
      <c r="CN120" s="32" t="s">
        <v>18</v>
      </c>
      <c r="CP120" s="388" t="s">
        <v>15</v>
      </c>
      <c r="CQ120" s="31" t="s">
        <v>16</v>
      </c>
      <c r="CR120" s="31" t="s">
        <v>17</v>
      </c>
      <c r="CS120" s="32" t="s">
        <v>18</v>
      </c>
      <c r="CU120" s="388" t="s">
        <v>15</v>
      </c>
      <c r="CV120" s="31" t="s">
        <v>16</v>
      </c>
      <c r="CW120" s="31" t="s">
        <v>17</v>
      </c>
      <c r="CX120" s="32" t="s">
        <v>18</v>
      </c>
      <c r="CZ120" s="388" t="s">
        <v>15</v>
      </c>
      <c r="DA120" s="31" t="s">
        <v>16</v>
      </c>
      <c r="DB120" s="31" t="s">
        <v>17</v>
      </c>
      <c r="DC120" s="32" t="s">
        <v>18</v>
      </c>
      <c r="DE120" s="388" t="s">
        <v>15</v>
      </c>
      <c r="DF120" s="31" t="s">
        <v>16</v>
      </c>
      <c r="DG120" s="31" t="s">
        <v>17</v>
      </c>
      <c r="DH120" s="32" t="s">
        <v>18</v>
      </c>
      <c r="DJ120" s="388" t="s">
        <v>15</v>
      </c>
      <c r="DK120" s="31" t="s">
        <v>16</v>
      </c>
      <c r="DL120" s="31" t="s">
        <v>17</v>
      </c>
      <c r="DM120" s="32" t="s">
        <v>18</v>
      </c>
      <c r="DO120" s="388" t="s">
        <v>15</v>
      </c>
      <c r="DP120" s="31" t="s">
        <v>16</v>
      </c>
      <c r="DQ120" s="31" t="s">
        <v>17</v>
      </c>
      <c r="DR120" s="32" t="s">
        <v>18</v>
      </c>
      <c r="DT120" s="250" t="s">
        <v>17</v>
      </c>
      <c r="DU120" s="251" t="s">
        <v>18</v>
      </c>
      <c r="DV120" s="250" t="s">
        <v>17</v>
      </c>
      <c r="DW120" s="252" t="s">
        <v>18</v>
      </c>
      <c r="DX120" s="253" t="s">
        <v>17</v>
      </c>
      <c r="DY120" s="252" t="s">
        <v>18</v>
      </c>
    </row>
    <row r="121" spans="1:130" s="33" customFormat="1" ht="61.8" customHeight="1" thickBot="1" x14ac:dyDescent="0.35">
      <c r="B121" s="254" t="s">
        <v>461</v>
      </c>
      <c r="C121" s="255" t="s">
        <v>55</v>
      </c>
      <c r="D121" s="444"/>
      <c r="E121" s="283" t="s">
        <v>21</v>
      </c>
      <c r="F121" s="257" t="s">
        <v>22</v>
      </c>
      <c r="G121" s="257"/>
      <c r="H121" s="257" t="s">
        <v>23</v>
      </c>
      <c r="I121" s="257" t="s">
        <v>24</v>
      </c>
      <c r="J121" s="257" t="s">
        <v>25</v>
      </c>
      <c r="K121" s="258" t="s">
        <v>26</v>
      </c>
      <c r="L121" s="259" t="s">
        <v>27</v>
      </c>
      <c r="N121" s="389"/>
      <c r="O121" s="212"/>
      <c r="P121" s="35"/>
      <c r="Q121" s="36"/>
      <c r="R121" s="37"/>
      <c r="S121" s="34"/>
      <c r="T121" s="35"/>
      <c r="U121" s="35"/>
      <c r="V121" s="36"/>
      <c r="W121" s="37"/>
      <c r="X121" s="389"/>
      <c r="Y121" s="35"/>
      <c r="Z121" s="35"/>
      <c r="AA121" s="36"/>
      <c r="AB121" s="37"/>
      <c r="AC121" s="389"/>
      <c r="AD121" s="35"/>
      <c r="AE121" s="35"/>
      <c r="AF121" s="36"/>
      <c r="AH121" s="389"/>
      <c r="AI121" s="35"/>
      <c r="AJ121" s="35"/>
      <c r="AK121" s="36"/>
      <c r="AM121" s="389"/>
      <c r="AN121" s="35"/>
      <c r="AO121" s="35"/>
      <c r="AP121" s="36"/>
      <c r="AR121" s="389"/>
      <c r="AS121" s="35"/>
      <c r="AT121" s="35"/>
      <c r="AU121" s="36"/>
      <c r="AW121" s="389"/>
      <c r="AX121" s="35"/>
      <c r="AY121" s="35"/>
      <c r="AZ121" s="36"/>
      <c r="BB121" s="389"/>
      <c r="BC121" s="35"/>
      <c r="BD121" s="35"/>
      <c r="BE121" s="36"/>
      <c r="BG121" s="389"/>
      <c r="BH121" s="35"/>
      <c r="BI121" s="35"/>
      <c r="BJ121" s="36"/>
      <c r="BL121" s="389"/>
      <c r="BM121" s="35"/>
      <c r="BN121" s="35"/>
      <c r="BO121" s="36"/>
      <c r="BQ121" s="389"/>
      <c r="BR121" s="35"/>
      <c r="BS121" s="35"/>
      <c r="BT121" s="36"/>
      <c r="BV121" s="389"/>
      <c r="BW121" s="35"/>
      <c r="BX121" s="35"/>
      <c r="BY121" s="36"/>
      <c r="CA121" s="389"/>
      <c r="CB121" s="35"/>
      <c r="CC121" s="35"/>
      <c r="CD121" s="36"/>
      <c r="CF121" s="389"/>
      <c r="CG121" s="35"/>
      <c r="CH121" s="35"/>
      <c r="CI121" s="36"/>
      <c r="CK121" s="389"/>
      <c r="CL121" s="35"/>
      <c r="CM121" s="35"/>
      <c r="CN121" s="36"/>
      <c r="CP121" s="389"/>
      <c r="CQ121" s="35"/>
      <c r="CR121" s="35"/>
      <c r="CS121" s="36"/>
      <c r="CU121" s="389"/>
      <c r="CV121" s="35"/>
      <c r="CW121" s="35"/>
      <c r="CX121" s="36"/>
      <c r="CZ121" s="389"/>
      <c r="DA121" s="35"/>
      <c r="DB121" s="35"/>
      <c r="DC121" s="36"/>
      <c r="DE121" s="389"/>
      <c r="DF121" s="35"/>
      <c r="DG121" s="35"/>
      <c r="DH121" s="36"/>
      <c r="DJ121" s="389"/>
      <c r="DK121" s="35"/>
      <c r="DL121" s="35"/>
      <c r="DM121" s="36"/>
      <c r="DO121" s="389"/>
      <c r="DP121" s="35"/>
      <c r="DQ121" s="35"/>
      <c r="DR121" s="36"/>
      <c r="DT121" s="34"/>
      <c r="DU121" s="36"/>
      <c r="DV121" s="38"/>
      <c r="DW121" s="36"/>
      <c r="DX121" s="38"/>
      <c r="DY121" s="39"/>
      <c r="DZ121" s="309" t="str">
        <f>B121</f>
        <v>Program management (training, supervision, meetings, conferences, protocols development…) - discuss what to include</v>
      </c>
    </row>
    <row r="122" spans="1:130" ht="38.4" customHeight="1" x14ac:dyDescent="0.3">
      <c r="B122" s="427"/>
      <c r="C122" s="316"/>
      <c r="D122" s="316"/>
      <c r="E122" s="334">
        <v>70000</v>
      </c>
      <c r="F122" s="274">
        <f>E122/$I$3</f>
        <v>1842.1052631578948</v>
      </c>
      <c r="G122" s="274"/>
      <c r="H122" s="274" t="s">
        <v>31</v>
      </c>
      <c r="I122" s="264"/>
      <c r="J122" s="264"/>
      <c r="K122" s="265"/>
      <c r="L122" s="264"/>
      <c r="M122" s="266"/>
      <c r="N122" s="394"/>
      <c r="O122" s="214"/>
      <c r="P122" s="8">
        <f>$E122*N122*O122</f>
        <v>0</v>
      </c>
      <c r="Q122" s="50">
        <f>P122/$I$3</f>
        <v>0</v>
      </c>
      <c r="S122" s="201">
        <f t="shared" ref="S122:T140" si="288">N122</f>
        <v>0</v>
      </c>
      <c r="T122" s="201">
        <f t="shared" si="288"/>
        <v>0</v>
      </c>
      <c r="U122" s="8">
        <f>$E122*S122*T122</f>
        <v>0</v>
      </c>
      <c r="V122" s="50">
        <f>U122/$I$3</f>
        <v>0</v>
      </c>
      <c r="X122" s="375">
        <f t="shared" ref="X122:Y140" si="289">S122</f>
        <v>0</v>
      </c>
      <c r="Y122" s="201">
        <f t="shared" si="289"/>
        <v>0</v>
      </c>
      <c r="Z122" s="8">
        <f>$E122*X122*Y122</f>
        <v>0</v>
      </c>
      <c r="AA122" s="50">
        <f>Z122/$I$3</f>
        <v>0</v>
      </c>
      <c r="AC122" s="375">
        <f t="shared" ref="AC122:AD137" si="290">X122</f>
        <v>0</v>
      </c>
      <c r="AD122" s="201">
        <f t="shared" si="290"/>
        <v>0</v>
      </c>
      <c r="AE122" s="8">
        <f>$E122*AC122*AD122</f>
        <v>0</v>
      </c>
      <c r="AF122" s="50">
        <f>AE122/$I$3</f>
        <v>0</v>
      </c>
      <c r="AH122" s="375">
        <f t="shared" ref="AH122:AI140" si="291">AC122</f>
        <v>0</v>
      </c>
      <c r="AI122" s="201">
        <f t="shared" si="291"/>
        <v>0</v>
      </c>
      <c r="AJ122" s="8">
        <f>$E122*AH122*AI122</f>
        <v>0</v>
      </c>
      <c r="AK122" s="50">
        <f>AJ122/$I$3</f>
        <v>0</v>
      </c>
      <c r="AM122" s="375">
        <f t="shared" ref="AM122:AN140" si="292">AH122</f>
        <v>0</v>
      </c>
      <c r="AN122" s="201">
        <f t="shared" si="292"/>
        <v>0</v>
      </c>
      <c r="AO122" s="8">
        <f>$E122*AM122*AN122</f>
        <v>0</v>
      </c>
      <c r="AP122" s="50">
        <f>AO122/$I$3</f>
        <v>0</v>
      </c>
      <c r="AR122" s="375">
        <f t="shared" ref="AR122:AS140" si="293">AM122</f>
        <v>0</v>
      </c>
      <c r="AS122" s="201">
        <f t="shared" si="293"/>
        <v>0</v>
      </c>
      <c r="AT122" s="8">
        <f>$E122*AR122*AS122</f>
        <v>0</v>
      </c>
      <c r="AU122" s="50">
        <f>AT122/$I$3</f>
        <v>0</v>
      </c>
      <c r="AW122" s="375">
        <f t="shared" ref="AW122:AX140" si="294">AR122</f>
        <v>0</v>
      </c>
      <c r="AX122" s="201">
        <f t="shared" si="294"/>
        <v>0</v>
      </c>
      <c r="AY122" s="8">
        <f>$E122*AW122*AX122</f>
        <v>0</v>
      </c>
      <c r="AZ122" s="50">
        <f>AY122/$I$3</f>
        <v>0</v>
      </c>
      <c r="BB122" s="375">
        <f t="shared" ref="BB122:BC140" si="295">AW122</f>
        <v>0</v>
      </c>
      <c r="BC122" s="201">
        <f t="shared" si="295"/>
        <v>0</v>
      </c>
      <c r="BD122" s="8">
        <f>$E122*BB122*BC122</f>
        <v>0</v>
      </c>
      <c r="BE122" s="50">
        <f>BD122/$I$3</f>
        <v>0</v>
      </c>
      <c r="BG122" s="375">
        <f t="shared" ref="BG122:BH140" si="296">BB122</f>
        <v>0</v>
      </c>
      <c r="BH122" s="201">
        <f t="shared" si="296"/>
        <v>0</v>
      </c>
      <c r="BI122" s="8">
        <f>$E122*BG122*BH122</f>
        <v>0</v>
      </c>
      <c r="BJ122" s="50">
        <f>BI122/$I$3</f>
        <v>0</v>
      </c>
      <c r="BL122" s="375">
        <f t="shared" ref="BL122:BM140" si="297">BG122</f>
        <v>0</v>
      </c>
      <c r="BM122" s="201">
        <f t="shared" si="297"/>
        <v>0</v>
      </c>
      <c r="BN122" s="8">
        <f>$E122*BL122*BM122</f>
        <v>0</v>
      </c>
      <c r="BO122" s="50">
        <f>BN122/$I$3</f>
        <v>0</v>
      </c>
      <c r="BQ122" s="375">
        <f t="shared" ref="BQ122:BR140" si="298">BL122</f>
        <v>0</v>
      </c>
      <c r="BR122" s="201">
        <f t="shared" si="298"/>
        <v>0</v>
      </c>
      <c r="BS122" s="8">
        <f>$E122*BQ122*BR122</f>
        <v>0</v>
      </c>
      <c r="BT122" s="50">
        <f>BS122/$I$3</f>
        <v>0</v>
      </c>
      <c r="BV122" s="375">
        <f t="shared" ref="BV122:BW140" si="299">BQ122</f>
        <v>0</v>
      </c>
      <c r="BW122" s="201">
        <f t="shared" si="299"/>
        <v>0</v>
      </c>
      <c r="BX122" s="8">
        <f>$E122*BV122*BW122</f>
        <v>0</v>
      </c>
      <c r="BY122" s="50">
        <f>BX122/$I$3</f>
        <v>0</v>
      </c>
      <c r="CA122" s="375">
        <f t="shared" ref="CA122:CB140" si="300">BV122</f>
        <v>0</v>
      </c>
      <c r="CB122" s="201">
        <f t="shared" si="300"/>
        <v>0</v>
      </c>
      <c r="CC122" s="8">
        <f>$E122*CA122*CB122</f>
        <v>0</v>
      </c>
      <c r="CD122" s="50">
        <f>CC122/$I$3</f>
        <v>0</v>
      </c>
      <c r="CF122" s="375">
        <f t="shared" ref="CF122:CG140" si="301">CA122</f>
        <v>0</v>
      </c>
      <c r="CG122" s="201">
        <f t="shared" si="301"/>
        <v>0</v>
      </c>
      <c r="CH122" s="8">
        <f>$E122*CF122*CG122</f>
        <v>0</v>
      </c>
      <c r="CI122" s="50">
        <f>CH122/$I$3</f>
        <v>0</v>
      </c>
      <c r="CK122" s="375">
        <f t="shared" ref="CK122:CL140" si="302">CF122</f>
        <v>0</v>
      </c>
      <c r="CL122" s="201">
        <f t="shared" si="302"/>
        <v>0</v>
      </c>
      <c r="CM122" s="8">
        <f>$E122*CK122*CL122</f>
        <v>0</v>
      </c>
      <c r="CN122" s="50">
        <f>CM122/$I$3</f>
        <v>0</v>
      </c>
      <c r="CP122" s="375">
        <f t="shared" ref="CP122:CQ140" si="303">CK122</f>
        <v>0</v>
      </c>
      <c r="CQ122" s="201">
        <f t="shared" si="303"/>
        <v>0</v>
      </c>
      <c r="CR122" s="8">
        <f>$E122*CP122*CQ122</f>
        <v>0</v>
      </c>
      <c r="CS122" s="50">
        <f>CR122/$I$3</f>
        <v>0</v>
      </c>
      <c r="CU122" s="375">
        <f t="shared" ref="CU122:CV140" si="304">CP122</f>
        <v>0</v>
      </c>
      <c r="CV122" s="201">
        <f t="shared" si="304"/>
        <v>0</v>
      </c>
      <c r="CW122" s="8">
        <f>$E122*CU122*CV122</f>
        <v>0</v>
      </c>
      <c r="CX122" s="50">
        <f>CW122/$I$3</f>
        <v>0</v>
      </c>
      <c r="CZ122" s="375">
        <f t="shared" ref="CZ122:DA140" si="305">CU122</f>
        <v>0</v>
      </c>
      <c r="DA122" s="201">
        <f t="shared" si="305"/>
        <v>0</v>
      </c>
      <c r="DB122" s="8">
        <f>$E122*CZ122*DA122</f>
        <v>0</v>
      </c>
      <c r="DC122" s="50">
        <f>DB122/$I$3</f>
        <v>0</v>
      </c>
      <c r="DE122" s="375">
        <f t="shared" ref="DE122:DF140" si="306">CZ122</f>
        <v>0</v>
      </c>
      <c r="DF122" s="201">
        <f t="shared" si="306"/>
        <v>0</v>
      </c>
      <c r="DG122" s="8">
        <f>$E122*DE122*DF122</f>
        <v>0</v>
      </c>
      <c r="DH122" s="50">
        <f>DG122/$I$3</f>
        <v>0</v>
      </c>
      <c r="DJ122" s="375">
        <f t="shared" ref="DJ122:DK140" si="307">DE122</f>
        <v>0</v>
      </c>
      <c r="DK122" s="201">
        <f t="shared" si="307"/>
        <v>0</v>
      </c>
      <c r="DL122" s="8">
        <f>$E122*DJ122*DK122</f>
        <v>0</v>
      </c>
      <c r="DM122" s="50">
        <f>DL122/$I$3</f>
        <v>0</v>
      </c>
      <c r="DO122" s="375">
        <f t="shared" ref="DO122:DP140" si="308">DJ122</f>
        <v>0</v>
      </c>
      <c r="DP122" s="201">
        <f t="shared" si="308"/>
        <v>0</v>
      </c>
      <c r="DQ122" s="8">
        <f>$E122*DO122*DP122</f>
        <v>0</v>
      </c>
      <c r="DR122" s="50">
        <f>DQ122/$I$3</f>
        <v>0</v>
      </c>
      <c r="DT122" s="51">
        <f t="shared" ref="DT122:DT139" si="309">P122+U122+Z122+AE122+AJ122+AO122+AT122+AY122+BD122+BI122+BN122+BS122+BX122+CC122+CH122+CM122+CR122+CW122+DB122+DG122+DL122+DQ122</f>
        <v>0</v>
      </c>
      <c r="DU122" s="50">
        <f t="shared" ref="DU122" si="310">+DT122/$I$3</f>
        <v>0</v>
      </c>
      <c r="DV122" s="51">
        <v>0</v>
      </c>
      <c r="DW122" s="50">
        <f t="shared" ref="DW122:DW139" si="311">+DV122/$I$3</f>
        <v>0</v>
      </c>
      <c r="DX122" s="51">
        <f t="shared" ref="DX122:DY136" si="312">+DT122+DV122</f>
        <v>0</v>
      </c>
      <c r="DY122" s="53">
        <f t="shared" si="312"/>
        <v>0</v>
      </c>
      <c r="DZ122" s="307">
        <f>B123</f>
        <v>0</v>
      </c>
    </row>
    <row r="123" spans="1:130" ht="18" customHeight="1" x14ac:dyDescent="0.3">
      <c r="A123" s="6"/>
      <c r="B123" s="427"/>
      <c r="C123" s="316"/>
      <c r="D123" s="316"/>
      <c r="E123" s="334">
        <v>70000</v>
      </c>
      <c r="F123" s="274">
        <f>E123/$I$3</f>
        <v>1842.1052631578948</v>
      </c>
      <c r="G123" s="274"/>
      <c r="H123" s="274" t="s">
        <v>31</v>
      </c>
      <c r="I123" s="58"/>
      <c r="J123" s="264"/>
      <c r="K123" s="265"/>
      <c r="L123" s="264"/>
      <c r="M123" s="57"/>
      <c r="N123" s="394"/>
      <c r="O123" s="214"/>
      <c r="P123" s="8">
        <f t="shared" ref="P123:P140" si="313">$E123*N123*O123</f>
        <v>0</v>
      </c>
      <c r="Q123" s="50">
        <f t="shared" ref="Q123:Q140" si="314">P123/$I$3</f>
        <v>0</v>
      </c>
      <c r="S123" s="201">
        <f t="shared" si="288"/>
        <v>0</v>
      </c>
      <c r="T123" s="201">
        <f t="shared" si="288"/>
        <v>0</v>
      </c>
      <c r="U123" s="8">
        <f t="shared" ref="U123:U140" si="315">$E123*S123*T123</f>
        <v>0</v>
      </c>
      <c r="V123" s="50">
        <f t="shared" ref="V123:V140" si="316">U123/$I$3</f>
        <v>0</v>
      </c>
      <c r="X123" s="375">
        <f t="shared" si="289"/>
        <v>0</v>
      </c>
      <c r="Y123" s="201">
        <f t="shared" si="289"/>
        <v>0</v>
      </c>
      <c r="Z123" s="8">
        <f t="shared" ref="Z123:Z140" si="317">$E123*X123*Y123</f>
        <v>0</v>
      </c>
      <c r="AA123" s="50">
        <f t="shared" ref="AA123:AA140" si="318">Z123/$I$3</f>
        <v>0</v>
      </c>
      <c r="AC123" s="375">
        <f t="shared" si="290"/>
        <v>0</v>
      </c>
      <c r="AD123" s="201">
        <f t="shared" si="290"/>
        <v>0</v>
      </c>
      <c r="AE123" s="8">
        <f t="shared" ref="AE123:AE140" si="319">$E123*AC123*AD123</f>
        <v>0</v>
      </c>
      <c r="AF123" s="50">
        <f t="shared" ref="AF123:AF140" si="320">AE123/$I$3</f>
        <v>0</v>
      </c>
      <c r="AH123" s="375">
        <f t="shared" si="291"/>
        <v>0</v>
      </c>
      <c r="AI123" s="201">
        <f t="shared" si="291"/>
        <v>0</v>
      </c>
      <c r="AJ123" s="8">
        <f t="shared" ref="AJ123:AJ140" si="321">$E123*AH123*AI123</f>
        <v>0</v>
      </c>
      <c r="AK123" s="50">
        <f t="shared" ref="AK123:AK140" si="322">AJ123/$I$3</f>
        <v>0</v>
      </c>
      <c r="AM123" s="375">
        <f t="shared" si="292"/>
        <v>0</v>
      </c>
      <c r="AN123" s="201">
        <f t="shared" si="292"/>
        <v>0</v>
      </c>
      <c r="AO123" s="8">
        <f t="shared" ref="AO123:AO140" si="323">$E123*AM123*AN123</f>
        <v>0</v>
      </c>
      <c r="AP123" s="50">
        <f t="shared" ref="AP123:AP140" si="324">AO123/$I$3</f>
        <v>0</v>
      </c>
      <c r="AR123" s="375">
        <f t="shared" si="293"/>
        <v>0</v>
      </c>
      <c r="AS123" s="201">
        <f t="shared" si="293"/>
        <v>0</v>
      </c>
      <c r="AT123" s="8">
        <f t="shared" ref="AT123:AT140" si="325">$E123*AR123*AS123</f>
        <v>0</v>
      </c>
      <c r="AU123" s="50">
        <f t="shared" ref="AU123:AU140" si="326">AT123/$I$3</f>
        <v>0</v>
      </c>
      <c r="AW123" s="375">
        <f t="shared" si="294"/>
        <v>0</v>
      </c>
      <c r="AX123" s="201">
        <f t="shared" si="294"/>
        <v>0</v>
      </c>
      <c r="AY123" s="8">
        <f t="shared" ref="AY123:AY140" si="327">$E123*AW123*AX123</f>
        <v>0</v>
      </c>
      <c r="AZ123" s="50">
        <f t="shared" ref="AZ123:AZ140" si="328">AY123/$I$3</f>
        <v>0</v>
      </c>
      <c r="BB123" s="375">
        <f t="shared" si="295"/>
        <v>0</v>
      </c>
      <c r="BC123" s="201">
        <f t="shared" si="295"/>
        <v>0</v>
      </c>
      <c r="BD123" s="8">
        <f t="shared" ref="BD123:BD140" si="329">$E123*BB123*BC123</f>
        <v>0</v>
      </c>
      <c r="BE123" s="50">
        <f t="shared" ref="BE123:BE140" si="330">BD123/$I$3</f>
        <v>0</v>
      </c>
      <c r="BG123" s="375">
        <f t="shared" si="296"/>
        <v>0</v>
      </c>
      <c r="BH123" s="201">
        <f t="shared" si="296"/>
        <v>0</v>
      </c>
      <c r="BI123" s="8">
        <f t="shared" ref="BI123:BI140" si="331">$E123*BG123*BH123</f>
        <v>0</v>
      </c>
      <c r="BJ123" s="50">
        <f t="shared" ref="BJ123:BJ140" si="332">BI123/$I$3</f>
        <v>0</v>
      </c>
      <c r="BL123" s="375">
        <f t="shared" si="297"/>
        <v>0</v>
      </c>
      <c r="BM123" s="201">
        <f t="shared" si="297"/>
        <v>0</v>
      </c>
      <c r="BN123" s="8">
        <f t="shared" ref="BN123:BN140" si="333">$E123*BL123*BM123</f>
        <v>0</v>
      </c>
      <c r="BO123" s="50">
        <f t="shared" ref="BO123:BO140" si="334">BN123/$I$3</f>
        <v>0</v>
      </c>
      <c r="BQ123" s="375">
        <f t="shared" si="298"/>
        <v>0</v>
      </c>
      <c r="BR123" s="201">
        <f t="shared" si="298"/>
        <v>0</v>
      </c>
      <c r="BS123" s="8">
        <f t="shared" ref="BS123:BS140" si="335">$E123*BQ123*BR123</f>
        <v>0</v>
      </c>
      <c r="BT123" s="50">
        <f t="shared" ref="BT123:BT140" si="336">BS123/$I$3</f>
        <v>0</v>
      </c>
      <c r="BV123" s="375">
        <f t="shared" si="299"/>
        <v>0</v>
      </c>
      <c r="BW123" s="201">
        <f t="shared" si="299"/>
        <v>0</v>
      </c>
      <c r="BX123" s="8">
        <f t="shared" ref="BX123:BX140" si="337">$E123*BV123*BW123</f>
        <v>0</v>
      </c>
      <c r="BY123" s="50">
        <f t="shared" ref="BY123:BY140" si="338">BX123/$I$3</f>
        <v>0</v>
      </c>
      <c r="CA123" s="375">
        <f t="shared" si="300"/>
        <v>0</v>
      </c>
      <c r="CB123" s="201">
        <f t="shared" si="300"/>
        <v>0</v>
      </c>
      <c r="CC123" s="8">
        <f t="shared" ref="CC123:CC140" si="339">$E123*CA123*CB123</f>
        <v>0</v>
      </c>
      <c r="CD123" s="50">
        <f t="shared" ref="CD123:CD140" si="340">CC123/$I$3</f>
        <v>0</v>
      </c>
      <c r="CF123" s="375">
        <f t="shared" si="301"/>
        <v>0</v>
      </c>
      <c r="CG123" s="201">
        <f t="shared" si="301"/>
        <v>0</v>
      </c>
      <c r="CH123" s="8">
        <f t="shared" ref="CH123:CH140" si="341">$E123*CF123*CG123</f>
        <v>0</v>
      </c>
      <c r="CI123" s="50">
        <f t="shared" ref="CI123:CI140" si="342">CH123/$I$3</f>
        <v>0</v>
      </c>
      <c r="CK123" s="375">
        <f t="shared" si="302"/>
        <v>0</v>
      </c>
      <c r="CL123" s="201">
        <f t="shared" si="302"/>
        <v>0</v>
      </c>
      <c r="CM123" s="8">
        <f t="shared" ref="CM123:CM140" si="343">$E123*CK123*CL123</f>
        <v>0</v>
      </c>
      <c r="CN123" s="50">
        <f t="shared" ref="CN123:CN140" si="344">CM123/$I$3</f>
        <v>0</v>
      </c>
      <c r="CP123" s="375">
        <f t="shared" si="303"/>
        <v>0</v>
      </c>
      <c r="CQ123" s="201">
        <f t="shared" si="303"/>
        <v>0</v>
      </c>
      <c r="CR123" s="8">
        <f t="shared" ref="CR123:CR140" si="345">$E123*CP123*CQ123</f>
        <v>0</v>
      </c>
      <c r="CS123" s="50">
        <f t="shared" ref="CS123:CS140" si="346">CR123/$I$3</f>
        <v>0</v>
      </c>
      <c r="CU123" s="375">
        <f t="shared" si="304"/>
        <v>0</v>
      </c>
      <c r="CV123" s="201">
        <f t="shared" si="304"/>
        <v>0</v>
      </c>
      <c r="CW123" s="8">
        <f t="shared" ref="CW123:CW140" si="347">$E123*CU123*CV123</f>
        <v>0</v>
      </c>
      <c r="CX123" s="50">
        <f t="shared" ref="CX123:CX140" si="348">CW123/$I$3</f>
        <v>0</v>
      </c>
      <c r="CZ123" s="375">
        <f t="shared" si="305"/>
        <v>0</v>
      </c>
      <c r="DA123" s="201">
        <f t="shared" si="305"/>
        <v>0</v>
      </c>
      <c r="DB123" s="8">
        <f t="shared" ref="DB123:DB140" si="349">$E123*CZ123*DA123</f>
        <v>0</v>
      </c>
      <c r="DC123" s="50">
        <f t="shared" ref="DC123:DC140" si="350">DB123/$I$3</f>
        <v>0</v>
      </c>
      <c r="DE123" s="375">
        <f t="shared" si="306"/>
        <v>0</v>
      </c>
      <c r="DF123" s="201">
        <f t="shared" si="306"/>
        <v>0</v>
      </c>
      <c r="DG123" s="8">
        <f t="shared" ref="DG123:DG140" si="351">$E123*DE123*DF123</f>
        <v>0</v>
      </c>
      <c r="DH123" s="50">
        <f t="shared" ref="DH123:DH140" si="352">DG123/$I$3</f>
        <v>0</v>
      </c>
      <c r="DJ123" s="375">
        <f t="shared" si="307"/>
        <v>0</v>
      </c>
      <c r="DK123" s="201">
        <f t="shared" si="307"/>
        <v>0</v>
      </c>
      <c r="DL123" s="8">
        <f t="shared" ref="DL123:DL140" si="353">$E123*DJ123*DK123</f>
        <v>0</v>
      </c>
      <c r="DM123" s="50">
        <f t="shared" ref="DM123:DM140" si="354">DL123/$I$3</f>
        <v>0</v>
      </c>
      <c r="DO123" s="375">
        <f t="shared" si="308"/>
        <v>0</v>
      </c>
      <c r="DP123" s="201">
        <f t="shared" si="308"/>
        <v>0</v>
      </c>
      <c r="DQ123" s="8">
        <f t="shared" ref="DQ123:DQ140" si="355">$E123*DO123*DP123</f>
        <v>0</v>
      </c>
      <c r="DR123" s="50">
        <f t="shared" ref="DR123:DR140" si="356">DQ123/$I$3</f>
        <v>0</v>
      </c>
      <c r="DT123" s="51">
        <f t="shared" si="309"/>
        <v>0</v>
      </c>
      <c r="DU123" s="50">
        <f>+DT123/$I$3</f>
        <v>0</v>
      </c>
      <c r="DV123" s="51">
        <v>0</v>
      </c>
      <c r="DW123" s="50">
        <f t="shared" si="311"/>
        <v>0</v>
      </c>
      <c r="DX123" s="51">
        <f t="shared" si="312"/>
        <v>0</v>
      </c>
      <c r="DY123" s="53">
        <f t="shared" si="312"/>
        <v>0</v>
      </c>
      <c r="DZ123" s="307">
        <f>B124</f>
        <v>0</v>
      </c>
    </row>
    <row r="124" spans="1:130" ht="18" customHeight="1" x14ac:dyDescent="0.3">
      <c r="B124" s="431"/>
      <c r="C124" s="522"/>
      <c r="D124" s="433"/>
      <c r="E124" s="425">
        <f>F124*I3</f>
        <v>190000</v>
      </c>
      <c r="F124" s="274">
        <v>5000</v>
      </c>
      <c r="G124" s="274"/>
      <c r="H124" s="274" t="s">
        <v>31</v>
      </c>
      <c r="I124" s="58"/>
      <c r="J124" s="264"/>
      <c r="K124" s="265"/>
      <c r="L124" s="264"/>
      <c r="M124" s="57"/>
      <c r="N124" s="394"/>
      <c r="O124" s="214"/>
      <c r="P124" s="8">
        <f t="shared" si="313"/>
        <v>0</v>
      </c>
      <c r="Q124" s="50">
        <f t="shared" si="314"/>
        <v>0</v>
      </c>
      <c r="S124" s="201">
        <f t="shared" si="288"/>
        <v>0</v>
      </c>
      <c r="T124" s="201">
        <f t="shared" si="288"/>
        <v>0</v>
      </c>
      <c r="U124" s="8">
        <f t="shared" si="315"/>
        <v>0</v>
      </c>
      <c r="V124" s="50">
        <f t="shared" si="316"/>
        <v>0</v>
      </c>
      <c r="X124" s="375">
        <f t="shared" si="289"/>
        <v>0</v>
      </c>
      <c r="Y124" s="201">
        <f t="shared" si="289"/>
        <v>0</v>
      </c>
      <c r="Z124" s="8">
        <f t="shared" si="317"/>
        <v>0</v>
      </c>
      <c r="AA124" s="50">
        <f t="shared" si="318"/>
        <v>0</v>
      </c>
      <c r="AC124" s="375">
        <f t="shared" si="290"/>
        <v>0</v>
      </c>
      <c r="AD124" s="201">
        <f t="shared" si="290"/>
        <v>0</v>
      </c>
      <c r="AE124" s="8">
        <f t="shared" si="319"/>
        <v>0</v>
      </c>
      <c r="AF124" s="50">
        <f t="shared" si="320"/>
        <v>0</v>
      </c>
      <c r="AH124" s="375">
        <f t="shared" si="291"/>
        <v>0</v>
      </c>
      <c r="AI124" s="201">
        <f t="shared" si="291"/>
        <v>0</v>
      </c>
      <c r="AJ124" s="8">
        <f t="shared" si="321"/>
        <v>0</v>
      </c>
      <c r="AK124" s="50">
        <f t="shared" si="322"/>
        <v>0</v>
      </c>
      <c r="AM124" s="375">
        <f t="shared" si="292"/>
        <v>0</v>
      </c>
      <c r="AN124" s="201">
        <f t="shared" si="292"/>
        <v>0</v>
      </c>
      <c r="AO124" s="8">
        <f t="shared" si="323"/>
        <v>0</v>
      </c>
      <c r="AP124" s="50">
        <f t="shared" si="324"/>
        <v>0</v>
      </c>
      <c r="AR124" s="375">
        <f t="shared" si="293"/>
        <v>0</v>
      </c>
      <c r="AS124" s="201">
        <f t="shared" si="293"/>
        <v>0</v>
      </c>
      <c r="AT124" s="8">
        <f t="shared" si="325"/>
        <v>0</v>
      </c>
      <c r="AU124" s="50">
        <f t="shared" si="326"/>
        <v>0</v>
      </c>
      <c r="AW124" s="375">
        <f t="shared" si="294"/>
        <v>0</v>
      </c>
      <c r="AX124" s="201">
        <f t="shared" si="294"/>
        <v>0</v>
      </c>
      <c r="AY124" s="8">
        <f t="shared" si="327"/>
        <v>0</v>
      </c>
      <c r="AZ124" s="50">
        <f t="shared" si="328"/>
        <v>0</v>
      </c>
      <c r="BB124" s="375">
        <f t="shared" si="295"/>
        <v>0</v>
      </c>
      <c r="BC124" s="201">
        <f t="shared" si="295"/>
        <v>0</v>
      </c>
      <c r="BD124" s="8">
        <f t="shared" si="329"/>
        <v>0</v>
      </c>
      <c r="BE124" s="50">
        <f t="shared" si="330"/>
        <v>0</v>
      </c>
      <c r="BG124" s="375">
        <f t="shared" si="296"/>
        <v>0</v>
      </c>
      <c r="BH124" s="201">
        <f t="shared" si="296"/>
        <v>0</v>
      </c>
      <c r="BI124" s="8">
        <f t="shared" si="331"/>
        <v>0</v>
      </c>
      <c r="BJ124" s="50">
        <f t="shared" si="332"/>
        <v>0</v>
      </c>
      <c r="BL124" s="375">
        <f t="shared" si="297"/>
        <v>0</v>
      </c>
      <c r="BM124" s="201">
        <f t="shared" si="297"/>
        <v>0</v>
      </c>
      <c r="BN124" s="8">
        <f t="shared" si="333"/>
        <v>0</v>
      </c>
      <c r="BO124" s="50">
        <f t="shared" si="334"/>
        <v>0</v>
      </c>
      <c r="BQ124" s="375">
        <f t="shared" si="298"/>
        <v>0</v>
      </c>
      <c r="BR124" s="201">
        <f t="shared" si="298"/>
        <v>0</v>
      </c>
      <c r="BS124" s="8">
        <f t="shared" si="335"/>
        <v>0</v>
      </c>
      <c r="BT124" s="50">
        <f t="shared" si="336"/>
        <v>0</v>
      </c>
      <c r="BV124" s="375">
        <f t="shared" si="299"/>
        <v>0</v>
      </c>
      <c r="BW124" s="201">
        <f t="shared" si="299"/>
        <v>0</v>
      </c>
      <c r="BX124" s="8">
        <f t="shared" si="337"/>
        <v>0</v>
      </c>
      <c r="BY124" s="50">
        <f t="shared" si="338"/>
        <v>0</v>
      </c>
      <c r="CA124" s="375">
        <f t="shared" si="300"/>
        <v>0</v>
      </c>
      <c r="CB124" s="201">
        <f t="shared" si="300"/>
        <v>0</v>
      </c>
      <c r="CC124" s="8">
        <f t="shared" si="339"/>
        <v>0</v>
      </c>
      <c r="CD124" s="50">
        <f t="shared" si="340"/>
        <v>0</v>
      </c>
      <c r="CF124" s="375">
        <f t="shared" si="301"/>
        <v>0</v>
      </c>
      <c r="CG124" s="201">
        <f t="shared" si="301"/>
        <v>0</v>
      </c>
      <c r="CH124" s="8">
        <f t="shared" si="341"/>
        <v>0</v>
      </c>
      <c r="CI124" s="50">
        <f t="shared" si="342"/>
        <v>0</v>
      </c>
      <c r="CK124" s="375">
        <f t="shared" si="302"/>
        <v>0</v>
      </c>
      <c r="CL124" s="201">
        <f t="shared" si="302"/>
        <v>0</v>
      </c>
      <c r="CM124" s="8">
        <f t="shared" si="343"/>
        <v>0</v>
      </c>
      <c r="CN124" s="50">
        <f t="shared" si="344"/>
        <v>0</v>
      </c>
      <c r="CP124" s="375">
        <f t="shared" si="303"/>
        <v>0</v>
      </c>
      <c r="CQ124" s="201">
        <f t="shared" si="303"/>
        <v>0</v>
      </c>
      <c r="CR124" s="8">
        <f t="shared" si="345"/>
        <v>0</v>
      </c>
      <c r="CS124" s="50">
        <f t="shared" si="346"/>
        <v>0</v>
      </c>
      <c r="CU124" s="375">
        <f t="shared" si="304"/>
        <v>0</v>
      </c>
      <c r="CV124" s="201">
        <f t="shared" si="304"/>
        <v>0</v>
      </c>
      <c r="CW124" s="8">
        <f t="shared" si="347"/>
        <v>0</v>
      </c>
      <c r="CX124" s="50">
        <f t="shared" si="348"/>
        <v>0</v>
      </c>
      <c r="CZ124" s="375">
        <f t="shared" si="305"/>
        <v>0</v>
      </c>
      <c r="DA124" s="201">
        <f t="shared" si="305"/>
        <v>0</v>
      </c>
      <c r="DB124" s="8">
        <f t="shared" si="349"/>
        <v>0</v>
      </c>
      <c r="DC124" s="50">
        <f t="shared" si="350"/>
        <v>0</v>
      </c>
      <c r="DE124" s="375">
        <f t="shared" si="306"/>
        <v>0</v>
      </c>
      <c r="DF124" s="201">
        <f t="shared" si="306"/>
        <v>0</v>
      </c>
      <c r="DG124" s="8">
        <f t="shared" si="351"/>
        <v>0</v>
      </c>
      <c r="DH124" s="50">
        <f t="shared" si="352"/>
        <v>0</v>
      </c>
      <c r="DJ124" s="375">
        <f t="shared" si="307"/>
        <v>0</v>
      </c>
      <c r="DK124" s="201">
        <f t="shared" si="307"/>
        <v>0</v>
      </c>
      <c r="DL124" s="8">
        <f t="shared" si="353"/>
        <v>0</v>
      </c>
      <c r="DM124" s="50">
        <f t="shared" si="354"/>
        <v>0</v>
      </c>
      <c r="DO124" s="375">
        <f t="shared" si="308"/>
        <v>0</v>
      </c>
      <c r="DP124" s="201">
        <f t="shared" si="308"/>
        <v>0</v>
      </c>
      <c r="DQ124" s="8">
        <f t="shared" si="355"/>
        <v>0</v>
      </c>
      <c r="DR124" s="50">
        <f t="shared" si="356"/>
        <v>0</v>
      </c>
      <c r="DT124" s="51">
        <f t="shared" si="309"/>
        <v>0</v>
      </c>
      <c r="DU124" s="50">
        <f t="shared" ref="DU124:DU139" si="357">+DT124/$I$3</f>
        <v>0</v>
      </c>
      <c r="DV124" s="51">
        <v>0</v>
      </c>
      <c r="DW124" s="50">
        <f t="shared" si="311"/>
        <v>0</v>
      </c>
      <c r="DX124" s="51">
        <f t="shared" si="312"/>
        <v>0</v>
      </c>
      <c r="DY124" s="53">
        <f t="shared" si="312"/>
        <v>0</v>
      </c>
      <c r="DZ124" s="307">
        <f>B125</f>
        <v>0</v>
      </c>
    </row>
    <row r="125" spans="1:130" ht="18" customHeight="1" x14ac:dyDescent="0.3">
      <c r="B125" s="431"/>
      <c r="C125" s="522"/>
      <c r="D125" s="433">
        <v>4</v>
      </c>
      <c r="E125" s="425">
        <f>(5*1500)</f>
        <v>7500</v>
      </c>
      <c r="F125" s="274">
        <f t="shared" ref="F125:F127" si="358">E125/$I$3</f>
        <v>197.36842105263159</v>
      </c>
      <c r="G125" s="274"/>
      <c r="H125" s="274" t="s">
        <v>31</v>
      </c>
      <c r="I125" s="58"/>
      <c r="J125" s="264"/>
      <c r="K125" s="265"/>
      <c r="L125" s="264"/>
      <c r="M125" s="57"/>
      <c r="N125" s="394"/>
      <c r="O125" s="214"/>
      <c r="P125" s="8">
        <f t="shared" si="313"/>
        <v>0</v>
      </c>
      <c r="Q125" s="50">
        <f t="shared" si="314"/>
        <v>0</v>
      </c>
      <c r="S125" s="201">
        <f t="shared" si="288"/>
        <v>0</v>
      </c>
      <c r="T125" s="201">
        <f t="shared" si="288"/>
        <v>0</v>
      </c>
      <c r="U125" s="8">
        <f t="shared" si="315"/>
        <v>0</v>
      </c>
      <c r="V125" s="50">
        <f t="shared" si="316"/>
        <v>0</v>
      </c>
      <c r="X125" s="375">
        <f t="shared" si="289"/>
        <v>0</v>
      </c>
      <c r="Y125" s="201">
        <f t="shared" si="289"/>
        <v>0</v>
      </c>
      <c r="Z125" s="8">
        <f t="shared" si="317"/>
        <v>0</v>
      </c>
      <c r="AA125" s="50">
        <f t="shared" si="318"/>
        <v>0</v>
      </c>
      <c r="AC125" s="375">
        <f t="shared" si="290"/>
        <v>0</v>
      </c>
      <c r="AD125" s="201">
        <f t="shared" si="290"/>
        <v>0</v>
      </c>
      <c r="AE125" s="8">
        <f t="shared" si="319"/>
        <v>0</v>
      </c>
      <c r="AF125" s="50">
        <f t="shared" si="320"/>
        <v>0</v>
      </c>
      <c r="AH125" s="375">
        <f t="shared" si="291"/>
        <v>0</v>
      </c>
      <c r="AI125" s="201">
        <f t="shared" si="291"/>
        <v>0</v>
      </c>
      <c r="AJ125" s="8">
        <f t="shared" si="321"/>
        <v>0</v>
      </c>
      <c r="AK125" s="50">
        <f t="shared" si="322"/>
        <v>0</v>
      </c>
      <c r="AM125" s="375">
        <f t="shared" si="292"/>
        <v>0</v>
      </c>
      <c r="AN125" s="201">
        <f t="shared" si="292"/>
        <v>0</v>
      </c>
      <c r="AO125" s="8">
        <f t="shared" si="323"/>
        <v>0</v>
      </c>
      <c r="AP125" s="50">
        <f t="shared" si="324"/>
        <v>0</v>
      </c>
      <c r="AR125" s="375">
        <f t="shared" si="293"/>
        <v>0</v>
      </c>
      <c r="AS125" s="201">
        <f t="shared" si="293"/>
        <v>0</v>
      </c>
      <c r="AT125" s="8">
        <f t="shared" si="325"/>
        <v>0</v>
      </c>
      <c r="AU125" s="50">
        <f t="shared" si="326"/>
        <v>0</v>
      </c>
      <c r="AW125" s="375">
        <f t="shared" si="294"/>
        <v>0</v>
      </c>
      <c r="AX125" s="201">
        <f t="shared" si="294"/>
        <v>0</v>
      </c>
      <c r="AY125" s="8">
        <f t="shared" si="327"/>
        <v>0</v>
      </c>
      <c r="AZ125" s="50">
        <f t="shared" si="328"/>
        <v>0</v>
      </c>
      <c r="BB125" s="375">
        <f t="shared" si="295"/>
        <v>0</v>
      </c>
      <c r="BC125" s="201">
        <f t="shared" si="295"/>
        <v>0</v>
      </c>
      <c r="BD125" s="8">
        <f t="shared" si="329"/>
        <v>0</v>
      </c>
      <c r="BE125" s="50">
        <f t="shared" si="330"/>
        <v>0</v>
      </c>
      <c r="BG125" s="375">
        <f t="shared" si="296"/>
        <v>0</v>
      </c>
      <c r="BH125" s="201">
        <f t="shared" si="296"/>
        <v>0</v>
      </c>
      <c r="BI125" s="8">
        <f t="shared" si="331"/>
        <v>0</v>
      </c>
      <c r="BJ125" s="50">
        <f t="shared" si="332"/>
        <v>0</v>
      </c>
      <c r="BL125" s="375">
        <f t="shared" si="297"/>
        <v>0</v>
      </c>
      <c r="BM125" s="201">
        <f t="shared" si="297"/>
        <v>0</v>
      </c>
      <c r="BN125" s="8">
        <f t="shared" si="333"/>
        <v>0</v>
      </c>
      <c r="BO125" s="50">
        <f t="shared" si="334"/>
        <v>0</v>
      </c>
      <c r="BQ125" s="375">
        <f t="shared" si="298"/>
        <v>0</v>
      </c>
      <c r="BR125" s="201">
        <f t="shared" si="298"/>
        <v>0</v>
      </c>
      <c r="BS125" s="8">
        <f t="shared" si="335"/>
        <v>0</v>
      </c>
      <c r="BT125" s="50">
        <f t="shared" si="336"/>
        <v>0</v>
      </c>
      <c r="BV125" s="375">
        <f t="shared" si="299"/>
        <v>0</v>
      </c>
      <c r="BW125" s="201">
        <f t="shared" si="299"/>
        <v>0</v>
      </c>
      <c r="BX125" s="8">
        <f t="shared" si="337"/>
        <v>0</v>
      </c>
      <c r="BY125" s="50">
        <f t="shared" si="338"/>
        <v>0</v>
      </c>
      <c r="CA125" s="375">
        <f t="shared" si="300"/>
        <v>0</v>
      </c>
      <c r="CB125" s="201">
        <f t="shared" si="300"/>
        <v>0</v>
      </c>
      <c r="CC125" s="8">
        <f t="shared" si="339"/>
        <v>0</v>
      </c>
      <c r="CD125" s="50">
        <f t="shared" si="340"/>
        <v>0</v>
      </c>
      <c r="CF125" s="375">
        <f t="shared" si="301"/>
        <v>0</v>
      </c>
      <c r="CG125" s="201">
        <f t="shared" si="301"/>
        <v>0</v>
      </c>
      <c r="CH125" s="8">
        <f t="shared" si="341"/>
        <v>0</v>
      </c>
      <c r="CI125" s="50">
        <f t="shared" si="342"/>
        <v>0</v>
      </c>
      <c r="CK125" s="375">
        <f t="shared" si="302"/>
        <v>0</v>
      </c>
      <c r="CL125" s="201">
        <f t="shared" si="302"/>
        <v>0</v>
      </c>
      <c r="CM125" s="8">
        <f t="shared" si="343"/>
        <v>0</v>
      </c>
      <c r="CN125" s="50">
        <f t="shared" si="344"/>
        <v>0</v>
      </c>
      <c r="CP125" s="375">
        <f t="shared" si="303"/>
        <v>0</v>
      </c>
      <c r="CQ125" s="201">
        <f t="shared" si="303"/>
        <v>0</v>
      </c>
      <c r="CR125" s="8">
        <f t="shared" si="345"/>
        <v>0</v>
      </c>
      <c r="CS125" s="50">
        <f t="shared" si="346"/>
        <v>0</v>
      </c>
      <c r="CU125" s="375">
        <f t="shared" si="304"/>
        <v>0</v>
      </c>
      <c r="CV125" s="201">
        <f t="shared" si="304"/>
        <v>0</v>
      </c>
      <c r="CW125" s="8">
        <f t="shared" si="347"/>
        <v>0</v>
      </c>
      <c r="CX125" s="50">
        <f t="shared" si="348"/>
        <v>0</v>
      </c>
      <c r="CZ125" s="375">
        <f t="shared" si="305"/>
        <v>0</v>
      </c>
      <c r="DA125" s="201">
        <f t="shared" si="305"/>
        <v>0</v>
      </c>
      <c r="DB125" s="8">
        <f t="shared" si="349"/>
        <v>0</v>
      </c>
      <c r="DC125" s="50">
        <f t="shared" si="350"/>
        <v>0</v>
      </c>
      <c r="DE125" s="375">
        <f t="shared" si="306"/>
        <v>0</v>
      </c>
      <c r="DF125" s="201">
        <f t="shared" si="306"/>
        <v>0</v>
      </c>
      <c r="DG125" s="8">
        <f t="shared" si="351"/>
        <v>0</v>
      </c>
      <c r="DH125" s="50">
        <f t="shared" si="352"/>
        <v>0</v>
      </c>
      <c r="DJ125" s="375">
        <f t="shared" si="307"/>
        <v>0</v>
      </c>
      <c r="DK125" s="201">
        <f t="shared" si="307"/>
        <v>0</v>
      </c>
      <c r="DL125" s="8">
        <f t="shared" si="353"/>
        <v>0</v>
      </c>
      <c r="DM125" s="50">
        <f t="shared" si="354"/>
        <v>0</v>
      </c>
      <c r="DO125" s="375">
        <f t="shared" si="308"/>
        <v>0</v>
      </c>
      <c r="DP125" s="201">
        <f t="shared" si="308"/>
        <v>0</v>
      </c>
      <c r="DQ125" s="8">
        <f t="shared" si="355"/>
        <v>0</v>
      </c>
      <c r="DR125" s="50">
        <f t="shared" si="356"/>
        <v>0</v>
      </c>
      <c r="DT125" s="51">
        <f t="shared" si="309"/>
        <v>0</v>
      </c>
      <c r="DU125" s="50">
        <f t="shared" si="357"/>
        <v>0</v>
      </c>
      <c r="DV125" s="51">
        <v>0</v>
      </c>
      <c r="DW125" s="50">
        <f t="shared" si="311"/>
        <v>0</v>
      </c>
      <c r="DX125" s="51">
        <f t="shared" si="312"/>
        <v>0</v>
      </c>
      <c r="DY125" s="53">
        <f t="shared" si="312"/>
        <v>0</v>
      </c>
      <c r="DZ125" s="307" t="e">
        <f>#REF!</f>
        <v>#REF!</v>
      </c>
    </row>
    <row r="126" spans="1:130" ht="18" customHeight="1" x14ac:dyDescent="0.3">
      <c r="B126" s="431"/>
      <c r="C126" s="316"/>
      <c r="D126" s="316" t="s">
        <v>709</v>
      </c>
      <c r="E126" s="334">
        <f>(1500*27)</f>
        <v>40500</v>
      </c>
      <c r="F126" s="274">
        <f t="shared" si="358"/>
        <v>1065.7894736842106</v>
      </c>
      <c r="G126" s="274"/>
      <c r="H126" s="274"/>
      <c r="I126" s="270"/>
      <c r="J126" s="58"/>
      <c r="K126" s="265"/>
      <c r="L126" s="264"/>
      <c r="M126" s="271"/>
      <c r="N126" s="394"/>
      <c r="O126" s="214"/>
      <c r="P126" s="8">
        <f t="shared" si="313"/>
        <v>0</v>
      </c>
      <c r="Q126" s="50">
        <f t="shared" si="314"/>
        <v>0</v>
      </c>
      <c r="S126" s="201">
        <f t="shared" si="288"/>
        <v>0</v>
      </c>
      <c r="T126" s="201">
        <f t="shared" si="288"/>
        <v>0</v>
      </c>
      <c r="U126" s="8">
        <f t="shared" si="315"/>
        <v>0</v>
      </c>
      <c r="V126" s="50">
        <f t="shared" si="316"/>
        <v>0</v>
      </c>
      <c r="X126" s="375">
        <f t="shared" si="289"/>
        <v>0</v>
      </c>
      <c r="Y126" s="201">
        <f t="shared" si="289"/>
        <v>0</v>
      </c>
      <c r="Z126" s="8">
        <f t="shared" si="317"/>
        <v>0</v>
      </c>
      <c r="AA126" s="50">
        <f t="shared" si="318"/>
        <v>0</v>
      </c>
      <c r="AC126" s="375">
        <f t="shared" si="290"/>
        <v>0</v>
      </c>
      <c r="AD126" s="201">
        <f t="shared" si="290"/>
        <v>0</v>
      </c>
      <c r="AE126" s="8">
        <f t="shared" si="319"/>
        <v>0</v>
      </c>
      <c r="AF126" s="50">
        <f t="shared" si="320"/>
        <v>0</v>
      </c>
      <c r="AH126" s="375">
        <f t="shared" si="291"/>
        <v>0</v>
      </c>
      <c r="AI126" s="201">
        <f t="shared" si="291"/>
        <v>0</v>
      </c>
      <c r="AJ126" s="8">
        <f t="shared" si="321"/>
        <v>0</v>
      </c>
      <c r="AK126" s="50">
        <f t="shared" si="322"/>
        <v>0</v>
      </c>
      <c r="AM126" s="375">
        <f t="shared" si="292"/>
        <v>0</v>
      </c>
      <c r="AN126" s="201">
        <f t="shared" si="292"/>
        <v>0</v>
      </c>
      <c r="AO126" s="8">
        <f t="shared" si="323"/>
        <v>0</v>
      </c>
      <c r="AP126" s="50">
        <f t="shared" si="324"/>
        <v>0</v>
      </c>
      <c r="AR126" s="375">
        <f t="shared" si="293"/>
        <v>0</v>
      </c>
      <c r="AS126" s="201">
        <f t="shared" si="293"/>
        <v>0</v>
      </c>
      <c r="AT126" s="8">
        <f t="shared" si="325"/>
        <v>0</v>
      </c>
      <c r="AU126" s="50">
        <f t="shared" si="326"/>
        <v>0</v>
      </c>
      <c r="AW126" s="375">
        <f t="shared" si="294"/>
        <v>0</v>
      </c>
      <c r="AX126" s="201">
        <f t="shared" si="294"/>
        <v>0</v>
      </c>
      <c r="AY126" s="8">
        <f t="shared" si="327"/>
        <v>0</v>
      </c>
      <c r="AZ126" s="50">
        <f t="shared" si="328"/>
        <v>0</v>
      </c>
      <c r="BB126" s="375">
        <f t="shared" si="295"/>
        <v>0</v>
      </c>
      <c r="BC126" s="201">
        <f t="shared" si="295"/>
        <v>0</v>
      </c>
      <c r="BD126" s="8">
        <f t="shared" si="329"/>
        <v>0</v>
      </c>
      <c r="BE126" s="50">
        <f t="shared" si="330"/>
        <v>0</v>
      </c>
      <c r="BG126" s="375">
        <f t="shared" si="296"/>
        <v>0</v>
      </c>
      <c r="BH126" s="201">
        <f t="shared" si="296"/>
        <v>0</v>
      </c>
      <c r="BI126" s="8">
        <f t="shared" si="331"/>
        <v>0</v>
      </c>
      <c r="BJ126" s="50">
        <f t="shared" si="332"/>
        <v>0</v>
      </c>
      <c r="BL126" s="375">
        <f t="shared" si="297"/>
        <v>0</v>
      </c>
      <c r="BM126" s="201">
        <f t="shared" si="297"/>
        <v>0</v>
      </c>
      <c r="BN126" s="8">
        <f t="shared" si="333"/>
        <v>0</v>
      </c>
      <c r="BO126" s="50">
        <f t="shared" si="334"/>
        <v>0</v>
      </c>
      <c r="BQ126" s="375">
        <f t="shared" si="298"/>
        <v>0</v>
      </c>
      <c r="BR126" s="201">
        <f t="shared" si="298"/>
        <v>0</v>
      </c>
      <c r="BS126" s="8">
        <f t="shared" si="335"/>
        <v>0</v>
      </c>
      <c r="BT126" s="50">
        <f t="shared" si="336"/>
        <v>0</v>
      </c>
      <c r="BV126" s="375">
        <f t="shared" si="299"/>
        <v>0</v>
      </c>
      <c r="BW126" s="201">
        <f t="shared" si="299"/>
        <v>0</v>
      </c>
      <c r="BX126" s="8">
        <f t="shared" si="337"/>
        <v>0</v>
      </c>
      <c r="BY126" s="50">
        <f t="shared" si="338"/>
        <v>0</v>
      </c>
      <c r="CA126" s="375">
        <f t="shared" si="300"/>
        <v>0</v>
      </c>
      <c r="CB126" s="201">
        <f t="shared" si="300"/>
        <v>0</v>
      </c>
      <c r="CC126" s="8">
        <f t="shared" si="339"/>
        <v>0</v>
      </c>
      <c r="CD126" s="50">
        <f t="shared" si="340"/>
        <v>0</v>
      </c>
      <c r="CF126" s="375">
        <f t="shared" si="301"/>
        <v>0</v>
      </c>
      <c r="CG126" s="201">
        <f t="shared" si="301"/>
        <v>0</v>
      </c>
      <c r="CH126" s="8">
        <f t="shared" si="341"/>
        <v>0</v>
      </c>
      <c r="CI126" s="50">
        <f t="shared" si="342"/>
        <v>0</v>
      </c>
      <c r="CK126" s="375">
        <f t="shared" si="302"/>
        <v>0</v>
      </c>
      <c r="CL126" s="201">
        <f t="shared" si="302"/>
        <v>0</v>
      </c>
      <c r="CM126" s="8">
        <f t="shared" si="343"/>
        <v>0</v>
      </c>
      <c r="CN126" s="50">
        <f t="shared" si="344"/>
        <v>0</v>
      </c>
      <c r="CP126" s="375">
        <f t="shared" si="303"/>
        <v>0</v>
      </c>
      <c r="CQ126" s="201">
        <f t="shared" si="303"/>
        <v>0</v>
      </c>
      <c r="CR126" s="8">
        <f t="shared" si="345"/>
        <v>0</v>
      </c>
      <c r="CS126" s="50">
        <f t="shared" si="346"/>
        <v>0</v>
      </c>
      <c r="CU126" s="375">
        <f t="shared" si="304"/>
        <v>0</v>
      </c>
      <c r="CV126" s="201">
        <f t="shared" si="304"/>
        <v>0</v>
      </c>
      <c r="CW126" s="8">
        <f t="shared" si="347"/>
        <v>0</v>
      </c>
      <c r="CX126" s="50">
        <f t="shared" si="348"/>
        <v>0</v>
      </c>
      <c r="CZ126" s="375">
        <f t="shared" si="305"/>
        <v>0</v>
      </c>
      <c r="DA126" s="201">
        <f t="shared" si="305"/>
        <v>0</v>
      </c>
      <c r="DB126" s="8">
        <f t="shared" si="349"/>
        <v>0</v>
      </c>
      <c r="DC126" s="50">
        <f t="shared" si="350"/>
        <v>0</v>
      </c>
      <c r="DE126" s="375">
        <f t="shared" si="306"/>
        <v>0</v>
      </c>
      <c r="DF126" s="201">
        <f t="shared" si="306"/>
        <v>0</v>
      </c>
      <c r="DG126" s="8">
        <f t="shared" si="351"/>
        <v>0</v>
      </c>
      <c r="DH126" s="50">
        <f t="shared" si="352"/>
        <v>0</v>
      </c>
      <c r="DJ126" s="375">
        <f t="shared" si="307"/>
        <v>0</v>
      </c>
      <c r="DK126" s="201">
        <f t="shared" si="307"/>
        <v>0</v>
      </c>
      <c r="DL126" s="8">
        <f t="shared" si="353"/>
        <v>0</v>
      </c>
      <c r="DM126" s="50">
        <f t="shared" si="354"/>
        <v>0</v>
      </c>
      <c r="DO126" s="375">
        <f t="shared" si="308"/>
        <v>0</v>
      </c>
      <c r="DP126" s="201">
        <f t="shared" si="308"/>
        <v>0</v>
      </c>
      <c r="DQ126" s="8">
        <f t="shared" si="355"/>
        <v>0</v>
      </c>
      <c r="DR126" s="50">
        <f t="shared" si="356"/>
        <v>0</v>
      </c>
      <c r="DT126" s="51">
        <f t="shared" si="309"/>
        <v>0</v>
      </c>
      <c r="DU126" s="50">
        <f t="shared" si="357"/>
        <v>0</v>
      </c>
      <c r="DV126" s="51">
        <v>0</v>
      </c>
      <c r="DW126" s="50">
        <f t="shared" si="311"/>
        <v>0</v>
      </c>
      <c r="DX126" s="51">
        <f t="shared" si="312"/>
        <v>0</v>
      </c>
      <c r="DY126" s="53">
        <f t="shared" si="312"/>
        <v>0</v>
      </c>
      <c r="DZ126" s="307">
        <f t="shared" ref="DZ126:DZ139" si="359">B126</f>
        <v>0</v>
      </c>
    </row>
    <row r="127" spans="1:130" ht="18" customHeight="1" x14ac:dyDescent="0.3">
      <c r="A127" s="6"/>
      <c r="B127" s="431"/>
      <c r="C127" s="316"/>
      <c r="D127" s="316" t="s">
        <v>708</v>
      </c>
      <c r="E127" s="334">
        <f>27*1500</f>
        <v>40500</v>
      </c>
      <c r="F127" s="274">
        <f t="shared" si="358"/>
        <v>1065.7894736842106</v>
      </c>
      <c r="G127" s="274"/>
      <c r="H127" s="274"/>
      <c r="I127" s="58"/>
      <c r="J127" s="58"/>
      <c r="K127" s="265"/>
      <c r="L127" s="264"/>
      <c r="M127" s="57"/>
      <c r="N127" s="394"/>
      <c r="O127" s="214"/>
      <c r="P127" s="8">
        <f t="shared" si="313"/>
        <v>0</v>
      </c>
      <c r="Q127" s="50">
        <f t="shared" si="314"/>
        <v>0</v>
      </c>
      <c r="S127" s="201">
        <f t="shared" si="288"/>
        <v>0</v>
      </c>
      <c r="T127" s="201">
        <f t="shared" si="288"/>
        <v>0</v>
      </c>
      <c r="U127" s="8">
        <f t="shared" si="315"/>
        <v>0</v>
      </c>
      <c r="V127" s="50">
        <f t="shared" si="316"/>
        <v>0</v>
      </c>
      <c r="X127" s="375">
        <f t="shared" si="289"/>
        <v>0</v>
      </c>
      <c r="Y127" s="201">
        <f t="shared" si="289"/>
        <v>0</v>
      </c>
      <c r="Z127" s="8">
        <f t="shared" si="317"/>
        <v>0</v>
      </c>
      <c r="AA127" s="50">
        <f t="shared" si="318"/>
        <v>0</v>
      </c>
      <c r="AC127" s="375">
        <f t="shared" si="290"/>
        <v>0</v>
      </c>
      <c r="AD127" s="201">
        <f t="shared" si="290"/>
        <v>0</v>
      </c>
      <c r="AE127" s="8">
        <f t="shared" si="319"/>
        <v>0</v>
      </c>
      <c r="AF127" s="50">
        <f t="shared" si="320"/>
        <v>0</v>
      </c>
      <c r="AH127" s="375">
        <f t="shared" si="291"/>
        <v>0</v>
      </c>
      <c r="AI127" s="201">
        <f t="shared" si="291"/>
        <v>0</v>
      </c>
      <c r="AJ127" s="8">
        <f t="shared" si="321"/>
        <v>0</v>
      </c>
      <c r="AK127" s="50">
        <f t="shared" si="322"/>
        <v>0</v>
      </c>
      <c r="AM127" s="375">
        <f t="shared" si="292"/>
        <v>0</v>
      </c>
      <c r="AN127" s="201">
        <f t="shared" si="292"/>
        <v>0</v>
      </c>
      <c r="AO127" s="8">
        <f t="shared" si="323"/>
        <v>0</v>
      </c>
      <c r="AP127" s="50">
        <f t="shared" si="324"/>
        <v>0</v>
      </c>
      <c r="AR127" s="375">
        <f t="shared" si="293"/>
        <v>0</v>
      </c>
      <c r="AS127" s="201">
        <f t="shared" si="293"/>
        <v>0</v>
      </c>
      <c r="AT127" s="8">
        <f t="shared" si="325"/>
        <v>0</v>
      </c>
      <c r="AU127" s="50">
        <f t="shared" si="326"/>
        <v>0</v>
      </c>
      <c r="AW127" s="375">
        <f t="shared" si="294"/>
        <v>0</v>
      </c>
      <c r="AX127" s="201">
        <f t="shared" si="294"/>
        <v>0</v>
      </c>
      <c r="AY127" s="8">
        <f t="shared" si="327"/>
        <v>0</v>
      </c>
      <c r="AZ127" s="50">
        <f t="shared" si="328"/>
        <v>0</v>
      </c>
      <c r="BB127" s="375">
        <f t="shared" si="295"/>
        <v>0</v>
      </c>
      <c r="BC127" s="201">
        <f t="shared" si="295"/>
        <v>0</v>
      </c>
      <c r="BD127" s="8">
        <f t="shared" si="329"/>
        <v>0</v>
      </c>
      <c r="BE127" s="50">
        <f t="shared" si="330"/>
        <v>0</v>
      </c>
      <c r="BG127" s="375">
        <f t="shared" si="296"/>
        <v>0</v>
      </c>
      <c r="BH127" s="201">
        <f t="shared" si="296"/>
        <v>0</v>
      </c>
      <c r="BI127" s="8">
        <f t="shared" si="331"/>
        <v>0</v>
      </c>
      <c r="BJ127" s="50">
        <f t="shared" si="332"/>
        <v>0</v>
      </c>
      <c r="BL127" s="375">
        <f t="shared" si="297"/>
        <v>0</v>
      </c>
      <c r="BM127" s="201">
        <f t="shared" si="297"/>
        <v>0</v>
      </c>
      <c r="BN127" s="8">
        <f t="shared" si="333"/>
        <v>0</v>
      </c>
      <c r="BO127" s="50">
        <f t="shared" si="334"/>
        <v>0</v>
      </c>
      <c r="BQ127" s="375">
        <f t="shared" si="298"/>
        <v>0</v>
      </c>
      <c r="BR127" s="201">
        <f t="shared" si="298"/>
        <v>0</v>
      </c>
      <c r="BS127" s="8">
        <f t="shared" si="335"/>
        <v>0</v>
      </c>
      <c r="BT127" s="50">
        <f t="shared" si="336"/>
        <v>0</v>
      </c>
      <c r="BV127" s="375">
        <f t="shared" si="299"/>
        <v>0</v>
      </c>
      <c r="BW127" s="201">
        <f t="shared" si="299"/>
        <v>0</v>
      </c>
      <c r="BX127" s="8">
        <f t="shared" si="337"/>
        <v>0</v>
      </c>
      <c r="BY127" s="50">
        <f t="shared" si="338"/>
        <v>0</v>
      </c>
      <c r="CA127" s="375">
        <f t="shared" si="300"/>
        <v>0</v>
      </c>
      <c r="CB127" s="201">
        <f t="shared" si="300"/>
        <v>0</v>
      </c>
      <c r="CC127" s="8">
        <f t="shared" si="339"/>
        <v>0</v>
      </c>
      <c r="CD127" s="50">
        <f t="shared" si="340"/>
        <v>0</v>
      </c>
      <c r="CF127" s="375">
        <f t="shared" si="301"/>
        <v>0</v>
      </c>
      <c r="CG127" s="201">
        <f t="shared" si="301"/>
        <v>0</v>
      </c>
      <c r="CH127" s="8">
        <f t="shared" si="341"/>
        <v>0</v>
      </c>
      <c r="CI127" s="50">
        <f t="shared" si="342"/>
        <v>0</v>
      </c>
      <c r="CK127" s="375">
        <f t="shared" si="302"/>
        <v>0</v>
      </c>
      <c r="CL127" s="201">
        <f t="shared" si="302"/>
        <v>0</v>
      </c>
      <c r="CM127" s="8">
        <f t="shared" si="343"/>
        <v>0</v>
      </c>
      <c r="CN127" s="50">
        <f t="shared" si="344"/>
        <v>0</v>
      </c>
      <c r="CP127" s="375">
        <f t="shared" si="303"/>
        <v>0</v>
      </c>
      <c r="CQ127" s="201">
        <f t="shared" si="303"/>
        <v>0</v>
      </c>
      <c r="CR127" s="8">
        <f t="shared" si="345"/>
        <v>0</v>
      </c>
      <c r="CS127" s="50">
        <f t="shared" si="346"/>
        <v>0</v>
      </c>
      <c r="CU127" s="375">
        <f t="shared" si="304"/>
        <v>0</v>
      </c>
      <c r="CV127" s="201">
        <f t="shared" si="304"/>
        <v>0</v>
      </c>
      <c r="CW127" s="8">
        <f t="shared" si="347"/>
        <v>0</v>
      </c>
      <c r="CX127" s="50">
        <f t="shared" si="348"/>
        <v>0</v>
      </c>
      <c r="CZ127" s="375">
        <f t="shared" si="305"/>
        <v>0</v>
      </c>
      <c r="DA127" s="201">
        <f t="shared" si="305"/>
        <v>0</v>
      </c>
      <c r="DB127" s="8">
        <f t="shared" si="349"/>
        <v>0</v>
      </c>
      <c r="DC127" s="50">
        <f t="shared" si="350"/>
        <v>0</v>
      </c>
      <c r="DE127" s="375">
        <f t="shared" si="306"/>
        <v>0</v>
      </c>
      <c r="DF127" s="201">
        <f t="shared" si="306"/>
        <v>0</v>
      </c>
      <c r="DG127" s="8">
        <f t="shared" si="351"/>
        <v>0</v>
      </c>
      <c r="DH127" s="50">
        <f t="shared" si="352"/>
        <v>0</v>
      </c>
      <c r="DJ127" s="375">
        <f t="shared" si="307"/>
        <v>0</v>
      </c>
      <c r="DK127" s="201">
        <f t="shared" si="307"/>
        <v>0</v>
      </c>
      <c r="DL127" s="8">
        <f t="shared" si="353"/>
        <v>0</v>
      </c>
      <c r="DM127" s="50">
        <f t="shared" si="354"/>
        <v>0</v>
      </c>
      <c r="DO127" s="375">
        <f t="shared" si="308"/>
        <v>0</v>
      </c>
      <c r="DP127" s="201">
        <f t="shared" si="308"/>
        <v>0</v>
      </c>
      <c r="DQ127" s="8">
        <f t="shared" si="355"/>
        <v>0</v>
      </c>
      <c r="DR127" s="50">
        <f t="shared" si="356"/>
        <v>0</v>
      </c>
      <c r="DT127" s="51">
        <f t="shared" si="309"/>
        <v>0</v>
      </c>
      <c r="DU127" s="50">
        <f t="shared" si="357"/>
        <v>0</v>
      </c>
      <c r="DV127" s="51">
        <v>0</v>
      </c>
      <c r="DW127" s="50">
        <f t="shared" si="311"/>
        <v>0</v>
      </c>
      <c r="DX127" s="51">
        <f t="shared" si="312"/>
        <v>0</v>
      </c>
      <c r="DY127" s="53">
        <f t="shared" si="312"/>
        <v>0</v>
      </c>
      <c r="DZ127" s="307">
        <f t="shared" si="359"/>
        <v>0</v>
      </c>
    </row>
    <row r="128" spans="1:130" ht="18" customHeight="1" x14ac:dyDescent="0.3">
      <c r="B128" s="339"/>
      <c r="C128" s="317"/>
      <c r="D128" s="317"/>
      <c r="E128" s="334"/>
      <c r="F128" s="274"/>
      <c r="G128" s="274"/>
      <c r="H128" s="274"/>
      <c r="I128" s="58"/>
      <c r="J128" s="58"/>
      <c r="K128" s="265"/>
      <c r="L128" s="264"/>
      <c r="M128" s="57"/>
      <c r="N128" s="394"/>
      <c r="O128" s="214"/>
      <c r="P128" s="8">
        <f t="shared" si="313"/>
        <v>0</v>
      </c>
      <c r="Q128" s="50">
        <f t="shared" si="314"/>
        <v>0</v>
      </c>
      <c r="S128" s="201">
        <f t="shared" si="288"/>
        <v>0</v>
      </c>
      <c r="T128" s="201">
        <f t="shared" si="288"/>
        <v>0</v>
      </c>
      <c r="U128" s="8">
        <f t="shared" si="315"/>
        <v>0</v>
      </c>
      <c r="V128" s="50">
        <f t="shared" si="316"/>
        <v>0</v>
      </c>
      <c r="X128" s="375">
        <f t="shared" si="289"/>
        <v>0</v>
      </c>
      <c r="Y128" s="201">
        <f t="shared" si="289"/>
        <v>0</v>
      </c>
      <c r="Z128" s="8">
        <f t="shared" si="317"/>
        <v>0</v>
      </c>
      <c r="AA128" s="50">
        <f t="shared" si="318"/>
        <v>0</v>
      </c>
      <c r="AC128" s="375">
        <f t="shared" si="290"/>
        <v>0</v>
      </c>
      <c r="AD128" s="201">
        <f t="shared" si="290"/>
        <v>0</v>
      </c>
      <c r="AE128" s="8">
        <f t="shared" si="319"/>
        <v>0</v>
      </c>
      <c r="AF128" s="50">
        <f t="shared" si="320"/>
        <v>0</v>
      </c>
      <c r="AH128" s="375">
        <f t="shared" si="291"/>
        <v>0</v>
      </c>
      <c r="AI128" s="201">
        <f t="shared" si="291"/>
        <v>0</v>
      </c>
      <c r="AJ128" s="8">
        <f t="shared" si="321"/>
        <v>0</v>
      </c>
      <c r="AK128" s="50">
        <f t="shared" si="322"/>
        <v>0</v>
      </c>
      <c r="AM128" s="375">
        <f t="shared" si="292"/>
        <v>0</v>
      </c>
      <c r="AN128" s="201">
        <f t="shared" si="292"/>
        <v>0</v>
      </c>
      <c r="AO128" s="8">
        <f t="shared" si="323"/>
        <v>0</v>
      </c>
      <c r="AP128" s="50">
        <f t="shared" si="324"/>
        <v>0</v>
      </c>
      <c r="AR128" s="375">
        <f t="shared" si="293"/>
        <v>0</v>
      </c>
      <c r="AS128" s="201">
        <f t="shared" si="293"/>
        <v>0</v>
      </c>
      <c r="AT128" s="8">
        <f t="shared" si="325"/>
        <v>0</v>
      </c>
      <c r="AU128" s="50">
        <f t="shared" si="326"/>
        <v>0</v>
      </c>
      <c r="AW128" s="375">
        <f t="shared" si="294"/>
        <v>0</v>
      </c>
      <c r="AX128" s="201">
        <f t="shared" si="294"/>
        <v>0</v>
      </c>
      <c r="AY128" s="8">
        <f t="shared" si="327"/>
        <v>0</v>
      </c>
      <c r="AZ128" s="50">
        <f t="shared" si="328"/>
        <v>0</v>
      </c>
      <c r="BB128" s="375">
        <f t="shared" si="295"/>
        <v>0</v>
      </c>
      <c r="BC128" s="201">
        <f t="shared" si="295"/>
        <v>0</v>
      </c>
      <c r="BD128" s="8">
        <f t="shared" si="329"/>
        <v>0</v>
      </c>
      <c r="BE128" s="50">
        <f t="shared" si="330"/>
        <v>0</v>
      </c>
      <c r="BG128" s="375">
        <f t="shared" si="296"/>
        <v>0</v>
      </c>
      <c r="BH128" s="201">
        <f t="shared" si="296"/>
        <v>0</v>
      </c>
      <c r="BI128" s="8">
        <f t="shared" si="331"/>
        <v>0</v>
      </c>
      <c r="BJ128" s="50">
        <f t="shared" si="332"/>
        <v>0</v>
      </c>
      <c r="BL128" s="375">
        <f t="shared" si="297"/>
        <v>0</v>
      </c>
      <c r="BM128" s="201">
        <f t="shared" si="297"/>
        <v>0</v>
      </c>
      <c r="BN128" s="8">
        <f t="shared" si="333"/>
        <v>0</v>
      </c>
      <c r="BO128" s="50">
        <f t="shared" si="334"/>
        <v>0</v>
      </c>
      <c r="BQ128" s="375">
        <f t="shared" si="298"/>
        <v>0</v>
      </c>
      <c r="BR128" s="201">
        <f t="shared" si="298"/>
        <v>0</v>
      </c>
      <c r="BS128" s="8">
        <f t="shared" si="335"/>
        <v>0</v>
      </c>
      <c r="BT128" s="50">
        <f t="shared" si="336"/>
        <v>0</v>
      </c>
      <c r="BV128" s="375">
        <f t="shared" si="299"/>
        <v>0</v>
      </c>
      <c r="BW128" s="201">
        <f t="shared" si="299"/>
        <v>0</v>
      </c>
      <c r="BX128" s="8">
        <f t="shared" si="337"/>
        <v>0</v>
      </c>
      <c r="BY128" s="50">
        <f t="shared" si="338"/>
        <v>0</v>
      </c>
      <c r="CA128" s="375">
        <f t="shared" si="300"/>
        <v>0</v>
      </c>
      <c r="CB128" s="201">
        <f t="shared" si="300"/>
        <v>0</v>
      </c>
      <c r="CC128" s="8">
        <f t="shared" si="339"/>
        <v>0</v>
      </c>
      <c r="CD128" s="50">
        <f t="shared" si="340"/>
        <v>0</v>
      </c>
      <c r="CF128" s="375">
        <f t="shared" si="301"/>
        <v>0</v>
      </c>
      <c r="CG128" s="201">
        <f t="shared" si="301"/>
        <v>0</v>
      </c>
      <c r="CH128" s="8">
        <f t="shared" si="341"/>
        <v>0</v>
      </c>
      <c r="CI128" s="50">
        <f t="shared" si="342"/>
        <v>0</v>
      </c>
      <c r="CK128" s="375">
        <f t="shared" si="302"/>
        <v>0</v>
      </c>
      <c r="CL128" s="201">
        <f t="shared" si="302"/>
        <v>0</v>
      </c>
      <c r="CM128" s="8">
        <f t="shared" si="343"/>
        <v>0</v>
      </c>
      <c r="CN128" s="50">
        <f t="shared" si="344"/>
        <v>0</v>
      </c>
      <c r="CP128" s="375">
        <f t="shared" si="303"/>
        <v>0</v>
      </c>
      <c r="CQ128" s="201">
        <f t="shared" si="303"/>
        <v>0</v>
      </c>
      <c r="CR128" s="8">
        <f t="shared" si="345"/>
        <v>0</v>
      </c>
      <c r="CS128" s="50">
        <f t="shared" si="346"/>
        <v>0</v>
      </c>
      <c r="CU128" s="375">
        <f t="shared" si="304"/>
        <v>0</v>
      </c>
      <c r="CV128" s="201">
        <f t="shared" si="304"/>
        <v>0</v>
      </c>
      <c r="CW128" s="8">
        <f t="shared" si="347"/>
        <v>0</v>
      </c>
      <c r="CX128" s="50">
        <f t="shared" si="348"/>
        <v>0</v>
      </c>
      <c r="CZ128" s="375">
        <f t="shared" si="305"/>
        <v>0</v>
      </c>
      <c r="DA128" s="201">
        <f t="shared" si="305"/>
        <v>0</v>
      </c>
      <c r="DB128" s="8">
        <f t="shared" si="349"/>
        <v>0</v>
      </c>
      <c r="DC128" s="50">
        <f t="shared" si="350"/>
        <v>0</v>
      </c>
      <c r="DE128" s="375">
        <f t="shared" si="306"/>
        <v>0</v>
      </c>
      <c r="DF128" s="201">
        <f t="shared" si="306"/>
        <v>0</v>
      </c>
      <c r="DG128" s="8">
        <f t="shared" si="351"/>
        <v>0</v>
      </c>
      <c r="DH128" s="50">
        <f t="shared" si="352"/>
        <v>0</v>
      </c>
      <c r="DJ128" s="375">
        <f t="shared" si="307"/>
        <v>0</v>
      </c>
      <c r="DK128" s="201">
        <f t="shared" si="307"/>
        <v>0</v>
      </c>
      <c r="DL128" s="8">
        <f t="shared" si="353"/>
        <v>0</v>
      </c>
      <c r="DM128" s="50">
        <f t="shared" si="354"/>
        <v>0</v>
      </c>
      <c r="DO128" s="375">
        <f t="shared" si="308"/>
        <v>0</v>
      </c>
      <c r="DP128" s="201">
        <f t="shared" si="308"/>
        <v>0</v>
      </c>
      <c r="DQ128" s="8">
        <f t="shared" si="355"/>
        <v>0</v>
      </c>
      <c r="DR128" s="50">
        <f t="shared" si="356"/>
        <v>0</v>
      </c>
      <c r="DT128" s="51">
        <f t="shared" si="309"/>
        <v>0</v>
      </c>
      <c r="DU128" s="50">
        <f t="shared" si="357"/>
        <v>0</v>
      </c>
      <c r="DV128" s="51">
        <v>0</v>
      </c>
      <c r="DW128" s="50">
        <f t="shared" si="311"/>
        <v>0</v>
      </c>
      <c r="DX128" s="51">
        <f>+DT128+DV128</f>
        <v>0</v>
      </c>
      <c r="DY128" s="53">
        <f t="shared" si="312"/>
        <v>0</v>
      </c>
      <c r="DZ128" s="307">
        <f t="shared" si="359"/>
        <v>0</v>
      </c>
    </row>
    <row r="129" spans="1:130" ht="18" customHeight="1" x14ac:dyDescent="0.3">
      <c r="B129" s="339"/>
      <c r="C129" s="317"/>
      <c r="D129" s="317"/>
      <c r="E129" s="334"/>
      <c r="F129" s="274"/>
      <c r="G129" s="274"/>
      <c r="H129" s="274"/>
      <c r="I129" s="58"/>
      <c r="J129" s="58"/>
      <c r="K129" s="265"/>
      <c r="L129" s="264"/>
      <c r="M129" s="57"/>
      <c r="N129" s="394"/>
      <c r="O129" s="214"/>
      <c r="P129" s="8">
        <f t="shared" si="313"/>
        <v>0</v>
      </c>
      <c r="Q129" s="50">
        <f t="shared" si="314"/>
        <v>0</v>
      </c>
      <c r="S129" s="201">
        <f t="shared" si="288"/>
        <v>0</v>
      </c>
      <c r="T129" s="201">
        <f t="shared" si="288"/>
        <v>0</v>
      </c>
      <c r="U129" s="8">
        <f t="shared" si="315"/>
        <v>0</v>
      </c>
      <c r="V129" s="50">
        <f t="shared" si="316"/>
        <v>0</v>
      </c>
      <c r="X129" s="375">
        <f t="shared" si="289"/>
        <v>0</v>
      </c>
      <c r="Y129" s="201">
        <f t="shared" si="289"/>
        <v>0</v>
      </c>
      <c r="Z129" s="8">
        <f t="shared" si="317"/>
        <v>0</v>
      </c>
      <c r="AA129" s="50">
        <f t="shared" si="318"/>
        <v>0</v>
      </c>
      <c r="AC129" s="375">
        <f t="shared" si="290"/>
        <v>0</v>
      </c>
      <c r="AD129" s="201">
        <f t="shared" si="290"/>
        <v>0</v>
      </c>
      <c r="AE129" s="8">
        <f t="shared" si="319"/>
        <v>0</v>
      </c>
      <c r="AF129" s="50">
        <f t="shared" si="320"/>
        <v>0</v>
      </c>
      <c r="AH129" s="375">
        <f t="shared" si="291"/>
        <v>0</v>
      </c>
      <c r="AI129" s="201">
        <f t="shared" si="291"/>
        <v>0</v>
      </c>
      <c r="AJ129" s="8">
        <f t="shared" si="321"/>
        <v>0</v>
      </c>
      <c r="AK129" s="50">
        <f t="shared" si="322"/>
        <v>0</v>
      </c>
      <c r="AM129" s="375">
        <f t="shared" si="292"/>
        <v>0</v>
      </c>
      <c r="AN129" s="201">
        <f t="shared" si="292"/>
        <v>0</v>
      </c>
      <c r="AO129" s="8">
        <f t="shared" si="323"/>
        <v>0</v>
      </c>
      <c r="AP129" s="50">
        <f t="shared" si="324"/>
        <v>0</v>
      </c>
      <c r="AR129" s="375">
        <f t="shared" si="293"/>
        <v>0</v>
      </c>
      <c r="AS129" s="201">
        <f t="shared" si="293"/>
        <v>0</v>
      </c>
      <c r="AT129" s="8">
        <f t="shared" si="325"/>
        <v>0</v>
      </c>
      <c r="AU129" s="50">
        <f t="shared" si="326"/>
        <v>0</v>
      </c>
      <c r="AW129" s="375">
        <f t="shared" si="294"/>
        <v>0</v>
      </c>
      <c r="AX129" s="201">
        <f t="shared" si="294"/>
        <v>0</v>
      </c>
      <c r="AY129" s="8">
        <f t="shared" si="327"/>
        <v>0</v>
      </c>
      <c r="AZ129" s="50">
        <f t="shared" si="328"/>
        <v>0</v>
      </c>
      <c r="BB129" s="375">
        <f t="shared" si="295"/>
        <v>0</v>
      </c>
      <c r="BC129" s="201">
        <f t="shared" si="295"/>
        <v>0</v>
      </c>
      <c r="BD129" s="8">
        <f t="shared" si="329"/>
        <v>0</v>
      </c>
      <c r="BE129" s="50">
        <f t="shared" si="330"/>
        <v>0</v>
      </c>
      <c r="BG129" s="375">
        <f t="shared" si="296"/>
        <v>0</v>
      </c>
      <c r="BH129" s="201">
        <f t="shared" si="296"/>
        <v>0</v>
      </c>
      <c r="BI129" s="8">
        <f t="shared" si="331"/>
        <v>0</v>
      </c>
      <c r="BJ129" s="50">
        <f t="shared" si="332"/>
        <v>0</v>
      </c>
      <c r="BL129" s="375">
        <f t="shared" si="297"/>
        <v>0</v>
      </c>
      <c r="BM129" s="201">
        <f t="shared" si="297"/>
        <v>0</v>
      </c>
      <c r="BN129" s="8">
        <f t="shared" si="333"/>
        <v>0</v>
      </c>
      <c r="BO129" s="50">
        <f t="shared" si="334"/>
        <v>0</v>
      </c>
      <c r="BQ129" s="375">
        <f t="shared" si="298"/>
        <v>0</v>
      </c>
      <c r="BR129" s="201">
        <f t="shared" si="298"/>
        <v>0</v>
      </c>
      <c r="BS129" s="8">
        <f t="shared" si="335"/>
        <v>0</v>
      </c>
      <c r="BT129" s="50">
        <f t="shared" si="336"/>
        <v>0</v>
      </c>
      <c r="BV129" s="375">
        <f t="shared" si="299"/>
        <v>0</v>
      </c>
      <c r="BW129" s="201">
        <f t="shared" si="299"/>
        <v>0</v>
      </c>
      <c r="BX129" s="8">
        <f t="shared" si="337"/>
        <v>0</v>
      </c>
      <c r="BY129" s="50">
        <f t="shared" si="338"/>
        <v>0</v>
      </c>
      <c r="CA129" s="375">
        <f t="shared" si="300"/>
        <v>0</v>
      </c>
      <c r="CB129" s="201">
        <f t="shared" si="300"/>
        <v>0</v>
      </c>
      <c r="CC129" s="8">
        <f t="shared" si="339"/>
        <v>0</v>
      </c>
      <c r="CD129" s="50">
        <f t="shared" si="340"/>
        <v>0</v>
      </c>
      <c r="CF129" s="375">
        <f t="shared" si="301"/>
        <v>0</v>
      </c>
      <c r="CG129" s="201">
        <f t="shared" si="301"/>
        <v>0</v>
      </c>
      <c r="CH129" s="8">
        <f t="shared" si="341"/>
        <v>0</v>
      </c>
      <c r="CI129" s="50">
        <f t="shared" si="342"/>
        <v>0</v>
      </c>
      <c r="CK129" s="375">
        <f t="shared" si="302"/>
        <v>0</v>
      </c>
      <c r="CL129" s="201">
        <f t="shared" si="302"/>
        <v>0</v>
      </c>
      <c r="CM129" s="8">
        <f t="shared" si="343"/>
        <v>0</v>
      </c>
      <c r="CN129" s="50">
        <f t="shared" si="344"/>
        <v>0</v>
      </c>
      <c r="CP129" s="375">
        <f t="shared" si="303"/>
        <v>0</v>
      </c>
      <c r="CQ129" s="201">
        <f t="shared" si="303"/>
        <v>0</v>
      </c>
      <c r="CR129" s="8">
        <f t="shared" si="345"/>
        <v>0</v>
      </c>
      <c r="CS129" s="50">
        <f t="shared" si="346"/>
        <v>0</v>
      </c>
      <c r="CU129" s="375">
        <f t="shared" si="304"/>
        <v>0</v>
      </c>
      <c r="CV129" s="201">
        <f t="shared" si="304"/>
        <v>0</v>
      </c>
      <c r="CW129" s="8">
        <f t="shared" si="347"/>
        <v>0</v>
      </c>
      <c r="CX129" s="50">
        <f t="shared" si="348"/>
        <v>0</v>
      </c>
      <c r="CZ129" s="375">
        <f t="shared" si="305"/>
        <v>0</v>
      </c>
      <c r="DA129" s="201">
        <f t="shared" si="305"/>
        <v>0</v>
      </c>
      <c r="DB129" s="8">
        <f t="shared" si="349"/>
        <v>0</v>
      </c>
      <c r="DC129" s="50">
        <f t="shared" si="350"/>
        <v>0</v>
      </c>
      <c r="DE129" s="375">
        <f t="shared" si="306"/>
        <v>0</v>
      </c>
      <c r="DF129" s="201">
        <f t="shared" si="306"/>
        <v>0</v>
      </c>
      <c r="DG129" s="8">
        <f t="shared" si="351"/>
        <v>0</v>
      </c>
      <c r="DH129" s="50">
        <f t="shared" si="352"/>
        <v>0</v>
      </c>
      <c r="DJ129" s="375">
        <f t="shared" si="307"/>
        <v>0</v>
      </c>
      <c r="DK129" s="201">
        <f t="shared" si="307"/>
        <v>0</v>
      </c>
      <c r="DL129" s="8">
        <f t="shared" si="353"/>
        <v>0</v>
      </c>
      <c r="DM129" s="50">
        <f t="shared" si="354"/>
        <v>0</v>
      </c>
      <c r="DO129" s="375">
        <f t="shared" si="308"/>
        <v>0</v>
      </c>
      <c r="DP129" s="201">
        <f t="shared" si="308"/>
        <v>0</v>
      </c>
      <c r="DQ129" s="8">
        <f t="shared" si="355"/>
        <v>0</v>
      </c>
      <c r="DR129" s="50">
        <f t="shared" si="356"/>
        <v>0</v>
      </c>
      <c r="DT129" s="51">
        <f t="shared" si="309"/>
        <v>0</v>
      </c>
      <c r="DU129" s="50">
        <f t="shared" si="357"/>
        <v>0</v>
      </c>
      <c r="DV129" s="51">
        <v>0</v>
      </c>
      <c r="DW129" s="50">
        <f t="shared" si="311"/>
        <v>0</v>
      </c>
      <c r="DX129" s="51">
        <f>+DT129+DV129</f>
        <v>0</v>
      </c>
      <c r="DY129" s="52">
        <f t="shared" si="312"/>
        <v>0</v>
      </c>
      <c r="DZ129" s="307">
        <f t="shared" si="359"/>
        <v>0</v>
      </c>
    </row>
    <row r="130" spans="1:130" ht="18" customHeight="1" x14ac:dyDescent="0.3">
      <c r="B130" s="339"/>
      <c r="C130" s="318"/>
      <c r="D130" s="318"/>
      <c r="E130" s="334"/>
      <c r="F130" s="274"/>
      <c r="G130" s="274"/>
      <c r="H130" s="274"/>
      <c r="I130" s="58"/>
      <c r="J130" s="58"/>
      <c r="K130" s="265"/>
      <c r="L130" s="264"/>
      <c r="M130" s="57"/>
      <c r="N130" s="394"/>
      <c r="O130" s="214"/>
      <c r="P130" s="8">
        <f t="shared" si="313"/>
        <v>0</v>
      </c>
      <c r="Q130" s="50">
        <f t="shared" si="314"/>
        <v>0</v>
      </c>
      <c r="S130" s="201">
        <f t="shared" si="288"/>
        <v>0</v>
      </c>
      <c r="T130" s="201">
        <f t="shared" si="288"/>
        <v>0</v>
      </c>
      <c r="U130" s="8">
        <f t="shared" si="315"/>
        <v>0</v>
      </c>
      <c r="V130" s="50">
        <f t="shared" si="316"/>
        <v>0</v>
      </c>
      <c r="X130" s="375">
        <f t="shared" si="289"/>
        <v>0</v>
      </c>
      <c r="Y130" s="201">
        <f t="shared" si="289"/>
        <v>0</v>
      </c>
      <c r="Z130" s="8">
        <f t="shared" si="317"/>
        <v>0</v>
      </c>
      <c r="AA130" s="50">
        <f t="shared" si="318"/>
        <v>0</v>
      </c>
      <c r="AC130" s="375">
        <f t="shared" si="290"/>
        <v>0</v>
      </c>
      <c r="AD130" s="201">
        <f t="shared" si="290"/>
        <v>0</v>
      </c>
      <c r="AE130" s="8">
        <f t="shared" si="319"/>
        <v>0</v>
      </c>
      <c r="AF130" s="50">
        <f t="shared" si="320"/>
        <v>0</v>
      </c>
      <c r="AH130" s="375">
        <f t="shared" si="291"/>
        <v>0</v>
      </c>
      <c r="AI130" s="201">
        <f t="shared" si="291"/>
        <v>0</v>
      </c>
      <c r="AJ130" s="8">
        <f t="shared" si="321"/>
        <v>0</v>
      </c>
      <c r="AK130" s="50">
        <f t="shared" si="322"/>
        <v>0</v>
      </c>
      <c r="AM130" s="375">
        <f t="shared" si="292"/>
        <v>0</v>
      </c>
      <c r="AN130" s="201">
        <f t="shared" si="292"/>
        <v>0</v>
      </c>
      <c r="AO130" s="8">
        <f t="shared" si="323"/>
        <v>0</v>
      </c>
      <c r="AP130" s="50">
        <f t="shared" si="324"/>
        <v>0</v>
      </c>
      <c r="AR130" s="375">
        <f t="shared" si="293"/>
        <v>0</v>
      </c>
      <c r="AS130" s="201">
        <f t="shared" si="293"/>
        <v>0</v>
      </c>
      <c r="AT130" s="8">
        <f t="shared" si="325"/>
        <v>0</v>
      </c>
      <c r="AU130" s="50">
        <f t="shared" si="326"/>
        <v>0</v>
      </c>
      <c r="AW130" s="375">
        <f t="shared" si="294"/>
        <v>0</v>
      </c>
      <c r="AX130" s="201">
        <f t="shared" si="294"/>
        <v>0</v>
      </c>
      <c r="AY130" s="8">
        <f t="shared" si="327"/>
        <v>0</v>
      </c>
      <c r="AZ130" s="50">
        <f t="shared" si="328"/>
        <v>0</v>
      </c>
      <c r="BB130" s="375">
        <f t="shared" si="295"/>
        <v>0</v>
      </c>
      <c r="BC130" s="201">
        <f t="shared" si="295"/>
        <v>0</v>
      </c>
      <c r="BD130" s="8">
        <f t="shared" si="329"/>
        <v>0</v>
      </c>
      <c r="BE130" s="50">
        <f t="shared" si="330"/>
        <v>0</v>
      </c>
      <c r="BG130" s="375">
        <f t="shared" si="296"/>
        <v>0</v>
      </c>
      <c r="BH130" s="201">
        <f t="shared" si="296"/>
        <v>0</v>
      </c>
      <c r="BI130" s="8">
        <f t="shared" si="331"/>
        <v>0</v>
      </c>
      <c r="BJ130" s="50">
        <f t="shared" si="332"/>
        <v>0</v>
      </c>
      <c r="BL130" s="375">
        <f t="shared" si="297"/>
        <v>0</v>
      </c>
      <c r="BM130" s="201">
        <f t="shared" si="297"/>
        <v>0</v>
      </c>
      <c r="BN130" s="8">
        <f t="shared" si="333"/>
        <v>0</v>
      </c>
      <c r="BO130" s="50">
        <f t="shared" si="334"/>
        <v>0</v>
      </c>
      <c r="BQ130" s="375">
        <f t="shared" si="298"/>
        <v>0</v>
      </c>
      <c r="BR130" s="201">
        <f t="shared" si="298"/>
        <v>0</v>
      </c>
      <c r="BS130" s="8">
        <f t="shared" si="335"/>
        <v>0</v>
      </c>
      <c r="BT130" s="50">
        <f t="shared" si="336"/>
        <v>0</v>
      </c>
      <c r="BV130" s="375">
        <f t="shared" si="299"/>
        <v>0</v>
      </c>
      <c r="BW130" s="201">
        <f t="shared" si="299"/>
        <v>0</v>
      </c>
      <c r="BX130" s="8">
        <f t="shared" si="337"/>
        <v>0</v>
      </c>
      <c r="BY130" s="50">
        <f t="shared" si="338"/>
        <v>0</v>
      </c>
      <c r="CA130" s="375">
        <f t="shared" si="300"/>
        <v>0</v>
      </c>
      <c r="CB130" s="201">
        <f t="shared" si="300"/>
        <v>0</v>
      </c>
      <c r="CC130" s="8">
        <f t="shared" si="339"/>
        <v>0</v>
      </c>
      <c r="CD130" s="50">
        <f t="shared" si="340"/>
        <v>0</v>
      </c>
      <c r="CF130" s="375">
        <f t="shared" si="301"/>
        <v>0</v>
      </c>
      <c r="CG130" s="201">
        <f t="shared" si="301"/>
        <v>0</v>
      </c>
      <c r="CH130" s="8">
        <f t="shared" si="341"/>
        <v>0</v>
      </c>
      <c r="CI130" s="50">
        <f t="shared" si="342"/>
        <v>0</v>
      </c>
      <c r="CK130" s="375">
        <f t="shared" si="302"/>
        <v>0</v>
      </c>
      <c r="CL130" s="201">
        <f t="shared" si="302"/>
        <v>0</v>
      </c>
      <c r="CM130" s="8">
        <f t="shared" si="343"/>
        <v>0</v>
      </c>
      <c r="CN130" s="50">
        <f t="shared" si="344"/>
        <v>0</v>
      </c>
      <c r="CP130" s="375">
        <f t="shared" si="303"/>
        <v>0</v>
      </c>
      <c r="CQ130" s="201">
        <f t="shared" si="303"/>
        <v>0</v>
      </c>
      <c r="CR130" s="8">
        <f t="shared" si="345"/>
        <v>0</v>
      </c>
      <c r="CS130" s="50">
        <f t="shared" si="346"/>
        <v>0</v>
      </c>
      <c r="CU130" s="375">
        <f t="shared" si="304"/>
        <v>0</v>
      </c>
      <c r="CV130" s="201">
        <f t="shared" si="304"/>
        <v>0</v>
      </c>
      <c r="CW130" s="8">
        <f t="shared" si="347"/>
        <v>0</v>
      </c>
      <c r="CX130" s="50">
        <f t="shared" si="348"/>
        <v>0</v>
      </c>
      <c r="CZ130" s="375">
        <f t="shared" si="305"/>
        <v>0</v>
      </c>
      <c r="DA130" s="201">
        <f t="shared" si="305"/>
        <v>0</v>
      </c>
      <c r="DB130" s="8">
        <f t="shared" si="349"/>
        <v>0</v>
      </c>
      <c r="DC130" s="50">
        <f t="shared" si="350"/>
        <v>0</v>
      </c>
      <c r="DE130" s="375">
        <f t="shared" si="306"/>
        <v>0</v>
      </c>
      <c r="DF130" s="201">
        <f t="shared" si="306"/>
        <v>0</v>
      </c>
      <c r="DG130" s="8">
        <f t="shared" si="351"/>
        <v>0</v>
      </c>
      <c r="DH130" s="50">
        <f t="shared" si="352"/>
        <v>0</v>
      </c>
      <c r="DJ130" s="375">
        <f t="shared" si="307"/>
        <v>0</v>
      </c>
      <c r="DK130" s="201">
        <f t="shared" si="307"/>
        <v>0</v>
      </c>
      <c r="DL130" s="8">
        <f t="shared" si="353"/>
        <v>0</v>
      </c>
      <c r="DM130" s="50">
        <f t="shared" si="354"/>
        <v>0</v>
      </c>
      <c r="DO130" s="375">
        <f t="shared" si="308"/>
        <v>0</v>
      </c>
      <c r="DP130" s="201">
        <f t="shared" si="308"/>
        <v>0</v>
      </c>
      <c r="DQ130" s="8">
        <f t="shared" si="355"/>
        <v>0</v>
      </c>
      <c r="DR130" s="50">
        <f t="shared" si="356"/>
        <v>0</v>
      </c>
      <c r="DT130" s="51">
        <f t="shared" si="309"/>
        <v>0</v>
      </c>
      <c r="DU130" s="50">
        <f t="shared" si="357"/>
        <v>0</v>
      </c>
      <c r="DV130" s="51">
        <v>0</v>
      </c>
      <c r="DW130" s="50">
        <f t="shared" si="311"/>
        <v>0</v>
      </c>
      <c r="DX130" s="51">
        <f t="shared" ref="DX130:DY139" si="360">+DT130+DV130</f>
        <v>0</v>
      </c>
      <c r="DY130" s="52">
        <f t="shared" si="312"/>
        <v>0</v>
      </c>
      <c r="DZ130" s="307">
        <f t="shared" si="359"/>
        <v>0</v>
      </c>
    </row>
    <row r="131" spans="1:130" ht="18" customHeight="1" x14ac:dyDescent="0.3">
      <c r="B131" s="54"/>
      <c r="C131" s="54"/>
      <c r="D131" s="54"/>
      <c r="E131" s="239"/>
      <c r="F131" s="263"/>
      <c r="G131" s="274"/>
      <c r="H131" s="263"/>
      <c r="I131" s="56"/>
      <c r="J131" s="56"/>
      <c r="K131" s="265"/>
      <c r="L131" s="264"/>
      <c r="M131" s="57"/>
      <c r="N131" s="394"/>
      <c r="O131" s="214"/>
      <c r="P131" s="8">
        <f t="shared" si="313"/>
        <v>0</v>
      </c>
      <c r="Q131" s="50">
        <f t="shared" si="314"/>
        <v>0</v>
      </c>
      <c r="S131" s="201">
        <f t="shared" si="288"/>
        <v>0</v>
      </c>
      <c r="T131" s="201">
        <f t="shared" si="288"/>
        <v>0</v>
      </c>
      <c r="U131" s="8">
        <f t="shared" si="315"/>
        <v>0</v>
      </c>
      <c r="V131" s="50">
        <f t="shared" si="316"/>
        <v>0</v>
      </c>
      <c r="X131" s="375">
        <f t="shared" si="289"/>
        <v>0</v>
      </c>
      <c r="Y131" s="201">
        <f t="shared" si="289"/>
        <v>0</v>
      </c>
      <c r="Z131" s="8">
        <f t="shared" si="317"/>
        <v>0</v>
      </c>
      <c r="AA131" s="50">
        <f t="shared" si="318"/>
        <v>0</v>
      </c>
      <c r="AC131" s="375">
        <f t="shared" si="290"/>
        <v>0</v>
      </c>
      <c r="AD131" s="201">
        <f t="shared" si="290"/>
        <v>0</v>
      </c>
      <c r="AE131" s="8">
        <f t="shared" si="319"/>
        <v>0</v>
      </c>
      <c r="AF131" s="50">
        <f t="shared" si="320"/>
        <v>0</v>
      </c>
      <c r="AH131" s="375">
        <f t="shared" si="291"/>
        <v>0</v>
      </c>
      <c r="AI131" s="201">
        <f t="shared" si="291"/>
        <v>0</v>
      </c>
      <c r="AJ131" s="8">
        <f t="shared" si="321"/>
        <v>0</v>
      </c>
      <c r="AK131" s="50">
        <f t="shared" si="322"/>
        <v>0</v>
      </c>
      <c r="AM131" s="375">
        <f t="shared" si="292"/>
        <v>0</v>
      </c>
      <c r="AN131" s="201">
        <f t="shared" si="292"/>
        <v>0</v>
      </c>
      <c r="AO131" s="8">
        <f t="shared" si="323"/>
        <v>0</v>
      </c>
      <c r="AP131" s="50">
        <f t="shared" si="324"/>
        <v>0</v>
      </c>
      <c r="AR131" s="375">
        <f t="shared" si="293"/>
        <v>0</v>
      </c>
      <c r="AS131" s="201">
        <f t="shared" si="293"/>
        <v>0</v>
      </c>
      <c r="AT131" s="8">
        <f t="shared" si="325"/>
        <v>0</v>
      </c>
      <c r="AU131" s="50">
        <f t="shared" si="326"/>
        <v>0</v>
      </c>
      <c r="AW131" s="375">
        <f t="shared" si="294"/>
        <v>0</v>
      </c>
      <c r="AX131" s="201">
        <f t="shared" si="294"/>
        <v>0</v>
      </c>
      <c r="AY131" s="8">
        <f t="shared" si="327"/>
        <v>0</v>
      </c>
      <c r="AZ131" s="50">
        <f t="shared" si="328"/>
        <v>0</v>
      </c>
      <c r="BB131" s="375">
        <f t="shared" si="295"/>
        <v>0</v>
      </c>
      <c r="BC131" s="201">
        <f t="shared" si="295"/>
        <v>0</v>
      </c>
      <c r="BD131" s="8">
        <f t="shared" si="329"/>
        <v>0</v>
      </c>
      <c r="BE131" s="50">
        <f t="shared" si="330"/>
        <v>0</v>
      </c>
      <c r="BG131" s="375">
        <f t="shared" si="296"/>
        <v>0</v>
      </c>
      <c r="BH131" s="201">
        <f t="shared" si="296"/>
        <v>0</v>
      </c>
      <c r="BI131" s="8">
        <f t="shared" si="331"/>
        <v>0</v>
      </c>
      <c r="BJ131" s="50">
        <f t="shared" si="332"/>
        <v>0</v>
      </c>
      <c r="BL131" s="375">
        <f t="shared" si="297"/>
        <v>0</v>
      </c>
      <c r="BM131" s="201">
        <f t="shared" si="297"/>
        <v>0</v>
      </c>
      <c r="BN131" s="8">
        <f t="shared" si="333"/>
        <v>0</v>
      </c>
      <c r="BO131" s="50">
        <f t="shared" si="334"/>
        <v>0</v>
      </c>
      <c r="BQ131" s="375">
        <f t="shared" si="298"/>
        <v>0</v>
      </c>
      <c r="BR131" s="201">
        <f t="shared" si="298"/>
        <v>0</v>
      </c>
      <c r="BS131" s="8">
        <f t="shared" si="335"/>
        <v>0</v>
      </c>
      <c r="BT131" s="50">
        <f t="shared" si="336"/>
        <v>0</v>
      </c>
      <c r="BV131" s="375">
        <f t="shared" si="299"/>
        <v>0</v>
      </c>
      <c r="BW131" s="201">
        <f t="shared" si="299"/>
        <v>0</v>
      </c>
      <c r="BX131" s="8">
        <f t="shared" si="337"/>
        <v>0</v>
      </c>
      <c r="BY131" s="50">
        <f t="shared" si="338"/>
        <v>0</v>
      </c>
      <c r="CA131" s="375">
        <f t="shared" si="300"/>
        <v>0</v>
      </c>
      <c r="CB131" s="201">
        <f t="shared" si="300"/>
        <v>0</v>
      </c>
      <c r="CC131" s="8">
        <f t="shared" si="339"/>
        <v>0</v>
      </c>
      <c r="CD131" s="50">
        <f t="shared" si="340"/>
        <v>0</v>
      </c>
      <c r="CF131" s="375">
        <f t="shared" si="301"/>
        <v>0</v>
      </c>
      <c r="CG131" s="201">
        <f t="shared" si="301"/>
        <v>0</v>
      </c>
      <c r="CH131" s="8">
        <f t="shared" si="341"/>
        <v>0</v>
      </c>
      <c r="CI131" s="50">
        <f t="shared" si="342"/>
        <v>0</v>
      </c>
      <c r="CK131" s="375">
        <f t="shared" si="302"/>
        <v>0</v>
      </c>
      <c r="CL131" s="201">
        <f t="shared" si="302"/>
        <v>0</v>
      </c>
      <c r="CM131" s="8">
        <f t="shared" si="343"/>
        <v>0</v>
      </c>
      <c r="CN131" s="50">
        <f t="shared" si="344"/>
        <v>0</v>
      </c>
      <c r="CP131" s="375">
        <f t="shared" si="303"/>
        <v>0</v>
      </c>
      <c r="CQ131" s="201">
        <f t="shared" si="303"/>
        <v>0</v>
      </c>
      <c r="CR131" s="8">
        <f t="shared" si="345"/>
        <v>0</v>
      </c>
      <c r="CS131" s="50">
        <f t="shared" si="346"/>
        <v>0</v>
      </c>
      <c r="CU131" s="375">
        <f t="shared" si="304"/>
        <v>0</v>
      </c>
      <c r="CV131" s="201">
        <f t="shared" si="304"/>
        <v>0</v>
      </c>
      <c r="CW131" s="8">
        <f t="shared" si="347"/>
        <v>0</v>
      </c>
      <c r="CX131" s="50">
        <f t="shared" si="348"/>
        <v>0</v>
      </c>
      <c r="CZ131" s="375">
        <f t="shared" si="305"/>
        <v>0</v>
      </c>
      <c r="DA131" s="201">
        <f t="shared" si="305"/>
        <v>0</v>
      </c>
      <c r="DB131" s="8">
        <f t="shared" si="349"/>
        <v>0</v>
      </c>
      <c r="DC131" s="50">
        <f t="shared" si="350"/>
        <v>0</v>
      </c>
      <c r="DE131" s="375">
        <f t="shared" si="306"/>
        <v>0</v>
      </c>
      <c r="DF131" s="201">
        <f t="shared" si="306"/>
        <v>0</v>
      </c>
      <c r="DG131" s="8">
        <f t="shared" si="351"/>
        <v>0</v>
      </c>
      <c r="DH131" s="50">
        <f t="shared" si="352"/>
        <v>0</v>
      </c>
      <c r="DJ131" s="375">
        <f t="shared" si="307"/>
        <v>0</v>
      </c>
      <c r="DK131" s="201">
        <f t="shared" si="307"/>
        <v>0</v>
      </c>
      <c r="DL131" s="8">
        <f t="shared" si="353"/>
        <v>0</v>
      </c>
      <c r="DM131" s="50">
        <f t="shared" si="354"/>
        <v>0</v>
      </c>
      <c r="DO131" s="375">
        <f t="shared" si="308"/>
        <v>0</v>
      </c>
      <c r="DP131" s="201">
        <f t="shared" si="308"/>
        <v>0</v>
      </c>
      <c r="DQ131" s="8">
        <f t="shared" si="355"/>
        <v>0</v>
      </c>
      <c r="DR131" s="50">
        <f t="shared" si="356"/>
        <v>0</v>
      </c>
      <c r="DT131" s="51">
        <f t="shared" si="309"/>
        <v>0</v>
      </c>
      <c r="DU131" s="50">
        <f t="shared" si="357"/>
        <v>0</v>
      </c>
      <c r="DV131" s="51">
        <v>0</v>
      </c>
      <c r="DW131" s="50">
        <f t="shared" si="311"/>
        <v>0</v>
      </c>
      <c r="DX131" s="51">
        <f t="shared" si="360"/>
        <v>0</v>
      </c>
      <c r="DY131" s="52">
        <f t="shared" si="312"/>
        <v>0</v>
      </c>
      <c r="DZ131" s="307">
        <f t="shared" si="359"/>
        <v>0</v>
      </c>
    </row>
    <row r="132" spans="1:130" ht="18" customHeight="1" x14ac:dyDescent="0.3">
      <c r="B132" s="54"/>
      <c r="C132" s="54"/>
      <c r="D132" s="54"/>
      <c r="E132" s="239"/>
      <c r="F132" s="263"/>
      <c r="G132" s="274"/>
      <c r="H132" s="263"/>
      <c r="I132" s="56"/>
      <c r="J132" s="56"/>
      <c r="K132" s="265"/>
      <c r="L132" s="264"/>
      <c r="M132" s="57"/>
      <c r="N132" s="394"/>
      <c r="O132" s="214"/>
      <c r="P132" s="8">
        <f t="shared" si="313"/>
        <v>0</v>
      </c>
      <c r="Q132" s="50">
        <f t="shared" si="314"/>
        <v>0</v>
      </c>
      <c r="S132" s="201">
        <f t="shared" si="288"/>
        <v>0</v>
      </c>
      <c r="T132" s="201">
        <f t="shared" si="288"/>
        <v>0</v>
      </c>
      <c r="U132" s="8">
        <f t="shared" si="315"/>
        <v>0</v>
      </c>
      <c r="V132" s="50">
        <f t="shared" si="316"/>
        <v>0</v>
      </c>
      <c r="X132" s="375">
        <f t="shared" si="289"/>
        <v>0</v>
      </c>
      <c r="Y132" s="201">
        <f t="shared" si="289"/>
        <v>0</v>
      </c>
      <c r="Z132" s="8">
        <f t="shared" si="317"/>
        <v>0</v>
      </c>
      <c r="AA132" s="50">
        <f t="shared" si="318"/>
        <v>0</v>
      </c>
      <c r="AC132" s="375">
        <f t="shared" si="290"/>
        <v>0</v>
      </c>
      <c r="AD132" s="201">
        <f t="shared" si="290"/>
        <v>0</v>
      </c>
      <c r="AE132" s="8">
        <f t="shared" si="319"/>
        <v>0</v>
      </c>
      <c r="AF132" s="50">
        <f t="shared" si="320"/>
        <v>0</v>
      </c>
      <c r="AH132" s="375">
        <f t="shared" si="291"/>
        <v>0</v>
      </c>
      <c r="AI132" s="201">
        <f t="shared" si="291"/>
        <v>0</v>
      </c>
      <c r="AJ132" s="8">
        <f t="shared" si="321"/>
        <v>0</v>
      </c>
      <c r="AK132" s="50">
        <f t="shared" si="322"/>
        <v>0</v>
      </c>
      <c r="AM132" s="375">
        <f t="shared" si="292"/>
        <v>0</v>
      </c>
      <c r="AN132" s="201">
        <f t="shared" si="292"/>
        <v>0</v>
      </c>
      <c r="AO132" s="8">
        <f t="shared" si="323"/>
        <v>0</v>
      </c>
      <c r="AP132" s="50">
        <f t="shared" si="324"/>
        <v>0</v>
      </c>
      <c r="AR132" s="375">
        <f t="shared" si="293"/>
        <v>0</v>
      </c>
      <c r="AS132" s="201">
        <f t="shared" si="293"/>
        <v>0</v>
      </c>
      <c r="AT132" s="8">
        <f t="shared" si="325"/>
        <v>0</v>
      </c>
      <c r="AU132" s="50">
        <f t="shared" si="326"/>
        <v>0</v>
      </c>
      <c r="AW132" s="375">
        <f t="shared" si="294"/>
        <v>0</v>
      </c>
      <c r="AX132" s="201">
        <f t="shared" si="294"/>
        <v>0</v>
      </c>
      <c r="AY132" s="8">
        <f t="shared" si="327"/>
        <v>0</v>
      </c>
      <c r="AZ132" s="50">
        <f t="shared" si="328"/>
        <v>0</v>
      </c>
      <c r="BB132" s="375">
        <f t="shared" si="295"/>
        <v>0</v>
      </c>
      <c r="BC132" s="201">
        <f t="shared" si="295"/>
        <v>0</v>
      </c>
      <c r="BD132" s="8">
        <f t="shared" si="329"/>
        <v>0</v>
      </c>
      <c r="BE132" s="50">
        <f t="shared" si="330"/>
        <v>0</v>
      </c>
      <c r="BG132" s="375">
        <f t="shared" si="296"/>
        <v>0</v>
      </c>
      <c r="BH132" s="201">
        <f t="shared" si="296"/>
        <v>0</v>
      </c>
      <c r="BI132" s="8">
        <f t="shared" si="331"/>
        <v>0</v>
      </c>
      <c r="BJ132" s="50">
        <f t="shared" si="332"/>
        <v>0</v>
      </c>
      <c r="BL132" s="375">
        <f t="shared" si="297"/>
        <v>0</v>
      </c>
      <c r="BM132" s="201">
        <f t="shared" si="297"/>
        <v>0</v>
      </c>
      <c r="BN132" s="8">
        <f t="shared" si="333"/>
        <v>0</v>
      </c>
      <c r="BO132" s="50">
        <f t="shared" si="334"/>
        <v>0</v>
      </c>
      <c r="BQ132" s="375">
        <f t="shared" si="298"/>
        <v>0</v>
      </c>
      <c r="BR132" s="201">
        <f t="shared" si="298"/>
        <v>0</v>
      </c>
      <c r="BS132" s="8">
        <f t="shared" si="335"/>
        <v>0</v>
      </c>
      <c r="BT132" s="50">
        <f t="shared" si="336"/>
        <v>0</v>
      </c>
      <c r="BV132" s="375">
        <f t="shared" si="299"/>
        <v>0</v>
      </c>
      <c r="BW132" s="201">
        <f t="shared" si="299"/>
        <v>0</v>
      </c>
      <c r="BX132" s="8">
        <f t="shared" si="337"/>
        <v>0</v>
      </c>
      <c r="BY132" s="50">
        <f t="shared" si="338"/>
        <v>0</v>
      </c>
      <c r="CA132" s="375">
        <f t="shared" si="300"/>
        <v>0</v>
      </c>
      <c r="CB132" s="201">
        <f t="shared" si="300"/>
        <v>0</v>
      </c>
      <c r="CC132" s="8">
        <f t="shared" si="339"/>
        <v>0</v>
      </c>
      <c r="CD132" s="50">
        <f t="shared" si="340"/>
        <v>0</v>
      </c>
      <c r="CF132" s="375">
        <f t="shared" si="301"/>
        <v>0</v>
      </c>
      <c r="CG132" s="201">
        <f t="shared" si="301"/>
        <v>0</v>
      </c>
      <c r="CH132" s="8">
        <f t="shared" si="341"/>
        <v>0</v>
      </c>
      <c r="CI132" s="50">
        <f t="shared" si="342"/>
        <v>0</v>
      </c>
      <c r="CK132" s="375">
        <f t="shared" si="302"/>
        <v>0</v>
      </c>
      <c r="CL132" s="201">
        <f t="shared" si="302"/>
        <v>0</v>
      </c>
      <c r="CM132" s="8">
        <f t="shared" si="343"/>
        <v>0</v>
      </c>
      <c r="CN132" s="50">
        <f t="shared" si="344"/>
        <v>0</v>
      </c>
      <c r="CP132" s="375">
        <f t="shared" si="303"/>
        <v>0</v>
      </c>
      <c r="CQ132" s="201">
        <f t="shared" si="303"/>
        <v>0</v>
      </c>
      <c r="CR132" s="8">
        <f t="shared" si="345"/>
        <v>0</v>
      </c>
      <c r="CS132" s="50">
        <f t="shared" si="346"/>
        <v>0</v>
      </c>
      <c r="CU132" s="375">
        <f t="shared" si="304"/>
        <v>0</v>
      </c>
      <c r="CV132" s="201">
        <f t="shared" si="304"/>
        <v>0</v>
      </c>
      <c r="CW132" s="8">
        <f t="shared" si="347"/>
        <v>0</v>
      </c>
      <c r="CX132" s="50">
        <f t="shared" si="348"/>
        <v>0</v>
      </c>
      <c r="CZ132" s="375">
        <f t="shared" si="305"/>
        <v>0</v>
      </c>
      <c r="DA132" s="201">
        <f t="shared" si="305"/>
        <v>0</v>
      </c>
      <c r="DB132" s="8">
        <f t="shared" si="349"/>
        <v>0</v>
      </c>
      <c r="DC132" s="50">
        <f t="shared" si="350"/>
        <v>0</v>
      </c>
      <c r="DE132" s="375">
        <f t="shared" si="306"/>
        <v>0</v>
      </c>
      <c r="DF132" s="201">
        <f t="shared" si="306"/>
        <v>0</v>
      </c>
      <c r="DG132" s="8">
        <f t="shared" si="351"/>
        <v>0</v>
      </c>
      <c r="DH132" s="50">
        <f t="shared" si="352"/>
        <v>0</v>
      </c>
      <c r="DJ132" s="375">
        <f t="shared" si="307"/>
        <v>0</v>
      </c>
      <c r="DK132" s="201">
        <f t="shared" si="307"/>
        <v>0</v>
      </c>
      <c r="DL132" s="8">
        <f t="shared" si="353"/>
        <v>0</v>
      </c>
      <c r="DM132" s="50">
        <f t="shared" si="354"/>
        <v>0</v>
      </c>
      <c r="DO132" s="375">
        <f t="shared" si="308"/>
        <v>0</v>
      </c>
      <c r="DP132" s="201">
        <f t="shared" si="308"/>
        <v>0</v>
      </c>
      <c r="DQ132" s="8">
        <f t="shared" si="355"/>
        <v>0</v>
      </c>
      <c r="DR132" s="50">
        <f t="shared" si="356"/>
        <v>0</v>
      </c>
      <c r="DT132" s="51">
        <f t="shared" si="309"/>
        <v>0</v>
      </c>
      <c r="DU132" s="50">
        <f t="shared" si="357"/>
        <v>0</v>
      </c>
      <c r="DV132" s="51">
        <v>0</v>
      </c>
      <c r="DW132" s="50">
        <f t="shared" si="311"/>
        <v>0</v>
      </c>
      <c r="DX132" s="51">
        <f t="shared" si="360"/>
        <v>0</v>
      </c>
      <c r="DY132" s="52">
        <f t="shared" si="312"/>
        <v>0</v>
      </c>
      <c r="DZ132" s="307">
        <f t="shared" si="359"/>
        <v>0</v>
      </c>
    </row>
    <row r="133" spans="1:130" ht="18" customHeight="1" x14ac:dyDescent="0.3">
      <c r="B133" s="54"/>
      <c r="C133" s="54"/>
      <c r="D133" s="54"/>
      <c r="E133" s="239"/>
      <c r="F133" s="263"/>
      <c r="G133" s="274"/>
      <c r="H133" s="263"/>
      <c r="I133" s="56"/>
      <c r="J133" s="56"/>
      <c r="K133" s="265"/>
      <c r="L133" s="264"/>
      <c r="M133" s="57"/>
      <c r="N133" s="394"/>
      <c r="O133" s="214"/>
      <c r="P133" s="8">
        <f t="shared" si="313"/>
        <v>0</v>
      </c>
      <c r="Q133" s="50">
        <f t="shared" si="314"/>
        <v>0</v>
      </c>
      <c r="S133" s="201">
        <f t="shared" si="288"/>
        <v>0</v>
      </c>
      <c r="T133" s="201">
        <f t="shared" si="288"/>
        <v>0</v>
      </c>
      <c r="U133" s="8">
        <f t="shared" si="315"/>
        <v>0</v>
      </c>
      <c r="V133" s="50">
        <f t="shared" si="316"/>
        <v>0</v>
      </c>
      <c r="X133" s="375">
        <f t="shared" si="289"/>
        <v>0</v>
      </c>
      <c r="Y133" s="201">
        <f t="shared" si="289"/>
        <v>0</v>
      </c>
      <c r="Z133" s="8">
        <f t="shared" si="317"/>
        <v>0</v>
      </c>
      <c r="AA133" s="50">
        <f t="shared" si="318"/>
        <v>0</v>
      </c>
      <c r="AC133" s="375">
        <f t="shared" si="290"/>
        <v>0</v>
      </c>
      <c r="AD133" s="201">
        <f t="shared" si="290"/>
        <v>0</v>
      </c>
      <c r="AE133" s="8">
        <f t="shared" si="319"/>
        <v>0</v>
      </c>
      <c r="AF133" s="50">
        <f t="shared" si="320"/>
        <v>0</v>
      </c>
      <c r="AH133" s="375">
        <f t="shared" si="291"/>
        <v>0</v>
      </c>
      <c r="AI133" s="201">
        <f t="shared" si="291"/>
        <v>0</v>
      </c>
      <c r="AJ133" s="8">
        <f t="shared" si="321"/>
        <v>0</v>
      </c>
      <c r="AK133" s="50">
        <f t="shared" si="322"/>
        <v>0</v>
      </c>
      <c r="AM133" s="375">
        <f t="shared" si="292"/>
        <v>0</v>
      </c>
      <c r="AN133" s="201">
        <f t="shared" si="292"/>
        <v>0</v>
      </c>
      <c r="AO133" s="8">
        <f t="shared" si="323"/>
        <v>0</v>
      </c>
      <c r="AP133" s="50">
        <f t="shared" si="324"/>
        <v>0</v>
      </c>
      <c r="AR133" s="375">
        <f t="shared" si="293"/>
        <v>0</v>
      </c>
      <c r="AS133" s="201">
        <f t="shared" si="293"/>
        <v>0</v>
      </c>
      <c r="AT133" s="8">
        <f t="shared" si="325"/>
        <v>0</v>
      </c>
      <c r="AU133" s="50">
        <f t="shared" si="326"/>
        <v>0</v>
      </c>
      <c r="AW133" s="375">
        <f t="shared" si="294"/>
        <v>0</v>
      </c>
      <c r="AX133" s="201">
        <f t="shared" si="294"/>
        <v>0</v>
      </c>
      <c r="AY133" s="8">
        <f t="shared" si="327"/>
        <v>0</v>
      </c>
      <c r="AZ133" s="50">
        <f t="shared" si="328"/>
        <v>0</v>
      </c>
      <c r="BB133" s="375">
        <f t="shared" si="295"/>
        <v>0</v>
      </c>
      <c r="BC133" s="201">
        <f t="shared" si="295"/>
        <v>0</v>
      </c>
      <c r="BD133" s="8">
        <f t="shared" si="329"/>
        <v>0</v>
      </c>
      <c r="BE133" s="50">
        <f t="shared" si="330"/>
        <v>0</v>
      </c>
      <c r="BG133" s="375">
        <f t="shared" si="296"/>
        <v>0</v>
      </c>
      <c r="BH133" s="201">
        <f t="shared" si="296"/>
        <v>0</v>
      </c>
      <c r="BI133" s="8">
        <f t="shared" si="331"/>
        <v>0</v>
      </c>
      <c r="BJ133" s="50">
        <f t="shared" si="332"/>
        <v>0</v>
      </c>
      <c r="BL133" s="375">
        <f t="shared" si="297"/>
        <v>0</v>
      </c>
      <c r="BM133" s="201">
        <f t="shared" si="297"/>
        <v>0</v>
      </c>
      <c r="BN133" s="8">
        <f t="shared" si="333"/>
        <v>0</v>
      </c>
      <c r="BO133" s="50">
        <f t="shared" si="334"/>
        <v>0</v>
      </c>
      <c r="BQ133" s="375">
        <f t="shared" si="298"/>
        <v>0</v>
      </c>
      <c r="BR133" s="201">
        <f t="shared" si="298"/>
        <v>0</v>
      </c>
      <c r="BS133" s="8">
        <f t="shared" si="335"/>
        <v>0</v>
      </c>
      <c r="BT133" s="50">
        <f t="shared" si="336"/>
        <v>0</v>
      </c>
      <c r="BV133" s="375">
        <f t="shared" si="299"/>
        <v>0</v>
      </c>
      <c r="BW133" s="201">
        <f t="shared" si="299"/>
        <v>0</v>
      </c>
      <c r="BX133" s="8">
        <f t="shared" si="337"/>
        <v>0</v>
      </c>
      <c r="BY133" s="50">
        <f t="shared" si="338"/>
        <v>0</v>
      </c>
      <c r="CA133" s="375">
        <f t="shared" si="300"/>
        <v>0</v>
      </c>
      <c r="CB133" s="201">
        <f t="shared" si="300"/>
        <v>0</v>
      </c>
      <c r="CC133" s="8">
        <f t="shared" si="339"/>
        <v>0</v>
      </c>
      <c r="CD133" s="50">
        <f t="shared" si="340"/>
        <v>0</v>
      </c>
      <c r="CF133" s="375">
        <f t="shared" si="301"/>
        <v>0</v>
      </c>
      <c r="CG133" s="201">
        <f t="shared" si="301"/>
        <v>0</v>
      </c>
      <c r="CH133" s="8">
        <f t="shared" si="341"/>
        <v>0</v>
      </c>
      <c r="CI133" s="50">
        <f t="shared" si="342"/>
        <v>0</v>
      </c>
      <c r="CK133" s="375">
        <f t="shared" si="302"/>
        <v>0</v>
      </c>
      <c r="CL133" s="201">
        <f t="shared" si="302"/>
        <v>0</v>
      </c>
      <c r="CM133" s="8">
        <f t="shared" si="343"/>
        <v>0</v>
      </c>
      <c r="CN133" s="50">
        <f t="shared" si="344"/>
        <v>0</v>
      </c>
      <c r="CP133" s="375">
        <f t="shared" si="303"/>
        <v>0</v>
      </c>
      <c r="CQ133" s="201">
        <f t="shared" si="303"/>
        <v>0</v>
      </c>
      <c r="CR133" s="8">
        <f t="shared" si="345"/>
        <v>0</v>
      </c>
      <c r="CS133" s="50">
        <f t="shared" si="346"/>
        <v>0</v>
      </c>
      <c r="CU133" s="375">
        <f t="shared" si="304"/>
        <v>0</v>
      </c>
      <c r="CV133" s="201">
        <f t="shared" si="304"/>
        <v>0</v>
      </c>
      <c r="CW133" s="8">
        <f t="shared" si="347"/>
        <v>0</v>
      </c>
      <c r="CX133" s="50">
        <f t="shared" si="348"/>
        <v>0</v>
      </c>
      <c r="CZ133" s="375">
        <f t="shared" si="305"/>
        <v>0</v>
      </c>
      <c r="DA133" s="201">
        <f t="shared" si="305"/>
        <v>0</v>
      </c>
      <c r="DB133" s="8">
        <f t="shared" si="349"/>
        <v>0</v>
      </c>
      <c r="DC133" s="50">
        <f t="shared" si="350"/>
        <v>0</v>
      </c>
      <c r="DE133" s="375">
        <f t="shared" si="306"/>
        <v>0</v>
      </c>
      <c r="DF133" s="201">
        <f t="shared" si="306"/>
        <v>0</v>
      </c>
      <c r="DG133" s="8">
        <f t="shared" si="351"/>
        <v>0</v>
      </c>
      <c r="DH133" s="50">
        <f t="shared" si="352"/>
        <v>0</v>
      </c>
      <c r="DJ133" s="375">
        <f t="shared" si="307"/>
        <v>0</v>
      </c>
      <c r="DK133" s="201">
        <f t="shared" si="307"/>
        <v>0</v>
      </c>
      <c r="DL133" s="8">
        <f t="shared" si="353"/>
        <v>0</v>
      </c>
      <c r="DM133" s="50">
        <f t="shared" si="354"/>
        <v>0</v>
      </c>
      <c r="DO133" s="375">
        <f t="shared" si="308"/>
        <v>0</v>
      </c>
      <c r="DP133" s="201">
        <f t="shared" si="308"/>
        <v>0</v>
      </c>
      <c r="DQ133" s="8">
        <f t="shared" si="355"/>
        <v>0</v>
      </c>
      <c r="DR133" s="50">
        <f t="shared" si="356"/>
        <v>0</v>
      </c>
      <c r="DT133" s="51">
        <f t="shared" si="309"/>
        <v>0</v>
      </c>
      <c r="DU133" s="50">
        <f t="shared" si="357"/>
        <v>0</v>
      </c>
      <c r="DV133" s="51">
        <v>0</v>
      </c>
      <c r="DW133" s="50">
        <f t="shared" si="311"/>
        <v>0</v>
      </c>
      <c r="DX133" s="51">
        <f t="shared" si="360"/>
        <v>0</v>
      </c>
      <c r="DY133" s="52">
        <f t="shared" si="312"/>
        <v>0</v>
      </c>
      <c r="DZ133" s="307">
        <f t="shared" si="359"/>
        <v>0</v>
      </c>
    </row>
    <row r="134" spans="1:130" ht="18" customHeight="1" x14ac:dyDescent="0.3">
      <c r="B134" s="54"/>
      <c r="C134" s="54"/>
      <c r="D134" s="54"/>
      <c r="E134" s="239"/>
      <c r="F134" s="263"/>
      <c r="G134" s="274"/>
      <c r="H134" s="263"/>
      <c r="I134" s="56"/>
      <c r="J134" s="56"/>
      <c r="K134" s="265"/>
      <c r="L134" s="264"/>
      <c r="M134" s="57"/>
      <c r="N134" s="394"/>
      <c r="O134" s="214"/>
      <c r="P134" s="8">
        <f t="shared" si="313"/>
        <v>0</v>
      </c>
      <c r="Q134" s="50">
        <f t="shared" si="314"/>
        <v>0</v>
      </c>
      <c r="S134" s="201">
        <f t="shared" si="288"/>
        <v>0</v>
      </c>
      <c r="T134" s="201">
        <f t="shared" si="288"/>
        <v>0</v>
      </c>
      <c r="U134" s="8">
        <f t="shared" si="315"/>
        <v>0</v>
      </c>
      <c r="V134" s="50">
        <f t="shared" si="316"/>
        <v>0</v>
      </c>
      <c r="X134" s="375">
        <f t="shared" si="289"/>
        <v>0</v>
      </c>
      <c r="Y134" s="201">
        <f t="shared" si="289"/>
        <v>0</v>
      </c>
      <c r="Z134" s="8">
        <f t="shared" si="317"/>
        <v>0</v>
      </c>
      <c r="AA134" s="50">
        <f t="shared" si="318"/>
        <v>0</v>
      </c>
      <c r="AC134" s="375">
        <f t="shared" si="290"/>
        <v>0</v>
      </c>
      <c r="AD134" s="201">
        <f t="shared" si="290"/>
        <v>0</v>
      </c>
      <c r="AE134" s="8">
        <f t="shared" si="319"/>
        <v>0</v>
      </c>
      <c r="AF134" s="50">
        <f t="shared" si="320"/>
        <v>0</v>
      </c>
      <c r="AH134" s="375">
        <f t="shared" si="291"/>
        <v>0</v>
      </c>
      <c r="AI134" s="201">
        <f t="shared" si="291"/>
        <v>0</v>
      </c>
      <c r="AJ134" s="8">
        <f t="shared" si="321"/>
        <v>0</v>
      </c>
      <c r="AK134" s="50">
        <f t="shared" si="322"/>
        <v>0</v>
      </c>
      <c r="AM134" s="375">
        <f t="shared" si="292"/>
        <v>0</v>
      </c>
      <c r="AN134" s="201">
        <f t="shared" si="292"/>
        <v>0</v>
      </c>
      <c r="AO134" s="8">
        <f t="shared" si="323"/>
        <v>0</v>
      </c>
      <c r="AP134" s="50">
        <f t="shared" si="324"/>
        <v>0</v>
      </c>
      <c r="AR134" s="375">
        <f t="shared" si="293"/>
        <v>0</v>
      </c>
      <c r="AS134" s="201">
        <f t="shared" si="293"/>
        <v>0</v>
      </c>
      <c r="AT134" s="8">
        <f t="shared" si="325"/>
        <v>0</v>
      </c>
      <c r="AU134" s="50">
        <f t="shared" si="326"/>
        <v>0</v>
      </c>
      <c r="AW134" s="375">
        <f t="shared" si="294"/>
        <v>0</v>
      </c>
      <c r="AX134" s="201">
        <f t="shared" si="294"/>
        <v>0</v>
      </c>
      <c r="AY134" s="8">
        <f t="shared" si="327"/>
        <v>0</v>
      </c>
      <c r="AZ134" s="50">
        <f t="shared" si="328"/>
        <v>0</v>
      </c>
      <c r="BB134" s="375">
        <f t="shared" si="295"/>
        <v>0</v>
      </c>
      <c r="BC134" s="201">
        <f t="shared" si="295"/>
        <v>0</v>
      </c>
      <c r="BD134" s="8">
        <f t="shared" si="329"/>
        <v>0</v>
      </c>
      <c r="BE134" s="50">
        <f t="shared" si="330"/>
        <v>0</v>
      </c>
      <c r="BG134" s="375">
        <f t="shared" si="296"/>
        <v>0</v>
      </c>
      <c r="BH134" s="201">
        <f t="shared" si="296"/>
        <v>0</v>
      </c>
      <c r="BI134" s="8">
        <f t="shared" si="331"/>
        <v>0</v>
      </c>
      <c r="BJ134" s="50">
        <f t="shared" si="332"/>
        <v>0</v>
      </c>
      <c r="BL134" s="375">
        <f t="shared" si="297"/>
        <v>0</v>
      </c>
      <c r="BM134" s="201">
        <f t="shared" si="297"/>
        <v>0</v>
      </c>
      <c r="BN134" s="8">
        <f t="shared" si="333"/>
        <v>0</v>
      </c>
      <c r="BO134" s="50">
        <f t="shared" si="334"/>
        <v>0</v>
      </c>
      <c r="BQ134" s="375">
        <f t="shared" si="298"/>
        <v>0</v>
      </c>
      <c r="BR134" s="201">
        <f t="shared" si="298"/>
        <v>0</v>
      </c>
      <c r="BS134" s="8">
        <f t="shared" si="335"/>
        <v>0</v>
      </c>
      <c r="BT134" s="50">
        <f t="shared" si="336"/>
        <v>0</v>
      </c>
      <c r="BV134" s="375">
        <f t="shared" si="299"/>
        <v>0</v>
      </c>
      <c r="BW134" s="201">
        <f t="shared" si="299"/>
        <v>0</v>
      </c>
      <c r="BX134" s="8">
        <f t="shared" si="337"/>
        <v>0</v>
      </c>
      <c r="BY134" s="50">
        <f t="shared" si="338"/>
        <v>0</v>
      </c>
      <c r="CA134" s="375">
        <f t="shared" si="300"/>
        <v>0</v>
      </c>
      <c r="CB134" s="201">
        <f t="shared" si="300"/>
        <v>0</v>
      </c>
      <c r="CC134" s="8">
        <f t="shared" si="339"/>
        <v>0</v>
      </c>
      <c r="CD134" s="50">
        <f t="shared" si="340"/>
        <v>0</v>
      </c>
      <c r="CF134" s="375">
        <f t="shared" si="301"/>
        <v>0</v>
      </c>
      <c r="CG134" s="201">
        <f t="shared" si="301"/>
        <v>0</v>
      </c>
      <c r="CH134" s="8">
        <f t="shared" si="341"/>
        <v>0</v>
      </c>
      <c r="CI134" s="50">
        <f t="shared" si="342"/>
        <v>0</v>
      </c>
      <c r="CK134" s="375">
        <f t="shared" si="302"/>
        <v>0</v>
      </c>
      <c r="CL134" s="201">
        <f t="shared" si="302"/>
        <v>0</v>
      </c>
      <c r="CM134" s="8">
        <f t="shared" si="343"/>
        <v>0</v>
      </c>
      <c r="CN134" s="50">
        <f t="shared" si="344"/>
        <v>0</v>
      </c>
      <c r="CP134" s="375">
        <f t="shared" si="303"/>
        <v>0</v>
      </c>
      <c r="CQ134" s="201">
        <f t="shared" si="303"/>
        <v>0</v>
      </c>
      <c r="CR134" s="8">
        <f t="shared" si="345"/>
        <v>0</v>
      </c>
      <c r="CS134" s="50">
        <f t="shared" si="346"/>
        <v>0</v>
      </c>
      <c r="CU134" s="375">
        <f t="shared" si="304"/>
        <v>0</v>
      </c>
      <c r="CV134" s="201">
        <f t="shared" si="304"/>
        <v>0</v>
      </c>
      <c r="CW134" s="8">
        <f t="shared" si="347"/>
        <v>0</v>
      </c>
      <c r="CX134" s="50">
        <f t="shared" si="348"/>
        <v>0</v>
      </c>
      <c r="CZ134" s="375">
        <f t="shared" si="305"/>
        <v>0</v>
      </c>
      <c r="DA134" s="201">
        <f t="shared" si="305"/>
        <v>0</v>
      </c>
      <c r="DB134" s="8">
        <f t="shared" si="349"/>
        <v>0</v>
      </c>
      <c r="DC134" s="50">
        <f t="shared" si="350"/>
        <v>0</v>
      </c>
      <c r="DE134" s="375">
        <f t="shared" si="306"/>
        <v>0</v>
      </c>
      <c r="DF134" s="201">
        <f t="shared" si="306"/>
        <v>0</v>
      </c>
      <c r="DG134" s="8">
        <f t="shared" si="351"/>
        <v>0</v>
      </c>
      <c r="DH134" s="50">
        <f t="shared" si="352"/>
        <v>0</v>
      </c>
      <c r="DJ134" s="375">
        <f t="shared" si="307"/>
        <v>0</v>
      </c>
      <c r="DK134" s="201">
        <f t="shared" si="307"/>
        <v>0</v>
      </c>
      <c r="DL134" s="8">
        <f t="shared" si="353"/>
        <v>0</v>
      </c>
      <c r="DM134" s="50">
        <f t="shared" si="354"/>
        <v>0</v>
      </c>
      <c r="DO134" s="375">
        <f t="shared" si="308"/>
        <v>0</v>
      </c>
      <c r="DP134" s="201">
        <f t="shared" si="308"/>
        <v>0</v>
      </c>
      <c r="DQ134" s="8">
        <f t="shared" si="355"/>
        <v>0</v>
      </c>
      <c r="DR134" s="50">
        <f t="shared" si="356"/>
        <v>0</v>
      </c>
      <c r="DT134" s="51">
        <f t="shared" si="309"/>
        <v>0</v>
      </c>
      <c r="DU134" s="50">
        <f t="shared" si="357"/>
        <v>0</v>
      </c>
      <c r="DV134" s="51">
        <v>0</v>
      </c>
      <c r="DW134" s="50">
        <f t="shared" si="311"/>
        <v>0</v>
      </c>
      <c r="DX134" s="51">
        <f t="shared" si="360"/>
        <v>0</v>
      </c>
      <c r="DY134" s="52">
        <f t="shared" si="312"/>
        <v>0</v>
      </c>
      <c r="DZ134" s="307">
        <f t="shared" si="359"/>
        <v>0</v>
      </c>
    </row>
    <row r="135" spans="1:130" ht="18" customHeight="1" x14ac:dyDescent="0.3">
      <c r="B135" s="54"/>
      <c r="C135" s="54"/>
      <c r="D135" s="54"/>
      <c r="E135" s="239"/>
      <c r="F135" s="263"/>
      <c r="G135" s="274"/>
      <c r="H135" s="263"/>
      <c r="I135" s="56"/>
      <c r="J135" s="56"/>
      <c r="K135" s="265"/>
      <c r="L135" s="264"/>
      <c r="M135" s="57"/>
      <c r="N135" s="394"/>
      <c r="O135" s="214"/>
      <c r="P135" s="8">
        <f t="shared" si="313"/>
        <v>0</v>
      </c>
      <c r="Q135" s="50">
        <f t="shared" si="314"/>
        <v>0</v>
      </c>
      <c r="S135" s="201">
        <f t="shared" si="288"/>
        <v>0</v>
      </c>
      <c r="T135" s="201">
        <f t="shared" si="288"/>
        <v>0</v>
      </c>
      <c r="U135" s="8">
        <f t="shared" si="315"/>
        <v>0</v>
      </c>
      <c r="V135" s="50">
        <f t="shared" si="316"/>
        <v>0</v>
      </c>
      <c r="X135" s="375">
        <f t="shared" si="289"/>
        <v>0</v>
      </c>
      <c r="Y135" s="201">
        <f t="shared" si="289"/>
        <v>0</v>
      </c>
      <c r="Z135" s="8">
        <f t="shared" si="317"/>
        <v>0</v>
      </c>
      <c r="AA135" s="50">
        <f t="shared" si="318"/>
        <v>0</v>
      </c>
      <c r="AC135" s="375">
        <f t="shared" si="290"/>
        <v>0</v>
      </c>
      <c r="AD135" s="201">
        <f t="shared" si="290"/>
        <v>0</v>
      </c>
      <c r="AE135" s="8">
        <f t="shared" si="319"/>
        <v>0</v>
      </c>
      <c r="AF135" s="50">
        <f t="shared" si="320"/>
        <v>0</v>
      </c>
      <c r="AH135" s="375">
        <f t="shared" si="291"/>
        <v>0</v>
      </c>
      <c r="AI135" s="201">
        <f t="shared" si="291"/>
        <v>0</v>
      </c>
      <c r="AJ135" s="8">
        <f t="shared" si="321"/>
        <v>0</v>
      </c>
      <c r="AK135" s="50">
        <f t="shared" si="322"/>
        <v>0</v>
      </c>
      <c r="AM135" s="375">
        <f t="shared" si="292"/>
        <v>0</v>
      </c>
      <c r="AN135" s="201">
        <f t="shared" si="292"/>
        <v>0</v>
      </c>
      <c r="AO135" s="8">
        <f t="shared" si="323"/>
        <v>0</v>
      </c>
      <c r="AP135" s="50">
        <f t="shared" si="324"/>
        <v>0</v>
      </c>
      <c r="AR135" s="375">
        <f t="shared" si="293"/>
        <v>0</v>
      </c>
      <c r="AS135" s="201">
        <f t="shared" si="293"/>
        <v>0</v>
      </c>
      <c r="AT135" s="8">
        <f t="shared" si="325"/>
        <v>0</v>
      </c>
      <c r="AU135" s="50">
        <f t="shared" si="326"/>
        <v>0</v>
      </c>
      <c r="AW135" s="375">
        <f t="shared" si="294"/>
        <v>0</v>
      </c>
      <c r="AX135" s="201">
        <f t="shared" si="294"/>
        <v>0</v>
      </c>
      <c r="AY135" s="8">
        <f t="shared" si="327"/>
        <v>0</v>
      </c>
      <c r="AZ135" s="50">
        <f t="shared" si="328"/>
        <v>0</v>
      </c>
      <c r="BB135" s="375">
        <f t="shared" si="295"/>
        <v>0</v>
      </c>
      <c r="BC135" s="201">
        <f t="shared" si="295"/>
        <v>0</v>
      </c>
      <c r="BD135" s="8">
        <f t="shared" si="329"/>
        <v>0</v>
      </c>
      <c r="BE135" s="50">
        <f t="shared" si="330"/>
        <v>0</v>
      </c>
      <c r="BG135" s="375">
        <f t="shared" si="296"/>
        <v>0</v>
      </c>
      <c r="BH135" s="201">
        <f t="shared" si="296"/>
        <v>0</v>
      </c>
      <c r="BI135" s="8">
        <f t="shared" si="331"/>
        <v>0</v>
      </c>
      <c r="BJ135" s="50">
        <f t="shared" si="332"/>
        <v>0</v>
      </c>
      <c r="BL135" s="375">
        <f t="shared" si="297"/>
        <v>0</v>
      </c>
      <c r="BM135" s="201">
        <f t="shared" si="297"/>
        <v>0</v>
      </c>
      <c r="BN135" s="8">
        <f t="shared" si="333"/>
        <v>0</v>
      </c>
      <c r="BO135" s="50">
        <f t="shared" si="334"/>
        <v>0</v>
      </c>
      <c r="BQ135" s="375">
        <f t="shared" si="298"/>
        <v>0</v>
      </c>
      <c r="BR135" s="201">
        <f t="shared" si="298"/>
        <v>0</v>
      </c>
      <c r="BS135" s="8">
        <f t="shared" si="335"/>
        <v>0</v>
      </c>
      <c r="BT135" s="50">
        <f t="shared" si="336"/>
        <v>0</v>
      </c>
      <c r="BV135" s="375">
        <f t="shared" si="299"/>
        <v>0</v>
      </c>
      <c r="BW135" s="201">
        <f t="shared" si="299"/>
        <v>0</v>
      </c>
      <c r="BX135" s="8">
        <f t="shared" si="337"/>
        <v>0</v>
      </c>
      <c r="BY135" s="50">
        <f t="shared" si="338"/>
        <v>0</v>
      </c>
      <c r="CA135" s="375">
        <f t="shared" si="300"/>
        <v>0</v>
      </c>
      <c r="CB135" s="201">
        <f t="shared" si="300"/>
        <v>0</v>
      </c>
      <c r="CC135" s="8">
        <f t="shared" si="339"/>
        <v>0</v>
      </c>
      <c r="CD135" s="50">
        <f t="shared" si="340"/>
        <v>0</v>
      </c>
      <c r="CF135" s="375">
        <f t="shared" si="301"/>
        <v>0</v>
      </c>
      <c r="CG135" s="201">
        <f t="shared" si="301"/>
        <v>0</v>
      </c>
      <c r="CH135" s="8">
        <f t="shared" si="341"/>
        <v>0</v>
      </c>
      <c r="CI135" s="50">
        <f t="shared" si="342"/>
        <v>0</v>
      </c>
      <c r="CK135" s="375">
        <f t="shared" si="302"/>
        <v>0</v>
      </c>
      <c r="CL135" s="201">
        <f t="shared" si="302"/>
        <v>0</v>
      </c>
      <c r="CM135" s="8">
        <f t="shared" si="343"/>
        <v>0</v>
      </c>
      <c r="CN135" s="50">
        <f t="shared" si="344"/>
        <v>0</v>
      </c>
      <c r="CP135" s="375">
        <f t="shared" si="303"/>
        <v>0</v>
      </c>
      <c r="CQ135" s="201">
        <f t="shared" si="303"/>
        <v>0</v>
      </c>
      <c r="CR135" s="8">
        <f t="shared" si="345"/>
        <v>0</v>
      </c>
      <c r="CS135" s="50">
        <f t="shared" si="346"/>
        <v>0</v>
      </c>
      <c r="CU135" s="375">
        <f t="shared" si="304"/>
        <v>0</v>
      </c>
      <c r="CV135" s="201">
        <f t="shared" si="304"/>
        <v>0</v>
      </c>
      <c r="CW135" s="8">
        <f t="shared" si="347"/>
        <v>0</v>
      </c>
      <c r="CX135" s="50">
        <f t="shared" si="348"/>
        <v>0</v>
      </c>
      <c r="CZ135" s="375">
        <f t="shared" si="305"/>
        <v>0</v>
      </c>
      <c r="DA135" s="201">
        <f t="shared" si="305"/>
        <v>0</v>
      </c>
      <c r="DB135" s="8">
        <f t="shared" si="349"/>
        <v>0</v>
      </c>
      <c r="DC135" s="50">
        <f t="shared" si="350"/>
        <v>0</v>
      </c>
      <c r="DE135" s="375">
        <f t="shared" si="306"/>
        <v>0</v>
      </c>
      <c r="DF135" s="201">
        <f t="shared" si="306"/>
        <v>0</v>
      </c>
      <c r="DG135" s="8">
        <f t="shared" si="351"/>
        <v>0</v>
      </c>
      <c r="DH135" s="50">
        <f t="shared" si="352"/>
        <v>0</v>
      </c>
      <c r="DJ135" s="375">
        <f t="shared" si="307"/>
        <v>0</v>
      </c>
      <c r="DK135" s="201">
        <f t="shared" si="307"/>
        <v>0</v>
      </c>
      <c r="DL135" s="8">
        <f t="shared" si="353"/>
        <v>0</v>
      </c>
      <c r="DM135" s="50">
        <f t="shared" si="354"/>
        <v>0</v>
      </c>
      <c r="DO135" s="375">
        <f t="shared" si="308"/>
        <v>0</v>
      </c>
      <c r="DP135" s="201">
        <f t="shared" si="308"/>
        <v>0</v>
      </c>
      <c r="DQ135" s="8">
        <f t="shared" si="355"/>
        <v>0</v>
      </c>
      <c r="DR135" s="50">
        <f t="shared" si="356"/>
        <v>0</v>
      </c>
      <c r="DT135" s="51">
        <f t="shared" si="309"/>
        <v>0</v>
      </c>
      <c r="DU135" s="50">
        <f t="shared" si="357"/>
        <v>0</v>
      </c>
      <c r="DV135" s="51">
        <v>0</v>
      </c>
      <c r="DW135" s="50">
        <f t="shared" si="311"/>
        <v>0</v>
      </c>
      <c r="DX135" s="51">
        <f t="shared" si="360"/>
        <v>0</v>
      </c>
      <c r="DY135" s="52">
        <f t="shared" si="312"/>
        <v>0</v>
      </c>
      <c r="DZ135" s="307">
        <f t="shared" si="359"/>
        <v>0</v>
      </c>
    </row>
    <row r="136" spans="1:130" ht="18" customHeight="1" x14ac:dyDescent="0.3">
      <c r="B136" s="54"/>
      <c r="C136" s="54"/>
      <c r="D136" s="54"/>
      <c r="E136" s="239"/>
      <c r="F136" s="263"/>
      <c r="G136" s="274"/>
      <c r="H136" s="263"/>
      <c r="I136" s="56"/>
      <c r="J136" s="56"/>
      <c r="K136" s="265"/>
      <c r="L136" s="264"/>
      <c r="M136" s="57"/>
      <c r="N136" s="394"/>
      <c r="O136" s="214"/>
      <c r="P136" s="8">
        <f t="shared" si="313"/>
        <v>0</v>
      </c>
      <c r="Q136" s="50">
        <f t="shared" si="314"/>
        <v>0</v>
      </c>
      <c r="S136" s="201">
        <f t="shared" si="288"/>
        <v>0</v>
      </c>
      <c r="T136" s="201">
        <f t="shared" si="288"/>
        <v>0</v>
      </c>
      <c r="U136" s="8">
        <f t="shared" si="315"/>
        <v>0</v>
      </c>
      <c r="V136" s="50">
        <f t="shared" si="316"/>
        <v>0</v>
      </c>
      <c r="X136" s="375">
        <f t="shared" si="289"/>
        <v>0</v>
      </c>
      <c r="Y136" s="201">
        <f t="shared" si="289"/>
        <v>0</v>
      </c>
      <c r="Z136" s="8">
        <f t="shared" si="317"/>
        <v>0</v>
      </c>
      <c r="AA136" s="50">
        <f t="shared" si="318"/>
        <v>0</v>
      </c>
      <c r="AC136" s="375">
        <f t="shared" si="290"/>
        <v>0</v>
      </c>
      <c r="AD136" s="201">
        <f t="shared" si="290"/>
        <v>0</v>
      </c>
      <c r="AE136" s="8">
        <f t="shared" si="319"/>
        <v>0</v>
      </c>
      <c r="AF136" s="50">
        <f t="shared" si="320"/>
        <v>0</v>
      </c>
      <c r="AH136" s="375">
        <f t="shared" si="291"/>
        <v>0</v>
      </c>
      <c r="AI136" s="201">
        <f t="shared" si="291"/>
        <v>0</v>
      </c>
      <c r="AJ136" s="8">
        <f t="shared" si="321"/>
        <v>0</v>
      </c>
      <c r="AK136" s="50">
        <f t="shared" si="322"/>
        <v>0</v>
      </c>
      <c r="AM136" s="375">
        <f t="shared" si="292"/>
        <v>0</v>
      </c>
      <c r="AN136" s="201">
        <f t="shared" si="292"/>
        <v>0</v>
      </c>
      <c r="AO136" s="8">
        <f t="shared" si="323"/>
        <v>0</v>
      </c>
      <c r="AP136" s="50">
        <f t="shared" si="324"/>
        <v>0</v>
      </c>
      <c r="AR136" s="375">
        <f t="shared" si="293"/>
        <v>0</v>
      </c>
      <c r="AS136" s="201">
        <f t="shared" si="293"/>
        <v>0</v>
      </c>
      <c r="AT136" s="8">
        <f t="shared" si="325"/>
        <v>0</v>
      </c>
      <c r="AU136" s="50">
        <f t="shared" si="326"/>
        <v>0</v>
      </c>
      <c r="AW136" s="375">
        <f t="shared" si="294"/>
        <v>0</v>
      </c>
      <c r="AX136" s="201">
        <f t="shared" si="294"/>
        <v>0</v>
      </c>
      <c r="AY136" s="8">
        <f t="shared" si="327"/>
        <v>0</v>
      </c>
      <c r="AZ136" s="50">
        <f t="shared" si="328"/>
        <v>0</v>
      </c>
      <c r="BB136" s="375">
        <f t="shared" si="295"/>
        <v>0</v>
      </c>
      <c r="BC136" s="201">
        <f t="shared" si="295"/>
        <v>0</v>
      </c>
      <c r="BD136" s="8">
        <f t="shared" si="329"/>
        <v>0</v>
      </c>
      <c r="BE136" s="50">
        <f t="shared" si="330"/>
        <v>0</v>
      </c>
      <c r="BG136" s="375">
        <f t="shared" si="296"/>
        <v>0</v>
      </c>
      <c r="BH136" s="201">
        <f t="shared" si="296"/>
        <v>0</v>
      </c>
      <c r="BI136" s="8">
        <f t="shared" si="331"/>
        <v>0</v>
      </c>
      <c r="BJ136" s="50">
        <f t="shared" si="332"/>
        <v>0</v>
      </c>
      <c r="BL136" s="375">
        <f t="shared" si="297"/>
        <v>0</v>
      </c>
      <c r="BM136" s="201">
        <f t="shared" si="297"/>
        <v>0</v>
      </c>
      <c r="BN136" s="8">
        <f t="shared" si="333"/>
        <v>0</v>
      </c>
      <c r="BO136" s="50">
        <f t="shared" si="334"/>
        <v>0</v>
      </c>
      <c r="BQ136" s="375">
        <f t="shared" si="298"/>
        <v>0</v>
      </c>
      <c r="BR136" s="201">
        <f t="shared" si="298"/>
        <v>0</v>
      </c>
      <c r="BS136" s="8">
        <f t="shared" si="335"/>
        <v>0</v>
      </c>
      <c r="BT136" s="50">
        <f t="shared" si="336"/>
        <v>0</v>
      </c>
      <c r="BV136" s="375">
        <f t="shared" si="299"/>
        <v>0</v>
      </c>
      <c r="BW136" s="201">
        <f t="shared" si="299"/>
        <v>0</v>
      </c>
      <c r="BX136" s="8">
        <f t="shared" si="337"/>
        <v>0</v>
      </c>
      <c r="BY136" s="50">
        <f t="shared" si="338"/>
        <v>0</v>
      </c>
      <c r="CA136" s="375">
        <f t="shared" si="300"/>
        <v>0</v>
      </c>
      <c r="CB136" s="201">
        <f t="shared" si="300"/>
        <v>0</v>
      </c>
      <c r="CC136" s="8">
        <f t="shared" si="339"/>
        <v>0</v>
      </c>
      <c r="CD136" s="50">
        <f t="shared" si="340"/>
        <v>0</v>
      </c>
      <c r="CF136" s="375">
        <f t="shared" si="301"/>
        <v>0</v>
      </c>
      <c r="CG136" s="201">
        <f t="shared" si="301"/>
        <v>0</v>
      </c>
      <c r="CH136" s="8">
        <f t="shared" si="341"/>
        <v>0</v>
      </c>
      <c r="CI136" s="50">
        <f t="shared" si="342"/>
        <v>0</v>
      </c>
      <c r="CK136" s="375">
        <f t="shared" si="302"/>
        <v>0</v>
      </c>
      <c r="CL136" s="201">
        <f t="shared" si="302"/>
        <v>0</v>
      </c>
      <c r="CM136" s="8">
        <f t="shared" si="343"/>
        <v>0</v>
      </c>
      <c r="CN136" s="50">
        <f t="shared" si="344"/>
        <v>0</v>
      </c>
      <c r="CP136" s="375">
        <f t="shared" si="303"/>
        <v>0</v>
      </c>
      <c r="CQ136" s="201">
        <f t="shared" si="303"/>
        <v>0</v>
      </c>
      <c r="CR136" s="8">
        <f t="shared" si="345"/>
        <v>0</v>
      </c>
      <c r="CS136" s="50">
        <f t="shared" si="346"/>
        <v>0</v>
      </c>
      <c r="CU136" s="375">
        <f t="shared" si="304"/>
        <v>0</v>
      </c>
      <c r="CV136" s="201">
        <f t="shared" si="304"/>
        <v>0</v>
      </c>
      <c r="CW136" s="8">
        <f t="shared" si="347"/>
        <v>0</v>
      </c>
      <c r="CX136" s="50">
        <f t="shared" si="348"/>
        <v>0</v>
      </c>
      <c r="CZ136" s="375">
        <f t="shared" si="305"/>
        <v>0</v>
      </c>
      <c r="DA136" s="201">
        <f t="shared" si="305"/>
        <v>0</v>
      </c>
      <c r="DB136" s="8">
        <f t="shared" si="349"/>
        <v>0</v>
      </c>
      <c r="DC136" s="50">
        <f t="shared" si="350"/>
        <v>0</v>
      </c>
      <c r="DE136" s="375">
        <f t="shared" si="306"/>
        <v>0</v>
      </c>
      <c r="DF136" s="201">
        <f t="shared" si="306"/>
        <v>0</v>
      </c>
      <c r="DG136" s="8">
        <f t="shared" si="351"/>
        <v>0</v>
      </c>
      <c r="DH136" s="50">
        <f t="shared" si="352"/>
        <v>0</v>
      </c>
      <c r="DJ136" s="375">
        <f t="shared" si="307"/>
        <v>0</v>
      </c>
      <c r="DK136" s="201">
        <f t="shared" si="307"/>
        <v>0</v>
      </c>
      <c r="DL136" s="8">
        <f t="shared" si="353"/>
        <v>0</v>
      </c>
      <c r="DM136" s="50">
        <f t="shared" si="354"/>
        <v>0</v>
      </c>
      <c r="DO136" s="375">
        <f t="shared" si="308"/>
        <v>0</v>
      </c>
      <c r="DP136" s="201">
        <f t="shared" si="308"/>
        <v>0</v>
      </c>
      <c r="DQ136" s="8">
        <f t="shared" si="355"/>
        <v>0</v>
      </c>
      <c r="DR136" s="50">
        <f t="shared" si="356"/>
        <v>0</v>
      </c>
      <c r="DT136" s="51">
        <f t="shared" si="309"/>
        <v>0</v>
      </c>
      <c r="DU136" s="50">
        <f t="shared" si="357"/>
        <v>0</v>
      </c>
      <c r="DV136" s="51">
        <v>0</v>
      </c>
      <c r="DW136" s="50">
        <f t="shared" si="311"/>
        <v>0</v>
      </c>
      <c r="DX136" s="51">
        <f t="shared" si="360"/>
        <v>0</v>
      </c>
      <c r="DY136" s="52">
        <f t="shared" si="312"/>
        <v>0</v>
      </c>
      <c r="DZ136" s="307">
        <f t="shared" si="359"/>
        <v>0</v>
      </c>
    </row>
    <row r="137" spans="1:130" ht="18" customHeight="1" x14ac:dyDescent="0.3">
      <c r="B137" s="54"/>
      <c r="C137" s="54"/>
      <c r="D137" s="54"/>
      <c r="E137" s="239"/>
      <c r="F137" s="263"/>
      <c r="G137" s="274"/>
      <c r="H137" s="263"/>
      <c r="I137" s="56"/>
      <c r="J137" s="56"/>
      <c r="K137" s="265"/>
      <c r="L137" s="264"/>
      <c r="M137" s="57"/>
      <c r="N137" s="394"/>
      <c r="O137" s="214"/>
      <c r="P137" s="8">
        <f t="shared" si="313"/>
        <v>0</v>
      </c>
      <c r="Q137" s="50">
        <f t="shared" si="314"/>
        <v>0</v>
      </c>
      <c r="S137" s="201">
        <f t="shared" si="288"/>
        <v>0</v>
      </c>
      <c r="T137" s="201">
        <f t="shared" si="288"/>
        <v>0</v>
      </c>
      <c r="U137" s="8">
        <f t="shared" si="315"/>
        <v>0</v>
      </c>
      <c r="V137" s="50">
        <f t="shared" si="316"/>
        <v>0</v>
      </c>
      <c r="X137" s="375">
        <f t="shared" si="289"/>
        <v>0</v>
      </c>
      <c r="Y137" s="201">
        <f t="shared" si="289"/>
        <v>0</v>
      </c>
      <c r="Z137" s="8">
        <f t="shared" si="317"/>
        <v>0</v>
      </c>
      <c r="AA137" s="50">
        <f t="shared" si="318"/>
        <v>0</v>
      </c>
      <c r="AC137" s="375">
        <f t="shared" si="290"/>
        <v>0</v>
      </c>
      <c r="AD137" s="201">
        <f t="shared" si="290"/>
        <v>0</v>
      </c>
      <c r="AE137" s="8">
        <f t="shared" si="319"/>
        <v>0</v>
      </c>
      <c r="AF137" s="50">
        <f t="shared" si="320"/>
        <v>0</v>
      </c>
      <c r="AH137" s="375">
        <f t="shared" si="291"/>
        <v>0</v>
      </c>
      <c r="AI137" s="201">
        <f t="shared" si="291"/>
        <v>0</v>
      </c>
      <c r="AJ137" s="8">
        <f t="shared" si="321"/>
        <v>0</v>
      </c>
      <c r="AK137" s="50">
        <f t="shared" si="322"/>
        <v>0</v>
      </c>
      <c r="AM137" s="375">
        <f t="shared" si="292"/>
        <v>0</v>
      </c>
      <c r="AN137" s="201">
        <f t="shared" si="292"/>
        <v>0</v>
      </c>
      <c r="AO137" s="8">
        <f t="shared" si="323"/>
        <v>0</v>
      </c>
      <c r="AP137" s="50">
        <f t="shared" si="324"/>
        <v>0</v>
      </c>
      <c r="AR137" s="375">
        <f t="shared" si="293"/>
        <v>0</v>
      </c>
      <c r="AS137" s="201">
        <f t="shared" si="293"/>
        <v>0</v>
      </c>
      <c r="AT137" s="8">
        <f t="shared" si="325"/>
        <v>0</v>
      </c>
      <c r="AU137" s="50">
        <f t="shared" si="326"/>
        <v>0</v>
      </c>
      <c r="AW137" s="375">
        <f t="shared" si="294"/>
        <v>0</v>
      </c>
      <c r="AX137" s="201">
        <f t="shared" si="294"/>
        <v>0</v>
      </c>
      <c r="AY137" s="8">
        <f t="shared" si="327"/>
        <v>0</v>
      </c>
      <c r="AZ137" s="50">
        <f t="shared" si="328"/>
        <v>0</v>
      </c>
      <c r="BB137" s="375">
        <f t="shared" si="295"/>
        <v>0</v>
      </c>
      <c r="BC137" s="201">
        <f t="shared" si="295"/>
        <v>0</v>
      </c>
      <c r="BD137" s="8">
        <f t="shared" si="329"/>
        <v>0</v>
      </c>
      <c r="BE137" s="50">
        <f t="shared" si="330"/>
        <v>0</v>
      </c>
      <c r="BG137" s="375">
        <f t="shared" si="296"/>
        <v>0</v>
      </c>
      <c r="BH137" s="201">
        <f t="shared" si="296"/>
        <v>0</v>
      </c>
      <c r="BI137" s="8">
        <f t="shared" si="331"/>
        <v>0</v>
      </c>
      <c r="BJ137" s="50">
        <f t="shared" si="332"/>
        <v>0</v>
      </c>
      <c r="BL137" s="375">
        <f t="shared" si="297"/>
        <v>0</v>
      </c>
      <c r="BM137" s="201">
        <f t="shared" si="297"/>
        <v>0</v>
      </c>
      <c r="BN137" s="8">
        <f t="shared" si="333"/>
        <v>0</v>
      </c>
      <c r="BO137" s="50">
        <f t="shared" si="334"/>
        <v>0</v>
      </c>
      <c r="BQ137" s="375">
        <f t="shared" si="298"/>
        <v>0</v>
      </c>
      <c r="BR137" s="201">
        <f t="shared" si="298"/>
        <v>0</v>
      </c>
      <c r="BS137" s="8">
        <f t="shared" si="335"/>
        <v>0</v>
      </c>
      <c r="BT137" s="50">
        <f t="shared" si="336"/>
        <v>0</v>
      </c>
      <c r="BV137" s="375">
        <f t="shared" si="299"/>
        <v>0</v>
      </c>
      <c r="BW137" s="201">
        <f t="shared" si="299"/>
        <v>0</v>
      </c>
      <c r="BX137" s="8">
        <f t="shared" si="337"/>
        <v>0</v>
      </c>
      <c r="BY137" s="50">
        <f t="shared" si="338"/>
        <v>0</v>
      </c>
      <c r="CA137" s="375">
        <f t="shared" si="300"/>
        <v>0</v>
      </c>
      <c r="CB137" s="201">
        <f t="shared" si="300"/>
        <v>0</v>
      </c>
      <c r="CC137" s="8">
        <f t="shared" si="339"/>
        <v>0</v>
      </c>
      <c r="CD137" s="50">
        <f t="shared" si="340"/>
        <v>0</v>
      </c>
      <c r="CF137" s="375">
        <f t="shared" si="301"/>
        <v>0</v>
      </c>
      <c r="CG137" s="201">
        <f t="shared" si="301"/>
        <v>0</v>
      </c>
      <c r="CH137" s="8">
        <f t="shared" si="341"/>
        <v>0</v>
      </c>
      <c r="CI137" s="50">
        <f t="shared" si="342"/>
        <v>0</v>
      </c>
      <c r="CK137" s="375">
        <f t="shared" si="302"/>
        <v>0</v>
      </c>
      <c r="CL137" s="201">
        <f t="shared" si="302"/>
        <v>0</v>
      </c>
      <c r="CM137" s="8">
        <f t="shared" si="343"/>
        <v>0</v>
      </c>
      <c r="CN137" s="50">
        <f t="shared" si="344"/>
        <v>0</v>
      </c>
      <c r="CP137" s="375">
        <f t="shared" si="303"/>
        <v>0</v>
      </c>
      <c r="CQ137" s="201">
        <f t="shared" si="303"/>
        <v>0</v>
      </c>
      <c r="CR137" s="8">
        <f t="shared" si="345"/>
        <v>0</v>
      </c>
      <c r="CS137" s="50">
        <f t="shared" si="346"/>
        <v>0</v>
      </c>
      <c r="CU137" s="375">
        <f t="shared" si="304"/>
        <v>0</v>
      </c>
      <c r="CV137" s="201">
        <f t="shared" si="304"/>
        <v>0</v>
      </c>
      <c r="CW137" s="8">
        <f t="shared" si="347"/>
        <v>0</v>
      </c>
      <c r="CX137" s="50">
        <f t="shared" si="348"/>
        <v>0</v>
      </c>
      <c r="CZ137" s="375">
        <f t="shared" si="305"/>
        <v>0</v>
      </c>
      <c r="DA137" s="201">
        <f t="shared" si="305"/>
        <v>0</v>
      </c>
      <c r="DB137" s="8">
        <f t="shared" si="349"/>
        <v>0</v>
      </c>
      <c r="DC137" s="50">
        <f t="shared" si="350"/>
        <v>0</v>
      </c>
      <c r="DE137" s="375">
        <f t="shared" si="306"/>
        <v>0</v>
      </c>
      <c r="DF137" s="201">
        <f t="shared" si="306"/>
        <v>0</v>
      </c>
      <c r="DG137" s="8">
        <f t="shared" si="351"/>
        <v>0</v>
      </c>
      <c r="DH137" s="50">
        <f t="shared" si="352"/>
        <v>0</v>
      </c>
      <c r="DJ137" s="375">
        <f t="shared" si="307"/>
        <v>0</v>
      </c>
      <c r="DK137" s="201">
        <f t="shared" si="307"/>
        <v>0</v>
      </c>
      <c r="DL137" s="8">
        <f t="shared" si="353"/>
        <v>0</v>
      </c>
      <c r="DM137" s="50">
        <f t="shared" si="354"/>
        <v>0</v>
      </c>
      <c r="DO137" s="375">
        <f t="shared" si="308"/>
        <v>0</v>
      </c>
      <c r="DP137" s="201">
        <f t="shared" si="308"/>
        <v>0</v>
      </c>
      <c r="DQ137" s="8">
        <f t="shared" si="355"/>
        <v>0</v>
      </c>
      <c r="DR137" s="50">
        <f t="shared" si="356"/>
        <v>0</v>
      </c>
      <c r="DT137" s="51">
        <f t="shared" si="309"/>
        <v>0</v>
      </c>
      <c r="DU137" s="50">
        <f t="shared" si="357"/>
        <v>0</v>
      </c>
      <c r="DV137" s="51">
        <v>0</v>
      </c>
      <c r="DW137" s="50">
        <f t="shared" si="311"/>
        <v>0</v>
      </c>
      <c r="DX137" s="51">
        <f t="shared" si="360"/>
        <v>0</v>
      </c>
      <c r="DY137" s="52">
        <f t="shared" si="360"/>
        <v>0</v>
      </c>
      <c r="DZ137" s="307">
        <f t="shared" si="359"/>
        <v>0</v>
      </c>
    </row>
    <row r="138" spans="1:130" ht="18" customHeight="1" x14ac:dyDescent="0.3">
      <c r="B138" s="54"/>
      <c r="C138" s="54"/>
      <c r="D138" s="54"/>
      <c r="E138" s="239"/>
      <c r="F138" s="263"/>
      <c r="G138" s="274"/>
      <c r="H138" s="263"/>
      <c r="I138" s="56"/>
      <c r="J138" s="56"/>
      <c r="K138" s="265"/>
      <c r="L138" s="264"/>
      <c r="M138" s="57"/>
      <c r="N138" s="394"/>
      <c r="O138" s="214"/>
      <c r="P138" s="8">
        <f t="shared" si="313"/>
        <v>0</v>
      </c>
      <c r="Q138" s="50">
        <f t="shared" si="314"/>
        <v>0</v>
      </c>
      <c r="S138" s="201">
        <f t="shared" si="288"/>
        <v>0</v>
      </c>
      <c r="T138" s="201">
        <f t="shared" si="288"/>
        <v>0</v>
      </c>
      <c r="U138" s="8">
        <f t="shared" si="315"/>
        <v>0</v>
      </c>
      <c r="V138" s="50">
        <f t="shared" si="316"/>
        <v>0</v>
      </c>
      <c r="X138" s="375">
        <f t="shared" si="289"/>
        <v>0</v>
      </c>
      <c r="Y138" s="201">
        <f t="shared" si="289"/>
        <v>0</v>
      </c>
      <c r="Z138" s="8">
        <f t="shared" si="317"/>
        <v>0</v>
      </c>
      <c r="AA138" s="50">
        <f t="shared" si="318"/>
        <v>0</v>
      </c>
      <c r="AC138" s="375">
        <f t="shared" ref="AC138:AD140" si="361">X138</f>
        <v>0</v>
      </c>
      <c r="AD138" s="201">
        <f t="shared" si="361"/>
        <v>0</v>
      </c>
      <c r="AE138" s="8">
        <f t="shared" si="319"/>
        <v>0</v>
      </c>
      <c r="AF138" s="50">
        <f t="shared" si="320"/>
        <v>0</v>
      </c>
      <c r="AH138" s="375">
        <f t="shared" si="291"/>
        <v>0</v>
      </c>
      <c r="AI138" s="201">
        <f t="shared" si="291"/>
        <v>0</v>
      </c>
      <c r="AJ138" s="8">
        <f t="shared" si="321"/>
        <v>0</v>
      </c>
      <c r="AK138" s="50">
        <f t="shared" si="322"/>
        <v>0</v>
      </c>
      <c r="AM138" s="375">
        <f t="shared" si="292"/>
        <v>0</v>
      </c>
      <c r="AN138" s="201">
        <f t="shared" si="292"/>
        <v>0</v>
      </c>
      <c r="AO138" s="8">
        <f t="shared" si="323"/>
        <v>0</v>
      </c>
      <c r="AP138" s="50">
        <f t="shared" si="324"/>
        <v>0</v>
      </c>
      <c r="AR138" s="375">
        <f t="shared" si="293"/>
        <v>0</v>
      </c>
      <c r="AS138" s="201">
        <f t="shared" si="293"/>
        <v>0</v>
      </c>
      <c r="AT138" s="8">
        <f t="shared" si="325"/>
        <v>0</v>
      </c>
      <c r="AU138" s="50">
        <f t="shared" si="326"/>
        <v>0</v>
      </c>
      <c r="AW138" s="375">
        <f t="shared" si="294"/>
        <v>0</v>
      </c>
      <c r="AX138" s="201">
        <f t="shared" si="294"/>
        <v>0</v>
      </c>
      <c r="AY138" s="8">
        <f t="shared" si="327"/>
        <v>0</v>
      </c>
      <c r="AZ138" s="50">
        <f t="shared" si="328"/>
        <v>0</v>
      </c>
      <c r="BB138" s="375">
        <f t="shared" si="295"/>
        <v>0</v>
      </c>
      <c r="BC138" s="201">
        <f t="shared" si="295"/>
        <v>0</v>
      </c>
      <c r="BD138" s="8">
        <f t="shared" si="329"/>
        <v>0</v>
      </c>
      <c r="BE138" s="50">
        <f t="shared" si="330"/>
        <v>0</v>
      </c>
      <c r="BG138" s="375">
        <f t="shared" si="296"/>
        <v>0</v>
      </c>
      <c r="BH138" s="201">
        <f t="shared" si="296"/>
        <v>0</v>
      </c>
      <c r="BI138" s="8">
        <f t="shared" si="331"/>
        <v>0</v>
      </c>
      <c r="BJ138" s="50">
        <f t="shared" si="332"/>
        <v>0</v>
      </c>
      <c r="BL138" s="375">
        <f t="shared" si="297"/>
        <v>0</v>
      </c>
      <c r="BM138" s="201">
        <f t="shared" si="297"/>
        <v>0</v>
      </c>
      <c r="BN138" s="8">
        <f t="shared" si="333"/>
        <v>0</v>
      </c>
      <c r="BO138" s="50">
        <f t="shared" si="334"/>
        <v>0</v>
      </c>
      <c r="BQ138" s="375">
        <f t="shared" si="298"/>
        <v>0</v>
      </c>
      <c r="BR138" s="201">
        <f t="shared" si="298"/>
        <v>0</v>
      </c>
      <c r="BS138" s="8">
        <f t="shared" si="335"/>
        <v>0</v>
      </c>
      <c r="BT138" s="50">
        <f t="shared" si="336"/>
        <v>0</v>
      </c>
      <c r="BV138" s="375">
        <f t="shared" si="299"/>
        <v>0</v>
      </c>
      <c r="BW138" s="201">
        <f t="shared" si="299"/>
        <v>0</v>
      </c>
      <c r="BX138" s="8">
        <f t="shared" si="337"/>
        <v>0</v>
      </c>
      <c r="BY138" s="50">
        <f t="shared" si="338"/>
        <v>0</v>
      </c>
      <c r="CA138" s="375">
        <f t="shared" si="300"/>
        <v>0</v>
      </c>
      <c r="CB138" s="201">
        <f t="shared" si="300"/>
        <v>0</v>
      </c>
      <c r="CC138" s="8">
        <f t="shared" si="339"/>
        <v>0</v>
      </c>
      <c r="CD138" s="50">
        <f t="shared" si="340"/>
        <v>0</v>
      </c>
      <c r="CF138" s="375">
        <f t="shared" si="301"/>
        <v>0</v>
      </c>
      <c r="CG138" s="201">
        <f t="shared" si="301"/>
        <v>0</v>
      </c>
      <c r="CH138" s="8">
        <f t="shared" si="341"/>
        <v>0</v>
      </c>
      <c r="CI138" s="50">
        <f t="shared" si="342"/>
        <v>0</v>
      </c>
      <c r="CK138" s="375">
        <f t="shared" si="302"/>
        <v>0</v>
      </c>
      <c r="CL138" s="201">
        <f t="shared" si="302"/>
        <v>0</v>
      </c>
      <c r="CM138" s="8">
        <f t="shared" si="343"/>
        <v>0</v>
      </c>
      <c r="CN138" s="50">
        <f t="shared" si="344"/>
        <v>0</v>
      </c>
      <c r="CP138" s="375">
        <f t="shared" si="303"/>
        <v>0</v>
      </c>
      <c r="CQ138" s="201">
        <f t="shared" si="303"/>
        <v>0</v>
      </c>
      <c r="CR138" s="8">
        <f t="shared" si="345"/>
        <v>0</v>
      </c>
      <c r="CS138" s="50">
        <f t="shared" si="346"/>
        <v>0</v>
      </c>
      <c r="CU138" s="375">
        <f t="shared" si="304"/>
        <v>0</v>
      </c>
      <c r="CV138" s="201">
        <f t="shared" si="304"/>
        <v>0</v>
      </c>
      <c r="CW138" s="8">
        <f t="shared" si="347"/>
        <v>0</v>
      </c>
      <c r="CX138" s="50">
        <f t="shared" si="348"/>
        <v>0</v>
      </c>
      <c r="CZ138" s="375">
        <f t="shared" si="305"/>
        <v>0</v>
      </c>
      <c r="DA138" s="201">
        <f t="shared" si="305"/>
        <v>0</v>
      </c>
      <c r="DB138" s="8">
        <f t="shared" si="349"/>
        <v>0</v>
      </c>
      <c r="DC138" s="50">
        <f t="shared" si="350"/>
        <v>0</v>
      </c>
      <c r="DE138" s="375">
        <f t="shared" si="306"/>
        <v>0</v>
      </c>
      <c r="DF138" s="201">
        <f t="shared" si="306"/>
        <v>0</v>
      </c>
      <c r="DG138" s="8">
        <f t="shared" si="351"/>
        <v>0</v>
      </c>
      <c r="DH138" s="50">
        <f t="shared" si="352"/>
        <v>0</v>
      </c>
      <c r="DJ138" s="375">
        <f t="shared" si="307"/>
        <v>0</v>
      </c>
      <c r="DK138" s="201">
        <f t="shared" si="307"/>
        <v>0</v>
      </c>
      <c r="DL138" s="8">
        <f t="shared" si="353"/>
        <v>0</v>
      </c>
      <c r="DM138" s="50">
        <f t="shared" si="354"/>
        <v>0</v>
      </c>
      <c r="DO138" s="375">
        <f t="shared" si="308"/>
        <v>0</v>
      </c>
      <c r="DP138" s="201">
        <f t="shared" si="308"/>
        <v>0</v>
      </c>
      <c r="DQ138" s="8">
        <f t="shared" si="355"/>
        <v>0</v>
      </c>
      <c r="DR138" s="50">
        <f t="shared" si="356"/>
        <v>0</v>
      </c>
      <c r="DT138" s="51">
        <f t="shared" si="309"/>
        <v>0</v>
      </c>
      <c r="DU138" s="50">
        <f t="shared" si="357"/>
        <v>0</v>
      </c>
      <c r="DV138" s="51">
        <v>0</v>
      </c>
      <c r="DW138" s="50">
        <f t="shared" si="311"/>
        <v>0</v>
      </c>
      <c r="DX138" s="51">
        <f t="shared" si="360"/>
        <v>0</v>
      </c>
      <c r="DY138" s="52">
        <f t="shared" si="360"/>
        <v>0</v>
      </c>
      <c r="DZ138" s="307">
        <f t="shared" si="359"/>
        <v>0</v>
      </c>
    </row>
    <row r="139" spans="1:130" s="60" customFormat="1" ht="18" customHeight="1" x14ac:dyDescent="0.3">
      <c r="A139" s="1"/>
      <c r="C139" s="196"/>
      <c r="D139" s="196"/>
      <c r="E139" s="241"/>
      <c r="F139" s="263"/>
      <c r="G139" s="274"/>
      <c r="K139" s="302"/>
      <c r="M139" s="61"/>
      <c r="N139" s="394"/>
      <c r="O139" s="214"/>
      <c r="P139" s="8">
        <f t="shared" si="313"/>
        <v>0</v>
      </c>
      <c r="Q139" s="50">
        <f t="shared" si="314"/>
        <v>0</v>
      </c>
      <c r="R139" s="3"/>
      <c r="S139" s="201">
        <f t="shared" si="288"/>
        <v>0</v>
      </c>
      <c r="T139" s="201">
        <f t="shared" si="288"/>
        <v>0</v>
      </c>
      <c r="U139" s="8">
        <f t="shared" si="315"/>
        <v>0</v>
      </c>
      <c r="V139" s="50">
        <f t="shared" si="316"/>
        <v>0</v>
      </c>
      <c r="W139" s="3"/>
      <c r="X139" s="375">
        <f t="shared" si="289"/>
        <v>0</v>
      </c>
      <c r="Y139" s="201">
        <f t="shared" si="289"/>
        <v>0</v>
      </c>
      <c r="Z139" s="8">
        <f t="shared" si="317"/>
        <v>0</v>
      </c>
      <c r="AA139" s="50">
        <f t="shared" si="318"/>
        <v>0</v>
      </c>
      <c r="AB139" s="1"/>
      <c r="AC139" s="375">
        <f t="shared" si="361"/>
        <v>0</v>
      </c>
      <c r="AD139" s="201">
        <f t="shared" si="361"/>
        <v>0</v>
      </c>
      <c r="AE139" s="8">
        <f t="shared" si="319"/>
        <v>0</v>
      </c>
      <c r="AF139" s="50">
        <f t="shared" si="320"/>
        <v>0</v>
      </c>
      <c r="AH139" s="375">
        <f t="shared" si="291"/>
        <v>0</v>
      </c>
      <c r="AI139" s="201">
        <f t="shared" si="291"/>
        <v>0</v>
      </c>
      <c r="AJ139" s="8">
        <f t="shared" si="321"/>
        <v>0</v>
      </c>
      <c r="AK139" s="50">
        <f t="shared" si="322"/>
        <v>0</v>
      </c>
      <c r="AM139" s="375">
        <f t="shared" si="292"/>
        <v>0</v>
      </c>
      <c r="AN139" s="201">
        <f t="shared" si="292"/>
        <v>0</v>
      </c>
      <c r="AO139" s="8">
        <f t="shared" si="323"/>
        <v>0</v>
      </c>
      <c r="AP139" s="50">
        <f t="shared" si="324"/>
        <v>0</v>
      </c>
      <c r="AR139" s="375">
        <f t="shared" si="293"/>
        <v>0</v>
      </c>
      <c r="AS139" s="201">
        <f t="shared" si="293"/>
        <v>0</v>
      </c>
      <c r="AT139" s="8">
        <f t="shared" si="325"/>
        <v>0</v>
      </c>
      <c r="AU139" s="50">
        <f t="shared" si="326"/>
        <v>0</v>
      </c>
      <c r="AW139" s="375">
        <f t="shared" si="294"/>
        <v>0</v>
      </c>
      <c r="AX139" s="201">
        <f t="shared" si="294"/>
        <v>0</v>
      </c>
      <c r="AY139" s="8">
        <f t="shared" si="327"/>
        <v>0</v>
      </c>
      <c r="AZ139" s="50">
        <f t="shared" si="328"/>
        <v>0</v>
      </c>
      <c r="BB139" s="375">
        <f t="shared" si="295"/>
        <v>0</v>
      </c>
      <c r="BC139" s="201">
        <f t="shared" si="295"/>
        <v>0</v>
      </c>
      <c r="BD139" s="8">
        <f t="shared" si="329"/>
        <v>0</v>
      </c>
      <c r="BE139" s="50">
        <f t="shared" si="330"/>
        <v>0</v>
      </c>
      <c r="BG139" s="375">
        <f t="shared" si="296"/>
        <v>0</v>
      </c>
      <c r="BH139" s="201">
        <f t="shared" si="296"/>
        <v>0</v>
      </c>
      <c r="BI139" s="8">
        <f t="shared" si="331"/>
        <v>0</v>
      </c>
      <c r="BJ139" s="50">
        <f t="shared" si="332"/>
        <v>0</v>
      </c>
      <c r="BL139" s="375">
        <f t="shared" si="297"/>
        <v>0</v>
      </c>
      <c r="BM139" s="201">
        <f t="shared" si="297"/>
        <v>0</v>
      </c>
      <c r="BN139" s="8">
        <f t="shared" si="333"/>
        <v>0</v>
      </c>
      <c r="BO139" s="50">
        <f t="shared" si="334"/>
        <v>0</v>
      </c>
      <c r="BQ139" s="375">
        <f t="shared" si="298"/>
        <v>0</v>
      </c>
      <c r="BR139" s="201">
        <f t="shared" si="298"/>
        <v>0</v>
      </c>
      <c r="BS139" s="8">
        <f t="shared" si="335"/>
        <v>0</v>
      </c>
      <c r="BT139" s="50">
        <f t="shared" si="336"/>
        <v>0</v>
      </c>
      <c r="BV139" s="375">
        <f t="shared" si="299"/>
        <v>0</v>
      </c>
      <c r="BW139" s="201">
        <f t="shared" si="299"/>
        <v>0</v>
      </c>
      <c r="BX139" s="8">
        <f t="shared" si="337"/>
        <v>0</v>
      </c>
      <c r="BY139" s="50">
        <f t="shared" si="338"/>
        <v>0</v>
      </c>
      <c r="CA139" s="375">
        <f t="shared" si="300"/>
        <v>0</v>
      </c>
      <c r="CB139" s="201">
        <f t="shared" si="300"/>
        <v>0</v>
      </c>
      <c r="CC139" s="8">
        <f t="shared" si="339"/>
        <v>0</v>
      </c>
      <c r="CD139" s="50">
        <f t="shared" si="340"/>
        <v>0</v>
      </c>
      <c r="CF139" s="375">
        <f t="shared" si="301"/>
        <v>0</v>
      </c>
      <c r="CG139" s="201">
        <f t="shared" si="301"/>
        <v>0</v>
      </c>
      <c r="CH139" s="8">
        <f t="shared" si="341"/>
        <v>0</v>
      </c>
      <c r="CI139" s="50">
        <f t="shared" si="342"/>
        <v>0</v>
      </c>
      <c r="CK139" s="375">
        <f t="shared" si="302"/>
        <v>0</v>
      </c>
      <c r="CL139" s="201">
        <f t="shared" si="302"/>
        <v>0</v>
      </c>
      <c r="CM139" s="8">
        <f t="shared" si="343"/>
        <v>0</v>
      </c>
      <c r="CN139" s="50">
        <f t="shared" si="344"/>
        <v>0</v>
      </c>
      <c r="CP139" s="375">
        <f t="shared" si="303"/>
        <v>0</v>
      </c>
      <c r="CQ139" s="201">
        <f t="shared" si="303"/>
        <v>0</v>
      </c>
      <c r="CR139" s="8">
        <f t="shared" si="345"/>
        <v>0</v>
      </c>
      <c r="CS139" s="50">
        <f t="shared" si="346"/>
        <v>0</v>
      </c>
      <c r="CU139" s="375">
        <f t="shared" si="304"/>
        <v>0</v>
      </c>
      <c r="CV139" s="201">
        <f t="shared" si="304"/>
        <v>0</v>
      </c>
      <c r="CW139" s="8">
        <f t="shared" si="347"/>
        <v>0</v>
      </c>
      <c r="CX139" s="50">
        <f t="shared" si="348"/>
        <v>0</v>
      </c>
      <c r="CZ139" s="375">
        <f t="shared" si="305"/>
        <v>0</v>
      </c>
      <c r="DA139" s="201">
        <f t="shared" si="305"/>
        <v>0</v>
      </c>
      <c r="DB139" s="8">
        <f t="shared" si="349"/>
        <v>0</v>
      </c>
      <c r="DC139" s="50">
        <f t="shared" si="350"/>
        <v>0</v>
      </c>
      <c r="DE139" s="375">
        <f t="shared" si="306"/>
        <v>0</v>
      </c>
      <c r="DF139" s="201">
        <f t="shared" si="306"/>
        <v>0</v>
      </c>
      <c r="DG139" s="8">
        <f t="shared" si="351"/>
        <v>0</v>
      </c>
      <c r="DH139" s="50">
        <f t="shared" si="352"/>
        <v>0</v>
      </c>
      <c r="DJ139" s="375">
        <f t="shared" si="307"/>
        <v>0</v>
      </c>
      <c r="DK139" s="201">
        <f t="shared" si="307"/>
        <v>0</v>
      </c>
      <c r="DL139" s="8">
        <f t="shared" si="353"/>
        <v>0</v>
      </c>
      <c r="DM139" s="50">
        <f t="shared" si="354"/>
        <v>0</v>
      </c>
      <c r="DO139" s="375">
        <f t="shared" si="308"/>
        <v>0</v>
      </c>
      <c r="DP139" s="201">
        <f t="shared" si="308"/>
        <v>0</v>
      </c>
      <c r="DQ139" s="8">
        <f t="shared" si="355"/>
        <v>0</v>
      </c>
      <c r="DR139" s="50">
        <f t="shared" si="356"/>
        <v>0</v>
      </c>
      <c r="DT139" s="51">
        <f t="shared" si="309"/>
        <v>0</v>
      </c>
      <c r="DU139" s="65">
        <f t="shared" si="357"/>
        <v>0</v>
      </c>
      <c r="DV139" s="90">
        <v>0</v>
      </c>
      <c r="DW139" s="65">
        <f t="shared" si="311"/>
        <v>0</v>
      </c>
      <c r="DX139" s="66">
        <f>+DT139+DV139</f>
        <v>0</v>
      </c>
      <c r="DY139" s="66">
        <f t="shared" si="360"/>
        <v>0</v>
      </c>
      <c r="DZ139" s="307">
        <f t="shared" si="359"/>
        <v>0</v>
      </c>
    </row>
    <row r="140" spans="1:130" ht="18" customHeight="1" thickBot="1" x14ac:dyDescent="0.35">
      <c r="B140" s="61"/>
      <c r="C140" s="67"/>
      <c r="D140" s="67"/>
      <c r="E140" s="239"/>
      <c r="F140" s="55"/>
      <c r="G140" s="55"/>
      <c r="H140" s="55"/>
      <c r="I140" s="56"/>
      <c r="J140" s="56"/>
      <c r="K140" s="68"/>
      <c r="L140" s="56"/>
      <c r="M140" s="57"/>
      <c r="N140" s="400"/>
      <c r="O140" s="215"/>
      <c r="P140" s="8">
        <f t="shared" si="313"/>
        <v>0</v>
      </c>
      <c r="Q140" s="50">
        <f t="shared" si="314"/>
        <v>0</v>
      </c>
      <c r="R140" s="63"/>
      <c r="S140" s="201">
        <f t="shared" si="288"/>
        <v>0</v>
      </c>
      <c r="T140" s="201">
        <f t="shared" si="288"/>
        <v>0</v>
      </c>
      <c r="U140" s="8">
        <f t="shared" si="315"/>
        <v>0</v>
      </c>
      <c r="V140" s="50">
        <f t="shared" si="316"/>
        <v>0</v>
      </c>
      <c r="W140" s="63"/>
      <c r="X140" s="375">
        <f t="shared" si="289"/>
        <v>0</v>
      </c>
      <c r="Y140" s="201">
        <f t="shared" si="289"/>
        <v>0</v>
      </c>
      <c r="Z140" s="8">
        <f t="shared" si="317"/>
        <v>0</v>
      </c>
      <c r="AA140" s="50">
        <f t="shared" si="318"/>
        <v>0</v>
      </c>
      <c r="AB140" s="60"/>
      <c r="AC140" s="375">
        <f t="shared" si="361"/>
        <v>0</v>
      </c>
      <c r="AD140" s="201">
        <f t="shared" si="361"/>
        <v>0</v>
      </c>
      <c r="AE140" s="8">
        <f t="shared" si="319"/>
        <v>0</v>
      </c>
      <c r="AF140" s="50">
        <f t="shared" si="320"/>
        <v>0</v>
      </c>
      <c r="AH140" s="375">
        <f t="shared" si="291"/>
        <v>0</v>
      </c>
      <c r="AI140" s="201">
        <f t="shared" si="291"/>
        <v>0</v>
      </c>
      <c r="AJ140" s="8">
        <f t="shared" si="321"/>
        <v>0</v>
      </c>
      <c r="AK140" s="50">
        <f t="shared" si="322"/>
        <v>0</v>
      </c>
      <c r="AM140" s="375">
        <f t="shared" si="292"/>
        <v>0</v>
      </c>
      <c r="AN140" s="201">
        <f t="shared" si="292"/>
        <v>0</v>
      </c>
      <c r="AO140" s="8">
        <f t="shared" si="323"/>
        <v>0</v>
      </c>
      <c r="AP140" s="50">
        <f t="shared" si="324"/>
        <v>0</v>
      </c>
      <c r="AR140" s="375">
        <f t="shared" si="293"/>
        <v>0</v>
      </c>
      <c r="AS140" s="201">
        <f t="shared" si="293"/>
        <v>0</v>
      </c>
      <c r="AT140" s="8">
        <f t="shared" si="325"/>
        <v>0</v>
      </c>
      <c r="AU140" s="50">
        <f t="shared" si="326"/>
        <v>0</v>
      </c>
      <c r="AW140" s="375">
        <f t="shared" si="294"/>
        <v>0</v>
      </c>
      <c r="AX140" s="201">
        <f t="shared" si="294"/>
        <v>0</v>
      </c>
      <c r="AY140" s="8">
        <f t="shared" si="327"/>
        <v>0</v>
      </c>
      <c r="AZ140" s="50">
        <f t="shared" si="328"/>
        <v>0</v>
      </c>
      <c r="BB140" s="375">
        <f t="shared" si="295"/>
        <v>0</v>
      </c>
      <c r="BC140" s="201">
        <f t="shared" si="295"/>
        <v>0</v>
      </c>
      <c r="BD140" s="8">
        <f t="shared" si="329"/>
        <v>0</v>
      </c>
      <c r="BE140" s="50">
        <f t="shared" si="330"/>
        <v>0</v>
      </c>
      <c r="BG140" s="375">
        <f t="shared" si="296"/>
        <v>0</v>
      </c>
      <c r="BH140" s="201">
        <f t="shared" si="296"/>
        <v>0</v>
      </c>
      <c r="BI140" s="8">
        <f t="shared" si="331"/>
        <v>0</v>
      </c>
      <c r="BJ140" s="50">
        <f t="shared" si="332"/>
        <v>0</v>
      </c>
      <c r="BL140" s="375">
        <f t="shared" si="297"/>
        <v>0</v>
      </c>
      <c r="BM140" s="201">
        <f t="shared" si="297"/>
        <v>0</v>
      </c>
      <c r="BN140" s="8">
        <f t="shared" si="333"/>
        <v>0</v>
      </c>
      <c r="BO140" s="50">
        <f t="shared" si="334"/>
        <v>0</v>
      </c>
      <c r="BQ140" s="375">
        <f t="shared" si="298"/>
        <v>0</v>
      </c>
      <c r="BR140" s="201">
        <f t="shared" si="298"/>
        <v>0</v>
      </c>
      <c r="BS140" s="8">
        <f t="shared" si="335"/>
        <v>0</v>
      </c>
      <c r="BT140" s="50">
        <f t="shared" si="336"/>
        <v>0</v>
      </c>
      <c r="BV140" s="375">
        <f t="shared" si="299"/>
        <v>0</v>
      </c>
      <c r="BW140" s="201">
        <f t="shared" si="299"/>
        <v>0</v>
      </c>
      <c r="BX140" s="8">
        <f t="shared" si="337"/>
        <v>0</v>
      </c>
      <c r="BY140" s="50">
        <f t="shared" si="338"/>
        <v>0</v>
      </c>
      <c r="CA140" s="375">
        <f t="shared" si="300"/>
        <v>0</v>
      </c>
      <c r="CB140" s="201">
        <f t="shared" si="300"/>
        <v>0</v>
      </c>
      <c r="CC140" s="8">
        <f t="shared" si="339"/>
        <v>0</v>
      </c>
      <c r="CD140" s="50">
        <f t="shared" si="340"/>
        <v>0</v>
      </c>
      <c r="CF140" s="375">
        <f t="shared" si="301"/>
        <v>0</v>
      </c>
      <c r="CG140" s="201">
        <f t="shared" si="301"/>
        <v>0</v>
      </c>
      <c r="CH140" s="8">
        <f t="shared" si="341"/>
        <v>0</v>
      </c>
      <c r="CI140" s="50">
        <f t="shared" si="342"/>
        <v>0</v>
      </c>
      <c r="CK140" s="375">
        <f t="shared" si="302"/>
        <v>0</v>
      </c>
      <c r="CL140" s="201">
        <f t="shared" si="302"/>
        <v>0</v>
      </c>
      <c r="CM140" s="8">
        <f t="shared" si="343"/>
        <v>0</v>
      </c>
      <c r="CN140" s="50">
        <f t="shared" si="344"/>
        <v>0</v>
      </c>
      <c r="CP140" s="375">
        <f t="shared" si="303"/>
        <v>0</v>
      </c>
      <c r="CQ140" s="201">
        <f t="shared" si="303"/>
        <v>0</v>
      </c>
      <c r="CR140" s="8">
        <f t="shared" si="345"/>
        <v>0</v>
      </c>
      <c r="CS140" s="50">
        <f t="shared" si="346"/>
        <v>0</v>
      </c>
      <c r="CU140" s="375">
        <f t="shared" si="304"/>
        <v>0</v>
      </c>
      <c r="CV140" s="201">
        <f t="shared" si="304"/>
        <v>0</v>
      </c>
      <c r="CW140" s="8">
        <f t="shared" si="347"/>
        <v>0</v>
      </c>
      <c r="CX140" s="50">
        <f t="shared" si="348"/>
        <v>0</v>
      </c>
      <c r="CZ140" s="375">
        <f t="shared" si="305"/>
        <v>0</v>
      </c>
      <c r="DA140" s="201">
        <f t="shared" si="305"/>
        <v>0</v>
      </c>
      <c r="DB140" s="8">
        <f t="shared" si="349"/>
        <v>0</v>
      </c>
      <c r="DC140" s="50">
        <f t="shared" si="350"/>
        <v>0</v>
      </c>
      <c r="DE140" s="375">
        <f t="shared" si="306"/>
        <v>0</v>
      </c>
      <c r="DF140" s="201">
        <f t="shared" si="306"/>
        <v>0</v>
      </c>
      <c r="DG140" s="8">
        <f t="shared" si="351"/>
        <v>0</v>
      </c>
      <c r="DH140" s="50">
        <f t="shared" si="352"/>
        <v>0</v>
      </c>
      <c r="DJ140" s="375">
        <f t="shared" si="307"/>
        <v>0</v>
      </c>
      <c r="DK140" s="201">
        <f t="shared" si="307"/>
        <v>0</v>
      </c>
      <c r="DL140" s="8">
        <f t="shared" si="353"/>
        <v>0</v>
      </c>
      <c r="DM140" s="50">
        <f t="shared" si="354"/>
        <v>0</v>
      </c>
      <c r="DO140" s="375">
        <f t="shared" si="308"/>
        <v>0</v>
      </c>
      <c r="DP140" s="201">
        <f t="shared" si="308"/>
        <v>0</v>
      </c>
      <c r="DQ140" s="8">
        <f t="shared" si="355"/>
        <v>0</v>
      </c>
      <c r="DR140" s="50">
        <f t="shared" si="356"/>
        <v>0</v>
      </c>
      <c r="DT140" s="70"/>
      <c r="DU140" s="70"/>
      <c r="DV140" s="71"/>
      <c r="DW140" s="71"/>
      <c r="DX140" s="70"/>
      <c r="DY140" s="70"/>
      <c r="DZ140" s="310"/>
    </row>
    <row r="141" spans="1:130" s="72" customFormat="1" ht="32.4" customHeight="1" thickBot="1" x14ac:dyDescent="0.35">
      <c r="B141" s="275" t="s">
        <v>101</v>
      </c>
      <c r="C141" s="276" t="str">
        <f>B121</f>
        <v>Program management (training, supervision, meetings, conferences, protocols development…) - discuss what to include</v>
      </c>
      <c r="D141" s="445"/>
      <c r="E141" s="242"/>
      <c r="F141" s="73"/>
      <c r="G141" s="73"/>
      <c r="H141" s="73"/>
      <c r="I141" s="73"/>
      <c r="J141" s="73"/>
      <c r="K141" s="74"/>
      <c r="L141" s="73"/>
      <c r="M141" s="75"/>
      <c r="N141" s="391">
        <f>P18</f>
        <v>2015</v>
      </c>
      <c r="O141" s="278"/>
      <c r="P141" s="76">
        <f>SUM(P122:P139)</f>
        <v>0</v>
      </c>
      <c r="Q141" s="77">
        <f>SUM(Q122:Q139)</f>
        <v>0</v>
      </c>
      <c r="R141" s="78"/>
      <c r="S141" s="294">
        <f>U18</f>
        <v>2016</v>
      </c>
      <c r="T141" s="294"/>
      <c r="U141" s="76">
        <f>SUM(U122:U139)</f>
        <v>0</v>
      </c>
      <c r="V141" s="77">
        <f>SUM(V122:V139)</f>
        <v>0</v>
      </c>
      <c r="W141" s="78"/>
      <c r="X141" s="391">
        <f>Z18</f>
        <v>2017</v>
      </c>
      <c r="Y141" s="277"/>
      <c r="Z141" s="76">
        <f>SUM(Z122:Z139)</f>
        <v>0</v>
      </c>
      <c r="AA141" s="77">
        <f>SUM(AA122:AA139)</f>
        <v>0</v>
      </c>
      <c r="AB141" s="79"/>
      <c r="AC141" s="391">
        <f>AE18</f>
        <v>2018</v>
      </c>
      <c r="AD141" s="277"/>
      <c r="AE141" s="76">
        <f>SUM(AE122:AE139)</f>
        <v>0</v>
      </c>
      <c r="AF141" s="77">
        <f>SUM(AF122:AF139)</f>
        <v>0</v>
      </c>
      <c r="AH141" s="391">
        <f>AJ18</f>
        <v>2019</v>
      </c>
      <c r="AI141" s="277"/>
      <c r="AJ141" s="76">
        <f>SUM(AJ122:AJ139)</f>
        <v>0</v>
      </c>
      <c r="AK141" s="77">
        <f>SUM(AK122:AK139)</f>
        <v>0</v>
      </c>
      <c r="AM141" s="391">
        <f>AO18</f>
        <v>2020</v>
      </c>
      <c r="AN141" s="277"/>
      <c r="AO141" s="76">
        <f>SUM(AO122:AO139)</f>
        <v>0</v>
      </c>
      <c r="AP141" s="77">
        <f>SUM(AP122:AP139)</f>
        <v>0</v>
      </c>
      <c r="AR141" s="391">
        <f>AT18</f>
        <v>2021</v>
      </c>
      <c r="AS141" s="277"/>
      <c r="AT141" s="76">
        <f>SUM(AT122:AT139)</f>
        <v>0</v>
      </c>
      <c r="AU141" s="77">
        <f>SUM(AU122:AU139)</f>
        <v>0</v>
      </c>
      <c r="AW141" s="391">
        <f>AY18</f>
        <v>2022</v>
      </c>
      <c r="AX141" s="277"/>
      <c r="AY141" s="76">
        <f>SUM(AY122:AY139)</f>
        <v>0</v>
      </c>
      <c r="AZ141" s="77">
        <f>SUM(AZ122:AZ139)</f>
        <v>0</v>
      </c>
      <c r="BB141" s="391">
        <f>BD18</f>
        <v>2023</v>
      </c>
      <c r="BC141" s="277"/>
      <c r="BD141" s="76">
        <f>SUM(BD122:BD139)</f>
        <v>0</v>
      </c>
      <c r="BE141" s="77">
        <f>SUM(BE122:BE139)</f>
        <v>0</v>
      </c>
      <c r="BG141" s="391">
        <f>BI18</f>
        <v>2024</v>
      </c>
      <c r="BH141" s="277"/>
      <c r="BI141" s="76">
        <f>SUM(BI122:BI139)</f>
        <v>0</v>
      </c>
      <c r="BJ141" s="77">
        <f>SUM(BJ122:BJ139)</f>
        <v>0</v>
      </c>
      <c r="BL141" s="391">
        <f>BN18</f>
        <v>2025</v>
      </c>
      <c r="BM141" s="277"/>
      <c r="BN141" s="76">
        <f>SUM(BN122:BN139)</f>
        <v>0</v>
      </c>
      <c r="BO141" s="77">
        <f>SUM(BO122:BO139)</f>
        <v>0</v>
      </c>
      <c r="BQ141" s="391">
        <f>BS18</f>
        <v>2026</v>
      </c>
      <c r="BR141" s="277"/>
      <c r="BS141" s="76">
        <f>SUM(BS122:BS139)</f>
        <v>0</v>
      </c>
      <c r="BT141" s="77">
        <f>SUM(BT122:BT139)</f>
        <v>0</v>
      </c>
      <c r="BV141" s="391">
        <f>BX18</f>
        <v>2027</v>
      </c>
      <c r="BW141" s="277"/>
      <c r="BX141" s="76">
        <f>SUM(BX122:BX139)</f>
        <v>0</v>
      </c>
      <c r="BY141" s="77">
        <f>SUM(BY122:BY139)</f>
        <v>0</v>
      </c>
      <c r="CA141" s="391">
        <f>CC18</f>
        <v>2028</v>
      </c>
      <c r="CB141" s="277"/>
      <c r="CC141" s="76">
        <f>SUM(CC122:CC139)</f>
        <v>0</v>
      </c>
      <c r="CD141" s="77">
        <f>SUM(CD122:CD139)</f>
        <v>0</v>
      </c>
      <c r="CF141" s="391">
        <f>CH18</f>
        <v>2029</v>
      </c>
      <c r="CG141" s="277"/>
      <c r="CH141" s="76">
        <f>SUM(CH122:CH139)</f>
        <v>0</v>
      </c>
      <c r="CI141" s="77">
        <f>SUM(CI122:CI139)</f>
        <v>0</v>
      </c>
      <c r="CK141" s="391">
        <f>CM18</f>
        <v>2030</v>
      </c>
      <c r="CL141" s="277"/>
      <c r="CM141" s="76">
        <f>SUM(CM122:CM139)</f>
        <v>0</v>
      </c>
      <c r="CN141" s="77">
        <f>SUM(CN122:CN139)</f>
        <v>0</v>
      </c>
      <c r="CP141" s="391">
        <f>CR18</f>
        <v>2031</v>
      </c>
      <c r="CQ141" s="277"/>
      <c r="CR141" s="76">
        <f>SUM(CR122:CR139)</f>
        <v>0</v>
      </c>
      <c r="CS141" s="77">
        <f>SUM(CS122:CS139)</f>
        <v>0</v>
      </c>
      <c r="CU141" s="391">
        <f>CW18</f>
        <v>2032</v>
      </c>
      <c r="CV141" s="277"/>
      <c r="CW141" s="76">
        <f>SUM(CW122:CW139)</f>
        <v>0</v>
      </c>
      <c r="CX141" s="77">
        <f>SUM(CX122:CX139)</f>
        <v>0</v>
      </c>
      <c r="CZ141" s="391">
        <f>DB18</f>
        <v>2033</v>
      </c>
      <c r="DA141" s="277"/>
      <c r="DB141" s="76">
        <f>SUM(DB122:DB139)</f>
        <v>0</v>
      </c>
      <c r="DC141" s="77">
        <f>SUM(DC122:DC139)</f>
        <v>0</v>
      </c>
      <c r="DE141" s="391">
        <f>DG18</f>
        <v>2034</v>
      </c>
      <c r="DF141" s="277"/>
      <c r="DG141" s="76">
        <f>SUM(DG122:DG139)</f>
        <v>0</v>
      </c>
      <c r="DH141" s="77">
        <f>SUM(DH122:DH139)</f>
        <v>0</v>
      </c>
      <c r="DJ141" s="391">
        <f>DL18</f>
        <v>2035</v>
      </c>
      <c r="DK141" s="277"/>
      <c r="DL141" s="76">
        <f>SUM(DL122:DL139)</f>
        <v>0</v>
      </c>
      <c r="DM141" s="77">
        <f>SUM(DM122:DM139)</f>
        <v>0</v>
      </c>
      <c r="DO141" s="391">
        <f>DQ18</f>
        <v>2036</v>
      </c>
      <c r="DP141" s="277"/>
      <c r="DQ141" s="76">
        <f>SUM(DQ122:DQ139)</f>
        <v>0</v>
      </c>
      <c r="DR141" s="77">
        <f>SUM(DR122:DR139)</f>
        <v>0</v>
      </c>
      <c r="DT141" s="80">
        <f t="shared" ref="DT141:DX141" si="362">SUM(DT122:DT139)</f>
        <v>0</v>
      </c>
      <c r="DU141" s="77">
        <f t="shared" si="362"/>
        <v>0</v>
      </c>
      <c r="DV141" s="77">
        <f t="shared" si="362"/>
        <v>0</v>
      </c>
      <c r="DW141" s="77">
        <f t="shared" si="362"/>
        <v>0</v>
      </c>
      <c r="DX141" s="77">
        <f t="shared" si="362"/>
        <v>0</v>
      </c>
      <c r="DY141" s="77">
        <f>SUM(Q141+V141+AA141+AF141+AK141+AP141+AU141+AZ141+BE141+BJ141+BO141+BT141+BY141+CD141+CI141+CN141+CS141+CX141+DC141+DH141+DM141+DR141)</f>
        <v>0</v>
      </c>
      <c r="DZ141" s="311" t="s">
        <v>53</v>
      </c>
    </row>
    <row r="142" spans="1:130" x14ac:dyDescent="0.3">
      <c r="P142" s="280" t="s">
        <v>17</v>
      </c>
      <c r="Q142" s="281" t="s">
        <v>18</v>
      </c>
      <c r="U142" s="280" t="s">
        <v>17</v>
      </c>
      <c r="V142" s="281" t="s">
        <v>18</v>
      </c>
      <c r="Z142" s="280" t="s">
        <v>17</v>
      </c>
      <c r="AA142" s="281" t="s">
        <v>18</v>
      </c>
      <c r="AE142" s="280" t="s">
        <v>17</v>
      </c>
      <c r="AF142" s="281" t="s">
        <v>18</v>
      </c>
      <c r="AJ142" s="280" t="s">
        <v>17</v>
      </c>
      <c r="AK142" s="281" t="s">
        <v>18</v>
      </c>
      <c r="AO142" s="280" t="s">
        <v>17</v>
      </c>
      <c r="AP142" s="281" t="s">
        <v>18</v>
      </c>
      <c r="AT142" s="280" t="s">
        <v>17</v>
      </c>
      <c r="AU142" s="281" t="s">
        <v>18</v>
      </c>
      <c r="AY142" s="280" t="s">
        <v>17</v>
      </c>
      <c r="AZ142" s="281" t="s">
        <v>18</v>
      </c>
      <c r="BD142" s="280" t="s">
        <v>17</v>
      </c>
      <c r="BE142" s="281" t="s">
        <v>18</v>
      </c>
      <c r="BI142" s="280" t="s">
        <v>17</v>
      </c>
      <c r="BJ142" s="281" t="s">
        <v>18</v>
      </c>
      <c r="BN142" s="280" t="s">
        <v>17</v>
      </c>
      <c r="BO142" s="281" t="s">
        <v>18</v>
      </c>
      <c r="BS142" s="280" t="s">
        <v>17</v>
      </c>
      <c r="BT142" s="281" t="s">
        <v>18</v>
      </c>
      <c r="BX142" s="280" t="s">
        <v>17</v>
      </c>
      <c r="BY142" s="281" t="s">
        <v>18</v>
      </c>
      <c r="CC142" s="280" t="s">
        <v>17</v>
      </c>
      <c r="CD142" s="281" t="s">
        <v>18</v>
      </c>
      <c r="CH142" s="280" t="s">
        <v>17</v>
      </c>
      <c r="CI142" s="281" t="s">
        <v>18</v>
      </c>
      <c r="CM142" s="280" t="s">
        <v>17</v>
      </c>
      <c r="CN142" s="281" t="s">
        <v>18</v>
      </c>
      <c r="CR142" s="280" t="s">
        <v>17</v>
      </c>
      <c r="CS142" s="281" t="s">
        <v>18</v>
      </c>
      <c r="CW142" s="280" t="s">
        <v>17</v>
      </c>
      <c r="CX142" s="281" t="s">
        <v>18</v>
      </c>
      <c r="DB142" s="280" t="s">
        <v>17</v>
      </c>
      <c r="DC142" s="281" t="s">
        <v>18</v>
      </c>
      <c r="DG142" s="280" t="s">
        <v>17</v>
      </c>
      <c r="DH142" s="281" t="s">
        <v>18</v>
      </c>
      <c r="DL142" s="280" t="s">
        <v>17</v>
      </c>
      <c r="DM142" s="281" t="s">
        <v>18</v>
      </c>
      <c r="DQ142" s="280" t="s">
        <v>17</v>
      </c>
      <c r="DR142" s="281" t="s">
        <v>18</v>
      </c>
      <c r="DT142" s="280" t="s">
        <v>17</v>
      </c>
      <c r="DU142" s="281" t="s">
        <v>18</v>
      </c>
      <c r="DV142" s="280" t="s">
        <v>17</v>
      </c>
      <c r="DW142" s="281" t="s">
        <v>18</v>
      </c>
      <c r="DX142" s="280" t="s">
        <v>17</v>
      </c>
      <c r="DY142" s="281" t="s">
        <v>18</v>
      </c>
    </row>
    <row r="143" spans="1:130" x14ac:dyDescent="0.3">
      <c r="I143" s="92"/>
      <c r="J143" s="92"/>
      <c r="L143" s="92"/>
    </row>
    <row r="144" spans="1:130" x14ac:dyDescent="0.3">
      <c r="I144" s="92"/>
      <c r="J144" s="92"/>
      <c r="L144" s="92"/>
    </row>
    <row r="145" spans="1:130" ht="26.4" customHeight="1" x14ac:dyDescent="0.3">
      <c r="I145" s="2"/>
      <c r="J145" s="2"/>
      <c r="L145" s="2"/>
      <c r="N145" s="392"/>
      <c r="O145" s="217"/>
      <c r="P145" s="282"/>
      <c r="Q145" s="83"/>
      <c r="R145" s="22"/>
      <c r="S145" s="380"/>
      <c r="T145" s="206"/>
      <c r="U145" s="282"/>
      <c r="V145" s="83"/>
      <c r="W145" s="22"/>
      <c r="X145" s="392"/>
      <c r="Y145" s="82"/>
      <c r="Z145" s="282"/>
      <c r="AA145" s="83"/>
      <c r="AB145" s="451"/>
      <c r="AC145" s="392"/>
      <c r="AD145" s="82"/>
      <c r="AE145" s="282"/>
      <c r="AF145" s="83"/>
      <c r="AH145" s="392"/>
      <c r="AI145" s="82"/>
      <c r="AJ145" s="282"/>
      <c r="AK145" s="83"/>
      <c r="AM145" s="392"/>
      <c r="AN145" s="82"/>
      <c r="AO145" s="282"/>
      <c r="AP145" s="83"/>
      <c r="AR145" s="392"/>
      <c r="AS145" s="82"/>
      <c r="AT145" s="282"/>
      <c r="AU145" s="83"/>
      <c r="AW145" s="392"/>
      <c r="AX145" s="82"/>
      <c r="AY145" s="282"/>
      <c r="AZ145" s="83"/>
      <c r="BB145" s="392"/>
      <c r="BC145" s="82"/>
      <c r="BD145" s="282"/>
      <c r="BE145" s="83"/>
      <c r="BG145" s="392"/>
      <c r="BH145" s="82"/>
      <c r="BI145" s="282"/>
      <c r="BJ145" s="83"/>
      <c r="BL145" s="392"/>
      <c r="BM145" s="82"/>
      <c r="BN145" s="282"/>
      <c r="BO145" s="83"/>
      <c r="BQ145" s="392"/>
      <c r="BR145" s="82"/>
      <c r="BS145" s="282"/>
      <c r="BT145" s="83"/>
      <c r="BV145" s="392"/>
      <c r="BW145" s="82"/>
      <c r="BX145" s="282"/>
      <c r="BY145" s="83"/>
      <c r="CA145" s="392"/>
      <c r="CB145" s="82"/>
      <c r="CC145" s="282"/>
      <c r="CD145" s="83"/>
      <c r="CF145" s="392"/>
      <c r="CG145" s="82"/>
      <c r="CH145" s="282"/>
      <c r="CI145" s="83"/>
      <c r="CK145" s="392"/>
      <c r="CL145" s="82"/>
      <c r="CM145" s="282"/>
      <c r="CN145" s="83"/>
      <c r="CP145" s="392"/>
      <c r="CQ145" s="82"/>
      <c r="CR145" s="282"/>
      <c r="CS145" s="83"/>
      <c r="CU145" s="392"/>
      <c r="CV145" s="82"/>
      <c r="CW145" s="282"/>
      <c r="CX145" s="83"/>
      <c r="CZ145" s="392"/>
      <c r="DA145" s="82"/>
      <c r="DB145" s="282"/>
      <c r="DC145" s="83"/>
      <c r="DE145" s="392"/>
      <c r="DF145" s="82"/>
      <c r="DG145" s="282"/>
      <c r="DH145" s="83"/>
      <c r="DJ145" s="392"/>
      <c r="DK145" s="82"/>
      <c r="DL145" s="282"/>
      <c r="DM145" s="83"/>
      <c r="DO145" s="392"/>
      <c r="DP145" s="82"/>
      <c r="DQ145" s="282"/>
      <c r="DR145" s="83"/>
      <c r="DT145" s="605" t="s">
        <v>12</v>
      </c>
      <c r="DU145" s="606"/>
      <c r="DV145" s="605" t="s">
        <v>13</v>
      </c>
      <c r="DW145" s="606"/>
      <c r="DX145" s="603" t="s">
        <v>14</v>
      </c>
      <c r="DY145" s="604"/>
    </row>
    <row r="146" spans="1:130" ht="15" thickBot="1" x14ac:dyDescent="0.35">
      <c r="I146" s="2"/>
      <c r="J146" s="2"/>
      <c r="L146" s="2"/>
      <c r="N146" s="388" t="s">
        <v>15</v>
      </c>
      <c r="O146" s="211" t="s">
        <v>16</v>
      </c>
      <c r="P146" s="31" t="s">
        <v>17</v>
      </c>
      <c r="Q146" s="32" t="s">
        <v>18</v>
      </c>
      <c r="R146" s="22"/>
      <c r="S146" s="30" t="s">
        <v>15</v>
      </c>
      <c r="T146" s="31" t="s">
        <v>16</v>
      </c>
      <c r="U146" s="31" t="s">
        <v>17</v>
      </c>
      <c r="V146" s="32" t="s">
        <v>18</v>
      </c>
      <c r="W146" s="22"/>
      <c r="X146" s="388" t="s">
        <v>15</v>
      </c>
      <c r="Y146" s="31" t="s">
        <v>16</v>
      </c>
      <c r="Z146" s="31" t="s">
        <v>17</v>
      </c>
      <c r="AA146" s="32" t="s">
        <v>18</v>
      </c>
      <c r="AB146" s="451"/>
      <c r="AC146" s="388" t="s">
        <v>15</v>
      </c>
      <c r="AD146" s="31" t="s">
        <v>16</v>
      </c>
      <c r="AE146" s="31" t="s">
        <v>17</v>
      </c>
      <c r="AF146" s="32" t="s">
        <v>18</v>
      </c>
      <c r="AH146" s="388" t="s">
        <v>15</v>
      </c>
      <c r="AI146" s="31" t="s">
        <v>16</v>
      </c>
      <c r="AJ146" s="31" t="s">
        <v>17</v>
      </c>
      <c r="AK146" s="32" t="s">
        <v>18</v>
      </c>
      <c r="AM146" s="388" t="s">
        <v>15</v>
      </c>
      <c r="AN146" s="31" t="s">
        <v>16</v>
      </c>
      <c r="AO146" s="31" t="s">
        <v>17</v>
      </c>
      <c r="AP146" s="32" t="s">
        <v>18</v>
      </c>
      <c r="AR146" s="388" t="s">
        <v>15</v>
      </c>
      <c r="AS146" s="31" t="s">
        <v>16</v>
      </c>
      <c r="AT146" s="31" t="s">
        <v>17</v>
      </c>
      <c r="AU146" s="32" t="s">
        <v>18</v>
      </c>
      <c r="AW146" s="388" t="s">
        <v>15</v>
      </c>
      <c r="AX146" s="31" t="s">
        <v>16</v>
      </c>
      <c r="AY146" s="31" t="s">
        <v>17</v>
      </c>
      <c r="AZ146" s="32" t="s">
        <v>18</v>
      </c>
      <c r="BB146" s="388" t="s">
        <v>15</v>
      </c>
      <c r="BC146" s="31" t="s">
        <v>16</v>
      </c>
      <c r="BD146" s="31" t="s">
        <v>17</v>
      </c>
      <c r="BE146" s="32" t="s">
        <v>18</v>
      </c>
      <c r="BG146" s="388" t="s">
        <v>15</v>
      </c>
      <c r="BH146" s="31" t="s">
        <v>16</v>
      </c>
      <c r="BI146" s="31" t="s">
        <v>17</v>
      </c>
      <c r="BJ146" s="32" t="s">
        <v>18</v>
      </c>
      <c r="BL146" s="388" t="s">
        <v>15</v>
      </c>
      <c r="BM146" s="31" t="s">
        <v>16</v>
      </c>
      <c r="BN146" s="31" t="s">
        <v>17</v>
      </c>
      <c r="BO146" s="32" t="s">
        <v>18</v>
      </c>
      <c r="BQ146" s="388" t="s">
        <v>15</v>
      </c>
      <c r="BR146" s="31" t="s">
        <v>16</v>
      </c>
      <c r="BS146" s="31" t="s">
        <v>17</v>
      </c>
      <c r="BT146" s="32" t="s">
        <v>18</v>
      </c>
      <c r="BV146" s="388" t="s">
        <v>15</v>
      </c>
      <c r="BW146" s="31" t="s">
        <v>16</v>
      </c>
      <c r="BX146" s="31" t="s">
        <v>17</v>
      </c>
      <c r="BY146" s="32" t="s">
        <v>18</v>
      </c>
      <c r="CA146" s="388" t="s">
        <v>15</v>
      </c>
      <c r="CB146" s="31" t="s">
        <v>16</v>
      </c>
      <c r="CC146" s="31" t="s">
        <v>17</v>
      </c>
      <c r="CD146" s="32" t="s">
        <v>18</v>
      </c>
      <c r="CF146" s="388" t="s">
        <v>15</v>
      </c>
      <c r="CG146" s="31" t="s">
        <v>16</v>
      </c>
      <c r="CH146" s="31" t="s">
        <v>17</v>
      </c>
      <c r="CI146" s="32" t="s">
        <v>18</v>
      </c>
      <c r="CK146" s="388" t="s">
        <v>15</v>
      </c>
      <c r="CL146" s="31" t="s">
        <v>16</v>
      </c>
      <c r="CM146" s="31" t="s">
        <v>17</v>
      </c>
      <c r="CN146" s="32" t="s">
        <v>18</v>
      </c>
      <c r="CP146" s="388" t="s">
        <v>15</v>
      </c>
      <c r="CQ146" s="31" t="s">
        <v>16</v>
      </c>
      <c r="CR146" s="31" t="s">
        <v>17</v>
      </c>
      <c r="CS146" s="32" t="s">
        <v>18</v>
      </c>
      <c r="CU146" s="388" t="s">
        <v>15</v>
      </c>
      <c r="CV146" s="31" t="s">
        <v>16</v>
      </c>
      <c r="CW146" s="31" t="s">
        <v>17</v>
      </c>
      <c r="CX146" s="32" t="s">
        <v>18</v>
      </c>
      <c r="CZ146" s="388" t="s">
        <v>15</v>
      </c>
      <c r="DA146" s="31" t="s">
        <v>16</v>
      </c>
      <c r="DB146" s="31" t="s">
        <v>17</v>
      </c>
      <c r="DC146" s="32" t="s">
        <v>18</v>
      </c>
      <c r="DE146" s="388" t="s">
        <v>15</v>
      </c>
      <c r="DF146" s="31" t="s">
        <v>16</v>
      </c>
      <c r="DG146" s="31" t="s">
        <v>17</v>
      </c>
      <c r="DH146" s="32" t="s">
        <v>18</v>
      </c>
      <c r="DJ146" s="388" t="s">
        <v>15</v>
      </c>
      <c r="DK146" s="31" t="s">
        <v>16</v>
      </c>
      <c r="DL146" s="31" t="s">
        <v>17</v>
      </c>
      <c r="DM146" s="32" t="s">
        <v>18</v>
      </c>
      <c r="DO146" s="388" t="s">
        <v>15</v>
      </c>
      <c r="DP146" s="31" t="s">
        <v>16</v>
      </c>
      <c r="DQ146" s="31" t="s">
        <v>17</v>
      </c>
      <c r="DR146" s="32" t="s">
        <v>18</v>
      </c>
      <c r="DT146" s="250" t="s">
        <v>17</v>
      </c>
      <c r="DU146" s="251" t="s">
        <v>18</v>
      </c>
      <c r="DV146" s="250" t="s">
        <v>17</v>
      </c>
      <c r="DW146" s="252" t="s">
        <v>18</v>
      </c>
      <c r="DX146" s="253" t="s">
        <v>17</v>
      </c>
      <c r="DY146" s="252" t="s">
        <v>18</v>
      </c>
    </row>
    <row r="147" spans="1:130" s="33" customFormat="1" ht="27" customHeight="1" thickBot="1" x14ac:dyDescent="0.35">
      <c r="B147" s="254" t="s">
        <v>650</v>
      </c>
      <c r="C147" s="255" t="s">
        <v>55</v>
      </c>
      <c r="D147" s="444"/>
      <c r="E147" s="283" t="s">
        <v>21</v>
      </c>
      <c r="F147" s="257" t="s">
        <v>22</v>
      </c>
      <c r="G147" s="257"/>
      <c r="H147" s="257" t="s">
        <v>23</v>
      </c>
      <c r="I147" s="257" t="s">
        <v>24</v>
      </c>
      <c r="J147" s="257" t="s">
        <v>25</v>
      </c>
      <c r="K147" s="258" t="s">
        <v>26</v>
      </c>
      <c r="L147" s="259" t="s">
        <v>27</v>
      </c>
      <c r="N147" s="389"/>
      <c r="O147" s="212"/>
      <c r="P147" s="35"/>
      <c r="Q147" s="36"/>
      <c r="R147" s="37"/>
      <c r="S147" s="34"/>
      <c r="T147" s="35"/>
      <c r="U147" s="35"/>
      <c r="V147" s="36"/>
      <c r="W147" s="37"/>
      <c r="X147" s="389"/>
      <c r="Y147" s="35"/>
      <c r="Z147" s="35"/>
      <c r="AA147" s="36"/>
      <c r="AB147" s="37"/>
      <c r="AC147" s="389"/>
      <c r="AD147" s="35"/>
      <c r="AE147" s="35"/>
      <c r="AF147" s="36"/>
      <c r="AH147" s="389"/>
      <c r="AI147" s="35"/>
      <c r="AJ147" s="35"/>
      <c r="AK147" s="36"/>
      <c r="AM147" s="389"/>
      <c r="AN147" s="35"/>
      <c r="AO147" s="35"/>
      <c r="AP147" s="36"/>
      <c r="AR147" s="389"/>
      <c r="AS147" s="35"/>
      <c r="AT147" s="35"/>
      <c r="AU147" s="36"/>
      <c r="AW147" s="389"/>
      <c r="AX147" s="35"/>
      <c r="AY147" s="35"/>
      <c r="AZ147" s="36"/>
      <c r="BB147" s="389"/>
      <c r="BC147" s="35"/>
      <c r="BD147" s="35"/>
      <c r="BE147" s="36"/>
      <c r="BG147" s="389"/>
      <c r="BH147" s="35"/>
      <c r="BI147" s="35"/>
      <c r="BJ147" s="36"/>
      <c r="BL147" s="389"/>
      <c r="BM147" s="35"/>
      <c r="BN147" s="35"/>
      <c r="BO147" s="36"/>
      <c r="BQ147" s="389"/>
      <c r="BR147" s="35"/>
      <c r="BS147" s="35"/>
      <c r="BT147" s="36"/>
      <c r="BV147" s="389"/>
      <c r="BW147" s="35"/>
      <c r="BX147" s="35"/>
      <c r="BY147" s="36"/>
      <c r="CA147" s="389"/>
      <c r="CB147" s="35"/>
      <c r="CC147" s="35"/>
      <c r="CD147" s="36"/>
      <c r="CF147" s="389"/>
      <c r="CG147" s="35"/>
      <c r="CH147" s="35"/>
      <c r="CI147" s="36"/>
      <c r="CK147" s="389"/>
      <c r="CL147" s="35"/>
      <c r="CM147" s="35"/>
      <c r="CN147" s="36"/>
      <c r="CP147" s="389"/>
      <c r="CQ147" s="35"/>
      <c r="CR147" s="35"/>
      <c r="CS147" s="36"/>
      <c r="CU147" s="389"/>
      <c r="CV147" s="35"/>
      <c r="CW147" s="35"/>
      <c r="CX147" s="36"/>
      <c r="CZ147" s="389"/>
      <c r="DA147" s="35"/>
      <c r="DB147" s="35"/>
      <c r="DC147" s="36"/>
      <c r="DE147" s="389"/>
      <c r="DF147" s="35"/>
      <c r="DG147" s="35"/>
      <c r="DH147" s="36"/>
      <c r="DJ147" s="389"/>
      <c r="DK147" s="35"/>
      <c r="DL147" s="35"/>
      <c r="DM147" s="36"/>
      <c r="DO147" s="389"/>
      <c r="DP147" s="35"/>
      <c r="DQ147" s="35"/>
      <c r="DR147" s="36"/>
      <c r="DT147" s="34"/>
      <c r="DU147" s="36"/>
      <c r="DV147" s="38"/>
      <c r="DW147" s="36"/>
      <c r="DX147" s="38"/>
      <c r="DY147" s="39"/>
      <c r="DZ147" s="309" t="str">
        <f>B147</f>
        <v>Office material (FICHAS E MATERIAL PARA PREENCHER)</v>
      </c>
    </row>
    <row r="148" spans="1:130" ht="34.799999999999997" customHeight="1" x14ac:dyDescent="0.3">
      <c r="C148" s="1"/>
      <c r="D148" s="1"/>
      <c r="E148" s="262"/>
      <c r="F148" s="263"/>
      <c r="G148" s="263"/>
      <c r="H148" s="263"/>
      <c r="I148" s="264"/>
      <c r="J148" s="264"/>
      <c r="K148" s="265"/>
      <c r="L148" s="264"/>
      <c r="M148" s="266"/>
      <c r="N148" s="389"/>
      <c r="O148" s="212"/>
      <c r="P148" s="35"/>
      <c r="Q148" s="36"/>
      <c r="R148" s="37"/>
      <c r="S148" s="34"/>
      <c r="T148" s="35"/>
      <c r="U148" s="35"/>
      <c r="V148" s="36"/>
      <c r="W148" s="37"/>
      <c r="X148" s="389"/>
      <c r="Y148" s="35"/>
      <c r="Z148" s="35"/>
      <c r="AA148" s="36"/>
      <c r="AB148" s="37"/>
      <c r="AC148" s="389"/>
      <c r="AD148" s="35"/>
      <c r="AE148" s="35"/>
      <c r="AF148" s="36"/>
      <c r="AH148" s="389"/>
      <c r="AI148" s="35"/>
      <c r="AJ148" s="35"/>
      <c r="AK148" s="36"/>
      <c r="AM148" s="389"/>
      <c r="AN148" s="35"/>
      <c r="AO148" s="35"/>
      <c r="AP148" s="36"/>
      <c r="AR148" s="389"/>
      <c r="AS148" s="35"/>
      <c r="AT148" s="35"/>
      <c r="AU148" s="36"/>
      <c r="AW148" s="389"/>
      <c r="AX148" s="35"/>
      <c r="AY148" s="35"/>
      <c r="AZ148" s="36"/>
      <c r="BB148" s="389"/>
      <c r="BC148" s="35"/>
      <c r="BD148" s="35"/>
      <c r="BE148" s="36"/>
      <c r="BG148" s="389"/>
      <c r="BH148" s="35"/>
      <c r="BI148" s="35"/>
      <c r="BJ148" s="36"/>
      <c r="BL148" s="389"/>
      <c r="BM148" s="35"/>
      <c r="BN148" s="35"/>
      <c r="BO148" s="36"/>
      <c r="BQ148" s="389"/>
      <c r="BR148" s="35"/>
      <c r="BS148" s="35"/>
      <c r="BT148" s="36"/>
      <c r="BV148" s="389"/>
      <c r="BW148" s="35"/>
      <c r="BX148" s="35"/>
      <c r="BY148" s="36"/>
      <c r="CA148" s="389"/>
      <c r="CB148" s="35"/>
      <c r="CC148" s="35"/>
      <c r="CD148" s="36"/>
      <c r="CF148" s="389"/>
      <c r="CG148" s="35"/>
      <c r="CH148" s="35"/>
      <c r="CI148" s="36"/>
      <c r="CK148" s="389"/>
      <c r="CL148" s="35"/>
      <c r="CM148" s="35"/>
      <c r="CN148" s="36"/>
      <c r="CP148" s="389"/>
      <c r="CQ148" s="35"/>
      <c r="CR148" s="35"/>
      <c r="CS148" s="36"/>
      <c r="CU148" s="389"/>
      <c r="CV148" s="35"/>
      <c r="CW148" s="35"/>
      <c r="CX148" s="36"/>
      <c r="CZ148" s="389"/>
      <c r="DA148" s="35"/>
      <c r="DB148" s="35"/>
      <c r="DC148" s="36"/>
      <c r="DE148" s="389"/>
      <c r="DF148" s="35"/>
      <c r="DG148" s="35"/>
      <c r="DH148" s="36"/>
      <c r="DJ148" s="389"/>
      <c r="DK148" s="35"/>
      <c r="DL148" s="35"/>
      <c r="DM148" s="36"/>
      <c r="DO148" s="389"/>
      <c r="DP148" s="35"/>
      <c r="DQ148" s="35"/>
      <c r="DR148" s="36"/>
      <c r="DT148" s="51">
        <f t="shared" ref="DT148:DT154" si="363">P148+U148+Z148+AE148+AJ148+AO148+AT148+AY148+BD148+BI148+BN148+BS148+BX148+CC148+CH148+CM148+CR148+CW148+DB148+DG148+DL148+DQ148</f>
        <v>0</v>
      </c>
      <c r="DU148" s="43">
        <f>+DT148/$I$3</f>
        <v>0</v>
      </c>
      <c r="DV148" s="45">
        <v>0</v>
      </c>
      <c r="DW148" s="43">
        <f>+DV148/$I$3</f>
        <v>0</v>
      </c>
      <c r="DX148" s="45">
        <f>+DT148+DV148</f>
        <v>0</v>
      </c>
      <c r="DY148" s="47">
        <f>+DU148+DW148</f>
        <v>0</v>
      </c>
      <c r="DZ148" s="306" t="str">
        <f>B149</f>
        <v>Fichas de RRS</v>
      </c>
    </row>
    <row r="149" spans="1:130" ht="15.6" x14ac:dyDescent="0.3">
      <c r="B149" s="429" t="s">
        <v>667</v>
      </c>
      <c r="E149" s="262">
        <f>5</f>
        <v>5</v>
      </c>
      <c r="F149" s="263">
        <f>E149/$I$3</f>
        <v>0.13157894736842105</v>
      </c>
      <c r="G149" s="263"/>
      <c r="H149" s="263"/>
      <c r="I149" s="267"/>
      <c r="J149" s="267"/>
      <c r="K149" s="265"/>
      <c r="L149" s="264"/>
      <c r="M149" s="266"/>
      <c r="N149" s="393"/>
      <c r="O149" s="213"/>
      <c r="P149" s="8">
        <f>$E149*N149*O149</f>
        <v>0</v>
      </c>
      <c r="Q149" s="8">
        <f>P149/$I$3</f>
        <v>0</v>
      </c>
      <c r="S149" s="201">
        <f>N149</f>
        <v>0</v>
      </c>
      <c r="T149" s="201">
        <v>12</v>
      </c>
      <c r="U149" s="8">
        <f>$E149*S149*T149</f>
        <v>0</v>
      </c>
      <c r="V149" s="8">
        <f>U149/$I$3</f>
        <v>0</v>
      </c>
      <c r="X149" s="375">
        <f>S149</f>
        <v>0</v>
      </c>
      <c r="Y149" s="201">
        <f>T149</f>
        <v>12</v>
      </c>
      <c r="Z149" s="8">
        <f>$E149*X149*Y149</f>
        <v>0</v>
      </c>
      <c r="AA149" s="8">
        <f>Z149/$I$3</f>
        <v>0</v>
      </c>
      <c r="AC149" s="375">
        <f>X149</f>
        <v>0</v>
      </c>
      <c r="AD149" s="201">
        <v>0.8</v>
      </c>
      <c r="AE149" s="8">
        <f>$E149*AC149*AD149</f>
        <v>0</v>
      </c>
      <c r="AF149" s="8">
        <f>AE149/$I$3</f>
        <v>0</v>
      </c>
      <c r="AH149" s="375">
        <f>AC149</f>
        <v>0</v>
      </c>
      <c r="AI149" s="201">
        <v>0.5</v>
      </c>
      <c r="AJ149" s="8">
        <f>$E149*AH149*AI149</f>
        <v>0</v>
      </c>
      <c r="AK149" s="8">
        <f>AJ149/$I$3</f>
        <v>0</v>
      </c>
      <c r="AM149" s="375">
        <f>AH149</f>
        <v>0</v>
      </c>
      <c r="AN149" s="201">
        <v>0</v>
      </c>
      <c r="AO149" s="8">
        <f>$E149*AM149*AN149</f>
        <v>0</v>
      </c>
      <c r="AP149" s="8">
        <f>AO149/$I$3</f>
        <v>0</v>
      </c>
      <c r="AR149" s="375">
        <f>AM149</f>
        <v>0</v>
      </c>
      <c r="AS149" s="201">
        <f>AN149</f>
        <v>0</v>
      </c>
      <c r="AT149" s="8">
        <f>$E149*AR149*AS149</f>
        <v>0</v>
      </c>
      <c r="AU149" s="8">
        <f>AT149/$I$3</f>
        <v>0</v>
      </c>
      <c r="AW149" s="375">
        <f>AR149</f>
        <v>0</v>
      </c>
      <c r="AX149" s="201">
        <f>AS149</f>
        <v>0</v>
      </c>
      <c r="AY149" s="8">
        <f>$E149*AW149*AX149</f>
        <v>0</v>
      </c>
      <c r="AZ149" s="8">
        <f>AY149/$I$3</f>
        <v>0</v>
      </c>
      <c r="BB149" s="375">
        <f>AW149</f>
        <v>0</v>
      </c>
      <c r="BC149" s="201">
        <f>AX149</f>
        <v>0</v>
      </c>
      <c r="BD149" s="8">
        <f>$E149*BB149*BC149</f>
        <v>0</v>
      </c>
      <c r="BE149" s="8">
        <f>BD149/$I$3</f>
        <v>0</v>
      </c>
      <c r="BG149" s="375">
        <f>BB149</f>
        <v>0</v>
      </c>
      <c r="BH149" s="201">
        <f>BC149</f>
        <v>0</v>
      </c>
      <c r="BI149" s="8">
        <f>$E149*BG149*BH149</f>
        <v>0</v>
      </c>
      <c r="BJ149" s="8">
        <f>BI149/$I$3</f>
        <v>0</v>
      </c>
      <c r="BL149" s="375">
        <f>BG149</f>
        <v>0</v>
      </c>
      <c r="BM149" s="201">
        <f>BH149</f>
        <v>0</v>
      </c>
      <c r="BN149" s="8">
        <f>$E149*BL149*BM149</f>
        <v>0</v>
      </c>
      <c r="BO149" s="8">
        <f>BN149/$I$3</f>
        <v>0</v>
      </c>
      <c r="BQ149" s="375">
        <f>BL149</f>
        <v>0</v>
      </c>
      <c r="BR149" s="201">
        <f>BM149</f>
        <v>0</v>
      </c>
      <c r="BS149" s="8">
        <f>$E149*BQ149*BR149</f>
        <v>0</v>
      </c>
      <c r="BT149" s="8">
        <f>BS149/$I$3</f>
        <v>0</v>
      </c>
      <c r="BV149" s="375">
        <f>BQ149</f>
        <v>0</v>
      </c>
      <c r="BW149" s="201">
        <f>BR149</f>
        <v>0</v>
      </c>
      <c r="BX149" s="8">
        <f>$E149*BV149*BW149</f>
        <v>0</v>
      </c>
      <c r="BY149" s="8">
        <f>BX149/$I$3</f>
        <v>0</v>
      </c>
      <c r="CA149" s="375">
        <f>BV149</f>
        <v>0</v>
      </c>
      <c r="CB149" s="201">
        <f>BW149</f>
        <v>0</v>
      </c>
      <c r="CC149" s="8">
        <f>$E149*CA149*CB149</f>
        <v>0</v>
      </c>
      <c r="CD149" s="8">
        <f>CC149/$I$3</f>
        <v>0</v>
      </c>
      <c r="CF149" s="375">
        <f>CA149</f>
        <v>0</v>
      </c>
      <c r="CG149" s="201">
        <f>CB149</f>
        <v>0</v>
      </c>
      <c r="CH149" s="8">
        <f>$E149*CF149*CG149</f>
        <v>0</v>
      </c>
      <c r="CI149" s="8">
        <f>CH149/$I$3</f>
        <v>0</v>
      </c>
      <c r="CK149" s="375">
        <f>CF149</f>
        <v>0</v>
      </c>
      <c r="CL149" s="201">
        <f>CG149</f>
        <v>0</v>
      </c>
      <c r="CM149" s="8">
        <f>$E149*CK149*CL149</f>
        <v>0</v>
      </c>
      <c r="CN149" s="8">
        <f>CM149/$I$3</f>
        <v>0</v>
      </c>
      <c r="CP149" s="375">
        <f>CK149</f>
        <v>0</v>
      </c>
      <c r="CQ149" s="201">
        <f>CL149</f>
        <v>0</v>
      </c>
      <c r="CR149" s="8">
        <f>$E149*CP149*CQ149</f>
        <v>0</v>
      </c>
      <c r="CS149" s="8">
        <f>CR149/$I$3</f>
        <v>0</v>
      </c>
      <c r="CU149" s="375">
        <f>CP149</f>
        <v>0</v>
      </c>
      <c r="CV149" s="201">
        <f>CQ149</f>
        <v>0</v>
      </c>
      <c r="CW149" s="8">
        <f>$E149*CU149*CV149</f>
        <v>0</v>
      </c>
      <c r="CX149" s="8">
        <f>CW149/$I$3</f>
        <v>0</v>
      </c>
      <c r="CZ149" s="375">
        <f>CU149</f>
        <v>0</v>
      </c>
      <c r="DA149" s="201">
        <f>CV149</f>
        <v>0</v>
      </c>
      <c r="DB149" s="8">
        <f>$E149*CZ149*DA149</f>
        <v>0</v>
      </c>
      <c r="DC149" s="8">
        <f>DB149/$I$3</f>
        <v>0</v>
      </c>
      <c r="DE149" s="375">
        <f>CZ149</f>
        <v>0</v>
      </c>
      <c r="DF149" s="201">
        <f>DA149</f>
        <v>0</v>
      </c>
      <c r="DG149" s="8">
        <f>$E149*DE149*DF149</f>
        <v>0</v>
      </c>
      <c r="DH149" s="8">
        <f>DG149/$I$3</f>
        <v>0</v>
      </c>
      <c r="DJ149" s="375">
        <f>DE149</f>
        <v>0</v>
      </c>
      <c r="DK149" s="201">
        <f>DF149</f>
        <v>0</v>
      </c>
      <c r="DL149" s="8">
        <f>$E149*DJ149*DK149</f>
        <v>0</v>
      </c>
      <c r="DM149" s="8">
        <f>DL149/$I$3</f>
        <v>0</v>
      </c>
      <c r="DO149" s="375">
        <f>DJ149</f>
        <v>0</v>
      </c>
      <c r="DP149" s="201">
        <f>DK149</f>
        <v>0</v>
      </c>
      <c r="DQ149" s="8">
        <f>$E149*DO149*DP149</f>
        <v>0</v>
      </c>
      <c r="DR149" s="8">
        <f>DQ149/$I$3</f>
        <v>0</v>
      </c>
      <c r="DT149" s="51">
        <f t="shared" si="363"/>
        <v>0</v>
      </c>
      <c r="DU149" s="50">
        <f t="shared" ref="DU149:DU150" si="364">+DT149/$I$3</f>
        <v>0</v>
      </c>
      <c r="DV149" s="51">
        <v>0</v>
      </c>
      <c r="DW149" s="50">
        <f t="shared" ref="DW149:DW154" si="365">+DV149/$I$3</f>
        <v>0</v>
      </c>
      <c r="DX149" s="51">
        <f t="shared" ref="DX149:DY154" si="366">+DT149+DV149</f>
        <v>0</v>
      </c>
      <c r="DY149" s="53">
        <f t="shared" si="366"/>
        <v>0</v>
      </c>
      <c r="DZ149" s="307" t="str">
        <f>B150</f>
        <v>Fichas de Relatorio mensal de malaria na US</v>
      </c>
    </row>
    <row r="150" spans="1:130" ht="18" customHeight="1" x14ac:dyDescent="0.3">
      <c r="B150" s="429" t="s">
        <v>668</v>
      </c>
      <c r="E150" s="262">
        <v>5</v>
      </c>
      <c r="F150" s="263">
        <f t="shared" ref="F150:F151" si="367">E150/$I$3</f>
        <v>0.13157894736842105</v>
      </c>
      <c r="G150" s="263"/>
      <c r="H150" s="263"/>
      <c r="I150" s="267"/>
      <c r="J150" s="267"/>
      <c r="K150" s="265"/>
      <c r="L150" s="264"/>
      <c r="M150" s="266"/>
      <c r="N150" s="394"/>
      <c r="O150" s="214"/>
      <c r="P150" s="8">
        <f t="shared" ref="P150:P155" si="368">$E150*N150*O150</f>
        <v>0</v>
      </c>
      <c r="Q150" s="8">
        <f t="shared" ref="Q150:Q155" si="369">P150/$I$3</f>
        <v>0</v>
      </c>
      <c r="S150" s="201">
        <f t="shared" ref="S150:T155" si="370">N150</f>
        <v>0</v>
      </c>
      <c r="T150" s="201">
        <v>12</v>
      </c>
      <c r="U150" s="8">
        <f t="shared" ref="U150:U155" si="371">$E150*S150*T150</f>
        <v>0</v>
      </c>
      <c r="V150" s="8">
        <f t="shared" ref="V150:V155" si="372">U150/$I$3</f>
        <v>0</v>
      </c>
      <c r="X150" s="375">
        <f t="shared" ref="X150:Y155" si="373">S150</f>
        <v>0</v>
      </c>
      <c r="Y150" s="201">
        <f t="shared" si="373"/>
        <v>12</v>
      </c>
      <c r="Z150" s="8">
        <f t="shared" ref="Z150:Z155" si="374">$E150*X150*Y150</f>
        <v>0</v>
      </c>
      <c r="AA150" s="8">
        <f t="shared" ref="AA150:AA155" si="375">Z150/$I$3</f>
        <v>0</v>
      </c>
      <c r="AC150" s="375">
        <f t="shared" ref="AC150:AC155" si="376">X150</f>
        <v>0</v>
      </c>
      <c r="AD150" s="201">
        <v>0.8</v>
      </c>
      <c r="AE150" s="8">
        <f t="shared" ref="AE150:AE155" si="377">$E150*AC150*AD150</f>
        <v>0</v>
      </c>
      <c r="AF150" s="8">
        <f t="shared" ref="AF150:AF155" si="378">AE150/$I$3</f>
        <v>0</v>
      </c>
      <c r="AH150" s="375">
        <f t="shared" ref="AH150:AH155" si="379">AC150</f>
        <v>0</v>
      </c>
      <c r="AI150" s="201">
        <v>0.5</v>
      </c>
      <c r="AJ150" s="8">
        <f t="shared" ref="AJ150:AJ155" si="380">$E150*AH150*AI150</f>
        <v>0</v>
      </c>
      <c r="AK150" s="8">
        <f t="shared" ref="AK150:AK155" si="381">AJ150/$I$3</f>
        <v>0</v>
      </c>
      <c r="AM150" s="375">
        <f t="shared" ref="AM150:AM155" si="382">AH150</f>
        <v>0</v>
      </c>
      <c r="AN150" s="201">
        <v>0</v>
      </c>
      <c r="AO150" s="8">
        <f t="shared" ref="AO150:AO155" si="383">$E150*AM150*AN150</f>
        <v>0</v>
      </c>
      <c r="AP150" s="8">
        <f t="shared" ref="AP150:AP155" si="384">AO150/$I$3</f>
        <v>0</v>
      </c>
      <c r="AR150" s="375">
        <f t="shared" ref="AR150:AS155" si="385">AM150</f>
        <v>0</v>
      </c>
      <c r="AS150" s="201">
        <f t="shared" si="385"/>
        <v>0</v>
      </c>
      <c r="AT150" s="8">
        <f t="shared" ref="AT150:AT155" si="386">$E150*AR150*AS150</f>
        <v>0</v>
      </c>
      <c r="AU150" s="8">
        <f t="shared" ref="AU150:AU155" si="387">AT150/$I$3</f>
        <v>0</v>
      </c>
      <c r="AW150" s="375">
        <f t="shared" ref="AW150:AX155" si="388">AR150</f>
        <v>0</v>
      </c>
      <c r="AX150" s="201">
        <f t="shared" si="388"/>
        <v>0</v>
      </c>
      <c r="AY150" s="8">
        <f t="shared" ref="AY150:AY155" si="389">$E150*AW150*AX150</f>
        <v>0</v>
      </c>
      <c r="AZ150" s="8">
        <f t="shared" ref="AZ150:AZ155" si="390">AY150/$I$3</f>
        <v>0</v>
      </c>
      <c r="BB150" s="375">
        <f t="shared" ref="BB150:BC155" si="391">AW150</f>
        <v>0</v>
      </c>
      <c r="BC150" s="201">
        <f t="shared" si="391"/>
        <v>0</v>
      </c>
      <c r="BD150" s="8">
        <f t="shared" ref="BD150:BD155" si="392">$E150*BB150*BC150</f>
        <v>0</v>
      </c>
      <c r="BE150" s="8">
        <f t="shared" ref="BE150:BE155" si="393">BD150/$I$3</f>
        <v>0</v>
      </c>
      <c r="BG150" s="375">
        <f t="shared" ref="BG150:BH155" si="394">BB150</f>
        <v>0</v>
      </c>
      <c r="BH150" s="201">
        <f t="shared" si="394"/>
        <v>0</v>
      </c>
      <c r="BI150" s="8">
        <f t="shared" ref="BI150:BI155" si="395">$E150*BG150*BH150</f>
        <v>0</v>
      </c>
      <c r="BJ150" s="8">
        <f t="shared" ref="BJ150:BJ155" si="396">BI150/$I$3</f>
        <v>0</v>
      </c>
      <c r="BL150" s="375">
        <f t="shared" ref="BL150:BM155" si="397">BG150</f>
        <v>0</v>
      </c>
      <c r="BM150" s="201">
        <f t="shared" si="397"/>
        <v>0</v>
      </c>
      <c r="BN150" s="8">
        <f t="shared" ref="BN150:BN155" si="398">$E150*BL150*BM150</f>
        <v>0</v>
      </c>
      <c r="BO150" s="8">
        <f t="shared" ref="BO150:BO155" si="399">BN150/$I$3</f>
        <v>0</v>
      </c>
      <c r="BQ150" s="375">
        <f t="shared" ref="BQ150:BR155" si="400">BL150</f>
        <v>0</v>
      </c>
      <c r="BR150" s="201">
        <f t="shared" si="400"/>
        <v>0</v>
      </c>
      <c r="BS150" s="8">
        <f t="shared" ref="BS150:BS155" si="401">$E150*BQ150*BR150</f>
        <v>0</v>
      </c>
      <c r="BT150" s="8">
        <f t="shared" ref="BT150:BT155" si="402">BS150/$I$3</f>
        <v>0</v>
      </c>
      <c r="BV150" s="375">
        <f t="shared" ref="BV150:BW155" si="403">BQ150</f>
        <v>0</v>
      </c>
      <c r="BW150" s="201">
        <f t="shared" si="403"/>
        <v>0</v>
      </c>
      <c r="BX150" s="8">
        <f t="shared" ref="BX150:BX155" si="404">$E150*BV150*BW150</f>
        <v>0</v>
      </c>
      <c r="BY150" s="8">
        <f t="shared" ref="BY150:BY155" si="405">BX150/$I$3</f>
        <v>0</v>
      </c>
      <c r="CA150" s="375">
        <f t="shared" ref="CA150:CB155" si="406">BV150</f>
        <v>0</v>
      </c>
      <c r="CB150" s="201">
        <f t="shared" si="406"/>
        <v>0</v>
      </c>
      <c r="CC150" s="8">
        <f t="shared" ref="CC150:CC155" si="407">$E150*CA150*CB150</f>
        <v>0</v>
      </c>
      <c r="CD150" s="8">
        <f t="shared" ref="CD150:CD155" si="408">CC150/$I$3</f>
        <v>0</v>
      </c>
      <c r="CF150" s="375">
        <f t="shared" ref="CF150:CG155" si="409">CA150</f>
        <v>0</v>
      </c>
      <c r="CG150" s="201">
        <f t="shared" si="409"/>
        <v>0</v>
      </c>
      <c r="CH150" s="8">
        <f t="shared" ref="CH150:CH155" si="410">$E150*CF150*CG150</f>
        <v>0</v>
      </c>
      <c r="CI150" s="8">
        <f t="shared" ref="CI150:CI155" si="411">CH150/$I$3</f>
        <v>0</v>
      </c>
      <c r="CK150" s="375">
        <f t="shared" ref="CK150:CL155" si="412">CF150</f>
        <v>0</v>
      </c>
      <c r="CL150" s="201">
        <f t="shared" si="412"/>
        <v>0</v>
      </c>
      <c r="CM150" s="8">
        <f t="shared" ref="CM150:CM155" si="413">$E150*CK150*CL150</f>
        <v>0</v>
      </c>
      <c r="CN150" s="8">
        <f t="shared" ref="CN150:CN155" si="414">CM150/$I$3</f>
        <v>0</v>
      </c>
      <c r="CP150" s="375">
        <f t="shared" ref="CP150:CQ155" si="415">CK150</f>
        <v>0</v>
      </c>
      <c r="CQ150" s="201">
        <f t="shared" si="415"/>
        <v>0</v>
      </c>
      <c r="CR150" s="8">
        <f t="shared" ref="CR150:CR155" si="416">$E150*CP150*CQ150</f>
        <v>0</v>
      </c>
      <c r="CS150" s="8">
        <f t="shared" ref="CS150:CS155" si="417">CR150/$I$3</f>
        <v>0</v>
      </c>
      <c r="CU150" s="375">
        <f t="shared" ref="CU150:CV155" si="418">CP150</f>
        <v>0</v>
      </c>
      <c r="CV150" s="201">
        <f t="shared" si="418"/>
        <v>0</v>
      </c>
      <c r="CW150" s="8">
        <f t="shared" ref="CW150:CW155" si="419">$E150*CU150*CV150</f>
        <v>0</v>
      </c>
      <c r="CX150" s="8">
        <f t="shared" ref="CX150:CX155" si="420">CW150/$I$3</f>
        <v>0</v>
      </c>
      <c r="CZ150" s="375">
        <f t="shared" ref="CZ150:DA155" si="421">CU150</f>
        <v>0</v>
      </c>
      <c r="DA150" s="201">
        <f t="shared" si="421"/>
        <v>0</v>
      </c>
      <c r="DB150" s="8">
        <f t="shared" ref="DB150:DB155" si="422">$E150*CZ150*DA150</f>
        <v>0</v>
      </c>
      <c r="DC150" s="8">
        <f t="shared" ref="DC150:DC155" si="423">DB150/$I$3</f>
        <v>0</v>
      </c>
      <c r="DE150" s="375">
        <f t="shared" ref="DE150:DF155" si="424">CZ150</f>
        <v>0</v>
      </c>
      <c r="DF150" s="201">
        <f t="shared" si="424"/>
        <v>0</v>
      </c>
      <c r="DG150" s="8">
        <f t="shared" ref="DG150:DG155" si="425">$E150*DE150*DF150</f>
        <v>0</v>
      </c>
      <c r="DH150" s="8">
        <f t="shared" ref="DH150:DH155" si="426">DG150/$I$3</f>
        <v>0</v>
      </c>
      <c r="DJ150" s="375">
        <f t="shared" ref="DJ150:DK155" si="427">DE150</f>
        <v>0</v>
      </c>
      <c r="DK150" s="201">
        <f t="shared" si="427"/>
        <v>0</v>
      </c>
      <c r="DL150" s="8">
        <f t="shared" ref="DL150:DL155" si="428">$E150*DJ150*DK150</f>
        <v>0</v>
      </c>
      <c r="DM150" s="8">
        <f t="shared" ref="DM150:DM155" si="429">DL150/$I$3</f>
        <v>0</v>
      </c>
      <c r="DO150" s="375">
        <f t="shared" ref="DO150:DP155" si="430">DJ150</f>
        <v>0</v>
      </c>
      <c r="DP150" s="201">
        <f t="shared" si="430"/>
        <v>0</v>
      </c>
      <c r="DQ150" s="8">
        <f t="shared" ref="DQ150:DQ155" si="431">$E150*DO150*DP150</f>
        <v>0</v>
      </c>
      <c r="DR150" s="8">
        <f t="shared" ref="DR150:DR155" si="432">DQ150/$I$3</f>
        <v>0</v>
      </c>
      <c r="DT150" s="51">
        <f t="shared" si="363"/>
        <v>0</v>
      </c>
      <c r="DU150" s="50">
        <f t="shared" si="364"/>
        <v>0</v>
      </c>
      <c r="DV150" s="51">
        <v>0</v>
      </c>
      <c r="DW150" s="50">
        <f t="shared" si="365"/>
        <v>0</v>
      </c>
      <c r="DX150" s="51">
        <f t="shared" si="366"/>
        <v>0</v>
      </c>
      <c r="DY150" s="53">
        <f t="shared" si="366"/>
        <v>0</v>
      </c>
      <c r="DZ150" s="307" t="str">
        <f>B151</f>
        <v>Fichas de resumo mensal distrital de malaria</v>
      </c>
    </row>
    <row r="151" spans="1:130" ht="18" customHeight="1" x14ac:dyDescent="0.3">
      <c r="A151" s="6"/>
      <c r="B151" s="429" t="s">
        <v>669</v>
      </c>
      <c r="E151" s="262">
        <v>5</v>
      </c>
      <c r="F151" s="263">
        <f t="shared" si="367"/>
        <v>0.13157894736842105</v>
      </c>
      <c r="G151" s="263"/>
      <c r="H151" s="263"/>
      <c r="I151" s="56"/>
      <c r="J151" s="56"/>
      <c r="K151" s="265"/>
      <c r="L151" s="264"/>
      <c r="M151" s="57"/>
      <c r="N151" s="394"/>
      <c r="O151" s="214"/>
      <c r="P151" s="8">
        <f t="shared" si="368"/>
        <v>0</v>
      </c>
      <c r="Q151" s="8">
        <f t="shared" si="369"/>
        <v>0</v>
      </c>
      <c r="S151" s="201">
        <f t="shared" si="370"/>
        <v>0</v>
      </c>
      <c r="T151" s="201">
        <v>12</v>
      </c>
      <c r="U151" s="8">
        <f t="shared" si="371"/>
        <v>0</v>
      </c>
      <c r="V151" s="8">
        <f t="shared" si="372"/>
        <v>0</v>
      </c>
      <c r="X151" s="375">
        <f t="shared" si="373"/>
        <v>0</v>
      </c>
      <c r="Y151" s="201">
        <f t="shared" si="373"/>
        <v>12</v>
      </c>
      <c r="Z151" s="8">
        <f t="shared" si="374"/>
        <v>0</v>
      </c>
      <c r="AA151" s="8">
        <f t="shared" si="375"/>
        <v>0</v>
      </c>
      <c r="AC151" s="375">
        <f t="shared" si="376"/>
        <v>0</v>
      </c>
      <c r="AD151" s="201">
        <v>0.8</v>
      </c>
      <c r="AE151" s="8">
        <f t="shared" si="377"/>
        <v>0</v>
      </c>
      <c r="AF151" s="8">
        <f t="shared" si="378"/>
        <v>0</v>
      </c>
      <c r="AH151" s="375">
        <f t="shared" si="379"/>
        <v>0</v>
      </c>
      <c r="AI151" s="201">
        <v>0.5</v>
      </c>
      <c r="AJ151" s="8">
        <f t="shared" si="380"/>
        <v>0</v>
      </c>
      <c r="AK151" s="8">
        <f t="shared" si="381"/>
        <v>0</v>
      </c>
      <c r="AM151" s="375">
        <f t="shared" si="382"/>
        <v>0</v>
      </c>
      <c r="AN151" s="201">
        <v>0</v>
      </c>
      <c r="AO151" s="8">
        <f t="shared" si="383"/>
        <v>0</v>
      </c>
      <c r="AP151" s="8">
        <f t="shared" si="384"/>
        <v>0</v>
      </c>
      <c r="AR151" s="375">
        <f t="shared" si="385"/>
        <v>0</v>
      </c>
      <c r="AS151" s="201">
        <f t="shared" si="385"/>
        <v>0</v>
      </c>
      <c r="AT151" s="8">
        <f t="shared" si="386"/>
        <v>0</v>
      </c>
      <c r="AU151" s="8">
        <f t="shared" si="387"/>
        <v>0</v>
      </c>
      <c r="AW151" s="375">
        <f t="shared" si="388"/>
        <v>0</v>
      </c>
      <c r="AX151" s="201">
        <f t="shared" si="388"/>
        <v>0</v>
      </c>
      <c r="AY151" s="8">
        <f t="shared" si="389"/>
        <v>0</v>
      </c>
      <c r="AZ151" s="8">
        <f t="shared" si="390"/>
        <v>0</v>
      </c>
      <c r="BB151" s="375">
        <f t="shared" si="391"/>
        <v>0</v>
      </c>
      <c r="BC151" s="201">
        <f t="shared" si="391"/>
        <v>0</v>
      </c>
      <c r="BD151" s="8">
        <f t="shared" si="392"/>
        <v>0</v>
      </c>
      <c r="BE151" s="8">
        <f t="shared" si="393"/>
        <v>0</v>
      </c>
      <c r="BG151" s="375">
        <f t="shared" si="394"/>
        <v>0</v>
      </c>
      <c r="BH151" s="201">
        <f t="shared" si="394"/>
        <v>0</v>
      </c>
      <c r="BI151" s="8">
        <f t="shared" si="395"/>
        <v>0</v>
      </c>
      <c r="BJ151" s="8">
        <f t="shared" si="396"/>
        <v>0</v>
      </c>
      <c r="BL151" s="375">
        <f t="shared" si="397"/>
        <v>0</v>
      </c>
      <c r="BM151" s="201">
        <f t="shared" si="397"/>
        <v>0</v>
      </c>
      <c r="BN151" s="8">
        <f t="shared" si="398"/>
        <v>0</v>
      </c>
      <c r="BO151" s="8">
        <f t="shared" si="399"/>
        <v>0</v>
      </c>
      <c r="BQ151" s="375">
        <f t="shared" si="400"/>
        <v>0</v>
      </c>
      <c r="BR151" s="201">
        <f t="shared" si="400"/>
        <v>0</v>
      </c>
      <c r="BS151" s="8">
        <f t="shared" si="401"/>
        <v>0</v>
      </c>
      <c r="BT151" s="8">
        <f t="shared" si="402"/>
        <v>0</v>
      </c>
      <c r="BV151" s="375">
        <f t="shared" si="403"/>
        <v>0</v>
      </c>
      <c r="BW151" s="201">
        <f t="shared" si="403"/>
        <v>0</v>
      </c>
      <c r="BX151" s="8">
        <f t="shared" si="404"/>
        <v>0</v>
      </c>
      <c r="BY151" s="8">
        <f t="shared" si="405"/>
        <v>0</v>
      </c>
      <c r="CA151" s="375">
        <f t="shared" si="406"/>
        <v>0</v>
      </c>
      <c r="CB151" s="201">
        <f t="shared" si="406"/>
        <v>0</v>
      </c>
      <c r="CC151" s="8">
        <f t="shared" si="407"/>
        <v>0</v>
      </c>
      <c r="CD151" s="8">
        <f t="shared" si="408"/>
        <v>0</v>
      </c>
      <c r="CF151" s="375">
        <f t="shared" si="409"/>
        <v>0</v>
      </c>
      <c r="CG151" s="201">
        <f t="shared" si="409"/>
        <v>0</v>
      </c>
      <c r="CH151" s="8">
        <f t="shared" si="410"/>
        <v>0</v>
      </c>
      <c r="CI151" s="8">
        <f t="shared" si="411"/>
        <v>0</v>
      </c>
      <c r="CK151" s="375">
        <f t="shared" si="412"/>
        <v>0</v>
      </c>
      <c r="CL151" s="201">
        <f t="shared" si="412"/>
        <v>0</v>
      </c>
      <c r="CM151" s="8">
        <f t="shared" si="413"/>
        <v>0</v>
      </c>
      <c r="CN151" s="8">
        <f t="shared" si="414"/>
        <v>0</v>
      </c>
      <c r="CP151" s="375">
        <f t="shared" si="415"/>
        <v>0</v>
      </c>
      <c r="CQ151" s="201">
        <f t="shared" si="415"/>
        <v>0</v>
      </c>
      <c r="CR151" s="8">
        <f t="shared" si="416"/>
        <v>0</v>
      </c>
      <c r="CS151" s="8">
        <f t="shared" si="417"/>
        <v>0</v>
      </c>
      <c r="CU151" s="375">
        <f t="shared" si="418"/>
        <v>0</v>
      </c>
      <c r="CV151" s="201">
        <f t="shared" si="418"/>
        <v>0</v>
      </c>
      <c r="CW151" s="8">
        <f t="shared" si="419"/>
        <v>0</v>
      </c>
      <c r="CX151" s="8">
        <f t="shared" si="420"/>
        <v>0</v>
      </c>
      <c r="CZ151" s="375">
        <f t="shared" si="421"/>
        <v>0</v>
      </c>
      <c r="DA151" s="201">
        <f t="shared" si="421"/>
        <v>0</v>
      </c>
      <c r="DB151" s="8">
        <f t="shared" si="422"/>
        <v>0</v>
      </c>
      <c r="DC151" s="8">
        <f t="shared" si="423"/>
        <v>0</v>
      </c>
      <c r="DE151" s="375">
        <f t="shared" si="424"/>
        <v>0</v>
      </c>
      <c r="DF151" s="201">
        <f t="shared" si="424"/>
        <v>0</v>
      </c>
      <c r="DG151" s="8">
        <f t="shared" si="425"/>
        <v>0</v>
      </c>
      <c r="DH151" s="8">
        <f t="shared" si="426"/>
        <v>0</v>
      </c>
      <c r="DJ151" s="375">
        <f t="shared" si="427"/>
        <v>0</v>
      </c>
      <c r="DK151" s="201">
        <f t="shared" si="427"/>
        <v>0</v>
      </c>
      <c r="DL151" s="8">
        <f t="shared" si="428"/>
        <v>0</v>
      </c>
      <c r="DM151" s="8">
        <f t="shared" si="429"/>
        <v>0</v>
      </c>
      <c r="DO151" s="375">
        <f t="shared" si="430"/>
        <v>0</v>
      </c>
      <c r="DP151" s="201">
        <f t="shared" si="430"/>
        <v>0</v>
      </c>
      <c r="DQ151" s="8">
        <f t="shared" si="431"/>
        <v>0</v>
      </c>
      <c r="DR151" s="8">
        <f t="shared" si="432"/>
        <v>0</v>
      </c>
      <c r="DT151" s="51">
        <f t="shared" si="363"/>
        <v>0</v>
      </c>
      <c r="DU151" s="50">
        <f>+DT151/$I$3</f>
        <v>0</v>
      </c>
      <c r="DV151" s="51">
        <v>0</v>
      </c>
      <c r="DW151" s="50">
        <f t="shared" si="365"/>
        <v>0</v>
      </c>
      <c r="DX151" s="51">
        <f t="shared" si="366"/>
        <v>0</v>
      </c>
      <c r="DY151" s="53">
        <f t="shared" si="366"/>
        <v>0</v>
      </c>
      <c r="DZ151" s="307" t="e">
        <f>#REF!</f>
        <v>#REF!</v>
      </c>
    </row>
    <row r="152" spans="1:130" ht="18" customHeight="1" x14ac:dyDescent="0.3">
      <c r="B152" s="54"/>
      <c r="C152" s="54"/>
      <c r="D152" s="54"/>
      <c r="E152" s="262"/>
      <c r="F152" s="263"/>
      <c r="G152" s="274"/>
      <c r="H152" s="263"/>
      <c r="I152" s="56"/>
      <c r="J152" s="56"/>
      <c r="K152" s="265"/>
      <c r="L152" s="264"/>
      <c r="M152" s="57"/>
      <c r="N152" s="394"/>
      <c r="O152" s="214"/>
      <c r="P152" s="8">
        <f t="shared" si="368"/>
        <v>0</v>
      </c>
      <c r="Q152" s="8">
        <f t="shared" si="369"/>
        <v>0</v>
      </c>
      <c r="S152" s="201">
        <f t="shared" si="370"/>
        <v>0</v>
      </c>
      <c r="T152" s="201">
        <f t="shared" si="370"/>
        <v>0</v>
      </c>
      <c r="U152" s="8">
        <f t="shared" si="371"/>
        <v>0</v>
      </c>
      <c r="V152" s="8">
        <f t="shared" si="372"/>
        <v>0</v>
      </c>
      <c r="X152" s="375">
        <f t="shared" si="373"/>
        <v>0</v>
      </c>
      <c r="Y152" s="201">
        <f t="shared" si="373"/>
        <v>0</v>
      </c>
      <c r="Z152" s="8">
        <f t="shared" si="374"/>
        <v>0</v>
      </c>
      <c r="AA152" s="8">
        <f t="shared" si="375"/>
        <v>0</v>
      </c>
      <c r="AC152" s="375">
        <f t="shared" si="376"/>
        <v>0</v>
      </c>
      <c r="AD152" s="201">
        <v>0.8</v>
      </c>
      <c r="AE152" s="8">
        <f t="shared" si="377"/>
        <v>0</v>
      </c>
      <c r="AF152" s="8">
        <f t="shared" si="378"/>
        <v>0</v>
      </c>
      <c r="AH152" s="375">
        <f t="shared" si="379"/>
        <v>0</v>
      </c>
      <c r="AI152" s="201">
        <v>0.5</v>
      </c>
      <c r="AJ152" s="8">
        <f t="shared" si="380"/>
        <v>0</v>
      </c>
      <c r="AK152" s="8">
        <f t="shared" si="381"/>
        <v>0</v>
      </c>
      <c r="AM152" s="375">
        <f t="shared" si="382"/>
        <v>0</v>
      </c>
      <c r="AN152" s="201">
        <v>0</v>
      </c>
      <c r="AO152" s="8">
        <f t="shared" si="383"/>
        <v>0</v>
      </c>
      <c r="AP152" s="8">
        <f t="shared" si="384"/>
        <v>0</v>
      </c>
      <c r="AR152" s="375">
        <f t="shared" si="385"/>
        <v>0</v>
      </c>
      <c r="AS152" s="201">
        <f t="shared" si="385"/>
        <v>0</v>
      </c>
      <c r="AT152" s="8">
        <f t="shared" si="386"/>
        <v>0</v>
      </c>
      <c r="AU152" s="8">
        <f t="shared" si="387"/>
        <v>0</v>
      </c>
      <c r="AW152" s="375">
        <f t="shared" si="388"/>
        <v>0</v>
      </c>
      <c r="AX152" s="201">
        <f t="shared" si="388"/>
        <v>0</v>
      </c>
      <c r="AY152" s="8">
        <f t="shared" si="389"/>
        <v>0</v>
      </c>
      <c r="AZ152" s="8">
        <f t="shared" si="390"/>
        <v>0</v>
      </c>
      <c r="BB152" s="375">
        <f t="shared" si="391"/>
        <v>0</v>
      </c>
      <c r="BC152" s="201">
        <f t="shared" si="391"/>
        <v>0</v>
      </c>
      <c r="BD152" s="8">
        <f t="shared" si="392"/>
        <v>0</v>
      </c>
      <c r="BE152" s="8">
        <f t="shared" si="393"/>
        <v>0</v>
      </c>
      <c r="BG152" s="375">
        <f t="shared" si="394"/>
        <v>0</v>
      </c>
      <c r="BH152" s="201">
        <f t="shared" si="394"/>
        <v>0</v>
      </c>
      <c r="BI152" s="8">
        <f t="shared" si="395"/>
        <v>0</v>
      </c>
      <c r="BJ152" s="8">
        <f t="shared" si="396"/>
        <v>0</v>
      </c>
      <c r="BL152" s="375">
        <f t="shared" si="397"/>
        <v>0</v>
      </c>
      <c r="BM152" s="201">
        <f t="shared" si="397"/>
        <v>0</v>
      </c>
      <c r="BN152" s="8">
        <f t="shared" si="398"/>
        <v>0</v>
      </c>
      <c r="BO152" s="8">
        <f t="shared" si="399"/>
        <v>0</v>
      </c>
      <c r="BQ152" s="375">
        <f t="shared" si="400"/>
        <v>0</v>
      </c>
      <c r="BR152" s="201">
        <f t="shared" si="400"/>
        <v>0</v>
      </c>
      <c r="BS152" s="8">
        <f t="shared" si="401"/>
        <v>0</v>
      </c>
      <c r="BT152" s="8">
        <f t="shared" si="402"/>
        <v>0</v>
      </c>
      <c r="BV152" s="375">
        <f t="shared" si="403"/>
        <v>0</v>
      </c>
      <c r="BW152" s="201">
        <f t="shared" si="403"/>
        <v>0</v>
      </c>
      <c r="BX152" s="8">
        <f t="shared" si="404"/>
        <v>0</v>
      </c>
      <c r="BY152" s="8">
        <f t="shared" si="405"/>
        <v>0</v>
      </c>
      <c r="CA152" s="375">
        <f t="shared" si="406"/>
        <v>0</v>
      </c>
      <c r="CB152" s="201">
        <f t="shared" si="406"/>
        <v>0</v>
      </c>
      <c r="CC152" s="8">
        <f t="shared" si="407"/>
        <v>0</v>
      </c>
      <c r="CD152" s="8">
        <f t="shared" si="408"/>
        <v>0</v>
      </c>
      <c r="CF152" s="375">
        <f t="shared" si="409"/>
        <v>0</v>
      </c>
      <c r="CG152" s="201">
        <f t="shared" si="409"/>
        <v>0</v>
      </c>
      <c r="CH152" s="8">
        <f t="shared" si="410"/>
        <v>0</v>
      </c>
      <c r="CI152" s="8">
        <f t="shared" si="411"/>
        <v>0</v>
      </c>
      <c r="CK152" s="375">
        <f t="shared" si="412"/>
        <v>0</v>
      </c>
      <c r="CL152" s="201">
        <f t="shared" si="412"/>
        <v>0</v>
      </c>
      <c r="CM152" s="8">
        <f t="shared" si="413"/>
        <v>0</v>
      </c>
      <c r="CN152" s="8">
        <f t="shared" si="414"/>
        <v>0</v>
      </c>
      <c r="CP152" s="375">
        <f t="shared" si="415"/>
        <v>0</v>
      </c>
      <c r="CQ152" s="201">
        <f t="shared" si="415"/>
        <v>0</v>
      </c>
      <c r="CR152" s="8">
        <f t="shared" si="416"/>
        <v>0</v>
      </c>
      <c r="CS152" s="8">
        <f t="shared" si="417"/>
        <v>0</v>
      </c>
      <c r="CU152" s="375">
        <f t="shared" si="418"/>
        <v>0</v>
      </c>
      <c r="CV152" s="201">
        <f t="shared" si="418"/>
        <v>0</v>
      </c>
      <c r="CW152" s="8">
        <f t="shared" si="419"/>
        <v>0</v>
      </c>
      <c r="CX152" s="8">
        <f t="shared" si="420"/>
        <v>0</v>
      </c>
      <c r="CZ152" s="375">
        <f t="shared" si="421"/>
        <v>0</v>
      </c>
      <c r="DA152" s="201">
        <f t="shared" si="421"/>
        <v>0</v>
      </c>
      <c r="DB152" s="8">
        <f t="shared" si="422"/>
        <v>0</v>
      </c>
      <c r="DC152" s="8">
        <f t="shared" si="423"/>
        <v>0</v>
      </c>
      <c r="DE152" s="375">
        <f t="shared" si="424"/>
        <v>0</v>
      </c>
      <c r="DF152" s="201">
        <f t="shared" si="424"/>
        <v>0</v>
      </c>
      <c r="DG152" s="8">
        <f t="shared" si="425"/>
        <v>0</v>
      </c>
      <c r="DH152" s="8">
        <f t="shared" si="426"/>
        <v>0</v>
      </c>
      <c r="DJ152" s="375">
        <f t="shared" si="427"/>
        <v>0</v>
      </c>
      <c r="DK152" s="201">
        <f t="shared" si="427"/>
        <v>0</v>
      </c>
      <c r="DL152" s="8">
        <f t="shared" si="428"/>
        <v>0</v>
      </c>
      <c r="DM152" s="8">
        <f t="shared" si="429"/>
        <v>0</v>
      </c>
      <c r="DO152" s="375">
        <f t="shared" si="430"/>
        <v>0</v>
      </c>
      <c r="DP152" s="201">
        <f t="shared" si="430"/>
        <v>0</v>
      </c>
      <c r="DQ152" s="8">
        <f t="shared" si="431"/>
        <v>0</v>
      </c>
      <c r="DR152" s="8">
        <f t="shared" si="432"/>
        <v>0</v>
      </c>
      <c r="DT152" s="51">
        <f t="shared" si="363"/>
        <v>0</v>
      </c>
      <c r="DU152" s="50">
        <f t="shared" ref="DU152:DU154" si="433">+DT152/$I$3</f>
        <v>0</v>
      </c>
      <c r="DV152" s="51">
        <v>0</v>
      </c>
      <c r="DW152" s="50">
        <f t="shared" si="365"/>
        <v>0</v>
      </c>
      <c r="DX152" s="51">
        <f t="shared" si="366"/>
        <v>0</v>
      </c>
      <c r="DY152" s="52">
        <f t="shared" si="366"/>
        <v>0</v>
      </c>
      <c r="DZ152" s="307">
        <f t="shared" ref="DZ152:DZ154" si="434">B152</f>
        <v>0</v>
      </c>
    </row>
    <row r="153" spans="1:130" ht="18" customHeight="1" x14ac:dyDescent="0.3">
      <c r="B153" s="54"/>
      <c r="C153" s="54"/>
      <c r="D153" s="54"/>
      <c r="E153" s="262"/>
      <c r="F153" s="263"/>
      <c r="G153" s="274"/>
      <c r="H153" s="263"/>
      <c r="I153" s="56"/>
      <c r="J153" s="56"/>
      <c r="K153" s="265"/>
      <c r="L153" s="264"/>
      <c r="M153" s="57"/>
      <c r="N153" s="394"/>
      <c r="O153" s="214"/>
      <c r="P153" s="8">
        <f t="shared" si="368"/>
        <v>0</v>
      </c>
      <c r="Q153" s="8">
        <f t="shared" si="369"/>
        <v>0</v>
      </c>
      <c r="S153" s="201">
        <f t="shared" si="370"/>
        <v>0</v>
      </c>
      <c r="T153" s="201">
        <f t="shared" si="370"/>
        <v>0</v>
      </c>
      <c r="U153" s="8">
        <f t="shared" si="371"/>
        <v>0</v>
      </c>
      <c r="V153" s="8">
        <f t="shared" si="372"/>
        <v>0</v>
      </c>
      <c r="X153" s="375">
        <f t="shared" si="373"/>
        <v>0</v>
      </c>
      <c r="Y153" s="201">
        <f t="shared" si="373"/>
        <v>0</v>
      </c>
      <c r="Z153" s="8">
        <f t="shared" si="374"/>
        <v>0</v>
      </c>
      <c r="AA153" s="8">
        <f t="shared" si="375"/>
        <v>0</v>
      </c>
      <c r="AC153" s="375">
        <f t="shared" si="376"/>
        <v>0</v>
      </c>
      <c r="AD153" s="201">
        <v>0.8</v>
      </c>
      <c r="AE153" s="8">
        <f t="shared" si="377"/>
        <v>0</v>
      </c>
      <c r="AF153" s="8">
        <f t="shared" si="378"/>
        <v>0</v>
      </c>
      <c r="AH153" s="375">
        <f t="shared" si="379"/>
        <v>0</v>
      </c>
      <c r="AI153" s="201">
        <v>0.5</v>
      </c>
      <c r="AJ153" s="8">
        <f t="shared" si="380"/>
        <v>0</v>
      </c>
      <c r="AK153" s="8">
        <f t="shared" si="381"/>
        <v>0</v>
      </c>
      <c r="AM153" s="375">
        <f t="shared" si="382"/>
        <v>0</v>
      </c>
      <c r="AN153" s="201">
        <v>0</v>
      </c>
      <c r="AO153" s="8">
        <f t="shared" si="383"/>
        <v>0</v>
      </c>
      <c r="AP153" s="8">
        <f t="shared" si="384"/>
        <v>0</v>
      </c>
      <c r="AR153" s="375">
        <f t="shared" si="385"/>
        <v>0</v>
      </c>
      <c r="AS153" s="201">
        <f t="shared" si="385"/>
        <v>0</v>
      </c>
      <c r="AT153" s="8">
        <f t="shared" si="386"/>
        <v>0</v>
      </c>
      <c r="AU153" s="8">
        <f t="shared" si="387"/>
        <v>0</v>
      </c>
      <c r="AW153" s="375">
        <f t="shared" si="388"/>
        <v>0</v>
      </c>
      <c r="AX153" s="201">
        <f t="shared" si="388"/>
        <v>0</v>
      </c>
      <c r="AY153" s="8">
        <f t="shared" si="389"/>
        <v>0</v>
      </c>
      <c r="AZ153" s="8">
        <f t="shared" si="390"/>
        <v>0</v>
      </c>
      <c r="BB153" s="375">
        <f t="shared" si="391"/>
        <v>0</v>
      </c>
      <c r="BC153" s="201">
        <f t="shared" si="391"/>
        <v>0</v>
      </c>
      <c r="BD153" s="8">
        <f t="shared" si="392"/>
        <v>0</v>
      </c>
      <c r="BE153" s="8">
        <f t="shared" si="393"/>
        <v>0</v>
      </c>
      <c r="BG153" s="375">
        <f t="shared" si="394"/>
        <v>0</v>
      </c>
      <c r="BH153" s="201">
        <f t="shared" si="394"/>
        <v>0</v>
      </c>
      <c r="BI153" s="8">
        <f t="shared" si="395"/>
        <v>0</v>
      </c>
      <c r="BJ153" s="8">
        <f t="shared" si="396"/>
        <v>0</v>
      </c>
      <c r="BL153" s="375">
        <f t="shared" si="397"/>
        <v>0</v>
      </c>
      <c r="BM153" s="201">
        <f t="shared" si="397"/>
        <v>0</v>
      </c>
      <c r="BN153" s="8">
        <f t="shared" si="398"/>
        <v>0</v>
      </c>
      <c r="BO153" s="8">
        <f t="shared" si="399"/>
        <v>0</v>
      </c>
      <c r="BQ153" s="375">
        <f t="shared" si="400"/>
        <v>0</v>
      </c>
      <c r="BR153" s="201">
        <f t="shared" si="400"/>
        <v>0</v>
      </c>
      <c r="BS153" s="8">
        <f t="shared" si="401"/>
        <v>0</v>
      </c>
      <c r="BT153" s="8">
        <f t="shared" si="402"/>
        <v>0</v>
      </c>
      <c r="BV153" s="375">
        <f t="shared" si="403"/>
        <v>0</v>
      </c>
      <c r="BW153" s="201">
        <f t="shared" si="403"/>
        <v>0</v>
      </c>
      <c r="BX153" s="8">
        <f t="shared" si="404"/>
        <v>0</v>
      </c>
      <c r="BY153" s="8">
        <f t="shared" si="405"/>
        <v>0</v>
      </c>
      <c r="CA153" s="375">
        <f t="shared" si="406"/>
        <v>0</v>
      </c>
      <c r="CB153" s="201">
        <f t="shared" si="406"/>
        <v>0</v>
      </c>
      <c r="CC153" s="8">
        <f t="shared" si="407"/>
        <v>0</v>
      </c>
      <c r="CD153" s="8">
        <f t="shared" si="408"/>
        <v>0</v>
      </c>
      <c r="CF153" s="375">
        <f t="shared" si="409"/>
        <v>0</v>
      </c>
      <c r="CG153" s="201">
        <f t="shared" si="409"/>
        <v>0</v>
      </c>
      <c r="CH153" s="8">
        <f t="shared" si="410"/>
        <v>0</v>
      </c>
      <c r="CI153" s="8">
        <f t="shared" si="411"/>
        <v>0</v>
      </c>
      <c r="CK153" s="375">
        <f t="shared" si="412"/>
        <v>0</v>
      </c>
      <c r="CL153" s="201">
        <f t="shared" si="412"/>
        <v>0</v>
      </c>
      <c r="CM153" s="8">
        <f t="shared" si="413"/>
        <v>0</v>
      </c>
      <c r="CN153" s="8">
        <f t="shared" si="414"/>
        <v>0</v>
      </c>
      <c r="CP153" s="375">
        <f t="shared" si="415"/>
        <v>0</v>
      </c>
      <c r="CQ153" s="201">
        <f t="shared" si="415"/>
        <v>0</v>
      </c>
      <c r="CR153" s="8">
        <f t="shared" si="416"/>
        <v>0</v>
      </c>
      <c r="CS153" s="8">
        <f t="shared" si="417"/>
        <v>0</v>
      </c>
      <c r="CU153" s="375">
        <f t="shared" si="418"/>
        <v>0</v>
      </c>
      <c r="CV153" s="201">
        <f t="shared" si="418"/>
        <v>0</v>
      </c>
      <c r="CW153" s="8">
        <f t="shared" si="419"/>
        <v>0</v>
      </c>
      <c r="CX153" s="8">
        <f t="shared" si="420"/>
        <v>0</v>
      </c>
      <c r="CZ153" s="375">
        <f t="shared" si="421"/>
        <v>0</v>
      </c>
      <c r="DA153" s="201">
        <f t="shared" si="421"/>
        <v>0</v>
      </c>
      <c r="DB153" s="8">
        <f t="shared" si="422"/>
        <v>0</v>
      </c>
      <c r="DC153" s="8">
        <f t="shared" si="423"/>
        <v>0</v>
      </c>
      <c r="DE153" s="375">
        <f t="shared" si="424"/>
        <v>0</v>
      </c>
      <c r="DF153" s="201">
        <f t="shared" si="424"/>
        <v>0</v>
      </c>
      <c r="DG153" s="8">
        <f t="shared" si="425"/>
        <v>0</v>
      </c>
      <c r="DH153" s="8">
        <f t="shared" si="426"/>
        <v>0</v>
      </c>
      <c r="DJ153" s="375">
        <f t="shared" si="427"/>
        <v>0</v>
      </c>
      <c r="DK153" s="201">
        <f t="shared" si="427"/>
        <v>0</v>
      </c>
      <c r="DL153" s="8">
        <f t="shared" si="428"/>
        <v>0</v>
      </c>
      <c r="DM153" s="8">
        <f t="shared" si="429"/>
        <v>0</v>
      </c>
      <c r="DO153" s="375">
        <f t="shared" si="430"/>
        <v>0</v>
      </c>
      <c r="DP153" s="201">
        <f t="shared" si="430"/>
        <v>0</v>
      </c>
      <c r="DQ153" s="8">
        <f t="shared" si="431"/>
        <v>0</v>
      </c>
      <c r="DR153" s="8">
        <f t="shared" si="432"/>
        <v>0</v>
      </c>
      <c r="DT153" s="51">
        <f t="shared" si="363"/>
        <v>0</v>
      </c>
      <c r="DU153" s="50">
        <f t="shared" si="433"/>
        <v>0</v>
      </c>
      <c r="DV153" s="51">
        <v>0</v>
      </c>
      <c r="DW153" s="50">
        <f t="shared" si="365"/>
        <v>0</v>
      </c>
      <c r="DX153" s="51">
        <f t="shared" si="366"/>
        <v>0</v>
      </c>
      <c r="DY153" s="52">
        <f t="shared" si="366"/>
        <v>0</v>
      </c>
      <c r="DZ153" s="307">
        <f t="shared" si="434"/>
        <v>0</v>
      </c>
    </row>
    <row r="154" spans="1:130" s="60" customFormat="1" ht="18" customHeight="1" x14ac:dyDescent="0.3">
      <c r="A154" s="1"/>
      <c r="C154" s="196"/>
      <c r="D154" s="196"/>
      <c r="E154" s="262"/>
      <c r="F154" s="263"/>
      <c r="G154" s="274"/>
      <c r="K154" s="302"/>
      <c r="M154" s="61"/>
      <c r="N154" s="394"/>
      <c r="O154" s="214"/>
      <c r="P154" s="8">
        <f t="shared" si="368"/>
        <v>0</v>
      </c>
      <c r="Q154" s="8">
        <f t="shared" si="369"/>
        <v>0</v>
      </c>
      <c r="R154" s="3"/>
      <c r="S154" s="201">
        <f t="shared" si="370"/>
        <v>0</v>
      </c>
      <c r="T154" s="201">
        <f t="shared" si="370"/>
        <v>0</v>
      </c>
      <c r="U154" s="8">
        <f t="shared" si="371"/>
        <v>0</v>
      </c>
      <c r="V154" s="8">
        <f t="shared" si="372"/>
        <v>0</v>
      </c>
      <c r="W154" s="3"/>
      <c r="X154" s="375">
        <f t="shared" si="373"/>
        <v>0</v>
      </c>
      <c r="Y154" s="201">
        <f t="shared" si="373"/>
        <v>0</v>
      </c>
      <c r="Z154" s="8">
        <f t="shared" si="374"/>
        <v>0</v>
      </c>
      <c r="AA154" s="8">
        <f t="shared" si="375"/>
        <v>0</v>
      </c>
      <c r="AB154" s="1"/>
      <c r="AC154" s="375">
        <f t="shared" si="376"/>
        <v>0</v>
      </c>
      <c r="AD154" s="201">
        <v>0.8</v>
      </c>
      <c r="AE154" s="8">
        <f t="shared" si="377"/>
        <v>0</v>
      </c>
      <c r="AF154" s="8">
        <f t="shared" si="378"/>
        <v>0</v>
      </c>
      <c r="AH154" s="375">
        <f t="shared" si="379"/>
        <v>0</v>
      </c>
      <c r="AI154" s="201">
        <v>0.5</v>
      </c>
      <c r="AJ154" s="8">
        <f t="shared" si="380"/>
        <v>0</v>
      </c>
      <c r="AK154" s="8">
        <f t="shared" si="381"/>
        <v>0</v>
      </c>
      <c r="AM154" s="375">
        <f t="shared" si="382"/>
        <v>0</v>
      </c>
      <c r="AN154" s="201">
        <v>0</v>
      </c>
      <c r="AO154" s="8">
        <f t="shared" si="383"/>
        <v>0</v>
      </c>
      <c r="AP154" s="8">
        <f t="shared" si="384"/>
        <v>0</v>
      </c>
      <c r="AR154" s="375">
        <f t="shared" si="385"/>
        <v>0</v>
      </c>
      <c r="AS154" s="201">
        <f t="shared" si="385"/>
        <v>0</v>
      </c>
      <c r="AT154" s="8">
        <f t="shared" si="386"/>
        <v>0</v>
      </c>
      <c r="AU154" s="8">
        <f t="shared" si="387"/>
        <v>0</v>
      </c>
      <c r="AW154" s="375">
        <f t="shared" si="388"/>
        <v>0</v>
      </c>
      <c r="AX154" s="201">
        <f t="shared" si="388"/>
        <v>0</v>
      </c>
      <c r="AY154" s="8">
        <f t="shared" si="389"/>
        <v>0</v>
      </c>
      <c r="AZ154" s="8">
        <f t="shared" si="390"/>
        <v>0</v>
      </c>
      <c r="BB154" s="375">
        <f t="shared" si="391"/>
        <v>0</v>
      </c>
      <c r="BC154" s="201">
        <f t="shared" si="391"/>
        <v>0</v>
      </c>
      <c r="BD154" s="8">
        <f t="shared" si="392"/>
        <v>0</v>
      </c>
      <c r="BE154" s="8">
        <f t="shared" si="393"/>
        <v>0</v>
      </c>
      <c r="BG154" s="375">
        <f t="shared" si="394"/>
        <v>0</v>
      </c>
      <c r="BH154" s="201">
        <f t="shared" si="394"/>
        <v>0</v>
      </c>
      <c r="BI154" s="8">
        <f t="shared" si="395"/>
        <v>0</v>
      </c>
      <c r="BJ154" s="8">
        <f t="shared" si="396"/>
        <v>0</v>
      </c>
      <c r="BL154" s="375">
        <f t="shared" si="397"/>
        <v>0</v>
      </c>
      <c r="BM154" s="201">
        <f t="shared" si="397"/>
        <v>0</v>
      </c>
      <c r="BN154" s="8">
        <f t="shared" si="398"/>
        <v>0</v>
      </c>
      <c r="BO154" s="8">
        <f t="shared" si="399"/>
        <v>0</v>
      </c>
      <c r="BQ154" s="375">
        <f t="shared" si="400"/>
        <v>0</v>
      </c>
      <c r="BR154" s="201">
        <f t="shared" si="400"/>
        <v>0</v>
      </c>
      <c r="BS154" s="8">
        <f t="shared" si="401"/>
        <v>0</v>
      </c>
      <c r="BT154" s="8">
        <f t="shared" si="402"/>
        <v>0</v>
      </c>
      <c r="BV154" s="375">
        <f t="shared" si="403"/>
        <v>0</v>
      </c>
      <c r="BW154" s="201">
        <f t="shared" si="403"/>
        <v>0</v>
      </c>
      <c r="BX154" s="8">
        <f t="shared" si="404"/>
        <v>0</v>
      </c>
      <c r="BY154" s="8">
        <f t="shared" si="405"/>
        <v>0</v>
      </c>
      <c r="CA154" s="375">
        <f t="shared" si="406"/>
        <v>0</v>
      </c>
      <c r="CB154" s="201">
        <f t="shared" si="406"/>
        <v>0</v>
      </c>
      <c r="CC154" s="8">
        <f t="shared" si="407"/>
        <v>0</v>
      </c>
      <c r="CD154" s="8">
        <f t="shared" si="408"/>
        <v>0</v>
      </c>
      <c r="CF154" s="375">
        <f t="shared" si="409"/>
        <v>0</v>
      </c>
      <c r="CG154" s="201">
        <f t="shared" si="409"/>
        <v>0</v>
      </c>
      <c r="CH154" s="8">
        <f t="shared" si="410"/>
        <v>0</v>
      </c>
      <c r="CI154" s="8">
        <f t="shared" si="411"/>
        <v>0</v>
      </c>
      <c r="CK154" s="375">
        <f t="shared" si="412"/>
        <v>0</v>
      </c>
      <c r="CL154" s="201">
        <f t="shared" si="412"/>
        <v>0</v>
      </c>
      <c r="CM154" s="8">
        <f t="shared" si="413"/>
        <v>0</v>
      </c>
      <c r="CN154" s="8">
        <f t="shared" si="414"/>
        <v>0</v>
      </c>
      <c r="CP154" s="375">
        <f t="shared" si="415"/>
        <v>0</v>
      </c>
      <c r="CQ154" s="201">
        <f t="shared" si="415"/>
        <v>0</v>
      </c>
      <c r="CR154" s="8">
        <f t="shared" si="416"/>
        <v>0</v>
      </c>
      <c r="CS154" s="8">
        <f t="shared" si="417"/>
        <v>0</v>
      </c>
      <c r="CU154" s="375">
        <f t="shared" si="418"/>
        <v>0</v>
      </c>
      <c r="CV154" s="201">
        <f t="shared" si="418"/>
        <v>0</v>
      </c>
      <c r="CW154" s="8">
        <f t="shared" si="419"/>
        <v>0</v>
      </c>
      <c r="CX154" s="8">
        <f t="shared" si="420"/>
        <v>0</v>
      </c>
      <c r="CZ154" s="375">
        <f t="shared" si="421"/>
        <v>0</v>
      </c>
      <c r="DA154" s="201">
        <f t="shared" si="421"/>
        <v>0</v>
      </c>
      <c r="DB154" s="8">
        <f t="shared" si="422"/>
        <v>0</v>
      </c>
      <c r="DC154" s="8">
        <f t="shared" si="423"/>
        <v>0</v>
      </c>
      <c r="DE154" s="375">
        <f t="shared" si="424"/>
        <v>0</v>
      </c>
      <c r="DF154" s="201">
        <f t="shared" si="424"/>
        <v>0</v>
      </c>
      <c r="DG154" s="8">
        <f t="shared" si="425"/>
        <v>0</v>
      </c>
      <c r="DH154" s="8">
        <f t="shared" si="426"/>
        <v>0</v>
      </c>
      <c r="DJ154" s="375">
        <f t="shared" si="427"/>
        <v>0</v>
      </c>
      <c r="DK154" s="201">
        <f t="shared" si="427"/>
        <v>0</v>
      </c>
      <c r="DL154" s="8">
        <f t="shared" si="428"/>
        <v>0</v>
      </c>
      <c r="DM154" s="8">
        <f t="shared" si="429"/>
        <v>0</v>
      </c>
      <c r="DO154" s="375">
        <f t="shared" si="430"/>
        <v>0</v>
      </c>
      <c r="DP154" s="201">
        <f t="shared" si="430"/>
        <v>0</v>
      </c>
      <c r="DQ154" s="8">
        <f t="shared" si="431"/>
        <v>0</v>
      </c>
      <c r="DR154" s="8">
        <f t="shared" si="432"/>
        <v>0</v>
      </c>
      <c r="DT154" s="51">
        <f t="shared" si="363"/>
        <v>0</v>
      </c>
      <c r="DU154" s="65">
        <f t="shared" si="433"/>
        <v>0</v>
      </c>
      <c r="DV154" s="90">
        <v>0</v>
      </c>
      <c r="DW154" s="65">
        <f t="shared" si="365"/>
        <v>0</v>
      </c>
      <c r="DX154" s="66">
        <f>+DT154+DV154</f>
        <v>0</v>
      </c>
      <c r="DY154" s="66">
        <f t="shared" si="366"/>
        <v>0</v>
      </c>
      <c r="DZ154" s="307">
        <f t="shared" si="434"/>
        <v>0</v>
      </c>
    </row>
    <row r="155" spans="1:130" ht="18" customHeight="1" thickBot="1" x14ac:dyDescent="0.35">
      <c r="B155" s="61"/>
      <c r="C155" s="67"/>
      <c r="D155" s="67"/>
      <c r="E155" s="239"/>
      <c r="F155" s="55"/>
      <c r="G155" s="55"/>
      <c r="H155" s="55"/>
      <c r="I155" s="56"/>
      <c r="J155" s="56"/>
      <c r="K155" s="68"/>
      <c r="L155" s="56"/>
      <c r="M155" s="57"/>
      <c r="N155" s="400"/>
      <c r="O155" s="215"/>
      <c r="P155" s="8">
        <f t="shared" si="368"/>
        <v>0</v>
      </c>
      <c r="Q155" s="8">
        <f t="shared" si="369"/>
        <v>0</v>
      </c>
      <c r="R155" s="63"/>
      <c r="S155" s="201">
        <f t="shared" si="370"/>
        <v>0</v>
      </c>
      <c r="T155" s="201">
        <f t="shared" si="370"/>
        <v>0</v>
      </c>
      <c r="U155" s="8">
        <f t="shared" si="371"/>
        <v>0</v>
      </c>
      <c r="V155" s="8">
        <f t="shared" si="372"/>
        <v>0</v>
      </c>
      <c r="W155" s="63"/>
      <c r="X155" s="375">
        <f t="shared" si="373"/>
        <v>0</v>
      </c>
      <c r="Y155" s="201">
        <f t="shared" si="373"/>
        <v>0</v>
      </c>
      <c r="Z155" s="8">
        <f t="shared" si="374"/>
        <v>0</v>
      </c>
      <c r="AA155" s="8">
        <f t="shared" si="375"/>
        <v>0</v>
      </c>
      <c r="AB155" s="60"/>
      <c r="AC155" s="375">
        <f t="shared" si="376"/>
        <v>0</v>
      </c>
      <c r="AD155" s="201">
        <v>0.8</v>
      </c>
      <c r="AE155" s="8">
        <f t="shared" si="377"/>
        <v>0</v>
      </c>
      <c r="AF155" s="8">
        <f t="shared" si="378"/>
        <v>0</v>
      </c>
      <c r="AH155" s="375">
        <f t="shared" si="379"/>
        <v>0</v>
      </c>
      <c r="AI155" s="201">
        <v>0.5</v>
      </c>
      <c r="AJ155" s="8">
        <f t="shared" si="380"/>
        <v>0</v>
      </c>
      <c r="AK155" s="8">
        <f t="shared" si="381"/>
        <v>0</v>
      </c>
      <c r="AM155" s="375">
        <f t="shared" si="382"/>
        <v>0</v>
      </c>
      <c r="AN155" s="201">
        <v>0</v>
      </c>
      <c r="AO155" s="8">
        <f t="shared" si="383"/>
        <v>0</v>
      </c>
      <c r="AP155" s="8">
        <f t="shared" si="384"/>
        <v>0</v>
      </c>
      <c r="AR155" s="375">
        <f t="shared" si="385"/>
        <v>0</v>
      </c>
      <c r="AS155" s="201">
        <f t="shared" si="385"/>
        <v>0</v>
      </c>
      <c r="AT155" s="8">
        <f t="shared" si="386"/>
        <v>0</v>
      </c>
      <c r="AU155" s="8">
        <f t="shared" si="387"/>
        <v>0</v>
      </c>
      <c r="AW155" s="375">
        <f t="shared" si="388"/>
        <v>0</v>
      </c>
      <c r="AX155" s="201">
        <f t="shared" si="388"/>
        <v>0</v>
      </c>
      <c r="AY155" s="8">
        <f t="shared" si="389"/>
        <v>0</v>
      </c>
      <c r="AZ155" s="8">
        <f t="shared" si="390"/>
        <v>0</v>
      </c>
      <c r="BB155" s="375">
        <f t="shared" si="391"/>
        <v>0</v>
      </c>
      <c r="BC155" s="201">
        <f t="shared" si="391"/>
        <v>0</v>
      </c>
      <c r="BD155" s="8">
        <f t="shared" si="392"/>
        <v>0</v>
      </c>
      <c r="BE155" s="8">
        <f t="shared" si="393"/>
        <v>0</v>
      </c>
      <c r="BG155" s="375">
        <f t="shared" si="394"/>
        <v>0</v>
      </c>
      <c r="BH155" s="201">
        <f t="shared" si="394"/>
        <v>0</v>
      </c>
      <c r="BI155" s="8">
        <f t="shared" si="395"/>
        <v>0</v>
      </c>
      <c r="BJ155" s="8">
        <f t="shared" si="396"/>
        <v>0</v>
      </c>
      <c r="BL155" s="375">
        <f t="shared" si="397"/>
        <v>0</v>
      </c>
      <c r="BM155" s="201">
        <f t="shared" si="397"/>
        <v>0</v>
      </c>
      <c r="BN155" s="8">
        <f t="shared" si="398"/>
        <v>0</v>
      </c>
      <c r="BO155" s="8">
        <f t="shared" si="399"/>
        <v>0</v>
      </c>
      <c r="BQ155" s="375">
        <f t="shared" si="400"/>
        <v>0</v>
      </c>
      <c r="BR155" s="201">
        <f t="shared" si="400"/>
        <v>0</v>
      </c>
      <c r="BS155" s="8">
        <f t="shared" si="401"/>
        <v>0</v>
      </c>
      <c r="BT155" s="8">
        <f t="shared" si="402"/>
        <v>0</v>
      </c>
      <c r="BV155" s="375">
        <f t="shared" si="403"/>
        <v>0</v>
      </c>
      <c r="BW155" s="201">
        <f t="shared" si="403"/>
        <v>0</v>
      </c>
      <c r="BX155" s="8">
        <f t="shared" si="404"/>
        <v>0</v>
      </c>
      <c r="BY155" s="8">
        <f t="shared" si="405"/>
        <v>0</v>
      </c>
      <c r="CA155" s="375">
        <f t="shared" si="406"/>
        <v>0</v>
      </c>
      <c r="CB155" s="201">
        <f t="shared" si="406"/>
        <v>0</v>
      </c>
      <c r="CC155" s="8">
        <f t="shared" si="407"/>
        <v>0</v>
      </c>
      <c r="CD155" s="8">
        <f t="shared" si="408"/>
        <v>0</v>
      </c>
      <c r="CF155" s="375">
        <f t="shared" si="409"/>
        <v>0</v>
      </c>
      <c r="CG155" s="201">
        <f t="shared" si="409"/>
        <v>0</v>
      </c>
      <c r="CH155" s="8">
        <f t="shared" si="410"/>
        <v>0</v>
      </c>
      <c r="CI155" s="8">
        <f t="shared" si="411"/>
        <v>0</v>
      </c>
      <c r="CK155" s="375">
        <f t="shared" si="412"/>
        <v>0</v>
      </c>
      <c r="CL155" s="201">
        <f t="shared" si="412"/>
        <v>0</v>
      </c>
      <c r="CM155" s="8">
        <f t="shared" si="413"/>
        <v>0</v>
      </c>
      <c r="CN155" s="8">
        <f t="shared" si="414"/>
        <v>0</v>
      </c>
      <c r="CP155" s="375">
        <f t="shared" si="415"/>
        <v>0</v>
      </c>
      <c r="CQ155" s="201">
        <f t="shared" si="415"/>
        <v>0</v>
      </c>
      <c r="CR155" s="8">
        <f t="shared" si="416"/>
        <v>0</v>
      </c>
      <c r="CS155" s="8">
        <f t="shared" si="417"/>
        <v>0</v>
      </c>
      <c r="CU155" s="375">
        <f t="shared" si="418"/>
        <v>0</v>
      </c>
      <c r="CV155" s="201">
        <f t="shared" si="418"/>
        <v>0</v>
      </c>
      <c r="CW155" s="8">
        <f t="shared" si="419"/>
        <v>0</v>
      </c>
      <c r="CX155" s="8">
        <f t="shared" si="420"/>
        <v>0</v>
      </c>
      <c r="CZ155" s="375">
        <f t="shared" si="421"/>
        <v>0</v>
      </c>
      <c r="DA155" s="201">
        <f t="shared" si="421"/>
        <v>0</v>
      </c>
      <c r="DB155" s="8">
        <f t="shared" si="422"/>
        <v>0</v>
      </c>
      <c r="DC155" s="8">
        <f t="shared" si="423"/>
        <v>0</v>
      </c>
      <c r="DE155" s="375">
        <f t="shared" si="424"/>
        <v>0</v>
      </c>
      <c r="DF155" s="201">
        <f t="shared" si="424"/>
        <v>0</v>
      </c>
      <c r="DG155" s="8">
        <f t="shared" si="425"/>
        <v>0</v>
      </c>
      <c r="DH155" s="8">
        <f t="shared" si="426"/>
        <v>0</v>
      </c>
      <c r="DJ155" s="375">
        <f t="shared" si="427"/>
        <v>0</v>
      </c>
      <c r="DK155" s="201">
        <f t="shared" si="427"/>
        <v>0</v>
      </c>
      <c r="DL155" s="8">
        <f t="shared" si="428"/>
        <v>0</v>
      </c>
      <c r="DM155" s="8">
        <f t="shared" si="429"/>
        <v>0</v>
      </c>
      <c r="DO155" s="375">
        <f t="shared" si="430"/>
        <v>0</v>
      </c>
      <c r="DP155" s="201">
        <f t="shared" si="430"/>
        <v>0</v>
      </c>
      <c r="DQ155" s="8">
        <f t="shared" si="431"/>
        <v>0</v>
      </c>
      <c r="DR155" s="8">
        <f t="shared" si="432"/>
        <v>0</v>
      </c>
      <c r="DT155" s="70"/>
      <c r="DU155" s="70"/>
      <c r="DV155" s="71"/>
      <c r="DW155" s="71"/>
      <c r="DX155" s="70"/>
      <c r="DY155" s="70"/>
      <c r="DZ155" s="310"/>
    </row>
    <row r="156" spans="1:130" s="72" customFormat="1" ht="32.4" customHeight="1" thickBot="1" x14ac:dyDescent="0.35">
      <c r="B156" s="275" t="s">
        <v>103</v>
      </c>
      <c r="C156" s="276" t="str">
        <f>B147</f>
        <v>Office material (FICHAS E MATERIAL PARA PREENCHER)</v>
      </c>
      <c r="D156" s="445"/>
      <c r="E156" s="242"/>
      <c r="F156" s="73"/>
      <c r="G156" s="73"/>
      <c r="H156" s="73"/>
      <c r="I156" s="73"/>
      <c r="J156" s="73"/>
      <c r="K156" s="74"/>
      <c r="L156" s="73"/>
      <c r="M156" s="75"/>
      <c r="N156" s="391">
        <f>P18</f>
        <v>2015</v>
      </c>
      <c r="O156" s="278"/>
      <c r="P156" s="95">
        <f>SUM(P148:P155)</f>
        <v>0</v>
      </c>
      <c r="Q156" s="218">
        <f>SUM(Q148:Q154)</f>
        <v>0</v>
      </c>
      <c r="R156" s="78"/>
      <c r="S156" s="294">
        <f>U18</f>
        <v>2016</v>
      </c>
      <c r="T156" s="294"/>
      <c r="U156" s="76">
        <f>SUM(U148:U154)</f>
        <v>0</v>
      </c>
      <c r="V156" s="77">
        <f>SUM(V148:V154)</f>
        <v>0</v>
      </c>
      <c r="W156" s="78"/>
      <c r="X156" s="391">
        <f>Z18</f>
        <v>2017</v>
      </c>
      <c r="Y156" s="277"/>
      <c r="Z156" s="76">
        <f>SUM(Z148:Z154)</f>
        <v>0</v>
      </c>
      <c r="AA156" s="77">
        <f>SUM(AA148:AA154)</f>
        <v>0</v>
      </c>
      <c r="AB156" s="79"/>
      <c r="AC156" s="391">
        <f>AE18</f>
        <v>2018</v>
      </c>
      <c r="AD156" s="277"/>
      <c r="AE156" s="76">
        <f>SUM(AE148:AE154)</f>
        <v>0</v>
      </c>
      <c r="AF156" s="77">
        <f>SUM(AF148:AF154)</f>
        <v>0</v>
      </c>
      <c r="AH156" s="391">
        <f>AJ18</f>
        <v>2019</v>
      </c>
      <c r="AI156" s="277"/>
      <c r="AJ156" s="76">
        <f>SUM(AJ148:AJ154)</f>
        <v>0</v>
      </c>
      <c r="AK156" s="77">
        <f>SUM(AK148:AK154)</f>
        <v>0</v>
      </c>
      <c r="AM156" s="391">
        <f>AO18</f>
        <v>2020</v>
      </c>
      <c r="AN156" s="277"/>
      <c r="AO156" s="76">
        <f>SUM(AO148:AO154)</f>
        <v>0</v>
      </c>
      <c r="AP156" s="77">
        <f>SUM(AP148:AP154)</f>
        <v>0</v>
      </c>
      <c r="AR156" s="391">
        <f>AT18</f>
        <v>2021</v>
      </c>
      <c r="AS156" s="277"/>
      <c r="AT156" s="76">
        <f>SUM(AT148:AT154)</f>
        <v>0</v>
      </c>
      <c r="AU156" s="77">
        <f>SUM(AU148:AU154)</f>
        <v>0</v>
      </c>
      <c r="AW156" s="391">
        <f>AY18</f>
        <v>2022</v>
      </c>
      <c r="AX156" s="277"/>
      <c r="AY156" s="76">
        <f>SUM(AY148:AY154)</f>
        <v>0</v>
      </c>
      <c r="AZ156" s="77">
        <f>SUM(AZ148:AZ154)</f>
        <v>0</v>
      </c>
      <c r="BB156" s="391">
        <f>BD18</f>
        <v>2023</v>
      </c>
      <c r="BC156" s="277"/>
      <c r="BD156" s="76">
        <f>SUM(BD148:BD154)</f>
        <v>0</v>
      </c>
      <c r="BE156" s="77">
        <f>SUM(BE148:BE154)</f>
        <v>0</v>
      </c>
      <c r="BG156" s="391">
        <f>BI18</f>
        <v>2024</v>
      </c>
      <c r="BH156" s="277"/>
      <c r="BI156" s="76">
        <f>SUM(BI148:BI154)</f>
        <v>0</v>
      </c>
      <c r="BJ156" s="77">
        <f>SUM(BJ148:BJ154)</f>
        <v>0</v>
      </c>
      <c r="BL156" s="391">
        <f>BN18</f>
        <v>2025</v>
      </c>
      <c r="BM156" s="277"/>
      <c r="BN156" s="76">
        <f>SUM(BN148:BN154)</f>
        <v>0</v>
      </c>
      <c r="BO156" s="77">
        <f>SUM(BO148:BO154)</f>
        <v>0</v>
      </c>
      <c r="BQ156" s="391">
        <f>BS18</f>
        <v>2026</v>
      </c>
      <c r="BR156" s="277"/>
      <c r="BS156" s="76">
        <f>SUM(BS148:BS154)</f>
        <v>0</v>
      </c>
      <c r="BT156" s="77">
        <f>SUM(BT148:BT154)</f>
        <v>0</v>
      </c>
      <c r="BV156" s="391">
        <f>BX18</f>
        <v>2027</v>
      </c>
      <c r="BW156" s="277"/>
      <c r="BX156" s="76">
        <f>SUM(BX148:BX154)</f>
        <v>0</v>
      </c>
      <c r="BY156" s="77">
        <f>SUM(BY148:BY154)</f>
        <v>0</v>
      </c>
      <c r="CA156" s="391">
        <f>CC18</f>
        <v>2028</v>
      </c>
      <c r="CB156" s="277"/>
      <c r="CC156" s="76">
        <f>SUM(CC148:CC154)</f>
        <v>0</v>
      </c>
      <c r="CD156" s="77">
        <f>SUM(CD148:CD154)</f>
        <v>0</v>
      </c>
      <c r="CF156" s="391">
        <f>CH18</f>
        <v>2029</v>
      </c>
      <c r="CG156" s="277"/>
      <c r="CH156" s="76">
        <f>SUM(CH148:CH154)</f>
        <v>0</v>
      </c>
      <c r="CI156" s="77">
        <f>SUM(CI148:CI154)</f>
        <v>0</v>
      </c>
      <c r="CK156" s="391">
        <f>CM18</f>
        <v>2030</v>
      </c>
      <c r="CL156" s="277"/>
      <c r="CM156" s="76">
        <f>SUM(CM148:CM154)</f>
        <v>0</v>
      </c>
      <c r="CN156" s="77">
        <f>SUM(CN148:CN154)</f>
        <v>0</v>
      </c>
      <c r="CP156" s="391">
        <f>CR18</f>
        <v>2031</v>
      </c>
      <c r="CQ156" s="277"/>
      <c r="CR156" s="76">
        <f>SUM(CR148:CR154)</f>
        <v>0</v>
      </c>
      <c r="CS156" s="77">
        <f>SUM(CS148:CS154)</f>
        <v>0</v>
      </c>
      <c r="CU156" s="391">
        <f>CW18</f>
        <v>2032</v>
      </c>
      <c r="CV156" s="277"/>
      <c r="CW156" s="76">
        <f>SUM(CW148:CW154)</f>
        <v>0</v>
      </c>
      <c r="CX156" s="77">
        <f>SUM(CX148:CX154)</f>
        <v>0</v>
      </c>
      <c r="CZ156" s="391">
        <f>DB18</f>
        <v>2033</v>
      </c>
      <c r="DA156" s="277"/>
      <c r="DB156" s="76">
        <f>SUM(DB148:DB154)</f>
        <v>0</v>
      </c>
      <c r="DC156" s="77">
        <f>SUM(DC148:DC154)</f>
        <v>0</v>
      </c>
      <c r="DE156" s="391">
        <f>DG18</f>
        <v>2034</v>
      </c>
      <c r="DF156" s="277"/>
      <c r="DG156" s="76">
        <f>SUM(DG148:DG154)</f>
        <v>0</v>
      </c>
      <c r="DH156" s="77">
        <f>SUM(DH148:DH154)</f>
        <v>0</v>
      </c>
      <c r="DJ156" s="391">
        <f>DL18</f>
        <v>2035</v>
      </c>
      <c r="DK156" s="277"/>
      <c r="DL156" s="76">
        <f>SUM(DL148:DL154)</f>
        <v>0</v>
      </c>
      <c r="DM156" s="77">
        <f>SUM(DM148:DM154)</f>
        <v>0</v>
      </c>
      <c r="DO156" s="391">
        <f>DQ18</f>
        <v>2036</v>
      </c>
      <c r="DP156" s="277"/>
      <c r="DQ156" s="76">
        <f>SUM(DQ148:DQ154)</f>
        <v>0</v>
      </c>
      <c r="DR156" s="77">
        <f>SUM(DR148:DR154)</f>
        <v>0</v>
      </c>
      <c r="DT156" s="80">
        <f t="shared" ref="DT156:DX156" si="435">SUM(DT148:DT154)</f>
        <v>0</v>
      </c>
      <c r="DU156" s="77">
        <f t="shared" si="435"/>
        <v>0</v>
      </c>
      <c r="DV156" s="77">
        <f t="shared" si="435"/>
        <v>0</v>
      </c>
      <c r="DW156" s="77">
        <f t="shared" si="435"/>
        <v>0</v>
      </c>
      <c r="DX156" s="77">
        <f t="shared" si="435"/>
        <v>0</v>
      </c>
      <c r="DY156" s="77">
        <f>SUM(Q156+V156+AA156+AF156+AK156+AP156+AU156+AZ156+BE156+BJ156+BO156+BT156+BY156+CD156+CI156+CN156+CS156+CX156+DC156+DH156+DM156+DR156)</f>
        <v>0</v>
      </c>
      <c r="DZ156" s="311" t="s">
        <v>53</v>
      </c>
    </row>
    <row r="157" spans="1:130" x14ac:dyDescent="0.3">
      <c r="P157" s="280" t="s">
        <v>17</v>
      </c>
      <c r="Q157" s="281" t="s">
        <v>18</v>
      </c>
      <c r="U157" s="280" t="s">
        <v>17</v>
      </c>
      <c r="V157" s="281" t="s">
        <v>18</v>
      </c>
      <c r="Z157" s="280" t="s">
        <v>17</v>
      </c>
      <c r="AA157" s="281" t="s">
        <v>18</v>
      </c>
      <c r="AE157" s="280" t="s">
        <v>17</v>
      </c>
      <c r="AF157" s="281" t="s">
        <v>18</v>
      </c>
      <c r="AJ157" s="280" t="s">
        <v>17</v>
      </c>
      <c r="AK157" s="281" t="s">
        <v>18</v>
      </c>
      <c r="AO157" s="280" t="s">
        <v>17</v>
      </c>
      <c r="AP157" s="281" t="s">
        <v>18</v>
      </c>
      <c r="AT157" s="280" t="s">
        <v>17</v>
      </c>
      <c r="AU157" s="281" t="s">
        <v>18</v>
      </c>
      <c r="AY157" s="280" t="s">
        <v>17</v>
      </c>
      <c r="AZ157" s="281" t="s">
        <v>18</v>
      </c>
      <c r="BD157" s="280" t="s">
        <v>17</v>
      </c>
      <c r="BE157" s="281" t="s">
        <v>18</v>
      </c>
      <c r="BI157" s="280" t="s">
        <v>17</v>
      </c>
      <c r="BJ157" s="281" t="s">
        <v>18</v>
      </c>
      <c r="BN157" s="280" t="s">
        <v>17</v>
      </c>
      <c r="BO157" s="281" t="s">
        <v>18</v>
      </c>
      <c r="BS157" s="280" t="s">
        <v>17</v>
      </c>
      <c r="BT157" s="281" t="s">
        <v>18</v>
      </c>
      <c r="BX157" s="280" t="s">
        <v>17</v>
      </c>
      <c r="BY157" s="281" t="s">
        <v>18</v>
      </c>
      <c r="CC157" s="280" t="s">
        <v>17</v>
      </c>
      <c r="CD157" s="281" t="s">
        <v>18</v>
      </c>
      <c r="CH157" s="280" t="s">
        <v>17</v>
      </c>
      <c r="CI157" s="281" t="s">
        <v>18</v>
      </c>
      <c r="CM157" s="280" t="s">
        <v>17</v>
      </c>
      <c r="CN157" s="281" t="s">
        <v>18</v>
      </c>
      <c r="CR157" s="280" t="s">
        <v>17</v>
      </c>
      <c r="CS157" s="281" t="s">
        <v>18</v>
      </c>
      <c r="CW157" s="280" t="s">
        <v>17</v>
      </c>
      <c r="CX157" s="281" t="s">
        <v>18</v>
      </c>
      <c r="DB157" s="280" t="s">
        <v>17</v>
      </c>
      <c r="DC157" s="281" t="s">
        <v>18</v>
      </c>
      <c r="DG157" s="280" t="s">
        <v>17</v>
      </c>
      <c r="DH157" s="281" t="s">
        <v>18</v>
      </c>
      <c r="DL157" s="280" t="s">
        <v>17</v>
      </c>
      <c r="DM157" s="281" t="s">
        <v>18</v>
      </c>
      <c r="DQ157" s="280" t="s">
        <v>17</v>
      </c>
      <c r="DR157" s="281" t="s">
        <v>18</v>
      </c>
      <c r="DT157" s="280" t="s">
        <v>17</v>
      </c>
      <c r="DU157" s="281" t="s">
        <v>18</v>
      </c>
      <c r="DV157" s="280" t="s">
        <v>17</v>
      </c>
      <c r="DW157" s="281" t="s">
        <v>18</v>
      </c>
      <c r="DX157" s="280" t="s">
        <v>17</v>
      </c>
      <c r="DY157" s="281" t="s">
        <v>18</v>
      </c>
    </row>
    <row r="158" spans="1:130" x14ac:dyDescent="0.3">
      <c r="I158" s="92"/>
      <c r="J158" s="92"/>
      <c r="L158" s="92"/>
    </row>
    <row r="159" spans="1:130" x14ac:dyDescent="0.3">
      <c r="I159" s="92"/>
      <c r="J159" s="92"/>
      <c r="L159" s="92"/>
    </row>
    <row r="160" spans="1:130" ht="26.4" customHeight="1" x14ac:dyDescent="0.3">
      <c r="I160" s="2"/>
      <c r="J160" s="2"/>
      <c r="L160" s="2"/>
      <c r="N160" s="392"/>
      <c r="O160" s="217"/>
      <c r="P160" s="282"/>
      <c r="Q160" s="83"/>
      <c r="R160" s="22"/>
      <c r="S160" s="380"/>
      <c r="T160" s="206"/>
      <c r="U160" s="282"/>
      <c r="V160" s="83"/>
      <c r="W160" s="22"/>
      <c r="X160" s="392"/>
      <c r="Y160" s="82"/>
      <c r="Z160" s="282"/>
      <c r="AA160" s="83"/>
      <c r="AB160" s="451"/>
      <c r="AC160" s="392"/>
      <c r="AD160" s="82"/>
      <c r="AE160" s="282"/>
      <c r="AF160" s="83"/>
      <c r="AH160" s="392"/>
      <c r="AI160" s="82"/>
      <c r="AJ160" s="282"/>
      <c r="AK160" s="83"/>
      <c r="AM160" s="392"/>
      <c r="AN160" s="82"/>
      <c r="AO160" s="282"/>
      <c r="AP160" s="83"/>
      <c r="AR160" s="392"/>
      <c r="AS160" s="82"/>
      <c r="AT160" s="282"/>
      <c r="AU160" s="83"/>
      <c r="AW160" s="392"/>
      <c r="AX160" s="82"/>
      <c r="AY160" s="282"/>
      <c r="AZ160" s="83"/>
      <c r="BB160" s="392"/>
      <c r="BC160" s="82"/>
      <c r="BD160" s="282"/>
      <c r="BE160" s="83"/>
      <c r="BG160" s="392"/>
      <c r="BH160" s="82"/>
      <c r="BI160" s="282"/>
      <c r="BJ160" s="83"/>
      <c r="BL160" s="392"/>
      <c r="BM160" s="82"/>
      <c r="BN160" s="282"/>
      <c r="BO160" s="83"/>
      <c r="BQ160" s="392"/>
      <c r="BR160" s="82"/>
      <c r="BS160" s="282"/>
      <c r="BT160" s="83"/>
      <c r="BV160" s="392"/>
      <c r="BW160" s="82"/>
      <c r="BX160" s="282"/>
      <c r="BY160" s="83"/>
      <c r="CA160" s="392"/>
      <c r="CB160" s="82"/>
      <c r="CC160" s="282"/>
      <c r="CD160" s="83"/>
      <c r="CF160" s="392"/>
      <c r="CG160" s="82"/>
      <c r="CH160" s="282"/>
      <c r="CI160" s="83"/>
      <c r="CK160" s="392"/>
      <c r="CL160" s="82"/>
      <c r="CM160" s="282"/>
      <c r="CN160" s="83"/>
      <c r="CP160" s="392"/>
      <c r="CQ160" s="82"/>
      <c r="CR160" s="282"/>
      <c r="CS160" s="83"/>
      <c r="CU160" s="392"/>
      <c r="CV160" s="82"/>
      <c r="CW160" s="282"/>
      <c r="CX160" s="83"/>
      <c r="CZ160" s="392"/>
      <c r="DA160" s="82"/>
      <c r="DB160" s="282"/>
      <c r="DC160" s="83"/>
      <c r="DE160" s="392"/>
      <c r="DF160" s="82"/>
      <c r="DG160" s="282"/>
      <c r="DH160" s="83"/>
      <c r="DJ160" s="392"/>
      <c r="DK160" s="82"/>
      <c r="DL160" s="282"/>
      <c r="DM160" s="83"/>
      <c r="DO160" s="392"/>
      <c r="DP160" s="82"/>
      <c r="DQ160" s="282"/>
      <c r="DR160" s="83"/>
      <c r="DT160" s="605" t="s">
        <v>12</v>
      </c>
      <c r="DU160" s="606"/>
      <c r="DV160" s="605" t="s">
        <v>13</v>
      </c>
      <c r="DW160" s="606"/>
      <c r="DX160" s="603" t="s">
        <v>14</v>
      </c>
      <c r="DY160" s="604"/>
    </row>
    <row r="161" spans="1:130" ht="15" thickBot="1" x14ac:dyDescent="0.35">
      <c r="I161" s="2"/>
      <c r="J161" s="2"/>
      <c r="L161" s="2"/>
      <c r="N161" s="388" t="s">
        <v>15</v>
      </c>
      <c r="O161" s="211" t="s">
        <v>16</v>
      </c>
      <c r="P161" s="31" t="s">
        <v>17</v>
      </c>
      <c r="Q161" s="32" t="s">
        <v>18</v>
      </c>
      <c r="R161" s="22"/>
      <c r="S161" s="30" t="s">
        <v>15</v>
      </c>
      <c r="T161" s="31" t="s">
        <v>16</v>
      </c>
      <c r="U161" s="31" t="s">
        <v>17</v>
      </c>
      <c r="V161" s="32" t="s">
        <v>18</v>
      </c>
      <c r="W161" s="22"/>
      <c r="X161" s="388" t="s">
        <v>15</v>
      </c>
      <c r="Y161" s="31" t="s">
        <v>16</v>
      </c>
      <c r="Z161" s="31" t="s">
        <v>17</v>
      </c>
      <c r="AA161" s="32" t="s">
        <v>18</v>
      </c>
      <c r="AB161" s="451"/>
      <c r="AC161" s="388" t="s">
        <v>15</v>
      </c>
      <c r="AD161" s="31" t="s">
        <v>16</v>
      </c>
      <c r="AE161" s="31" t="s">
        <v>17</v>
      </c>
      <c r="AF161" s="32" t="s">
        <v>18</v>
      </c>
      <c r="AH161" s="388" t="s">
        <v>15</v>
      </c>
      <c r="AI161" s="31" t="s">
        <v>16</v>
      </c>
      <c r="AJ161" s="31" t="s">
        <v>17</v>
      </c>
      <c r="AK161" s="32" t="s">
        <v>18</v>
      </c>
      <c r="AM161" s="388" t="s">
        <v>15</v>
      </c>
      <c r="AN161" s="31" t="s">
        <v>16</v>
      </c>
      <c r="AO161" s="31" t="s">
        <v>17</v>
      </c>
      <c r="AP161" s="32" t="s">
        <v>18</v>
      </c>
      <c r="AR161" s="388" t="s">
        <v>15</v>
      </c>
      <c r="AS161" s="31" t="s">
        <v>16</v>
      </c>
      <c r="AT161" s="31" t="s">
        <v>17</v>
      </c>
      <c r="AU161" s="32" t="s">
        <v>18</v>
      </c>
      <c r="AW161" s="388" t="s">
        <v>15</v>
      </c>
      <c r="AX161" s="31" t="s">
        <v>16</v>
      </c>
      <c r="AY161" s="31" t="s">
        <v>17</v>
      </c>
      <c r="AZ161" s="32" t="s">
        <v>18</v>
      </c>
      <c r="BB161" s="388" t="s">
        <v>15</v>
      </c>
      <c r="BC161" s="31" t="s">
        <v>16</v>
      </c>
      <c r="BD161" s="31" t="s">
        <v>17</v>
      </c>
      <c r="BE161" s="32" t="s">
        <v>18</v>
      </c>
      <c r="BG161" s="388" t="s">
        <v>15</v>
      </c>
      <c r="BH161" s="31" t="s">
        <v>16</v>
      </c>
      <c r="BI161" s="31" t="s">
        <v>17</v>
      </c>
      <c r="BJ161" s="32" t="s">
        <v>18</v>
      </c>
      <c r="BL161" s="388" t="s">
        <v>15</v>
      </c>
      <c r="BM161" s="31" t="s">
        <v>16</v>
      </c>
      <c r="BN161" s="31" t="s">
        <v>17</v>
      </c>
      <c r="BO161" s="32" t="s">
        <v>18</v>
      </c>
      <c r="BQ161" s="388" t="s">
        <v>15</v>
      </c>
      <c r="BR161" s="31" t="s">
        <v>16</v>
      </c>
      <c r="BS161" s="31" t="s">
        <v>17</v>
      </c>
      <c r="BT161" s="32" t="s">
        <v>18</v>
      </c>
      <c r="BV161" s="388" t="s">
        <v>15</v>
      </c>
      <c r="BW161" s="31" t="s">
        <v>16</v>
      </c>
      <c r="BX161" s="31" t="s">
        <v>17</v>
      </c>
      <c r="BY161" s="32" t="s">
        <v>18</v>
      </c>
      <c r="CA161" s="388" t="s">
        <v>15</v>
      </c>
      <c r="CB161" s="31" t="s">
        <v>16</v>
      </c>
      <c r="CC161" s="31" t="s">
        <v>17</v>
      </c>
      <c r="CD161" s="32" t="s">
        <v>18</v>
      </c>
      <c r="CF161" s="388" t="s">
        <v>15</v>
      </c>
      <c r="CG161" s="31" t="s">
        <v>16</v>
      </c>
      <c r="CH161" s="31" t="s">
        <v>17</v>
      </c>
      <c r="CI161" s="32" t="s">
        <v>18</v>
      </c>
      <c r="CK161" s="388" t="s">
        <v>15</v>
      </c>
      <c r="CL161" s="31" t="s">
        <v>16</v>
      </c>
      <c r="CM161" s="31" t="s">
        <v>17</v>
      </c>
      <c r="CN161" s="32" t="s">
        <v>18</v>
      </c>
      <c r="CP161" s="388" t="s">
        <v>15</v>
      </c>
      <c r="CQ161" s="31" t="s">
        <v>16</v>
      </c>
      <c r="CR161" s="31" t="s">
        <v>17</v>
      </c>
      <c r="CS161" s="32" t="s">
        <v>18</v>
      </c>
      <c r="CU161" s="388" t="s">
        <v>15</v>
      </c>
      <c r="CV161" s="31" t="s">
        <v>16</v>
      </c>
      <c r="CW161" s="31" t="s">
        <v>17</v>
      </c>
      <c r="CX161" s="32" t="s">
        <v>18</v>
      </c>
      <c r="CZ161" s="388" t="s">
        <v>15</v>
      </c>
      <c r="DA161" s="31" t="s">
        <v>16</v>
      </c>
      <c r="DB161" s="31" t="s">
        <v>17</v>
      </c>
      <c r="DC161" s="32" t="s">
        <v>18</v>
      </c>
      <c r="DE161" s="388" t="s">
        <v>15</v>
      </c>
      <c r="DF161" s="31" t="s">
        <v>16</v>
      </c>
      <c r="DG161" s="31" t="s">
        <v>17</v>
      </c>
      <c r="DH161" s="32" t="s">
        <v>18</v>
      </c>
      <c r="DJ161" s="388" t="s">
        <v>15</v>
      </c>
      <c r="DK161" s="31" t="s">
        <v>16</v>
      </c>
      <c r="DL161" s="31" t="s">
        <v>17</v>
      </c>
      <c r="DM161" s="32" t="s">
        <v>18</v>
      </c>
      <c r="DO161" s="388" t="s">
        <v>15</v>
      </c>
      <c r="DP161" s="31" t="s">
        <v>16</v>
      </c>
      <c r="DQ161" s="31" t="s">
        <v>17</v>
      </c>
      <c r="DR161" s="32" t="s">
        <v>18</v>
      </c>
      <c r="DT161" s="250" t="s">
        <v>17</v>
      </c>
      <c r="DU161" s="251" t="s">
        <v>18</v>
      </c>
      <c r="DV161" s="250" t="s">
        <v>17</v>
      </c>
      <c r="DW161" s="252" t="s">
        <v>18</v>
      </c>
      <c r="DX161" s="253" t="s">
        <v>17</v>
      </c>
      <c r="DY161" s="252" t="s">
        <v>18</v>
      </c>
    </row>
    <row r="162" spans="1:130" s="33" customFormat="1" ht="27" customHeight="1" thickBot="1" x14ac:dyDescent="0.35">
      <c r="B162" s="254" t="s">
        <v>117</v>
      </c>
      <c r="C162" s="255" t="s">
        <v>55</v>
      </c>
      <c r="D162" s="444"/>
      <c r="E162" s="283" t="s">
        <v>21</v>
      </c>
      <c r="F162" s="257" t="s">
        <v>22</v>
      </c>
      <c r="G162" s="257"/>
      <c r="H162" s="257" t="s">
        <v>23</v>
      </c>
      <c r="I162" s="257" t="s">
        <v>24</v>
      </c>
      <c r="J162" s="257" t="s">
        <v>25</v>
      </c>
      <c r="K162" s="258" t="s">
        <v>26</v>
      </c>
      <c r="L162" s="259" t="s">
        <v>27</v>
      </c>
      <c r="N162" s="389"/>
      <c r="O162" s="212"/>
      <c r="P162" s="35"/>
      <c r="Q162" s="36"/>
      <c r="R162" s="37"/>
      <c r="S162" s="34"/>
      <c r="T162" s="35"/>
      <c r="U162" s="35"/>
      <c r="V162" s="36"/>
      <c r="W162" s="37"/>
      <c r="X162" s="389"/>
      <c r="Y162" s="35"/>
      <c r="Z162" s="35"/>
      <c r="AA162" s="36"/>
      <c r="AB162" s="37"/>
      <c r="AC162" s="389"/>
      <c r="AD162" s="35"/>
      <c r="AE162" s="35"/>
      <c r="AF162" s="36"/>
      <c r="AH162" s="389"/>
      <c r="AI162" s="35"/>
      <c r="AJ162" s="35"/>
      <c r="AK162" s="36"/>
      <c r="AM162" s="389"/>
      <c r="AN162" s="35"/>
      <c r="AO162" s="35"/>
      <c r="AP162" s="36"/>
      <c r="AR162" s="389"/>
      <c r="AS162" s="35"/>
      <c r="AT162" s="35"/>
      <c r="AU162" s="36"/>
      <c r="AW162" s="389"/>
      <c r="AX162" s="35"/>
      <c r="AY162" s="35"/>
      <c r="AZ162" s="36"/>
      <c r="BB162" s="389"/>
      <c r="BC162" s="35"/>
      <c r="BD162" s="35"/>
      <c r="BE162" s="36"/>
      <c r="BG162" s="389"/>
      <c r="BH162" s="35"/>
      <c r="BI162" s="35"/>
      <c r="BJ162" s="36"/>
      <c r="BL162" s="389"/>
      <c r="BM162" s="35"/>
      <c r="BN162" s="35"/>
      <c r="BO162" s="36"/>
      <c r="BQ162" s="389"/>
      <c r="BR162" s="35"/>
      <c r="BS162" s="35"/>
      <c r="BT162" s="36"/>
      <c r="BV162" s="389"/>
      <c r="BW162" s="35"/>
      <c r="BX162" s="35"/>
      <c r="BY162" s="36"/>
      <c r="CA162" s="389"/>
      <c r="CB162" s="35"/>
      <c r="CC162" s="35"/>
      <c r="CD162" s="36"/>
      <c r="CF162" s="389"/>
      <c r="CG162" s="35"/>
      <c r="CH162" s="35"/>
      <c r="CI162" s="36"/>
      <c r="CK162" s="389"/>
      <c r="CL162" s="35"/>
      <c r="CM162" s="35"/>
      <c r="CN162" s="36"/>
      <c r="CP162" s="389"/>
      <c r="CQ162" s="35"/>
      <c r="CR162" s="35"/>
      <c r="CS162" s="36"/>
      <c r="CU162" s="389"/>
      <c r="CV162" s="35"/>
      <c r="CW162" s="35"/>
      <c r="CX162" s="36"/>
      <c r="CZ162" s="389"/>
      <c r="DA162" s="35"/>
      <c r="DB162" s="35"/>
      <c r="DC162" s="36"/>
      <c r="DE162" s="389"/>
      <c r="DF162" s="35"/>
      <c r="DG162" s="35"/>
      <c r="DH162" s="36"/>
      <c r="DJ162" s="389"/>
      <c r="DK162" s="35"/>
      <c r="DL162" s="35"/>
      <c r="DM162" s="36"/>
      <c r="DO162" s="389"/>
      <c r="DP162" s="35"/>
      <c r="DQ162" s="35"/>
      <c r="DR162" s="36"/>
      <c r="DT162" s="34"/>
      <c r="DU162" s="36"/>
      <c r="DV162" s="38"/>
      <c r="DW162" s="36"/>
      <c r="DX162" s="38"/>
      <c r="DY162" s="39"/>
      <c r="DZ162" s="309" t="str">
        <f t="shared" ref="DZ162:DZ173" si="436">B162</f>
        <v>Transport</v>
      </c>
    </row>
    <row r="163" spans="1:130" ht="19.2" customHeight="1" x14ac:dyDescent="0.3">
      <c r="B163" s="315"/>
      <c r="C163" s="316"/>
      <c r="D163" s="316"/>
      <c r="E163" s="262"/>
      <c r="F163" s="263"/>
      <c r="G163" s="263"/>
      <c r="H163" s="263"/>
      <c r="I163" s="264"/>
      <c r="J163" s="264"/>
      <c r="K163" s="265"/>
      <c r="L163" s="264"/>
      <c r="M163" s="266"/>
      <c r="N163" s="389"/>
      <c r="O163" s="212"/>
      <c r="P163" s="35"/>
      <c r="Q163" s="36"/>
      <c r="R163" s="37"/>
      <c r="S163" s="34"/>
      <c r="T163" s="35"/>
      <c r="U163" s="35"/>
      <c r="V163" s="36"/>
      <c r="W163" s="37"/>
      <c r="X163" s="389"/>
      <c r="Y163" s="35"/>
      <c r="Z163" s="35"/>
      <c r="AA163" s="36"/>
      <c r="AB163" s="37"/>
      <c r="AC163" s="389"/>
      <c r="AD163" s="35"/>
      <c r="AE163" s="35"/>
      <c r="AF163" s="36"/>
      <c r="AH163" s="389"/>
      <c r="AI163" s="35"/>
      <c r="AJ163" s="35"/>
      <c r="AK163" s="36"/>
      <c r="AM163" s="389"/>
      <c r="AN163" s="35"/>
      <c r="AO163" s="35"/>
      <c r="AP163" s="36"/>
      <c r="AR163" s="389"/>
      <c r="AS163" s="35"/>
      <c r="AT163" s="35"/>
      <c r="AU163" s="36"/>
      <c r="AW163" s="389"/>
      <c r="AX163" s="35"/>
      <c r="AY163" s="35"/>
      <c r="AZ163" s="36"/>
      <c r="BB163" s="389"/>
      <c r="BC163" s="35"/>
      <c r="BD163" s="35"/>
      <c r="BE163" s="36"/>
      <c r="BG163" s="389"/>
      <c r="BH163" s="35"/>
      <c r="BI163" s="35"/>
      <c r="BJ163" s="36"/>
      <c r="BL163" s="389"/>
      <c r="BM163" s="35"/>
      <c r="BN163" s="35"/>
      <c r="BO163" s="36"/>
      <c r="BQ163" s="389"/>
      <c r="BR163" s="35"/>
      <c r="BS163" s="35"/>
      <c r="BT163" s="36"/>
      <c r="BV163" s="389"/>
      <c r="BW163" s="35"/>
      <c r="BX163" s="35"/>
      <c r="BY163" s="36"/>
      <c r="CA163" s="389"/>
      <c r="CB163" s="35"/>
      <c r="CC163" s="35"/>
      <c r="CD163" s="36"/>
      <c r="CF163" s="389"/>
      <c r="CG163" s="35"/>
      <c r="CH163" s="35"/>
      <c r="CI163" s="36"/>
      <c r="CK163" s="389"/>
      <c r="CL163" s="35"/>
      <c r="CM163" s="35"/>
      <c r="CN163" s="36"/>
      <c r="CP163" s="389"/>
      <c r="CQ163" s="35"/>
      <c r="CR163" s="35"/>
      <c r="CS163" s="36"/>
      <c r="CU163" s="389"/>
      <c r="CV163" s="35"/>
      <c r="CW163" s="35"/>
      <c r="CX163" s="36"/>
      <c r="CZ163" s="389"/>
      <c r="DA163" s="35"/>
      <c r="DB163" s="35"/>
      <c r="DC163" s="36"/>
      <c r="DE163" s="389"/>
      <c r="DF163" s="35"/>
      <c r="DG163" s="35"/>
      <c r="DH163" s="36"/>
      <c r="DJ163" s="389"/>
      <c r="DK163" s="35"/>
      <c r="DL163" s="35"/>
      <c r="DM163" s="36"/>
      <c r="DO163" s="389"/>
      <c r="DP163" s="35"/>
      <c r="DQ163" s="35"/>
      <c r="DR163" s="36"/>
      <c r="DT163" s="51">
        <f t="shared" ref="DT163:DT165" si="437">P163+U163+Z163+AE163+AJ163+AO163+AT163+AY163+BD163+BI163+BN163+BS163+BX163+CC163+CH163+CM163+CR163+CW163+DB163+DG163+DL163+DQ163</f>
        <v>0</v>
      </c>
      <c r="DU163" s="43">
        <f>+DT163/$I$3</f>
        <v>0</v>
      </c>
      <c r="DV163" s="45">
        <v>0</v>
      </c>
      <c r="DW163" s="43">
        <f>+DV163/$I$3</f>
        <v>0</v>
      </c>
      <c r="DX163" s="45">
        <f>+DT163+DV163</f>
        <v>0</v>
      </c>
      <c r="DY163" s="47">
        <f>+DU163+DW163</f>
        <v>0</v>
      </c>
      <c r="DZ163" s="306">
        <f t="shared" si="436"/>
        <v>0</v>
      </c>
    </row>
    <row r="164" spans="1:130" ht="18" customHeight="1" x14ac:dyDescent="0.3">
      <c r="B164" s="438"/>
      <c r="C164" s="316"/>
      <c r="D164" s="261"/>
      <c r="E164" s="262">
        <f>F164*$I$3</f>
        <v>18.239999999999998</v>
      </c>
      <c r="F164" s="263">
        <v>0.48</v>
      </c>
      <c r="G164" s="263"/>
      <c r="H164" s="263" t="s">
        <v>31</v>
      </c>
      <c r="I164" s="267"/>
      <c r="J164" s="267" t="s">
        <v>58</v>
      </c>
      <c r="K164" s="265">
        <v>1</v>
      </c>
      <c r="L164" s="264"/>
      <c r="M164" s="266"/>
      <c r="N164" s="375"/>
      <c r="O164" s="214"/>
      <c r="P164" s="8">
        <f>$E164*N164*O164</f>
        <v>0</v>
      </c>
      <c r="Q164" s="8">
        <f>P164/$I$3</f>
        <v>0</v>
      </c>
      <c r="S164" s="201">
        <f>N164</f>
        <v>0</v>
      </c>
      <c r="T164" s="201">
        <f>O164</f>
        <v>0</v>
      </c>
      <c r="U164" s="8">
        <f>$E164*S164*T164</f>
        <v>0</v>
      </c>
      <c r="V164" s="8">
        <f>U164/$I$3</f>
        <v>0</v>
      </c>
      <c r="X164" s="201">
        <f>S164</f>
        <v>0</v>
      </c>
      <c r="Y164" s="201">
        <f>T164</f>
        <v>0</v>
      </c>
      <c r="Z164" s="8">
        <f>$E164*X164*Y164</f>
        <v>0</v>
      </c>
      <c r="AA164" s="8">
        <f>Z164/$I$3</f>
        <v>0</v>
      </c>
      <c r="AC164" s="201">
        <f>X164</f>
        <v>0</v>
      </c>
      <c r="AD164" s="201">
        <f>Y164</f>
        <v>0</v>
      </c>
      <c r="AE164" s="8">
        <f>$E164*AC164*AD164</f>
        <v>0</v>
      </c>
      <c r="AF164" s="8">
        <f>AE164/$I$3</f>
        <v>0</v>
      </c>
      <c r="AH164" s="201">
        <f>AC164</f>
        <v>0</v>
      </c>
      <c r="AI164" s="201">
        <f>AD164</f>
        <v>0</v>
      </c>
      <c r="AJ164" s="8">
        <f>$E164*AH164*AI164</f>
        <v>0</v>
      </c>
      <c r="AK164" s="8">
        <f>AJ164/$I$3</f>
        <v>0</v>
      </c>
      <c r="AM164" s="201">
        <f>AH164</f>
        <v>0</v>
      </c>
      <c r="AN164" s="201">
        <f>AI164</f>
        <v>0</v>
      </c>
      <c r="AO164" s="8">
        <f>$E164*AM164*AN164</f>
        <v>0</v>
      </c>
      <c r="AP164" s="8">
        <f>AO164/$I$3</f>
        <v>0</v>
      </c>
      <c r="AR164" s="201">
        <f>AM164</f>
        <v>0</v>
      </c>
      <c r="AS164" s="201">
        <f>AN164</f>
        <v>0</v>
      </c>
      <c r="AT164" s="8">
        <f>$E164*AR164*AS164</f>
        <v>0</v>
      </c>
      <c r="AU164" s="8">
        <f>AT164/$I$3</f>
        <v>0</v>
      </c>
      <c r="AW164" s="201">
        <f>AR164</f>
        <v>0</v>
      </c>
      <c r="AX164" s="201">
        <f>AS164</f>
        <v>0</v>
      </c>
      <c r="AY164" s="8">
        <f>$E164*AW164*AX164</f>
        <v>0</v>
      </c>
      <c r="AZ164" s="8">
        <f>AY164/$I$3</f>
        <v>0</v>
      </c>
      <c r="BB164" s="201">
        <f>AW164</f>
        <v>0</v>
      </c>
      <c r="BC164" s="201">
        <f>AX164</f>
        <v>0</v>
      </c>
      <c r="BD164" s="8">
        <f>$E164*BB164*BC164</f>
        <v>0</v>
      </c>
      <c r="BE164" s="8">
        <f>BD164/$I$3</f>
        <v>0</v>
      </c>
      <c r="BG164" s="201">
        <f>BB164</f>
        <v>0</v>
      </c>
      <c r="BH164" s="201">
        <f>BC164</f>
        <v>0</v>
      </c>
      <c r="BI164" s="8">
        <f>$E164*BG164*BH164</f>
        <v>0</v>
      </c>
      <c r="BJ164" s="8">
        <f>BI164/$I$3</f>
        <v>0</v>
      </c>
      <c r="BL164" s="201">
        <f>BG164</f>
        <v>0</v>
      </c>
      <c r="BM164" s="201">
        <f>BH164</f>
        <v>0</v>
      </c>
      <c r="BN164" s="8">
        <f>$E164*BL164*BM164</f>
        <v>0</v>
      </c>
      <c r="BO164" s="8">
        <f>BN164/$I$3</f>
        <v>0</v>
      </c>
      <c r="BQ164" s="201">
        <f>BL164</f>
        <v>0</v>
      </c>
      <c r="BR164" s="201">
        <f>BM164</f>
        <v>0</v>
      </c>
      <c r="BS164" s="8">
        <f>$E164*BQ164*BR164</f>
        <v>0</v>
      </c>
      <c r="BT164" s="8">
        <f>BS164/$I$3</f>
        <v>0</v>
      </c>
      <c r="BV164" s="201">
        <f>BQ164</f>
        <v>0</v>
      </c>
      <c r="BW164" s="201">
        <f>BR164</f>
        <v>0</v>
      </c>
      <c r="BX164" s="8">
        <f>$E164*BV164*BW164</f>
        <v>0</v>
      </c>
      <c r="BY164" s="8">
        <f>BX164/$I$3</f>
        <v>0</v>
      </c>
      <c r="CA164" s="201">
        <f>BV164</f>
        <v>0</v>
      </c>
      <c r="CB164" s="201">
        <f>BW164</f>
        <v>0</v>
      </c>
      <c r="CC164" s="8">
        <f>$E164*CA164*CB164</f>
        <v>0</v>
      </c>
      <c r="CD164" s="8">
        <f>CC164/$I$3</f>
        <v>0</v>
      </c>
      <c r="CF164" s="201">
        <f>CA164</f>
        <v>0</v>
      </c>
      <c r="CG164" s="201">
        <f>CB164</f>
        <v>0</v>
      </c>
      <c r="CH164" s="8">
        <f>$E164*CF164*CG164</f>
        <v>0</v>
      </c>
      <c r="CI164" s="8">
        <f>CH164/$I$3</f>
        <v>0</v>
      </c>
      <c r="CK164" s="201">
        <f>CF164</f>
        <v>0</v>
      </c>
      <c r="CL164" s="201">
        <f>CG164</f>
        <v>0</v>
      </c>
      <c r="CM164" s="8">
        <f>$E164*CK164*CL164</f>
        <v>0</v>
      </c>
      <c r="CN164" s="8">
        <f>CM164/$I$3</f>
        <v>0</v>
      </c>
      <c r="CP164" s="201">
        <f>CK164</f>
        <v>0</v>
      </c>
      <c r="CQ164" s="201">
        <f>CL164</f>
        <v>0</v>
      </c>
      <c r="CR164" s="8">
        <f>$E164*CP164*CQ164</f>
        <v>0</v>
      </c>
      <c r="CS164" s="8">
        <f>CR164/$I$3</f>
        <v>0</v>
      </c>
      <c r="CU164" s="201">
        <f>CP164</f>
        <v>0</v>
      </c>
      <c r="CV164" s="201">
        <f>CQ164</f>
        <v>0</v>
      </c>
      <c r="CW164" s="8">
        <f>$E164*CU164*CV164</f>
        <v>0</v>
      </c>
      <c r="CX164" s="8">
        <f>CW164/$I$3</f>
        <v>0</v>
      </c>
      <c r="CZ164" s="201">
        <f>CU164</f>
        <v>0</v>
      </c>
      <c r="DA164" s="201">
        <f>CV164</f>
        <v>0</v>
      </c>
      <c r="DB164" s="8">
        <f>$E164*CZ164*DA164</f>
        <v>0</v>
      </c>
      <c r="DC164" s="8">
        <f>DB164/$I$3</f>
        <v>0</v>
      </c>
      <c r="DE164" s="201">
        <f>CZ164</f>
        <v>0</v>
      </c>
      <c r="DF164" s="201">
        <f>DA164</f>
        <v>0</v>
      </c>
      <c r="DG164" s="8">
        <f>$E164*DE164*DF164</f>
        <v>0</v>
      </c>
      <c r="DH164" s="8">
        <f>DG164/$I$3</f>
        <v>0</v>
      </c>
      <c r="DJ164" s="201">
        <f>DE164</f>
        <v>0</v>
      </c>
      <c r="DK164" s="201">
        <f>DF164</f>
        <v>0</v>
      </c>
      <c r="DL164" s="8">
        <f>$E164*DJ164*DK164</f>
        <v>0</v>
      </c>
      <c r="DM164" s="8">
        <f>DL164/$I$3</f>
        <v>0</v>
      </c>
      <c r="DO164" s="201">
        <f>DJ164</f>
        <v>0</v>
      </c>
      <c r="DP164" s="201">
        <f>DK164</f>
        <v>0</v>
      </c>
      <c r="DQ164" s="8">
        <f>$E164*DO164*DP164</f>
        <v>0</v>
      </c>
      <c r="DR164" s="8">
        <f>DQ164/$I$3</f>
        <v>0</v>
      </c>
      <c r="DT164" s="51">
        <f t="shared" si="437"/>
        <v>0</v>
      </c>
      <c r="DU164" s="50">
        <f t="shared" ref="DU164:DU173" si="438">+DT164/$I$3</f>
        <v>0</v>
      </c>
      <c r="DV164" s="51">
        <v>0</v>
      </c>
      <c r="DW164" s="50">
        <f t="shared" ref="DW164:DW173" si="439">+DV164/$I$3</f>
        <v>0</v>
      </c>
      <c r="DX164" s="51">
        <f t="shared" ref="DX164:DY173" si="440">+DT164+DV164</f>
        <v>0</v>
      </c>
      <c r="DY164" s="53">
        <f t="shared" si="440"/>
        <v>0</v>
      </c>
      <c r="DZ164" s="307">
        <f t="shared" si="436"/>
        <v>0</v>
      </c>
    </row>
    <row r="165" spans="1:130" ht="18" customHeight="1" x14ac:dyDescent="0.3">
      <c r="B165" s="438"/>
      <c r="C165" s="317"/>
      <c r="D165" s="54"/>
      <c r="E165" s="425">
        <v>200000</v>
      </c>
      <c r="F165" s="263">
        <f>E165/$I$3</f>
        <v>5263.1578947368425</v>
      </c>
      <c r="G165" s="274"/>
      <c r="H165" s="263"/>
      <c r="I165" s="56">
        <v>6</v>
      </c>
      <c r="J165" s="56"/>
      <c r="K165" s="265"/>
      <c r="L165" s="264"/>
      <c r="M165" s="57"/>
      <c r="N165" s="375"/>
      <c r="O165" s="214"/>
      <c r="P165" s="8">
        <f>$E165*N165*O165</f>
        <v>0</v>
      </c>
      <c r="Q165" s="8">
        <f>P165/$I$3</f>
        <v>0</v>
      </c>
      <c r="S165" s="201">
        <f t="shared" ref="S165:T173" si="441">N165</f>
        <v>0</v>
      </c>
      <c r="T165" s="201">
        <f t="shared" si="441"/>
        <v>0</v>
      </c>
      <c r="U165" s="8">
        <f t="shared" ref="U165:U173" si="442">$E165*S165*T165</f>
        <v>0</v>
      </c>
      <c r="V165" s="8">
        <f t="shared" ref="V165:V173" si="443">U165/$I$3</f>
        <v>0</v>
      </c>
      <c r="X165" s="201">
        <f t="shared" ref="X165:Y173" si="444">S165</f>
        <v>0</v>
      </c>
      <c r="Y165" s="201">
        <f t="shared" si="444"/>
        <v>0</v>
      </c>
      <c r="Z165" s="8">
        <f t="shared" ref="Z165:Z173" si="445">$E165*X165*Y165</f>
        <v>0</v>
      </c>
      <c r="AA165" s="8">
        <f t="shared" ref="AA165:AA173" si="446">Z165/$I$3</f>
        <v>0</v>
      </c>
      <c r="AC165" s="201">
        <f t="shared" ref="AC165:AD173" si="447">X165</f>
        <v>0</v>
      </c>
      <c r="AD165" s="201">
        <f t="shared" si="447"/>
        <v>0</v>
      </c>
      <c r="AE165" s="8">
        <f t="shared" ref="AE165:AE173" si="448">$E165*AC165*AD165</f>
        <v>0</v>
      </c>
      <c r="AF165" s="8">
        <f t="shared" ref="AF165:AF173" si="449">AE165/$I$3</f>
        <v>0</v>
      </c>
      <c r="AH165" s="201">
        <f t="shared" ref="AH165:AI173" si="450">AC165</f>
        <v>0</v>
      </c>
      <c r="AI165" s="201">
        <f t="shared" si="450"/>
        <v>0</v>
      </c>
      <c r="AJ165" s="8">
        <f t="shared" ref="AJ165:AJ173" si="451">$E165*AH165*AI165</f>
        <v>0</v>
      </c>
      <c r="AK165" s="8">
        <f t="shared" ref="AK165:AK173" si="452">AJ165/$I$3</f>
        <v>0</v>
      </c>
      <c r="AM165" s="201">
        <f t="shared" ref="AM165:AN173" si="453">AH165</f>
        <v>0</v>
      </c>
      <c r="AN165" s="201">
        <f t="shared" si="453"/>
        <v>0</v>
      </c>
      <c r="AO165" s="8">
        <f t="shared" ref="AO165:AO173" si="454">$E165*AM165*AN165</f>
        <v>0</v>
      </c>
      <c r="AP165" s="8">
        <f t="shared" ref="AP165:AP173" si="455">AO165/$I$3</f>
        <v>0</v>
      </c>
      <c r="AR165" s="201">
        <f t="shared" ref="AR165:AS173" si="456">AM165</f>
        <v>0</v>
      </c>
      <c r="AS165" s="201">
        <f t="shared" si="456"/>
        <v>0</v>
      </c>
      <c r="AT165" s="8">
        <f t="shared" ref="AT165:AT173" si="457">$E165*AR165*AS165</f>
        <v>0</v>
      </c>
      <c r="AU165" s="8">
        <f t="shared" ref="AU165:AU173" si="458">AT165/$I$3</f>
        <v>0</v>
      </c>
      <c r="AW165" s="201">
        <f t="shared" ref="AW165:AX173" si="459">AR165</f>
        <v>0</v>
      </c>
      <c r="AX165" s="201">
        <f t="shared" si="459"/>
        <v>0</v>
      </c>
      <c r="AY165" s="8">
        <f t="shared" ref="AY165:AY173" si="460">$E165*AW165*AX165</f>
        <v>0</v>
      </c>
      <c r="AZ165" s="8">
        <f t="shared" ref="AZ165:AZ173" si="461">AY165/$I$3</f>
        <v>0</v>
      </c>
      <c r="BB165" s="201">
        <f t="shared" ref="BB165:BC173" si="462">AW165</f>
        <v>0</v>
      </c>
      <c r="BC165" s="201">
        <f t="shared" si="462"/>
        <v>0</v>
      </c>
      <c r="BD165" s="8">
        <f t="shared" ref="BD165:BD173" si="463">$E165*BB165*BC165</f>
        <v>0</v>
      </c>
      <c r="BE165" s="8">
        <f t="shared" ref="BE165:BE173" si="464">BD165/$I$3</f>
        <v>0</v>
      </c>
      <c r="BG165" s="201">
        <f t="shared" ref="BG165:BH173" si="465">BB165</f>
        <v>0</v>
      </c>
      <c r="BH165" s="201">
        <f t="shared" si="465"/>
        <v>0</v>
      </c>
      <c r="BI165" s="8">
        <f t="shared" ref="BI165:BI173" si="466">$E165*BG165*BH165</f>
        <v>0</v>
      </c>
      <c r="BJ165" s="8">
        <f t="shared" ref="BJ165:BJ173" si="467">BI165/$I$3</f>
        <v>0</v>
      </c>
      <c r="BL165" s="201">
        <f t="shared" ref="BL165:BM173" si="468">BG165</f>
        <v>0</v>
      </c>
      <c r="BM165" s="201">
        <f t="shared" si="468"/>
        <v>0</v>
      </c>
      <c r="BN165" s="8">
        <f t="shared" ref="BN165:BN173" si="469">$E165*BL165*BM165</f>
        <v>0</v>
      </c>
      <c r="BO165" s="8">
        <f t="shared" ref="BO165:BO173" si="470">BN165/$I$3</f>
        <v>0</v>
      </c>
      <c r="BQ165" s="201">
        <f t="shared" ref="BQ165:BR173" si="471">BL165</f>
        <v>0</v>
      </c>
      <c r="BR165" s="201">
        <f t="shared" si="471"/>
        <v>0</v>
      </c>
      <c r="BS165" s="8">
        <f t="shared" ref="BS165:BS173" si="472">$E165*BQ165*BR165</f>
        <v>0</v>
      </c>
      <c r="BT165" s="8">
        <f t="shared" ref="BT165:BT173" si="473">BS165/$I$3</f>
        <v>0</v>
      </c>
      <c r="BV165" s="201">
        <f t="shared" ref="BV165:BW173" si="474">BQ165</f>
        <v>0</v>
      </c>
      <c r="BW165" s="201">
        <f t="shared" si="474"/>
        <v>0</v>
      </c>
      <c r="BX165" s="8">
        <f t="shared" ref="BX165:BX173" si="475">$E165*BV165*BW165</f>
        <v>0</v>
      </c>
      <c r="BY165" s="8">
        <f t="shared" ref="BY165:BY173" si="476">BX165/$I$3</f>
        <v>0</v>
      </c>
      <c r="CA165" s="201">
        <f t="shared" ref="CA165:CB173" si="477">BV165</f>
        <v>0</v>
      </c>
      <c r="CB165" s="201">
        <f t="shared" si="477"/>
        <v>0</v>
      </c>
      <c r="CC165" s="8">
        <f t="shared" ref="CC165:CC173" si="478">$E165*CA165*CB165</f>
        <v>0</v>
      </c>
      <c r="CD165" s="8">
        <f t="shared" ref="CD165:CD173" si="479">CC165/$I$3</f>
        <v>0</v>
      </c>
      <c r="CF165" s="201">
        <f t="shared" ref="CF165:CG173" si="480">CA165</f>
        <v>0</v>
      </c>
      <c r="CG165" s="201">
        <f t="shared" si="480"/>
        <v>0</v>
      </c>
      <c r="CH165" s="8">
        <f t="shared" ref="CH165:CH173" si="481">$E165*CF165*CG165</f>
        <v>0</v>
      </c>
      <c r="CI165" s="8">
        <f t="shared" ref="CI165:CI173" si="482">CH165/$I$3</f>
        <v>0</v>
      </c>
      <c r="CK165" s="201">
        <f t="shared" ref="CK165:CL173" si="483">CF165</f>
        <v>0</v>
      </c>
      <c r="CL165" s="201">
        <f t="shared" si="483"/>
        <v>0</v>
      </c>
      <c r="CM165" s="8">
        <f t="shared" ref="CM165:CM173" si="484">$E165*CK165*CL165</f>
        <v>0</v>
      </c>
      <c r="CN165" s="8">
        <f t="shared" ref="CN165:CN173" si="485">CM165/$I$3</f>
        <v>0</v>
      </c>
      <c r="CP165" s="201">
        <f t="shared" ref="CP165:CQ173" si="486">CK165</f>
        <v>0</v>
      </c>
      <c r="CQ165" s="201">
        <f t="shared" si="486"/>
        <v>0</v>
      </c>
      <c r="CR165" s="8">
        <f t="shared" ref="CR165:CR173" si="487">$E165*CP165*CQ165</f>
        <v>0</v>
      </c>
      <c r="CS165" s="8">
        <f t="shared" ref="CS165:CS173" si="488">CR165/$I$3</f>
        <v>0</v>
      </c>
      <c r="CU165" s="201">
        <f t="shared" ref="CU165:CV173" si="489">CP165</f>
        <v>0</v>
      </c>
      <c r="CV165" s="201">
        <f t="shared" si="489"/>
        <v>0</v>
      </c>
      <c r="CW165" s="8">
        <f t="shared" ref="CW165:CW173" si="490">$E165*CU165*CV165</f>
        <v>0</v>
      </c>
      <c r="CX165" s="8">
        <f t="shared" ref="CX165:CX173" si="491">CW165/$I$3</f>
        <v>0</v>
      </c>
      <c r="CZ165" s="201">
        <f t="shared" ref="CZ165:DA173" si="492">CU165</f>
        <v>0</v>
      </c>
      <c r="DA165" s="201">
        <f t="shared" si="492"/>
        <v>0</v>
      </c>
      <c r="DB165" s="8">
        <f t="shared" ref="DB165:DB173" si="493">$E165*CZ165*DA165</f>
        <v>0</v>
      </c>
      <c r="DC165" s="8">
        <f t="shared" ref="DC165:DC173" si="494">DB165/$I$3</f>
        <v>0</v>
      </c>
      <c r="DE165" s="201">
        <f t="shared" ref="DE165:DF173" si="495">CZ165</f>
        <v>0</v>
      </c>
      <c r="DF165" s="201">
        <f t="shared" si="495"/>
        <v>0</v>
      </c>
      <c r="DG165" s="8">
        <f t="shared" ref="DG165:DG173" si="496">$E165*DE165*DF165</f>
        <v>0</v>
      </c>
      <c r="DH165" s="8">
        <f t="shared" ref="DH165:DH173" si="497">DG165/$I$3</f>
        <v>0</v>
      </c>
      <c r="DJ165" s="201">
        <f t="shared" ref="DJ165:DK173" si="498">DE165</f>
        <v>0</v>
      </c>
      <c r="DK165" s="201">
        <f t="shared" si="498"/>
        <v>0</v>
      </c>
      <c r="DL165" s="8">
        <f t="shared" ref="DL165:DL173" si="499">$E165*DJ165*DK165</f>
        <v>0</v>
      </c>
      <c r="DM165" s="8">
        <f t="shared" ref="DM165:DM173" si="500">DL165/$I$3</f>
        <v>0</v>
      </c>
      <c r="DO165" s="201">
        <f t="shared" ref="DO165:DP173" si="501">DJ165</f>
        <v>0</v>
      </c>
      <c r="DP165" s="201">
        <f t="shared" si="501"/>
        <v>0</v>
      </c>
      <c r="DQ165" s="8">
        <f t="shared" ref="DQ165:DQ173" si="502">$E165*DO165*DP165</f>
        <v>0</v>
      </c>
      <c r="DR165" s="8">
        <f t="shared" ref="DR165:DR173" si="503">DQ165/$I$3</f>
        <v>0</v>
      </c>
      <c r="DT165" s="51">
        <f t="shared" si="437"/>
        <v>0</v>
      </c>
      <c r="DU165" s="50">
        <f t="shared" si="438"/>
        <v>0</v>
      </c>
      <c r="DV165" s="51">
        <v>0</v>
      </c>
      <c r="DW165" s="50">
        <f t="shared" si="439"/>
        <v>0</v>
      </c>
      <c r="DX165" s="51">
        <f t="shared" si="440"/>
        <v>0</v>
      </c>
      <c r="DY165" s="52">
        <f t="shared" si="440"/>
        <v>0</v>
      </c>
      <c r="DZ165" s="307">
        <f t="shared" si="436"/>
        <v>0</v>
      </c>
    </row>
    <row r="166" spans="1:130" s="60" customFormat="1" ht="18" customHeight="1" x14ac:dyDescent="0.3">
      <c r="A166" s="1"/>
      <c r="B166" s="438"/>
      <c r="C166" s="317"/>
      <c r="D166" s="54"/>
      <c r="E166" s="430">
        <v>2000</v>
      </c>
      <c r="F166" s="263">
        <f t="shared" ref="F166:F167" si="504">E166/$I$3</f>
        <v>52.631578947368418</v>
      </c>
      <c r="G166" s="274"/>
      <c r="I166" s="60">
        <v>1</v>
      </c>
      <c r="K166" s="302"/>
      <c r="M166" s="61"/>
      <c r="N166" s="375"/>
      <c r="O166" s="214"/>
      <c r="P166" s="8">
        <f t="shared" ref="P166:P173" si="505">$E166*N166*O166</f>
        <v>0</v>
      </c>
      <c r="Q166" s="8">
        <f t="shared" ref="Q166:Q173" si="506">P166/$I$3</f>
        <v>0</v>
      </c>
      <c r="R166" s="3"/>
      <c r="S166" s="201">
        <f t="shared" si="441"/>
        <v>0</v>
      </c>
      <c r="T166" s="201">
        <f t="shared" si="441"/>
        <v>0</v>
      </c>
      <c r="U166" s="8">
        <f t="shared" si="442"/>
        <v>0</v>
      </c>
      <c r="V166" s="8">
        <f t="shared" si="443"/>
        <v>0</v>
      </c>
      <c r="W166" s="3"/>
      <c r="X166" s="201">
        <f t="shared" si="444"/>
        <v>0</v>
      </c>
      <c r="Y166" s="201">
        <f t="shared" si="444"/>
        <v>0</v>
      </c>
      <c r="Z166" s="8">
        <f t="shared" si="445"/>
        <v>0</v>
      </c>
      <c r="AA166" s="8">
        <f t="shared" si="446"/>
        <v>0</v>
      </c>
      <c r="AB166" s="1"/>
      <c r="AC166" s="201">
        <f t="shared" si="447"/>
        <v>0</v>
      </c>
      <c r="AD166" s="201">
        <f t="shared" si="447"/>
        <v>0</v>
      </c>
      <c r="AE166" s="8">
        <f t="shared" si="448"/>
        <v>0</v>
      </c>
      <c r="AF166" s="8">
        <f t="shared" si="449"/>
        <v>0</v>
      </c>
      <c r="AH166" s="201">
        <f t="shared" si="450"/>
        <v>0</v>
      </c>
      <c r="AI166" s="201">
        <f t="shared" si="450"/>
        <v>0</v>
      </c>
      <c r="AJ166" s="8">
        <f t="shared" si="451"/>
        <v>0</v>
      </c>
      <c r="AK166" s="8">
        <f t="shared" si="452"/>
        <v>0</v>
      </c>
      <c r="AM166" s="201">
        <f t="shared" si="453"/>
        <v>0</v>
      </c>
      <c r="AN166" s="201">
        <f t="shared" si="453"/>
        <v>0</v>
      </c>
      <c r="AO166" s="8">
        <f t="shared" si="454"/>
        <v>0</v>
      </c>
      <c r="AP166" s="8">
        <f t="shared" si="455"/>
        <v>0</v>
      </c>
      <c r="AR166" s="201">
        <f t="shared" si="456"/>
        <v>0</v>
      </c>
      <c r="AS166" s="201">
        <f t="shared" si="456"/>
        <v>0</v>
      </c>
      <c r="AT166" s="8">
        <f t="shared" si="457"/>
        <v>0</v>
      </c>
      <c r="AU166" s="8">
        <f t="shared" si="458"/>
        <v>0</v>
      </c>
      <c r="AW166" s="201">
        <f t="shared" si="459"/>
        <v>0</v>
      </c>
      <c r="AX166" s="201">
        <f t="shared" si="459"/>
        <v>0</v>
      </c>
      <c r="AY166" s="8">
        <f t="shared" si="460"/>
        <v>0</v>
      </c>
      <c r="AZ166" s="8">
        <f t="shared" si="461"/>
        <v>0</v>
      </c>
      <c r="BB166" s="201">
        <f t="shared" si="462"/>
        <v>0</v>
      </c>
      <c r="BC166" s="201">
        <f t="shared" si="462"/>
        <v>0</v>
      </c>
      <c r="BD166" s="8">
        <f t="shared" si="463"/>
        <v>0</v>
      </c>
      <c r="BE166" s="8">
        <f t="shared" si="464"/>
        <v>0</v>
      </c>
      <c r="BG166" s="201">
        <f t="shared" si="465"/>
        <v>0</v>
      </c>
      <c r="BH166" s="201">
        <f t="shared" si="465"/>
        <v>0</v>
      </c>
      <c r="BI166" s="8">
        <f t="shared" si="466"/>
        <v>0</v>
      </c>
      <c r="BJ166" s="8">
        <f t="shared" si="467"/>
        <v>0</v>
      </c>
      <c r="BL166" s="201">
        <f t="shared" si="468"/>
        <v>0</v>
      </c>
      <c r="BM166" s="201">
        <f t="shared" si="468"/>
        <v>0</v>
      </c>
      <c r="BN166" s="8">
        <f t="shared" si="469"/>
        <v>0</v>
      </c>
      <c r="BO166" s="8">
        <f t="shared" si="470"/>
        <v>0</v>
      </c>
      <c r="BQ166" s="201">
        <f t="shared" si="471"/>
        <v>0</v>
      </c>
      <c r="BR166" s="201">
        <f t="shared" si="471"/>
        <v>0</v>
      </c>
      <c r="BS166" s="8">
        <f t="shared" si="472"/>
        <v>0</v>
      </c>
      <c r="BT166" s="8">
        <f t="shared" si="473"/>
        <v>0</v>
      </c>
      <c r="BV166" s="201">
        <f t="shared" si="474"/>
        <v>0</v>
      </c>
      <c r="BW166" s="201">
        <f t="shared" si="474"/>
        <v>0</v>
      </c>
      <c r="BX166" s="8">
        <f t="shared" si="475"/>
        <v>0</v>
      </c>
      <c r="BY166" s="8">
        <f t="shared" si="476"/>
        <v>0</v>
      </c>
      <c r="CA166" s="201">
        <f t="shared" si="477"/>
        <v>0</v>
      </c>
      <c r="CB166" s="201">
        <f t="shared" si="477"/>
        <v>0</v>
      </c>
      <c r="CC166" s="8">
        <f t="shared" si="478"/>
        <v>0</v>
      </c>
      <c r="CD166" s="8">
        <f t="shared" si="479"/>
        <v>0</v>
      </c>
      <c r="CF166" s="201">
        <f t="shared" si="480"/>
        <v>0</v>
      </c>
      <c r="CG166" s="201">
        <f t="shared" si="480"/>
        <v>0</v>
      </c>
      <c r="CH166" s="8">
        <f t="shared" si="481"/>
        <v>0</v>
      </c>
      <c r="CI166" s="8">
        <f t="shared" si="482"/>
        <v>0</v>
      </c>
      <c r="CK166" s="201">
        <f t="shared" si="483"/>
        <v>0</v>
      </c>
      <c r="CL166" s="201">
        <f t="shared" si="483"/>
        <v>0</v>
      </c>
      <c r="CM166" s="8">
        <f t="shared" si="484"/>
        <v>0</v>
      </c>
      <c r="CN166" s="8">
        <f t="shared" si="485"/>
        <v>0</v>
      </c>
      <c r="CP166" s="201">
        <f t="shared" si="486"/>
        <v>0</v>
      </c>
      <c r="CQ166" s="201">
        <f t="shared" si="486"/>
        <v>0</v>
      </c>
      <c r="CR166" s="8">
        <f t="shared" si="487"/>
        <v>0</v>
      </c>
      <c r="CS166" s="8">
        <f t="shared" si="488"/>
        <v>0</v>
      </c>
      <c r="CU166" s="201">
        <f t="shared" si="489"/>
        <v>0</v>
      </c>
      <c r="CV166" s="201">
        <f t="shared" si="489"/>
        <v>0</v>
      </c>
      <c r="CW166" s="8">
        <f t="shared" si="490"/>
        <v>0</v>
      </c>
      <c r="CX166" s="8">
        <f t="shared" si="491"/>
        <v>0</v>
      </c>
      <c r="CZ166" s="201">
        <f t="shared" si="492"/>
        <v>0</v>
      </c>
      <c r="DA166" s="201">
        <f t="shared" si="492"/>
        <v>0</v>
      </c>
      <c r="DB166" s="8">
        <f t="shared" si="493"/>
        <v>0</v>
      </c>
      <c r="DC166" s="8">
        <f t="shared" si="494"/>
        <v>0</v>
      </c>
      <c r="DE166" s="201">
        <f t="shared" si="495"/>
        <v>0</v>
      </c>
      <c r="DF166" s="201">
        <f t="shared" si="495"/>
        <v>0</v>
      </c>
      <c r="DG166" s="8">
        <f t="shared" si="496"/>
        <v>0</v>
      </c>
      <c r="DH166" s="8">
        <f t="shared" si="497"/>
        <v>0</v>
      </c>
      <c r="DJ166" s="201">
        <f t="shared" si="498"/>
        <v>0</v>
      </c>
      <c r="DK166" s="201">
        <f t="shared" si="498"/>
        <v>0</v>
      </c>
      <c r="DL166" s="8">
        <f t="shared" si="499"/>
        <v>0</v>
      </c>
      <c r="DM166" s="8">
        <f t="shared" si="500"/>
        <v>0</v>
      </c>
      <c r="DO166" s="201">
        <f t="shared" si="501"/>
        <v>0</v>
      </c>
      <c r="DP166" s="201">
        <f t="shared" si="501"/>
        <v>0</v>
      </c>
      <c r="DQ166" s="8">
        <f t="shared" si="502"/>
        <v>0</v>
      </c>
      <c r="DR166" s="8">
        <f t="shared" si="503"/>
        <v>0</v>
      </c>
      <c r="DT166" s="51">
        <f>P166+U166+Z166+AE166+AJ166+AO166+AT166+AY166+BD166+BI166+BN166+BS166+BX166+CC166+CH166+CM166+CR166+CW166+DB166+DG166+DL166+DQ166</f>
        <v>0</v>
      </c>
      <c r="DU166" s="50">
        <f t="shared" si="438"/>
        <v>0</v>
      </c>
      <c r="DV166" s="51">
        <v>0</v>
      </c>
      <c r="DW166" s="50">
        <f t="shared" si="439"/>
        <v>0</v>
      </c>
      <c r="DX166" s="51">
        <f t="shared" si="440"/>
        <v>0</v>
      </c>
      <c r="DY166" s="52">
        <f t="shared" si="440"/>
        <v>0</v>
      </c>
      <c r="DZ166" s="307">
        <f t="shared" si="436"/>
        <v>0</v>
      </c>
    </row>
    <row r="167" spans="1:130" ht="18" customHeight="1" x14ac:dyDescent="0.3">
      <c r="B167" s="438"/>
      <c r="C167" s="435"/>
      <c r="D167" s="67"/>
      <c r="E167" s="430">
        <v>8000</v>
      </c>
      <c r="F167" s="263">
        <f t="shared" si="504"/>
        <v>210.52631578947367</v>
      </c>
      <c r="G167" s="55"/>
      <c r="H167" s="55"/>
      <c r="I167" s="56">
        <v>1</v>
      </c>
      <c r="J167" s="56"/>
      <c r="K167" s="68"/>
      <c r="L167" s="56"/>
      <c r="M167" s="57"/>
      <c r="N167" s="375"/>
      <c r="O167" s="214"/>
      <c r="P167" s="8">
        <f t="shared" si="505"/>
        <v>0</v>
      </c>
      <c r="Q167" s="8">
        <f t="shared" si="506"/>
        <v>0</v>
      </c>
      <c r="R167" s="63"/>
      <c r="S167" s="201">
        <f t="shared" si="441"/>
        <v>0</v>
      </c>
      <c r="T167" s="201">
        <f t="shared" si="441"/>
        <v>0</v>
      </c>
      <c r="U167" s="8">
        <f t="shared" si="442"/>
        <v>0</v>
      </c>
      <c r="V167" s="8">
        <f t="shared" si="443"/>
        <v>0</v>
      </c>
      <c r="W167" s="63"/>
      <c r="X167" s="201">
        <f t="shared" si="444"/>
        <v>0</v>
      </c>
      <c r="Y167" s="201">
        <f t="shared" si="444"/>
        <v>0</v>
      </c>
      <c r="Z167" s="8">
        <f t="shared" si="445"/>
        <v>0</v>
      </c>
      <c r="AA167" s="8">
        <f t="shared" si="446"/>
        <v>0</v>
      </c>
      <c r="AB167" s="60"/>
      <c r="AC167" s="201">
        <f t="shared" si="447"/>
        <v>0</v>
      </c>
      <c r="AD167" s="201">
        <f t="shared" si="447"/>
        <v>0</v>
      </c>
      <c r="AE167" s="8">
        <f t="shared" si="448"/>
        <v>0</v>
      </c>
      <c r="AF167" s="8">
        <f t="shared" si="449"/>
        <v>0</v>
      </c>
      <c r="AH167" s="201">
        <f t="shared" si="450"/>
        <v>0</v>
      </c>
      <c r="AI167" s="201">
        <f t="shared" si="450"/>
        <v>0</v>
      </c>
      <c r="AJ167" s="8">
        <f t="shared" si="451"/>
        <v>0</v>
      </c>
      <c r="AK167" s="8">
        <f t="shared" si="452"/>
        <v>0</v>
      </c>
      <c r="AM167" s="201">
        <f t="shared" si="453"/>
        <v>0</v>
      </c>
      <c r="AN167" s="201">
        <f t="shared" si="453"/>
        <v>0</v>
      </c>
      <c r="AO167" s="8">
        <f t="shared" si="454"/>
        <v>0</v>
      </c>
      <c r="AP167" s="8">
        <f t="shared" si="455"/>
        <v>0</v>
      </c>
      <c r="AR167" s="201">
        <f t="shared" si="456"/>
        <v>0</v>
      </c>
      <c r="AS167" s="201">
        <f t="shared" si="456"/>
        <v>0</v>
      </c>
      <c r="AT167" s="8">
        <f t="shared" si="457"/>
        <v>0</v>
      </c>
      <c r="AU167" s="8">
        <f t="shared" si="458"/>
        <v>0</v>
      </c>
      <c r="AW167" s="201">
        <f t="shared" si="459"/>
        <v>0</v>
      </c>
      <c r="AX167" s="201">
        <f t="shared" si="459"/>
        <v>0</v>
      </c>
      <c r="AY167" s="8">
        <f t="shared" si="460"/>
        <v>0</v>
      </c>
      <c r="AZ167" s="8">
        <f t="shared" si="461"/>
        <v>0</v>
      </c>
      <c r="BB167" s="201">
        <f t="shared" si="462"/>
        <v>0</v>
      </c>
      <c r="BC167" s="201">
        <f t="shared" si="462"/>
        <v>0</v>
      </c>
      <c r="BD167" s="8">
        <f t="shared" si="463"/>
        <v>0</v>
      </c>
      <c r="BE167" s="8">
        <f t="shared" si="464"/>
        <v>0</v>
      </c>
      <c r="BG167" s="201">
        <f t="shared" si="465"/>
        <v>0</v>
      </c>
      <c r="BH167" s="201">
        <f t="shared" si="465"/>
        <v>0</v>
      </c>
      <c r="BI167" s="8">
        <f t="shared" si="466"/>
        <v>0</v>
      </c>
      <c r="BJ167" s="8">
        <f t="shared" si="467"/>
        <v>0</v>
      </c>
      <c r="BL167" s="201">
        <f t="shared" si="468"/>
        <v>0</v>
      </c>
      <c r="BM167" s="201">
        <f t="shared" si="468"/>
        <v>0</v>
      </c>
      <c r="BN167" s="8">
        <f t="shared" si="469"/>
        <v>0</v>
      </c>
      <c r="BO167" s="8">
        <f t="shared" si="470"/>
        <v>0</v>
      </c>
      <c r="BQ167" s="201">
        <f t="shared" si="471"/>
        <v>0</v>
      </c>
      <c r="BR167" s="201">
        <f t="shared" si="471"/>
        <v>0</v>
      </c>
      <c r="BS167" s="8">
        <f t="shared" si="472"/>
        <v>0</v>
      </c>
      <c r="BT167" s="8">
        <f t="shared" si="473"/>
        <v>0</v>
      </c>
      <c r="BV167" s="201">
        <f t="shared" si="474"/>
        <v>0</v>
      </c>
      <c r="BW167" s="201">
        <f t="shared" si="474"/>
        <v>0</v>
      </c>
      <c r="BX167" s="8">
        <f t="shared" si="475"/>
        <v>0</v>
      </c>
      <c r="BY167" s="8">
        <f t="shared" si="476"/>
        <v>0</v>
      </c>
      <c r="CA167" s="201">
        <f t="shared" si="477"/>
        <v>0</v>
      </c>
      <c r="CB167" s="201">
        <f t="shared" si="477"/>
        <v>0</v>
      </c>
      <c r="CC167" s="8">
        <f t="shared" si="478"/>
        <v>0</v>
      </c>
      <c r="CD167" s="8">
        <f t="shared" si="479"/>
        <v>0</v>
      </c>
      <c r="CF167" s="201">
        <f t="shared" si="480"/>
        <v>0</v>
      </c>
      <c r="CG167" s="201">
        <f t="shared" si="480"/>
        <v>0</v>
      </c>
      <c r="CH167" s="8">
        <f t="shared" si="481"/>
        <v>0</v>
      </c>
      <c r="CI167" s="8">
        <f t="shared" si="482"/>
        <v>0</v>
      </c>
      <c r="CK167" s="201">
        <f t="shared" si="483"/>
        <v>0</v>
      </c>
      <c r="CL167" s="201">
        <f t="shared" si="483"/>
        <v>0</v>
      </c>
      <c r="CM167" s="8">
        <f t="shared" si="484"/>
        <v>0</v>
      </c>
      <c r="CN167" s="8">
        <f t="shared" si="485"/>
        <v>0</v>
      </c>
      <c r="CP167" s="201">
        <f t="shared" si="486"/>
        <v>0</v>
      </c>
      <c r="CQ167" s="201">
        <f t="shared" si="486"/>
        <v>0</v>
      </c>
      <c r="CR167" s="8">
        <f t="shared" si="487"/>
        <v>0</v>
      </c>
      <c r="CS167" s="8">
        <f t="shared" si="488"/>
        <v>0</v>
      </c>
      <c r="CU167" s="201">
        <f t="shared" si="489"/>
        <v>0</v>
      </c>
      <c r="CV167" s="201">
        <f t="shared" si="489"/>
        <v>0</v>
      </c>
      <c r="CW167" s="8">
        <f t="shared" si="490"/>
        <v>0</v>
      </c>
      <c r="CX167" s="8">
        <f t="shared" si="491"/>
        <v>0</v>
      </c>
      <c r="CZ167" s="201">
        <f t="shared" si="492"/>
        <v>0</v>
      </c>
      <c r="DA167" s="201">
        <f t="shared" si="492"/>
        <v>0</v>
      </c>
      <c r="DB167" s="8">
        <f t="shared" si="493"/>
        <v>0</v>
      </c>
      <c r="DC167" s="8">
        <f t="shared" si="494"/>
        <v>0</v>
      </c>
      <c r="DE167" s="201">
        <f t="shared" si="495"/>
        <v>0</v>
      </c>
      <c r="DF167" s="201">
        <f t="shared" si="495"/>
        <v>0</v>
      </c>
      <c r="DG167" s="8">
        <f t="shared" si="496"/>
        <v>0</v>
      </c>
      <c r="DH167" s="8">
        <f t="shared" si="497"/>
        <v>0</v>
      </c>
      <c r="DJ167" s="201">
        <f t="shared" si="498"/>
        <v>0</v>
      </c>
      <c r="DK167" s="201">
        <f t="shared" si="498"/>
        <v>0</v>
      </c>
      <c r="DL167" s="8">
        <f t="shared" si="499"/>
        <v>0</v>
      </c>
      <c r="DM167" s="8">
        <f t="shared" si="500"/>
        <v>0</v>
      </c>
      <c r="DO167" s="201">
        <f t="shared" si="501"/>
        <v>0</v>
      </c>
      <c r="DP167" s="201">
        <f t="shared" si="501"/>
        <v>0</v>
      </c>
      <c r="DQ167" s="8">
        <f t="shared" si="502"/>
        <v>0</v>
      </c>
      <c r="DR167" s="8">
        <f t="shared" si="503"/>
        <v>0</v>
      </c>
      <c r="DT167" s="51">
        <f t="shared" ref="DT167:DT173" si="507">P167+U167+Z167+AE167+AJ167+AO167+AT167+AY167+BD167+BI167+BN167+BS167+BX167+CC167+CH167+CM167+CR167+CW167+DB167+DG167+DL167+DQ167</f>
        <v>0</v>
      </c>
      <c r="DU167" s="50">
        <f t="shared" si="438"/>
        <v>0</v>
      </c>
      <c r="DV167" s="51">
        <v>0</v>
      </c>
      <c r="DW167" s="50">
        <f t="shared" si="439"/>
        <v>0</v>
      </c>
      <c r="DX167" s="51">
        <f t="shared" si="440"/>
        <v>0</v>
      </c>
      <c r="DY167" s="52">
        <f t="shared" si="440"/>
        <v>0</v>
      </c>
      <c r="DZ167" s="307">
        <f t="shared" si="436"/>
        <v>0</v>
      </c>
    </row>
    <row r="168" spans="1:130" ht="18" customHeight="1" x14ac:dyDescent="0.3">
      <c r="B168" s="438"/>
      <c r="C168" s="435"/>
      <c r="D168" s="67"/>
      <c r="E168" s="239"/>
      <c r="F168" s="55"/>
      <c r="G168" s="55"/>
      <c r="H168" s="55"/>
      <c r="I168" s="56"/>
      <c r="J168" s="56"/>
      <c r="K168" s="68"/>
      <c r="L168" s="56"/>
      <c r="M168" s="57"/>
      <c r="N168" s="375"/>
      <c r="O168" s="214"/>
      <c r="P168" s="8">
        <f t="shared" si="505"/>
        <v>0</v>
      </c>
      <c r="Q168" s="8">
        <f t="shared" si="506"/>
        <v>0</v>
      </c>
      <c r="R168" s="63"/>
      <c r="S168" s="201">
        <f t="shared" si="441"/>
        <v>0</v>
      </c>
      <c r="T168" s="201">
        <f t="shared" si="441"/>
        <v>0</v>
      </c>
      <c r="U168" s="8">
        <f t="shared" si="442"/>
        <v>0</v>
      </c>
      <c r="V168" s="8">
        <f t="shared" si="443"/>
        <v>0</v>
      </c>
      <c r="W168" s="63"/>
      <c r="X168" s="201">
        <f t="shared" si="444"/>
        <v>0</v>
      </c>
      <c r="Y168" s="201">
        <f t="shared" si="444"/>
        <v>0</v>
      </c>
      <c r="Z168" s="8">
        <f t="shared" si="445"/>
        <v>0</v>
      </c>
      <c r="AA168" s="8">
        <f t="shared" si="446"/>
        <v>0</v>
      </c>
      <c r="AB168" s="60"/>
      <c r="AC168" s="201">
        <f t="shared" si="447"/>
        <v>0</v>
      </c>
      <c r="AD168" s="201">
        <f t="shared" si="447"/>
        <v>0</v>
      </c>
      <c r="AE168" s="8">
        <f t="shared" si="448"/>
        <v>0</v>
      </c>
      <c r="AF168" s="8">
        <f t="shared" si="449"/>
        <v>0</v>
      </c>
      <c r="AH168" s="201">
        <f t="shared" si="450"/>
        <v>0</v>
      </c>
      <c r="AI168" s="201">
        <f t="shared" si="450"/>
        <v>0</v>
      </c>
      <c r="AJ168" s="8">
        <f t="shared" si="451"/>
        <v>0</v>
      </c>
      <c r="AK168" s="8">
        <f t="shared" si="452"/>
        <v>0</v>
      </c>
      <c r="AM168" s="201">
        <f t="shared" si="453"/>
        <v>0</v>
      </c>
      <c r="AN168" s="201">
        <f t="shared" si="453"/>
        <v>0</v>
      </c>
      <c r="AO168" s="8">
        <f t="shared" si="454"/>
        <v>0</v>
      </c>
      <c r="AP168" s="8">
        <f t="shared" si="455"/>
        <v>0</v>
      </c>
      <c r="AR168" s="201">
        <f t="shared" si="456"/>
        <v>0</v>
      </c>
      <c r="AS168" s="201">
        <f t="shared" si="456"/>
        <v>0</v>
      </c>
      <c r="AT168" s="8">
        <f t="shared" si="457"/>
        <v>0</v>
      </c>
      <c r="AU168" s="8">
        <f t="shared" si="458"/>
        <v>0</v>
      </c>
      <c r="AW168" s="201">
        <f t="shared" si="459"/>
        <v>0</v>
      </c>
      <c r="AX168" s="201">
        <f t="shared" si="459"/>
        <v>0</v>
      </c>
      <c r="AY168" s="8">
        <f t="shared" si="460"/>
        <v>0</v>
      </c>
      <c r="AZ168" s="8">
        <f t="shared" si="461"/>
        <v>0</v>
      </c>
      <c r="BB168" s="201">
        <f t="shared" si="462"/>
        <v>0</v>
      </c>
      <c r="BC168" s="201">
        <f t="shared" si="462"/>
        <v>0</v>
      </c>
      <c r="BD168" s="8">
        <f t="shared" si="463"/>
        <v>0</v>
      </c>
      <c r="BE168" s="8">
        <f t="shared" si="464"/>
        <v>0</v>
      </c>
      <c r="BG168" s="201">
        <f t="shared" si="465"/>
        <v>0</v>
      </c>
      <c r="BH168" s="201">
        <f t="shared" si="465"/>
        <v>0</v>
      </c>
      <c r="BI168" s="8">
        <f t="shared" si="466"/>
        <v>0</v>
      </c>
      <c r="BJ168" s="8">
        <f t="shared" si="467"/>
        <v>0</v>
      </c>
      <c r="BL168" s="201">
        <f t="shared" si="468"/>
        <v>0</v>
      </c>
      <c r="BM168" s="201">
        <f t="shared" si="468"/>
        <v>0</v>
      </c>
      <c r="BN168" s="8">
        <f t="shared" si="469"/>
        <v>0</v>
      </c>
      <c r="BO168" s="8">
        <f t="shared" si="470"/>
        <v>0</v>
      </c>
      <c r="BQ168" s="201">
        <f t="shared" si="471"/>
        <v>0</v>
      </c>
      <c r="BR168" s="201">
        <f t="shared" si="471"/>
        <v>0</v>
      </c>
      <c r="BS168" s="8">
        <f t="shared" si="472"/>
        <v>0</v>
      </c>
      <c r="BT168" s="8">
        <f t="shared" si="473"/>
        <v>0</v>
      </c>
      <c r="BV168" s="201">
        <f t="shared" si="474"/>
        <v>0</v>
      </c>
      <c r="BW168" s="201">
        <f t="shared" si="474"/>
        <v>0</v>
      </c>
      <c r="BX168" s="8">
        <f t="shared" si="475"/>
        <v>0</v>
      </c>
      <c r="BY168" s="8">
        <f t="shared" si="476"/>
        <v>0</v>
      </c>
      <c r="CA168" s="201">
        <f t="shared" si="477"/>
        <v>0</v>
      </c>
      <c r="CB168" s="201">
        <f t="shared" si="477"/>
        <v>0</v>
      </c>
      <c r="CC168" s="8">
        <f t="shared" si="478"/>
        <v>0</v>
      </c>
      <c r="CD168" s="8">
        <f t="shared" si="479"/>
        <v>0</v>
      </c>
      <c r="CF168" s="201">
        <f t="shared" si="480"/>
        <v>0</v>
      </c>
      <c r="CG168" s="201">
        <f t="shared" si="480"/>
        <v>0</v>
      </c>
      <c r="CH168" s="8">
        <f t="shared" si="481"/>
        <v>0</v>
      </c>
      <c r="CI168" s="8">
        <f t="shared" si="482"/>
        <v>0</v>
      </c>
      <c r="CK168" s="201">
        <f t="shared" si="483"/>
        <v>0</v>
      </c>
      <c r="CL168" s="201">
        <f t="shared" si="483"/>
        <v>0</v>
      </c>
      <c r="CM168" s="8">
        <f t="shared" si="484"/>
        <v>0</v>
      </c>
      <c r="CN168" s="8">
        <f t="shared" si="485"/>
        <v>0</v>
      </c>
      <c r="CP168" s="201">
        <f t="shared" si="486"/>
        <v>0</v>
      </c>
      <c r="CQ168" s="201">
        <f t="shared" si="486"/>
        <v>0</v>
      </c>
      <c r="CR168" s="8">
        <f t="shared" si="487"/>
        <v>0</v>
      </c>
      <c r="CS168" s="8">
        <f t="shared" si="488"/>
        <v>0</v>
      </c>
      <c r="CU168" s="201">
        <f t="shared" si="489"/>
        <v>0</v>
      </c>
      <c r="CV168" s="201">
        <f t="shared" si="489"/>
        <v>0</v>
      </c>
      <c r="CW168" s="8">
        <f t="shared" si="490"/>
        <v>0</v>
      </c>
      <c r="CX168" s="8">
        <f t="shared" si="491"/>
        <v>0</v>
      </c>
      <c r="CZ168" s="201">
        <f t="shared" si="492"/>
        <v>0</v>
      </c>
      <c r="DA168" s="201">
        <f t="shared" si="492"/>
        <v>0</v>
      </c>
      <c r="DB168" s="8">
        <f t="shared" si="493"/>
        <v>0</v>
      </c>
      <c r="DC168" s="8">
        <f t="shared" si="494"/>
        <v>0</v>
      </c>
      <c r="DE168" s="201">
        <f t="shared" si="495"/>
        <v>0</v>
      </c>
      <c r="DF168" s="201">
        <f t="shared" si="495"/>
        <v>0</v>
      </c>
      <c r="DG168" s="8">
        <f t="shared" si="496"/>
        <v>0</v>
      </c>
      <c r="DH168" s="8">
        <f t="shared" si="497"/>
        <v>0</v>
      </c>
      <c r="DJ168" s="201">
        <f t="shared" si="498"/>
        <v>0</v>
      </c>
      <c r="DK168" s="201">
        <f t="shared" si="498"/>
        <v>0</v>
      </c>
      <c r="DL168" s="8">
        <f t="shared" si="499"/>
        <v>0</v>
      </c>
      <c r="DM168" s="8">
        <f t="shared" si="500"/>
        <v>0</v>
      </c>
      <c r="DO168" s="201">
        <f t="shared" si="501"/>
        <v>0</v>
      </c>
      <c r="DP168" s="201">
        <f t="shared" si="501"/>
        <v>0</v>
      </c>
      <c r="DQ168" s="8">
        <f t="shared" si="502"/>
        <v>0</v>
      </c>
      <c r="DR168" s="8">
        <f t="shared" si="503"/>
        <v>0</v>
      </c>
      <c r="DT168" s="51">
        <f t="shared" si="507"/>
        <v>0</v>
      </c>
      <c r="DU168" s="50">
        <f t="shared" si="438"/>
        <v>0</v>
      </c>
      <c r="DV168" s="51">
        <v>0</v>
      </c>
      <c r="DW168" s="50">
        <f t="shared" si="439"/>
        <v>0</v>
      </c>
      <c r="DX168" s="51">
        <f t="shared" si="440"/>
        <v>0</v>
      </c>
      <c r="DY168" s="52">
        <f t="shared" si="440"/>
        <v>0</v>
      </c>
      <c r="DZ168" s="307">
        <f t="shared" si="436"/>
        <v>0</v>
      </c>
    </row>
    <row r="169" spans="1:130" ht="18" customHeight="1" x14ac:dyDescent="0.3">
      <c r="B169" s="438"/>
      <c r="C169" s="435"/>
      <c r="D169" s="67"/>
      <c r="E169" s="239">
        <f>F169*I3</f>
        <v>13.299999999999999</v>
      </c>
      <c r="F169" s="55">
        <v>0.35</v>
      </c>
      <c r="G169" s="55"/>
      <c r="H169" s="55" t="s">
        <v>31</v>
      </c>
      <c r="I169" s="56"/>
      <c r="J169" s="56"/>
      <c r="K169" s="68"/>
      <c r="L169" s="56"/>
      <c r="M169" s="57"/>
      <c r="N169" s="375"/>
      <c r="O169" s="214"/>
      <c r="P169" s="8">
        <f t="shared" si="505"/>
        <v>0</v>
      </c>
      <c r="Q169" s="8">
        <f t="shared" si="506"/>
        <v>0</v>
      </c>
      <c r="R169" s="63"/>
      <c r="S169" s="201">
        <f t="shared" si="441"/>
        <v>0</v>
      </c>
      <c r="T169" s="201">
        <f t="shared" si="441"/>
        <v>0</v>
      </c>
      <c r="U169" s="8">
        <f t="shared" si="442"/>
        <v>0</v>
      </c>
      <c r="V169" s="8">
        <f t="shared" si="443"/>
        <v>0</v>
      </c>
      <c r="W169" s="63"/>
      <c r="X169" s="201">
        <f t="shared" si="444"/>
        <v>0</v>
      </c>
      <c r="Y169" s="201">
        <f t="shared" si="444"/>
        <v>0</v>
      </c>
      <c r="Z169" s="8">
        <f t="shared" si="445"/>
        <v>0</v>
      </c>
      <c r="AA169" s="8">
        <f t="shared" si="446"/>
        <v>0</v>
      </c>
      <c r="AB169" s="60"/>
      <c r="AC169" s="201">
        <f t="shared" si="447"/>
        <v>0</v>
      </c>
      <c r="AD169" s="201">
        <f t="shared" si="447"/>
        <v>0</v>
      </c>
      <c r="AE169" s="8">
        <f t="shared" si="448"/>
        <v>0</v>
      </c>
      <c r="AF169" s="8">
        <f t="shared" si="449"/>
        <v>0</v>
      </c>
      <c r="AH169" s="201">
        <f t="shared" si="450"/>
        <v>0</v>
      </c>
      <c r="AI169" s="201">
        <f t="shared" si="450"/>
        <v>0</v>
      </c>
      <c r="AJ169" s="8">
        <f t="shared" si="451"/>
        <v>0</v>
      </c>
      <c r="AK169" s="8">
        <f t="shared" si="452"/>
        <v>0</v>
      </c>
      <c r="AM169" s="201">
        <f t="shared" si="453"/>
        <v>0</v>
      </c>
      <c r="AN169" s="201">
        <f t="shared" si="453"/>
        <v>0</v>
      </c>
      <c r="AO169" s="8">
        <f t="shared" si="454"/>
        <v>0</v>
      </c>
      <c r="AP169" s="8">
        <f t="shared" si="455"/>
        <v>0</v>
      </c>
      <c r="AR169" s="201">
        <f t="shared" si="456"/>
        <v>0</v>
      </c>
      <c r="AS169" s="201">
        <f t="shared" si="456"/>
        <v>0</v>
      </c>
      <c r="AT169" s="8">
        <f t="shared" si="457"/>
        <v>0</v>
      </c>
      <c r="AU169" s="8">
        <f t="shared" si="458"/>
        <v>0</v>
      </c>
      <c r="AW169" s="201">
        <f t="shared" si="459"/>
        <v>0</v>
      </c>
      <c r="AX169" s="201">
        <f t="shared" si="459"/>
        <v>0</v>
      </c>
      <c r="AY169" s="8">
        <f t="shared" si="460"/>
        <v>0</v>
      </c>
      <c r="AZ169" s="8">
        <f t="shared" si="461"/>
        <v>0</v>
      </c>
      <c r="BB169" s="201">
        <f t="shared" si="462"/>
        <v>0</v>
      </c>
      <c r="BC169" s="201">
        <f t="shared" si="462"/>
        <v>0</v>
      </c>
      <c r="BD169" s="8">
        <f t="shared" si="463"/>
        <v>0</v>
      </c>
      <c r="BE169" s="8">
        <f t="shared" si="464"/>
        <v>0</v>
      </c>
      <c r="BG169" s="201">
        <f t="shared" si="465"/>
        <v>0</v>
      </c>
      <c r="BH169" s="201">
        <f t="shared" si="465"/>
        <v>0</v>
      </c>
      <c r="BI169" s="8">
        <f t="shared" si="466"/>
        <v>0</v>
      </c>
      <c r="BJ169" s="8">
        <f t="shared" si="467"/>
        <v>0</v>
      </c>
      <c r="BL169" s="201">
        <f t="shared" si="468"/>
        <v>0</v>
      </c>
      <c r="BM169" s="201">
        <f t="shared" si="468"/>
        <v>0</v>
      </c>
      <c r="BN169" s="8">
        <f t="shared" si="469"/>
        <v>0</v>
      </c>
      <c r="BO169" s="8">
        <f t="shared" si="470"/>
        <v>0</v>
      </c>
      <c r="BQ169" s="201">
        <f t="shared" si="471"/>
        <v>0</v>
      </c>
      <c r="BR169" s="201">
        <f t="shared" si="471"/>
        <v>0</v>
      </c>
      <c r="BS169" s="8">
        <f t="shared" si="472"/>
        <v>0</v>
      </c>
      <c r="BT169" s="8">
        <f t="shared" si="473"/>
        <v>0</v>
      </c>
      <c r="BV169" s="201">
        <f t="shared" si="474"/>
        <v>0</v>
      </c>
      <c r="BW169" s="201">
        <f t="shared" si="474"/>
        <v>0</v>
      </c>
      <c r="BX169" s="8">
        <f t="shared" si="475"/>
        <v>0</v>
      </c>
      <c r="BY169" s="8">
        <f t="shared" si="476"/>
        <v>0</v>
      </c>
      <c r="CA169" s="201">
        <f t="shared" si="477"/>
        <v>0</v>
      </c>
      <c r="CB169" s="201">
        <f t="shared" si="477"/>
        <v>0</v>
      </c>
      <c r="CC169" s="8">
        <f t="shared" si="478"/>
        <v>0</v>
      </c>
      <c r="CD169" s="8">
        <f t="shared" si="479"/>
        <v>0</v>
      </c>
      <c r="CF169" s="201">
        <f t="shared" si="480"/>
        <v>0</v>
      </c>
      <c r="CG169" s="201">
        <f t="shared" si="480"/>
        <v>0</v>
      </c>
      <c r="CH169" s="8">
        <f t="shared" si="481"/>
        <v>0</v>
      </c>
      <c r="CI169" s="8">
        <f t="shared" si="482"/>
        <v>0</v>
      </c>
      <c r="CK169" s="201">
        <f t="shared" si="483"/>
        <v>0</v>
      </c>
      <c r="CL169" s="201">
        <f t="shared" si="483"/>
        <v>0</v>
      </c>
      <c r="CM169" s="8">
        <f t="shared" si="484"/>
        <v>0</v>
      </c>
      <c r="CN169" s="8">
        <f t="shared" si="485"/>
        <v>0</v>
      </c>
      <c r="CP169" s="201">
        <f t="shared" si="486"/>
        <v>0</v>
      </c>
      <c r="CQ169" s="201">
        <f t="shared" si="486"/>
        <v>0</v>
      </c>
      <c r="CR169" s="8">
        <f t="shared" si="487"/>
        <v>0</v>
      </c>
      <c r="CS169" s="8">
        <f t="shared" si="488"/>
        <v>0</v>
      </c>
      <c r="CU169" s="201">
        <f t="shared" si="489"/>
        <v>0</v>
      </c>
      <c r="CV169" s="201">
        <f t="shared" si="489"/>
        <v>0</v>
      </c>
      <c r="CW169" s="8">
        <f t="shared" si="490"/>
        <v>0</v>
      </c>
      <c r="CX169" s="8">
        <f t="shared" si="491"/>
        <v>0</v>
      </c>
      <c r="CZ169" s="201">
        <f t="shared" si="492"/>
        <v>0</v>
      </c>
      <c r="DA169" s="201">
        <f t="shared" si="492"/>
        <v>0</v>
      </c>
      <c r="DB169" s="8">
        <f t="shared" si="493"/>
        <v>0</v>
      </c>
      <c r="DC169" s="8">
        <f t="shared" si="494"/>
        <v>0</v>
      </c>
      <c r="DE169" s="201">
        <f t="shared" si="495"/>
        <v>0</v>
      </c>
      <c r="DF169" s="201">
        <f t="shared" si="495"/>
        <v>0</v>
      </c>
      <c r="DG169" s="8">
        <f t="shared" si="496"/>
        <v>0</v>
      </c>
      <c r="DH169" s="8">
        <f t="shared" si="497"/>
        <v>0</v>
      </c>
      <c r="DJ169" s="201">
        <f t="shared" si="498"/>
        <v>0</v>
      </c>
      <c r="DK169" s="201">
        <f t="shared" si="498"/>
        <v>0</v>
      </c>
      <c r="DL169" s="8">
        <f t="shared" si="499"/>
        <v>0</v>
      </c>
      <c r="DM169" s="8">
        <f t="shared" si="500"/>
        <v>0</v>
      </c>
      <c r="DO169" s="201">
        <f t="shared" si="501"/>
        <v>0</v>
      </c>
      <c r="DP169" s="201">
        <f t="shared" si="501"/>
        <v>0</v>
      </c>
      <c r="DQ169" s="8">
        <f t="shared" si="502"/>
        <v>0</v>
      </c>
      <c r="DR169" s="8">
        <f t="shared" si="503"/>
        <v>0</v>
      </c>
      <c r="DT169" s="51">
        <f t="shared" si="507"/>
        <v>0</v>
      </c>
      <c r="DU169" s="50">
        <f t="shared" si="438"/>
        <v>0</v>
      </c>
      <c r="DV169" s="51">
        <v>0</v>
      </c>
      <c r="DW169" s="50">
        <f t="shared" si="439"/>
        <v>0</v>
      </c>
      <c r="DX169" s="51">
        <f t="shared" si="440"/>
        <v>0</v>
      </c>
      <c r="DY169" s="52">
        <f t="shared" si="440"/>
        <v>0</v>
      </c>
      <c r="DZ169" s="307">
        <f t="shared" si="436"/>
        <v>0</v>
      </c>
    </row>
    <row r="170" spans="1:130" ht="18" customHeight="1" x14ac:dyDescent="0.3">
      <c r="B170" s="438"/>
      <c r="C170" s="435"/>
      <c r="D170" s="67"/>
      <c r="E170" s="239"/>
      <c r="F170" s="55"/>
      <c r="G170" s="55"/>
      <c r="H170" s="55"/>
      <c r="I170" s="56"/>
      <c r="J170" s="56"/>
      <c r="K170" s="68"/>
      <c r="L170" s="56"/>
      <c r="M170" s="57"/>
      <c r="N170" s="375"/>
      <c r="O170" s="214"/>
      <c r="P170" s="8">
        <f t="shared" si="505"/>
        <v>0</v>
      </c>
      <c r="Q170" s="8">
        <f t="shared" si="506"/>
        <v>0</v>
      </c>
      <c r="R170" s="63"/>
      <c r="S170" s="201">
        <f t="shared" si="441"/>
        <v>0</v>
      </c>
      <c r="T170" s="201">
        <f t="shared" si="441"/>
        <v>0</v>
      </c>
      <c r="U170" s="8">
        <f t="shared" si="442"/>
        <v>0</v>
      </c>
      <c r="V170" s="8">
        <f t="shared" si="443"/>
        <v>0</v>
      </c>
      <c r="W170" s="63"/>
      <c r="X170" s="201">
        <f t="shared" si="444"/>
        <v>0</v>
      </c>
      <c r="Y170" s="201">
        <f t="shared" si="444"/>
        <v>0</v>
      </c>
      <c r="Z170" s="8">
        <f t="shared" si="445"/>
        <v>0</v>
      </c>
      <c r="AA170" s="8">
        <f t="shared" si="446"/>
        <v>0</v>
      </c>
      <c r="AB170" s="60"/>
      <c r="AC170" s="201">
        <f t="shared" si="447"/>
        <v>0</v>
      </c>
      <c r="AD170" s="201">
        <f t="shared" si="447"/>
        <v>0</v>
      </c>
      <c r="AE170" s="8">
        <f t="shared" si="448"/>
        <v>0</v>
      </c>
      <c r="AF170" s="8">
        <f t="shared" si="449"/>
        <v>0</v>
      </c>
      <c r="AH170" s="201">
        <f t="shared" si="450"/>
        <v>0</v>
      </c>
      <c r="AI170" s="201">
        <f t="shared" si="450"/>
        <v>0</v>
      </c>
      <c r="AJ170" s="8">
        <f t="shared" si="451"/>
        <v>0</v>
      </c>
      <c r="AK170" s="8">
        <f t="shared" si="452"/>
        <v>0</v>
      </c>
      <c r="AM170" s="201">
        <f t="shared" si="453"/>
        <v>0</v>
      </c>
      <c r="AN170" s="201">
        <f t="shared" si="453"/>
        <v>0</v>
      </c>
      <c r="AO170" s="8">
        <f t="shared" si="454"/>
        <v>0</v>
      </c>
      <c r="AP170" s="8">
        <f t="shared" si="455"/>
        <v>0</v>
      </c>
      <c r="AR170" s="201">
        <f t="shared" si="456"/>
        <v>0</v>
      </c>
      <c r="AS170" s="201">
        <f t="shared" si="456"/>
        <v>0</v>
      </c>
      <c r="AT170" s="8">
        <f t="shared" si="457"/>
        <v>0</v>
      </c>
      <c r="AU170" s="8">
        <f t="shared" si="458"/>
        <v>0</v>
      </c>
      <c r="AW170" s="201">
        <f t="shared" si="459"/>
        <v>0</v>
      </c>
      <c r="AX170" s="201">
        <f t="shared" si="459"/>
        <v>0</v>
      </c>
      <c r="AY170" s="8">
        <f t="shared" si="460"/>
        <v>0</v>
      </c>
      <c r="AZ170" s="8">
        <f t="shared" si="461"/>
        <v>0</v>
      </c>
      <c r="BB170" s="201">
        <f t="shared" si="462"/>
        <v>0</v>
      </c>
      <c r="BC170" s="201">
        <f t="shared" si="462"/>
        <v>0</v>
      </c>
      <c r="BD170" s="8">
        <f t="shared" si="463"/>
        <v>0</v>
      </c>
      <c r="BE170" s="8">
        <f t="shared" si="464"/>
        <v>0</v>
      </c>
      <c r="BG170" s="201">
        <f t="shared" si="465"/>
        <v>0</v>
      </c>
      <c r="BH170" s="201">
        <f t="shared" si="465"/>
        <v>0</v>
      </c>
      <c r="BI170" s="8">
        <f t="shared" si="466"/>
        <v>0</v>
      </c>
      <c r="BJ170" s="8">
        <f t="shared" si="467"/>
        <v>0</v>
      </c>
      <c r="BL170" s="201">
        <f t="shared" si="468"/>
        <v>0</v>
      </c>
      <c r="BM170" s="201">
        <f t="shared" si="468"/>
        <v>0</v>
      </c>
      <c r="BN170" s="8">
        <f t="shared" si="469"/>
        <v>0</v>
      </c>
      <c r="BO170" s="8">
        <f t="shared" si="470"/>
        <v>0</v>
      </c>
      <c r="BQ170" s="201">
        <f t="shared" si="471"/>
        <v>0</v>
      </c>
      <c r="BR170" s="201">
        <f t="shared" si="471"/>
        <v>0</v>
      </c>
      <c r="BS170" s="8">
        <f t="shared" si="472"/>
        <v>0</v>
      </c>
      <c r="BT170" s="8">
        <f t="shared" si="473"/>
        <v>0</v>
      </c>
      <c r="BV170" s="201">
        <f t="shared" si="474"/>
        <v>0</v>
      </c>
      <c r="BW170" s="201">
        <f t="shared" si="474"/>
        <v>0</v>
      </c>
      <c r="BX170" s="8">
        <f t="shared" si="475"/>
        <v>0</v>
      </c>
      <c r="BY170" s="8">
        <f t="shared" si="476"/>
        <v>0</v>
      </c>
      <c r="CA170" s="201">
        <f t="shared" si="477"/>
        <v>0</v>
      </c>
      <c r="CB170" s="201">
        <f t="shared" si="477"/>
        <v>0</v>
      </c>
      <c r="CC170" s="8">
        <f t="shared" si="478"/>
        <v>0</v>
      </c>
      <c r="CD170" s="8">
        <f t="shared" si="479"/>
        <v>0</v>
      </c>
      <c r="CF170" s="201">
        <f t="shared" si="480"/>
        <v>0</v>
      </c>
      <c r="CG170" s="201">
        <f t="shared" si="480"/>
        <v>0</v>
      </c>
      <c r="CH170" s="8">
        <f t="shared" si="481"/>
        <v>0</v>
      </c>
      <c r="CI170" s="8">
        <f t="shared" si="482"/>
        <v>0</v>
      </c>
      <c r="CK170" s="201">
        <f t="shared" si="483"/>
        <v>0</v>
      </c>
      <c r="CL170" s="201">
        <f t="shared" si="483"/>
        <v>0</v>
      </c>
      <c r="CM170" s="8">
        <f t="shared" si="484"/>
        <v>0</v>
      </c>
      <c r="CN170" s="8">
        <f t="shared" si="485"/>
        <v>0</v>
      </c>
      <c r="CP170" s="201">
        <f t="shared" si="486"/>
        <v>0</v>
      </c>
      <c r="CQ170" s="201">
        <f t="shared" si="486"/>
        <v>0</v>
      </c>
      <c r="CR170" s="8">
        <f t="shared" si="487"/>
        <v>0</v>
      </c>
      <c r="CS170" s="8">
        <f t="shared" si="488"/>
        <v>0</v>
      </c>
      <c r="CU170" s="201">
        <f t="shared" si="489"/>
        <v>0</v>
      </c>
      <c r="CV170" s="201">
        <f t="shared" si="489"/>
        <v>0</v>
      </c>
      <c r="CW170" s="8">
        <f t="shared" si="490"/>
        <v>0</v>
      </c>
      <c r="CX170" s="8">
        <f t="shared" si="491"/>
        <v>0</v>
      </c>
      <c r="CZ170" s="201">
        <f t="shared" si="492"/>
        <v>0</v>
      </c>
      <c r="DA170" s="201">
        <f t="shared" si="492"/>
        <v>0</v>
      </c>
      <c r="DB170" s="8">
        <f t="shared" si="493"/>
        <v>0</v>
      </c>
      <c r="DC170" s="8">
        <f t="shared" si="494"/>
        <v>0</v>
      </c>
      <c r="DE170" s="201">
        <f t="shared" si="495"/>
        <v>0</v>
      </c>
      <c r="DF170" s="201">
        <f t="shared" si="495"/>
        <v>0</v>
      </c>
      <c r="DG170" s="8">
        <f t="shared" si="496"/>
        <v>0</v>
      </c>
      <c r="DH170" s="8">
        <f t="shared" si="497"/>
        <v>0</v>
      </c>
      <c r="DJ170" s="201">
        <f t="shared" si="498"/>
        <v>0</v>
      </c>
      <c r="DK170" s="201">
        <f t="shared" si="498"/>
        <v>0</v>
      </c>
      <c r="DL170" s="8">
        <f t="shared" si="499"/>
        <v>0</v>
      </c>
      <c r="DM170" s="8">
        <f t="shared" si="500"/>
        <v>0</v>
      </c>
      <c r="DO170" s="201">
        <f t="shared" si="501"/>
        <v>0</v>
      </c>
      <c r="DP170" s="201">
        <f t="shared" si="501"/>
        <v>0</v>
      </c>
      <c r="DQ170" s="8">
        <f t="shared" si="502"/>
        <v>0</v>
      </c>
      <c r="DR170" s="8">
        <f t="shared" si="503"/>
        <v>0</v>
      </c>
      <c r="DT170" s="51">
        <f t="shared" si="507"/>
        <v>0</v>
      </c>
      <c r="DU170" s="50">
        <f t="shared" si="438"/>
        <v>0</v>
      </c>
      <c r="DV170" s="51">
        <v>0</v>
      </c>
      <c r="DW170" s="50">
        <f t="shared" si="439"/>
        <v>0</v>
      </c>
      <c r="DX170" s="51">
        <f t="shared" si="440"/>
        <v>0</v>
      </c>
      <c r="DY170" s="52">
        <f t="shared" si="440"/>
        <v>0</v>
      </c>
      <c r="DZ170" s="307">
        <f t="shared" si="436"/>
        <v>0</v>
      </c>
    </row>
    <row r="171" spans="1:130" ht="18" customHeight="1" x14ac:dyDescent="0.3">
      <c r="B171" s="438"/>
      <c r="C171" s="435"/>
      <c r="D171" s="67"/>
      <c r="E171" s="239"/>
      <c r="F171" s="55"/>
      <c r="G171" s="55"/>
      <c r="H171" s="55"/>
      <c r="I171" s="56"/>
      <c r="J171" s="56"/>
      <c r="K171" s="68"/>
      <c r="L171" s="56"/>
      <c r="M171" s="57"/>
      <c r="N171" s="375"/>
      <c r="O171" s="214"/>
      <c r="P171" s="8">
        <f t="shared" si="505"/>
        <v>0</v>
      </c>
      <c r="Q171" s="8">
        <f t="shared" si="506"/>
        <v>0</v>
      </c>
      <c r="R171" s="63"/>
      <c r="S171" s="201">
        <f t="shared" si="441"/>
        <v>0</v>
      </c>
      <c r="T171" s="201">
        <f t="shared" si="441"/>
        <v>0</v>
      </c>
      <c r="U171" s="8">
        <f t="shared" si="442"/>
        <v>0</v>
      </c>
      <c r="V171" s="8">
        <f t="shared" si="443"/>
        <v>0</v>
      </c>
      <c r="W171" s="63"/>
      <c r="X171" s="201">
        <f t="shared" si="444"/>
        <v>0</v>
      </c>
      <c r="Y171" s="201">
        <f t="shared" si="444"/>
        <v>0</v>
      </c>
      <c r="Z171" s="8">
        <f t="shared" si="445"/>
        <v>0</v>
      </c>
      <c r="AA171" s="8">
        <f t="shared" si="446"/>
        <v>0</v>
      </c>
      <c r="AB171" s="60"/>
      <c r="AC171" s="201">
        <f t="shared" si="447"/>
        <v>0</v>
      </c>
      <c r="AD171" s="201">
        <f t="shared" si="447"/>
        <v>0</v>
      </c>
      <c r="AE171" s="8">
        <f t="shared" si="448"/>
        <v>0</v>
      </c>
      <c r="AF171" s="8">
        <f t="shared" si="449"/>
        <v>0</v>
      </c>
      <c r="AH171" s="201">
        <f t="shared" si="450"/>
        <v>0</v>
      </c>
      <c r="AI171" s="201">
        <f t="shared" si="450"/>
        <v>0</v>
      </c>
      <c r="AJ171" s="8">
        <f t="shared" si="451"/>
        <v>0</v>
      </c>
      <c r="AK171" s="8">
        <f t="shared" si="452"/>
        <v>0</v>
      </c>
      <c r="AM171" s="201">
        <f t="shared" si="453"/>
        <v>0</v>
      </c>
      <c r="AN171" s="201">
        <f t="shared" si="453"/>
        <v>0</v>
      </c>
      <c r="AO171" s="8">
        <f t="shared" si="454"/>
        <v>0</v>
      </c>
      <c r="AP171" s="8">
        <f t="shared" si="455"/>
        <v>0</v>
      </c>
      <c r="AR171" s="201">
        <f t="shared" si="456"/>
        <v>0</v>
      </c>
      <c r="AS171" s="201">
        <f t="shared" si="456"/>
        <v>0</v>
      </c>
      <c r="AT171" s="8">
        <f t="shared" si="457"/>
        <v>0</v>
      </c>
      <c r="AU171" s="8">
        <f t="shared" si="458"/>
        <v>0</v>
      </c>
      <c r="AW171" s="201">
        <f t="shared" si="459"/>
        <v>0</v>
      </c>
      <c r="AX171" s="201">
        <f t="shared" si="459"/>
        <v>0</v>
      </c>
      <c r="AY171" s="8">
        <f t="shared" si="460"/>
        <v>0</v>
      </c>
      <c r="AZ171" s="8">
        <f t="shared" si="461"/>
        <v>0</v>
      </c>
      <c r="BB171" s="201">
        <f t="shared" si="462"/>
        <v>0</v>
      </c>
      <c r="BC171" s="201">
        <f t="shared" si="462"/>
        <v>0</v>
      </c>
      <c r="BD171" s="8">
        <f t="shared" si="463"/>
        <v>0</v>
      </c>
      <c r="BE171" s="8">
        <f t="shared" si="464"/>
        <v>0</v>
      </c>
      <c r="BG171" s="201">
        <f t="shared" si="465"/>
        <v>0</v>
      </c>
      <c r="BH171" s="201">
        <f t="shared" si="465"/>
        <v>0</v>
      </c>
      <c r="BI171" s="8">
        <f t="shared" si="466"/>
        <v>0</v>
      </c>
      <c r="BJ171" s="8">
        <f t="shared" si="467"/>
        <v>0</v>
      </c>
      <c r="BL171" s="201">
        <f t="shared" si="468"/>
        <v>0</v>
      </c>
      <c r="BM171" s="201">
        <f t="shared" si="468"/>
        <v>0</v>
      </c>
      <c r="BN171" s="8">
        <f t="shared" si="469"/>
        <v>0</v>
      </c>
      <c r="BO171" s="8">
        <f t="shared" si="470"/>
        <v>0</v>
      </c>
      <c r="BQ171" s="201">
        <f t="shared" si="471"/>
        <v>0</v>
      </c>
      <c r="BR171" s="201">
        <f t="shared" si="471"/>
        <v>0</v>
      </c>
      <c r="BS171" s="8">
        <f t="shared" si="472"/>
        <v>0</v>
      </c>
      <c r="BT171" s="8">
        <f t="shared" si="473"/>
        <v>0</v>
      </c>
      <c r="BV171" s="201">
        <f t="shared" si="474"/>
        <v>0</v>
      </c>
      <c r="BW171" s="201">
        <f t="shared" si="474"/>
        <v>0</v>
      </c>
      <c r="BX171" s="8">
        <f t="shared" si="475"/>
        <v>0</v>
      </c>
      <c r="BY171" s="8">
        <f t="shared" si="476"/>
        <v>0</v>
      </c>
      <c r="CA171" s="201">
        <f t="shared" si="477"/>
        <v>0</v>
      </c>
      <c r="CB171" s="201">
        <f t="shared" si="477"/>
        <v>0</v>
      </c>
      <c r="CC171" s="8">
        <f t="shared" si="478"/>
        <v>0</v>
      </c>
      <c r="CD171" s="8">
        <f t="shared" si="479"/>
        <v>0</v>
      </c>
      <c r="CF171" s="201">
        <f t="shared" si="480"/>
        <v>0</v>
      </c>
      <c r="CG171" s="201">
        <f t="shared" si="480"/>
        <v>0</v>
      </c>
      <c r="CH171" s="8">
        <f t="shared" si="481"/>
        <v>0</v>
      </c>
      <c r="CI171" s="8">
        <f t="shared" si="482"/>
        <v>0</v>
      </c>
      <c r="CK171" s="201">
        <f t="shared" si="483"/>
        <v>0</v>
      </c>
      <c r="CL171" s="201">
        <f t="shared" si="483"/>
        <v>0</v>
      </c>
      <c r="CM171" s="8">
        <f t="shared" si="484"/>
        <v>0</v>
      </c>
      <c r="CN171" s="8">
        <f t="shared" si="485"/>
        <v>0</v>
      </c>
      <c r="CP171" s="201">
        <f t="shared" si="486"/>
        <v>0</v>
      </c>
      <c r="CQ171" s="201">
        <f t="shared" si="486"/>
        <v>0</v>
      </c>
      <c r="CR171" s="8">
        <f t="shared" si="487"/>
        <v>0</v>
      </c>
      <c r="CS171" s="8">
        <f t="shared" si="488"/>
        <v>0</v>
      </c>
      <c r="CU171" s="201">
        <f t="shared" si="489"/>
        <v>0</v>
      </c>
      <c r="CV171" s="201">
        <f t="shared" si="489"/>
        <v>0</v>
      </c>
      <c r="CW171" s="8">
        <f t="shared" si="490"/>
        <v>0</v>
      </c>
      <c r="CX171" s="8">
        <f t="shared" si="491"/>
        <v>0</v>
      </c>
      <c r="CZ171" s="201">
        <f t="shared" si="492"/>
        <v>0</v>
      </c>
      <c r="DA171" s="201">
        <f t="shared" si="492"/>
        <v>0</v>
      </c>
      <c r="DB171" s="8">
        <f t="shared" si="493"/>
        <v>0</v>
      </c>
      <c r="DC171" s="8">
        <f t="shared" si="494"/>
        <v>0</v>
      </c>
      <c r="DE171" s="201">
        <f t="shared" si="495"/>
        <v>0</v>
      </c>
      <c r="DF171" s="201">
        <f t="shared" si="495"/>
        <v>0</v>
      </c>
      <c r="DG171" s="8">
        <f t="shared" si="496"/>
        <v>0</v>
      </c>
      <c r="DH171" s="8">
        <f t="shared" si="497"/>
        <v>0</v>
      </c>
      <c r="DJ171" s="201">
        <f t="shared" si="498"/>
        <v>0</v>
      </c>
      <c r="DK171" s="201">
        <f t="shared" si="498"/>
        <v>0</v>
      </c>
      <c r="DL171" s="8">
        <f t="shared" si="499"/>
        <v>0</v>
      </c>
      <c r="DM171" s="8">
        <f t="shared" si="500"/>
        <v>0</v>
      </c>
      <c r="DO171" s="201">
        <f t="shared" si="501"/>
        <v>0</v>
      </c>
      <c r="DP171" s="201">
        <f t="shared" si="501"/>
        <v>0</v>
      </c>
      <c r="DQ171" s="8">
        <f t="shared" si="502"/>
        <v>0</v>
      </c>
      <c r="DR171" s="8">
        <f t="shared" si="503"/>
        <v>0</v>
      </c>
      <c r="DT171" s="51">
        <f t="shared" si="507"/>
        <v>0</v>
      </c>
      <c r="DU171" s="50">
        <f t="shared" si="438"/>
        <v>0</v>
      </c>
      <c r="DV171" s="51">
        <v>0</v>
      </c>
      <c r="DW171" s="50">
        <f t="shared" si="439"/>
        <v>0</v>
      </c>
      <c r="DX171" s="51">
        <f t="shared" si="440"/>
        <v>0</v>
      </c>
      <c r="DY171" s="52">
        <f t="shared" si="440"/>
        <v>0</v>
      </c>
      <c r="DZ171" s="307">
        <f t="shared" si="436"/>
        <v>0</v>
      </c>
    </row>
    <row r="172" spans="1:130" ht="18" customHeight="1" x14ac:dyDescent="0.3">
      <c r="B172" s="438"/>
      <c r="C172" s="435"/>
      <c r="D172" s="67"/>
      <c r="E172" s="239"/>
      <c r="F172" s="55"/>
      <c r="G172" s="55"/>
      <c r="H172" s="55"/>
      <c r="I172" s="56"/>
      <c r="J172" s="56"/>
      <c r="K172" s="68"/>
      <c r="L172" s="56"/>
      <c r="M172" s="57"/>
      <c r="N172" s="375"/>
      <c r="O172" s="214"/>
      <c r="P172" s="8">
        <f t="shared" si="505"/>
        <v>0</v>
      </c>
      <c r="Q172" s="8">
        <f t="shared" si="506"/>
        <v>0</v>
      </c>
      <c r="R172" s="63"/>
      <c r="S172" s="201">
        <f t="shared" si="441"/>
        <v>0</v>
      </c>
      <c r="T172" s="201">
        <f t="shared" si="441"/>
        <v>0</v>
      </c>
      <c r="U172" s="8">
        <f t="shared" si="442"/>
        <v>0</v>
      </c>
      <c r="V172" s="8">
        <f t="shared" si="443"/>
        <v>0</v>
      </c>
      <c r="W172" s="63"/>
      <c r="X172" s="201">
        <f t="shared" si="444"/>
        <v>0</v>
      </c>
      <c r="Y172" s="201">
        <f t="shared" si="444"/>
        <v>0</v>
      </c>
      <c r="Z172" s="8">
        <f t="shared" si="445"/>
        <v>0</v>
      </c>
      <c r="AA172" s="8">
        <f t="shared" si="446"/>
        <v>0</v>
      </c>
      <c r="AB172" s="60"/>
      <c r="AC172" s="201">
        <f t="shared" si="447"/>
        <v>0</v>
      </c>
      <c r="AD172" s="201">
        <f t="shared" si="447"/>
        <v>0</v>
      </c>
      <c r="AE172" s="8">
        <f t="shared" si="448"/>
        <v>0</v>
      </c>
      <c r="AF172" s="8">
        <f t="shared" si="449"/>
        <v>0</v>
      </c>
      <c r="AH172" s="201">
        <f t="shared" si="450"/>
        <v>0</v>
      </c>
      <c r="AI172" s="201">
        <f t="shared" si="450"/>
        <v>0</v>
      </c>
      <c r="AJ172" s="8">
        <f t="shared" si="451"/>
        <v>0</v>
      </c>
      <c r="AK172" s="8">
        <f t="shared" si="452"/>
        <v>0</v>
      </c>
      <c r="AM172" s="201">
        <f t="shared" si="453"/>
        <v>0</v>
      </c>
      <c r="AN172" s="201">
        <f t="shared" si="453"/>
        <v>0</v>
      </c>
      <c r="AO172" s="8">
        <f t="shared" si="454"/>
        <v>0</v>
      </c>
      <c r="AP172" s="8">
        <f t="shared" si="455"/>
        <v>0</v>
      </c>
      <c r="AR172" s="201">
        <f t="shared" si="456"/>
        <v>0</v>
      </c>
      <c r="AS172" s="201">
        <f t="shared" si="456"/>
        <v>0</v>
      </c>
      <c r="AT172" s="8">
        <f t="shared" si="457"/>
        <v>0</v>
      </c>
      <c r="AU172" s="8">
        <f t="shared" si="458"/>
        <v>0</v>
      </c>
      <c r="AW172" s="201">
        <f t="shared" si="459"/>
        <v>0</v>
      </c>
      <c r="AX172" s="201">
        <f t="shared" si="459"/>
        <v>0</v>
      </c>
      <c r="AY172" s="8">
        <f t="shared" si="460"/>
        <v>0</v>
      </c>
      <c r="AZ172" s="8">
        <f t="shared" si="461"/>
        <v>0</v>
      </c>
      <c r="BB172" s="201">
        <f t="shared" si="462"/>
        <v>0</v>
      </c>
      <c r="BC172" s="201">
        <f t="shared" si="462"/>
        <v>0</v>
      </c>
      <c r="BD172" s="8">
        <f t="shared" si="463"/>
        <v>0</v>
      </c>
      <c r="BE172" s="8">
        <f t="shared" si="464"/>
        <v>0</v>
      </c>
      <c r="BG172" s="201">
        <f t="shared" si="465"/>
        <v>0</v>
      </c>
      <c r="BH172" s="201">
        <f t="shared" si="465"/>
        <v>0</v>
      </c>
      <c r="BI172" s="8">
        <f t="shared" si="466"/>
        <v>0</v>
      </c>
      <c r="BJ172" s="8">
        <f t="shared" si="467"/>
        <v>0</v>
      </c>
      <c r="BL172" s="201">
        <f t="shared" si="468"/>
        <v>0</v>
      </c>
      <c r="BM172" s="201">
        <f t="shared" si="468"/>
        <v>0</v>
      </c>
      <c r="BN172" s="8">
        <f t="shared" si="469"/>
        <v>0</v>
      </c>
      <c r="BO172" s="8">
        <f t="shared" si="470"/>
        <v>0</v>
      </c>
      <c r="BQ172" s="201">
        <f t="shared" si="471"/>
        <v>0</v>
      </c>
      <c r="BR172" s="201">
        <f t="shared" si="471"/>
        <v>0</v>
      </c>
      <c r="BS172" s="8">
        <f t="shared" si="472"/>
        <v>0</v>
      </c>
      <c r="BT172" s="8">
        <f t="shared" si="473"/>
        <v>0</v>
      </c>
      <c r="BV172" s="201">
        <f t="shared" si="474"/>
        <v>0</v>
      </c>
      <c r="BW172" s="201">
        <f t="shared" si="474"/>
        <v>0</v>
      </c>
      <c r="BX172" s="8">
        <f t="shared" si="475"/>
        <v>0</v>
      </c>
      <c r="BY172" s="8">
        <f t="shared" si="476"/>
        <v>0</v>
      </c>
      <c r="CA172" s="201">
        <f t="shared" si="477"/>
        <v>0</v>
      </c>
      <c r="CB172" s="201">
        <f t="shared" si="477"/>
        <v>0</v>
      </c>
      <c r="CC172" s="8">
        <f t="shared" si="478"/>
        <v>0</v>
      </c>
      <c r="CD172" s="8">
        <f t="shared" si="479"/>
        <v>0</v>
      </c>
      <c r="CF172" s="201">
        <f t="shared" si="480"/>
        <v>0</v>
      </c>
      <c r="CG172" s="201">
        <f t="shared" si="480"/>
        <v>0</v>
      </c>
      <c r="CH172" s="8">
        <f t="shared" si="481"/>
        <v>0</v>
      </c>
      <c r="CI172" s="8">
        <f t="shared" si="482"/>
        <v>0</v>
      </c>
      <c r="CK172" s="201">
        <f t="shared" si="483"/>
        <v>0</v>
      </c>
      <c r="CL172" s="201">
        <f t="shared" si="483"/>
        <v>0</v>
      </c>
      <c r="CM172" s="8">
        <f t="shared" si="484"/>
        <v>0</v>
      </c>
      <c r="CN172" s="8">
        <f t="shared" si="485"/>
        <v>0</v>
      </c>
      <c r="CP172" s="201">
        <f t="shared" si="486"/>
        <v>0</v>
      </c>
      <c r="CQ172" s="201">
        <f t="shared" si="486"/>
        <v>0</v>
      </c>
      <c r="CR172" s="8">
        <f t="shared" si="487"/>
        <v>0</v>
      </c>
      <c r="CS172" s="8">
        <f t="shared" si="488"/>
        <v>0</v>
      </c>
      <c r="CU172" s="201">
        <f t="shared" si="489"/>
        <v>0</v>
      </c>
      <c r="CV172" s="201">
        <f t="shared" si="489"/>
        <v>0</v>
      </c>
      <c r="CW172" s="8">
        <f t="shared" si="490"/>
        <v>0</v>
      </c>
      <c r="CX172" s="8">
        <f t="shared" si="491"/>
        <v>0</v>
      </c>
      <c r="CZ172" s="201">
        <f t="shared" si="492"/>
        <v>0</v>
      </c>
      <c r="DA172" s="201">
        <f t="shared" si="492"/>
        <v>0</v>
      </c>
      <c r="DB172" s="8">
        <f t="shared" si="493"/>
        <v>0</v>
      </c>
      <c r="DC172" s="8">
        <f t="shared" si="494"/>
        <v>0</v>
      </c>
      <c r="DE172" s="201">
        <f t="shared" si="495"/>
        <v>0</v>
      </c>
      <c r="DF172" s="201">
        <f t="shared" si="495"/>
        <v>0</v>
      </c>
      <c r="DG172" s="8">
        <f t="shared" si="496"/>
        <v>0</v>
      </c>
      <c r="DH172" s="8">
        <f t="shared" si="497"/>
        <v>0</v>
      </c>
      <c r="DJ172" s="201">
        <f t="shared" si="498"/>
        <v>0</v>
      </c>
      <c r="DK172" s="201">
        <f t="shared" si="498"/>
        <v>0</v>
      </c>
      <c r="DL172" s="8">
        <f t="shared" si="499"/>
        <v>0</v>
      </c>
      <c r="DM172" s="8">
        <f t="shared" si="500"/>
        <v>0</v>
      </c>
      <c r="DO172" s="201">
        <f t="shared" si="501"/>
        <v>0</v>
      </c>
      <c r="DP172" s="201">
        <f t="shared" si="501"/>
        <v>0</v>
      </c>
      <c r="DQ172" s="8">
        <f t="shared" si="502"/>
        <v>0</v>
      </c>
      <c r="DR172" s="8">
        <f t="shared" si="503"/>
        <v>0</v>
      </c>
      <c r="DT172" s="51">
        <f t="shared" si="507"/>
        <v>0</v>
      </c>
      <c r="DU172" s="50">
        <f t="shared" si="438"/>
        <v>0</v>
      </c>
      <c r="DV172" s="51">
        <v>0</v>
      </c>
      <c r="DW172" s="50">
        <f t="shared" si="439"/>
        <v>0</v>
      </c>
      <c r="DX172" s="51">
        <f t="shared" si="440"/>
        <v>0</v>
      </c>
      <c r="DY172" s="52">
        <f t="shared" si="440"/>
        <v>0</v>
      </c>
      <c r="DZ172" s="307">
        <f t="shared" si="436"/>
        <v>0</v>
      </c>
    </row>
    <row r="173" spans="1:130" ht="18" customHeight="1" thickBot="1" x14ac:dyDescent="0.35">
      <c r="B173" s="438"/>
      <c r="C173" s="435"/>
      <c r="D173" s="67"/>
      <c r="E173" s="239"/>
      <c r="F173" s="55"/>
      <c r="G173" s="55"/>
      <c r="H173" s="55"/>
      <c r="I173" s="56"/>
      <c r="J173" s="56"/>
      <c r="K173" s="68"/>
      <c r="L173" s="56"/>
      <c r="M173" s="57"/>
      <c r="N173" s="375"/>
      <c r="O173" s="214"/>
      <c r="P173" s="8">
        <f t="shared" si="505"/>
        <v>0</v>
      </c>
      <c r="Q173" s="8">
        <f t="shared" si="506"/>
        <v>0</v>
      </c>
      <c r="R173" s="63"/>
      <c r="S173" s="201">
        <f t="shared" si="441"/>
        <v>0</v>
      </c>
      <c r="T173" s="201">
        <f t="shared" si="441"/>
        <v>0</v>
      </c>
      <c r="U173" s="8">
        <f t="shared" si="442"/>
        <v>0</v>
      </c>
      <c r="V173" s="8">
        <f t="shared" si="443"/>
        <v>0</v>
      </c>
      <c r="W173" s="63"/>
      <c r="X173" s="201">
        <f t="shared" si="444"/>
        <v>0</v>
      </c>
      <c r="Y173" s="201">
        <f t="shared" si="444"/>
        <v>0</v>
      </c>
      <c r="Z173" s="8">
        <f t="shared" si="445"/>
        <v>0</v>
      </c>
      <c r="AA173" s="8">
        <f t="shared" si="446"/>
        <v>0</v>
      </c>
      <c r="AB173" s="60"/>
      <c r="AC173" s="201">
        <f t="shared" si="447"/>
        <v>0</v>
      </c>
      <c r="AD173" s="201">
        <f t="shared" si="447"/>
        <v>0</v>
      </c>
      <c r="AE173" s="8">
        <f t="shared" si="448"/>
        <v>0</v>
      </c>
      <c r="AF173" s="8">
        <f t="shared" si="449"/>
        <v>0</v>
      </c>
      <c r="AH173" s="201">
        <f t="shared" si="450"/>
        <v>0</v>
      </c>
      <c r="AI173" s="201">
        <f t="shared" si="450"/>
        <v>0</v>
      </c>
      <c r="AJ173" s="8">
        <f t="shared" si="451"/>
        <v>0</v>
      </c>
      <c r="AK173" s="8">
        <f t="shared" si="452"/>
        <v>0</v>
      </c>
      <c r="AM173" s="201">
        <f t="shared" si="453"/>
        <v>0</v>
      </c>
      <c r="AN173" s="201">
        <f t="shared" si="453"/>
        <v>0</v>
      </c>
      <c r="AO173" s="8">
        <f t="shared" si="454"/>
        <v>0</v>
      </c>
      <c r="AP173" s="8">
        <f t="shared" si="455"/>
        <v>0</v>
      </c>
      <c r="AR173" s="201">
        <f t="shared" si="456"/>
        <v>0</v>
      </c>
      <c r="AS173" s="201">
        <f t="shared" si="456"/>
        <v>0</v>
      </c>
      <c r="AT173" s="8">
        <f t="shared" si="457"/>
        <v>0</v>
      </c>
      <c r="AU173" s="8">
        <f t="shared" si="458"/>
        <v>0</v>
      </c>
      <c r="AW173" s="201">
        <f t="shared" si="459"/>
        <v>0</v>
      </c>
      <c r="AX173" s="201">
        <f t="shared" si="459"/>
        <v>0</v>
      </c>
      <c r="AY173" s="8">
        <f t="shared" si="460"/>
        <v>0</v>
      </c>
      <c r="AZ173" s="8">
        <f t="shared" si="461"/>
        <v>0</v>
      </c>
      <c r="BB173" s="201">
        <f t="shared" si="462"/>
        <v>0</v>
      </c>
      <c r="BC173" s="201">
        <f t="shared" si="462"/>
        <v>0</v>
      </c>
      <c r="BD173" s="8">
        <f t="shared" si="463"/>
        <v>0</v>
      </c>
      <c r="BE173" s="8">
        <f t="shared" si="464"/>
        <v>0</v>
      </c>
      <c r="BG173" s="201">
        <f t="shared" si="465"/>
        <v>0</v>
      </c>
      <c r="BH173" s="201">
        <f t="shared" si="465"/>
        <v>0</v>
      </c>
      <c r="BI173" s="8">
        <f t="shared" si="466"/>
        <v>0</v>
      </c>
      <c r="BJ173" s="8">
        <f t="shared" si="467"/>
        <v>0</v>
      </c>
      <c r="BL173" s="201">
        <f t="shared" si="468"/>
        <v>0</v>
      </c>
      <c r="BM173" s="201">
        <f t="shared" si="468"/>
        <v>0</v>
      </c>
      <c r="BN173" s="8">
        <f t="shared" si="469"/>
        <v>0</v>
      </c>
      <c r="BO173" s="8">
        <f t="shared" si="470"/>
        <v>0</v>
      </c>
      <c r="BQ173" s="201">
        <f t="shared" si="471"/>
        <v>0</v>
      </c>
      <c r="BR173" s="201">
        <f t="shared" si="471"/>
        <v>0</v>
      </c>
      <c r="BS173" s="8">
        <f t="shared" si="472"/>
        <v>0</v>
      </c>
      <c r="BT173" s="8">
        <f t="shared" si="473"/>
        <v>0</v>
      </c>
      <c r="BV173" s="201">
        <f t="shared" si="474"/>
        <v>0</v>
      </c>
      <c r="BW173" s="201">
        <f t="shared" si="474"/>
        <v>0</v>
      </c>
      <c r="BX173" s="8">
        <f t="shared" si="475"/>
        <v>0</v>
      </c>
      <c r="BY173" s="8">
        <f t="shared" si="476"/>
        <v>0</v>
      </c>
      <c r="CA173" s="201">
        <f t="shared" si="477"/>
        <v>0</v>
      </c>
      <c r="CB173" s="201">
        <f t="shared" si="477"/>
        <v>0</v>
      </c>
      <c r="CC173" s="8">
        <f t="shared" si="478"/>
        <v>0</v>
      </c>
      <c r="CD173" s="8">
        <f t="shared" si="479"/>
        <v>0</v>
      </c>
      <c r="CF173" s="201">
        <f t="shared" si="480"/>
        <v>0</v>
      </c>
      <c r="CG173" s="201">
        <f t="shared" si="480"/>
        <v>0</v>
      </c>
      <c r="CH173" s="8">
        <f t="shared" si="481"/>
        <v>0</v>
      </c>
      <c r="CI173" s="8">
        <f t="shared" si="482"/>
        <v>0</v>
      </c>
      <c r="CK173" s="201">
        <f t="shared" si="483"/>
        <v>0</v>
      </c>
      <c r="CL173" s="201">
        <f t="shared" si="483"/>
        <v>0</v>
      </c>
      <c r="CM173" s="8">
        <f t="shared" si="484"/>
        <v>0</v>
      </c>
      <c r="CN173" s="8">
        <f t="shared" si="485"/>
        <v>0</v>
      </c>
      <c r="CP173" s="201">
        <f t="shared" si="486"/>
        <v>0</v>
      </c>
      <c r="CQ173" s="201">
        <f t="shared" si="486"/>
        <v>0</v>
      </c>
      <c r="CR173" s="8">
        <f t="shared" si="487"/>
        <v>0</v>
      </c>
      <c r="CS173" s="8">
        <f t="shared" si="488"/>
        <v>0</v>
      </c>
      <c r="CU173" s="201">
        <f t="shared" si="489"/>
        <v>0</v>
      </c>
      <c r="CV173" s="201">
        <f t="shared" si="489"/>
        <v>0</v>
      </c>
      <c r="CW173" s="8">
        <f t="shared" si="490"/>
        <v>0</v>
      </c>
      <c r="CX173" s="8">
        <f t="shared" si="491"/>
        <v>0</v>
      </c>
      <c r="CZ173" s="201">
        <f t="shared" si="492"/>
        <v>0</v>
      </c>
      <c r="DA173" s="201">
        <f t="shared" si="492"/>
        <v>0</v>
      </c>
      <c r="DB173" s="8">
        <f t="shared" si="493"/>
        <v>0</v>
      </c>
      <c r="DC173" s="8">
        <f t="shared" si="494"/>
        <v>0</v>
      </c>
      <c r="DE173" s="201">
        <f t="shared" si="495"/>
        <v>0</v>
      </c>
      <c r="DF173" s="201">
        <f t="shared" si="495"/>
        <v>0</v>
      </c>
      <c r="DG173" s="8">
        <f t="shared" si="496"/>
        <v>0</v>
      </c>
      <c r="DH173" s="8">
        <f t="shared" si="497"/>
        <v>0</v>
      </c>
      <c r="DJ173" s="201">
        <f t="shared" si="498"/>
        <v>0</v>
      </c>
      <c r="DK173" s="201">
        <f t="shared" si="498"/>
        <v>0</v>
      </c>
      <c r="DL173" s="8">
        <f t="shared" si="499"/>
        <v>0</v>
      </c>
      <c r="DM173" s="8">
        <f t="shared" si="500"/>
        <v>0</v>
      </c>
      <c r="DO173" s="201">
        <f t="shared" si="501"/>
        <v>0</v>
      </c>
      <c r="DP173" s="201">
        <f t="shared" si="501"/>
        <v>0</v>
      </c>
      <c r="DQ173" s="8">
        <f t="shared" si="502"/>
        <v>0</v>
      </c>
      <c r="DR173" s="8">
        <f t="shared" si="503"/>
        <v>0</v>
      </c>
      <c r="DT173" s="51">
        <f t="shared" si="507"/>
        <v>0</v>
      </c>
      <c r="DU173" s="50">
        <f t="shared" si="438"/>
        <v>0</v>
      </c>
      <c r="DV173" s="51">
        <v>0</v>
      </c>
      <c r="DW173" s="50">
        <f t="shared" si="439"/>
        <v>0</v>
      </c>
      <c r="DX173" s="51">
        <f t="shared" si="440"/>
        <v>0</v>
      </c>
      <c r="DY173" s="52">
        <f t="shared" si="440"/>
        <v>0</v>
      </c>
      <c r="DZ173" s="307">
        <f t="shared" si="436"/>
        <v>0</v>
      </c>
    </row>
    <row r="174" spans="1:130" s="72" customFormat="1" ht="32.4" customHeight="1" thickBot="1" x14ac:dyDescent="0.35">
      <c r="B174" s="436" t="s">
        <v>104</v>
      </c>
      <c r="C174" s="276" t="str">
        <f>B162</f>
        <v>Transport</v>
      </c>
      <c r="D174" s="445"/>
      <c r="E174" s="242"/>
      <c r="F174" s="73"/>
      <c r="G174" s="73"/>
      <c r="H174" s="73"/>
      <c r="I174" s="73"/>
      <c r="J174" s="73"/>
      <c r="K174" s="74"/>
      <c r="L174" s="73"/>
      <c r="M174" s="75"/>
      <c r="N174" s="396">
        <f>P18</f>
        <v>2015</v>
      </c>
      <c r="O174" s="428"/>
      <c r="P174" s="95">
        <f>SUM(P164:P173)</f>
        <v>0</v>
      </c>
      <c r="Q174" s="95">
        <f>SUM(Q164:Q173)</f>
        <v>0</v>
      </c>
      <c r="R174" s="78"/>
      <c r="S174" s="294">
        <f>U18</f>
        <v>2016</v>
      </c>
      <c r="T174" s="294"/>
      <c r="U174" s="76">
        <f>SUM(U164:U173)</f>
        <v>0</v>
      </c>
      <c r="V174" s="77">
        <f>SUM(V163:V173)</f>
        <v>0</v>
      </c>
      <c r="W174" s="78"/>
      <c r="X174" s="391">
        <f>Z18</f>
        <v>2017</v>
      </c>
      <c r="Y174" s="277"/>
      <c r="Z174" s="76">
        <f>SUM(Z163:Z166)</f>
        <v>0</v>
      </c>
      <c r="AA174" s="77">
        <f>SUM(AA163:AA173)</f>
        <v>0</v>
      </c>
      <c r="AB174" s="79"/>
      <c r="AC174" s="391">
        <f>AE18</f>
        <v>2018</v>
      </c>
      <c r="AD174" s="277"/>
      <c r="AE174" s="76">
        <f>SUM(AE163:AE166)</f>
        <v>0</v>
      </c>
      <c r="AF174" s="77">
        <f>SUM(AF163:AF173)</f>
        <v>0</v>
      </c>
      <c r="AH174" s="391">
        <f>AJ18</f>
        <v>2019</v>
      </c>
      <c r="AI174" s="277"/>
      <c r="AJ174" s="76">
        <f>SUM(AJ163:AJ166)</f>
        <v>0</v>
      </c>
      <c r="AK174" s="77">
        <f>SUM(AK163:AK173)</f>
        <v>0</v>
      </c>
      <c r="AM174" s="391">
        <f>AO18</f>
        <v>2020</v>
      </c>
      <c r="AN174" s="277"/>
      <c r="AO174" s="76">
        <f>SUM(AO163:AO166)</f>
        <v>0</v>
      </c>
      <c r="AP174" s="77">
        <f>SUM(AP163:AP173)</f>
        <v>0</v>
      </c>
      <c r="AR174" s="391">
        <f>AT18</f>
        <v>2021</v>
      </c>
      <c r="AS174" s="277"/>
      <c r="AT174" s="76">
        <f>SUM(AT163:AT166)</f>
        <v>0</v>
      </c>
      <c r="AU174" s="77">
        <f>SUM(AU163:AU173)</f>
        <v>0</v>
      </c>
      <c r="AW174" s="391">
        <f>AY18</f>
        <v>2022</v>
      </c>
      <c r="AX174" s="277"/>
      <c r="AY174" s="76">
        <f>SUM(AY163:AY166)</f>
        <v>0</v>
      </c>
      <c r="AZ174" s="77">
        <f>SUM(AZ163:AZ173)</f>
        <v>0</v>
      </c>
      <c r="BB174" s="391">
        <f>BD18</f>
        <v>2023</v>
      </c>
      <c r="BC174" s="277"/>
      <c r="BD174" s="76">
        <f>SUM(BD163:BD166)</f>
        <v>0</v>
      </c>
      <c r="BE174" s="77">
        <f>SUM(BE163:BE173)</f>
        <v>0</v>
      </c>
      <c r="BG174" s="391">
        <f>BI18</f>
        <v>2024</v>
      </c>
      <c r="BH174" s="277"/>
      <c r="BI174" s="76">
        <f>SUM(BI163:BI166)</f>
        <v>0</v>
      </c>
      <c r="BJ174" s="77">
        <f>SUM(BJ163:BJ173)</f>
        <v>0</v>
      </c>
      <c r="BL174" s="391">
        <f>BN18</f>
        <v>2025</v>
      </c>
      <c r="BM174" s="277"/>
      <c r="BN174" s="76">
        <f>SUM(BN163:BN166)</f>
        <v>0</v>
      </c>
      <c r="BO174" s="77">
        <f>SUM(BO163:BO173)</f>
        <v>0</v>
      </c>
      <c r="BQ174" s="391">
        <f>BS18</f>
        <v>2026</v>
      </c>
      <c r="BR174" s="277"/>
      <c r="BS174" s="76">
        <f>SUM(BS163:BS166)</f>
        <v>0</v>
      </c>
      <c r="BT174" s="77">
        <f>SUM(BT163:BT173)</f>
        <v>0</v>
      </c>
      <c r="BV174" s="391">
        <f>BX18</f>
        <v>2027</v>
      </c>
      <c r="BW174" s="277"/>
      <c r="BX174" s="76">
        <f>SUM(BX163:BX166)</f>
        <v>0</v>
      </c>
      <c r="BY174" s="77">
        <f>SUM(BY163:BY173)</f>
        <v>0</v>
      </c>
      <c r="CA174" s="391">
        <f>CC18</f>
        <v>2028</v>
      </c>
      <c r="CB174" s="277"/>
      <c r="CC174" s="76">
        <f>SUM(CC163:CC166)</f>
        <v>0</v>
      </c>
      <c r="CD174" s="77">
        <f>SUM(CD163:CD173)</f>
        <v>0</v>
      </c>
      <c r="CF174" s="391">
        <f>CH18</f>
        <v>2029</v>
      </c>
      <c r="CG174" s="277"/>
      <c r="CH174" s="76">
        <f>SUM(CH163:CH166)</f>
        <v>0</v>
      </c>
      <c r="CI174" s="77">
        <f>SUM(CI163:CI173)</f>
        <v>0</v>
      </c>
      <c r="CK174" s="391">
        <f>CM18</f>
        <v>2030</v>
      </c>
      <c r="CL174" s="277"/>
      <c r="CM174" s="76">
        <f>SUM(CM163:CM166)</f>
        <v>0</v>
      </c>
      <c r="CN174" s="77">
        <f>SUM(CN163:CN173)</f>
        <v>0</v>
      </c>
      <c r="CP174" s="391">
        <f>CR18</f>
        <v>2031</v>
      </c>
      <c r="CQ174" s="277"/>
      <c r="CR174" s="76">
        <f>SUM(CR163:CR166)</f>
        <v>0</v>
      </c>
      <c r="CS174" s="77">
        <f>SUM(CS163:CS173)</f>
        <v>0</v>
      </c>
      <c r="CU174" s="391">
        <f>CW18</f>
        <v>2032</v>
      </c>
      <c r="CV174" s="277"/>
      <c r="CW174" s="76">
        <f>SUM(CW163:CW166)</f>
        <v>0</v>
      </c>
      <c r="CX174" s="77">
        <f>SUM(CX163:CX173)</f>
        <v>0</v>
      </c>
      <c r="CZ174" s="391">
        <f>DB18</f>
        <v>2033</v>
      </c>
      <c r="DA174" s="277"/>
      <c r="DB174" s="76">
        <f>SUM(DB163:DB166)</f>
        <v>0</v>
      </c>
      <c r="DC174" s="77">
        <f>SUM(DC163:DC173)</f>
        <v>0</v>
      </c>
      <c r="DE174" s="391">
        <f>DG18</f>
        <v>2034</v>
      </c>
      <c r="DF174" s="277"/>
      <c r="DG174" s="76">
        <f>SUM(DG163:DG166)</f>
        <v>0</v>
      </c>
      <c r="DH174" s="77">
        <f>SUM(DH163:DH173)</f>
        <v>0</v>
      </c>
      <c r="DJ174" s="391">
        <f>DL18</f>
        <v>2035</v>
      </c>
      <c r="DK174" s="277"/>
      <c r="DL174" s="76">
        <f>SUM(DL163:DL166)</f>
        <v>0</v>
      </c>
      <c r="DM174" s="77">
        <f>SUM(DM163:DM173)</f>
        <v>0</v>
      </c>
      <c r="DO174" s="391">
        <f>DQ18</f>
        <v>2036</v>
      </c>
      <c r="DP174" s="277"/>
      <c r="DQ174" s="76">
        <f>SUM(DQ163:DQ166)</f>
        <v>0</v>
      </c>
      <c r="DR174" s="77">
        <f>SUM(DR163:DR173)</f>
        <v>0</v>
      </c>
      <c r="DT174" s="80">
        <f t="shared" ref="DT174:DX174" si="508">SUM(DT163:DT173)</f>
        <v>0</v>
      </c>
      <c r="DU174" s="77">
        <f t="shared" si="508"/>
        <v>0</v>
      </c>
      <c r="DV174" s="80">
        <f t="shared" si="508"/>
        <v>0</v>
      </c>
      <c r="DW174" s="77">
        <f t="shared" si="508"/>
        <v>0</v>
      </c>
      <c r="DX174" s="80">
        <f t="shared" si="508"/>
        <v>0</v>
      </c>
      <c r="DY174" s="77">
        <f>SUM(Q174+V174+AA174+AF174+AK174+AP174+AU174+AZ174+BE174+BJ174+BO174+BT174+BY174+CD174+CI174+CN174+CS174+CX174+DC174+DH174+DM174+DR174)</f>
        <v>0</v>
      </c>
      <c r="DZ174" s="311" t="s">
        <v>53</v>
      </c>
    </row>
    <row r="175" spans="1:130" x14ac:dyDescent="0.3">
      <c r="P175" s="280" t="s">
        <v>17</v>
      </c>
      <c r="Q175" s="281" t="s">
        <v>18</v>
      </c>
      <c r="U175" s="280" t="s">
        <v>17</v>
      </c>
      <c r="V175" s="281" t="s">
        <v>18</v>
      </c>
      <c r="Z175" s="280" t="s">
        <v>17</v>
      </c>
      <c r="AA175" s="281" t="s">
        <v>18</v>
      </c>
      <c r="AE175" s="280" t="s">
        <v>17</v>
      </c>
      <c r="AF175" s="281" t="s">
        <v>18</v>
      </c>
      <c r="AJ175" s="280" t="s">
        <v>17</v>
      </c>
      <c r="AK175" s="281" t="s">
        <v>18</v>
      </c>
      <c r="AO175" s="280" t="s">
        <v>17</v>
      </c>
      <c r="AP175" s="281" t="s">
        <v>18</v>
      </c>
      <c r="AT175" s="280" t="s">
        <v>17</v>
      </c>
      <c r="AU175" s="281" t="s">
        <v>18</v>
      </c>
      <c r="AY175" s="280" t="s">
        <v>17</v>
      </c>
      <c r="AZ175" s="281" t="s">
        <v>18</v>
      </c>
      <c r="BD175" s="280" t="s">
        <v>17</v>
      </c>
      <c r="BE175" s="281" t="s">
        <v>18</v>
      </c>
      <c r="BI175" s="280" t="s">
        <v>17</v>
      </c>
      <c r="BJ175" s="281" t="s">
        <v>18</v>
      </c>
      <c r="BN175" s="280" t="s">
        <v>17</v>
      </c>
      <c r="BO175" s="281" t="s">
        <v>18</v>
      </c>
      <c r="BS175" s="280" t="s">
        <v>17</v>
      </c>
      <c r="BT175" s="281" t="s">
        <v>18</v>
      </c>
      <c r="BX175" s="280" t="s">
        <v>17</v>
      </c>
      <c r="BY175" s="281" t="s">
        <v>18</v>
      </c>
      <c r="CC175" s="280" t="s">
        <v>17</v>
      </c>
      <c r="CD175" s="281" t="s">
        <v>18</v>
      </c>
      <c r="CH175" s="280" t="s">
        <v>17</v>
      </c>
      <c r="CI175" s="281" t="s">
        <v>18</v>
      </c>
      <c r="CM175" s="280" t="s">
        <v>17</v>
      </c>
      <c r="CN175" s="281" t="s">
        <v>18</v>
      </c>
      <c r="CR175" s="280" t="s">
        <v>17</v>
      </c>
      <c r="CS175" s="281" t="s">
        <v>18</v>
      </c>
      <c r="CW175" s="280" t="s">
        <v>17</v>
      </c>
      <c r="CX175" s="281" t="s">
        <v>18</v>
      </c>
      <c r="DB175" s="280" t="s">
        <v>17</v>
      </c>
      <c r="DC175" s="281" t="s">
        <v>18</v>
      </c>
      <c r="DG175" s="280" t="s">
        <v>17</v>
      </c>
      <c r="DH175" s="281" t="s">
        <v>18</v>
      </c>
      <c r="DL175" s="280" t="s">
        <v>17</v>
      </c>
      <c r="DM175" s="281" t="s">
        <v>18</v>
      </c>
      <c r="DQ175" s="280" t="s">
        <v>17</v>
      </c>
      <c r="DR175" s="281" t="s">
        <v>18</v>
      </c>
      <c r="DT175" s="280" t="s">
        <v>17</v>
      </c>
      <c r="DU175" s="281" t="s">
        <v>18</v>
      </c>
      <c r="DV175" s="280" t="s">
        <v>17</v>
      </c>
      <c r="DW175" s="281" t="s">
        <v>18</v>
      </c>
      <c r="DX175" s="280" t="s">
        <v>17</v>
      </c>
      <c r="DY175" s="281" t="s">
        <v>18</v>
      </c>
    </row>
    <row r="176" spans="1:130" x14ac:dyDescent="0.3">
      <c r="I176" s="92"/>
      <c r="J176" s="92"/>
      <c r="L176" s="92"/>
    </row>
    <row r="177" spans="2:130" x14ac:dyDescent="0.3">
      <c r="I177" s="92"/>
      <c r="J177" s="92"/>
      <c r="L177" s="92"/>
    </row>
    <row r="178" spans="2:130" ht="26.4" customHeight="1" x14ac:dyDescent="0.3">
      <c r="I178" s="2"/>
      <c r="J178" s="2"/>
      <c r="L178" s="2"/>
      <c r="N178" s="392"/>
      <c r="O178" s="217"/>
      <c r="P178" s="282"/>
      <c r="Q178" s="83"/>
      <c r="R178" s="22"/>
      <c r="S178" s="380"/>
      <c r="T178" s="206"/>
      <c r="U178" s="282"/>
      <c r="V178" s="83"/>
      <c r="W178" s="22"/>
      <c r="X178" s="392"/>
      <c r="Y178" s="82"/>
      <c r="Z178" s="282"/>
      <c r="AA178" s="83"/>
      <c r="AB178" s="451"/>
      <c r="AC178" s="392"/>
      <c r="AD178" s="82"/>
      <c r="AE178" s="282"/>
      <c r="AF178" s="83"/>
      <c r="AH178" s="392"/>
      <c r="AI178" s="82"/>
      <c r="AJ178" s="282"/>
      <c r="AK178" s="83"/>
      <c r="AM178" s="392"/>
      <c r="AN178" s="82"/>
      <c r="AO178" s="282"/>
      <c r="AP178" s="83"/>
      <c r="AR178" s="392"/>
      <c r="AS178" s="82"/>
      <c r="AT178" s="282"/>
      <c r="AU178" s="83"/>
      <c r="AW178" s="392"/>
      <c r="AX178" s="82"/>
      <c r="AY178" s="282"/>
      <c r="AZ178" s="83"/>
      <c r="BB178" s="392"/>
      <c r="BC178" s="82"/>
      <c r="BD178" s="282"/>
      <c r="BE178" s="83"/>
      <c r="BG178" s="392"/>
      <c r="BH178" s="82"/>
      <c r="BI178" s="282"/>
      <c r="BJ178" s="83"/>
      <c r="BL178" s="392"/>
      <c r="BM178" s="82"/>
      <c r="BN178" s="282"/>
      <c r="BO178" s="83"/>
      <c r="BQ178" s="392"/>
      <c r="BR178" s="82"/>
      <c r="BS178" s="282"/>
      <c r="BT178" s="83"/>
      <c r="BV178" s="392"/>
      <c r="BW178" s="82"/>
      <c r="BX178" s="282"/>
      <c r="BY178" s="83"/>
      <c r="CA178" s="392"/>
      <c r="CB178" s="82"/>
      <c r="CC178" s="282"/>
      <c r="CD178" s="83"/>
      <c r="CF178" s="392"/>
      <c r="CG178" s="82"/>
      <c r="CH178" s="282"/>
      <c r="CI178" s="83"/>
      <c r="CK178" s="392"/>
      <c r="CL178" s="82"/>
      <c r="CM178" s="282"/>
      <c r="CN178" s="83"/>
      <c r="CP178" s="392"/>
      <c r="CQ178" s="82"/>
      <c r="CR178" s="282"/>
      <c r="CS178" s="83"/>
      <c r="CU178" s="392"/>
      <c r="CV178" s="82"/>
      <c r="CW178" s="282"/>
      <c r="CX178" s="83"/>
      <c r="CZ178" s="392"/>
      <c r="DA178" s="82"/>
      <c r="DB178" s="282"/>
      <c r="DC178" s="83"/>
      <c r="DE178" s="392"/>
      <c r="DF178" s="82"/>
      <c r="DG178" s="282"/>
      <c r="DH178" s="83"/>
      <c r="DJ178" s="392"/>
      <c r="DK178" s="82"/>
      <c r="DL178" s="282"/>
      <c r="DM178" s="83"/>
      <c r="DO178" s="392"/>
      <c r="DP178" s="82"/>
      <c r="DQ178" s="282"/>
      <c r="DR178" s="83"/>
      <c r="DT178" s="605" t="s">
        <v>12</v>
      </c>
      <c r="DU178" s="606"/>
      <c r="DV178" s="605" t="s">
        <v>13</v>
      </c>
      <c r="DW178" s="606"/>
      <c r="DX178" s="603" t="s">
        <v>14</v>
      </c>
      <c r="DY178" s="604"/>
    </row>
    <row r="179" spans="2:130" ht="15" thickBot="1" x14ac:dyDescent="0.35">
      <c r="I179" s="2"/>
      <c r="J179" s="2"/>
      <c r="L179" s="2"/>
      <c r="N179" s="388" t="s">
        <v>15</v>
      </c>
      <c r="O179" s="211" t="s">
        <v>16</v>
      </c>
      <c r="P179" s="31" t="s">
        <v>17</v>
      </c>
      <c r="Q179" s="32" t="s">
        <v>18</v>
      </c>
      <c r="R179" s="22"/>
      <c r="S179" s="30" t="s">
        <v>15</v>
      </c>
      <c r="T179" s="31" t="s">
        <v>16</v>
      </c>
      <c r="U179" s="31" t="s">
        <v>17</v>
      </c>
      <c r="V179" s="32" t="s">
        <v>18</v>
      </c>
      <c r="W179" s="22"/>
      <c r="X179" s="388" t="s">
        <v>15</v>
      </c>
      <c r="Y179" s="31" t="s">
        <v>16</v>
      </c>
      <c r="Z179" s="31" t="s">
        <v>17</v>
      </c>
      <c r="AA179" s="32" t="s">
        <v>18</v>
      </c>
      <c r="AB179" s="451"/>
      <c r="AC179" s="388" t="s">
        <v>15</v>
      </c>
      <c r="AD179" s="31" t="s">
        <v>16</v>
      </c>
      <c r="AE179" s="31" t="s">
        <v>17</v>
      </c>
      <c r="AF179" s="32" t="s">
        <v>18</v>
      </c>
      <c r="AH179" s="388" t="s">
        <v>15</v>
      </c>
      <c r="AI179" s="31" t="s">
        <v>16</v>
      </c>
      <c r="AJ179" s="31" t="s">
        <v>17</v>
      </c>
      <c r="AK179" s="32" t="s">
        <v>18</v>
      </c>
      <c r="AM179" s="388" t="s">
        <v>15</v>
      </c>
      <c r="AN179" s="31" t="s">
        <v>16</v>
      </c>
      <c r="AO179" s="31" t="s">
        <v>17</v>
      </c>
      <c r="AP179" s="32" t="s">
        <v>18</v>
      </c>
      <c r="AR179" s="388" t="s">
        <v>15</v>
      </c>
      <c r="AS179" s="31" t="s">
        <v>16</v>
      </c>
      <c r="AT179" s="31" t="s">
        <v>17</v>
      </c>
      <c r="AU179" s="32" t="s">
        <v>18</v>
      </c>
      <c r="AW179" s="388" t="s">
        <v>15</v>
      </c>
      <c r="AX179" s="31" t="s">
        <v>16</v>
      </c>
      <c r="AY179" s="31" t="s">
        <v>17</v>
      </c>
      <c r="AZ179" s="32" t="s">
        <v>18</v>
      </c>
      <c r="BB179" s="388" t="s">
        <v>15</v>
      </c>
      <c r="BC179" s="31" t="s">
        <v>16</v>
      </c>
      <c r="BD179" s="31" t="s">
        <v>17</v>
      </c>
      <c r="BE179" s="32" t="s">
        <v>18</v>
      </c>
      <c r="BG179" s="388" t="s">
        <v>15</v>
      </c>
      <c r="BH179" s="31" t="s">
        <v>16</v>
      </c>
      <c r="BI179" s="31" t="s">
        <v>17</v>
      </c>
      <c r="BJ179" s="32" t="s">
        <v>18</v>
      </c>
      <c r="BL179" s="388" t="s">
        <v>15</v>
      </c>
      <c r="BM179" s="31" t="s">
        <v>16</v>
      </c>
      <c r="BN179" s="31" t="s">
        <v>17</v>
      </c>
      <c r="BO179" s="32" t="s">
        <v>18</v>
      </c>
      <c r="BQ179" s="388" t="s">
        <v>15</v>
      </c>
      <c r="BR179" s="31" t="s">
        <v>16</v>
      </c>
      <c r="BS179" s="31" t="s">
        <v>17</v>
      </c>
      <c r="BT179" s="32" t="s">
        <v>18</v>
      </c>
      <c r="BV179" s="388" t="s">
        <v>15</v>
      </c>
      <c r="BW179" s="31" t="s">
        <v>16</v>
      </c>
      <c r="BX179" s="31" t="s">
        <v>17</v>
      </c>
      <c r="BY179" s="32" t="s">
        <v>18</v>
      </c>
      <c r="CA179" s="388" t="s">
        <v>15</v>
      </c>
      <c r="CB179" s="31" t="s">
        <v>16</v>
      </c>
      <c r="CC179" s="31" t="s">
        <v>17</v>
      </c>
      <c r="CD179" s="32" t="s">
        <v>18</v>
      </c>
      <c r="CF179" s="388" t="s">
        <v>15</v>
      </c>
      <c r="CG179" s="31" t="s">
        <v>16</v>
      </c>
      <c r="CH179" s="31" t="s">
        <v>17</v>
      </c>
      <c r="CI179" s="32" t="s">
        <v>18</v>
      </c>
      <c r="CK179" s="388" t="s">
        <v>15</v>
      </c>
      <c r="CL179" s="31" t="s">
        <v>16</v>
      </c>
      <c r="CM179" s="31" t="s">
        <v>17</v>
      </c>
      <c r="CN179" s="32" t="s">
        <v>18</v>
      </c>
      <c r="CP179" s="388" t="s">
        <v>15</v>
      </c>
      <c r="CQ179" s="31" t="s">
        <v>16</v>
      </c>
      <c r="CR179" s="31" t="s">
        <v>17</v>
      </c>
      <c r="CS179" s="32" t="s">
        <v>18</v>
      </c>
      <c r="CU179" s="388" t="s">
        <v>15</v>
      </c>
      <c r="CV179" s="31" t="s">
        <v>16</v>
      </c>
      <c r="CW179" s="31" t="s">
        <v>17</v>
      </c>
      <c r="CX179" s="32" t="s">
        <v>18</v>
      </c>
      <c r="CZ179" s="388" t="s">
        <v>15</v>
      </c>
      <c r="DA179" s="31" t="s">
        <v>16</v>
      </c>
      <c r="DB179" s="31" t="s">
        <v>17</v>
      </c>
      <c r="DC179" s="32" t="s">
        <v>18</v>
      </c>
      <c r="DE179" s="388" t="s">
        <v>15</v>
      </c>
      <c r="DF179" s="31" t="s">
        <v>16</v>
      </c>
      <c r="DG179" s="31" t="s">
        <v>17</v>
      </c>
      <c r="DH179" s="32" t="s">
        <v>18</v>
      </c>
      <c r="DJ179" s="388" t="s">
        <v>15</v>
      </c>
      <c r="DK179" s="31" t="s">
        <v>16</v>
      </c>
      <c r="DL179" s="31" t="s">
        <v>17</v>
      </c>
      <c r="DM179" s="32" t="s">
        <v>18</v>
      </c>
      <c r="DO179" s="388" t="s">
        <v>15</v>
      </c>
      <c r="DP179" s="31" t="s">
        <v>16</v>
      </c>
      <c r="DQ179" s="31" t="s">
        <v>17</v>
      </c>
      <c r="DR179" s="32" t="s">
        <v>18</v>
      </c>
      <c r="DT179" s="250" t="s">
        <v>17</v>
      </c>
      <c r="DU179" s="251" t="s">
        <v>18</v>
      </c>
      <c r="DV179" s="250" t="s">
        <v>17</v>
      </c>
      <c r="DW179" s="252" t="s">
        <v>18</v>
      </c>
      <c r="DX179" s="253" t="s">
        <v>17</v>
      </c>
      <c r="DY179" s="252" t="s">
        <v>18</v>
      </c>
    </row>
    <row r="180" spans="2:130" s="33" customFormat="1" ht="27" customHeight="1" thickBot="1" x14ac:dyDescent="0.35">
      <c r="B180" s="520" t="s">
        <v>406</v>
      </c>
      <c r="C180" s="521" t="s">
        <v>55</v>
      </c>
      <c r="D180" s="444"/>
      <c r="E180" s="283" t="s">
        <v>21</v>
      </c>
      <c r="F180" s="257" t="s">
        <v>22</v>
      </c>
      <c r="G180" s="257"/>
      <c r="H180" s="257" t="s">
        <v>23</v>
      </c>
      <c r="I180" s="257" t="s">
        <v>24</v>
      </c>
      <c r="J180" s="257" t="s">
        <v>25</v>
      </c>
      <c r="K180" s="258" t="s">
        <v>26</v>
      </c>
      <c r="L180" s="259" t="s">
        <v>27</v>
      </c>
      <c r="N180" s="389"/>
      <c r="O180" s="212"/>
      <c r="P180" s="35"/>
      <c r="Q180" s="36"/>
      <c r="R180" s="37"/>
      <c r="S180" s="34"/>
      <c r="T180" s="35"/>
      <c r="U180" s="35"/>
      <c r="V180" s="36"/>
      <c r="W180" s="37"/>
      <c r="X180" s="389"/>
      <c r="Y180" s="35"/>
      <c r="Z180" s="35"/>
      <c r="AA180" s="36"/>
      <c r="AB180" s="37"/>
      <c r="AC180" s="389"/>
      <c r="AD180" s="35"/>
      <c r="AE180" s="35"/>
      <c r="AF180" s="36"/>
      <c r="AH180" s="389"/>
      <c r="AI180" s="35"/>
      <c r="AJ180" s="35"/>
      <c r="AK180" s="36"/>
      <c r="AM180" s="389"/>
      <c r="AN180" s="35"/>
      <c r="AO180" s="35"/>
      <c r="AP180" s="36"/>
      <c r="AR180" s="389"/>
      <c r="AS180" s="35"/>
      <c r="AT180" s="35"/>
      <c r="AU180" s="36"/>
      <c r="AW180" s="389"/>
      <c r="AX180" s="35"/>
      <c r="AY180" s="35"/>
      <c r="AZ180" s="36"/>
      <c r="BB180" s="389"/>
      <c r="BC180" s="35"/>
      <c r="BD180" s="35"/>
      <c r="BE180" s="36"/>
      <c r="BG180" s="389"/>
      <c r="BH180" s="35"/>
      <c r="BI180" s="35"/>
      <c r="BJ180" s="36"/>
      <c r="BL180" s="389"/>
      <c r="BM180" s="35"/>
      <c r="BN180" s="35"/>
      <c r="BO180" s="36"/>
      <c r="BQ180" s="389"/>
      <c r="BR180" s="35"/>
      <c r="BS180" s="35"/>
      <c r="BT180" s="36"/>
      <c r="BV180" s="389"/>
      <c r="BW180" s="35"/>
      <c r="BX180" s="35"/>
      <c r="BY180" s="36"/>
      <c r="CA180" s="389"/>
      <c r="CB180" s="35"/>
      <c r="CC180" s="35"/>
      <c r="CD180" s="36"/>
      <c r="CF180" s="389"/>
      <c r="CG180" s="35"/>
      <c r="CH180" s="35"/>
      <c r="CI180" s="36"/>
      <c r="CK180" s="389"/>
      <c r="CL180" s="35"/>
      <c r="CM180" s="35"/>
      <c r="CN180" s="36"/>
      <c r="CP180" s="389"/>
      <c r="CQ180" s="35"/>
      <c r="CR180" s="35"/>
      <c r="CS180" s="36"/>
      <c r="CU180" s="389"/>
      <c r="CV180" s="35"/>
      <c r="CW180" s="35"/>
      <c r="CX180" s="36"/>
      <c r="CZ180" s="389"/>
      <c r="DA180" s="35"/>
      <c r="DB180" s="35"/>
      <c r="DC180" s="36"/>
      <c r="DE180" s="389"/>
      <c r="DF180" s="35"/>
      <c r="DG180" s="35"/>
      <c r="DH180" s="36"/>
      <c r="DJ180" s="389"/>
      <c r="DK180" s="35"/>
      <c r="DL180" s="35"/>
      <c r="DM180" s="36"/>
      <c r="DO180" s="389"/>
      <c r="DP180" s="35"/>
      <c r="DQ180" s="35"/>
      <c r="DR180" s="36"/>
      <c r="DT180" s="34"/>
      <c r="DU180" s="36"/>
      <c r="DV180" s="38"/>
      <c r="DW180" s="36"/>
      <c r="DX180" s="38"/>
      <c r="DY180" s="39"/>
      <c r="DZ180" s="309" t="str">
        <f t="shared" ref="DZ180:DZ200" si="509">B180</f>
        <v>IT equipment</v>
      </c>
    </row>
    <row r="181" spans="2:130" ht="35.4" customHeight="1" x14ac:dyDescent="0.3">
      <c r="B181" s="6"/>
      <c r="C181" s="317"/>
      <c r="D181" s="317"/>
      <c r="E181" s="239">
        <f>F181*$I$3</f>
        <v>8813.4536082474224</v>
      </c>
      <c r="F181" s="263">
        <f>'ref costs'!D63</f>
        <v>231.93298969072166</v>
      </c>
      <c r="G181" s="263"/>
      <c r="H181" s="263" t="s">
        <v>57</v>
      </c>
      <c r="I181" s="56">
        <v>5</v>
      </c>
      <c r="J181" s="56"/>
      <c r="K181" s="265"/>
      <c r="L181" s="264"/>
      <c r="M181" s="57"/>
      <c r="N181" s="394"/>
      <c r="O181" s="214"/>
      <c r="P181" s="8">
        <f t="shared" ref="P181:P200" si="510">$E181*N181*O181</f>
        <v>0</v>
      </c>
      <c r="Q181" s="8">
        <f t="shared" ref="Q181:Q200" si="511">P181/$I$3</f>
        <v>0</v>
      </c>
      <c r="S181" s="201">
        <f t="shared" ref="S181:T200" si="512">N181</f>
        <v>0</v>
      </c>
      <c r="T181" s="201">
        <f t="shared" si="512"/>
        <v>0</v>
      </c>
      <c r="U181" s="8">
        <f t="shared" ref="U181:U200" si="513">$E181*S181*T181</f>
        <v>0</v>
      </c>
      <c r="V181" s="8">
        <f t="shared" ref="V181:V200" si="514">U181/$I$3</f>
        <v>0</v>
      </c>
      <c r="X181" s="201">
        <f t="shared" ref="X181:Y200" si="515">S181</f>
        <v>0</v>
      </c>
      <c r="Y181" s="201">
        <f t="shared" si="515"/>
        <v>0</v>
      </c>
      <c r="Z181" s="8">
        <f t="shared" ref="Z181:Z200" si="516">$E181*X181*Y181</f>
        <v>0</v>
      </c>
      <c r="AA181" s="8">
        <f t="shared" ref="AA181:AA200" si="517">Z181/$I$3</f>
        <v>0</v>
      </c>
      <c r="AC181" s="375">
        <f t="shared" ref="AC181:AD200" si="518">X181</f>
        <v>0</v>
      </c>
      <c r="AD181" s="201">
        <f t="shared" si="518"/>
        <v>0</v>
      </c>
      <c r="AE181" s="8">
        <f t="shared" ref="AE181:AE200" si="519">$E181*AC181*AD181</f>
        <v>0</v>
      </c>
      <c r="AF181" s="8">
        <f t="shared" ref="AF181:AF200" si="520">AE181/$I$3</f>
        <v>0</v>
      </c>
      <c r="AH181" s="375">
        <f t="shared" ref="AH181:AI200" si="521">AC181</f>
        <v>0</v>
      </c>
      <c r="AI181" s="201">
        <f t="shared" si="521"/>
        <v>0</v>
      </c>
      <c r="AJ181" s="8">
        <f t="shared" ref="AJ181:AJ200" si="522">$E181*AH181*AI181</f>
        <v>0</v>
      </c>
      <c r="AK181" s="8">
        <f t="shared" ref="AK181:AK200" si="523">AJ181/$I$3</f>
        <v>0</v>
      </c>
      <c r="AM181" s="375">
        <f t="shared" ref="AM181:AN200" si="524">AH181</f>
        <v>0</v>
      </c>
      <c r="AN181" s="201">
        <f t="shared" si="524"/>
        <v>0</v>
      </c>
      <c r="AO181" s="8">
        <f t="shared" ref="AO181:AO200" si="525">$E181*AM181*AN181</f>
        <v>0</v>
      </c>
      <c r="AP181" s="8">
        <f t="shared" ref="AP181:AP200" si="526">AO181/$I$3</f>
        <v>0</v>
      </c>
      <c r="AR181" s="375">
        <f t="shared" ref="AR181:AS200" si="527">AM181</f>
        <v>0</v>
      </c>
      <c r="AS181" s="201">
        <f t="shared" si="527"/>
        <v>0</v>
      </c>
      <c r="AT181" s="8">
        <f t="shared" ref="AT181:AT200" si="528">$E181*AR181*AS181</f>
        <v>0</v>
      </c>
      <c r="AU181" s="8">
        <f t="shared" ref="AU181:AU200" si="529">AT181/$I$3</f>
        <v>0</v>
      </c>
      <c r="AW181" s="375">
        <f t="shared" ref="AW181:AX200" si="530">AR181</f>
        <v>0</v>
      </c>
      <c r="AX181" s="201">
        <f t="shared" si="530"/>
        <v>0</v>
      </c>
      <c r="AY181" s="8">
        <f t="shared" ref="AY181:AY200" si="531">$E181*AW181*AX181</f>
        <v>0</v>
      </c>
      <c r="AZ181" s="8">
        <f t="shared" ref="AZ181:AZ200" si="532">AY181/$I$3</f>
        <v>0</v>
      </c>
      <c r="BB181" s="375">
        <f t="shared" ref="BB181:BC200" si="533">AW181</f>
        <v>0</v>
      </c>
      <c r="BC181" s="201">
        <f t="shared" si="533"/>
        <v>0</v>
      </c>
      <c r="BD181" s="8">
        <f t="shared" ref="BD181:BD200" si="534">$E181*BB181*BC181</f>
        <v>0</v>
      </c>
      <c r="BE181" s="8">
        <f t="shared" ref="BE181:BE200" si="535">BD181/$I$3</f>
        <v>0</v>
      </c>
      <c r="BG181" s="375">
        <f t="shared" ref="BG181:BH200" si="536">BB181</f>
        <v>0</v>
      </c>
      <c r="BH181" s="201">
        <f t="shared" si="536"/>
        <v>0</v>
      </c>
      <c r="BI181" s="8">
        <f t="shared" ref="BI181:BI200" si="537">$E181*BG181*BH181</f>
        <v>0</v>
      </c>
      <c r="BJ181" s="8">
        <f t="shared" ref="BJ181:BJ200" si="538">BI181/$I$3</f>
        <v>0</v>
      </c>
      <c r="BL181" s="375">
        <f t="shared" ref="BL181:BM200" si="539">BG181</f>
        <v>0</v>
      </c>
      <c r="BM181" s="201">
        <f t="shared" si="539"/>
        <v>0</v>
      </c>
      <c r="BN181" s="8">
        <f t="shared" ref="BN181:BN200" si="540">$E181*BL181*BM181</f>
        <v>0</v>
      </c>
      <c r="BO181" s="8">
        <f t="shared" ref="BO181:BO200" si="541">BN181/$I$3</f>
        <v>0</v>
      </c>
      <c r="BQ181" s="375">
        <f t="shared" ref="BQ181:BR200" si="542">BL181</f>
        <v>0</v>
      </c>
      <c r="BR181" s="201">
        <f t="shared" si="542"/>
        <v>0</v>
      </c>
      <c r="BS181" s="8">
        <f t="shared" ref="BS181:BS200" si="543">$E181*BQ181*BR181</f>
        <v>0</v>
      </c>
      <c r="BT181" s="8">
        <f t="shared" ref="BT181:BT200" si="544">BS181/$I$3</f>
        <v>0</v>
      </c>
      <c r="BV181" s="375">
        <f t="shared" ref="BV181:BW200" si="545">BQ181</f>
        <v>0</v>
      </c>
      <c r="BW181" s="201">
        <f t="shared" si="545"/>
        <v>0</v>
      </c>
      <c r="BX181" s="8">
        <f t="shared" ref="BX181:BX200" si="546">$E181*BV181*BW181</f>
        <v>0</v>
      </c>
      <c r="BY181" s="8">
        <f t="shared" ref="BY181:BY200" si="547">BX181/$I$3</f>
        <v>0</v>
      </c>
      <c r="CA181" s="375">
        <f t="shared" ref="CA181:CB200" si="548">BV181</f>
        <v>0</v>
      </c>
      <c r="CB181" s="201">
        <f t="shared" si="548"/>
        <v>0</v>
      </c>
      <c r="CC181" s="8">
        <f t="shared" ref="CC181:CC200" si="549">$E181*CA181*CB181</f>
        <v>0</v>
      </c>
      <c r="CD181" s="8">
        <f t="shared" ref="CD181:CD200" si="550">CC181/$I$3</f>
        <v>0</v>
      </c>
      <c r="CF181" s="375">
        <f t="shared" ref="CF181:CG200" si="551">CA181</f>
        <v>0</v>
      </c>
      <c r="CG181" s="201">
        <f t="shared" si="551"/>
        <v>0</v>
      </c>
      <c r="CH181" s="8">
        <f t="shared" ref="CH181:CH200" si="552">$E181*CF181*CG181</f>
        <v>0</v>
      </c>
      <c r="CI181" s="8">
        <f t="shared" ref="CI181:CI200" si="553">CH181/$I$3</f>
        <v>0</v>
      </c>
      <c r="CK181" s="375">
        <f t="shared" ref="CK181:CL200" si="554">CF181</f>
        <v>0</v>
      </c>
      <c r="CL181" s="201">
        <f t="shared" si="554"/>
        <v>0</v>
      </c>
      <c r="CM181" s="8">
        <f t="shared" ref="CM181:CM200" si="555">$E181*CK181*CL181</f>
        <v>0</v>
      </c>
      <c r="CN181" s="8">
        <f t="shared" ref="CN181:CN200" si="556">CM181/$I$3</f>
        <v>0</v>
      </c>
      <c r="CP181" s="375">
        <f t="shared" ref="CP181:CQ200" si="557">CK181</f>
        <v>0</v>
      </c>
      <c r="CQ181" s="201">
        <f t="shared" si="557"/>
        <v>0</v>
      </c>
      <c r="CR181" s="8">
        <f t="shared" ref="CR181:CR200" si="558">$E181*CP181*CQ181</f>
        <v>0</v>
      </c>
      <c r="CS181" s="8">
        <f t="shared" ref="CS181:CS200" si="559">CR181/$I$3</f>
        <v>0</v>
      </c>
      <c r="CU181" s="375">
        <f t="shared" ref="CU181:CV200" si="560">CP181</f>
        <v>0</v>
      </c>
      <c r="CV181" s="201">
        <f t="shared" si="560"/>
        <v>0</v>
      </c>
      <c r="CW181" s="8">
        <f t="shared" ref="CW181:CW200" si="561">$E181*CU181*CV181</f>
        <v>0</v>
      </c>
      <c r="CX181" s="8">
        <f t="shared" ref="CX181:CX200" si="562">CW181/$I$3</f>
        <v>0</v>
      </c>
      <c r="CZ181" s="375">
        <f t="shared" ref="CZ181:DA200" si="563">CU181</f>
        <v>0</v>
      </c>
      <c r="DA181" s="201">
        <f t="shared" si="563"/>
        <v>0</v>
      </c>
      <c r="DB181" s="8">
        <f t="shared" ref="DB181:DB200" si="564">$E181*CZ181*DA181</f>
        <v>0</v>
      </c>
      <c r="DC181" s="8">
        <f t="shared" ref="DC181:DC200" si="565">DB181/$I$3</f>
        <v>0</v>
      </c>
      <c r="DE181" s="375">
        <f t="shared" ref="DE181:DF200" si="566">CZ181</f>
        <v>0</v>
      </c>
      <c r="DF181" s="201">
        <f t="shared" si="566"/>
        <v>0</v>
      </c>
      <c r="DG181" s="8">
        <f t="shared" ref="DG181:DG200" si="567">$E181*DE181*DF181</f>
        <v>0</v>
      </c>
      <c r="DH181" s="8">
        <f t="shared" ref="DH181:DH200" si="568">DG181/$I$3</f>
        <v>0</v>
      </c>
      <c r="DJ181" s="375">
        <f t="shared" ref="DJ181:DK200" si="569">DE181</f>
        <v>0</v>
      </c>
      <c r="DK181" s="201">
        <f t="shared" si="569"/>
        <v>0</v>
      </c>
      <c r="DL181" s="8">
        <f t="shared" ref="DL181:DL200" si="570">$E181*DJ181*DK181</f>
        <v>0</v>
      </c>
      <c r="DM181" s="8">
        <f t="shared" ref="DM181:DM200" si="571">DL181/$I$3</f>
        <v>0</v>
      </c>
      <c r="DO181" s="375">
        <f t="shared" ref="DO181:DP200" si="572">DJ181</f>
        <v>0</v>
      </c>
      <c r="DP181" s="201">
        <f t="shared" si="572"/>
        <v>0</v>
      </c>
      <c r="DQ181" s="8">
        <f t="shared" ref="DQ181:DQ200" si="573">$E181*DO181*DP181</f>
        <v>0</v>
      </c>
      <c r="DR181" s="8">
        <f t="shared" ref="DR181:DR200" si="574">DQ181/$I$3</f>
        <v>0</v>
      </c>
      <c r="DT181" s="51">
        <f t="shared" ref="DT181:DT200" si="575">P181+U181+Z181+AE181+AJ181+AO181+AT181+AY181+BD181+BI181+BN181+BS181+BX181+CC181+CH181+CM181+CR181+CW181+DB181+DG181+DL181+DQ181</f>
        <v>0</v>
      </c>
      <c r="DU181" s="50">
        <f t="shared" ref="DU181:DU200" si="576">+DT181/$I$3</f>
        <v>0</v>
      </c>
      <c r="DV181" s="51">
        <v>0</v>
      </c>
      <c r="DW181" s="50">
        <f t="shared" ref="DW181:DW200" si="577">+DV181/$I$3</f>
        <v>0</v>
      </c>
      <c r="DX181" s="51">
        <f>+DT181+DV181</f>
        <v>0</v>
      </c>
      <c r="DY181" s="53">
        <f t="shared" ref="DY181:DY200" si="578">+DU181+DW181</f>
        <v>0</v>
      </c>
      <c r="DZ181" s="307">
        <f t="shared" si="509"/>
        <v>0</v>
      </c>
    </row>
    <row r="182" spans="2:130" ht="18" customHeight="1" x14ac:dyDescent="0.3">
      <c r="B182" s="6"/>
      <c r="C182" s="317"/>
      <c r="D182" s="317"/>
      <c r="E182" s="239">
        <v>500</v>
      </c>
      <c r="F182" s="263">
        <f>E182/I3</f>
        <v>13.157894736842104</v>
      </c>
      <c r="G182" s="263"/>
      <c r="H182" s="263" t="s">
        <v>57</v>
      </c>
      <c r="I182" s="56">
        <v>5</v>
      </c>
      <c r="J182" s="56"/>
      <c r="K182" s="265"/>
      <c r="L182" s="264"/>
      <c r="M182" s="57"/>
      <c r="N182" s="394"/>
      <c r="O182" s="214"/>
      <c r="P182" s="8">
        <f t="shared" si="510"/>
        <v>0</v>
      </c>
      <c r="Q182" s="8">
        <f t="shared" si="511"/>
        <v>0</v>
      </c>
      <c r="S182" s="201">
        <f t="shared" si="512"/>
        <v>0</v>
      </c>
      <c r="T182" s="201">
        <f t="shared" si="512"/>
        <v>0</v>
      </c>
      <c r="U182" s="8">
        <f t="shared" si="513"/>
        <v>0</v>
      </c>
      <c r="V182" s="8">
        <f t="shared" si="514"/>
        <v>0</v>
      </c>
      <c r="X182" s="201">
        <f t="shared" si="515"/>
        <v>0</v>
      </c>
      <c r="Y182" s="201">
        <f t="shared" si="515"/>
        <v>0</v>
      </c>
      <c r="Z182" s="8">
        <f t="shared" si="516"/>
        <v>0</v>
      </c>
      <c r="AA182" s="8">
        <f t="shared" si="517"/>
        <v>0</v>
      </c>
      <c r="AC182" s="375">
        <f t="shared" si="518"/>
        <v>0</v>
      </c>
      <c r="AD182" s="201">
        <f t="shared" si="518"/>
        <v>0</v>
      </c>
      <c r="AE182" s="8">
        <f t="shared" si="519"/>
        <v>0</v>
      </c>
      <c r="AF182" s="8">
        <f t="shared" si="520"/>
        <v>0</v>
      </c>
      <c r="AH182" s="375">
        <f t="shared" si="521"/>
        <v>0</v>
      </c>
      <c r="AI182" s="201">
        <f t="shared" si="521"/>
        <v>0</v>
      </c>
      <c r="AJ182" s="8">
        <f t="shared" si="522"/>
        <v>0</v>
      </c>
      <c r="AK182" s="8">
        <f t="shared" si="523"/>
        <v>0</v>
      </c>
      <c r="AM182" s="375">
        <f t="shared" si="524"/>
        <v>0</v>
      </c>
      <c r="AN182" s="201">
        <f t="shared" si="524"/>
        <v>0</v>
      </c>
      <c r="AO182" s="8">
        <f t="shared" si="525"/>
        <v>0</v>
      </c>
      <c r="AP182" s="8">
        <f t="shared" si="526"/>
        <v>0</v>
      </c>
      <c r="AR182" s="375">
        <f t="shared" si="527"/>
        <v>0</v>
      </c>
      <c r="AS182" s="201">
        <f t="shared" si="527"/>
        <v>0</v>
      </c>
      <c r="AT182" s="8">
        <f t="shared" si="528"/>
        <v>0</v>
      </c>
      <c r="AU182" s="8">
        <f t="shared" si="529"/>
        <v>0</v>
      </c>
      <c r="AW182" s="375">
        <f t="shared" si="530"/>
        <v>0</v>
      </c>
      <c r="AX182" s="201">
        <f t="shared" si="530"/>
        <v>0</v>
      </c>
      <c r="AY182" s="8">
        <f t="shared" si="531"/>
        <v>0</v>
      </c>
      <c r="AZ182" s="8">
        <f t="shared" si="532"/>
        <v>0</v>
      </c>
      <c r="BB182" s="375">
        <f t="shared" si="533"/>
        <v>0</v>
      </c>
      <c r="BC182" s="201">
        <f t="shared" si="533"/>
        <v>0</v>
      </c>
      <c r="BD182" s="8">
        <f t="shared" si="534"/>
        <v>0</v>
      </c>
      <c r="BE182" s="8">
        <f t="shared" si="535"/>
        <v>0</v>
      </c>
      <c r="BG182" s="375">
        <f t="shared" si="536"/>
        <v>0</v>
      </c>
      <c r="BH182" s="201">
        <f t="shared" si="536"/>
        <v>0</v>
      </c>
      <c r="BI182" s="8">
        <f t="shared" si="537"/>
        <v>0</v>
      </c>
      <c r="BJ182" s="8">
        <f t="shared" si="538"/>
        <v>0</v>
      </c>
      <c r="BL182" s="375">
        <f t="shared" si="539"/>
        <v>0</v>
      </c>
      <c r="BM182" s="201">
        <f t="shared" si="539"/>
        <v>0</v>
      </c>
      <c r="BN182" s="8">
        <f t="shared" si="540"/>
        <v>0</v>
      </c>
      <c r="BO182" s="8">
        <f t="shared" si="541"/>
        <v>0</v>
      </c>
      <c r="BQ182" s="375">
        <f t="shared" si="542"/>
        <v>0</v>
      </c>
      <c r="BR182" s="201">
        <f t="shared" si="542"/>
        <v>0</v>
      </c>
      <c r="BS182" s="8">
        <f t="shared" si="543"/>
        <v>0</v>
      </c>
      <c r="BT182" s="8">
        <f t="shared" si="544"/>
        <v>0</v>
      </c>
      <c r="BV182" s="375">
        <f t="shared" si="545"/>
        <v>0</v>
      </c>
      <c r="BW182" s="201">
        <f t="shared" si="545"/>
        <v>0</v>
      </c>
      <c r="BX182" s="8">
        <f t="shared" si="546"/>
        <v>0</v>
      </c>
      <c r="BY182" s="8">
        <f t="shared" si="547"/>
        <v>0</v>
      </c>
      <c r="CA182" s="375">
        <f t="shared" si="548"/>
        <v>0</v>
      </c>
      <c r="CB182" s="201">
        <f t="shared" si="548"/>
        <v>0</v>
      </c>
      <c r="CC182" s="8">
        <f t="shared" si="549"/>
        <v>0</v>
      </c>
      <c r="CD182" s="8">
        <f t="shared" si="550"/>
        <v>0</v>
      </c>
      <c r="CF182" s="375">
        <f t="shared" si="551"/>
        <v>0</v>
      </c>
      <c r="CG182" s="201">
        <f t="shared" si="551"/>
        <v>0</v>
      </c>
      <c r="CH182" s="8">
        <f t="shared" si="552"/>
        <v>0</v>
      </c>
      <c r="CI182" s="8">
        <f t="shared" si="553"/>
        <v>0</v>
      </c>
      <c r="CK182" s="375">
        <f t="shared" si="554"/>
        <v>0</v>
      </c>
      <c r="CL182" s="201">
        <f t="shared" si="554"/>
        <v>0</v>
      </c>
      <c r="CM182" s="8">
        <f t="shared" si="555"/>
        <v>0</v>
      </c>
      <c r="CN182" s="8">
        <f t="shared" si="556"/>
        <v>0</v>
      </c>
      <c r="CP182" s="375">
        <f t="shared" si="557"/>
        <v>0</v>
      </c>
      <c r="CQ182" s="201">
        <f t="shared" si="557"/>
        <v>0</v>
      </c>
      <c r="CR182" s="8">
        <f t="shared" si="558"/>
        <v>0</v>
      </c>
      <c r="CS182" s="8">
        <f t="shared" si="559"/>
        <v>0</v>
      </c>
      <c r="CU182" s="375">
        <f t="shared" si="560"/>
        <v>0</v>
      </c>
      <c r="CV182" s="201">
        <f t="shared" si="560"/>
        <v>0</v>
      </c>
      <c r="CW182" s="8">
        <f t="shared" si="561"/>
        <v>0</v>
      </c>
      <c r="CX182" s="8">
        <f t="shared" si="562"/>
        <v>0</v>
      </c>
      <c r="CZ182" s="375">
        <f t="shared" si="563"/>
        <v>0</v>
      </c>
      <c r="DA182" s="201">
        <f t="shared" si="563"/>
        <v>0</v>
      </c>
      <c r="DB182" s="8">
        <f t="shared" si="564"/>
        <v>0</v>
      </c>
      <c r="DC182" s="8">
        <f t="shared" si="565"/>
        <v>0</v>
      </c>
      <c r="DE182" s="375">
        <f t="shared" si="566"/>
        <v>0</v>
      </c>
      <c r="DF182" s="201">
        <f t="shared" si="566"/>
        <v>0</v>
      </c>
      <c r="DG182" s="8">
        <f t="shared" si="567"/>
        <v>0</v>
      </c>
      <c r="DH182" s="8">
        <f t="shared" si="568"/>
        <v>0</v>
      </c>
      <c r="DJ182" s="375">
        <f t="shared" si="569"/>
        <v>0</v>
      </c>
      <c r="DK182" s="201">
        <f t="shared" si="569"/>
        <v>0</v>
      </c>
      <c r="DL182" s="8">
        <f t="shared" si="570"/>
        <v>0</v>
      </c>
      <c r="DM182" s="8">
        <f t="shared" si="571"/>
        <v>0</v>
      </c>
      <c r="DO182" s="375">
        <f t="shared" si="572"/>
        <v>0</v>
      </c>
      <c r="DP182" s="201">
        <f t="shared" si="572"/>
        <v>0</v>
      </c>
      <c r="DQ182" s="8">
        <f t="shared" si="573"/>
        <v>0</v>
      </c>
      <c r="DR182" s="8">
        <f t="shared" si="574"/>
        <v>0</v>
      </c>
      <c r="DT182" s="51">
        <f t="shared" si="575"/>
        <v>0</v>
      </c>
      <c r="DU182" s="50">
        <f t="shared" si="576"/>
        <v>0</v>
      </c>
      <c r="DV182" s="51">
        <v>0</v>
      </c>
      <c r="DW182" s="50">
        <f t="shared" si="577"/>
        <v>0</v>
      </c>
      <c r="DX182" s="51">
        <f>+DT182+DV182</f>
        <v>0</v>
      </c>
      <c r="DY182" s="52">
        <f t="shared" si="578"/>
        <v>0</v>
      </c>
      <c r="DZ182" s="307">
        <f t="shared" si="509"/>
        <v>0</v>
      </c>
    </row>
    <row r="183" spans="2:130" ht="18" customHeight="1" x14ac:dyDescent="0.3">
      <c r="B183" s="6"/>
      <c r="C183" s="317"/>
      <c r="D183" s="317"/>
      <c r="E183" s="239">
        <v>200</v>
      </c>
      <c r="F183" s="263">
        <f>E183/I3</f>
        <v>5.2631578947368425</v>
      </c>
      <c r="G183" s="274"/>
      <c r="H183" s="274" t="s">
        <v>31</v>
      </c>
      <c r="I183" s="58"/>
      <c r="J183" s="56"/>
      <c r="K183" s="265"/>
      <c r="L183" s="264"/>
      <c r="M183" s="57"/>
      <c r="N183" s="394"/>
      <c r="O183" s="214"/>
      <c r="P183" s="8">
        <f t="shared" si="510"/>
        <v>0</v>
      </c>
      <c r="Q183" s="8">
        <f t="shared" si="511"/>
        <v>0</v>
      </c>
      <c r="S183" s="201">
        <f t="shared" si="512"/>
        <v>0</v>
      </c>
      <c r="T183" s="201">
        <f t="shared" si="512"/>
        <v>0</v>
      </c>
      <c r="U183" s="8">
        <f t="shared" si="513"/>
        <v>0</v>
      </c>
      <c r="V183" s="8">
        <f t="shared" si="514"/>
        <v>0</v>
      </c>
      <c r="X183" s="201">
        <f t="shared" si="515"/>
        <v>0</v>
      </c>
      <c r="Y183" s="201">
        <f t="shared" si="515"/>
        <v>0</v>
      </c>
      <c r="Z183" s="8">
        <f t="shared" si="516"/>
        <v>0</v>
      </c>
      <c r="AA183" s="8">
        <f t="shared" si="517"/>
        <v>0</v>
      </c>
      <c r="AC183" s="375">
        <f t="shared" si="518"/>
        <v>0</v>
      </c>
      <c r="AD183" s="201">
        <f t="shared" si="518"/>
        <v>0</v>
      </c>
      <c r="AE183" s="8">
        <f t="shared" si="519"/>
        <v>0</v>
      </c>
      <c r="AF183" s="8">
        <f t="shared" si="520"/>
        <v>0</v>
      </c>
      <c r="AH183" s="375">
        <f t="shared" si="521"/>
        <v>0</v>
      </c>
      <c r="AI183" s="201">
        <f t="shared" si="521"/>
        <v>0</v>
      </c>
      <c r="AJ183" s="8">
        <f t="shared" si="522"/>
        <v>0</v>
      </c>
      <c r="AK183" s="8">
        <f t="shared" si="523"/>
        <v>0</v>
      </c>
      <c r="AM183" s="375">
        <f t="shared" si="524"/>
        <v>0</v>
      </c>
      <c r="AN183" s="201">
        <f t="shared" si="524"/>
        <v>0</v>
      </c>
      <c r="AO183" s="8">
        <f t="shared" si="525"/>
        <v>0</v>
      </c>
      <c r="AP183" s="8">
        <f t="shared" si="526"/>
        <v>0</v>
      </c>
      <c r="AR183" s="375">
        <f t="shared" si="527"/>
        <v>0</v>
      </c>
      <c r="AS183" s="201">
        <f t="shared" si="527"/>
        <v>0</v>
      </c>
      <c r="AT183" s="8">
        <f t="shared" si="528"/>
        <v>0</v>
      </c>
      <c r="AU183" s="8">
        <f t="shared" si="529"/>
        <v>0</v>
      </c>
      <c r="AW183" s="375">
        <f t="shared" si="530"/>
        <v>0</v>
      </c>
      <c r="AX183" s="201">
        <f t="shared" si="530"/>
        <v>0</v>
      </c>
      <c r="AY183" s="8">
        <f t="shared" si="531"/>
        <v>0</v>
      </c>
      <c r="AZ183" s="8">
        <f t="shared" si="532"/>
        <v>0</v>
      </c>
      <c r="BB183" s="375">
        <f t="shared" si="533"/>
        <v>0</v>
      </c>
      <c r="BC183" s="201">
        <f t="shared" si="533"/>
        <v>0</v>
      </c>
      <c r="BD183" s="8">
        <f t="shared" si="534"/>
        <v>0</v>
      </c>
      <c r="BE183" s="8">
        <f t="shared" si="535"/>
        <v>0</v>
      </c>
      <c r="BG183" s="375">
        <f t="shared" si="536"/>
        <v>0</v>
      </c>
      <c r="BH183" s="201">
        <f t="shared" si="536"/>
        <v>0</v>
      </c>
      <c r="BI183" s="8">
        <f t="shared" si="537"/>
        <v>0</v>
      </c>
      <c r="BJ183" s="8">
        <f t="shared" si="538"/>
        <v>0</v>
      </c>
      <c r="BL183" s="375">
        <f t="shared" si="539"/>
        <v>0</v>
      </c>
      <c r="BM183" s="201">
        <f t="shared" si="539"/>
        <v>0</v>
      </c>
      <c r="BN183" s="8">
        <f t="shared" si="540"/>
        <v>0</v>
      </c>
      <c r="BO183" s="8">
        <f t="shared" si="541"/>
        <v>0</v>
      </c>
      <c r="BQ183" s="375">
        <f t="shared" si="542"/>
        <v>0</v>
      </c>
      <c r="BR183" s="201">
        <f t="shared" si="542"/>
        <v>0</v>
      </c>
      <c r="BS183" s="8">
        <f t="shared" si="543"/>
        <v>0</v>
      </c>
      <c r="BT183" s="8">
        <f t="shared" si="544"/>
        <v>0</v>
      </c>
      <c r="BV183" s="375">
        <f t="shared" si="545"/>
        <v>0</v>
      </c>
      <c r="BW183" s="201">
        <f t="shared" si="545"/>
        <v>0</v>
      </c>
      <c r="BX183" s="8">
        <f t="shared" si="546"/>
        <v>0</v>
      </c>
      <c r="BY183" s="8">
        <f t="shared" si="547"/>
        <v>0</v>
      </c>
      <c r="CA183" s="375">
        <f t="shared" si="548"/>
        <v>0</v>
      </c>
      <c r="CB183" s="201">
        <f t="shared" si="548"/>
        <v>0</v>
      </c>
      <c r="CC183" s="8">
        <f t="shared" si="549"/>
        <v>0</v>
      </c>
      <c r="CD183" s="8">
        <f t="shared" si="550"/>
        <v>0</v>
      </c>
      <c r="CF183" s="375">
        <f t="shared" si="551"/>
        <v>0</v>
      </c>
      <c r="CG183" s="201">
        <f t="shared" si="551"/>
        <v>0</v>
      </c>
      <c r="CH183" s="8">
        <f t="shared" si="552"/>
        <v>0</v>
      </c>
      <c r="CI183" s="8">
        <f t="shared" si="553"/>
        <v>0</v>
      </c>
      <c r="CK183" s="375">
        <f t="shared" si="554"/>
        <v>0</v>
      </c>
      <c r="CL183" s="201">
        <f t="shared" si="554"/>
        <v>0</v>
      </c>
      <c r="CM183" s="8">
        <f t="shared" si="555"/>
        <v>0</v>
      </c>
      <c r="CN183" s="8">
        <f t="shared" si="556"/>
        <v>0</v>
      </c>
      <c r="CP183" s="375">
        <f t="shared" si="557"/>
        <v>0</v>
      </c>
      <c r="CQ183" s="201">
        <f t="shared" si="557"/>
        <v>0</v>
      </c>
      <c r="CR183" s="8">
        <f t="shared" si="558"/>
        <v>0</v>
      </c>
      <c r="CS183" s="8">
        <f t="shared" si="559"/>
        <v>0</v>
      </c>
      <c r="CU183" s="375">
        <f t="shared" si="560"/>
        <v>0</v>
      </c>
      <c r="CV183" s="201">
        <f t="shared" si="560"/>
        <v>0</v>
      </c>
      <c r="CW183" s="8">
        <f t="shared" si="561"/>
        <v>0</v>
      </c>
      <c r="CX183" s="8">
        <f t="shared" si="562"/>
        <v>0</v>
      </c>
      <c r="CZ183" s="375">
        <f t="shared" si="563"/>
        <v>0</v>
      </c>
      <c r="DA183" s="201">
        <f t="shared" si="563"/>
        <v>0</v>
      </c>
      <c r="DB183" s="8">
        <f t="shared" si="564"/>
        <v>0</v>
      </c>
      <c r="DC183" s="8">
        <f t="shared" si="565"/>
        <v>0</v>
      </c>
      <c r="DE183" s="375">
        <f t="shared" si="566"/>
        <v>0</v>
      </c>
      <c r="DF183" s="201">
        <f t="shared" si="566"/>
        <v>0</v>
      </c>
      <c r="DG183" s="8">
        <f t="shared" si="567"/>
        <v>0</v>
      </c>
      <c r="DH183" s="8">
        <f t="shared" si="568"/>
        <v>0</v>
      </c>
      <c r="DJ183" s="375">
        <f t="shared" si="569"/>
        <v>0</v>
      </c>
      <c r="DK183" s="201">
        <f t="shared" si="569"/>
        <v>0</v>
      </c>
      <c r="DL183" s="8">
        <f t="shared" si="570"/>
        <v>0</v>
      </c>
      <c r="DM183" s="8">
        <f t="shared" si="571"/>
        <v>0</v>
      </c>
      <c r="DO183" s="375">
        <f t="shared" si="572"/>
        <v>0</v>
      </c>
      <c r="DP183" s="201">
        <f t="shared" si="572"/>
        <v>0</v>
      </c>
      <c r="DQ183" s="8">
        <f t="shared" si="573"/>
        <v>0</v>
      </c>
      <c r="DR183" s="8">
        <f t="shared" si="574"/>
        <v>0</v>
      </c>
      <c r="DT183" s="51">
        <f t="shared" si="575"/>
        <v>0</v>
      </c>
      <c r="DU183" s="50">
        <f t="shared" si="576"/>
        <v>0</v>
      </c>
      <c r="DV183" s="51">
        <v>0</v>
      </c>
      <c r="DW183" s="50">
        <f t="shared" si="577"/>
        <v>0</v>
      </c>
      <c r="DX183" s="51">
        <f t="shared" ref="DX183:DX200" si="579">+DT183+DV183</f>
        <v>0</v>
      </c>
      <c r="DY183" s="52">
        <f t="shared" si="578"/>
        <v>0</v>
      </c>
      <c r="DZ183" s="307">
        <f t="shared" si="509"/>
        <v>0</v>
      </c>
    </row>
    <row r="184" spans="2:130" ht="18" customHeight="1" x14ac:dyDescent="0.3">
      <c r="B184" s="344"/>
      <c r="C184" s="317"/>
      <c r="D184" s="317"/>
      <c r="E184" s="239">
        <f t="shared" ref="E184:E185" si="580">F184*$I$3</f>
        <v>95000</v>
      </c>
      <c r="F184" s="263">
        <v>2500</v>
      </c>
      <c r="G184" s="274"/>
      <c r="H184" s="263" t="s">
        <v>57</v>
      </c>
      <c r="I184" s="56">
        <v>4</v>
      </c>
      <c r="J184" s="56"/>
      <c r="K184" s="265"/>
      <c r="L184" s="264"/>
      <c r="M184" s="57"/>
      <c r="N184" s="394"/>
      <c r="O184" s="214"/>
      <c r="P184" s="8">
        <f t="shared" si="510"/>
        <v>0</v>
      </c>
      <c r="Q184" s="8">
        <f t="shared" si="511"/>
        <v>0</v>
      </c>
      <c r="S184" s="201">
        <f t="shared" si="512"/>
        <v>0</v>
      </c>
      <c r="T184" s="201">
        <f t="shared" si="512"/>
        <v>0</v>
      </c>
      <c r="U184" s="8">
        <f t="shared" si="513"/>
        <v>0</v>
      </c>
      <c r="V184" s="8">
        <f t="shared" si="514"/>
        <v>0</v>
      </c>
      <c r="X184" s="201">
        <f t="shared" si="515"/>
        <v>0</v>
      </c>
      <c r="Y184" s="201">
        <f t="shared" si="515"/>
        <v>0</v>
      </c>
      <c r="Z184" s="8">
        <f t="shared" si="516"/>
        <v>0</v>
      </c>
      <c r="AA184" s="8">
        <f t="shared" si="517"/>
        <v>0</v>
      </c>
      <c r="AC184" s="375">
        <f t="shared" si="518"/>
        <v>0</v>
      </c>
      <c r="AD184" s="201">
        <f t="shared" si="518"/>
        <v>0</v>
      </c>
      <c r="AE184" s="8">
        <f t="shared" si="519"/>
        <v>0</v>
      </c>
      <c r="AF184" s="8">
        <f t="shared" si="520"/>
        <v>0</v>
      </c>
      <c r="AH184" s="375">
        <f t="shared" si="521"/>
        <v>0</v>
      </c>
      <c r="AI184" s="201">
        <f t="shared" si="521"/>
        <v>0</v>
      </c>
      <c r="AJ184" s="8">
        <f t="shared" si="522"/>
        <v>0</v>
      </c>
      <c r="AK184" s="8">
        <f t="shared" si="523"/>
        <v>0</v>
      </c>
      <c r="AM184" s="375">
        <f t="shared" si="524"/>
        <v>0</v>
      </c>
      <c r="AN184" s="201">
        <f t="shared" si="524"/>
        <v>0</v>
      </c>
      <c r="AO184" s="8">
        <f t="shared" si="525"/>
        <v>0</v>
      </c>
      <c r="AP184" s="8">
        <f t="shared" si="526"/>
        <v>0</v>
      </c>
      <c r="AR184" s="375">
        <f t="shared" si="527"/>
        <v>0</v>
      </c>
      <c r="AS184" s="201">
        <f t="shared" si="527"/>
        <v>0</v>
      </c>
      <c r="AT184" s="8">
        <f t="shared" si="528"/>
        <v>0</v>
      </c>
      <c r="AU184" s="8">
        <f t="shared" si="529"/>
        <v>0</v>
      </c>
      <c r="AW184" s="375">
        <f t="shared" si="530"/>
        <v>0</v>
      </c>
      <c r="AX184" s="201">
        <f t="shared" si="530"/>
        <v>0</v>
      </c>
      <c r="AY184" s="8">
        <f t="shared" si="531"/>
        <v>0</v>
      </c>
      <c r="AZ184" s="8">
        <f t="shared" si="532"/>
        <v>0</v>
      </c>
      <c r="BB184" s="375">
        <f t="shared" si="533"/>
        <v>0</v>
      </c>
      <c r="BC184" s="201">
        <f t="shared" si="533"/>
        <v>0</v>
      </c>
      <c r="BD184" s="8">
        <f t="shared" si="534"/>
        <v>0</v>
      </c>
      <c r="BE184" s="8">
        <f t="shared" si="535"/>
        <v>0</v>
      </c>
      <c r="BG184" s="375">
        <f t="shared" si="536"/>
        <v>0</v>
      </c>
      <c r="BH184" s="201">
        <f t="shared" si="536"/>
        <v>0</v>
      </c>
      <c r="BI184" s="8">
        <f t="shared" si="537"/>
        <v>0</v>
      </c>
      <c r="BJ184" s="8">
        <f t="shared" si="538"/>
        <v>0</v>
      </c>
      <c r="BL184" s="375">
        <f t="shared" si="539"/>
        <v>0</v>
      </c>
      <c r="BM184" s="201">
        <f t="shared" si="539"/>
        <v>0</v>
      </c>
      <c r="BN184" s="8">
        <f t="shared" si="540"/>
        <v>0</v>
      </c>
      <c r="BO184" s="8">
        <f t="shared" si="541"/>
        <v>0</v>
      </c>
      <c r="BQ184" s="375">
        <f t="shared" si="542"/>
        <v>0</v>
      </c>
      <c r="BR184" s="201">
        <f t="shared" si="542"/>
        <v>0</v>
      </c>
      <c r="BS184" s="8">
        <f t="shared" si="543"/>
        <v>0</v>
      </c>
      <c r="BT184" s="8">
        <f t="shared" si="544"/>
        <v>0</v>
      </c>
      <c r="BV184" s="375">
        <f t="shared" si="545"/>
        <v>0</v>
      </c>
      <c r="BW184" s="201">
        <f t="shared" si="545"/>
        <v>0</v>
      </c>
      <c r="BX184" s="8">
        <f t="shared" si="546"/>
        <v>0</v>
      </c>
      <c r="BY184" s="8">
        <f t="shared" si="547"/>
        <v>0</v>
      </c>
      <c r="CA184" s="375">
        <f t="shared" si="548"/>
        <v>0</v>
      </c>
      <c r="CB184" s="201">
        <f t="shared" si="548"/>
        <v>0</v>
      </c>
      <c r="CC184" s="8">
        <f t="shared" si="549"/>
        <v>0</v>
      </c>
      <c r="CD184" s="8">
        <f t="shared" si="550"/>
        <v>0</v>
      </c>
      <c r="CF184" s="375">
        <f t="shared" si="551"/>
        <v>0</v>
      </c>
      <c r="CG184" s="201">
        <f t="shared" si="551"/>
        <v>0</v>
      </c>
      <c r="CH184" s="8">
        <f t="shared" si="552"/>
        <v>0</v>
      </c>
      <c r="CI184" s="8">
        <f t="shared" si="553"/>
        <v>0</v>
      </c>
      <c r="CK184" s="375">
        <f t="shared" si="554"/>
        <v>0</v>
      </c>
      <c r="CL184" s="201">
        <f t="shared" si="554"/>
        <v>0</v>
      </c>
      <c r="CM184" s="8">
        <f t="shared" si="555"/>
        <v>0</v>
      </c>
      <c r="CN184" s="8">
        <f t="shared" si="556"/>
        <v>0</v>
      </c>
      <c r="CP184" s="375">
        <f t="shared" si="557"/>
        <v>0</v>
      </c>
      <c r="CQ184" s="201">
        <f t="shared" si="557"/>
        <v>0</v>
      </c>
      <c r="CR184" s="8">
        <f t="shared" si="558"/>
        <v>0</v>
      </c>
      <c r="CS184" s="8">
        <f t="shared" si="559"/>
        <v>0</v>
      </c>
      <c r="CU184" s="375">
        <f t="shared" si="560"/>
        <v>0</v>
      </c>
      <c r="CV184" s="201">
        <f t="shared" si="560"/>
        <v>0</v>
      </c>
      <c r="CW184" s="8">
        <f t="shared" si="561"/>
        <v>0</v>
      </c>
      <c r="CX184" s="8">
        <f t="shared" si="562"/>
        <v>0</v>
      </c>
      <c r="CZ184" s="375">
        <f t="shared" si="563"/>
        <v>0</v>
      </c>
      <c r="DA184" s="201">
        <f t="shared" si="563"/>
        <v>0</v>
      </c>
      <c r="DB184" s="8">
        <f t="shared" si="564"/>
        <v>0</v>
      </c>
      <c r="DC184" s="8">
        <f t="shared" si="565"/>
        <v>0</v>
      </c>
      <c r="DE184" s="375">
        <f t="shared" si="566"/>
        <v>0</v>
      </c>
      <c r="DF184" s="201">
        <f t="shared" si="566"/>
        <v>0</v>
      </c>
      <c r="DG184" s="8">
        <f t="shared" si="567"/>
        <v>0</v>
      </c>
      <c r="DH184" s="8">
        <f t="shared" si="568"/>
        <v>0</v>
      </c>
      <c r="DJ184" s="375">
        <f t="shared" si="569"/>
        <v>0</v>
      </c>
      <c r="DK184" s="201">
        <f t="shared" si="569"/>
        <v>0</v>
      </c>
      <c r="DL184" s="8">
        <f t="shared" si="570"/>
        <v>0</v>
      </c>
      <c r="DM184" s="8">
        <f t="shared" si="571"/>
        <v>0</v>
      </c>
      <c r="DO184" s="375">
        <f t="shared" si="572"/>
        <v>0</v>
      </c>
      <c r="DP184" s="201">
        <f t="shared" si="572"/>
        <v>0</v>
      </c>
      <c r="DQ184" s="8">
        <f t="shared" si="573"/>
        <v>0</v>
      </c>
      <c r="DR184" s="8">
        <f t="shared" si="574"/>
        <v>0</v>
      </c>
      <c r="DT184" s="51">
        <f t="shared" si="575"/>
        <v>0</v>
      </c>
      <c r="DU184" s="50">
        <f t="shared" si="576"/>
        <v>0</v>
      </c>
      <c r="DV184" s="51">
        <v>0</v>
      </c>
      <c r="DW184" s="50">
        <f t="shared" si="577"/>
        <v>0</v>
      </c>
      <c r="DX184" s="51">
        <f t="shared" si="579"/>
        <v>0</v>
      </c>
      <c r="DY184" s="52">
        <f t="shared" si="578"/>
        <v>0</v>
      </c>
      <c r="DZ184" s="307">
        <f t="shared" si="509"/>
        <v>0</v>
      </c>
    </row>
    <row r="185" spans="2:130" ht="18" customHeight="1" x14ac:dyDescent="0.3">
      <c r="B185" s="344"/>
      <c r="C185" s="317"/>
      <c r="D185" s="317"/>
      <c r="E185" s="239">
        <f t="shared" si="580"/>
        <v>489.82000000000005</v>
      </c>
      <c r="F185" s="263">
        <v>12.89</v>
      </c>
      <c r="G185" s="274"/>
      <c r="H185" s="263" t="s">
        <v>57</v>
      </c>
      <c r="I185" s="56">
        <v>5</v>
      </c>
      <c r="J185" s="56"/>
      <c r="K185" s="265"/>
      <c r="L185" s="264"/>
      <c r="M185" s="57"/>
      <c r="N185" s="394"/>
      <c r="O185" s="214"/>
      <c r="P185" s="8">
        <f t="shared" si="510"/>
        <v>0</v>
      </c>
      <c r="Q185" s="8">
        <f t="shared" si="511"/>
        <v>0</v>
      </c>
      <c r="S185" s="201">
        <f t="shared" si="512"/>
        <v>0</v>
      </c>
      <c r="T185" s="201">
        <f t="shared" si="512"/>
        <v>0</v>
      </c>
      <c r="U185" s="8">
        <f t="shared" si="513"/>
        <v>0</v>
      </c>
      <c r="V185" s="8">
        <f t="shared" si="514"/>
        <v>0</v>
      </c>
      <c r="X185" s="201">
        <f t="shared" si="515"/>
        <v>0</v>
      </c>
      <c r="Y185" s="201">
        <f t="shared" si="515"/>
        <v>0</v>
      </c>
      <c r="Z185" s="8">
        <f t="shared" si="516"/>
        <v>0</v>
      </c>
      <c r="AA185" s="8">
        <f t="shared" si="517"/>
        <v>0</v>
      </c>
      <c r="AC185" s="375">
        <f t="shared" si="518"/>
        <v>0</v>
      </c>
      <c r="AD185" s="201">
        <f t="shared" si="518"/>
        <v>0</v>
      </c>
      <c r="AE185" s="8">
        <f t="shared" si="519"/>
        <v>0</v>
      </c>
      <c r="AF185" s="8">
        <f t="shared" si="520"/>
        <v>0</v>
      </c>
      <c r="AH185" s="375">
        <f t="shared" si="521"/>
        <v>0</v>
      </c>
      <c r="AI185" s="201">
        <f t="shared" si="521"/>
        <v>0</v>
      </c>
      <c r="AJ185" s="8">
        <f t="shared" si="522"/>
        <v>0</v>
      </c>
      <c r="AK185" s="8">
        <f t="shared" si="523"/>
        <v>0</v>
      </c>
      <c r="AM185" s="375">
        <f t="shared" si="524"/>
        <v>0</v>
      </c>
      <c r="AN185" s="201">
        <f t="shared" si="524"/>
        <v>0</v>
      </c>
      <c r="AO185" s="8">
        <f t="shared" si="525"/>
        <v>0</v>
      </c>
      <c r="AP185" s="8">
        <f t="shared" si="526"/>
        <v>0</v>
      </c>
      <c r="AR185" s="375">
        <f t="shared" si="527"/>
        <v>0</v>
      </c>
      <c r="AS185" s="201">
        <f t="shared" si="527"/>
        <v>0</v>
      </c>
      <c r="AT185" s="8">
        <f t="shared" si="528"/>
        <v>0</v>
      </c>
      <c r="AU185" s="8">
        <f t="shared" si="529"/>
        <v>0</v>
      </c>
      <c r="AW185" s="375">
        <f t="shared" si="530"/>
        <v>0</v>
      </c>
      <c r="AX185" s="201">
        <f t="shared" si="530"/>
        <v>0</v>
      </c>
      <c r="AY185" s="8">
        <f t="shared" si="531"/>
        <v>0</v>
      </c>
      <c r="AZ185" s="8">
        <f t="shared" si="532"/>
        <v>0</v>
      </c>
      <c r="BB185" s="375">
        <f t="shared" si="533"/>
        <v>0</v>
      </c>
      <c r="BC185" s="201">
        <f t="shared" si="533"/>
        <v>0</v>
      </c>
      <c r="BD185" s="8">
        <f t="shared" si="534"/>
        <v>0</v>
      </c>
      <c r="BE185" s="8">
        <f t="shared" si="535"/>
        <v>0</v>
      </c>
      <c r="BG185" s="375">
        <f t="shared" si="536"/>
        <v>0</v>
      </c>
      <c r="BH185" s="201">
        <f t="shared" si="536"/>
        <v>0</v>
      </c>
      <c r="BI185" s="8">
        <f t="shared" si="537"/>
        <v>0</v>
      </c>
      <c r="BJ185" s="8">
        <f t="shared" si="538"/>
        <v>0</v>
      </c>
      <c r="BL185" s="375">
        <f t="shared" si="539"/>
        <v>0</v>
      </c>
      <c r="BM185" s="201">
        <f t="shared" si="539"/>
        <v>0</v>
      </c>
      <c r="BN185" s="8">
        <f t="shared" si="540"/>
        <v>0</v>
      </c>
      <c r="BO185" s="8">
        <f t="shared" si="541"/>
        <v>0</v>
      </c>
      <c r="BQ185" s="375">
        <f t="shared" si="542"/>
        <v>0</v>
      </c>
      <c r="BR185" s="201">
        <f t="shared" si="542"/>
        <v>0</v>
      </c>
      <c r="BS185" s="8">
        <f t="shared" si="543"/>
        <v>0</v>
      </c>
      <c r="BT185" s="8">
        <f t="shared" si="544"/>
        <v>0</v>
      </c>
      <c r="BV185" s="375">
        <f t="shared" si="545"/>
        <v>0</v>
      </c>
      <c r="BW185" s="201">
        <f t="shared" si="545"/>
        <v>0</v>
      </c>
      <c r="BX185" s="8">
        <f t="shared" si="546"/>
        <v>0</v>
      </c>
      <c r="BY185" s="8">
        <f t="shared" si="547"/>
        <v>0</v>
      </c>
      <c r="CA185" s="375">
        <f t="shared" si="548"/>
        <v>0</v>
      </c>
      <c r="CB185" s="201">
        <f t="shared" si="548"/>
        <v>0</v>
      </c>
      <c r="CC185" s="8">
        <f t="shared" si="549"/>
        <v>0</v>
      </c>
      <c r="CD185" s="8">
        <f t="shared" si="550"/>
        <v>0</v>
      </c>
      <c r="CF185" s="375">
        <f t="shared" si="551"/>
        <v>0</v>
      </c>
      <c r="CG185" s="201">
        <f t="shared" si="551"/>
        <v>0</v>
      </c>
      <c r="CH185" s="8">
        <f t="shared" si="552"/>
        <v>0</v>
      </c>
      <c r="CI185" s="8">
        <f t="shared" si="553"/>
        <v>0</v>
      </c>
      <c r="CK185" s="375">
        <f t="shared" si="554"/>
        <v>0</v>
      </c>
      <c r="CL185" s="201">
        <f t="shared" si="554"/>
        <v>0</v>
      </c>
      <c r="CM185" s="8">
        <f t="shared" si="555"/>
        <v>0</v>
      </c>
      <c r="CN185" s="8">
        <f t="shared" si="556"/>
        <v>0</v>
      </c>
      <c r="CP185" s="375">
        <f t="shared" si="557"/>
        <v>0</v>
      </c>
      <c r="CQ185" s="201">
        <f t="shared" si="557"/>
        <v>0</v>
      </c>
      <c r="CR185" s="8">
        <f t="shared" si="558"/>
        <v>0</v>
      </c>
      <c r="CS185" s="8">
        <f t="shared" si="559"/>
        <v>0</v>
      </c>
      <c r="CU185" s="375">
        <f t="shared" si="560"/>
        <v>0</v>
      </c>
      <c r="CV185" s="201">
        <f t="shared" si="560"/>
        <v>0</v>
      </c>
      <c r="CW185" s="8">
        <f t="shared" si="561"/>
        <v>0</v>
      </c>
      <c r="CX185" s="8">
        <f t="shared" si="562"/>
        <v>0</v>
      </c>
      <c r="CZ185" s="375">
        <f t="shared" si="563"/>
        <v>0</v>
      </c>
      <c r="DA185" s="201">
        <f t="shared" si="563"/>
        <v>0</v>
      </c>
      <c r="DB185" s="8">
        <f t="shared" si="564"/>
        <v>0</v>
      </c>
      <c r="DC185" s="8">
        <f t="shared" si="565"/>
        <v>0</v>
      </c>
      <c r="DE185" s="375">
        <f t="shared" si="566"/>
        <v>0</v>
      </c>
      <c r="DF185" s="201">
        <f t="shared" si="566"/>
        <v>0</v>
      </c>
      <c r="DG185" s="8">
        <f t="shared" si="567"/>
        <v>0</v>
      </c>
      <c r="DH185" s="8">
        <f t="shared" si="568"/>
        <v>0</v>
      </c>
      <c r="DJ185" s="375">
        <f t="shared" si="569"/>
        <v>0</v>
      </c>
      <c r="DK185" s="201">
        <f t="shared" si="569"/>
        <v>0</v>
      </c>
      <c r="DL185" s="8">
        <f t="shared" si="570"/>
        <v>0</v>
      </c>
      <c r="DM185" s="8">
        <f t="shared" si="571"/>
        <v>0</v>
      </c>
      <c r="DO185" s="375">
        <f t="shared" si="572"/>
        <v>0</v>
      </c>
      <c r="DP185" s="201">
        <f t="shared" si="572"/>
        <v>0</v>
      </c>
      <c r="DQ185" s="8">
        <f t="shared" si="573"/>
        <v>0</v>
      </c>
      <c r="DR185" s="8">
        <f t="shared" si="574"/>
        <v>0</v>
      </c>
      <c r="DT185" s="51">
        <f t="shared" si="575"/>
        <v>0</v>
      </c>
      <c r="DU185" s="50">
        <f t="shared" si="576"/>
        <v>0</v>
      </c>
      <c r="DV185" s="51">
        <v>0</v>
      </c>
      <c r="DW185" s="50">
        <f t="shared" si="577"/>
        <v>0</v>
      </c>
      <c r="DX185" s="51">
        <f t="shared" si="579"/>
        <v>0</v>
      </c>
      <c r="DY185" s="52">
        <f t="shared" si="578"/>
        <v>0</v>
      </c>
      <c r="DZ185" s="307">
        <f t="shared" si="509"/>
        <v>0</v>
      </c>
    </row>
    <row r="186" spans="2:130" ht="18" customHeight="1" x14ac:dyDescent="0.3">
      <c r="B186" s="339"/>
      <c r="C186" s="317"/>
      <c r="D186" s="54"/>
      <c r="E186" s="239">
        <v>150</v>
      </c>
      <c r="F186" s="263">
        <f>E186/I3</f>
        <v>3.9473684210526314</v>
      </c>
      <c r="G186" s="274"/>
      <c r="H186" s="263" t="s">
        <v>31</v>
      </c>
      <c r="I186" s="56"/>
      <c r="J186" s="56"/>
      <c r="K186" s="265"/>
      <c r="L186" s="264"/>
      <c r="M186" s="57"/>
      <c r="N186" s="394"/>
      <c r="O186" s="214"/>
      <c r="P186" s="8">
        <f t="shared" si="510"/>
        <v>0</v>
      </c>
      <c r="Q186" s="8">
        <f t="shared" si="511"/>
        <v>0</v>
      </c>
      <c r="S186" s="201">
        <f t="shared" si="512"/>
        <v>0</v>
      </c>
      <c r="T186" s="201">
        <v>12</v>
      </c>
      <c r="U186" s="8">
        <f t="shared" si="513"/>
        <v>0</v>
      </c>
      <c r="V186" s="8">
        <f t="shared" si="514"/>
        <v>0</v>
      </c>
      <c r="X186" s="201">
        <f t="shared" si="515"/>
        <v>0</v>
      </c>
      <c r="Y186" s="201">
        <f t="shared" si="515"/>
        <v>12</v>
      </c>
      <c r="Z186" s="8">
        <f t="shared" si="516"/>
        <v>0</v>
      </c>
      <c r="AA186" s="8">
        <f t="shared" si="517"/>
        <v>0</v>
      </c>
      <c r="AC186" s="375">
        <f t="shared" si="518"/>
        <v>0</v>
      </c>
      <c r="AD186" s="201">
        <f t="shared" si="518"/>
        <v>12</v>
      </c>
      <c r="AE186" s="8">
        <f t="shared" si="519"/>
        <v>0</v>
      </c>
      <c r="AF186" s="8">
        <f t="shared" si="520"/>
        <v>0</v>
      </c>
      <c r="AH186" s="375">
        <f t="shared" si="521"/>
        <v>0</v>
      </c>
      <c r="AI186" s="201">
        <f t="shared" si="521"/>
        <v>12</v>
      </c>
      <c r="AJ186" s="8">
        <f t="shared" si="522"/>
        <v>0</v>
      </c>
      <c r="AK186" s="8">
        <f t="shared" si="523"/>
        <v>0</v>
      </c>
      <c r="AM186" s="375">
        <f t="shared" si="524"/>
        <v>0</v>
      </c>
      <c r="AN186" s="201">
        <f t="shared" si="524"/>
        <v>12</v>
      </c>
      <c r="AO186" s="8">
        <f t="shared" si="525"/>
        <v>0</v>
      </c>
      <c r="AP186" s="8">
        <f t="shared" si="526"/>
        <v>0</v>
      </c>
      <c r="AR186" s="375">
        <f t="shared" si="527"/>
        <v>0</v>
      </c>
      <c r="AS186" s="201">
        <f t="shared" si="527"/>
        <v>12</v>
      </c>
      <c r="AT186" s="8">
        <f t="shared" si="528"/>
        <v>0</v>
      </c>
      <c r="AU186" s="8">
        <f t="shared" si="529"/>
        <v>0</v>
      </c>
      <c r="AW186" s="375">
        <f t="shared" si="530"/>
        <v>0</v>
      </c>
      <c r="AX186" s="201">
        <f t="shared" si="530"/>
        <v>12</v>
      </c>
      <c r="AY186" s="8">
        <f t="shared" si="531"/>
        <v>0</v>
      </c>
      <c r="AZ186" s="8">
        <f t="shared" si="532"/>
        <v>0</v>
      </c>
      <c r="BB186" s="375">
        <f t="shared" si="533"/>
        <v>0</v>
      </c>
      <c r="BC186" s="201">
        <f t="shared" si="533"/>
        <v>12</v>
      </c>
      <c r="BD186" s="8">
        <f t="shared" si="534"/>
        <v>0</v>
      </c>
      <c r="BE186" s="8">
        <f t="shared" si="535"/>
        <v>0</v>
      </c>
      <c r="BG186" s="375">
        <f t="shared" si="536"/>
        <v>0</v>
      </c>
      <c r="BH186" s="201">
        <f t="shared" si="536"/>
        <v>12</v>
      </c>
      <c r="BI186" s="8">
        <f t="shared" si="537"/>
        <v>0</v>
      </c>
      <c r="BJ186" s="8">
        <f t="shared" si="538"/>
        <v>0</v>
      </c>
      <c r="BL186" s="375">
        <f t="shared" si="539"/>
        <v>0</v>
      </c>
      <c r="BM186" s="201">
        <f t="shared" si="539"/>
        <v>12</v>
      </c>
      <c r="BN186" s="8">
        <f t="shared" si="540"/>
        <v>0</v>
      </c>
      <c r="BO186" s="8">
        <f t="shared" si="541"/>
        <v>0</v>
      </c>
      <c r="BQ186" s="375">
        <f t="shared" si="542"/>
        <v>0</v>
      </c>
      <c r="BR186" s="201">
        <f t="shared" si="542"/>
        <v>12</v>
      </c>
      <c r="BS186" s="8">
        <f t="shared" si="543"/>
        <v>0</v>
      </c>
      <c r="BT186" s="8">
        <f t="shared" si="544"/>
        <v>0</v>
      </c>
      <c r="BV186" s="375">
        <f t="shared" si="545"/>
        <v>0</v>
      </c>
      <c r="BW186" s="201">
        <f t="shared" si="545"/>
        <v>12</v>
      </c>
      <c r="BX186" s="8">
        <f t="shared" si="546"/>
        <v>0</v>
      </c>
      <c r="BY186" s="8">
        <f t="shared" si="547"/>
        <v>0</v>
      </c>
      <c r="CA186" s="375">
        <f t="shared" si="548"/>
        <v>0</v>
      </c>
      <c r="CB186" s="201">
        <f t="shared" si="548"/>
        <v>12</v>
      </c>
      <c r="CC186" s="8">
        <f t="shared" si="549"/>
        <v>0</v>
      </c>
      <c r="CD186" s="8">
        <f t="shared" si="550"/>
        <v>0</v>
      </c>
      <c r="CF186" s="375">
        <f t="shared" si="551"/>
        <v>0</v>
      </c>
      <c r="CG186" s="201">
        <f t="shared" si="551"/>
        <v>12</v>
      </c>
      <c r="CH186" s="8">
        <f t="shared" si="552"/>
        <v>0</v>
      </c>
      <c r="CI186" s="8">
        <f t="shared" si="553"/>
        <v>0</v>
      </c>
      <c r="CK186" s="375">
        <f t="shared" si="554"/>
        <v>0</v>
      </c>
      <c r="CL186" s="201">
        <f t="shared" si="554"/>
        <v>12</v>
      </c>
      <c r="CM186" s="8">
        <f t="shared" si="555"/>
        <v>0</v>
      </c>
      <c r="CN186" s="8">
        <f t="shared" si="556"/>
        <v>0</v>
      </c>
      <c r="CP186" s="375">
        <f t="shared" si="557"/>
        <v>0</v>
      </c>
      <c r="CQ186" s="201">
        <f t="shared" si="557"/>
        <v>12</v>
      </c>
      <c r="CR186" s="8">
        <f t="shared" si="558"/>
        <v>0</v>
      </c>
      <c r="CS186" s="8">
        <f t="shared" si="559"/>
        <v>0</v>
      </c>
      <c r="CU186" s="375">
        <f t="shared" si="560"/>
        <v>0</v>
      </c>
      <c r="CV186" s="201">
        <f t="shared" si="560"/>
        <v>12</v>
      </c>
      <c r="CW186" s="8">
        <f t="shared" si="561"/>
        <v>0</v>
      </c>
      <c r="CX186" s="8">
        <f t="shared" si="562"/>
        <v>0</v>
      </c>
      <c r="CZ186" s="375">
        <f t="shared" si="563"/>
        <v>0</v>
      </c>
      <c r="DA186" s="201">
        <f t="shared" si="563"/>
        <v>12</v>
      </c>
      <c r="DB186" s="8">
        <f t="shared" si="564"/>
        <v>0</v>
      </c>
      <c r="DC186" s="8">
        <f t="shared" si="565"/>
        <v>0</v>
      </c>
      <c r="DE186" s="375">
        <f t="shared" si="566"/>
        <v>0</v>
      </c>
      <c r="DF186" s="201">
        <f t="shared" si="566"/>
        <v>12</v>
      </c>
      <c r="DG186" s="8">
        <f t="shared" si="567"/>
        <v>0</v>
      </c>
      <c r="DH186" s="8">
        <f t="shared" si="568"/>
        <v>0</v>
      </c>
      <c r="DJ186" s="375">
        <f t="shared" si="569"/>
        <v>0</v>
      </c>
      <c r="DK186" s="201">
        <f t="shared" si="569"/>
        <v>12</v>
      </c>
      <c r="DL186" s="8">
        <f t="shared" si="570"/>
        <v>0</v>
      </c>
      <c r="DM186" s="8">
        <f t="shared" si="571"/>
        <v>0</v>
      </c>
      <c r="DO186" s="375">
        <f t="shared" si="572"/>
        <v>0</v>
      </c>
      <c r="DP186" s="201">
        <f t="shared" si="572"/>
        <v>12</v>
      </c>
      <c r="DQ186" s="8">
        <f t="shared" si="573"/>
        <v>0</v>
      </c>
      <c r="DR186" s="8">
        <f t="shared" si="574"/>
        <v>0</v>
      </c>
      <c r="DT186" s="51">
        <f t="shared" si="575"/>
        <v>0</v>
      </c>
      <c r="DU186" s="50">
        <f t="shared" si="576"/>
        <v>0</v>
      </c>
      <c r="DV186" s="51">
        <v>0</v>
      </c>
      <c r="DW186" s="50">
        <f t="shared" si="577"/>
        <v>0</v>
      </c>
      <c r="DX186" s="51">
        <f t="shared" si="579"/>
        <v>0</v>
      </c>
      <c r="DY186" s="52">
        <f t="shared" si="578"/>
        <v>0</v>
      </c>
      <c r="DZ186" s="307">
        <f t="shared" si="509"/>
        <v>0</v>
      </c>
    </row>
    <row r="187" spans="2:130" ht="18" customHeight="1" x14ac:dyDescent="0.3">
      <c r="B187" s="339"/>
      <c r="C187" s="317"/>
      <c r="D187" s="54"/>
      <c r="E187" s="239">
        <v>2000</v>
      </c>
      <c r="F187" s="263">
        <f>E187/I3</f>
        <v>52.631578947368418</v>
      </c>
      <c r="G187" s="274"/>
      <c r="H187" s="263" t="s">
        <v>57</v>
      </c>
      <c r="I187" s="56">
        <v>2</v>
      </c>
      <c r="J187" s="56"/>
      <c r="K187" s="265"/>
      <c r="L187" s="264"/>
      <c r="M187" s="57"/>
      <c r="N187" s="394"/>
      <c r="O187" s="214"/>
      <c r="P187" s="8">
        <f t="shared" si="510"/>
        <v>0</v>
      </c>
      <c r="Q187" s="8">
        <f t="shared" si="511"/>
        <v>0</v>
      </c>
      <c r="S187" s="201">
        <f t="shared" si="512"/>
        <v>0</v>
      </c>
      <c r="T187" s="201">
        <f>O187</f>
        <v>0</v>
      </c>
      <c r="U187" s="8">
        <f t="shared" si="513"/>
        <v>0</v>
      </c>
      <c r="V187" s="8">
        <f t="shared" si="514"/>
        <v>0</v>
      </c>
      <c r="X187" s="201">
        <f t="shared" si="515"/>
        <v>0</v>
      </c>
      <c r="Y187" s="201">
        <f>T187</f>
        <v>0</v>
      </c>
      <c r="Z187" s="8">
        <f t="shared" si="516"/>
        <v>0</v>
      </c>
      <c r="AA187" s="8">
        <f t="shared" si="517"/>
        <v>0</v>
      </c>
      <c r="AC187" s="201">
        <f t="shared" si="518"/>
        <v>0</v>
      </c>
      <c r="AD187" s="201">
        <f>Y187</f>
        <v>0</v>
      </c>
      <c r="AE187" s="8">
        <f t="shared" si="519"/>
        <v>0</v>
      </c>
      <c r="AF187" s="8">
        <f t="shared" si="520"/>
        <v>0</v>
      </c>
      <c r="AH187" s="201">
        <f t="shared" si="521"/>
        <v>0</v>
      </c>
      <c r="AI187" s="201">
        <f>AD187</f>
        <v>0</v>
      </c>
      <c r="AJ187" s="8">
        <f t="shared" si="522"/>
        <v>0</v>
      </c>
      <c r="AK187" s="8">
        <f t="shared" si="523"/>
        <v>0</v>
      </c>
      <c r="AM187" s="201">
        <f t="shared" si="524"/>
        <v>0</v>
      </c>
      <c r="AN187" s="201">
        <f>AI187</f>
        <v>0</v>
      </c>
      <c r="AO187" s="8">
        <f t="shared" si="525"/>
        <v>0</v>
      </c>
      <c r="AP187" s="8">
        <f t="shared" si="526"/>
        <v>0</v>
      </c>
      <c r="AR187" s="201">
        <f t="shared" si="527"/>
        <v>0</v>
      </c>
      <c r="AS187" s="201">
        <f>AN187</f>
        <v>0</v>
      </c>
      <c r="AT187" s="8">
        <f t="shared" si="528"/>
        <v>0</v>
      </c>
      <c r="AU187" s="8">
        <f t="shared" si="529"/>
        <v>0</v>
      </c>
      <c r="AW187" s="201">
        <f t="shared" si="530"/>
        <v>0</v>
      </c>
      <c r="AX187" s="201">
        <f>AS187</f>
        <v>0</v>
      </c>
      <c r="AY187" s="8">
        <f t="shared" si="531"/>
        <v>0</v>
      </c>
      <c r="AZ187" s="8">
        <f t="shared" si="532"/>
        <v>0</v>
      </c>
      <c r="BB187" s="201">
        <f t="shared" si="533"/>
        <v>0</v>
      </c>
      <c r="BC187" s="201">
        <f>AX187</f>
        <v>0</v>
      </c>
      <c r="BD187" s="8">
        <f t="shared" si="534"/>
        <v>0</v>
      </c>
      <c r="BE187" s="8">
        <f t="shared" si="535"/>
        <v>0</v>
      </c>
      <c r="BG187" s="201">
        <f t="shared" si="536"/>
        <v>0</v>
      </c>
      <c r="BH187" s="201">
        <f>BC187</f>
        <v>0</v>
      </c>
      <c r="BI187" s="8">
        <f t="shared" si="537"/>
        <v>0</v>
      </c>
      <c r="BJ187" s="8">
        <f t="shared" si="538"/>
        <v>0</v>
      </c>
      <c r="BL187" s="201">
        <f t="shared" si="539"/>
        <v>0</v>
      </c>
      <c r="BM187" s="201">
        <f>BH187</f>
        <v>0</v>
      </c>
      <c r="BN187" s="8">
        <f t="shared" si="540"/>
        <v>0</v>
      </c>
      <c r="BO187" s="8">
        <f t="shared" si="541"/>
        <v>0</v>
      </c>
      <c r="BQ187" s="201">
        <f t="shared" si="542"/>
        <v>0</v>
      </c>
      <c r="BR187" s="201">
        <f>BM187</f>
        <v>0</v>
      </c>
      <c r="BS187" s="8">
        <f t="shared" si="543"/>
        <v>0</v>
      </c>
      <c r="BT187" s="8">
        <f t="shared" si="544"/>
        <v>0</v>
      </c>
      <c r="BV187" s="201">
        <f t="shared" si="545"/>
        <v>0</v>
      </c>
      <c r="BW187" s="201">
        <f>BR187</f>
        <v>0</v>
      </c>
      <c r="BX187" s="8">
        <f t="shared" si="546"/>
        <v>0</v>
      </c>
      <c r="BY187" s="8">
        <f t="shared" si="547"/>
        <v>0</v>
      </c>
      <c r="CA187" s="201">
        <f t="shared" si="548"/>
        <v>0</v>
      </c>
      <c r="CB187" s="201">
        <f>BW187</f>
        <v>0</v>
      </c>
      <c r="CC187" s="8">
        <f t="shared" si="549"/>
        <v>0</v>
      </c>
      <c r="CD187" s="8">
        <f t="shared" si="550"/>
        <v>0</v>
      </c>
      <c r="CF187" s="201">
        <f t="shared" si="551"/>
        <v>0</v>
      </c>
      <c r="CG187" s="201">
        <f>CB187</f>
        <v>0</v>
      </c>
      <c r="CH187" s="8">
        <f t="shared" si="552"/>
        <v>0</v>
      </c>
      <c r="CI187" s="8">
        <f t="shared" si="553"/>
        <v>0</v>
      </c>
      <c r="CK187" s="201">
        <f t="shared" si="554"/>
        <v>0</v>
      </c>
      <c r="CL187" s="201">
        <f>CG187</f>
        <v>0</v>
      </c>
      <c r="CM187" s="8">
        <f t="shared" si="555"/>
        <v>0</v>
      </c>
      <c r="CN187" s="8">
        <f t="shared" si="556"/>
        <v>0</v>
      </c>
      <c r="CP187" s="201">
        <f t="shared" si="557"/>
        <v>0</v>
      </c>
      <c r="CQ187" s="201">
        <f>CL187</f>
        <v>0</v>
      </c>
      <c r="CR187" s="8">
        <f t="shared" si="558"/>
        <v>0</v>
      </c>
      <c r="CS187" s="8">
        <f t="shared" si="559"/>
        <v>0</v>
      </c>
      <c r="CU187" s="201">
        <f t="shared" si="560"/>
        <v>0</v>
      </c>
      <c r="CV187" s="201">
        <f>CQ187</f>
        <v>0</v>
      </c>
      <c r="CW187" s="8">
        <f t="shared" si="561"/>
        <v>0</v>
      </c>
      <c r="CX187" s="8">
        <f t="shared" si="562"/>
        <v>0</v>
      </c>
      <c r="CZ187" s="201">
        <f t="shared" si="563"/>
        <v>0</v>
      </c>
      <c r="DA187" s="201">
        <f>CV187</f>
        <v>0</v>
      </c>
      <c r="DB187" s="8">
        <f t="shared" si="564"/>
        <v>0</v>
      </c>
      <c r="DC187" s="8">
        <f t="shared" si="565"/>
        <v>0</v>
      </c>
      <c r="DE187" s="201">
        <f t="shared" si="566"/>
        <v>0</v>
      </c>
      <c r="DF187" s="201">
        <f>DA187</f>
        <v>0</v>
      </c>
      <c r="DG187" s="8">
        <f t="shared" si="567"/>
        <v>0</v>
      </c>
      <c r="DH187" s="8">
        <f t="shared" si="568"/>
        <v>0</v>
      </c>
      <c r="DJ187" s="201">
        <f t="shared" si="569"/>
        <v>0</v>
      </c>
      <c r="DK187" s="201">
        <f>DF187</f>
        <v>0</v>
      </c>
      <c r="DL187" s="8">
        <f t="shared" si="570"/>
        <v>0</v>
      </c>
      <c r="DM187" s="8">
        <f t="shared" si="571"/>
        <v>0</v>
      </c>
      <c r="DO187" s="201">
        <f t="shared" si="572"/>
        <v>0</v>
      </c>
      <c r="DP187" s="201">
        <f>DK187</f>
        <v>0</v>
      </c>
      <c r="DQ187" s="8">
        <f t="shared" si="573"/>
        <v>0</v>
      </c>
      <c r="DR187" s="8">
        <f t="shared" si="574"/>
        <v>0</v>
      </c>
      <c r="DT187" s="51">
        <f t="shared" si="575"/>
        <v>0</v>
      </c>
      <c r="DU187" s="50">
        <f t="shared" si="576"/>
        <v>0</v>
      </c>
      <c r="DV187" s="51">
        <v>0</v>
      </c>
      <c r="DW187" s="50">
        <f t="shared" si="577"/>
        <v>0</v>
      </c>
      <c r="DX187" s="51">
        <f t="shared" si="579"/>
        <v>0</v>
      </c>
      <c r="DY187" s="52">
        <f t="shared" si="578"/>
        <v>0</v>
      </c>
      <c r="DZ187" s="307">
        <f t="shared" si="509"/>
        <v>0</v>
      </c>
    </row>
    <row r="188" spans="2:130" ht="18" customHeight="1" x14ac:dyDescent="0.3">
      <c r="B188" s="339"/>
      <c r="C188" s="317"/>
      <c r="D188" s="54"/>
      <c r="E188" s="239">
        <v>4000</v>
      </c>
      <c r="F188" s="263">
        <f>E188/I3</f>
        <v>105.26315789473684</v>
      </c>
      <c r="G188" s="274"/>
      <c r="H188" s="263" t="s">
        <v>57</v>
      </c>
      <c r="I188" s="56">
        <v>5</v>
      </c>
      <c r="J188" s="56"/>
      <c r="K188" s="265"/>
      <c r="L188" s="264"/>
      <c r="M188" s="57"/>
      <c r="N188" s="394"/>
      <c r="O188" s="214"/>
      <c r="P188" s="8">
        <f t="shared" si="510"/>
        <v>0</v>
      </c>
      <c r="Q188" s="8">
        <f t="shared" si="511"/>
        <v>0</v>
      </c>
      <c r="S188" s="201">
        <f t="shared" si="512"/>
        <v>0</v>
      </c>
      <c r="T188" s="201">
        <f t="shared" si="512"/>
        <v>0</v>
      </c>
      <c r="U188" s="8">
        <f t="shared" si="513"/>
        <v>0</v>
      </c>
      <c r="V188" s="8">
        <f t="shared" si="514"/>
        <v>0</v>
      </c>
      <c r="X188" s="201">
        <f t="shared" si="515"/>
        <v>0</v>
      </c>
      <c r="Y188" s="201">
        <f t="shared" si="515"/>
        <v>0</v>
      </c>
      <c r="Z188" s="8">
        <f t="shared" si="516"/>
        <v>0</v>
      </c>
      <c r="AA188" s="8">
        <f t="shared" si="517"/>
        <v>0</v>
      </c>
      <c r="AC188" s="201">
        <f t="shared" si="518"/>
        <v>0</v>
      </c>
      <c r="AD188" s="201">
        <f t="shared" si="518"/>
        <v>0</v>
      </c>
      <c r="AE188" s="8">
        <f t="shared" si="519"/>
        <v>0</v>
      </c>
      <c r="AF188" s="8">
        <f t="shared" si="520"/>
        <v>0</v>
      </c>
      <c r="AH188" s="201">
        <f t="shared" si="521"/>
        <v>0</v>
      </c>
      <c r="AI188" s="201">
        <f t="shared" si="521"/>
        <v>0</v>
      </c>
      <c r="AJ188" s="8">
        <f t="shared" si="522"/>
        <v>0</v>
      </c>
      <c r="AK188" s="8">
        <f t="shared" si="523"/>
        <v>0</v>
      </c>
      <c r="AM188" s="201">
        <f t="shared" si="524"/>
        <v>0</v>
      </c>
      <c r="AN188" s="201">
        <f t="shared" si="524"/>
        <v>0</v>
      </c>
      <c r="AO188" s="8">
        <f t="shared" si="525"/>
        <v>0</v>
      </c>
      <c r="AP188" s="8">
        <f t="shared" si="526"/>
        <v>0</v>
      </c>
      <c r="AR188" s="201">
        <f t="shared" si="527"/>
        <v>0</v>
      </c>
      <c r="AS188" s="201">
        <f t="shared" si="527"/>
        <v>0</v>
      </c>
      <c r="AT188" s="8">
        <f t="shared" si="528"/>
        <v>0</v>
      </c>
      <c r="AU188" s="8">
        <f t="shared" si="529"/>
        <v>0</v>
      </c>
      <c r="AW188" s="201">
        <f t="shared" si="530"/>
        <v>0</v>
      </c>
      <c r="AX188" s="201">
        <f t="shared" si="530"/>
        <v>0</v>
      </c>
      <c r="AY188" s="8">
        <f t="shared" si="531"/>
        <v>0</v>
      </c>
      <c r="AZ188" s="8">
        <f t="shared" si="532"/>
        <v>0</v>
      </c>
      <c r="BB188" s="201">
        <f t="shared" si="533"/>
        <v>0</v>
      </c>
      <c r="BC188" s="201">
        <f t="shared" si="533"/>
        <v>0</v>
      </c>
      <c r="BD188" s="8">
        <f t="shared" si="534"/>
        <v>0</v>
      </c>
      <c r="BE188" s="8">
        <f t="shared" si="535"/>
        <v>0</v>
      </c>
      <c r="BG188" s="201">
        <f t="shared" si="536"/>
        <v>0</v>
      </c>
      <c r="BH188" s="201">
        <f t="shared" si="536"/>
        <v>0</v>
      </c>
      <c r="BI188" s="8">
        <f t="shared" si="537"/>
        <v>0</v>
      </c>
      <c r="BJ188" s="8">
        <f t="shared" si="538"/>
        <v>0</v>
      </c>
      <c r="BL188" s="201">
        <f t="shared" si="539"/>
        <v>0</v>
      </c>
      <c r="BM188" s="201">
        <f t="shared" si="539"/>
        <v>0</v>
      </c>
      <c r="BN188" s="8">
        <f t="shared" si="540"/>
        <v>0</v>
      </c>
      <c r="BO188" s="8">
        <f t="shared" si="541"/>
        <v>0</v>
      </c>
      <c r="BQ188" s="201">
        <f t="shared" si="542"/>
        <v>0</v>
      </c>
      <c r="BR188" s="201">
        <f t="shared" si="542"/>
        <v>0</v>
      </c>
      <c r="BS188" s="8">
        <f t="shared" si="543"/>
        <v>0</v>
      </c>
      <c r="BT188" s="8">
        <f t="shared" si="544"/>
        <v>0</v>
      </c>
      <c r="BV188" s="201">
        <f t="shared" si="545"/>
        <v>0</v>
      </c>
      <c r="BW188" s="201">
        <f t="shared" si="545"/>
        <v>0</v>
      </c>
      <c r="BX188" s="8">
        <f t="shared" si="546"/>
        <v>0</v>
      </c>
      <c r="BY188" s="8">
        <f t="shared" si="547"/>
        <v>0</v>
      </c>
      <c r="CA188" s="201">
        <f t="shared" si="548"/>
        <v>0</v>
      </c>
      <c r="CB188" s="201">
        <f t="shared" si="548"/>
        <v>0</v>
      </c>
      <c r="CC188" s="8">
        <f t="shared" si="549"/>
        <v>0</v>
      </c>
      <c r="CD188" s="8">
        <f t="shared" si="550"/>
        <v>0</v>
      </c>
      <c r="CF188" s="201">
        <f t="shared" si="551"/>
        <v>0</v>
      </c>
      <c r="CG188" s="201">
        <f t="shared" si="551"/>
        <v>0</v>
      </c>
      <c r="CH188" s="8">
        <f t="shared" si="552"/>
        <v>0</v>
      </c>
      <c r="CI188" s="8">
        <f t="shared" si="553"/>
        <v>0</v>
      </c>
      <c r="CK188" s="201">
        <f t="shared" si="554"/>
        <v>0</v>
      </c>
      <c r="CL188" s="201">
        <f t="shared" si="554"/>
        <v>0</v>
      </c>
      <c r="CM188" s="8">
        <f t="shared" si="555"/>
        <v>0</v>
      </c>
      <c r="CN188" s="8">
        <f t="shared" si="556"/>
        <v>0</v>
      </c>
      <c r="CP188" s="201">
        <f t="shared" si="557"/>
        <v>0</v>
      </c>
      <c r="CQ188" s="201">
        <f t="shared" si="557"/>
        <v>0</v>
      </c>
      <c r="CR188" s="8">
        <f t="shared" si="558"/>
        <v>0</v>
      </c>
      <c r="CS188" s="8">
        <f t="shared" si="559"/>
        <v>0</v>
      </c>
      <c r="CU188" s="201">
        <f t="shared" si="560"/>
        <v>0</v>
      </c>
      <c r="CV188" s="201">
        <f t="shared" si="560"/>
        <v>0</v>
      </c>
      <c r="CW188" s="8">
        <f t="shared" si="561"/>
        <v>0</v>
      </c>
      <c r="CX188" s="8">
        <f t="shared" si="562"/>
        <v>0</v>
      </c>
      <c r="CZ188" s="201">
        <f t="shared" si="563"/>
        <v>0</v>
      </c>
      <c r="DA188" s="201">
        <f t="shared" si="563"/>
        <v>0</v>
      </c>
      <c r="DB188" s="8">
        <f t="shared" si="564"/>
        <v>0</v>
      </c>
      <c r="DC188" s="8">
        <f t="shared" si="565"/>
        <v>0</v>
      </c>
      <c r="DE188" s="201">
        <f t="shared" si="566"/>
        <v>0</v>
      </c>
      <c r="DF188" s="201">
        <f t="shared" si="566"/>
        <v>0</v>
      </c>
      <c r="DG188" s="8">
        <f t="shared" si="567"/>
        <v>0</v>
      </c>
      <c r="DH188" s="8">
        <f t="shared" si="568"/>
        <v>0</v>
      </c>
      <c r="DJ188" s="201">
        <f t="shared" si="569"/>
        <v>0</v>
      </c>
      <c r="DK188" s="201">
        <f t="shared" si="569"/>
        <v>0</v>
      </c>
      <c r="DL188" s="8">
        <f t="shared" si="570"/>
        <v>0</v>
      </c>
      <c r="DM188" s="8">
        <f t="shared" si="571"/>
        <v>0</v>
      </c>
      <c r="DO188" s="201">
        <f t="shared" si="572"/>
        <v>0</v>
      </c>
      <c r="DP188" s="201">
        <f t="shared" si="572"/>
        <v>0</v>
      </c>
      <c r="DQ188" s="8">
        <f t="shared" si="573"/>
        <v>0</v>
      </c>
      <c r="DR188" s="8">
        <f t="shared" si="574"/>
        <v>0</v>
      </c>
      <c r="DT188" s="51">
        <f t="shared" si="575"/>
        <v>0</v>
      </c>
      <c r="DU188" s="50">
        <f t="shared" si="576"/>
        <v>0</v>
      </c>
      <c r="DV188" s="51">
        <v>0</v>
      </c>
      <c r="DW188" s="50">
        <f t="shared" si="577"/>
        <v>0</v>
      </c>
      <c r="DX188" s="51">
        <f t="shared" si="579"/>
        <v>0</v>
      </c>
      <c r="DY188" s="52">
        <f t="shared" si="578"/>
        <v>0</v>
      </c>
      <c r="DZ188" s="307">
        <f t="shared" si="509"/>
        <v>0</v>
      </c>
    </row>
    <row r="189" spans="2:130" ht="18" customHeight="1" x14ac:dyDescent="0.3">
      <c r="B189" s="438"/>
      <c r="C189" s="317"/>
      <c r="D189" s="54"/>
      <c r="E189" s="425">
        <v>4800</v>
      </c>
      <c r="F189" s="263">
        <f>E189/$I$3</f>
        <v>126.31578947368421</v>
      </c>
      <c r="G189" s="274"/>
      <c r="H189" s="263" t="s">
        <v>31</v>
      </c>
      <c r="I189" s="56"/>
      <c r="J189" s="56"/>
      <c r="K189" s="265"/>
      <c r="L189" s="264"/>
      <c r="M189" s="57"/>
      <c r="N189" s="394"/>
      <c r="O189" s="214"/>
      <c r="P189" s="8">
        <f t="shared" si="510"/>
        <v>0</v>
      </c>
      <c r="Q189" s="8">
        <f t="shared" si="511"/>
        <v>0</v>
      </c>
      <c r="S189" s="201">
        <f t="shared" si="512"/>
        <v>0</v>
      </c>
      <c r="T189" s="201">
        <f t="shared" si="512"/>
        <v>0</v>
      </c>
      <c r="U189" s="8">
        <f t="shared" si="513"/>
        <v>0</v>
      </c>
      <c r="V189" s="8">
        <f t="shared" si="514"/>
        <v>0</v>
      </c>
      <c r="X189" s="201">
        <f t="shared" si="515"/>
        <v>0</v>
      </c>
      <c r="Y189" s="201">
        <f t="shared" si="515"/>
        <v>0</v>
      </c>
      <c r="Z189" s="8">
        <f t="shared" si="516"/>
        <v>0</v>
      </c>
      <c r="AA189" s="8">
        <f t="shared" si="517"/>
        <v>0</v>
      </c>
      <c r="AC189" s="201">
        <f t="shared" si="518"/>
        <v>0</v>
      </c>
      <c r="AD189" s="201">
        <f t="shared" si="518"/>
        <v>0</v>
      </c>
      <c r="AE189" s="8">
        <f t="shared" si="519"/>
        <v>0</v>
      </c>
      <c r="AF189" s="8">
        <f t="shared" si="520"/>
        <v>0</v>
      </c>
      <c r="AH189" s="201">
        <f t="shared" si="521"/>
        <v>0</v>
      </c>
      <c r="AI189" s="201">
        <f t="shared" si="521"/>
        <v>0</v>
      </c>
      <c r="AJ189" s="8">
        <f t="shared" si="522"/>
        <v>0</v>
      </c>
      <c r="AK189" s="8">
        <f t="shared" si="523"/>
        <v>0</v>
      </c>
      <c r="AM189" s="201">
        <f t="shared" si="524"/>
        <v>0</v>
      </c>
      <c r="AN189" s="201">
        <f t="shared" si="524"/>
        <v>0</v>
      </c>
      <c r="AO189" s="8">
        <f t="shared" si="525"/>
        <v>0</v>
      </c>
      <c r="AP189" s="8">
        <f t="shared" si="526"/>
        <v>0</v>
      </c>
      <c r="AR189" s="201">
        <f t="shared" si="527"/>
        <v>0</v>
      </c>
      <c r="AS189" s="201">
        <f t="shared" si="527"/>
        <v>0</v>
      </c>
      <c r="AT189" s="8">
        <f t="shared" si="528"/>
        <v>0</v>
      </c>
      <c r="AU189" s="8">
        <f t="shared" si="529"/>
        <v>0</v>
      </c>
      <c r="AW189" s="201">
        <f t="shared" si="530"/>
        <v>0</v>
      </c>
      <c r="AX189" s="201">
        <f t="shared" si="530"/>
        <v>0</v>
      </c>
      <c r="AY189" s="8">
        <f t="shared" si="531"/>
        <v>0</v>
      </c>
      <c r="AZ189" s="8">
        <f t="shared" si="532"/>
        <v>0</v>
      </c>
      <c r="BB189" s="201">
        <f t="shared" si="533"/>
        <v>0</v>
      </c>
      <c r="BC189" s="201">
        <f t="shared" si="533"/>
        <v>0</v>
      </c>
      <c r="BD189" s="8">
        <f t="shared" si="534"/>
        <v>0</v>
      </c>
      <c r="BE189" s="8">
        <f t="shared" si="535"/>
        <v>0</v>
      </c>
      <c r="BG189" s="201">
        <f t="shared" si="536"/>
        <v>0</v>
      </c>
      <c r="BH189" s="201">
        <f t="shared" si="536"/>
        <v>0</v>
      </c>
      <c r="BI189" s="8">
        <f t="shared" si="537"/>
        <v>0</v>
      </c>
      <c r="BJ189" s="8">
        <f t="shared" si="538"/>
        <v>0</v>
      </c>
      <c r="BL189" s="201">
        <f t="shared" si="539"/>
        <v>0</v>
      </c>
      <c r="BM189" s="201">
        <f t="shared" si="539"/>
        <v>0</v>
      </c>
      <c r="BN189" s="8">
        <f t="shared" si="540"/>
        <v>0</v>
      </c>
      <c r="BO189" s="8">
        <f t="shared" si="541"/>
        <v>0</v>
      </c>
      <c r="BQ189" s="201">
        <f t="shared" si="542"/>
        <v>0</v>
      </c>
      <c r="BR189" s="201">
        <f t="shared" si="542"/>
        <v>0</v>
      </c>
      <c r="BS189" s="8">
        <f t="shared" si="543"/>
        <v>0</v>
      </c>
      <c r="BT189" s="8">
        <f t="shared" si="544"/>
        <v>0</v>
      </c>
      <c r="BV189" s="201">
        <f t="shared" si="545"/>
        <v>0</v>
      </c>
      <c r="BW189" s="201">
        <f t="shared" si="545"/>
        <v>0</v>
      </c>
      <c r="BX189" s="8">
        <f t="shared" si="546"/>
        <v>0</v>
      </c>
      <c r="BY189" s="8">
        <f t="shared" si="547"/>
        <v>0</v>
      </c>
      <c r="CA189" s="201">
        <f t="shared" si="548"/>
        <v>0</v>
      </c>
      <c r="CB189" s="201">
        <f t="shared" si="548"/>
        <v>0</v>
      </c>
      <c r="CC189" s="8">
        <f t="shared" si="549"/>
        <v>0</v>
      </c>
      <c r="CD189" s="8">
        <f t="shared" si="550"/>
        <v>0</v>
      </c>
      <c r="CF189" s="201">
        <f t="shared" si="551"/>
        <v>0</v>
      </c>
      <c r="CG189" s="201">
        <f t="shared" si="551"/>
        <v>0</v>
      </c>
      <c r="CH189" s="8">
        <f t="shared" si="552"/>
        <v>0</v>
      </c>
      <c r="CI189" s="8">
        <f t="shared" si="553"/>
        <v>0</v>
      </c>
      <c r="CK189" s="201">
        <f t="shared" si="554"/>
        <v>0</v>
      </c>
      <c r="CL189" s="201">
        <f t="shared" si="554"/>
        <v>0</v>
      </c>
      <c r="CM189" s="8">
        <f t="shared" si="555"/>
        <v>0</v>
      </c>
      <c r="CN189" s="8">
        <f t="shared" si="556"/>
        <v>0</v>
      </c>
      <c r="CP189" s="201">
        <f t="shared" si="557"/>
        <v>0</v>
      </c>
      <c r="CQ189" s="201">
        <f t="shared" si="557"/>
        <v>0</v>
      </c>
      <c r="CR189" s="8">
        <f t="shared" si="558"/>
        <v>0</v>
      </c>
      <c r="CS189" s="8">
        <f t="shared" si="559"/>
        <v>0</v>
      </c>
      <c r="CU189" s="201">
        <f t="shared" si="560"/>
        <v>0</v>
      </c>
      <c r="CV189" s="201">
        <f t="shared" si="560"/>
        <v>0</v>
      </c>
      <c r="CW189" s="8">
        <f t="shared" si="561"/>
        <v>0</v>
      </c>
      <c r="CX189" s="8">
        <f t="shared" si="562"/>
        <v>0</v>
      </c>
      <c r="CZ189" s="201">
        <f t="shared" si="563"/>
        <v>0</v>
      </c>
      <c r="DA189" s="201">
        <f t="shared" si="563"/>
        <v>0</v>
      </c>
      <c r="DB189" s="8">
        <f t="shared" si="564"/>
        <v>0</v>
      </c>
      <c r="DC189" s="8">
        <f t="shared" si="565"/>
        <v>0</v>
      </c>
      <c r="DE189" s="201">
        <f t="shared" si="566"/>
        <v>0</v>
      </c>
      <c r="DF189" s="201">
        <f t="shared" si="566"/>
        <v>0</v>
      </c>
      <c r="DG189" s="8">
        <f t="shared" si="567"/>
        <v>0</v>
      </c>
      <c r="DH189" s="8">
        <f t="shared" si="568"/>
        <v>0</v>
      </c>
      <c r="DJ189" s="201">
        <f t="shared" si="569"/>
        <v>0</v>
      </c>
      <c r="DK189" s="201">
        <f t="shared" si="569"/>
        <v>0</v>
      </c>
      <c r="DL189" s="8">
        <f t="shared" si="570"/>
        <v>0</v>
      </c>
      <c r="DM189" s="8">
        <f t="shared" si="571"/>
        <v>0</v>
      </c>
      <c r="DO189" s="201">
        <f t="shared" si="572"/>
        <v>0</v>
      </c>
      <c r="DP189" s="201">
        <f t="shared" si="572"/>
        <v>0</v>
      </c>
      <c r="DQ189" s="8">
        <f t="shared" si="573"/>
        <v>0</v>
      </c>
      <c r="DR189" s="8">
        <f t="shared" si="574"/>
        <v>0</v>
      </c>
      <c r="DT189" s="51">
        <f t="shared" si="575"/>
        <v>0</v>
      </c>
      <c r="DU189" s="50">
        <f t="shared" si="576"/>
        <v>0</v>
      </c>
      <c r="DV189" s="51">
        <v>0</v>
      </c>
      <c r="DW189" s="50">
        <f t="shared" si="577"/>
        <v>0</v>
      </c>
      <c r="DX189" s="51">
        <f t="shared" si="579"/>
        <v>0</v>
      </c>
      <c r="DY189" s="52">
        <f t="shared" si="578"/>
        <v>0</v>
      </c>
      <c r="DZ189" s="307">
        <f t="shared" si="509"/>
        <v>0</v>
      </c>
    </row>
    <row r="190" spans="2:130" ht="18" customHeight="1" x14ac:dyDescent="0.3">
      <c r="B190" s="438"/>
      <c r="C190" s="317"/>
      <c r="D190" s="54"/>
      <c r="E190" s="425">
        <v>1500</v>
      </c>
      <c r="F190" s="263">
        <f t="shared" ref="F190:F191" si="581">E190/$I$3</f>
        <v>39.473684210526315</v>
      </c>
      <c r="G190" s="274"/>
      <c r="H190" s="263" t="s">
        <v>31</v>
      </c>
      <c r="I190" s="56"/>
      <c r="J190" s="56"/>
      <c r="K190" s="265"/>
      <c r="L190" s="264"/>
      <c r="M190" s="57"/>
      <c r="N190" s="394"/>
      <c r="O190" s="214"/>
      <c r="P190" s="8">
        <f t="shared" si="510"/>
        <v>0</v>
      </c>
      <c r="Q190" s="8">
        <f t="shared" si="511"/>
        <v>0</v>
      </c>
      <c r="S190" s="201">
        <f t="shared" si="512"/>
        <v>0</v>
      </c>
      <c r="T190" s="201">
        <f>O190</f>
        <v>0</v>
      </c>
      <c r="U190" s="8">
        <f t="shared" si="513"/>
        <v>0</v>
      </c>
      <c r="V190" s="8">
        <f t="shared" si="514"/>
        <v>0</v>
      </c>
      <c r="X190" s="201">
        <f t="shared" si="515"/>
        <v>0</v>
      </c>
      <c r="Y190" s="201">
        <f>T190</f>
        <v>0</v>
      </c>
      <c r="Z190" s="8">
        <f t="shared" si="516"/>
        <v>0</v>
      </c>
      <c r="AA190" s="8">
        <f t="shared" si="517"/>
        <v>0</v>
      </c>
      <c r="AC190" s="201">
        <f t="shared" si="518"/>
        <v>0</v>
      </c>
      <c r="AD190" s="201">
        <f>Y190</f>
        <v>0</v>
      </c>
      <c r="AE190" s="8">
        <f t="shared" si="519"/>
        <v>0</v>
      </c>
      <c r="AF190" s="8">
        <f t="shared" si="520"/>
        <v>0</v>
      </c>
      <c r="AH190" s="201">
        <f t="shared" si="521"/>
        <v>0</v>
      </c>
      <c r="AI190" s="201">
        <f>AD190</f>
        <v>0</v>
      </c>
      <c r="AJ190" s="8">
        <f t="shared" si="522"/>
        <v>0</v>
      </c>
      <c r="AK190" s="8">
        <f t="shared" si="523"/>
        <v>0</v>
      </c>
      <c r="AM190" s="201">
        <f t="shared" si="524"/>
        <v>0</v>
      </c>
      <c r="AN190" s="201">
        <f>AI190</f>
        <v>0</v>
      </c>
      <c r="AO190" s="8">
        <f t="shared" si="525"/>
        <v>0</v>
      </c>
      <c r="AP190" s="8">
        <f t="shared" si="526"/>
        <v>0</v>
      </c>
      <c r="AR190" s="201">
        <f t="shared" si="527"/>
        <v>0</v>
      </c>
      <c r="AS190" s="201">
        <f>AN190</f>
        <v>0</v>
      </c>
      <c r="AT190" s="8">
        <f t="shared" si="528"/>
        <v>0</v>
      </c>
      <c r="AU190" s="8">
        <f t="shared" si="529"/>
        <v>0</v>
      </c>
      <c r="AW190" s="201">
        <f t="shared" si="530"/>
        <v>0</v>
      </c>
      <c r="AX190" s="201">
        <f>AS190</f>
        <v>0</v>
      </c>
      <c r="AY190" s="8">
        <f t="shared" si="531"/>
        <v>0</v>
      </c>
      <c r="AZ190" s="8">
        <f t="shared" si="532"/>
        <v>0</v>
      </c>
      <c r="BB190" s="201">
        <f t="shared" si="533"/>
        <v>0</v>
      </c>
      <c r="BC190" s="201">
        <f>AX190</f>
        <v>0</v>
      </c>
      <c r="BD190" s="8">
        <f t="shared" si="534"/>
        <v>0</v>
      </c>
      <c r="BE190" s="8">
        <f t="shared" si="535"/>
        <v>0</v>
      </c>
      <c r="BG190" s="201">
        <f t="shared" si="536"/>
        <v>0</v>
      </c>
      <c r="BH190" s="201">
        <f>BC190</f>
        <v>0</v>
      </c>
      <c r="BI190" s="8">
        <f t="shared" si="537"/>
        <v>0</v>
      </c>
      <c r="BJ190" s="8">
        <f t="shared" si="538"/>
        <v>0</v>
      </c>
      <c r="BL190" s="201">
        <f t="shared" si="539"/>
        <v>0</v>
      </c>
      <c r="BM190" s="201">
        <f>BH190</f>
        <v>0</v>
      </c>
      <c r="BN190" s="8">
        <f t="shared" si="540"/>
        <v>0</v>
      </c>
      <c r="BO190" s="8">
        <f t="shared" si="541"/>
        <v>0</v>
      </c>
      <c r="BQ190" s="201">
        <f t="shared" si="542"/>
        <v>0</v>
      </c>
      <c r="BR190" s="201">
        <f>BM190</f>
        <v>0</v>
      </c>
      <c r="BS190" s="8">
        <f t="shared" si="543"/>
        <v>0</v>
      </c>
      <c r="BT190" s="8">
        <f t="shared" si="544"/>
        <v>0</v>
      </c>
      <c r="BV190" s="201">
        <f t="shared" si="545"/>
        <v>0</v>
      </c>
      <c r="BW190" s="201">
        <f>BR190</f>
        <v>0</v>
      </c>
      <c r="BX190" s="8">
        <f t="shared" si="546"/>
        <v>0</v>
      </c>
      <c r="BY190" s="8">
        <f t="shared" si="547"/>
        <v>0</v>
      </c>
      <c r="CA190" s="201">
        <f t="shared" si="548"/>
        <v>0</v>
      </c>
      <c r="CB190" s="201">
        <f>BW190</f>
        <v>0</v>
      </c>
      <c r="CC190" s="8">
        <f t="shared" si="549"/>
        <v>0</v>
      </c>
      <c r="CD190" s="8">
        <f t="shared" si="550"/>
        <v>0</v>
      </c>
      <c r="CF190" s="201">
        <f t="shared" si="551"/>
        <v>0</v>
      </c>
      <c r="CG190" s="201">
        <f>CB190</f>
        <v>0</v>
      </c>
      <c r="CH190" s="8">
        <f t="shared" si="552"/>
        <v>0</v>
      </c>
      <c r="CI190" s="8">
        <f t="shared" si="553"/>
        <v>0</v>
      </c>
      <c r="CK190" s="201">
        <f t="shared" si="554"/>
        <v>0</v>
      </c>
      <c r="CL190" s="201">
        <f>CG190</f>
        <v>0</v>
      </c>
      <c r="CM190" s="8">
        <f t="shared" si="555"/>
        <v>0</v>
      </c>
      <c r="CN190" s="8">
        <f t="shared" si="556"/>
        <v>0</v>
      </c>
      <c r="CP190" s="201">
        <f t="shared" si="557"/>
        <v>0</v>
      </c>
      <c r="CQ190" s="201">
        <f>CL190</f>
        <v>0</v>
      </c>
      <c r="CR190" s="8">
        <f t="shared" si="558"/>
        <v>0</v>
      </c>
      <c r="CS190" s="8">
        <f t="shared" si="559"/>
        <v>0</v>
      </c>
      <c r="CU190" s="201">
        <f t="shared" si="560"/>
        <v>0</v>
      </c>
      <c r="CV190" s="201">
        <f>CQ190</f>
        <v>0</v>
      </c>
      <c r="CW190" s="8">
        <f t="shared" si="561"/>
        <v>0</v>
      </c>
      <c r="CX190" s="8">
        <f t="shared" si="562"/>
        <v>0</v>
      </c>
      <c r="CZ190" s="201">
        <f t="shared" si="563"/>
        <v>0</v>
      </c>
      <c r="DA190" s="201">
        <f>CV190</f>
        <v>0</v>
      </c>
      <c r="DB190" s="8">
        <f t="shared" si="564"/>
        <v>0</v>
      </c>
      <c r="DC190" s="8">
        <f t="shared" si="565"/>
        <v>0</v>
      </c>
      <c r="DE190" s="201">
        <f t="shared" si="566"/>
        <v>0</v>
      </c>
      <c r="DF190" s="201">
        <f>DA190</f>
        <v>0</v>
      </c>
      <c r="DG190" s="8">
        <f t="shared" si="567"/>
        <v>0</v>
      </c>
      <c r="DH190" s="8">
        <f t="shared" si="568"/>
        <v>0</v>
      </c>
      <c r="DJ190" s="201">
        <f t="shared" si="569"/>
        <v>0</v>
      </c>
      <c r="DK190" s="201">
        <f>DF190</f>
        <v>0</v>
      </c>
      <c r="DL190" s="8">
        <f t="shared" si="570"/>
        <v>0</v>
      </c>
      <c r="DM190" s="8">
        <f t="shared" si="571"/>
        <v>0</v>
      </c>
      <c r="DO190" s="201">
        <f t="shared" si="572"/>
        <v>0</v>
      </c>
      <c r="DP190" s="201">
        <f>DK190</f>
        <v>0</v>
      </c>
      <c r="DQ190" s="8">
        <f t="shared" si="573"/>
        <v>0</v>
      </c>
      <c r="DR190" s="8">
        <f t="shared" si="574"/>
        <v>0</v>
      </c>
      <c r="DT190" s="51">
        <f t="shared" si="575"/>
        <v>0</v>
      </c>
      <c r="DU190" s="50">
        <f t="shared" si="576"/>
        <v>0</v>
      </c>
      <c r="DV190" s="51">
        <v>0</v>
      </c>
      <c r="DW190" s="50">
        <f t="shared" si="577"/>
        <v>0</v>
      </c>
      <c r="DX190" s="51">
        <f t="shared" si="579"/>
        <v>0</v>
      </c>
      <c r="DY190" s="52">
        <f t="shared" si="578"/>
        <v>0</v>
      </c>
      <c r="DZ190" s="307">
        <f t="shared" si="509"/>
        <v>0</v>
      </c>
    </row>
    <row r="191" spans="2:130" ht="18" customHeight="1" x14ac:dyDescent="0.3">
      <c r="B191" s="438"/>
      <c r="C191" s="317"/>
      <c r="D191" s="54"/>
      <c r="E191" s="425">
        <v>5000</v>
      </c>
      <c r="F191" s="263">
        <f t="shared" si="581"/>
        <v>131.57894736842104</v>
      </c>
      <c r="G191" s="274"/>
      <c r="H191" s="263" t="s">
        <v>31</v>
      </c>
      <c r="I191" s="56"/>
      <c r="J191" s="56"/>
      <c r="K191" s="265"/>
      <c r="L191" s="264"/>
      <c r="M191" s="57"/>
      <c r="N191" s="394"/>
      <c r="O191" s="214"/>
      <c r="P191" s="8">
        <f t="shared" si="510"/>
        <v>0</v>
      </c>
      <c r="Q191" s="8">
        <f t="shared" si="511"/>
        <v>0</v>
      </c>
      <c r="S191" s="201">
        <f t="shared" si="512"/>
        <v>0</v>
      </c>
      <c r="T191" s="201">
        <f t="shared" si="512"/>
        <v>0</v>
      </c>
      <c r="U191" s="8">
        <f t="shared" si="513"/>
        <v>0</v>
      </c>
      <c r="V191" s="8">
        <f t="shared" si="514"/>
        <v>0</v>
      </c>
      <c r="X191" s="201">
        <f t="shared" si="515"/>
        <v>0</v>
      </c>
      <c r="Y191" s="201">
        <f t="shared" si="515"/>
        <v>0</v>
      </c>
      <c r="Z191" s="8">
        <f t="shared" si="516"/>
        <v>0</v>
      </c>
      <c r="AA191" s="8">
        <f t="shared" si="517"/>
        <v>0</v>
      </c>
      <c r="AC191" s="201">
        <f t="shared" si="518"/>
        <v>0</v>
      </c>
      <c r="AD191" s="201">
        <f t="shared" si="518"/>
        <v>0</v>
      </c>
      <c r="AE191" s="8">
        <f t="shared" si="519"/>
        <v>0</v>
      </c>
      <c r="AF191" s="8">
        <f t="shared" si="520"/>
        <v>0</v>
      </c>
      <c r="AH191" s="201">
        <f t="shared" si="521"/>
        <v>0</v>
      </c>
      <c r="AI191" s="201">
        <f t="shared" si="521"/>
        <v>0</v>
      </c>
      <c r="AJ191" s="8">
        <f t="shared" si="522"/>
        <v>0</v>
      </c>
      <c r="AK191" s="8">
        <f t="shared" si="523"/>
        <v>0</v>
      </c>
      <c r="AM191" s="201">
        <f t="shared" si="524"/>
        <v>0</v>
      </c>
      <c r="AN191" s="201">
        <f t="shared" si="524"/>
        <v>0</v>
      </c>
      <c r="AO191" s="8">
        <f t="shared" si="525"/>
        <v>0</v>
      </c>
      <c r="AP191" s="8">
        <f t="shared" si="526"/>
        <v>0</v>
      </c>
      <c r="AR191" s="201">
        <f t="shared" si="527"/>
        <v>0</v>
      </c>
      <c r="AS191" s="201">
        <f t="shared" si="527"/>
        <v>0</v>
      </c>
      <c r="AT191" s="8">
        <f t="shared" si="528"/>
        <v>0</v>
      </c>
      <c r="AU191" s="8">
        <f t="shared" si="529"/>
        <v>0</v>
      </c>
      <c r="AW191" s="201">
        <f t="shared" si="530"/>
        <v>0</v>
      </c>
      <c r="AX191" s="201">
        <f t="shared" si="530"/>
        <v>0</v>
      </c>
      <c r="AY191" s="8">
        <f t="shared" si="531"/>
        <v>0</v>
      </c>
      <c r="AZ191" s="8">
        <f t="shared" si="532"/>
        <v>0</v>
      </c>
      <c r="BB191" s="201">
        <f t="shared" si="533"/>
        <v>0</v>
      </c>
      <c r="BC191" s="201">
        <f t="shared" si="533"/>
        <v>0</v>
      </c>
      <c r="BD191" s="8">
        <f t="shared" si="534"/>
        <v>0</v>
      </c>
      <c r="BE191" s="8">
        <f t="shared" si="535"/>
        <v>0</v>
      </c>
      <c r="BG191" s="201">
        <f t="shared" si="536"/>
        <v>0</v>
      </c>
      <c r="BH191" s="201">
        <f t="shared" si="536"/>
        <v>0</v>
      </c>
      <c r="BI191" s="8">
        <f t="shared" si="537"/>
        <v>0</v>
      </c>
      <c r="BJ191" s="8">
        <f t="shared" si="538"/>
        <v>0</v>
      </c>
      <c r="BL191" s="201">
        <f t="shared" si="539"/>
        <v>0</v>
      </c>
      <c r="BM191" s="201">
        <f t="shared" si="539"/>
        <v>0</v>
      </c>
      <c r="BN191" s="8">
        <f t="shared" si="540"/>
        <v>0</v>
      </c>
      <c r="BO191" s="8">
        <f t="shared" si="541"/>
        <v>0</v>
      </c>
      <c r="BQ191" s="201">
        <f t="shared" si="542"/>
        <v>0</v>
      </c>
      <c r="BR191" s="201">
        <f t="shared" si="542"/>
        <v>0</v>
      </c>
      <c r="BS191" s="8">
        <f t="shared" si="543"/>
        <v>0</v>
      </c>
      <c r="BT191" s="8">
        <f t="shared" si="544"/>
        <v>0</v>
      </c>
      <c r="BV191" s="201">
        <f t="shared" si="545"/>
        <v>0</v>
      </c>
      <c r="BW191" s="201">
        <f t="shared" si="545"/>
        <v>0</v>
      </c>
      <c r="BX191" s="8">
        <f t="shared" si="546"/>
        <v>0</v>
      </c>
      <c r="BY191" s="8">
        <f t="shared" si="547"/>
        <v>0</v>
      </c>
      <c r="CA191" s="201">
        <f t="shared" si="548"/>
        <v>0</v>
      </c>
      <c r="CB191" s="201">
        <f t="shared" si="548"/>
        <v>0</v>
      </c>
      <c r="CC191" s="8">
        <f t="shared" si="549"/>
        <v>0</v>
      </c>
      <c r="CD191" s="8">
        <f t="shared" si="550"/>
        <v>0</v>
      </c>
      <c r="CF191" s="201">
        <f t="shared" si="551"/>
        <v>0</v>
      </c>
      <c r="CG191" s="201">
        <f t="shared" si="551"/>
        <v>0</v>
      </c>
      <c r="CH191" s="8">
        <f t="shared" si="552"/>
        <v>0</v>
      </c>
      <c r="CI191" s="8">
        <f t="shared" si="553"/>
        <v>0</v>
      </c>
      <c r="CK191" s="201">
        <f t="shared" si="554"/>
        <v>0</v>
      </c>
      <c r="CL191" s="201">
        <f t="shared" si="554"/>
        <v>0</v>
      </c>
      <c r="CM191" s="8">
        <f t="shared" si="555"/>
        <v>0</v>
      </c>
      <c r="CN191" s="8">
        <f t="shared" si="556"/>
        <v>0</v>
      </c>
      <c r="CP191" s="201">
        <f t="shared" si="557"/>
        <v>0</v>
      </c>
      <c r="CQ191" s="201">
        <f t="shared" si="557"/>
        <v>0</v>
      </c>
      <c r="CR191" s="8">
        <f t="shared" si="558"/>
        <v>0</v>
      </c>
      <c r="CS191" s="8">
        <f t="shared" si="559"/>
        <v>0</v>
      </c>
      <c r="CU191" s="201">
        <f t="shared" si="560"/>
        <v>0</v>
      </c>
      <c r="CV191" s="201">
        <f t="shared" si="560"/>
        <v>0</v>
      </c>
      <c r="CW191" s="8">
        <f t="shared" si="561"/>
        <v>0</v>
      </c>
      <c r="CX191" s="8">
        <f t="shared" si="562"/>
        <v>0</v>
      </c>
      <c r="CZ191" s="201">
        <f t="shared" si="563"/>
        <v>0</v>
      </c>
      <c r="DA191" s="201">
        <f t="shared" si="563"/>
        <v>0</v>
      </c>
      <c r="DB191" s="8">
        <f t="shared" si="564"/>
        <v>0</v>
      </c>
      <c r="DC191" s="8">
        <f t="shared" si="565"/>
        <v>0</v>
      </c>
      <c r="DE191" s="201">
        <f t="shared" si="566"/>
        <v>0</v>
      </c>
      <c r="DF191" s="201">
        <f t="shared" si="566"/>
        <v>0</v>
      </c>
      <c r="DG191" s="8">
        <f t="shared" si="567"/>
        <v>0</v>
      </c>
      <c r="DH191" s="8">
        <f t="shared" si="568"/>
        <v>0</v>
      </c>
      <c r="DJ191" s="201">
        <f t="shared" si="569"/>
        <v>0</v>
      </c>
      <c r="DK191" s="201">
        <f t="shared" si="569"/>
        <v>0</v>
      </c>
      <c r="DL191" s="8">
        <f t="shared" si="570"/>
        <v>0</v>
      </c>
      <c r="DM191" s="8">
        <f t="shared" si="571"/>
        <v>0</v>
      </c>
      <c r="DO191" s="201">
        <f t="shared" si="572"/>
        <v>0</v>
      </c>
      <c r="DP191" s="201">
        <f t="shared" si="572"/>
        <v>0</v>
      </c>
      <c r="DQ191" s="8">
        <f t="shared" si="573"/>
        <v>0</v>
      </c>
      <c r="DR191" s="8">
        <f t="shared" si="574"/>
        <v>0</v>
      </c>
      <c r="DT191" s="51">
        <f t="shared" si="575"/>
        <v>0</v>
      </c>
      <c r="DU191" s="50">
        <f t="shared" si="576"/>
        <v>0</v>
      </c>
      <c r="DV191" s="51">
        <v>0</v>
      </c>
      <c r="DW191" s="50">
        <f t="shared" si="577"/>
        <v>0</v>
      </c>
      <c r="DX191" s="51">
        <f t="shared" si="579"/>
        <v>0</v>
      </c>
      <c r="DY191" s="52">
        <f t="shared" si="578"/>
        <v>0</v>
      </c>
      <c r="DZ191" s="307">
        <f t="shared" si="509"/>
        <v>0</v>
      </c>
    </row>
    <row r="192" spans="2:130" ht="18" customHeight="1" x14ac:dyDescent="0.3">
      <c r="B192" s="424"/>
      <c r="C192" s="54"/>
      <c r="D192" s="54"/>
      <c r="E192" s="239"/>
      <c r="F192" s="263"/>
      <c r="G192" s="274"/>
      <c r="H192" s="263"/>
      <c r="I192" s="56"/>
      <c r="J192" s="56"/>
      <c r="K192" s="265"/>
      <c r="L192" s="264"/>
      <c r="M192" s="57"/>
      <c r="N192" s="394"/>
      <c r="O192" s="214"/>
      <c r="P192" s="8">
        <f t="shared" si="510"/>
        <v>0</v>
      </c>
      <c r="Q192" s="8">
        <f t="shared" si="511"/>
        <v>0</v>
      </c>
      <c r="S192" s="201">
        <f t="shared" si="512"/>
        <v>0</v>
      </c>
      <c r="T192" s="201">
        <f t="shared" si="512"/>
        <v>0</v>
      </c>
      <c r="U192" s="8">
        <f t="shared" si="513"/>
        <v>0</v>
      </c>
      <c r="V192" s="8">
        <f t="shared" si="514"/>
        <v>0</v>
      </c>
      <c r="X192" s="201">
        <f t="shared" si="515"/>
        <v>0</v>
      </c>
      <c r="Y192" s="201">
        <f t="shared" si="515"/>
        <v>0</v>
      </c>
      <c r="Z192" s="8">
        <f t="shared" si="516"/>
        <v>0</v>
      </c>
      <c r="AA192" s="8">
        <f t="shared" si="517"/>
        <v>0</v>
      </c>
      <c r="AC192" s="201">
        <f t="shared" si="518"/>
        <v>0</v>
      </c>
      <c r="AD192" s="201">
        <f t="shared" si="518"/>
        <v>0</v>
      </c>
      <c r="AE192" s="8">
        <f t="shared" si="519"/>
        <v>0</v>
      </c>
      <c r="AF192" s="8">
        <f t="shared" si="520"/>
        <v>0</v>
      </c>
      <c r="AH192" s="201">
        <f t="shared" si="521"/>
        <v>0</v>
      </c>
      <c r="AI192" s="201">
        <f t="shared" si="521"/>
        <v>0</v>
      </c>
      <c r="AJ192" s="8">
        <f t="shared" si="522"/>
        <v>0</v>
      </c>
      <c r="AK192" s="8">
        <f t="shared" si="523"/>
        <v>0</v>
      </c>
      <c r="AM192" s="201">
        <f t="shared" si="524"/>
        <v>0</v>
      </c>
      <c r="AN192" s="201">
        <f t="shared" si="524"/>
        <v>0</v>
      </c>
      <c r="AO192" s="8">
        <f t="shared" si="525"/>
        <v>0</v>
      </c>
      <c r="AP192" s="8">
        <f t="shared" si="526"/>
        <v>0</v>
      </c>
      <c r="AR192" s="201">
        <f t="shared" si="527"/>
        <v>0</v>
      </c>
      <c r="AS192" s="201">
        <f t="shared" si="527"/>
        <v>0</v>
      </c>
      <c r="AT192" s="8">
        <f t="shared" si="528"/>
        <v>0</v>
      </c>
      <c r="AU192" s="8">
        <f t="shared" si="529"/>
        <v>0</v>
      </c>
      <c r="AW192" s="201">
        <f t="shared" si="530"/>
        <v>0</v>
      </c>
      <c r="AX192" s="201">
        <f t="shared" si="530"/>
        <v>0</v>
      </c>
      <c r="AY192" s="8">
        <f t="shared" si="531"/>
        <v>0</v>
      </c>
      <c r="AZ192" s="8">
        <f t="shared" si="532"/>
        <v>0</v>
      </c>
      <c r="BB192" s="201">
        <f t="shared" si="533"/>
        <v>0</v>
      </c>
      <c r="BC192" s="201">
        <f t="shared" si="533"/>
        <v>0</v>
      </c>
      <c r="BD192" s="8">
        <f t="shared" si="534"/>
        <v>0</v>
      </c>
      <c r="BE192" s="8">
        <f t="shared" si="535"/>
        <v>0</v>
      </c>
      <c r="BG192" s="201">
        <f t="shared" si="536"/>
        <v>0</v>
      </c>
      <c r="BH192" s="201">
        <f t="shared" si="536"/>
        <v>0</v>
      </c>
      <c r="BI192" s="8">
        <f t="shared" si="537"/>
        <v>0</v>
      </c>
      <c r="BJ192" s="8">
        <f t="shared" si="538"/>
        <v>0</v>
      </c>
      <c r="BL192" s="201">
        <f t="shared" si="539"/>
        <v>0</v>
      </c>
      <c r="BM192" s="201">
        <f t="shared" si="539"/>
        <v>0</v>
      </c>
      <c r="BN192" s="8">
        <f t="shared" si="540"/>
        <v>0</v>
      </c>
      <c r="BO192" s="8">
        <f t="shared" si="541"/>
        <v>0</v>
      </c>
      <c r="BQ192" s="201">
        <f t="shared" si="542"/>
        <v>0</v>
      </c>
      <c r="BR192" s="201">
        <f t="shared" si="542"/>
        <v>0</v>
      </c>
      <c r="BS192" s="8">
        <f t="shared" si="543"/>
        <v>0</v>
      </c>
      <c r="BT192" s="8">
        <f t="shared" si="544"/>
        <v>0</v>
      </c>
      <c r="BV192" s="201">
        <f t="shared" si="545"/>
        <v>0</v>
      </c>
      <c r="BW192" s="201">
        <f t="shared" si="545"/>
        <v>0</v>
      </c>
      <c r="BX192" s="8">
        <f t="shared" si="546"/>
        <v>0</v>
      </c>
      <c r="BY192" s="8">
        <f t="shared" si="547"/>
        <v>0</v>
      </c>
      <c r="CA192" s="201">
        <f t="shared" si="548"/>
        <v>0</v>
      </c>
      <c r="CB192" s="201">
        <f t="shared" si="548"/>
        <v>0</v>
      </c>
      <c r="CC192" s="8">
        <f t="shared" si="549"/>
        <v>0</v>
      </c>
      <c r="CD192" s="8">
        <f t="shared" si="550"/>
        <v>0</v>
      </c>
      <c r="CF192" s="201">
        <f t="shared" si="551"/>
        <v>0</v>
      </c>
      <c r="CG192" s="201">
        <f t="shared" si="551"/>
        <v>0</v>
      </c>
      <c r="CH192" s="8">
        <f t="shared" si="552"/>
        <v>0</v>
      </c>
      <c r="CI192" s="8">
        <f t="shared" si="553"/>
        <v>0</v>
      </c>
      <c r="CK192" s="201">
        <f t="shared" si="554"/>
        <v>0</v>
      </c>
      <c r="CL192" s="201">
        <f t="shared" si="554"/>
        <v>0</v>
      </c>
      <c r="CM192" s="8">
        <f t="shared" si="555"/>
        <v>0</v>
      </c>
      <c r="CN192" s="8">
        <f t="shared" si="556"/>
        <v>0</v>
      </c>
      <c r="CP192" s="201">
        <f t="shared" si="557"/>
        <v>0</v>
      </c>
      <c r="CQ192" s="201">
        <f t="shared" si="557"/>
        <v>0</v>
      </c>
      <c r="CR192" s="8">
        <f t="shared" si="558"/>
        <v>0</v>
      </c>
      <c r="CS192" s="8">
        <f t="shared" si="559"/>
        <v>0</v>
      </c>
      <c r="CU192" s="201">
        <f t="shared" si="560"/>
        <v>0</v>
      </c>
      <c r="CV192" s="201">
        <f t="shared" si="560"/>
        <v>0</v>
      </c>
      <c r="CW192" s="8">
        <f t="shared" si="561"/>
        <v>0</v>
      </c>
      <c r="CX192" s="8">
        <f t="shared" si="562"/>
        <v>0</v>
      </c>
      <c r="CZ192" s="201">
        <f t="shared" si="563"/>
        <v>0</v>
      </c>
      <c r="DA192" s="201">
        <f t="shared" si="563"/>
        <v>0</v>
      </c>
      <c r="DB192" s="8">
        <f t="shared" si="564"/>
        <v>0</v>
      </c>
      <c r="DC192" s="8">
        <f t="shared" si="565"/>
        <v>0</v>
      </c>
      <c r="DE192" s="201">
        <f t="shared" si="566"/>
        <v>0</v>
      </c>
      <c r="DF192" s="201">
        <f t="shared" si="566"/>
        <v>0</v>
      </c>
      <c r="DG192" s="8">
        <f t="shared" si="567"/>
        <v>0</v>
      </c>
      <c r="DH192" s="8">
        <f t="shared" si="568"/>
        <v>0</v>
      </c>
      <c r="DJ192" s="201">
        <f t="shared" si="569"/>
        <v>0</v>
      </c>
      <c r="DK192" s="201">
        <f t="shared" si="569"/>
        <v>0</v>
      </c>
      <c r="DL192" s="8">
        <f t="shared" si="570"/>
        <v>0</v>
      </c>
      <c r="DM192" s="8">
        <f t="shared" si="571"/>
        <v>0</v>
      </c>
      <c r="DO192" s="201">
        <f t="shared" si="572"/>
        <v>0</v>
      </c>
      <c r="DP192" s="201">
        <f t="shared" si="572"/>
        <v>0</v>
      </c>
      <c r="DQ192" s="8">
        <f t="shared" si="573"/>
        <v>0</v>
      </c>
      <c r="DR192" s="8">
        <f t="shared" si="574"/>
        <v>0</v>
      </c>
      <c r="DT192" s="51">
        <f t="shared" si="575"/>
        <v>0</v>
      </c>
      <c r="DU192" s="50">
        <f t="shared" si="576"/>
        <v>0</v>
      </c>
      <c r="DV192" s="51">
        <v>0</v>
      </c>
      <c r="DW192" s="50">
        <f t="shared" si="577"/>
        <v>0</v>
      </c>
      <c r="DX192" s="51">
        <f t="shared" si="579"/>
        <v>0</v>
      </c>
      <c r="DY192" s="52">
        <f t="shared" si="578"/>
        <v>0</v>
      </c>
      <c r="DZ192" s="307">
        <f t="shared" si="509"/>
        <v>0</v>
      </c>
    </row>
    <row r="193" spans="1:130" ht="18" customHeight="1" x14ac:dyDescent="0.3">
      <c r="B193" s="424"/>
      <c r="C193" s="54"/>
      <c r="D193" s="54"/>
      <c r="E193" s="239"/>
      <c r="F193" s="263"/>
      <c r="G193" s="274"/>
      <c r="H193" s="263"/>
      <c r="I193" s="56"/>
      <c r="J193" s="56"/>
      <c r="K193" s="265"/>
      <c r="L193" s="264"/>
      <c r="M193" s="57"/>
      <c r="N193" s="394"/>
      <c r="O193" s="214"/>
      <c r="P193" s="8">
        <f t="shared" si="510"/>
        <v>0</v>
      </c>
      <c r="Q193" s="8">
        <f t="shared" si="511"/>
        <v>0</v>
      </c>
      <c r="S193" s="201">
        <f t="shared" si="512"/>
        <v>0</v>
      </c>
      <c r="T193" s="201">
        <f t="shared" si="512"/>
        <v>0</v>
      </c>
      <c r="U193" s="8">
        <f t="shared" si="513"/>
        <v>0</v>
      </c>
      <c r="V193" s="8">
        <f t="shared" si="514"/>
        <v>0</v>
      </c>
      <c r="X193" s="201">
        <f t="shared" si="515"/>
        <v>0</v>
      </c>
      <c r="Y193" s="201">
        <f t="shared" si="515"/>
        <v>0</v>
      </c>
      <c r="Z193" s="8">
        <f t="shared" si="516"/>
        <v>0</v>
      </c>
      <c r="AA193" s="8">
        <f t="shared" si="517"/>
        <v>0</v>
      </c>
      <c r="AC193" s="201">
        <f t="shared" si="518"/>
        <v>0</v>
      </c>
      <c r="AD193" s="201">
        <f t="shared" si="518"/>
        <v>0</v>
      </c>
      <c r="AE193" s="8">
        <f t="shared" si="519"/>
        <v>0</v>
      </c>
      <c r="AF193" s="8">
        <f t="shared" si="520"/>
        <v>0</v>
      </c>
      <c r="AH193" s="201">
        <f t="shared" si="521"/>
        <v>0</v>
      </c>
      <c r="AI193" s="201">
        <f t="shared" si="521"/>
        <v>0</v>
      </c>
      <c r="AJ193" s="8">
        <f t="shared" si="522"/>
        <v>0</v>
      </c>
      <c r="AK193" s="8">
        <f t="shared" si="523"/>
        <v>0</v>
      </c>
      <c r="AM193" s="201">
        <f t="shared" si="524"/>
        <v>0</v>
      </c>
      <c r="AN193" s="201">
        <f t="shared" si="524"/>
        <v>0</v>
      </c>
      <c r="AO193" s="8">
        <f t="shared" si="525"/>
        <v>0</v>
      </c>
      <c r="AP193" s="8">
        <f t="shared" si="526"/>
        <v>0</v>
      </c>
      <c r="AR193" s="201">
        <f t="shared" si="527"/>
        <v>0</v>
      </c>
      <c r="AS193" s="201">
        <f t="shared" si="527"/>
        <v>0</v>
      </c>
      <c r="AT193" s="8">
        <f t="shared" si="528"/>
        <v>0</v>
      </c>
      <c r="AU193" s="8">
        <f t="shared" si="529"/>
        <v>0</v>
      </c>
      <c r="AW193" s="201">
        <f t="shared" si="530"/>
        <v>0</v>
      </c>
      <c r="AX193" s="201">
        <f t="shared" si="530"/>
        <v>0</v>
      </c>
      <c r="AY193" s="8">
        <f t="shared" si="531"/>
        <v>0</v>
      </c>
      <c r="AZ193" s="8">
        <f t="shared" si="532"/>
        <v>0</v>
      </c>
      <c r="BB193" s="201">
        <f t="shared" si="533"/>
        <v>0</v>
      </c>
      <c r="BC193" s="201">
        <f t="shared" si="533"/>
        <v>0</v>
      </c>
      <c r="BD193" s="8">
        <f t="shared" si="534"/>
        <v>0</v>
      </c>
      <c r="BE193" s="8">
        <f t="shared" si="535"/>
        <v>0</v>
      </c>
      <c r="BG193" s="201">
        <f t="shared" si="536"/>
        <v>0</v>
      </c>
      <c r="BH193" s="201">
        <f t="shared" si="536"/>
        <v>0</v>
      </c>
      <c r="BI193" s="8">
        <f t="shared" si="537"/>
        <v>0</v>
      </c>
      <c r="BJ193" s="8">
        <f t="shared" si="538"/>
        <v>0</v>
      </c>
      <c r="BL193" s="201">
        <f t="shared" si="539"/>
        <v>0</v>
      </c>
      <c r="BM193" s="201">
        <f t="shared" si="539"/>
        <v>0</v>
      </c>
      <c r="BN193" s="8">
        <f t="shared" si="540"/>
        <v>0</v>
      </c>
      <c r="BO193" s="8">
        <f t="shared" si="541"/>
        <v>0</v>
      </c>
      <c r="BQ193" s="201">
        <f t="shared" si="542"/>
        <v>0</v>
      </c>
      <c r="BR193" s="201">
        <f t="shared" si="542"/>
        <v>0</v>
      </c>
      <c r="BS193" s="8">
        <f t="shared" si="543"/>
        <v>0</v>
      </c>
      <c r="BT193" s="8">
        <f t="shared" si="544"/>
        <v>0</v>
      </c>
      <c r="BV193" s="201">
        <f t="shared" si="545"/>
        <v>0</v>
      </c>
      <c r="BW193" s="201">
        <f t="shared" si="545"/>
        <v>0</v>
      </c>
      <c r="BX193" s="8">
        <f t="shared" si="546"/>
        <v>0</v>
      </c>
      <c r="BY193" s="8">
        <f t="shared" si="547"/>
        <v>0</v>
      </c>
      <c r="CA193" s="201">
        <f t="shared" si="548"/>
        <v>0</v>
      </c>
      <c r="CB193" s="201">
        <f t="shared" si="548"/>
        <v>0</v>
      </c>
      <c r="CC193" s="8">
        <f t="shared" si="549"/>
        <v>0</v>
      </c>
      <c r="CD193" s="8">
        <f t="shared" si="550"/>
        <v>0</v>
      </c>
      <c r="CF193" s="201">
        <f t="shared" si="551"/>
        <v>0</v>
      </c>
      <c r="CG193" s="201">
        <f t="shared" si="551"/>
        <v>0</v>
      </c>
      <c r="CH193" s="8">
        <f t="shared" si="552"/>
        <v>0</v>
      </c>
      <c r="CI193" s="8">
        <f t="shared" si="553"/>
        <v>0</v>
      </c>
      <c r="CK193" s="201">
        <f t="shared" si="554"/>
        <v>0</v>
      </c>
      <c r="CL193" s="201">
        <f t="shared" si="554"/>
        <v>0</v>
      </c>
      <c r="CM193" s="8">
        <f t="shared" si="555"/>
        <v>0</v>
      </c>
      <c r="CN193" s="8">
        <f t="shared" si="556"/>
        <v>0</v>
      </c>
      <c r="CP193" s="201">
        <f t="shared" si="557"/>
        <v>0</v>
      </c>
      <c r="CQ193" s="201">
        <f t="shared" si="557"/>
        <v>0</v>
      </c>
      <c r="CR193" s="8">
        <f t="shared" si="558"/>
        <v>0</v>
      </c>
      <c r="CS193" s="8">
        <f t="shared" si="559"/>
        <v>0</v>
      </c>
      <c r="CU193" s="201">
        <f t="shared" si="560"/>
        <v>0</v>
      </c>
      <c r="CV193" s="201">
        <f t="shared" si="560"/>
        <v>0</v>
      </c>
      <c r="CW193" s="8">
        <f t="shared" si="561"/>
        <v>0</v>
      </c>
      <c r="CX193" s="8">
        <f t="shared" si="562"/>
        <v>0</v>
      </c>
      <c r="CZ193" s="201">
        <f t="shared" si="563"/>
        <v>0</v>
      </c>
      <c r="DA193" s="201">
        <f t="shared" si="563"/>
        <v>0</v>
      </c>
      <c r="DB193" s="8">
        <f t="shared" si="564"/>
        <v>0</v>
      </c>
      <c r="DC193" s="8">
        <f t="shared" si="565"/>
        <v>0</v>
      </c>
      <c r="DE193" s="201">
        <f t="shared" si="566"/>
        <v>0</v>
      </c>
      <c r="DF193" s="201">
        <f t="shared" si="566"/>
        <v>0</v>
      </c>
      <c r="DG193" s="8">
        <f t="shared" si="567"/>
        <v>0</v>
      </c>
      <c r="DH193" s="8">
        <f t="shared" si="568"/>
        <v>0</v>
      </c>
      <c r="DJ193" s="201">
        <f t="shared" si="569"/>
        <v>0</v>
      </c>
      <c r="DK193" s="201">
        <f t="shared" si="569"/>
        <v>0</v>
      </c>
      <c r="DL193" s="8">
        <f t="shared" si="570"/>
        <v>0</v>
      </c>
      <c r="DM193" s="8">
        <f t="shared" si="571"/>
        <v>0</v>
      </c>
      <c r="DO193" s="201">
        <f t="shared" si="572"/>
        <v>0</v>
      </c>
      <c r="DP193" s="201">
        <f t="shared" si="572"/>
        <v>0</v>
      </c>
      <c r="DQ193" s="8">
        <f t="shared" si="573"/>
        <v>0</v>
      </c>
      <c r="DR193" s="8">
        <f t="shared" si="574"/>
        <v>0</v>
      </c>
      <c r="DT193" s="51">
        <f t="shared" si="575"/>
        <v>0</v>
      </c>
      <c r="DU193" s="50">
        <f t="shared" si="576"/>
        <v>0</v>
      </c>
      <c r="DV193" s="51">
        <v>0</v>
      </c>
      <c r="DW193" s="50">
        <f t="shared" si="577"/>
        <v>0</v>
      </c>
      <c r="DX193" s="51">
        <f t="shared" si="579"/>
        <v>0</v>
      </c>
      <c r="DY193" s="52">
        <f t="shared" si="578"/>
        <v>0</v>
      </c>
      <c r="DZ193" s="307">
        <f t="shared" si="509"/>
        <v>0</v>
      </c>
    </row>
    <row r="194" spans="1:130" ht="18" customHeight="1" x14ac:dyDescent="0.3">
      <c r="B194" s="424"/>
      <c r="C194" s="54"/>
      <c r="D194" s="54"/>
      <c r="E194" s="239"/>
      <c r="F194" s="263"/>
      <c r="G194" s="274"/>
      <c r="H194" s="263"/>
      <c r="I194" s="56"/>
      <c r="J194" s="56"/>
      <c r="K194" s="265"/>
      <c r="L194" s="264"/>
      <c r="M194" s="57"/>
      <c r="N194" s="394"/>
      <c r="O194" s="214"/>
      <c r="P194" s="8">
        <f t="shared" si="510"/>
        <v>0</v>
      </c>
      <c r="Q194" s="8">
        <f t="shared" si="511"/>
        <v>0</v>
      </c>
      <c r="S194" s="201">
        <f t="shared" si="512"/>
        <v>0</v>
      </c>
      <c r="T194" s="201">
        <f t="shared" si="512"/>
        <v>0</v>
      </c>
      <c r="U194" s="8">
        <f t="shared" si="513"/>
        <v>0</v>
      </c>
      <c r="V194" s="8">
        <f t="shared" si="514"/>
        <v>0</v>
      </c>
      <c r="X194" s="201">
        <f t="shared" si="515"/>
        <v>0</v>
      </c>
      <c r="Y194" s="201">
        <f t="shared" si="515"/>
        <v>0</v>
      </c>
      <c r="Z194" s="8">
        <f t="shared" si="516"/>
        <v>0</v>
      </c>
      <c r="AA194" s="8">
        <f t="shared" si="517"/>
        <v>0</v>
      </c>
      <c r="AC194" s="201">
        <f t="shared" si="518"/>
        <v>0</v>
      </c>
      <c r="AD194" s="201">
        <f t="shared" si="518"/>
        <v>0</v>
      </c>
      <c r="AE194" s="8">
        <f t="shared" si="519"/>
        <v>0</v>
      </c>
      <c r="AF194" s="8">
        <f t="shared" si="520"/>
        <v>0</v>
      </c>
      <c r="AH194" s="201">
        <f t="shared" si="521"/>
        <v>0</v>
      </c>
      <c r="AI194" s="201">
        <f t="shared" si="521"/>
        <v>0</v>
      </c>
      <c r="AJ194" s="8">
        <f t="shared" si="522"/>
        <v>0</v>
      </c>
      <c r="AK194" s="8">
        <f t="shared" si="523"/>
        <v>0</v>
      </c>
      <c r="AM194" s="201">
        <f t="shared" si="524"/>
        <v>0</v>
      </c>
      <c r="AN194" s="201">
        <f t="shared" si="524"/>
        <v>0</v>
      </c>
      <c r="AO194" s="8">
        <f t="shared" si="525"/>
        <v>0</v>
      </c>
      <c r="AP194" s="8">
        <f t="shared" si="526"/>
        <v>0</v>
      </c>
      <c r="AR194" s="201">
        <f t="shared" si="527"/>
        <v>0</v>
      </c>
      <c r="AS194" s="201">
        <f t="shared" si="527"/>
        <v>0</v>
      </c>
      <c r="AT194" s="8">
        <f t="shared" si="528"/>
        <v>0</v>
      </c>
      <c r="AU194" s="8">
        <f t="shared" si="529"/>
        <v>0</v>
      </c>
      <c r="AW194" s="201">
        <f t="shared" si="530"/>
        <v>0</v>
      </c>
      <c r="AX194" s="201">
        <f t="shared" si="530"/>
        <v>0</v>
      </c>
      <c r="AY194" s="8">
        <f t="shared" si="531"/>
        <v>0</v>
      </c>
      <c r="AZ194" s="8">
        <f t="shared" si="532"/>
        <v>0</v>
      </c>
      <c r="BB194" s="201">
        <f t="shared" si="533"/>
        <v>0</v>
      </c>
      <c r="BC194" s="201">
        <f t="shared" si="533"/>
        <v>0</v>
      </c>
      <c r="BD194" s="8">
        <f t="shared" si="534"/>
        <v>0</v>
      </c>
      <c r="BE194" s="8">
        <f t="shared" si="535"/>
        <v>0</v>
      </c>
      <c r="BG194" s="201">
        <f t="shared" si="536"/>
        <v>0</v>
      </c>
      <c r="BH194" s="201">
        <f t="shared" si="536"/>
        <v>0</v>
      </c>
      <c r="BI194" s="8">
        <f t="shared" si="537"/>
        <v>0</v>
      </c>
      <c r="BJ194" s="8">
        <f t="shared" si="538"/>
        <v>0</v>
      </c>
      <c r="BL194" s="201">
        <f t="shared" si="539"/>
        <v>0</v>
      </c>
      <c r="BM194" s="201">
        <f t="shared" si="539"/>
        <v>0</v>
      </c>
      <c r="BN194" s="8">
        <f t="shared" si="540"/>
        <v>0</v>
      </c>
      <c r="BO194" s="8">
        <f t="shared" si="541"/>
        <v>0</v>
      </c>
      <c r="BQ194" s="201">
        <f t="shared" si="542"/>
        <v>0</v>
      </c>
      <c r="BR194" s="201">
        <f t="shared" si="542"/>
        <v>0</v>
      </c>
      <c r="BS194" s="8">
        <f t="shared" si="543"/>
        <v>0</v>
      </c>
      <c r="BT194" s="8">
        <f t="shared" si="544"/>
        <v>0</v>
      </c>
      <c r="BV194" s="201">
        <f t="shared" si="545"/>
        <v>0</v>
      </c>
      <c r="BW194" s="201">
        <f t="shared" si="545"/>
        <v>0</v>
      </c>
      <c r="BX194" s="8">
        <f t="shared" si="546"/>
        <v>0</v>
      </c>
      <c r="BY194" s="8">
        <f t="shared" si="547"/>
        <v>0</v>
      </c>
      <c r="CA194" s="201">
        <f t="shared" si="548"/>
        <v>0</v>
      </c>
      <c r="CB194" s="201">
        <f t="shared" si="548"/>
        <v>0</v>
      </c>
      <c r="CC194" s="8">
        <f t="shared" si="549"/>
        <v>0</v>
      </c>
      <c r="CD194" s="8">
        <f t="shared" si="550"/>
        <v>0</v>
      </c>
      <c r="CF194" s="201">
        <f t="shared" si="551"/>
        <v>0</v>
      </c>
      <c r="CG194" s="201">
        <f t="shared" si="551"/>
        <v>0</v>
      </c>
      <c r="CH194" s="8">
        <f t="shared" si="552"/>
        <v>0</v>
      </c>
      <c r="CI194" s="8">
        <f t="shared" si="553"/>
        <v>0</v>
      </c>
      <c r="CK194" s="201">
        <f t="shared" si="554"/>
        <v>0</v>
      </c>
      <c r="CL194" s="201">
        <f t="shared" si="554"/>
        <v>0</v>
      </c>
      <c r="CM194" s="8">
        <f t="shared" si="555"/>
        <v>0</v>
      </c>
      <c r="CN194" s="8">
        <f t="shared" si="556"/>
        <v>0</v>
      </c>
      <c r="CP194" s="201">
        <f t="shared" si="557"/>
        <v>0</v>
      </c>
      <c r="CQ194" s="201">
        <f t="shared" si="557"/>
        <v>0</v>
      </c>
      <c r="CR194" s="8">
        <f t="shared" si="558"/>
        <v>0</v>
      </c>
      <c r="CS194" s="8">
        <f t="shared" si="559"/>
        <v>0</v>
      </c>
      <c r="CU194" s="201">
        <f t="shared" si="560"/>
        <v>0</v>
      </c>
      <c r="CV194" s="201">
        <f t="shared" si="560"/>
        <v>0</v>
      </c>
      <c r="CW194" s="8">
        <f t="shared" si="561"/>
        <v>0</v>
      </c>
      <c r="CX194" s="8">
        <f t="shared" si="562"/>
        <v>0</v>
      </c>
      <c r="CZ194" s="201">
        <f t="shared" si="563"/>
        <v>0</v>
      </c>
      <c r="DA194" s="201">
        <f t="shared" si="563"/>
        <v>0</v>
      </c>
      <c r="DB194" s="8">
        <f t="shared" si="564"/>
        <v>0</v>
      </c>
      <c r="DC194" s="8">
        <f t="shared" si="565"/>
        <v>0</v>
      </c>
      <c r="DE194" s="201">
        <f t="shared" si="566"/>
        <v>0</v>
      </c>
      <c r="DF194" s="201">
        <f t="shared" si="566"/>
        <v>0</v>
      </c>
      <c r="DG194" s="8">
        <f t="shared" si="567"/>
        <v>0</v>
      </c>
      <c r="DH194" s="8">
        <f t="shared" si="568"/>
        <v>0</v>
      </c>
      <c r="DJ194" s="201">
        <f t="shared" si="569"/>
        <v>0</v>
      </c>
      <c r="DK194" s="201">
        <f t="shared" si="569"/>
        <v>0</v>
      </c>
      <c r="DL194" s="8">
        <f t="shared" si="570"/>
        <v>0</v>
      </c>
      <c r="DM194" s="8">
        <f t="shared" si="571"/>
        <v>0</v>
      </c>
      <c r="DO194" s="201">
        <f t="shared" si="572"/>
        <v>0</v>
      </c>
      <c r="DP194" s="201">
        <f t="shared" si="572"/>
        <v>0</v>
      </c>
      <c r="DQ194" s="8">
        <f t="shared" si="573"/>
        <v>0</v>
      </c>
      <c r="DR194" s="8">
        <f t="shared" si="574"/>
        <v>0</v>
      </c>
      <c r="DT194" s="51">
        <f t="shared" si="575"/>
        <v>0</v>
      </c>
      <c r="DU194" s="50">
        <f t="shared" si="576"/>
        <v>0</v>
      </c>
      <c r="DV194" s="51">
        <v>0</v>
      </c>
      <c r="DW194" s="50">
        <f t="shared" si="577"/>
        <v>0</v>
      </c>
      <c r="DX194" s="51">
        <f t="shared" si="579"/>
        <v>0</v>
      </c>
      <c r="DY194" s="52">
        <f t="shared" si="578"/>
        <v>0</v>
      </c>
      <c r="DZ194" s="307">
        <f t="shared" si="509"/>
        <v>0</v>
      </c>
    </row>
    <row r="195" spans="1:130" ht="18" customHeight="1" x14ac:dyDescent="0.3">
      <c r="B195" s="424"/>
      <c r="C195" s="54"/>
      <c r="D195" s="54"/>
      <c r="E195" s="239"/>
      <c r="F195" s="263"/>
      <c r="G195" s="274"/>
      <c r="H195" s="263"/>
      <c r="I195" s="56"/>
      <c r="J195" s="56"/>
      <c r="K195" s="265"/>
      <c r="L195" s="264"/>
      <c r="M195" s="57"/>
      <c r="N195" s="394"/>
      <c r="O195" s="214"/>
      <c r="P195" s="8">
        <f t="shared" si="510"/>
        <v>0</v>
      </c>
      <c r="Q195" s="8">
        <f t="shared" si="511"/>
        <v>0</v>
      </c>
      <c r="S195" s="201">
        <f t="shared" si="512"/>
        <v>0</v>
      </c>
      <c r="T195" s="201">
        <f t="shared" si="512"/>
        <v>0</v>
      </c>
      <c r="U195" s="8">
        <f t="shared" si="513"/>
        <v>0</v>
      </c>
      <c r="V195" s="8">
        <f t="shared" si="514"/>
        <v>0</v>
      </c>
      <c r="X195" s="201">
        <f t="shared" si="515"/>
        <v>0</v>
      </c>
      <c r="Y195" s="201">
        <f t="shared" si="515"/>
        <v>0</v>
      </c>
      <c r="Z195" s="8">
        <f t="shared" si="516"/>
        <v>0</v>
      </c>
      <c r="AA195" s="8">
        <f t="shared" si="517"/>
        <v>0</v>
      </c>
      <c r="AC195" s="201">
        <f t="shared" si="518"/>
        <v>0</v>
      </c>
      <c r="AD195" s="201">
        <f t="shared" si="518"/>
        <v>0</v>
      </c>
      <c r="AE195" s="8">
        <f t="shared" si="519"/>
        <v>0</v>
      </c>
      <c r="AF195" s="8">
        <f t="shared" si="520"/>
        <v>0</v>
      </c>
      <c r="AH195" s="201">
        <f t="shared" si="521"/>
        <v>0</v>
      </c>
      <c r="AI195" s="201">
        <f t="shared" si="521"/>
        <v>0</v>
      </c>
      <c r="AJ195" s="8">
        <f t="shared" si="522"/>
        <v>0</v>
      </c>
      <c r="AK195" s="8">
        <f t="shared" si="523"/>
        <v>0</v>
      </c>
      <c r="AM195" s="201">
        <f t="shared" si="524"/>
        <v>0</v>
      </c>
      <c r="AN195" s="201">
        <f t="shared" si="524"/>
        <v>0</v>
      </c>
      <c r="AO195" s="8">
        <f t="shared" si="525"/>
        <v>0</v>
      </c>
      <c r="AP195" s="8">
        <f t="shared" si="526"/>
        <v>0</v>
      </c>
      <c r="AR195" s="201">
        <f t="shared" si="527"/>
        <v>0</v>
      </c>
      <c r="AS195" s="201">
        <f t="shared" si="527"/>
        <v>0</v>
      </c>
      <c r="AT195" s="8">
        <f t="shared" si="528"/>
        <v>0</v>
      </c>
      <c r="AU195" s="8">
        <f t="shared" si="529"/>
        <v>0</v>
      </c>
      <c r="AW195" s="201">
        <f t="shared" si="530"/>
        <v>0</v>
      </c>
      <c r="AX195" s="201">
        <f t="shared" si="530"/>
        <v>0</v>
      </c>
      <c r="AY195" s="8">
        <f t="shared" si="531"/>
        <v>0</v>
      </c>
      <c r="AZ195" s="8">
        <f t="shared" si="532"/>
        <v>0</v>
      </c>
      <c r="BB195" s="201">
        <f t="shared" si="533"/>
        <v>0</v>
      </c>
      <c r="BC195" s="201">
        <f t="shared" si="533"/>
        <v>0</v>
      </c>
      <c r="BD195" s="8">
        <f t="shared" si="534"/>
        <v>0</v>
      </c>
      <c r="BE195" s="8">
        <f t="shared" si="535"/>
        <v>0</v>
      </c>
      <c r="BG195" s="201">
        <f t="shared" si="536"/>
        <v>0</v>
      </c>
      <c r="BH195" s="201">
        <f t="shared" si="536"/>
        <v>0</v>
      </c>
      <c r="BI195" s="8">
        <f t="shared" si="537"/>
        <v>0</v>
      </c>
      <c r="BJ195" s="8">
        <f t="shared" si="538"/>
        <v>0</v>
      </c>
      <c r="BL195" s="201">
        <f t="shared" si="539"/>
        <v>0</v>
      </c>
      <c r="BM195" s="201">
        <f t="shared" si="539"/>
        <v>0</v>
      </c>
      <c r="BN195" s="8">
        <f t="shared" si="540"/>
        <v>0</v>
      </c>
      <c r="BO195" s="8">
        <f t="shared" si="541"/>
        <v>0</v>
      </c>
      <c r="BQ195" s="201">
        <f t="shared" si="542"/>
        <v>0</v>
      </c>
      <c r="BR195" s="201">
        <f t="shared" si="542"/>
        <v>0</v>
      </c>
      <c r="BS195" s="8">
        <f t="shared" si="543"/>
        <v>0</v>
      </c>
      <c r="BT195" s="8">
        <f t="shared" si="544"/>
        <v>0</v>
      </c>
      <c r="BV195" s="201">
        <f t="shared" si="545"/>
        <v>0</v>
      </c>
      <c r="BW195" s="201">
        <f t="shared" si="545"/>
        <v>0</v>
      </c>
      <c r="BX195" s="8">
        <f t="shared" si="546"/>
        <v>0</v>
      </c>
      <c r="BY195" s="8">
        <f t="shared" si="547"/>
        <v>0</v>
      </c>
      <c r="CA195" s="201">
        <f t="shared" si="548"/>
        <v>0</v>
      </c>
      <c r="CB195" s="201">
        <f t="shared" si="548"/>
        <v>0</v>
      </c>
      <c r="CC195" s="8">
        <f t="shared" si="549"/>
        <v>0</v>
      </c>
      <c r="CD195" s="8">
        <f t="shared" si="550"/>
        <v>0</v>
      </c>
      <c r="CF195" s="201">
        <f t="shared" si="551"/>
        <v>0</v>
      </c>
      <c r="CG195" s="201">
        <f t="shared" si="551"/>
        <v>0</v>
      </c>
      <c r="CH195" s="8">
        <f t="shared" si="552"/>
        <v>0</v>
      </c>
      <c r="CI195" s="8">
        <f t="shared" si="553"/>
        <v>0</v>
      </c>
      <c r="CK195" s="201">
        <f t="shared" si="554"/>
        <v>0</v>
      </c>
      <c r="CL195" s="201">
        <f t="shared" si="554"/>
        <v>0</v>
      </c>
      <c r="CM195" s="8">
        <f t="shared" si="555"/>
        <v>0</v>
      </c>
      <c r="CN195" s="8">
        <f t="shared" si="556"/>
        <v>0</v>
      </c>
      <c r="CP195" s="201">
        <f t="shared" si="557"/>
        <v>0</v>
      </c>
      <c r="CQ195" s="201">
        <f t="shared" si="557"/>
        <v>0</v>
      </c>
      <c r="CR195" s="8">
        <f t="shared" si="558"/>
        <v>0</v>
      </c>
      <c r="CS195" s="8">
        <f t="shared" si="559"/>
        <v>0</v>
      </c>
      <c r="CU195" s="201">
        <f t="shared" si="560"/>
        <v>0</v>
      </c>
      <c r="CV195" s="201">
        <f t="shared" si="560"/>
        <v>0</v>
      </c>
      <c r="CW195" s="8">
        <f t="shared" si="561"/>
        <v>0</v>
      </c>
      <c r="CX195" s="8">
        <f t="shared" si="562"/>
        <v>0</v>
      </c>
      <c r="CZ195" s="201">
        <f t="shared" si="563"/>
        <v>0</v>
      </c>
      <c r="DA195" s="201">
        <f t="shared" si="563"/>
        <v>0</v>
      </c>
      <c r="DB195" s="8">
        <f t="shared" si="564"/>
        <v>0</v>
      </c>
      <c r="DC195" s="8">
        <f t="shared" si="565"/>
        <v>0</v>
      </c>
      <c r="DE195" s="201">
        <f t="shared" si="566"/>
        <v>0</v>
      </c>
      <c r="DF195" s="201">
        <f t="shared" si="566"/>
        <v>0</v>
      </c>
      <c r="DG195" s="8">
        <f t="shared" si="567"/>
        <v>0</v>
      </c>
      <c r="DH195" s="8">
        <f t="shared" si="568"/>
        <v>0</v>
      </c>
      <c r="DJ195" s="201">
        <f t="shared" si="569"/>
        <v>0</v>
      </c>
      <c r="DK195" s="201">
        <f t="shared" si="569"/>
        <v>0</v>
      </c>
      <c r="DL195" s="8">
        <f t="shared" si="570"/>
        <v>0</v>
      </c>
      <c r="DM195" s="8">
        <f t="shared" si="571"/>
        <v>0</v>
      </c>
      <c r="DO195" s="201">
        <f t="shared" si="572"/>
        <v>0</v>
      </c>
      <c r="DP195" s="201">
        <f t="shared" si="572"/>
        <v>0</v>
      </c>
      <c r="DQ195" s="8">
        <f t="shared" si="573"/>
        <v>0</v>
      </c>
      <c r="DR195" s="8">
        <f t="shared" si="574"/>
        <v>0</v>
      </c>
      <c r="DT195" s="51">
        <f t="shared" si="575"/>
        <v>0</v>
      </c>
      <c r="DU195" s="50">
        <f t="shared" si="576"/>
        <v>0</v>
      </c>
      <c r="DV195" s="51">
        <v>0</v>
      </c>
      <c r="DW195" s="50">
        <f t="shared" si="577"/>
        <v>0</v>
      </c>
      <c r="DX195" s="51">
        <f t="shared" si="579"/>
        <v>0</v>
      </c>
      <c r="DY195" s="52">
        <f t="shared" si="578"/>
        <v>0</v>
      </c>
      <c r="DZ195" s="307">
        <f t="shared" si="509"/>
        <v>0</v>
      </c>
    </row>
    <row r="196" spans="1:130" ht="18" customHeight="1" x14ac:dyDescent="0.3">
      <c r="B196" s="424"/>
      <c r="C196" s="54"/>
      <c r="D196" s="54"/>
      <c r="E196" s="239"/>
      <c r="F196" s="263"/>
      <c r="G196" s="274"/>
      <c r="H196" s="263"/>
      <c r="I196" s="56"/>
      <c r="J196" s="56"/>
      <c r="K196" s="265"/>
      <c r="L196" s="264"/>
      <c r="M196" s="57"/>
      <c r="N196" s="394"/>
      <c r="O196" s="214"/>
      <c r="P196" s="8">
        <f t="shared" si="510"/>
        <v>0</v>
      </c>
      <c r="Q196" s="8">
        <f t="shared" si="511"/>
        <v>0</v>
      </c>
      <c r="S196" s="201">
        <f t="shared" si="512"/>
        <v>0</v>
      </c>
      <c r="T196" s="201">
        <f t="shared" si="512"/>
        <v>0</v>
      </c>
      <c r="U196" s="8">
        <f t="shared" si="513"/>
        <v>0</v>
      </c>
      <c r="V196" s="8">
        <f t="shared" si="514"/>
        <v>0</v>
      </c>
      <c r="X196" s="201">
        <f t="shared" si="515"/>
        <v>0</v>
      </c>
      <c r="Y196" s="201">
        <f t="shared" si="515"/>
        <v>0</v>
      </c>
      <c r="Z196" s="8">
        <f t="shared" si="516"/>
        <v>0</v>
      </c>
      <c r="AA196" s="8">
        <f t="shared" si="517"/>
        <v>0</v>
      </c>
      <c r="AC196" s="201">
        <f t="shared" si="518"/>
        <v>0</v>
      </c>
      <c r="AD196" s="201">
        <f t="shared" si="518"/>
        <v>0</v>
      </c>
      <c r="AE196" s="8">
        <f t="shared" si="519"/>
        <v>0</v>
      </c>
      <c r="AF196" s="8">
        <f t="shared" si="520"/>
        <v>0</v>
      </c>
      <c r="AH196" s="201">
        <f t="shared" si="521"/>
        <v>0</v>
      </c>
      <c r="AI196" s="201">
        <f t="shared" si="521"/>
        <v>0</v>
      </c>
      <c r="AJ196" s="8">
        <f t="shared" si="522"/>
        <v>0</v>
      </c>
      <c r="AK196" s="8">
        <f t="shared" si="523"/>
        <v>0</v>
      </c>
      <c r="AM196" s="201">
        <f t="shared" si="524"/>
        <v>0</v>
      </c>
      <c r="AN196" s="201">
        <f t="shared" si="524"/>
        <v>0</v>
      </c>
      <c r="AO196" s="8">
        <f t="shared" si="525"/>
        <v>0</v>
      </c>
      <c r="AP196" s="8">
        <f t="shared" si="526"/>
        <v>0</v>
      </c>
      <c r="AR196" s="201">
        <f t="shared" si="527"/>
        <v>0</v>
      </c>
      <c r="AS196" s="201">
        <f t="shared" si="527"/>
        <v>0</v>
      </c>
      <c r="AT196" s="8">
        <f t="shared" si="528"/>
        <v>0</v>
      </c>
      <c r="AU196" s="8">
        <f t="shared" si="529"/>
        <v>0</v>
      </c>
      <c r="AW196" s="201">
        <f t="shared" si="530"/>
        <v>0</v>
      </c>
      <c r="AX196" s="201">
        <f t="shared" si="530"/>
        <v>0</v>
      </c>
      <c r="AY196" s="8">
        <f t="shared" si="531"/>
        <v>0</v>
      </c>
      <c r="AZ196" s="8">
        <f t="shared" si="532"/>
        <v>0</v>
      </c>
      <c r="BB196" s="201">
        <f t="shared" si="533"/>
        <v>0</v>
      </c>
      <c r="BC196" s="201">
        <f t="shared" si="533"/>
        <v>0</v>
      </c>
      <c r="BD196" s="8">
        <f t="shared" si="534"/>
        <v>0</v>
      </c>
      <c r="BE196" s="8">
        <f t="shared" si="535"/>
        <v>0</v>
      </c>
      <c r="BG196" s="201">
        <f t="shared" si="536"/>
        <v>0</v>
      </c>
      <c r="BH196" s="201">
        <f t="shared" si="536"/>
        <v>0</v>
      </c>
      <c r="BI196" s="8">
        <f t="shared" si="537"/>
        <v>0</v>
      </c>
      <c r="BJ196" s="8">
        <f t="shared" si="538"/>
        <v>0</v>
      </c>
      <c r="BL196" s="201">
        <f t="shared" si="539"/>
        <v>0</v>
      </c>
      <c r="BM196" s="201">
        <f t="shared" si="539"/>
        <v>0</v>
      </c>
      <c r="BN196" s="8">
        <f t="shared" si="540"/>
        <v>0</v>
      </c>
      <c r="BO196" s="8">
        <f t="shared" si="541"/>
        <v>0</v>
      </c>
      <c r="BQ196" s="201">
        <f t="shared" si="542"/>
        <v>0</v>
      </c>
      <c r="BR196" s="201">
        <f t="shared" si="542"/>
        <v>0</v>
      </c>
      <c r="BS196" s="8">
        <f t="shared" si="543"/>
        <v>0</v>
      </c>
      <c r="BT196" s="8">
        <f t="shared" si="544"/>
        <v>0</v>
      </c>
      <c r="BV196" s="201">
        <f t="shared" si="545"/>
        <v>0</v>
      </c>
      <c r="BW196" s="201">
        <f t="shared" si="545"/>
        <v>0</v>
      </c>
      <c r="BX196" s="8">
        <f t="shared" si="546"/>
        <v>0</v>
      </c>
      <c r="BY196" s="8">
        <f t="shared" si="547"/>
        <v>0</v>
      </c>
      <c r="CA196" s="201">
        <f t="shared" si="548"/>
        <v>0</v>
      </c>
      <c r="CB196" s="201">
        <f t="shared" si="548"/>
        <v>0</v>
      </c>
      <c r="CC196" s="8">
        <f t="shared" si="549"/>
        <v>0</v>
      </c>
      <c r="CD196" s="8">
        <f t="shared" si="550"/>
        <v>0</v>
      </c>
      <c r="CF196" s="201">
        <f t="shared" si="551"/>
        <v>0</v>
      </c>
      <c r="CG196" s="201">
        <f t="shared" si="551"/>
        <v>0</v>
      </c>
      <c r="CH196" s="8">
        <f t="shared" si="552"/>
        <v>0</v>
      </c>
      <c r="CI196" s="8">
        <f t="shared" si="553"/>
        <v>0</v>
      </c>
      <c r="CK196" s="201">
        <f t="shared" si="554"/>
        <v>0</v>
      </c>
      <c r="CL196" s="201">
        <f t="shared" si="554"/>
        <v>0</v>
      </c>
      <c r="CM196" s="8">
        <f t="shared" si="555"/>
        <v>0</v>
      </c>
      <c r="CN196" s="8">
        <f t="shared" si="556"/>
        <v>0</v>
      </c>
      <c r="CP196" s="201">
        <f t="shared" si="557"/>
        <v>0</v>
      </c>
      <c r="CQ196" s="201">
        <f t="shared" si="557"/>
        <v>0</v>
      </c>
      <c r="CR196" s="8">
        <f t="shared" si="558"/>
        <v>0</v>
      </c>
      <c r="CS196" s="8">
        <f t="shared" si="559"/>
        <v>0</v>
      </c>
      <c r="CU196" s="201">
        <f t="shared" si="560"/>
        <v>0</v>
      </c>
      <c r="CV196" s="201">
        <f t="shared" si="560"/>
        <v>0</v>
      </c>
      <c r="CW196" s="8">
        <f t="shared" si="561"/>
        <v>0</v>
      </c>
      <c r="CX196" s="8">
        <f t="shared" si="562"/>
        <v>0</v>
      </c>
      <c r="CZ196" s="201">
        <f t="shared" si="563"/>
        <v>0</v>
      </c>
      <c r="DA196" s="201">
        <f t="shared" si="563"/>
        <v>0</v>
      </c>
      <c r="DB196" s="8">
        <f t="shared" si="564"/>
        <v>0</v>
      </c>
      <c r="DC196" s="8">
        <f t="shared" si="565"/>
        <v>0</v>
      </c>
      <c r="DE196" s="201">
        <f t="shared" si="566"/>
        <v>0</v>
      </c>
      <c r="DF196" s="201">
        <f t="shared" si="566"/>
        <v>0</v>
      </c>
      <c r="DG196" s="8">
        <f t="shared" si="567"/>
        <v>0</v>
      </c>
      <c r="DH196" s="8">
        <f t="shared" si="568"/>
        <v>0</v>
      </c>
      <c r="DJ196" s="201">
        <f t="shared" si="569"/>
        <v>0</v>
      </c>
      <c r="DK196" s="201">
        <f t="shared" si="569"/>
        <v>0</v>
      </c>
      <c r="DL196" s="8">
        <f t="shared" si="570"/>
        <v>0</v>
      </c>
      <c r="DM196" s="8">
        <f t="shared" si="571"/>
        <v>0</v>
      </c>
      <c r="DO196" s="201">
        <f t="shared" si="572"/>
        <v>0</v>
      </c>
      <c r="DP196" s="201">
        <f t="shared" si="572"/>
        <v>0</v>
      </c>
      <c r="DQ196" s="8">
        <f t="shared" si="573"/>
        <v>0</v>
      </c>
      <c r="DR196" s="8">
        <f t="shared" si="574"/>
        <v>0</v>
      </c>
      <c r="DT196" s="51">
        <f t="shared" si="575"/>
        <v>0</v>
      </c>
      <c r="DU196" s="50">
        <f t="shared" si="576"/>
        <v>0</v>
      </c>
      <c r="DV196" s="51">
        <v>0</v>
      </c>
      <c r="DW196" s="50">
        <f t="shared" si="577"/>
        <v>0</v>
      </c>
      <c r="DX196" s="51">
        <f t="shared" si="579"/>
        <v>0</v>
      </c>
      <c r="DY196" s="52">
        <f t="shared" si="578"/>
        <v>0</v>
      </c>
      <c r="DZ196" s="307">
        <f t="shared" si="509"/>
        <v>0</v>
      </c>
    </row>
    <row r="197" spans="1:130" ht="18" customHeight="1" x14ac:dyDescent="0.3">
      <c r="B197" s="54"/>
      <c r="C197" s="54"/>
      <c r="D197" s="54"/>
      <c r="E197" s="239"/>
      <c r="F197" s="263"/>
      <c r="G197" s="274"/>
      <c r="H197" s="263"/>
      <c r="I197" s="56"/>
      <c r="J197" s="56"/>
      <c r="K197" s="265"/>
      <c r="L197" s="264"/>
      <c r="M197" s="57"/>
      <c r="N197" s="394"/>
      <c r="O197" s="214"/>
      <c r="P197" s="8">
        <f t="shared" si="510"/>
        <v>0</v>
      </c>
      <c r="Q197" s="8">
        <f t="shared" si="511"/>
        <v>0</v>
      </c>
      <c r="S197" s="201">
        <f t="shared" si="512"/>
        <v>0</v>
      </c>
      <c r="T197" s="201">
        <f t="shared" si="512"/>
        <v>0</v>
      </c>
      <c r="U197" s="8">
        <f t="shared" si="513"/>
        <v>0</v>
      </c>
      <c r="V197" s="8">
        <f t="shared" si="514"/>
        <v>0</v>
      </c>
      <c r="X197" s="201">
        <f t="shared" si="515"/>
        <v>0</v>
      </c>
      <c r="Y197" s="201">
        <f t="shared" si="515"/>
        <v>0</v>
      </c>
      <c r="Z197" s="8">
        <f t="shared" si="516"/>
        <v>0</v>
      </c>
      <c r="AA197" s="8">
        <f t="shared" si="517"/>
        <v>0</v>
      </c>
      <c r="AC197" s="201">
        <f t="shared" si="518"/>
        <v>0</v>
      </c>
      <c r="AD197" s="201">
        <f t="shared" si="518"/>
        <v>0</v>
      </c>
      <c r="AE197" s="8">
        <f t="shared" si="519"/>
        <v>0</v>
      </c>
      <c r="AF197" s="8">
        <f t="shared" si="520"/>
        <v>0</v>
      </c>
      <c r="AH197" s="201">
        <f t="shared" si="521"/>
        <v>0</v>
      </c>
      <c r="AI197" s="201">
        <f t="shared" si="521"/>
        <v>0</v>
      </c>
      <c r="AJ197" s="8">
        <f t="shared" si="522"/>
        <v>0</v>
      </c>
      <c r="AK197" s="8">
        <f t="shared" si="523"/>
        <v>0</v>
      </c>
      <c r="AM197" s="201">
        <f t="shared" si="524"/>
        <v>0</v>
      </c>
      <c r="AN197" s="201">
        <f t="shared" si="524"/>
        <v>0</v>
      </c>
      <c r="AO197" s="8">
        <f t="shared" si="525"/>
        <v>0</v>
      </c>
      <c r="AP197" s="8">
        <f t="shared" si="526"/>
        <v>0</v>
      </c>
      <c r="AR197" s="201">
        <f t="shared" si="527"/>
        <v>0</v>
      </c>
      <c r="AS197" s="201">
        <f t="shared" si="527"/>
        <v>0</v>
      </c>
      <c r="AT197" s="8">
        <f t="shared" si="528"/>
        <v>0</v>
      </c>
      <c r="AU197" s="8">
        <f t="shared" si="529"/>
        <v>0</v>
      </c>
      <c r="AW197" s="201">
        <f t="shared" si="530"/>
        <v>0</v>
      </c>
      <c r="AX197" s="201">
        <f t="shared" si="530"/>
        <v>0</v>
      </c>
      <c r="AY197" s="8">
        <f t="shared" si="531"/>
        <v>0</v>
      </c>
      <c r="AZ197" s="8">
        <f t="shared" si="532"/>
        <v>0</v>
      </c>
      <c r="BB197" s="201">
        <f t="shared" si="533"/>
        <v>0</v>
      </c>
      <c r="BC197" s="201">
        <f t="shared" si="533"/>
        <v>0</v>
      </c>
      <c r="BD197" s="8">
        <f t="shared" si="534"/>
        <v>0</v>
      </c>
      <c r="BE197" s="8">
        <f t="shared" si="535"/>
        <v>0</v>
      </c>
      <c r="BG197" s="201">
        <f t="shared" si="536"/>
        <v>0</v>
      </c>
      <c r="BH197" s="201">
        <f t="shared" si="536"/>
        <v>0</v>
      </c>
      <c r="BI197" s="8">
        <f t="shared" si="537"/>
        <v>0</v>
      </c>
      <c r="BJ197" s="8">
        <f t="shared" si="538"/>
        <v>0</v>
      </c>
      <c r="BL197" s="201">
        <f t="shared" si="539"/>
        <v>0</v>
      </c>
      <c r="BM197" s="201">
        <f t="shared" si="539"/>
        <v>0</v>
      </c>
      <c r="BN197" s="8">
        <f t="shared" si="540"/>
        <v>0</v>
      </c>
      <c r="BO197" s="8">
        <f t="shared" si="541"/>
        <v>0</v>
      </c>
      <c r="BQ197" s="201">
        <f t="shared" si="542"/>
        <v>0</v>
      </c>
      <c r="BR197" s="201">
        <f t="shared" si="542"/>
        <v>0</v>
      </c>
      <c r="BS197" s="8">
        <f t="shared" si="543"/>
        <v>0</v>
      </c>
      <c r="BT197" s="8">
        <f t="shared" si="544"/>
        <v>0</v>
      </c>
      <c r="BV197" s="201">
        <f t="shared" si="545"/>
        <v>0</v>
      </c>
      <c r="BW197" s="201">
        <f t="shared" si="545"/>
        <v>0</v>
      </c>
      <c r="BX197" s="8">
        <f t="shared" si="546"/>
        <v>0</v>
      </c>
      <c r="BY197" s="8">
        <f t="shared" si="547"/>
        <v>0</v>
      </c>
      <c r="CA197" s="201">
        <f t="shared" si="548"/>
        <v>0</v>
      </c>
      <c r="CB197" s="201">
        <f t="shared" si="548"/>
        <v>0</v>
      </c>
      <c r="CC197" s="8">
        <f t="shared" si="549"/>
        <v>0</v>
      </c>
      <c r="CD197" s="8">
        <f t="shared" si="550"/>
        <v>0</v>
      </c>
      <c r="CF197" s="201">
        <f t="shared" si="551"/>
        <v>0</v>
      </c>
      <c r="CG197" s="201">
        <f t="shared" si="551"/>
        <v>0</v>
      </c>
      <c r="CH197" s="8">
        <f t="shared" si="552"/>
        <v>0</v>
      </c>
      <c r="CI197" s="8">
        <f t="shared" si="553"/>
        <v>0</v>
      </c>
      <c r="CK197" s="201">
        <f t="shared" si="554"/>
        <v>0</v>
      </c>
      <c r="CL197" s="201">
        <f t="shared" si="554"/>
        <v>0</v>
      </c>
      <c r="CM197" s="8">
        <f t="shared" si="555"/>
        <v>0</v>
      </c>
      <c r="CN197" s="8">
        <f t="shared" si="556"/>
        <v>0</v>
      </c>
      <c r="CP197" s="201">
        <f t="shared" si="557"/>
        <v>0</v>
      </c>
      <c r="CQ197" s="201">
        <f t="shared" si="557"/>
        <v>0</v>
      </c>
      <c r="CR197" s="8">
        <f t="shared" si="558"/>
        <v>0</v>
      </c>
      <c r="CS197" s="8">
        <f t="shared" si="559"/>
        <v>0</v>
      </c>
      <c r="CU197" s="201">
        <f t="shared" si="560"/>
        <v>0</v>
      </c>
      <c r="CV197" s="201">
        <f t="shared" si="560"/>
        <v>0</v>
      </c>
      <c r="CW197" s="8">
        <f t="shared" si="561"/>
        <v>0</v>
      </c>
      <c r="CX197" s="8">
        <f t="shared" si="562"/>
        <v>0</v>
      </c>
      <c r="CZ197" s="201">
        <f t="shared" si="563"/>
        <v>0</v>
      </c>
      <c r="DA197" s="201">
        <f t="shared" si="563"/>
        <v>0</v>
      </c>
      <c r="DB197" s="8">
        <f t="shared" si="564"/>
        <v>0</v>
      </c>
      <c r="DC197" s="8">
        <f t="shared" si="565"/>
        <v>0</v>
      </c>
      <c r="DE197" s="201">
        <f t="shared" si="566"/>
        <v>0</v>
      </c>
      <c r="DF197" s="201">
        <f t="shared" si="566"/>
        <v>0</v>
      </c>
      <c r="DG197" s="8">
        <f t="shared" si="567"/>
        <v>0</v>
      </c>
      <c r="DH197" s="8">
        <f t="shared" si="568"/>
        <v>0</v>
      </c>
      <c r="DJ197" s="201">
        <f t="shared" si="569"/>
        <v>0</v>
      </c>
      <c r="DK197" s="201">
        <f t="shared" si="569"/>
        <v>0</v>
      </c>
      <c r="DL197" s="8">
        <f t="shared" si="570"/>
        <v>0</v>
      </c>
      <c r="DM197" s="8">
        <f t="shared" si="571"/>
        <v>0</v>
      </c>
      <c r="DO197" s="201">
        <f t="shared" si="572"/>
        <v>0</v>
      </c>
      <c r="DP197" s="201">
        <f t="shared" si="572"/>
        <v>0</v>
      </c>
      <c r="DQ197" s="8">
        <f t="shared" si="573"/>
        <v>0</v>
      </c>
      <c r="DR197" s="8">
        <f t="shared" si="574"/>
        <v>0</v>
      </c>
      <c r="DT197" s="51">
        <f t="shared" si="575"/>
        <v>0</v>
      </c>
      <c r="DU197" s="50">
        <f t="shared" si="576"/>
        <v>0</v>
      </c>
      <c r="DV197" s="51">
        <v>0</v>
      </c>
      <c r="DW197" s="50">
        <f t="shared" si="577"/>
        <v>0</v>
      </c>
      <c r="DX197" s="51">
        <f t="shared" si="579"/>
        <v>0</v>
      </c>
      <c r="DY197" s="52">
        <f t="shared" si="578"/>
        <v>0</v>
      </c>
      <c r="DZ197" s="307">
        <f t="shared" si="509"/>
        <v>0</v>
      </c>
    </row>
    <row r="198" spans="1:130" ht="18" customHeight="1" x14ac:dyDescent="0.3">
      <c r="B198" s="54"/>
      <c r="C198" s="54"/>
      <c r="D198" s="54"/>
      <c r="E198" s="239"/>
      <c r="F198" s="263"/>
      <c r="G198" s="274"/>
      <c r="H198" s="263"/>
      <c r="I198" s="56"/>
      <c r="J198" s="56"/>
      <c r="K198" s="265"/>
      <c r="L198" s="264"/>
      <c r="M198" s="57"/>
      <c r="N198" s="394"/>
      <c r="O198" s="214"/>
      <c r="P198" s="8">
        <f t="shared" si="510"/>
        <v>0</v>
      </c>
      <c r="Q198" s="8">
        <f t="shared" si="511"/>
        <v>0</v>
      </c>
      <c r="S198" s="201">
        <f t="shared" si="512"/>
        <v>0</v>
      </c>
      <c r="T198" s="201">
        <f t="shared" si="512"/>
        <v>0</v>
      </c>
      <c r="U198" s="8">
        <f t="shared" si="513"/>
        <v>0</v>
      </c>
      <c r="V198" s="8">
        <f t="shared" si="514"/>
        <v>0</v>
      </c>
      <c r="X198" s="201">
        <f t="shared" si="515"/>
        <v>0</v>
      </c>
      <c r="Y198" s="201">
        <f t="shared" si="515"/>
        <v>0</v>
      </c>
      <c r="Z198" s="8">
        <f t="shared" si="516"/>
        <v>0</v>
      </c>
      <c r="AA198" s="8">
        <f t="shared" si="517"/>
        <v>0</v>
      </c>
      <c r="AC198" s="201">
        <f t="shared" si="518"/>
        <v>0</v>
      </c>
      <c r="AD198" s="201">
        <f t="shared" si="518"/>
        <v>0</v>
      </c>
      <c r="AE198" s="8">
        <f t="shared" si="519"/>
        <v>0</v>
      </c>
      <c r="AF198" s="8">
        <f t="shared" si="520"/>
        <v>0</v>
      </c>
      <c r="AH198" s="201">
        <f t="shared" si="521"/>
        <v>0</v>
      </c>
      <c r="AI198" s="201">
        <f t="shared" si="521"/>
        <v>0</v>
      </c>
      <c r="AJ198" s="8">
        <f t="shared" si="522"/>
        <v>0</v>
      </c>
      <c r="AK198" s="8">
        <f t="shared" si="523"/>
        <v>0</v>
      </c>
      <c r="AM198" s="201">
        <f t="shared" si="524"/>
        <v>0</v>
      </c>
      <c r="AN198" s="201">
        <f t="shared" si="524"/>
        <v>0</v>
      </c>
      <c r="AO198" s="8">
        <f t="shared" si="525"/>
        <v>0</v>
      </c>
      <c r="AP198" s="8">
        <f t="shared" si="526"/>
        <v>0</v>
      </c>
      <c r="AR198" s="201">
        <f t="shared" si="527"/>
        <v>0</v>
      </c>
      <c r="AS198" s="201">
        <f t="shared" si="527"/>
        <v>0</v>
      </c>
      <c r="AT198" s="8">
        <f t="shared" si="528"/>
        <v>0</v>
      </c>
      <c r="AU198" s="8">
        <f t="shared" si="529"/>
        <v>0</v>
      </c>
      <c r="AW198" s="201">
        <f t="shared" si="530"/>
        <v>0</v>
      </c>
      <c r="AX198" s="201">
        <f t="shared" si="530"/>
        <v>0</v>
      </c>
      <c r="AY198" s="8">
        <f t="shared" si="531"/>
        <v>0</v>
      </c>
      <c r="AZ198" s="8">
        <f t="shared" si="532"/>
        <v>0</v>
      </c>
      <c r="BB198" s="201">
        <f t="shared" si="533"/>
        <v>0</v>
      </c>
      <c r="BC198" s="201">
        <f t="shared" si="533"/>
        <v>0</v>
      </c>
      <c r="BD198" s="8">
        <f t="shared" si="534"/>
        <v>0</v>
      </c>
      <c r="BE198" s="8">
        <f t="shared" si="535"/>
        <v>0</v>
      </c>
      <c r="BG198" s="201">
        <f t="shared" si="536"/>
        <v>0</v>
      </c>
      <c r="BH198" s="201">
        <f t="shared" si="536"/>
        <v>0</v>
      </c>
      <c r="BI198" s="8">
        <f t="shared" si="537"/>
        <v>0</v>
      </c>
      <c r="BJ198" s="8">
        <f t="shared" si="538"/>
        <v>0</v>
      </c>
      <c r="BL198" s="201">
        <f t="shared" si="539"/>
        <v>0</v>
      </c>
      <c r="BM198" s="201">
        <f t="shared" si="539"/>
        <v>0</v>
      </c>
      <c r="BN198" s="8">
        <f t="shared" si="540"/>
        <v>0</v>
      </c>
      <c r="BO198" s="8">
        <f t="shared" si="541"/>
        <v>0</v>
      </c>
      <c r="BQ198" s="201">
        <f t="shared" si="542"/>
        <v>0</v>
      </c>
      <c r="BR198" s="201">
        <f t="shared" si="542"/>
        <v>0</v>
      </c>
      <c r="BS198" s="8">
        <f t="shared" si="543"/>
        <v>0</v>
      </c>
      <c r="BT198" s="8">
        <f t="shared" si="544"/>
        <v>0</v>
      </c>
      <c r="BV198" s="201">
        <f t="shared" si="545"/>
        <v>0</v>
      </c>
      <c r="BW198" s="201">
        <f t="shared" si="545"/>
        <v>0</v>
      </c>
      <c r="BX198" s="8">
        <f t="shared" si="546"/>
        <v>0</v>
      </c>
      <c r="BY198" s="8">
        <f t="shared" si="547"/>
        <v>0</v>
      </c>
      <c r="CA198" s="201">
        <f t="shared" si="548"/>
        <v>0</v>
      </c>
      <c r="CB198" s="201">
        <f t="shared" si="548"/>
        <v>0</v>
      </c>
      <c r="CC198" s="8">
        <f t="shared" si="549"/>
        <v>0</v>
      </c>
      <c r="CD198" s="8">
        <f t="shared" si="550"/>
        <v>0</v>
      </c>
      <c r="CF198" s="201">
        <f t="shared" si="551"/>
        <v>0</v>
      </c>
      <c r="CG198" s="201">
        <f t="shared" si="551"/>
        <v>0</v>
      </c>
      <c r="CH198" s="8">
        <f t="shared" si="552"/>
        <v>0</v>
      </c>
      <c r="CI198" s="8">
        <f t="shared" si="553"/>
        <v>0</v>
      </c>
      <c r="CK198" s="201">
        <f t="shared" si="554"/>
        <v>0</v>
      </c>
      <c r="CL198" s="201">
        <f t="shared" si="554"/>
        <v>0</v>
      </c>
      <c r="CM198" s="8">
        <f t="shared" si="555"/>
        <v>0</v>
      </c>
      <c r="CN198" s="8">
        <f t="shared" si="556"/>
        <v>0</v>
      </c>
      <c r="CP198" s="201">
        <f t="shared" si="557"/>
        <v>0</v>
      </c>
      <c r="CQ198" s="201">
        <f t="shared" si="557"/>
        <v>0</v>
      </c>
      <c r="CR198" s="8">
        <f t="shared" si="558"/>
        <v>0</v>
      </c>
      <c r="CS198" s="8">
        <f t="shared" si="559"/>
        <v>0</v>
      </c>
      <c r="CU198" s="201">
        <f t="shared" si="560"/>
        <v>0</v>
      </c>
      <c r="CV198" s="201">
        <f t="shared" si="560"/>
        <v>0</v>
      </c>
      <c r="CW198" s="8">
        <f t="shared" si="561"/>
        <v>0</v>
      </c>
      <c r="CX198" s="8">
        <f t="shared" si="562"/>
        <v>0</v>
      </c>
      <c r="CZ198" s="201">
        <f t="shared" si="563"/>
        <v>0</v>
      </c>
      <c r="DA198" s="201">
        <f t="shared" si="563"/>
        <v>0</v>
      </c>
      <c r="DB198" s="8">
        <f t="shared" si="564"/>
        <v>0</v>
      </c>
      <c r="DC198" s="8">
        <f t="shared" si="565"/>
        <v>0</v>
      </c>
      <c r="DE198" s="201">
        <f t="shared" si="566"/>
        <v>0</v>
      </c>
      <c r="DF198" s="201">
        <f t="shared" si="566"/>
        <v>0</v>
      </c>
      <c r="DG198" s="8">
        <f t="shared" si="567"/>
        <v>0</v>
      </c>
      <c r="DH198" s="8">
        <f t="shared" si="568"/>
        <v>0</v>
      </c>
      <c r="DJ198" s="201">
        <f t="shared" si="569"/>
        <v>0</v>
      </c>
      <c r="DK198" s="201">
        <f t="shared" si="569"/>
        <v>0</v>
      </c>
      <c r="DL198" s="8">
        <f t="shared" si="570"/>
        <v>0</v>
      </c>
      <c r="DM198" s="8">
        <f t="shared" si="571"/>
        <v>0</v>
      </c>
      <c r="DO198" s="201">
        <f t="shared" si="572"/>
        <v>0</v>
      </c>
      <c r="DP198" s="201">
        <f t="shared" si="572"/>
        <v>0</v>
      </c>
      <c r="DQ198" s="8">
        <f t="shared" si="573"/>
        <v>0</v>
      </c>
      <c r="DR198" s="8">
        <f t="shared" si="574"/>
        <v>0</v>
      </c>
      <c r="DT198" s="51">
        <f t="shared" si="575"/>
        <v>0</v>
      </c>
      <c r="DU198" s="50">
        <f t="shared" si="576"/>
        <v>0</v>
      </c>
      <c r="DV198" s="51">
        <v>0</v>
      </c>
      <c r="DW198" s="50">
        <f t="shared" si="577"/>
        <v>0</v>
      </c>
      <c r="DX198" s="51">
        <f t="shared" si="579"/>
        <v>0</v>
      </c>
      <c r="DY198" s="52">
        <f t="shared" si="578"/>
        <v>0</v>
      </c>
      <c r="DZ198" s="307">
        <f t="shared" si="509"/>
        <v>0</v>
      </c>
    </row>
    <row r="199" spans="1:130" ht="18" customHeight="1" x14ac:dyDescent="0.3">
      <c r="B199" s="54"/>
      <c r="C199" s="54"/>
      <c r="D199" s="54"/>
      <c r="E199" s="239"/>
      <c r="F199" s="263"/>
      <c r="G199" s="274"/>
      <c r="H199" s="263"/>
      <c r="I199" s="56"/>
      <c r="J199" s="56"/>
      <c r="K199" s="265"/>
      <c r="L199" s="264"/>
      <c r="M199" s="57"/>
      <c r="N199" s="394"/>
      <c r="O199" s="214"/>
      <c r="P199" s="8">
        <f t="shared" si="510"/>
        <v>0</v>
      </c>
      <c r="Q199" s="8">
        <f t="shared" si="511"/>
        <v>0</v>
      </c>
      <c r="S199" s="201">
        <f t="shared" si="512"/>
        <v>0</v>
      </c>
      <c r="T199" s="201">
        <f t="shared" si="512"/>
        <v>0</v>
      </c>
      <c r="U199" s="8">
        <f t="shared" si="513"/>
        <v>0</v>
      </c>
      <c r="V199" s="8">
        <f t="shared" si="514"/>
        <v>0</v>
      </c>
      <c r="X199" s="201">
        <f t="shared" si="515"/>
        <v>0</v>
      </c>
      <c r="Y199" s="201">
        <f t="shared" si="515"/>
        <v>0</v>
      </c>
      <c r="Z199" s="8">
        <f t="shared" si="516"/>
        <v>0</v>
      </c>
      <c r="AA199" s="8">
        <f t="shared" si="517"/>
        <v>0</v>
      </c>
      <c r="AC199" s="201">
        <f t="shared" si="518"/>
        <v>0</v>
      </c>
      <c r="AD199" s="201">
        <f t="shared" si="518"/>
        <v>0</v>
      </c>
      <c r="AE199" s="8">
        <f t="shared" si="519"/>
        <v>0</v>
      </c>
      <c r="AF199" s="8">
        <f t="shared" si="520"/>
        <v>0</v>
      </c>
      <c r="AH199" s="201">
        <f t="shared" si="521"/>
        <v>0</v>
      </c>
      <c r="AI199" s="201">
        <f t="shared" si="521"/>
        <v>0</v>
      </c>
      <c r="AJ199" s="8">
        <f t="shared" si="522"/>
        <v>0</v>
      </c>
      <c r="AK199" s="8">
        <f t="shared" si="523"/>
        <v>0</v>
      </c>
      <c r="AM199" s="201">
        <f t="shared" si="524"/>
        <v>0</v>
      </c>
      <c r="AN199" s="201">
        <f t="shared" si="524"/>
        <v>0</v>
      </c>
      <c r="AO199" s="8">
        <f t="shared" si="525"/>
        <v>0</v>
      </c>
      <c r="AP199" s="8">
        <f t="shared" si="526"/>
        <v>0</v>
      </c>
      <c r="AR199" s="201">
        <f t="shared" si="527"/>
        <v>0</v>
      </c>
      <c r="AS199" s="201">
        <f t="shared" si="527"/>
        <v>0</v>
      </c>
      <c r="AT199" s="8">
        <f t="shared" si="528"/>
        <v>0</v>
      </c>
      <c r="AU199" s="8">
        <f t="shared" si="529"/>
        <v>0</v>
      </c>
      <c r="AW199" s="201">
        <f t="shared" si="530"/>
        <v>0</v>
      </c>
      <c r="AX199" s="201">
        <f t="shared" si="530"/>
        <v>0</v>
      </c>
      <c r="AY199" s="8">
        <f t="shared" si="531"/>
        <v>0</v>
      </c>
      <c r="AZ199" s="8">
        <f t="shared" si="532"/>
        <v>0</v>
      </c>
      <c r="BB199" s="201">
        <f t="shared" si="533"/>
        <v>0</v>
      </c>
      <c r="BC199" s="201">
        <f t="shared" si="533"/>
        <v>0</v>
      </c>
      <c r="BD199" s="8">
        <f t="shared" si="534"/>
        <v>0</v>
      </c>
      <c r="BE199" s="8">
        <f t="shared" si="535"/>
        <v>0</v>
      </c>
      <c r="BG199" s="201">
        <f t="shared" si="536"/>
        <v>0</v>
      </c>
      <c r="BH199" s="201">
        <f t="shared" si="536"/>
        <v>0</v>
      </c>
      <c r="BI199" s="8">
        <f t="shared" si="537"/>
        <v>0</v>
      </c>
      <c r="BJ199" s="8">
        <f t="shared" si="538"/>
        <v>0</v>
      </c>
      <c r="BL199" s="201">
        <f t="shared" si="539"/>
        <v>0</v>
      </c>
      <c r="BM199" s="201">
        <f t="shared" si="539"/>
        <v>0</v>
      </c>
      <c r="BN199" s="8">
        <f t="shared" si="540"/>
        <v>0</v>
      </c>
      <c r="BO199" s="8">
        <f t="shared" si="541"/>
        <v>0</v>
      </c>
      <c r="BQ199" s="201">
        <f t="shared" si="542"/>
        <v>0</v>
      </c>
      <c r="BR199" s="201">
        <f t="shared" si="542"/>
        <v>0</v>
      </c>
      <c r="BS199" s="8">
        <f t="shared" si="543"/>
        <v>0</v>
      </c>
      <c r="BT199" s="8">
        <f t="shared" si="544"/>
        <v>0</v>
      </c>
      <c r="BV199" s="201">
        <f t="shared" si="545"/>
        <v>0</v>
      </c>
      <c r="BW199" s="201">
        <f t="shared" si="545"/>
        <v>0</v>
      </c>
      <c r="BX199" s="8">
        <f t="shared" si="546"/>
        <v>0</v>
      </c>
      <c r="BY199" s="8">
        <f t="shared" si="547"/>
        <v>0</v>
      </c>
      <c r="CA199" s="201">
        <f t="shared" si="548"/>
        <v>0</v>
      </c>
      <c r="CB199" s="201">
        <f t="shared" si="548"/>
        <v>0</v>
      </c>
      <c r="CC199" s="8">
        <f t="shared" si="549"/>
        <v>0</v>
      </c>
      <c r="CD199" s="8">
        <f t="shared" si="550"/>
        <v>0</v>
      </c>
      <c r="CF199" s="201">
        <f t="shared" si="551"/>
        <v>0</v>
      </c>
      <c r="CG199" s="201">
        <f t="shared" si="551"/>
        <v>0</v>
      </c>
      <c r="CH199" s="8">
        <f t="shared" si="552"/>
        <v>0</v>
      </c>
      <c r="CI199" s="8">
        <f t="shared" si="553"/>
        <v>0</v>
      </c>
      <c r="CK199" s="201">
        <f t="shared" si="554"/>
        <v>0</v>
      </c>
      <c r="CL199" s="201">
        <f t="shared" si="554"/>
        <v>0</v>
      </c>
      <c r="CM199" s="8">
        <f t="shared" si="555"/>
        <v>0</v>
      </c>
      <c r="CN199" s="8">
        <f t="shared" si="556"/>
        <v>0</v>
      </c>
      <c r="CP199" s="201">
        <f t="shared" si="557"/>
        <v>0</v>
      </c>
      <c r="CQ199" s="201">
        <f t="shared" si="557"/>
        <v>0</v>
      </c>
      <c r="CR199" s="8">
        <f t="shared" si="558"/>
        <v>0</v>
      </c>
      <c r="CS199" s="8">
        <f t="shared" si="559"/>
        <v>0</v>
      </c>
      <c r="CU199" s="201">
        <f t="shared" si="560"/>
        <v>0</v>
      </c>
      <c r="CV199" s="201">
        <f t="shared" si="560"/>
        <v>0</v>
      </c>
      <c r="CW199" s="8">
        <f t="shared" si="561"/>
        <v>0</v>
      </c>
      <c r="CX199" s="8">
        <f t="shared" si="562"/>
        <v>0</v>
      </c>
      <c r="CZ199" s="201">
        <f t="shared" si="563"/>
        <v>0</v>
      </c>
      <c r="DA199" s="201">
        <f t="shared" si="563"/>
        <v>0</v>
      </c>
      <c r="DB199" s="8">
        <f t="shared" si="564"/>
        <v>0</v>
      </c>
      <c r="DC199" s="8">
        <f t="shared" si="565"/>
        <v>0</v>
      </c>
      <c r="DE199" s="201">
        <f t="shared" si="566"/>
        <v>0</v>
      </c>
      <c r="DF199" s="201">
        <f t="shared" si="566"/>
        <v>0</v>
      </c>
      <c r="DG199" s="8">
        <f t="shared" si="567"/>
        <v>0</v>
      </c>
      <c r="DH199" s="8">
        <f t="shared" si="568"/>
        <v>0</v>
      </c>
      <c r="DJ199" s="201">
        <f t="shared" si="569"/>
        <v>0</v>
      </c>
      <c r="DK199" s="201">
        <f t="shared" si="569"/>
        <v>0</v>
      </c>
      <c r="DL199" s="8">
        <f t="shared" si="570"/>
        <v>0</v>
      </c>
      <c r="DM199" s="8">
        <f t="shared" si="571"/>
        <v>0</v>
      </c>
      <c r="DO199" s="201">
        <f t="shared" si="572"/>
        <v>0</v>
      </c>
      <c r="DP199" s="201">
        <f t="shared" si="572"/>
        <v>0</v>
      </c>
      <c r="DQ199" s="8">
        <f t="shared" si="573"/>
        <v>0</v>
      </c>
      <c r="DR199" s="8">
        <f t="shared" si="574"/>
        <v>0</v>
      </c>
      <c r="DT199" s="51">
        <f t="shared" si="575"/>
        <v>0</v>
      </c>
      <c r="DU199" s="50">
        <f t="shared" si="576"/>
        <v>0</v>
      </c>
      <c r="DV199" s="51">
        <v>0</v>
      </c>
      <c r="DW199" s="50">
        <f t="shared" si="577"/>
        <v>0</v>
      </c>
      <c r="DX199" s="51">
        <f t="shared" si="579"/>
        <v>0</v>
      </c>
      <c r="DY199" s="52">
        <f t="shared" si="578"/>
        <v>0</v>
      </c>
      <c r="DZ199" s="307">
        <f t="shared" si="509"/>
        <v>0</v>
      </c>
    </row>
    <row r="200" spans="1:130" s="60" customFormat="1" ht="18" customHeight="1" x14ac:dyDescent="0.3">
      <c r="A200" s="1"/>
      <c r="B200" s="317"/>
      <c r="C200" s="345"/>
      <c r="D200" s="196"/>
      <c r="E200" s="241"/>
      <c r="F200" s="263"/>
      <c r="G200" s="274"/>
      <c r="K200" s="302"/>
      <c r="M200" s="61"/>
      <c r="N200" s="394"/>
      <c r="O200" s="214"/>
      <c r="P200" s="8">
        <f t="shared" si="510"/>
        <v>0</v>
      </c>
      <c r="Q200" s="8">
        <f t="shared" si="511"/>
        <v>0</v>
      </c>
      <c r="R200" s="3"/>
      <c r="S200" s="201">
        <f t="shared" si="512"/>
        <v>0</v>
      </c>
      <c r="T200" s="201">
        <f t="shared" si="512"/>
        <v>0</v>
      </c>
      <c r="U200" s="8">
        <f t="shared" si="513"/>
        <v>0</v>
      </c>
      <c r="V200" s="8">
        <f t="shared" si="514"/>
        <v>0</v>
      </c>
      <c r="W200" s="3"/>
      <c r="X200" s="201">
        <f t="shared" si="515"/>
        <v>0</v>
      </c>
      <c r="Y200" s="201">
        <f t="shared" si="515"/>
        <v>0</v>
      </c>
      <c r="Z200" s="8">
        <f t="shared" si="516"/>
        <v>0</v>
      </c>
      <c r="AA200" s="8">
        <f t="shared" si="517"/>
        <v>0</v>
      </c>
      <c r="AB200" s="1"/>
      <c r="AC200" s="201">
        <f t="shared" si="518"/>
        <v>0</v>
      </c>
      <c r="AD200" s="201">
        <f t="shared" si="518"/>
        <v>0</v>
      </c>
      <c r="AE200" s="8">
        <f t="shared" si="519"/>
        <v>0</v>
      </c>
      <c r="AF200" s="8">
        <f t="shared" si="520"/>
        <v>0</v>
      </c>
      <c r="AH200" s="201">
        <f t="shared" si="521"/>
        <v>0</v>
      </c>
      <c r="AI200" s="201">
        <f t="shared" si="521"/>
        <v>0</v>
      </c>
      <c r="AJ200" s="8">
        <f t="shared" si="522"/>
        <v>0</v>
      </c>
      <c r="AK200" s="8">
        <f t="shared" si="523"/>
        <v>0</v>
      </c>
      <c r="AM200" s="201">
        <f t="shared" si="524"/>
        <v>0</v>
      </c>
      <c r="AN200" s="201">
        <f t="shared" si="524"/>
        <v>0</v>
      </c>
      <c r="AO200" s="8">
        <f t="shared" si="525"/>
        <v>0</v>
      </c>
      <c r="AP200" s="8">
        <f t="shared" si="526"/>
        <v>0</v>
      </c>
      <c r="AR200" s="201">
        <f t="shared" si="527"/>
        <v>0</v>
      </c>
      <c r="AS200" s="201">
        <f t="shared" si="527"/>
        <v>0</v>
      </c>
      <c r="AT200" s="8">
        <f t="shared" si="528"/>
        <v>0</v>
      </c>
      <c r="AU200" s="8">
        <f t="shared" si="529"/>
        <v>0</v>
      </c>
      <c r="AW200" s="201">
        <f t="shared" si="530"/>
        <v>0</v>
      </c>
      <c r="AX200" s="201">
        <f t="shared" si="530"/>
        <v>0</v>
      </c>
      <c r="AY200" s="8">
        <f t="shared" si="531"/>
        <v>0</v>
      </c>
      <c r="AZ200" s="8">
        <f t="shared" si="532"/>
        <v>0</v>
      </c>
      <c r="BB200" s="201">
        <f t="shared" si="533"/>
        <v>0</v>
      </c>
      <c r="BC200" s="201">
        <f t="shared" si="533"/>
        <v>0</v>
      </c>
      <c r="BD200" s="8">
        <f t="shared" si="534"/>
        <v>0</v>
      </c>
      <c r="BE200" s="8">
        <f t="shared" si="535"/>
        <v>0</v>
      </c>
      <c r="BG200" s="201">
        <f t="shared" si="536"/>
        <v>0</v>
      </c>
      <c r="BH200" s="201">
        <f t="shared" si="536"/>
        <v>0</v>
      </c>
      <c r="BI200" s="8">
        <f t="shared" si="537"/>
        <v>0</v>
      </c>
      <c r="BJ200" s="8">
        <f t="shared" si="538"/>
        <v>0</v>
      </c>
      <c r="BL200" s="201">
        <f t="shared" si="539"/>
        <v>0</v>
      </c>
      <c r="BM200" s="201">
        <f t="shared" si="539"/>
        <v>0</v>
      </c>
      <c r="BN200" s="8">
        <f t="shared" si="540"/>
        <v>0</v>
      </c>
      <c r="BO200" s="8">
        <f t="shared" si="541"/>
        <v>0</v>
      </c>
      <c r="BQ200" s="201">
        <f t="shared" si="542"/>
        <v>0</v>
      </c>
      <c r="BR200" s="201">
        <f t="shared" si="542"/>
        <v>0</v>
      </c>
      <c r="BS200" s="8">
        <f t="shared" si="543"/>
        <v>0</v>
      </c>
      <c r="BT200" s="8">
        <f t="shared" si="544"/>
        <v>0</v>
      </c>
      <c r="BV200" s="201">
        <f t="shared" si="545"/>
        <v>0</v>
      </c>
      <c r="BW200" s="201">
        <f t="shared" si="545"/>
        <v>0</v>
      </c>
      <c r="BX200" s="8">
        <f t="shared" si="546"/>
        <v>0</v>
      </c>
      <c r="BY200" s="8">
        <f t="shared" si="547"/>
        <v>0</v>
      </c>
      <c r="CA200" s="201">
        <f t="shared" si="548"/>
        <v>0</v>
      </c>
      <c r="CB200" s="201">
        <f t="shared" si="548"/>
        <v>0</v>
      </c>
      <c r="CC200" s="8">
        <f t="shared" si="549"/>
        <v>0</v>
      </c>
      <c r="CD200" s="8">
        <f t="shared" si="550"/>
        <v>0</v>
      </c>
      <c r="CF200" s="201">
        <f t="shared" si="551"/>
        <v>0</v>
      </c>
      <c r="CG200" s="201">
        <f t="shared" si="551"/>
        <v>0</v>
      </c>
      <c r="CH200" s="8">
        <f t="shared" si="552"/>
        <v>0</v>
      </c>
      <c r="CI200" s="8">
        <f t="shared" si="553"/>
        <v>0</v>
      </c>
      <c r="CK200" s="201">
        <f t="shared" si="554"/>
        <v>0</v>
      </c>
      <c r="CL200" s="201">
        <f t="shared" si="554"/>
        <v>0</v>
      </c>
      <c r="CM200" s="8">
        <f t="shared" si="555"/>
        <v>0</v>
      </c>
      <c r="CN200" s="8">
        <f t="shared" si="556"/>
        <v>0</v>
      </c>
      <c r="CP200" s="201">
        <f t="shared" si="557"/>
        <v>0</v>
      </c>
      <c r="CQ200" s="201">
        <f t="shared" si="557"/>
        <v>0</v>
      </c>
      <c r="CR200" s="8">
        <f t="shared" si="558"/>
        <v>0</v>
      </c>
      <c r="CS200" s="8">
        <f t="shared" si="559"/>
        <v>0</v>
      </c>
      <c r="CU200" s="201">
        <f t="shared" si="560"/>
        <v>0</v>
      </c>
      <c r="CV200" s="201">
        <f t="shared" si="560"/>
        <v>0</v>
      </c>
      <c r="CW200" s="8">
        <f t="shared" si="561"/>
        <v>0</v>
      </c>
      <c r="CX200" s="8">
        <f t="shared" si="562"/>
        <v>0</v>
      </c>
      <c r="CZ200" s="201">
        <f t="shared" si="563"/>
        <v>0</v>
      </c>
      <c r="DA200" s="201">
        <f t="shared" si="563"/>
        <v>0</v>
      </c>
      <c r="DB200" s="8">
        <f t="shared" si="564"/>
        <v>0</v>
      </c>
      <c r="DC200" s="8">
        <f t="shared" si="565"/>
        <v>0</v>
      </c>
      <c r="DE200" s="201">
        <f t="shared" si="566"/>
        <v>0</v>
      </c>
      <c r="DF200" s="201">
        <f t="shared" si="566"/>
        <v>0</v>
      </c>
      <c r="DG200" s="8">
        <f t="shared" si="567"/>
        <v>0</v>
      </c>
      <c r="DH200" s="8">
        <f t="shared" si="568"/>
        <v>0</v>
      </c>
      <c r="DJ200" s="201">
        <f t="shared" si="569"/>
        <v>0</v>
      </c>
      <c r="DK200" s="201">
        <f t="shared" si="569"/>
        <v>0</v>
      </c>
      <c r="DL200" s="8">
        <f t="shared" si="570"/>
        <v>0</v>
      </c>
      <c r="DM200" s="8">
        <f t="shared" si="571"/>
        <v>0</v>
      </c>
      <c r="DO200" s="201">
        <f t="shared" si="572"/>
        <v>0</v>
      </c>
      <c r="DP200" s="201">
        <f t="shared" si="572"/>
        <v>0</v>
      </c>
      <c r="DQ200" s="8">
        <f t="shared" si="573"/>
        <v>0</v>
      </c>
      <c r="DR200" s="8">
        <f t="shared" si="574"/>
        <v>0</v>
      </c>
      <c r="DT200" s="51">
        <f t="shared" si="575"/>
        <v>0</v>
      </c>
      <c r="DU200" s="50">
        <f t="shared" si="576"/>
        <v>0</v>
      </c>
      <c r="DV200" s="51">
        <v>0</v>
      </c>
      <c r="DW200" s="50">
        <f t="shared" si="577"/>
        <v>0</v>
      </c>
      <c r="DX200" s="51">
        <f t="shared" si="579"/>
        <v>0</v>
      </c>
      <c r="DY200" s="52">
        <f t="shared" si="578"/>
        <v>0</v>
      </c>
      <c r="DZ200" s="307">
        <f t="shared" si="509"/>
        <v>0</v>
      </c>
    </row>
    <row r="201" spans="1:130" s="72" customFormat="1" ht="32.4" customHeight="1" thickBot="1" x14ac:dyDescent="0.35">
      <c r="B201" s="436" t="s">
        <v>105</v>
      </c>
      <c r="C201" s="437" t="str">
        <f>B180</f>
        <v>IT equipment</v>
      </c>
      <c r="D201" s="445"/>
      <c r="E201" s="242"/>
      <c r="F201" s="73"/>
      <c r="G201" s="73"/>
      <c r="H201" s="73"/>
      <c r="I201" s="73"/>
      <c r="J201" s="73"/>
      <c r="K201" s="74"/>
      <c r="L201" s="73"/>
      <c r="M201" s="75"/>
      <c r="N201" s="391">
        <f>P46</f>
        <v>0</v>
      </c>
      <c r="O201" s="278"/>
      <c r="P201" s="95">
        <f>SUM(P181:P200)</f>
        <v>0</v>
      </c>
      <c r="Q201" s="218">
        <f>SUM(Q181:Q200)</f>
        <v>0</v>
      </c>
      <c r="R201" s="78"/>
      <c r="S201" s="294">
        <f>U46</f>
        <v>0</v>
      </c>
      <c r="T201" s="294"/>
      <c r="U201" s="76">
        <f>SUM(U181:U200)</f>
        <v>0</v>
      </c>
      <c r="V201" s="77">
        <f>SUM(V181:V200)</f>
        <v>0</v>
      </c>
      <c r="W201" s="78"/>
      <c r="X201" s="391">
        <f>Z46</f>
        <v>0</v>
      </c>
      <c r="Y201" s="277"/>
      <c r="Z201" s="76">
        <f>SUM(Z181:Z200)</f>
        <v>0</v>
      </c>
      <c r="AA201" s="77">
        <f>SUM(AA181:AA200)</f>
        <v>0</v>
      </c>
      <c r="AB201" s="79"/>
      <c r="AC201" s="391">
        <f>AE46</f>
        <v>0</v>
      </c>
      <c r="AD201" s="277"/>
      <c r="AE201" s="76">
        <f>SUM(AE181:AE200)</f>
        <v>0</v>
      </c>
      <c r="AF201" s="77">
        <f>SUM(AF181:AF200)</f>
        <v>0</v>
      </c>
      <c r="AH201" s="391">
        <f>AJ46</f>
        <v>0</v>
      </c>
      <c r="AI201" s="277"/>
      <c r="AJ201" s="76">
        <f>SUM(AJ181:AJ200)</f>
        <v>0</v>
      </c>
      <c r="AK201" s="77">
        <f>SUM(AK181:AK200)</f>
        <v>0</v>
      </c>
      <c r="AM201" s="391">
        <f>AO46</f>
        <v>0</v>
      </c>
      <c r="AN201" s="277"/>
      <c r="AO201" s="76">
        <f>SUM(AO181:AO200)</f>
        <v>0</v>
      </c>
      <c r="AP201" s="77">
        <f>SUM(AP181:AP200)</f>
        <v>0</v>
      </c>
      <c r="AR201" s="391">
        <f>AT46</f>
        <v>0</v>
      </c>
      <c r="AS201" s="277"/>
      <c r="AT201" s="76">
        <f>SUM(AT181:AT200)</f>
        <v>0</v>
      </c>
      <c r="AU201" s="77">
        <f>SUM(AU181:AU200)</f>
        <v>0</v>
      </c>
      <c r="AW201" s="391">
        <f>AY46</f>
        <v>0</v>
      </c>
      <c r="AX201" s="277"/>
      <c r="AY201" s="76">
        <f>SUM(AY181:AY200)</f>
        <v>0</v>
      </c>
      <c r="AZ201" s="77">
        <f>SUM(AZ181:AZ200)</f>
        <v>0</v>
      </c>
      <c r="BB201" s="391">
        <f>BD46</f>
        <v>0</v>
      </c>
      <c r="BC201" s="277"/>
      <c r="BD201" s="76">
        <f>SUM(BD181:BD200)</f>
        <v>0</v>
      </c>
      <c r="BE201" s="77">
        <f>SUM(BE181:BE200)</f>
        <v>0</v>
      </c>
      <c r="BG201" s="391">
        <f>BI46</f>
        <v>0</v>
      </c>
      <c r="BH201" s="277"/>
      <c r="BI201" s="76">
        <f>SUM(BI181:BI200)</f>
        <v>0</v>
      </c>
      <c r="BJ201" s="77">
        <f>SUM(BJ181:BJ200)</f>
        <v>0</v>
      </c>
      <c r="BL201" s="391">
        <f>BN46</f>
        <v>0</v>
      </c>
      <c r="BM201" s="277"/>
      <c r="BN201" s="76">
        <f>SUM(BN181:BN200)</f>
        <v>0</v>
      </c>
      <c r="BO201" s="77">
        <f>SUM(BO181:BO200)</f>
        <v>0</v>
      </c>
      <c r="BQ201" s="391">
        <f>BS46</f>
        <v>0</v>
      </c>
      <c r="BR201" s="277"/>
      <c r="BS201" s="76">
        <f>SUM(BS181:BS200)</f>
        <v>0</v>
      </c>
      <c r="BT201" s="77">
        <f>SUM(BT181:BT200)</f>
        <v>0</v>
      </c>
      <c r="BV201" s="391">
        <f>BX46</f>
        <v>0</v>
      </c>
      <c r="BW201" s="277"/>
      <c r="BX201" s="76">
        <f>SUM(BX181:BX200)</f>
        <v>0</v>
      </c>
      <c r="BY201" s="77">
        <f>SUM(BY181:BY200)</f>
        <v>0</v>
      </c>
      <c r="CA201" s="391">
        <f>CC46</f>
        <v>0</v>
      </c>
      <c r="CB201" s="277"/>
      <c r="CC201" s="76">
        <f>SUM(CC181:CC200)</f>
        <v>0</v>
      </c>
      <c r="CD201" s="77">
        <f>SUM(CD181:CD200)</f>
        <v>0</v>
      </c>
      <c r="CF201" s="391">
        <f>CH46</f>
        <v>0</v>
      </c>
      <c r="CG201" s="277"/>
      <c r="CH201" s="76">
        <f>SUM(CH181:CH200)</f>
        <v>0</v>
      </c>
      <c r="CI201" s="77">
        <f>SUM(CI181:CI200)</f>
        <v>0</v>
      </c>
      <c r="CK201" s="391">
        <f>CM46</f>
        <v>0</v>
      </c>
      <c r="CL201" s="277"/>
      <c r="CM201" s="76">
        <f>SUM(CM181:CM200)</f>
        <v>0</v>
      </c>
      <c r="CN201" s="77">
        <f>SUM(CN181:CN200)</f>
        <v>0</v>
      </c>
      <c r="CP201" s="391">
        <f>CR46</f>
        <v>0</v>
      </c>
      <c r="CQ201" s="277"/>
      <c r="CR201" s="76">
        <f>SUM(CR181:CR200)</f>
        <v>0</v>
      </c>
      <c r="CS201" s="77">
        <f>SUM(CS181:CS200)</f>
        <v>0</v>
      </c>
      <c r="CU201" s="391">
        <f>CW46</f>
        <v>0</v>
      </c>
      <c r="CV201" s="277"/>
      <c r="CW201" s="76">
        <f>SUM(CW181:CW200)</f>
        <v>0</v>
      </c>
      <c r="CX201" s="77">
        <f>SUM(CX181:CX200)</f>
        <v>0</v>
      </c>
      <c r="CZ201" s="391">
        <f>DB46</f>
        <v>0</v>
      </c>
      <c r="DA201" s="277"/>
      <c r="DB201" s="76">
        <f>SUM(DB181:DB200)</f>
        <v>0</v>
      </c>
      <c r="DC201" s="77">
        <f>SUM(DC181:DC200)</f>
        <v>0</v>
      </c>
      <c r="DE201" s="391">
        <f>DG46</f>
        <v>0</v>
      </c>
      <c r="DF201" s="277"/>
      <c r="DG201" s="76">
        <f>SUM(DG181:DG200)</f>
        <v>0</v>
      </c>
      <c r="DH201" s="77">
        <f>SUM(DH181:DH200)</f>
        <v>0</v>
      </c>
      <c r="DJ201" s="391">
        <f>DL46</f>
        <v>0</v>
      </c>
      <c r="DK201" s="277"/>
      <c r="DL201" s="76">
        <f>SUM(DL181:DL200)</f>
        <v>0</v>
      </c>
      <c r="DM201" s="77">
        <f>SUM(DM181:DM200)</f>
        <v>0</v>
      </c>
      <c r="DO201" s="391">
        <f>DQ46</f>
        <v>0</v>
      </c>
      <c r="DP201" s="277"/>
      <c r="DQ201" s="76">
        <f>SUM(DQ181:DQ200)</f>
        <v>0</v>
      </c>
      <c r="DR201" s="77">
        <f>SUM(DR181:DR200)</f>
        <v>0</v>
      </c>
      <c r="DT201" s="80">
        <f t="shared" ref="DT201:DX201" si="582">SUM(DT181:DT200)</f>
        <v>0</v>
      </c>
      <c r="DU201" s="77">
        <f t="shared" si="582"/>
        <v>0</v>
      </c>
      <c r="DV201" s="77">
        <f t="shared" si="582"/>
        <v>0</v>
      </c>
      <c r="DW201" s="77">
        <f t="shared" si="582"/>
        <v>0</v>
      </c>
      <c r="DX201" s="77">
        <f t="shared" si="582"/>
        <v>0</v>
      </c>
      <c r="DY201" s="77">
        <f>SUM(Q201+V201+AA201+AF201+AK201+AP201+AU201+AZ201+BE201+BJ201+BO201+BT201+BY201+CD201+CI201+CN201+CS201+CX201+DC201+DH201+DM201+DR201)</f>
        <v>0</v>
      </c>
      <c r="DZ201" s="311" t="s">
        <v>53</v>
      </c>
    </row>
    <row r="202" spans="1:130" x14ac:dyDescent="0.3">
      <c r="P202" s="280" t="s">
        <v>17</v>
      </c>
      <c r="Q202" s="281" t="s">
        <v>18</v>
      </c>
      <c r="U202" s="280" t="s">
        <v>17</v>
      </c>
      <c r="V202" s="281" t="s">
        <v>18</v>
      </c>
      <c r="Z202" s="280" t="s">
        <v>17</v>
      </c>
      <c r="AA202" s="281" t="s">
        <v>18</v>
      </c>
      <c r="AE202" s="280" t="s">
        <v>17</v>
      </c>
      <c r="AF202" s="281" t="s">
        <v>18</v>
      </c>
      <c r="AJ202" s="280" t="s">
        <v>17</v>
      </c>
      <c r="AK202" s="281" t="s">
        <v>18</v>
      </c>
      <c r="AO202" s="280" t="s">
        <v>17</v>
      </c>
      <c r="AP202" s="281" t="s">
        <v>18</v>
      </c>
      <c r="AT202" s="280" t="s">
        <v>17</v>
      </c>
      <c r="AU202" s="281" t="s">
        <v>18</v>
      </c>
      <c r="AY202" s="280" t="s">
        <v>17</v>
      </c>
      <c r="AZ202" s="281" t="s">
        <v>18</v>
      </c>
      <c r="BD202" s="280" t="s">
        <v>17</v>
      </c>
      <c r="BE202" s="281" t="s">
        <v>18</v>
      </c>
      <c r="BI202" s="280" t="s">
        <v>17</v>
      </c>
      <c r="BJ202" s="281" t="s">
        <v>18</v>
      </c>
      <c r="BN202" s="280" t="s">
        <v>17</v>
      </c>
      <c r="BO202" s="281" t="s">
        <v>18</v>
      </c>
      <c r="BS202" s="280" t="s">
        <v>17</v>
      </c>
      <c r="BT202" s="281" t="s">
        <v>18</v>
      </c>
      <c r="BX202" s="280" t="s">
        <v>17</v>
      </c>
      <c r="BY202" s="281" t="s">
        <v>18</v>
      </c>
      <c r="CC202" s="280" t="s">
        <v>17</v>
      </c>
      <c r="CD202" s="281" t="s">
        <v>18</v>
      </c>
      <c r="CH202" s="280" t="s">
        <v>17</v>
      </c>
      <c r="CI202" s="281" t="s">
        <v>18</v>
      </c>
      <c r="CM202" s="280" t="s">
        <v>17</v>
      </c>
      <c r="CN202" s="281" t="s">
        <v>18</v>
      </c>
      <c r="CR202" s="280" t="s">
        <v>17</v>
      </c>
      <c r="CS202" s="281" t="s">
        <v>18</v>
      </c>
      <c r="CW202" s="280" t="s">
        <v>17</v>
      </c>
      <c r="CX202" s="281" t="s">
        <v>18</v>
      </c>
      <c r="DB202" s="280" t="s">
        <v>17</v>
      </c>
      <c r="DC202" s="281" t="s">
        <v>18</v>
      </c>
      <c r="DG202" s="280" t="s">
        <v>17</v>
      </c>
      <c r="DH202" s="281" t="s">
        <v>18</v>
      </c>
      <c r="DL202" s="280" t="s">
        <v>17</v>
      </c>
      <c r="DM202" s="281" t="s">
        <v>18</v>
      </c>
      <c r="DQ202" s="280" t="s">
        <v>17</v>
      </c>
      <c r="DR202" s="281" t="s">
        <v>18</v>
      </c>
      <c r="DT202" s="280" t="s">
        <v>17</v>
      </c>
      <c r="DU202" s="281" t="s">
        <v>18</v>
      </c>
      <c r="DV202" s="280" t="s">
        <v>17</v>
      </c>
      <c r="DW202" s="281" t="s">
        <v>18</v>
      </c>
      <c r="DX202" s="280" t="s">
        <v>17</v>
      </c>
      <c r="DY202" s="281" t="s">
        <v>18</v>
      </c>
    </row>
    <row r="205" spans="1:130" ht="26.4" customHeight="1" x14ac:dyDescent="0.3">
      <c r="I205" s="2"/>
      <c r="J205" s="2"/>
      <c r="L205" s="2"/>
      <c r="N205" s="392"/>
      <c r="O205" s="217"/>
      <c r="P205" s="282"/>
      <c r="Q205" s="83"/>
      <c r="R205" s="22"/>
      <c r="S205" s="380"/>
      <c r="T205" s="206"/>
      <c r="U205" s="282"/>
      <c r="V205" s="83"/>
      <c r="W205" s="22"/>
      <c r="X205" s="392"/>
      <c r="Y205" s="82"/>
      <c r="Z205" s="282"/>
      <c r="AA205" s="83"/>
      <c r="AB205" s="451"/>
      <c r="AC205" s="392"/>
      <c r="AD205" s="82"/>
      <c r="AE205" s="282"/>
      <c r="AF205" s="83"/>
      <c r="AH205" s="392"/>
      <c r="AI205" s="82"/>
      <c r="AJ205" s="282"/>
      <c r="AK205" s="83"/>
      <c r="AM205" s="392"/>
      <c r="AN205" s="82"/>
      <c r="AO205" s="282"/>
      <c r="AP205" s="83"/>
      <c r="AR205" s="392"/>
      <c r="AS205" s="82"/>
      <c r="AT205" s="282"/>
      <c r="AU205" s="83"/>
      <c r="AW205" s="392"/>
      <c r="AX205" s="82"/>
      <c r="AY205" s="282"/>
      <c r="AZ205" s="83"/>
      <c r="BB205" s="392"/>
      <c r="BC205" s="82"/>
      <c r="BD205" s="282"/>
      <c r="BE205" s="83"/>
      <c r="BG205" s="392"/>
      <c r="BH205" s="82"/>
      <c r="BI205" s="282"/>
      <c r="BJ205" s="83"/>
      <c r="BL205" s="392"/>
      <c r="BM205" s="82"/>
      <c r="BN205" s="282"/>
      <c r="BO205" s="83"/>
      <c r="BQ205" s="392"/>
      <c r="BR205" s="82"/>
      <c r="BS205" s="282"/>
      <c r="BT205" s="83"/>
      <c r="BV205" s="392"/>
      <c r="BW205" s="82"/>
      <c r="BX205" s="282"/>
      <c r="BY205" s="83"/>
      <c r="CA205" s="392"/>
      <c r="CB205" s="82"/>
      <c r="CC205" s="282"/>
      <c r="CD205" s="83"/>
      <c r="CF205" s="392"/>
      <c r="CG205" s="82"/>
      <c r="CH205" s="282"/>
      <c r="CI205" s="83"/>
      <c r="CK205" s="392"/>
      <c r="CL205" s="82"/>
      <c r="CM205" s="282"/>
      <c r="CN205" s="83"/>
      <c r="CP205" s="392"/>
      <c r="CQ205" s="82"/>
      <c r="CR205" s="282"/>
      <c r="CS205" s="83"/>
      <c r="CU205" s="392"/>
      <c r="CV205" s="82"/>
      <c r="CW205" s="282"/>
      <c r="CX205" s="83"/>
      <c r="CZ205" s="392"/>
      <c r="DA205" s="82"/>
      <c r="DB205" s="282"/>
      <c r="DC205" s="83"/>
      <c r="DE205" s="392"/>
      <c r="DF205" s="82"/>
      <c r="DG205" s="282"/>
      <c r="DH205" s="83"/>
      <c r="DJ205" s="392"/>
      <c r="DK205" s="82"/>
      <c r="DL205" s="282"/>
      <c r="DM205" s="83"/>
      <c r="DO205" s="392"/>
      <c r="DP205" s="82"/>
      <c r="DQ205" s="282"/>
      <c r="DR205" s="83"/>
      <c r="DT205" s="605" t="s">
        <v>12</v>
      </c>
      <c r="DU205" s="606"/>
      <c r="DV205" s="605" t="s">
        <v>13</v>
      </c>
      <c r="DW205" s="606"/>
      <c r="DX205" s="603" t="s">
        <v>14</v>
      </c>
      <c r="DY205" s="604"/>
    </row>
    <row r="206" spans="1:130" ht="15" thickBot="1" x14ac:dyDescent="0.35">
      <c r="I206" s="2"/>
      <c r="J206" s="2"/>
      <c r="L206" s="2"/>
      <c r="N206" s="388" t="s">
        <v>15</v>
      </c>
      <c r="O206" s="211" t="s">
        <v>16</v>
      </c>
      <c r="P206" s="31" t="s">
        <v>17</v>
      </c>
      <c r="Q206" s="32" t="s">
        <v>18</v>
      </c>
      <c r="R206" s="22"/>
      <c r="S206" s="30" t="s">
        <v>15</v>
      </c>
      <c r="T206" s="31" t="s">
        <v>16</v>
      </c>
      <c r="U206" s="31" t="s">
        <v>17</v>
      </c>
      <c r="V206" s="32" t="s">
        <v>18</v>
      </c>
      <c r="W206" s="22"/>
      <c r="X206" s="388" t="s">
        <v>15</v>
      </c>
      <c r="Y206" s="31" t="s">
        <v>16</v>
      </c>
      <c r="Z206" s="31" t="s">
        <v>17</v>
      </c>
      <c r="AA206" s="32" t="s">
        <v>18</v>
      </c>
      <c r="AB206" s="451"/>
      <c r="AC206" s="388" t="s">
        <v>15</v>
      </c>
      <c r="AD206" s="31" t="s">
        <v>16</v>
      </c>
      <c r="AE206" s="31" t="s">
        <v>17</v>
      </c>
      <c r="AF206" s="32" t="s">
        <v>18</v>
      </c>
      <c r="AH206" s="388" t="s">
        <v>15</v>
      </c>
      <c r="AI206" s="31" t="s">
        <v>16</v>
      </c>
      <c r="AJ206" s="31" t="s">
        <v>17</v>
      </c>
      <c r="AK206" s="32" t="s">
        <v>18</v>
      </c>
      <c r="AM206" s="388" t="s">
        <v>15</v>
      </c>
      <c r="AN206" s="31" t="s">
        <v>16</v>
      </c>
      <c r="AO206" s="31" t="s">
        <v>17</v>
      </c>
      <c r="AP206" s="32" t="s">
        <v>18</v>
      </c>
      <c r="AR206" s="388" t="s">
        <v>15</v>
      </c>
      <c r="AS206" s="31" t="s">
        <v>16</v>
      </c>
      <c r="AT206" s="31" t="s">
        <v>17</v>
      </c>
      <c r="AU206" s="32" t="s">
        <v>18</v>
      </c>
      <c r="AW206" s="388" t="s">
        <v>15</v>
      </c>
      <c r="AX206" s="31" t="s">
        <v>16</v>
      </c>
      <c r="AY206" s="31" t="s">
        <v>17</v>
      </c>
      <c r="AZ206" s="32" t="s">
        <v>18</v>
      </c>
      <c r="BB206" s="388" t="s">
        <v>15</v>
      </c>
      <c r="BC206" s="31" t="s">
        <v>16</v>
      </c>
      <c r="BD206" s="31" t="s">
        <v>17</v>
      </c>
      <c r="BE206" s="32" t="s">
        <v>18</v>
      </c>
      <c r="BG206" s="388" t="s">
        <v>15</v>
      </c>
      <c r="BH206" s="31" t="s">
        <v>16</v>
      </c>
      <c r="BI206" s="31" t="s">
        <v>17</v>
      </c>
      <c r="BJ206" s="32" t="s">
        <v>18</v>
      </c>
      <c r="BL206" s="388" t="s">
        <v>15</v>
      </c>
      <c r="BM206" s="31" t="s">
        <v>16</v>
      </c>
      <c r="BN206" s="31" t="s">
        <v>17</v>
      </c>
      <c r="BO206" s="32" t="s">
        <v>18</v>
      </c>
      <c r="BQ206" s="388" t="s">
        <v>15</v>
      </c>
      <c r="BR206" s="31" t="s">
        <v>16</v>
      </c>
      <c r="BS206" s="31" t="s">
        <v>17</v>
      </c>
      <c r="BT206" s="32" t="s">
        <v>18</v>
      </c>
      <c r="BV206" s="388" t="s">
        <v>15</v>
      </c>
      <c r="BW206" s="31" t="s">
        <v>16</v>
      </c>
      <c r="BX206" s="31" t="s">
        <v>17</v>
      </c>
      <c r="BY206" s="32" t="s">
        <v>18</v>
      </c>
      <c r="CA206" s="388" t="s">
        <v>15</v>
      </c>
      <c r="CB206" s="31" t="s">
        <v>16</v>
      </c>
      <c r="CC206" s="31" t="s">
        <v>17</v>
      </c>
      <c r="CD206" s="32" t="s">
        <v>18</v>
      </c>
      <c r="CF206" s="388" t="s">
        <v>15</v>
      </c>
      <c r="CG206" s="31" t="s">
        <v>16</v>
      </c>
      <c r="CH206" s="31" t="s">
        <v>17</v>
      </c>
      <c r="CI206" s="32" t="s">
        <v>18</v>
      </c>
      <c r="CK206" s="388" t="s">
        <v>15</v>
      </c>
      <c r="CL206" s="31" t="s">
        <v>16</v>
      </c>
      <c r="CM206" s="31" t="s">
        <v>17</v>
      </c>
      <c r="CN206" s="32" t="s">
        <v>18</v>
      </c>
      <c r="CP206" s="388" t="s">
        <v>15</v>
      </c>
      <c r="CQ206" s="31" t="s">
        <v>16</v>
      </c>
      <c r="CR206" s="31" t="s">
        <v>17</v>
      </c>
      <c r="CS206" s="32" t="s">
        <v>18</v>
      </c>
      <c r="CU206" s="388" t="s">
        <v>15</v>
      </c>
      <c r="CV206" s="31" t="s">
        <v>16</v>
      </c>
      <c r="CW206" s="31" t="s">
        <v>17</v>
      </c>
      <c r="CX206" s="32" t="s">
        <v>18</v>
      </c>
      <c r="CZ206" s="388" t="s">
        <v>15</v>
      </c>
      <c r="DA206" s="31" t="s">
        <v>16</v>
      </c>
      <c r="DB206" s="31" t="s">
        <v>17</v>
      </c>
      <c r="DC206" s="32" t="s">
        <v>18</v>
      </c>
      <c r="DE206" s="388" t="s">
        <v>15</v>
      </c>
      <c r="DF206" s="31" t="s">
        <v>16</v>
      </c>
      <c r="DG206" s="31" t="s">
        <v>17</v>
      </c>
      <c r="DH206" s="32" t="s">
        <v>18</v>
      </c>
      <c r="DJ206" s="388" t="s">
        <v>15</v>
      </c>
      <c r="DK206" s="31" t="s">
        <v>16</v>
      </c>
      <c r="DL206" s="31" t="s">
        <v>17</v>
      </c>
      <c r="DM206" s="32" t="s">
        <v>18</v>
      </c>
      <c r="DO206" s="388" t="s">
        <v>15</v>
      </c>
      <c r="DP206" s="31" t="s">
        <v>16</v>
      </c>
      <c r="DQ206" s="31" t="s">
        <v>17</v>
      </c>
      <c r="DR206" s="32" t="s">
        <v>18</v>
      </c>
      <c r="DT206" s="250" t="s">
        <v>17</v>
      </c>
      <c r="DU206" s="251" t="s">
        <v>18</v>
      </c>
      <c r="DV206" s="250" t="s">
        <v>17</v>
      </c>
      <c r="DW206" s="252" t="s">
        <v>18</v>
      </c>
      <c r="DX206" s="253" t="s">
        <v>17</v>
      </c>
      <c r="DY206" s="252" t="s">
        <v>18</v>
      </c>
    </row>
    <row r="207" spans="1:130" s="33" customFormat="1" ht="27" customHeight="1" thickBot="1" x14ac:dyDescent="0.35">
      <c r="B207" s="254" t="s">
        <v>576</v>
      </c>
      <c r="C207" s="255" t="s">
        <v>55</v>
      </c>
      <c r="D207" s="444"/>
      <c r="E207" s="283" t="s">
        <v>21</v>
      </c>
      <c r="F207" s="257" t="s">
        <v>22</v>
      </c>
      <c r="G207" s="257"/>
      <c r="H207" s="257" t="s">
        <v>23</v>
      </c>
      <c r="I207" s="257" t="s">
        <v>24</v>
      </c>
      <c r="J207" s="257" t="s">
        <v>25</v>
      </c>
      <c r="K207" s="258" t="s">
        <v>26</v>
      </c>
      <c r="L207" s="259" t="s">
        <v>27</v>
      </c>
      <c r="N207" s="389"/>
      <c r="O207" s="212"/>
      <c r="P207" s="35"/>
      <c r="Q207" s="36"/>
      <c r="R207" s="37"/>
      <c r="S207" s="34"/>
      <c r="T207" s="35"/>
      <c r="U207" s="35"/>
      <c r="V207" s="36"/>
      <c r="W207" s="37"/>
      <c r="X207" s="389"/>
      <c r="Y207" s="35"/>
      <c r="Z207" s="35"/>
      <c r="AA207" s="36"/>
      <c r="AB207" s="37"/>
      <c r="AC207" s="389"/>
      <c r="AD207" s="35"/>
      <c r="AE207" s="35"/>
      <c r="AF207" s="36"/>
      <c r="AH207" s="389"/>
      <c r="AI207" s="35"/>
      <c r="AJ207" s="35"/>
      <c r="AK207" s="36"/>
      <c r="AM207" s="389"/>
      <c r="AN207" s="35"/>
      <c r="AO207" s="35"/>
      <c r="AP207" s="36"/>
      <c r="AR207" s="389"/>
      <c r="AS207" s="35"/>
      <c r="AT207" s="35"/>
      <c r="AU207" s="36"/>
      <c r="AW207" s="389"/>
      <c r="AX207" s="35"/>
      <c r="AY207" s="35"/>
      <c r="AZ207" s="36"/>
      <c r="BB207" s="389"/>
      <c r="BC207" s="35"/>
      <c r="BD207" s="35"/>
      <c r="BE207" s="36"/>
      <c r="BG207" s="389"/>
      <c r="BH207" s="35"/>
      <c r="BI207" s="35"/>
      <c r="BJ207" s="36"/>
      <c r="BL207" s="389"/>
      <c r="BM207" s="35"/>
      <c r="BN207" s="35"/>
      <c r="BO207" s="36"/>
      <c r="BQ207" s="389"/>
      <c r="BR207" s="35"/>
      <c r="BS207" s="35"/>
      <c r="BT207" s="36"/>
      <c r="BV207" s="389"/>
      <c r="BW207" s="35"/>
      <c r="BX207" s="35"/>
      <c r="BY207" s="36"/>
      <c r="CA207" s="389"/>
      <c r="CB207" s="35"/>
      <c r="CC207" s="35"/>
      <c r="CD207" s="36"/>
      <c r="CF207" s="389"/>
      <c r="CG207" s="35"/>
      <c r="CH207" s="35"/>
      <c r="CI207" s="36"/>
      <c r="CK207" s="389"/>
      <c r="CL207" s="35"/>
      <c r="CM207" s="35"/>
      <c r="CN207" s="36"/>
      <c r="CP207" s="389"/>
      <c r="CQ207" s="35"/>
      <c r="CR207" s="35"/>
      <c r="CS207" s="36"/>
      <c r="CU207" s="389"/>
      <c r="CV207" s="35"/>
      <c r="CW207" s="35"/>
      <c r="CX207" s="36"/>
      <c r="CZ207" s="389"/>
      <c r="DA207" s="35"/>
      <c r="DB207" s="35"/>
      <c r="DC207" s="36"/>
      <c r="DE207" s="389"/>
      <c r="DF207" s="35"/>
      <c r="DG207" s="35"/>
      <c r="DH207" s="36"/>
      <c r="DJ207" s="389"/>
      <c r="DK207" s="35"/>
      <c r="DL207" s="35"/>
      <c r="DM207" s="36"/>
      <c r="DO207" s="389"/>
      <c r="DP207" s="35"/>
      <c r="DQ207" s="35"/>
      <c r="DR207" s="36"/>
      <c r="DT207" s="34"/>
      <c r="DU207" s="36"/>
      <c r="DV207" s="38"/>
      <c r="DW207" s="36"/>
      <c r="DX207" s="38"/>
      <c r="DY207" s="39"/>
      <c r="DZ207" s="309" t="str">
        <f>B207</f>
        <v>Others</v>
      </c>
    </row>
    <row r="208" spans="1:130" ht="18" customHeight="1" x14ac:dyDescent="0.3">
      <c r="B208" s="322"/>
      <c r="C208" s="317"/>
      <c r="D208" s="317"/>
      <c r="E208" s="239"/>
      <c r="F208" s="263"/>
      <c r="G208" s="263"/>
      <c r="H208" s="263"/>
      <c r="I208" s="56"/>
      <c r="J208" s="56"/>
      <c r="K208" s="265"/>
      <c r="L208" s="264"/>
      <c r="M208" s="57"/>
      <c r="N208" s="394"/>
      <c r="O208" s="214"/>
      <c r="P208" s="8">
        <f t="shared" ref="P208:P219" si="583">$E208*N208*O208</f>
        <v>0</v>
      </c>
      <c r="Q208" s="8">
        <f t="shared" ref="Q208:Q219" si="584">P208/$I$3</f>
        <v>0</v>
      </c>
      <c r="S208" s="201">
        <f t="shared" ref="S208:T219" si="585">N208</f>
        <v>0</v>
      </c>
      <c r="T208" s="201">
        <f t="shared" si="585"/>
        <v>0</v>
      </c>
      <c r="U208" s="8">
        <f t="shared" ref="U208:U219" si="586">$E208*S208*T208</f>
        <v>0</v>
      </c>
      <c r="V208" s="8">
        <f t="shared" ref="V208:V219" si="587">U208/$I$3</f>
        <v>0</v>
      </c>
      <c r="X208" s="375">
        <f t="shared" ref="X208:Y219" si="588">S208</f>
        <v>0</v>
      </c>
      <c r="Y208" s="201">
        <f t="shared" si="588"/>
        <v>0</v>
      </c>
      <c r="Z208" s="8">
        <f t="shared" ref="Z208:Z219" si="589">$E208*X208*Y208</f>
        <v>0</v>
      </c>
      <c r="AA208" s="8">
        <f t="shared" ref="AA208:AA219" si="590">Z208/$I$3</f>
        <v>0</v>
      </c>
      <c r="AC208" s="375">
        <f t="shared" ref="AC208:AD219" si="591">X208</f>
        <v>0</v>
      </c>
      <c r="AD208" s="201">
        <f t="shared" si="591"/>
        <v>0</v>
      </c>
      <c r="AE208" s="8">
        <f t="shared" ref="AE208:AE219" si="592">$E208*AC208*AD208</f>
        <v>0</v>
      </c>
      <c r="AF208" s="8">
        <f t="shared" ref="AF208:AF219" si="593">AE208/$I$3</f>
        <v>0</v>
      </c>
      <c r="AH208" s="375">
        <f t="shared" ref="AH208:AI219" si="594">AC208</f>
        <v>0</v>
      </c>
      <c r="AI208" s="201">
        <f t="shared" si="594"/>
        <v>0</v>
      </c>
      <c r="AJ208" s="8">
        <f t="shared" ref="AJ208:AJ219" si="595">$E208*AH208*AI208</f>
        <v>0</v>
      </c>
      <c r="AK208" s="8">
        <f t="shared" ref="AK208:AK219" si="596">AJ208/$I$3</f>
        <v>0</v>
      </c>
      <c r="AM208" s="375">
        <f t="shared" ref="AM208:AN219" si="597">AH208</f>
        <v>0</v>
      </c>
      <c r="AN208" s="201">
        <f t="shared" si="597"/>
        <v>0</v>
      </c>
      <c r="AO208" s="8">
        <f t="shared" ref="AO208:AO219" si="598">$E208*AM208*AN208</f>
        <v>0</v>
      </c>
      <c r="AP208" s="8">
        <f t="shared" ref="AP208:AP219" si="599">AO208/$I$3</f>
        <v>0</v>
      </c>
      <c r="AR208" s="375">
        <f t="shared" ref="AR208:AS219" si="600">AM208</f>
        <v>0</v>
      </c>
      <c r="AS208" s="201">
        <f t="shared" si="600"/>
        <v>0</v>
      </c>
      <c r="AT208" s="8">
        <f t="shared" ref="AT208:AT219" si="601">$E208*AR208*AS208</f>
        <v>0</v>
      </c>
      <c r="AU208" s="8">
        <f t="shared" ref="AU208:AU219" si="602">AT208/$I$3</f>
        <v>0</v>
      </c>
      <c r="AW208" s="375">
        <f t="shared" ref="AW208:AX219" si="603">AR208</f>
        <v>0</v>
      </c>
      <c r="AX208" s="201">
        <f t="shared" si="603"/>
        <v>0</v>
      </c>
      <c r="AY208" s="8">
        <f t="shared" ref="AY208:AY219" si="604">$E208*AW208*AX208</f>
        <v>0</v>
      </c>
      <c r="AZ208" s="8">
        <f t="shared" ref="AZ208:AZ219" si="605">AY208/$I$3</f>
        <v>0</v>
      </c>
      <c r="BB208" s="375">
        <f t="shared" ref="BB208:BC219" si="606">AW208</f>
        <v>0</v>
      </c>
      <c r="BC208" s="201">
        <f t="shared" si="606"/>
        <v>0</v>
      </c>
      <c r="BD208" s="8">
        <f t="shared" ref="BD208:BD219" si="607">$E208*BB208*BC208</f>
        <v>0</v>
      </c>
      <c r="BE208" s="8">
        <f t="shared" ref="BE208:BE219" si="608">BD208/$I$3</f>
        <v>0</v>
      </c>
      <c r="BG208" s="375">
        <f t="shared" ref="BG208:BH219" si="609">BB208</f>
        <v>0</v>
      </c>
      <c r="BH208" s="201">
        <f t="shared" si="609"/>
        <v>0</v>
      </c>
      <c r="BI208" s="8">
        <f t="shared" ref="BI208:BI219" si="610">$E208*BG208*BH208</f>
        <v>0</v>
      </c>
      <c r="BJ208" s="8">
        <f t="shared" ref="BJ208:BJ219" si="611">BI208/$I$3</f>
        <v>0</v>
      </c>
      <c r="BL208" s="375">
        <f t="shared" ref="BL208:BM219" si="612">BG208</f>
        <v>0</v>
      </c>
      <c r="BM208" s="201">
        <f t="shared" si="612"/>
        <v>0</v>
      </c>
      <c r="BN208" s="8">
        <f t="shared" ref="BN208:BN219" si="613">$E208*BL208*BM208</f>
        <v>0</v>
      </c>
      <c r="BO208" s="8">
        <f t="shared" ref="BO208:BO219" si="614">BN208/$I$3</f>
        <v>0</v>
      </c>
      <c r="BQ208" s="375">
        <f t="shared" ref="BQ208:BR219" si="615">BL208</f>
        <v>0</v>
      </c>
      <c r="BR208" s="201">
        <f t="shared" si="615"/>
        <v>0</v>
      </c>
      <c r="BS208" s="8">
        <f t="shared" ref="BS208:BS219" si="616">$E208*BQ208*BR208</f>
        <v>0</v>
      </c>
      <c r="BT208" s="8">
        <f t="shared" ref="BT208:BT219" si="617">BS208/$I$3</f>
        <v>0</v>
      </c>
      <c r="BV208" s="375">
        <f t="shared" ref="BV208:BW219" si="618">BQ208</f>
        <v>0</v>
      </c>
      <c r="BW208" s="201">
        <f t="shared" si="618"/>
        <v>0</v>
      </c>
      <c r="BX208" s="8">
        <f t="shared" ref="BX208:BX219" si="619">$E208*BV208*BW208</f>
        <v>0</v>
      </c>
      <c r="BY208" s="8">
        <f t="shared" ref="BY208:BY219" si="620">BX208/$I$3</f>
        <v>0</v>
      </c>
      <c r="CA208" s="375">
        <f t="shared" ref="CA208:CB219" si="621">BV208</f>
        <v>0</v>
      </c>
      <c r="CB208" s="201">
        <f t="shared" si="621"/>
        <v>0</v>
      </c>
      <c r="CC208" s="8">
        <f t="shared" ref="CC208:CC219" si="622">$E208*CA208*CB208</f>
        <v>0</v>
      </c>
      <c r="CD208" s="8">
        <f t="shared" ref="CD208:CD219" si="623">CC208/$I$3</f>
        <v>0</v>
      </c>
      <c r="CF208" s="375">
        <f t="shared" ref="CF208:CG219" si="624">CA208</f>
        <v>0</v>
      </c>
      <c r="CG208" s="201">
        <f t="shared" si="624"/>
        <v>0</v>
      </c>
      <c r="CH208" s="8">
        <f t="shared" ref="CH208:CH219" si="625">$E208*CF208*CG208</f>
        <v>0</v>
      </c>
      <c r="CI208" s="8">
        <f t="shared" ref="CI208:CI219" si="626">CH208/$I$3</f>
        <v>0</v>
      </c>
      <c r="CK208" s="375">
        <f t="shared" ref="CK208:CL219" si="627">CF208</f>
        <v>0</v>
      </c>
      <c r="CL208" s="201">
        <f t="shared" si="627"/>
        <v>0</v>
      </c>
      <c r="CM208" s="8">
        <f t="shared" ref="CM208:CM219" si="628">$E208*CK208*CL208</f>
        <v>0</v>
      </c>
      <c r="CN208" s="8">
        <f t="shared" ref="CN208:CN219" si="629">CM208/$I$3</f>
        <v>0</v>
      </c>
      <c r="CP208" s="375">
        <f t="shared" ref="CP208:CQ219" si="630">CK208</f>
        <v>0</v>
      </c>
      <c r="CQ208" s="201">
        <f t="shared" si="630"/>
        <v>0</v>
      </c>
      <c r="CR208" s="8">
        <f t="shared" ref="CR208:CR219" si="631">$E208*CP208*CQ208</f>
        <v>0</v>
      </c>
      <c r="CS208" s="8">
        <f t="shared" ref="CS208:CS219" si="632">CR208/$I$3</f>
        <v>0</v>
      </c>
      <c r="CU208" s="375">
        <f t="shared" ref="CU208:CV219" si="633">CP208</f>
        <v>0</v>
      </c>
      <c r="CV208" s="201">
        <f t="shared" si="633"/>
        <v>0</v>
      </c>
      <c r="CW208" s="8">
        <f t="shared" ref="CW208:CW219" si="634">$E208*CU208*CV208</f>
        <v>0</v>
      </c>
      <c r="CX208" s="8">
        <f t="shared" ref="CX208:CX219" si="635">CW208/$I$3</f>
        <v>0</v>
      </c>
      <c r="CZ208" s="375">
        <f t="shared" ref="CZ208:DA219" si="636">CU208</f>
        <v>0</v>
      </c>
      <c r="DA208" s="201">
        <f t="shared" si="636"/>
        <v>0</v>
      </c>
      <c r="DB208" s="8">
        <f t="shared" ref="DB208:DB219" si="637">$E208*CZ208*DA208</f>
        <v>0</v>
      </c>
      <c r="DC208" s="8">
        <f t="shared" ref="DC208:DC219" si="638">DB208/$I$3</f>
        <v>0</v>
      </c>
      <c r="DE208" s="375">
        <f t="shared" ref="DE208:DF219" si="639">CZ208</f>
        <v>0</v>
      </c>
      <c r="DF208" s="201">
        <f t="shared" si="639"/>
        <v>0</v>
      </c>
      <c r="DG208" s="8">
        <f t="shared" ref="DG208:DG219" si="640">$E208*DE208*DF208</f>
        <v>0</v>
      </c>
      <c r="DH208" s="8">
        <f t="shared" ref="DH208:DH219" si="641">DG208/$I$3</f>
        <v>0</v>
      </c>
      <c r="DJ208" s="375">
        <f t="shared" ref="DJ208:DK219" si="642">DE208</f>
        <v>0</v>
      </c>
      <c r="DK208" s="201">
        <f t="shared" si="642"/>
        <v>0</v>
      </c>
      <c r="DL208" s="8">
        <f t="shared" ref="DL208:DL219" si="643">$E208*DJ208*DK208</f>
        <v>0</v>
      </c>
      <c r="DM208" s="8">
        <f t="shared" ref="DM208:DM219" si="644">DL208/$I$3</f>
        <v>0</v>
      </c>
      <c r="DO208" s="375">
        <f t="shared" ref="DO208:DP219" si="645">DJ208</f>
        <v>0</v>
      </c>
      <c r="DP208" s="201">
        <f t="shared" si="645"/>
        <v>0</v>
      </c>
      <c r="DQ208" s="8">
        <f t="shared" ref="DQ208:DQ219" si="646">$E208*DO208*DP208</f>
        <v>0</v>
      </c>
      <c r="DR208" s="8">
        <f t="shared" ref="DR208:DR219" si="647">DQ208/$I$3</f>
        <v>0</v>
      </c>
      <c r="DT208" s="51">
        <f t="shared" ref="DT208:DT218" si="648">P208+U208+Z208+AE208+AJ208+AO208+AT208+AY208+BD208+BI208+BN208+BS208+BX208+CC208+CH208+CM208+CR208+CW208+DB208+DG208+DL208+DQ208</f>
        <v>0</v>
      </c>
      <c r="DU208" s="50">
        <f t="shared" ref="DU208:DU219" si="649">+DT208/$I$3</f>
        <v>0</v>
      </c>
      <c r="DV208" s="51">
        <v>0</v>
      </c>
      <c r="DW208" s="50">
        <f t="shared" ref="DW208:DW219" si="650">+DV208/$I$3</f>
        <v>0</v>
      </c>
      <c r="DX208" s="51">
        <f>+DT208+DV208</f>
        <v>0</v>
      </c>
      <c r="DY208" s="53">
        <f t="shared" ref="DY208:DY219" si="651">+DU208+DW208</f>
        <v>0</v>
      </c>
      <c r="DZ208" s="307">
        <f t="shared" ref="DZ208:DZ219" si="652">B208</f>
        <v>0</v>
      </c>
    </row>
    <row r="209" spans="1:130" ht="18" customHeight="1" x14ac:dyDescent="0.3">
      <c r="B209" s="322"/>
      <c r="C209" s="317"/>
      <c r="D209" s="317"/>
      <c r="E209" s="239"/>
      <c r="F209" s="263"/>
      <c r="G209" s="263"/>
      <c r="H209" s="263"/>
      <c r="I209" s="56"/>
      <c r="J209" s="56"/>
      <c r="K209" s="265"/>
      <c r="L209" s="264"/>
      <c r="M209" s="57"/>
      <c r="N209" s="394"/>
      <c r="O209" s="214"/>
      <c r="P209" s="8">
        <f t="shared" si="583"/>
        <v>0</v>
      </c>
      <c r="Q209" s="8">
        <f t="shared" si="584"/>
        <v>0</v>
      </c>
      <c r="S209" s="201">
        <f t="shared" si="585"/>
        <v>0</v>
      </c>
      <c r="T209" s="201">
        <f t="shared" si="585"/>
        <v>0</v>
      </c>
      <c r="U209" s="8">
        <f t="shared" si="586"/>
        <v>0</v>
      </c>
      <c r="V209" s="8">
        <f t="shared" si="587"/>
        <v>0</v>
      </c>
      <c r="X209" s="375">
        <f t="shared" si="588"/>
        <v>0</v>
      </c>
      <c r="Y209" s="201">
        <f t="shared" si="588"/>
        <v>0</v>
      </c>
      <c r="Z209" s="8">
        <f t="shared" si="589"/>
        <v>0</v>
      </c>
      <c r="AA209" s="8">
        <f t="shared" si="590"/>
        <v>0</v>
      </c>
      <c r="AC209" s="375">
        <f t="shared" si="591"/>
        <v>0</v>
      </c>
      <c r="AD209" s="201">
        <f t="shared" si="591"/>
        <v>0</v>
      </c>
      <c r="AE209" s="8">
        <f t="shared" si="592"/>
        <v>0</v>
      </c>
      <c r="AF209" s="8">
        <f t="shared" si="593"/>
        <v>0</v>
      </c>
      <c r="AH209" s="375">
        <f t="shared" si="594"/>
        <v>0</v>
      </c>
      <c r="AI209" s="201">
        <f t="shared" si="594"/>
        <v>0</v>
      </c>
      <c r="AJ209" s="8">
        <f t="shared" si="595"/>
        <v>0</v>
      </c>
      <c r="AK209" s="8">
        <f t="shared" si="596"/>
        <v>0</v>
      </c>
      <c r="AM209" s="375">
        <f t="shared" si="597"/>
        <v>0</v>
      </c>
      <c r="AN209" s="201">
        <f t="shared" si="597"/>
        <v>0</v>
      </c>
      <c r="AO209" s="8">
        <f t="shared" si="598"/>
        <v>0</v>
      </c>
      <c r="AP209" s="8">
        <f t="shared" si="599"/>
        <v>0</v>
      </c>
      <c r="AR209" s="375">
        <f t="shared" si="600"/>
        <v>0</v>
      </c>
      <c r="AS209" s="201">
        <f t="shared" si="600"/>
        <v>0</v>
      </c>
      <c r="AT209" s="8">
        <f t="shared" si="601"/>
        <v>0</v>
      </c>
      <c r="AU209" s="8">
        <f t="shared" si="602"/>
        <v>0</v>
      </c>
      <c r="AW209" s="375">
        <f t="shared" si="603"/>
        <v>0</v>
      </c>
      <c r="AX209" s="201">
        <f t="shared" si="603"/>
        <v>0</v>
      </c>
      <c r="AY209" s="8">
        <f t="shared" si="604"/>
        <v>0</v>
      </c>
      <c r="AZ209" s="8">
        <f t="shared" si="605"/>
        <v>0</v>
      </c>
      <c r="BB209" s="375">
        <f t="shared" si="606"/>
        <v>0</v>
      </c>
      <c r="BC209" s="201">
        <f t="shared" si="606"/>
        <v>0</v>
      </c>
      <c r="BD209" s="8">
        <f t="shared" si="607"/>
        <v>0</v>
      </c>
      <c r="BE209" s="8">
        <f t="shared" si="608"/>
        <v>0</v>
      </c>
      <c r="BG209" s="375">
        <f t="shared" si="609"/>
        <v>0</v>
      </c>
      <c r="BH209" s="201">
        <f t="shared" si="609"/>
        <v>0</v>
      </c>
      <c r="BI209" s="8">
        <f t="shared" si="610"/>
        <v>0</v>
      </c>
      <c r="BJ209" s="8">
        <f t="shared" si="611"/>
        <v>0</v>
      </c>
      <c r="BL209" s="375">
        <f t="shared" si="612"/>
        <v>0</v>
      </c>
      <c r="BM209" s="201">
        <f t="shared" si="612"/>
        <v>0</v>
      </c>
      <c r="BN209" s="8">
        <f t="shared" si="613"/>
        <v>0</v>
      </c>
      <c r="BO209" s="8">
        <f t="shared" si="614"/>
        <v>0</v>
      </c>
      <c r="BQ209" s="375">
        <f t="shared" si="615"/>
        <v>0</v>
      </c>
      <c r="BR209" s="201">
        <f t="shared" si="615"/>
        <v>0</v>
      </c>
      <c r="BS209" s="8">
        <f t="shared" si="616"/>
        <v>0</v>
      </c>
      <c r="BT209" s="8">
        <f t="shared" si="617"/>
        <v>0</v>
      </c>
      <c r="BV209" s="375">
        <f t="shared" si="618"/>
        <v>0</v>
      </c>
      <c r="BW209" s="201">
        <f t="shared" si="618"/>
        <v>0</v>
      </c>
      <c r="BX209" s="8">
        <f t="shared" si="619"/>
        <v>0</v>
      </c>
      <c r="BY209" s="8">
        <f t="shared" si="620"/>
        <v>0</v>
      </c>
      <c r="CA209" s="375">
        <f t="shared" si="621"/>
        <v>0</v>
      </c>
      <c r="CB209" s="201">
        <f t="shared" si="621"/>
        <v>0</v>
      </c>
      <c r="CC209" s="8">
        <f t="shared" si="622"/>
        <v>0</v>
      </c>
      <c r="CD209" s="8">
        <f t="shared" si="623"/>
        <v>0</v>
      </c>
      <c r="CF209" s="375">
        <f t="shared" si="624"/>
        <v>0</v>
      </c>
      <c r="CG209" s="201">
        <f t="shared" si="624"/>
        <v>0</v>
      </c>
      <c r="CH209" s="8">
        <f t="shared" si="625"/>
        <v>0</v>
      </c>
      <c r="CI209" s="8">
        <f t="shared" si="626"/>
        <v>0</v>
      </c>
      <c r="CK209" s="375">
        <f t="shared" si="627"/>
        <v>0</v>
      </c>
      <c r="CL209" s="201">
        <f t="shared" si="627"/>
        <v>0</v>
      </c>
      <c r="CM209" s="8">
        <f t="shared" si="628"/>
        <v>0</v>
      </c>
      <c r="CN209" s="8">
        <f t="shared" si="629"/>
        <v>0</v>
      </c>
      <c r="CP209" s="375">
        <f t="shared" si="630"/>
        <v>0</v>
      </c>
      <c r="CQ209" s="201">
        <f t="shared" si="630"/>
        <v>0</v>
      </c>
      <c r="CR209" s="8">
        <f t="shared" si="631"/>
        <v>0</v>
      </c>
      <c r="CS209" s="8">
        <f t="shared" si="632"/>
        <v>0</v>
      </c>
      <c r="CU209" s="375">
        <f t="shared" si="633"/>
        <v>0</v>
      </c>
      <c r="CV209" s="201">
        <f t="shared" si="633"/>
        <v>0</v>
      </c>
      <c r="CW209" s="8">
        <f t="shared" si="634"/>
        <v>0</v>
      </c>
      <c r="CX209" s="8">
        <f t="shared" si="635"/>
        <v>0</v>
      </c>
      <c r="CZ209" s="375">
        <f t="shared" si="636"/>
        <v>0</v>
      </c>
      <c r="DA209" s="201">
        <f t="shared" si="636"/>
        <v>0</v>
      </c>
      <c r="DB209" s="8">
        <f t="shared" si="637"/>
        <v>0</v>
      </c>
      <c r="DC209" s="8">
        <f t="shared" si="638"/>
        <v>0</v>
      </c>
      <c r="DE209" s="375">
        <f t="shared" si="639"/>
        <v>0</v>
      </c>
      <c r="DF209" s="201">
        <f t="shared" si="639"/>
        <v>0</v>
      </c>
      <c r="DG209" s="8">
        <f t="shared" si="640"/>
        <v>0</v>
      </c>
      <c r="DH209" s="8">
        <f t="shared" si="641"/>
        <v>0</v>
      </c>
      <c r="DJ209" s="375">
        <f t="shared" si="642"/>
        <v>0</v>
      </c>
      <c r="DK209" s="201">
        <f t="shared" si="642"/>
        <v>0</v>
      </c>
      <c r="DL209" s="8">
        <f t="shared" si="643"/>
        <v>0</v>
      </c>
      <c r="DM209" s="8">
        <f t="shared" si="644"/>
        <v>0</v>
      </c>
      <c r="DO209" s="375">
        <f t="shared" si="645"/>
        <v>0</v>
      </c>
      <c r="DP209" s="201">
        <f t="shared" si="645"/>
        <v>0</v>
      </c>
      <c r="DQ209" s="8">
        <f t="shared" si="646"/>
        <v>0</v>
      </c>
      <c r="DR209" s="8">
        <f t="shared" si="647"/>
        <v>0</v>
      </c>
      <c r="DT209" s="51">
        <f t="shared" si="648"/>
        <v>0</v>
      </c>
      <c r="DU209" s="50">
        <f t="shared" si="649"/>
        <v>0</v>
      </c>
      <c r="DV209" s="51">
        <v>0</v>
      </c>
      <c r="DW209" s="50">
        <f t="shared" si="650"/>
        <v>0</v>
      </c>
      <c r="DX209" s="51">
        <f>+DT209+DV209</f>
        <v>0</v>
      </c>
      <c r="DY209" s="52">
        <f t="shared" si="651"/>
        <v>0</v>
      </c>
      <c r="DZ209" s="307">
        <f t="shared" si="652"/>
        <v>0</v>
      </c>
    </row>
    <row r="210" spans="1:130" ht="18" customHeight="1" x14ac:dyDescent="0.3">
      <c r="B210" s="322"/>
      <c r="C210" s="320"/>
      <c r="D210" s="320"/>
      <c r="E210" s="239"/>
      <c r="F210" s="263"/>
      <c r="G210" s="274"/>
      <c r="H210" s="274"/>
      <c r="I210" s="58"/>
      <c r="J210" s="56"/>
      <c r="K210" s="265"/>
      <c r="L210" s="264"/>
      <c r="M210" s="57"/>
      <c r="N210" s="394"/>
      <c r="O210" s="214"/>
      <c r="P210" s="8">
        <f t="shared" si="583"/>
        <v>0</v>
      </c>
      <c r="Q210" s="8">
        <f t="shared" si="584"/>
        <v>0</v>
      </c>
      <c r="S210" s="201">
        <f t="shared" si="585"/>
        <v>0</v>
      </c>
      <c r="T210" s="201">
        <f t="shared" si="585"/>
        <v>0</v>
      </c>
      <c r="U210" s="8">
        <f t="shared" si="586"/>
        <v>0</v>
      </c>
      <c r="V210" s="8">
        <f t="shared" si="587"/>
        <v>0</v>
      </c>
      <c r="X210" s="375">
        <f t="shared" si="588"/>
        <v>0</v>
      </c>
      <c r="Y210" s="201">
        <f t="shared" si="588"/>
        <v>0</v>
      </c>
      <c r="Z210" s="8">
        <f t="shared" si="589"/>
        <v>0</v>
      </c>
      <c r="AA210" s="8">
        <f t="shared" si="590"/>
        <v>0</v>
      </c>
      <c r="AC210" s="375">
        <f t="shared" si="591"/>
        <v>0</v>
      </c>
      <c r="AD210" s="201">
        <f t="shared" si="591"/>
        <v>0</v>
      </c>
      <c r="AE210" s="8">
        <f t="shared" si="592"/>
        <v>0</v>
      </c>
      <c r="AF210" s="8">
        <f t="shared" si="593"/>
        <v>0</v>
      </c>
      <c r="AH210" s="375">
        <f t="shared" si="594"/>
        <v>0</v>
      </c>
      <c r="AI210" s="201">
        <f t="shared" si="594"/>
        <v>0</v>
      </c>
      <c r="AJ210" s="8">
        <f t="shared" si="595"/>
        <v>0</v>
      </c>
      <c r="AK210" s="8">
        <f t="shared" si="596"/>
        <v>0</v>
      </c>
      <c r="AM210" s="375">
        <f t="shared" si="597"/>
        <v>0</v>
      </c>
      <c r="AN210" s="201">
        <f t="shared" si="597"/>
        <v>0</v>
      </c>
      <c r="AO210" s="8">
        <f t="shared" si="598"/>
        <v>0</v>
      </c>
      <c r="AP210" s="8">
        <f t="shared" si="599"/>
        <v>0</v>
      </c>
      <c r="AR210" s="375">
        <f t="shared" si="600"/>
        <v>0</v>
      </c>
      <c r="AS210" s="201">
        <f t="shared" si="600"/>
        <v>0</v>
      </c>
      <c r="AT210" s="8">
        <f t="shared" si="601"/>
        <v>0</v>
      </c>
      <c r="AU210" s="8">
        <f t="shared" si="602"/>
        <v>0</v>
      </c>
      <c r="AW210" s="375">
        <f t="shared" si="603"/>
        <v>0</v>
      </c>
      <c r="AX210" s="201">
        <f t="shared" si="603"/>
        <v>0</v>
      </c>
      <c r="AY210" s="8">
        <f t="shared" si="604"/>
        <v>0</v>
      </c>
      <c r="AZ210" s="8">
        <f t="shared" si="605"/>
        <v>0</v>
      </c>
      <c r="BB210" s="375">
        <f t="shared" si="606"/>
        <v>0</v>
      </c>
      <c r="BC210" s="201">
        <f t="shared" si="606"/>
        <v>0</v>
      </c>
      <c r="BD210" s="8">
        <f t="shared" si="607"/>
        <v>0</v>
      </c>
      <c r="BE210" s="8">
        <f t="shared" si="608"/>
        <v>0</v>
      </c>
      <c r="BG210" s="375">
        <f t="shared" si="609"/>
        <v>0</v>
      </c>
      <c r="BH210" s="201">
        <f t="shared" si="609"/>
        <v>0</v>
      </c>
      <c r="BI210" s="8">
        <f t="shared" si="610"/>
        <v>0</v>
      </c>
      <c r="BJ210" s="8">
        <f t="shared" si="611"/>
        <v>0</v>
      </c>
      <c r="BL210" s="375">
        <f t="shared" si="612"/>
        <v>0</v>
      </c>
      <c r="BM210" s="201">
        <f t="shared" si="612"/>
        <v>0</v>
      </c>
      <c r="BN210" s="8">
        <f t="shared" si="613"/>
        <v>0</v>
      </c>
      <c r="BO210" s="8">
        <f t="shared" si="614"/>
        <v>0</v>
      </c>
      <c r="BQ210" s="375">
        <f t="shared" si="615"/>
        <v>0</v>
      </c>
      <c r="BR210" s="201">
        <f t="shared" si="615"/>
        <v>0</v>
      </c>
      <c r="BS210" s="8">
        <f t="shared" si="616"/>
        <v>0</v>
      </c>
      <c r="BT210" s="8">
        <f t="shared" si="617"/>
        <v>0</v>
      </c>
      <c r="BV210" s="375">
        <f t="shared" si="618"/>
        <v>0</v>
      </c>
      <c r="BW210" s="201">
        <f t="shared" si="618"/>
        <v>0</v>
      </c>
      <c r="BX210" s="8">
        <f t="shared" si="619"/>
        <v>0</v>
      </c>
      <c r="BY210" s="8">
        <f t="shared" si="620"/>
        <v>0</v>
      </c>
      <c r="CA210" s="375">
        <f t="shared" si="621"/>
        <v>0</v>
      </c>
      <c r="CB210" s="201">
        <f t="shared" si="621"/>
        <v>0</v>
      </c>
      <c r="CC210" s="8">
        <f t="shared" si="622"/>
        <v>0</v>
      </c>
      <c r="CD210" s="8">
        <f t="shared" si="623"/>
        <v>0</v>
      </c>
      <c r="CF210" s="375">
        <f t="shared" si="624"/>
        <v>0</v>
      </c>
      <c r="CG210" s="201">
        <f t="shared" si="624"/>
        <v>0</v>
      </c>
      <c r="CH210" s="8">
        <f t="shared" si="625"/>
        <v>0</v>
      </c>
      <c r="CI210" s="8">
        <f t="shared" si="626"/>
        <v>0</v>
      </c>
      <c r="CK210" s="375">
        <f t="shared" si="627"/>
        <v>0</v>
      </c>
      <c r="CL210" s="201">
        <f t="shared" si="627"/>
        <v>0</v>
      </c>
      <c r="CM210" s="8">
        <f t="shared" si="628"/>
        <v>0</v>
      </c>
      <c r="CN210" s="8">
        <f t="shared" si="629"/>
        <v>0</v>
      </c>
      <c r="CP210" s="375">
        <f t="shared" si="630"/>
        <v>0</v>
      </c>
      <c r="CQ210" s="201">
        <f t="shared" si="630"/>
        <v>0</v>
      </c>
      <c r="CR210" s="8">
        <f t="shared" si="631"/>
        <v>0</v>
      </c>
      <c r="CS210" s="8">
        <f t="shared" si="632"/>
        <v>0</v>
      </c>
      <c r="CU210" s="375">
        <f t="shared" si="633"/>
        <v>0</v>
      </c>
      <c r="CV210" s="201">
        <f t="shared" si="633"/>
        <v>0</v>
      </c>
      <c r="CW210" s="8">
        <f t="shared" si="634"/>
        <v>0</v>
      </c>
      <c r="CX210" s="8">
        <f t="shared" si="635"/>
        <v>0</v>
      </c>
      <c r="CZ210" s="375">
        <f t="shared" si="636"/>
        <v>0</v>
      </c>
      <c r="DA210" s="201">
        <f t="shared" si="636"/>
        <v>0</v>
      </c>
      <c r="DB210" s="8">
        <f t="shared" si="637"/>
        <v>0</v>
      </c>
      <c r="DC210" s="8">
        <f t="shared" si="638"/>
        <v>0</v>
      </c>
      <c r="DE210" s="375">
        <f t="shared" si="639"/>
        <v>0</v>
      </c>
      <c r="DF210" s="201">
        <f t="shared" si="639"/>
        <v>0</v>
      </c>
      <c r="DG210" s="8">
        <f t="shared" si="640"/>
        <v>0</v>
      </c>
      <c r="DH210" s="8">
        <f t="shared" si="641"/>
        <v>0</v>
      </c>
      <c r="DJ210" s="375">
        <f t="shared" si="642"/>
        <v>0</v>
      </c>
      <c r="DK210" s="201">
        <f t="shared" si="642"/>
        <v>0</v>
      </c>
      <c r="DL210" s="8">
        <f t="shared" si="643"/>
        <v>0</v>
      </c>
      <c r="DM210" s="8">
        <f t="shared" si="644"/>
        <v>0</v>
      </c>
      <c r="DO210" s="375">
        <f t="shared" si="645"/>
        <v>0</v>
      </c>
      <c r="DP210" s="201">
        <f t="shared" si="645"/>
        <v>0</v>
      </c>
      <c r="DQ210" s="8">
        <f t="shared" si="646"/>
        <v>0</v>
      </c>
      <c r="DR210" s="8">
        <f t="shared" si="647"/>
        <v>0</v>
      </c>
      <c r="DT210" s="51">
        <f t="shared" si="648"/>
        <v>0</v>
      </c>
      <c r="DU210" s="50">
        <f t="shared" si="649"/>
        <v>0</v>
      </c>
      <c r="DV210" s="51">
        <v>0</v>
      </c>
      <c r="DW210" s="50">
        <f t="shared" si="650"/>
        <v>0</v>
      </c>
      <c r="DX210" s="51">
        <f t="shared" ref="DX210:DX218" si="653">+DT210+DV210</f>
        <v>0</v>
      </c>
      <c r="DY210" s="52">
        <f t="shared" si="651"/>
        <v>0</v>
      </c>
      <c r="DZ210" s="307">
        <f t="shared" si="652"/>
        <v>0</v>
      </c>
    </row>
    <row r="211" spans="1:130" ht="18" customHeight="1" x14ac:dyDescent="0.3">
      <c r="B211" s="325"/>
      <c r="C211" s="317"/>
      <c r="D211" s="317"/>
      <c r="E211" s="239"/>
      <c r="F211" s="263"/>
      <c r="G211" s="274"/>
      <c r="H211" s="263"/>
      <c r="I211" s="56"/>
      <c r="J211" s="56"/>
      <c r="K211" s="265"/>
      <c r="L211" s="264"/>
      <c r="M211" s="57"/>
      <c r="N211" s="394"/>
      <c r="O211" s="214"/>
      <c r="P211" s="8">
        <f t="shared" si="583"/>
        <v>0</v>
      </c>
      <c r="Q211" s="8">
        <f t="shared" si="584"/>
        <v>0</v>
      </c>
      <c r="S211" s="201">
        <f t="shared" si="585"/>
        <v>0</v>
      </c>
      <c r="T211" s="201">
        <f t="shared" si="585"/>
        <v>0</v>
      </c>
      <c r="U211" s="8">
        <f t="shared" si="586"/>
        <v>0</v>
      </c>
      <c r="V211" s="8">
        <f t="shared" si="587"/>
        <v>0</v>
      </c>
      <c r="X211" s="375">
        <f t="shared" si="588"/>
        <v>0</v>
      </c>
      <c r="Y211" s="201">
        <f t="shared" si="588"/>
        <v>0</v>
      </c>
      <c r="Z211" s="8">
        <f t="shared" si="589"/>
        <v>0</v>
      </c>
      <c r="AA211" s="8">
        <f t="shared" si="590"/>
        <v>0</v>
      </c>
      <c r="AC211" s="375">
        <f t="shared" si="591"/>
        <v>0</v>
      </c>
      <c r="AD211" s="201">
        <f t="shared" si="591"/>
        <v>0</v>
      </c>
      <c r="AE211" s="8">
        <f t="shared" si="592"/>
        <v>0</v>
      </c>
      <c r="AF211" s="8">
        <f t="shared" si="593"/>
        <v>0</v>
      </c>
      <c r="AH211" s="375">
        <f t="shared" si="594"/>
        <v>0</v>
      </c>
      <c r="AI211" s="201">
        <f t="shared" si="594"/>
        <v>0</v>
      </c>
      <c r="AJ211" s="8">
        <f t="shared" si="595"/>
        <v>0</v>
      </c>
      <c r="AK211" s="8">
        <f t="shared" si="596"/>
        <v>0</v>
      </c>
      <c r="AM211" s="375">
        <f t="shared" si="597"/>
        <v>0</v>
      </c>
      <c r="AN211" s="201">
        <f t="shared" si="597"/>
        <v>0</v>
      </c>
      <c r="AO211" s="8">
        <f t="shared" si="598"/>
        <v>0</v>
      </c>
      <c r="AP211" s="8">
        <f t="shared" si="599"/>
        <v>0</v>
      </c>
      <c r="AR211" s="375">
        <f t="shared" si="600"/>
        <v>0</v>
      </c>
      <c r="AS211" s="201">
        <f t="shared" si="600"/>
        <v>0</v>
      </c>
      <c r="AT211" s="8">
        <f t="shared" si="601"/>
        <v>0</v>
      </c>
      <c r="AU211" s="8">
        <f t="shared" si="602"/>
        <v>0</v>
      </c>
      <c r="AW211" s="375">
        <f t="shared" si="603"/>
        <v>0</v>
      </c>
      <c r="AX211" s="201">
        <f t="shared" si="603"/>
        <v>0</v>
      </c>
      <c r="AY211" s="8">
        <f t="shared" si="604"/>
        <v>0</v>
      </c>
      <c r="AZ211" s="8">
        <f t="shared" si="605"/>
        <v>0</v>
      </c>
      <c r="BB211" s="375">
        <f t="shared" si="606"/>
        <v>0</v>
      </c>
      <c r="BC211" s="201">
        <f t="shared" si="606"/>
        <v>0</v>
      </c>
      <c r="BD211" s="8">
        <f t="shared" si="607"/>
        <v>0</v>
      </c>
      <c r="BE211" s="8">
        <f t="shared" si="608"/>
        <v>0</v>
      </c>
      <c r="BG211" s="375">
        <f t="shared" si="609"/>
        <v>0</v>
      </c>
      <c r="BH211" s="201">
        <f t="shared" si="609"/>
        <v>0</v>
      </c>
      <c r="BI211" s="8">
        <f t="shared" si="610"/>
        <v>0</v>
      </c>
      <c r="BJ211" s="8">
        <f t="shared" si="611"/>
        <v>0</v>
      </c>
      <c r="BL211" s="375">
        <f t="shared" si="612"/>
        <v>0</v>
      </c>
      <c r="BM211" s="201">
        <f t="shared" si="612"/>
        <v>0</v>
      </c>
      <c r="BN211" s="8">
        <f t="shared" si="613"/>
        <v>0</v>
      </c>
      <c r="BO211" s="8">
        <f t="shared" si="614"/>
        <v>0</v>
      </c>
      <c r="BQ211" s="375">
        <f t="shared" si="615"/>
        <v>0</v>
      </c>
      <c r="BR211" s="201">
        <f t="shared" si="615"/>
        <v>0</v>
      </c>
      <c r="BS211" s="8">
        <f t="shared" si="616"/>
        <v>0</v>
      </c>
      <c r="BT211" s="8">
        <f t="shared" si="617"/>
        <v>0</v>
      </c>
      <c r="BV211" s="375">
        <f t="shared" si="618"/>
        <v>0</v>
      </c>
      <c r="BW211" s="201">
        <f t="shared" si="618"/>
        <v>0</v>
      </c>
      <c r="BX211" s="8">
        <f t="shared" si="619"/>
        <v>0</v>
      </c>
      <c r="BY211" s="8">
        <f t="shared" si="620"/>
        <v>0</v>
      </c>
      <c r="CA211" s="375">
        <f t="shared" si="621"/>
        <v>0</v>
      </c>
      <c r="CB211" s="201">
        <f t="shared" si="621"/>
        <v>0</v>
      </c>
      <c r="CC211" s="8">
        <f t="shared" si="622"/>
        <v>0</v>
      </c>
      <c r="CD211" s="8">
        <f t="shared" si="623"/>
        <v>0</v>
      </c>
      <c r="CF211" s="375">
        <f t="shared" si="624"/>
        <v>0</v>
      </c>
      <c r="CG211" s="201">
        <f t="shared" si="624"/>
        <v>0</v>
      </c>
      <c r="CH211" s="8">
        <f t="shared" si="625"/>
        <v>0</v>
      </c>
      <c r="CI211" s="8">
        <f t="shared" si="626"/>
        <v>0</v>
      </c>
      <c r="CK211" s="375">
        <f t="shared" si="627"/>
        <v>0</v>
      </c>
      <c r="CL211" s="201">
        <f t="shared" si="627"/>
        <v>0</v>
      </c>
      <c r="CM211" s="8">
        <f t="shared" si="628"/>
        <v>0</v>
      </c>
      <c r="CN211" s="8">
        <f t="shared" si="629"/>
        <v>0</v>
      </c>
      <c r="CP211" s="375">
        <f t="shared" si="630"/>
        <v>0</v>
      </c>
      <c r="CQ211" s="201">
        <f t="shared" si="630"/>
        <v>0</v>
      </c>
      <c r="CR211" s="8">
        <f t="shared" si="631"/>
        <v>0</v>
      </c>
      <c r="CS211" s="8">
        <f t="shared" si="632"/>
        <v>0</v>
      </c>
      <c r="CU211" s="375">
        <f t="shared" si="633"/>
        <v>0</v>
      </c>
      <c r="CV211" s="201">
        <f t="shared" si="633"/>
        <v>0</v>
      </c>
      <c r="CW211" s="8">
        <f t="shared" si="634"/>
        <v>0</v>
      </c>
      <c r="CX211" s="8">
        <f t="shared" si="635"/>
        <v>0</v>
      </c>
      <c r="CZ211" s="375">
        <f t="shared" si="636"/>
        <v>0</v>
      </c>
      <c r="DA211" s="201">
        <f t="shared" si="636"/>
        <v>0</v>
      </c>
      <c r="DB211" s="8">
        <f t="shared" si="637"/>
        <v>0</v>
      </c>
      <c r="DC211" s="8">
        <f t="shared" si="638"/>
        <v>0</v>
      </c>
      <c r="DE211" s="375">
        <f t="shared" si="639"/>
        <v>0</v>
      </c>
      <c r="DF211" s="201">
        <f t="shared" si="639"/>
        <v>0</v>
      </c>
      <c r="DG211" s="8">
        <f t="shared" si="640"/>
        <v>0</v>
      </c>
      <c r="DH211" s="8">
        <f t="shared" si="641"/>
        <v>0</v>
      </c>
      <c r="DJ211" s="375">
        <f t="shared" si="642"/>
        <v>0</v>
      </c>
      <c r="DK211" s="201">
        <f t="shared" si="642"/>
        <v>0</v>
      </c>
      <c r="DL211" s="8">
        <f t="shared" si="643"/>
        <v>0</v>
      </c>
      <c r="DM211" s="8">
        <f t="shared" si="644"/>
        <v>0</v>
      </c>
      <c r="DO211" s="375">
        <f t="shared" si="645"/>
        <v>0</v>
      </c>
      <c r="DP211" s="201">
        <f t="shared" si="645"/>
        <v>0</v>
      </c>
      <c r="DQ211" s="8">
        <f t="shared" si="646"/>
        <v>0</v>
      </c>
      <c r="DR211" s="8">
        <f t="shared" si="647"/>
        <v>0</v>
      </c>
      <c r="DT211" s="51">
        <f t="shared" si="648"/>
        <v>0</v>
      </c>
      <c r="DU211" s="50">
        <f t="shared" si="649"/>
        <v>0</v>
      </c>
      <c r="DV211" s="51">
        <v>0</v>
      </c>
      <c r="DW211" s="50">
        <f t="shared" si="650"/>
        <v>0</v>
      </c>
      <c r="DX211" s="51">
        <f t="shared" si="653"/>
        <v>0</v>
      </c>
      <c r="DY211" s="52">
        <f t="shared" si="651"/>
        <v>0</v>
      </c>
      <c r="DZ211" s="307">
        <f t="shared" si="652"/>
        <v>0</v>
      </c>
    </row>
    <row r="212" spans="1:130" ht="18" customHeight="1" x14ac:dyDescent="0.3">
      <c r="B212" s="54"/>
      <c r="C212" s="54"/>
      <c r="D212" s="54"/>
      <c r="E212" s="239"/>
      <c r="F212" s="263"/>
      <c r="G212" s="274"/>
      <c r="H212" s="263"/>
      <c r="I212" s="56"/>
      <c r="J212" s="56"/>
      <c r="K212" s="265"/>
      <c r="L212" s="264"/>
      <c r="M212" s="57"/>
      <c r="N212" s="394"/>
      <c r="O212" s="214"/>
      <c r="P212" s="8">
        <f t="shared" si="583"/>
        <v>0</v>
      </c>
      <c r="Q212" s="8">
        <f t="shared" si="584"/>
        <v>0</v>
      </c>
      <c r="S212" s="201">
        <f t="shared" si="585"/>
        <v>0</v>
      </c>
      <c r="T212" s="201">
        <f t="shared" si="585"/>
        <v>0</v>
      </c>
      <c r="U212" s="8">
        <f t="shared" si="586"/>
        <v>0</v>
      </c>
      <c r="V212" s="8">
        <f t="shared" si="587"/>
        <v>0</v>
      </c>
      <c r="X212" s="375">
        <f t="shared" si="588"/>
        <v>0</v>
      </c>
      <c r="Y212" s="201">
        <f t="shared" si="588"/>
        <v>0</v>
      </c>
      <c r="Z212" s="8">
        <f t="shared" si="589"/>
        <v>0</v>
      </c>
      <c r="AA212" s="8">
        <f t="shared" si="590"/>
        <v>0</v>
      </c>
      <c r="AC212" s="375">
        <f t="shared" si="591"/>
        <v>0</v>
      </c>
      <c r="AD212" s="201">
        <f t="shared" si="591"/>
        <v>0</v>
      </c>
      <c r="AE212" s="8">
        <f t="shared" si="592"/>
        <v>0</v>
      </c>
      <c r="AF212" s="8">
        <f t="shared" si="593"/>
        <v>0</v>
      </c>
      <c r="AH212" s="375">
        <f t="shared" si="594"/>
        <v>0</v>
      </c>
      <c r="AI212" s="201">
        <f t="shared" si="594"/>
        <v>0</v>
      </c>
      <c r="AJ212" s="8">
        <f t="shared" si="595"/>
        <v>0</v>
      </c>
      <c r="AK212" s="8">
        <f t="shared" si="596"/>
        <v>0</v>
      </c>
      <c r="AM212" s="375">
        <f t="shared" si="597"/>
        <v>0</v>
      </c>
      <c r="AN212" s="201">
        <f t="shared" si="597"/>
        <v>0</v>
      </c>
      <c r="AO212" s="8">
        <f t="shared" si="598"/>
        <v>0</v>
      </c>
      <c r="AP212" s="8">
        <f t="shared" si="599"/>
        <v>0</v>
      </c>
      <c r="AR212" s="375">
        <f t="shared" si="600"/>
        <v>0</v>
      </c>
      <c r="AS212" s="201">
        <f t="shared" si="600"/>
        <v>0</v>
      </c>
      <c r="AT212" s="8">
        <f t="shared" si="601"/>
        <v>0</v>
      </c>
      <c r="AU212" s="8">
        <f t="shared" si="602"/>
        <v>0</v>
      </c>
      <c r="AW212" s="375">
        <f t="shared" si="603"/>
        <v>0</v>
      </c>
      <c r="AX212" s="201">
        <f t="shared" si="603"/>
        <v>0</v>
      </c>
      <c r="AY212" s="8">
        <f t="shared" si="604"/>
        <v>0</v>
      </c>
      <c r="AZ212" s="8">
        <f t="shared" si="605"/>
        <v>0</v>
      </c>
      <c r="BB212" s="375">
        <f t="shared" si="606"/>
        <v>0</v>
      </c>
      <c r="BC212" s="201">
        <f t="shared" si="606"/>
        <v>0</v>
      </c>
      <c r="BD212" s="8">
        <f t="shared" si="607"/>
        <v>0</v>
      </c>
      <c r="BE212" s="8">
        <f t="shared" si="608"/>
        <v>0</v>
      </c>
      <c r="BG212" s="375">
        <f t="shared" si="609"/>
        <v>0</v>
      </c>
      <c r="BH212" s="201">
        <f t="shared" si="609"/>
        <v>0</v>
      </c>
      <c r="BI212" s="8">
        <f t="shared" si="610"/>
        <v>0</v>
      </c>
      <c r="BJ212" s="8">
        <f t="shared" si="611"/>
        <v>0</v>
      </c>
      <c r="BL212" s="375">
        <f t="shared" si="612"/>
        <v>0</v>
      </c>
      <c r="BM212" s="201">
        <f t="shared" si="612"/>
        <v>0</v>
      </c>
      <c r="BN212" s="8">
        <f t="shared" si="613"/>
        <v>0</v>
      </c>
      <c r="BO212" s="8">
        <f t="shared" si="614"/>
        <v>0</v>
      </c>
      <c r="BQ212" s="375">
        <f t="shared" si="615"/>
        <v>0</v>
      </c>
      <c r="BR212" s="201">
        <f t="shared" si="615"/>
        <v>0</v>
      </c>
      <c r="BS212" s="8">
        <f t="shared" si="616"/>
        <v>0</v>
      </c>
      <c r="BT212" s="8">
        <f t="shared" si="617"/>
        <v>0</v>
      </c>
      <c r="BV212" s="375">
        <f t="shared" si="618"/>
        <v>0</v>
      </c>
      <c r="BW212" s="201">
        <f t="shared" si="618"/>
        <v>0</v>
      </c>
      <c r="BX212" s="8">
        <f t="shared" si="619"/>
        <v>0</v>
      </c>
      <c r="BY212" s="8">
        <f t="shared" si="620"/>
        <v>0</v>
      </c>
      <c r="CA212" s="375">
        <f t="shared" si="621"/>
        <v>0</v>
      </c>
      <c r="CB212" s="201">
        <f t="shared" si="621"/>
        <v>0</v>
      </c>
      <c r="CC212" s="8">
        <f t="shared" si="622"/>
        <v>0</v>
      </c>
      <c r="CD212" s="8">
        <f t="shared" si="623"/>
        <v>0</v>
      </c>
      <c r="CF212" s="375">
        <f t="shared" si="624"/>
        <v>0</v>
      </c>
      <c r="CG212" s="201">
        <f t="shared" si="624"/>
        <v>0</v>
      </c>
      <c r="CH212" s="8">
        <f t="shared" si="625"/>
        <v>0</v>
      </c>
      <c r="CI212" s="8">
        <f t="shared" si="626"/>
        <v>0</v>
      </c>
      <c r="CK212" s="375">
        <f t="shared" si="627"/>
        <v>0</v>
      </c>
      <c r="CL212" s="201">
        <f t="shared" si="627"/>
        <v>0</v>
      </c>
      <c r="CM212" s="8">
        <f t="shared" si="628"/>
        <v>0</v>
      </c>
      <c r="CN212" s="8">
        <f t="shared" si="629"/>
        <v>0</v>
      </c>
      <c r="CP212" s="375">
        <f t="shared" si="630"/>
        <v>0</v>
      </c>
      <c r="CQ212" s="201">
        <f t="shared" si="630"/>
        <v>0</v>
      </c>
      <c r="CR212" s="8">
        <f t="shared" si="631"/>
        <v>0</v>
      </c>
      <c r="CS212" s="8">
        <f t="shared" si="632"/>
        <v>0</v>
      </c>
      <c r="CU212" s="375">
        <f t="shared" si="633"/>
        <v>0</v>
      </c>
      <c r="CV212" s="201">
        <f t="shared" si="633"/>
        <v>0</v>
      </c>
      <c r="CW212" s="8">
        <f t="shared" si="634"/>
        <v>0</v>
      </c>
      <c r="CX212" s="8">
        <f t="shared" si="635"/>
        <v>0</v>
      </c>
      <c r="CZ212" s="375">
        <f t="shared" si="636"/>
        <v>0</v>
      </c>
      <c r="DA212" s="201">
        <f t="shared" si="636"/>
        <v>0</v>
      </c>
      <c r="DB212" s="8">
        <f t="shared" si="637"/>
        <v>0</v>
      </c>
      <c r="DC212" s="8">
        <f t="shared" si="638"/>
        <v>0</v>
      </c>
      <c r="DE212" s="375">
        <f t="shared" si="639"/>
        <v>0</v>
      </c>
      <c r="DF212" s="201">
        <f t="shared" si="639"/>
        <v>0</v>
      </c>
      <c r="DG212" s="8">
        <f t="shared" si="640"/>
        <v>0</v>
      </c>
      <c r="DH212" s="8">
        <f t="shared" si="641"/>
        <v>0</v>
      </c>
      <c r="DJ212" s="375">
        <f t="shared" si="642"/>
        <v>0</v>
      </c>
      <c r="DK212" s="201">
        <f t="shared" si="642"/>
        <v>0</v>
      </c>
      <c r="DL212" s="8">
        <f t="shared" si="643"/>
        <v>0</v>
      </c>
      <c r="DM212" s="8">
        <f t="shared" si="644"/>
        <v>0</v>
      </c>
      <c r="DO212" s="375">
        <f t="shared" si="645"/>
        <v>0</v>
      </c>
      <c r="DP212" s="201">
        <f t="shared" si="645"/>
        <v>0</v>
      </c>
      <c r="DQ212" s="8">
        <f t="shared" si="646"/>
        <v>0</v>
      </c>
      <c r="DR212" s="8">
        <f t="shared" si="647"/>
        <v>0</v>
      </c>
      <c r="DT212" s="51">
        <f t="shared" si="648"/>
        <v>0</v>
      </c>
      <c r="DU212" s="50">
        <f t="shared" si="649"/>
        <v>0</v>
      </c>
      <c r="DV212" s="51">
        <v>0</v>
      </c>
      <c r="DW212" s="50">
        <f t="shared" si="650"/>
        <v>0</v>
      </c>
      <c r="DX212" s="51">
        <f t="shared" si="653"/>
        <v>0</v>
      </c>
      <c r="DY212" s="52">
        <f t="shared" si="651"/>
        <v>0</v>
      </c>
      <c r="DZ212" s="307">
        <f t="shared" si="652"/>
        <v>0</v>
      </c>
    </row>
    <row r="213" spans="1:130" ht="18" customHeight="1" x14ac:dyDescent="0.3">
      <c r="B213" s="54"/>
      <c r="C213" s="54"/>
      <c r="D213" s="54"/>
      <c r="E213" s="239"/>
      <c r="F213" s="263"/>
      <c r="G213" s="274"/>
      <c r="H213" s="263"/>
      <c r="I213" s="56"/>
      <c r="J213" s="56"/>
      <c r="K213" s="265"/>
      <c r="L213" s="264"/>
      <c r="M213" s="57"/>
      <c r="N213" s="394"/>
      <c r="O213" s="214"/>
      <c r="P213" s="8">
        <f t="shared" si="583"/>
        <v>0</v>
      </c>
      <c r="Q213" s="8">
        <f t="shared" si="584"/>
        <v>0</v>
      </c>
      <c r="S213" s="201">
        <f t="shared" si="585"/>
        <v>0</v>
      </c>
      <c r="T213" s="201">
        <f t="shared" si="585"/>
        <v>0</v>
      </c>
      <c r="U213" s="8">
        <f t="shared" si="586"/>
        <v>0</v>
      </c>
      <c r="V213" s="8">
        <f t="shared" si="587"/>
        <v>0</v>
      </c>
      <c r="X213" s="375">
        <f t="shared" si="588"/>
        <v>0</v>
      </c>
      <c r="Y213" s="201">
        <f t="shared" si="588"/>
        <v>0</v>
      </c>
      <c r="Z213" s="8">
        <f t="shared" si="589"/>
        <v>0</v>
      </c>
      <c r="AA213" s="8">
        <f t="shared" si="590"/>
        <v>0</v>
      </c>
      <c r="AC213" s="375">
        <f t="shared" si="591"/>
        <v>0</v>
      </c>
      <c r="AD213" s="201">
        <f t="shared" si="591"/>
        <v>0</v>
      </c>
      <c r="AE213" s="8">
        <f t="shared" si="592"/>
        <v>0</v>
      </c>
      <c r="AF213" s="8">
        <f t="shared" si="593"/>
        <v>0</v>
      </c>
      <c r="AH213" s="375">
        <f t="shared" si="594"/>
        <v>0</v>
      </c>
      <c r="AI213" s="201">
        <f t="shared" si="594"/>
        <v>0</v>
      </c>
      <c r="AJ213" s="8">
        <f t="shared" si="595"/>
        <v>0</v>
      </c>
      <c r="AK213" s="8">
        <f t="shared" si="596"/>
        <v>0</v>
      </c>
      <c r="AM213" s="375">
        <f t="shared" si="597"/>
        <v>0</v>
      </c>
      <c r="AN213" s="201">
        <f t="shared" si="597"/>
        <v>0</v>
      </c>
      <c r="AO213" s="8">
        <f t="shared" si="598"/>
        <v>0</v>
      </c>
      <c r="AP213" s="8">
        <f t="shared" si="599"/>
        <v>0</v>
      </c>
      <c r="AR213" s="375">
        <f t="shared" si="600"/>
        <v>0</v>
      </c>
      <c r="AS213" s="201">
        <f t="shared" si="600"/>
        <v>0</v>
      </c>
      <c r="AT213" s="8">
        <f t="shared" si="601"/>
        <v>0</v>
      </c>
      <c r="AU213" s="8">
        <f t="shared" si="602"/>
        <v>0</v>
      </c>
      <c r="AW213" s="375">
        <f t="shared" si="603"/>
        <v>0</v>
      </c>
      <c r="AX213" s="201">
        <f t="shared" si="603"/>
        <v>0</v>
      </c>
      <c r="AY213" s="8">
        <f t="shared" si="604"/>
        <v>0</v>
      </c>
      <c r="AZ213" s="8">
        <f t="shared" si="605"/>
        <v>0</v>
      </c>
      <c r="BB213" s="375">
        <f t="shared" si="606"/>
        <v>0</v>
      </c>
      <c r="BC213" s="201">
        <f t="shared" si="606"/>
        <v>0</v>
      </c>
      <c r="BD213" s="8">
        <f t="shared" si="607"/>
        <v>0</v>
      </c>
      <c r="BE213" s="8">
        <f t="shared" si="608"/>
        <v>0</v>
      </c>
      <c r="BG213" s="375">
        <f t="shared" si="609"/>
        <v>0</v>
      </c>
      <c r="BH213" s="201">
        <f t="shared" si="609"/>
        <v>0</v>
      </c>
      <c r="BI213" s="8">
        <f t="shared" si="610"/>
        <v>0</v>
      </c>
      <c r="BJ213" s="8">
        <f t="shared" si="611"/>
        <v>0</v>
      </c>
      <c r="BL213" s="375">
        <f t="shared" si="612"/>
        <v>0</v>
      </c>
      <c r="BM213" s="201">
        <f t="shared" si="612"/>
        <v>0</v>
      </c>
      <c r="BN213" s="8">
        <f t="shared" si="613"/>
        <v>0</v>
      </c>
      <c r="BO213" s="8">
        <f t="shared" si="614"/>
        <v>0</v>
      </c>
      <c r="BQ213" s="375">
        <f t="shared" si="615"/>
        <v>0</v>
      </c>
      <c r="BR213" s="201">
        <f t="shared" si="615"/>
        <v>0</v>
      </c>
      <c r="BS213" s="8">
        <f t="shared" si="616"/>
        <v>0</v>
      </c>
      <c r="BT213" s="8">
        <f t="shared" si="617"/>
        <v>0</v>
      </c>
      <c r="BV213" s="375">
        <f t="shared" si="618"/>
        <v>0</v>
      </c>
      <c r="BW213" s="201">
        <f t="shared" si="618"/>
        <v>0</v>
      </c>
      <c r="BX213" s="8">
        <f t="shared" si="619"/>
        <v>0</v>
      </c>
      <c r="BY213" s="8">
        <f t="shared" si="620"/>
        <v>0</v>
      </c>
      <c r="CA213" s="375">
        <f t="shared" si="621"/>
        <v>0</v>
      </c>
      <c r="CB213" s="201">
        <f t="shared" si="621"/>
        <v>0</v>
      </c>
      <c r="CC213" s="8">
        <f t="shared" si="622"/>
        <v>0</v>
      </c>
      <c r="CD213" s="8">
        <f t="shared" si="623"/>
        <v>0</v>
      </c>
      <c r="CF213" s="375">
        <f t="shared" si="624"/>
        <v>0</v>
      </c>
      <c r="CG213" s="201">
        <f t="shared" si="624"/>
        <v>0</v>
      </c>
      <c r="CH213" s="8">
        <f t="shared" si="625"/>
        <v>0</v>
      </c>
      <c r="CI213" s="8">
        <f t="shared" si="626"/>
        <v>0</v>
      </c>
      <c r="CK213" s="375">
        <f t="shared" si="627"/>
        <v>0</v>
      </c>
      <c r="CL213" s="201">
        <f t="shared" si="627"/>
        <v>0</v>
      </c>
      <c r="CM213" s="8">
        <f t="shared" si="628"/>
        <v>0</v>
      </c>
      <c r="CN213" s="8">
        <f t="shared" si="629"/>
        <v>0</v>
      </c>
      <c r="CP213" s="375">
        <f t="shared" si="630"/>
        <v>0</v>
      </c>
      <c r="CQ213" s="201">
        <f t="shared" si="630"/>
        <v>0</v>
      </c>
      <c r="CR213" s="8">
        <f t="shared" si="631"/>
        <v>0</v>
      </c>
      <c r="CS213" s="8">
        <f t="shared" si="632"/>
        <v>0</v>
      </c>
      <c r="CU213" s="375">
        <f t="shared" si="633"/>
        <v>0</v>
      </c>
      <c r="CV213" s="201">
        <f t="shared" si="633"/>
        <v>0</v>
      </c>
      <c r="CW213" s="8">
        <f t="shared" si="634"/>
        <v>0</v>
      </c>
      <c r="CX213" s="8">
        <f t="shared" si="635"/>
        <v>0</v>
      </c>
      <c r="CZ213" s="375">
        <f t="shared" si="636"/>
        <v>0</v>
      </c>
      <c r="DA213" s="201">
        <f t="shared" si="636"/>
        <v>0</v>
      </c>
      <c r="DB213" s="8">
        <f t="shared" si="637"/>
        <v>0</v>
      </c>
      <c r="DC213" s="8">
        <f t="shared" si="638"/>
        <v>0</v>
      </c>
      <c r="DE213" s="375">
        <f t="shared" si="639"/>
        <v>0</v>
      </c>
      <c r="DF213" s="201">
        <f t="shared" si="639"/>
        <v>0</v>
      </c>
      <c r="DG213" s="8">
        <f t="shared" si="640"/>
        <v>0</v>
      </c>
      <c r="DH213" s="8">
        <f t="shared" si="641"/>
        <v>0</v>
      </c>
      <c r="DJ213" s="375">
        <f t="shared" si="642"/>
        <v>0</v>
      </c>
      <c r="DK213" s="201">
        <f t="shared" si="642"/>
        <v>0</v>
      </c>
      <c r="DL213" s="8">
        <f t="shared" si="643"/>
        <v>0</v>
      </c>
      <c r="DM213" s="8">
        <f t="shared" si="644"/>
        <v>0</v>
      </c>
      <c r="DO213" s="375">
        <f t="shared" si="645"/>
        <v>0</v>
      </c>
      <c r="DP213" s="201">
        <f t="shared" si="645"/>
        <v>0</v>
      </c>
      <c r="DQ213" s="8">
        <f t="shared" si="646"/>
        <v>0</v>
      </c>
      <c r="DR213" s="8">
        <f t="shared" si="647"/>
        <v>0</v>
      </c>
      <c r="DT213" s="51">
        <f t="shared" si="648"/>
        <v>0</v>
      </c>
      <c r="DU213" s="50">
        <f t="shared" si="649"/>
        <v>0</v>
      </c>
      <c r="DV213" s="51">
        <v>0</v>
      </c>
      <c r="DW213" s="50">
        <f t="shared" si="650"/>
        <v>0</v>
      </c>
      <c r="DX213" s="51">
        <f t="shared" si="653"/>
        <v>0</v>
      </c>
      <c r="DY213" s="52">
        <f t="shared" si="651"/>
        <v>0</v>
      </c>
      <c r="DZ213" s="307">
        <f t="shared" si="652"/>
        <v>0</v>
      </c>
    </row>
    <row r="214" spans="1:130" ht="18" customHeight="1" x14ac:dyDescent="0.3">
      <c r="B214" s="54"/>
      <c r="C214" s="54"/>
      <c r="D214" s="54"/>
      <c r="E214" s="239"/>
      <c r="F214" s="263"/>
      <c r="G214" s="274"/>
      <c r="H214" s="263"/>
      <c r="I214" s="56"/>
      <c r="J214" s="56"/>
      <c r="K214" s="265"/>
      <c r="L214" s="264"/>
      <c r="M214" s="57"/>
      <c r="N214" s="394"/>
      <c r="O214" s="214"/>
      <c r="P214" s="8">
        <f t="shared" si="583"/>
        <v>0</v>
      </c>
      <c r="Q214" s="8">
        <f t="shared" si="584"/>
        <v>0</v>
      </c>
      <c r="S214" s="201">
        <f t="shared" si="585"/>
        <v>0</v>
      </c>
      <c r="T214" s="201">
        <f t="shared" si="585"/>
        <v>0</v>
      </c>
      <c r="U214" s="8">
        <f t="shared" si="586"/>
        <v>0</v>
      </c>
      <c r="V214" s="8">
        <f t="shared" si="587"/>
        <v>0</v>
      </c>
      <c r="X214" s="375">
        <f t="shared" si="588"/>
        <v>0</v>
      </c>
      <c r="Y214" s="201">
        <f t="shared" si="588"/>
        <v>0</v>
      </c>
      <c r="Z214" s="8">
        <f t="shared" si="589"/>
        <v>0</v>
      </c>
      <c r="AA214" s="8">
        <f t="shared" si="590"/>
        <v>0</v>
      </c>
      <c r="AC214" s="375">
        <f t="shared" si="591"/>
        <v>0</v>
      </c>
      <c r="AD214" s="201">
        <f t="shared" si="591"/>
        <v>0</v>
      </c>
      <c r="AE214" s="8">
        <f t="shared" si="592"/>
        <v>0</v>
      </c>
      <c r="AF214" s="8">
        <f t="shared" si="593"/>
        <v>0</v>
      </c>
      <c r="AH214" s="375">
        <f t="shared" si="594"/>
        <v>0</v>
      </c>
      <c r="AI214" s="201">
        <f t="shared" si="594"/>
        <v>0</v>
      </c>
      <c r="AJ214" s="8">
        <f t="shared" si="595"/>
        <v>0</v>
      </c>
      <c r="AK214" s="8">
        <f t="shared" si="596"/>
        <v>0</v>
      </c>
      <c r="AM214" s="375">
        <f t="shared" si="597"/>
        <v>0</v>
      </c>
      <c r="AN214" s="201">
        <f t="shared" si="597"/>
        <v>0</v>
      </c>
      <c r="AO214" s="8">
        <f t="shared" si="598"/>
        <v>0</v>
      </c>
      <c r="AP214" s="8">
        <f t="shared" si="599"/>
        <v>0</v>
      </c>
      <c r="AR214" s="375">
        <f t="shared" si="600"/>
        <v>0</v>
      </c>
      <c r="AS214" s="201">
        <f t="shared" si="600"/>
        <v>0</v>
      </c>
      <c r="AT214" s="8">
        <f t="shared" si="601"/>
        <v>0</v>
      </c>
      <c r="AU214" s="8">
        <f t="shared" si="602"/>
        <v>0</v>
      </c>
      <c r="AW214" s="375">
        <f t="shared" si="603"/>
        <v>0</v>
      </c>
      <c r="AX214" s="201">
        <f t="shared" si="603"/>
        <v>0</v>
      </c>
      <c r="AY214" s="8">
        <f t="shared" si="604"/>
        <v>0</v>
      </c>
      <c r="AZ214" s="8">
        <f t="shared" si="605"/>
        <v>0</v>
      </c>
      <c r="BB214" s="375">
        <f t="shared" si="606"/>
        <v>0</v>
      </c>
      <c r="BC214" s="201">
        <f t="shared" si="606"/>
        <v>0</v>
      </c>
      <c r="BD214" s="8">
        <f t="shared" si="607"/>
        <v>0</v>
      </c>
      <c r="BE214" s="8">
        <f t="shared" si="608"/>
        <v>0</v>
      </c>
      <c r="BG214" s="375">
        <f t="shared" si="609"/>
        <v>0</v>
      </c>
      <c r="BH214" s="201">
        <f t="shared" si="609"/>
        <v>0</v>
      </c>
      <c r="BI214" s="8">
        <f t="shared" si="610"/>
        <v>0</v>
      </c>
      <c r="BJ214" s="8">
        <f t="shared" si="611"/>
        <v>0</v>
      </c>
      <c r="BL214" s="375">
        <f t="shared" si="612"/>
        <v>0</v>
      </c>
      <c r="BM214" s="201">
        <f t="shared" si="612"/>
        <v>0</v>
      </c>
      <c r="BN214" s="8">
        <f t="shared" si="613"/>
        <v>0</v>
      </c>
      <c r="BO214" s="8">
        <f t="shared" si="614"/>
        <v>0</v>
      </c>
      <c r="BQ214" s="375">
        <f t="shared" si="615"/>
        <v>0</v>
      </c>
      <c r="BR214" s="201">
        <f t="shared" si="615"/>
        <v>0</v>
      </c>
      <c r="BS214" s="8">
        <f t="shared" si="616"/>
        <v>0</v>
      </c>
      <c r="BT214" s="8">
        <f t="shared" si="617"/>
        <v>0</v>
      </c>
      <c r="BV214" s="375">
        <f t="shared" si="618"/>
        <v>0</v>
      </c>
      <c r="BW214" s="201">
        <f t="shared" si="618"/>
        <v>0</v>
      </c>
      <c r="BX214" s="8">
        <f t="shared" si="619"/>
        <v>0</v>
      </c>
      <c r="BY214" s="8">
        <f t="shared" si="620"/>
        <v>0</v>
      </c>
      <c r="CA214" s="375">
        <f t="shared" si="621"/>
        <v>0</v>
      </c>
      <c r="CB214" s="201">
        <f t="shared" si="621"/>
        <v>0</v>
      </c>
      <c r="CC214" s="8">
        <f t="shared" si="622"/>
        <v>0</v>
      </c>
      <c r="CD214" s="8">
        <f t="shared" si="623"/>
        <v>0</v>
      </c>
      <c r="CF214" s="375">
        <f t="shared" si="624"/>
        <v>0</v>
      </c>
      <c r="CG214" s="201">
        <f t="shared" si="624"/>
        <v>0</v>
      </c>
      <c r="CH214" s="8">
        <f t="shared" si="625"/>
        <v>0</v>
      </c>
      <c r="CI214" s="8">
        <f t="shared" si="626"/>
        <v>0</v>
      </c>
      <c r="CK214" s="375">
        <f t="shared" si="627"/>
        <v>0</v>
      </c>
      <c r="CL214" s="201">
        <f t="shared" si="627"/>
        <v>0</v>
      </c>
      <c r="CM214" s="8">
        <f t="shared" si="628"/>
        <v>0</v>
      </c>
      <c r="CN214" s="8">
        <f t="shared" si="629"/>
        <v>0</v>
      </c>
      <c r="CP214" s="375">
        <f t="shared" si="630"/>
        <v>0</v>
      </c>
      <c r="CQ214" s="201">
        <f t="shared" si="630"/>
        <v>0</v>
      </c>
      <c r="CR214" s="8">
        <f t="shared" si="631"/>
        <v>0</v>
      </c>
      <c r="CS214" s="8">
        <f t="shared" si="632"/>
        <v>0</v>
      </c>
      <c r="CU214" s="375">
        <f t="shared" si="633"/>
        <v>0</v>
      </c>
      <c r="CV214" s="201">
        <f t="shared" si="633"/>
        <v>0</v>
      </c>
      <c r="CW214" s="8">
        <f t="shared" si="634"/>
        <v>0</v>
      </c>
      <c r="CX214" s="8">
        <f t="shared" si="635"/>
        <v>0</v>
      </c>
      <c r="CZ214" s="375">
        <f t="shared" si="636"/>
        <v>0</v>
      </c>
      <c r="DA214" s="201">
        <f t="shared" si="636"/>
        <v>0</v>
      </c>
      <c r="DB214" s="8">
        <f t="shared" si="637"/>
        <v>0</v>
      </c>
      <c r="DC214" s="8">
        <f t="shared" si="638"/>
        <v>0</v>
      </c>
      <c r="DE214" s="375">
        <f t="shared" si="639"/>
        <v>0</v>
      </c>
      <c r="DF214" s="201">
        <f t="shared" si="639"/>
        <v>0</v>
      </c>
      <c r="DG214" s="8">
        <f t="shared" si="640"/>
        <v>0</v>
      </c>
      <c r="DH214" s="8">
        <f t="shared" si="641"/>
        <v>0</v>
      </c>
      <c r="DJ214" s="375">
        <f t="shared" si="642"/>
        <v>0</v>
      </c>
      <c r="DK214" s="201">
        <f t="shared" si="642"/>
        <v>0</v>
      </c>
      <c r="DL214" s="8">
        <f t="shared" si="643"/>
        <v>0</v>
      </c>
      <c r="DM214" s="8">
        <f t="shared" si="644"/>
        <v>0</v>
      </c>
      <c r="DO214" s="375">
        <f t="shared" si="645"/>
        <v>0</v>
      </c>
      <c r="DP214" s="201">
        <f t="shared" si="645"/>
        <v>0</v>
      </c>
      <c r="DQ214" s="8">
        <f t="shared" si="646"/>
        <v>0</v>
      </c>
      <c r="DR214" s="8">
        <f t="shared" si="647"/>
        <v>0</v>
      </c>
      <c r="DT214" s="51">
        <f t="shared" si="648"/>
        <v>0</v>
      </c>
      <c r="DU214" s="50">
        <f t="shared" si="649"/>
        <v>0</v>
      </c>
      <c r="DV214" s="51">
        <v>0</v>
      </c>
      <c r="DW214" s="50">
        <f t="shared" si="650"/>
        <v>0</v>
      </c>
      <c r="DX214" s="51">
        <f t="shared" si="653"/>
        <v>0</v>
      </c>
      <c r="DY214" s="52">
        <f t="shared" si="651"/>
        <v>0</v>
      </c>
      <c r="DZ214" s="307">
        <f t="shared" si="652"/>
        <v>0</v>
      </c>
    </row>
    <row r="215" spans="1:130" ht="18" customHeight="1" x14ac:dyDescent="0.3">
      <c r="B215" s="54"/>
      <c r="C215" s="54"/>
      <c r="D215" s="54"/>
      <c r="E215" s="239"/>
      <c r="F215" s="263"/>
      <c r="G215" s="274"/>
      <c r="H215" s="263"/>
      <c r="I215" s="56"/>
      <c r="J215" s="56"/>
      <c r="K215" s="265"/>
      <c r="L215" s="264"/>
      <c r="M215" s="57"/>
      <c r="N215" s="394"/>
      <c r="O215" s="214"/>
      <c r="P215" s="8">
        <f t="shared" si="583"/>
        <v>0</v>
      </c>
      <c r="Q215" s="8">
        <f t="shared" si="584"/>
        <v>0</v>
      </c>
      <c r="S215" s="201">
        <f t="shared" si="585"/>
        <v>0</v>
      </c>
      <c r="T215" s="201">
        <f t="shared" si="585"/>
        <v>0</v>
      </c>
      <c r="U215" s="8">
        <f t="shared" si="586"/>
        <v>0</v>
      </c>
      <c r="V215" s="8">
        <f t="shared" si="587"/>
        <v>0</v>
      </c>
      <c r="X215" s="375">
        <f t="shared" si="588"/>
        <v>0</v>
      </c>
      <c r="Y215" s="201">
        <f t="shared" si="588"/>
        <v>0</v>
      </c>
      <c r="Z215" s="8">
        <f t="shared" si="589"/>
        <v>0</v>
      </c>
      <c r="AA215" s="8">
        <f t="shared" si="590"/>
        <v>0</v>
      </c>
      <c r="AC215" s="375">
        <f t="shared" si="591"/>
        <v>0</v>
      </c>
      <c r="AD215" s="201">
        <f t="shared" si="591"/>
        <v>0</v>
      </c>
      <c r="AE215" s="8">
        <f t="shared" si="592"/>
        <v>0</v>
      </c>
      <c r="AF215" s="8">
        <f t="shared" si="593"/>
        <v>0</v>
      </c>
      <c r="AH215" s="375">
        <f t="shared" si="594"/>
        <v>0</v>
      </c>
      <c r="AI215" s="201">
        <f t="shared" si="594"/>
        <v>0</v>
      </c>
      <c r="AJ215" s="8">
        <f t="shared" si="595"/>
        <v>0</v>
      </c>
      <c r="AK215" s="8">
        <f t="shared" si="596"/>
        <v>0</v>
      </c>
      <c r="AM215" s="375">
        <f t="shared" si="597"/>
        <v>0</v>
      </c>
      <c r="AN215" s="201">
        <f t="shared" si="597"/>
        <v>0</v>
      </c>
      <c r="AO215" s="8">
        <f t="shared" si="598"/>
        <v>0</v>
      </c>
      <c r="AP215" s="8">
        <f t="shared" si="599"/>
        <v>0</v>
      </c>
      <c r="AR215" s="375">
        <f t="shared" si="600"/>
        <v>0</v>
      </c>
      <c r="AS215" s="201">
        <f t="shared" si="600"/>
        <v>0</v>
      </c>
      <c r="AT215" s="8">
        <f t="shared" si="601"/>
        <v>0</v>
      </c>
      <c r="AU215" s="8">
        <f t="shared" si="602"/>
        <v>0</v>
      </c>
      <c r="AW215" s="375">
        <f t="shared" si="603"/>
        <v>0</v>
      </c>
      <c r="AX215" s="201">
        <f t="shared" si="603"/>
        <v>0</v>
      </c>
      <c r="AY215" s="8">
        <f t="shared" si="604"/>
        <v>0</v>
      </c>
      <c r="AZ215" s="8">
        <f t="shared" si="605"/>
        <v>0</v>
      </c>
      <c r="BB215" s="375">
        <f t="shared" si="606"/>
        <v>0</v>
      </c>
      <c r="BC215" s="201">
        <f t="shared" si="606"/>
        <v>0</v>
      </c>
      <c r="BD215" s="8">
        <f t="shared" si="607"/>
        <v>0</v>
      </c>
      <c r="BE215" s="8">
        <f t="shared" si="608"/>
        <v>0</v>
      </c>
      <c r="BG215" s="375">
        <f t="shared" si="609"/>
        <v>0</v>
      </c>
      <c r="BH215" s="201">
        <f t="shared" si="609"/>
        <v>0</v>
      </c>
      <c r="BI215" s="8">
        <f t="shared" si="610"/>
        <v>0</v>
      </c>
      <c r="BJ215" s="8">
        <f t="shared" si="611"/>
        <v>0</v>
      </c>
      <c r="BL215" s="375">
        <f t="shared" si="612"/>
        <v>0</v>
      </c>
      <c r="BM215" s="201">
        <f t="shared" si="612"/>
        <v>0</v>
      </c>
      <c r="BN215" s="8">
        <f t="shared" si="613"/>
        <v>0</v>
      </c>
      <c r="BO215" s="8">
        <f t="shared" si="614"/>
        <v>0</v>
      </c>
      <c r="BQ215" s="375">
        <f t="shared" si="615"/>
        <v>0</v>
      </c>
      <c r="BR215" s="201">
        <f t="shared" si="615"/>
        <v>0</v>
      </c>
      <c r="BS215" s="8">
        <f t="shared" si="616"/>
        <v>0</v>
      </c>
      <c r="BT215" s="8">
        <f t="shared" si="617"/>
        <v>0</v>
      </c>
      <c r="BV215" s="375">
        <f t="shared" si="618"/>
        <v>0</v>
      </c>
      <c r="BW215" s="201">
        <f t="shared" si="618"/>
        <v>0</v>
      </c>
      <c r="BX215" s="8">
        <f t="shared" si="619"/>
        <v>0</v>
      </c>
      <c r="BY215" s="8">
        <f t="shared" si="620"/>
        <v>0</v>
      </c>
      <c r="CA215" s="375">
        <f t="shared" si="621"/>
        <v>0</v>
      </c>
      <c r="CB215" s="201">
        <f t="shared" si="621"/>
        <v>0</v>
      </c>
      <c r="CC215" s="8">
        <f t="shared" si="622"/>
        <v>0</v>
      </c>
      <c r="CD215" s="8">
        <f t="shared" si="623"/>
        <v>0</v>
      </c>
      <c r="CF215" s="375">
        <f t="shared" si="624"/>
        <v>0</v>
      </c>
      <c r="CG215" s="201">
        <f t="shared" si="624"/>
        <v>0</v>
      </c>
      <c r="CH215" s="8">
        <f t="shared" si="625"/>
        <v>0</v>
      </c>
      <c r="CI215" s="8">
        <f t="shared" si="626"/>
        <v>0</v>
      </c>
      <c r="CK215" s="375">
        <f t="shared" si="627"/>
        <v>0</v>
      </c>
      <c r="CL215" s="201">
        <f t="shared" si="627"/>
        <v>0</v>
      </c>
      <c r="CM215" s="8">
        <f t="shared" si="628"/>
        <v>0</v>
      </c>
      <c r="CN215" s="8">
        <f t="shared" si="629"/>
        <v>0</v>
      </c>
      <c r="CP215" s="375">
        <f t="shared" si="630"/>
        <v>0</v>
      </c>
      <c r="CQ215" s="201">
        <f t="shared" si="630"/>
        <v>0</v>
      </c>
      <c r="CR215" s="8">
        <f t="shared" si="631"/>
        <v>0</v>
      </c>
      <c r="CS215" s="8">
        <f t="shared" si="632"/>
        <v>0</v>
      </c>
      <c r="CU215" s="375">
        <f t="shared" si="633"/>
        <v>0</v>
      </c>
      <c r="CV215" s="201">
        <f t="shared" si="633"/>
        <v>0</v>
      </c>
      <c r="CW215" s="8">
        <f t="shared" si="634"/>
        <v>0</v>
      </c>
      <c r="CX215" s="8">
        <f t="shared" si="635"/>
        <v>0</v>
      </c>
      <c r="CZ215" s="375">
        <f t="shared" si="636"/>
        <v>0</v>
      </c>
      <c r="DA215" s="201">
        <f t="shared" si="636"/>
        <v>0</v>
      </c>
      <c r="DB215" s="8">
        <f t="shared" si="637"/>
        <v>0</v>
      </c>
      <c r="DC215" s="8">
        <f t="shared" si="638"/>
        <v>0</v>
      </c>
      <c r="DE215" s="375">
        <f t="shared" si="639"/>
        <v>0</v>
      </c>
      <c r="DF215" s="201">
        <f t="shared" si="639"/>
        <v>0</v>
      </c>
      <c r="DG215" s="8">
        <f t="shared" si="640"/>
        <v>0</v>
      </c>
      <c r="DH215" s="8">
        <f t="shared" si="641"/>
        <v>0</v>
      </c>
      <c r="DJ215" s="375">
        <f t="shared" si="642"/>
        <v>0</v>
      </c>
      <c r="DK215" s="201">
        <f t="shared" si="642"/>
        <v>0</v>
      </c>
      <c r="DL215" s="8">
        <f t="shared" si="643"/>
        <v>0</v>
      </c>
      <c r="DM215" s="8">
        <f t="shared" si="644"/>
        <v>0</v>
      </c>
      <c r="DO215" s="375">
        <f t="shared" si="645"/>
        <v>0</v>
      </c>
      <c r="DP215" s="201">
        <f t="shared" si="645"/>
        <v>0</v>
      </c>
      <c r="DQ215" s="8">
        <f t="shared" si="646"/>
        <v>0</v>
      </c>
      <c r="DR215" s="8">
        <f t="shared" si="647"/>
        <v>0</v>
      </c>
      <c r="DT215" s="51">
        <f t="shared" si="648"/>
        <v>0</v>
      </c>
      <c r="DU215" s="50">
        <f t="shared" si="649"/>
        <v>0</v>
      </c>
      <c r="DV215" s="51">
        <v>0</v>
      </c>
      <c r="DW215" s="50">
        <f t="shared" si="650"/>
        <v>0</v>
      </c>
      <c r="DX215" s="51">
        <f t="shared" si="653"/>
        <v>0</v>
      </c>
      <c r="DY215" s="52">
        <f t="shared" si="651"/>
        <v>0</v>
      </c>
      <c r="DZ215" s="307">
        <f t="shared" si="652"/>
        <v>0</v>
      </c>
    </row>
    <row r="216" spans="1:130" ht="18" customHeight="1" x14ac:dyDescent="0.3">
      <c r="B216" s="54"/>
      <c r="C216" s="54"/>
      <c r="D216" s="54"/>
      <c r="E216" s="239"/>
      <c r="F216" s="263"/>
      <c r="G216" s="274"/>
      <c r="H216" s="263"/>
      <c r="I216" s="56"/>
      <c r="J216" s="56"/>
      <c r="K216" s="265"/>
      <c r="L216" s="264"/>
      <c r="M216" s="57"/>
      <c r="N216" s="394"/>
      <c r="O216" s="214"/>
      <c r="P216" s="8">
        <f t="shared" si="583"/>
        <v>0</v>
      </c>
      <c r="Q216" s="8">
        <f t="shared" si="584"/>
        <v>0</v>
      </c>
      <c r="S216" s="201">
        <f t="shared" si="585"/>
        <v>0</v>
      </c>
      <c r="T216" s="201">
        <f t="shared" si="585"/>
        <v>0</v>
      </c>
      <c r="U216" s="8">
        <f>$E216*S216*T216</f>
        <v>0</v>
      </c>
      <c r="V216" s="8">
        <f t="shared" si="587"/>
        <v>0</v>
      </c>
      <c r="X216" s="375">
        <f t="shared" si="588"/>
        <v>0</v>
      </c>
      <c r="Y216" s="201">
        <f t="shared" si="588"/>
        <v>0</v>
      </c>
      <c r="Z216" s="8">
        <f t="shared" si="589"/>
        <v>0</v>
      </c>
      <c r="AA216" s="8">
        <f t="shared" si="590"/>
        <v>0</v>
      </c>
      <c r="AC216" s="375">
        <f t="shared" si="591"/>
        <v>0</v>
      </c>
      <c r="AD216" s="201">
        <f t="shared" si="591"/>
        <v>0</v>
      </c>
      <c r="AE216" s="8">
        <f t="shared" si="592"/>
        <v>0</v>
      </c>
      <c r="AF216" s="8">
        <f t="shared" si="593"/>
        <v>0</v>
      </c>
      <c r="AH216" s="375">
        <f t="shared" si="594"/>
        <v>0</v>
      </c>
      <c r="AI216" s="201">
        <f t="shared" si="594"/>
        <v>0</v>
      </c>
      <c r="AJ216" s="8">
        <f t="shared" si="595"/>
        <v>0</v>
      </c>
      <c r="AK216" s="8">
        <f t="shared" si="596"/>
        <v>0</v>
      </c>
      <c r="AM216" s="375">
        <f t="shared" si="597"/>
        <v>0</v>
      </c>
      <c r="AN216" s="201">
        <f t="shared" si="597"/>
        <v>0</v>
      </c>
      <c r="AO216" s="8">
        <f t="shared" si="598"/>
        <v>0</v>
      </c>
      <c r="AP216" s="8">
        <f t="shared" si="599"/>
        <v>0</v>
      </c>
      <c r="AR216" s="375">
        <f t="shared" si="600"/>
        <v>0</v>
      </c>
      <c r="AS216" s="201">
        <f t="shared" si="600"/>
        <v>0</v>
      </c>
      <c r="AT216" s="8">
        <f t="shared" si="601"/>
        <v>0</v>
      </c>
      <c r="AU216" s="8">
        <f t="shared" si="602"/>
        <v>0</v>
      </c>
      <c r="AW216" s="375">
        <f t="shared" si="603"/>
        <v>0</v>
      </c>
      <c r="AX216" s="201">
        <f t="shared" si="603"/>
        <v>0</v>
      </c>
      <c r="AY216" s="8">
        <f t="shared" si="604"/>
        <v>0</v>
      </c>
      <c r="AZ216" s="8">
        <f t="shared" si="605"/>
        <v>0</v>
      </c>
      <c r="BB216" s="375">
        <f t="shared" si="606"/>
        <v>0</v>
      </c>
      <c r="BC216" s="201">
        <f t="shared" si="606"/>
        <v>0</v>
      </c>
      <c r="BD216" s="8">
        <f t="shared" si="607"/>
        <v>0</v>
      </c>
      <c r="BE216" s="8">
        <f t="shared" si="608"/>
        <v>0</v>
      </c>
      <c r="BG216" s="375">
        <f t="shared" si="609"/>
        <v>0</v>
      </c>
      <c r="BH216" s="201">
        <f t="shared" si="609"/>
        <v>0</v>
      </c>
      <c r="BI216" s="8">
        <f t="shared" si="610"/>
        <v>0</v>
      </c>
      <c r="BJ216" s="8">
        <f t="shared" si="611"/>
        <v>0</v>
      </c>
      <c r="BL216" s="375">
        <f t="shared" si="612"/>
        <v>0</v>
      </c>
      <c r="BM216" s="201">
        <f t="shared" si="612"/>
        <v>0</v>
      </c>
      <c r="BN216" s="8">
        <f t="shared" si="613"/>
        <v>0</v>
      </c>
      <c r="BO216" s="8">
        <f t="shared" si="614"/>
        <v>0</v>
      </c>
      <c r="BQ216" s="375">
        <f t="shared" si="615"/>
        <v>0</v>
      </c>
      <c r="BR216" s="201">
        <f t="shared" si="615"/>
        <v>0</v>
      </c>
      <c r="BS216" s="8">
        <f t="shared" si="616"/>
        <v>0</v>
      </c>
      <c r="BT216" s="8">
        <f t="shared" si="617"/>
        <v>0</v>
      </c>
      <c r="BV216" s="375">
        <f t="shared" si="618"/>
        <v>0</v>
      </c>
      <c r="BW216" s="201">
        <f t="shared" si="618"/>
        <v>0</v>
      </c>
      <c r="BX216" s="8">
        <f t="shared" si="619"/>
        <v>0</v>
      </c>
      <c r="BY216" s="8">
        <f t="shared" si="620"/>
        <v>0</v>
      </c>
      <c r="CA216" s="375">
        <f t="shared" si="621"/>
        <v>0</v>
      </c>
      <c r="CB216" s="201">
        <f t="shared" si="621"/>
        <v>0</v>
      </c>
      <c r="CC216" s="8">
        <f t="shared" si="622"/>
        <v>0</v>
      </c>
      <c r="CD216" s="8">
        <f t="shared" si="623"/>
        <v>0</v>
      </c>
      <c r="CF216" s="375">
        <f t="shared" si="624"/>
        <v>0</v>
      </c>
      <c r="CG216" s="201">
        <f t="shared" si="624"/>
        <v>0</v>
      </c>
      <c r="CH216" s="8">
        <f t="shared" si="625"/>
        <v>0</v>
      </c>
      <c r="CI216" s="8">
        <f t="shared" si="626"/>
        <v>0</v>
      </c>
      <c r="CK216" s="375">
        <f t="shared" si="627"/>
        <v>0</v>
      </c>
      <c r="CL216" s="201">
        <f t="shared" si="627"/>
        <v>0</v>
      </c>
      <c r="CM216" s="8">
        <f t="shared" si="628"/>
        <v>0</v>
      </c>
      <c r="CN216" s="8">
        <f t="shared" si="629"/>
        <v>0</v>
      </c>
      <c r="CP216" s="375">
        <f t="shared" si="630"/>
        <v>0</v>
      </c>
      <c r="CQ216" s="201">
        <f t="shared" si="630"/>
        <v>0</v>
      </c>
      <c r="CR216" s="8">
        <f t="shared" si="631"/>
        <v>0</v>
      </c>
      <c r="CS216" s="8">
        <f t="shared" si="632"/>
        <v>0</v>
      </c>
      <c r="CU216" s="375">
        <f t="shared" si="633"/>
        <v>0</v>
      </c>
      <c r="CV216" s="201">
        <f t="shared" si="633"/>
        <v>0</v>
      </c>
      <c r="CW216" s="8">
        <f t="shared" si="634"/>
        <v>0</v>
      </c>
      <c r="CX216" s="8">
        <f t="shared" si="635"/>
        <v>0</v>
      </c>
      <c r="CZ216" s="375">
        <f t="shared" si="636"/>
        <v>0</v>
      </c>
      <c r="DA216" s="201">
        <f t="shared" si="636"/>
        <v>0</v>
      </c>
      <c r="DB216" s="8">
        <f t="shared" si="637"/>
        <v>0</v>
      </c>
      <c r="DC216" s="8">
        <f t="shared" si="638"/>
        <v>0</v>
      </c>
      <c r="DE216" s="375">
        <f t="shared" si="639"/>
        <v>0</v>
      </c>
      <c r="DF216" s="201">
        <f t="shared" si="639"/>
        <v>0</v>
      </c>
      <c r="DG216" s="8">
        <f t="shared" si="640"/>
        <v>0</v>
      </c>
      <c r="DH216" s="8">
        <f t="shared" si="641"/>
        <v>0</v>
      </c>
      <c r="DJ216" s="375">
        <f t="shared" si="642"/>
        <v>0</v>
      </c>
      <c r="DK216" s="201">
        <f t="shared" si="642"/>
        <v>0</v>
      </c>
      <c r="DL216" s="8">
        <f t="shared" si="643"/>
        <v>0</v>
      </c>
      <c r="DM216" s="8">
        <f t="shared" si="644"/>
        <v>0</v>
      </c>
      <c r="DO216" s="375">
        <f t="shared" si="645"/>
        <v>0</v>
      </c>
      <c r="DP216" s="201">
        <f t="shared" si="645"/>
        <v>0</v>
      </c>
      <c r="DQ216" s="8">
        <f t="shared" si="646"/>
        <v>0</v>
      </c>
      <c r="DR216" s="8">
        <f t="shared" si="647"/>
        <v>0</v>
      </c>
      <c r="DT216" s="51">
        <f t="shared" si="648"/>
        <v>0</v>
      </c>
      <c r="DU216" s="50">
        <f t="shared" si="649"/>
        <v>0</v>
      </c>
      <c r="DV216" s="51">
        <v>0</v>
      </c>
      <c r="DW216" s="50">
        <f t="shared" si="650"/>
        <v>0</v>
      </c>
      <c r="DX216" s="51">
        <f t="shared" si="653"/>
        <v>0</v>
      </c>
      <c r="DY216" s="52">
        <f t="shared" si="651"/>
        <v>0</v>
      </c>
      <c r="DZ216" s="307">
        <f t="shared" si="652"/>
        <v>0</v>
      </c>
    </row>
    <row r="217" spans="1:130" ht="18" customHeight="1" x14ac:dyDescent="0.3">
      <c r="B217" s="54"/>
      <c r="C217" s="54"/>
      <c r="D217" s="54"/>
      <c r="E217" s="239"/>
      <c r="F217" s="263"/>
      <c r="G217" s="274"/>
      <c r="H217" s="263"/>
      <c r="I217" s="56"/>
      <c r="J217" s="56"/>
      <c r="K217" s="265"/>
      <c r="L217" s="264"/>
      <c r="M217" s="57"/>
      <c r="N217" s="394"/>
      <c r="O217" s="214"/>
      <c r="P217" s="8">
        <f t="shared" si="583"/>
        <v>0</v>
      </c>
      <c r="Q217" s="8">
        <f t="shared" si="584"/>
        <v>0</v>
      </c>
      <c r="S217" s="201">
        <f t="shared" si="585"/>
        <v>0</v>
      </c>
      <c r="T217" s="201">
        <f t="shared" si="585"/>
        <v>0</v>
      </c>
      <c r="U217" s="8">
        <f t="shared" si="586"/>
        <v>0</v>
      </c>
      <c r="V217" s="8">
        <f t="shared" si="587"/>
        <v>0</v>
      </c>
      <c r="X217" s="375">
        <f t="shared" si="588"/>
        <v>0</v>
      </c>
      <c r="Y217" s="201">
        <f t="shared" si="588"/>
        <v>0</v>
      </c>
      <c r="Z217" s="8">
        <f t="shared" si="589"/>
        <v>0</v>
      </c>
      <c r="AA217" s="8">
        <f t="shared" si="590"/>
        <v>0</v>
      </c>
      <c r="AC217" s="375">
        <f t="shared" si="591"/>
        <v>0</v>
      </c>
      <c r="AD217" s="201">
        <f t="shared" si="591"/>
        <v>0</v>
      </c>
      <c r="AE217" s="8">
        <f t="shared" si="592"/>
        <v>0</v>
      </c>
      <c r="AF217" s="8">
        <f t="shared" si="593"/>
        <v>0</v>
      </c>
      <c r="AH217" s="375">
        <f t="shared" si="594"/>
        <v>0</v>
      </c>
      <c r="AI217" s="201">
        <f t="shared" si="594"/>
        <v>0</v>
      </c>
      <c r="AJ217" s="8">
        <f t="shared" si="595"/>
        <v>0</v>
      </c>
      <c r="AK217" s="8">
        <f t="shared" si="596"/>
        <v>0</v>
      </c>
      <c r="AM217" s="375">
        <f t="shared" si="597"/>
        <v>0</v>
      </c>
      <c r="AN217" s="201">
        <f t="shared" si="597"/>
        <v>0</v>
      </c>
      <c r="AO217" s="8">
        <f t="shared" si="598"/>
        <v>0</v>
      </c>
      <c r="AP217" s="8">
        <f t="shared" si="599"/>
        <v>0</v>
      </c>
      <c r="AR217" s="375">
        <f t="shared" si="600"/>
        <v>0</v>
      </c>
      <c r="AS217" s="201">
        <f t="shared" si="600"/>
        <v>0</v>
      </c>
      <c r="AT217" s="8">
        <f t="shared" si="601"/>
        <v>0</v>
      </c>
      <c r="AU217" s="8">
        <f t="shared" si="602"/>
        <v>0</v>
      </c>
      <c r="AW217" s="375">
        <f t="shared" si="603"/>
        <v>0</v>
      </c>
      <c r="AX217" s="201">
        <f t="shared" si="603"/>
        <v>0</v>
      </c>
      <c r="AY217" s="8">
        <f t="shared" si="604"/>
        <v>0</v>
      </c>
      <c r="AZ217" s="8">
        <f t="shared" si="605"/>
        <v>0</v>
      </c>
      <c r="BB217" s="375">
        <f t="shared" si="606"/>
        <v>0</v>
      </c>
      <c r="BC217" s="201">
        <f t="shared" si="606"/>
        <v>0</v>
      </c>
      <c r="BD217" s="8">
        <f t="shared" si="607"/>
        <v>0</v>
      </c>
      <c r="BE217" s="8">
        <f t="shared" si="608"/>
        <v>0</v>
      </c>
      <c r="BG217" s="375">
        <f t="shared" si="609"/>
        <v>0</v>
      </c>
      <c r="BH217" s="201">
        <f t="shared" si="609"/>
        <v>0</v>
      </c>
      <c r="BI217" s="8">
        <f t="shared" si="610"/>
        <v>0</v>
      </c>
      <c r="BJ217" s="8">
        <f t="shared" si="611"/>
        <v>0</v>
      </c>
      <c r="BL217" s="375">
        <f t="shared" si="612"/>
        <v>0</v>
      </c>
      <c r="BM217" s="201">
        <f t="shared" si="612"/>
        <v>0</v>
      </c>
      <c r="BN217" s="8">
        <f t="shared" si="613"/>
        <v>0</v>
      </c>
      <c r="BO217" s="8">
        <f t="shared" si="614"/>
        <v>0</v>
      </c>
      <c r="BQ217" s="375">
        <f t="shared" si="615"/>
        <v>0</v>
      </c>
      <c r="BR217" s="201">
        <f t="shared" si="615"/>
        <v>0</v>
      </c>
      <c r="BS217" s="8">
        <f t="shared" si="616"/>
        <v>0</v>
      </c>
      <c r="BT217" s="8">
        <f t="shared" si="617"/>
        <v>0</v>
      </c>
      <c r="BV217" s="375">
        <f t="shared" si="618"/>
        <v>0</v>
      </c>
      <c r="BW217" s="201">
        <f t="shared" si="618"/>
        <v>0</v>
      </c>
      <c r="BX217" s="8">
        <f t="shared" si="619"/>
        <v>0</v>
      </c>
      <c r="BY217" s="8">
        <f t="shared" si="620"/>
        <v>0</v>
      </c>
      <c r="CA217" s="375">
        <f t="shared" si="621"/>
        <v>0</v>
      </c>
      <c r="CB217" s="201">
        <f t="shared" si="621"/>
        <v>0</v>
      </c>
      <c r="CC217" s="8">
        <f t="shared" si="622"/>
        <v>0</v>
      </c>
      <c r="CD217" s="8">
        <f t="shared" si="623"/>
        <v>0</v>
      </c>
      <c r="CF217" s="375">
        <f t="shared" si="624"/>
        <v>0</v>
      </c>
      <c r="CG217" s="201">
        <f t="shared" si="624"/>
        <v>0</v>
      </c>
      <c r="CH217" s="8">
        <f t="shared" si="625"/>
        <v>0</v>
      </c>
      <c r="CI217" s="8">
        <f t="shared" si="626"/>
        <v>0</v>
      </c>
      <c r="CK217" s="375">
        <f t="shared" si="627"/>
        <v>0</v>
      </c>
      <c r="CL217" s="201">
        <f t="shared" si="627"/>
        <v>0</v>
      </c>
      <c r="CM217" s="8">
        <f t="shared" si="628"/>
        <v>0</v>
      </c>
      <c r="CN217" s="8">
        <f t="shared" si="629"/>
        <v>0</v>
      </c>
      <c r="CP217" s="375">
        <f t="shared" si="630"/>
        <v>0</v>
      </c>
      <c r="CQ217" s="201">
        <f t="shared" si="630"/>
        <v>0</v>
      </c>
      <c r="CR217" s="8">
        <f t="shared" si="631"/>
        <v>0</v>
      </c>
      <c r="CS217" s="8">
        <f t="shared" si="632"/>
        <v>0</v>
      </c>
      <c r="CU217" s="375">
        <f t="shared" si="633"/>
        <v>0</v>
      </c>
      <c r="CV217" s="201">
        <f t="shared" si="633"/>
        <v>0</v>
      </c>
      <c r="CW217" s="8">
        <f t="shared" si="634"/>
        <v>0</v>
      </c>
      <c r="CX217" s="8">
        <f t="shared" si="635"/>
        <v>0</v>
      </c>
      <c r="CZ217" s="375">
        <f t="shared" si="636"/>
        <v>0</v>
      </c>
      <c r="DA217" s="201">
        <f t="shared" si="636"/>
        <v>0</v>
      </c>
      <c r="DB217" s="8">
        <f t="shared" si="637"/>
        <v>0</v>
      </c>
      <c r="DC217" s="8">
        <f t="shared" si="638"/>
        <v>0</v>
      </c>
      <c r="DE217" s="375">
        <f t="shared" si="639"/>
        <v>0</v>
      </c>
      <c r="DF217" s="201">
        <f t="shared" si="639"/>
        <v>0</v>
      </c>
      <c r="DG217" s="8">
        <f t="shared" si="640"/>
        <v>0</v>
      </c>
      <c r="DH217" s="8">
        <f t="shared" si="641"/>
        <v>0</v>
      </c>
      <c r="DJ217" s="375">
        <f t="shared" si="642"/>
        <v>0</v>
      </c>
      <c r="DK217" s="201">
        <f t="shared" si="642"/>
        <v>0</v>
      </c>
      <c r="DL217" s="8">
        <f t="shared" si="643"/>
        <v>0</v>
      </c>
      <c r="DM217" s="8">
        <f t="shared" si="644"/>
        <v>0</v>
      </c>
      <c r="DO217" s="375">
        <f t="shared" si="645"/>
        <v>0</v>
      </c>
      <c r="DP217" s="201">
        <f t="shared" si="645"/>
        <v>0</v>
      </c>
      <c r="DQ217" s="8">
        <f t="shared" si="646"/>
        <v>0</v>
      </c>
      <c r="DR217" s="8">
        <f t="shared" si="647"/>
        <v>0</v>
      </c>
      <c r="DT217" s="51">
        <f t="shared" si="648"/>
        <v>0</v>
      </c>
      <c r="DU217" s="50">
        <f t="shared" si="649"/>
        <v>0</v>
      </c>
      <c r="DV217" s="51">
        <v>0</v>
      </c>
      <c r="DW217" s="50">
        <f t="shared" si="650"/>
        <v>0</v>
      </c>
      <c r="DX217" s="51">
        <f t="shared" si="653"/>
        <v>0</v>
      </c>
      <c r="DY217" s="52">
        <f t="shared" si="651"/>
        <v>0</v>
      </c>
      <c r="DZ217" s="307">
        <f t="shared" si="652"/>
        <v>0</v>
      </c>
    </row>
    <row r="218" spans="1:130" ht="18" customHeight="1" x14ac:dyDescent="0.3">
      <c r="B218" s="54"/>
      <c r="C218" s="54"/>
      <c r="D218" s="54"/>
      <c r="E218" s="239"/>
      <c r="F218" s="263"/>
      <c r="G218" s="274"/>
      <c r="H218" s="263"/>
      <c r="I218" s="56"/>
      <c r="J218" s="56"/>
      <c r="K218" s="265"/>
      <c r="L218" s="264"/>
      <c r="M218" s="57"/>
      <c r="N218" s="394"/>
      <c r="O218" s="214"/>
      <c r="P218" s="8">
        <f t="shared" si="583"/>
        <v>0</v>
      </c>
      <c r="Q218" s="8">
        <f t="shared" si="584"/>
        <v>0</v>
      </c>
      <c r="S218" s="201">
        <f t="shared" si="585"/>
        <v>0</v>
      </c>
      <c r="T218" s="201">
        <f t="shared" si="585"/>
        <v>0</v>
      </c>
      <c r="U218" s="8">
        <f t="shared" si="586"/>
        <v>0</v>
      </c>
      <c r="V218" s="8">
        <f t="shared" si="587"/>
        <v>0</v>
      </c>
      <c r="X218" s="375">
        <f t="shared" si="588"/>
        <v>0</v>
      </c>
      <c r="Y218" s="201">
        <f t="shared" si="588"/>
        <v>0</v>
      </c>
      <c r="Z218" s="8">
        <f t="shared" si="589"/>
        <v>0</v>
      </c>
      <c r="AA218" s="8">
        <f t="shared" si="590"/>
        <v>0</v>
      </c>
      <c r="AC218" s="375">
        <f t="shared" si="591"/>
        <v>0</v>
      </c>
      <c r="AD218" s="201">
        <f t="shared" si="591"/>
        <v>0</v>
      </c>
      <c r="AE218" s="8">
        <f t="shared" si="592"/>
        <v>0</v>
      </c>
      <c r="AF218" s="8">
        <f t="shared" si="593"/>
        <v>0</v>
      </c>
      <c r="AH218" s="375">
        <f t="shared" si="594"/>
        <v>0</v>
      </c>
      <c r="AI218" s="201">
        <f t="shared" si="594"/>
        <v>0</v>
      </c>
      <c r="AJ218" s="8">
        <f t="shared" si="595"/>
        <v>0</v>
      </c>
      <c r="AK218" s="8">
        <f t="shared" si="596"/>
        <v>0</v>
      </c>
      <c r="AM218" s="375">
        <f t="shared" si="597"/>
        <v>0</v>
      </c>
      <c r="AN218" s="201">
        <f t="shared" si="597"/>
        <v>0</v>
      </c>
      <c r="AO218" s="8">
        <f t="shared" si="598"/>
        <v>0</v>
      </c>
      <c r="AP218" s="8">
        <f t="shared" si="599"/>
        <v>0</v>
      </c>
      <c r="AR218" s="375">
        <f t="shared" si="600"/>
        <v>0</v>
      </c>
      <c r="AS218" s="201">
        <f t="shared" si="600"/>
        <v>0</v>
      </c>
      <c r="AT218" s="8">
        <f t="shared" si="601"/>
        <v>0</v>
      </c>
      <c r="AU218" s="8">
        <f t="shared" si="602"/>
        <v>0</v>
      </c>
      <c r="AW218" s="375">
        <f t="shared" si="603"/>
        <v>0</v>
      </c>
      <c r="AX218" s="201">
        <f t="shared" si="603"/>
        <v>0</v>
      </c>
      <c r="AY218" s="8">
        <f t="shared" si="604"/>
        <v>0</v>
      </c>
      <c r="AZ218" s="8">
        <f t="shared" si="605"/>
        <v>0</v>
      </c>
      <c r="BB218" s="375">
        <f t="shared" si="606"/>
        <v>0</v>
      </c>
      <c r="BC218" s="201">
        <f t="shared" si="606"/>
        <v>0</v>
      </c>
      <c r="BD218" s="8">
        <f t="shared" si="607"/>
        <v>0</v>
      </c>
      <c r="BE218" s="8">
        <f t="shared" si="608"/>
        <v>0</v>
      </c>
      <c r="BG218" s="375">
        <f t="shared" si="609"/>
        <v>0</v>
      </c>
      <c r="BH218" s="201">
        <f t="shared" si="609"/>
        <v>0</v>
      </c>
      <c r="BI218" s="8">
        <f t="shared" si="610"/>
        <v>0</v>
      </c>
      <c r="BJ218" s="8">
        <f t="shared" si="611"/>
        <v>0</v>
      </c>
      <c r="BL218" s="375">
        <f t="shared" si="612"/>
        <v>0</v>
      </c>
      <c r="BM218" s="201">
        <f t="shared" si="612"/>
        <v>0</v>
      </c>
      <c r="BN218" s="8">
        <f t="shared" si="613"/>
        <v>0</v>
      </c>
      <c r="BO218" s="8">
        <f t="shared" si="614"/>
        <v>0</v>
      </c>
      <c r="BQ218" s="375">
        <f t="shared" si="615"/>
        <v>0</v>
      </c>
      <c r="BR218" s="201">
        <f t="shared" si="615"/>
        <v>0</v>
      </c>
      <c r="BS218" s="8">
        <f t="shared" si="616"/>
        <v>0</v>
      </c>
      <c r="BT218" s="8">
        <f t="shared" si="617"/>
        <v>0</v>
      </c>
      <c r="BV218" s="375">
        <f t="shared" si="618"/>
        <v>0</v>
      </c>
      <c r="BW218" s="201">
        <f t="shared" si="618"/>
        <v>0</v>
      </c>
      <c r="BX218" s="8">
        <f t="shared" si="619"/>
        <v>0</v>
      </c>
      <c r="BY218" s="8">
        <f t="shared" si="620"/>
        <v>0</v>
      </c>
      <c r="CA218" s="375">
        <f t="shared" si="621"/>
        <v>0</v>
      </c>
      <c r="CB218" s="201">
        <f t="shared" si="621"/>
        <v>0</v>
      </c>
      <c r="CC218" s="8">
        <f t="shared" si="622"/>
        <v>0</v>
      </c>
      <c r="CD218" s="8">
        <f t="shared" si="623"/>
        <v>0</v>
      </c>
      <c r="CF218" s="375">
        <f t="shared" si="624"/>
        <v>0</v>
      </c>
      <c r="CG218" s="201">
        <f t="shared" si="624"/>
        <v>0</v>
      </c>
      <c r="CH218" s="8">
        <f t="shared" si="625"/>
        <v>0</v>
      </c>
      <c r="CI218" s="8">
        <f t="shared" si="626"/>
        <v>0</v>
      </c>
      <c r="CK218" s="375">
        <f t="shared" si="627"/>
        <v>0</v>
      </c>
      <c r="CL218" s="201">
        <f t="shared" si="627"/>
        <v>0</v>
      </c>
      <c r="CM218" s="8">
        <f t="shared" si="628"/>
        <v>0</v>
      </c>
      <c r="CN218" s="8">
        <f t="shared" si="629"/>
        <v>0</v>
      </c>
      <c r="CP218" s="375">
        <f t="shared" si="630"/>
        <v>0</v>
      </c>
      <c r="CQ218" s="201">
        <f t="shared" si="630"/>
        <v>0</v>
      </c>
      <c r="CR218" s="8">
        <f t="shared" si="631"/>
        <v>0</v>
      </c>
      <c r="CS218" s="8">
        <f t="shared" si="632"/>
        <v>0</v>
      </c>
      <c r="CU218" s="375">
        <f t="shared" si="633"/>
        <v>0</v>
      </c>
      <c r="CV218" s="201">
        <f t="shared" si="633"/>
        <v>0</v>
      </c>
      <c r="CW218" s="8">
        <f t="shared" si="634"/>
        <v>0</v>
      </c>
      <c r="CX218" s="8">
        <f t="shared" si="635"/>
        <v>0</v>
      </c>
      <c r="CZ218" s="375">
        <f t="shared" si="636"/>
        <v>0</v>
      </c>
      <c r="DA218" s="201">
        <f t="shared" si="636"/>
        <v>0</v>
      </c>
      <c r="DB218" s="8">
        <f t="shared" si="637"/>
        <v>0</v>
      </c>
      <c r="DC218" s="8">
        <f t="shared" si="638"/>
        <v>0</v>
      </c>
      <c r="DE218" s="375">
        <f t="shared" si="639"/>
        <v>0</v>
      </c>
      <c r="DF218" s="201">
        <f t="shared" si="639"/>
        <v>0</v>
      </c>
      <c r="DG218" s="8">
        <f t="shared" si="640"/>
        <v>0</v>
      </c>
      <c r="DH218" s="8">
        <f t="shared" si="641"/>
        <v>0</v>
      </c>
      <c r="DJ218" s="375">
        <f t="shared" si="642"/>
        <v>0</v>
      </c>
      <c r="DK218" s="201">
        <f t="shared" si="642"/>
        <v>0</v>
      </c>
      <c r="DL218" s="8">
        <f t="shared" si="643"/>
        <v>0</v>
      </c>
      <c r="DM218" s="8">
        <f t="shared" si="644"/>
        <v>0</v>
      </c>
      <c r="DO218" s="375">
        <f t="shared" si="645"/>
        <v>0</v>
      </c>
      <c r="DP218" s="201">
        <f t="shared" si="645"/>
        <v>0</v>
      </c>
      <c r="DQ218" s="8">
        <f t="shared" si="646"/>
        <v>0</v>
      </c>
      <c r="DR218" s="8">
        <f t="shared" si="647"/>
        <v>0</v>
      </c>
      <c r="DT218" s="51">
        <f t="shared" si="648"/>
        <v>0</v>
      </c>
      <c r="DU218" s="50">
        <f t="shared" si="649"/>
        <v>0</v>
      </c>
      <c r="DV218" s="51">
        <v>0</v>
      </c>
      <c r="DW218" s="50">
        <f t="shared" si="650"/>
        <v>0</v>
      </c>
      <c r="DX218" s="51">
        <f t="shared" si="653"/>
        <v>0</v>
      </c>
      <c r="DY218" s="52">
        <f t="shared" si="651"/>
        <v>0</v>
      </c>
      <c r="DZ218" s="307">
        <f t="shared" si="652"/>
        <v>0</v>
      </c>
    </row>
    <row r="219" spans="1:130" s="60" customFormat="1" ht="18" customHeight="1" thickBot="1" x14ac:dyDescent="0.35">
      <c r="A219" s="1"/>
      <c r="B219" s="317"/>
      <c r="C219" s="196"/>
      <c r="D219" s="196"/>
      <c r="E219" s="241"/>
      <c r="F219" s="263"/>
      <c r="G219" s="274"/>
      <c r="K219" s="302"/>
      <c r="M219" s="61"/>
      <c r="N219" s="394"/>
      <c r="O219" s="214"/>
      <c r="P219" s="8">
        <f t="shared" si="583"/>
        <v>0</v>
      </c>
      <c r="Q219" s="8">
        <f t="shared" si="584"/>
        <v>0</v>
      </c>
      <c r="R219" s="3"/>
      <c r="S219" s="201">
        <f t="shared" si="585"/>
        <v>0</v>
      </c>
      <c r="T219" s="201">
        <f t="shared" si="585"/>
        <v>0</v>
      </c>
      <c r="U219" s="8">
        <f t="shared" si="586"/>
        <v>0</v>
      </c>
      <c r="V219" s="8">
        <f t="shared" si="587"/>
        <v>0</v>
      </c>
      <c r="W219" s="3"/>
      <c r="X219" s="375">
        <f t="shared" si="588"/>
        <v>0</v>
      </c>
      <c r="Y219" s="201">
        <f t="shared" si="588"/>
        <v>0</v>
      </c>
      <c r="Z219" s="8">
        <f t="shared" si="589"/>
        <v>0</v>
      </c>
      <c r="AA219" s="8">
        <f t="shared" si="590"/>
        <v>0</v>
      </c>
      <c r="AB219" s="1"/>
      <c r="AC219" s="375">
        <f t="shared" si="591"/>
        <v>0</v>
      </c>
      <c r="AD219" s="201">
        <f t="shared" si="591"/>
        <v>0</v>
      </c>
      <c r="AE219" s="8">
        <f t="shared" si="592"/>
        <v>0</v>
      </c>
      <c r="AF219" s="8">
        <f t="shared" si="593"/>
        <v>0</v>
      </c>
      <c r="AH219" s="375">
        <f t="shared" si="594"/>
        <v>0</v>
      </c>
      <c r="AI219" s="201">
        <f t="shared" si="594"/>
        <v>0</v>
      </c>
      <c r="AJ219" s="8">
        <f t="shared" si="595"/>
        <v>0</v>
      </c>
      <c r="AK219" s="8">
        <f t="shared" si="596"/>
        <v>0</v>
      </c>
      <c r="AM219" s="375">
        <f t="shared" si="597"/>
        <v>0</v>
      </c>
      <c r="AN219" s="201">
        <f t="shared" si="597"/>
        <v>0</v>
      </c>
      <c r="AO219" s="8">
        <f t="shared" si="598"/>
        <v>0</v>
      </c>
      <c r="AP219" s="8">
        <f t="shared" si="599"/>
        <v>0</v>
      </c>
      <c r="AR219" s="375">
        <f t="shared" si="600"/>
        <v>0</v>
      </c>
      <c r="AS219" s="201">
        <f t="shared" si="600"/>
        <v>0</v>
      </c>
      <c r="AT219" s="8">
        <f t="shared" si="601"/>
        <v>0</v>
      </c>
      <c r="AU219" s="8">
        <f t="shared" si="602"/>
        <v>0</v>
      </c>
      <c r="AW219" s="375">
        <f t="shared" si="603"/>
        <v>0</v>
      </c>
      <c r="AX219" s="201">
        <f t="shared" si="603"/>
        <v>0</v>
      </c>
      <c r="AY219" s="8">
        <f t="shared" si="604"/>
        <v>0</v>
      </c>
      <c r="AZ219" s="8">
        <f t="shared" si="605"/>
        <v>0</v>
      </c>
      <c r="BB219" s="375">
        <f t="shared" si="606"/>
        <v>0</v>
      </c>
      <c r="BC219" s="201">
        <f t="shared" si="606"/>
        <v>0</v>
      </c>
      <c r="BD219" s="8">
        <f t="shared" si="607"/>
        <v>0</v>
      </c>
      <c r="BE219" s="8">
        <f t="shared" si="608"/>
        <v>0</v>
      </c>
      <c r="BG219" s="375">
        <f t="shared" si="609"/>
        <v>0</v>
      </c>
      <c r="BH219" s="201">
        <f t="shared" si="609"/>
        <v>0</v>
      </c>
      <c r="BI219" s="8">
        <f t="shared" si="610"/>
        <v>0</v>
      </c>
      <c r="BJ219" s="8">
        <f t="shared" si="611"/>
        <v>0</v>
      </c>
      <c r="BL219" s="375">
        <f t="shared" si="612"/>
        <v>0</v>
      </c>
      <c r="BM219" s="201">
        <f t="shared" si="612"/>
        <v>0</v>
      </c>
      <c r="BN219" s="8">
        <f t="shared" si="613"/>
        <v>0</v>
      </c>
      <c r="BO219" s="8">
        <f t="shared" si="614"/>
        <v>0</v>
      </c>
      <c r="BQ219" s="375">
        <f t="shared" si="615"/>
        <v>0</v>
      </c>
      <c r="BR219" s="201">
        <f t="shared" si="615"/>
        <v>0</v>
      </c>
      <c r="BS219" s="8">
        <f t="shared" si="616"/>
        <v>0</v>
      </c>
      <c r="BT219" s="8">
        <f t="shared" si="617"/>
        <v>0</v>
      </c>
      <c r="BV219" s="375">
        <f t="shared" si="618"/>
        <v>0</v>
      </c>
      <c r="BW219" s="201">
        <f t="shared" si="618"/>
        <v>0</v>
      </c>
      <c r="BX219" s="8">
        <f t="shared" si="619"/>
        <v>0</v>
      </c>
      <c r="BY219" s="8">
        <f t="shared" si="620"/>
        <v>0</v>
      </c>
      <c r="CA219" s="375">
        <f t="shared" si="621"/>
        <v>0</v>
      </c>
      <c r="CB219" s="201">
        <f t="shared" si="621"/>
        <v>0</v>
      </c>
      <c r="CC219" s="8">
        <f t="shared" si="622"/>
        <v>0</v>
      </c>
      <c r="CD219" s="8">
        <f t="shared" si="623"/>
        <v>0</v>
      </c>
      <c r="CF219" s="375">
        <f t="shared" si="624"/>
        <v>0</v>
      </c>
      <c r="CG219" s="201">
        <f t="shared" si="624"/>
        <v>0</v>
      </c>
      <c r="CH219" s="8">
        <f t="shared" si="625"/>
        <v>0</v>
      </c>
      <c r="CI219" s="8">
        <f t="shared" si="626"/>
        <v>0</v>
      </c>
      <c r="CK219" s="375">
        <f t="shared" si="627"/>
        <v>0</v>
      </c>
      <c r="CL219" s="201">
        <f t="shared" si="627"/>
        <v>0</v>
      </c>
      <c r="CM219" s="8">
        <f t="shared" si="628"/>
        <v>0</v>
      </c>
      <c r="CN219" s="8">
        <f t="shared" si="629"/>
        <v>0</v>
      </c>
      <c r="CP219" s="375">
        <f t="shared" si="630"/>
        <v>0</v>
      </c>
      <c r="CQ219" s="201">
        <f t="shared" si="630"/>
        <v>0</v>
      </c>
      <c r="CR219" s="8">
        <f t="shared" si="631"/>
        <v>0</v>
      </c>
      <c r="CS219" s="8">
        <f t="shared" si="632"/>
        <v>0</v>
      </c>
      <c r="CU219" s="375">
        <f t="shared" si="633"/>
        <v>0</v>
      </c>
      <c r="CV219" s="201">
        <f t="shared" si="633"/>
        <v>0</v>
      </c>
      <c r="CW219" s="8">
        <f t="shared" si="634"/>
        <v>0</v>
      </c>
      <c r="CX219" s="8">
        <f t="shared" si="635"/>
        <v>0</v>
      </c>
      <c r="CZ219" s="375">
        <f t="shared" si="636"/>
        <v>0</v>
      </c>
      <c r="DA219" s="201">
        <f t="shared" si="636"/>
        <v>0</v>
      </c>
      <c r="DB219" s="8">
        <f t="shared" si="637"/>
        <v>0</v>
      </c>
      <c r="DC219" s="8">
        <f t="shared" si="638"/>
        <v>0</v>
      </c>
      <c r="DE219" s="375">
        <f t="shared" si="639"/>
        <v>0</v>
      </c>
      <c r="DF219" s="201">
        <f t="shared" si="639"/>
        <v>0</v>
      </c>
      <c r="DG219" s="8">
        <f t="shared" si="640"/>
        <v>0</v>
      </c>
      <c r="DH219" s="8">
        <f t="shared" si="641"/>
        <v>0</v>
      </c>
      <c r="DJ219" s="375">
        <f t="shared" si="642"/>
        <v>0</v>
      </c>
      <c r="DK219" s="201">
        <f t="shared" si="642"/>
        <v>0</v>
      </c>
      <c r="DL219" s="8">
        <f t="shared" si="643"/>
        <v>0</v>
      </c>
      <c r="DM219" s="8">
        <f t="shared" si="644"/>
        <v>0</v>
      </c>
      <c r="DO219" s="375">
        <f t="shared" si="645"/>
        <v>0</v>
      </c>
      <c r="DP219" s="201">
        <f t="shared" si="645"/>
        <v>0</v>
      </c>
      <c r="DQ219" s="8">
        <f t="shared" si="646"/>
        <v>0</v>
      </c>
      <c r="DR219" s="8">
        <f t="shared" si="647"/>
        <v>0</v>
      </c>
      <c r="DT219" s="51">
        <f>P219+U219+Z219+AE219+AJ219+AO219+AT219+AY219+BD219+BI219+BN219+BS219+BX219+CC219+CH219+CM219+CR219+CW219+DB219+DG219+DL219+DQ219</f>
        <v>0</v>
      </c>
      <c r="DU219" s="65">
        <f t="shared" si="649"/>
        <v>0</v>
      </c>
      <c r="DV219" s="90">
        <v>0</v>
      </c>
      <c r="DW219" s="65">
        <f t="shared" si="650"/>
        <v>0</v>
      </c>
      <c r="DX219" s="66">
        <f>+DT219+DV219</f>
        <v>0</v>
      </c>
      <c r="DY219" s="66">
        <f t="shared" si="651"/>
        <v>0</v>
      </c>
      <c r="DZ219" s="307">
        <f t="shared" si="652"/>
        <v>0</v>
      </c>
    </row>
    <row r="220" spans="1:130" s="72" customFormat="1" ht="32.4" customHeight="1" thickBot="1" x14ac:dyDescent="0.35">
      <c r="B220" s="275" t="s">
        <v>106</v>
      </c>
      <c r="C220" s="276" t="str">
        <f>B207</f>
        <v>Others</v>
      </c>
      <c r="D220" s="445"/>
      <c r="E220" s="242"/>
      <c r="F220" s="73"/>
      <c r="G220" s="73"/>
      <c r="H220" s="73"/>
      <c r="I220" s="73"/>
      <c r="J220" s="73"/>
      <c r="K220" s="74"/>
      <c r="L220" s="73"/>
      <c r="M220" s="75"/>
      <c r="N220" s="391">
        <f>P18</f>
        <v>2015</v>
      </c>
      <c r="O220" s="278"/>
      <c r="P220" s="76">
        <f>SUM(P208:P219)</f>
        <v>0</v>
      </c>
      <c r="Q220" s="77">
        <f>SUM(Q208:Q219)</f>
        <v>0</v>
      </c>
      <c r="R220" s="78"/>
      <c r="S220" s="279">
        <f>U18</f>
        <v>2016</v>
      </c>
      <c r="T220" s="279"/>
      <c r="U220" s="76">
        <f>SUM(U208:U219)</f>
        <v>0</v>
      </c>
      <c r="V220" s="77">
        <f>SUM(V208:V219)</f>
        <v>0</v>
      </c>
      <c r="W220" s="78"/>
      <c r="X220" s="391">
        <f>Z18</f>
        <v>2017</v>
      </c>
      <c r="Y220" s="277"/>
      <c r="Z220" s="76">
        <f>SUM(Z208:Z219)</f>
        <v>0</v>
      </c>
      <c r="AA220" s="77">
        <f>SUM(AA208:AA219)</f>
        <v>0</v>
      </c>
      <c r="AB220" s="79"/>
      <c r="AC220" s="391">
        <f>AE18</f>
        <v>2018</v>
      </c>
      <c r="AD220" s="277"/>
      <c r="AE220" s="76">
        <f>SUM(AE208:AE219)</f>
        <v>0</v>
      </c>
      <c r="AF220" s="77">
        <f>SUM(AF208:AF219)</f>
        <v>0</v>
      </c>
      <c r="AH220" s="391">
        <f>AJ18</f>
        <v>2019</v>
      </c>
      <c r="AI220" s="277"/>
      <c r="AJ220" s="76">
        <f>SUM(AJ208:AJ219)</f>
        <v>0</v>
      </c>
      <c r="AK220" s="77">
        <f>SUM(AK208:AK219)</f>
        <v>0</v>
      </c>
      <c r="AM220" s="391">
        <f>AO18</f>
        <v>2020</v>
      </c>
      <c r="AN220" s="277"/>
      <c r="AO220" s="76">
        <f>SUM(AO208:AO219)</f>
        <v>0</v>
      </c>
      <c r="AP220" s="77">
        <f>SUM(AP208:AP219)</f>
        <v>0</v>
      </c>
      <c r="AR220" s="391">
        <f>AT18</f>
        <v>2021</v>
      </c>
      <c r="AS220" s="277"/>
      <c r="AT220" s="76">
        <f>SUM(AT208:AT219)</f>
        <v>0</v>
      </c>
      <c r="AU220" s="77">
        <f>SUM(AU208:AU219)</f>
        <v>0</v>
      </c>
      <c r="AW220" s="391">
        <f>AY18</f>
        <v>2022</v>
      </c>
      <c r="AX220" s="277"/>
      <c r="AY220" s="76">
        <f>SUM(AY208:AY219)</f>
        <v>0</v>
      </c>
      <c r="AZ220" s="77">
        <f>SUM(AZ208:AZ219)</f>
        <v>0</v>
      </c>
      <c r="BB220" s="391">
        <f>BD18</f>
        <v>2023</v>
      </c>
      <c r="BC220" s="277"/>
      <c r="BD220" s="76">
        <f>SUM(BD208:BD219)</f>
        <v>0</v>
      </c>
      <c r="BE220" s="77">
        <f>SUM(BE208:BE219)</f>
        <v>0</v>
      </c>
      <c r="BG220" s="391">
        <f>BI18</f>
        <v>2024</v>
      </c>
      <c r="BH220" s="277"/>
      <c r="BI220" s="76">
        <f>SUM(BI208:BI219)</f>
        <v>0</v>
      </c>
      <c r="BJ220" s="77">
        <f>SUM(BJ208:BJ219)</f>
        <v>0</v>
      </c>
      <c r="BL220" s="391">
        <f>BN18</f>
        <v>2025</v>
      </c>
      <c r="BM220" s="277"/>
      <c r="BN220" s="76">
        <f>SUM(BN208:BN219)</f>
        <v>0</v>
      </c>
      <c r="BO220" s="77">
        <f>SUM(BO208:BO219)</f>
        <v>0</v>
      </c>
      <c r="BQ220" s="391">
        <f>BS18</f>
        <v>2026</v>
      </c>
      <c r="BR220" s="277"/>
      <c r="BS220" s="76">
        <f>SUM(BS208:BS219)</f>
        <v>0</v>
      </c>
      <c r="BT220" s="77">
        <f>SUM(BT208:BT219)</f>
        <v>0</v>
      </c>
      <c r="BV220" s="391">
        <f>BX18</f>
        <v>2027</v>
      </c>
      <c r="BW220" s="277"/>
      <c r="BX220" s="76">
        <f>SUM(BX208:BX219)</f>
        <v>0</v>
      </c>
      <c r="BY220" s="77">
        <f>SUM(BY208:BY219)</f>
        <v>0</v>
      </c>
      <c r="CA220" s="391">
        <f>CC18</f>
        <v>2028</v>
      </c>
      <c r="CB220" s="277"/>
      <c r="CC220" s="76">
        <f>SUM(CC208:CC219)</f>
        <v>0</v>
      </c>
      <c r="CD220" s="77">
        <f>SUM(CD208:CD219)</f>
        <v>0</v>
      </c>
      <c r="CF220" s="391">
        <f>CH18</f>
        <v>2029</v>
      </c>
      <c r="CG220" s="277"/>
      <c r="CH220" s="76">
        <f>SUM(CH208:CH219)</f>
        <v>0</v>
      </c>
      <c r="CI220" s="77">
        <f>SUM(CI208:CI219)</f>
        <v>0</v>
      </c>
      <c r="CK220" s="391">
        <f>CM18</f>
        <v>2030</v>
      </c>
      <c r="CL220" s="277"/>
      <c r="CM220" s="76">
        <f>SUM(CM208:CM219)</f>
        <v>0</v>
      </c>
      <c r="CN220" s="77">
        <f>SUM(CN208:CN219)</f>
        <v>0</v>
      </c>
      <c r="CP220" s="391">
        <f>CR18</f>
        <v>2031</v>
      </c>
      <c r="CQ220" s="277"/>
      <c r="CR220" s="76">
        <f>SUM(CR208:CR219)</f>
        <v>0</v>
      </c>
      <c r="CS220" s="77">
        <f>SUM(CS208:CS219)</f>
        <v>0</v>
      </c>
      <c r="CU220" s="391">
        <f>CW18</f>
        <v>2032</v>
      </c>
      <c r="CV220" s="277"/>
      <c r="CW220" s="76">
        <f>SUM(CW208:CW219)</f>
        <v>0</v>
      </c>
      <c r="CX220" s="77">
        <f>SUM(CX208:CX219)</f>
        <v>0</v>
      </c>
      <c r="CZ220" s="391">
        <f>DB18</f>
        <v>2033</v>
      </c>
      <c r="DA220" s="277"/>
      <c r="DB220" s="76">
        <f>SUM(DB208:DB219)</f>
        <v>0</v>
      </c>
      <c r="DC220" s="77">
        <f>SUM(DC208:DC219)</f>
        <v>0</v>
      </c>
      <c r="DE220" s="391">
        <f>DG18</f>
        <v>2034</v>
      </c>
      <c r="DF220" s="277"/>
      <c r="DG220" s="76">
        <f>SUM(DG208:DG219)</f>
        <v>0</v>
      </c>
      <c r="DH220" s="77">
        <f>SUM(DH208:DH219)</f>
        <v>0</v>
      </c>
      <c r="DJ220" s="391">
        <f>DL18</f>
        <v>2035</v>
      </c>
      <c r="DK220" s="277"/>
      <c r="DL220" s="76">
        <f>SUM(DL208:DL219)</f>
        <v>0</v>
      </c>
      <c r="DM220" s="77">
        <f>SUM(DM208:DM219)</f>
        <v>0</v>
      </c>
      <c r="DO220" s="391">
        <f>DQ18</f>
        <v>2036</v>
      </c>
      <c r="DP220" s="277"/>
      <c r="DQ220" s="76">
        <f>SUM(DQ208:DQ219)</f>
        <v>0</v>
      </c>
      <c r="DR220" s="77">
        <f>SUM(DR208:DR219)</f>
        <v>0</v>
      </c>
      <c r="DT220" s="80">
        <f t="shared" ref="DT220:DX220" si="654">SUM(DT208:DT219)</f>
        <v>0</v>
      </c>
      <c r="DU220" s="77">
        <f t="shared" si="654"/>
        <v>0</v>
      </c>
      <c r="DV220" s="77">
        <f t="shared" si="654"/>
        <v>0</v>
      </c>
      <c r="DW220" s="77">
        <f t="shared" si="654"/>
        <v>0</v>
      </c>
      <c r="DX220" s="77">
        <f t="shared" si="654"/>
        <v>0</v>
      </c>
      <c r="DY220" s="77">
        <f>SUM(Q220+V220+AA220+AF220+AK220+AP220+AU220+AZ220+BE220+BJ220+BO220+BT220+BY220+CD220+CI220+CN220+CS220+CX220+DC220+DH220+DM220+DR220)</f>
        <v>0</v>
      </c>
      <c r="DZ220" s="311" t="s">
        <v>53</v>
      </c>
    </row>
    <row r="221" spans="1:130" x14ac:dyDescent="0.3">
      <c r="P221" s="280" t="s">
        <v>17</v>
      </c>
      <c r="Q221" s="281" t="s">
        <v>18</v>
      </c>
      <c r="U221" s="280" t="s">
        <v>17</v>
      </c>
      <c r="V221" s="281" t="s">
        <v>18</v>
      </c>
      <c r="Z221" s="280" t="s">
        <v>17</v>
      </c>
      <c r="AA221" s="281" t="s">
        <v>18</v>
      </c>
      <c r="AE221" s="280" t="s">
        <v>17</v>
      </c>
      <c r="AF221" s="281" t="s">
        <v>18</v>
      </c>
      <c r="AJ221" s="280" t="s">
        <v>17</v>
      </c>
      <c r="AK221" s="281" t="s">
        <v>18</v>
      </c>
      <c r="AO221" s="280" t="s">
        <v>17</v>
      </c>
      <c r="AP221" s="281" t="s">
        <v>18</v>
      </c>
      <c r="AT221" s="280" t="s">
        <v>17</v>
      </c>
      <c r="AU221" s="281" t="s">
        <v>18</v>
      </c>
      <c r="AY221" s="280" t="s">
        <v>17</v>
      </c>
      <c r="AZ221" s="281" t="s">
        <v>18</v>
      </c>
      <c r="BD221" s="280" t="s">
        <v>17</v>
      </c>
      <c r="BE221" s="281" t="s">
        <v>18</v>
      </c>
      <c r="BI221" s="280" t="s">
        <v>17</v>
      </c>
      <c r="BJ221" s="281" t="s">
        <v>18</v>
      </c>
      <c r="BN221" s="280" t="s">
        <v>17</v>
      </c>
      <c r="BO221" s="281" t="s">
        <v>18</v>
      </c>
      <c r="BS221" s="280" t="s">
        <v>17</v>
      </c>
      <c r="BT221" s="281" t="s">
        <v>18</v>
      </c>
      <c r="BX221" s="280" t="s">
        <v>17</v>
      </c>
      <c r="BY221" s="281" t="s">
        <v>18</v>
      </c>
      <c r="CC221" s="280" t="s">
        <v>17</v>
      </c>
      <c r="CD221" s="281" t="s">
        <v>18</v>
      </c>
      <c r="CH221" s="280" t="s">
        <v>17</v>
      </c>
      <c r="CI221" s="281" t="s">
        <v>18</v>
      </c>
      <c r="CM221" s="280" t="s">
        <v>17</v>
      </c>
      <c r="CN221" s="281" t="s">
        <v>18</v>
      </c>
      <c r="CR221" s="280" t="s">
        <v>17</v>
      </c>
      <c r="CS221" s="281" t="s">
        <v>18</v>
      </c>
      <c r="CW221" s="280" t="s">
        <v>17</v>
      </c>
      <c r="CX221" s="281" t="s">
        <v>18</v>
      </c>
      <c r="DB221" s="280" t="s">
        <v>17</v>
      </c>
      <c r="DC221" s="281" t="s">
        <v>18</v>
      </c>
      <c r="DG221" s="280" t="s">
        <v>17</v>
      </c>
      <c r="DH221" s="281" t="s">
        <v>18</v>
      </c>
      <c r="DL221" s="280" t="s">
        <v>17</v>
      </c>
      <c r="DM221" s="281" t="s">
        <v>18</v>
      </c>
      <c r="DQ221" s="280" t="s">
        <v>17</v>
      </c>
      <c r="DR221" s="281" t="s">
        <v>18</v>
      </c>
      <c r="DT221" s="280" t="s">
        <v>17</v>
      </c>
      <c r="DU221" s="281" t="s">
        <v>18</v>
      </c>
      <c r="DV221" s="280" t="s">
        <v>17</v>
      </c>
      <c r="DW221" s="281" t="s">
        <v>18</v>
      </c>
      <c r="DX221" s="280" t="s">
        <v>17</v>
      </c>
      <c r="DY221" s="281" t="s">
        <v>18</v>
      </c>
    </row>
    <row r="224" spans="1:130" ht="26.4" customHeight="1" x14ac:dyDescent="0.3">
      <c r="I224" s="2"/>
      <c r="J224" s="2"/>
      <c r="L224" s="2"/>
      <c r="N224" s="392"/>
      <c r="O224" s="217"/>
      <c r="P224" s="282"/>
      <c r="Q224" s="83"/>
      <c r="R224" s="22"/>
      <c r="S224" s="380"/>
      <c r="T224" s="206"/>
      <c r="U224" s="282"/>
      <c r="V224" s="83"/>
      <c r="W224" s="22"/>
      <c r="X224" s="392"/>
      <c r="Y224" s="82"/>
      <c r="Z224" s="282"/>
      <c r="AA224" s="83"/>
      <c r="AB224" s="451"/>
      <c r="AC224" s="392"/>
      <c r="AD224" s="82"/>
      <c r="AE224" s="282"/>
      <c r="AF224" s="83"/>
      <c r="AH224" s="392"/>
      <c r="AI224" s="82"/>
      <c r="AJ224" s="282"/>
      <c r="AK224" s="83"/>
      <c r="AM224" s="392"/>
      <c r="AN224" s="82"/>
      <c r="AO224" s="282"/>
      <c r="AP224" s="83"/>
      <c r="AR224" s="392"/>
      <c r="AS224" s="82"/>
      <c r="AT224" s="282"/>
      <c r="AU224" s="83"/>
      <c r="AW224" s="392"/>
      <c r="AX224" s="82"/>
      <c r="AY224" s="282"/>
      <c r="AZ224" s="83"/>
      <c r="BB224" s="392"/>
      <c r="BC224" s="82"/>
      <c r="BD224" s="282"/>
      <c r="BE224" s="83"/>
      <c r="BG224" s="392"/>
      <c r="BH224" s="82"/>
      <c r="BI224" s="282"/>
      <c r="BJ224" s="83"/>
      <c r="BL224" s="392"/>
      <c r="BM224" s="82"/>
      <c r="BN224" s="282"/>
      <c r="BO224" s="83"/>
      <c r="BQ224" s="392"/>
      <c r="BR224" s="82"/>
      <c r="BS224" s="282"/>
      <c r="BT224" s="83"/>
      <c r="BV224" s="392"/>
      <c r="BW224" s="82"/>
      <c r="BX224" s="282"/>
      <c r="BY224" s="83"/>
      <c r="CA224" s="392"/>
      <c r="CB224" s="82"/>
      <c r="CC224" s="282"/>
      <c r="CD224" s="83"/>
      <c r="CF224" s="392"/>
      <c r="CG224" s="82"/>
      <c r="CH224" s="282"/>
      <c r="CI224" s="83"/>
      <c r="CK224" s="392"/>
      <c r="CL224" s="82"/>
      <c r="CM224" s="282"/>
      <c r="CN224" s="83"/>
      <c r="CP224" s="392"/>
      <c r="CQ224" s="82"/>
      <c r="CR224" s="282"/>
      <c r="CS224" s="83"/>
      <c r="CU224" s="392"/>
      <c r="CV224" s="82"/>
      <c r="CW224" s="282"/>
      <c r="CX224" s="83"/>
      <c r="CZ224" s="392"/>
      <c r="DA224" s="82"/>
      <c r="DB224" s="282"/>
      <c r="DC224" s="83"/>
      <c r="DE224" s="392"/>
      <c r="DF224" s="82"/>
      <c r="DG224" s="282"/>
      <c r="DH224" s="83"/>
      <c r="DJ224" s="392"/>
      <c r="DK224" s="82"/>
      <c r="DL224" s="282"/>
      <c r="DM224" s="83"/>
      <c r="DO224" s="392"/>
      <c r="DP224" s="82"/>
      <c r="DQ224" s="282"/>
      <c r="DR224" s="83"/>
      <c r="DT224" s="605" t="s">
        <v>12</v>
      </c>
      <c r="DU224" s="606"/>
      <c r="DV224" s="605" t="s">
        <v>13</v>
      </c>
      <c r="DW224" s="606"/>
      <c r="DX224" s="603" t="s">
        <v>14</v>
      </c>
      <c r="DY224" s="604"/>
    </row>
    <row r="225" spans="1:130" ht="15" thickBot="1" x14ac:dyDescent="0.35">
      <c r="I225" s="2"/>
      <c r="J225" s="2"/>
      <c r="L225" s="2"/>
      <c r="N225" s="388" t="s">
        <v>15</v>
      </c>
      <c r="O225" s="211" t="s">
        <v>16</v>
      </c>
      <c r="P225" s="31" t="s">
        <v>17</v>
      </c>
      <c r="Q225" s="32" t="s">
        <v>18</v>
      </c>
      <c r="R225" s="22"/>
      <c r="S225" s="30" t="s">
        <v>15</v>
      </c>
      <c r="T225" s="31" t="s">
        <v>16</v>
      </c>
      <c r="U225" s="31" t="s">
        <v>17</v>
      </c>
      <c r="V225" s="32" t="s">
        <v>18</v>
      </c>
      <c r="W225" s="22"/>
      <c r="X225" s="388" t="s">
        <v>15</v>
      </c>
      <c r="Y225" s="31" t="s">
        <v>16</v>
      </c>
      <c r="Z225" s="31" t="s">
        <v>17</v>
      </c>
      <c r="AA225" s="32" t="s">
        <v>18</v>
      </c>
      <c r="AB225" s="451"/>
      <c r="AC225" s="388" t="s">
        <v>15</v>
      </c>
      <c r="AD225" s="31" t="s">
        <v>16</v>
      </c>
      <c r="AE225" s="31" t="s">
        <v>17</v>
      </c>
      <c r="AF225" s="32" t="s">
        <v>18</v>
      </c>
      <c r="AH225" s="388" t="s">
        <v>15</v>
      </c>
      <c r="AI225" s="31" t="s">
        <v>16</v>
      </c>
      <c r="AJ225" s="31" t="s">
        <v>17</v>
      </c>
      <c r="AK225" s="32" t="s">
        <v>18</v>
      </c>
      <c r="AM225" s="388" t="s">
        <v>15</v>
      </c>
      <c r="AN225" s="31" t="s">
        <v>16</v>
      </c>
      <c r="AO225" s="31" t="s">
        <v>17</v>
      </c>
      <c r="AP225" s="32" t="s">
        <v>18</v>
      </c>
      <c r="AR225" s="388" t="s">
        <v>15</v>
      </c>
      <c r="AS225" s="31" t="s">
        <v>16</v>
      </c>
      <c r="AT225" s="31" t="s">
        <v>17</v>
      </c>
      <c r="AU225" s="32" t="s">
        <v>18</v>
      </c>
      <c r="AW225" s="388" t="s">
        <v>15</v>
      </c>
      <c r="AX225" s="31" t="s">
        <v>16</v>
      </c>
      <c r="AY225" s="31" t="s">
        <v>17</v>
      </c>
      <c r="AZ225" s="32" t="s">
        <v>18</v>
      </c>
      <c r="BB225" s="388" t="s">
        <v>15</v>
      </c>
      <c r="BC225" s="31" t="s">
        <v>16</v>
      </c>
      <c r="BD225" s="31" t="s">
        <v>17</v>
      </c>
      <c r="BE225" s="32" t="s">
        <v>18</v>
      </c>
      <c r="BG225" s="388" t="s">
        <v>15</v>
      </c>
      <c r="BH225" s="31" t="s">
        <v>16</v>
      </c>
      <c r="BI225" s="31" t="s">
        <v>17</v>
      </c>
      <c r="BJ225" s="32" t="s">
        <v>18</v>
      </c>
      <c r="BL225" s="388" t="s">
        <v>15</v>
      </c>
      <c r="BM225" s="31" t="s">
        <v>16</v>
      </c>
      <c r="BN225" s="31" t="s">
        <v>17</v>
      </c>
      <c r="BO225" s="32" t="s">
        <v>18</v>
      </c>
      <c r="BQ225" s="388" t="s">
        <v>15</v>
      </c>
      <c r="BR225" s="31" t="s">
        <v>16</v>
      </c>
      <c r="BS225" s="31" t="s">
        <v>17</v>
      </c>
      <c r="BT225" s="32" t="s">
        <v>18</v>
      </c>
      <c r="BV225" s="388" t="s">
        <v>15</v>
      </c>
      <c r="BW225" s="31" t="s">
        <v>16</v>
      </c>
      <c r="BX225" s="31" t="s">
        <v>17</v>
      </c>
      <c r="BY225" s="32" t="s">
        <v>18</v>
      </c>
      <c r="CA225" s="388" t="s">
        <v>15</v>
      </c>
      <c r="CB225" s="31" t="s">
        <v>16</v>
      </c>
      <c r="CC225" s="31" t="s">
        <v>17</v>
      </c>
      <c r="CD225" s="32" t="s">
        <v>18</v>
      </c>
      <c r="CF225" s="388" t="s">
        <v>15</v>
      </c>
      <c r="CG225" s="31" t="s">
        <v>16</v>
      </c>
      <c r="CH225" s="31" t="s">
        <v>17</v>
      </c>
      <c r="CI225" s="32" t="s">
        <v>18</v>
      </c>
      <c r="CK225" s="388" t="s">
        <v>15</v>
      </c>
      <c r="CL225" s="31" t="s">
        <v>16</v>
      </c>
      <c r="CM225" s="31" t="s">
        <v>17</v>
      </c>
      <c r="CN225" s="32" t="s">
        <v>18</v>
      </c>
      <c r="CP225" s="388" t="s">
        <v>15</v>
      </c>
      <c r="CQ225" s="31" t="s">
        <v>16</v>
      </c>
      <c r="CR225" s="31" t="s">
        <v>17</v>
      </c>
      <c r="CS225" s="32" t="s">
        <v>18</v>
      </c>
      <c r="CU225" s="388" t="s">
        <v>15</v>
      </c>
      <c r="CV225" s="31" t="s">
        <v>16</v>
      </c>
      <c r="CW225" s="31" t="s">
        <v>17</v>
      </c>
      <c r="CX225" s="32" t="s">
        <v>18</v>
      </c>
      <c r="CZ225" s="388" t="s">
        <v>15</v>
      </c>
      <c r="DA225" s="31" t="s">
        <v>16</v>
      </c>
      <c r="DB225" s="31" t="s">
        <v>17</v>
      </c>
      <c r="DC225" s="32" t="s">
        <v>18</v>
      </c>
      <c r="DE225" s="388" t="s">
        <v>15</v>
      </c>
      <c r="DF225" s="31" t="s">
        <v>16</v>
      </c>
      <c r="DG225" s="31" t="s">
        <v>17</v>
      </c>
      <c r="DH225" s="32" t="s">
        <v>18</v>
      </c>
      <c r="DJ225" s="388" t="s">
        <v>15</v>
      </c>
      <c r="DK225" s="31" t="s">
        <v>16</v>
      </c>
      <c r="DL225" s="31" t="s">
        <v>17</v>
      </c>
      <c r="DM225" s="32" t="s">
        <v>18</v>
      </c>
      <c r="DO225" s="388" t="s">
        <v>15</v>
      </c>
      <c r="DP225" s="31" t="s">
        <v>16</v>
      </c>
      <c r="DQ225" s="31" t="s">
        <v>17</v>
      </c>
      <c r="DR225" s="32" t="s">
        <v>18</v>
      </c>
      <c r="DT225" s="250" t="s">
        <v>17</v>
      </c>
      <c r="DU225" s="251" t="s">
        <v>18</v>
      </c>
      <c r="DV225" s="250" t="s">
        <v>17</v>
      </c>
      <c r="DW225" s="252" t="s">
        <v>18</v>
      </c>
      <c r="DX225" s="253" t="s">
        <v>17</v>
      </c>
      <c r="DY225" s="252" t="s">
        <v>18</v>
      </c>
    </row>
    <row r="226" spans="1:130" s="33" customFormat="1" ht="27" customHeight="1" thickBot="1" x14ac:dyDescent="0.35">
      <c r="B226" s="254" t="s">
        <v>107</v>
      </c>
      <c r="C226" s="255" t="s">
        <v>55</v>
      </c>
      <c r="D226" s="444"/>
      <c r="E226" s="283" t="s">
        <v>21</v>
      </c>
      <c r="F226" s="257" t="s">
        <v>22</v>
      </c>
      <c r="G226" s="257"/>
      <c r="H226" s="257" t="s">
        <v>23</v>
      </c>
      <c r="I226" s="257" t="s">
        <v>24</v>
      </c>
      <c r="J226" s="257" t="s">
        <v>25</v>
      </c>
      <c r="K226" s="258" t="s">
        <v>26</v>
      </c>
      <c r="L226" s="259" t="s">
        <v>27</v>
      </c>
      <c r="N226" s="389"/>
      <c r="O226" s="212"/>
      <c r="P226" s="35"/>
      <c r="Q226" s="36"/>
      <c r="R226" s="37"/>
      <c r="S226" s="34"/>
      <c r="T226" s="35"/>
      <c r="U226" s="35"/>
      <c r="V226" s="36"/>
      <c r="W226" s="37"/>
      <c r="X226" s="389"/>
      <c r="Y226" s="35"/>
      <c r="Z226" s="35"/>
      <c r="AA226" s="36"/>
      <c r="AB226" s="37"/>
      <c r="AC226" s="389"/>
      <c r="AD226" s="35"/>
      <c r="AE226" s="35"/>
      <c r="AF226" s="36"/>
      <c r="AH226" s="389"/>
      <c r="AI226" s="35"/>
      <c r="AJ226" s="35"/>
      <c r="AK226" s="36"/>
      <c r="AM226" s="389"/>
      <c r="AN226" s="35"/>
      <c r="AO226" s="35"/>
      <c r="AP226" s="36"/>
      <c r="AR226" s="389"/>
      <c r="AS226" s="35"/>
      <c r="AT226" s="35"/>
      <c r="AU226" s="36"/>
      <c r="AW226" s="389"/>
      <c r="AX226" s="35"/>
      <c r="AY226" s="35"/>
      <c r="AZ226" s="36"/>
      <c r="BB226" s="389"/>
      <c r="BC226" s="35"/>
      <c r="BD226" s="35"/>
      <c r="BE226" s="36"/>
      <c r="BG226" s="389"/>
      <c r="BH226" s="35"/>
      <c r="BI226" s="35"/>
      <c r="BJ226" s="36"/>
      <c r="BL226" s="389"/>
      <c r="BM226" s="35"/>
      <c r="BN226" s="35"/>
      <c r="BO226" s="36"/>
      <c r="BQ226" s="389"/>
      <c r="BR226" s="35"/>
      <c r="BS226" s="35"/>
      <c r="BT226" s="36"/>
      <c r="BV226" s="389"/>
      <c r="BW226" s="35"/>
      <c r="BX226" s="35"/>
      <c r="BY226" s="36"/>
      <c r="CA226" s="389"/>
      <c r="CB226" s="35"/>
      <c r="CC226" s="35"/>
      <c r="CD226" s="36"/>
      <c r="CF226" s="389"/>
      <c r="CG226" s="35"/>
      <c r="CH226" s="35"/>
      <c r="CI226" s="36"/>
      <c r="CK226" s="389"/>
      <c r="CL226" s="35"/>
      <c r="CM226" s="35"/>
      <c r="CN226" s="36"/>
      <c r="CP226" s="389"/>
      <c r="CQ226" s="35"/>
      <c r="CR226" s="35"/>
      <c r="CS226" s="36"/>
      <c r="CU226" s="389"/>
      <c r="CV226" s="35"/>
      <c r="CW226" s="35"/>
      <c r="CX226" s="36"/>
      <c r="CZ226" s="389"/>
      <c r="DA226" s="35"/>
      <c r="DB226" s="35"/>
      <c r="DC226" s="36"/>
      <c r="DE226" s="389"/>
      <c r="DF226" s="35"/>
      <c r="DG226" s="35"/>
      <c r="DH226" s="36"/>
      <c r="DJ226" s="389"/>
      <c r="DK226" s="35"/>
      <c r="DL226" s="35"/>
      <c r="DM226" s="36"/>
      <c r="DO226" s="389"/>
      <c r="DP226" s="35"/>
      <c r="DQ226" s="35"/>
      <c r="DR226" s="36"/>
      <c r="DT226" s="34"/>
      <c r="DU226" s="36"/>
      <c r="DV226" s="38"/>
      <c r="DW226" s="36"/>
      <c r="DX226" s="38"/>
      <c r="DY226" s="39"/>
      <c r="DZ226" s="309" t="str">
        <f t="shared" ref="DZ226:DZ238" si="655">B226</f>
        <v>Others 3</v>
      </c>
    </row>
    <row r="227" spans="1:130" ht="18" customHeight="1" x14ac:dyDescent="0.3">
      <c r="B227" s="317"/>
      <c r="C227" s="317"/>
      <c r="D227" s="317"/>
      <c r="E227" s="239"/>
      <c r="F227" s="263"/>
      <c r="G227" s="263"/>
      <c r="H227" s="263"/>
      <c r="I227" s="56"/>
      <c r="J227" s="56"/>
      <c r="K227" s="265"/>
      <c r="L227" s="264"/>
      <c r="M227" s="57"/>
      <c r="N227" s="394"/>
      <c r="O227" s="214"/>
      <c r="P227" s="8">
        <f t="shared" ref="P227:P238" si="656">$E227*N227*O227</f>
        <v>0</v>
      </c>
      <c r="Q227" s="8">
        <f t="shared" ref="Q227:Q238" si="657">P227/$I$3</f>
        <v>0</v>
      </c>
      <c r="S227" s="201">
        <f t="shared" ref="S227:T238" si="658">N227</f>
        <v>0</v>
      </c>
      <c r="T227" s="201">
        <f t="shared" si="658"/>
        <v>0</v>
      </c>
      <c r="U227" s="8">
        <f t="shared" ref="U227:U234" si="659">$E227*S227*T227</f>
        <v>0</v>
      </c>
      <c r="V227" s="8">
        <f t="shared" ref="V227:V238" si="660">U227/$I$3</f>
        <v>0</v>
      </c>
      <c r="X227" s="375">
        <f t="shared" ref="X227:Y238" si="661">S227</f>
        <v>0</v>
      </c>
      <c r="Y227" s="201">
        <f t="shared" si="661"/>
        <v>0</v>
      </c>
      <c r="Z227" s="8">
        <f t="shared" ref="Z227:Z238" si="662">$E227*X227*Y227</f>
        <v>0</v>
      </c>
      <c r="AA227" s="8">
        <f t="shared" ref="AA227:AA238" si="663">Z227/$I$3</f>
        <v>0</v>
      </c>
      <c r="AC227" s="375">
        <f t="shared" ref="AC227:AD238" si="664">X227</f>
        <v>0</v>
      </c>
      <c r="AD227" s="201">
        <f t="shared" si="664"/>
        <v>0</v>
      </c>
      <c r="AE227" s="8">
        <f t="shared" ref="AE227:AE238" si="665">$E227*AC227*AD227</f>
        <v>0</v>
      </c>
      <c r="AF227" s="8">
        <f t="shared" ref="AF227:AF238" si="666">AE227/$I$3</f>
        <v>0</v>
      </c>
      <c r="AH227" s="375">
        <f t="shared" ref="AH227:AI238" si="667">AC227</f>
        <v>0</v>
      </c>
      <c r="AI227" s="201">
        <f t="shared" si="667"/>
        <v>0</v>
      </c>
      <c r="AJ227" s="8">
        <f t="shared" ref="AJ227:AJ238" si="668">$E227*AH227*AI227</f>
        <v>0</v>
      </c>
      <c r="AK227" s="8">
        <f t="shared" ref="AK227:AK238" si="669">AJ227/$I$3</f>
        <v>0</v>
      </c>
      <c r="AM227" s="375">
        <f t="shared" ref="AM227:AN238" si="670">AH227</f>
        <v>0</v>
      </c>
      <c r="AN227" s="201">
        <f t="shared" si="670"/>
        <v>0</v>
      </c>
      <c r="AO227" s="8">
        <f t="shared" ref="AO227:AO238" si="671">$E227*AM227*AN227</f>
        <v>0</v>
      </c>
      <c r="AP227" s="8">
        <f t="shared" ref="AP227:AP238" si="672">AO227/$I$3</f>
        <v>0</v>
      </c>
      <c r="AR227" s="375">
        <f t="shared" ref="AR227:AS238" si="673">AM227</f>
        <v>0</v>
      </c>
      <c r="AS227" s="201">
        <f t="shared" si="673"/>
        <v>0</v>
      </c>
      <c r="AT227" s="8">
        <f t="shared" ref="AT227:AT238" si="674">$E227*AR227*AS227</f>
        <v>0</v>
      </c>
      <c r="AU227" s="8">
        <f t="shared" ref="AU227:AU238" si="675">AT227/$I$3</f>
        <v>0</v>
      </c>
      <c r="AW227" s="375">
        <f t="shared" ref="AW227:AX238" si="676">AR227</f>
        <v>0</v>
      </c>
      <c r="AX227" s="201">
        <f t="shared" si="676"/>
        <v>0</v>
      </c>
      <c r="AY227" s="8">
        <f t="shared" ref="AY227:AY238" si="677">$E227*AW227*AX227</f>
        <v>0</v>
      </c>
      <c r="AZ227" s="8">
        <f t="shared" ref="AZ227:AZ238" si="678">AY227/$I$3</f>
        <v>0</v>
      </c>
      <c r="BB227" s="375">
        <f t="shared" ref="BB227:BC238" si="679">AW227</f>
        <v>0</v>
      </c>
      <c r="BC227" s="201">
        <f t="shared" si="679"/>
        <v>0</v>
      </c>
      <c r="BD227" s="8">
        <f t="shared" ref="BD227:BD238" si="680">$E227*BB227*BC227</f>
        <v>0</v>
      </c>
      <c r="BE227" s="8">
        <f t="shared" ref="BE227:BE238" si="681">BD227/$I$3</f>
        <v>0</v>
      </c>
      <c r="BG227" s="375">
        <f t="shared" ref="BG227:BH238" si="682">BB227</f>
        <v>0</v>
      </c>
      <c r="BH227" s="201">
        <f t="shared" si="682"/>
        <v>0</v>
      </c>
      <c r="BI227" s="8">
        <f t="shared" ref="BI227:BI238" si="683">$E227*BG227*BH227</f>
        <v>0</v>
      </c>
      <c r="BJ227" s="8">
        <f t="shared" ref="BJ227:BJ238" si="684">BI227/$I$3</f>
        <v>0</v>
      </c>
      <c r="BL227" s="375">
        <f t="shared" ref="BL227:BM238" si="685">BG227</f>
        <v>0</v>
      </c>
      <c r="BM227" s="201">
        <f t="shared" si="685"/>
        <v>0</v>
      </c>
      <c r="BN227" s="8">
        <f t="shared" ref="BN227:BN238" si="686">$E227*BL227*BM227</f>
        <v>0</v>
      </c>
      <c r="BO227" s="8">
        <f t="shared" ref="BO227:BO238" si="687">BN227/$I$3</f>
        <v>0</v>
      </c>
      <c r="BQ227" s="375">
        <f t="shared" ref="BQ227:BR238" si="688">BL227</f>
        <v>0</v>
      </c>
      <c r="BR227" s="201">
        <f t="shared" si="688"/>
        <v>0</v>
      </c>
      <c r="BS227" s="8">
        <f t="shared" ref="BS227:BS238" si="689">$E227*BQ227*BR227</f>
        <v>0</v>
      </c>
      <c r="BT227" s="8">
        <f t="shared" ref="BT227:BT238" si="690">BS227/$I$3</f>
        <v>0</v>
      </c>
      <c r="BV227" s="375">
        <f t="shared" ref="BV227:BW238" si="691">BQ227</f>
        <v>0</v>
      </c>
      <c r="BW227" s="201">
        <f t="shared" si="691"/>
        <v>0</v>
      </c>
      <c r="BX227" s="8">
        <f t="shared" ref="BX227:BX238" si="692">$E227*BV227*BW227</f>
        <v>0</v>
      </c>
      <c r="BY227" s="8">
        <f t="shared" ref="BY227:BY238" si="693">BX227/$I$3</f>
        <v>0</v>
      </c>
      <c r="CA227" s="375">
        <f t="shared" ref="CA227:CB238" si="694">BV227</f>
        <v>0</v>
      </c>
      <c r="CB227" s="201">
        <f t="shared" si="694"/>
        <v>0</v>
      </c>
      <c r="CC227" s="8">
        <f t="shared" ref="CC227:CC238" si="695">$E227*CA227*CB227</f>
        <v>0</v>
      </c>
      <c r="CD227" s="8">
        <f t="shared" ref="CD227:CD238" si="696">CC227/$I$3</f>
        <v>0</v>
      </c>
      <c r="CF227" s="375">
        <f t="shared" ref="CF227:CG238" si="697">CA227</f>
        <v>0</v>
      </c>
      <c r="CG227" s="201">
        <f t="shared" si="697"/>
        <v>0</v>
      </c>
      <c r="CH227" s="8">
        <f t="shared" ref="CH227:CH238" si="698">$E227*CF227*CG227</f>
        <v>0</v>
      </c>
      <c r="CI227" s="8">
        <f t="shared" ref="CI227:CI238" si="699">CH227/$I$3</f>
        <v>0</v>
      </c>
      <c r="CK227" s="375">
        <f t="shared" ref="CK227:CL238" si="700">CF227</f>
        <v>0</v>
      </c>
      <c r="CL227" s="201">
        <f t="shared" si="700"/>
        <v>0</v>
      </c>
      <c r="CM227" s="8">
        <f t="shared" ref="CM227:CM238" si="701">$E227*CK227*CL227</f>
        <v>0</v>
      </c>
      <c r="CN227" s="8">
        <f t="shared" ref="CN227:CN238" si="702">CM227/$I$3</f>
        <v>0</v>
      </c>
      <c r="CP227" s="375">
        <f t="shared" ref="CP227:CQ238" si="703">CK227</f>
        <v>0</v>
      </c>
      <c r="CQ227" s="201">
        <f t="shared" si="703"/>
        <v>0</v>
      </c>
      <c r="CR227" s="8">
        <f t="shared" ref="CR227:CR238" si="704">$E227*CP227*CQ227</f>
        <v>0</v>
      </c>
      <c r="CS227" s="8">
        <f t="shared" ref="CS227:CS238" si="705">CR227/$I$3</f>
        <v>0</v>
      </c>
      <c r="CU227" s="375">
        <f t="shared" ref="CU227:CV238" si="706">CP227</f>
        <v>0</v>
      </c>
      <c r="CV227" s="201">
        <f t="shared" si="706"/>
        <v>0</v>
      </c>
      <c r="CW227" s="8">
        <f t="shared" ref="CW227:CW238" si="707">$E227*CU227*CV227</f>
        <v>0</v>
      </c>
      <c r="CX227" s="8">
        <f t="shared" ref="CX227:CX238" si="708">CW227/$I$3</f>
        <v>0</v>
      </c>
      <c r="CZ227" s="375">
        <f t="shared" ref="CZ227:DA238" si="709">CU227</f>
        <v>0</v>
      </c>
      <c r="DA227" s="201">
        <f t="shared" si="709"/>
        <v>0</v>
      </c>
      <c r="DB227" s="8">
        <f t="shared" ref="DB227:DB238" si="710">$E227*CZ227*DA227</f>
        <v>0</v>
      </c>
      <c r="DC227" s="8">
        <f t="shared" ref="DC227:DC238" si="711">DB227/$I$3</f>
        <v>0</v>
      </c>
      <c r="DE227" s="375">
        <f t="shared" ref="DE227:DF238" si="712">CZ227</f>
        <v>0</v>
      </c>
      <c r="DF227" s="201">
        <f t="shared" si="712"/>
        <v>0</v>
      </c>
      <c r="DG227" s="8">
        <f t="shared" ref="DG227:DG238" si="713">$E227*DE227*DF227</f>
        <v>0</v>
      </c>
      <c r="DH227" s="8">
        <f t="shared" ref="DH227:DH238" si="714">DG227/$I$3</f>
        <v>0</v>
      </c>
      <c r="DJ227" s="375">
        <f t="shared" ref="DJ227:DK238" si="715">DE227</f>
        <v>0</v>
      </c>
      <c r="DK227" s="201">
        <f t="shared" si="715"/>
        <v>0</v>
      </c>
      <c r="DL227" s="8">
        <f t="shared" ref="DL227:DL238" si="716">$E227*DJ227*DK227</f>
        <v>0</v>
      </c>
      <c r="DM227" s="8">
        <f t="shared" ref="DM227:DM238" si="717">DL227/$I$3</f>
        <v>0</v>
      </c>
      <c r="DO227" s="375">
        <f t="shared" ref="DO227:DP238" si="718">DJ227</f>
        <v>0</v>
      </c>
      <c r="DP227" s="201">
        <f t="shared" si="718"/>
        <v>0</v>
      </c>
      <c r="DQ227" s="8">
        <f t="shared" ref="DQ227:DQ238" si="719">$E227*DO227*DP227</f>
        <v>0</v>
      </c>
      <c r="DR227" s="8">
        <f t="shared" ref="DR227:DR238" si="720">DQ227/$I$3</f>
        <v>0</v>
      </c>
      <c r="DT227" s="51">
        <f t="shared" ref="DT227:DT237" si="721">P227+U227+Z227+AE227+AJ227+AO227+AT227+AY227+BD227+BI227+BN227+BS227+BX227+CC227+CH227+CM227+CR227+CW227+DB227+DG227+DL227+DQ227</f>
        <v>0</v>
      </c>
      <c r="DU227" s="50">
        <f t="shared" ref="DU227:DU238" si="722">+DT227/$I$3</f>
        <v>0</v>
      </c>
      <c r="DV227" s="51">
        <v>0</v>
      </c>
      <c r="DW227" s="50">
        <f t="shared" ref="DW227:DW238" si="723">+DV227/$I$3</f>
        <v>0</v>
      </c>
      <c r="DX227" s="51">
        <f>+DT227+DV227</f>
        <v>0</v>
      </c>
      <c r="DY227" s="53">
        <f t="shared" ref="DY227:DY238" si="724">+DU227+DW227</f>
        <v>0</v>
      </c>
      <c r="DZ227" s="307">
        <f t="shared" si="655"/>
        <v>0</v>
      </c>
    </row>
    <row r="228" spans="1:130" ht="18" customHeight="1" x14ac:dyDescent="0.3">
      <c r="B228" s="6"/>
      <c r="C228" s="317"/>
      <c r="D228" s="317"/>
      <c r="E228" s="239"/>
      <c r="F228" s="263"/>
      <c r="G228" s="263"/>
      <c r="H228" s="263"/>
      <c r="I228" s="56"/>
      <c r="J228" s="56"/>
      <c r="K228" s="265"/>
      <c r="L228" s="264"/>
      <c r="M228" s="57"/>
      <c r="N228" s="394"/>
      <c r="O228" s="214"/>
      <c r="P228" s="8">
        <f t="shared" si="656"/>
        <v>0</v>
      </c>
      <c r="Q228" s="8">
        <f t="shared" si="657"/>
        <v>0</v>
      </c>
      <c r="S228" s="201">
        <f t="shared" si="658"/>
        <v>0</v>
      </c>
      <c r="T228" s="201">
        <f t="shared" si="658"/>
        <v>0</v>
      </c>
      <c r="U228" s="8">
        <f t="shared" si="659"/>
        <v>0</v>
      </c>
      <c r="V228" s="8">
        <f t="shared" si="660"/>
        <v>0</v>
      </c>
      <c r="X228" s="375">
        <f t="shared" si="661"/>
        <v>0</v>
      </c>
      <c r="Y228" s="201">
        <f t="shared" si="661"/>
        <v>0</v>
      </c>
      <c r="Z228" s="8">
        <f t="shared" si="662"/>
        <v>0</v>
      </c>
      <c r="AA228" s="8">
        <f t="shared" si="663"/>
        <v>0</v>
      </c>
      <c r="AC228" s="375">
        <f t="shared" si="664"/>
        <v>0</v>
      </c>
      <c r="AD228" s="201">
        <f t="shared" si="664"/>
        <v>0</v>
      </c>
      <c r="AE228" s="8">
        <f t="shared" si="665"/>
        <v>0</v>
      </c>
      <c r="AF228" s="8">
        <f t="shared" si="666"/>
        <v>0</v>
      </c>
      <c r="AH228" s="375">
        <f t="shared" si="667"/>
        <v>0</v>
      </c>
      <c r="AI228" s="201">
        <f t="shared" si="667"/>
        <v>0</v>
      </c>
      <c r="AJ228" s="8">
        <f t="shared" si="668"/>
        <v>0</v>
      </c>
      <c r="AK228" s="8">
        <f t="shared" si="669"/>
        <v>0</v>
      </c>
      <c r="AM228" s="375">
        <f t="shared" si="670"/>
        <v>0</v>
      </c>
      <c r="AN228" s="201">
        <f t="shared" si="670"/>
        <v>0</v>
      </c>
      <c r="AO228" s="8">
        <f t="shared" si="671"/>
        <v>0</v>
      </c>
      <c r="AP228" s="8">
        <f t="shared" si="672"/>
        <v>0</v>
      </c>
      <c r="AR228" s="375">
        <f t="shared" si="673"/>
        <v>0</v>
      </c>
      <c r="AS228" s="201">
        <f t="shared" si="673"/>
        <v>0</v>
      </c>
      <c r="AT228" s="8">
        <f t="shared" si="674"/>
        <v>0</v>
      </c>
      <c r="AU228" s="8">
        <f t="shared" si="675"/>
        <v>0</v>
      </c>
      <c r="AW228" s="375">
        <f t="shared" si="676"/>
        <v>0</v>
      </c>
      <c r="AX228" s="201">
        <f t="shared" si="676"/>
        <v>0</v>
      </c>
      <c r="AY228" s="8">
        <f t="shared" si="677"/>
        <v>0</v>
      </c>
      <c r="AZ228" s="8">
        <f t="shared" si="678"/>
        <v>0</v>
      </c>
      <c r="BB228" s="375">
        <f t="shared" si="679"/>
        <v>0</v>
      </c>
      <c r="BC228" s="201">
        <f t="shared" si="679"/>
        <v>0</v>
      </c>
      <c r="BD228" s="8">
        <f t="shared" si="680"/>
        <v>0</v>
      </c>
      <c r="BE228" s="8">
        <f t="shared" si="681"/>
        <v>0</v>
      </c>
      <c r="BG228" s="375">
        <f t="shared" si="682"/>
        <v>0</v>
      </c>
      <c r="BH228" s="201">
        <f t="shared" si="682"/>
        <v>0</v>
      </c>
      <c r="BI228" s="8">
        <f t="shared" si="683"/>
        <v>0</v>
      </c>
      <c r="BJ228" s="8">
        <f t="shared" si="684"/>
        <v>0</v>
      </c>
      <c r="BL228" s="375">
        <f t="shared" si="685"/>
        <v>0</v>
      </c>
      <c r="BM228" s="201">
        <f t="shared" si="685"/>
        <v>0</v>
      </c>
      <c r="BN228" s="8">
        <f t="shared" si="686"/>
        <v>0</v>
      </c>
      <c r="BO228" s="8">
        <f t="shared" si="687"/>
        <v>0</v>
      </c>
      <c r="BQ228" s="375">
        <f t="shared" si="688"/>
        <v>0</v>
      </c>
      <c r="BR228" s="201">
        <f t="shared" si="688"/>
        <v>0</v>
      </c>
      <c r="BS228" s="8">
        <f t="shared" si="689"/>
        <v>0</v>
      </c>
      <c r="BT228" s="8">
        <f t="shared" si="690"/>
        <v>0</v>
      </c>
      <c r="BV228" s="375">
        <f t="shared" si="691"/>
        <v>0</v>
      </c>
      <c r="BW228" s="201">
        <f t="shared" si="691"/>
        <v>0</v>
      </c>
      <c r="BX228" s="8">
        <f t="shared" si="692"/>
        <v>0</v>
      </c>
      <c r="BY228" s="8">
        <f t="shared" si="693"/>
        <v>0</v>
      </c>
      <c r="CA228" s="375">
        <f t="shared" si="694"/>
        <v>0</v>
      </c>
      <c r="CB228" s="201">
        <f t="shared" si="694"/>
        <v>0</v>
      </c>
      <c r="CC228" s="8">
        <f t="shared" si="695"/>
        <v>0</v>
      </c>
      <c r="CD228" s="8">
        <f t="shared" si="696"/>
        <v>0</v>
      </c>
      <c r="CF228" s="375">
        <f t="shared" si="697"/>
        <v>0</v>
      </c>
      <c r="CG228" s="201">
        <f t="shared" si="697"/>
        <v>0</v>
      </c>
      <c r="CH228" s="8">
        <f t="shared" si="698"/>
        <v>0</v>
      </c>
      <c r="CI228" s="8">
        <f t="shared" si="699"/>
        <v>0</v>
      </c>
      <c r="CK228" s="375">
        <f t="shared" si="700"/>
        <v>0</v>
      </c>
      <c r="CL228" s="201">
        <f t="shared" si="700"/>
        <v>0</v>
      </c>
      <c r="CM228" s="8">
        <f t="shared" si="701"/>
        <v>0</v>
      </c>
      <c r="CN228" s="8">
        <f t="shared" si="702"/>
        <v>0</v>
      </c>
      <c r="CP228" s="375">
        <f t="shared" si="703"/>
        <v>0</v>
      </c>
      <c r="CQ228" s="201">
        <f t="shared" si="703"/>
        <v>0</v>
      </c>
      <c r="CR228" s="8">
        <f t="shared" si="704"/>
        <v>0</v>
      </c>
      <c r="CS228" s="8">
        <f t="shared" si="705"/>
        <v>0</v>
      </c>
      <c r="CU228" s="375">
        <f t="shared" si="706"/>
        <v>0</v>
      </c>
      <c r="CV228" s="201">
        <f t="shared" si="706"/>
        <v>0</v>
      </c>
      <c r="CW228" s="8">
        <f t="shared" si="707"/>
        <v>0</v>
      </c>
      <c r="CX228" s="8">
        <f t="shared" si="708"/>
        <v>0</v>
      </c>
      <c r="CZ228" s="375">
        <f t="shared" si="709"/>
        <v>0</v>
      </c>
      <c r="DA228" s="201">
        <f t="shared" si="709"/>
        <v>0</v>
      </c>
      <c r="DB228" s="8">
        <f t="shared" si="710"/>
        <v>0</v>
      </c>
      <c r="DC228" s="8">
        <f t="shared" si="711"/>
        <v>0</v>
      </c>
      <c r="DE228" s="375">
        <f t="shared" si="712"/>
        <v>0</v>
      </c>
      <c r="DF228" s="201">
        <f t="shared" si="712"/>
        <v>0</v>
      </c>
      <c r="DG228" s="8">
        <f t="shared" si="713"/>
        <v>0</v>
      </c>
      <c r="DH228" s="8">
        <f t="shared" si="714"/>
        <v>0</v>
      </c>
      <c r="DJ228" s="375">
        <f t="shared" si="715"/>
        <v>0</v>
      </c>
      <c r="DK228" s="201">
        <f t="shared" si="715"/>
        <v>0</v>
      </c>
      <c r="DL228" s="8">
        <f t="shared" si="716"/>
        <v>0</v>
      </c>
      <c r="DM228" s="8">
        <f t="shared" si="717"/>
        <v>0</v>
      </c>
      <c r="DO228" s="375">
        <f t="shared" si="718"/>
        <v>0</v>
      </c>
      <c r="DP228" s="201">
        <f t="shared" si="718"/>
        <v>0</v>
      </c>
      <c r="DQ228" s="8">
        <f t="shared" si="719"/>
        <v>0</v>
      </c>
      <c r="DR228" s="8">
        <f t="shared" si="720"/>
        <v>0</v>
      </c>
      <c r="DT228" s="51">
        <f t="shared" si="721"/>
        <v>0</v>
      </c>
      <c r="DU228" s="50">
        <f t="shared" si="722"/>
        <v>0</v>
      </c>
      <c r="DV228" s="51">
        <v>0</v>
      </c>
      <c r="DW228" s="50">
        <f t="shared" si="723"/>
        <v>0</v>
      </c>
      <c r="DX228" s="51">
        <f>+DT228+DV228</f>
        <v>0</v>
      </c>
      <c r="DY228" s="52">
        <f t="shared" si="724"/>
        <v>0</v>
      </c>
      <c r="DZ228" s="307">
        <f t="shared" si="655"/>
        <v>0</v>
      </c>
    </row>
    <row r="229" spans="1:130" ht="18" customHeight="1" x14ac:dyDescent="0.3">
      <c r="B229" s="319"/>
      <c r="C229" s="320"/>
      <c r="D229" s="320"/>
      <c r="E229" s="240"/>
      <c r="F229" s="263"/>
      <c r="G229" s="274"/>
      <c r="H229" s="274"/>
      <c r="I229" s="58"/>
      <c r="J229" s="56"/>
      <c r="K229" s="265"/>
      <c r="L229" s="264"/>
      <c r="M229" s="57"/>
      <c r="N229" s="394"/>
      <c r="O229" s="214"/>
      <c r="P229" s="8">
        <f t="shared" si="656"/>
        <v>0</v>
      </c>
      <c r="Q229" s="8">
        <f t="shared" si="657"/>
        <v>0</v>
      </c>
      <c r="S229" s="201">
        <f t="shared" si="658"/>
        <v>0</v>
      </c>
      <c r="T229" s="201">
        <f t="shared" si="658"/>
        <v>0</v>
      </c>
      <c r="U229" s="8">
        <f t="shared" si="659"/>
        <v>0</v>
      </c>
      <c r="V229" s="8">
        <f t="shared" si="660"/>
        <v>0</v>
      </c>
      <c r="X229" s="375">
        <f t="shared" si="661"/>
        <v>0</v>
      </c>
      <c r="Y229" s="201">
        <f t="shared" si="661"/>
        <v>0</v>
      </c>
      <c r="Z229" s="8">
        <f t="shared" si="662"/>
        <v>0</v>
      </c>
      <c r="AA229" s="8">
        <f t="shared" si="663"/>
        <v>0</v>
      </c>
      <c r="AC229" s="375">
        <f t="shared" si="664"/>
        <v>0</v>
      </c>
      <c r="AD229" s="201">
        <f t="shared" si="664"/>
        <v>0</v>
      </c>
      <c r="AE229" s="8">
        <f t="shared" si="665"/>
        <v>0</v>
      </c>
      <c r="AF229" s="8">
        <f t="shared" si="666"/>
        <v>0</v>
      </c>
      <c r="AH229" s="375">
        <f t="shared" si="667"/>
        <v>0</v>
      </c>
      <c r="AI229" s="201">
        <f t="shared" si="667"/>
        <v>0</v>
      </c>
      <c r="AJ229" s="8">
        <f t="shared" si="668"/>
        <v>0</v>
      </c>
      <c r="AK229" s="8">
        <f t="shared" si="669"/>
        <v>0</v>
      </c>
      <c r="AM229" s="375">
        <f t="shared" si="670"/>
        <v>0</v>
      </c>
      <c r="AN229" s="201">
        <f t="shared" si="670"/>
        <v>0</v>
      </c>
      <c r="AO229" s="8">
        <f t="shared" si="671"/>
        <v>0</v>
      </c>
      <c r="AP229" s="8">
        <f t="shared" si="672"/>
        <v>0</v>
      </c>
      <c r="AR229" s="375">
        <f t="shared" si="673"/>
        <v>0</v>
      </c>
      <c r="AS229" s="201">
        <f t="shared" si="673"/>
        <v>0</v>
      </c>
      <c r="AT229" s="8">
        <f t="shared" si="674"/>
        <v>0</v>
      </c>
      <c r="AU229" s="8">
        <f t="shared" si="675"/>
        <v>0</v>
      </c>
      <c r="AW229" s="375">
        <f t="shared" si="676"/>
        <v>0</v>
      </c>
      <c r="AX229" s="201">
        <f t="shared" si="676"/>
        <v>0</v>
      </c>
      <c r="AY229" s="8">
        <f t="shared" si="677"/>
        <v>0</v>
      </c>
      <c r="AZ229" s="8">
        <f t="shared" si="678"/>
        <v>0</v>
      </c>
      <c r="BB229" s="375">
        <f t="shared" si="679"/>
        <v>0</v>
      </c>
      <c r="BC229" s="201">
        <f t="shared" si="679"/>
        <v>0</v>
      </c>
      <c r="BD229" s="8">
        <f t="shared" si="680"/>
        <v>0</v>
      </c>
      <c r="BE229" s="8">
        <f t="shared" si="681"/>
        <v>0</v>
      </c>
      <c r="BG229" s="375">
        <f t="shared" si="682"/>
        <v>0</v>
      </c>
      <c r="BH229" s="201">
        <f t="shared" si="682"/>
        <v>0</v>
      </c>
      <c r="BI229" s="8">
        <f t="shared" si="683"/>
        <v>0</v>
      </c>
      <c r="BJ229" s="8">
        <f t="shared" si="684"/>
        <v>0</v>
      </c>
      <c r="BL229" s="375">
        <f t="shared" si="685"/>
        <v>0</v>
      </c>
      <c r="BM229" s="201">
        <f t="shared" si="685"/>
        <v>0</v>
      </c>
      <c r="BN229" s="8">
        <f t="shared" si="686"/>
        <v>0</v>
      </c>
      <c r="BO229" s="8">
        <f t="shared" si="687"/>
        <v>0</v>
      </c>
      <c r="BQ229" s="375">
        <f t="shared" si="688"/>
        <v>0</v>
      </c>
      <c r="BR229" s="201">
        <f t="shared" si="688"/>
        <v>0</v>
      </c>
      <c r="BS229" s="8">
        <f t="shared" si="689"/>
        <v>0</v>
      </c>
      <c r="BT229" s="8">
        <f t="shared" si="690"/>
        <v>0</v>
      </c>
      <c r="BV229" s="375">
        <f t="shared" si="691"/>
        <v>0</v>
      </c>
      <c r="BW229" s="201">
        <f t="shared" si="691"/>
        <v>0</v>
      </c>
      <c r="BX229" s="8">
        <f t="shared" si="692"/>
        <v>0</v>
      </c>
      <c r="BY229" s="8">
        <f t="shared" si="693"/>
        <v>0</v>
      </c>
      <c r="CA229" s="375">
        <f t="shared" si="694"/>
        <v>0</v>
      </c>
      <c r="CB229" s="201">
        <f t="shared" si="694"/>
        <v>0</v>
      </c>
      <c r="CC229" s="8">
        <f t="shared" si="695"/>
        <v>0</v>
      </c>
      <c r="CD229" s="8">
        <f t="shared" si="696"/>
        <v>0</v>
      </c>
      <c r="CF229" s="375">
        <f t="shared" si="697"/>
        <v>0</v>
      </c>
      <c r="CG229" s="201">
        <f t="shared" si="697"/>
        <v>0</v>
      </c>
      <c r="CH229" s="8">
        <f t="shared" si="698"/>
        <v>0</v>
      </c>
      <c r="CI229" s="8">
        <f t="shared" si="699"/>
        <v>0</v>
      </c>
      <c r="CK229" s="375">
        <f t="shared" si="700"/>
        <v>0</v>
      </c>
      <c r="CL229" s="201">
        <f t="shared" si="700"/>
        <v>0</v>
      </c>
      <c r="CM229" s="8">
        <f t="shared" si="701"/>
        <v>0</v>
      </c>
      <c r="CN229" s="8">
        <f t="shared" si="702"/>
        <v>0</v>
      </c>
      <c r="CP229" s="375">
        <f t="shared" si="703"/>
        <v>0</v>
      </c>
      <c r="CQ229" s="201">
        <f t="shared" si="703"/>
        <v>0</v>
      </c>
      <c r="CR229" s="8">
        <f t="shared" si="704"/>
        <v>0</v>
      </c>
      <c r="CS229" s="8">
        <f t="shared" si="705"/>
        <v>0</v>
      </c>
      <c r="CU229" s="375">
        <f t="shared" si="706"/>
        <v>0</v>
      </c>
      <c r="CV229" s="201">
        <f t="shared" si="706"/>
        <v>0</v>
      </c>
      <c r="CW229" s="8">
        <f t="shared" si="707"/>
        <v>0</v>
      </c>
      <c r="CX229" s="8">
        <f t="shared" si="708"/>
        <v>0</v>
      </c>
      <c r="CZ229" s="375">
        <f t="shared" si="709"/>
        <v>0</v>
      </c>
      <c r="DA229" s="201">
        <f t="shared" si="709"/>
        <v>0</v>
      </c>
      <c r="DB229" s="8">
        <f t="shared" si="710"/>
        <v>0</v>
      </c>
      <c r="DC229" s="8">
        <f t="shared" si="711"/>
        <v>0</v>
      </c>
      <c r="DE229" s="375">
        <f t="shared" si="712"/>
        <v>0</v>
      </c>
      <c r="DF229" s="201">
        <f t="shared" si="712"/>
        <v>0</v>
      </c>
      <c r="DG229" s="8">
        <f t="shared" si="713"/>
        <v>0</v>
      </c>
      <c r="DH229" s="8">
        <f t="shared" si="714"/>
        <v>0</v>
      </c>
      <c r="DJ229" s="375">
        <f t="shared" si="715"/>
        <v>0</v>
      </c>
      <c r="DK229" s="201">
        <f t="shared" si="715"/>
        <v>0</v>
      </c>
      <c r="DL229" s="8">
        <f t="shared" si="716"/>
        <v>0</v>
      </c>
      <c r="DM229" s="8">
        <f t="shared" si="717"/>
        <v>0</v>
      </c>
      <c r="DO229" s="375">
        <f t="shared" si="718"/>
        <v>0</v>
      </c>
      <c r="DP229" s="201">
        <f t="shared" si="718"/>
        <v>0</v>
      </c>
      <c r="DQ229" s="8">
        <f t="shared" si="719"/>
        <v>0</v>
      </c>
      <c r="DR229" s="8">
        <f t="shared" si="720"/>
        <v>0</v>
      </c>
      <c r="DT229" s="51">
        <f t="shared" si="721"/>
        <v>0</v>
      </c>
      <c r="DU229" s="50">
        <f t="shared" si="722"/>
        <v>0</v>
      </c>
      <c r="DV229" s="51">
        <v>0</v>
      </c>
      <c r="DW229" s="50">
        <f t="shared" si="723"/>
        <v>0</v>
      </c>
      <c r="DX229" s="51">
        <f t="shared" ref="DX229:DX237" si="725">+DT229+DV229</f>
        <v>0</v>
      </c>
      <c r="DY229" s="52">
        <f t="shared" si="724"/>
        <v>0</v>
      </c>
      <c r="DZ229" s="307">
        <f t="shared" si="655"/>
        <v>0</v>
      </c>
    </row>
    <row r="230" spans="1:130" ht="18" customHeight="1" x14ac:dyDescent="0.3">
      <c r="B230" s="317"/>
      <c r="C230" s="317"/>
      <c r="D230" s="317"/>
      <c r="E230" s="239"/>
      <c r="F230" s="263"/>
      <c r="G230" s="274"/>
      <c r="H230" s="263"/>
      <c r="I230" s="56"/>
      <c r="J230" s="56"/>
      <c r="K230" s="265"/>
      <c r="L230" s="264"/>
      <c r="M230" s="57"/>
      <c r="N230" s="394"/>
      <c r="O230" s="214"/>
      <c r="P230" s="8">
        <f t="shared" si="656"/>
        <v>0</v>
      </c>
      <c r="Q230" s="8">
        <f t="shared" si="657"/>
        <v>0</v>
      </c>
      <c r="S230" s="201">
        <f t="shared" si="658"/>
        <v>0</v>
      </c>
      <c r="T230" s="201">
        <f t="shared" si="658"/>
        <v>0</v>
      </c>
      <c r="U230" s="8">
        <f t="shared" si="659"/>
        <v>0</v>
      </c>
      <c r="V230" s="8">
        <f t="shared" si="660"/>
        <v>0</v>
      </c>
      <c r="X230" s="375">
        <f t="shared" si="661"/>
        <v>0</v>
      </c>
      <c r="Y230" s="201">
        <f t="shared" si="661"/>
        <v>0</v>
      </c>
      <c r="Z230" s="8">
        <f t="shared" si="662"/>
        <v>0</v>
      </c>
      <c r="AA230" s="8">
        <f t="shared" si="663"/>
        <v>0</v>
      </c>
      <c r="AC230" s="375">
        <f t="shared" si="664"/>
        <v>0</v>
      </c>
      <c r="AD230" s="201">
        <f t="shared" si="664"/>
        <v>0</v>
      </c>
      <c r="AE230" s="8">
        <f t="shared" si="665"/>
        <v>0</v>
      </c>
      <c r="AF230" s="8">
        <f t="shared" si="666"/>
        <v>0</v>
      </c>
      <c r="AH230" s="375">
        <f t="shared" si="667"/>
        <v>0</v>
      </c>
      <c r="AI230" s="201">
        <f t="shared" si="667"/>
        <v>0</v>
      </c>
      <c r="AJ230" s="8">
        <f t="shared" si="668"/>
        <v>0</v>
      </c>
      <c r="AK230" s="8">
        <f t="shared" si="669"/>
        <v>0</v>
      </c>
      <c r="AM230" s="375">
        <f t="shared" si="670"/>
        <v>0</v>
      </c>
      <c r="AN230" s="201">
        <f t="shared" si="670"/>
        <v>0</v>
      </c>
      <c r="AO230" s="8">
        <f t="shared" si="671"/>
        <v>0</v>
      </c>
      <c r="AP230" s="8">
        <f t="shared" si="672"/>
        <v>0</v>
      </c>
      <c r="AR230" s="375">
        <f t="shared" si="673"/>
        <v>0</v>
      </c>
      <c r="AS230" s="201">
        <f t="shared" si="673"/>
        <v>0</v>
      </c>
      <c r="AT230" s="8">
        <f t="shared" si="674"/>
        <v>0</v>
      </c>
      <c r="AU230" s="8">
        <f t="shared" si="675"/>
        <v>0</v>
      </c>
      <c r="AW230" s="375">
        <f t="shared" si="676"/>
        <v>0</v>
      </c>
      <c r="AX230" s="201">
        <f t="shared" si="676"/>
        <v>0</v>
      </c>
      <c r="AY230" s="8">
        <f t="shared" si="677"/>
        <v>0</v>
      </c>
      <c r="AZ230" s="8">
        <f t="shared" si="678"/>
        <v>0</v>
      </c>
      <c r="BB230" s="375">
        <f t="shared" si="679"/>
        <v>0</v>
      </c>
      <c r="BC230" s="201">
        <f t="shared" si="679"/>
        <v>0</v>
      </c>
      <c r="BD230" s="8">
        <f t="shared" si="680"/>
        <v>0</v>
      </c>
      <c r="BE230" s="8">
        <f t="shared" si="681"/>
        <v>0</v>
      </c>
      <c r="BG230" s="375">
        <f t="shared" si="682"/>
        <v>0</v>
      </c>
      <c r="BH230" s="201">
        <f t="shared" si="682"/>
        <v>0</v>
      </c>
      <c r="BI230" s="8">
        <f t="shared" si="683"/>
        <v>0</v>
      </c>
      <c r="BJ230" s="8">
        <f t="shared" si="684"/>
        <v>0</v>
      </c>
      <c r="BL230" s="375">
        <f t="shared" si="685"/>
        <v>0</v>
      </c>
      <c r="BM230" s="201">
        <f t="shared" si="685"/>
        <v>0</v>
      </c>
      <c r="BN230" s="8">
        <f t="shared" si="686"/>
        <v>0</v>
      </c>
      <c r="BO230" s="8">
        <f t="shared" si="687"/>
        <v>0</v>
      </c>
      <c r="BQ230" s="375">
        <f t="shared" si="688"/>
        <v>0</v>
      </c>
      <c r="BR230" s="201">
        <f t="shared" si="688"/>
        <v>0</v>
      </c>
      <c r="BS230" s="8">
        <f t="shared" si="689"/>
        <v>0</v>
      </c>
      <c r="BT230" s="8">
        <f t="shared" si="690"/>
        <v>0</v>
      </c>
      <c r="BV230" s="375">
        <f t="shared" si="691"/>
        <v>0</v>
      </c>
      <c r="BW230" s="201">
        <f t="shared" si="691"/>
        <v>0</v>
      </c>
      <c r="BX230" s="8">
        <f t="shared" si="692"/>
        <v>0</v>
      </c>
      <c r="BY230" s="8">
        <f t="shared" si="693"/>
        <v>0</v>
      </c>
      <c r="CA230" s="375">
        <f t="shared" si="694"/>
        <v>0</v>
      </c>
      <c r="CB230" s="201">
        <f t="shared" si="694"/>
        <v>0</v>
      </c>
      <c r="CC230" s="8">
        <f t="shared" si="695"/>
        <v>0</v>
      </c>
      <c r="CD230" s="8">
        <f t="shared" si="696"/>
        <v>0</v>
      </c>
      <c r="CF230" s="375">
        <f t="shared" si="697"/>
        <v>0</v>
      </c>
      <c r="CG230" s="201">
        <f t="shared" si="697"/>
        <v>0</v>
      </c>
      <c r="CH230" s="8">
        <f t="shared" si="698"/>
        <v>0</v>
      </c>
      <c r="CI230" s="8">
        <f t="shared" si="699"/>
        <v>0</v>
      </c>
      <c r="CK230" s="375">
        <f t="shared" si="700"/>
        <v>0</v>
      </c>
      <c r="CL230" s="201">
        <f t="shared" si="700"/>
        <v>0</v>
      </c>
      <c r="CM230" s="8">
        <f t="shared" si="701"/>
        <v>0</v>
      </c>
      <c r="CN230" s="8">
        <f t="shared" si="702"/>
        <v>0</v>
      </c>
      <c r="CP230" s="375">
        <f t="shared" si="703"/>
        <v>0</v>
      </c>
      <c r="CQ230" s="201">
        <f t="shared" si="703"/>
        <v>0</v>
      </c>
      <c r="CR230" s="8">
        <f t="shared" si="704"/>
        <v>0</v>
      </c>
      <c r="CS230" s="8">
        <f t="shared" si="705"/>
        <v>0</v>
      </c>
      <c r="CU230" s="375">
        <f t="shared" si="706"/>
        <v>0</v>
      </c>
      <c r="CV230" s="201">
        <f t="shared" si="706"/>
        <v>0</v>
      </c>
      <c r="CW230" s="8">
        <f t="shared" si="707"/>
        <v>0</v>
      </c>
      <c r="CX230" s="8">
        <f t="shared" si="708"/>
        <v>0</v>
      </c>
      <c r="CZ230" s="375">
        <f t="shared" si="709"/>
        <v>0</v>
      </c>
      <c r="DA230" s="201">
        <f t="shared" si="709"/>
        <v>0</v>
      </c>
      <c r="DB230" s="8">
        <f t="shared" si="710"/>
        <v>0</v>
      </c>
      <c r="DC230" s="8">
        <f t="shared" si="711"/>
        <v>0</v>
      </c>
      <c r="DE230" s="375">
        <f t="shared" si="712"/>
        <v>0</v>
      </c>
      <c r="DF230" s="201">
        <f t="shared" si="712"/>
        <v>0</v>
      </c>
      <c r="DG230" s="8">
        <f t="shared" si="713"/>
        <v>0</v>
      </c>
      <c r="DH230" s="8">
        <f t="shared" si="714"/>
        <v>0</v>
      </c>
      <c r="DJ230" s="375">
        <f t="shared" si="715"/>
        <v>0</v>
      </c>
      <c r="DK230" s="201">
        <f t="shared" si="715"/>
        <v>0</v>
      </c>
      <c r="DL230" s="8">
        <f t="shared" si="716"/>
        <v>0</v>
      </c>
      <c r="DM230" s="8">
        <f t="shared" si="717"/>
        <v>0</v>
      </c>
      <c r="DO230" s="375">
        <f t="shared" si="718"/>
        <v>0</v>
      </c>
      <c r="DP230" s="201">
        <f t="shared" si="718"/>
        <v>0</v>
      </c>
      <c r="DQ230" s="8">
        <f t="shared" si="719"/>
        <v>0</v>
      </c>
      <c r="DR230" s="8">
        <f t="shared" si="720"/>
        <v>0</v>
      </c>
      <c r="DT230" s="51">
        <f t="shared" si="721"/>
        <v>0</v>
      </c>
      <c r="DU230" s="50">
        <f t="shared" si="722"/>
        <v>0</v>
      </c>
      <c r="DV230" s="51">
        <v>0</v>
      </c>
      <c r="DW230" s="50">
        <f t="shared" si="723"/>
        <v>0</v>
      </c>
      <c r="DX230" s="51">
        <f t="shared" si="725"/>
        <v>0</v>
      </c>
      <c r="DY230" s="52">
        <f t="shared" si="724"/>
        <v>0</v>
      </c>
      <c r="DZ230" s="307">
        <f t="shared" si="655"/>
        <v>0</v>
      </c>
    </row>
    <row r="231" spans="1:130" ht="18" customHeight="1" x14ac:dyDescent="0.3">
      <c r="B231" s="54"/>
      <c r="C231" s="54"/>
      <c r="D231" s="54"/>
      <c r="E231" s="239"/>
      <c r="F231" s="263"/>
      <c r="G231" s="274"/>
      <c r="H231" s="263"/>
      <c r="I231" s="56"/>
      <c r="J231" s="56"/>
      <c r="K231" s="265"/>
      <c r="L231" s="264"/>
      <c r="M231" s="57"/>
      <c r="N231" s="394"/>
      <c r="O231" s="214"/>
      <c r="P231" s="8">
        <f t="shared" si="656"/>
        <v>0</v>
      </c>
      <c r="Q231" s="8">
        <f t="shared" si="657"/>
        <v>0</v>
      </c>
      <c r="S231" s="201">
        <f t="shared" si="658"/>
        <v>0</v>
      </c>
      <c r="T231" s="201">
        <f t="shared" si="658"/>
        <v>0</v>
      </c>
      <c r="U231" s="8">
        <f t="shared" si="659"/>
        <v>0</v>
      </c>
      <c r="V231" s="8">
        <f t="shared" si="660"/>
        <v>0</v>
      </c>
      <c r="X231" s="375">
        <f t="shared" si="661"/>
        <v>0</v>
      </c>
      <c r="Y231" s="201">
        <f t="shared" si="661"/>
        <v>0</v>
      </c>
      <c r="Z231" s="8">
        <f t="shared" si="662"/>
        <v>0</v>
      </c>
      <c r="AA231" s="8">
        <f t="shared" si="663"/>
        <v>0</v>
      </c>
      <c r="AC231" s="375">
        <f t="shared" si="664"/>
        <v>0</v>
      </c>
      <c r="AD231" s="201">
        <f t="shared" si="664"/>
        <v>0</v>
      </c>
      <c r="AE231" s="8">
        <f t="shared" si="665"/>
        <v>0</v>
      </c>
      <c r="AF231" s="8">
        <f t="shared" si="666"/>
        <v>0</v>
      </c>
      <c r="AH231" s="375">
        <f t="shared" si="667"/>
        <v>0</v>
      </c>
      <c r="AI231" s="201">
        <f t="shared" si="667"/>
        <v>0</v>
      </c>
      <c r="AJ231" s="8">
        <f t="shared" si="668"/>
        <v>0</v>
      </c>
      <c r="AK231" s="8">
        <f t="shared" si="669"/>
        <v>0</v>
      </c>
      <c r="AM231" s="375">
        <f t="shared" si="670"/>
        <v>0</v>
      </c>
      <c r="AN231" s="201">
        <f t="shared" si="670"/>
        <v>0</v>
      </c>
      <c r="AO231" s="8">
        <f t="shared" si="671"/>
        <v>0</v>
      </c>
      <c r="AP231" s="8">
        <f t="shared" si="672"/>
        <v>0</v>
      </c>
      <c r="AR231" s="375">
        <f t="shared" si="673"/>
        <v>0</v>
      </c>
      <c r="AS231" s="201">
        <f t="shared" si="673"/>
        <v>0</v>
      </c>
      <c r="AT231" s="8">
        <f t="shared" si="674"/>
        <v>0</v>
      </c>
      <c r="AU231" s="8">
        <f t="shared" si="675"/>
        <v>0</v>
      </c>
      <c r="AW231" s="375">
        <f t="shared" si="676"/>
        <v>0</v>
      </c>
      <c r="AX231" s="201">
        <f t="shared" si="676"/>
        <v>0</v>
      </c>
      <c r="AY231" s="8">
        <f t="shared" si="677"/>
        <v>0</v>
      </c>
      <c r="AZ231" s="8">
        <f t="shared" si="678"/>
        <v>0</v>
      </c>
      <c r="BB231" s="375">
        <f t="shared" si="679"/>
        <v>0</v>
      </c>
      <c r="BC231" s="201">
        <f t="shared" si="679"/>
        <v>0</v>
      </c>
      <c r="BD231" s="8">
        <f t="shared" si="680"/>
        <v>0</v>
      </c>
      <c r="BE231" s="8">
        <f t="shared" si="681"/>
        <v>0</v>
      </c>
      <c r="BG231" s="375">
        <f t="shared" si="682"/>
        <v>0</v>
      </c>
      <c r="BH231" s="201">
        <f t="shared" si="682"/>
        <v>0</v>
      </c>
      <c r="BI231" s="8">
        <f t="shared" si="683"/>
        <v>0</v>
      </c>
      <c r="BJ231" s="8">
        <f t="shared" si="684"/>
        <v>0</v>
      </c>
      <c r="BL231" s="375">
        <f t="shared" si="685"/>
        <v>0</v>
      </c>
      <c r="BM231" s="201">
        <f t="shared" si="685"/>
        <v>0</v>
      </c>
      <c r="BN231" s="8">
        <f t="shared" si="686"/>
        <v>0</v>
      </c>
      <c r="BO231" s="8">
        <f t="shared" si="687"/>
        <v>0</v>
      </c>
      <c r="BQ231" s="375">
        <f t="shared" si="688"/>
        <v>0</v>
      </c>
      <c r="BR231" s="201">
        <f t="shared" si="688"/>
        <v>0</v>
      </c>
      <c r="BS231" s="8">
        <f t="shared" si="689"/>
        <v>0</v>
      </c>
      <c r="BT231" s="8">
        <f t="shared" si="690"/>
        <v>0</v>
      </c>
      <c r="BV231" s="375">
        <f t="shared" si="691"/>
        <v>0</v>
      </c>
      <c r="BW231" s="201">
        <f t="shared" si="691"/>
        <v>0</v>
      </c>
      <c r="BX231" s="8">
        <f t="shared" si="692"/>
        <v>0</v>
      </c>
      <c r="BY231" s="8">
        <f t="shared" si="693"/>
        <v>0</v>
      </c>
      <c r="CA231" s="375">
        <f t="shared" si="694"/>
        <v>0</v>
      </c>
      <c r="CB231" s="201">
        <f t="shared" si="694"/>
        <v>0</v>
      </c>
      <c r="CC231" s="8">
        <f t="shared" si="695"/>
        <v>0</v>
      </c>
      <c r="CD231" s="8">
        <f t="shared" si="696"/>
        <v>0</v>
      </c>
      <c r="CF231" s="375">
        <f t="shared" si="697"/>
        <v>0</v>
      </c>
      <c r="CG231" s="201">
        <f t="shared" si="697"/>
        <v>0</v>
      </c>
      <c r="CH231" s="8">
        <f t="shared" si="698"/>
        <v>0</v>
      </c>
      <c r="CI231" s="8">
        <f t="shared" si="699"/>
        <v>0</v>
      </c>
      <c r="CK231" s="375">
        <f t="shared" si="700"/>
        <v>0</v>
      </c>
      <c r="CL231" s="201">
        <f t="shared" si="700"/>
        <v>0</v>
      </c>
      <c r="CM231" s="8">
        <f t="shared" si="701"/>
        <v>0</v>
      </c>
      <c r="CN231" s="8">
        <f t="shared" si="702"/>
        <v>0</v>
      </c>
      <c r="CP231" s="375">
        <f t="shared" si="703"/>
        <v>0</v>
      </c>
      <c r="CQ231" s="201">
        <f t="shared" si="703"/>
        <v>0</v>
      </c>
      <c r="CR231" s="8">
        <f t="shared" si="704"/>
        <v>0</v>
      </c>
      <c r="CS231" s="8">
        <f t="shared" si="705"/>
        <v>0</v>
      </c>
      <c r="CU231" s="375">
        <f t="shared" si="706"/>
        <v>0</v>
      </c>
      <c r="CV231" s="201">
        <f t="shared" si="706"/>
        <v>0</v>
      </c>
      <c r="CW231" s="8">
        <f t="shared" si="707"/>
        <v>0</v>
      </c>
      <c r="CX231" s="8">
        <f t="shared" si="708"/>
        <v>0</v>
      </c>
      <c r="CZ231" s="375">
        <f t="shared" si="709"/>
        <v>0</v>
      </c>
      <c r="DA231" s="201">
        <f t="shared" si="709"/>
        <v>0</v>
      </c>
      <c r="DB231" s="8">
        <f t="shared" si="710"/>
        <v>0</v>
      </c>
      <c r="DC231" s="8">
        <f t="shared" si="711"/>
        <v>0</v>
      </c>
      <c r="DE231" s="375">
        <f t="shared" si="712"/>
        <v>0</v>
      </c>
      <c r="DF231" s="201">
        <f t="shared" si="712"/>
        <v>0</v>
      </c>
      <c r="DG231" s="8">
        <f t="shared" si="713"/>
        <v>0</v>
      </c>
      <c r="DH231" s="8">
        <f t="shared" si="714"/>
        <v>0</v>
      </c>
      <c r="DJ231" s="375">
        <f t="shared" si="715"/>
        <v>0</v>
      </c>
      <c r="DK231" s="201">
        <f t="shared" si="715"/>
        <v>0</v>
      </c>
      <c r="DL231" s="8">
        <f t="shared" si="716"/>
        <v>0</v>
      </c>
      <c r="DM231" s="8">
        <f t="shared" si="717"/>
        <v>0</v>
      </c>
      <c r="DO231" s="375">
        <f t="shared" si="718"/>
        <v>0</v>
      </c>
      <c r="DP231" s="201">
        <f t="shared" si="718"/>
        <v>0</v>
      </c>
      <c r="DQ231" s="8">
        <f t="shared" si="719"/>
        <v>0</v>
      </c>
      <c r="DR231" s="8">
        <f t="shared" si="720"/>
        <v>0</v>
      </c>
      <c r="DT231" s="51">
        <f t="shared" si="721"/>
        <v>0</v>
      </c>
      <c r="DU231" s="50">
        <f t="shared" si="722"/>
        <v>0</v>
      </c>
      <c r="DV231" s="51">
        <v>0</v>
      </c>
      <c r="DW231" s="50">
        <f t="shared" si="723"/>
        <v>0</v>
      </c>
      <c r="DX231" s="51">
        <f t="shared" si="725"/>
        <v>0</v>
      </c>
      <c r="DY231" s="52">
        <f t="shared" si="724"/>
        <v>0</v>
      </c>
      <c r="DZ231" s="307">
        <f t="shared" si="655"/>
        <v>0</v>
      </c>
    </row>
    <row r="232" spans="1:130" ht="18" customHeight="1" x14ac:dyDescent="0.3">
      <c r="B232" s="54"/>
      <c r="C232" s="54"/>
      <c r="D232" s="54"/>
      <c r="E232" s="239"/>
      <c r="F232" s="263"/>
      <c r="G232" s="274"/>
      <c r="H232" s="263"/>
      <c r="I232" s="56"/>
      <c r="J232" s="56"/>
      <c r="K232" s="265"/>
      <c r="L232" s="264"/>
      <c r="M232" s="57"/>
      <c r="N232" s="394"/>
      <c r="O232" s="214"/>
      <c r="P232" s="8">
        <f t="shared" si="656"/>
        <v>0</v>
      </c>
      <c r="Q232" s="8">
        <f t="shared" si="657"/>
        <v>0</v>
      </c>
      <c r="S232" s="201">
        <f t="shared" si="658"/>
        <v>0</v>
      </c>
      <c r="T232" s="201">
        <f t="shared" si="658"/>
        <v>0</v>
      </c>
      <c r="U232" s="8">
        <f t="shared" si="659"/>
        <v>0</v>
      </c>
      <c r="V232" s="8">
        <f t="shared" si="660"/>
        <v>0</v>
      </c>
      <c r="X232" s="375">
        <f t="shared" si="661"/>
        <v>0</v>
      </c>
      <c r="Y232" s="201">
        <f t="shared" si="661"/>
        <v>0</v>
      </c>
      <c r="Z232" s="8">
        <f t="shared" si="662"/>
        <v>0</v>
      </c>
      <c r="AA232" s="8">
        <f t="shared" si="663"/>
        <v>0</v>
      </c>
      <c r="AC232" s="375">
        <f t="shared" si="664"/>
        <v>0</v>
      </c>
      <c r="AD232" s="201">
        <f t="shared" si="664"/>
        <v>0</v>
      </c>
      <c r="AE232" s="8">
        <f t="shared" si="665"/>
        <v>0</v>
      </c>
      <c r="AF232" s="8">
        <f t="shared" si="666"/>
        <v>0</v>
      </c>
      <c r="AH232" s="375">
        <f t="shared" si="667"/>
        <v>0</v>
      </c>
      <c r="AI232" s="201">
        <f t="shared" si="667"/>
        <v>0</v>
      </c>
      <c r="AJ232" s="8">
        <f t="shared" si="668"/>
        <v>0</v>
      </c>
      <c r="AK232" s="8">
        <f t="shared" si="669"/>
        <v>0</v>
      </c>
      <c r="AM232" s="375">
        <f t="shared" si="670"/>
        <v>0</v>
      </c>
      <c r="AN232" s="201">
        <f t="shared" si="670"/>
        <v>0</v>
      </c>
      <c r="AO232" s="8">
        <f t="shared" si="671"/>
        <v>0</v>
      </c>
      <c r="AP232" s="8">
        <f t="shared" si="672"/>
        <v>0</v>
      </c>
      <c r="AR232" s="375">
        <f t="shared" si="673"/>
        <v>0</v>
      </c>
      <c r="AS232" s="201">
        <f t="shared" si="673"/>
        <v>0</v>
      </c>
      <c r="AT232" s="8">
        <f t="shared" si="674"/>
        <v>0</v>
      </c>
      <c r="AU232" s="8">
        <f t="shared" si="675"/>
        <v>0</v>
      </c>
      <c r="AW232" s="375">
        <f t="shared" si="676"/>
        <v>0</v>
      </c>
      <c r="AX232" s="201">
        <f t="shared" si="676"/>
        <v>0</v>
      </c>
      <c r="AY232" s="8">
        <f t="shared" si="677"/>
        <v>0</v>
      </c>
      <c r="AZ232" s="8">
        <f t="shared" si="678"/>
        <v>0</v>
      </c>
      <c r="BB232" s="375">
        <f t="shared" si="679"/>
        <v>0</v>
      </c>
      <c r="BC232" s="201">
        <f t="shared" si="679"/>
        <v>0</v>
      </c>
      <c r="BD232" s="8">
        <f t="shared" si="680"/>
        <v>0</v>
      </c>
      <c r="BE232" s="8">
        <f t="shared" si="681"/>
        <v>0</v>
      </c>
      <c r="BG232" s="375">
        <f t="shared" si="682"/>
        <v>0</v>
      </c>
      <c r="BH232" s="201">
        <f t="shared" si="682"/>
        <v>0</v>
      </c>
      <c r="BI232" s="8">
        <f t="shared" si="683"/>
        <v>0</v>
      </c>
      <c r="BJ232" s="8">
        <f t="shared" si="684"/>
        <v>0</v>
      </c>
      <c r="BL232" s="375">
        <f t="shared" si="685"/>
        <v>0</v>
      </c>
      <c r="BM232" s="201">
        <f t="shared" si="685"/>
        <v>0</v>
      </c>
      <c r="BN232" s="8">
        <f t="shared" si="686"/>
        <v>0</v>
      </c>
      <c r="BO232" s="8">
        <f t="shared" si="687"/>
        <v>0</v>
      </c>
      <c r="BQ232" s="375">
        <f t="shared" si="688"/>
        <v>0</v>
      </c>
      <c r="BR232" s="201">
        <f t="shared" si="688"/>
        <v>0</v>
      </c>
      <c r="BS232" s="8">
        <f t="shared" si="689"/>
        <v>0</v>
      </c>
      <c r="BT232" s="8">
        <f t="shared" si="690"/>
        <v>0</v>
      </c>
      <c r="BV232" s="375">
        <f t="shared" si="691"/>
        <v>0</v>
      </c>
      <c r="BW232" s="201">
        <f t="shared" si="691"/>
        <v>0</v>
      </c>
      <c r="BX232" s="8">
        <f t="shared" si="692"/>
        <v>0</v>
      </c>
      <c r="BY232" s="8">
        <f t="shared" si="693"/>
        <v>0</v>
      </c>
      <c r="CA232" s="375">
        <f t="shared" si="694"/>
        <v>0</v>
      </c>
      <c r="CB232" s="201">
        <f t="shared" si="694"/>
        <v>0</v>
      </c>
      <c r="CC232" s="8">
        <f t="shared" si="695"/>
        <v>0</v>
      </c>
      <c r="CD232" s="8">
        <f t="shared" si="696"/>
        <v>0</v>
      </c>
      <c r="CF232" s="375">
        <f t="shared" si="697"/>
        <v>0</v>
      </c>
      <c r="CG232" s="201">
        <f t="shared" si="697"/>
        <v>0</v>
      </c>
      <c r="CH232" s="8">
        <f t="shared" si="698"/>
        <v>0</v>
      </c>
      <c r="CI232" s="8">
        <f t="shared" si="699"/>
        <v>0</v>
      </c>
      <c r="CK232" s="375">
        <f t="shared" si="700"/>
        <v>0</v>
      </c>
      <c r="CL232" s="201">
        <f t="shared" si="700"/>
        <v>0</v>
      </c>
      <c r="CM232" s="8">
        <f t="shared" si="701"/>
        <v>0</v>
      </c>
      <c r="CN232" s="8">
        <f t="shared" si="702"/>
        <v>0</v>
      </c>
      <c r="CP232" s="375">
        <f t="shared" si="703"/>
        <v>0</v>
      </c>
      <c r="CQ232" s="201">
        <f t="shared" si="703"/>
        <v>0</v>
      </c>
      <c r="CR232" s="8">
        <f t="shared" si="704"/>
        <v>0</v>
      </c>
      <c r="CS232" s="8">
        <f t="shared" si="705"/>
        <v>0</v>
      </c>
      <c r="CU232" s="375">
        <f t="shared" si="706"/>
        <v>0</v>
      </c>
      <c r="CV232" s="201">
        <f t="shared" si="706"/>
        <v>0</v>
      </c>
      <c r="CW232" s="8">
        <f t="shared" si="707"/>
        <v>0</v>
      </c>
      <c r="CX232" s="8">
        <f t="shared" si="708"/>
        <v>0</v>
      </c>
      <c r="CZ232" s="375">
        <f t="shared" si="709"/>
        <v>0</v>
      </c>
      <c r="DA232" s="201">
        <f t="shared" si="709"/>
        <v>0</v>
      </c>
      <c r="DB232" s="8">
        <f t="shared" si="710"/>
        <v>0</v>
      </c>
      <c r="DC232" s="8">
        <f t="shared" si="711"/>
        <v>0</v>
      </c>
      <c r="DE232" s="375">
        <f t="shared" si="712"/>
        <v>0</v>
      </c>
      <c r="DF232" s="201">
        <f t="shared" si="712"/>
        <v>0</v>
      </c>
      <c r="DG232" s="8">
        <f t="shared" si="713"/>
        <v>0</v>
      </c>
      <c r="DH232" s="8">
        <f t="shared" si="714"/>
        <v>0</v>
      </c>
      <c r="DJ232" s="375">
        <f t="shared" si="715"/>
        <v>0</v>
      </c>
      <c r="DK232" s="201">
        <f t="shared" si="715"/>
        <v>0</v>
      </c>
      <c r="DL232" s="8">
        <f t="shared" si="716"/>
        <v>0</v>
      </c>
      <c r="DM232" s="8">
        <f t="shared" si="717"/>
        <v>0</v>
      </c>
      <c r="DO232" s="375">
        <f t="shared" si="718"/>
        <v>0</v>
      </c>
      <c r="DP232" s="201">
        <f t="shared" si="718"/>
        <v>0</v>
      </c>
      <c r="DQ232" s="8">
        <f t="shared" si="719"/>
        <v>0</v>
      </c>
      <c r="DR232" s="8">
        <f t="shared" si="720"/>
        <v>0</v>
      </c>
      <c r="DT232" s="51">
        <f t="shared" si="721"/>
        <v>0</v>
      </c>
      <c r="DU232" s="50">
        <f t="shared" si="722"/>
        <v>0</v>
      </c>
      <c r="DV232" s="51">
        <v>0</v>
      </c>
      <c r="DW232" s="50">
        <f t="shared" si="723"/>
        <v>0</v>
      </c>
      <c r="DX232" s="51">
        <f t="shared" si="725"/>
        <v>0</v>
      </c>
      <c r="DY232" s="52">
        <f t="shared" si="724"/>
        <v>0</v>
      </c>
      <c r="DZ232" s="307">
        <f t="shared" si="655"/>
        <v>0</v>
      </c>
    </row>
    <row r="233" spans="1:130" ht="18" customHeight="1" x14ac:dyDescent="0.3">
      <c r="B233" s="54"/>
      <c r="C233" s="54"/>
      <c r="D233" s="54"/>
      <c r="E233" s="239"/>
      <c r="F233" s="263"/>
      <c r="G233" s="274"/>
      <c r="H233" s="263"/>
      <c r="I233" s="56"/>
      <c r="J233" s="56"/>
      <c r="K233" s="265"/>
      <c r="L233" s="264"/>
      <c r="M233" s="57"/>
      <c r="N233" s="394"/>
      <c r="O233" s="214"/>
      <c r="P233" s="8">
        <f t="shared" si="656"/>
        <v>0</v>
      </c>
      <c r="Q233" s="8">
        <f t="shared" si="657"/>
        <v>0</v>
      </c>
      <c r="S233" s="201">
        <f t="shared" si="658"/>
        <v>0</v>
      </c>
      <c r="T233" s="201">
        <f t="shared" si="658"/>
        <v>0</v>
      </c>
      <c r="U233" s="8">
        <f t="shared" si="659"/>
        <v>0</v>
      </c>
      <c r="V233" s="8">
        <f t="shared" si="660"/>
        <v>0</v>
      </c>
      <c r="X233" s="375">
        <f t="shared" si="661"/>
        <v>0</v>
      </c>
      <c r="Y233" s="201">
        <f t="shared" si="661"/>
        <v>0</v>
      </c>
      <c r="Z233" s="8">
        <f t="shared" si="662"/>
        <v>0</v>
      </c>
      <c r="AA233" s="8">
        <f t="shared" si="663"/>
        <v>0</v>
      </c>
      <c r="AC233" s="375">
        <f t="shared" si="664"/>
        <v>0</v>
      </c>
      <c r="AD233" s="201">
        <f t="shared" si="664"/>
        <v>0</v>
      </c>
      <c r="AE233" s="8">
        <f t="shared" si="665"/>
        <v>0</v>
      </c>
      <c r="AF233" s="8">
        <f t="shared" si="666"/>
        <v>0</v>
      </c>
      <c r="AH233" s="375">
        <f t="shared" si="667"/>
        <v>0</v>
      </c>
      <c r="AI233" s="201">
        <f t="shared" si="667"/>
        <v>0</v>
      </c>
      <c r="AJ233" s="8">
        <f t="shared" si="668"/>
        <v>0</v>
      </c>
      <c r="AK233" s="8">
        <f t="shared" si="669"/>
        <v>0</v>
      </c>
      <c r="AM233" s="375">
        <f t="shared" si="670"/>
        <v>0</v>
      </c>
      <c r="AN233" s="201">
        <f t="shared" si="670"/>
        <v>0</v>
      </c>
      <c r="AO233" s="8">
        <f t="shared" si="671"/>
        <v>0</v>
      </c>
      <c r="AP233" s="8">
        <f t="shared" si="672"/>
        <v>0</v>
      </c>
      <c r="AR233" s="375">
        <f t="shared" si="673"/>
        <v>0</v>
      </c>
      <c r="AS233" s="201">
        <f t="shared" si="673"/>
        <v>0</v>
      </c>
      <c r="AT233" s="8">
        <f t="shared" si="674"/>
        <v>0</v>
      </c>
      <c r="AU233" s="8">
        <f t="shared" si="675"/>
        <v>0</v>
      </c>
      <c r="AW233" s="375">
        <f t="shared" si="676"/>
        <v>0</v>
      </c>
      <c r="AX233" s="201">
        <f t="shared" si="676"/>
        <v>0</v>
      </c>
      <c r="AY233" s="8">
        <f t="shared" si="677"/>
        <v>0</v>
      </c>
      <c r="AZ233" s="8">
        <f t="shared" si="678"/>
        <v>0</v>
      </c>
      <c r="BB233" s="375">
        <f t="shared" si="679"/>
        <v>0</v>
      </c>
      <c r="BC233" s="201">
        <f t="shared" si="679"/>
        <v>0</v>
      </c>
      <c r="BD233" s="8">
        <f t="shared" si="680"/>
        <v>0</v>
      </c>
      <c r="BE233" s="8">
        <f t="shared" si="681"/>
        <v>0</v>
      </c>
      <c r="BG233" s="375">
        <f t="shared" si="682"/>
        <v>0</v>
      </c>
      <c r="BH233" s="201">
        <f t="shared" si="682"/>
        <v>0</v>
      </c>
      <c r="BI233" s="8">
        <f t="shared" si="683"/>
        <v>0</v>
      </c>
      <c r="BJ233" s="8">
        <f t="shared" si="684"/>
        <v>0</v>
      </c>
      <c r="BL233" s="375">
        <f t="shared" si="685"/>
        <v>0</v>
      </c>
      <c r="BM233" s="201">
        <f t="shared" si="685"/>
        <v>0</v>
      </c>
      <c r="BN233" s="8">
        <f t="shared" si="686"/>
        <v>0</v>
      </c>
      <c r="BO233" s="8">
        <f t="shared" si="687"/>
        <v>0</v>
      </c>
      <c r="BQ233" s="375">
        <f t="shared" si="688"/>
        <v>0</v>
      </c>
      <c r="BR233" s="201">
        <f t="shared" si="688"/>
        <v>0</v>
      </c>
      <c r="BS233" s="8">
        <f t="shared" si="689"/>
        <v>0</v>
      </c>
      <c r="BT233" s="8">
        <f t="shared" si="690"/>
        <v>0</v>
      </c>
      <c r="BV233" s="375">
        <f t="shared" si="691"/>
        <v>0</v>
      </c>
      <c r="BW233" s="201">
        <f t="shared" si="691"/>
        <v>0</v>
      </c>
      <c r="BX233" s="8">
        <f t="shared" si="692"/>
        <v>0</v>
      </c>
      <c r="BY233" s="8">
        <f t="shared" si="693"/>
        <v>0</v>
      </c>
      <c r="CA233" s="375">
        <f t="shared" si="694"/>
        <v>0</v>
      </c>
      <c r="CB233" s="201">
        <f t="shared" si="694"/>
        <v>0</v>
      </c>
      <c r="CC233" s="8">
        <f t="shared" si="695"/>
        <v>0</v>
      </c>
      <c r="CD233" s="8">
        <f t="shared" si="696"/>
        <v>0</v>
      </c>
      <c r="CF233" s="375">
        <f t="shared" si="697"/>
        <v>0</v>
      </c>
      <c r="CG233" s="201">
        <f t="shared" si="697"/>
        <v>0</v>
      </c>
      <c r="CH233" s="8">
        <f t="shared" si="698"/>
        <v>0</v>
      </c>
      <c r="CI233" s="8">
        <f t="shared" si="699"/>
        <v>0</v>
      </c>
      <c r="CK233" s="375">
        <f t="shared" si="700"/>
        <v>0</v>
      </c>
      <c r="CL233" s="201">
        <f t="shared" si="700"/>
        <v>0</v>
      </c>
      <c r="CM233" s="8">
        <f t="shared" si="701"/>
        <v>0</v>
      </c>
      <c r="CN233" s="8">
        <f t="shared" si="702"/>
        <v>0</v>
      </c>
      <c r="CP233" s="375">
        <f t="shared" si="703"/>
        <v>0</v>
      </c>
      <c r="CQ233" s="201">
        <f t="shared" si="703"/>
        <v>0</v>
      </c>
      <c r="CR233" s="8">
        <f t="shared" si="704"/>
        <v>0</v>
      </c>
      <c r="CS233" s="8">
        <f t="shared" si="705"/>
        <v>0</v>
      </c>
      <c r="CU233" s="375">
        <f t="shared" si="706"/>
        <v>0</v>
      </c>
      <c r="CV233" s="201">
        <f t="shared" si="706"/>
        <v>0</v>
      </c>
      <c r="CW233" s="8">
        <f t="shared" si="707"/>
        <v>0</v>
      </c>
      <c r="CX233" s="8">
        <f t="shared" si="708"/>
        <v>0</v>
      </c>
      <c r="CZ233" s="375">
        <f t="shared" si="709"/>
        <v>0</v>
      </c>
      <c r="DA233" s="201">
        <f t="shared" si="709"/>
        <v>0</v>
      </c>
      <c r="DB233" s="8">
        <f t="shared" si="710"/>
        <v>0</v>
      </c>
      <c r="DC233" s="8">
        <f t="shared" si="711"/>
        <v>0</v>
      </c>
      <c r="DE233" s="375">
        <f t="shared" si="712"/>
        <v>0</v>
      </c>
      <c r="DF233" s="201">
        <f t="shared" si="712"/>
        <v>0</v>
      </c>
      <c r="DG233" s="8">
        <f t="shared" si="713"/>
        <v>0</v>
      </c>
      <c r="DH233" s="8">
        <f t="shared" si="714"/>
        <v>0</v>
      </c>
      <c r="DJ233" s="375">
        <f t="shared" si="715"/>
        <v>0</v>
      </c>
      <c r="DK233" s="201">
        <f t="shared" si="715"/>
        <v>0</v>
      </c>
      <c r="DL233" s="8">
        <f t="shared" si="716"/>
        <v>0</v>
      </c>
      <c r="DM233" s="8">
        <f t="shared" si="717"/>
        <v>0</v>
      </c>
      <c r="DO233" s="375">
        <f t="shared" si="718"/>
        <v>0</v>
      </c>
      <c r="DP233" s="201">
        <f t="shared" si="718"/>
        <v>0</v>
      </c>
      <c r="DQ233" s="8">
        <f t="shared" si="719"/>
        <v>0</v>
      </c>
      <c r="DR233" s="8">
        <f t="shared" si="720"/>
        <v>0</v>
      </c>
      <c r="DT233" s="51">
        <f t="shared" si="721"/>
        <v>0</v>
      </c>
      <c r="DU233" s="50">
        <f t="shared" si="722"/>
        <v>0</v>
      </c>
      <c r="DV233" s="51">
        <v>0</v>
      </c>
      <c r="DW233" s="50">
        <f t="shared" si="723"/>
        <v>0</v>
      </c>
      <c r="DX233" s="51">
        <f t="shared" si="725"/>
        <v>0</v>
      </c>
      <c r="DY233" s="52">
        <f t="shared" si="724"/>
        <v>0</v>
      </c>
      <c r="DZ233" s="307">
        <f t="shared" si="655"/>
        <v>0</v>
      </c>
    </row>
    <row r="234" spans="1:130" ht="18" customHeight="1" x14ac:dyDescent="0.3">
      <c r="B234" s="54"/>
      <c r="C234" s="54"/>
      <c r="D234" s="54"/>
      <c r="E234" s="239"/>
      <c r="F234" s="263"/>
      <c r="G234" s="274"/>
      <c r="H234" s="263"/>
      <c r="I234" s="56"/>
      <c r="J234" s="56"/>
      <c r="K234" s="265"/>
      <c r="L234" s="264"/>
      <c r="M234" s="57"/>
      <c r="N234" s="394"/>
      <c r="O234" s="214"/>
      <c r="P234" s="8">
        <f t="shared" si="656"/>
        <v>0</v>
      </c>
      <c r="Q234" s="8">
        <f t="shared" si="657"/>
        <v>0</v>
      </c>
      <c r="S234" s="201">
        <f t="shared" si="658"/>
        <v>0</v>
      </c>
      <c r="T234" s="201">
        <f t="shared" si="658"/>
        <v>0</v>
      </c>
      <c r="U234" s="8">
        <f t="shared" si="659"/>
        <v>0</v>
      </c>
      <c r="V234" s="8">
        <f t="shared" si="660"/>
        <v>0</v>
      </c>
      <c r="X234" s="375">
        <f t="shared" si="661"/>
        <v>0</v>
      </c>
      <c r="Y234" s="201">
        <f t="shared" si="661"/>
        <v>0</v>
      </c>
      <c r="Z234" s="8">
        <f t="shared" si="662"/>
        <v>0</v>
      </c>
      <c r="AA234" s="8">
        <f t="shared" si="663"/>
        <v>0</v>
      </c>
      <c r="AC234" s="375">
        <f t="shared" si="664"/>
        <v>0</v>
      </c>
      <c r="AD234" s="201">
        <f t="shared" si="664"/>
        <v>0</v>
      </c>
      <c r="AE234" s="8">
        <f t="shared" si="665"/>
        <v>0</v>
      </c>
      <c r="AF234" s="8">
        <f t="shared" si="666"/>
        <v>0</v>
      </c>
      <c r="AH234" s="375">
        <f t="shared" si="667"/>
        <v>0</v>
      </c>
      <c r="AI234" s="201">
        <f t="shared" si="667"/>
        <v>0</v>
      </c>
      <c r="AJ234" s="8">
        <f t="shared" si="668"/>
        <v>0</v>
      </c>
      <c r="AK234" s="8">
        <f t="shared" si="669"/>
        <v>0</v>
      </c>
      <c r="AM234" s="375">
        <f t="shared" si="670"/>
        <v>0</v>
      </c>
      <c r="AN234" s="201">
        <f t="shared" si="670"/>
        <v>0</v>
      </c>
      <c r="AO234" s="8">
        <f t="shared" si="671"/>
        <v>0</v>
      </c>
      <c r="AP234" s="8">
        <f t="shared" si="672"/>
        <v>0</v>
      </c>
      <c r="AR234" s="375">
        <f t="shared" si="673"/>
        <v>0</v>
      </c>
      <c r="AS234" s="201">
        <f t="shared" si="673"/>
        <v>0</v>
      </c>
      <c r="AT234" s="8">
        <f t="shared" si="674"/>
        <v>0</v>
      </c>
      <c r="AU234" s="8">
        <f t="shared" si="675"/>
        <v>0</v>
      </c>
      <c r="AW234" s="375">
        <f t="shared" si="676"/>
        <v>0</v>
      </c>
      <c r="AX234" s="201">
        <f t="shared" si="676"/>
        <v>0</v>
      </c>
      <c r="AY234" s="8">
        <f t="shared" si="677"/>
        <v>0</v>
      </c>
      <c r="AZ234" s="8">
        <f t="shared" si="678"/>
        <v>0</v>
      </c>
      <c r="BB234" s="375">
        <f t="shared" si="679"/>
        <v>0</v>
      </c>
      <c r="BC234" s="201">
        <f t="shared" si="679"/>
        <v>0</v>
      </c>
      <c r="BD234" s="8">
        <f t="shared" si="680"/>
        <v>0</v>
      </c>
      <c r="BE234" s="8">
        <f t="shared" si="681"/>
        <v>0</v>
      </c>
      <c r="BG234" s="375">
        <f t="shared" si="682"/>
        <v>0</v>
      </c>
      <c r="BH234" s="201">
        <f t="shared" si="682"/>
        <v>0</v>
      </c>
      <c r="BI234" s="8">
        <f t="shared" si="683"/>
        <v>0</v>
      </c>
      <c r="BJ234" s="8">
        <f t="shared" si="684"/>
        <v>0</v>
      </c>
      <c r="BL234" s="375">
        <f t="shared" si="685"/>
        <v>0</v>
      </c>
      <c r="BM234" s="201">
        <f t="shared" si="685"/>
        <v>0</v>
      </c>
      <c r="BN234" s="8">
        <f t="shared" si="686"/>
        <v>0</v>
      </c>
      <c r="BO234" s="8">
        <f t="shared" si="687"/>
        <v>0</v>
      </c>
      <c r="BQ234" s="375">
        <f t="shared" si="688"/>
        <v>0</v>
      </c>
      <c r="BR234" s="201">
        <f t="shared" si="688"/>
        <v>0</v>
      </c>
      <c r="BS234" s="8">
        <f t="shared" si="689"/>
        <v>0</v>
      </c>
      <c r="BT234" s="8">
        <f t="shared" si="690"/>
        <v>0</v>
      </c>
      <c r="BV234" s="375">
        <f t="shared" si="691"/>
        <v>0</v>
      </c>
      <c r="BW234" s="201">
        <f t="shared" si="691"/>
        <v>0</v>
      </c>
      <c r="BX234" s="8">
        <f t="shared" si="692"/>
        <v>0</v>
      </c>
      <c r="BY234" s="8">
        <f t="shared" si="693"/>
        <v>0</v>
      </c>
      <c r="CA234" s="375">
        <f t="shared" si="694"/>
        <v>0</v>
      </c>
      <c r="CB234" s="201">
        <f t="shared" si="694"/>
        <v>0</v>
      </c>
      <c r="CC234" s="8">
        <f t="shared" si="695"/>
        <v>0</v>
      </c>
      <c r="CD234" s="8">
        <f t="shared" si="696"/>
        <v>0</v>
      </c>
      <c r="CF234" s="375">
        <f t="shared" si="697"/>
        <v>0</v>
      </c>
      <c r="CG234" s="201">
        <f t="shared" si="697"/>
        <v>0</v>
      </c>
      <c r="CH234" s="8">
        <f t="shared" si="698"/>
        <v>0</v>
      </c>
      <c r="CI234" s="8">
        <f t="shared" si="699"/>
        <v>0</v>
      </c>
      <c r="CK234" s="375">
        <f t="shared" si="700"/>
        <v>0</v>
      </c>
      <c r="CL234" s="201">
        <f t="shared" si="700"/>
        <v>0</v>
      </c>
      <c r="CM234" s="8">
        <f t="shared" si="701"/>
        <v>0</v>
      </c>
      <c r="CN234" s="8">
        <f t="shared" si="702"/>
        <v>0</v>
      </c>
      <c r="CP234" s="375">
        <f t="shared" si="703"/>
        <v>0</v>
      </c>
      <c r="CQ234" s="201">
        <f t="shared" si="703"/>
        <v>0</v>
      </c>
      <c r="CR234" s="8">
        <f t="shared" si="704"/>
        <v>0</v>
      </c>
      <c r="CS234" s="8">
        <f t="shared" si="705"/>
        <v>0</v>
      </c>
      <c r="CU234" s="375">
        <f t="shared" si="706"/>
        <v>0</v>
      </c>
      <c r="CV234" s="201">
        <f t="shared" si="706"/>
        <v>0</v>
      </c>
      <c r="CW234" s="8">
        <f t="shared" si="707"/>
        <v>0</v>
      </c>
      <c r="CX234" s="8">
        <f t="shared" si="708"/>
        <v>0</v>
      </c>
      <c r="CZ234" s="375">
        <f t="shared" si="709"/>
        <v>0</v>
      </c>
      <c r="DA234" s="201">
        <f t="shared" si="709"/>
        <v>0</v>
      </c>
      <c r="DB234" s="8">
        <f t="shared" si="710"/>
        <v>0</v>
      </c>
      <c r="DC234" s="8">
        <f t="shared" si="711"/>
        <v>0</v>
      </c>
      <c r="DE234" s="375">
        <f t="shared" si="712"/>
        <v>0</v>
      </c>
      <c r="DF234" s="201">
        <f t="shared" si="712"/>
        <v>0</v>
      </c>
      <c r="DG234" s="8">
        <f t="shared" si="713"/>
        <v>0</v>
      </c>
      <c r="DH234" s="8">
        <f t="shared" si="714"/>
        <v>0</v>
      </c>
      <c r="DJ234" s="375">
        <f t="shared" si="715"/>
        <v>0</v>
      </c>
      <c r="DK234" s="201">
        <f t="shared" si="715"/>
        <v>0</v>
      </c>
      <c r="DL234" s="8">
        <f t="shared" si="716"/>
        <v>0</v>
      </c>
      <c r="DM234" s="8">
        <f t="shared" si="717"/>
        <v>0</v>
      </c>
      <c r="DO234" s="375">
        <f t="shared" si="718"/>
        <v>0</v>
      </c>
      <c r="DP234" s="201">
        <f t="shared" si="718"/>
        <v>0</v>
      </c>
      <c r="DQ234" s="8">
        <f t="shared" si="719"/>
        <v>0</v>
      </c>
      <c r="DR234" s="8">
        <f t="shared" si="720"/>
        <v>0</v>
      </c>
      <c r="DT234" s="51">
        <f t="shared" si="721"/>
        <v>0</v>
      </c>
      <c r="DU234" s="50">
        <f t="shared" si="722"/>
        <v>0</v>
      </c>
      <c r="DV234" s="51">
        <v>0</v>
      </c>
      <c r="DW234" s="50">
        <f t="shared" si="723"/>
        <v>0</v>
      </c>
      <c r="DX234" s="51">
        <f t="shared" si="725"/>
        <v>0</v>
      </c>
      <c r="DY234" s="52">
        <f t="shared" si="724"/>
        <v>0</v>
      </c>
      <c r="DZ234" s="307">
        <f t="shared" si="655"/>
        <v>0</v>
      </c>
    </row>
    <row r="235" spans="1:130" ht="18" customHeight="1" x14ac:dyDescent="0.3">
      <c r="B235" s="54"/>
      <c r="C235" s="54"/>
      <c r="D235" s="54"/>
      <c r="E235" s="239"/>
      <c r="F235" s="263"/>
      <c r="G235" s="274"/>
      <c r="H235" s="263"/>
      <c r="I235" s="56"/>
      <c r="J235" s="56"/>
      <c r="K235" s="265"/>
      <c r="L235" s="264"/>
      <c r="M235" s="57"/>
      <c r="N235" s="394"/>
      <c r="O235" s="214"/>
      <c r="P235" s="8">
        <f t="shared" si="656"/>
        <v>0</v>
      </c>
      <c r="Q235" s="8">
        <f t="shared" si="657"/>
        <v>0</v>
      </c>
      <c r="S235" s="201">
        <f t="shared" si="658"/>
        <v>0</v>
      </c>
      <c r="T235" s="201">
        <f t="shared" si="658"/>
        <v>0</v>
      </c>
      <c r="U235" s="8">
        <f>$E235*S235*T235</f>
        <v>0</v>
      </c>
      <c r="V235" s="8">
        <f t="shared" si="660"/>
        <v>0</v>
      </c>
      <c r="X235" s="375">
        <f t="shared" si="661"/>
        <v>0</v>
      </c>
      <c r="Y235" s="201">
        <f t="shared" si="661"/>
        <v>0</v>
      </c>
      <c r="Z235" s="8">
        <f t="shared" si="662"/>
        <v>0</v>
      </c>
      <c r="AA235" s="8">
        <f t="shared" si="663"/>
        <v>0</v>
      </c>
      <c r="AC235" s="375">
        <f t="shared" si="664"/>
        <v>0</v>
      </c>
      <c r="AD235" s="201">
        <f t="shared" si="664"/>
        <v>0</v>
      </c>
      <c r="AE235" s="8">
        <f t="shared" si="665"/>
        <v>0</v>
      </c>
      <c r="AF235" s="8">
        <f t="shared" si="666"/>
        <v>0</v>
      </c>
      <c r="AH235" s="375">
        <f t="shared" si="667"/>
        <v>0</v>
      </c>
      <c r="AI235" s="201">
        <f t="shared" si="667"/>
        <v>0</v>
      </c>
      <c r="AJ235" s="8">
        <f t="shared" si="668"/>
        <v>0</v>
      </c>
      <c r="AK235" s="8">
        <f t="shared" si="669"/>
        <v>0</v>
      </c>
      <c r="AM235" s="375">
        <f t="shared" si="670"/>
        <v>0</v>
      </c>
      <c r="AN235" s="201">
        <f t="shared" si="670"/>
        <v>0</v>
      </c>
      <c r="AO235" s="8">
        <f t="shared" si="671"/>
        <v>0</v>
      </c>
      <c r="AP235" s="8">
        <f t="shared" si="672"/>
        <v>0</v>
      </c>
      <c r="AR235" s="375">
        <f t="shared" si="673"/>
        <v>0</v>
      </c>
      <c r="AS235" s="201">
        <f t="shared" si="673"/>
        <v>0</v>
      </c>
      <c r="AT235" s="8">
        <f t="shared" si="674"/>
        <v>0</v>
      </c>
      <c r="AU235" s="8">
        <f t="shared" si="675"/>
        <v>0</v>
      </c>
      <c r="AW235" s="375">
        <f t="shared" si="676"/>
        <v>0</v>
      </c>
      <c r="AX235" s="201">
        <f t="shared" si="676"/>
        <v>0</v>
      </c>
      <c r="AY235" s="8">
        <f t="shared" si="677"/>
        <v>0</v>
      </c>
      <c r="AZ235" s="8">
        <f t="shared" si="678"/>
        <v>0</v>
      </c>
      <c r="BB235" s="375">
        <f t="shared" si="679"/>
        <v>0</v>
      </c>
      <c r="BC235" s="201">
        <f t="shared" si="679"/>
        <v>0</v>
      </c>
      <c r="BD235" s="8">
        <f t="shared" si="680"/>
        <v>0</v>
      </c>
      <c r="BE235" s="8">
        <f t="shared" si="681"/>
        <v>0</v>
      </c>
      <c r="BG235" s="375">
        <f t="shared" si="682"/>
        <v>0</v>
      </c>
      <c r="BH235" s="201">
        <f t="shared" si="682"/>
        <v>0</v>
      </c>
      <c r="BI235" s="8">
        <f t="shared" si="683"/>
        <v>0</v>
      </c>
      <c r="BJ235" s="8">
        <f t="shared" si="684"/>
        <v>0</v>
      </c>
      <c r="BL235" s="375">
        <f t="shared" si="685"/>
        <v>0</v>
      </c>
      <c r="BM235" s="201">
        <f t="shared" si="685"/>
        <v>0</v>
      </c>
      <c r="BN235" s="8">
        <f t="shared" si="686"/>
        <v>0</v>
      </c>
      <c r="BO235" s="8">
        <f t="shared" si="687"/>
        <v>0</v>
      </c>
      <c r="BQ235" s="375">
        <f t="shared" si="688"/>
        <v>0</v>
      </c>
      <c r="BR235" s="201">
        <f t="shared" si="688"/>
        <v>0</v>
      </c>
      <c r="BS235" s="8">
        <f t="shared" si="689"/>
        <v>0</v>
      </c>
      <c r="BT235" s="8">
        <f t="shared" si="690"/>
        <v>0</v>
      </c>
      <c r="BV235" s="375">
        <f t="shared" si="691"/>
        <v>0</v>
      </c>
      <c r="BW235" s="201">
        <f t="shared" si="691"/>
        <v>0</v>
      </c>
      <c r="BX235" s="8">
        <f t="shared" si="692"/>
        <v>0</v>
      </c>
      <c r="BY235" s="8">
        <f t="shared" si="693"/>
        <v>0</v>
      </c>
      <c r="CA235" s="375">
        <f t="shared" si="694"/>
        <v>0</v>
      </c>
      <c r="CB235" s="201">
        <f t="shared" si="694"/>
        <v>0</v>
      </c>
      <c r="CC235" s="8">
        <f t="shared" si="695"/>
        <v>0</v>
      </c>
      <c r="CD235" s="8">
        <f t="shared" si="696"/>
        <v>0</v>
      </c>
      <c r="CF235" s="375">
        <f t="shared" si="697"/>
        <v>0</v>
      </c>
      <c r="CG235" s="201">
        <f t="shared" si="697"/>
        <v>0</v>
      </c>
      <c r="CH235" s="8">
        <f t="shared" si="698"/>
        <v>0</v>
      </c>
      <c r="CI235" s="8">
        <f t="shared" si="699"/>
        <v>0</v>
      </c>
      <c r="CK235" s="375">
        <f t="shared" si="700"/>
        <v>0</v>
      </c>
      <c r="CL235" s="201">
        <f t="shared" si="700"/>
        <v>0</v>
      </c>
      <c r="CM235" s="8">
        <f t="shared" si="701"/>
        <v>0</v>
      </c>
      <c r="CN235" s="8">
        <f t="shared" si="702"/>
        <v>0</v>
      </c>
      <c r="CP235" s="375">
        <f t="shared" si="703"/>
        <v>0</v>
      </c>
      <c r="CQ235" s="201">
        <f t="shared" si="703"/>
        <v>0</v>
      </c>
      <c r="CR235" s="8">
        <f t="shared" si="704"/>
        <v>0</v>
      </c>
      <c r="CS235" s="8">
        <f t="shared" si="705"/>
        <v>0</v>
      </c>
      <c r="CU235" s="375">
        <f t="shared" si="706"/>
        <v>0</v>
      </c>
      <c r="CV235" s="201">
        <f t="shared" si="706"/>
        <v>0</v>
      </c>
      <c r="CW235" s="8">
        <f t="shared" si="707"/>
        <v>0</v>
      </c>
      <c r="CX235" s="8">
        <f t="shared" si="708"/>
        <v>0</v>
      </c>
      <c r="CZ235" s="375">
        <f t="shared" si="709"/>
        <v>0</v>
      </c>
      <c r="DA235" s="201">
        <f t="shared" si="709"/>
        <v>0</v>
      </c>
      <c r="DB235" s="8">
        <f t="shared" si="710"/>
        <v>0</v>
      </c>
      <c r="DC235" s="8">
        <f t="shared" si="711"/>
        <v>0</v>
      </c>
      <c r="DE235" s="375">
        <f t="shared" si="712"/>
        <v>0</v>
      </c>
      <c r="DF235" s="201">
        <f t="shared" si="712"/>
        <v>0</v>
      </c>
      <c r="DG235" s="8">
        <f t="shared" si="713"/>
        <v>0</v>
      </c>
      <c r="DH235" s="8">
        <f t="shared" si="714"/>
        <v>0</v>
      </c>
      <c r="DJ235" s="375">
        <f t="shared" si="715"/>
        <v>0</v>
      </c>
      <c r="DK235" s="201">
        <f t="shared" si="715"/>
        <v>0</v>
      </c>
      <c r="DL235" s="8">
        <f t="shared" si="716"/>
        <v>0</v>
      </c>
      <c r="DM235" s="8">
        <f t="shared" si="717"/>
        <v>0</v>
      </c>
      <c r="DO235" s="375">
        <f t="shared" si="718"/>
        <v>0</v>
      </c>
      <c r="DP235" s="201">
        <f t="shared" si="718"/>
        <v>0</v>
      </c>
      <c r="DQ235" s="8">
        <f t="shared" si="719"/>
        <v>0</v>
      </c>
      <c r="DR235" s="8">
        <f t="shared" si="720"/>
        <v>0</v>
      </c>
      <c r="DT235" s="51">
        <f t="shared" si="721"/>
        <v>0</v>
      </c>
      <c r="DU235" s="50">
        <f t="shared" si="722"/>
        <v>0</v>
      </c>
      <c r="DV235" s="51">
        <v>0</v>
      </c>
      <c r="DW235" s="50">
        <f t="shared" si="723"/>
        <v>0</v>
      </c>
      <c r="DX235" s="51">
        <f t="shared" si="725"/>
        <v>0</v>
      </c>
      <c r="DY235" s="52">
        <f t="shared" si="724"/>
        <v>0</v>
      </c>
      <c r="DZ235" s="307">
        <f t="shared" si="655"/>
        <v>0</v>
      </c>
    </row>
    <row r="236" spans="1:130" ht="18" customHeight="1" x14ac:dyDescent="0.3">
      <c r="B236" s="54"/>
      <c r="C236" s="54"/>
      <c r="D236" s="54"/>
      <c r="E236" s="239"/>
      <c r="F236" s="263"/>
      <c r="G236" s="274"/>
      <c r="H236" s="263"/>
      <c r="I236" s="56"/>
      <c r="J236" s="56"/>
      <c r="K236" s="265"/>
      <c r="L236" s="264"/>
      <c r="M236" s="57"/>
      <c r="N236" s="394"/>
      <c r="O236" s="214"/>
      <c r="P236" s="8">
        <f t="shared" si="656"/>
        <v>0</v>
      </c>
      <c r="Q236" s="8">
        <f t="shared" si="657"/>
        <v>0</v>
      </c>
      <c r="S236" s="201">
        <f t="shared" si="658"/>
        <v>0</v>
      </c>
      <c r="T236" s="201">
        <f t="shared" si="658"/>
        <v>0</v>
      </c>
      <c r="U236" s="8">
        <f t="shared" ref="U236:U238" si="726">$E236*S236*T236</f>
        <v>0</v>
      </c>
      <c r="V236" s="8">
        <f t="shared" si="660"/>
        <v>0</v>
      </c>
      <c r="X236" s="375">
        <f t="shared" si="661"/>
        <v>0</v>
      </c>
      <c r="Y236" s="201">
        <f t="shared" si="661"/>
        <v>0</v>
      </c>
      <c r="Z236" s="8">
        <f t="shared" si="662"/>
        <v>0</v>
      </c>
      <c r="AA236" s="8">
        <f t="shared" si="663"/>
        <v>0</v>
      </c>
      <c r="AC236" s="375">
        <f t="shared" si="664"/>
        <v>0</v>
      </c>
      <c r="AD236" s="201">
        <f t="shared" si="664"/>
        <v>0</v>
      </c>
      <c r="AE236" s="8">
        <f t="shared" si="665"/>
        <v>0</v>
      </c>
      <c r="AF236" s="8">
        <f t="shared" si="666"/>
        <v>0</v>
      </c>
      <c r="AH236" s="375">
        <f t="shared" si="667"/>
        <v>0</v>
      </c>
      <c r="AI236" s="201">
        <f t="shared" si="667"/>
        <v>0</v>
      </c>
      <c r="AJ236" s="8">
        <f t="shared" si="668"/>
        <v>0</v>
      </c>
      <c r="AK236" s="8">
        <f t="shared" si="669"/>
        <v>0</v>
      </c>
      <c r="AM236" s="375">
        <f t="shared" si="670"/>
        <v>0</v>
      </c>
      <c r="AN236" s="201">
        <f t="shared" si="670"/>
        <v>0</v>
      </c>
      <c r="AO236" s="8">
        <f t="shared" si="671"/>
        <v>0</v>
      </c>
      <c r="AP236" s="8">
        <f t="shared" si="672"/>
        <v>0</v>
      </c>
      <c r="AR236" s="375">
        <f t="shared" si="673"/>
        <v>0</v>
      </c>
      <c r="AS236" s="201">
        <f t="shared" si="673"/>
        <v>0</v>
      </c>
      <c r="AT236" s="8">
        <f t="shared" si="674"/>
        <v>0</v>
      </c>
      <c r="AU236" s="8">
        <f t="shared" si="675"/>
        <v>0</v>
      </c>
      <c r="AW236" s="375">
        <f t="shared" si="676"/>
        <v>0</v>
      </c>
      <c r="AX236" s="201">
        <f t="shared" si="676"/>
        <v>0</v>
      </c>
      <c r="AY236" s="8">
        <f t="shared" si="677"/>
        <v>0</v>
      </c>
      <c r="AZ236" s="8">
        <f t="shared" si="678"/>
        <v>0</v>
      </c>
      <c r="BB236" s="375">
        <f t="shared" si="679"/>
        <v>0</v>
      </c>
      <c r="BC236" s="201">
        <f t="shared" si="679"/>
        <v>0</v>
      </c>
      <c r="BD236" s="8">
        <f t="shared" si="680"/>
        <v>0</v>
      </c>
      <c r="BE236" s="8">
        <f t="shared" si="681"/>
        <v>0</v>
      </c>
      <c r="BG236" s="375">
        <f t="shared" si="682"/>
        <v>0</v>
      </c>
      <c r="BH236" s="201">
        <f t="shared" si="682"/>
        <v>0</v>
      </c>
      <c r="BI236" s="8">
        <f t="shared" si="683"/>
        <v>0</v>
      </c>
      <c r="BJ236" s="8">
        <f t="shared" si="684"/>
        <v>0</v>
      </c>
      <c r="BL236" s="375">
        <f t="shared" si="685"/>
        <v>0</v>
      </c>
      <c r="BM236" s="201">
        <f t="shared" si="685"/>
        <v>0</v>
      </c>
      <c r="BN236" s="8">
        <f t="shared" si="686"/>
        <v>0</v>
      </c>
      <c r="BO236" s="8">
        <f t="shared" si="687"/>
        <v>0</v>
      </c>
      <c r="BQ236" s="375">
        <f t="shared" si="688"/>
        <v>0</v>
      </c>
      <c r="BR236" s="201">
        <f t="shared" si="688"/>
        <v>0</v>
      </c>
      <c r="BS236" s="8">
        <f t="shared" si="689"/>
        <v>0</v>
      </c>
      <c r="BT236" s="8">
        <f t="shared" si="690"/>
        <v>0</v>
      </c>
      <c r="BV236" s="375">
        <f t="shared" si="691"/>
        <v>0</v>
      </c>
      <c r="BW236" s="201">
        <f t="shared" si="691"/>
        <v>0</v>
      </c>
      <c r="BX236" s="8">
        <f t="shared" si="692"/>
        <v>0</v>
      </c>
      <c r="BY236" s="8">
        <f t="shared" si="693"/>
        <v>0</v>
      </c>
      <c r="CA236" s="375">
        <f t="shared" si="694"/>
        <v>0</v>
      </c>
      <c r="CB236" s="201">
        <f t="shared" si="694"/>
        <v>0</v>
      </c>
      <c r="CC236" s="8">
        <f t="shared" si="695"/>
        <v>0</v>
      </c>
      <c r="CD236" s="8">
        <f t="shared" si="696"/>
        <v>0</v>
      </c>
      <c r="CF236" s="375">
        <f t="shared" si="697"/>
        <v>0</v>
      </c>
      <c r="CG236" s="201">
        <f t="shared" si="697"/>
        <v>0</v>
      </c>
      <c r="CH236" s="8">
        <f t="shared" si="698"/>
        <v>0</v>
      </c>
      <c r="CI236" s="8">
        <f t="shared" si="699"/>
        <v>0</v>
      </c>
      <c r="CK236" s="375">
        <f t="shared" si="700"/>
        <v>0</v>
      </c>
      <c r="CL236" s="201">
        <f t="shared" si="700"/>
        <v>0</v>
      </c>
      <c r="CM236" s="8">
        <f t="shared" si="701"/>
        <v>0</v>
      </c>
      <c r="CN236" s="8">
        <f t="shared" si="702"/>
        <v>0</v>
      </c>
      <c r="CP236" s="375">
        <f t="shared" si="703"/>
        <v>0</v>
      </c>
      <c r="CQ236" s="201">
        <f t="shared" si="703"/>
        <v>0</v>
      </c>
      <c r="CR236" s="8">
        <f t="shared" si="704"/>
        <v>0</v>
      </c>
      <c r="CS236" s="8">
        <f t="shared" si="705"/>
        <v>0</v>
      </c>
      <c r="CU236" s="375">
        <f t="shared" si="706"/>
        <v>0</v>
      </c>
      <c r="CV236" s="201">
        <f t="shared" si="706"/>
        <v>0</v>
      </c>
      <c r="CW236" s="8">
        <f t="shared" si="707"/>
        <v>0</v>
      </c>
      <c r="CX236" s="8">
        <f t="shared" si="708"/>
        <v>0</v>
      </c>
      <c r="CZ236" s="375">
        <f t="shared" si="709"/>
        <v>0</v>
      </c>
      <c r="DA236" s="201">
        <f t="shared" si="709"/>
        <v>0</v>
      </c>
      <c r="DB236" s="8">
        <f t="shared" si="710"/>
        <v>0</v>
      </c>
      <c r="DC236" s="8">
        <f t="shared" si="711"/>
        <v>0</v>
      </c>
      <c r="DE236" s="375">
        <f t="shared" si="712"/>
        <v>0</v>
      </c>
      <c r="DF236" s="201">
        <f t="shared" si="712"/>
        <v>0</v>
      </c>
      <c r="DG236" s="8">
        <f t="shared" si="713"/>
        <v>0</v>
      </c>
      <c r="DH236" s="8">
        <f t="shared" si="714"/>
        <v>0</v>
      </c>
      <c r="DJ236" s="375">
        <f t="shared" si="715"/>
        <v>0</v>
      </c>
      <c r="DK236" s="201">
        <f t="shared" si="715"/>
        <v>0</v>
      </c>
      <c r="DL236" s="8">
        <f t="shared" si="716"/>
        <v>0</v>
      </c>
      <c r="DM236" s="8">
        <f t="shared" si="717"/>
        <v>0</v>
      </c>
      <c r="DO236" s="375">
        <f t="shared" si="718"/>
        <v>0</v>
      </c>
      <c r="DP236" s="201">
        <f t="shared" si="718"/>
        <v>0</v>
      </c>
      <c r="DQ236" s="8">
        <f t="shared" si="719"/>
        <v>0</v>
      </c>
      <c r="DR236" s="8">
        <f t="shared" si="720"/>
        <v>0</v>
      </c>
      <c r="DT236" s="51">
        <f t="shared" si="721"/>
        <v>0</v>
      </c>
      <c r="DU236" s="50">
        <f t="shared" si="722"/>
        <v>0</v>
      </c>
      <c r="DV236" s="51">
        <v>0</v>
      </c>
      <c r="DW236" s="50">
        <f t="shared" si="723"/>
        <v>0</v>
      </c>
      <c r="DX236" s="51">
        <f t="shared" si="725"/>
        <v>0</v>
      </c>
      <c r="DY236" s="52">
        <f t="shared" si="724"/>
        <v>0</v>
      </c>
      <c r="DZ236" s="307">
        <f t="shared" si="655"/>
        <v>0</v>
      </c>
    </row>
    <row r="237" spans="1:130" ht="18" customHeight="1" x14ac:dyDescent="0.3">
      <c r="B237" s="54"/>
      <c r="C237" s="54"/>
      <c r="D237" s="54"/>
      <c r="E237" s="239"/>
      <c r="F237" s="263"/>
      <c r="G237" s="274"/>
      <c r="H237" s="263"/>
      <c r="I237" s="56"/>
      <c r="J237" s="56"/>
      <c r="K237" s="265"/>
      <c r="L237" s="264"/>
      <c r="M237" s="57"/>
      <c r="N237" s="394"/>
      <c r="O237" s="214"/>
      <c r="P237" s="8">
        <f t="shared" si="656"/>
        <v>0</v>
      </c>
      <c r="Q237" s="8">
        <f t="shared" si="657"/>
        <v>0</v>
      </c>
      <c r="S237" s="201">
        <f t="shared" si="658"/>
        <v>0</v>
      </c>
      <c r="T237" s="201">
        <f t="shared" si="658"/>
        <v>0</v>
      </c>
      <c r="U237" s="8">
        <f t="shared" si="726"/>
        <v>0</v>
      </c>
      <c r="V237" s="8">
        <f t="shared" si="660"/>
        <v>0</v>
      </c>
      <c r="X237" s="375">
        <f t="shared" si="661"/>
        <v>0</v>
      </c>
      <c r="Y237" s="201">
        <f t="shared" si="661"/>
        <v>0</v>
      </c>
      <c r="Z237" s="8">
        <f t="shared" si="662"/>
        <v>0</v>
      </c>
      <c r="AA237" s="8">
        <f t="shared" si="663"/>
        <v>0</v>
      </c>
      <c r="AC237" s="375">
        <f t="shared" si="664"/>
        <v>0</v>
      </c>
      <c r="AD237" s="201">
        <f t="shared" si="664"/>
        <v>0</v>
      </c>
      <c r="AE237" s="8">
        <f t="shared" si="665"/>
        <v>0</v>
      </c>
      <c r="AF237" s="8">
        <f t="shared" si="666"/>
        <v>0</v>
      </c>
      <c r="AH237" s="375">
        <f t="shared" si="667"/>
        <v>0</v>
      </c>
      <c r="AI237" s="201">
        <f t="shared" si="667"/>
        <v>0</v>
      </c>
      <c r="AJ237" s="8">
        <f t="shared" si="668"/>
        <v>0</v>
      </c>
      <c r="AK237" s="8">
        <f t="shared" si="669"/>
        <v>0</v>
      </c>
      <c r="AM237" s="375">
        <f t="shared" si="670"/>
        <v>0</v>
      </c>
      <c r="AN237" s="201">
        <f t="shared" si="670"/>
        <v>0</v>
      </c>
      <c r="AO237" s="8">
        <f t="shared" si="671"/>
        <v>0</v>
      </c>
      <c r="AP237" s="8">
        <f t="shared" si="672"/>
        <v>0</v>
      </c>
      <c r="AR237" s="375">
        <f t="shared" si="673"/>
        <v>0</v>
      </c>
      <c r="AS237" s="201">
        <f t="shared" si="673"/>
        <v>0</v>
      </c>
      <c r="AT237" s="8">
        <f t="shared" si="674"/>
        <v>0</v>
      </c>
      <c r="AU237" s="8">
        <f t="shared" si="675"/>
        <v>0</v>
      </c>
      <c r="AW237" s="375">
        <f t="shared" si="676"/>
        <v>0</v>
      </c>
      <c r="AX237" s="201">
        <f t="shared" si="676"/>
        <v>0</v>
      </c>
      <c r="AY237" s="8">
        <f t="shared" si="677"/>
        <v>0</v>
      </c>
      <c r="AZ237" s="8">
        <f t="shared" si="678"/>
        <v>0</v>
      </c>
      <c r="BB237" s="375">
        <f t="shared" si="679"/>
        <v>0</v>
      </c>
      <c r="BC237" s="201">
        <f t="shared" si="679"/>
        <v>0</v>
      </c>
      <c r="BD237" s="8">
        <f t="shared" si="680"/>
        <v>0</v>
      </c>
      <c r="BE237" s="8">
        <f t="shared" si="681"/>
        <v>0</v>
      </c>
      <c r="BG237" s="375">
        <f t="shared" si="682"/>
        <v>0</v>
      </c>
      <c r="BH237" s="201">
        <f t="shared" si="682"/>
        <v>0</v>
      </c>
      <c r="BI237" s="8">
        <f t="shared" si="683"/>
        <v>0</v>
      </c>
      <c r="BJ237" s="8">
        <f t="shared" si="684"/>
        <v>0</v>
      </c>
      <c r="BL237" s="375">
        <f t="shared" si="685"/>
        <v>0</v>
      </c>
      <c r="BM237" s="201">
        <f t="shared" si="685"/>
        <v>0</v>
      </c>
      <c r="BN237" s="8">
        <f t="shared" si="686"/>
        <v>0</v>
      </c>
      <c r="BO237" s="8">
        <f t="shared" si="687"/>
        <v>0</v>
      </c>
      <c r="BQ237" s="375">
        <f t="shared" si="688"/>
        <v>0</v>
      </c>
      <c r="BR237" s="201">
        <f t="shared" si="688"/>
        <v>0</v>
      </c>
      <c r="BS237" s="8">
        <f t="shared" si="689"/>
        <v>0</v>
      </c>
      <c r="BT237" s="8">
        <f t="shared" si="690"/>
        <v>0</v>
      </c>
      <c r="BV237" s="375">
        <f t="shared" si="691"/>
        <v>0</v>
      </c>
      <c r="BW237" s="201">
        <f t="shared" si="691"/>
        <v>0</v>
      </c>
      <c r="BX237" s="8">
        <f t="shared" si="692"/>
        <v>0</v>
      </c>
      <c r="BY237" s="8">
        <f t="shared" si="693"/>
        <v>0</v>
      </c>
      <c r="CA237" s="375">
        <f t="shared" si="694"/>
        <v>0</v>
      </c>
      <c r="CB237" s="201">
        <f t="shared" si="694"/>
        <v>0</v>
      </c>
      <c r="CC237" s="8">
        <f t="shared" si="695"/>
        <v>0</v>
      </c>
      <c r="CD237" s="8">
        <f t="shared" si="696"/>
        <v>0</v>
      </c>
      <c r="CF237" s="375">
        <f t="shared" si="697"/>
        <v>0</v>
      </c>
      <c r="CG237" s="201">
        <f t="shared" si="697"/>
        <v>0</v>
      </c>
      <c r="CH237" s="8">
        <f t="shared" si="698"/>
        <v>0</v>
      </c>
      <c r="CI237" s="8">
        <f t="shared" si="699"/>
        <v>0</v>
      </c>
      <c r="CK237" s="375">
        <f t="shared" si="700"/>
        <v>0</v>
      </c>
      <c r="CL237" s="201">
        <f t="shared" si="700"/>
        <v>0</v>
      </c>
      <c r="CM237" s="8">
        <f t="shared" si="701"/>
        <v>0</v>
      </c>
      <c r="CN237" s="8">
        <f t="shared" si="702"/>
        <v>0</v>
      </c>
      <c r="CP237" s="375">
        <f t="shared" si="703"/>
        <v>0</v>
      </c>
      <c r="CQ237" s="201">
        <f t="shared" si="703"/>
        <v>0</v>
      </c>
      <c r="CR237" s="8">
        <f t="shared" si="704"/>
        <v>0</v>
      </c>
      <c r="CS237" s="8">
        <f t="shared" si="705"/>
        <v>0</v>
      </c>
      <c r="CU237" s="375">
        <f t="shared" si="706"/>
        <v>0</v>
      </c>
      <c r="CV237" s="201">
        <f t="shared" si="706"/>
        <v>0</v>
      </c>
      <c r="CW237" s="8">
        <f t="shared" si="707"/>
        <v>0</v>
      </c>
      <c r="CX237" s="8">
        <f t="shared" si="708"/>
        <v>0</v>
      </c>
      <c r="CZ237" s="375">
        <f t="shared" si="709"/>
        <v>0</v>
      </c>
      <c r="DA237" s="201">
        <f t="shared" si="709"/>
        <v>0</v>
      </c>
      <c r="DB237" s="8">
        <f t="shared" si="710"/>
        <v>0</v>
      </c>
      <c r="DC237" s="8">
        <f t="shared" si="711"/>
        <v>0</v>
      </c>
      <c r="DE237" s="375">
        <f t="shared" si="712"/>
        <v>0</v>
      </c>
      <c r="DF237" s="201">
        <f t="shared" si="712"/>
        <v>0</v>
      </c>
      <c r="DG237" s="8">
        <f t="shared" si="713"/>
        <v>0</v>
      </c>
      <c r="DH237" s="8">
        <f t="shared" si="714"/>
        <v>0</v>
      </c>
      <c r="DJ237" s="375">
        <f t="shared" si="715"/>
        <v>0</v>
      </c>
      <c r="DK237" s="201">
        <f t="shared" si="715"/>
        <v>0</v>
      </c>
      <c r="DL237" s="8">
        <f t="shared" si="716"/>
        <v>0</v>
      </c>
      <c r="DM237" s="8">
        <f t="shared" si="717"/>
        <v>0</v>
      </c>
      <c r="DO237" s="375">
        <f t="shared" si="718"/>
        <v>0</v>
      </c>
      <c r="DP237" s="201">
        <f t="shared" si="718"/>
        <v>0</v>
      </c>
      <c r="DQ237" s="8">
        <f t="shared" si="719"/>
        <v>0</v>
      </c>
      <c r="DR237" s="8">
        <f t="shared" si="720"/>
        <v>0</v>
      </c>
      <c r="DT237" s="51">
        <f t="shared" si="721"/>
        <v>0</v>
      </c>
      <c r="DU237" s="50">
        <f t="shared" si="722"/>
        <v>0</v>
      </c>
      <c r="DV237" s="51">
        <v>0</v>
      </c>
      <c r="DW237" s="50">
        <f t="shared" si="723"/>
        <v>0</v>
      </c>
      <c r="DX237" s="51">
        <f t="shared" si="725"/>
        <v>0</v>
      </c>
      <c r="DY237" s="52">
        <f t="shared" si="724"/>
        <v>0</v>
      </c>
      <c r="DZ237" s="307">
        <f t="shared" si="655"/>
        <v>0</v>
      </c>
    </row>
    <row r="238" spans="1:130" s="60" customFormat="1" ht="18" customHeight="1" thickBot="1" x14ac:dyDescent="0.35">
      <c r="A238" s="1"/>
      <c r="B238" s="317"/>
      <c r="C238" s="196"/>
      <c r="D238" s="196"/>
      <c r="E238" s="241"/>
      <c r="F238" s="263"/>
      <c r="G238" s="274"/>
      <c r="K238" s="302"/>
      <c r="M238" s="61"/>
      <c r="N238" s="394"/>
      <c r="O238" s="214"/>
      <c r="P238" s="8">
        <f t="shared" si="656"/>
        <v>0</v>
      </c>
      <c r="Q238" s="8">
        <f t="shared" si="657"/>
        <v>0</v>
      </c>
      <c r="R238" s="3"/>
      <c r="S238" s="201">
        <f t="shared" si="658"/>
        <v>0</v>
      </c>
      <c r="T238" s="201">
        <f t="shared" si="658"/>
        <v>0</v>
      </c>
      <c r="U238" s="8">
        <f t="shared" si="726"/>
        <v>0</v>
      </c>
      <c r="V238" s="8">
        <f t="shared" si="660"/>
        <v>0</v>
      </c>
      <c r="W238" s="3"/>
      <c r="X238" s="375">
        <f t="shared" si="661"/>
        <v>0</v>
      </c>
      <c r="Y238" s="201">
        <f t="shared" si="661"/>
        <v>0</v>
      </c>
      <c r="Z238" s="8">
        <f t="shared" si="662"/>
        <v>0</v>
      </c>
      <c r="AA238" s="8">
        <f t="shared" si="663"/>
        <v>0</v>
      </c>
      <c r="AB238" s="1"/>
      <c r="AC238" s="375">
        <f t="shared" si="664"/>
        <v>0</v>
      </c>
      <c r="AD238" s="201">
        <f t="shared" si="664"/>
        <v>0</v>
      </c>
      <c r="AE238" s="8">
        <f t="shared" si="665"/>
        <v>0</v>
      </c>
      <c r="AF238" s="8">
        <f t="shared" si="666"/>
        <v>0</v>
      </c>
      <c r="AH238" s="375">
        <f t="shared" si="667"/>
        <v>0</v>
      </c>
      <c r="AI238" s="201">
        <f t="shared" si="667"/>
        <v>0</v>
      </c>
      <c r="AJ238" s="8">
        <f t="shared" si="668"/>
        <v>0</v>
      </c>
      <c r="AK238" s="8">
        <f t="shared" si="669"/>
        <v>0</v>
      </c>
      <c r="AM238" s="375">
        <f t="shared" si="670"/>
        <v>0</v>
      </c>
      <c r="AN238" s="201">
        <f t="shared" si="670"/>
        <v>0</v>
      </c>
      <c r="AO238" s="8">
        <f t="shared" si="671"/>
        <v>0</v>
      </c>
      <c r="AP238" s="8">
        <f t="shared" si="672"/>
        <v>0</v>
      </c>
      <c r="AR238" s="375">
        <f t="shared" si="673"/>
        <v>0</v>
      </c>
      <c r="AS238" s="201">
        <f t="shared" si="673"/>
        <v>0</v>
      </c>
      <c r="AT238" s="8">
        <f t="shared" si="674"/>
        <v>0</v>
      </c>
      <c r="AU238" s="8">
        <f t="shared" si="675"/>
        <v>0</v>
      </c>
      <c r="AW238" s="375">
        <f t="shared" si="676"/>
        <v>0</v>
      </c>
      <c r="AX238" s="201">
        <f t="shared" si="676"/>
        <v>0</v>
      </c>
      <c r="AY238" s="8">
        <f t="shared" si="677"/>
        <v>0</v>
      </c>
      <c r="AZ238" s="8">
        <f t="shared" si="678"/>
        <v>0</v>
      </c>
      <c r="BB238" s="375">
        <f t="shared" si="679"/>
        <v>0</v>
      </c>
      <c r="BC238" s="201">
        <f t="shared" si="679"/>
        <v>0</v>
      </c>
      <c r="BD238" s="8">
        <f t="shared" si="680"/>
        <v>0</v>
      </c>
      <c r="BE238" s="8">
        <f t="shared" si="681"/>
        <v>0</v>
      </c>
      <c r="BG238" s="375">
        <f t="shared" si="682"/>
        <v>0</v>
      </c>
      <c r="BH238" s="201">
        <f t="shared" si="682"/>
        <v>0</v>
      </c>
      <c r="BI238" s="8">
        <f t="shared" si="683"/>
        <v>0</v>
      </c>
      <c r="BJ238" s="8">
        <f t="shared" si="684"/>
        <v>0</v>
      </c>
      <c r="BL238" s="375">
        <f t="shared" si="685"/>
        <v>0</v>
      </c>
      <c r="BM238" s="201">
        <f t="shared" si="685"/>
        <v>0</v>
      </c>
      <c r="BN238" s="8">
        <f t="shared" si="686"/>
        <v>0</v>
      </c>
      <c r="BO238" s="8">
        <f t="shared" si="687"/>
        <v>0</v>
      </c>
      <c r="BQ238" s="375">
        <f t="shared" si="688"/>
        <v>0</v>
      </c>
      <c r="BR238" s="201">
        <f t="shared" si="688"/>
        <v>0</v>
      </c>
      <c r="BS238" s="8">
        <f t="shared" si="689"/>
        <v>0</v>
      </c>
      <c r="BT238" s="8">
        <f t="shared" si="690"/>
        <v>0</v>
      </c>
      <c r="BV238" s="375">
        <f t="shared" si="691"/>
        <v>0</v>
      </c>
      <c r="BW238" s="201">
        <f t="shared" si="691"/>
        <v>0</v>
      </c>
      <c r="BX238" s="8">
        <f t="shared" si="692"/>
        <v>0</v>
      </c>
      <c r="BY238" s="8">
        <f t="shared" si="693"/>
        <v>0</v>
      </c>
      <c r="CA238" s="375">
        <f t="shared" si="694"/>
        <v>0</v>
      </c>
      <c r="CB238" s="201">
        <f t="shared" si="694"/>
        <v>0</v>
      </c>
      <c r="CC238" s="8">
        <f t="shared" si="695"/>
        <v>0</v>
      </c>
      <c r="CD238" s="8">
        <f t="shared" si="696"/>
        <v>0</v>
      </c>
      <c r="CF238" s="375">
        <f t="shared" si="697"/>
        <v>0</v>
      </c>
      <c r="CG238" s="201">
        <f t="shared" si="697"/>
        <v>0</v>
      </c>
      <c r="CH238" s="8">
        <f t="shared" si="698"/>
        <v>0</v>
      </c>
      <c r="CI238" s="8">
        <f t="shared" si="699"/>
        <v>0</v>
      </c>
      <c r="CK238" s="375">
        <f t="shared" si="700"/>
        <v>0</v>
      </c>
      <c r="CL238" s="201">
        <f t="shared" si="700"/>
        <v>0</v>
      </c>
      <c r="CM238" s="8">
        <f t="shared" si="701"/>
        <v>0</v>
      </c>
      <c r="CN238" s="8">
        <f t="shared" si="702"/>
        <v>0</v>
      </c>
      <c r="CP238" s="375">
        <f t="shared" si="703"/>
        <v>0</v>
      </c>
      <c r="CQ238" s="201">
        <f t="shared" si="703"/>
        <v>0</v>
      </c>
      <c r="CR238" s="8">
        <f t="shared" si="704"/>
        <v>0</v>
      </c>
      <c r="CS238" s="8">
        <f t="shared" si="705"/>
        <v>0</v>
      </c>
      <c r="CU238" s="375">
        <f t="shared" si="706"/>
        <v>0</v>
      </c>
      <c r="CV238" s="201">
        <f t="shared" si="706"/>
        <v>0</v>
      </c>
      <c r="CW238" s="8">
        <f t="shared" si="707"/>
        <v>0</v>
      </c>
      <c r="CX238" s="8">
        <f t="shared" si="708"/>
        <v>0</v>
      </c>
      <c r="CZ238" s="375">
        <f t="shared" si="709"/>
        <v>0</v>
      </c>
      <c r="DA238" s="201">
        <f t="shared" si="709"/>
        <v>0</v>
      </c>
      <c r="DB238" s="8">
        <f t="shared" si="710"/>
        <v>0</v>
      </c>
      <c r="DC238" s="8">
        <f t="shared" si="711"/>
        <v>0</v>
      </c>
      <c r="DE238" s="375">
        <f t="shared" si="712"/>
        <v>0</v>
      </c>
      <c r="DF238" s="201">
        <f t="shared" si="712"/>
        <v>0</v>
      </c>
      <c r="DG238" s="8">
        <f t="shared" si="713"/>
        <v>0</v>
      </c>
      <c r="DH238" s="8">
        <f t="shared" si="714"/>
        <v>0</v>
      </c>
      <c r="DJ238" s="375">
        <f t="shared" si="715"/>
        <v>0</v>
      </c>
      <c r="DK238" s="201">
        <f t="shared" si="715"/>
        <v>0</v>
      </c>
      <c r="DL238" s="8">
        <f t="shared" si="716"/>
        <v>0</v>
      </c>
      <c r="DM238" s="8">
        <f t="shared" si="717"/>
        <v>0</v>
      </c>
      <c r="DO238" s="375">
        <f t="shared" si="718"/>
        <v>0</v>
      </c>
      <c r="DP238" s="201">
        <f t="shared" si="718"/>
        <v>0</v>
      </c>
      <c r="DQ238" s="8">
        <f t="shared" si="719"/>
        <v>0</v>
      </c>
      <c r="DR238" s="8">
        <f t="shared" si="720"/>
        <v>0</v>
      </c>
      <c r="DT238" s="51">
        <f>P238+U238+Z238+AE238+AJ238+AO238+AT238+AY238+BD238+BI238+BN238+BS238+BX238+CC238+CH238+CM238+CR238+CW238+DB238+DG238+DL238+DQ238</f>
        <v>0</v>
      </c>
      <c r="DU238" s="65">
        <f t="shared" si="722"/>
        <v>0</v>
      </c>
      <c r="DV238" s="90">
        <v>0</v>
      </c>
      <c r="DW238" s="65">
        <f t="shared" si="723"/>
        <v>0</v>
      </c>
      <c r="DX238" s="66">
        <f>+DT238+DV238</f>
        <v>0</v>
      </c>
      <c r="DY238" s="66">
        <f t="shared" si="724"/>
        <v>0</v>
      </c>
      <c r="DZ238" s="307">
        <f t="shared" si="655"/>
        <v>0</v>
      </c>
    </row>
    <row r="239" spans="1:130" s="72" customFormat="1" ht="32.4" customHeight="1" thickBot="1" x14ac:dyDescent="0.35">
      <c r="B239" s="275" t="s">
        <v>108</v>
      </c>
      <c r="C239" s="276" t="str">
        <f>B226</f>
        <v>Others 3</v>
      </c>
      <c r="D239" s="445"/>
      <c r="E239" s="242"/>
      <c r="F239" s="73"/>
      <c r="G239" s="73"/>
      <c r="H239" s="73"/>
      <c r="I239" s="73"/>
      <c r="J239" s="73"/>
      <c r="K239" s="74"/>
      <c r="L239" s="73"/>
      <c r="M239" s="75"/>
      <c r="N239" s="391">
        <f>P18</f>
        <v>2015</v>
      </c>
      <c r="O239" s="278"/>
      <c r="P239" s="76">
        <f>SUM(P227:P238)</f>
        <v>0</v>
      </c>
      <c r="Q239" s="77">
        <f>SUM(Q227:Q238)</f>
        <v>0</v>
      </c>
      <c r="R239" s="78"/>
      <c r="S239" s="279">
        <f>U18</f>
        <v>2016</v>
      </c>
      <c r="T239" s="279"/>
      <c r="U239" s="76">
        <f>SUM(U227:U238)</f>
        <v>0</v>
      </c>
      <c r="V239" s="77">
        <f>SUM(V227:V238)</f>
        <v>0</v>
      </c>
      <c r="W239" s="78"/>
      <c r="X239" s="391">
        <f>Z18</f>
        <v>2017</v>
      </c>
      <c r="Y239" s="277"/>
      <c r="Z239" s="76">
        <f>SUM(Z227:Z238)</f>
        <v>0</v>
      </c>
      <c r="AA239" s="77">
        <f>SUM(AA227:AA238)</f>
        <v>0</v>
      </c>
      <c r="AB239" s="79"/>
      <c r="AC239" s="391">
        <f>AE18</f>
        <v>2018</v>
      </c>
      <c r="AD239" s="277"/>
      <c r="AE239" s="76">
        <f>SUM(AE227:AE238)</f>
        <v>0</v>
      </c>
      <c r="AF239" s="77">
        <f>SUM(AF227:AF238)</f>
        <v>0</v>
      </c>
      <c r="AH239" s="391">
        <f>AJ18</f>
        <v>2019</v>
      </c>
      <c r="AI239" s="277"/>
      <c r="AJ239" s="76">
        <f>SUM(AJ227:AJ238)</f>
        <v>0</v>
      </c>
      <c r="AK239" s="77">
        <f>SUM(AK227:AK238)</f>
        <v>0</v>
      </c>
      <c r="AM239" s="391">
        <f>AO18</f>
        <v>2020</v>
      </c>
      <c r="AN239" s="277"/>
      <c r="AO239" s="76">
        <f>SUM(AO227:AO238)</f>
        <v>0</v>
      </c>
      <c r="AP239" s="77">
        <f>SUM(AP227:AP238)</f>
        <v>0</v>
      </c>
      <c r="AR239" s="391">
        <f>AT18</f>
        <v>2021</v>
      </c>
      <c r="AS239" s="277"/>
      <c r="AT239" s="76">
        <f>SUM(AT227:AT238)</f>
        <v>0</v>
      </c>
      <c r="AU239" s="77">
        <f>SUM(AU227:AU238)</f>
        <v>0</v>
      </c>
      <c r="AW239" s="391">
        <f>AY18</f>
        <v>2022</v>
      </c>
      <c r="AX239" s="277"/>
      <c r="AY239" s="76">
        <f>SUM(AY227:AY238)</f>
        <v>0</v>
      </c>
      <c r="AZ239" s="77">
        <f>SUM(AZ227:AZ238)</f>
        <v>0</v>
      </c>
      <c r="BB239" s="391">
        <f>BD18</f>
        <v>2023</v>
      </c>
      <c r="BC239" s="277"/>
      <c r="BD239" s="76">
        <f>SUM(BD227:BD238)</f>
        <v>0</v>
      </c>
      <c r="BE239" s="77">
        <f>SUM(BE227:BE238)</f>
        <v>0</v>
      </c>
      <c r="BG239" s="391">
        <f>BI18</f>
        <v>2024</v>
      </c>
      <c r="BH239" s="277"/>
      <c r="BI239" s="76">
        <f>SUM(BI227:BI238)</f>
        <v>0</v>
      </c>
      <c r="BJ239" s="77">
        <f>SUM(BJ227:BJ238)</f>
        <v>0</v>
      </c>
      <c r="BL239" s="391">
        <f>BN18</f>
        <v>2025</v>
      </c>
      <c r="BM239" s="277"/>
      <c r="BN239" s="76">
        <f>SUM(BN227:BN238)</f>
        <v>0</v>
      </c>
      <c r="BO239" s="77">
        <f>SUM(BO227:BO238)</f>
        <v>0</v>
      </c>
      <c r="BQ239" s="391">
        <f>BS18</f>
        <v>2026</v>
      </c>
      <c r="BR239" s="277"/>
      <c r="BS239" s="76">
        <f>SUM(BS227:BS238)</f>
        <v>0</v>
      </c>
      <c r="BT239" s="77">
        <f>SUM(BT227:BT238)</f>
        <v>0</v>
      </c>
      <c r="BV239" s="391">
        <f>BX18</f>
        <v>2027</v>
      </c>
      <c r="BW239" s="277"/>
      <c r="BX239" s="76">
        <f>SUM(BX227:BX238)</f>
        <v>0</v>
      </c>
      <c r="BY239" s="77">
        <f>SUM(BY227:BY238)</f>
        <v>0</v>
      </c>
      <c r="CA239" s="391">
        <f>CC18</f>
        <v>2028</v>
      </c>
      <c r="CB239" s="277"/>
      <c r="CC239" s="76">
        <f>SUM(CC227:CC238)</f>
        <v>0</v>
      </c>
      <c r="CD239" s="77">
        <f>SUM(CD227:CD238)</f>
        <v>0</v>
      </c>
      <c r="CF239" s="391">
        <f>CH18</f>
        <v>2029</v>
      </c>
      <c r="CG239" s="277"/>
      <c r="CH239" s="76">
        <f>SUM(CH227:CH238)</f>
        <v>0</v>
      </c>
      <c r="CI239" s="77">
        <f>SUM(CI227:CI238)</f>
        <v>0</v>
      </c>
      <c r="CK239" s="391">
        <f>CM18</f>
        <v>2030</v>
      </c>
      <c r="CL239" s="277"/>
      <c r="CM239" s="76">
        <f>SUM(CM227:CM238)</f>
        <v>0</v>
      </c>
      <c r="CN239" s="77">
        <f>SUM(CN227:CN238)</f>
        <v>0</v>
      </c>
      <c r="CP239" s="391">
        <f>CR18</f>
        <v>2031</v>
      </c>
      <c r="CQ239" s="277"/>
      <c r="CR239" s="76">
        <f>SUM(CR227:CR238)</f>
        <v>0</v>
      </c>
      <c r="CS239" s="77">
        <f>SUM(CS227:CS238)</f>
        <v>0</v>
      </c>
      <c r="CU239" s="391">
        <f>CW18</f>
        <v>2032</v>
      </c>
      <c r="CV239" s="277"/>
      <c r="CW239" s="76">
        <f>SUM(CW227:CW238)</f>
        <v>0</v>
      </c>
      <c r="CX239" s="77">
        <f>SUM(CX227:CX238)</f>
        <v>0</v>
      </c>
      <c r="CZ239" s="391">
        <f>DB18</f>
        <v>2033</v>
      </c>
      <c r="DA239" s="277"/>
      <c r="DB239" s="76">
        <f>SUM(DB227:DB238)</f>
        <v>0</v>
      </c>
      <c r="DC239" s="77">
        <f>SUM(DC227:DC238)</f>
        <v>0</v>
      </c>
      <c r="DE239" s="391">
        <f>DG18</f>
        <v>2034</v>
      </c>
      <c r="DF239" s="277"/>
      <c r="DG239" s="76">
        <f>SUM(DG227:DG238)</f>
        <v>0</v>
      </c>
      <c r="DH239" s="77">
        <f>SUM(DH227:DH238)</f>
        <v>0</v>
      </c>
      <c r="DJ239" s="391">
        <f>DL18</f>
        <v>2035</v>
      </c>
      <c r="DK239" s="277"/>
      <c r="DL239" s="76">
        <f>SUM(DL227:DL238)</f>
        <v>0</v>
      </c>
      <c r="DM239" s="77">
        <f>SUM(DM227:DM238)</f>
        <v>0</v>
      </c>
      <c r="DO239" s="391">
        <f>DQ18</f>
        <v>2036</v>
      </c>
      <c r="DP239" s="277"/>
      <c r="DQ239" s="76">
        <f>SUM(DQ227:DQ238)</f>
        <v>0</v>
      </c>
      <c r="DR239" s="77">
        <f>SUM(DR227:DR238)</f>
        <v>0</v>
      </c>
      <c r="DT239" s="80">
        <f t="shared" ref="DT239:DX239" si="727">SUM(DT227:DT238)</f>
        <v>0</v>
      </c>
      <c r="DU239" s="77">
        <f t="shared" si="727"/>
        <v>0</v>
      </c>
      <c r="DV239" s="77">
        <f t="shared" si="727"/>
        <v>0</v>
      </c>
      <c r="DW239" s="77">
        <f t="shared" si="727"/>
        <v>0</v>
      </c>
      <c r="DX239" s="77">
        <f t="shared" si="727"/>
        <v>0</v>
      </c>
      <c r="DY239" s="77">
        <f>SUM(Q239+V239+AA239+AF239+AK239+AP239+AU239+AZ239+BE239+BJ239+BO239+BT239+BY239+CD239+CI239+CN239+CS239+CX239+DC239+DH239+DM239+DR239)</f>
        <v>0</v>
      </c>
      <c r="DZ239" s="311" t="s">
        <v>53</v>
      </c>
    </row>
    <row r="240" spans="1:130" x14ac:dyDescent="0.3">
      <c r="P240" s="280" t="s">
        <v>17</v>
      </c>
      <c r="Q240" s="281" t="s">
        <v>18</v>
      </c>
      <c r="U240" s="280" t="s">
        <v>17</v>
      </c>
      <c r="V240" s="281" t="s">
        <v>18</v>
      </c>
      <c r="Z240" s="280" t="s">
        <v>17</v>
      </c>
      <c r="AA240" s="281" t="s">
        <v>18</v>
      </c>
      <c r="AE240" s="280" t="s">
        <v>17</v>
      </c>
      <c r="AF240" s="281" t="s">
        <v>18</v>
      </c>
      <c r="AJ240" s="280" t="s">
        <v>17</v>
      </c>
      <c r="AK240" s="281" t="s">
        <v>18</v>
      </c>
      <c r="AO240" s="280" t="s">
        <v>17</v>
      </c>
      <c r="AP240" s="281" t="s">
        <v>18</v>
      </c>
      <c r="AT240" s="280" t="s">
        <v>17</v>
      </c>
      <c r="AU240" s="281" t="s">
        <v>18</v>
      </c>
      <c r="AY240" s="280" t="s">
        <v>17</v>
      </c>
      <c r="AZ240" s="281" t="s">
        <v>18</v>
      </c>
      <c r="BD240" s="280" t="s">
        <v>17</v>
      </c>
      <c r="BE240" s="281" t="s">
        <v>18</v>
      </c>
      <c r="BI240" s="280" t="s">
        <v>17</v>
      </c>
      <c r="BJ240" s="281" t="s">
        <v>18</v>
      </c>
      <c r="BN240" s="280" t="s">
        <v>17</v>
      </c>
      <c r="BO240" s="281" t="s">
        <v>18</v>
      </c>
      <c r="BS240" s="280" t="s">
        <v>17</v>
      </c>
      <c r="BT240" s="281" t="s">
        <v>18</v>
      </c>
      <c r="BX240" s="280" t="s">
        <v>17</v>
      </c>
      <c r="BY240" s="281" t="s">
        <v>18</v>
      </c>
      <c r="CC240" s="280" t="s">
        <v>17</v>
      </c>
      <c r="CD240" s="281" t="s">
        <v>18</v>
      </c>
      <c r="CH240" s="280" t="s">
        <v>17</v>
      </c>
      <c r="CI240" s="281" t="s">
        <v>18</v>
      </c>
      <c r="CM240" s="280" t="s">
        <v>17</v>
      </c>
      <c r="CN240" s="281" t="s">
        <v>18</v>
      </c>
      <c r="CR240" s="280" t="s">
        <v>17</v>
      </c>
      <c r="CS240" s="281" t="s">
        <v>18</v>
      </c>
      <c r="CW240" s="280" t="s">
        <v>17</v>
      </c>
      <c r="CX240" s="281" t="s">
        <v>18</v>
      </c>
      <c r="DB240" s="280" t="s">
        <v>17</v>
      </c>
      <c r="DC240" s="281" t="s">
        <v>18</v>
      </c>
      <c r="DG240" s="280" t="s">
        <v>17</v>
      </c>
      <c r="DH240" s="281" t="s">
        <v>18</v>
      </c>
      <c r="DL240" s="280" t="s">
        <v>17</v>
      </c>
      <c r="DM240" s="281" t="s">
        <v>18</v>
      </c>
      <c r="DQ240" s="280" t="s">
        <v>17</v>
      </c>
      <c r="DR240" s="281" t="s">
        <v>18</v>
      </c>
      <c r="DT240" s="280" t="s">
        <v>17</v>
      </c>
      <c r="DU240" s="281" t="s">
        <v>18</v>
      </c>
      <c r="DV240" s="280" t="s">
        <v>17</v>
      </c>
      <c r="DW240" s="281" t="s">
        <v>18</v>
      </c>
      <c r="DX240" s="280" t="s">
        <v>17</v>
      </c>
      <c r="DY240" s="281" t="s">
        <v>18</v>
      </c>
    </row>
    <row r="242" spans="1:130" ht="15" thickBot="1" x14ac:dyDescent="0.35"/>
    <row r="243" spans="1:130" s="72" customFormat="1" ht="32.4" customHeight="1" thickBot="1" x14ac:dyDescent="0.35">
      <c r="B243" s="296" t="s">
        <v>109</v>
      </c>
      <c r="C243" s="297"/>
      <c r="D243" s="446"/>
      <c r="E243" s="242"/>
      <c r="F243" s="73"/>
      <c r="G243" s="73"/>
      <c r="H243" s="73"/>
      <c r="I243" s="73"/>
      <c r="J243" s="73"/>
      <c r="K243" s="74"/>
      <c r="L243" s="73"/>
      <c r="M243" s="75"/>
      <c r="N243" s="397">
        <f>P18</f>
        <v>2015</v>
      </c>
      <c r="O243" s="299"/>
      <c r="P243" s="96">
        <f>SUM(P42+P63+P97+P115+P141+P156+P174+P201+P220+P239)</f>
        <v>0</v>
      </c>
      <c r="Q243" s="96">
        <f>SUM(Q42+Q63+Q97+Q115+Q141+Q156+Q174+Q201+Q220+Q239)</f>
        <v>0</v>
      </c>
      <c r="R243" s="78"/>
      <c r="S243" s="300">
        <f>U18</f>
        <v>2016</v>
      </c>
      <c r="T243" s="300"/>
      <c r="U243" s="96">
        <f>SUM(U42+U63+U97+U115+U141+U156+U174+U201+U220+U239)</f>
        <v>0</v>
      </c>
      <c r="V243" s="96">
        <f>SUM(V42+V63+V97+V115+V141+V156+V174+V201+V220+V239)</f>
        <v>0</v>
      </c>
      <c r="W243" s="78"/>
      <c r="X243" s="397">
        <f>Z18</f>
        <v>2017</v>
      </c>
      <c r="Y243" s="298"/>
      <c r="Z243" s="96">
        <f>SUM(Z42+Z63+Z97+Z115+Z141+Z156+Z174+Z201+Z220+Z239)</f>
        <v>0</v>
      </c>
      <c r="AA243" s="96">
        <f>SUM(AA42+AA63+AA97+AA115+AA141+AA156+AA174+AA201+AA220+AA239)</f>
        <v>0</v>
      </c>
      <c r="AB243" s="79"/>
      <c r="AC243" s="397">
        <f>AE18</f>
        <v>2018</v>
      </c>
      <c r="AD243" s="298"/>
      <c r="AE243" s="96">
        <f>SUM(AE42+AE63+AE97+AE115+AE141+AE156+AE174+AE201+AE220+AE239)</f>
        <v>0</v>
      </c>
      <c r="AF243" s="96">
        <f>SUM(AF42+AF63+AF97+AF115+AF141+AF156+AF174+AF201+AF220+AF239)</f>
        <v>0</v>
      </c>
      <c r="AH243" s="397">
        <f>AJ18</f>
        <v>2019</v>
      </c>
      <c r="AI243" s="298"/>
      <c r="AJ243" s="96">
        <f>SUM(AJ42+AJ63+AJ97+AJ115+AJ141+AJ156+AJ174+AJ201+AJ220+AJ239)</f>
        <v>0</v>
      </c>
      <c r="AK243" s="96">
        <f>SUM(AK42+AK63+AK97+AK115+AK141+AK156+AK174+AK201+AK220+AK239)</f>
        <v>0</v>
      </c>
      <c r="AM243" s="397">
        <f>AO18</f>
        <v>2020</v>
      </c>
      <c r="AN243" s="298"/>
      <c r="AO243" s="96">
        <f>SUM(AO42+AO63+AO97+AO115+AO141+AO156+AO174+AO201+AO220+AO239)</f>
        <v>0</v>
      </c>
      <c r="AP243" s="96">
        <f>SUM(AP42+AP63+AP97+AP115+AP141+AP156+AP174+AP201+AP220+AP239)</f>
        <v>0</v>
      </c>
      <c r="AR243" s="397">
        <f>AT18</f>
        <v>2021</v>
      </c>
      <c r="AS243" s="298"/>
      <c r="AT243" s="96">
        <f>SUM(AT42+AT63+AT97+AT115+AT141+AT156+AT174+AT201+AT220+AT239)</f>
        <v>0</v>
      </c>
      <c r="AU243" s="96">
        <f>SUM(AU42+AU63+AU97+AU115+AU141+AU156+AU174+AU201+AU220+AU239)</f>
        <v>0</v>
      </c>
      <c r="AW243" s="397">
        <f>AY18</f>
        <v>2022</v>
      </c>
      <c r="AX243" s="298"/>
      <c r="AY243" s="96">
        <f>SUM(AY42+AY63+AY97+AY115+AY141+AY156+AY174+AY201+AY220+AY239)</f>
        <v>0</v>
      </c>
      <c r="AZ243" s="96">
        <f>SUM(AZ42+AZ63+AZ97+AZ115+AZ141+AZ156+AZ174+AZ201+AZ220+AZ239)</f>
        <v>0</v>
      </c>
      <c r="BB243" s="397">
        <f>BD18</f>
        <v>2023</v>
      </c>
      <c r="BC243" s="298"/>
      <c r="BD243" s="96">
        <f>SUM(BD42+BD63+BD97+BD115+BD141+BD156+BD174+BD201+BD220+BD239)</f>
        <v>0</v>
      </c>
      <c r="BE243" s="96">
        <f>SUM(BE42+BE63+BE97+BE115+BE141+BE156+BE174+BE201+BE220+BE239)</f>
        <v>0</v>
      </c>
      <c r="BG243" s="397">
        <f>BI18</f>
        <v>2024</v>
      </c>
      <c r="BH243" s="298"/>
      <c r="BI243" s="96">
        <f>SUM(BI42+BI63+BI97+BI115+BI141+BI156+BI174+BI201+BI220+BI239)</f>
        <v>0</v>
      </c>
      <c r="BJ243" s="96">
        <f>SUM(BJ42+BJ63+BJ97+BJ115+BJ141+BJ156+BJ174+BJ201+BJ220+BJ239)</f>
        <v>0</v>
      </c>
      <c r="BL243" s="397">
        <f>BN18</f>
        <v>2025</v>
      </c>
      <c r="BM243" s="298"/>
      <c r="BN243" s="96">
        <f>SUM(BN42+BN63+BN97+BN115+BN141+BN156+BN174+BN201+BN220+BN239)</f>
        <v>0</v>
      </c>
      <c r="BO243" s="96">
        <f>SUM(BO42+BO63+BO97+BO115+BO141+BO156+BO174+BO201+BO220+BO239)</f>
        <v>0</v>
      </c>
      <c r="BQ243" s="397">
        <f>BS18</f>
        <v>2026</v>
      </c>
      <c r="BR243" s="298"/>
      <c r="BS243" s="96">
        <f>SUM(BS42+BS63+BS97+BS115+BS141+BS156+BS174+BS201+BS220+BS239)</f>
        <v>0</v>
      </c>
      <c r="BT243" s="96">
        <f>SUM(BT42+BT63+BT97+BT115+BT141+BT156+BT174+BT201+BT220+BT239)</f>
        <v>0</v>
      </c>
      <c r="BV243" s="397">
        <f>BX18</f>
        <v>2027</v>
      </c>
      <c r="BW243" s="298"/>
      <c r="BX243" s="96">
        <f>SUM(BX42+BX63+BX97+BX115+BX141+BX156+BX174+BX201+BX220+BX239)</f>
        <v>0</v>
      </c>
      <c r="BY243" s="96">
        <f>SUM(BY42+BY63+BY97+BY115+BY141+BY156+BY174+BY201+BY220+BY239)</f>
        <v>0</v>
      </c>
      <c r="CA243" s="397">
        <f>CC18</f>
        <v>2028</v>
      </c>
      <c r="CB243" s="298"/>
      <c r="CC243" s="96">
        <f>SUM(CC42+CC63+CC97+CC115+CC141+CC156+CC174+CC201+CC220+CC239)</f>
        <v>0</v>
      </c>
      <c r="CD243" s="96">
        <f>SUM(CD42+CD63+CD97+CD115+CD141+CD156+CD174+CD201+CD220+CD239)</f>
        <v>0</v>
      </c>
      <c r="CF243" s="397">
        <f>CH18</f>
        <v>2029</v>
      </c>
      <c r="CG243" s="298"/>
      <c r="CH243" s="96">
        <f>SUM(CH42+CH63+CH97+CH115+CH141+CH156+CH174+CH201+CH220+CH239)</f>
        <v>0</v>
      </c>
      <c r="CI243" s="96">
        <f>SUM(CI42+CI63+CI97+CI115+CI141+CI156+CI174+CI201+CI220+CI239)</f>
        <v>0</v>
      </c>
      <c r="CK243" s="397">
        <f>CM18</f>
        <v>2030</v>
      </c>
      <c r="CL243" s="298"/>
      <c r="CM243" s="96">
        <f>SUM(CM42+CM63+CM97+CM115+CM141+CM156+CM174+CM201+CM220+CM239)</f>
        <v>0</v>
      </c>
      <c r="CN243" s="96">
        <f>SUM(CN42+CN63+CN97+CN115+CN141+CN156+CN174+CN201+CN220+CN239)</f>
        <v>0</v>
      </c>
      <c r="CP243" s="397">
        <f>CR18</f>
        <v>2031</v>
      </c>
      <c r="CQ243" s="298"/>
      <c r="CR243" s="96">
        <f>SUM(CR42+CR63+CR97+CR115+CR141+CR156+CR174+CR201+CR220+CR239)</f>
        <v>0</v>
      </c>
      <c r="CS243" s="96">
        <f>SUM(CS42+CS63+CS97+CS115+CS141+CS156+CS174+CS201+CS220+CS239)</f>
        <v>0</v>
      </c>
      <c r="CU243" s="397">
        <f>CW18</f>
        <v>2032</v>
      </c>
      <c r="CV243" s="298"/>
      <c r="CW243" s="96">
        <f>SUM(CW42+CW63+CW97+CW115+CW141+CW156+CW174+CW201+CW220+CW239)</f>
        <v>0</v>
      </c>
      <c r="CX243" s="96">
        <f>SUM(CX42+CX63+CX97+CX115+CX141+CX156+CX174+CX201+CX220+CX239)</f>
        <v>0</v>
      </c>
      <c r="CZ243" s="397">
        <f>DB18</f>
        <v>2033</v>
      </c>
      <c r="DA243" s="298"/>
      <c r="DB243" s="96">
        <f>SUM(DB42+DB63+DB97+DB115+DB141+DB156+DB174+DB201+DB220+DB239)</f>
        <v>0</v>
      </c>
      <c r="DC243" s="96">
        <f>SUM(DC42+DC63+DC97+DC115+DC141+DC156+DC174+DC201+DC220+DC239)</f>
        <v>0</v>
      </c>
      <c r="DE243" s="397">
        <f>DG18</f>
        <v>2034</v>
      </c>
      <c r="DF243" s="298"/>
      <c r="DG243" s="96">
        <f>SUM(DG42+DG63+DG97+DG115+DG141+DG156+DG174+DG201+DG220+DG239)</f>
        <v>0</v>
      </c>
      <c r="DH243" s="96">
        <f>SUM(DH42+DH63+DH97+DH115+DH141+DH156+DH174+DH201+DH220+DH239)</f>
        <v>0</v>
      </c>
      <c r="DJ243" s="397">
        <f>DL18</f>
        <v>2035</v>
      </c>
      <c r="DK243" s="298"/>
      <c r="DL243" s="96">
        <f>SUM(DL42+DL63+DL97+DL115+DL141+DL156+DL174+DL201+DL220+DL239)</f>
        <v>0</v>
      </c>
      <c r="DM243" s="96">
        <f>SUM(DM42+DM63+DM97+DM115+DM141+DM156+DM174+DM201+DM220+DM239)</f>
        <v>0</v>
      </c>
      <c r="DO243" s="397">
        <f>DQ18</f>
        <v>2036</v>
      </c>
      <c r="DP243" s="298"/>
      <c r="DQ243" s="96">
        <f>SUM(DQ42+DQ63+DQ97+DQ115+DQ141+DQ156+DQ174+DQ201+DQ220+DQ239)</f>
        <v>0</v>
      </c>
      <c r="DR243" s="96">
        <f>SUM(DR42+DR63+DR97+DR115+DR141+DR156+DR174+DR201+DR220+DR239)</f>
        <v>0</v>
      </c>
      <c r="DT243" s="96">
        <f t="shared" ref="DT243:DY243" si="728">SUM(DT42+DT63+DT97+DT115+DT141+DT156+DT174+DT201+DT220+DT239)</f>
        <v>0</v>
      </c>
      <c r="DU243" s="96">
        <f t="shared" si="728"/>
        <v>0</v>
      </c>
      <c r="DV243" s="96">
        <f t="shared" si="728"/>
        <v>0</v>
      </c>
      <c r="DW243" s="96">
        <f t="shared" si="728"/>
        <v>0</v>
      </c>
      <c r="DX243" s="96">
        <f t="shared" si="728"/>
        <v>0</v>
      </c>
      <c r="DY243" s="96">
        <f t="shared" si="728"/>
        <v>0</v>
      </c>
      <c r="DZ243" s="313" t="s">
        <v>14</v>
      </c>
    </row>
    <row r="244" spans="1:130" x14ac:dyDescent="0.3">
      <c r="P244" s="280" t="s">
        <v>17</v>
      </c>
      <c r="Q244" s="281" t="s">
        <v>18</v>
      </c>
      <c r="U244" s="280" t="s">
        <v>17</v>
      </c>
      <c r="V244" s="281" t="s">
        <v>18</v>
      </c>
      <c r="Z244" s="280" t="s">
        <v>17</v>
      </c>
      <c r="AA244" s="281" t="s">
        <v>18</v>
      </c>
      <c r="AE244" s="280" t="s">
        <v>17</v>
      </c>
      <c r="AF244" s="281" t="s">
        <v>18</v>
      </c>
      <c r="AJ244" s="280" t="s">
        <v>17</v>
      </c>
      <c r="AK244" s="281" t="s">
        <v>18</v>
      </c>
      <c r="AO244" s="280" t="s">
        <v>17</v>
      </c>
      <c r="AP244" s="281" t="s">
        <v>18</v>
      </c>
      <c r="AT244" s="280" t="s">
        <v>17</v>
      </c>
      <c r="AU244" s="281" t="s">
        <v>18</v>
      </c>
      <c r="AY244" s="280" t="s">
        <v>17</v>
      </c>
      <c r="AZ244" s="281" t="s">
        <v>18</v>
      </c>
      <c r="BD244" s="280" t="s">
        <v>17</v>
      </c>
      <c r="BE244" s="281" t="s">
        <v>18</v>
      </c>
      <c r="BI244" s="280" t="s">
        <v>17</v>
      </c>
      <c r="BJ244" s="281" t="s">
        <v>18</v>
      </c>
      <c r="BN244" s="280" t="s">
        <v>17</v>
      </c>
      <c r="BO244" s="281" t="s">
        <v>18</v>
      </c>
      <c r="BS244" s="280" t="s">
        <v>17</v>
      </c>
      <c r="BT244" s="281" t="s">
        <v>18</v>
      </c>
      <c r="BX244" s="280" t="s">
        <v>17</v>
      </c>
      <c r="BY244" s="281" t="s">
        <v>18</v>
      </c>
      <c r="CC244" s="280" t="s">
        <v>17</v>
      </c>
      <c r="CD244" s="281" t="s">
        <v>18</v>
      </c>
      <c r="CH244" s="280" t="s">
        <v>17</v>
      </c>
      <c r="CI244" s="281" t="s">
        <v>18</v>
      </c>
      <c r="CM244" s="280" t="s">
        <v>17</v>
      </c>
      <c r="CN244" s="281" t="s">
        <v>18</v>
      </c>
      <c r="CR244" s="280" t="s">
        <v>17</v>
      </c>
      <c r="CS244" s="281" t="s">
        <v>18</v>
      </c>
      <c r="CW244" s="280" t="s">
        <v>17</v>
      </c>
      <c r="CX244" s="281" t="s">
        <v>18</v>
      </c>
      <c r="DB244" s="280" t="s">
        <v>17</v>
      </c>
      <c r="DC244" s="281" t="s">
        <v>18</v>
      </c>
      <c r="DG244" s="280" t="s">
        <v>17</v>
      </c>
      <c r="DH244" s="281" t="s">
        <v>18</v>
      </c>
      <c r="DL244" s="280" t="s">
        <v>17</v>
      </c>
      <c r="DM244" s="281" t="s">
        <v>18</v>
      </c>
      <c r="DQ244" s="280" t="s">
        <v>17</v>
      </c>
      <c r="DR244" s="281" t="s">
        <v>18</v>
      </c>
      <c r="DT244" s="280" t="s">
        <v>17</v>
      </c>
      <c r="DU244" s="281" t="s">
        <v>18</v>
      </c>
      <c r="DV244" s="280" t="s">
        <v>17</v>
      </c>
      <c r="DW244" s="281" t="s">
        <v>18</v>
      </c>
      <c r="DX244" s="280" t="s">
        <v>17</v>
      </c>
      <c r="DY244" s="281" t="s">
        <v>18</v>
      </c>
    </row>
    <row r="247" spans="1:130" s="193" customFormat="1" ht="40.200000000000003" customHeight="1" x14ac:dyDescent="0.3">
      <c r="A247" s="1"/>
      <c r="B247" s="4" t="s">
        <v>724</v>
      </c>
      <c r="C247" s="198" t="s">
        <v>110</v>
      </c>
      <c r="D247" s="198"/>
      <c r="E247" s="237"/>
      <c r="F247" s="1"/>
      <c r="G247" s="1"/>
      <c r="H247" s="1"/>
      <c r="I247" s="1"/>
      <c r="J247" s="1"/>
      <c r="K247" s="2"/>
      <c r="L247" s="1"/>
      <c r="M247" s="1"/>
      <c r="N247" s="384"/>
      <c r="O247" s="207"/>
      <c r="P247" s="3"/>
      <c r="Q247" s="3"/>
      <c r="R247" s="3"/>
      <c r="S247" s="3"/>
      <c r="T247" s="3"/>
      <c r="U247" s="3"/>
      <c r="V247" s="3"/>
      <c r="W247" s="3"/>
      <c r="X247" s="384"/>
      <c r="Y247" s="3"/>
      <c r="Z247" s="3"/>
      <c r="AA247" s="3"/>
      <c r="AB247" s="1"/>
      <c r="AC247" s="384"/>
      <c r="AD247" s="3"/>
      <c r="AE247" s="3"/>
      <c r="AF247" s="3"/>
      <c r="AG247" s="1"/>
      <c r="AH247" s="384"/>
      <c r="AI247" s="3"/>
      <c r="AJ247" s="3"/>
      <c r="AK247" s="3"/>
      <c r="AL247" s="1"/>
      <c r="AM247" s="384"/>
      <c r="AN247" s="3"/>
      <c r="AO247" s="3"/>
      <c r="AP247" s="3"/>
      <c r="AQ247" s="1"/>
      <c r="AR247" s="384"/>
      <c r="AS247" s="3"/>
      <c r="AT247" s="3"/>
      <c r="AU247" s="3"/>
      <c r="AV247" s="1"/>
      <c r="AW247" s="384"/>
      <c r="AX247" s="3"/>
      <c r="AY247" s="3"/>
      <c r="AZ247" s="3"/>
      <c r="BA247" s="1"/>
      <c r="BB247" s="384"/>
      <c r="BC247" s="3"/>
      <c r="BD247" s="3"/>
      <c r="BE247" s="3"/>
      <c r="BF247" s="1"/>
      <c r="BG247" s="384"/>
      <c r="BH247" s="3"/>
      <c r="BI247" s="3"/>
      <c r="BJ247" s="3"/>
      <c r="BK247" s="1"/>
      <c r="BL247" s="384"/>
      <c r="BM247" s="3"/>
      <c r="BN247" s="3"/>
      <c r="BO247" s="3"/>
      <c r="BP247" s="1"/>
      <c r="BQ247" s="384"/>
      <c r="BR247" s="3"/>
      <c r="BS247" s="3"/>
      <c r="BT247" s="3"/>
      <c r="BU247" s="1"/>
      <c r="BV247" s="384"/>
      <c r="BW247" s="3"/>
      <c r="BX247" s="3"/>
      <c r="BY247" s="3"/>
      <c r="BZ247" s="1"/>
      <c r="CA247" s="384"/>
      <c r="CB247" s="3"/>
      <c r="CC247" s="3"/>
      <c r="CD247" s="3"/>
      <c r="CE247" s="1"/>
      <c r="CF247" s="384"/>
      <c r="CG247" s="3"/>
      <c r="CH247" s="3"/>
      <c r="CI247" s="3"/>
      <c r="CJ247" s="1"/>
      <c r="CK247" s="384"/>
      <c r="CL247" s="3"/>
      <c r="CM247" s="3"/>
      <c r="CN247" s="3"/>
      <c r="CO247" s="1"/>
      <c r="CP247" s="384"/>
      <c r="CQ247" s="3"/>
      <c r="CR247" s="3"/>
      <c r="CS247" s="3"/>
      <c r="CT247" s="1"/>
      <c r="CU247" s="384"/>
      <c r="CV247" s="3"/>
      <c r="CW247" s="3"/>
      <c r="CX247" s="3"/>
      <c r="CY247" s="1"/>
      <c r="CZ247" s="384"/>
      <c r="DA247" s="3"/>
      <c r="DB247" s="3"/>
      <c r="DC247" s="3"/>
      <c r="DD247" s="1"/>
      <c r="DE247" s="384"/>
      <c r="DF247" s="3"/>
      <c r="DG247" s="3"/>
      <c r="DH247" s="3"/>
      <c r="DI247" s="1"/>
      <c r="DJ247" s="384"/>
      <c r="DK247" s="3"/>
      <c r="DL247" s="3"/>
      <c r="DM247" s="3"/>
      <c r="DN247" s="1"/>
      <c r="DO247" s="384"/>
      <c r="DP247" s="3"/>
      <c r="DQ247" s="3"/>
      <c r="DR247" s="3"/>
      <c r="DS247" s="1"/>
      <c r="DT247" s="1"/>
      <c r="DU247" s="1"/>
      <c r="DV247" s="1"/>
      <c r="DW247" s="1"/>
      <c r="DX247" s="1"/>
      <c r="DY247" s="1"/>
    </row>
    <row r="254" spans="1:130" s="193" customFormat="1" ht="15" customHeight="1" thickBot="1" x14ac:dyDescent="0.35">
      <c r="A254" s="1"/>
      <c r="B254" s="1"/>
      <c r="E254" s="237"/>
      <c r="F254" s="1"/>
      <c r="G254" s="1"/>
      <c r="H254" s="1"/>
      <c r="I254" s="2"/>
      <c r="J254" s="2"/>
      <c r="K254" s="2"/>
      <c r="L254" s="2"/>
      <c r="M254" s="1"/>
      <c r="N254" s="387">
        <v>1</v>
      </c>
      <c r="O254" s="210"/>
      <c r="P254" s="247">
        <v>2015</v>
      </c>
      <c r="Q254" s="21"/>
      <c r="R254" s="22"/>
      <c r="S254" s="379">
        <v>2</v>
      </c>
      <c r="T254" s="204"/>
      <c r="U254" s="247">
        <v>2016</v>
      </c>
      <c r="V254" s="21"/>
      <c r="W254" s="22"/>
      <c r="X254" s="387">
        <v>3</v>
      </c>
      <c r="Y254" s="20"/>
      <c r="Z254" s="247">
        <v>2017</v>
      </c>
      <c r="AA254" s="21"/>
      <c r="AB254" s="451"/>
      <c r="AC254" s="398">
        <v>4</v>
      </c>
      <c r="AD254" s="25"/>
      <c r="AE254" s="248">
        <v>2018</v>
      </c>
      <c r="AF254" s="26"/>
      <c r="AG254" s="1"/>
      <c r="AH254" s="398">
        <v>5</v>
      </c>
      <c r="AI254" s="25"/>
      <c r="AJ254" s="248">
        <v>2019</v>
      </c>
      <c r="AK254" s="26"/>
      <c r="AL254" s="1"/>
      <c r="AM254" s="399">
        <v>6</v>
      </c>
      <c r="AN254" s="28"/>
      <c r="AO254" s="249">
        <v>2020</v>
      </c>
      <c r="AP254" s="29"/>
      <c r="AQ254" s="1"/>
      <c r="AR254" s="399">
        <v>7</v>
      </c>
      <c r="AS254" s="28"/>
      <c r="AT254" s="249">
        <v>2021</v>
      </c>
      <c r="AU254" s="29"/>
      <c r="AV254" s="1"/>
      <c r="AW254" s="399">
        <v>8</v>
      </c>
      <c r="AX254" s="28"/>
      <c r="AY254" s="249">
        <v>2022</v>
      </c>
      <c r="AZ254" s="29"/>
      <c r="BA254" s="1"/>
      <c r="BB254" s="399">
        <v>9</v>
      </c>
      <c r="BC254" s="28"/>
      <c r="BD254" s="249">
        <v>2023</v>
      </c>
      <c r="BE254" s="29"/>
      <c r="BF254" s="1"/>
      <c r="BG254" s="399">
        <v>10</v>
      </c>
      <c r="BH254" s="28"/>
      <c r="BI254" s="249">
        <v>2024</v>
      </c>
      <c r="BJ254" s="29"/>
      <c r="BK254" s="1"/>
      <c r="BL254" s="399">
        <v>11</v>
      </c>
      <c r="BM254" s="28"/>
      <c r="BN254" s="249">
        <v>2025</v>
      </c>
      <c r="BO254" s="29"/>
      <c r="BP254" s="1"/>
      <c r="BQ254" s="399">
        <v>12</v>
      </c>
      <c r="BR254" s="28"/>
      <c r="BS254" s="249">
        <v>2026</v>
      </c>
      <c r="BT254" s="29"/>
      <c r="BU254" s="1"/>
      <c r="BV254" s="399">
        <v>13</v>
      </c>
      <c r="BW254" s="28"/>
      <c r="BX254" s="249">
        <v>2027</v>
      </c>
      <c r="BY254" s="29"/>
      <c r="BZ254" s="1"/>
      <c r="CA254" s="399">
        <v>14</v>
      </c>
      <c r="CB254" s="28"/>
      <c r="CC254" s="249">
        <v>2028</v>
      </c>
      <c r="CD254" s="29"/>
      <c r="CE254" s="1"/>
      <c r="CF254" s="399">
        <v>15</v>
      </c>
      <c r="CG254" s="28"/>
      <c r="CH254" s="249">
        <v>2029</v>
      </c>
      <c r="CI254" s="29"/>
      <c r="CJ254" s="1"/>
      <c r="CK254" s="399">
        <v>16</v>
      </c>
      <c r="CL254" s="28"/>
      <c r="CM254" s="249">
        <v>2030</v>
      </c>
      <c r="CN254" s="29"/>
      <c r="CO254" s="1"/>
      <c r="CP254" s="399">
        <v>17</v>
      </c>
      <c r="CQ254" s="28"/>
      <c r="CR254" s="249">
        <v>2031</v>
      </c>
      <c r="CS254" s="29"/>
      <c r="CT254" s="1"/>
      <c r="CU254" s="399">
        <v>18</v>
      </c>
      <c r="CV254" s="28"/>
      <c r="CW254" s="249">
        <v>2032</v>
      </c>
      <c r="CX254" s="29"/>
      <c r="CY254" s="1"/>
      <c r="CZ254" s="399">
        <v>19</v>
      </c>
      <c r="DA254" s="28"/>
      <c r="DB254" s="249">
        <v>2033</v>
      </c>
      <c r="DC254" s="29"/>
      <c r="DD254" s="1"/>
      <c r="DE254" s="399">
        <v>20</v>
      </c>
      <c r="DF254" s="28"/>
      <c r="DG254" s="249">
        <v>2034</v>
      </c>
      <c r="DH254" s="29"/>
      <c r="DI254" s="1"/>
      <c r="DJ254" s="399">
        <v>21</v>
      </c>
      <c r="DK254" s="28"/>
      <c r="DL254" s="249">
        <v>2035</v>
      </c>
      <c r="DM254" s="29"/>
      <c r="DN254" s="1"/>
      <c r="DO254" s="399">
        <v>22</v>
      </c>
      <c r="DP254" s="28"/>
      <c r="DQ254" s="249">
        <v>2036</v>
      </c>
      <c r="DR254" s="29"/>
      <c r="DS254" s="1"/>
      <c r="DT254" s="613"/>
      <c r="DU254" s="613"/>
      <c r="DV254" s="613"/>
      <c r="DW254" s="613"/>
      <c r="DX254" s="614"/>
      <c r="DY254" s="614"/>
    </row>
    <row r="255" spans="1:130" s="193" customFormat="1" x14ac:dyDescent="0.3">
      <c r="A255" s="1"/>
      <c r="B255" s="610">
        <v>1</v>
      </c>
      <c r="C255" s="199" t="s">
        <v>111</v>
      </c>
      <c r="D255" s="447"/>
      <c r="E255" s="237"/>
      <c r="F255" s="1"/>
      <c r="G255" s="1"/>
      <c r="H255" s="1"/>
      <c r="I255" s="1"/>
      <c r="J255" s="1"/>
      <c r="K255" s="2"/>
      <c r="L255" s="1"/>
      <c r="M255" s="1"/>
      <c r="N255" s="384"/>
      <c r="O255" s="207"/>
      <c r="P255" s="3"/>
      <c r="Q255" s="3"/>
      <c r="R255" s="3"/>
      <c r="S255" s="3"/>
      <c r="T255" s="3"/>
      <c r="U255" s="3"/>
      <c r="V255" s="3"/>
      <c r="W255" s="3"/>
      <c r="X255" s="384"/>
      <c r="Y255" s="3"/>
      <c r="Z255" s="3"/>
      <c r="AA255" s="3"/>
      <c r="AB255" s="1"/>
      <c r="AC255" s="384"/>
      <c r="AD255" s="3"/>
      <c r="AE255" s="3"/>
      <c r="AF255" s="3"/>
      <c r="AG255" s="1"/>
      <c r="AH255" s="384"/>
      <c r="AI255" s="3"/>
      <c r="AJ255" s="3"/>
      <c r="AK255" s="3"/>
      <c r="AL255" s="1"/>
      <c r="AM255" s="384"/>
      <c r="AN255" s="3"/>
      <c r="AO255" s="3"/>
      <c r="AP255" s="3"/>
      <c r="AQ255" s="1"/>
      <c r="AR255" s="384"/>
      <c r="AS255" s="3"/>
      <c r="AT255" s="3"/>
      <c r="AU255" s="3"/>
      <c r="AV255" s="1"/>
      <c r="AW255" s="384"/>
      <c r="AX255" s="3"/>
      <c r="AY255" s="3"/>
      <c r="AZ255" s="3"/>
      <c r="BA255" s="1"/>
      <c r="BB255" s="384"/>
      <c r="BC255" s="3"/>
      <c r="BD255" s="3"/>
      <c r="BE255" s="3"/>
      <c r="BF255" s="1"/>
      <c r="BG255" s="384"/>
      <c r="BH255" s="3"/>
      <c r="BI255" s="3"/>
      <c r="BJ255" s="3"/>
      <c r="BK255" s="1"/>
      <c r="BL255" s="384"/>
      <c r="BM255" s="3"/>
      <c r="BN255" s="3"/>
      <c r="BO255" s="3"/>
      <c r="BP255" s="1"/>
      <c r="BQ255" s="384"/>
      <c r="BR255" s="3"/>
      <c r="BS255" s="3"/>
      <c r="BT255" s="3"/>
      <c r="BU255" s="1"/>
      <c r="BV255" s="384"/>
      <c r="BW255" s="3"/>
      <c r="BX255" s="3"/>
      <c r="BY255" s="3"/>
      <c r="BZ255" s="1"/>
      <c r="CA255" s="384"/>
      <c r="CB255" s="3"/>
      <c r="CC255" s="3"/>
      <c r="CD255" s="3"/>
      <c r="CE255" s="1"/>
      <c r="CF255" s="384"/>
      <c r="CG255" s="3"/>
      <c r="CH255" s="3"/>
      <c r="CI255" s="3"/>
      <c r="CJ255" s="1"/>
      <c r="CK255" s="384"/>
      <c r="CL255" s="3"/>
      <c r="CM255" s="3"/>
      <c r="CN255" s="3"/>
      <c r="CO255" s="1"/>
      <c r="CP255" s="384"/>
      <c r="CQ255" s="3"/>
      <c r="CR255" s="3"/>
      <c r="CS255" s="3"/>
      <c r="CT255" s="1"/>
      <c r="CU255" s="384"/>
      <c r="CV255" s="3"/>
      <c r="CW255" s="3"/>
      <c r="CX255" s="3"/>
      <c r="CY255" s="1"/>
      <c r="CZ255" s="384"/>
      <c r="DA255" s="3"/>
      <c r="DB255" s="3"/>
      <c r="DC255" s="3"/>
      <c r="DD255" s="1"/>
      <c r="DE255" s="384"/>
      <c r="DF255" s="3"/>
      <c r="DG255" s="3"/>
      <c r="DH255" s="3"/>
      <c r="DI255" s="1"/>
      <c r="DJ255" s="384"/>
      <c r="DK255" s="3"/>
      <c r="DL255" s="3"/>
      <c r="DM255" s="3"/>
      <c r="DN255" s="1"/>
      <c r="DO255" s="384"/>
      <c r="DP255" s="3"/>
      <c r="DQ255" s="3"/>
      <c r="DR255" s="3"/>
      <c r="DS255" s="1"/>
      <c r="DT255" s="1"/>
      <c r="DU255" s="1"/>
      <c r="DV255" s="1"/>
      <c r="DW255" s="1"/>
      <c r="DX255" s="1"/>
      <c r="DY255" s="1"/>
    </row>
    <row r="256" spans="1:130" s="193" customFormat="1" ht="15" thickBot="1" x14ac:dyDescent="0.35">
      <c r="A256" s="1"/>
      <c r="B256" s="611"/>
      <c r="C256" s="200" t="s">
        <v>112</v>
      </c>
      <c r="D256" s="447"/>
      <c r="E256" s="237"/>
      <c r="F256" s="1"/>
      <c r="G256" s="1"/>
      <c r="H256" s="1"/>
      <c r="I256" s="1"/>
      <c r="J256" s="1"/>
      <c r="K256" s="2"/>
      <c r="L256" s="1"/>
      <c r="M256" s="1"/>
      <c r="N256" s="384"/>
      <c r="O256" s="207"/>
      <c r="P256" s="3"/>
      <c r="Q256" s="3"/>
      <c r="R256" s="3"/>
      <c r="S256" s="3"/>
      <c r="T256" s="3"/>
      <c r="U256" s="3"/>
      <c r="V256" s="3"/>
      <c r="W256" s="3"/>
      <c r="X256" s="384"/>
      <c r="Y256" s="3"/>
      <c r="Z256" s="3"/>
      <c r="AA256" s="3"/>
      <c r="AB256" s="1"/>
      <c r="AC256" s="384"/>
      <c r="AD256" s="3"/>
      <c r="AE256" s="3"/>
      <c r="AF256" s="3"/>
      <c r="AG256" s="1"/>
      <c r="AH256" s="384"/>
      <c r="AI256" s="3"/>
      <c r="AJ256" s="3"/>
      <c r="AK256" s="3"/>
      <c r="AL256" s="1"/>
      <c r="AM256" s="384"/>
      <c r="AN256" s="3"/>
      <c r="AO256" s="3"/>
      <c r="AP256" s="3"/>
      <c r="AQ256" s="1"/>
      <c r="AR256" s="384"/>
      <c r="AS256" s="3"/>
      <c r="AT256" s="3"/>
      <c r="AU256" s="3"/>
      <c r="AV256" s="1"/>
      <c r="AW256" s="384"/>
      <c r="AX256" s="3"/>
      <c r="AY256" s="3"/>
      <c r="AZ256" s="3"/>
      <c r="BA256" s="1"/>
      <c r="BB256" s="384"/>
      <c r="BC256" s="3"/>
      <c r="BD256" s="3"/>
      <c r="BE256" s="3"/>
      <c r="BF256" s="1"/>
      <c r="BG256" s="384"/>
      <c r="BH256" s="3"/>
      <c r="BI256" s="3"/>
      <c r="BJ256" s="3"/>
      <c r="BK256" s="1"/>
      <c r="BL256" s="384"/>
      <c r="BM256" s="3"/>
      <c r="BN256" s="3"/>
      <c r="BO256" s="3"/>
      <c r="BP256" s="1"/>
      <c r="BQ256" s="384"/>
      <c r="BR256" s="3"/>
      <c r="BS256" s="3"/>
      <c r="BT256" s="3"/>
      <c r="BU256" s="1"/>
      <c r="BV256" s="384"/>
      <c r="BW256" s="3"/>
      <c r="BX256" s="3"/>
      <c r="BY256" s="3"/>
      <c r="BZ256" s="1"/>
      <c r="CA256" s="384"/>
      <c r="CB256" s="3"/>
      <c r="CC256" s="3"/>
      <c r="CD256" s="3"/>
      <c r="CE256" s="1"/>
      <c r="CF256" s="384"/>
      <c r="CG256" s="3"/>
      <c r="CH256" s="3"/>
      <c r="CI256" s="3"/>
      <c r="CJ256" s="1"/>
      <c r="CK256" s="384"/>
      <c r="CL256" s="3"/>
      <c r="CM256" s="3"/>
      <c r="CN256" s="3"/>
      <c r="CO256" s="1"/>
      <c r="CP256" s="384"/>
      <c r="CQ256" s="3"/>
      <c r="CR256" s="3"/>
      <c r="CS256" s="3"/>
      <c r="CT256" s="1"/>
      <c r="CU256" s="384"/>
      <c r="CV256" s="3"/>
      <c r="CW256" s="3"/>
      <c r="CX256" s="3"/>
      <c r="CY256" s="1"/>
      <c r="CZ256" s="384"/>
      <c r="DA256" s="3"/>
      <c r="DB256" s="3"/>
      <c r="DC256" s="3"/>
      <c r="DD256" s="1"/>
      <c r="DE256" s="384"/>
      <c r="DF256" s="3"/>
      <c r="DG256" s="3"/>
      <c r="DH256" s="3"/>
      <c r="DI256" s="1"/>
      <c r="DJ256" s="384"/>
      <c r="DK256" s="3"/>
      <c r="DL256" s="3"/>
      <c r="DM256" s="3"/>
      <c r="DN256" s="1"/>
      <c r="DO256" s="384"/>
      <c r="DP256" s="3"/>
      <c r="DQ256" s="3"/>
      <c r="DR256" s="3"/>
      <c r="DS256" s="1"/>
      <c r="DT256" s="1"/>
      <c r="DU256" s="1"/>
      <c r="DV256" s="1"/>
      <c r="DW256" s="1"/>
      <c r="DX256" s="1"/>
      <c r="DY256" s="1"/>
    </row>
    <row r="257" spans="1:130" s="193" customFormat="1" x14ac:dyDescent="0.3">
      <c r="A257" s="1"/>
      <c r="B257" s="610">
        <v>2</v>
      </c>
      <c r="C257" s="199" t="s">
        <v>113</v>
      </c>
      <c r="D257" s="447"/>
      <c r="E257" s="237"/>
      <c r="F257" s="1"/>
      <c r="G257" s="1"/>
      <c r="H257" s="1"/>
      <c r="I257" s="1"/>
      <c r="J257" s="1"/>
      <c r="K257" s="2"/>
      <c r="L257" s="1"/>
      <c r="M257" s="1"/>
      <c r="N257" s="384"/>
      <c r="O257" s="207"/>
      <c r="P257" s="3"/>
      <c r="Q257" s="3"/>
      <c r="R257" s="3"/>
      <c r="S257" s="3"/>
      <c r="T257" s="3"/>
      <c r="U257" s="3"/>
      <c r="V257" s="3"/>
      <c r="W257" s="3"/>
      <c r="X257" s="384"/>
      <c r="Y257" s="3"/>
      <c r="Z257" s="3"/>
      <c r="AA257" s="3"/>
      <c r="AB257" s="1"/>
      <c r="AC257" s="384"/>
      <c r="AD257" s="3"/>
      <c r="AE257" s="3"/>
      <c r="AF257" s="3"/>
      <c r="AG257" s="1"/>
      <c r="AH257" s="384"/>
      <c r="AI257" s="3"/>
      <c r="AJ257" s="3"/>
      <c r="AK257" s="3"/>
      <c r="AL257" s="1"/>
      <c r="AM257" s="384"/>
      <c r="AN257" s="3"/>
      <c r="AO257" s="3"/>
      <c r="AP257" s="3"/>
      <c r="AQ257" s="1"/>
      <c r="AR257" s="384"/>
      <c r="AS257" s="3"/>
      <c r="AT257" s="3"/>
      <c r="AU257" s="3"/>
      <c r="AV257" s="1"/>
      <c r="AW257" s="384"/>
      <c r="AX257" s="3"/>
      <c r="AY257" s="3"/>
      <c r="AZ257" s="3"/>
      <c r="BA257" s="1"/>
      <c r="BB257" s="384"/>
      <c r="BC257" s="3"/>
      <c r="BD257" s="3"/>
      <c r="BE257" s="3"/>
      <c r="BF257" s="1"/>
      <c r="BG257" s="384"/>
      <c r="BH257" s="3"/>
      <c r="BI257" s="3"/>
      <c r="BJ257" s="3"/>
      <c r="BK257" s="1"/>
      <c r="BL257" s="384"/>
      <c r="BM257" s="3"/>
      <c r="BN257" s="3"/>
      <c r="BO257" s="3"/>
      <c r="BP257" s="1"/>
      <c r="BQ257" s="384"/>
      <c r="BR257" s="3"/>
      <c r="BS257" s="3"/>
      <c r="BT257" s="3"/>
      <c r="BU257" s="1"/>
      <c r="BV257" s="384"/>
      <c r="BW257" s="3"/>
      <c r="BX257" s="3"/>
      <c r="BY257" s="3"/>
      <c r="BZ257" s="1"/>
      <c r="CA257" s="384"/>
      <c r="CB257" s="3"/>
      <c r="CC257" s="3"/>
      <c r="CD257" s="3"/>
      <c r="CE257" s="1"/>
      <c r="CF257" s="384"/>
      <c r="CG257" s="3"/>
      <c r="CH257" s="3"/>
      <c r="CI257" s="3"/>
      <c r="CJ257" s="1"/>
      <c r="CK257" s="384"/>
      <c r="CL257" s="3"/>
      <c r="CM257" s="3"/>
      <c r="CN257" s="3"/>
      <c r="CO257" s="1"/>
      <c r="CP257" s="384"/>
      <c r="CQ257" s="3"/>
      <c r="CR257" s="3"/>
      <c r="CS257" s="3"/>
      <c r="CT257" s="1"/>
      <c r="CU257" s="384"/>
      <c r="CV257" s="3"/>
      <c r="CW257" s="3"/>
      <c r="CX257" s="3"/>
      <c r="CY257" s="1"/>
      <c r="CZ257" s="384"/>
      <c r="DA257" s="3"/>
      <c r="DB257" s="3"/>
      <c r="DC257" s="3"/>
      <c r="DD257" s="1"/>
      <c r="DE257" s="384"/>
      <c r="DF257" s="3"/>
      <c r="DG257" s="3"/>
      <c r="DH257" s="3"/>
      <c r="DI257" s="1"/>
      <c r="DJ257" s="384"/>
      <c r="DK257" s="3"/>
      <c r="DL257" s="3"/>
      <c r="DM257" s="3"/>
      <c r="DN257" s="1"/>
      <c r="DO257" s="384"/>
      <c r="DP257" s="3"/>
      <c r="DQ257" s="3"/>
      <c r="DR257" s="3"/>
      <c r="DS257" s="1"/>
      <c r="DT257" s="1"/>
      <c r="DU257" s="1"/>
      <c r="DV257" s="1"/>
      <c r="DW257" s="1"/>
      <c r="DX257" s="1"/>
      <c r="DY257" s="1"/>
    </row>
    <row r="258" spans="1:130" s="193" customFormat="1" ht="15" thickBot="1" x14ac:dyDescent="0.35">
      <c r="A258" s="1"/>
      <c r="B258" s="611"/>
      <c r="C258" s="200" t="s">
        <v>114</v>
      </c>
      <c r="D258" s="447"/>
      <c r="E258" s="237"/>
      <c r="F258" s="1"/>
      <c r="G258" s="1"/>
      <c r="H258" s="1"/>
      <c r="I258" s="1"/>
      <c r="J258" s="1"/>
      <c r="K258" s="2"/>
      <c r="L258" s="1"/>
      <c r="M258" s="1"/>
      <c r="N258" s="384"/>
      <c r="O258" s="207"/>
      <c r="P258" s="3"/>
      <c r="Q258" s="3"/>
      <c r="R258" s="3"/>
      <c r="S258" s="3"/>
      <c r="T258" s="3"/>
      <c r="U258" s="3"/>
      <c r="V258" s="3"/>
      <c r="W258" s="3"/>
      <c r="X258" s="384"/>
      <c r="Y258" s="3"/>
      <c r="Z258" s="3"/>
      <c r="AA258" s="3"/>
      <c r="AB258" s="1"/>
      <c r="AC258" s="384"/>
      <c r="AD258" s="3"/>
      <c r="AE258" s="3"/>
      <c r="AF258" s="3"/>
      <c r="AG258" s="1"/>
      <c r="AH258" s="384"/>
      <c r="AI258" s="3"/>
      <c r="AJ258" s="3"/>
      <c r="AK258" s="3"/>
      <c r="AL258" s="1"/>
      <c r="AM258" s="384"/>
      <c r="AN258" s="3"/>
      <c r="AO258" s="3"/>
      <c r="AP258" s="3"/>
      <c r="AQ258" s="1"/>
      <c r="AR258" s="384"/>
      <c r="AS258" s="3"/>
      <c r="AT258" s="3"/>
      <c r="AU258" s="3"/>
      <c r="AV258" s="1"/>
      <c r="AW258" s="384"/>
      <c r="AX258" s="3"/>
      <c r="AY258" s="3"/>
      <c r="AZ258" s="3"/>
      <c r="BA258" s="1"/>
      <c r="BB258" s="384"/>
      <c r="BC258" s="3"/>
      <c r="BD258" s="3"/>
      <c r="BE258" s="3"/>
      <c r="BF258" s="1"/>
      <c r="BG258" s="384"/>
      <c r="BH258" s="3"/>
      <c r="BI258" s="3"/>
      <c r="BJ258" s="3"/>
      <c r="BK258" s="1"/>
      <c r="BL258" s="384"/>
      <c r="BM258" s="3"/>
      <c r="BN258" s="3"/>
      <c r="BO258" s="3"/>
      <c r="BP258" s="1"/>
      <c r="BQ258" s="384"/>
      <c r="BR258" s="3"/>
      <c r="BS258" s="3"/>
      <c r="BT258" s="3"/>
      <c r="BU258" s="1"/>
      <c r="BV258" s="384"/>
      <c r="BW258" s="3"/>
      <c r="BX258" s="3"/>
      <c r="BY258" s="3"/>
      <c r="BZ258" s="1"/>
      <c r="CA258" s="384"/>
      <c r="CB258" s="3"/>
      <c r="CC258" s="3"/>
      <c r="CD258" s="3"/>
      <c r="CE258" s="1"/>
      <c r="CF258" s="384"/>
      <c r="CG258" s="3"/>
      <c r="CH258" s="3"/>
      <c r="CI258" s="3"/>
      <c r="CJ258" s="1"/>
      <c r="CK258" s="384"/>
      <c r="CL258" s="3"/>
      <c r="CM258" s="3"/>
      <c r="CN258" s="3"/>
      <c r="CO258" s="1"/>
      <c r="CP258" s="384"/>
      <c r="CQ258" s="3"/>
      <c r="CR258" s="3"/>
      <c r="CS258" s="3"/>
      <c r="CT258" s="1"/>
      <c r="CU258" s="384"/>
      <c r="CV258" s="3"/>
      <c r="CW258" s="3"/>
      <c r="CX258" s="3"/>
      <c r="CY258" s="1"/>
      <c r="CZ258" s="384"/>
      <c r="DA258" s="3"/>
      <c r="DB258" s="3"/>
      <c r="DC258" s="3"/>
      <c r="DD258" s="1"/>
      <c r="DE258" s="384"/>
      <c r="DF258" s="3"/>
      <c r="DG258" s="3"/>
      <c r="DH258" s="3"/>
      <c r="DI258" s="1"/>
      <c r="DJ258" s="384"/>
      <c r="DK258" s="3"/>
      <c r="DL258" s="3"/>
      <c r="DM258" s="3"/>
      <c r="DN258" s="1"/>
      <c r="DO258" s="384"/>
      <c r="DP258" s="3"/>
      <c r="DQ258" s="3"/>
      <c r="DR258" s="3"/>
      <c r="DS258" s="1"/>
      <c r="DT258" s="1"/>
      <c r="DU258" s="1"/>
      <c r="DV258" s="1"/>
      <c r="DW258" s="1"/>
      <c r="DX258" s="1"/>
      <c r="DY258" s="1"/>
    </row>
    <row r="262" spans="1:130" s="237" customFormat="1" x14ac:dyDescent="0.3">
      <c r="A262" s="1"/>
      <c r="B262" s="227" t="s">
        <v>433</v>
      </c>
      <c r="C262" s="193"/>
      <c r="D262" s="193"/>
      <c r="F262" s="1"/>
      <c r="G262" s="1"/>
      <c r="H262" s="1"/>
      <c r="I262" s="1"/>
      <c r="J262" s="1"/>
      <c r="K262" s="2"/>
      <c r="L262" s="1"/>
      <c r="M262" s="1"/>
      <c r="N262" s="384"/>
      <c r="O262" s="207"/>
      <c r="P262" s="3"/>
      <c r="Q262" s="3"/>
      <c r="R262" s="3"/>
      <c r="S262" s="3"/>
      <c r="T262" s="3"/>
      <c r="U262" s="3"/>
      <c r="V262" s="3"/>
      <c r="W262" s="3"/>
      <c r="X262" s="384"/>
      <c r="Y262" s="3"/>
      <c r="Z262" s="3"/>
      <c r="AA262" s="3"/>
      <c r="AB262" s="1"/>
      <c r="AC262" s="384"/>
      <c r="AD262" s="3"/>
      <c r="AE262" s="3"/>
      <c r="AF262" s="3"/>
      <c r="AG262" s="1"/>
      <c r="AH262" s="384"/>
      <c r="AI262" s="3"/>
      <c r="AJ262" s="3"/>
      <c r="AK262" s="3"/>
      <c r="AL262" s="1"/>
      <c r="AM262" s="384"/>
      <c r="AN262" s="3"/>
      <c r="AO262" s="3"/>
      <c r="AP262" s="3"/>
      <c r="AQ262" s="1"/>
      <c r="AR262" s="384"/>
      <c r="AS262" s="3"/>
      <c r="AT262" s="3"/>
      <c r="AU262" s="3"/>
      <c r="AV262" s="1"/>
      <c r="AW262" s="384"/>
      <c r="AX262" s="3"/>
      <c r="AY262" s="3"/>
      <c r="AZ262" s="3"/>
      <c r="BA262" s="1"/>
      <c r="BB262" s="384"/>
      <c r="BC262" s="3"/>
      <c r="BD262" s="3"/>
      <c r="BE262" s="3"/>
      <c r="BF262" s="1"/>
      <c r="BG262" s="384"/>
      <c r="BH262" s="3"/>
      <c r="BI262" s="3"/>
      <c r="BJ262" s="3"/>
      <c r="BK262" s="1"/>
      <c r="BL262" s="384"/>
      <c r="BM262" s="3"/>
      <c r="BN262" s="3"/>
      <c r="BO262" s="3"/>
      <c r="BP262" s="1"/>
      <c r="BQ262" s="384"/>
      <c r="BR262" s="3"/>
      <c r="BS262" s="3"/>
      <c r="BT262" s="3"/>
      <c r="BU262" s="1"/>
      <c r="BV262" s="384"/>
      <c r="BW262" s="3"/>
      <c r="BX262" s="3"/>
      <c r="BY262" s="3"/>
      <c r="BZ262" s="1"/>
      <c r="CA262" s="384"/>
      <c r="CB262" s="3"/>
      <c r="CC262" s="3"/>
      <c r="CD262" s="3"/>
      <c r="CE262" s="1"/>
      <c r="CF262" s="384"/>
      <c r="CG262" s="3"/>
      <c r="CH262" s="3"/>
      <c r="CI262" s="3"/>
      <c r="CJ262" s="1"/>
      <c r="CK262" s="384"/>
      <c r="CL262" s="3"/>
      <c r="CM262" s="3"/>
      <c r="CN262" s="3"/>
      <c r="CO262" s="1"/>
      <c r="CP262" s="384"/>
      <c r="CQ262" s="3"/>
      <c r="CR262" s="3"/>
      <c r="CS262" s="3"/>
      <c r="CT262" s="1"/>
      <c r="CU262" s="384"/>
      <c r="CV262" s="3"/>
      <c r="CW262" s="3"/>
      <c r="CX262" s="3"/>
      <c r="CY262" s="1"/>
      <c r="CZ262" s="384"/>
      <c r="DA262" s="3"/>
      <c r="DB262" s="3"/>
      <c r="DC262" s="3"/>
      <c r="DD262" s="1"/>
      <c r="DE262" s="384"/>
      <c r="DF262" s="3"/>
      <c r="DG262" s="3"/>
      <c r="DH262" s="3"/>
      <c r="DI262" s="1"/>
      <c r="DJ262" s="384"/>
      <c r="DK262" s="3"/>
      <c r="DL262" s="3"/>
      <c r="DM262" s="3"/>
      <c r="DN262" s="1"/>
      <c r="DO262" s="384"/>
      <c r="DP262" s="3"/>
      <c r="DQ262" s="3"/>
      <c r="DR262" s="3"/>
      <c r="DS262" s="1"/>
      <c r="DT262" s="1"/>
      <c r="DU262" s="1"/>
      <c r="DV262" s="1"/>
      <c r="DW262" s="1"/>
      <c r="DX262" s="1"/>
      <c r="DY262" s="1"/>
      <c r="DZ262" s="193"/>
    </row>
    <row r="263" spans="1:130" s="237" customFormat="1" ht="15" thickBot="1" x14ac:dyDescent="0.35">
      <c r="A263" s="1"/>
      <c r="B263" s="1"/>
      <c r="C263" s="193"/>
      <c r="D263" s="193"/>
      <c r="F263" s="1"/>
      <c r="G263" s="1"/>
      <c r="H263" s="1"/>
      <c r="I263" s="1"/>
      <c r="J263" s="1"/>
      <c r="K263" s="2"/>
      <c r="L263" s="1"/>
      <c r="M263" s="1"/>
      <c r="N263" s="384"/>
      <c r="O263" s="207"/>
      <c r="P263" s="3"/>
      <c r="Q263" s="3"/>
      <c r="R263" s="3"/>
      <c r="S263" s="3"/>
      <c r="T263" s="3"/>
      <c r="U263" s="3"/>
      <c r="V263" s="3"/>
      <c r="W263" s="3"/>
      <c r="X263" s="384"/>
      <c r="Y263" s="3"/>
      <c r="Z263" s="3"/>
      <c r="AA263" s="3"/>
      <c r="AB263" s="1"/>
      <c r="AC263" s="384"/>
      <c r="AD263" s="3"/>
      <c r="AE263" s="3"/>
      <c r="AF263" s="3"/>
      <c r="AG263" s="1"/>
      <c r="AH263" s="384"/>
      <c r="AI263" s="3"/>
      <c r="AJ263" s="3"/>
      <c r="AK263" s="3"/>
      <c r="AL263" s="1"/>
      <c r="AM263" s="384"/>
      <c r="AN263" s="3"/>
      <c r="AO263" s="3"/>
      <c r="AP263" s="3"/>
      <c r="AQ263" s="1"/>
      <c r="AR263" s="384"/>
      <c r="AS263" s="3"/>
      <c r="AT263" s="3"/>
      <c r="AU263" s="3"/>
      <c r="AV263" s="1"/>
      <c r="AW263" s="384"/>
      <c r="AX263" s="3"/>
      <c r="AY263" s="3"/>
      <c r="AZ263" s="3"/>
      <c r="BA263" s="1"/>
      <c r="BB263" s="384"/>
      <c r="BC263" s="3"/>
      <c r="BD263" s="3"/>
      <c r="BE263" s="3"/>
      <c r="BF263" s="1"/>
      <c r="BG263" s="384"/>
      <c r="BH263" s="3"/>
      <c r="BI263" s="3"/>
      <c r="BJ263" s="3"/>
      <c r="BK263" s="1"/>
      <c r="BL263" s="384"/>
      <c r="BM263" s="3"/>
      <c r="BN263" s="3"/>
      <c r="BO263" s="3"/>
      <c r="BP263" s="1"/>
      <c r="BQ263" s="384"/>
      <c r="BR263" s="3"/>
      <c r="BS263" s="3"/>
      <c r="BT263" s="3"/>
      <c r="BU263" s="1"/>
      <c r="BV263" s="384"/>
      <c r="BW263" s="3"/>
      <c r="BX263" s="3"/>
      <c r="BY263" s="3"/>
      <c r="BZ263" s="1"/>
      <c r="CA263" s="384"/>
      <c r="CB263" s="3"/>
      <c r="CC263" s="3"/>
      <c r="CD263" s="3"/>
      <c r="CE263" s="1"/>
      <c r="CF263" s="384"/>
      <c r="CG263" s="3"/>
      <c r="CH263" s="3"/>
      <c r="CI263" s="3"/>
      <c r="CJ263" s="1"/>
      <c r="CK263" s="384"/>
      <c r="CL263" s="3"/>
      <c r="CM263" s="3"/>
      <c r="CN263" s="3"/>
      <c r="CO263" s="1"/>
      <c r="CP263" s="384"/>
      <c r="CQ263" s="3"/>
      <c r="CR263" s="3"/>
      <c r="CS263" s="3"/>
      <c r="CT263" s="1"/>
      <c r="CU263" s="384"/>
      <c r="CV263" s="3"/>
      <c r="CW263" s="3"/>
      <c r="CX263" s="3"/>
      <c r="CY263" s="1"/>
      <c r="CZ263" s="384"/>
      <c r="DA263" s="3"/>
      <c r="DB263" s="3"/>
      <c r="DC263" s="3"/>
      <c r="DD263" s="1"/>
      <c r="DE263" s="384"/>
      <c r="DF263" s="3"/>
      <c r="DG263" s="3"/>
      <c r="DH263" s="3"/>
      <c r="DI263" s="1"/>
      <c r="DJ263" s="384"/>
      <c r="DK263" s="3"/>
      <c r="DL263" s="3"/>
      <c r="DM263" s="3"/>
      <c r="DN263" s="1"/>
      <c r="DO263" s="384"/>
      <c r="DP263" s="3"/>
      <c r="DQ263" s="3"/>
      <c r="DR263" s="3"/>
      <c r="DS263" s="1"/>
      <c r="DT263" s="1"/>
      <c r="DU263" s="1"/>
      <c r="DV263" s="1"/>
      <c r="DW263" s="1"/>
      <c r="DX263" s="1"/>
      <c r="DY263" s="1"/>
      <c r="DZ263" s="193"/>
    </row>
    <row r="264" spans="1:130" s="237" customFormat="1" ht="63" thickBot="1" x14ac:dyDescent="0.35">
      <c r="A264" s="1"/>
      <c r="B264" s="231" t="s">
        <v>434</v>
      </c>
      <c r="C264" s="232" t="s">
        <v>435</v>
      </c>
      <c r="D264" s="448" t="s">
        <v>800</v>
      </c>
      <c r="E264" s="554" t="s">
        <v>797</v>
      </c>
      <c r="F264" s="555" t="s">
        <v>798</v>
      </c>
      <c r="G264" s="556" t="s">
        <v>799</v>
      </c>
      <c r="H264" s="568" t="s">
        <v>815</v>
      </c>
      <c r="I264" s="569" t="s">
        <v>817</v>
      </c>
      <c r="J264" s="567" t="s">
        <v>818</v>
      </c>
      <c r="K264" s="2" t="s">
        <v>819</v>
      </c>
      <c r="L264" s="1"/>
      <c r="M264" s="1"/>
      <c r="N264" s="384" t="s">
        <v>771</v>
      </c>
      <c r="O264" s="207"/>
      <c r="S264" s="3"/>
      <c r="T264" s="3"/>
      <c r="U264" s="3"/>
      <c r="V264" s="3"/>
      <c r="W264" s="3"/>
      <c r="X264" s="384"/>
      <c r="Y264" s="3"/>
      <c r="Z264" s="3"/>
      <c r="AA264" s="3"/>
      <c r="AB264" s="1"/>
      <c r="AC264" s="384"/>
      <c r="AD264" s="3"/>
      <c r="AE264" s="3"/>
      <c r="AF264" s="3"/>
      <c r="AG264" s="1"/>
      <c r="AH264" s="384"/>
      <c r="AI264" s="3"/>
      <c r="AJ264" s="3"/>
      <c r="AK264" s="3"/>
      <c r="AL264" s="1"/>
      <c r="AM264" s="384"/>
      <c r="AN264" s="3"/>
      <c r="AO264" s="3"/>
      <c r="AP264" s="3"/>
      <c r="AQ264" s="1"/>
      <c r="AR264" s="384"/>
      <c r="AS264" s="3"/>
      <c r="AT264" s="3"/>
      <c r="AU264" s="3"/>
      <c r="AV264" s="1"/>
      <c r="AW264" s="384"/>
      <c r="AX264" s="3"/>
      <c r="AY264" s="3"/>
      <c r="AZ264" s="3"/>
      <c r="BA264" s="1"/>
      <c r="BB264" s="384"/>
      <c r="BC264" s="3"/>
      <c r="BD264" s="3"/>
      <c r="BE264" s="3"/>
      <c r="BF264" s="1"/>
      <c r="BG264" s="384"/>
      <c r="BH264" s="3"/>
      <c r="BI264" s="3"/>
      <c r="BJ264" s="3"/>
      <c r="BK264" s="1"/>
      <c r="BL264" s="384"/>
      <c r="BM264" s="3"/>
      <c r="BN264" s="3"/>
      <c r="BO264" s="3"/>
      <c r="BP264" s="1"/>
      <c r="BQ264" s="384"/>
      <c r="BR264" s="3"/>
      <c r="BS264" s="3"/>
      <c r="BT264" s="3"/>
      <c r="BU264" s="1"/>
      <c r="BV264" s="384"/>
      <c r="BW264" s="3"/>
      <c r="BX264" s="3"/>
      <c r="BY264" s="3"/>
      <c r="BZ264" s="1"/>
      <c r="CA264" s="384"/>
      <c r="CB264" s="3"/>
      <c r="CC264" s="3"/>
      <c r="CD264" s="3"/>
      <c r="CE264" s="1"/>
      <c r="CF264" s="384"/>
      <c r="CG264" s="3"/>
      <c r="CH264" s="3"/>
      <c r="CI264" s="3"/>
      <c r="CJ264" s="1"/>
      <c r="CK264" s="384"/>
      <c r="CL264" s="3"/>
      <c r="CM264" s="3"/>
      <c r="CN264" s="3"/>
      <c r="CO264" s="1"/>
      <c r="CP264" s="384"/>
      <c r="CQ264" s="3"/>
      <c r="CR264" s="3"/>
      <c r="CS264" s="3"/>
      <c r="CT264" s="1"/>
      <c r="CU264" s="384"/>
      <c r="CV264" s="3"/>
      <c r="CW264" s="3"/>
      <c r="CX264" s="3"/>
      <c r="CY264" s="1"/>
      <c r="CZ264" s="384"/>
      <c r="DA264" s="3"/>
      <c r="DB264" s="3"/>
      <c r="DC264" s="3"/>
      <c r="DD264" s="1"/>
      <c r="DE264" s="384"/>
      <c r="DF264" s="3"/>
      <c r="DG264" s="3"/>
      <c r="DH264" s="3"/>
      <c r="DI264" s="1"/>
      <c r="DJ264" s="384"/>
      <c r="DK264" s="3"/>
      <c r="DL264" s="3"/>
      <c r="DM264" s="3"/>
      <c r="DN264" s="1"/>
      <c r="DO264" s="384"/>
      <c r="DP264" s="3"/>
      <c r="DQ264" s="3"/>
      <c r="DR264" s="3"/>
      <c r="DS264" s="1"/>
      <c r="DT264" s="1"/>
      <c r="DU264" s="1"/>
      <c r="DV264" s="1"/>
      <c r="DW264" s="1"/>
      <c r="DX264" s="1"/>
      <c r="DY264" s="1"/>
      <c r="DZ264" s="193"/>
    </row>
    <row r="265" spans="1:130" s="237" customFormat="1" ht="16.2" thickBot="1" x14ac:dyDescent="0.35">
      <c r="A265" s="1"/>
      <c r="B265" s="365">
        <v>2015</v>
      </c>
      <c r="C265" s="566">
        <f>$C$299</f>
        <v>465999.19108478876</v>
      </c>
      <c r="D265" s="449">
        <f>C265</f>
        <v>465999.19108478876</v>
      </c>
      <c r="E265" s="557">
        <v>16401</v>
      </c>
      <c r="F265" s="558">
        <v>35799</v>
      </c>
      <c r="G265" s="559">
        <v>44848</v>
      </c>
      <c r="H265" s="570">
        <f>C265/F265</f>
        <v>13.017100787306594</v>
      </c>
      <c r="I265" s="571">
        <f>D265/E265</f>
        <v>28.412852331247411</v>
      </c>
      <c r="J265" s="237">
        <f>'Datos demográficos'!E15</f>
        <v>480924</v>
      </c>
      <c r="K265" s="237">
        <f>J265*I265</f>
        <v>13664422.59455283</v>
      </c>
      <c r="L265" s="1"/>
      <c r="M265" s="1"/>
      <c r="N265" s="384"/>
      <c r="O265" s="207"/>
      <c r="S265" s="3"/>
      <c r="T265" s="3"/>
      <c r="U265" s="3"/>
      <c r="V265" s="3"/>
      <c r="W265" s="3"/>
      <c r="X265" s="384"/>
      <c r="Y265" s="3"/>
      <c r="Z265" s="3"/>
      <c r="AA265" s="3"/>
      <c r="AB265" s="1"/>
      <c r="AC265" s="384"/>
      <c r="AD265" s="3"/>
      <c r="AE265" s="3"/>
      <c r="AF265" s="3"/>
      <c r="AG265" s="1"/>
      <c r="AH265" s="384"/>
      <c r="AI265" s="3"/>
      <c r="AJ265" s="3"/>
      <c r="AK265" s="3"/>
      <c r="AL265" s="1"/>
      <c r="AM265" s="384"/>
      <c r="AN265" s="3"/>
      <c r="AO265" s="3"/>
      <c r="AP265" s="3"/>
      <c r="AQ265" s="1"/>
      <c r="AR265" s="384"/>
      <c r="AS265" s="3"/>
      <c r="AT265" s="3"/>
      <c r="AU265" s="3"/>
      <c r="AV265" s="1"/>
      <c r="AW265" s="384"/>
      <c r="AX265" s="3"/>
      <c r="AY265" s="3"/>
      <c r="AZ265" s="3"/>
      <c r="BA265" s="1"/>
      <c r="BB265" s="384"/>
      <c r="BC265" s="3"/>
      <c r="BD265" s="3"/>
      <c r="BE265" s="3"/>
      <c r="BF265" s="1"/>
      <c r="BG265" s="384"/>
      <c r="BH265" s="3"/>
      <c r="BI265" s="3"/>
      <c r="BJ265" s="3"/>
      <c r="BK265" s="1"/>
      <c r="BL265" s="384"/>
      <c r="BM265" s="3"/>
      <c r="BN265" s="3"/>
      <c r="BO265" s="3"/>
      <c r="BP265" s="1"/>
      <c r="BQ265" s="384"/>
      <c r="BR265" s="3"/>
      <c r="BS265" s="3"/>
      <c r="BT265" s="3"/>
      <c r="BU265" s="1"/>
      <c r="BV265" s="384"/>
      <c r="BW265" s="3"/>
      <c r="BX265" s="3"/>
      <c r="BY265" s="3"/>
      <c r="BZ265" s="1"/>
      <c r="CA265" s="384"/>
      <c r="CB265" s="3"/>
      <c r="CC265" s="3"/>
      <c r="CD265" s="3"/>
      <c r="CE265" s="1"/>
      <c r="CF265" s="384"/>
      <c r="CG265" s="3"/>
      <c r="CH265" s="3"/>
      <c r="CI265" s="3"/>
      <c r="CJ265" s="1"/>
      <c r="CK265" s="384"/>
      <c r="CL265" s="3"/>
      <c r="CM265" s="3"/>
      <c r="CN265" s="3"/>
      <c r="CO265" s="1"/>
      <c r="CP265" s="384"/>
      <c r="CQ265" s="3"/>
      <c r="CR265" s="3"/>
      <c r="CS265" s="3"/>
      <c r="CT265" s="1"/>
      <c r="CU265" s="384"/>
      <c r="CV265" s="3"/>
      <c r="CW265" s="3"/>
      <c r="CX265" s="3"/>
      <c r="CY265" s="1"/>
      <c r="CZ265" s="384"/>
      <c r="DA265" s="3"/>
      <c r="DB265" s="3"/>
      <c r="DC265" s="3"/>
      <c r="DD265" s="1"/>
      <c r="DE265" s="384"/>
      <c r="DF265" s="3"/>
      <c r="DG265" s="3"/>
      <c r="DH265" s="3"/>
      <c r="DI265" s="1"/>
      <c r="DJ265" s="384"/>
      <c r="DK265" s="3"/>
      <c r="DL265" s="3"/>
      <c r="DM265" s="3"/>
      <c r="DN265" s="1"/>
      <c r="DO265" s="384"/>
      <c r="DP265" s="3"/>
      <c r="DQ265" s="3"/>
      <c r="DR265" s="3"/>
      <c r="DS265" s="1"/>
      <c r="DT265" s="1"/>
      <c r="DU265" s="1"/>
      <c r="DV265" s="1"/>
      <c r="DW265" s="1"/>
      <c r="DX265" s="1"/>
      <c r="DY265" s="1"/>
      <c r="DZ265" s="193"/>
    </row>
    <row r="266" spans="1:130" s="237" customFormat="1" x14ac:dyDescent="0.3">
      <c r="A266" s="1"/>
      <c r="B266" s="367">
        <v>2016</v>
      </c>
      <c r="C266" s="566">
        <f t="shared" ref="C266:C286" si="729">$C$299</f>
        <v>465999.19108478876</v>
      </c>
      <c r="D266" s="449">
        <f>C266</f>
        <v>465999.19108478876</v>
      </c>
      <c r="F266" s="1"/>
      <c r="G266" s="1"/>
      <c r="H266" s="1"/>
      <c r="I266" s="1"/>
      <c r="J266" s="1"/>
      <c r="K266" s="2"/>
      <c r="L266" s="1"/>
      <c r="M266" s="1"/>
      <c r="N266" s="384"/>
      <c r="O266" s="207"/>
      <c r="P266" s="3"/>
      <c r="Q266" s="3"/>
      <c r="R266" s="3"/>
      <c r="S266" s="3"/>
      <c r="T266" s="3"/>
      <c r="U266" s="3"/>
      <c r="V266" s="3"/>
      <c r="W266" s="3"/>
      <c r="X266" s="384"/>
      <c r="Y266" s="3"/>
      <c r="Z266" s="3"/>
      <c r="AA266" s="3"/>
      <c r="AB266" s="1"/>
      <c r="AC266" s="384"/>
      <c r="AD266" s="3"/>
      <c r="AE266" s="3"/>
      <c r="AF266" s="3"/>
      <c r="AG266" s="1"/>
      <c r="AH266" s="384"/>
      <c r="AI266" s="3"/>
      <c r="AJ266" s="3"/>
      <c r="AK266" s="3"/>
      <c r="AL266" s="1"/>
      <c r="AM266" s="384"/>
      <c r="AN266" s="3"/>
      <c r="AO266" s="3"/>
      <c r="AP266" s="3"/>
      <c r="AQ266" s="1"/>
      <c r="AR266" s="384"/>
      <c r="AS266" s="3"/>
      <c r="AT266" s="3"/>
      <c r="AU266" s="3"/>
      <c r="AV266" s="1"/>
      <c r="AW266" s="384"/>
      <c r="AX266" s="3"/>
      <c r="AY266" s="3"/>
      <c r="AZ266" s="3"/>
      <c r="BA266" s="1"/>
      <c r="BB266" s="384"/>
      <c r="BC266" s="3"/>
      <c r="BD266" s="3"/>
      <c r="BE266" s="3"/>
      <c r="BF266" s="1"/>
      <c r="BG266" s="384"/>
      <c r="BH266" s="3"/>
      <c r="BI266" s="3"/>
      <c r="BJ266" s="3"/>
      <c r="BK266" s="1"/>
      <c r="BL266" s="384"/>
      <c r="BM266" s="3"/>
      <c r="BN266" s="3"/>
      <c r="BO266" s="3"/>
      <c r="BP266" s="1"/>
      <c r="BQ266" s="384"/>
      <c r="BR266" s="3"/>
      <c r="BS266" s="3"/>
      <c r="BT266" s="3"/>
      <c r="BU266" s="1"/>
      <c r="BV266" s="384"/>
      <c r="BW266" s="3"/>
      <c r="BX266" s="3"/>
      <c r="BY266" s="3"/>
      <c r="BZ266" s="1"/>
      <c r="CA266" s="384"/>
      <c r="CB266" s="3"/>
      <c r="CC266" s="3"/>
      <c r="CD266" s="3"/>
      <c r="CE266" s="1"/>
      <c r="CF266" s="384"/>
      <c r="CG266" s="3"/>
      <c r="CH266" s="3"/>
      <c r="CI266" s="3"/>
      <c r="CJ266" s="1"/>
      <c r="CK266" s="384"/>
      <c r="CL266" s="3"/>
      <c r="CM266" s="3"/>
      <c r="CN266" s="3"/>
      <c r="CO266" s="1"/>
      <c r="CP266" s="384"/>
      <c r="CQ266" s="3"/>
      <c r="CR266" s="3"/>
      <c r="CS266" s="3"/>
      <c r="CT266" s="1"/>
      <c r="CU266" s="384"/>
      <c r="CV266" s="3"/>
      <c r="CW266" s="3"/>
      <c r="CX266" s="3"/>
      <c r="CY266" s="1"/>
      <c r="CZ266" s="384"/>
      <c r="DA266" s="3"/>
      <c r="DB266" s="3"/>
      <c r="DC266" s="3"/>
      <c r="DD266" s="1"/>
      <c r="DE266" s="384"/>
      <c r="DF266" s="3"/>
      <c r="DG266" s="3"/>
      <c r="DH266" s="3"/>
      <c r="DI266" s="1"/>
      <c r="DJ266" s="384"/>
      <c r="DK266" s="3"/>
      <c r="DL266" s="3"/>
      <c r="DM266" s="3"/>
      <c r="DN266" s="1"/>
      <c r="DO266" s="384"/>
      <c r="DP266" s="3"/>
      <c r="DQ266" s="3"/>
      <c r="DR266" s="3"/>
      <c r="DS266" s="1"/>
      <c r="DT266" s="1"/>
      <c r="DU266" s="1"/>
      <c r="DV266" s="1"/>
      <c r="DW266" s="1"/>
      <c r="DX266" s="1"/>
      <c r="DY266" s="1"/>
      <c r="DZ266" s="193"/>
    </row>
    <row r="267" spans="1:130" s="237" customFormat="1" x14ac:dyDescent="0.3">
      <c r="A267" s="1"/>
      <c r="B267" s="365">
        <v>2017</v>
      </c>
      <c r="C267" s="566">
        <f t="shared" si="729"/>
        <v>465999.19108478876</v>
      </c>
      <c r="D267" s="449">
        <f>C267</f>
        <v>465999.19108478876</v>
      </c>
      <c r="F267" s="1"/>
      <c r="G267" s="1"/>
      <c r="H267" s="1"/>
      <c r="I267" s="1"/>
      <c r="J267" s="1"/>
      <c r="K267" s="2"/>
      <c r="L267" s="1"/>
      <c r="M267" s="1"/>
      <c r="N267" s="384"/>
      <c r="O267" s="207"/>
      <c r="P267" s="3"/>
      <c r="Q267" s="3"/>
      <c r="R267" s="3"/>
      <c r="S267" s="3"/>
      <c r="T267" s="3"/>
      <c r="U267" s="3"/>
      <c r="V267" s="3"/>
      <c r="W267" s="3"/>
      <c r="X267" s="384"/>
      <c r="Y267" s="3"/>
      <c r="Z267" s="3"/>
      <c r="AA267" s="3"/>
      <c r="AB267" s="1"/>
      <c r="AC267" s="384"/>
      <c r="AD267" s="3"/>
      <c r="AE267" s="3"/>
      <c r="AF267" s="3"/>
      <c r="AG267" s="1"/>
      <c r="AH267" s="384"/>
      <c r="AI267" s="3"/>
      <c r="AJ267" s="3"/>
      <c r="AK267" s="3"/>
      <c r="AL267" s="1"/>
      <c r="AM267" s="384"/>
      <c r="AN267" s="3"/>
      <c r="AO267" s="3"/>
      <c r="AP267" s="3"/>
      <c r="AQ267" s="1"/>
      <c r="AR267" s="384"/>
      <c r="AS267" s="3"/>
      <c r="AT267" s="3"/>
      <c r="AU267" s="3"/>
      <c r="AV267" s="1"/>
      <c r="AW267" s="384"/>
      <c r="AX267" s="3"/>
      <c r="AY267" s="3"/>
      <c r="AZ267" s="3"/>
      <c r="BA267" s="1"/>
      <c r="BB267" s="384"/>
      <c r="BC267" s="3"/>
      <c r="BD267" s="3"/>
      <c r="BE267" s="3"/>
      <c r="BF267" s="1"/>
      <c r="BG267" s="384"/>
      <c r="BH267" s="3"/>
      <c r="BI267" s="3"/>
      <c r="BJ267" s="3"/>
      <c r="BK267" s="1"/>
      <c r="BL267" s="384"/>
      <c r="BM267" s="3"/>
      <c r="BN267" s="3"/>
      <c r="BO267" s="3"/>
      <c r="BP267" s="1"/>
      <c r="BQ267" s="384"/>
      <c r="BR267" s="3"/>
      <c r="BS267" s="3"/>
      <c r="BT267" s="3"/>
      <c r="BU267" s="1"/>
      <c r="BV267" s="384"/>
      <c r="BW267" s="3"/>
      <c r="BX267" s="3"/>
      <c r="BY267" s="3"/>
      <c r="BZ267" s="1"/>
      <c r="CA267" s="384"/>
      <c r="CB267" s="3"/>
      <c r="CC267" s="3"/>
      <c r="CD267" s="3"/>
      <c r="CE267" s="1"/>
      <c r="CF267" s="384"/>
      <c r="CG267" s="3"/>
      <c r="CH267" s="3"/>
      <c r="CI267" s="3"/>
      <c r="CJ267" s="1"/>
      <c r="CK267" s="384"/>
      <c r="CL267" s="3"/>
      <c r="CM267" s="3"/>
      <c r="CN267" s="3"/>
      <c r="CO267" s="1"/>
      <c r="CP267" s="384"/>
      <c r="CQ267" s="3"/>
      <c r="CR267" s="3"/>
      <c r="CS267" s="3"/>
      <c r="CT267" s="1"/>
      <c r="CU267" s="384"/>
      <c r="CV267" s="3"/>
      <c r="CW267" s="3"/>
      <c r="CX267" s="3"/>
      <c r="CY267" s="1"/>
      <c r="CZ267" s="384"/>
      <c r="DA267" s="3"/>
      <c r="DB267" s="3"/>
      <c r="DC267" s="3"/>
      <c r="DD267" s="1"/>
      <c r="DE267" s="384"/>
      <c r="DF267" s="3"/>
      <c r="DG267" s="3"/>
      <c r="DH267" s="3"/>
      <c r="DI267" s="1"/>
      <c r="DJ267" s="384"/>
      <c r="DK267" s="3"/>
      <c r="DL267" s="3"/>
      <c r="DM267" s="3"/>
      <c r="DN267" s="1"/>
      <c r="DO267" s="384"/>
      <c r="DP267" s="3"/>
      <c r="DQ267" s="3"/>
      <c r="DR267" s="3"/>
      <c r="DS267" s="1"/>
      <c r="DT267" s="1"/>
      <c r="DU267" s="1"/>
      <c r="DV267" s="1"/>
      <c r="DW267" s="1"/>
      <c r="DX267" s="1"/>
      <c r="DY267" s="1"/>
      <c r="DZ267" s="193"/>
    </row>
    <row r="268" spans="1:130" s="237" customFormat="1" x14ac:dyDescent="0.3">
      <c r="A268" s="1"/>
      <c r="B268" s="367">
        <v>2018</v>
      </c>
      <c r="C268" s="566">
        <f t="shared" si="729"/>
        <v>465999.19108478876</v>
      </c>
      <c r="D268" s="449">
        <f>C268*0.65</f>
        <v>302899.47420511273</v>
      </c>
      <c r="F268" s="1"/>
      <c r="G268" s="1"/>
      <c r="H268" s="1"/>
      <c r="I268" s="1"/>
      <c r="J268" s="1"/>
      <c r="K268" s="2"/>
      <c r="L268" s="1"/>
      <c r="M268" s="1"/>
      <c r="N268" s="384"/>
      <c r="O268" s="207"/>
      <c r="P268" s="3"/>
      <c r="Q268" s="3"/>
      <c r="R268" s="3"/>
      <c r="S268" s="3"/>
      <c r="T268" s="3"/>
      <c r="U268" s="3"/>
      <c r="V268" s="3"/>
      <c r="W268" s="3"/>
      <c r="X268" s="384"/>
      <c r="Y268" s="3"/>
      <c r="Z268" s="3"/>
      <c r="AA268" s="3"/>
      <c r="AB268" s="1"/>
      <c r="AC268" s="384"/>
      <c r="AD268" s="3"/>
      <c r="AE268" s="3"/>
      <c r="AF268" s="3"/>
      <c r="AG268" s="1"/>
      <c r="AH268" s="384"/>
      <c r="AI268" s="3"/>
      <c r="AJ268" s="3"/>
      <c r="AK268" s="3"/>
      <c r="AL268" s="1"/>
      <c r="AM268" s="384"/>
      <c r="AN268" s="3"/>
      <c r="AO268" s="3"/>
      <c r="AP268" s="3"/>
      <c r="AQ268" s="1"/>
      <c r="AR268" s="384"/>
      <c r="AS268" s="3"/>
      <c r="AT268" s="3"/>
      <c r="AU268" s="3"/>
      <c r="AV268" s="1"/>
      <c r="AW268" s="384"/>
      <c r="AX268" s="3"/>
      <c r="AY268" s="3"/>
      <c r="AZ268" s="3"/>
      <c r="BA268" s="1"/>
      <c r="BB268" s="384"/>
      <c r="BC268" s="3"/>
      <c r="BD268" s="3"/>
      <c r="BE268" s="3"/>
      <c r="BF268" s="1"/>
      <c r="BG268" s="384"/>
      <c r="BH268" s="3"/>
      <c r="BI268" s="3"/>
      <c r="BJ268" s="3"/>
      <c r="BK268" s="1"/>
      <c r="BL268" s="384"/>
      <c r="BM268" s="3"/>
      <c r="BN268" s="3"/>
      <c r="BO268" s="3"/>
      <c r="BP268" s="1"/>
      <c r="BQ268" s="384"/>
      <c r="BR268" s="3"/>
      <c r="BS268" s="3"/>
      <c r="BT268" s="3"/>
      <c r="BU268" s="1"/>
      <c r="BV268" s="384"/>
      <c r="BW268" s="3"/>
      <c r="BX268" s="3"/>
      <c r="BY268" s="3"/>
      <c r="BZ268" s="1"/>
      <c r="CA268" s="384"/>
      <c r="CB268" s="3"/>
      <c r="CC268" s="3"/>
      <c r="CD268" s="3"/>
      <c r="CE268" s="1"/>
      <c r="CF268" s="384"/>
      <c r="CG268" s="3"/>
      <c r="CH268" s="3"/>
      <c r="CI268" s="3"/>
      <c r="CJ268" s="1"/>
      <c r="CK268" s="384"/>
      <c r="CL268" s="3"/>
      <c r="CM268" s="3"/>
      <c r="CN268" s="3"/>
      <c r="CO268" s="1"/>
      <c r="CP268" s="384"/>
      <c r="CQ268" s="3"/>
      <c r="CR268" s="3"/>
      <c r="CS268" s="3"/>
      <c r="CT268" s="1"/>
      <c r="CU268" s="384"/>
      <c r="CV268" s="3"/>
      <c r="CW268" s="3"/>
      <c r="CX268" s="3"/>
      <c r="CY268" s="1"/>
      <c r="CZ268" s="384"/>
      <c r="DA268" s="3"/>
      <c r="DB268" s="3"/>
      <c r="DC268" s="3"/>
      <c r="DD268" s="1"/>
      <c r="DE268" s="384"/>
      <c r="DF268" s="3"/>
      <c r="DG268" s="3"/>
      <c r="DH268" s="3"/>
      <c r="DI268" s="1"/>
      <c r="DJ268" s="384"/>
      <c r="DK268" s="3"/>
      <c r="DL268" s="3"/>
      <c r="DM268" s="3"/>
      <c r="DN268" s="1"/>
      <c r="DO268" s="384"/>
      <c r="DP268" s="3"/>
      <c r="DQ268" s="3"/>
      <c r="DR268" s="3"/>
      <c r="DS268" s="1"/>
      <c r="DT268" s="1"/>
      <c r="DU268" s="1"/>
      <c r="DV268" s="1"/>
      <c r="DW268" s="1"/>
      <c r="DX268" s="1"/>
      <c r="DY268" s="1"/>
      <c r="DZ268" s="193"/>
    </row>
    <row r="269" spans="1:130" s="237" customFormat="1" x14ac:dyDescent="0.3">
      <c r="A269" s="1"/>
      <c r="B269" s="365">
        <v>2019</v>
      </c>
      <c r="C269" s="566">
        <f t="shared" si="729"/>
        <v>465999.19108478876</v>
      </c>
      <c r="D269" s="449">
        <f>C269*0.65</f>
        <v>302899.47420511273</v>
      </c>
      <c r="F269" s="1"/>
      <c r="G269" s="1"/>
      <c r="H269" s="1"/>
      <c r="I269" s="1"/>
      <c r="J269" s="1"/>
      <c r="K269" s="2"/>
      <c r="L269" s="1"/>
      <c r="M269" s="1"/>
      <c r="N269" s="384"/>
      <c r="O269" s="207"/>
      <c r="P269" s="3"/>
      <c r="Q269" s="3"/>
      <c r="R269" s="3"/>
      <c r="S269" s="3"/>
      <c r="T269" s="3"/>
      <c r="U269" s="3"/>
      <c r="V269" s="3"/>
      <c r="W269" s="3"/>
      <c r="X269" s="384"/>
      <c r="Y269" s="3"/>
      <c r="Z269" s="3"/>
      <c r="AA269" s="3"/>
      <c r="AB269" s="1"/>
      <c r="AC269" s="384"/>
      <c r="AD269" s="3"/>
      <c r="AE269" s="3"/>
      <c r="AF269" s="3"/>
      <c r="AG269" s="1"/>
      <c r="AH269" s="384"/>
      <c r="AI269" s="3"/>
      <c r="AJ269" s="3"/>
      <c r="AK269" s="3"/>
      <c r="AL269" s="1"/>
      <c r="AM269" s="384"/>
      <c r="AN269" s="3"/>
      <c r="AO269" s="3"/>
      <c r="AP269" s="3"/>
      <c r="AQ269" s="1"/>
      <c r="AR269" s="384"/>
      <c r="AS269" s="3"/>
      <c r="AT269" s="3"/>
      <c r="AU269" s="3"/>
      <c r="AV269" s="1"/>
      <c r="AW269" s="384"/>
      <c r="AX269" s="3"/>
      <c r="AY269" s="3"/>
      <c r="AZ269" s="3"/>
      <c r="BA269" s="1"/>
      <c r="BB269" s="384"/>
      <c r="BC269" s="3"/>
      <c r="BD269" s="3"/>
      <c r="BE269" s="3"/>
      <c r="BF269" s="1"/>
      <c r="BG269" s="384"/>
      <c r="BH269" s="3"/>
      <c r="BI269" s="3"/>
      <c r="BJ269" s="3"/>
      <c r="BK269" s="1"/>
      <c r="BL269" s="384"/>
      <c r="BM269" s="3"/>
      <c r="BN269" s="3"/>
      <c r="BO269" s="3"/>
      <c r="BP269" s="1"/>
      <c r="BQ269" s="384"/>
      <c r="BR269" s="3"/>
      <c r="BS269" s="3"/>
      <c r="BT269" s="3"/>
      <c r="BU269" s="1"/>
      <c r="BV269" s="384"/>
      <c r="BW269" s="3"/>
      <c r="BX269" s="3"/>
      <c r="BY269" s="3"/>
      <c r="BZ269" s="1"/>
      <c r="CA269" s="384"/>
      <c r="CB269" s="3"/>
      <c r="CC269" s="3"/>
      <c r="CD269" s="3"/>
      <c r="CE269" s="1"/>
      <c r="CF269" s="384"/>
      <c r="CG269" s="3"/>
      <c r="CH269" s="3"/>
      <c r="CI269" s="3"/>
      <c r="CJ269" s="1"/>
      <c r="CK269" s="384"/>
      <c r="CL269" s="3"/>
      <c r="CM269" s="3"/>
      <c r="CN269" s="3"/>
      <c r="CO269" s="1"/>
      <c r="CP269" s="384"/>
      <c r="CQ269" s="3"/>
      <c r="CR269" s="3"/>
      <c r="CS269" s="3"/>
      <c r="CT269" s="1"/>
      <c r="CU269" s="384"/>
      <c r="CV269" s="3"/>
      <c r="CW269" s="3"/>
      <c r="CX269" s="3"/>
      <c r="CY269" s="1"/>
      <c r="CZ269" s="384"/>
      <c r="DA269" s="3"/>
      <c r="DB269" s="3"/>
      <c r="DC269" s="3"/>
      <c r="DD269" s="1"/>
      <c r="DE269" s="384"/>
      <c r="DF269" s="3"/>
      <c r="DG269" s="3"/>
      <c r="DH269" s="3"/>
      <c r="DI269" s="1"/>
      <c r="DJ269" s="384"/>
      <c r="DK269" s="3"/>
      <c r="DL269" s="3"/>
      <c r="DM269" s="3"/>
      <c r="DN269" s="1"/>
      <c r="DO269" s="384"/>
      <c r="DP269" s="3"/>
      <c r="DQ269" s="3"/>
      <c r="DR269" s="3"/>
      <c r="DS269" s="1"/>
      <c r="DT269" s="1"/>
      <c r="DU269" s="1"/>
      <c r="DV269" s="1"/>
      <c r="DW269" s="1"/>
      <c r="DX269" s="1"/>
      <c r="DY269" s="1"/>
      <c r="DZ269" s="193"/>
    </row>
    <row r="270" spans="1:130" s="237" customFormat="1" x14ac:dyDescent="0.3">
      <c r="A270" s="1"/>
      <c r="B270" s="230">
        <v>2020</v>
      </c>
      <c r="C270" s="566">
        <f t="shared" si="729"/>
        <v>465999.19108478876</v>
      </c>
      <c r="D270" s="450">
        <f>C270*0.1</f>
        <v>46599.919108478876</v>
      </c>
      <c r="F270" s="1"/>
      <c r="G270" s="1"/>
      <c r="H270" s="1"/>
      <c r="I270" s="1"/>
      <c r="J270" s="1"/>
      <c r="K270" s="2"/>
      <c r="L270" s="1"/>
      <c r="M270" s="1"/>
      <c r="N270" s="384"/>
      <c r="O270" s="207"/>
      <c r="P270" s="3"/>
      <c r="Q270" s="3"/>
      <c r="R270" s="3"/>
      <c r="S270" s="3"/>
      <c r="T270" s="3"/>
      <c r="U270" s="3"/>
      <c r="V270" s="3"/>
      <c r="W270" s="3"/>
      <c r="X270" s="384"/>
      <c r="Y270" s="3"/>
      <c r="Z270" s="3"/>
      <c r="AA270" s="3"/>
      <c r="AB270" s="1"/>
      <c r="AC270" s="384"/>
      <c r="AD270" s="3"/>
      <c r="AE270" s="3"/>
      <c r="AF270" s="3"/>
      <c r="AG270" s="1"/>
      <c r="AH270" s="384"/>
      <c r="AI270" s="3"/>
      <c r="AJ270" s="3"/>
      <c r="AK270" s="3"/>
      <c r="AL270" s="1"/>
      <c r="AM270" s="384"/>
      <c r="AN270" s="3"/>
      <c r="AO270" s="3"/>
      <c r="AP270" s="3"/>
      <c r="AQ270" s="1"/>
      <c r="AR270" s="384"/>
      <c r="AS270" s="3"/>
      <c r="AT270" s="3"/>
      <c r="AU270" s="3"/>
      <c r="AV270" s="1"/>
      <c r="AW270" s="384"/>
      <c r="AX270" s="3"/>
      <c r="AY270" s="3"/>
      <c r="AZ270" s="3"/>
      <c r="BA270" s="1"/>
      <c r="BB270" s="384"/>
      <c r="BC270" s="3"/>
      <c r="BD270" s="3"/>
      <c r="BE270" s="3"/>
      <c r="BF270" s="1"/>
      <c r="BG270" s="384"/>
      <c r="BH270" s="3"/>
      <c r="BI270" s="3"/>
      <c r="BJ270" s="3"/>
      <c r="BK270" s="1"/>
      <c r="BL270" s="384"/>
      <c r="BM270" s="3"/>
      <c r="BN270" s="3"/>
      <c r="BO270" s="3"/>
      <c r="BP270" s="1"/>
      <c r="BQ270" s="384"/>
      <c r="BR270" s="3"/>
      <c r="BS270" s="3"/>
      <c r="BT270" s="3"/>
      <c r="BU270" s="1"/>
      <c r="BV270" s="384"/>
      <c r="BW270" s="3"/>
      <c r="BX270" s="3"/>
      <c r="BY270" s="3"/>
      <c r="BZ270" s="1"/>
      <c r="CA270" s="384"/>
      <c r="CB270" s="3"/>
      <c r="CC270" s="3"/>
      <c r="CD270" s="3"/>
      <c r="CE270" s="1"/>
      <c r="CF270" s="384"/>
      <c r="CG270" s="3"/>
      <c r="CH270" s="3"/>
      <c r="CI270" s="3"/>
      <c r="CJ270" s="1"/>
      <c r="CK270" s="384"/>
      <c r="CL270" s="3"/>
      <c r="CM270" s="3"/>
      <c r="CN270" s="3"/>
      <c r="CO270" s="1"/>
      <c r="CP270" s="384"/>
      <c r="CQ270" s="3"/>
      <c r="CR270" s="3"/>
      <c r="CS270" s="3"/>
      <c r="CT270" s="1"/>
      <c r="CU270" s="384"/>
      <c r="CV270" s="3"/>
      <c r="CW270" s="3"/>
      <c r="CX270" s="3"/>
      <c r="CY270" s="1"/>
      <c r="CZ270" s="384"/>
      <c r="DA270" s="3"/>
      <c r="DB270" s="3"/>
      <c r="DC270" s="3"/>
      <c r="DD270" s="1"/>
      <c r="DE270" s="384"/>
      <c r="DF270" s="3"/>
      <c r="DG270" s="3"/>
      <c r="DH270" s="3"/>
      <c r="DI270" s="1"/>
      <c r="DJ270" s="384"/>
      <c r="DK270" s="3"/>
      <c r="DL270" s="3"/>
      <c r="DM270" s="3"/>
      <c r="DN270" s="1"/>
      <c r="DO270" s="384"/>
      <c r="DP270" s="3"/>
      <c r="DQ270" s="3"/>
      <c r="DR270" s="3"/>
      <c r="DS270" s="1"/>
      <c r="DT270" s="1"/>
      <c r="DU270" s="1"/>
      <c r="DV270" s="1"/>
      <c r="DW270" s="1"/>
      <c r="DX270" s="1"/>
      <c r="DY270" s="1"/>
      <c r="DZ270" s="193"/>
    </row>
    <row r="271" spans="1:130" s="237" customFormat="1" x14ac:dyDescent="0.3">
      <c r="A271" s="1"/>
      <c r="B271" s="229">
        <v>2021</v>
      </c>
      <c r="C271" s="566">
        <f t="shared" si="729"/>
        <v>465999.19108478876</v>
      </c>
      <c r="D271" s="450">
        <f t="shared" ref="D271:D286" si="730">C271*0.1</f>
        <v>46599.919108478876</v>
      </c>
      <c r="F271" s="1"/>
      <c r="G271" s="1"/>
      <c r="H271" s="1"/>
      <c r="I271" s="1"/>
      <c r="J271" s="1"/>
      <c r="K271" s="2"/>
      <c r="L271" s="1"/>
      <c r="M271" s="1"/>
      <c r="N271" s="384"/>
      <c r="O271" s="207"/>
      <c r="P271" s="3"/>
      <c r="Q271" s="3"/>
      <c r="R271" s="3"/>
      <c r="S271" s="3"/>
      <c r="T271" s="3"/>
      <c r="U271" s="3"/>
      <c r="V271" s="3"/>
      <c r="W271" s="3"/>
      <c r="X271" s="384"/>
      <c r="Y271" s="3"/>
      <c r="Z271" s="3"/>
      <c r="AA271" s="3"/>
      <c r="AB271" s="1"/>
      <c r="AC271" s="384"/>
      <c r="AD271" s="3"/>
      <c r="AE271" s="3"/>
      <c r="AF271" s="3"/>
      <c r="AG271" s="1"/>
      <c r="AH271" s="384"/>
      <c r="AI271" s="3"/>
      <c r="AJ271" s="3"/>
      <c r="AK271" s="3"/>
      <c r="AL271" s="1"/>
      <c r="AM271" s="384"/>
      <c r="AN271" s="3"/>
      <c r="AO271" s="3"/>
      <c r="AP271" s="3"/>
      <c r="AQ271" s="1"/>
      <c r="AR271" s="384"/>
      <c r="AS271" s="3"/>
      <c r="AT271" s="3"/>
      <c r="AU271" s="3"/>
      <c r="AV271" s="1"/>
      <c r="AW271" s="384"/>
      <c r="AX271" s="3"/>
      <c r="AY271" s="3"/>
      <c r="AZ271" s="3"/>
      <c r="BA271" s="1"/>
      <c r="BB271" s="384"/>
      <c r="BC271" s="3"/>
      <c r="BD271" s="3"/>
      <c r="BE271" s="3"/>
      <c r="BF271" s="1"/>
      <c r="BG271" s="384"/>
      <c r="BH271" s="3"/>
      <c r="BI271" s="3"/>
      <c r="BJ271" s="3"/>
      <c r="BK271" s="1"/>
      <c r="BL271" s="384"/>
      <c r="BM271" s="3"/>
      <c r="BN271" s="3"/>
      <c r="BO271" s="3"/>
      <c r="BP271" s="1"/>
      <c r="BQ271" s="384"/>
      <c r="BR271" s="3"/>
      <c r="BS271" s="3"/>
      <c r="BT271" s="3"/>
      <c r="BU271" s="1"/>
      <c r="BV271" s="384"/>
      <c r="BW271" s="3"/>
      <c r="BX271" s="3"/>
      <c r="BY271" s="3"/>
      <c r="BZ271" s="1"/>
      <c r="CA271" s="384"/>
      <c r="CB271" s="3"/>
      <c r="CC271" s="3"/>
      <c r="CD271" s="3"/>
      <c r="CE271" s="1"/>
      <c r="CF271" s="384"/>
      <c r="CG271" s="3"/>
      <c r="CH271" s="3"/>
      <c r="CI271" s="3"/>
      <c r="CJ271" s="1"/>
      <c r="CK271" s="384"/>
      <c r="CL271" s="3"/>
      <c r="CM271" s="3"/>
      <c r="CN271" s="3"/>
      <c r="CO271" s="1"/>
      <c r="CP271" s="384"/>
      <c r="CQ271" s="3"/>
      <c r="CR271" s="3"/>
      <c r="CS271" s="3"/>
      <c r="CT271" s="1"/>
      <c r="CU271" s="384"/>
      <c r="CV271" s="3"/>
      <c r="CW271" s="3"/>
      <c r="CX271" s="3"/>
      <c r="CY271" s="1"/>
      <c r="CZ271" s="384"/>
      <c r="DA271" s="3"/>
      <c r="DB271" s="3"/>
      <c r="DC271" s="3"/>
      <c r="DD271" s="1"/>
      <c r="DE271" s="384"/>
      <c r="DF271" s="3"/>
      <c r="DG271" s="3"/>
      <c r="DH271" s="3"/>
      <c r="DI271" s="1"/>
      <c r="DJ271" s="384"/>
      <c r="DK271" s="3"/>
      <c r="DL271" s="3"/>
      <c r="DM271" s="3"/>
      <c r="DN271" s="1"/>
      <c r="DO271" s="384"/>
      <c r="DP271" s="3"/>
      <c r="DQ271" s="3"/>
      <c r="DR271" s="3"/>
      <c r="DS271" s="1"/>
      <c r="DT271" s="1"/>
      <c r="DU271" s="1"/>
      <c r="DV271" s="1"/>
      <c r="DW271" s="1"/>
      <c r="DX271" s="1"/>
      <c r="DY271" s="1"/>
      <c r="DZ271" s="193"/>
    </row>
    <row r="272" spans="1:130" s="237" customFormat="1" x14ac:dyDescent="0.3">
      <c r="A272" s="1"/>
      <c r="B272" s="230">
        <v>2022</v>
      </c>
      <c r="C272" s="566">
        <f t="shared" si="729"/>
        <v>465999.19108478876</v>
      </c>
      <c r="D272" s="450">
        <f t="shared" si="730"/>
        <v>46599.919108478876</v>
      </c>
      <c r="F272" s="1"/>
      <c r="G272" s="1"/>
      <c r="H272" s="1"/>
      <c r="I272" s="1"/>
      <c r="J272" s="1"/>
      <c r="K272" s="2"/>
      <c r="L272" s="1"/>
      <c r="M272" s="1"/>
      <c r="N272" s="384"/>
      <c r="O272" s="207"/>
      <c r="P272" s="3"/>
      <c r="Q272" s="3"/>
      <c r="R272" s="3"/>
      <c r="S272" s="3"/>
      <c r="T272" s="3"/>
      <c r="U272" s="3"/>
      <c r="V272" s="3"/>
      <c r="W272" s="3"/>
      <c r="X272" s="384"/>
      <c r="Y272" s="3"/>
      <c r="Z272" s="3"/>
      <c r="AA272" s="3"/>
      <c r="AB272" s="1"/>
      <c r="AC272" s="384"/>
      <c r="AD272" s="3"/>
      <c r="AE272" s="3"/>
      <c r="AF272" s="3"/>
      <c r="AG272" s="1"/>
      <c r="AH272" s="384"/>
      <c r="AI272" s="3"/>
      <c r="AJ272" s="3"/>
      <c r="AK272" s="3"/>
      <c r="AL272" s="1"/>
      <c r="AM272" s="384"/>
      <c r="AN272" s="3"/>
      <c r="AO272" s="3"/>
      <c r="AP272" s="3"/>
      <c r="AQ272" s="1"/>
      <c r="AR272" s="384"/>
      <c r="AS272" s="3"/>
      <c r="AT272" s="3"/>
      <c r="AU272" s="3"/>
      <c r="AV272" s="1"/>
      <c r="AW272" s="384"/>
      <c r="AX272" s="3"/>
      <c r="AY272" s="3"/>
      <c r="AZ272" s="3"/>
      <c r="BA272" s="1"/>
      <c r="BB272" s="384"/>
      <c r="BC272" s="3"/>
      <c r="BD272" s="3"/>
      <c r="BE272" s="3"/>
      <c r="BF272" s="1"/>
      <c r="BG272" s="384"/>
      <c r="BH272" s="3"/>
      <c r="BI272" s="3"/>
      <c r="BJ272" s="3"/>
      <c r="BK272" s="1"/>
      <c r="BL272" s="384"/>
      <c r="BM272" s="3"/>
      <c r="BN272" s="3"/>
      <c r="BO272" s="3"/>
      <c r="BP272" s="1"/>
      <c r="BQ272" s="384"/>
      <c r="BR272" s="3"/>
      <c r="BS272" s="3"/>
      <c r="BT272" s="3"/>
      <c r="BU272" s="1"/>
      <c r="BV272" s="384"/>
      <c r="BW272" s="3"/>
      <c r="BX272" s="3"/>
      <c r="BY272" s="3"/>
      <c r="BZ272" s="1"/>
      <c r="CA272" s="384"/>
      <c r="CB272" s="3"/>
      <c r="CC272" s="3"/>
      <c r="CD272" s="3"/>
      <c r="CE272" s="1"/>
      <c r="CF272" s="384"/>
      <c r="CG272" s="3"/>
      <c r="CH272" s="3"/>
      <c r="CI272" s="3"/>
      <c r="CJ272" s="1"/>
      <c r="CK272" s="384"/>
      <c r="CL272" s="3"/>
      <c r="CM272" s="3"/>
      <c r="CN272" s="3"/>
      <c r="CO272" s="1"/>
      <c r="CP272" s="384"/>
      <c r="CQ272" s="3"/>
      <c r="CR272" s="3"/>
      <c r="CS272" s="3"/>
      <c r="CT272" s="1"/>
      <c r="CU272" s="384"/>
      <c r="CV272" s="3"/>
      <c r="CW272" s="3"/>
      <c r="CX272" s="3"/>
      <c r="CY272" s="1"/>
      <c r="CZ272" s="384"/>
      <c r="DA272" s="3"/>
      <c r="DB272" s="3"/>
      <c r="DC272" s="3"/>
      <c r="DD272" s="1"/>
      <c r="DE272" s="384"/>
      <c r="DF272" s="3"/>
      <c r="DG272" s="3"/>
      <c r="DH272" s="3"/>
      <c r="DI272" s="1"/>
      <c r="DJ272" s="384"/>
      <c r="DK272" s="3"/>
      <c r="DL272" s="3"/>
      <c r="DM272" s="3"/>
      <c r="DN272" s="1"/>
      <c r="DO272" s="384"/>
      <c r="DP272" s="3"/>
      <c r="DQ272" s="3"/>
      <c r="DR272" s="3"/>
      <c r="DS272" s="1"/>
      <c r="DT272" s="1"/>
      <c r="DU272" s="1"/>
      <c r="DV272" s="1"/>
      <c r="DW272" s="1"/>
      <c r="DX272" s="1"/>
      <c r="DY272" s="1"/>
      <c r="DZ272" s="193"/>
    </row>
    <row r="273" spans="1:130" s="237" customFormat="1" x14ac:dyDescent="0.3">
      <c r="A273" s="1"/>
      <c r="B273" s="229">
        <v>2023</v>
      </c>
      <c r="C273" s="566">
        <f t="shared" si="729"/>
        <v>465999.19108478876</v>
      </c>
      <c r="D273" s="450">
        <f t="shared" si="730"/>
        <v>46599.919108478876</v>
      </c>
      <c r="F273" s="1"/>
      <c r="G273" s="1"/>
      <c r="H273" s="1"/>
      <c r="I273" s="1"/>
      <c r="J273" s="1"/>
      <c r="K273" s="2"/>
      <c r="L273" s="1"/>
      <c r="M273" s="1"/>
      <c r="N273" s="384"/>
      <c r="O273" s="207"/>
      <c r="P273" s="3"/>
      <c r="Q273" s="3"/>
      <c r="R273" s="3"/>
      <c r="S273" s="3"/>
      <c r="T273" s="3"/>
      <c r="U273" s="3"/>
      <c r="V273" s="3"/>
      <c r="W273" s="3"/>
      <c r="X273" s="384"/>
      <c r="Y273" s="3"/>
      <c r="Z273" s="3"/>
      <c r="AA273" s="3"/>
      <c r="AB273" s="1"/>
      <c r="AC273" s="384"/>
      <c r="AD273" s="3"/>
      <c r="AE273" s="3"/>
      <c r="AF273" s="3"/>
      <c r="AG273" s="1"/>
      <c r="AH273" s="384"/>
      <c r="AI273" s="3"/>
      <c r="AJ273" s="3"/>
      <c r="AK273" s="3"/>
      <c r="AL273" s="1"/>
      <c r="AM273" s="384"/>
      <c r="AN273" s="3"/>
      <c r="AO273" s="3"/>
      <c r="AP273" s="3"/>
      <c r="AQ273" s="1"/>
      <c r="AR273" s="384"/>
      <c r="AS273" s="3"/>
      <c r="AT273" s="3"/>
      <c r="AU273" s="3"/>
      <c r="AV273" s="1"/>
      <c r="AW273" s="384"/>
      <c r="AX273" s="3"/>
      <c r="AY273" s="3"/>
      <c r="AZ273" s="3"/>
      <c r="BA273" s="1"/>
      <c r="BB273" s="384"/>
      <c r="BC273" s="3"/>
      <c r="BD273" s="3"/>
      <c r="BE273" s="3"/>
      <c r="BF273" s="1"/>
      <c r="BG273" s="384"/>
      <c r="BH273" s="3"/>
      <c r="BI273" s="3"/>
      <c r="BJ273" s="3"/>
      <c r="BK273" s="1"/>
      <c r="BL273" s="384"/>
      <c r="BM273" s="3"/>
      <c r="BN273" s="3"/>
      <c r="BO273" s="3"/>
      <c r="BP273" s="1"/>
      <c r="BQ273" s="384"/>
      <c r="BR273" s="3"/>
      <c r="BS273" s="3"/>
      <c r="BT273" s="3"/>
      <c r="BU273" s="1"/>
      <c r="BV273" s="384"/>
      <c r="BW273" s="3"/>
      <c r="BX273" s="3"/>
      <c r="BY273" s="3"/>
      <c r="BZ273" s="1"/>
      <c r="CA273" s="384"/>
      <c r="CB273" s="3"/>
      <c r="CC273" s="3"/>
      <c r="CD273" s="3"/>
      <c r="CE273" s="1"/>
      <c r="CF273" s="384"/>
      <c r="CG273" s="3"/>
      <c r="CH273" s="3"/>
      <c r="CI273" s="3"/>
      <c r="CJ273" s="1"/>
      <c r="CK273" s="384"/>
      <c r="CL273" s="3"/>
      <c r="CM273" s="3"/>
      <c r="CN273" s="3"/>
      <c r="CO273" s="1"/>
      <c r="CP273" s="384"/>
      <c r="CQ273" s="3"/>
      <c r="CR273" s="3"/>
      <c r="CS273" s="3"/>
      <c r="CT273" s="1"/>
      <c r="CU273" s="384"/>
      <c r="CV273" s="3"/>
      <c r="CW273" s="3"/>
      <c r="CX273" s="3"/>
      <c r="CY273" s="1"/>
      <c r="CZ273" s="384"/>
      <c r="DA273" s="3"/>
      <c r="DB273" s="3"/>
      <c r="DC273" s="3"/>
      <c r="DD273" s="1"/>
      <c r="DE273" s="384"/>
      <c r="DF273" s="3"/>
      <c r="DG273" s="3"/>
      <c r="DH273" s="3"/>
      <c r="DI273" s="1"/>
      <c r="DJ273" s="384"/>
      <c r="DK273" s="3"/>
      <c r="DL273" s="3"/>
      <c r="DM273" s="3"/>
      <c r="DN273" s="1"/>
      <c r="DO273" s="384"/>
      <c r="DP273" s="3"/>
      <c r="DQ273" s="3"/>
      <c r="DR273" s="3"/>
      <c r="DS273" s="1"/>
      <c r="DT273" s="1"/>
      <c r="DU273" s="1"/>
      <c r="DV273" s="1"/>
      <c r="DW273" s="1"/>
      <c r="DX273" s="1"/>
      <c r="DY273" s="1"/>
      <c r="DZ273" s="193"/>
    </row>
    <row r="274" spans="1:130" s="237" customFormat="1" x14ac:dyDescent="0.3">
      <c r="A274" s="1"/>
      <c r="B274" s="230">
        <v>2024</v>
      </c>
      <c r="C274" s="566">
        <f t="shared" si="729"/>
        <v>465999.19108478876</v>
      </c>
      <c r="D274" s="450">
        <f t="shared" si="730"/>
        <v>46599.919108478876</v>
      </c>
      <c r="F274" s="1"/>
      <c r="G274" s="1"/>
      <c r="H274" s="1"/>
      <c r="I274" s="1"/>
      <c r="J274" s="1"/>
      <c r="K274" s="2"/>
      <c r="L274" s="1"/>
      <c r="M274" s="1"/>
      <c r="N274" s="384"/>
      <c r="O274" s="207"/>
      <c r="P274" s="3"/>
      <c r="Q274" s="3"/>
      <c r="R274" s="3"/>
      <c r="S274" s="3"/>
      <c r="T274" s="3"/>
      <c r="U274" s="3"/>
      <c r="V274" s="3"/>
      <c r="W274" s="3"/>
      <c r="X274" s="384"/>
      <c r="Y274" s="3"/>
      <c r="Z274" s="3"/>
      <c r="AA274" s="3"/>
      <c r="AB274" s="1"/>
      <c r="AC274" s="384"/>
      <c r="AD274" s="3"/>
      <c r="AE274" s="3"/>
      <c r="AF274" s="3"/>
      <c r="AG274" s="1"/>
      <c r="AH274" s="384"/>
      <c r="AI274" s="3"/>
      <c r="AJ274" s="3"/>
      <c r="AK274" s="3"/>
      <c r="AL274" s="1"/>
      <c r="AM274" s="384"/>
      <c r="AN274" s="3"/>
      <c r="AO274" s="3"/>
      <c r="AP274" s="3"/>
      <c r="AQ274" s="1"/>
      <c r="AR274" s="384"/>
      <c r="AS274" s="3"/>
      <c r="AT274" s="3"/>
      <c r="AU274" s="3"/>
      <c r="AV274" s="1"/>
      <c r="AW274" s="384"/>
      <c r="AX274" s="3"/>
      <c r="AY274" s="3"/>
      <c r="AZ274" s="3"/>
      <c r="BA274" s="1"/>
      <c r="BB274" s="384"/>
      <c r="BC274" s="3"/>
      <c r="BD274" s="3"/>
      <c r="BE274" s="3"/>
      <c r="BF274" s="1"/>
      <c r="BG274" s="384"/>
      <c r="BH274" s="3"/>
      <c r="BI274" s="3"/>
      <c r="BJ274" s="3"/>
      <c r="BK274" s="1"/>
      <c r="BL274" s="384"/>
      <c r="BM274" s="3"/>
      <c r="BN274" s="3"/>
      <c r="BO274" s="3"/>
      <c r="BP274" s="1"/>
      <c r="BQ274" s="384"/>
      <c r="BR274" s="3"/>
      <c r="BS274" s="3"/>
      <c r="BT274" s="3"/>
      <c r="BU274" s="1"/>
      <c r="BV274" s="384"/>
      <c r="BW274" s="3"/>
      <c r="BX274" s="3"/>
      <c r="BY274" s="3"/>
      <c r="BZ274" s="1"/>
      <c r="CA274" s="384"/>
      <c r="CB274" s="3"/>
      <c r="CC274" s="3"/>
      <c r="CD274" s="3"/>
      <c r="CE274" s="1"/>
      <c r="CF274" s="384"/>
      <c r="CG274" s="3"/>
      <c r="CH274" s="3"/>
      <c r="CI274" s="3"/>
      <c r="CJ274" s="1"/>
      <c r="CK274" s="384"/>
      <c r="CL274" s="3"/>
      <c r="CM274" s="3"/>
      <c r="CN274" s="3"/>
      <c r="CO274" s="1"/>
      <c r="CP274" s="384"/>
      <c r="CQ274" s="3"/>
      <c r="CR274" s="3"/>
      <c r="CS274" s="3"/>
      <c r="CT274" s="1"/>
      <c r="CU274" s="384"/>
      <c r="CV274" s="3"/>
      <c r="CW274" s="3"/>
      <c r="CX274" s="3"/>
      <c r="CY274" s="1"/>
      <c r="CZ274" s="384"/>
      <c r="DA274" s="3"/>
      <c r="DB274" s="3"/>
      <c r="DC274" s="3"/>
      <c r="DD274" s="1"/>
      <c r="DE274" s="384"/>
      <c r="DF274" s="3"/>
      <c r="DG274" s="3"/>
      <c r="DH274" s="3"/>
      <c r="DI274" s="1"/>
      <c r="DJ274" s="384"/>
      <c r="DK274" s="3"/>
      <c r="DL274" s="3"/>
      <c r="DM274" s="3"/>
      <c r="DN274" s="1"/>
      <c r="DO274" s="384"/>
      <c r="DP274" s="3"/>
      <c r="DQ274" s="3"/>
      <c r="DR274" s="3"/>
      <c r="DS274" s="1"/>
      <c r="DT274" s="1"/>
      <c r="DU274" s="1"/>
      <c r="DV274" s="1"/>
      <c r="DW274" s="1"/>
      <c r="DX274" s="1"/>
      <c r="DY274" s="1"/>
      <c r="DZ274" s="193"/>
    </row>
    <row r="275" spans="1:130" s="237" customFormat="1" x14ac:dyDescent="0.3">
      <c r="A275" s="1"/>
      <c r="B275" s="229">
        <v>2025</v>
      </c>
      <c r="C275" s="566">
        <f t="shared" si="729"/>
        <v>465999.19108478876</v>
      </c>
      <c r="D275" s="450">
        <f t="shared" si="730"/>
        <v>46599.919108478876</v>
      </c>
      <c r="F275" s="1"/>
      <c r="G275" s="1"/>
      <c r="H275" s="1"/>
      <c r="I275" s="1"/>
      <c r="J275" s="1"/>
      <c r="K275" s="2"/>
      <c r="L275" s="1"/>
      <c r="M275" s="1"/>
      <c r="N275" s="384"/>
      <c r="O275" s="207"/>
      <c r="P275" s="3"/>
      <c r="Q275" s="3"/>
      <c r="R275" s="3"/>
      <c r="S275" s="3"/>
      <c r="T275" s="3"/>
      <c r="U275" s="3"/>
      <c r="V275" s="3"/>
      <c r="W275" s="3"/>
      <c r="X275" s="384"/>
      <c r="Y275" s="3"/>
      <c r="Z275" s="3"/>
      <c r="AA275" s="3"/>
      <c r="AB275" s="1"/>
      <c r="AC275" s="384"/>
      <c r="AD275" s="3"/>
      <c r="AE275" s="3"/>
      <c r="AF275" s="3"/>
      <c r="AG275" s="1"/>
      <c r="AH275" s="384"/>
      <c r="AI275" s="3"/>
      <c r="AJ275" s="3"/>
      <c r="AK275" s="3"/>
      <c r="AL275" s="1"/>
      <c r="AM275" s="384"/>
      <c r="AN275" s="3"/>
      <c r="AO275" s="3"/>
      <c r="AP275" s="3"/>
      <c r="AQ275" s="1"/>
      <c r="AR275" s="384"/>
      <c r="AS275" s="3"/>
      <c r="AT275" s="3"/>
      <c r="AU275" s="3"/>
      <c r="AV275" s="1"/>
      <c r="AW275" s="384"/>
      <c r="AX275" s="3"/>
      <c r="AY275" s="3"/>
      <c r="AZ275" s="3"/>
      <c r="BA275" s="1"/>
      <c r="BB275" s="384"/>
      <c r="BC275" s="3"/>
      <c r="BD275" s="3"/>
      <c r="BE275" s="3"/>
      <c r="BF275" s="1"/>
      <c r="BG275" s="384"/>
      <c r="BH275" s="3"/>
      <c r="BI275" s="3"/>
      <c r="BJ275" s="3"/>
      <c r="BK275" s="1"/>
      <c r="BL275" s="384"/>
      <c r="BM275" s="3"/>
      <c r="BN275" s="3"/>
      <c r="BO275" s="3"/>
      <c r="BP275" s="1"/>
      <c r="BQ275" s="384"/>
      <c r="BR275" s="3"/>
      <c r="BS275" s="3"/>
      <c r="BT275" s="3"/>
      <c r="BU275" s="1"/>
      <c r="BV275" s="384"/>
      <c r="BW275" s="3"/>
      <c r="BX275" s="3"/>
      <c r="BY275" s="3"/>
      <c r="BZ275" s="1"/>
      <c r="CA275" s="384"/>
      <c r="CB275" s="3"/>
      <c r="CC275" s="3"/>
      <c r="CD275" s="3"/>
      <c r="CE275" s="1"/>
      <c r="CF275" s="384"/>
      <c r="CG275" s="3"/>
      <c r="CH275" s="3"/>
      <c r="CI275" s="3"/>
      <c r="CJ275" s="1"/>
      <c r="CK275" s="384"/>
      <c r="CL275" s="3"/>
      <c r="CM275" s="3"/>
      <c r="CN275" s="3"/>
      <c r="CO275" s="1"/>
      <c r="CP275" s="384"/>
      <c r="CQ275" s="3"/>
      <c r="CR275" s="3"/>
      <c r="CS275" s="3"/>
      <c r="CT275" s="1"/>
      <c r="CU275" s="384"/>
      <c r="CV275" s="3"/>
      <c r="CW275" s="3"/>
      <c r="CX275" s="3"/>
      <c r="CY275" s="1"/>
      <c r="CZ275" s="384"/>
      <c r="DA275" s="3"/>
      <c r="DB275" s="3"/>
      <c r="DC275" s="3"/>
      <c r="DD275" s="1"/>
      <c r="DE275" s="384"/>
      <c r="DF275" s="3"/>
      <c r="DG275" s="3"/>
      <c r="DH275" s="3"/>
      <c r="DI275" s="1"/>
      <c r="DJ275" s="384"/>
      <c r="DK275" s="3"/>
      <c r="DL275" s="3"/>
      <c r="DM275" s="3"/>
      <c r="DN275" s="1"/>
      <c r="DO275" s="384"/>
      <c r="DP275" s="3"/>
      <c r="DQ275" s="3"/>
      <c r="DR275" s="3"/>
      <c r="DS275" s="1"/>
      <c r="DT275" s="1"/>
      <c r="DU275" s="1"/>
      <c r="DV275" s="1"/>
      <c r="DW275" s="1"/>
      <c r="DX275" s="1"/>
      <c r="DY275" s="1"/>
      <c r="DZ275" s="193"/>
    </row>
    <row r="276" spans="1:130" s="237" customFormat="1" x14ac:dyDescent="0.3">
      <c r="A276" s="1"/>
      <c r="B276" s="230">
        <v>2026</v>
      </c>
      <c r="C276" s="566">
        <f t="shared" si="729"/>
        <v>465999.19108478876</v>
      </c>
      <c r="D276" s="450">
        <f t="shared" si="730"/>
        <v>46599.919108478876</v>
      </c>
      <c r="F276" s="1"/>
      <c r="G276" s="1"/>
      <c r="H276" s="1"/>
      <c r="I276" s="1"/>
      <c r="J276" s="1"/>
      <c r="K276" s="2"/>
      <c r="L276" s="1"/>
      <c r="M276" s="1"/>
      <c r="N276" s="384"/>
      <c r="O276" s="207"/>
      <c r="P276" s="3"/>
      <c r="Q276" s="3"/>
      <c r="R276" s="3"/>
      <c r="S276" s="3"/>
      <c r="T276" s="3"/>
      <c r="U276" s="3"/>
      <c r="V276" s="3"/>
      <c r="W276" s="3"/>
      <c r="X276" s="384"/>
      <c r="Y276" s="3"/>
      <c r="Z276" s="3"/>
      <c r="AA276" s="3"/>
      <c r="AB276" s="1"/>
      <c r="AC276" s="384"/>
      <c r="AD276" s="3"/>
      <c r="AE276" s="3"/>
      <c r="AF276" s="3"/>
      <c r="AG276" s="1"/>
      <c r="AH276" s="384"/>
      <c r="AI276" s="3"/>
      <c r="AJ276" s="3"/>
      <c r="AK276" s="3"/>
      <c r="AL276" s="1"/>
      <c r="AM276" s="384"/>
      <c r="AN276" s="3"/>
      <c r="AO276" s="3"/>
      <c r="AP276" s="3"/>
      <c r="AQ276" s="1"/>
      <c r="AR276" s="384"/>
      <c r="AS276" s="3"/>
      <c r="AT276" s="3"/>
      <c r="AU276" s="3"/>
      <c r="AV276" s="1"/>
      <c r="AW276" s="384"/>
      <c r="AX276" s="3"/>
      <c r="AY276" s="3"/>
      <c r="AZ276" s="3"/>
      <c r="BA276" s="1"/>
      <c r="BB276" s="384"/>
      <c r="BC276" s="3"/>
      <c r="BD276" s="3"/>
      <c r="BE276" s="3"/>
      <c r="BF276" s="1"/>
      <c r="BG276" s="384"/>
      <c r="BH276" s="3"/>
      <c r="BI276" s="3"/>
      <c r="BJ276" s="3"/>
      <c r="BK276" s="1"/>
      <c r="BL276" s="384"/>
      <c r="BM276" s="3"/>
      <c r="BN276" s="3"/>
      <c r="BO276" s="3"/>
      <c r="BP276" s="1"/>
      <c r="BQ276" s="384"/>
      <c r="BR276" s="3"/>
      <c r="BS276" s="3"/>
      <c r="BT276" s="3"/>
      <c r="BU276" s="1"/>
      <c r="BV276" s="384"/>
      <c r="BW276" s="3"/>
      <c r="BX276" s="3"/>
      <c r="BY276" s="3"/>
      <c r="BZ276" s="1"/>
      <c r="CA276" s="384"/>
      <c r="CB276" s="3"/>
      <c r="CC276" s="3"/>
      <c r="CD276" s="3"/>
      <c r="CE276" s="1"/>
      <c r="CF276" s="384"/>
      <c r="CG276" s="3"/>
      <c r="CH276" s="3"/>
      <c r="CI276" s="3"/>
      <c r="CJ276" s="1"/>
      <c r="CK276" s="384"/>
      <c r="CL276" s="3"/>
      <c r="CM276" s="3"/>
      <c r="CN276" s="3"/>
      <c r="CO276" s="1"/>
      <c r="CP276" s="384"/>
      <c r="CQ276" s="3"/>
      <c r="CR276" s="3"/>
      <c r="CS276" s="3"/>
      <c r="CT276" s="1"/>
      <c r="CU276" s="384"/>
      <c r="CV276" s="3"/>
      <c r="CW276" s="3"/>
      <c r="CX276" s="3"/>
      <c r="CY276" s="1"/>
      <c r="CZ276" s="384"/>
      <c r="DA276" s="3"/>
      <c r="DB276" s="3"/>
      <c r="DC276" s="3"/>
      <c r="DD276" s="1"/>
      <c r="DE276" s="384"/>
      <c r="DF276" s="3"/>
      <c r="DG276" s="3"/>
      <c r="DH276" s="3"/>
      <c r="DI276" s="1"/>
      <c r="DJ276" s="384"/>
      <c r="DK276" s="3"/>
      <c r="DL276" s="3"/>
      <c r="DM276" s="3"/>
      <c r="DN276" s="1"/>
      <c r="DO276" s="384"/>
      <c r="DP276" s="3"/>
      <c r="DQ276" s="3"/>
      <c r="DR276" s="3"/>
      <c r="DS276" s="1"/>
      <c r="DT276" s="1"/>
      <c r="DU276" s="1"/>
      <c r="DV276" s="1"/>
      <c r="DW276" s="1"/>
      <c r="DX276" s="1"/>
      <c r="DY276" s="1"/>
      <c r="DZ276" s="193"/>
    </row>
    <row r="277" spans="1:130" s="237" customFormat="1" x14ac:dyDescent="0.3">
      <c r="A277" s="1"/>
      <c r="B277" s="229">
        <v>2027</v>
      </c>
      <c r="C277" s="566">
        <f t="shared" si="729"/>
        <v>465999.19108478876</v>
      </c>
      <c r="D277" s="450">
        <f t="shared" si="730"/>
        <v>46599.919108478876</v>
      </c>
      <c r="F277" s="1"/>
      <c r="G277" s="1"/>
      <c r="H277" s="1"/>
      <c r="I277" s="1"/>
      <c r="J277" s="1"/>
      <c r="K277" s="2"/>
      <c r="L277" s="1"/>
      <c r="M277" s="1"/>
      <c r="N277" s="384"/>
      <c r="O277" s="207"/>
      <c r="P277" s="3"/>
      <c r="Q277" s="3"/>
      <c r="R277" s="3"/>
      <c r="S277" s="3"/>
      <c r="T277" s="3"/>
      <c r="U277" s="3"/>
      <c r="V277" s="3"/>
      <c r="W277" s="3"/>
      <c r="X277" s="384"/>
      <c r="Y277" s="3"/>
      <c r="Z277" s="3"/>
      <c r="AA277" s="3"/>
      <c r="AB277" s="1"/>
      <c r="AC277" s="384"/>
      <c r="AD277" s="3"/>
      <c r="AE277" s="3"/>
      <c r="AF277" s="3"/>
      <c r="AG277" s="1"/>
      <c r="AH277" s="384"/>
      <c r="AI277" s="3"/>
      <c r="AJ277" s="3"/>
      <c r="AK277" s="3"/>
      <c r="AL277" s="1"/>
      <c r="AM277" s="384"/>
      <c r="AN277" s="3"/>
      <c r="AO277" s="3"/>
      <c r="AP277" s="3"/>
      <c r="AQ277" s="1"/>
      <c r="AR277" s="384"/>
      <c r="AS277" s="3"/>
      <c r="AT277" s="3"/>
      <c r="AU277" s="3"/>
      <c r="AV277" s="1"/>
      <c r="AW277" s="384"/>
      <c r="AX277" s="3"/>
      <c r="AY277" s="3"/>
      <c r="AZ277" s="3"/>
      <c r="BA277" s="1"/>
      <c r="BB277" s="384"/>
      <c r="BC277" s="3"/>
      <c r="BD277" s="3"/>
      <c r="BE277" s="3"/>
      <c r="BF277" s="1"/>
      <c r="BG277" s="384"/>
      <c r="BH277" s="3"/>
      <c r="BI277" s="3"/>
      <c r="BJ277" s="3"/>
      <c r="BK277" s="1"/>
      <c r="BL277" s="384"/>
      <c r="BM277" s="3"/>
      <c r="BN277" s="3"/>
      <c r="BO277" s="3"/>
      <c r="BP277" s="1"/>
      <c r="BQ277" s="384"/>
      <c r="BR277" s="3"/>
      <c r="BS277" s="3"/>
      <c r="BT277" s="3"/>
      <c r="BU277" s="1"/>
      <c r="BV277" s="384"/>
      <c r="BW277" s="3"/>
      <c r="BX277" s="3"/>
      <c r="BY277" s="3"/>
      <c r="BZ277" s="1"/>
      <c r="CA277" s="384"/>
      <c r="CB277" s="3"/>
      <c r="CC277" s="3"/>
      <c r="CD277" s="3"/>
      <c r="CE277" s="1"/>
      <c r="CF277" s="384"/>
      <c r="CG277" s="3"/>
      <c r="CH277" s="3"/>
      <c r="CI277" s="3"/>
      <c r="CJ277" s="1"/>
      <c r="CK277" s="384"/>
      <c r="CL277" s="3"/>
      <c r="CM277" s="3"/>
      <c r="CN277" s="3"/>
      <c r="CO277" s="1"/>
      <c r="CP277" s="384"/>
      <c r="CQ277" s="3"/>
      <c r="CR277" s="3"/>
      <c r="CS277" s="3"/>
      <c r="CT277" s="1"/>
      <c r="CU277" s="384"/>
      <c r="CV277" s="3"/>
      <c r="CW277" s="3"/>
      <c r="CX277" s="3"/>
      <c r="CY277" s="1"/>
      <c r="CZ277" s="384"/>
      <c r="DA277" s="3"/>
      <c r="DB277" s="3"/>
      <c r="DC277" s="3"/>
      <c r="DD277" s="1"/>
      <c r="DE277" s="384"/>
      <c r="DF277" s="3"/>
      <c r="DG277" s="3"/>
      <c r="DH277" s="3"/>
      <c r="DI277" s="1"/>
      <c r="DJ277" s="384"/>
      <c r="DK277" s="3"/>
      <c r="DL277" s="3"/>
      <c r="DM277" s="3"/>
      <c r="DN277" s="1"/>
      <c r="DO277" s="384"/>
      <c r="DP277" s="3"/>
      <c r="DQ277" s="3"/>
      <c r="DR277" s="3"/>
      <c r="DS277" s="1"/>
      <c r="DT277" s="1"/>
      <c r="DU277" s="1"/>
      <c r="DV277" s="1"/>
      <c r="DW277" s="1"/>
      <c r="DX277" s="1"/>
      <c r="DY277" s="1"/>
      <c r="DZ277" s="193"/>
    </row>
    <row r="278" spans="1:130" s="237" customFormat="1" x14ac:dyDescent="0.3">
      <c r="A278" s="1"/>
      <c r="B278" s="230">
        <v>2028</v>
      </c>
      <c r="C278" s="566">
        <f t="shared" si="729"/>
        <v>465999.19108478876</v>
      </c>
      <c r="D278" s="450">
        <f t="shared" si="730"/>
        <v>46599.919108478876</v>
      </c>
      <c r="F278" s="1"/>
      <c r="G278" s="1"/>
      <c r="H278" s="1"/>
      <c r="I278" s="1"/>
      <c r="J278" s="1"/>
      <c r="K278" s="2"/>
      <c r="L278" s="1"/>
      <c r="M278" s="1"/>
      <c r="N278" s="384"/>
      <c r="O278" s="207"/>
      <c r="P278" s="3"/>
      <c r="Q278" s="3"/>
      <c r="R278" s="3"/>
      <c r="S278" s="3"/>
      <c r="T278" s="3"/>
      <c r="U278" s="3"/>
      <c r="V278" s="3"/>
      <c r="W278" s="3"/>
      <c r="X278" s="384"/>
      <c r="Y278" s="3"/>
      <c r="Z278" s="3"/>
      <c r="AA278" s="3"/>
      <c r="AB278" s="1"/>
      <c r="AC278" s="384"/>
      <c r="AD278" s="3"/>
      <c r="AE278" s="3"/>
      <c r="AF278" s="3"/>
      <c r="AG278" s="1"/>
      <c r="AH278" s="384"/>
      <c r="AI278" s="3"/>
      <c r="AJ278" s="3"/>
      <c r="AK278" s="3"/>
      <c r="AL278" s="1"/>
      <c r="AM278" s="384"/>
      <c r="AN278" s="3"/>
      <c r="AO278" s="3"/>
      <c r="AP278" s="3"/>
      <c r="AQ278" s="1"/>
      <c r="AR278" s="384"/>
      <c r="AS278" s="3"/>
      <c r="AT278" s="3"/>
      <c r="AU278" s="3"/>
      <c r="AV278" s="1"/>
      <c r="AW278" s="384"/>
      <c r="AX278" s="3"/>
      <c r="AY278" s="3"/>
      <c r="AZ278" s="3"/>
      <c r="BA278" s="1"/>
      <c r="BB278" s="384"/>
      <c r="BC278" s="3"/>
      <c r="BD278" s="3"/>
      <c r="BE278" s="3"/>
      <c r="BF278" s="1"/>
      <c r="BG278" s="384"/>
      <c r="BH278" s="3"/>
      <c r="BI278" s="3"/>
      <c r="BJ278" s="3"/>
      <c r="BK278" s="1"/>
      <c r="BL278" s="384"/>
      <c r="BM278" s="3"/>
      <c r="BN278" s="3"/>
      <c r="BO278" s="3"/>
      <c r="BP278" s="1"/>
      <c r="BQ278" s="384"/>
      <c r="BR278" s="3"/>
      <c r="BS278" s="3"/>
      <c r="BT278" s="3"/>
      <c r="BU278" s="1"/>
      <c r="BV278" s="384"/>
      <c r="BW278" s="3"/>
      <c r="BX278" s="3"/>
      <c r="BY278" s="3"/>
      <c r="BZ278" s="1"/>
      <c r="CA278" s="384"/>
      <c r="CB278" s="3"/>
      <c r="CC278" s="3"/>
      <c r="CD278" s="3"/>
      <c r="CE278" s="1"/>
      <c r="CF278" s="384"/>
      <c r="CG278" s="3"/>
      <c r="CH278" s="3"/>
      <c r="CI278" s="3"/>
      <c r="CJ278" s="1"/>
      <c r="CK278" s="384"/>
      <c r="CL278" s="3"/>
      <c r="CM278" s="3"/>
      <c r="CN278" s="3"/>
      <c r="CO278" s="1"/>
      <c r="CP278" s="384"/>
      <c r="CQ278" s="3"/>
      <c r="CR278" s="3"/>
      <c r="CS278" s="3"/>
      <c r="CT278" s="1"/>
      <c r="CU278" s="384"/>
      <c r="CV278" s="3"/>
      <c r="CW278" s="3"/>
      <c r="CX278" s="3"/>
      <c r="CY278" s="1"/>
      <c r="CZ278" s="384"/>
      <c r="DA278" s="3"/>
      <c r="DB278" s="3"/>
      <c r="DC278" s="3"/>
      <c r="DD278" s="1"/>
      <c r="DE278" s="384"/>
      <c r="DF278" s="3"/>
      <c r="DG278" s="3"/>
      <c r="DH278" s="3"/>
      <c r="DI278" s="1"/>
      <c r="DJ278" s="384"/>
      <c r="DK278" s="3"/>
      <c r="DL278" s="3"/>
      <c r="DM278" s="3"/>
      <c r="DN278" s="1"/>
      <c r="DO278" s="384"/>
      <c r="DP278" s="3"/>
      <c r="DQ278" s="3"/>
      <c r="DR278" s="3"/>
      <c r="DS278" s="1"/>
      <c r="DT278" s="1"/>
      <c r="DU278" s="1"/>
      <c r="DV278" s="1"/>
      <c r="DW278" s="1"/>
      <c r="DX278" s="1"/>
      <c r="DY278" s="1"/>
      <c r="DZ278" s="193"/>
    </row>
    <row r="279" spans="1:130" s="237" customFormat="1" x14ac:dyDescent="0.3">
      <c r="A279" s="1"/>
      <c r="B279" s="229">
        <v>2029</v>
      </c>
      <c r="C279" s="566">
        <f t="shared" si="729"/>
        <v>465999.19108478876</v>
      </c>
      <c r="D279" s="450">
        <f t="shared" si="730"/>
        <v>46599.919108478876</v>
      </c>
      <c r="F279" s="1"/>
      <c r="G279" s="1"/>
      <c r="H279" s="1"/>
      <c r="I279" s="1"/>
      <c r="J279" s="1"/>
      <c r="K279" s="2"/>
      <c r="L279" s="1"/>
      <c r="M279" s="1"/>
      <c r="N279" s="384"/>
      <c r="O279" s="207"/>
      <c r="P279" s="3"/>
      <c r="Q279" s="3"/>
      <c r="R279" s="3"/>
      <c r="S279" s="3"/>
      <c r="T279" s="3"/>
      <c r="U279" s="3"/>
      <c r="V279" s="3"/>
      <c r="W279" s="3"/>
      <c r="X279" s="384"/>
      <c r="Y279" s="3"/>
      <c r="Z279" s="3"/>
      <c r="AA279" s="3"/>
      <c r="AB279" s="1"/>
      <c r="AC279" s="384"/>
      <c r="AD279" s="3"/>
      <c r="AE279" s="3"/>
      <c r="AF279" s="3"/>
      <c r="AG279" s="1"/>
      <c r="AH279" s="384"/>
      <c r="AI279" s="3"/>
      <c r="AJ279" s="3"/>
      <c r="AK279" s="3"/>
      <c r="AL279" s="1"/>
      <c r="AM279" s="384"/>
      <c r="AN279" s="3"/>
      <c r="AO279" s="3"/>
      <c r="AP279" s="3"/>
      <c r="AQ279" s="1"/>
      <c r="AR279" s="384"/>
      <c r="AS279" s="3"/>
      <c r="AT279" s="3"/>
      <c r="AU279" s="3"/>
      <c r="AV279" s="1"/>
      <c r="AW279" s="384"/>
      <c r="AX279" s="3"/>
      <c r="AY279" s="3"/>
      <c r="AZ279" s="3"/>
      <c r="BA279" s="1"/>
      <c r="BB279" s="384"/>
      <c r="BC279" s="3"/>
      <c r="BD279" s="3"/>
      <c r="BE279" s="3"/>
      <c r="BF279" s="1"/>
      <c r="BG279" s="384"/>
      <c r="BH279" s="3"/>
      <c r="BI279" s="3"/>
      <c r="BJ279" s="3"/>
      <c r="BK279" s="1"/>
      <c r="BL279" s="384"/>
      <c r="BM279" s="3"/>
      <c r="BN279" s="3"/>
      <c r="BO279" s="3"/>
      <c r="BP279" s="1"/>
      <c r="BQ279" s="384"/>
      <c r="BR279" s="3"/>
      <c r="BS279" s="3"/>
      <c r="BT279" s="3"/>
      <c r="BU279" s="1"/>
      <c r="BV279" s="384"/>
      <c r="BW279" s="3"/>
      <c r="BX279" s="3"/>
      <c r="BY279" s="3"/>
      <c r="BZ279" s="1"/>
      <c r="CA279" s="384"/>
      <c r="CB279" s="3"/>
      <c r="CC279" s="3"/>
      <c r="CD279" s="3"/>
      <c r="CE279" s="1"/>
      <c r="CF279" s="384"/>
      <c r="CG279" s="3"/>
      <c r="CH279" s="3"/>
      <c r="CI279" s="3"/>
      <c r="CJ279" s="1"/>
      <c r="CK279" s="384"/>
      <c r="CL279" s="3"/>
      <c r="CM279" s="3"/>
      <c r="CN279" s="3"/>
      <c r="CO279" s="1"/>
      <c r="CP279" s="384"/>
      <c r="CQ279" s="3"/>
      <c r="CR279" s="3"/>
      <c r="CS279" s="3"/>
      <c r="CT279" s="1"/>
      <c r="CU279" s="384"/>
      <c r="CV279" s="3"/>
      <c r="CW279" s="3"/>
      <c r="CX279" s="3"/>
      <c r="CY279" s="1"/>
      <c r="CZ279" s="384"/>
      <c r="DA279" s="3"/>
      <c r="DB279" s="3"/>
      <c r="DC279" s="3"/>
      <c r="DD279" s="1"/>
      <c r="DE279" s="384"/>
      <c r="DF279" s="3"/>
      <c r="DG279" s="3"/>
      <c r="DH279" s="3"/>
      <c r="DI279" s="1"/>
      <c r="DJ279" s="384"/>
      <c r="DK279" s="3"/>
      <c r="DL279" s="3"/>
      <c r="DM279" s="3"/>
      <c r="DN279" s="1"/>
      <c r="DO279" s="384"/>
      <c r="DP279" s="3"/>
      <c r="DQ279" s="3"/>
      <c r="DR279" s="3"/>
      <c r="DS279" s="1"/>
      <c r="DT279" s="1"/>
      <c r="DU279" s="1"/>
      <c r="DV279" s="1"/>
      <c r="DW279" s="1"/>
      <c r="DX279" s="1"/>
      <c r="DY279" s="1"/>
      <c r="DZ279" s="193"/>
    </row>
    <row r="280" spans="1:130" s="237" customFormat="1" x14ac:dyDescent="0.3">
      <c r="A280" s="1"/>
      <c r="B280" s="230">
        <v>2030</v>
      </c>
      <c r="C280" s="566">
        <f t="shared" si="729"/>
        <v>465999.19108478876</v>
      </c>
      <c r="D280" s="450">
        <f t="shared" si="730"/>
        <v>46599.919108478876</v>
      </c>
      <c r="F280" s="1"/>
      <c r="G280" s="1"/>
      <c r="H280" s="1"/>
      <c r="I280" s="1"/>
      <c r="J280" s="1"/>
      <c r="K280" s="2"/>
      <c r="L280" s="1"/>
      <c r="M280" s="1"/>
      <c r="N280" s="384"/>
      <c r="O280" s="207"/>
      <c r="P280" s="3"/>
      <c r="Q280" s="3"/>
      <c r="R280" s="3"/>
      <c r="S280" s="3"/>
      <c r="T280" s="3"/>
      <c r="U280" s="3"/>
      <c r="V280" s="3"/>
      <c r="W280" s="3"/>
      <c r="X280" s="384"/>
      <c r="Y280" s="3"/>
      <c r="Z280" s="3"/>
      <c r="AA280" s="3"/>
      <c r="AB280" s="1"/>
      <c r="AC280" s="384"/>
      <c r="AD280" s="3"/>
      <c r="AE280" s="3"/>
      <c r="AF280" s="3"/>
      <c r="AG280" s="1"/>
      <c r="AH280" s="384"/>
      <c r="AI280" s="3"/>
      <c r="AJ280" s="3"/>
      <c r="AK280" s="3"/>
      <c r="AL280" s="1"/>
      <c r="AM280" s="384"/>
      <c r="AN280" s="3"/>
      <c r="AO280" s="3"/>
      <c r="AP280" s="3"/>
      <c r="AQ280" s="1"/>
      <c r="AR280" s="384"/>
      <c r="AS280" s="3"/>
      <c r="AT280" s="3"/>
      <c r="AU280" s="3"/>
      <c r="AV280" s="1"/>
      <c r="AW280" s="384"/>
      <c r="AX280" s="3"/>
      <c r="AY280" s="3"/>
      <c r="AZ280" s="3"/>
      <c r="BA280" s="1"/>
      <c r="BB280" s="384"/>
      <c r="BC280" s="3"/>
      <c r="BD280" s="3"/>
      <c r="BE280" s="3"/>
      <c r="BF280" s="1"/>
      <c r="BG280" s="384"/>
      <c r="BH280" s="3"/>
      <c r="BI280" s="3"/>
      <c r="BJ280" s="3"/>
      <c r="BK280" s="1"/>
      <c r="BL280" s="384"/>
      <c r="BM280" s="3"/>
      <c r="BN280" s="3"/>
      <c r="BO280" s="3"/>
      <c r="BP280" s="1"/>
      <c r="BQ280" s="384"/>
      <c r="BR280" s="3"/>
      <c r="BS280" s="3"/>
      <c r="BT280" s="3"/>
      <c r="BU280" s="1"/>
      <c r="BV280" s="384"/>
      <c r="BW280" s="3"/>
      <c r="BX280" s="3"/>
      <c r="BY280" s="3"/>
      <c r="BZ280" s="1"/>
      <c r="CA280" s="384"/>
      <c r="CB280" s="3"/>
      <c r="CC280" s="3"/>
      <c r="CD280" s="3"/>
      <c r="CE280" s="1"/>
      <c r="CF280" s="384"/>
      <c r="CG280" s="3"/>
      <c r="CH280" s="3"/>
      <c r="CI280" s="3"/>
      <c r="CJ280" s="1"/>
      <c r="CK280" s="384"/>
      <c r="CL280" s="3"/>
      <c r="CM280" s="3"/>
      <c r="CN280" s="3"/>
      <c r="CO280" s="1"/>
      <c r="CP280" s="384"/>
      <c r="CQ280" s="3"/>
      <c r="CR280" s="3"/>
      <c r="CS280" s="3"/>
      <c r="CT280" s="1"/>
      <c r="CU280" s="384"/>
      <c r="CV280" s="3"/>
      <c r="CW280" s="3"/>
      <c r="CX280" s="3"/>
      <c r="CY280" s="1"/>
      <c r="CZ280" s="384"/>
      <c r="DA280" s="3"/>
      <c r="DB280" s="3"/>
      <c r="DC280" s="3"/>
      <c r="DD280" s="1"/>
      <c r="DE280" s="384"/>
      <c r="DF280" s="3"/>
      <c r="DG280" s="3"/>
      <c r="DH280" s="3"/>
      <c r="DI280" s="1"/>
      <c r="DJ280" s="384"/>
      <c r="DK280" s="3"/>
      <c r="DL280" s="3"/>
      <c r="DM280" s="3"/>
      <c r="DN280" s="1"/>
      <c r="DO280" s="384"/>
      <c r="DP280" s="3"/>
      <c r="DQ280" s="3"/>
      <c r="DR280" s="3"/>
      <c r="DS280" s="1"/>
      <c r="DT280" s="1"/>
      <c r="DU280" s="1"/>
      <c r="DV280" s="1"/>
      <c r="DW280" s="1"/>
      <c r="DX280" s="1"/>
      <c r="DY280" s="1"/>
      <c r="DZ280" s="193"/>
    </row>
    <row r="281" spans="1:130" s="237" customFormat="1" x14ac:dyDescent="0.3">
      <c r="A281" s="1"/>
      <c r="B281" s="229">
        <v>2031</v>
      </c>
      <c r="C281" s="566">
        <f t="shared" si="729"/>
        <v>465999.19108478876</v>
      </c>
      <c r="D281" s="450">
        <f t="shared" si="730"/>
        <v>46599.919108478876</v>
      </c>
      <c r="F281" s="1"/>
      <c r="G281" s="1"/>
      <c r="H281" s="1"/>
      <c r="I281" s="1"/>
      <c r="J281" s="1"/>
      <c r="K281" s="2"/>
      <c r="L281" s="1"/>
      <c r="M281" s="1"/>
      <c r="N281" s="384"/>
      <c r="O281" s="207"/>
      <c r="P281" s="3"/>
      <c r="Q281" s="3"/>
      <c r="R281" s="3"/>
      <c r="S281" s="3"/>
      <c r="T281" s="3"/>
      <c r="U281" s="3"/>
      <c r="V281" s="3"/>
      <c r="W281" s="3"/>
      <c r="X281" s="384"/>
      <c r="Y281" s="3"/>
      <c r="Z281" s="3"/>
      <c r="AA281" s="3"/>
      <c r="AB281" s="1"/>
      <c r="AC281" s="384"/>
      <c r="AD281" s="3"/>
      <c r="AE281" s="3"/>
      <c r="AF281" s="3"/>
      <c r="AG281" s="1"/>
      <c r="AH281" s="384"/>
      <c r="AI281" s="3"/>
      <c r="AJ281" s="3"/>
      <c r="AK281" s="3"/>
      <c r="AL281" s="1"/>
      <c r="AM281" s="384"/>
      <c r="AN281" s="3"/>
      <c r="AO281" s="3"/>
      <c r="AP281" s="3"/>
      <c r="AQ281" s="1"/>
      <c r="AR281" s="384"/>
      <c r="AS281" s="3"/>
      <c r="AT281" s="3"/>
      <c r="AU281" s="3"/>
      <c r="AV281" s="1"/>
      <c r="AW281" s="384"/>
      <c r="AX281" s="3"/>
      <c r="AY281" s="3"/>
      <c r="AZ281" s="3"/>
      <c r="BA281" s="1"/>
      <c r="BB281" s="384"/>
      <c r="BC281" s="3"/>
      <c r="BD281" s="3"/>
      <c r="BE281" s="3"/>
      <c r="BF281" s="1"/>
      <c r="BG281" s="384"/>
      <c r="BH281" s="3"/>
      <c r="BI281" s="3"/>
      <c r="BJ281" s="3"/>
      <c r="BK281" s="1"/>
      <c r="BL281" s="384"/>
      <c r="BM281" s="3"/>
      <c r="BN281" s="3"/>
      <c r="BO281" s="3"/>
      <c r="BP281" s="1"/>
      <c r="BQ281" s="384"/>
      <c r="BR281" s="3"/>
      <c r="BS281" s="3"/>
      <c r="BT281" s="3"/>
      <c r="BU281" s="1"/>
      <c r="BV281" s="384"/>
      <c r="BW281" s="3"/>
      <c r="BX281" s="3"/>
      <c r="BY281" s="3"/>
      <c r="BZ281" s="1"/>
      <c r="CA281" s="384"/>
      <c r="CB281" s="3"/>
      <c r="CC281" s="3"/>
      <c r="CD281" s="3"/>
      <c r="CE281" s="1"/>
      <c r="CF281" s="384"/>
      <c r="CG281" s="3"/>
      <c r="CH281" s="3"/>
      <c r="CI281" s="3"/>
      <c r="CJ281" s="1"/>
      <c r="CK281" s="384"/>
      <c r="CL281" s="3"/>
      <c r="CM281" s="3"/>
      <c r="CN281" s="3"/>
      <c r="CO281" s="1"/>
      <c r="CP281" s="384"/>
      <c r="CQ281" s="3"/>
      <c r="CR281" s="3"/>
      <c r="CS281" s="3"/>
      <c r="CT281" s="1"/>
      <c r="CU281" s="384"/>
      <c r="CV281" s="3"/>
      <c r="CW281" s="3"/>
      <c r="CX281" s="3"/>
      <c r="CY281" s="1"/>
      <c r="CZ281" s="384"/>
      <c r="DA281" s="3"/>
      <c r="DB281" s="3"/>
      <c r="DC281" s="3"/>
      <c r="DD281" s="1"/>
      <c r="DE281" s="384"/>
      <c r="DF281" s="3"/>
      <c r="DG281" s="3"/>
      <c r="DH281" s="3"/>
      <c r="DI281" s="1"/>
      <c r="DJ281" s="384"/>
      <c r="DK281" s="3"/>
      <c r="DL281" s="3"/>
      <c r="DM281" s="3"/>
      <c r="DN281" s="1"/>
      <c r="DO281" s="384"/>
      <c r="DP281" s="3"/>
      <c r="DQ281" s="3"/>
      <c r="DR281" s="3"/>
      <c r="DS281" s="1"/>
      <c r="DT281" s="1"/>
      <c r="DU281" s="1"/>
      <c r="DV281" s="1"/>
      <c r="DW281" s="1"/>
      <c r="DX281" s="1"/>
      <c r="DY281" s="1"/>
      <c r="DZ281" s="193"/>
    </row>
    <row r="282" spans="1:130" s="237" customFormat="1" x14ac:dyDescent="0.3">
      <c r="A282" s="1"/>
      <c r="B282" s="230">
        <v>2032</v>
      </c>
      <c r="C282" s="566">
        <f t="shared" si="729"/>
        <v>465999.19108478876</v>
      </c>
      <c r="D282" s="450">
        <f t="shared" si="730"/>
        <v>46599.919108478876</v>
      </c>
      <c r="F282" s="1"/>
      <c r="G282" s="1"/>
      <c r="H282" s="1"/>
      <c r="I282" s="1"/>
      <c r="J282" s="1"/>
      <c r="K282" s="2"/>
      <c r="L282" s="1"/>
      <c r="M282" s="1"/>
      <c r="N282" s="384"/>
      <c r="O282" s="207"/>
      <c r="P282" s="3"/>
      <c r="Q282" s="3"/>
      <c r="R282" s="3"/>
      <c r="S282" s="3"/>
      <c r="T282" s="3"/>
      <c r="U282" s="3"/>
      <c r="V282" s="3"/>
      <c r="W282" s="3"/>
      <c r="X282" s="384"/>
      <c r="Y282" s="3"/>
      <c r="Z282" s="3"/>
      <c r="AA282" s="3"/>
      <c r="AB282" s="1"/>
      <c r="AC282" s="384"/>
      <c r="AD282" s="3"/>
      <c r="AE282" s="3"/>
      <c r="AF282" s="3"/>
      <c r="AG282" s="1"/>
      <c r="AH282" s="384"/>
      <c r="AI282" s="3"/>
      <c r="AJ282" s="3"/>
      <c r="AK282" s="3"/>
      <c r="AL282" s="1"/>
      <c r="AM282" s="384"/>
      <c r="AN282" s="3"/>
      <c r="AO282" s="3"/>
      <c r="AP282" s="3"/>
      <c r="AQ282" s="1"/>
      <c r="AR282" s="384"/>
      <c r="AS282" s="3"/>
      <c r="AT282" s="3"/>
      <c r="AU282" s="3"/>
      <c r="AV282" s="1"/>
      <c r="AW282" s="384"/>
      <c r="AX282" s="3"/>
      <c r="AY282" s="3"/>
      <c r="AZ282" s="3"/>
      <c r="BA282" s="1"/>
      <c r="BB282" s="384"/>
      <c r="BC282" s="3"/>
      <c r="BD282" s="3"/>
      <c r="BE282" s="3"/>
      <c r="BF282" s="1"/>
      <c r="BG282" s="384"/>
      <c r="BH282" s="3"/>
      <c r="BI282" s="3"/>
      <c r="BJ282" s="3"/>
      <c r="BK282" s="1"/>
      <c r="BL282" s="384"/>
      <c r="BM282" s="3"/>
      <c r="BN282" s="3"/>
      <c r="BO282" s="3"/>
      <c r="BP282" s="1"/>
      <c r="BQ282" s="384"/>
      <c r="BR282" s="3"/>
      <c r="BS282" s="3"/>
      <c r="BT282" s="3"/>
      <c r="BU282" s="1"/>
      <c r="BV282" s="384"/>
      <c r="BW282" s="3"/>
      <c r="BX282" s="3"/>
      <c r="BY282" s="3"/>
      <c r="BZ282" s="1"/>
      <c r="CA282" s="384"/>
      <c r="CB282" s="3"/>
      <c r="CC282" s="3"/>
      <c r="CD282" s="3"/>
      <c r="CE282" s="1"/>
      <c r="CF282" s="384"/>
      <c r="CG282" s="3"/>
      <c r="CH282" s="3"/>
      <c r="CI282" s="3"/>
      <c r="CJ282" s="1"/>
      <c r="CK282" s="384"/>
      <c r="CL282" s="3"/>
      <c r="CM282" s="3"/>
      <c r="CN282" s="3"/>
      <c r="CO282" s="1"/>
      <c r="CP282" s="384"/>
      <c r="CQ282" s="3"/>
      <c r="CR282" s="3"/>
      <c r="CS282" s="3"/>
      <c r="CT282" s="1"/>
      <c r="CU282" s="384"/>
      <c r="CV282" s="3"/>
      <c r="CW282" s="3"/>
      <c r="CX282" s="3"/>
      <c r="CY282" s="1"/>
      <c r="CZ282" s="384"/>
      <c r="DA282" s="3"/>
      <c r="DB282" s="3"/>
      <c r="DC282" s="3"/>
      <c r="DD282" s="1"/>
      <c r="DE282" s="384"/>
      <c r="DF282" s="3"/>
      <c r="DG282" s="3"/>
      <c r="DH282" s="3"/>
      <c r="DI282" s="1"/>
      <c r="DJ282" s="384"/>
      <c r="DK282" s="3"/>
      <c r="DL282" s="3"/>
      <c r="DM282" s="3"/>
      <c r="DN282" s="1"/>
      <c r="DO282" s="384"/>
      <c r="DP282" s="3"/>
      <c r="DQ282" s="3"/>
      <c r="DR282" s="3"/>
      <c r="DS282" s="1"/>
      <c r="DT282" s="1"/>
      <c r="DU282" s="1"/>
      <c r="DV282" s="1"/>
      <c r="DW282" s="1"/>
      <c r="DX282" s="1"/>
      <c r="DY282" s="1"/>
      <c r="DZ282" s="193"/>
    </row>
    <row r="283" spans="1:130" s="237" customFormat="1" x14ac:dyDescent="0.3">
      <c r="A283" s="1"/>
      <c r="B283" s="229">
        <v>2033</v>
      </c>
      <c r="C283" s="566">
        <f t="shared" si="729"/>
        <v>465999.19108478876</v>
      </c>
      <c r="D283" s="450">
        <f t="shared" si="730"/>
        <v>46599.919108478876</v>
      </c>
      <c r="F283" s="1"/>
      <c r="G283" s="1"/>
      <c r="H283" s="1"/>
      <c r="I283" s="1"/>
      <c r="J283" s="1"/>
      <c r="K283" s="2"/>
      <c r="L283" s="1"/>
      <c r="M283" s="1"/>
      <c r="N283" s="384"/>
      <c r="O283" s="207"/>
      <c r="P283" s="3"/>
      <c r="Q283" s="3"/>
      <c r="R283" s="3"/>
      <c r="S283" s="3"/>
      <c r="T283" s="3"/>
      <c r="U283" s="3"/>
      <c r="V283" s="3"/>
      <c r="W283" s="3"/>
      <c r="X283" s="384"/>
      <c r="Y283" s="3"/>
      <c r="Z283" s="3"/>
      <c r="AA283" s="3"/>
      <c r="AB283" s="1"/>
      <c r="AC283" s="384"/>
      <c r="AD283" s="3"/>
      <c r="AE283" s="3"/>
      <c r="AF283" s="3"/>
      <c r="AG283" s="1"/>
      <c r="AH283" s="384"/>
      <c r="AI283" s="3"/>
      <c r="AJ283" s="3"/>
      <c r="AK283" s="3"/>
      <c r="AL283" s="1"/>
      <c r="AM283" s="384"/>
      <c r="AN283" s="3"/>
      <c r="AO283" s="3"/>
      <c r="AP283" s="3"/>
      <c r="AQ283" s="1"/>
      <c r="AR283" s="384"/>
      <c r="AS283" s="3"/>
      <c r="AT283" s="3"/>
      <c r="AU283" s="3"/>
      <c r="AV283" s="1"/>
      <c r="AW283" s="384"/>
      <c r="AX283" s="3"/>
      <c r="AY283" s="3"/>
      <c r="AZ283" s="3"/>
      <c r="BA283" s="1"/>
      <c r="BB283" s="384"/>
      <c r="BC283" s="3"/>
      <c r="BD283" s="3"/>
      <c r="BE283" s="3"/>
      <c r="BF283" s="1"/>
      <c r="BG283" s="384"/>
      <c r="BH283" s="3"/>
      <c r="BI283" s="3"/>
      <c r="BJ283" s="3"/>
      <c r="BK283" s="1"/>
      <c r="BL283" s="384"/>
      <c r="BM283" s="3"/>
      <c r="BN283" s="3"/>
      <c r="BO283" s="3"/>
      <c r="BP283" s="1"/>
      <c r="BQ283" s="384"/>
      <c r="BR283" s="3"/>
      <c r="BS283" s="3"/>
      <c r="BT283" s="3"/>
      <c r="BU283" s="1"/>
      <c r="BV283" s="384"/>
      <c r="BW283" s="3"/>
      <c r="BX283" s="3"/>
      <c r="BY283" s="3"/>
      <c r="BZ283" s="1"/>
      <c r="CA283" s="384"/>
      <c r="CB283" s="3"/>
      <c r="CC283" s="3"/>
      <c r="CD283" s="3"/>
      <c r="CE283" s="1"/>
      <c r="CF283" s="384"/>
      <c r="CG283" s="3"/>
      <c r="CH283" s="3"/>
      <c r="CI283" s="3"/>
      <c r="CJ283" s="1"/>
      <c r="CK283" s="384"/>
      <c r="CL283" s="3"/>
      <c r="CM283" s="3"/>
      <c r="CN283" s="3"/>
      <c r="CO283" s="1"/>
      <c r="CP283" s="384"/>
      <c r="CQ283" s="3"/>
      <c r="CR283" s="3"/>
      <c r="CS283" s="3"/>
      <c r="CT283" s="1"/>
      <c r="CU283" s="384"/>
      <c r="CV283" s="3"/>
      <c r="CW283" s="3"/>
      <c r="CX283" s="3"/>
      <c r="CY283" s="1"/>
      <c r="CZ283" s="384"/>
      <c r="DA283" s="3"/>
      <c r="DB283" s="3"/>
      <c r="DC283" s="3"/>
      <c r="DD283" s="1"/>
      <c r="DE283" s="384"/>
      <c r="DF283" s="3"/>
      <c r="DG283" s="3"/>
      <c r="DH283" s="3"/>
      <c r="DI283" s="1"/>
      <c r="DJ283" s="384"/>
      <c r="DK283" s="3"/>
      <c r="DL283" s="3"/>
      <c r="DM283" s="3"/>
      <c r="DN283" s="1"/>
      <c r="DO283" s="384"/>
      <c r="DP283" s="3"/>
      <c r="DQ283" s="3"/>
      <c r="DR283" s="3"/>
      <c r="DS283" s="1"/>
      <c r="DT283" s="1"/>
      <c r="DU283" s="1"/>
      <c r="DV283" s="1"/>
      <c r="DW283" s="1"/>
      <c r="DX283" s="1"/>
      <c r="DY283" s="1"/>
      <c r="DZ283" s="193"/>
    </row>
    <row r="284" spans="1:130" s="237" customFormat="1" x14ac:dyDescent="0.3">
      <c r="A284" s="1"/>
      <c r="B284" s="230">
        <v>2034</v>
      </c>
      <c r="C284" s="566">
        <f t="shared" si="729"/>
        <v>465999.19108478876</v>
      </c>
      <c r="D284" s="450">
        <f t="shared" si="730"/>
        <v>46599.919108478876</v>
      </c>
      <c r="F284" s="1"/>
      <c r="G284" s="1"/>
      <c r="H284" s="1"/>
      <c r="I284" s="1"/>
      <c r="J284" s="1"/>
      <c r="K284" s="2"/>
      <c r="L284" s="1"/>
      <c r="M284" s="1"/>
      <c r="N284" s="384"/>
      <c r="O284" s="207"/>
      <c r="P284" s="3"/>
      <c r="Q284" s="3"/>
      <c r="R284" s="3"/>
      <c r="S284" s="3"/>
      <c r="T284" s="3"/>
      <c r="U284" s="3"/>
      <c r="V284" s="3"/>
      <c r="W284" s="3"/>
      <c r="X284" s="384"/>
      <c r="Y284" s="3"/>
      <c r="Z284" s="3"/>
      <c r="AA284" s="3"/>
      <c r="AB284" s="1"/>
      <c r="AC284" s="384"/>
      <c r="AD284" s="3"/>
      <c r="AE284" s="3"/>
      <c r="AF284" s="3"/>
      <c r="AG284" s="1"/>
      <c r="AH284" s="384"/>
      <c r="AI284" s="3"/>
      <c r="AJ284" s="3"/>
      <c r="AK284" s="3"/>
      <c r="AL284" s="1"/>
      <c r="AM284" s="384"/>
      <c r="AN284" s="3"/>
      <c r="AO284" s="3"/>
      <c r="AP284" s="3"/>
      <c r="AQ284" s="1"/>
      <c r="AR284" s="384"/>
      <c r="AS284" s="3"/>
      <c r="AT284" s="3"/>
      <c r="AU284" s="3"/>
      <c r="AV284" s="1"/>
      <c r="AW284" s="384"/>
      <c r="AX284" s="3"/>
      <c r="AY284" s="3"/>
      <c r="AZ284" s="3"/>
      <c r="BA284" s="1"/>
      <c r="BB284" s="384"/>
      <c r="BC284" s="3"/>
      <c r="BD284" s="3"/>
      <c r="BE284" s="3"/>
      <c r="BF284" s="1"/>
      <c r="BG284" s="384"/>
      <c r="BH284" s="3"/>
      <c r="BI284" s="3"/>
      <c r="BJ284" s="3"/>
      <c r="BK284" s="1"/>
      <c r="BL284" s="384"/>
      <c r="BM284" s="3"/>
      <c r="BN284" s="3"/>
      <c r="BO284" s="3"/>
      <c r="BP284" s="1"/>
      <c r="BQ284" s="384"/>
      <c r="BR284" s="3"/>
      <c r="BS284" s="3"/>
      <c r="BT284" s="3"/>
      <c r="BU284" s="1"/>
      <c r="BV284" s="384"/>
      <c r="BW284" s="3"/>
      <c r="BX284" s="3"/>
      <c r="BY284" s="3"/>
      <c r="BZ284" s="1"/>
      <c r="CA284" s="384"/>
      <c r="CB284" s="3"/>
      <c r="CC284" s="3"/>
      <c r="CD284" s="3"/>
      <c r="CE284" s="1"/>
      <c r="CF284" s="384"/>
      <c r="CG284" s="3"/>
      <c r="CH284" s="3"/>
      <c r="CI284" s="3"/>
      <c r="CJ284" s="1"/>
      <c r="CK284" s="384"/>
      <c r="CL284" s="3"/>
      <c r="CM284" s="3"/>
      <c r="CN284" s="3"/>
      <c r="CO284" s="1"/>
      <c r="CP284" s="384"/>
      <c r="CQ284" s="3"/>
      <c r="CR284" s="3"/>
      <c r="CS284" s="3"/>
      <c r="CT284" s="1"/>
      <c r="CU284" s="384"/>
      <c r="CV284" s="3"/>
      <c r="CW284" s="3"/>
      <c r="CX284" s="3"/>
      <c r="CY284" s="1"/>
      <c r="CZ284" s="384"/>
      <c r="DA284" s="3"/>
      <c r="DB284" s="3"/>
      <c r="DC284" s="3"/>
      <c r="DD284" s="1"/>
      <c r="DE284" s="384"/>
      <c r="DF284" s="3"/>
      <c r="DG284" s="3"/>
      <c r="DH284" s="3"/>
      <c r="DI284" s="1"/>
      <c r="DJ284" s="384"/>
      <c r="DK284" s="3"/>
      <c r="DL284" s="3"/>
      <c r="DM284" s="3"/>
      <c r="DN284" s="1"/>
      <c r="DO284" s="384"/>
      <c r="DP284" s="3"/>
      <c r="DQ284" s="3"/>
      <c r="DR284" s="3"/>
      <c r="DS284" s="1"/>
      <c r="DT284" s="1"/>
      <c r="DU284" s="1"/>
      <c r="DV284" s="1"/>
      <c r="DW284" s="1"/>
      <c r="DX284" s="1"/>
      <c r="DY284" s="1"/>
      <c r="DZ284" s="193"/>
    </row>
    <row r="285" spans="1:130" s="237" customFormat="1" x14ac:dyDescent="0.3">
      <c r="A285" s="1"/>
      <c r="B285" s="229">
        <v>2035</v>
      </c>
      <c r="C285" s="566">
        <f t="shared" si="729"/>
        <v>465999.19108478876</v>
      </c>
      <c r="D285" s="450">
        <f t="shared" si="730"/>
        <v>46599.919108478876</v>
      </c>
      <c r="F285" s="1"/>
      <c r="G285" s="1"/>
      <c r="H285" s="1"/>
      <c r="I285" s="1"/>
      <c r="J285" s="1"/>
      <c r="K285" s="2"/>
      <c r="L285" s="1"/>
      <c r="M285" s="1"/>
      <c r="N285" s="384"/>
      <c r="O285" s="207"/>
      <c r="P285" s="3"/>
      <c r="Q285" s="3"/>
      <c r="R285" s="3"/>
      <c r="S285" s="3"/>
      <c r="T285" s="3"/>
      <c r="U285" s="3"/>
      <c r="V285" s="3"/>
      <c r="W285" s="3"/>
      <c r="X285" s="384"/>
      <c r="Y285" s="3"/>
      <c r="Z285" s="3"/>
      <c r="AA285" s="3"/>
      <c r="AB285" s="1"/>
      <c r="AC285" s="384"/>
      <c r="AD285" s="3"/>
      <c r="AE285" s="3"/>
      <c r="AF285" s="3"/>
      <c r="AG285" s="1"/>
      <c r="AH285" s="384"/>
      <c r="AI285" s="3"/>
      <c r="AJ285" s="3"/>
      <c r="AK285" s="3"/>
      <c r="AL285" s="1"/>
      <c r="AM285" s="384"/>
      <c r="AN285" s="3"/>
      <c r="AO285" s="3"/>
      <c r="AP285" s="3"/>
      <c r="AQ285" s="1"/>
      <c r="AR285" s="384"/>
      <c r="AS285" s="3"/>
      <c r="AT285" s="3"/>
      <c r="AU285" s="3"/>
      <c r="AV285" s="1"/>
      <c r="AW285" s="384"/>
      <c r="AX285" s="3"/>
      <c r="AY285" s="3"/>
      <c r="AZ285" s="3"/>
      <c r="BA285" s="1"/>
      <c r="BB285" s="384"/>
      <c r="BC285" s="3"/>
      <c r="BD285" s="3"/>
      <c r="BE285" s="3"/>
      <c r="BF285" s="1"/>
      <c r="BG285" s="384"/>
      <c r="BH285" s="3"/>
      <c r="BI285" s="3"/>
      <c r="BJ285" s="3"/>
      <c r="BK285" s="1"/>
      <c r="BL285" s="384"/>
      <c r="BM285" s="3"/>
      <c r="BN285" s="3"/>
      <c r="BO285" s="3"/>
      <c r="BP285" s="1"/>
      <c r="BQ285" s="384"/>
      <c r="BR285" s="3"/>
      <c r="BS285" s="3"/>
      <c r="BT285" s="3"/>
      <c r="BU285" s="1"/>
      <c r="BV285" s="384"/>
      <c r="BW285" s="3"/>
      <c r="BX285" s="3"/>
      <c r="BY285" s="3"/>
      <c r="BZ285" s="1"/>
      <c r="CA285" s="384"/>
      <c r="CB285" s="3"/>
      <c r="CC285" s="3"/>
      <c r="CD285" s="3"/>
      <c r="CE285" s="1"/>
      <c r="CF285" s="384"/>
      <c r="CG285" s="3"/>
      <c r="CH285" s="3"/>
      <c r="CI285" s="3"/>
      <c r="CJ285" s="1"/>
      <c r="CK285" s="384"/>
      <c r="CL285" s="3"/>
      <c r="CM285" s="3"/>
      <c r="CN285" s="3"/>
      <c r="CO285" s="1"/>
      <c r="CP285" s="384"/>
      <c r="CQ285" s="3"/>
      <c r="CR285" s="3"/>
      <c r="CS285" s="3"/>
      <c r="CT285" s="1"/>
      <c r="CU285" s="384"/>
      <c r="CV285" s="3"/>
      <c r="CW285" s="3"/>
      <c r="CX285" s="3"/>
      <c r="CY285" s="1"/>
      <c r="CZ285" s="384"/>
      <c r="DA285" s="3"/>
      <c r="DB285" s="3"/>
      <c r="DC285" s="3"/>
      <c r="DD285" s="1"/>
      <c r="DE285" s="384"/>
      <c r="DF285" s="3"/>
      <c r="DG285" s="3"/>
      <c r="DH285" s="3"/>
      <c r="DI285" s="1"/>
      <c r="DJ285" s="384"/>
      <c r="DK285" s="3"/>
      <c r="DL285" s="3"/>
      <c r="DM285" s="3"/>
      <c r="DN285" s="1"/>
      <c r="DO285" s="384"/>
      <c r="DP285" s="3"/>
      <c r="DQ285" s="3"/>
      <c r="DR285" s="3"/>
      <c r="DS285" s="1"/>
      <c r="DT285" s="1"/>
      <c r="DU285" s="1"/>
      <c r="DV285" s="1"/>
      <c r="DW285" s="1"/>
      <c r="DX285" s="1"/>
      <c r="DY285" s="1"/>
      <c r="DZ285" s="193"/>
    </row>
    <row r="286" spans="1:130" s="237" customFormat="1" x14ac:dyDescent="0.3">
      <c r="A286" s="1"/>
      <c r="B286" s="230">
        <v>2036</v>
      </c>
      <c r="C286" s="566">
        <f t="shared" si="729"/>
        <v>465999.19108478876</v>
      </c>
      <c r="D286" s="450">
        <f t="shared" si="730"/>
        <v>46599.919108478876</v>
      </c>
      <c r="F286" s="1"/>
      <c r="G286" s="1"/>
      <c r="H286" s="1"/>
      <c r="I286" s="1"/>
      <c r="J286" s="1"/>
      <c r="K286" s="2"/>
      <c r="L286" s="1"/>
      <c r="M286" s="1"/>
      <c r="N286" s="384"/>
      <c r="O286" s="207"/>
      <c r="P286" s="3"/>
      <c r="Q286" s="3"/>
      <c r="R286" s="3"/>
      <c r="S286" s="3"/>
      <c r="T286" s="3"/>
      <c r="U286" s="3"/>
      <c r="V286" s="3"/>
      <c r="W286" s="3"/>
      <c r="X286" s="384"/>
      <c r="Y286" s="3"/>
      <c r="Z286" s="3"/>
      <c r="AA286" s="3"/>
      <c r="AB286" s="1"/>
      <c r="AC286" s="384"/>
      <c r="AD286" s="3"/>
      <c r="AE286" s="3"/>
      <c r="AF286" s="3"/>
      <c r="AG286" s="1"/>
      <c r="AH286" s="384"/>
      <c r="AI286" s="3"/>
      <c r="AJ286" s="3"/>
      <c r="AK286" s="3"/>
      <c r="AL286" s="1"/>
      <c r="AM286" s="384"/>
      <c r="AN286" s="3"/>
      <c r="AO286" s="3"/>
      <c r="AP286" s="3"/>
      <c r="AQ286" s="1"/>
      <c r="AR286" s="384"/>
      <c r="AS286" s="3"/>
      <c r="AT286" s="3"/>
      <c r="AU286" s="3"/>
      <c r="AV286" s="1"/>
      <c r="AW286" s="384"/>
      <c r="AX286" s="3"/>
      <c r="AY286" s="3"/>
      <c r="AZ286" s="3"/>
      <c r="BA286" s="1"/>
      <c r="BB286" s="384"/>
      <c r="BC286" s="3"/>
      <c r="BD286" s="3"/>
      <c r="BE286" s="3"/>
      <c r="BF286" s="1"/>
      <c r="BG286" s="384"/>
      <c r="BH286" s="3"/>
      <c r="BI286" s="3"/>
      <c r="BJ286" s="3"/>
      <c r="BK286" s="1"/>
      <c r="BL286" s="384"/>
      <c r="BM286" s="3"/>
      <c r="BN286" s="3"/>
      <c r="BO286" s="3"/>
      <c r="BP286" s="1"/>
      <c r="BQ286" s="384"/>
      <c r="BR286" s="3"/>
      <c r="BS286" s="3"/>
      <c r="BT286" s="3"/>
      <c r="BU286" s="1"/>
      <c r="BV286" s="384"/>
      <c r="BW286" s="3"/>
      <c r="BX286" s="3"/>
      <c r="BY286" s="3"/>
      <c r="BZ286" s="1"/>
      <c r="CA286" s="384"/>
      <c r="CB286" s="3"/>
      <c r="CC286" s="3"/>
      <c r="CD286" s="3"/>
      <c r="CE286" s="1"/>
      <c r="CF286" s="384"/>
      <c r="CG286" s="3"/>
      <c r="CH286" s="3"/>
      <c r="CI286" s="3"/>
      <c r="CJ286" s="1"/>
      <c r="CK286" s="384"/>
      <c r="CL286" s="3"/>
      <c r="CM286" s="3"/>
      <c r="CN286" s="3"/>
      <c r="CO286" s="1"/>
      <c r="CP286" s="384"/>
      <c r="CQ286" s="3"/>
      <c r="CR286" s="3"/>
      <c r="CS286" s="3"/>
      <c r="CT286" s="1"/>
      <c r="CU286" s="384"/>
      <c r="CV286" s="3"/>
      <c r="CW286" s="3"/>
      <c r="CX286" s="3"/>
      <c r="CY286" s="1"/>
      <c r="CZ286" s="384"/>
      <c r="DA286" s="3"/>
      <c r="DB286" s="3"/>
      <c r="DC286" s="3"/>
      <c r="DD286" s="1"/>
      <c r="DE286" s="384"/>
      <c r="DF286" s="3"/>
      <c r="DG286" s="3"/>
      <c r="DH286" s="3"/>
      <c r="DI286" s="1"/>
      <c r="DJ286" s="384"/>
      <c r="DK286" s="3"/>
      <c r="DL286" s="3"/>
      <c r="DM286" s="3"/>
      <c r="DN286" s="1"/>
      <c r="DO286" s="384"/>
      <c r="DP286" s="3"/>
      <c r="DQ286" s="3"/>
      <c r="DR286" s="3"/>
      <c r="DS286" s="1"/>
      <c r="DT286" s="1"/>
      <c r="DU286" s="1"/>
      <c r="DV286" s="1"/>
      <c r="DW286" s="1"/>
      <c r="DX286" s="1"/>
      <c r="DY286" s="1"/>
      <c r="DZ286" s="193"/>
    </row>
    <row r="287" spans="1:130" s="237" customFormat="1" ht="15" thickBot="1" x14ac:dyDescent="0.35">
      <c r="A287" s="1"/>
      <c r="B287" s="234" t="s">
        <v>436</v>
      </c>
      <c r="C287" s="235">
        <f>SUM(C265:C286)</f>
        <v>10251982.203865357</v>
      </c>
      <c r="D287" s="449">
        <f>SUM(D265:D286)</f>
        <v>2795995.1465087319</v>
      </c>
      <c r="E287" s="619">
        <f>(D287-C299)/C299</f>
        <v>4.9999999999999991</v>
      </c>
      <c r="F287" s="1"/>
      <c r="G287" s="1"/>
      <c r="H287" s="1"/>
      <c r="I287" s="1"/>
      <c r="J287" s="1"/>
      <c r="K287" s="2"/>
      <c r="L287" s="1"/>
      <c r="M287" s="1"/>
      <c r="N287" s="384"/>
      <c r="O287" s="207"/>
      <c r="P287" s="3"/>
      <c r="Q287" s="3"/>
      <c r="R287" s="3"/>
      <c r="S287" s="3"/>
      <c r="T287" s="3"/>
      <c r="U287" s="3"/>
      <c r="V287" s="3"/>
      <c r="W287" s="3"/>
      <c r="X287" s="384"/>
      <c r="Y287" s="3"/>
      <c r="Z287" s="3"/>
      <c r="AA287" s="3"/>
      <c r="AB287" s="1"/>
      <c r="AC287" s="384"/>
      <c r="AD287" s="3"/>
      <c r="AE287" s="3"/>
      <c r="AF287" s="3"/>
      <c r="AG287" s="1"/>
      <c r="AH287" s="384"/>
      <c r="AI287" s="3"/>
      <c r="AJ287" s="3"/>
      <c r="AK287" s="3"/>
      <c r="AL287" s="1"/>
      <c r="AM287" s="384"/>
      <c r="AN287" s="3"/>
      <c r="AO287" s="3"/>
      <c r="AP287" s="3"/>
      <c r="AQ287" s="1"/>
      <c r="AR287" s="384"/>
      <c r="AS287" s="3"/>
      <c r="AT287" s="3"/>
      <c r="AU287" s="3"/>
      <c r="AV287" s="1"/>
      <c r="AW287" s="384"/>
      <c r="AX287" s="3"/>
      <c r="AY287" s="3"/>
      <c r="AZ287" s="3"/>
      <c r="BA287" s="1"/>
      <c r="BB287" s="384"/>
      <c r="BC287" s="3"/>
      <c r="BD287" s="3"/>
      <c r="BE287" s="3"/>
      <c r="BF287" s="1"/>
      <c r="BG287" s="384"/>
      <c r="BH287" s="3"/>
      <c r="BI287" s="3"/>
      <c r="BJ287" s="3"/>
      <c r="BK287" s="1"/>
      <c r="BL287" s="384"/>
      <c r="BM287" s="3"/>
      <c r="BN287" s="3"/>
      <c r="BO287" s="3"/>
      <c r="BP287" s="1"/>
      <c r="BQ287" s="384"/>
      <c r="BR287" s="3"/>
      <c r="BS287" s="3"/>
      <c r="BT287" s="3"/>
      <c r="BU287" s="1"/>
      <c r="BV287" s="384"/>
      <c r="BW287" s="3"/>
      <c r="BX287" s="3"/>
      <c r="BY287" s="3"/>
      <c r="BZ287" s="1"/>
      <c r="CA287" s="384"/>
      <c r="CB287" s="3"/>
      <c r="CC287" s="3"/>
      <c r="CD287" s="3"/>
      <c r="CE287" s="1"/>
      <c r="CF287" s="384"/>
      <c r="CG287" s="3"/>
      <c r="CH287" s="3"/>
      <c r="CI287" s="3"/>
      <c r="CJ287" s="1"/>
      <c r="CK287" s="384"/>
      <c r="CL287" s="3"/>
      <c r="CM287" s="3"/>
      <c r="CN287" s="3"/>
      <c r="CO287" s="1"/>
      <c r="CP287" s="384"/>
      <c r="CQ287" s="3"/>
      <c r="CR287" s="3"/>
      <c r="CS287" s="3"/>
      <c r="CT287" s="1"/>
      <c r="CU287" s="384"/>
      <c r="CV287" s="3"/>
      <c r="CW287" s="3"/>
      <c r="CX287" s="3"/>
      <c r="CY287" s="1"/>
      <c r="CZ287" s="384"/>
      <c r="DA287" s="3"/>
      <c r="DB287" s="3"/>
      <c r="DC287" s="3"/>
      <c r="DD287" s="1"/>
      <c r="DE287" s="384"/>
      <c r="DF287" s="3"/>
      <c r="DG287" s="3"/>
      <c r="DH287" s="3"/>
      <c r="DI287" s="1"/>
      <c r="DJ287" s="384"/>
      <c r="DK287" s="3"/>
      <c r="DL287" s="3"/>
      <c r="DM287" s="3"/>
      <c r="DN287" s="1"/>
      <c r="DO287" s="384"/>
      <c r="DP287" s="3"/>
      <c r="DQ287" s="3"/>
      <c r="DR287" s="3"/>
      <c r="DS287" s="1"/>
      <c r="DT287" s="1"/>
      <c r="DU287" s="1"/>
      <c r="DV287" s="1"/>
      <c r="DW287" s="1"/>
      <c r="DX287" s="1"/>
      <c r="DY287" s="1"/>
      <c r="DZ287" s="193"/>
    </row>
    <row r="289" spans="1:130" ht="15" thickBot="1" x14ac:dyDescent="0.35"/>
    <row r="290" spans="1:130" ht="31.8" thickBot="1" x14ac:dyDescent="0.35">
      <c r="B290" s="231" t="s">
        <v>814</v>
      </c>
      <c r="C290" s="232" t="s">
        <v>720</v>
      </c>
      <c r="D290" s="193" t="s">
        <v>14</v>
      </c>
      <c r="N290" s="384" t="s">
        <v>771</v>
      </c>
      <c r="P290" s="551" t="s">
        <v>797</v>
      </c>
      <c r="Q290" s="552">
        <v>16401</v>
      </c>
    </row>
    <row r="291" spans="1:130" ht="46.8" x14ac:dyDescent="0.3">
      <c r="B291" s="462" t="s">
        <v>19</v>
      </c>
      <c r="C291" s="463">
        <f>D328</f>
        <v>132435.49295774646</v>
      </c>
      <c r="D291" s="193">
        <f>C291*(1+$E$287)</f>
        <v>794612.95774647861</v>
      </c>
      <c r="P291" s="551" t="s">
        <v>798</v>
      </c>
      <c r="Q291" s="552">
        <v>35799</v>
      </c>
    </row>
    <row r="292" spans="1:130" s="237" customFormat="1" ht="31.2" x14ac:dyDescent="0.3">
      <c r="A292" s="1"/>
      <c r="B292" s="229" t="s">
        <v>723</v>
      </c>
      <c r="C292" s="233">
        <f>D325</f>
        <v>28732.394366197183</v>
      </c>
      <c r="D292" s="193">
        <f t="shared" ref="D292:D298" si="731">C292*(1+$E$287)</f>
        <v>172394.36619718306</v>
      </c>
      <c r="F292" s="1"/>
      <c r="G292" s="1"/>
      <c r="H292" s="1"/>
      <c r="I292" s="1"/>
      <c r="J292" s="1"/>
      <c r="K292" s="2"/>
      <c r="L292" s="1"/>
      <c r="M292" s="1"/>
      <c r="N292" s="384"/>
      <c r="O292" s="207"/>
      <c r="P292" s="551" t="s">
        <v>799</v>
      </c>
      <c r="Q292" s="552">
        <v>44848</v>
      </c>
      <c r="R292" s="3"/>
      <c r="S292" s="3"/>
      <c r="T292" s="3"/>
      <c r="U292" s="3"/>
      <c r="V292" s="3"/>
      <c r="W292" s="3"/>
      <c r="X292" s="384"/>
      <c r="Y292" s="3"/>
      <c r="Z292" s="3"/>
      <c r="AA292" s="3"/>
      <c r="AB292" s="1"/>
      <c r="AC292" s="384"/>
      <c r="AD292" s="3"/>
      <c r="AE292" s="3"/>
      <c r="AF292" s="3"/>
      <c r="AG292" s="1"/>
      <c r="AH292" s="384"/>
      <c r="AI292" s="3"/>
      <c r="AJ292" s="3"/>
      <c r="AK292" s="3"/>
      <c r="AL292" s="1"/>
      <c r="AM292" s="384"/>
      <c r="AN292" s="3"/>
      <c r="AO292" s="3"/>
      <c r="AP292" s="3"/>
      <c r="AQ292" s="1"/>
      <c r="AR292" s="384"/>
      <c r="AS292" s="3"/>
      <c r="AT292" s="3"/>
      <c r="AU292" s="3"/>
      <c r="AV292" s="1"/>
      <c r="AW292" s="384"/>
      <c r="AX292" s="3"/>
      <c r="AY292" s="3"/>
      <c r="AZ292" s="3"/>
      <c r="BA292" s="1"/>
      <c r="BB292" s="384"/>
      <c r="BC292" s="3"/>
      <c r="BD292" s="3"/>
      <c r="BE292" s="3"/>
      <c r="BF292" s="1"/>
      <c r="BG292" s="384"/>
      <c r="BH292" s="3"/>
      <c r="BI292" s="3"/>
      <c r="BJ292" s="3"/>
      <c r="BK292" s="1"/>
      <c r="BL292" s="384"/>
      <c r="BM292" s="3"/>
      <c r="BN292" s="3"/>
      <c r="BO292" s="3"/>
      <c r="BP292" s="1"/>
      <c r="BQ292" s="384"/>
      <c r="BR292" s="3"/>
      <c r="BS292" s="3"/>
      <c r="BT292" s="3"/>
      <c r="BU292" s="1"/>
      <c r="BV292" s="384"/>
      <c r="BW292" s="3"/>
      <c r="BX292" s="3"/>
      <c r="BY292" s="3"/>
      <c r="BZ292" s="1"/>
      <c r="CA292" s="384"/>
      <c r="CB292" s="3"/>
      <c r="CC292" s="3"/>
      <c r="CD292" s="3"/>
      <c r="CE292" s="1"/>
      <c r="CF292" s="384"/>
      <c r="CG292" s="3"/>
      <c r="CH292" s="3"/>
      <c r="CI292" s="3"/>
      <c r="CJ292" s="1"/>
      <c r="CK292" s="384"/>
      <c r="CL292" s="3"/>
      <c r="CM292" s="3"/>
      <c r="CN292" s="3"/>
      <c r="CO292" s="1"/>
      <c r="CP292" s="384"/>
      <c r="CQ292" s="3"/>
      <c r="CR292" s="3"/>
      <c r="CS292" s="3"/>
      <c r="CT292" s="1"/>
      <c r="CU292" s="384"/>
      <c r="CV292" s="3"/>
      <c r="CW292" s="3"/>
      <c r="CX292" s="3"/>
      <c r="CY292" s="1"/>
      <c r="CZ292" s="384"/>
      <c r="DA292" s="3"/>
      <c r="DB292" s="3"/>
      <c r="DC292" s="3"/>
      <c r="DD292" s="1"/>
      <c r="DE292" s="384"/>
      <c r="DF292" s="3"/>
      <c r="DG292" s="3"/>
      <c r="DH292" s="3"/>
      <c r="DI292" s="1"/>
      <c r="DJ292" s="384"/>
      <c r="DK292" s="3"/>
      <c r="DL292" s="3"/>
      <c r="DM292" s="3"/>
      <c r="DN292" s="1"/>
      <c r="DO292" s="384"/>
      <c r="DP292" s="3"/>
      <c r="DQ292" s="3"/>
      <c r="DR292" s="3"/>
      <c r="DS292" s="1"/>
      <c r="DT292" s="1"/>
      <c r="DU292" s="1"/>
      <c r="DV292" s="1"/>
      <c r="DW292" s="1"/>
      <c r="DX292" s="1"/>
      <c r="DY292" s="1"/>
      <c r="DZ292" s="193"/>
    </row>
    <row r="293" spans="1:130" x14ac:dyDescent="0.3">
      <c r="B293" s="230" t="s">
        <v>411</v>
      </c>
      <c r="C293" s="233">
        <f>D324</f>
        <v>45821.983943661966</v>
      </c>
      <c r="D293" s="193">
        <f t="shared" si="731"/>
        <v>274931.90366197174</v>
      </c>
    </row>
    <row r="294" spans="1:130" s="193" customFormat="1" x14ac:dyDescent="0.3">
      <c r="A294" s="1"/>
      <c r="B294" s="229" t="s">
        <v>79</v>
      </c>
      <c r="C294" s="233">
        <f>D327</f>
        <v>125661.97183098592</v>
      </c>
      <c r="D294" s="193">
        <f t="shared" si="731"/>
        <v>753971.83098591538</v>
      </c>
      <c r="E294" s="237"/>
      <c r="F294" s="1"/>
      <c r="G294" s="1"/>
      <c r="H294" s="1"/>
      <c r="I294" s="1"/>
      <c r="J294" s="1"/>
      <c r="K294" s="2"/>
      <c r="L294" s="1"/>
      <c r="M294" s="1"/>
      <c r="N294" s="384"/>
      <c r="O294" s="207"/>
      <c r="P294" s="3"/>
      <c r="Q294" s="3"/>
      <c r="R294" s="3"/>
      <c r="S294" s="3"/>
      <c r="T294" s="3"/>
      <c r="U294" s="3"/>
      <c r="V294" s="3"/>
      <c r="W294" s="3"/>
      <c r="X294" s="384"/>
      <c r="Y294" s="3"/>
      <c r="Z294" s="3"/>
      <c r="AA294" s="3"/>
      <c r="AB294" s="1"/>
      <c r="AC294" s="384"/>
      <c r="AD294" s="3"/>
      <c r="AE294" s="3"/>
      <c r="AF294" s="3"/>
      <c r="AG294" s="1"/>
      <c r="AH294" s="384"/>
      <c r="AI294" s="3"/>
      <c r="AJ294" s="3"/>
      <c r="AK294" s="3"/>
      <c r="AL294" s="1"/>
      <c r="AM294" s="384"/>
      <c r="AN294" s="3"/>
      <c r="AO294" s="3"/>
      <c r="AP294" s="3"/>
      <c r="AQ294" s="1"/>
      <c r="AR294" s="384"/>
      <c r="AS294" s="3"/>
      <c r="AT294" s="3"/>
      <c r="AU294" s="3"/>
      <c r="AV294" s="1"/>
      <c r="AW294" s="384"/>
      <c r="AX294" s="3"/>
      <c r="AY294" s="3"/>
      <c r="AZ294" s="3"/>
      <c r="BA294" s="1"/>
      <c r="BB294" s="384"/>
      <c r="BC294" s="3"/>
      <c r="BD294" s="3"/>
      <c r="BE294" s="3"/>
      <c r="BF294" s="1"/>
      <c r="BG294" s="384"/>
      <c r="BH294" s="3"/>
      <c r="BI294" s="3"/>
      <c r="BJ294" s="3"/>
      <c r="BK294" s="1"/>
      <c r="BL294" s="384"/>
      <c r="BM294" s="3"/>
      <c r="BN294" s="3"/>
      <c r="BO294" s="3"/>
      <c r="BP294" s="1"/>
      <c r="BQ294" s="384"/>
      <c r="BR294" s="3"/>
      <c r="BS294" s="3"/>
      <c r="BT294" s="3"/>
      <c r="BU294" s="1"/>
      <c r="BV294" s="384"/>
      <c r="BW294" s="3"/>
      <c r="BX294" s="3"/>
      <c r="BY294" s="3"/>
      <c r="BZ294" s="1"/>
      <c r="CA294" s="384"/>
      <c r="CB294" s="3"/>
      <c r="CC294" s="3"/>
      <c r="CD294" s="3"/>
      <c r="CE294" s="1"/>
      <c r="CF294" s="384"/>
      <c r="CG294" s="3"/>
      <c r="CH294" s="3"/>
      <c r="CI294" s="3"/>
      <c r="CJ294" s="1"/>
      <c r="CK294" s="384"/>
      <c r="CL294" s="3"/>
      <c r="CM294" s="3"/>
      <c r="CN294" s="3"/>
      <c r="CO294" s="1"/>
      <c r="CP294" s="384"/>
      <c r="CQ294" s="3"/>
      <c r="CR294" s="3"/>
      <c r="CS294" s="3"/>
      <c r="CT294" s="1"/>
      <c r="CU294" s="384"/>
      <c r="CV294" s="3"/>
      <c r="CW294" s="3"/>
      <c r="CX294" s="3"/>
      <c r="CY294" s="1"/>
      <c r="CZ294" s="384"/>
      <c r="DA294" s="3"/>
      <c r="DB294" s="3"/>
      <c r="DC294" s="3"/>
      <c r="DD294" s="1"/>
      <c r="DE294" s="384"/>
      <c r="DF294" s="3"/>
      <c r="DG294" s="3"/>
      <c r="DH294" s="3"/>
      <c r="DI294" s="1"/>
      <c r="DJ294" s="384"/>
      <c r="DK294" s="3"/>
      <c r="DL294" s="3"/>
      <c r="DM294" s="3"/>
      <c r="DN294" s="1"/>
      <c r="DO294" s="384"/>
      <c r="DP294" s="3"/>
      <c r="DQ294" s="3"/>
      <c r="DR294" s="3"/>
      <c r="DS294" s="1"/>
      <c r="DT294" s="1"/>
      <c r="DU294" s="1"/>
      <c r="DV294" s="1"/>
      <c r="DW294" s="1"/>
      <c r="DX294" s="1"/>
      <c r="DY294" s="1"/>
    </row>
    <row r="295" spans="1:130" x14ac:dyDescent="0.3">
      <c r="B295" s="229" t="s">
        <v>722</v>
      </c>
      <c r="C295" s="561">
        <f>D326+D329+D330</f>
        <v>47482.559253802814</v>
      </c>
      <c r="D295" s="193">
        <f t="shared" si="731"/>
        <v>284895.35552281683</v>
      </c>
    </row>
    <row r="296" spans="1:130" s="193" customFormat="1" x14ac:dyDescent="0.3">
      <c r="A296" s="1"/>
      <c r="B296" s="230"/>
      <c r="C296" s="233">
        <f>DY156</f>
        <v>0</v>
      </c>
      <c r="D296" s="193">
        <f t="shared" si="731"/>
        <v>0</v>
      </c>
      <c r="E296" s="237"/>
      <c r="F296" s="1"/>
      <c r="G296" s="1"/>
      <c r="H296" s="1"/>
      <c r="I296" s="1"/>
      <c r="J296" s="1"/>
      <c r="K296" s="2"/>
      <c r="L296" s="1"/>
      <c r="M296" s="1"/>
      <c r="N296" s="384"/>
      <c r="O296" s="207"/>
      <c r="P296" s="3"/>
      <c r="Q296" s="3"/>
      <c r="R296" s="3"/>
      <c r="S296" s="3"/>
      <c r="T296" s="3"/>
      <c r="U296" s="3"/>
      <c r="V296" s="3"/>
      <c r="W296" s="3"/>
      <c r="X296" s="384"/>
      <c r="Y296" s="3"/>
      <c r="Z296" s="3"/>
      <c r="AA296" s="3"/>
      <c r="AB296" s="1"/>
      <c r="AC296" s="384"/>
      <c r="AD296" s="3"/>
      <c r="AE296" s="3"/>
      <c r="AF296" s="3"/>
      <c r="AG296" s="1"/>
      <c r="AH296" s="384"/>
      <c r="AI296" s="3"/>
      <c r="AJ296" s="3"/>
      <c r="AK296" s="3"/>
      <c r="AL296" s="1"/>
      <c r="AM296" s="384"/>
      <c r="AN296" s="3"/>
      <c r="AO296" s="3"/>
      <c r="AP296" s="3"/>
      <c r="AQ296" s="1"/>
      <c r="AR296" s="384"/>
      <c r="AS296" s="3"/>
      <c r="AT296" s="3"/>
      <c r="AU296" s="3"/>
      <c r="AV296" s="1"/>
      <c r="AW296" s="384"/>
      <c r="AX296" s="3"/>
      <c r="AY296" s="3"/>
      <c r="AZ296" s="3"/>
      <c r="BA296" s="1"/>
      <c r="BB296" s="384"/>
      <c r="BC296" s="3"/>
      <c r="BD296" s="3"/>
      <c r="BE296" s="3"/>
      <c r="BF296" s="1"/>
      <c r="BG296" s="384"/>
      <c r="BH296" s="3"/>
      <c r="BI296" s="3"/>
      <c r="BJ296" s="3"/>
      <c r="BK296" s="1"/>
      <c r="BL296" s="384"/>
      <c r="BM296" s="3"/>
      <c r="BN296" s="3"/>
      <c r="BO296" s="3"/>
      <c r="BP296" s="1"/>
      <c r="BQ296" s="384"/>
      <c r="BR296" s="3"/>
      <c r="BS296" s="3"/>
      <c r="BT296" s="3"/>
      <c r="BU296" s="1"/>
      <c r="BV296" s="384"/>
      <c r="BW296" s="3"/>
      <c r="BX296" s="3"/>
      <c r="BY296" s="3"/>
      <c r="BZ296" s="1"/>
      <c r="CA296" s="384"/>
      <c r="CB296" s="3"/>
      <c r="CC296" s="3"/>
      <c r="CD296" s="3"/>
      <c r="CE296" s="1"/>
      <c r="CF296" s="384"/>
      <c r="CG296" s="3"/>
      <c r="CH296" s="3"/>
      <c r="CI296" s="3"/>
      <c r="CJ296" s="1"/>
      <c r="CK296" s="384"/>
      <c r="CL296" s="3"/>
      <c r="CM296" s="3"/>
      <c r="CN296" s="3"/>
      <c r="CO296" s="1"/>
      <c r="CP296" s="384"/>
      <c r="CQ296" s="3"/>
      <c r="CR296" s="3"/>
      <c r="CS296" s="3"/>
      <c r="CT296" s="1"/>
      <c r="CU296" s="384"/>
      <c r="CV296" s="3"/>
      <c r="CW296" s="3"/>
      <c r="CX296" s="3"/>
      <c r="CY296" s="1"/>
      <c r="CZ296" s="384"/>
      <c r="DA296" s="3"/>
      <c r="DB296" s="3"/>
      <c r="DC296" s="3"/>
      <c r="DD296" s="1"/>
      <c r="DE296" s="384"/>
      <c r="DF296" s="3"/>
      <c r="DG296" s="3"/>
      <c r="DH296" s="3"/>
      <c r="DI296" s="1"/>
      <c r="DJ296" s="384"/>
      <c r="DK296" s="3"/>
      <c r="DL296" s="3"/>
      <c r="DM296" s="3"/>
      <c r="DN296" s="1"/>
      <c r="DO296" s="384"/>
      <c r="DP296" s="3"/>
      <c r="DQ296" s="3"/>
      <c r="DR296" s="3"/>
      <c r="DS296" s="1"/>
      <c r="DT296" s="1"/>
      <c r="DU296" s="1"/>
      <c r="DV296" s="1"/>
      <c r="DW296" s="1"/>
      <c r="DX296" s="1"/>
      <c r="DY296" s="1"/>
    </row>
    <row r="297" spans="1:130" x14ac:dyDescent="0.3">
      <c r="B297" s="229" t="s">
        <v>117</v>
      </c>
      <c r="C297" s="233">
        <f>D323</f>
        <v>85864.788732394372</v>
      </c>
      <c r="D297" s="193">
        <f t="shared" si="731"/>
        <v>515188.73239436618</v>
      </c>
    </row>
    <row r="298" spans="1:130" s="193" customFormat="1" x14ac:dyDescent="0.3">
      <c r="A298" s="1"/>
      <c r="B298" s="230" t="s">
        <v>721</v>
      </c>
      <c r="C298" s="233">
        <f>DY201</f>
        <v>0</v>
      </c>
      <c r="D298" s="193">
        <f t="shared" si="731"/>
        <v>0</v>
      </c>
      <c r="E298" s="237"/>
      <c r="F298" s="1"/>
      <c r="G298" s="1"/>
      <c r="H298" s="1"/>
      <c r="I298" s="1"/>
      <c r="J298" s="1"/>
      <c r="K298" s="2"/>
      <c r="L298" s="1"/>
      <c r="M298" s="1"/>
      <c r="N298" s="384"/>
      <c r="O298" s="207"/>
      <c r="P298" s="3"/>
      <c r="Q298" s="3"/>
      <c r="R298" s="3"/>
      <c r="S298" s="3"/>
      <c r="T298" s="3"/>
      <c r="U298" s="3"/>
      <c r="V298" s="3"/>
      <c r="W298" s="3"/>
      <c r="X298" s="384"/>
      <c r="Y298" s="3"/>
      <c r="Z298" s="3"/>
      <c r="AA298" s="3"/>
      <c r="AB298" s="1"/>
      <c r="AC298" s="384"/>
      <c r="AD298" s="3"/>
      <c r="AE298" s="3"/>
      <c r="AF298" s="3"/>
      <c r="AG298" s="1"/>
      <c r="AH298" s="384"/>
      <c r="AI298" s="3"/>
      <c r="AJ298" s="3"/>
      <c r="AK298" s="3"/>
      <c r="AL298" s="1"/>
      <c r="AM298" s="384"/>
      <c r="AN298" s="3"/>
      <c r="AO298" s="3"/>
      <c r="AP298" s="3"/>
      <c r="AQ298" s="1"/>
      <c r="AR298" s="384"/>
      <c r="AS298" s="3"/>
      <c r="AT298" s="3"/>
      <c r="AU298" s="3"/>
      <c r="AV298" s="1"/>
      <c r="AW298" s="384"/>
      <c r="AX298" s="3"/>
      <c r="AY298" s="3"/>
      <c r="AZ298" s="3"/>
      <c r="BA298" s="1"/>
      <c r="BB298" s="384"/>
      <c r="BC298" s="3"/>
      <c r="BD298" s="3"/>
      <c r="BE298" s="3"/>
      <c r="BF298" s="1"/>
      <c r="BG298" s="384"/>
      <c r="BH298" s="3"/>
      <c r="BI298" s="3"/>
      <c r="BJ298" s="3"/>
      <c r="BK298" s="1"/>
      <c r="BL298" s="384"/>
      <c r="BM298" s="3"/>
      <c r="BN298" s="3"/>
      <c r="BO298" s="3"/>
      <c r="BP298" s="1"/>
      <c r="BQ298" s="384"/>
      <c r="BR298" s="3"/>
      <c r="BS298" s="3"/>
      <c r="BT298" s="3"/>
      <c r="BU298" s="1"/>
      <c r="BV298" s="384"/>
      <c r="BW298" s="3"/>
      <c r="BX298" s="3"/>
      <c r="BY298" s="3"/>
      <c r="BZ298" s="1"/>
      <c r="CA298" s="384"/>
      <c r="CB298" s="3"/>
      <c r="CC298" s="3"/>
      <c r="CD298" s="3"/>
      <c r="CE298" s="1"/>
      <c r="CF298" s="384"/>
      <c r="CG298" s="3"/>
      <c r="CH298" s="3"/>
      <c r="CI298" s="3"/>
      <c r="CJ298" s="1"/>
      <c r="CK298" s="384"/>
      <c r="CL298" s="3"/>
      <c r="CM298" s="3"/>
      <c r="CN298" s="3"/>
      <c r="CO298" s="1"/>
      <c r="CP298" s="384"/>
      <c r="CQ298" s="3"/>
      <c r="CR298" s="3"/>
      <c r="CS298" s="3"/>
      <c r="CT298" s="1"/>
      <c r="CU298" s="384"/>
      <c r="CV298" s="3"/>
      <c r="CW298" s="3"/>
      <c r="CX298" s="3"/>
      <c r="CY298" s="1"/>
      <c r="CZ298" s="384"/>
      <c r="DA298" s="3"/>
      <c r="DB298" s="3"/>
      <c r="DC298" s="3"/>
      <c r="DD298" s="1"/>
      <c r="DE298" s="384"/>
      <c r="DF298" s="3"/>
      <c r="DG298" s="3"/>
      <c r="DH298" s="3"/>
      <c r="DI298" s="1"/>
      <c r="DJ298" s="384"/>
      <c r="DK298" s="3"/>
      <c r="DL298" s="3"/>
      <c r="DM298" s="3"/>
      <c r="DN298" s="1"/>
      <c r="DO298" s="384"/>
      <c r="DP298" s="3"/>
      <c r="DQ298" s="3"/>
      <c r="DR298" s="3"/>
      <c r="DS298" s="1"/>
      <c r="DT298" s="1"/>
      <c r="DU298" s="1"/>
      <c r="DV298" s="1"/>
      <c r="DW298" s="1"/>
      <c r="DX298" s="1"/>
      <c r="DY298" s="1"/>
    </row>
    <row r="299" spans="1:130" ht="15" thickBot="1" x14ac:dyDescent="0.35">
      <c r="B299" s="234" t="s">
        <v>436</v>
      </c>
      <c r="C299" s="235">
        <f>SUM(C291:C298)</f>
        <v>465999.19108478876</v>
      </c>
      <c r="D299" s="235">
        <f>SUM(D291:D298)</f>
        <v>2795995.1465087319</v>
      </c>
    </row>
    <row r="300" spans="1:130" s="193" customFormat="1" x14ac:dyDescent="0.3">
      <c r="A300" s="1"/>
      <c r="B300" s="228"/>
      <c r="E300" s="237"/>
      <c r="F300" s="1"/>
      <c r="G300" s="1"/>
      <c r="H300" s="1"/>
      <c r="I300" s="1"/>
      <c r="J300" s="1"/>
      <c r="K300" s="2"/>
      <c r="L300" s="1"/>
      <c r="M300" s="1"/>
      <c r="N300" s="384"/>
      <c r="O300" s="207"/>
      <c r="P300" s="3"/>
      <c r="Q300" s="3"/>
      <c r="R300" s="3"/>
      <c r="S300" s="3"/>
      <c r="T300" s="3"/>
      <c r="U300" s="3"/>
      <c r="V300" s="3"/>
      <c r="W300" s="3"/>
      <c r="X300" s="384"/>
      <c r="Y300" s="3"/>
      <c r="Z300" s="3"/>
      <c r="AA300" s="3"/>
      <c r="AB300" s="1"/>
      <c r="AC300" s="384"/>
      <c r="AD300" s="3"/>
      <c r="AE300" s="3"/>
      <c r="AF300" s="3"/>
      <c r="AG300" s="1"/>
      <c r="AH300" s="384"/>
      <c r="AI300" s="3"/>
      <c r="AJ300" s="3"/>
      <c r="AK300" s="3"/>
      <c r="AL300" s="1"/>
      <c r="AM300" s="384"/>
      <c r="AN300" s="3"/>
      <c r="AO300" s="3"/>
      <c r="AP300" s="3"/>
      <c r="AQ300" s="1"/>
      <c r="AR300" s="384"/>
      <c r="AS300" s="3"/>
      <c r="AT300" s="3"/>
      <c r="AU300" s="3"/>
      <c r="AV300" s="1"/>
      <c r="AW300" s="384"/>
      <c r="AX300" s="3"/>
      <c r="AY300" s="3"/>
      <c r="AZ300" s="3"/>
      <c r="BA300" s="1"/>
      <c r="BB300" s="384"/>
      <c r="BC300" s="3"/>
      <c r="BD300" s="3"/>
      <c r="BE300" s="3"/>
      <c r="BF300" s="1"/>
      <c r="BG300" s="384"/>
      <c r="BH300" s="3"/>
      <c r="BI300" s="3"/>
      <c r="BJ300" s="3"/>
      <c r="BK300" s="1"/>
      <c r="BL300" s="384"/>
      <c r="BM300" s="3"/>
      <c r="BN300" s="3"/>
      <c r="BO300" s="3"/>
      <c r="BP300" s="1"/>
      <c r="BQ300" s="384"/>
      <c r="BR300" s="3"/>
      <c r="BS300" s="3"/>
      <c r="BT300" s="3"/>
      <c r="BU300" s="1"/>
      <c r="BV300" s="384"/>
      <c r="BW300" s="3"/>
      <c r="BX300" s="3"/>
      <c r="BY300" s="3"/>
      <c r="BZ300" s="1"/>
      <c r="CA300" s="384"/>
      <c r="CB300" s="3"/>
      <c r="CC300" s="3"/>
      <c r="CD300" s="3"/>
      <c r="CE300" s="1"/>
      <c r="CF300" s="384"/>
      <c r="CG300" s="3"/>
      <c r="CH300" s="3"/>
      <c r="CI300" s="3"/>
      <c r="CJ300" s="1"/>
      <c r="CK300" s="384"/>
      <c r="CL300" s="3"/>
      <c r="CM300" s="3"/>
      <c r="CN300" s="3"/>
      <c r="CO300" s="1"/>
      <c r="CP300" s="384"/>
      <c r="CQ300" s="3"/>
      <c r="CR300" s="3"/>
      <c r="CS300" s="3"/>
      <c r="CT300" s="1"/>
      <c r="CU300" s="384"/>
      <c r="CV300" s="3"/>
      <c r="CW300" s="3"/>
      <c r="CX300" s="3"/>
      <c r="CY300" s="1"/>
      <c r="CZ300" s="384"/>
      <c r="DA300" s="3"/>
      <c r="DB300" s="3"/>
      <c r="DC300" s="3"/>
      <c r="DD300" s="1"/>
      <c r="DE300" s="384"/>
      <c r="DF300" s="3"/>
      <c r="DG300" s="3"/>
      <c r="DH300" s="3"/>
      <c r="DI300" s="1"/>
      <c r="DJ300" s="384"/>
      <c r="DK300" s="3"/>
      <c r="DL300" s="3"/>
      <c r="DM300" s="3"/>
      <c r="DN300" s="1"/>
      <c r="DO300" s="384"/>
      <c r="DP300" s="3"/>
      <c r="DQ300" s="3"/>
      <c r="DR300" s="3"/>
      <c r="DS300" s="1"/>
      <c r="DT300" s="1"/>
      <c r="DU300" s="1"/>
      <c r="DV300" s="1"/>
      <c r="DW300" s="1"/>
      <c r="DX300" s="1"/>
      <c r="DY300" s="1"/>
    </row>
    <row r="302" spans="1:130" s="193" customFormat="1" ht="24" customHeight="1" x14ac:dyDescent="0.3">
      <c r="A302" s="1"/>
      <c r="B302" s="550" t="s">
        <v>795</v>
      </c>
      <c r="E302" s="237"/>
      <c r="F302" s="1"/>
      <c r="G302" s="1"/>
      <c r="H302" s="1"/>
      <c r="I302" s="1"/>
      <c r="J302" s="1"/>
      <c r="K302" s="2"/>
      <c r="L302" s="1"/>
      <c r="M302" s="1"/>
      <c r="N302" s="384"/>
      <c r="O302" s="207"/>
      <c r="P302" s="3"/>
      <c r="Q302" s="3"/>
      <c r="R302" s="3"/>
      <c r="S302" s="3"/>
      <c r="T302" s="3"/>
      <c r="U302" s="3"/>
      <c r="V302" s="3"/>
      <c r="W302" s="3"/>
      <c r="X302" s="384"/>
      <c r="Y302" s="3"/>
      <c r="Z302" s="3"/>
      <c r="AA302" s="3"/>
      <c r="AB302" s="1"/>
      <c r="AC302" s="384"/>
      <c r="AD302" s="3"/>
      <c r="AE302" s="3"/>
      <c r="AF302" s="3"/>
      <c r="AG302" s="1"/>
      <c r="AH302" s="384"/>
      <c r="AI302" s="3"/>
      <c r="AJ302" s="3"/>
      <c r="AK302" s="3"/>
      <c r="AL302" s="1"/>
      <c r="AM302" s="384"/>
      <c r="AN302" s="3"/>
      <c r="AO302" s="3"/>
      <c r="AP302" s="3"/>
      <c r="AQ302" s="1"/>
      <c r="AR302" s="384"/>
      <c r="AS302" s="3"/>
      <c r="AT302" s="3"/>
      <c r="AU302" s="3"/>
      <c r="AV302" s="1"/>
      <c r="AW302" s="384"/>
      <c r="AX302" s="3"/>
      <c r="AY302" s="3"/>
      <c r="AZ302" s="3"/>
      <c r="BA302" s="1"/>
      <c r="BB302" s="384"/>
      <c r="BC302" s="3"/>
      <c r="BD302" s="3"/>
      <c r="BE302" s="3"/>
      <c r="BF302" s="1"/>
      <c r="BG302" s="384"/>
      <c r="BH302" s="3"/>
      <c r="BI302" s="3"/>
      <c r="BJ302" s="3"/>
      <c r="BK302" s="1"/>
      <c r="BL302" s="384"/>
      <c r="BM302" s="3"/>
      <c r="BN302" s="3"/>
      <c r="BO302" s="3"/>
      <c r="BP302" s="1"/>
      <c r="BQ302" s="384"/>
      <c r="BR302" s="3"/>
      <c r="BS302" s="3"/>
      <c r="BT302" s="3"/>
      <c r="BU302" s="1"/>
      <c r="BV302" s="384"/>
      <c r="BW302" s="3"/>
      <c r="BX302" s="3"/>
      <c r="BY302" s="3"/>
      <c r="BZ302" s="1"/>
      <c r="CA302" s="384"/>
      <c r="CB302" s="3"/>
      <c r="CC302" s="3"/>
      <c r="CD302" s="3"/>
      <c r="CE302" s="1"/>
      <c r="CF302" s="384"/>
      <c r="CG302" s="3"/>
      <c r="CH302" s="3"/>
      <c r="CI302" s="3"/>
      <c r="CJ302" s="1"/>
      <c r="CK302" s="384"/>
      <c r="CL302" s="3"/>
      <c r="CM302" s="3"/>
      <c r="CN302" s="3"/>
      <c r="CO302" s="1"/>
      <c r="CP302" s="384"/>
      <c r="CQ302" s="3"/>
      <c r="CR302" s="3"/>
      <c r="CS302" s="3"/>
      <c r="CT302" s="1"/>
      <c r="CU302" s="384"/>
      <c r="CV302" s="3"/>
      <c r="CW302" s="3"/>
      <c r="CX302" s="3"/>
      <c r="CY302" s="1"/>
      <c r="CZ302" s="384"/>
      <c r="DA302" s="3"/>
      <c r="DB302" s="3"/>
      <c r="DC302" s="3"/>
      <c r="DD302" s="1"/>
      <c r="DE302" s="384"/>
      <c r="DF302" s="3"/>
      <c r="DG302" s="3"/>
      <c r="DH302" s="3"/>
      <c r="DI302" s="1"/>
      <c r="DJ302" s="384"/>
      <c r="DK302" s="3"/>
      <c r="DL302" s="3"/>
      <c r="DM302" s="3"/>
      <c r="DN302" s="1"/>
      <c r="DO302" s="384"/>
      <c r="DP302" s="3"/>
      <c r="DQ302" s="3"/>
      <c r="DR302" s="3"/>
      <c r="DS302" s="1"/>
      <c r="DT302" s="1"/>
      <c r="DU302" s="1"/>
      <c r="DV302" s="1"/>
      <c r="DW302" s="1"/>
      <c r="DX302" s="1"/>
      <c r="DY302" s="1"/>
    </row>
    <row r="304" spans="1:130" ht="15.6" x14ac:dyDescent="0.3">
      <c r="B304" s="523" t="s">
        <v>786</v>
      </c>
      <c r="C304" s="524"/>
      <c r="D304" s="525"/>
    </row>
    <row r="305" spans="2:4" x14ac:dyDescent="0.3">
      <c r="B305" s="537"/>
      <c r="C305" s="537" t="s">
        <v>772</v>
      </c>
      <c r="D305" s="538" t="s">
        <v>773</v>
      </c>
    </row>
    <row r="306" spans="2:4" x14ac:dyDescent="0.3">
      <c r="B306" s="539" t="s">
        <v>787</v>
      </c>
      <c r="C306" s="530">
        <v>15</v>
      </c>
      <c r="D306" s="540" t="s">
        <v>788</v>
      </c>
    </row>
    <row r="307" spans="2:4" x14ac:dyDescent="0.3">
      <c r="B307" s="539" t="s">
        <v>789</v>
      </c>
      <c r="C307" s="530">
        <f>C306*0.8</f>
        <v>12</v>
      </c>
      <c r="D307" s="540" t="s">
        <v>788</v>
      </c>
    </row>
    <row r="308" spans="2:4" x14ac:dyDescent="0.3">
      <c r="B308" s="539" t="s">
        <v>790</v>
      </c>
      <c r="C308" s="541">
        <f>D308*$C$306</f>
        <v>12</v>
      </c>
      <c r="D308" s="540">
        <v>0.8</v>
      </c>
    </row>
    <row r="309" spans="2:4" x14ac:dyDescent="0.3">
      <c r="B309" s="542" t="s">
        <v>775</v>
      </c>
      <c r="C309" s="541">
        <f t="shared" ref="C309:C315" si="732">D309*$C$306</f>
        <v>0.75</v>
      </c>
      <c r="D309" s="543">
        <v>0.05</v>
      </c>
    </row>
    <row r="310" spans="2:4" x14ac:dyDescent="0.3">
      <c r="B310" s="542" t="s">
        <v>791</v>
      </c>
      <c r="C310" s="541">
        <f t="shared" si="732"/>
        <v>0.48149999999999993</v>
      </c>
      <c r="D310" s="543">
        <v>3.2099999999999997E-2</v>
      </c>
    </row>
    <row r="311" spans="2:4" x14ac:dyDescent="0.3">
      <c r="B311" s="542" t="s">
        <v>779</v>
      </c>
      <c r="C311" s="541">
        <f t="shared" si="732"/>
        <v>0.6</v>
      </c>
      <c r="D311" s="543">
        <v>0.04</v>
      </c>
    </row>
    <row r="312" spans="2:4" x14ac:dyDescent="0.3">
      <c r="B312" s="542" t="s">
        <v>780</v>
      </c>
      <c r="C312" s="541">
        <f t="shared" si="732"/>
        <v>0.48</v>
      </c>
      <c r="D312" s="543">
        <v>3.2000000000000001E-2</v>
      </c>
    </row>
    <row r="313" spans="2:4" x14ac:dyDescent="0.3">
      <c r="B313" s="542" t="s">
        <v>782</v>
      </c>
      <c r="C313" s="541">
        <f t="shared" si="732"/>
        <v>0.46499999999999997</v>
      </c>
      <c r="D313" s="543">
        <v>3.1E-2</v>
      </c>
    </row>
    <row r="314" spans="2:4" x14ac:dyDescent="0.3">
      <c r="B314" s="542" t="s">
        <v>792</v>
      </c>
      <c r="C314" s="541">
        <f t="shared" si="732"/>
        <v>0.15</v>
      </c>
      <c r="D314" s="543">
        <v>0.01</v>
      </c>
    </row>
    <row r="315" spans="2:4" x14ac:dyDescent="0.3">
      <c r="B315" s="542" t="s">
        <v>793</v>
      </c>
      <c r="C315" s="541">
        <f t="shared" si="732"/>
        <v>0.14399999999999999</v>
      </c>
      <c r="D315" s="543">
        <v>9.5999999999999992E-3</v>
      </c>
    </row>
    <row r="316" spans="2:4" ht="21" x14ac:dyDescent="0.4">
      <c r="B316" s="546" t="s">
        <v>816</v>
      </c>
      <c r="C316" s="547">
        <f>SUM(C308:C315)</f>
        <v>15.070500000000001</v>
      </c>
      <c r="D316" s="544"/>
    </row>
    <row r="317" spans="2:4" x14ac:dyDescent="0.3">
      <c r="B317"/>
      <c r="C317"/>
      <c r="D317"/>
    </row>
    <row r="318" spans="2:4" x14ac:dyDescent="0.3">
      <c r="B318" s="545" t="s">
        <v>794</v>
      </c>
      <c r="C318"/>
      <c r="D318"/>
    </row>
    <row r="320" spans="2:4" x14ac:dyDescent="0.3">
      <c r="C320" s="553"/>
    </row>
    <row r="322" spans="2:5" x14ac:dyDescent="0.3">
      <c r="B322" s="1" t="s">
        <v>801</v>
      </c>
      <c r="C322" s="193" t="s">
        <v>802</v>
      </c>
      <c r="D322" s="193" t="s">
        <v>803</v>
      </c>
      <c r="E322" s="1" t="s">
        <v>804</v>
      </c>
    </row>
    <row r="323" spans="2:5" x14ac:dyDescent="0.3">
      <c r="B323" s="1" t="s">
        <v>805</v>
      </c>
      <c r="C323" s="560">
        <v>65032.394366197186</v>
      </c>
      <c r="D323" s="561">
        <v>85864.788732394372</v>
      </c>
      <c r="E323" s="562">
        <v>1.3203387260953372</v>
      </c>
    </row>
    <row r="324" spans="2:5" x14ac:dyDescent="0.3">
      <c r="B324" s="1" t="s">
        <v>806</v>
      </c>
      <c r="C324" s="560">
        <v>47363.627323943656</v>
      </c>
      <c r="D324" s="561">
        <v>45821.983943661966</v>
      </c>
      <c r="E324" s="562">
        <v>0.9674509013058139</v>
      </c>
    </row>
    <row r="325" spans="2:5" x14ac:dyDescent="0.3">
      <c r="B325" s="1" t="s">
        <v>807</v>
      </c>
      <c r="C325" s="560">
        <v>33475.210985915495</v>
      </c>
      <c r="D325" s="561">
        <v>28732.394366197183</v>
      </c>
      <c r="E325" s="562">
        <v>0.85831854437859034</v>
      </c>
    </row>
    <row r="326" spans="2:5" x14ac:dyDescent="0.3">
      <c r="B326" s="1" t="s">
        <v>808</v>
      </c>
      <c r="C326" s="560">
        <v>10415.323943661973</v>
      </c>
      <c r="D326" s="561">
        <v>11074.478873239437</v>
      </c>
      <c r="E326" s="562">
        <v>1.0632870310268725</v>
      </c>
    </row>
    <row r="327" spans="2:5" x14ac:dyDescent="0.3">
      <c r="B327" s="1" t="s">
        <v>809</v>
      </c>
      <c r="C327" s="560">
        <v>135211.2676056338</v>
      </c>
      <c r="D327" s="561">
        <v>125661.97183098592</v>
      </c>
      <c r="E327" s="562">
        <v>0.92937500000000006</v>
      </c>
    </row>
    <row r="328" spans="2:5" x14ac:dyDescent="0.3">
      <c r="B328" s="1" t="s">
        <v>810</v>
      </c>
      <c r="C328" s="560">
        <v>134946.47887323939</v>
      </c>
      <c r="D328" s="561">
        <v>132435.49295774646</v>
      </c>
      <c r="E328" s="562">
        <v>0.98139272742453998</v>
      </c>
    </row>
    <row r="329" spans="2:5" x14ac:dyDescent="0.3">
      <c r="B329" s="1" t="s">
        <v>811</v>
      </c>
      <c r="C329" s="560">
        <v>2816.9014084507044</v>
      </c>
      <c r="D329" s="561">
        <v>2816.9014084507044</v>
      </c>
      <c r="E329" s="562">
        <v>1</v>
      </c>
    </row>
    <row r="330" spans="2:5" x14ac:dyDescent="0.3">
      <c r="B330" s="1" t="s">
        <v>812</v>
      </c>
      <c r="C330" s="560">
        <v>32974.647887323947</v>
      </c>
      <c r="D330" s="561">
        <v>33591.178972112677</v>
      </c>
      <c r="E330" s="562">
        <v>1.0186971241329232</v>
      </c>
    </row>
    <row r="331" spans="2:5" x14ac:dyDescent="0.3">
      <c r="B331" s="1" t="s">
        <v>813</v>
      </c>
      <c r="C331" s="560">
        <v>69434.251098591543</v>
      </c>
      <c r="D331" s="561">
        <v>30302.598450704227</v>
      </c>
      <c r="E331" s="562">
        <v>0.43642147745896703</v>
      </c>
    </row>
    <row r="332" spans="2:5" x14ac:dyDescent="0.3">
      <c r="B332" s="351" t="s">
        <v>14</v>
      </c>
      <c r="C332" s="563">
        <v>531670.10349295754</v>
      </c>
      <c r="D332" s="564">
        <v>496301.78953549295</v>
      </c>
      <c r="E332" s="565">
        <v>0.933476955493449</v>
      </c>
    </row>
  </sheetData>
  <mergeCells count="36">
    <mergeCell ref="DT17:DY17"/>
    <mergeCell ref="DT18:DU18"/>
    <mergeCell ref="DV18:DW18"/>
    <mergeCell ref="DX18:DY18"/>
    <mergeCell ref="DT47:DU47"/>
    <mergeCell ref="DV47:DW47"/>
    <mergeCell ref="DX47:DY47"/>
    <mergeCell ref="DT67:DU67"/>
    <mergeCell ref="DV67:DW67"/>
    <mergeCell ref="DX67:DY67"/>
    <mergeCell ref="DT100:DU100"/>
    <mergeCell ref="DV100:DW100"/>
    <mergeCell ref="DX100:DY100"/>
    <mergeCell ref="DT119:DU119"/>
    <mergeCell ref="DV119:DW119"/>
    <mergeCell ref="DX119:DY119"/>
    <mergeCell ref="DT145:DU145"/>
    <mergeCell ref="DV145:DW145"/>
    <mergeCell ref="DX145:DY145"/>
    <mergeCell ref="DT160:DU160"/>
    <mergeCell ref="DV160:DW160"/>
    <mergeCell ref="DX160:DY160"/>
    <mergeCell ref="DT178:DU178"/>
    <mergeCell ref="DV178:DW178"/>
    <mergeCell ref="DX178:DY178"/>
    <mergeCell ref="DT205:DU205"/>
    <mergeCell ref="DV205:DW205"/>
    <mergeCell ref="DX205:DY205"/>
    <mergeCell ref="DT224:DU224"/>
    <mergeCell ref="DV224:DW224"/>
    <mergeCell ref="DX224:DY224"/>
    <mergeCell ref="DT254:DU254"/>
    <mergeCell ref="DV254:DW254"/>
    <mergeCell ref="DX254:DY254"/>
    <mergeCell ref="B255:B256"/>
    <mergeCell ref="B257:B258"/>
  </mergeCells>
  <pageMargins left="0.75" right="0.75" top="1" bottom="1" header="0" footer="0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315"/>
  <sheetViews>
    <sheetView zoomScale="70" zoomScaleNormal="70" workbookViewId="0">
      <pane xSplit="3" ySplit="20" topLeftCell="D261" activePane="bottomRight" state="frozen"/>
      <selection pane="topRight" activeCell="D1" sqref="D1"/>
      <selection pane="bottomLeft" activeCell="A12" sqref="A12"/>
      <selection pane="bottomRight" activeCell="D265" sqref="D265:D286"/>
    </sheetView>
  </sheetViews>
  <sheetFormatPr baseColWidth="10" defaultColWidth="9.109375" defaultRowHeight="14.4" x14ac:dyDescent="0.3"/>
  <cols>
    <col min="1" max="1" width="4.5546875" style="1" bestFit="1" customWidth="1"/>
    <col min="2" max="2" width="42.88671875" style="1" customWidth="1"/>
    <col min="3" max="4" width="51.88671875" style="193" customWidth="1"/>
    <col min="5" max="5" width="16.33203125" style="237" bestFit="1" customWidth="1"/>
    <col min="6" max="6" width="15.77734375" style="1" bestFit="1" customWidth="1"/>
    <col min="7" max="7" width="19.44140625" style="1" bestFit="1" customWidth="1"/>
    <col min="8" max="8" width="16.77734375" style="1" bestFit="1" customWidth="1"/>
    <col min="9" max="9" width="14.21875" style="1" bestFit="1" customWidth="1"/>
    <col min="10" max="10" width="23.77734375" style="1" bestFit="1" customWidth="1"/>
    <col min="11" max="11" width="38.44140625" style="2" bestFit="1" customWidth="1"/>
    <col min="12" max="12" width="23.5546875" style="1" customWidth="1"/>
    <col min="13" max="13" width="4.33203125" style="1" customWidth="1"/>
    <col min="14" max="14" width="15.44140625" style="384" customWidth="1"/>
    <col min="15" max="15" width="13.77734375" style="207" customWidth="1"/>
    <col min="16" max="16" width="20.88671875" style="3" customWidth="1"/>
    <col min="17" max="17" width="20.109375" style="3" customWidth="1"/>
    <col min="18" max="18" width="29.44140625" style="3" customWidth="1"/>
    <col min="19" max="19" width="9.5546875" style="3" customWidth="1"/>
    <col min="20" max="20" width="8.109375" style="3" customWidth="1"/>
    <col min="21" max="21" width="14.33203125" style="3" bestFit="1" customWidth="1"/>
    <col min="22" max="22" width="20.109375" style="3" customWidth="1"/>
    <col min="23" max="23" width="4.33203125" style="3" customWidth="1"/>
    <col min="24" max="24" width="9.5546875" style="384" customWidth="1"/>
    <col min="25" max="25" width="8.109375" style="3" customWidth="1"/>
    <col min="26" max="26" width="14.33203125" style="3" bestFit="1" customWidth="1"/>
    <col min="27" max="27" width="20.109375" style="3" customWidth="1"/>
    <col min="28" max="28" width="4.33203125" style="1" customWidth="1"/>
    <col min="29" max="29" width="9.5546875" style="384" customWidth="1"/>
    <col min="30" max="30" width="8.109375" style="3" customWidth="1"/>
    <col min="31" max="31" width="14.33203125" style="3" bestFit="1" customWidth="1"/>
    <col min="32" max="32" width="20.109375" style="3" customWidth="1"/>
    <col min="33" max="33" width="4.33203125" style="1" customWidth="1"/>
    <col min="34" max="34" width="9.5546875" style="384" customWidth="1"/>
    <col min="35" max="35" width="8.109375" style="3" customWidth="1"/>
    <col min="36" max="36" width="14.33203125" style="3" bestFit="1" customWidth="1"/>
    <col min="37" max="37" width="20.109375" style="3" customWidth="1"/>
    <col min="38" max="38" width="9.88671875" style="1" customWidth="1"/>
    <col min="39" max="39" width="9.5546875" style="384" customWidth="1"/>
    <col min="40" max="40" width="8.109375" style="3" customWidth="1"/>
    <col min="41" max="41" width="14.33203125" style="3" bestFit="1" customWidth="1"/>
    <col min="42" max="42" width="20.109375" style="3" customWidth="1"/>
    <col min="43" max="43" width="9.88671875" style="1" customWidth="1"/>
    <col min="44" max="44" width="9.5546875" style="384" customWidth="1"/>
    <col min="45" max="45" width="8.109375" style="3" customWidth="1"/>
    <col min="46" max="46" width="14.33203125" style="3" bestFit="1" customWidth="1"/>
    <col min="47" max="47" width="20.109375" style="3" customWidth="1"/>
    <col min="48" max="48" width="9.88671875" style="1" customWidth="1"/>
    <col min="49" max="49" width="9.5546875" style="384" customWidth="1"/>
    <col min="50" max="50" width="8.109375" style="3" customWidth="1"/>
    <col min="51" max="51" width="14.33203125" style="3" bestFit="1" customWidth="1"/>
    <col min="52" max="52" width="20.109375" style="3" customWidth="1"/>
    <col min="53" max="53" width="9.88671875" style="1" customWidth="1"/>
    <col min="54" max="54" width="9.5546875" style="384" customWidth="1"/>
    <col min="55" max="55" width="8.109375" style="3" customWidth="1"/>
    <col min="56" max="56" width="14.33203125" style="3" bestFit="1" customWidth="1"/>
    <col min="57" max="57" width="20.109375" style="3" customWidth="1"/>
    <col min="58" max="58" width="9.88671875" style="1" customWidth="1"/>
    <col min="59" max="59" width="9.5546875" style="384" customWidth="1"/>
    <col min="60" max="60" width="8.109375" style="3" customWidth="1"/>
    <col min="61" max="61" width="14.33203125" style="3" bestFit="1" customWidth="1"/>
    <col min="62" max="62" width="20.109375" style="3" customWidth="1"/>
    <col min="63" max="63" width="9.88671875" style="1" customWidth="1"/>
    <col min="64" max="64" width="9.5546875" style="384" customWidth="1"/>
    <col min="65" max="65" width="8.109375" style="3" customWidth="1"/>
    <col min="66" max="66" width="14.33203125" style="3" bestFit="1" customWidth="1"/>
    <col min="67" max="67" width="20.109375" style="3" customWidth="1"/>
    <col min="68" max="68" width="9.88671875" style="1" customWidth="1"/>
    <col min="69" max="69" width="9.5546875" style="384" customWidth="1"/>
    <col min="70" max="70" width="8.109375" style="3" customWidth="1"/>
    <col min="71" max="71" width="14.33203125" style="3" bestFit="1" customWidth="1"/>
    <col min="72" max="72" width="20.109375" style="3" customWidth="1"/>
    <col min="73" max="73" width="9.88671875" style="1" customWidth="1"/>
    <col min="74" max="74" width="9.5546875" style="384" customWidth="1"/>
    <col min="75" max="75" width="8.109375" style="3" customWidth="1"/>
    <col min="76" max="76" width="14.33203125" style="3" bestFit="1" customWidth="1"/>
    <col min="77" max="77" width="20.109375" style="3" customWidth="1"/>
    <col min="78" max="78" width="9.88671875" style="1" customWidth="1"/>
    <col min="79" max="79" width="9.5546875" style="384" customWidth="1"/>
    <col min="80" max="80" width="8.109375" style="3" customWidth="1"/>
    <col min="81" max="81" width="14.33203125" style="3" bestFit="1" customWidth="1"/>
    <col min="82" max="82" width="20.109375" style="3" customWidth="1"/>
    <col min="83" max="83" width="9.88671875" style="1" customWidth="1"/>
    <col min="84" max="84" width="9.5546875" style="384" customWidth="1"/>
    <col min="85" max="85" width="8.109375" style="3" customWidth="1"/>
    <col min="86" max="86" width="14.33203125" style="3" bestFit="1" customWidth="1"/>
    <col min="87" max="87" width="20.109375" style="3" customWidth="1"/>
    <col min="88" max="88" width="9.88671875" style="1" customWidth="1"/>
    <col min="89" max="89" width="9.5546875" style="384" customWidth="1"/>
    <col min="90" max="90" width="8.109375" style="3" customWidth="1"/>
    <col min="91" max="91" width="14.33203125" style="3" bestFit="1" customWidth="1"/>
    <col min="92" max="92" width="20.109375" style="3" customWidth="1"/>
    <col min="93" max="93" width="9.88671875" style="1" customWidth="1"/>
    <col min="94" max="94" width="9.5546875" style="384" customWidth="1"/>
    <col min="95" max="95" width="8.109375" style="3" customWidth="1"/>
    <col min="96" max="96" width="14.33203125" style="3" bestFit="1" customWidth="1"/>
    <col min="97" max="97" width="20.109375" style="3" customWidth="1"/>
    <col min="98" max="98" width="9.88671875" style="1" customWidth="1"/>
    <col min="99" max="99" width="9.5546875" style="384" customWidth="1"/>
    <col min="100" max="100" width="8.109375" style="3" customWidth="1"/>
    <col min="101" max="101" width="14.33203125" style="3" bestFit="1" customWidth="1"/>
    <col min="102" max="102" width="20.109375" style="3" customWidth="1"/>
    <col min="103" max="103" width="9.88671875" style="1" customWidth="1"/>
    <col min="104" max="104" width="9.5546875" style="384" customWidth="1"/>
    <col min="105" max="105" width="8.109375" style="3" customWidth="1"/>
    <col min="106" max="106" width="14.33203125" style="3" bestFit="1" customWidth="1"/>
    <col min="107" max="107" width="20.109375" style="3" customWidth="1"/>
    <col min="108" max="108" width="9.88671875" style="1" customWidth="1"/>
    <col min="109" max="109" width="9.5546875" style="384" customWidth="1"/>
    <col min="110" max="110" width="8.109375" style="3" customWidth="1"/>
    <col min="111" max="111" width="14.33203125" style="3" bestFit="1" customWidth="1"/>
    <col min="112" max="112" width="20.109375" style="3" customWidth="1"/>
    <col min="113" max="113" width="9.88671875" style="1" customWidth="1"/>
    <col min="114" max="114" width="9.5546875" style="384" customWidth="1"/>
    <col min="115" max="115" width="8.109375" style="3" customWidth="1"/>
    <col min="116" max="116" width="14.33203125" style="3" bestFit="1" customWidth="1"/>
    <col min="117" max="117" width="20.109375" style="3" customWidth="1"/>
    <col min="118" max="118" width="9.88671875" style="1" customWidth="1"/>
    <col min="119" max="119" width="9.5546875" style="384" customWidth="1"/>
    <col min="120" max="120" width="8.109375" style="3" customWidth="1"/>
    <col min="121" max="121" width="14.33203125" style="3" bestFit="1" customWidth="1"/>
    <col min="122" max="122" width="20.109375" style="3" customWidth="1"/>
    <col min="123" max="123" width="9.88671875" style="1" customWidth="1"/>
    <col min="124" max="124" width="15.5546875" style="1" bestFit="1" customWidth="1"/>
    <col min="125" max="125" width="14.33203125" style="1" bestFit="1" customWidth="1"/>
    <col min="126" max="127" width="13.44140625" style="1" customWidth="1"/>
    <col min="128" max="128" width="15.5546875" style="1" bestFit="1" customWidth="1"/>
    <col min="129" max="129" width="14.33203125" style="1" bestFit="1" customWidth="1"/>
    <col min="130" max="130" width="57.77734375" style="193" customWidth="1"/>
    <col min="131" max="16384" width="9.109375" style="1"/>
  </cols>
  <sheetData>
    <row r="1" spans="2:130" ht="15" customHeight="1" x14ac:dyDescent="0.3">
      <c r="DZ1" s="308"/>
    </row>
    <row r="2" spans="2:130" ht="15" customHeight="1" x14ac:dyDescent="0.3">
      <c r="DZ2" s="308"/>
    </row>
    <row r="3" spans="2:130" ht="12.6" customHeight="1" x14ac:dyDescent="0.3">
      <c r="B3" s="4" t="s">
        <v>700</v>
      </c>
      <c r="C3" s="194"/>
      <c r="D3" s="194"/>
      <c r="F3" s="6"/>
      <c r="G3" s="6"/>
      <c r="H3" s="243" t="s">
        <v>1</v>
      </c>
      <c r="I3" s="5">
        <v>38</v>
      </c>
      <c r="J3" s="6"/>
      <c r="K3" s="301" t="s">
        <v>2</v>
      </c>
      <c r="L3" s="7">
        <v>0.25</v>
      </c>
      <c r="N3" s="385"/>
      <c r="O3" s="208"/>
      <c r="P3" s="8"/>
      <c r="Q3" s="9"/>
      <c r="R3" s="8"/>
      <c r="S3" s="8"/>
      <c r="T3" s="8"/>
      <c r="U3" s="8"/>
      <c r="V3" s="9"/>
      <c r="W3" s="8"/>
      <c r="X3" s="385"/>
      <c r="Y3" s="8"/>
      <c r="Z3" s="8"/>
      <c r="AA3" s="9"/>
      <c r="AB3" s="6"/>
      <c r="AC3" s="385"/>
      <c r="AD3" s="8"/>
      <c r="AE3" s="8"/>
      <c r="AF3" s="9"/>
      <c r="AG3" s="6"/>
      <c r="AH3" s="385"/>
      <c r="AI3" s="8"/>
      <c r="AJ3" s="8"/>
      <c r="AK3" s="9"/>
      <c r="AM3" s="385"/>
      <c r="AN3" s="8"/>
      <c r="AO3" s="8"/>
      <c r="AP3" s="9"/>
      <c r="AR3" s="385"/>
      <c r="AS3" s="8"/>
      <c r="AT3" s="8"/>
      <c r="AU3" s="9"/>
      <c r="AW3" s="385"/>
      <c r="AX3" s="8"/>
      <c r="AY3" s="8"/>
      <c r="AZ3" s="9"/>
      <c r="BB3" s="385"/>
      <c r="BC3" s="8"/>
      <c r="BD3" s="8"/>
      <c r="BE3" s="9"/>
      <c r="BG3" s="385"/>
      <c r="BH3" s="8"/>
      <c r="BI3" s="8"/>
      <c r="BJ3" s="9"/>
      <c r="BL3" s="385"/>
      <c r="BM3" s="8"/>
      <c r="BN3" s="8"/>
      <c r="BO3" s="9"/>
      <c r="BQ3" s="385"/>
      <c r="BR3" s="8"/>
      <c r="BS3" s="8"/>
      <c r="BT3" s="9"/>
      <c r="BV3" s="385"/>
      <c r="BW3" s="8"/>
      <c r="BX3" s="8"/>
      <c r="BY3" s="9"/>
      <c r="CA3" s="385"/>
      <c r="CB3" s="8"/>
      <c r="CC3" s="8"/>
      <c r="CD3" s="9"/>
      <c r="CF3" s="385"/>
      <c r="CG3" s="8"/>
      <c r="CH3" s="8"/>
      <c r="CI3" s="9"/>
      <c r="CK3" s="385"/>
      <c r="CL3" s="8"/>
      <c r="CM3" s="8"/>
      <c r="CN3" s="9"/>
      <c r="CP3" s="385"/>
      <c r="CQ3" s="8"/>
      <c r="CR3" s="8"/>
      <c r="CS3" s="9"/>
      <c r="CU3" s="385"/>
      <c r="CV3" s="8"/>
      <c r="CW3" s="8"/>
      <c r="CX3" s="9"/>
      <c r="CZ3" s="385"/>
      <c r="DA3" s="8"/>
      <c r="DB3" s="8"/>
      <c r="DC3" s="9"/>
      <c r="DE3" s="385"/>
      <c r="DF3" s="8"/>
      <c r="DG3" s="8"/>
      <c r="DH3" s="9"/>
      <c r="DJ3" s="385"/>
      <c r="DK3" s="8"/>
      <c r="DL3" s="8"/>
      <c r="DM3" s="9"/>
      <c r="DO3" s="385"/>
      <c r="DP3" s="8"/>
      <c r="DQ3" s="8"/>
      <c r="DR3" s="9"/>
      <c r="DZ3" s="308"/>
    </row>
    <row r="4" spans="2:130" ht="12.6" customHeight="1" x14ac:dyDescent="0.3">
      <c r="E4" s="244"/>
      <c r="F4" s="10"/>
      <c r="G4" s="10"/>
      <c r="H4" s="10"/>
      <c r="I4" s="10"/>
      <c r="J4" s="10"/>
      <c r="L4" s="11"/>
      <c r="N4" s="385"/>
      <c r="O4" s="208"/>
      <c r="P4" s="8"/>
      <c r="Q4" s="8"/>
      <c r="R4" s="8"/>
      <c r="S4" s="8"/>
      <c r="T4" s="8"/>
      <c r="U4" s="8"/>
      <c r="V4" s="8"/>
      <c r="W4" s="8"/>
      <c r="X4" s="385"/>
      <c r="Y4" s="8"/>
      <c r="Z4" s="8"/>
      <c r="AA4" s="8"/>
      <c r="AB4" s="6"/>
      <c r="AC4" s="385"/>
      <c r="AD4" s="8"/>
      <c r="AE4" s="8"/>
      <c r="AF4" s="8"/>
      <c r="AG4" s="6"/>
      <c r="AH4" s="385"/>
      <c r="AI4" s="8"/>
      <c r="AJ4" s="8"/>
      <c r="AK4" s="8"/>
      <c r="AM4" s="385"/>
      <c r="AN4" s="8"/>
      <c r="AO4" s="8"/>
      <c r="AP4" s="8"/>
      <c r="AR4" s="385"/>
      <c r="AS4" s="8"/>
      <c r="AT4" s="8"/>
      <c r="AU4" s="8"/>
      <c r="AW4" s="385"/>
      <c r="AX4" s="8"/>
      <c r="AY4" s="8"/>
      <c r="AZ4" s="8"/>
      <c r="BB4" s="385"/>
      <c r="BC4" s="8"/>
      <c r="BD4" s="8"/>
      <c r="BE4" s="8"/>
      <c r="BG4" s="385"/>
      <c r="BH4" s="8"/>
      <c r="BI4" s="8"/>
      <c r="BJ4" s="8"/>
      <c r="BL4" s="385"/>
      <c r="BM4" s="8"/>
      <c r="BN4" s="8"/>
      <c r="BO4" s="8"/>
      <c r="BQ4" s="385"/>
      <c r="BR4" s="8"/>
      <c r="BS4" s="8"/>
      <c r="BT4" s="8"/>
      <c r="BV4" s="385"/>
      <c r="BW4" s="8"/>
      <c r="BX4" s="8"/>
      <c r="BY4" s="8"/>
      <c r="CA4" s="385"/>
      <c r="CB4" s="8"/>
      <c r="CC4" s="8"/>
      <c r="CD4" s="8"/>
      <c r="CF4" s="385"/>
      <c r="CG4" s="8"/>
      <c r="CH4" s="8"/>
      <c r="CI4" s="8"/>
      <c r="CK4" s="385"/>
      <c r="CL4" s="8"/>
      <c r="CM4" s="8"/>
      <c r="CN4" s="8"/>
      <c r="CP4" s="385"/>
      <c r="CQ4" s="8"/>
      <c r="CR4" s="8"/>
      <c r="CS4" s="8"/>
      <c r="CU4" s="385"/>
      <c r="CV4" s="8"/>
      <c r="CW4" s="8"/>
      <c r="CX4" s="8"/>
      <c r="CZ4" s="385"/>
      <c r="DA4" s="8"/>
      <c r="DB4" s="8"/>
      <c r="DC4" s="8"/>
      <c r="DE4" s="385"/>
      <c r="DF4" s="8"/>
      <c r="DG4" s="8"/>
      <c r="DH4" s="8"/>
      <c r="DJ4" s="385"/>
      <c r="DK4" s="8"/>
      <c r="DL4" s="8"/>
      <c r="DM4" s="8"/>
      <c r="DO4" s="385"/>
      <c r="DP4" s="8"/>
      <c r="DQ4" s="8"/>
      <c r="DR4" s="8"/>
      <c r="DZ4" s="308"/>
    </row>
    <row r="5" spans="2:130" ht="12.6" customHeight="1" x14ac:dyDescent="0.3">
      <c r="E5" s="244"/>
      <c r="F5" s="10"/>
      <c r="G5" s="10"/>
      <c r="H5" s="243" t="s">
        <v>3</v>
      </c>
      <c r="I5" s="12">
        <v>2.8000000000000001E-2</v>
      </c>
      <c r="J5" s="10"/>
      <c r="K5" s="301" t="s">
        <v>4</v>
      </c>
      <c r="L5" s="7">
        <v>0.4</v>
      </c>
      <c r="N5" s="385"/>
      <c r="O5" s="208"/>
      <c r="P5" s="8"/>
      <c r="Q5" s="9"/>
      <c r="R5" s="8"/>
      <c r="S5" s="8"/>
      <c r="T5" s="8"/>
      <c r="U5" s="8"/>
      <c r="V5" s="9"/>
      <c r="W5" s="6"/>
      <c r="X5" s="385"/>
      <c r="Y5" s="8"/>
      <c r="Z5" s="8"/>
      <c r="AA5" s="9"/>
      <c r="AB5" s="6"/>
      <c r="AC5" s="385"/>
      <c r="AD5" s="8"/>
      <c r="AE5" s="8"/>
      <c r="AF5" s="9"/>
      <c r="AG5" s="6"/>
      <c r="AH5" s="385"/>
      <c r="AI5" s="8"/>
      <c r="AJ5" s="8"/>
      <c r="AK5" s="9"/>
      <c r="AM5" s="385"/>
      <c r="AN5" s="8"/>
      <c r="AO5" s="8"/>
      <c r="AP5" s="9"/>
      <c r="AR5" s="385"/>
      <c r="AS5" s="8"/>
      <c r="AT5" s="8"/>
      <c r="AU5" s="9"/>
      <c r="AW5" s="385"/>
      <c r="AX5" s="8"/>
      <c r="AY5" s="8"/>
      <c r="AZ5" s="9"/>
      <c r="BB5" s="385"/>
      <c r="BC5" s="8"/>
      <c r="BD5" s="8"/>
      <c r="BE5" s="9"/>
      <c r="BG5" s="385"/>
      <c r="BH5" s="8"/>
      <c r="BI5" s="8"/>
      <c r="BJ5" s="9"/>
      <c r="BL5" s="385"/>
      <c r="BM5" s="8"/>
      <c r="BN5" s="8"/>
      <c r="BO5" s="9"/>
      <c r="BQ5" s="385"/>
      <c r="BR5" s="8"/>
      <c r="BS5" s="8"/>
      <c r="BT5" s="9"/>
      <c r="BV5" s="385"/>
      <c r="BW5" s="8"/>
      <c r="BX5" s="8"/>
      <c r="BY5" s="9"/>
      <c r="CA5" s="385"/>
      <c r="CB5" s="8"/>
      <c r="CC5" s="8"/>
      <c r="CD5" s="9"/>
      <c r="CF5" s="385"/>
      <c r="CG5" s="8"/>
      <c r="CH5" s="8"/>
      <c r="CI5" s="9"/>
      <c r="CK5" s="385"/>
      <c r="CL5" s="8"/>
      <c r="CM5" s="8"/>
      <c r="CN5" s="9"/>
      <c r="CP5" s="385"/>
      <c r="CQ5" s="8"/>
      <c r="CR5" s="8"/>
      <c r="CS5" s="9"/>
      <c r="CU5" s="385"/>
      <c r="CV5" s="8"/>
      <c r="CW5" s="8"/>
      <c r="CX5" s="9"/>
      <c r="CZ5" s="385"/>
      <c r="DA5" s="8"/>
      <c r="DB5" s="8"/>
      <c r="DC5" s="9"/>
      <c r="DE5" s="385"/>
      <c r="DF5" s="8"/>
      <c r="DG5" s="8"/>
      <c r="DH5" s="9"/>
      <c r="DJ5" s="385"/>
      <c r="DK5" s="8"/>
      <c r="DL5" s="8"/>
      <c r="DM5" s="9"/>
      <c r="DO5" s="385"/>
      <c r="DP5" s="8"/>
      <c r="DQ5" s="8"/>
      <c r="DR5" s="9"/>
      <c r="DZ5" s="308"/>
    </row>
    <row r="6" spans="2:130" ht="12.6" customHeight="1" x14ac:dyDescent="0.3">
      <c r="I6" s="11"/>
      <c r="L6" s="11"/>
      <c r="N6" s="385"/>
      <c r="O6" s="208"/>
      <c r="P6" s="8"/>
      <c r="Q6" s="8"/>
      <c r="R6" s="8"/>
      <c r="S6" s="8"/>
      <c r="T6" s="8"/>
      <c r="U6" s="8"/>
      <c r="V6" s="8"/>
      <c r="W6" s="8"/>
      <c r="X6" s="385"/>
      <c r="Y6" s="8"/>
      <c r="Z6" s="8"/>
      <c r="AA6" s="8"/>
      <c r="AB6" s="6"/>
      <c r="AC6" s="385"/>
      <c r="AD6" s="8"/>
      <c r="AE6" s="8"/>
      <c r="AF6" s="8"/>
      <c r="AG6" s="6"/>
      <c r="AH6" s="385"/>
      <c r="AI6" s="8"/>
      <c r="AJ6" s="8"/>
      <c r="AK6" s="8"/>
      <c r="AM6" s="385"/>
      <c r="AN6" s="8"/>
      <c r="AO6" s="8"/>
      <c r="AP6" s="8"/>
      <c r="AR6" s="385"/>
      <c r="AS6" s="8"/>
      <c r="AT6" s="8"/>
      <c r="AU6" s="8"/>
      <c r="AW6" s="385"/>
      <c r="AX6" s="8"/>
      <c r="AY6" s="8"/>
      <c r="AZ6" s="8"/>
      <c r="BB6" s="385"/>
      <c r="BC6" s="8"/>
      <c r="BD6" s="8"/>
      <c r="BE6" s="8"/>
      <c r="BG6" s="385"/>
      <c r="BH6" s="8"/>
      <c r="BI6" s="8"/>
      <c r="BJ6" s="8"/>
      <c r="BL6" s="385"/>
      <c r="BM6" s="8"/>
      <c r="BN6" s="8"/>
      <c r="BO6" s="8"/>
      <c r="BQ6" s="385"/>
      <c r="BR6" s="8"/>
      <c r="BS6" s="8"/>
      <c r="BT6" s="8"/>
      <c r="BV6" s="385"/>
      <c r="BW6" s="8"/>
      <c r="BX6" s="8"/>
      <c r="BY6" s="8"/>
      <c r="CA6" s="385"/>
      <c r="CB6" s="8"/>
      <c r="CC6" s="8"/>
      <c r="CD6" s="8"/>
      <c r="CF6" s="385"/>
      <c r="CG6" s="8"/>
      <c r="CH6" s="8"/>
      <c r="CI6" s="8"/>
      <c r="CK6" s="385"/>
      <c r="CL6" s="8"/>
      <c r="CM6" s="8"/>
      <c r="CN6" s="8"/>
      <c r="CP6" s="385"/>
      <c r="CQ6" s="8"/>
      <c r="CR6" s="8"/>
      <c r="CS6" s="8"/>
      <c r="CU6" s="385"/>
      <c r="CV6" s="8"/>
      <c r="CW6" s="8"/>
      <c r="CX6" s="8"/>
      <c r="CZ6" s="385"/>
      <c r="DA6" s="8"/>
      <c r="DB6" s="8"/>
      <c r="DC6" s="8"/>
      <c r="DE6" s="385"/>
      <c r="DF6" s="8"/>
      <c r="DG6" s="8"/>
      <c r="DH6" s="8"/>
      <c r="DJ6" s="385"/>
      <c r="DK6" s="8"/>
      <c r="DL6" s="8"/>
      <c r="DM6" s="8"/>
      <c r="DO6" s="385"/>
      <c r="DP6" s="8"/>
      <c r="DQ6" s="8"/>
      <c r="DR6" s="8"/>
      <c r="DZ6" s="308"/>
    </row>
    <row r="7" spans="2:130" ht="12.6" customHeight="1" x14ac:dyDescent="0.3">
      <c r="H7" s="243" t="s">
        <v>5</v>
      </c>
      <c r="I7" s="12">
        <v>0.03</v>
      </c>
      <c r="K7" s="301" t="s">
        <v>6</v>
      </c>
      <c r="L7" s="7">
        <v>0.3</v>
      </c>
      <c r="N7" s="385"/>
      <c r="O7" s="208"/>
      <c r="P7" s="8"/>
      <c r="Q7" s="8"/>
      <c r="R7" s="8"/>
      <c r="S7" s="8"/>
      <c r="T7" s="8"/>
      <c r="U7" s="8"/>
      <c r="V7" s="8"/>
      <c r="W7" s="8"/>
      <c r="X7" s="385"/>
      <c r="Y7" s="8"/>
      <c r="Z7" s="8"/>
      <c r="AA7" s="8"/>
      <c r="AB7" s="6"/>
      <c r="AC7" s="385"/>
      <c r="AD7" s="8"/>
      <c r="AE7" s="8"/>
      <c r="AF7" s="8"/>
      <c r="AG7" s="6"/>
      <c r="AH7" s="385"/>
      <c r="AI7" s="8"/>
      <c r="AJ7" s="8"/>
      <c r="AK7" s="8"/>
      <c r="AM7" s="385"/>
      <c r="AN7" s="8"/>
      <c r="AO7" s="8"/>
      <c r="AP7" s="8"/>
      <c r="AR7" s="385"/>
      <c r="AS7" s="8"/>
      <c r="AT7" s="8"/>
      <c r="AU7" s="8"/>
      <c r="AW7" s="385"/>
      <c r="AX7" s="8"/>
      <c r="AY7" s="8"/>
      <c r="AZ7" s="8"/>
      <c r="BB7" s="385"/>
      <c r="BC7" s="8"/>
      <c r="BD7" s="8"/>
      <c r="BE7" s="8"/>
      <c r="BG7" s="385"/>
      <c r="BH7" s="8"/>
      <c r="BI7" s="8"/>
      <c r="BJ7" s="8"/>
      <c r="BL7" s="385"/>
      <c r="BM7" s="8"/>
      <c r="BN7" s="8"/>
      <c r="BO7" s="8"/>
      <c r="BQ7" s="385"/>
      <c r="BR7" s="8"/>
      <c r="BS7" s="8"/>
      <c r="BT7" s="8"/>
      <c r="BV7" s="385"/>
      <c r="BW7" s="8"/>
      <c r="BX7" s="8"/>
      <c r="BY7" s="8"/>
      <c r="CA7" s="385"/>
      <c r="CB7" s="8"/>
      <c r="CC7" s="8"/>
      <c r="CD7" s="8"/>
      <c r="CF7" s="385"/>
      <c r="CG7" s="8"/>
      <c r="CH7" s="8"/>
      <c r="CI7" s="8"/>
      <c r="CK7" s="385"/>
      <c r="CL7" s="8"/>
      <c r="CM7" s="8"/>
      <c r="CN7" s="8"/>
      <c r="CP7" s="385"/>
      <c r="CQ7" s="8"/>
      <c r="CR7" s="8"/>
      <c r="CS7" s="8"/>
      <c r="CU7" s="385"/>
      <c r="CV7" s="8"/>
      <c r="CW7" s="8"/>
      <c r="CX7" s="8"/>
      <c r="CZ7" s="385"/>
      <c r="DA7" s="8"/>
      <c r="DB7" s="8"/>
      <c r="DC7" s="8"/>
      <c r="DE7" s="385"/>
      <c r="DF7" s="8"/>
      <c r="DG7" s="8"/>
      <c r="DH7" s="8"/>
      <c r="DJ7" s="385"/>
      <c r="DK7" s="8"/>
      <c r="DL7" s="8"/>
      <c r="DM7" s="8"/>
      <c r="DO7" s="385"/>
      <c r="DP7" s="8"/>
      <c r="DQ7" s="8"/>
      <c r="DR7" s="8"/>
      <c r="DZ7" s="308"/>
    </row>
    <row r="8" spans="2:130" ht="12.6" customHeight="1" x14ac:dyDescent="0.3">
      <c r="I8" s="11"/>
      <c r="L8" s="11"/>
      <c r="DZ8" s="308"/>
    </row>
    <row r="9" spans="2:130" ht="12.6" customHeight="1" x14ac:dyDescent="0.3">
      <c r="H9" s="243" t="s">
        <v>7</v>
      </c>
      <c r="I9" s="12">
        <v>0.1</v>
      </c>
      <c r="K9" s="301" t="s">
        <v>8</v>
      </c>
      <c r="L9" s="7">
        <v>0.15</v>
      </c>
      <c r="DZ9" s="308"/>
    </row>
    <row r="10" spans="2:130" ht="12.6" customHeight="1" x14ac:dyDescent="0.3">
      <c r="DZ10" s="308"/>
    </row>
    <row r="11" spans="2:130" ht="12.6" customHeight="1" x14ac:dyDescent="0.3">
      <c r="K11" s="301" t="s">
        <v>9</v>
      </c>
      <c r="L11" s="13">
        <v>2015</v>
      </c>
      <c r="DZ11" s="308"/>
    </row>
    <row r="12" spans="2:130" ht="12.6" customHeight="1" x14ac:dyDescent="0.3">
      <c r="DZ12" s="308"/>
    </row>
    <row r="13" spans="2:130" ht="12.6" customHeight="1" x14ac:dyDescent="0.3">
      <c r="K13" s="301" t="s">
        <v>10</v>
      </c>
      <c r="L13" s="7">
        <v>0.1</v>
      </c>
      <c r="DZ13" s="308"/>
    </row>
    <row r="14" spans="2:130" ht="15" customHeight="1" x14ac:dyDescent="0.3">
      <c r="DZ14" s="308"/>
    </row>
    <row r="15" spans="2:130" ht="15" customHeight="1" thickBot="1" x14ac:dyDescent="0.35">
      <c r="DZ15" s="308"/>
    </row>
    <row r="16" spans="2:130" ht="15" customHeight="1" thickBot="1" x14ac:dyDescent="0.4">
      <c r="B16" s="245"/>
      <c r="C16" s="195"/>
      <c r="D16" s="195"/>
      <c r="E16" s="238"/>
      <c r="F16" s="15"/>
      <c r="G16" s="15"/>
      <c r="H16" s="15"/>
      <c r="I16" s="15"/>
      <c r="J16" s="15"/>
      <c r="K16" s="16"/>
      <c r="L16" s="15"/>
      <c r="M16" s="15"/>
      <c r="N16" s="386"/>
      <c r="O16" s="209"/>
      <c r="P16" s="17"/>
      <c r="Q16" s="17"/>
      <c r="R16" s="17"/>
      <c r="S16" s="17"/>
      <c r="T16" s="17"/>
      <c r="U16" s="17"/>
      <c r="V16" s="17"/>
      <c r="W16" s="17"/>
      <c r="X16" s="386"/>
      <c r="Y16" s="17"/>
      <c r="Z16" s="17"/>
      <c r="AA16" s="17"/>
      <c r="AB16" s="15"/>
      <c r="AC16" s="386"/>
      <c r="AD16" s="17"/>
      <c r="AE16" s="17"/>
      <c r="AF16" s="17"/>
      <c r="AG16" s="15"/>
      <c r="AH16" s="386"/>
      <c r="AI16" s="17"/>
      <c r="AJ16" s="17"/>
      <c r="AK16" s="17"/>
      <c r="AL16" s="15"/>
      <c r="AM16" s="386"/>
      <c r="AN16" s="17"/>
      <c r="AO16" s="17"/>
      <c r="AP16" s="17"/>
      <c r="AQ16" s="15"/>
      <c r="AR16" s="386"/>
      <c r="AS16" s="17"/>
      <c r="AT16" s="17"/>
      <c r="AU16" s="17"/>
      <c r="AV16" s="15"/>
      <c r="AW16" s="386"/>
      <c r="AX16" s="17"/>
      <c r="AY16" s="17"/>
      <c r="AZ16" s="17"/>
      <c r="BA16" s="15"/>
      <c r="BB16" s="386"/>
      <c r="BC16" s="17"/>
      <c r="BD16" s="17"/>
      <c r="BE16" s="17"/>
      <c r="BF16" s="15"/>
      <c r="BG16" s="386"/>
      <c r="BH16" s="17"/>
      <c r="BI16" s="17"/>
      <c r="BJ16" s="17"/>
      <c r="BK16" s="15"/>
      <c r="BL16" s="386"/>
      <c r="BM16" s="17"/>
      <c r="BN16" s="17"/>
      <c r="BO16" s="17"/>
      <c r="BP16" s="15"/>
      <c r="BQ16" s="386"/>
      <c r="BR16" s="17"/>
      <c r="BS16" s="17"/>
      <c r="BT16" s="17"/>
      <c r="BU16" s="15"/>
      <c r="BV16" s="386"/>
      <c r="BW16" s="17"/>
      <c r="BX16" s="17"/>
      <c r="BY16" s="17"/>
      <c r="BZ16" s="15"/>
      <c r="CA16" s="386"/>
      <c r="CB16" s="17"/>
      <c r="CC16" s="17"/>
      <c r="CD16" s="17"/>
      <c r="CE16" s="15"/>
      <c r="CF16" s="386"/>
      <c r="CG16" s="17"/>
      <c r="CH16" s="17"/>
      <c r="CI16" s="17"/>
      <c r="CJ16" s="15"/>
      <c r="CK16" s="386"/>
      <c r="CL16" s="17"/>
      <c r="CM16" s="17"/>
      <c r="CN16" s="17"/>
      <c r="CO16" s="15"/>
      <c r="CP16" s="386"/>
      <c r="CQ16" s="17"/>
      <c r="CR16" s="17"/>
      <c r="CS16" s="17"/>
      <c r="CT16" s="15"/>
      <c r="CU16" s="386"/>
      <c r="CV16" s="17"/>
      <c r="CW16" s="17"/>
      <c r="CX16" s="17"/>
      <c r="CY16" s="15"/>
      <c r="CZ16" s="386"/>
      <c r="DA16" s="17"/>
      <c r="DB16" s="17"/>
      <c r="DC16" s="17"/>
      <c r="DD16" s="15"/>
      <c r="DE16" s="386"/>
      <c r="DF16" s="17"/>
      <c r="DG16" s="17"/>
      <c r="DH16" s="17"/>
      <c r="DI16" s="15"/>
      <c r="DJ16" s="386"/>
      <c r="DK16" s="17"/>
      <c r="DL16" s="17"/>
      <c r="DM16" s="17"/>
      <c r="DN16" s="15"/>
      <c r="DO16" s="386"/>
      <c r="DP16" s="17"/>
      <c r="DQ16" s="17"/>
      <c r="DR16" s="18"/>
    </row>
    <row r="17" spans="1:130" ht="15" customHeight="1" x14ac:dyDescent="0.35">
      <c r="B17" s="246"/>
      <c r="DT17" s="607" t="s">
        <v>11</v>
      </c>
      <c r="DU17" s="608"/>
      <c r="DV17" s="608"/>
      <c r="DW17" s="608"/>
      <c r="DX17" s="608"/>
      <c r="DY17" s="609"/>
    </row>
    <row r="18" spans="1:130" ht="15" customHeight="1" x14ac:dyDescent="0.3">
      <c r="I18" s="2"/>
      <c r="J18" s="2"/>
      <c r="L18" s="2"/>
      <c r="N18" s="387">
        <v>1</v>
      </c>
      <c r="O18" s="210"/>
      <c r="P18" s="247">
        <v>2015</v>
      </c>
      <c r="Q18" s="21"/>
      <c r="R18" s="22"/>
      <c r="S18" s="379">
        <v>2</v>
      </c>
      <c r="T18" s="204"/>
      <c r="U18" s="247">
        <v>2016</v>
      </c>
      <c r="V18" s="21"/>
      <c r="W18" s="22"/>
      <c r="X18" s="387">
        <v>3</v>
      </c>
      <c r="Y18" s="20"/>
      <c r="Z18" s="247">
        <v>2017</v>
      </c>
      <c r="AA18" s="21"/>
      <c r="AB18" s="451"/>
      <c r="AC18" s="398">
        <v>4</v>
      </c>
      <c r="AD18" s="25"/>
      <c r="AE18" s="248">
        <v>2018</v>
      </c>
      <c r="AF18" s="26"/>
      <c r="AH18" s="398">
        <v>5</v>
      </c>
      <c r="AI18" s="25"/>
      <c r="AJ18" s="248">
        <v>2019</v>
      </c>
      <c r="AK18" s="26"/>
      <c r="AM18" s="399">
        <v>6</v>
      </c>
      <c r="AN18" s="28"/>
      <c r="AO18" s="249">
        <v>2020</v>
      </c>
      <c r="AP18" s="29"/>
      <c r="AR18" s="399">
        <v>7</v>
      </c>
      <c r="AS18" s="28"/>
      <c r="AT18" s="249">
        <v>2021</v>
      </c>
      <c r="AU18" s="29"/>
      <c r="AW18" s="399">
        <v>8</v>
      </c>
      <c r="AX18" s="28"/>
      <c r="AY18" s="249">
        <v>2022</v>
      </c>
      <c r="AZ18" s="29"/>
      <c r="BB18" s="399">
        <v>9</v>
      </c>
      <c r="BC18" s="28"/>
      <c r="BD18" s="249">
        <v>2023</v>
      </c>
      <c r="BE18" s="29"/>
      <c r="BG18" s="399">
        <v>10</v>
      </c>
      <c r="BH18" s="28"/>
      <c r="BI18" s="249">
        <v>2024</v>
      </c>
      <c r="BJ18" s="29"/>
      <c r="BL18" s="399">
        <v>11</v>
      </c>
      <c r="BM18" s="28"/>
      <c r="BN18" s="249">
        <v>2025</v>
      </c>
      <c r="BO18" s="29"/>
      <c r="BQ18" s="399">
        <v>12</v>
      </c>
      <c r="BR18" s="28"/>
      <c r="BS18" s="249">
        <v>2026</v>
      </c>
      <c r="BT18" s="29"/>
      <c r="BV18" s="399">
        <v>13</v>
      </c>
      <c r="BW18" s="28"/>
      <c r="BX18" s="249">
        <v>2027</v>
      </c>
      <c r="BY18" s="29"/>
      <c r="CA18" s="399">
        <v>14</v>
      </c>
      <c r="CB18" s="28"/>
      <c r="CC18" s="249">
        <v>2028</v>
      </c>
      <c r="CD18" s="29"/>
      <c r="CF18" s="399">
        <v>15</v>
      </c>
      <c r="CG18" s="28"/>
      <c r="CH18" s="249">
        <v>2029</v>
      </c>
      <c r="CI18" s="29"/>
      <c r="CK18" s="399">
        <v>16</v>
      </c>
      <c r="CL18" s="28"/>
      <c r="CM18" s="249">
        <v>2030</v>
      </c>
      <c r="CN18" s="29"/>
      <c r="CP18" s="399">
        <v>17</v>
      </c>
      <c r="CQ18" s="28"/>
      <c r="CR18" s="249">
        <v>2031</v>
      </c>
      <c r="CS18" s="29"/>
      <c r="CU18" s="399">
        <v>18</v>
      </c>
      <c r="CV18" s="28"/>
      <c r="CW18" s="249">
        <v>2032</v>
      </c>
      <c r="CX18" s="29"/>
      <c r="CZ18" s="399">
        <v>19</v>
      </c>
      <c r="DA18" s="28"/>
      <c r="DB18" s="249">
        <v>2033</v>
      </c>
      <c r="DC18" s="29"/>
      <c r="DE18" s="399">
        <v>20</v>
      </c>
      <c r="DF18" s="28"/>
      <c r="DG18" s="249">
        <v>2034</v>
      </c>
      <c r="DH18" s="29"/>
      <c r="DJ18" s="399">
        <v>21</v>
      </c>
      <c r="DK18" s="28"/>
      <c r="DL18" s="249">
        <v>2035</v>
      </c>
      <c r="DM18" s="29"/>
      <c r="DO18" s="399">
        <v>22</v>
      </c>
      <c r="DP18" s="28"/>
      <c r="DQ18" s="249">
        <v>2036</v>
      </c>
      <c r="DR18" s="29"/>
      <c r="DT18" s="605" t="s">
        <v>12</v>
      </c>
      <c r="DU18" s="606"/>
      <c r="DV18" s="605" t="s">
        <v>13</v>
      </c>
      <c r="DW18" s="606"/>
      <c r="DX18" s="603" t="s">
        <v>14</v>
      </c>
      <c r="DY18" s="604"/>
    </row>
    <row r="19" spans="1:130" ht="15" thickBot="1" x14ac:dyDescent="0.35">
      <c r="I19" s="2"/>
      <c r="J19" s="2"/>
      <c r="L19" s="2"/>
      <c r="N19" s="388" t="s">
        <v>15</v>
      </c>
      <c r="O19" s="211" t="s">
        <v>16</v>
      </c>
      <c r="P19" s="31" t="s">
        <v>17</v>
      </c>
      <c r="Q19" s="32" t="s">
        <v>18</v>
      </c>
      <c r="R19" s="22"/>
      <c r="S19" s="30" t="s">
        <v>15</v>
      </c>
      <c r="T19" s="31" t="s">
        <v>16</v>
      </c>
      <c r="U19" s="31" t="s">
        <v>17</v>
      </c>
      <c r="V19" s="32" t="s">
        <v>18</v>
      </c>
      <c r="W19" s="22"/>
      <c r="X19" s="388" t="s">
        <v>15</v>
      </c>
      <c r="Y19" s="31" t="s">
        <v>16</v>
      </c>
      <c r="Z19" s="31" t="s">
        <v>17</v>
      </c>
      <c r="AA19" s="32" t="s">
        <v>18</v>
      </c>
      <c r="AB19" s="451"/>
      <c r="AC19" s="388" t="s">
        <v>15</v>
      </c>
      <c r="AD19" s="31" t="s">
        <v>16</v>
      </c>
      <c r="AE19" s="31" t="s">
        <v>17</v>
      </c>
      <c r="AF19" s="32" t="s">
        <v>18</v>
      </c>
      <c r="AH19" s="388" t="s">
        <v>15</v>
      </c>
      <c r="AI19" s="31" t="s">
        <v>16</v>
      </c>
      <c r="AJ19" s="31" t="s">
        <v>17</v>
      </c>
      <c r="AK19" s="32" t="s">
        <v>18</v>
      </c>
      <c r="AM19" s="388" t="s">
        <v>15</v>
      </c>
      <c r="AN19" s="31" t="s">
        <v>16</v>
      </c>
      <c r="AO19" s="31" t="s">
        <v>17</v>
      </c>
      <c r="AP19" s="32" t="s">
        <v>18</v>
      </c>
      <c r="AR19" s="388" t="s">
        <v>15</v>
      </c>
      <c r="AS19" s="31" t="s">
        <v>16</v>
      </c>
      <c r="AT19" s="31" t="s">
        <v>17</v>
      </c>
      <c r="AU19" s="32" t="s">
        <v>18</v>
      </c>
      <c r="AW19" s="388" t="s">
        <v>15</v>
      </c>
      <c r="AX19" s="31" t="s">
        <v>16</v>
      </c>
      <c r="AY19" s="31" t="s">
        <v>17</v>
      </c>
      <c r="AZ19" s="32" t="s">
        <v>18</v>
      </c>
      <c r="BB19" s="388" t="s">
        <v>15</v>
      </c>
      <c r="BC19" s="31" t="s">
        <v>16</v>
      </c>
      <c r="BD19" s="31" t="s">
        <v>17</v>
      </c>
      <c r="BE19" s="32" t="s">
        <v>18</v>
      </c>
      <c r="BG19" s="388" t="s">
        <v>15</v>
      </c>
      <c r="BH19" s="31" t="s">
        <v>16</v>
      </c>
      <c r="BI19" s="31" t="s">
        <v>17</v>
      </c>
      <c r="BJ19" s="32" t="s">
        <v>18</v>
      </c>
      <c r="BL19" s="388" t="s">
        <v>15</v>
      </c>
      <c r="BM19" s="31" t="s">
        <v>16</v>
      </c>
      <c r="BN19" s="31" t="s">
        <v>17</v>
      </c>
      <c r="BO19" s="32" t="s">
        <v>18</v>
      </c>
      <c r="BQ19" s="388" t="s">
        <v>15</v>
      </c>
      <c r="BR19" s="31" t="s">
        <v>16</v>
      </c>
      <c r="BS19" s="31" t="s">
        <v>17</v>
      </c>
      <c r="BT19" s="32" t="s">
        <v>18</v>
      </c>
      <c r="BV19" s="388" t="s">
        <v>15</v>
      </c>
      <c r="BW19" s="31" t="s">
        <v>16</v>
      </c>
      <c r="BX19" s="31" t="s">
        <v>17</v>
      </c>
      <c r="BY19" s="32" t="s">
        <v>18</v>
      </c>
      <c r="CA19" s="388" t="s">
        <v>15</v>
      </c>
      <c r="CB19" s="31" t="s">
        <v>16</v>
      </c>
      <c r="CC19" s="31" t="s">
        <v>17</v>
      </c>
      <c r="CD19" s="32" t="s">
        <v>18</v>
      </c>
      <c r="CF19" s="388" t="s">
        <v>15</v>
      </c>
      <c r="CG19" s="31" t="s">
        <v>16</v>
      </c>
      <c r="CH19" s="31" t="s">
        <v>17</v>
      </c>
      <c r="CI19" s="32" t="s">
        <v>18</v>
      </c>
      <c r="CK19" s="388" t="s">
        <v>15</v>
      </c>
      <c r="CL19" s="31" t="s">
        <v>16</v>
      </c>
      <c r="CM19" s="31" t="s">
        <v>17</v>
      </c>
      <c r="CN19" s="32" t="s">
        <v>18</v>
      </c>
      <c r="CP19" s="388" t="s">
        <v>15</v>
      </c>
      <c r="CQ19" s="31" t="s">
        <v>16</v>
      </c>
      <c r="CR19" s="31" t="s">
        <v>17</v>
      </c>
      <c r="CS19" s="32" t="s">
        <v>18</v>
      </c>
      <c r="CU19" s="388" t="s">
        <v>15</v>
      </c>
      <c r="CV19" s="31" t="s">
        <v>16</v>
      </c>
      <c r="CW19" s="31" t="s">
        <v>17</v>
      </c>
      <c r="CX19" s="32" t="s">
        <v>18</v>
      </c>
      <c r="CZ19" s="388" t="s">
        <v>15</v>
      </c>
      <c r="DA19" s="31" t="s">
        <v>16</v>
      </c>
      <c r="DB19" s="31" t="s">
        <v>17</v>
      </c>
      <c r="DC19" s="32" t="s">
        <v>18</v>
      </c>
      <c r="DE19" s="388" t="s">
        <v>15</v>
      </c>
      <c r="DF19" s="31" t="s">
        <v>16</v>
      </c>
      <c r="DG19" s="31" t="s">
        <v>17</v>
      </c>
      <c r="DH19" s="32" t="s">
        <v>18</v>
      </c>
      <c r="DJ19" s="388" t="s">
        <v>15</v>
      </c>
      <c r="DK19" s="31" t="s">
        <v>16</v>
      </c>
      <c r="DL19" s="31" t="s">
        <v>17</v>
      </c>
      <c r="DM19" s="32" t="s">
        <v>18</v>
      </c>
      <c r="DO19" s="388" t="s">
        <v>15</v>
      </c>
      <c r="DP19" s="31" t="s">
        <v>16</v>
      </c>
      <c r="DQ19" s="31" t="s">
        <v>17</v>
      </c>
      <c r="DR19" s="32" t="s">
        <v>18</v>
      </c>
      <c r="DT19" s="250" t="s">
        <v>17</v>
      </c>
      <c r="DU19" s="251" t="s">
        <v>18</v>
      </c>
      <c r="DV19" s="250" t="s">
        <v>17</v>
      </c>
      <c r="DW19" s="252" t="s">
        <v>18</v>
      </c>
      <c r="DX19" s="253" t="s">
        <v>17</v>
      </c>
      <c r="DY19" s="252" t="s">
        <v>18</v>
      </c>
    </row>
    <row r="20" spans="1:130" s="33" customFormat="1" ht="27" customHeight="1" thickBot="1" x14ac:dyDescent="0.35">
      <c r="B20" s="254" t="s">
        <v>19</v>
      </c>
      <c r="C20" s="255" t="s">
        <v>20</v>
      </c>
      <c r="D20" s="444"/>
      <c r="E20" s="256" t="s">
        <v>21</v>
      </c>
      <c r="F20" s="257" t="s">
        <v>22</v>
      </c>
      <c r="G20" s="257"/>
      <c r="H20" s="257" t="s">
        <v>23</v>
      </c>
      <c r="I20" s="257" t="s">
        <v>24</v>
      </c>
      <c r="J20" s="257" t="s">
        <v>25</v>
      </c>
      <c r="K20" s="258" t="s">
        <v>26</v>
      </c>
      <c r="L20" s="259" t="s">
        <v>27</v>
      </c>
      <c r="N20" s="389"/>
      <c r="O20" s="212"/>
      <c r="P20" s="35"/>
      <c r="Q20" s="36"/>
      <c r="R20" s="37"/>
      <c r="S20" s="34"/>
      <c r="T20" s="35"/>
      <c r="U20" s="35"/>
      <c r="V20" s="36"/>
      <c r="W20" s="37"/>
      <c r="X20" s="389"/>
      <c r="Y20" s="35"/>
      <c r="Z20" s="35"/>
      <c r="AA20" s="36"/>
      <c r="AB20" s="37"/>
      <c r="AC20" s="389"/>
      <c r="AD20" s="35"/>
      <c r="AE20" s="35"/>
      <c r="AF20" s="36"/>
      <c r="AH20" s="389"/>
      <c r="AI20" s="35"/>
      <c r="AJ20" s="35"/>
      <c r="AK20" s="36"/>
      <c r="AM20" s="389"/>
      <c r="AN20" s="35"/>
      <c r="AO20" s="35"/>
      <c r="AP20" s="36"/>
      <c r="AR20" s="389"/>
      <c r="AS20" s="35"/>
      <c r="AT20" s="35"/>
      <c r="AU20" s="36"/>
      <c r="AW20" s="389"/>
      <c r="AX20" s="35"/>
      <c r="AY20" s="35"/>
      <c r="AZ20" s="36"/>
      <c r="BB20" s="389"/>
      <c r="BC20" s="35"/>
      <c r="BD20" s="35"/>
      <c r="BE20" s="36"/>
      <c r="BG20" s="389"/>
      <c r="BH20" s="35"/>
      <c r="BI20" s="35"/>
      <c r="BJ20" s="36"/>
      <c r="BL20" s="389"/>
      <c r="BM20" s="35"/>
      <c r="BN20" s="35"/>
      <c r="BO20" s="36"/>
      <c r="BQ20" s="389"/>
      <c r="BR20" s="35"/>
      <c r="BS20" s="35"/>
      <c r="BT20" s="36"/>
      <c r="BV20" s="389"/>
      <c r="BW20" s="35"/>
      <c r="BX20" s="35"/>
      <c r="BY20" s="36"/>
      <c r="CA20" s="389"/>
      <c r="CB20" s="35"/>
      <c r="CC20" s="35"/>
      <c r="CD20" s="36"/>
      <c r="CF20" s="389"/>
      <c r="CG20" s="35"/>
      <c r="CH20" s="35"/>
      <c r="CI20" s="36"/>
      <c r="CK20" s="389"/>
      <c r="CL20" s="35"/>
      <c r="CM20" s="35"/>
      <c r="CN20" s="36"/>
      <c r="CP20" s="389"/>
      <c r="CQ20" s="35"/>
      <c r="CR20" s="35"/>
      <c r="CS20" s="36"/>
      <c r="CU20" s="389"/>
      <c r="CV20" s="35"/>
      <c r="CW20" s="35"/>
      <c r="CX20" s="36"/>
      <c r="CZ20" s="389"/>
      <c r="DA20" s="35"/>
      <c r="DB20" s="35"/>
      <c r="DC20" s="36"/>
      <c r="DE20" s="389"/>
      <c r="DF20" s="35"/>
      <c r="DG20" s="35"/>
      <c r="DH20" s="36"/>
      <c r="DJ20" s="389"/>
      <c r="DK20" s="35"/>
      <c r="DL20" s="35"/>
      <c r="DM20" s="36"/>
      <c r="DO20" s="389"/>
      <c r="DP20" s="35"/>
      <c r="DQ20" s="35"/>
      <c r="DR20" s="36"/>
      <c r="DT20" s="34"/>
      <c r="DU20" s="36"/>
      <c r="DV20" s="38"/>
      <c r="DW20" s="36"/>
      <c r="DX20" s="38"/>
      <c r="DY20" s="39"/>
      <c r="DZ20" s="309" t="str">
        <f t="shared" ref="DZ20:DZ40" si="0">B20</f>
        <v>Personnel</v>
      </c>
    </row>
    <row r="21" spans="1:130" ht="19.5" customHeight="1" x14ac:dyDescent="0.3">
      <c r="B21" s="315"/>
      <c r="C21" s="316"/>
      <c r="D21" s="261"/>
      <c r="E21" s="262">
        <v>70463</v>
      </c>
      <c r="F21" s="263">
        <f>E21/$I$3</f>
        <v>1854.2894736842106</v>
      </c>
      <c r="G21" s="263" t="s">
        <v>30</v>
      </c>
      <c r="H21" s="263" t="s">
        <v>31</v>
      </c>
      <c r="I21" s="264" t="s">
        <v>30</v>
      </c>
      <c r="J21" s="264" t="s">
        <v>32</v>
      </c>
      <c r="K21" s="265">
        <v>1</v>
      </c>
      <c r="L21" s="264"/>
      <c r="M21" s="266"/>
      <c r="N21" s="393"/>
      <c r="O21" s="213"/>
      <c r="P21" s="8">
        <f>$E21*N21*O21</f>
        <v>0</v>
      </c>
      <c r="Q21" s="43">
        <f>P21/$I$3</f>
        <v>0</v>
      </c>
      <c r="S21" s="201">
        <f>N21</f>
        <v>0</v>
      </c>
      <c r="T21" s="201">
        <f>O21</f>
        <v>0</v>
      </c>
      <c r="U21" s="8">
        <f>$E21*S21*T21</f>
        <v>0</v>
      </c>
      <c r="V21" s="43">
        <f>U21/$I$3</f>
        <v>0</v>
      </c>
      <c r="X21" s="201">
        <f>S21</f>
        <v>0</v>
      </c>
      <c r="Y21" s="201">
        <f>T21</f>
        <v>0</v>
      </c>
      <c r="Z21" s="8">
        <f>$E21*X21*Y21</f>
        <v>0</v>
      </c>
      <c r="AA21" s="43">
        <f>Z21/$I$3</f>
        <v>0</v>
      </c>
      <c r="AC21" s="201">
        <f>X21</f>
        <v>0</v>
      </c>
      <c r="AD21" s="201">
        <f>Y21</f>
        <v>0</v>
      </c>
      <c r="AE21" s="8">
        <f>$E21*AC21*AD21</f>
        <v>0</v>
      </c>
      <c r="AF21" s="43">
        <f>AE21/$I$3</f>
        <v>0</v>
      </c>
      <c r="AH21" s="375">
        <f>AC21</f>
        <v>0</v>
      </c>
      <c r="AI21" s="44">
        <f>AD21</f>
        <v>0</v>
      </c>
      <c r="AJ21" s="8">
        <f>$E21*AH21*AI21</f>
        <v>0</v>
      </c>
      <c r="AK21" s="43">
        <f>AJ21/$I$3</f>
        <v>0</v>
      </c>
      <c r="AM21" s="375">
        <f>AH21</f>
        <v>0</v>
      </c>
      <c r="AN21" s="44">
        <f>AI21</f>
        <v>0</v>
      </c>
      <c r="AO21" s="8">
        <f>$E21*AM21*AN21</f>
        <v>0</v>
      </c>
      <c r="AP21" s="43">
        <f>AO21/$I$3</f>
        <v>0</v>
      </c>
      <c r="AR21" s="375">
        <f>AM21</f>
        <v>0</v>
      </c>
      <c r="AS21" s="44">
        <f>AN21</f>
        <v>0</v>
      </c>
      <c r="AT21" s="8">
        <f>$E21*AR21*AS21</f>
        <v>0</v>
      </c>
      <c r="AU21" s="43">
        <f>AT21/$I$3</f>
        <v>0</v>
      </c>
      <c r="AW21" s="375">
        <f>AR21</f>
        <v>0</v>
      </c>
      <c r="AX21" s="44">
        <f>AS21</f>
        <v>0</v>
      </c>
      <c r="AY21" s="8">
        <f>$E21*AW21*AX21</f>
        <v>0</v>
      </c>
      <c r="AZ21" s="43">
        <f>AY21/$I$3</f>
        <v>0</v>
      </c>
      <c r="BB21" s="375">
        <f>AW21</f>
        <v>0</v>
      </c>
      <c r="BC21" s="44">
        <f>AX21</f>
        <v>0</v>
      </c>
      <c r="BD21" s="8">
        <f>$E21*BB21*BC21</f>
        <v>0</v>
      </c>
      <c r="BE21" s="43">
        <f>BD21/$I$3</f>
        <v>0</v>
      </c>
      <c r="BG21" s="375">
        <f>BB21</f>
        <v>0</v>
      </c>
      <c r="BH21" s="44">
        <f>BC21</f>
        <v>0</v>
      </c>
      <c r="BI21" s="8">
        <f>$E21*BG21*BH21</f>
        <v>0</v>
      </c>
      <c r="BJ21" s="43">
        <f>BI21/$I$3</f>
        <v>0</v>
      </c>
      <c r="BL21" s="375">
        <f>BG21</f>
        <v>0</v>
      </c>
      <c r="BM21" s="44">
        <f>BH21</f>
        <v>0</v>
      </c>
      <c r="BN21" s="8">
        <f>$E21*BL21*BM21</f>
        <v>0</v>
      </c>
      <c r="BO21" s="43">
        <f>BN21/$I$3</f>
        <v>0</v>
      </c>
      <c r="BQ21" s="375">
        <f>BL21</f>
        <v>0</v>
      </c>
      <c r="BR21" s="44">
        <f>BM21</f>
        <v>0</v>
      </c>
      <c r="BS21" s="8">
        <f>$E21*BQ21*BR21</f>
        <v>0</v>
      </c>
      <c r="BT21" s="43">
        <f>BS21/$I$3</f>
        <v>0</v>
      </c>
      <c r="BV21" s="375">
        <f>BQ21</f>
        <v>0</v>
      </c>
      <c r="BW21" s="44">
        <f>BR21</f>
        <v>0</v>
      </c>
      <c r="BX21" s="8">
        <f>$E21*BV21*BW21</f>
        <v>0</v>
      </c>
      <c r="BY21" s="43">
        <f>BX21/$I$3</f>
        <v>0</v>
      </c>
      <c r="CA21" s="375">
        <f>BV21</f>
        <v>0</v>
      </c>
      <c r="CB21" s="44">
        <f>BW21</f>
        <v>0</v>
      </c>
      <c r="CC21" s="8">
        <f>$E21*CA21*CB21</f>
        <v>0</v>
      </c>
      <c r="CD21" s="43">
        <f>CC21/$I$3</f>
        <v>0</v>
      </c>
      <c r="CF21" s="375">
        <f>CA21</f>
        <v>0</v>
      </c>
      <c r="CG21" s="44">
        <f>CB21</f>
        <v>0</v>
      </c>
      <c r="CH21" s="8">
        <f>$E21*CF21*CG21</f>
        <v>0</v>
      </c>
      <c r="CI21" s="43">
        <f>CH21/$I$3</f>
        <v>0</v>
      </c>
      <c r="CK21" s="375">
        <f>CF21</f>
        <v>0</v>
      </c>
      <c r="CL21" s="44">
        <f>CG21</f>
        <v>0</v>
      </c>
      <c r="CM21" s="8">
        <f>$E21*CK21*CL21</f>
        <v>0</v>
      </c>
      <c r="CN21" s="43">
        <f>CM21/$I$3</f>
        <v>0</v>
      </c>
      <c r="CP21" s="375">
        <f>CK21</f>
        <v>0</v>
      </c>
      <c r="CQ21" s="44">
        <f>CL21</f>
        <v>0</v>
      </c>
      <c r="CR21" s="8">
        <f>$E21*CP21*CQ21</f>
        <v>0</v>
      </c>
      <c r="CS21" s="43">
        <f>CR21/$I$3</f>
        <v>0</v>
      </c>
      <c r="CU21" s="375">
        <f>CP21</f>
        <v>0</v>
      </c>
      <c r="CV21" s="44">
        <f>CQ21</f>
        <v>0</v>
      </c>
      <c r="CW21" s="8">
        <f>$E21*CU21*CV21</f>
        <v>0</v>
      </c>
      <c r="CX21" s="43">
        <f>CW21/$I$3</f>
        <v>0</v>
      </c>
      <c r="CZ21" s="375">
        <f>CU21</f>
        <v>0</v>
      </c>
      <c r="DA21" s="44">
        <f>CV21</f>
        <v>0</v>
      </c>
      <c r="DB21" s="8">
        <f>$E21*CZ21*DA21</f>
        <v>0</v>
      </c>
      <c r="DC21" s="43">
        <f>DB21/$I$3</f>
        <v>0</v>
      </c>
      <c r="DE21" s="375">
        <f>CZ21</f>
        <v>0</v>
      </c>
      <c r="DF21" s="44">
        <f>DA21</f>
        <v>0</v>
      </c>
      <c r="DG21" s="8">
        <f>$E21*DE21*DF21</f>
        <v>0</v>
      </c>
      <c r="DH21" s="43">
        <f>DG21/$I$3</f>
        <v>0</v>
      </c>
      <c r="DJ21" s="375">
        <f>DE21</f>
        <v>0</v>
      </c>
      <c r="DK21" s="44">
        <f>DF21</f>
        <v>0</v>
      </c>
      <c r="DL21" s="8">
        <f>$E21*DJ21*DK21</f>
        <v>0</v>
      </c>
      <c r="DM21" s="43">
        <f>DL21/$I$3</f>
        <v>0</v>
      </c>
      <c r="DO21" s="375">
        <f>DJ21</f>
        <v>0</v>
      </c>
      <c r="DP21" s="44">
        <f>DK21</f>
        <v>0</v>
      </c>
      <c r="DQ21" s="8">
        <f>$E21*DO21*DP21</f>
        <v>0</v>
      </c>
      <c r="DR21" s="43">
        <f>DQ21/$I$3</f>
        <v>0</v>
      </c>
      <c r="DT21" s="45">
        <f>P21+U21+Z21+AE21+AJ21+AO21+AT21+AY21+BD21+BI21+BN21+BS21+BX21+CC21+CH21+CM21+CR21+CW21+DB21+DG21+DL21+DQ21</f>
        <v>0</v>
      </c>
      <c r="DU21" s="43">
        <f>+DT21/$I$3</f>
        <v>0</v>
      </c>
      <c r="DV21" s="46">
        <v>0</v>
      </c>
      <c r="DW21" s="43">
        <f>+DV21/$I$3</f>
        <v>0</v>
      </c>
      <c r="DX21" s="45">
        <f>+DT21+DV21</f>
        <v>0</v>
      </c>
      <c r="DY21" s="47">
        <f>+DU21+DW21</f>
        <v>0</v>
      </c>
      <c r="DZ21" s="306">
        <f t="shared" si="0"/>
        <v>0</v>
      </c>
    </row>
    <row r="22" spans="1:130" ht="18" customHeight="1" x14ac:dyDescent="0.3">
      <c r="B22" s="315"/>
      <c r="C22" s="316"/>
      <c r="D22" s="261"/>
      <c r="E22" s="262">
        <v>5400</v>
      </c>
      <c r="F22" s="263">
        <f>E22/$I$3</f>
        <v>142.10526315789474</v>
      </c>
      <c r="G22" s="263" t="s">
        <v>30</v>
      </c>
      <c r="H22" s="263" t="s">
        <v>31</v>
      </c>
      <c r="I22" s="267" t="s">
        <v>30</v>
      </c>
      <c r="J22" s="267" t="s">
        <v>32</v>
      </c>
      <c r="K22" s="265">
        <v>1</v>
      </c>
      <c r="L22" s="264"/>
      <c r="M22" s="266"/>
      <c r="N22" s="394"/>
      <c r="O22" s="214"/>
      <c r="P22" s="8">
        <f t="shared" ref="P22:P40" si="1">$E22*N22*O22</f>
        <v>0</v>
      </c>
      <c r="Q22" s="50">
        <f t="shared" ref="Q22:Q40" si="2">P22/$I$3</f>
        <v>0</v>
      </c>
      <c r="S22" s="201">
        <f t="shared" ref="S22:T40" si="3">N22</f>
        <v>0</v>
      </c>
      <c r="T22" s="201">
        <f t="shared" si="3"/>
        <v>0</v>
      </c>
      <c r="U22" s="8">
        <f t="shared" ref="U22:U40" si="4">$E22*S22*T22</f>
        <v>0</v>
      </c>
      <c r="V22" s="50">
        <f t="shared" ref="V22:V40" si="5">U22/$I$3</f>
        <v>0</v>
      </c>
      <c r="X22" s="201">
        <f t="shared" ref="X22:Y40" si="6">S22</f>
        <v>0</v>
      </c>
      <c r="Y22" s="201">
        <f t="shared" si="6"/>
        <v>0</v>
      </c>
      <c r="Z22" s="8">
        <f t="shared" ref="Z22:Z40" si="7">$E22*X22*Y22</f>
        <v>0</v>
      </c>
      <c r="AA22" s="50">
        <f t="shared" ref="AA22:AA40" si="8">Z22/$I$3</f>
        <v>0</v>
      </c>
      <c r="AC22" s="201">
        <f t="shared" ref="AC22:AD40" si="9">X22</f>
        <v>0</v>
      </c>
      <c r="AD22" s="201">
        <f t="shared" si="9"/>
        <v>0</v>
      </c>
      <c r="AE22" s="8">
        <f t="shared" ref="AE22:AE40" si="10">$E22*AC22*AD22</f>
        <v>0</v>
      </c>
      <c r="AF22" s="50">
        <f t="shared" ref="AF22:AF40" si="11">AE22/$I$3</f>
        <v>0</v>
      </c>
      <c r="AH22" s="375">
        <f t="shared" ref="AH22:AI40" si="12">AC22</f>
        <v>0</v>
      </c>
      <c r="AI22" s="44">
        <f t="shared" si="12"/>
        <v>0</v>
      </c>
      <c r="AJ22" s="8">
        <f t="shared" ref="AJ22:AJ40" si="13">$E22*AH22*AI22</f>
        <v>0</v>
      </c>
      <c r="AK22" s="50">
        <f t="shared" ref="AK22:AK40" si="14">AJ22/$I$3</f>
        <v>0</v>
      </c>
      <c r="AM22" s="375">
        <f t="shared" ref="AM22:AN40" si="15">AH22</f>
        <v>0</v>
      </c>
      <c r="AN22" s="44">
        <f t="shared" si="15"/>
        <v>0</v>
      </c>
      <c r="AO22" s="8">
        <f t="shared" ref="AO22:AO40" si="16">$E22*AM22*AN22</f>
        <v>0</v>
      </c>
      <c r="AP22" s="50">
        <f t="shared" ref="AP22:AP40" si="17">AO22/$I$3</f>
        <v>0</v>
      </c>
      <c r="AR22" s="375">
        <f t="shared" ref="AR22:AS40" si="18">AM22</f>
        <v>0</v>
      </c>
      <c r="AS22" s="44">
        <f t="shared" si="18"/>
        <v>0</v>
      </c>
      <c r="AT22" s="8">
        <f t="shared" ref="AT22:AT40" si="19">$E22*AR22*AS22</f>
        <v>0</v>
      </c>
      <c r="AU22" s="50">
        <f t="shared" ref="AU22:AU40" si="20">AT22/$I$3</f>
        <v>0</v>
      </c>
      <c r="AW22" s="375">
        <f t="shared" ref="AW22:AX40" si="21">AR22</f>
        <v>0</v>
      </c>
      <c r="AX22" s="44">
        <f t="shared" si="21"/>
        <v>0</v>
      </c>
      <c r="AY22" s="8">
        <f t="shared" ref="AY22:AY40" si="22">$E22*AW22*AX22</f>
        <v>0</v>
      </c>
      <c r="AZ22" s="50">
        <f t="shared" ref="AZ22:AZ40" si="23">AY22/$I$3</f>
        <v>0</v>
      </c>
      <c r="BB22" s="375">
        <f t="shared" ref="BB22:BC40" si="24">AW22</f>
        <v>0</v>
      </c>
      <c r="BC22" s="44">
        <f t="shared" si="24"/>
        <v>0</v>
      </c>
      <c r="BD22" s="8">
        <f t="shared" ref="BD22:BD40" si="25">$E22*BB22*BC22</f>
        <v>0</v>
      </c>
      <c r="BE22" s="50">
        <f t="shared" ref="BE22:BE40" si="26">BD22/$I$3</f>
        <v>0</v>
      </c>
      <c r="BG22" s="375">
        <f t="shared" ref="BG22:BH40" si="27">BB22</f>
        <v>0</v>
      </c>
      <c r="BH22" s="44">
        <f t="shared" si="27"/>
        <v>0</v>
      </c>
      <c r="BI22" s="8">
        <f t="shared" ref="BI22:BI40" si="28">$E22*BG22*BH22</f>
        <v>0</v>
      </c>
      <c r="BJ22" s="50">
        <f t="shared" ref="BJ22:BJ40" si="29">BI22/$I$3</f>
        <v>0</v>
      </c>
      <c r="BL22" s="375">
        <f t="shared" ref="BL22:BM40" si="30">BG22</f>
        <v>0</v>
      </c>
      <c r="BM22" s="44">
        <f t="shared" si="30"/>
        <v>0</v>
      </c>
      <c r="BN22" s="8">
        <f t="shared" ref="BN22:BN40" si="31">$E22*BL22*BM22</f>
        <v>0</v>
      </c>
      <c r="BO22" s="50">
        <f t="shared" ref="BO22:BO40" si="32">BN22/$I$3</f>
        <v>0</v>
      </c>
      <c r="BQ22" s="375">
        <f t="shared" ref="BQ22:BR40" si="33">BL22</f>
        <v>0</v>
      </c>
      <c r="BR22" s="44">
        <f t="shared" si="33"/>
        <v>0</v>
      </c>
      <c r="BS22" s="8">
        <f t="shared" ref="BS22:BS40" si="34">$E22*BQ22*BR22</f>
        <v>0</v>
      </c>
      <c r="BT22" s="50">
        <f t="shared" ref="BT22:BT40" si="35">BS22/$I$3</f>
        <v>0</v>
      </c>
      <c r="BV22" s="375">
        <f t="shared" ref="BV22:BW40" si="36">BQ22</f>
        <v>0</v>
      </c>
      <c r="BW22" s="44">
        <f t="shared" si="36"/>
        <v>0</v>
      </c>
      <c r="BX22" s="8">
        <f t="shared" ref="BX22:BX40" si="37">$E22*BV22*BW22</f>
        <v>0</v>
      </c>
      <c r="BY22" s="50">
        <f t="shared" ref="BY22:BY40" si="38">BX22/$I$3</f>
        <v>0</v>
      </c>
      <c r="CA22" s="375">
        <f t="shared" ref="CA22:CB40" si="39">BV22</f>
        <v>0</v>
      </c>
      <c r="CB22" s="44">
        <f t="shared" si="39"/>
        <v>0</v>
      </c>
      <c r="CC22" s="8">
        <f t="shared" ref="CC22:CC40" si="40">$E22*CA22*CB22</f>
        <v>0</v>
      </c>
      <c r="CD22" s="50">
        <f t="shared" ref="CD22:CD40" si="41">CC22/$I$3</f>
        <v>0</v>
      </c>
      <c r="CF22" s="375">
        <f t="shared" ref="CF22:CG40" si="42">CA22</f>
        <v>0</v>
      </c>
      <c r="CG22" s="44">
        <f t="shared" si="42"/>
        <v>0</v>
      </c>
      <c r="CH22" s="8">
        <f t="shared" ref="CH22:CH40" si="43">$E22*CF22*CG22</f>
        <v>0</v>
      </c>
      <c r="CI22" s="50">
        <f t="shared" ref="CI22:CI40" si="44">CH22/$I$3</f>
        <v>0</v>
      </c>
      <c r="CK22" s="375">
        <f t="shared" ref="CK22:CL40" si="45">CF22</f>
        <v>0</v>
      </c>
      <c r="CL22" s="44">
        <f t="shared" si="45"/>
        <v>0</v>
      </c>
      <c r="CM22" s="8">
        <f t="shared" ref="CM22:CM40" si="46">$E22*CK22*CL22</f>
        <v>0</v>
      </c>
      <c r="CN22" s="50">
        <f t="shared" ref="CN22:CN40" si="47">CM22/$I$3</f>
        <v>0</v>
      </c>
      <c r="CP22" s="375">
        <f t="shared" ref="CP22:CQ40" si="48">CK22</f>
        <v>0</v>
      </c>
      <c r="CQ22" s="44">
        <f t="shared" si="48"/>
        <v>0</v>
      </c>
      <c r="CR22" s="8">
        <f t="shared" ref="CR22:CR40" si="49">$E22*CP22*CQ22</f>
        <v>0</v>
      </c>
      <c r="CS22" s="50">
        <f t="shared" ref="CS22:CS40" si="50">CR22/$I$3</f>
        <v>0</v>
      </c>
      <c r="CU22" s="375">
        <f t="shared" ref="CU22:CV40" si="51">CP22</f>
        <v>0</v>
      </c>
      <c r="CV22" s="44">
        <f t="shared" si="51"/>
        <v>0</v>
      </c>
      <c r="CW22" s="8">
        <f t="shared" ref="CW22:CW40" si="52">$E22*CU22*CV22</f>
        <v>0</v>
      </c>
      <c r="CX22" s="50">
        <f t="shared" ref="CX22:CX40" si="53">CW22/$I$3</f>
        <v>0</v>
      </c>
      <c r="CZ22" s="375">
        <f t="shared" ref="CZ22:DA40" si="54">CU22</f>
        <v>0</v>
      </c>
      <c r="DA22" s="44">
        <f t="shared" si="54"/>
        <v>0</v>
      </c>
      <c r="DB22" s="8">
        <f t="shared" ref="DB22:DB40" si="55">$E22*CZ22*DA22</f>
        <v>0</v>
      </c>
      <c r="DC22" s="50">
        <f t="shared" ref="DC22:DC40" si="56">DB22/$I$3</f>
        <v>0</v>
      </c>
      <c r="DE22" s="375">
        <f t="shared" ref="DE22:DF40" si="57">CZ22</f>
        <v>0</v>
      </c>
      <c r="DF22" s="44">
        <f t="shared" si="57"/>
        <v>0</v>
      </c>
      <c r="DG22" s="8">
        <f t="shared" ref="DG22:DG40" si="58">$E22*DE22*DF22</f>
        <v>0</v>
      </c>
      <c r="DH22" s="50">
        <f t="shared" ref="DH22:DH40" si="59">DG22/$I$3</f>
        <v>0</v>
      </c>
      <c r="DJ22" s="375">
        <f t="shared" ref="DJ22:DK40" si="60">DE22</f>
        <v>0</v>
      </c>
      <c r="DK22" s="44">
        <f t="shared" si="60"/>
        <v>0</v>
      </c>
      <c r="DL22" s="8">
        <f t="shared" ref="DL22:DL40" si="61">$E22*DJ22*DK22</f>
        <v>0</v>
      </c>
      <c r="DM22" s="50">
        <f t="shared" ref="DM22:DM40" si="62">DL22/$I$3</f>
        <v>0</v>
      </c>
      <c r="DO22" s="375">
        <f t="shared" ref="DO22:DP40" si="63">DJ22</f>
        <v>0</v>
      </c>
      <c r="DP22" s="44">
        <f t="shared" si="63"/>
        <v>0</v>
      </c>
      <c r="DQ22" s="8">
        <f t="shared" ref="DQ22:DQ40" si="64">$E22*DO22*DP22</f>
        <v>0</v>
      </c>
      <c r="DR22" s="50">
        <f t="shared" ref="DR22:DR40" si="65">DQ22/$I$3</f>
        <v>0</v>
      </c>
      <c r="DT22" s="51">
        <f>P22+U22+Z22+AE22+AJ22+AO22+AT22+AY22+BD22+BI22+BN22+BS22+BX22+CC22+CH22+CM22+CR22+CW22+DB22+DG22+DL22+DQ22</f>
        <v>0</v>
      </c>
      <c r="DU22" s="50">
        <f t="shared" ref="DU22:DU40" si="66">+DT22/$I$3</f>
        <v>0</v>
      </c>
      <c r="DV22" s="52">
        <v>0</v>
      </c>
      <c r="DW22" s="50">
        <f t="shared" ref="DW22:DW40" si="67">+DV22/$I$3</f>
        <v>0</v>
      </c>
      <c r="DX22" s="51">
        <f t="shared" ref="DX22:DY40" si="68">+DT22+DV22</f>
        <v>0</v>
      </c>
      <c r="DY22" s="53">
        <f t="shared" si="68"/>
        <v>0</v>
      </c>
      <c r="DZ22" s="307">
        <f t="shared" si="0"/>
        <v>0</v>
      </c>
    </row>
    <row r="23" spans="1:130" ht="18" customHeight="1" x14ac:dyDescent="0.3">
      <c r="B23" s="315"/>
      <c r="C23" s="316"/>
      <c r="D23" s="261"/>
      <c r="E23" s="262">
        <v>10974</v>
      </c>
      <c r="F23" s="263">
        <f>E23/$I$3</f>
        <v>288.78947368421052</v>
      </c>
      <c r="G23" s="263" t="s">
        <v>30</v>
      </c>
      <c r="H23" s="263" t="s">
        <v>31</v>
      </c>
      <c r="I23" s="267" t="s">
        <v>30</v>
      </c>
      <c r="J23" s="267" t="s">
        <v>32</v>
      </c>
      <c r="K23" s="265">
        <v>1</v>
      </c>
      <c r="L23" s="264"/>
      <c r="M23" s="266"/>
      <c r="N23" s="394"/>
      <c r="O23" s="214"/>
      <c r="P23" s="8">
        <f t="shared" si="1"/>
        <v>0</v>
      </c>
      <c r="Q23" s="50">
        <f t="shared" si="2"/>
        <v>0</v>
      </c>
      <c r="S23" s="201">
        <f t="shared" si="3"/>
        <v>0</v>
      </c>
      <c r="T23" s="201">
        <f t="shared" si="3"/>
        <v>0</v>
      </c>
      <c r="U23" s="8">
        <f t="shared" si="4"/>
        <v>0</v>
      </c>
      <c r="V23" s="50">
        <f t="shared" si="5"/>
        <v>0</v>
      </c>
      <c r="X23" s="201">
        <f t="shared" si="6"/>
        <v>0</v>
      </c>
      <c r="Y23" s="201">
        <f t="shared" si="6"/>
        <v>0</v>
      </c>
      <c r="Z23" s="8">
        <f t="shared" si="7"/>
        <v>0</v>
      </c>
      <c r="AA23" s="50">
        <f t="shared" si="8"/>
        <v>0</v>
      </c>
      <c r="AC23" s="201">
        <f t="shared" si="9"/>
        <v>0</v>
      </c>
      <c r="AD23" s="201">
        <f t="shared" si="9"/>
        <v>0</v>
      </c>
      <c r="AE23" s="8">
        <f t="shared" si="10"/>
        <v>0</v>
      </c>
      <c r="AF23" s="50">
        <f t="shared" si="11"/>
        <v>0</v>
      </c>
      <c r="AH23" s="375">
        <f>L23*criteria!J42</f>
        <v>0</v>
      </c>
      <c r="AI23" s="44">
        <f t="shared" si="12"/>
        <v>0</v>
      </c>
      <c r="AJ23" s="8">
        <f t="shared" si="13"/>
        <v>0</v>
      </c>
      <c r="AK23" s="50">
        <f t="shared" si="14"/>
        <v>0</v>
      </c>
      <c r="AM23" s="375">
        <f>L23*criteria!L42</f>
        <v>0</v>
      </c>
      <c r="AN23" s="44">
        <f t="shared" si="15"/>
        <v>0</v>
      </c>
      <c r="AO23" s="8">
        <f t="shared" si="16"/>
        <v>0</v>
      </c>
      <c r="AP23" s="50">
        <f t="shared" si="17"/>
        <v>0</v>
      </c>
      <c r="AR23" s="375">
        <f t="shared" si="18"/>
        <v>0</v>
      </c>
      <c r="AS23" s="44">
        <f t="shared" si="18"/>
        <v>0</v>
      </c>
      <c r="AT23" s="8">
        <f t="shared" si="19"/>
        <v>0</v>
      </c>
      <c r="AU23" s="50">
        <f t="shared" si="20"/>
        <v>0</v>
      </c>
      <c r="AW23" s="375">
        <f t="shared" si="21"/>
        <v>0</v>
      </c>
      <c r="AX23" s="44">
        <f t="shared" si="21"/>
        <v>0</v>
      </c>
      <c r="AY23" s="8">
        <f t="shared" si="22"/>
        <v>0</v>
      </c>
      <c r="AZ23" s="50">
        <f t="shared" si="23"/>
        <v>0</v>
      </c>
      <c r="BB23" s="375">
        <f t="shared" si="24"/>
        <v>0</v>
      </c>
      <c r="BC23" s="44">
        <f t="shared" si="24"/>
        <v>0</v>
      </c>
      <c r="BD23" s="8">
        <f t="shared" si="25"/>
        <v>0</v>
      </c>
      <c r="BE23" s="50">
        <f t="shared" si="26"/>
        <v>0</v>
      </c>
      <c r="BG23" s="375">
        <f t="shared" si="27"/>
        <v>0</v>
      </c>
      <c r="BH23" s="44">
        <f t="shared" si="27"/>
        <v>0</v>
      </c>
      <c r="BI23" s="8">
        <f t="shared" si="28"/>
        <v>0</v>
      </c>
      <c r="BJ23" s="50">
        <f t="shared" si="29"/>
        <v>0</v>
      </c>
      <c r="BL23" s="375">
        <f t="shared" si="30"/>
        <v>0</v>
      </c>
      <c r="BM23" s="44">
        <f t="shared" si="30"/>
        <v>0</v>
      </c>
      <c r="BN23" s="8">
        <f t="shared" si="31"/>
        <v>0</v>
      </c>
      <c r="BO23" s="50">
        <f t="shared" si="32"/>
        <v>0</v>
      </c>
      <c r="BQ23" s="375">
        <f t="shared" si="33"/>
        <v>0</v>
      </c>
      <c r="BR23" s="44">
        <f t="shared" si="33"/>
        <v>0</v>
      </c>
      <c r="BS23" s="8">
        <f t="shared" si="34"/>
        <v>0</v>
      </c>
      <c r="BT23" s="50">
        <f t="shared" si="35"/>
        <v>0</v>
      </c>
      <c r="BV23" s="375">
        <f t="shared" si="36"/>
        <v>0</v>
      </c>
      <c r="BW23" s="44">
        <f t="shared" si="36"/>
        <v>0</v>
      </c>
      <c r="BX23" s="8">
        <f t="shared" si="37"/>
        <v>0</v>
      </c>
      <c r="BY23" s="50">
        <f t="shared" si="38"/>
        <v>0</v>
      </c>
      <c r="CA23" s="375">
        <f t="shared" si="39"/>
        <v>0</v>
      </c>
      <c r="CB23" s="44">
        <f t="shared" si="39"/>
        <v>0</v>
      </c>
      <c r="CC23" s="8">
        <f t="shared" si="40"/>
        <v>0</v>
      </c>
      <c r="CD23" s="50">
        <f t="shared" si="41"/>
        <v>0</v>
      </c>
      <c r="CF23" s="375">
        <f t="shared" si="42"/>
        <v>0</v>
      </c>
      <c r="CG23" s="44">
        <f t="shared" si="42"/>
        <v>0</v>
      </c>
      <c r="CH23" s="8">
        <f t="shared" si="43"/>
        <v>0</v>
      </c>
      <c r="CI23" s="50">
        <f t="shared" si="44"/>
        <v>0</v>
      </c>
      <c r="CK23" s="375">
        <f t="shared" si="45"/>
        <v>0</v>
      </c>
      <c r="CL23" s="44">
        <f t="shared" si="45"/>
        <v>0</v>
      </c>
      <c r="CM23" s="8">
        <f t="shared" si="46"/>
        <v>0</v>
      </c>
      <c r="CN23" s="50">
        <f t="shared" si="47"/>
        <v>0</v>
      </c>
      <c r="CP23" s="375">
        <f t="shared" si="48"/>
        <v>0</v>
      </c>
      <c r="CQ23" s="44">
        <f t="shared" si="48"/>
        <v>0</v>
      </c>
      <c r="CR23" s="8">
        <f t="shared" si="49"/>
        <v>0</v>
      </c>
      <c r="CS23" s="50">
        <f t="shared" si="50"/>
        <v>0</v>
      </c>
      <c r="CU23" s="375">
        <f t="shared" si="51"/>
        <v>0</v>
      </c>
      <c r="CV23" s="44">
        <f t="shared" si="51"/>
        <v>0</v>
      </c>
      <c r="CW23" s="8">
        <f t="shared" si="52"/>
        <v>0</v>
      </c>
      <c r="CX23" s="50">
        <f t="shared" si="53"/>
        <v>0</v>
      </c>
      <c r="CZ23" s="375">
        <f t="shared" si="54"/>
        <v>0</v>
      </c>
      <c r="DA23" s="44">
        <f t="shared" si="54"/>
        <v>0</v>
      </c>
      <c r="DB23" s="8">
        <f t="shared" si="55"/>
        <v>0</v>
      </c>
      <c r="DC23" s="50">
        <f t="shared" si="56"/>
        <v>0</v>
      </c>
      <c r="DE23" s="375">
        <f t="shared" si="57"/>
        <v>0</v>
      </c>
      <c r="DF23" s="44">
        <f t="shared" si="57"/>
        <v>0</v>
      </c>
      <c r="DG23" s="8">
        <f t="shared" si="58"/>
        <v>0</v>
      </c>
      <c r="DH23" s="50">
        <f t="shared" si="59"/>
        <v>0</v>
      </c>
      <c r="DJ23" s="375">
        <f t="shared" si="60"/>
        <v>0</v>
      </c>
      <c r="DK23" s="44">
        <f t="shared" si="60"/>
        <v>0</v>
      </c>
      <c r="DL23" s="8">
        <f t="shared" si="61"/>
        <v>0</v>
      </c>
      <c r="DM23" s="50">
        <f t="shared" si="62"/>
        <v>0</v>
      </c>
      <c r="DO23" s="375">
        <f t="shared" si="63"/>
        <v>0</v>
      </c>
      <c r="DP23" s="44">
        <f t="shared" si="63"/>
        <v>0</v>
      </c>
      <c r="DQ23" s="8">
        <f t="shared" si="64"/>
        <v>0</v>
      </c>
      <c r="DR23" s="50">
        <f t="shared" si="65"/>
        <v>0</v>
      </c>
      <c r="DT23" s="51">
        <f t="shared" ref="DT23:DT40" si="69">P23+U23+Z23+AE23+AJ23+AO23+AT23+AY23+BD23+BI23+BN23+BS23+BX23+CC23+CH23+CM23+CR23+CW23+DB23+DG23+DL23+DQ23</f>
        <v>0</v>
      </c>
      <c r="DU23" s="50">
        <f>+DT23/$I$3</f>
        <v>0</v>
      </c>
      <c r="DV23" s="52">
        <v>0</v>
      </c>
      <c r="DW23" s="50">
        <f t="shared" si="67"/>
        <v>0</v>
      </c>
      <c r="DX23" s="51">
        <f t="shared" si="68"/>
        <v>0</v>
      </c>
      <c r="DY23" s="53">
        <f t="shared" si="68"/>
        <v>0</v>
      </c>
      <c r="DZ23" s="307">
        <f t="shared" si="0"/>
        <v>0</v>
      </c>
    </row>
    <row r="24" spans="1:130" ht="46.2" customHeight="1" x14ac:dyDescent="0.3">
      <c r="A24" s="6"/>
      <c r="B24" s="317"/>
      <c r="C24" s="317"/>
      <c r="D24" s="54"/>
      <c r="E24" s="239">
        <v>2500</v>
      </c>
      <c r="F24" s="263">
        <f>E24/$I$3</f>
        <v>65.78947368421052</v>
      </c>
      <c r="G24" s="263" t="s">
        <v>30</v>
      </c>
      <c r="H24" s="263" t="s">
        <v>31</v>
      </c>
      <c r="I24" s="56" t="s">
        <v>30</v>
      </c>
      <c r="J24" s="56" t="s">
        <v>32</v>
      </c>
      <c r="K24" s="265">
        <v>0.1</v>
      </c>
      <c r="L24" s="264"/>
      <c r="M24" s="57"/>
      <c r="N24" s="394"/>
      <c r="O24" s="214"/>
      <c r="P24" s="8">
        <f t="shared" si="1"/>
        <v>0</v>
      </c>
      <c r="Q24" s="50">
        <f t="shared" si="2"/>
        <v>0</v>
      </c>
      <c r="S24" s="201">
        <f t="shared" si="3"/>
        <v>0</v>
      </c>
      <c r="T24" s="201">
        <f t="shared" si="3"/>
        <v>0</v>
      </c>
      <c r="U24" s="8">
        <f t="shared" si="4"/>
        <v>0</v>
      </c>
      <c r="V24" s="50">
        <f t="shared" si="5"/>
        <v>0</v>
      </c>
      <c r="X24" s="201">
        <f t="shared" si="6"/>
        <v>0</v>
      </c>
      <c r="Y24" s="201">
        <f t="shared" si="6"/>
        <v>0</v>
      </c>
      <c r="Z24" s="8">
        <f t="shared" si="7"/>
        <v>0</v>
      </c>
      <c r="AA24" s="50">
        <f t="shared" si="8"/>
        <v>0</v>
      </c>
      <c r="AC24" s="201">
        <f t="shared" si="9"/>
        <v>0</v>
      </c>
      <c r="AD24" s="201">
        <f t="shared" si="9"/>
        <v>0</v>
      </c>
      <c r="AE24" s="8">
        <f t="shared" si="10"/>
        <v>0</v>
      </c>
      <c r="AF24" s="50">
        <f t="shared" si="11"/>
        <v>0</v>
      </c>
      <c r="AH24" s="375">
        <f>L24*criteria!J43</f>
        <v>0</v>
      </c>
      <c r="AI24" s="44">
        <f t="shared" si="12"/>
        <v>0</v>
      </c>
      <c r="AJ24" s="8">
        <f t="shared" si="13"/>
        <v>0</v>
      </c>
      <c r="AK24" s="50">
        <f t="shared" si="14"/>
        <v>0</v>
      </c>
      <c r="AM24" s="375">
        <f>L24*criteria!L43</f>
        <v>0</v>
      </c>
      <c r="AN24" s="44">
        <f t="shared" si="15"/>
        <v>0</v>
      </c>
      <c r="AO24" s="8">
        <f>$E24*AM24*AN24</f>
        <v>0</v>
      </c>
      <c r="AP24" s="50">
        <f t="shared" si="17"/>
        <v>0</v>
      </c>
      <c r="AR24" s="375">
        <f t="shared" si="18"/>
        <v>0</v>
      </c>
      <c r="AS24" s="44">
        <f t="shared" si="18"/>
        <v>0</v>
      </c>
      <c r="AT24" s="8">
        <f t="shared" si="19"/>
        <v>0</v>
      </c>
      <c r="AU24" s="50">
        <f t="shared" si="20"/>
        <v>0</v>
      </c>
      <c r="AW24" s="375">
        <f t="shared" si="21"/>
        <v>0</v>
      </c>
      <c r="AX24" s="44">
        <f t="shared" si="21"/>
        <v>0</v>
      </c>
      <c r="AY24" s="8">
        <f t="shared" si="22"/>
        <v>0</v>
      </c>
      <c r="AZ24" s="50">
        <f t="shared" si="23"/>
        <v>0</v>
      </c>
      <c r="BB24" s="375">
        <f t="shared" si="24"/>
        <v>0</v>
      </c>
      <c r="BC24" s="44">
        <f t="shared" si="24"/>
        <v>0</v>
      </c>
      <c r="BD24" s="8">
        <f t="shared" si="25"/>
        <v>0</v>
      </c>
      <c r="BE24" s="50">
        <f t="shared" si="26"/>
        <v>0</v>
      </c>
      <c r="BG24" s="375">
        <f t="shared" si="27"/>
        <v>0</v>
      </c>
      <c r="BH24" s="44">
        <f t="shared" si="27"/>
        <v>0</v>
      </c>
      <c r="BI24" s="8">
        <f t="shared" si="28"/>
        <v>0</v>
      </c>
      <c r="BJ24" s="50">
        <f t="shared" si="29"/>
        <v>0</v>
      </c>
      <c r="BL24" s="375">
        <f t="shared" si="30"/>
        <v>0</v>
      </c>
      <c r="BM24" s="44">
        <f t="shared" si="30"/>
        <v>0</v>
      </c>
      <c r="BN24" s="8">
        <f t="shared" si="31"/>
        <v>0</v>
      </c>
      <c r="BO24" s="50">
        <f t="shared" si="32"/>
        <v>0</v>
      </c>
      <c r="BQ24" s="375">
        <f t="shared" si="33"/>
        <v>0</v>
      </c>
      <c r="BR24" s="44">
        <f t="shared" si="33"/>
        <v>0</v>
      </c>
      <c r="BS24" s="8">
        <f t="shared" si="34"/>
        <v>0</v>
      </c>
      <c r="BT24" s="50">
        <f t="shared" si="35"/>
        <v>0</v>
      </c>
      <c r="BV24" s="375">
        <f t="shared" si="36"/>
        <v>0</v>
      </c>
      <c r="BW24" s="44">
        <f t="shared" si="36"/>
        <v>0</v>
      </c>
      <c r="BX24" s="8">
        <f t="shared" si="37"/>
        <v>0</v>
      </c>
      <c r="BY24" s="50">
        <f t="shared" si="38"/>
        <v>0</v>
      </c>
      <c r="CA24" s="375">
        <f t="shared" si="39"/>
        <v>0</v>
      </c>
      <c r="CB24" s="44">
        <f t="shared" si="39"/>
        <v>0</v>
      </c>
      <c r="CC24" s="8">
        <f t="shared" si="40"/>
        <v>0</v>
      </c>
      <c r="CD24" s="50">
        <f t="shared" si="41"/>
        <v>0</v>
      </c>
      <c r="CF24" s="375">
        <f t="shared" si="42"/>
        <v>0</v>
      </c>
      <c r="CG24" s="44">
        <f t="shared" si="42"/>
        <v>0</v>
      </c>
      <c r="CH24" s="8">
        <f t="shared" si="43"/>
        <v>0</v>
      </c>
      <c r="CI24" s="50">
        <f t="shared" si="44"/>
        <v>0</v>
      </c>
      <c r="CK24" s="375">
        <f t="shared" si="45"/>
        <v>0</v>
      </c>
      <c r="CL24" s="44">
        <f t="shared" si="45"/>
        <v>0</v>
      </c>
      <c r="CM24" s="8">
        <f t="shared" si="46"/>
        <v>0</v>
      </c>
      <c r="CN24" s="50">
        <f t="shared" si="47"/>
        <v>0</v>
      </c>
      <c r="CP24" s="375">
        <f t="shared" si="48"/>
        <v>0</v>
      </c>
      <c r="CQ24" s="44">
        <f t="shared" si="48"/>
        <v>0</v>
      </c>
      <c r="CR24" s="8">
        <f t="shared" si="49"/>
        <v>0</v>
      </c>
      <c r="CS24" s="50">
        <f t="shared" si="50"/>
        <v>0</v>
      </c>
      <c r="CU24" s="375">
        <f t="shared" si="51"/>
        <v>0</v>
      </c>
      <c r="CV24" s="44">
        <f t="shared" si="51"/>
        <v>0</v>
      </c>
      <c r="CW24" s="8">
        <f t="shared" si="52"/>
        <v>0</v>
      </c>
      <c r="CX24" s="50">
        <f t="shared" si="53"/>
        <v>0</v>
      </c>
      <c r="CZ24" s="375">
        <f t="shared" si="54"/>
        <v>0</v>
      </c>
      <c r="DA24" s="44">
        <f t="shared" si="54"/>
        <v>0</v>
      </c>
      <c r="DB24" s="8">
        <f t="shared" si="55"/>
        <v>0</v>
      </c>
      <c r="DC24" s="50">
        <f t="shared" si="56"/>
        <v>0</v>
      </c>
      <c r="DE24" s="375">
        <f t="shared" si="57"/>
        <v>0</v>
      </c>
      <c r="DF24" s="44">
        <f t="shared" si="57"/>
        <v>0</v>
      </c>
      <c r="DG24" s="8">
        <f t="shared" si="58"/>
        <v>0</v>
      </c>
      <c r="DH24" s="50">
        <f t="shared" si="59"/>
        <v>0</v>
      </c>
      <c r="DJ24" s="375">
        <f t="shared" si="60"/>
        <v>0</v>
      </c>
      <c r="DK24" s="44">
        <f t="shared" si="60"/>
        <v>0</v>
      </c>
      <c r="DL24" s="8">
        <f t="shared" si="61"/>
        <v>0</v>
      </c>
      <c r="DM24" s="50">
        <f t="shared" si="62"/>
        <v>0</v>
      </c>
      <c r="DO24" s="375">
        <f t="shared" si="63"/>
        <v>0</v>
      </c>
      <c r="DP24" s="44">
        <f t="shared" si="63"/>
        <v>0</v>
      </c>
      <c r="DQ24" s="8">
        <f t="shared" si="64"/>
        <v>0</v>
      </c>
      <c r="DR24" s="50">
        <f t="shared" si="65"/>
        <v>0</v>
      </c>
      <c r="DT24" s="51">
        <f t="shared" si="69"/>
        <v>0</v>
      </c>
      <c r="DU24" s="50">
        <f t="shared" si="66"/>
        <v>0</v>
      </c>
      <c r="DV24" s="52">
        <v>0</v>
      </c>
      <c r="DW24" s="50">
        <f t="shared" si="67"/>
        <v>0</v>
      </c>
      <c r="DX24" s="51">
        <f t="shared" si="68"/>
        <v>0</v>
      </c>
      <c r="DY24" s="53">
        <f t="shared" si="68"/>
        <v>0</v>
      </c>
      <c r="DZ24" s="307">
        <f t="shared" si="0"/>
        <v>0</v>
      </c>
    </row>
    <row r="25" spans="1:130" ht="18" customHeight="1" x14ac:dyDescent="0.3">
      <c r="B25" s="317"/>
      <c r="C25" s="317"/>
      <c r="D25" s="54"/>
      <c r="E25" s="239">
        <v>1500</v>
      </c>
      <c r="F25" s="263">
        <f t="shared" ref="F25:F31" si="70">E25/$I$3</f>
        <v>39.473684210526315</v>
      </c>
      <c r="G25" s="263"/>
      <c r="H25" s="263" t="s">
        <v>31</v>
      </c>
      <c r="I25" s="56" t="s">
        <v>30</v>
      </c>
      <c r="J25" s="56" t="s">
        <v>32</v>
      </c>
      <c r="K25" s="265">
        <v>1</v>
      </c>
      <c r="L25" s="264"/>
      <c r="M25" s="57"/>
      <c r="N25" s="394"/>
      <c r="O25" s="214"/>
      <c r="P25" s="8">
        <f t="shared" si="1"/>
        <v>0</v>
      </c>
      <c r="Q25" s="50">
        <f t="shared" si="2"/>
        <v>0</v>
      </c>
      <c r="S25" s="201">
        <f t="shared" si="3"/>
        <v>0</v>
      </c>
      <c r="T25" s="201">
        <f t="shared" si="3"/>
        <v>0</v>
      </c>
      <c r="U25" s="8">
        <f t="shared" si="4"/>
        <v>0</v>
      </c>
      <c r="V25" s="50">
        <f t="shared" si="5"/>
        <v>0</v>
      </c>
      <c r="X25" s="201">
        <f t="shared" si="6"/>
        <v>0</v>
      </c>
      <c r="Y25" s="201">
        <f t="shared" si="6"/>
        <v>0</v>
      </c>
      <c r="Z25" s="8">
        <f>$E25*X25*Y25</f>
        <v>0</v>
      </c>
      <c r="AA25" s="50">
        <f>Z25/$I$3</f>
        <v>0</v>
      </c>
      <c r="AC25" s="201">
        <f t="shared" si="9"/>
        <v>0</v>
      </c>
      <c r="AD25" s="201">
        <f t="shared" si="9"/>
        <v>0</v>
      </c>
      <c r="AE25" s="8">
        <f t="shared" si="10"/>
        <v>0</v>
      </c>
      <c r="AF25" s="50">
        <f t="shared" si="11"/>
        <v>0</v>
      </c>
      <c r="AH25" s="375">
        <f>L25*criteria!J44</f>
        <v>0</v>
      </c>
      <c r="AI25" s="44">
        <f t="shared" si="12"/>
        <v>0</v>
      </c>
      <c r="AJ25" s="8">
        <f t="shared" si="13"/>
        <v>0</v>
      </c>
      <c r="AK25" s="50">
        <f t="shared" si="14"/>
        <v>0</v>
      </c>
      <c r="AM25" s="375">
        <f>L25*criteria!L44</f>
        <v>0</v>
      </c>
      <c r="AN25" s="44">
        <f t="shared" si="15"/>
        <v>0</v>
      </c>
      <c r="AO25" s="8">
        <f t="shared" si="16"/>
        <v>0</v>
      </c>
      <c r="AP25" s="50">
        <f t="shared" si="17"/>
        <v>0</v>
      </c>
      <c r="AR25" s="375">
        <f t="shared" si="18"/>
        <v>0</v>
      </c>
      <c r="AS25" s="44">
        <f t="shared" si="18"/>
        <v>0</v>
      </c>
      <c r="AT25" s="8">
        <f>$E25*AR25*AS25</f>
        <v>0</v>
      </c>
      <c r="AU25" s="50">
        <f t="shared" si="20"/>
        <v>0</v>
      </c>
      <c r="AW25" s="375">
        <f t="shared" si="21"/>
        <v>0</v>
      </c>
      <c r="AX25" s="44">
        <f t="shared" si="21"/>
        <v>0</v>
      </c>
      <c r="AY25" s="8">
        <f t="shared" si="22"/>
        <v>0</v>
      </c>
      <c r="AZ25" s="50">
        <f t="shared" si="23"/>
        <v>0</v>
      </c>
      <c r="BB25" s="375">
        <f t="shared" si="24"/>
        <v>0</v>
      </c>
      <c r="BC25" s="44">
        <f t="shared" si="24"/>
        <v>0</v>
      </c>
      <c r="BD25" s="8">
        <f t="shared" si="25"/>
        <v>0</v>
      </c>
      <c r="BE25" s="50">
        <f t="shared" si="26"/>
        <v>0</v>
      </c>
      <c r="BG25" s="375">
        <f t="shared" si="27"/>
        <v>0</v>
      </c>
      <c r="BH25" s="44">
        <f t="shared" si="27"/>
        <v>0</v>
      </c>
      <c r="BI25" s="8">
        <f t="shared" si="28"/>
        <v>0</v>
      </c>
      <c r="BJ25" s="50">
        <f t="shared" si="29"/>
        <v>0</v>
      </c>
      <c r="BL25" s="375">
        <f t="shared" si="30"/>
        <v>0</v>
      </c>
      <c r="BM25" s="44">
        <f t="shared" si="30"/>
        <v>0</v>
      </c>
      <c r="BN25" s="8">
        <f t="shared" si="31"/>
        <v>0</v>
      </c>
      <c r="BO25" s="50">
        <f t="shared" si="32"/>
        <v>0</v>
      </c>
      <c r="BQ25" s="375">
        <f t="shared" si="33"/>
        <v>0</v>
      </c>
      <c r="BR25" s="44">
        <f t="shared" si="33"/>
        <v>0</v>
      </c>
      <c r="BS25" s="8">
        <f t="shared" si="34"/>
        <v>0</v>
      </c>
      <c r="BT25" s="50">
        <f t="shared" si="35"/>
        <v>0</v>
      </c>
      <c r="BV25" s="375">
        <f t="shared" si="36"/>
        <v>0</v>
      </c>
      <c r="BW25" s="44">
        <f t="shared" si="36"/>
        <v>0</v>
      </c>
      <c r="BX25" s="8">
        <f t="shared" si="37"/>
        <v>0</v>
      </c>
      <c r="BY25" s="50">
        <f t="shared" si="38"/>
        <v>0</v>
      </c>
      <c r="CA25" s="375">
        <f t="shared" si="39"/>
        <v>0</v>
      </c>
      <c r="CB25" s="44">
        <f t="shared" si="39"/>
        <v>0</v>
      </c>
      <c r="CC25" s="8">
        <f t="shared" si="40"/>
        <v>0</v>
      </c>
      <c r="CD25" s="50">
        <f t="shared" si="41"/>
        <v>0</v>
      </c>
      <c r="CF25" s="375">
        <f t="shared" si="42"/>
        <v>0</v>
      </c>
      <c r="CG25" s="44">
        <f t="shared" si="42"/>
        <v>0</v>
      </c>
      <c r="CH25" s="8">
        <f t="shared" si="43"/>
        <v>0</v>
      </c>
      <c r="CI25" s="50">
        <f t="shared" si="44"/>
        <v>0</v>
      </c>
      <c r="CK25" s="375">
        <f t="shared" si="45"/>
        <v>0</v>
      </c>
      <c r="CL25" s="44">
        <f t="shared" si="45"/>
        <v>0</v>
      </c>
      <c r="CM25" s="8">
        <f t="shared" si="46"/>
        <v>0</v>
      </c>
      <c r="CN25" s="50">
        <f t="shared" si="47"/>
        <v>0</v>
      </c>
      <c r="CP25" s="375">
        <f t="shared" si="48"/>
        <v>0</v>
      </c>
      <c r="CQ25" s="44">
        <f t="shared" si="48"/>
        <v>0</v>
      </c>
      <c r="CR25" s="8">
        <f t="shared" si="49"/>
        <v>0</v>
      </c>
      <c r="CS25" s="50">
        <f t="shared" si="50"/>
        <v>0</v>
      </c>
      <c r="CU25" s="375">
        <f t="shared" si="51"/>
        <v>0</v>
      </c>
      <c r="CV25" s="44">
        <f t="shared" si="51"/>
        <v>0</v>
      </c>
      <c r="CW25" s="8">
        <f t="shared" si="52"/>
        <v>0</v>
      </c>
      <c r="CX25" s="50">
        <f t="shared" si="53"/>
        <v>0</v>
      </c>
      <c r="CZ25" s="375">
        <f t="shared" si="54"/>
        <v>0</v>
      </c>
      <c r="DA25" s="44">
        <f t="shared" si="54"/>
        <v>0</v>
      </c>
      <c r="DB25" s="8">
        <f t="shared" si="55"/>
        <v>0</v>
      </c>
      <c r="DC25" s="50">
        <f t="shared" si="56"/>
        <v>0</v>
      </c>
      <c r="DE25" s="375">
        <f t="shared" si="57"/>
        <v>0</v>
      </c>
      <c r="DF25" s="44">
        <f t="shared" si="57"/>
        <v>0</v>
      </c>
      <c r="DG25" s="8">
        <f t="shared" si="58"/>
        <v>0</v>
      </c>
      <c r="DH25" s="50">
        <f t="shared" si="59"/>
        <v>0</v>
      </c>
      <c r="DJ25" s="375">
        <f t="shared" si="60"/>
        <v>0</v>
      </c>
      <c r="DK25" s="44">
        <f t="shared" si="60"/>
        <v>0</v>
      </c>
      <c r="DL25" s="8">
        <f t="shared" si="61"/>
        <v>0</v>
      </c>
      <c r="DM25" s="50">
        <f t="shared" si="62"/>
        <v>0</v>
      </c>
      <c r="DO25" s="375">
        <f t="shared" si="63"/>
        <v>0</v>
      </c>
      <c r="DP25" s="44">
        <f t="shared" si="63"/>
        <v>0</v>
      </c>
      <c r="DQ25" s="8">
        <f t="shared" si="64"/>
        <v>0</v>
      </c>
      <c r="DR25" s="50">
        <f t="shared" si="65"/>
        <v>0</v>
      </c>
      <c r="DT25" s="51">
        <f t="shared" si="69"/>
        <v>0</v>
      </c>
      <c r="DU25" s="50">
        <f t="shared" si="66"/>
        <v>0</v>
      </c>
      <c r="DV25" s="52">
        <v>0</v>
      </c>
      <c r="DW25" s="50">
        <f t="shared" si="67"/>
        <v>0</v>
      </c>
      <c r="DX25" s="51">
        <f t="shared" si="68"/>
        <v>0</v>
      </c>
      <c r="DY25" s="53">
        <f t="shared" si="68"/>
        <v>0</v>
      </c>
      <c r="DZ25" s="307">
        <f t="shared" si="0"/>
        <v>0</v>
      </c>
    </row>
    <row r="26" spans="1:130" ht="18" customHeight="1" x14ac:dyDescent="0.3">
      <c r="B26" s="317"/>
      <c r="C26" s="317"/>
      <c r="D26" s="54"/>
      <c r="E26" s="239">
        <v>63699</v>
      </c>
      <c r="F26" s="263">
        <f t="shared" si="70"/>
        <v>1676.2894736842106</v>
      </c>
      <c r="G26" s="263"/>
      <c r="H26" s="263" t="s">
        <v>31</v>
      </c>
      <c r="I26" s="58" t="s">
        <v>30</v>
      </c>
      <c r="J26" s="56" t="s">
        <v>32</v>
      </c>
      <c r="K26" s="265">
        <v>1</v>
      </c>
      <c r="L26" s="264"/>
      <c r="M26" s="57"/>
      <c r="N26" s="394"/>
      <c r="O26" s="214"/>
      <c r="P26" s="8">
        <f t="shared" si="1"/>
        <v>0</v>
      </c>
      <c r="Q26" s="50">
        <f t="shared" si="2"/>
        <v>0</v>
      </c>
      <c r="S26" s="201">
        <f t="shared" si="3"/>
        <v>0</v>
      </c>
      <c r="T26" s="201">
        <f t="shared" si="3"/>
        <v>0</v>
      </c>
      <c r="U26" s="8">
        <f t="shared" si="4"/>
        <v>0</v>
      </c>
      <c r="V26" s="50">
        <f t="shared" si="5"/>
        <v>0</v>
      </c>
      <c r="X26" s="201">
        <f t="shared" si="6"/>
        <v>0</v>
      </c>
      <c r="Y26" s="201">
        <f t="shared" si="6"/>
        <v>0</v>
      </c>
      <c r="Z26" s="8">
        <f t="shared" si="7"/>
        <v>0</v>
      </c>
      <c r="AA26" s="50">
        <f t="shared" si="8"/>
        <v>0</v>
      </c>
      <c r="AC26" s="201">
        <f t="shared" si="9"/>
        <v>0</v>
      </c>
      <c r="AD26" s="201">
        <f t="shared" si="9"/>
        <v>0</v>
      </c>
      <c r="AE26" s="8">
        <f t="shared" si="10"/>
        <v>0</v>
      </c>
      <c r="AF26" s="50">
        <f t="shared" si="11"/>
        <v>0</v>
      </c>
      <c r="AH26" s="375">
        <f t="shared" si="12"/>
        <v>0</v>
      </c>
      <c r="AI26" s="44">
        <f t="shared" si="12"/>
        <v>0</v>
      </c>
      <c r="AJ26" s="8">
        <f t="shared" si="13"/>
        <v>0</v>
      </c>
      <c r="AK26" s="50">
        <f t="shared" si="14"/>
        <v>0</v>
      </c>
      <c r="AM26" s="375">
        <f t="shared" si="15"/>
        <v>0</v>
      </c>
      <c r="AN26" s="44">
        <f t="shared" si="15"/>
        <v>0</v>
      </c>
      <c r="AO26" s="8">
        <f t="shared" si="16"/>
        <v>0</v>
      </c>
      <c r="AP26" s="50">
        <f t="shared" si="17"/>
        <v>0</v>
      </c>
      <c r="AR26" s="375">
        <f t="shared" si="18"/>
        <v>0</v>
      </c>
      <c r="AS26" s="44">
        <f t="shared" si="18"/>
        <v>0</v>
      </c>
      <c r="AT26" s="8">
        <f t="shared" si="19"/>
        <v>0</v>
      </c>
      <c r="AU26" s="50">
        <f t="shared" si="20"/>
        <v>0</v>
      </c>
      <c r="AW26" s="375">
        <f t="shared" si="21"/>
        <v>0</v>
      </c>
      <c r="AX26" s="44">
        <f t="shared" si="21"/>
        <v>0</v>
      </c>
      <c r="AY26" s="8">
        <f t="shared" si="22"/>
        <v>0</v>
      </c>
      <c r="AZ26" s="50">
        <f t="shared" si="23"/>
        <v>0</v>
      </c>
      <c r="BB26" s="375">
        <f t="shared" si="24"/>
        <v>0</v>
      </c>
      <c r="BC26" s="44">
        <f t="shared" si="24"/>
        <v>0</v>
      </c>
      <c r="BD26" s="8">
        <f t="shared" si="25"/>
        <v>0</v>
      </c>
      <c r="BE26" s="50">
        <f t="shared" si="26"/>
        <v>0</v>
      </c>
      <c r="BG26" s="375">
        <f t="shared" si="27"/>
        <v>0</v>
      </c>
      <c r="BH26" s="44">
        <f t="shared" si="27"/>
        <v>0</v>
      </c>
      <c r="BI26" s="8">
        <f t="shared" si="28"/>
        <v>0</v>
      </c>
      <c r="BJ26" s="50">
        <f t="shared" si="29"/>
        <v>0</v>
      </c>
      <c r="BL26" s="375">
        <f t="shared" si="30"/>
        <v>0</v>
      </c>
      <c r="BM26" s="44">
        <f t="shared" si="30"/>
        <v>0</v>
      </c>
      <c r="BN26" s="8">
        <f t="shared" si="31"/>
        <v>0</v>
      </c>
      <c r="BO26" s="50">
        <f t="shared" si="32"/>
        <v>0</v>
      </c>
      <c r="BQ26" s="375">
        <f t="shared" si="33"/>
        <v>0</v>
      </c>
      <c r="BR26" s="44">
        <f t="shared" si="33"/>
        <v>0</v>
      </c>
      <c r="BS26" s="8">
        <f t="shared" si="34"/>
        <v>0</v>
      </c>
      <c r="BT26" s="50">
        <f t="shared" si="35"/>
        <v>0</v>
      </c>
      <c r="BV26" s="375">
        <f t="shared" si="36"/>
        <v>0</v>
      </c>
      <c r="BW26" s="44">
        <f t="shared" si="36"/>
        <v>0</v>
      </c>
      <c r="BX26" s="8">
        <f t="shared" si="37"/>
        <v>0</v>
      </c>
      <c r="BY26" s="50">
        <f t="shared" si="38"/>
        <v>0</v>
      </c>
      <c r="CA26" s="375">
        <f t="shared" si="39"/>
        <v>0</v>
      </c>
      <c r="CB26" s="44">
        <f t="shared" si="39"/>
        <v>0</v>
      </c>
      <c r="CC26" s="8">
        <f t="shared" si="40"/>
        <v>0</v>
      </c>
      <c r="CD26" s="50">
        <f t="shared" si="41"/>
        <v>0</v>
      </c>
      <c r="CF26" s="375">
        <f t="shared" si="42"/>
        <v>0</v>
      </c>
      <c r="CG26" s="44">
        <f t="shared" si="42"/>
        <v>0</v>
      </c>
      <c r="CH26" s="8">
        <f t="shared" si="43"/>
        <v>0</v>
      </c>
      <c r="CI26" s="50">
        <f t="shared" si="44"/>
        <v>0</v>
      </c>
      <c r="CK26" s="375">
        <f t="shared" si="45"/>
        <v>0</v>
      </c>
      <c r="CL26" s="44">
        <f t="shared" si="45"/>
        <v>0</v>
      </c>
      <c r="CM26" s="8">
        <f t="shared" si="46"/>
        <v>0</v>
      </c>
      <c r="CN26" s="50">
        <f t="shared" si="47"/>
        <v>0</v>
      </c>
      <c r="CP26" s="375">
        <f t="shared" si="48"/>
        <v>0</v>
      </c>
      <c r="CQ26" s="44">
        <f t="shared" si="48"/>
        <v>0</v>
      </c>
      <c r="CR26" s="8">
        <f t="shared" si="49"/>
        <v>0</v>
      </c>
      <c r="CS26" s="50">
        <f t="shared" si="50"/>
        <v>0</v>
      </c>
      <c r="CU26" s="375">
        <f t="shared" si="51"/>
        <v>0</v>
      </c>
      <c r="CV26" s="44">
        <f t="shared" si="51"/>
        <v>0</v>
      </c>
      <c r="CW26" s="8">
        <f t="shared" si="52"/>
        <v>0</v>
      </c>
      <c r="CX26" s="50">
        <f t="shared" si="53"/>
        <v>0</v>
      </c>
      <c r="CZ26" s="375">
        <f t="shared" si="54"/>
        <v>0</v>
      </c>
      <c r="DA26" s="44">
        <f t="shared" si="54"/>
        <v>0</v>
      </c>
      <c r="DB26" s="8">
        <f t="shared" si="55"/>
        <v>0</v>
      </c>
      <c r="DC26" s="50">
        <f t="shared" si="56"/>
        <v>0</v>
      </c>
      <c r="DE26" s="375">
        <f t="shared" si="57"/>
        <v>0</v>
      </c>
      <c r="DF26" s="44">
        <f t="shared" si="57"/>
        <v>0</v>
      </c>
      <c r="DG26" s="8">
        <f t="shared" si="58"/>
        <v>0</v>
      </c>
      <c r="DH26" s="50">
        <f t="shared" si="59"/>
        <v>0</v>
      </c>
      <c r="DJ26" s="375">
        <f t="shared" si="60"/>
        <v>0</v>
      </c>
      <c r="DK26" s="44">
        <f t="shared" si="60"/>
        <v>0</v>
      </c>
      <c r="DL26" s="8">
        <f t="shared" si="61"/>
        <v>0</v>
      </c>
      <c r="DM26" s="50">
        <f t="shared" si="62"/>
        <v>0</v>
      </c>
      <c r="DO26" s="375">
        <f t="shared" si="63"/>
        <v>0</v>
      </c>
      <c r="DP26" s="44">
        <f t="shared" si="63"/>
        <v>0</v>
      </c>
      <c r="DQ26" s="8">
        <f t="shared" si="64"/>
        <v>0</v>
      </c>
      <c r="DR26" s="50">
        <f t="shared" si="65"/>
        <v>0</v>
      </c>
      <c r="DT26" s="51">
        <f t="shared" si="69"/>
        <v>0</v>
      </c>
      <c r="DU26" s="50">
        <f t="shared" si="66"/>
        <v>0</v>
      </c>
      <c r="DV26" s="52">
        <v>0</v>
      </c>
      <c r="DW26" s="50">
        <f t="shared" si="67"/>
        <v>0</v>
      </c>
      <c r="DX26" s="51">
        <f t="shared" si="68"/>
        <v>0</v>
      </c>
      <c r="DY26" s="53">
        <f t="shared" si="68"/>
        <v>0</v>
      </c>
      <c r="DZ26" s="307">
        <f t="shared" si="0"/>
        <v>0</v>
      </c>
    </row>
    <row r="27" spans="1:130" ht="18" customHeight="1" x14ac:dyDescent="0.3">
      <c r="B27" s="268"/>
      <c r="C27" s="268"/>
      <c r="D27" s="268"/>
      <c r="E27" s="269">
        <v>63699</v>
      </c>
      <c r="F27" s="263">
        <f t="shared" si="70"/>
        <v>1676.2894736842106</v>
      </c>
      <c r="G27" s="263"/>
      <c r="H27" s="263" t="s">
        <v>31</v>
      </c>
      <c r="I27" s="270" t="s">
        <v>30</v>
      </c>
      <c r="J27" s="56" t="s">
        <v>32</v>
      </c>
      <c r="K27" s="265">
        <v>1</v>
      </c>
      <c r="L27" s="264"/>
      <c r="M27" s="271"/>
      <c r="N27" s="394"/>
      <c r="O27" s="214"/>
      <c r="P27" s="8">
        <f t="shared" si="1"/>
        <v>0</v>
      </c>
      <c r="Q27" s="50">
        <f t="shared" si="2"/>
        <v>0</v>
      </c>
      <c r="S27" s="201">
        <f t="shared" si="3"/>
        <v>0</v>
      </c>
      <c r="T27" s="201">
        <f t="shared" si="3"/>
        <v>0</v>
      </c>
      <c r="U27" s="8">
        <f t="shared" si="4"/>
        <v>0</v>
      </c>
      <c r="V27" s="50">
        <f t="shared" si="5"/>
        <v>0</v>
      </c>
      <c r="X27" s="201">
        <f t="shared" si="6"/>
        <v>0</v>
      </c>
      <c r="Y27" s="201">
        <f t="shared" si="6"/>
        <v>0</v>
      </c>
      <c r="Z27" s="8">
        <f t="shared" si="7"/>
        <v>0</v>
      </c>
      <c r="AA27" s="50">
        <f t="shared" si="8"/>
        <v>0</v>
      </c>
      <c r="AC27" s="201">
        <f t="shared" si="9"/>
        <v>0</v>
      </c>
      <c r="AD27" s="201">
        <f t="shared" si="9"/>
        <v>0</v>
      </c>
      <c r="AE27" s="8">
        <f t="shared" si="10"/>
        <v>0</v>
      </c>
      <c r="AF27" s="50">
        <f t="shared" si="11"/>
        <v>0</v>
      </c>
      <c r="AH27" s="375">
        <f t="shared" si="12"/>
        <v>0</v>
      </c>
      <c r="AI27" s="44">
        <f t="shared" si="12"/>
        <v>0</v>
      </c>
      <c r="AJ27" s="8">
        <f t="shared" si="13"/>
        <v>0</v>
      </c>
      <c r="AK27" s="50">
        <f t="shared" si="14"/>
        <v>0</v>
      </c>
      <c r="AM27" s="375">
        <f t="shared" si="15"/>
        <v>0</v>
      </c>
      <c r="AN27" s="44">
        <f t="shared" si="15"/>
        <v>0</v>
      </c>
      <c r="AO27" s="8">
        <f t="shared" si="16"/>
        <v>0</v>
      </c>
      <c r="AP27" s="50">
        <f t="shared" si="17"/>
        <v>0</v>
      </c>
      <c r="AR27" s="375">
        <f t="shared" si="18"/>
        <v>0</v>
      </c>
      <c r="AS27" s="44">
        <f t="shared" si="18"/>
        <v>0</v>
      </c>
      <c r="AT27" s="8">
        <f t="shared" si="19"/>
        <v>0</v>
      </c>
      <c r="AU27" s="50">
        <f t="shared" si="20"/>
        <v>0</v>
      </c>
      <c r="AW27" s="375">
        <f t="shared" si="21"/>
        <v>0</v>
      </c>
      <c r="AX27" s="44">
        <f t="shared" si="21"/>
        <v>0</v>
      </c>
      <c r="AY27" s="8">
        <f t="shared" si="22"/>
        <v>0</v>
      </c>
      <c r="AZ27" s="50">
        <f t="shared" si="23"/>
        <v>0</v>
      </c>
      <c r="BB27" s="375">
        <f t="shared" si="24"/>
        <v>0</v>
      </c>
      <c r="BC27" s="44">
        <f t="shared" si="24"/>
        <v>0</v>
      </c>
      <c r="BD27" s="8">
        <f t="shared" si="25"/>
        <v>0</v>
      </c>
      <c r="BE27" s="50">
        <f t="shared" si="26"/>
        <v>0</v>
      </c>
      <c r="BG27" s="375">
        <f t="shared" si="27"/>
        <v>0</v>
      </c>
      <c r="BH27" s="44">
        <f t="shared" si="27"/>
        <v>0</v>
      </c>
      <c r="BI27" s="8">
        <f t="shared" si="28"/>
        <v>0</v>
      </c>
      <c r="BJ27" s="50">
        <f t="shared" si="29"/>
        <v>0</v>
      </c>
      <c r="BL27" s="375">
        <f t="shared" si="30"/>
        <v>0</v>
      </c>
      <c r="BM27" s="44">
        <f t="shared" si="30"/>
        <v>0</v>
      </c>
      <c r="BN27" s="8">
        <f t="shared" si="31"/>
        <v>0</v>
      </c>
      <c r="BO27" s="50">
        <f t="shared" si="32"/>
        <v>0</v>
      </c>
      <c r="BQ27" s="375">
        <f t="shared" si="33"/>
        <v>0</v>
      </c>
      <c r="BR27" s="44">
        <f t="shared" si="33"/>
        <v>0</v>
      </c>
      <c r="BS27" s="8">
        <f t="shared" si="34"/>
        <v>0</v>
      </c>
      <c r="BT27" s="50">
        <f t="shared" si="35"/>
        <v>0</v>
      </c>
      <c r="BV27" s="375">
        <f t="shared" si="36"/>
        <v>0</v>
      </c>
      <c r="BW27" s="44">
        <f t="shared" si="36"/>
        <v>0</v>
      </c>
      <c r="BX27" s="8">
        <f t="shared" si="37"/>
        <v>0</v>
      </c>
      <c r="BY27" s="50">
        <f t="shared" si="38"/>
        <v>0</v>
      </c>
      <c r="CA27" s="375">
        <f t="shared" si="39"/>
        <v>0</v>
      </c>
      <c r="CB27" s="44">
        <f t="shared" si="39"/>
        <v>0</v>
      </c>
      <c r="CC27" s="8">
        <f t="shared" si="40"/>
        <v>0</v>
      </c>
      <c r="CD27" s="50">
        <f t="shared" si="41"/>
        <v>0</v>
      </c>
      <c r="CF27" s="375">
        <f t="shared" si="42"/>
        <v>0</v>
      </c>
      <c r="CG27" s="44">
        <f t="shared" si="42"/>
        <v>0</v>
      </c>
      <c r="CH27" s="8">
        <f t="shared" si="43"/>
        <v>0</v>
      </c>
      <c r="CI27" s="50">
        <f t="shared" si="44"/>
        <v>0</v>
      </c>
      <c r="CK27" s="375">
        <f t="shared" si="45"/>
        <v>0</v>
      </c>
      <c r="CL27" s="44">
        <f t="shared" si="45"/>
        <v>0</v>
      </c>
      <c r="CM27" s="8">
        <f t="shared" si="46"/>
        <v>0</v>
      </c>
      <c r="CN27" s="50">
        <f t="shared" si="47"/>
        <v>0</v>
      </c>
      <c r="CP27" s="375">
        <f t="shared" si="48"/>
        <v>0</v>
      </c>
      <c r="CQ27" s="44">
        <f t="shared" si="48"/>
        <v>0</v>
      </c>
      <c r="CR27" s="8">
        <f t="shared" si="49"/>
        <v>0</v>
      </c>
      <c r="CS27" s="50">
        <f t="shared" si="50"/>
        <v>0</v>
      </c>
      <c r="CU27" s="375">
        <f t="shared" si="51"/>
        <v>0</v>
      </c>
      <c r="CV27" s="44">
        <f t="shared" si="51"/>
        <v>0</v>
      </c>
      <c r="CW27" s="8">
        <f t="shared" si="52"/>
        <v>0</v>
      </c>
      <c r="CX27" s="50">
        <f t="shared" si="53"/>
        <v>0</v>
      </c>
      <c r="CZ27" s="375">
        <f t="shared" si="54"/>
        <v>0</v>
      </c>
      <c r="DA27" s="44">
        <f t="shared" si="54"/>
        <v>0</v>
      </c>
      <c r="DB27" s="8">
        <f t="shared" si="55"/>
        <v>0</v>
      </c>
      <c r="DC27" s="50">
        <f t="shared" si="56"/>
        <v>0</v>
      </c>
      <c r="DE27" s="375">
        <f t="shared" si="57"/>
        <v>0</v>
      </c>
      <c r="DF27" s="44">
        <f t="shared" si="57"/>
        <v>0</v>
      </c>
      <c r="DG27" s="8">
        <f t="shared" si="58"/>
        <v>0</v>
      </c>
      <c r="DH27" s="50">
        <f t="shared" si="59"/>
        <v>0</v>
      </c>
      <c r="DJ27" s="375">
        <f t="shared" si="60"/>
        <v>0</v>
      </c>
      <c r="DK27" s="44">
        <f t="shared" si="60"/>
        <v>0</v>
      </c>
      <c r="DL27" s="8">
        <f t="shared" si="61"/>
        <v>0</v>
      </c>
      <c r="DM27" s="50">
        <f t="shared" si="62"/>
        <v>0</v>
      </c>
      <c r="DO27" s="375">
        <f t="shared" si="63"/>
        <v>0</v>
      </c>
      <c r="DP27" s="44">
        <f t="shared" si="63"/>
        <v>0</v>
      </c>
      <c r="DQ27" s="8">
        <f t="shared" si="64"/>
        <v>0</v>
      </c>
      <c r="DR27" s="50">
        <f t="shared" si="65"/>
        <v>0</v>
      </c>
      <c r="DT27" s="51">
        <f t="shared" si="69"/>
        <v>0</v>
      </c>
      <c r="DU27" s="50">
        <f t="shared" si="66"/>
        <v>0</v>
      </c>
      <c r="DV27" s="52">
        <v>0</v>
      </c>
      <c r="DW27" s="50">
        <f t="shared" si="67"/>
        <v>0</v>
      </c>
      <c r="DX27" s="51">
        <f t="shared" si="68"/>
        <v>0</v>
      </c>
      <c r="DY27" s="53">
        <f t="shared" si="68"/>
        <v>0</v>
      </c>
      <c r="DZ27" s="307">
        <f t="shared" si="0"/>
        <v>0</v>
      </c>
    </row>
    <row r="28" spans="1:130" ht="18" customHeight="1" x14ac:dyDescent="0.3">
      <c r="A28" s="6"/>
      <c r="B28" s="317"/>
      <c r="C28" s="317"/>
      <c r="D28" s="54"/>
      <c r="E28" s="239">
        <v>15520</v>
      </c>
      <c r="F28" s="263">
        <f t="shared" si="70"/>
        <v>408.42105263157896</v>
      </c>
      <c r="G28" s="263"/>
      <c r="H28" s="263" t="s">
        <v>31</v>
      </c>
      <c r="I28" s="58" t="s">
        <v>30</v>
      </c>
      <c r="J28" s="56" t="s">
        <v>32</v>
      </c>
      <c r="K28" s="265">
        <v>1</v>
      </c>
      <c r="L28" s="264"/>
      <c r="M28" s="57"/>
      <c r="N28" s="394"/>
      <c r="O28" s="214"/>
      <c r="P28" s="8">
        <f t="shared" si="1"/>
        <v>0</v>
      </c>
      <c r="Q28" s="50">
        <f t="shared" si="2"/>
        <v>0</v>
      </c>
      <c r="S28" s="201">
        <f t="shared" si="3"/>
        <v>0</v>
      </c>
      <c r="T28" s="201">
        <f t="shared" si="3"/>
        <v>0</v>
      </c>
      <c r="U28" s="8">
        <f t="shared" si="4"/>
        <v>0</v>
      </c>
      <c r="V28" s="50">
        <f t="shared" si="5"/>
        <v>0</v>
      </c>
      <c r="X28" s="201">
        <f t="shared" si="6"/>
        <v>0</v>
      </c>
      <c r="Y28" s="201">
        <f t="shared" si="6"/>
        <v>0</v>
      </c>
      <c r="Z28" s="8">
        <f t="shared" si="7"/>
        <v>0</v>
      </c>
      <c r="AA28" s="50">
        <f t="shared" si="8"/>
        <v>0</v>
      </c>
      <c r="AC28" s="201">
        <f t="shared" si="9"/>
        <v>0</v>
      </c>
      <c r="AD28" s="201">
        <f t="shared" si="9"/>
        <v>0</v>
      </c>
      <c r="AE28" s="8">
        <f t="shared" si="10"/>
        <v>0</v>
      </c>
      <c r="AF28" s="50">
        <f t="shared" si="11"/>
        <v>0</v>
      </c>
      <c r="AH28" s="375">
        <f t="shared" si="12"/>
        <v>0</v>
      </c>
      <c r="AI28" s="44">
        <f t="shared" si="12"/>
        <v>0</v>
      </c>
      <c r="AJ28" s="8">
        <f t="shared" si="13"/>
        <v>0</v>
      </c>
      <c r="AK28" s="50">
        <f t="shared" si="14"/>
        <v>0</v>
      </c>
      <c r="AM28" s="375">
        <v>4</v>
      </c>
      <c r="AN28" s="44">
        <f t="shared" si="15"/>
        <v>0</v>
      </c>
      <c r="AO28" s="8">
        <f t="shared" si="16"/>
        <v>0</v>
      </c>
      <c r="AP28" s="50">
        <f t="shared" si="17"/>
        <v>0</v>
      </c>
      <c r="AR28" s="375">
        <f t="shared" si="18"/>
        <v>4</v>
      </c>
      <c r="AS28" s="44">
        <f t="shared" si="18"/>
        <v>0</v>
      </c>
      <c r="AT28" s="8">
        <f t="shared" si="19"/>
        <v>0</v>
      </c>
      <c r="AU28" s="50">
        <f t="shared" si="20"/>
        <v>0</v>
      </c>
      <c r="AW28" s="375">
        <f t="shared" si="21"/>
        <v>4</v>
      </c>
      <c r="AX28" s="44">
        <f t="shared" si="21"/>
        <v>0</v>
      </c>
      <c r="AY28" s="8">
        <f t="shared" si="22"/>
        <v>0</v>
      </c>
      <c r="AZ28" s="50">
        <f t="shared" si="23"/>
        <v>0</v>
      </c>
      <c r="BB28" s="375">
        <f t="shared" si="24"/>
        <v>4</v>
      </c>
      <c r="BC28" s="44">
        <f t="shared" si="24"/>
        <v>0</v>
      </c>
      <c r="BD28" s="8">
        <f t="shared" si="25"/>
        <v>0</v>
      </c>
      <c r="BE28" s="50">
        <f t="shared" si="26"/>
        <v>0</v>
      </c>
      <c r="BG28" s="375">
        <f t="shared" si="27"/>
        <v>4</v>
      </c>
      <c r="BH28" s="44">
        <f t="shared" si="27"/>
        <v>0</v>
      </c>
      <c r="BI28" s="8">
        <f t="shared" si="28"/>
        <v>0</v>
      </c>
      <c r="BJ28" s="50">
        <f t="shared" si="29"/>
        <v>0</v>
      </c>
      <c r="BL28" s="375">
        <f t="shared" si="30"/>
        <v>4</v>
      </c>
      <c r="BM28" s="44">
        <f t="shared" si="30"/>
        <v>0</v>
      </c>
      <c r="BN28" s="8">
        <f t="shared" si="31"/>
        <v>0</v>
      </c>
      <c r="BO28" s="50">
        <f t="shared" si="32"/>
        <v>0</v>
      </c>
      <c r="BQ28" s="375">
        <f t="shared" si="33"/>
        <v>4</v>
      </c>
      <c r="BR28" s="44">
        <f t="shared" si="33"/>
        <v>0</v>
      </c>
      <c r="BS28" s="8">
        <f t="shared" si="34"/>
        <v>0</v>
      </c>
      <c r="BT28" s="50">
        <f t="shared" si="35"/>
        <v>0</v>
      </c>
      <c r="BV28" s="375">
        <f t="shared" si="36"/>
        <v>4</v>
      </c>
      <c r="BW28" s="44">
        <f t="shared" si="36"/>
        <v>0</v>
      </c>
      <c r="BX28" s="8">
        <f t="shared" si="37"/>
        <v>0</v>
      </c>
      <c r="BY28" s="50">
        <f t="shared" si="38"/>
        <v>0</v>
      </c>
      <c r="CA28" s="375">
        <f t="shared" si="39"/>
        <v>4</v>
      </c>
      <c r="CB28" s="44">
        <f t="shared" si="39"/>
        <v>0</v>
      </c>
      <c r="CC28" s="8">
        <f t="shared" si="40"/>
        <v>0</v>
      </c>
      <c r="CD28" s="50">
        <f t="shared" si="41"/>
        <v>0</v>
      </c>
      <c r="CF28" s="375">
        <f t="shared" si="42"/>
        <v>4</v>
      </c>
      <c r="CG28" s="44">
        <f t="shared" si="42"/>
        <v>0</v>
      </c>
      <c r="CH28" s="8">
        <f t="shared" si="43"/>
        <v>0</v>
      </c>
      <c r="CI28" s="50">
        <f t="shared" si="44"/>
        <v>0</v>
      </c>
      <c r="CK28" s="375">
        <f t="shared" si="45"/>
        <v>4</v>
      </c>
      <c r="CL28" s="44">
        <f t="shared" si="45"/>
        <v>0</v>
      </c>
      <c r="CM28" s="8">
        <f t="shared" si="46"/>
        <v>0</v>
      </c>
      <c r="CN28" s="50">
        <f t="shared" si="47"/>
        <v>0</v>
      </c>
      <c r="CP28" s="375">
        <f t="shared" si="48"/>
        <v>4</v>
      </c>
      <c r="CQ28" s="44">
        <f t="shared" si="48"/>
        <v>0</v>
      </c>
      <c r="CR28" s="8">
        <f t="shared" si="49"/>
        <v>0</v>
      </c>
      <c r="CS28" s="50">
        <f t="shared" si="50"/>
        <v>0</v>
      </c>
      <c r="CU28" s="375">
        <f t="shared" si="51"/>
        <v>4</v>
      </c>
      <c r="CV28" s="44">
        <f t="shared" si="51"/>
        <v>0</v>
      </c>
      <c r="CW28" s="8">
        <f t="shared" si="52"/>
        <v>0</v>
      </c>
      <c r="CX28" s="50">
        <f t="shared" si="53"/>
        <v>0</v>
      </c>
      <c r="CZ28" s="375">
        <f t="shared" si="54"/>
        <v>4</v>
      </c>
      <c r="DA28" s="44">
        <f t="shared" si="54"/>
        <v>0</v>
      </c>
      <c r="DB28" s="8">
        <f t="shared" si="55"/>
        <v>0</v>
      </c>
      <c r="DC28" s="50">
        <f t="shared" si="56"/>
        <v>0</v>
      </c>
      <c r="DE28" s="375">
        <f t="shared" si="57"/>
        <v>4</v>
      </c>
      <c r="DF28" s="44">
        <f t="shared" si="57"/>
        <v>0</v>
      </c>
      <c r="DG28" s="8">
        <f t="shared" si="58"/>
        <v>0</v>
      </c>
      <c r="DH28" s="50">
        <f t="shared" si="59"/>
        <v>0</v>
      </c>
      <c r="DJ28" s="375">
        <f t="shared" si="60"/>
        <v>4</v>
      </c>
      <c r="DK28" s="44">
        <f t="shared" si="60"/>
        <v>0</v>
      </c>
      <c r="DL28" s="8">
        <f t="shared" si="61"/>
        <v>0</v>
      </c>
      <c r="DM28" s="50">
        <f t="shared" si="62"/>
        <v>0</v>
      </c>
      <c r="DO28" s="375">
        <f t="shared" si="63"/>
        <v>4</v>
      </c>
      <c r="DP28" s="44">
        <f t="shared" si="63"/>
        <v>0</v>
      </c>
      <c r="DQ28" s="8">
        <f t="shared" si="64"/>
        <v>0</v>
      </c>
      <c r="DR28" s="50">
        <f t="shared" si="65"/>
        <v>0</v>
      </c>
      <c r="DT28" s="51">
        <f t="shared" si="69"/>
        <v>0</v>
      </c>
      <c r="DU28" s="50">
        <f t="shared" si="66"/>
        <v>0</v>
      </c>
      <c r="DV28" s="52">
        <v>0</v>
      </c>
      <c r="DW28" s="50">
        <f t="shared" si="67"/>
        <v>0</v>
      </c>
      <c r="DX28" s="51">
        <f t="shared" si="68"/>
        <v>0</v>
      </c>
      <c r="DY28" s="53">
        <f t="shared" si="68"/>
        <v>0</v>
      </c>
      <c r="DZ28" s="307">
        <f t="shared" si="0"/>
        <v>0</v>
      </c>
    </row>
    <row r="29" spans="1:130" ht="18" customHeight="1" x14ac:dyDescent="0.3">
      <c r="B29" s="317"/>
      <c r="C29" s="317"/>
      <c r="D29" s="54"/>
      <c r="E29" s="239">
        <v>15520</v>
      </c>
      <c r="F29" s="263">
        <f t="shared" si="70"/>
        <v>408.42105263157896</v>
      </c>
      <c r="G29" s="263"/>
      <c r="H29" s="263" t="s">
        <v>31</v>
      </c>
      <c r="I29" s="56" t="s">
        <v>30</v>
      </c>
      <c r="J29" s="56" t="s">
        <v>32</v>
      </c>
      <c r="K29" s="265">
        <v>1</v>
      </c>
      <c r="L29" s="264"/>
      <c r="M29" s="57"/>
      <c r="N29" s="394"/>
      <c r="O29" s="214"/>
      <c r="P29" s="8">
        <f t="shared" si="1"/>
        <v>0</v>
      </c>
      <c r="Q29" s="50">
        <f t="shared" si="2"/>
        <v>0</v>
      </c>
      <c r="S29" s="201">
        <f t="shared" si="3"/>
        <v>0</v>
      </c>
      <c r="T29" s="201">
        <f t="shared" si="3"/>
        <v>0</v>
      </c>
      <c r="U29" s="8">
        <f t="shared" si="4"/>
        <v>0</v>
      </c>
      <c r="V29" s="50">
        <f t="shared" si="5"/>
        <v>0</v>
      </c>
      <c r="X29" s="201">
        <f t="shared" si="6"/>
        <v>0</v>
      </c>
      <c r="Y29" s="201">
        <f t="shared" si="6"/>
        <v>0</v>
      </c>
      <c r="Z29" s="8">
        <f t="shared" si="7"/>
        <v>0</v>
      </c>
      <c r="AA29" s="50">
        <f t="shared" si="8"/>
        <v>0</v>
      </c>
      <c r="AC29" s="201">
        <f t="shared" si="9"/>
        <v>0</v>
      </c>
      <c r="AD29" s="201">
        <f t="shared" si="9"/>
        <v>0</v>
      </c>
      <c r="AE29" s="8">
        <f t="shared" si="10"/>
        <v>0</v>
      </c>
      <c r="AF29" s="50">
        <f t="shared" si="11"/>
        <v>0</v>
      </c>
      <c r="AH29" s="375">
        <f t="shared" si="12"/>
        <v>0</v>
      </c>
      <c r="AI29" s="44">
        <f t="shared" si="12"/>
        <v>0</v>
      </c>
      <c r="AJ29" s="8">
        <f t="shared" si="13"/>
        <v>0</v>
      </c>
      <c r="AK29" s="50">
        <f t="shared" si="14"/>
        <v>0</v>
      </c>
      <c r="AM29" s="375">
        <f t="shared" si="15"/>
        <v>0</v>
      </c>
      <c r="AN29" s="44">
        <f t="shared" si="15"/>
        <v>0</v>
      </c>
      <c r="AO29" s="8">
        <f t="shared" si="16"/>
        <v>0</v>
      </c>
      <c r="AP29" s="50">
        <f t="shared" si="17"/>
        <v>0</v>
      </c>
      <c r="AR29" s="375">
        <f t="shared" si="18"/>
        <v>0</v>
      </c>
      <c r="AS29" s="44">
        <f t="shared" si="18"/>
        <v>0</v>
      </c>
      <c r="AT29" s="8">
        <f t="shared" si="19"/>
        <v>0</v>
      </c>
      <c r="AU29" s="50">
        <f t="shared" si="20"/>
        <v>0</v>
      </c>
      <c r="AW29" s="375">
        <f t="shared" si="21"/>
        <v>0</v>
      </c>
      <c r="AX29" s="44">
        <f t="shared" si="21"/>
        <v>0</v>
      </c>
      <c r="AY29" s="8">
        <f t="shared" si="22"/>
        <v>0</v>
      </c>
      <c r="AZ29" s="50">
        <f t="shared" si="23"/>
        <v>0</v>
      </c>
      <c r="BB29" s="375">
        <f t="shared" si="24"/>
        <v>0</v>
      </c>
      <c r="BC29" s="44">
        <f t="shared" si="24"/>
        <v>0</v>
      </c>
      <c r="BD29" s="8">
        <f t="shared" si="25"/>
        <v>0</v>
      </c>
      <c r="BE29" s="50">
        <f t="shared" si="26"/>
        <v>0</v>
      </c>
      <c r="BG29" s="375">
        <f t="shared" si="27"/>
        <v>0</v>
      </c>
      <c r="BH29" s="44">
        <f t="shared" si="27"/>
        <v>0</v>
      </c>
      <c r="BI29" s="8">
        <f t="shared" si="28"/>
        <v>0</v>
      </c>
      <c r="BJ29" s="50">
        <f t="shared" si="29"/>
        <v>0</v>
      </c>
      <c r="BL29" s="375">
        <f t="shared" si="30"/>
        <v>0</v>
      </c>
      <c r="BM29" s="44">
        <f t="shared" si="30"/>
        <v>0</v>
      </c>
      <c r="BN29" s="8">
        <f t="shared" si="31"/>
        <v>0</v>
      </c>
      <c r="BO29" s="50">
        <f t="shared" si="32"/>
        <v>0</v>
      </c>
      <c r="BQ29" s="375">
        <f t="shared" si="33"/>
        <v>0</v>
      </c>
      <c r="BR29" s="44">
        <f t="shared" si="33"/>
        <v>0</v>
      </c>
      <c r="BS29" s="8">
        <f t="shared" si="34"/>
        <v>0</v>
      </c>
      <c r="BT29" s="50">
        <f t="shared" si="35"/>
        <v>0</v>
      </c>
      <c r="BV29" s="375">
        <f t="shared" si="36"/>
        <v>0</v>
      </c>
      <c r="BW29" s="44">
        <f t="shared" si="36"/>
        <v>0</v>
      </c>
      <c r="BX29" s="8">
        <f t="shared" si="37"/>
        <v>0</v>
      </c>
      <c r="BY29" s="50">
        <f t="shared" si="38"/>
        <v>0</v>
      </c>
      <c r="CA29" s="375">
        <f t="shared" si="39"/>
        <v>0</v>
      </c>
      <c r="CB29" s="44">
        <f t="shared" si="39"/>
        <v>0</v>
      </c>
      <c r="CC29" s="8">
        <f t="shared" si="40"/>
        <v>0</v>
      </c>
      <c r="CD29" s="50">
        <f t="shared" si="41"/>
        <v>0</v>
      </c>
      <c r="CF29" s="375">
        <f t="shared" si="42"/>
        <v>0</v>
      </c>
      <c r="CG29" s="44">
        <f t="shared" si="42"/>
        <v>0</v>
      </c>
      <c r="CH29" s="8">
        <f t="shared" si="43"/>
        <v>0</v>
      </c>
      <c r="CI29" s="50">
        <f t="shared" si="44"/>
        <v>0</v>
      </c>
      <c r="CK29" s="375">
        <f t="shared" si="45"/>
        <v>0</v>
      </c>
      <c r="CL29" s="44">
        <f t="shared" si="45"/>
        <v>0</v>
      </c>
      <c r="CM29" s="8">
        <f t="shared" si="46"/>
        <v>0</v>
      </c>
      <c r="CN29" s="50">
        <f t="shared" si="47"/>
        <v>0</v>
      </c>
      <c r="CP29" s="375">
        <f t="shared" si="48"/>
        <v>0</v>
      </c>
      <c r="CQ29" s="44">
        <f t="shared" si="48"/>
        <v>0</v>
      </c>
      <c r="CR29" s="8">
        <f t="shared" si="49"/>
        <v>0</v>
      </c>
      <c r="CS29" s="50">
        <f t="shared" si="50"/>
        <v>0</v>
      </c>
      <c r="CU29" s="375">
        <f t="shared" si="51"/>
        <v>0</v>
      </c>
      <c r="CV29" s="44">
        <f t="shared" si="51"/>
        <v>0</v>
      </c>
      <c r="CW29" s="8">
        <f t="shared" si="52"/>
        <v>0</v>
      </c>
      <c r="CX29" s="50">
        <f t="shared" si="53"/>
        <v>0</v>
      </c>
      <c r="CZ29" s="375">
        <f t="shared" si="54"/>
        <v>0</v>
      </c>
      <c r="DA29" s="44">
        <f t="shared" si="54"/>
        <v>0</v>
      </c>
      <c r="DB29" s="8">
        <f t="shared" si="55"/>
        <v>0</v>
      </c>
      <c r="DC29" s="50">
        <f t="shared" si="56"/>
        <v>0</v>
      </c>
      <c r="DE29" s="375">
        <f t="shared" si="57"/>
        <v>0</v>
      </c>
      <c r="DF29" s="44">
        <f t="shared" si="57"/>
        <v>0</v>
      </c>
      <c r="DG29" s="8">
        <f t="shared" si="58"/>
        <v>0</v>
      </c>
      <c r="DH29" s="50">
        <f t="shared" si="59"/>
        <v>0</v>
      </c>
      <c r="DJ29" s="375">
        <f t="shared" si="60"/>
        <v>0</v>
      </c>
      <c r="DK29" s="44">
        <f t="shared" si="60"/>
        <v>0</v>
      </c>
      <c r="DL29" s="8">
        <f t="shared" si="61"/>
        <v>0</v>
      </c>
      <c r="DM29" s="50">
        <f t="shared" si="62"/>
        <v>0</v>
      </c>
      <c r="DO29" s="375">
        <f t="shared" si="63"/>
        <v>0</v>
      </c>
      <c r="DP29" s="44">
        <f t="shared" si="63"/>
        <v>0</v>
      </c>
      <c r="DQ29" s="8">
        <f t="shared" si="64"/>
        <v>0</v>
      </c>
      <c r="DR29" s="50">
        <f t="shared" si="65"/>
        <v>0</v>
      </c>
      <c r="DT29" s="51">
        <f t="shared" si="69"/>
        <v>0</v>
      </c>
      <c r="DU29" s="50">
        <f t="shared" si="66"/>
        <v>0</v>
      </c>
      <c r="DV29" s="52">
        <v>0</v>
      </c>
      <c r="DW29" s="50">
        <f t="shared" si="67"/>
        <v>0</v>
      </c>
      <c r="DX29" s="51">
        <f>+DT29+DV29</f>
        <v>0</v>
      </c>
      <c r="DY29" s="53">
        <f t="shared" si="68"/>
        <v>0</v>
      </c>
      <c r="DZ29" s="307">
        <f t="shared" si="0"/>
        <v>0</v>
      </c>
    </row>
    <row r="30" spans="1:130" ht="18" customHeight="1" x14ac:dyDescent="0.3">
      <c r="B30" s="317"/>
      <c r="C30" s="317"/>
      <c r="D30" s="54"/>
      <c r="E30" s="239">
        <v>69248</v>
      </c>
      <c r="F30" s="263">
        <f t="shared" si="70"/>
        <v>1822.3157894736842</v>
      </c>
      <c r="G30" s="263"/>
      <c r="H30" s="263" t="s">
        <v>31</v>
      </c>
      <c r="I30" s="56" t="s">
        <v>30</v>
      </c>
      <c r="J30" s="56" t="s">
        <v>32</v>
      </c>
      <c r="K30" s="265">
        <v>1</v>
      </c>
      <c r="L30" s="264"/>
      <c r="M30" s="57"/>
      <c r="N30" s="394"/>
      <c r="O30" s="214"/>
      <c r="P30" s="8">
        <f>$E30*N30*O30</f>
        <v>0</v>
      </c>
      <c r="Q30" s="50">
        <f t="shared" si="2"/>
        <v>0</v>
      </c>
      <c r="S30" s="201">
        <f t="shared" si="3"/>
        <v>0</v>
      </c>
      <c r="T30" s="201">
        <f t="shared" si="3"/>
        <v>0</v>
      </c>
      <c r="U30" s="8">
        <f t="shared" si="4"/>
        <v>0</v>
      </c>
      <c r="V30" s="50">
        <f t="shared" si="5"/>
        <v>0</v>
      </c>
      <c r="X30" s="201">
        <f t="shared" si="6"/>
        <v>0</v>
      </c>
      <c r="Y30" s="201">
        <f t="shared" si="6"/>
        <v>0</v>
      </c>
      <c r="Z30" s="8">
        <f t="shared" si="7"/>
        <v>0</v>
      </c>
      <c r="AA30" s="50">
        <f t="shared" si="8"/>
        <v>0</v>
      </c>
      <c r="AC30" s="201">
        <f t="shared" si="9"/>
        <v>0</v>
      </c>
      <c r="AD30" s="201">
        <f t="shared" si="9"/>
        <v>0</v>
      </c>
      <c r="AE30" s="8">
        <f t="shared" si="10"/>
        <v>0</v>
      </c>
      <c r="AF30" s="50">
        <f t="shared" si="11"/>
        <v>0</v>
      </c>
      <c r="AH30" s="375">
        <f t="shared" si="12"/>
        <v>0</v>
      </c>
      <c r="AI30" s="44">
        <f t="shared" si="12"/>
        <v>0</v>
      </c>
      <c r="AJ30" s="8">
        <f t="shared" si="13"/>
        <v>0</v>
      </c>
      <c r="AK30" s="50">
        <f t="shared" si="14"/>
        <v>0</v>
      </c>
      <c r="AM30" s="375">
        <f t="shared" si="15"/>
        <v>0</v>
      </c>
      <c r="AN30" s="44">
        <f t="shared" si="15"/>
        <v>0</v>
      </c>
      <c r="AO30" s="8">
        <f t="shared" si="16"/>
        <v>0</v>
      </c>
      <c r="AP30" s="50">
        <f t="shared" si="17"/>
        <v>0</v>
      </c>
      <c r="AR30" s="375">
        <f t="shared" si="18"/>
        <v>0</v>
      </c>
      <c r="AS30" s="44">
        <f t="shared" si="18"/>
        <v>0</v>
      </c>
      <c r="AT30" s="8">
        <f t="shared" si="19"/>
        <v>0</v>
      </c>
      <c r="AU30" s="50">
        <f t="shared" si="20"/>
        <v>0</v>
      </c>
      <c r="AW30" s="375">
        <f t="shared" si="21"/>
        <v>0</v>
      </c>
      <c r="AX30" s="44">
        <f t="shared" si="21"/>
        <v>0</v>
      </c>
      <c r="AY30" s="8">
        <f t="shared" si="22"/>
        <v>0</v>
      </c>
      <c r="AZ30" s="50">
        <f t="shared" si="23"/>
        <v>0</v>
      </c>
      <c r="BB30" s="375">
        <f t="shared" si="24"/>
        <v>0</v>
      </c>
      <c r="BC30" s="44">
        <f t="shared" si="24"/>
        <v>0</v>
      </c>
      <c r="BD30" s="8">
        <f t="shared" si="25"/>
        <v>0</v>
      </c>
      <c r="BE30" s="50">
        <f t="shared" si="26"/>
        <v>0</v>
      </c>
      <c r="BG30" s="375">
        <f t="shared" si="27"/>
        <v>0</v>
      </c>
      <c r="BH30" s="44">
        <f t="shared" si="27"/>
        <v>0</v>
      </c>
      <c r="BI30" s="8">
        <f t="shared" si="28"/>
        <v>0</v>
      </c>
      <c r="BJ30" s="50">
        <f t="shared" si="29"/>
        <v>0</v>
      </c>
      <c r="BL30" s="375">
        <f t="shared" si="30"/>
        <v>0</v>
      </c>
      <c r="BM30" s="44">
        <f t="shared" si="30"/>
        <v>0</v>
      </c>
      <c r="BN30" s="8">
        <f t="shared" si="31"/>
        <v>0</v>
      </c>
      <c r="BO30" s="50">
        <f t="shared" si="32"/>
        <v>0</v>
      </c>
      <c r="BQ30" s="375">
        <f t="shared" si="33"/>
        <v>0</v>
      </c>
      <c r="BR30" s="44">
        <f t="shared" si="33"/>
        <v>0</v>
      </c>
      <c r="BS30" s="8">
        <f t="shared" si="34"/>
        <v>0</v>
      </c>
      <c r="BT30" s="50">
        <f t="shared" si="35"/>
        <v>0</v>
      </c>
      <c r="BV30" s="375">
        <f t="shared" si="36"/>
        <v>0</v>
      </c>
      <c r="BW30" s="44">
        <f t="shared" si="36"/>
        <v>0</v>
      </c>
      <c r="BX30" s="8">
        <f t="shared" si="37"/>
        <v>0</v>
      </c>
      <c r="BY30" s="50">
        <f t="shared" si="38"/>
        <v>0</v>
      </c>
      <c r="CA30" s="375">
        <f t="shared" si="39"/>
        <v>0</v>
      </c>
      <c r="CB30" s="44">
        <f t="shared" si="39"/>
        <v>0</v>
      </c>
      <c r="CC30" s="8">
        <f t="shared" si="40"/>
        <v>0</v>
      </c>
      <c r="CD30" s="50">
        <f t="shared" si="41"/>
        <v>0</v>
      </c>
      <c r="CF30" s="375">
        <f t="shared" si="42"/>
        <v>0</v>
      </c>
      <c r="CG30" s="44">
        <f t="shared" si="42"/>
        <v>0</v>
      </c>
      <c r="CH30" s="8">
        <f t="shared" si="43"/>
        <v>0</v>
      </c>
      <c r="CI30" s="50">
        <f t="shared" si="44"/>
        <v>0</v>
      </c>
      <c r="CK30" s="375">
        <f t="shared" si="45"/>
        <v>0</v>
      </c>
      <c r="CL30" s="44">
        <f t="shared" si="45"/>
        <v>0</v>
      </c>
      <c r="CM30" s="8">
        <f t="shared" si="46"/>
        <v>0</v>
      </c>
      <c r="CN30" s="50">
        <f t="shared" si="47"/>
        <v>0</v>
      </c>
      <c r="CP30" s="375">
        <f t="shared" si="48"/>
        <v>0</v>
      </c>
      <c r="CQ30" s="44">
        <f t="shared" si="48"/>
        <v>0</v>
      </c>
      <c r="CR30" s="8">
        <f t="shared" si="49"/>
        <v>0</v>
      </c>
      <c r="CS30" s="50">
        <f t="shared" si="50"/>
        <v>0</v>
      </c>
      <c r="CU30" s="375">
        <f t="shared" si="51"/>
        <v>0</v>
      </c>
      <c r="CV30" s="44">
        <f t="shared" si="51"/>
        <v>0</v>
      </c>
      <c r="CW30" s="8">
        <f t="shared" si="52"/>
        <v>0</v>
      </c>
      <c r="CX30" s="50">
        <f t="shared" si="53"/>
        <v>0</v>
      </c>
      <c r="CZ30" s="375">
        <f t="shared" si="54"/>
        <v>0</v>
      </c>
      <c r="DA30" s="44">
        <f t="shared" si="54"/>
        <v>0</v>
      </c>
      <c r="DB30" s="8">
        <f t="shared" si="55"/>
        <v>0</v>
      </c>
      <c r="DC30" s="50">
        <f t="shared" si="56"/>
        <v>0</v>
      </c>
      <c r="DE30" s="375">
        <f t="shared" si="57"/>
        <v>0</v>
      </c>
      <c r="DF30" s="44">
        <f t="shared" si="57"/>
        <v>0</v>
      </c>
      <c r="DG30" s="8">
        <f t="shared" si="58"/>
        <v>0</v>
      </c>
      <c r="DH30" s="50">
        <f t="shared" si="59"/>
        <v>0</v>
      </c>
      <c r="DJ30" s="375">
        <f t="shared" si="60"/>
        <v>0</v>
      </c>
      <c r="DK30" s="44">
        <f t="shared" si="60"/>
        <v>0</v>
      </c>
      <c r="DL30" s="8">
        <f t="shared" si="61"/>
        <v>0</v>
      </c>
      <c r="DM30" s="50">
        <f t="shared" si="62"/>
        <v>0</v>
      </c>
      <c r="DO30" s="375">
        <f t="shared" si="63"/>
        <v>0</v>
      </c>
      <c r="DP30" s="44">
        <f t="shared" si="63"/>
        <v>0</v>
      </c>
      <c r="DQ30" s="8">
        <f t="shared" si="64"/>
        <v>0</v>
      </c>
      <c r="DR30" s="50">
        <f t="shared" si="65"/>
        <v>0</v>
      </c>
      <c r="DT30" s="51">
        <f t="shared" si="69"/>
        <v>0</v>
      </c>
      <c r="DU30" s="50">
        <f t="shared" si="66"/>
        <v>0</v>
      </c>
      <c r="DV30" s="52">
        <v>0</v>
      </c>
      <c r="DW30" s="50">
        <f t="shared" si="67"/>
        <v>0</v>
      </c>
      <c r="DX30" s="51">
        <f>+DT30+DV30</f>
        <v>0</v>
      </c>
      <c r="DY30" s="52">
        <f t="shared" si="68"/>
        <v>0</v>
      </c>
      <c r="DZ30" s="307">
        <f t="shared" si="0"/>
        <v>0</v>
      </c>
    </row>
    <row r="31" spans="1:130" ht="18" customHeight="1" x14ac:dyDescent="0.3">
      <c r="B31" s="519"/>
      <c r="C31" s="318"/>
      <c r="D31" s="273"/>
      <c r="E31" s="240">
        <v>10334</v>
      </c>
      <c r="F31" s="263">
        <f t="shared" si="70"/>
        <v>271.94736842105266</v>
      </c>
      <c r="G31" s="274"/>
      <c r="H31" s="263" t="s">
        <v>31</v>
      </c>
      <c r="I31" s="56" t="s">
        <v>30</v>
      </c>
      <c r="J31" s="56" t="s">
        <v>32</v>
      </c>
      <c r="K31" s="265">
        <v>1</v>
      </c>
      <c r="L31" s="264"/>
      <c r="M31" s="57"/>
      <c r="N31" s="394"/>
      <c r="O31" s="214"/>
      <c r="P31" s="8">
        <f t="shared" si="1"/>
        <v>0</v>
      </c>
      <c r="Q31" s="50">
        <f t="shared" si="2"/>
        <v>0</v>
      </c>
      <c r="S31" s="201">
        <f t="shared" si="3"/>
        <v>0</v>
      </c>
      <c r="T31" s="201">
        <f t="shared" si="3"/>
        <v>0</v>
      </c>
      <c r="U31" s="8">
        <f t="shared" si="4"/>
        <v>0</v>
      </c>
      <c r="V31" s="50">
        <f t="shared" si="5"/>
        <v>0</v>
      </c>
      <c r="X31" s="201">
        <f t="shared" si="6"/>
        <v>0</v>
      </c>
      <c r="Y31" s="201">
        <f t="shared" si="6"/>
        <v>0</v>
      </c>
      <c r="Z31" s="8">
        <f t="shared" si="7"/>
        <v>0</v>
      </c>
      <c r="AA31" s="50">
        <f t="shared" si="8"/>
        <v>0</v>
      </c>
      <c r="AC31" s="201">
        <f t="shared" si="9"/>
        <v>0</v>
      </c>
      <c r="AD31" s="201">
        <f t="shared" si="9"/>
        <v>0</v>
      </c>
      <c r="AE31" s="8">
        <f t="shared" si="10"/>
        <v>0</v>
      </c>
      <c r="AF31" s="50">
        <f t="shared" si="11"/>
        <v>0</v>
      </c>
      <c r="AH31" s="375">
        <f t="shared" si="12"/>
        <v>0</v>
      </c>
      <c r="AI31" s="44">
        <f t="shared" si="12"/>
        <v>0</v>
      </c>
      <c r="AJ31" s="8">
        <f t="shared" si="13"/>
        <v>0</v>
      </c>
      <c r="AK31" s="50">
        <f t="shared" si="14"/>
        <v>0</v>
      </c>
      <c r="AM31" s="375">
        <f t="shared" si="15"/>
        <v>0</v>
      </c>
      <c r="AN31" s="44">
        <f t="shared" si="15"/>
        <v>0</v>
      </c>
      <c r="AO31" s="8">
        <f t="shared" si="16"/>
        <v>0</v>
      </c>
      <c r="AP31" s="50">
        <f t="shared" si="17"/>
        <v>0</v>
      </c>
      <c r="AR31" s="375">
        <f t="shared" si="18"/>
        <v>0</v>
      </c>
      <c r="AS31" s="44">
        <f t="shared" si="18"/>
        <v>0</v>
      </c>
      <c r="AT31" s="8">
        <f t="shared" si="19"/>
        <v>0</v>
      </c>
      <c r="AU31" s="50">
        <f t="shared" si="20"/>
        <v>0</v>
      </c>
      <c r="AW31" s="375">
        <f t="shared" si="21"/>
        <v>0</v>
      </c>
      <c r="AX31" s="44">
        <f t="shared" si="21"/>
        <v>0</v>
      </c>
      <c r="AY31" s="8">
        <f t="shared" si="22"/>
        <v>0</v>
      </c>
      <c r="AZ31" s="50">
        <f t="shared" si="23"/>
        <v>0</v>
      </c>
      <c r="BB31" s="375">
        <f t="shared" si="24"/>
        <v>0</v>
      </c>
      <c r="BC31" s="44">
        <f t="shared" si="24"/>
        <v>0</v>
      </c>
      <c r="BD31" s="8">
        <f t="shared" si="25"/>
        <v>0</v>
      </c>
      <c r="BE31" s="50">
        <f t="shared" si="26"/>
        <v>0</v>
      </c>
      <c r="BG31" s="375">
        <f t="shared" si="27"/>
        <v>0</v>
      </c>
      <c r="BH31" s="44">
        <f t="shared" si="27"/>
        <v>0</v>
      </c>
      <c r="BI31" s="8">
        <f t="shared" si="28"/>
        <v>0</v>
      </c>
      <c r="BJ31" s="50">
        <f t="shared" si="29"/>
        <v>0</v>
      </c>
      <c r="BL31" s="375">
        <f t="shared" si="30"/>
        <v>0</v>
      </c>
      <c r="BM31" s="44">
        <f t="shared" si="30"/>
        <v>0</v>
      </c>
      <c r="BN31" s="8">
        <f t="shared" si="31"/>
        <v>0</v>
      </c>
      <c r="BO31" s="50">
        <f t="shared" si="32"/>
        <v>0</v>
      </c>
      <c r="BQ31" s="375">
        <f t="shared" si="33"/>
        <v>0</v>
      </c>
      <c r="BR31" s="44">
        <f t="shared" si="33"/>
        <v>0</v>
      </c>
      <c r="BS31" s="8">
        <f t="shared" si="34"/>
        <v>0</v>
      </c>
      <c r="BT31" s="50">
        <f t="shared" si="35"/>
        <v>0</v>
      </c>
      <c r="BV31" s="375">
        <f t="shared" si="36"/>
        <v>0</v>
      </c>
      <c r="BW31" s="44">
        <f t="shared" si="36"/>
        <v>0</v>
      </c>
      <c r="BX31" s="8">
        <f t="shared" si="37"/>
        <v>0</v>
      </c>
      <c r="BY31" s="50">
        <f t="shared" si="38"/>
        <v>0</v>
      </c>
      <c r="CA31" s="375">
        <f t="shared" si="39"/>
        <v>0</v>
      </c>
      <c r="CB31" s="44">
        <f t="shared" si="39"/>
        <v>0</v>
      </c>
      <c r="CC31" s="8">
        <f t="shared" si="40"/>
        <v>0</v>
      </c>
      <c r="CD31" s="50">
        <f t="shared" si="41"/>
        <v>0</v>
      </c>
      <c r="CF31" s="375">
        <f t="shared" si="42"/>
        <v>0</v>
      </c>
      <c r="CG31" s="44">
        <f t="shared" si="42"/>
        <v>0</v>
      </c>
      <c r="CH31" s="8">
        <f t="shared" si="43"/>
        <v>0</v>
      </c>
      <c r="CI31" s="50">
        <f t="shared" si="44"/>
        <v>0</v>
      </c>
      <c r="CK31" s="375">
        <f t="shared" si="45"/>
        <v>0</v>
      </c>
      <c r="CL31" s="44">
        <f t="shared" si="45"/>
        <v>0</v>
      </c>
      <c r="CM31" s="8">
        <f t="shared" si="46"/>
        <v>0</v>
      </c>
      <c r="CN31" s="50">
        <f t="shared" si="47"/>
        <v>0</v>
      </c>
      <c r="CP31" s="375">
        <f t="shared" si="48"/>
        <v>0</v>
      </c>
      <c r="CQ31" s="44">
        <f t="shared" si="48"/>
        <v>0</v>
      </c>
      <c r="CR31" s="8">
        <f t="shared" si="49"/>
        <v>0</v>
      </c>
      <c r="CS31" s="50">
        <f t="shared" si="50"/>
        <v>0</v>
      </c>
      <c r="CU31" s="375">
        <f t="shared" si="51"/>
        <v>0</v>
      </c>
      <c r="CV31" s="44">
        <f t="shared" si="51"/>
        <v>0</v>
      </c>
      <c r="CW31" s="8">
        <f t="shared" si="52"/>
        <v>0</v>
      </c>
      <c r="CX31" s="50">
        <f t="shared" si="53"/>
        <v>0</v>
      </c>
      <c r="CZ31" s="375">
        <f t="shared" si="54"/>
        <v>0</v>
      </c>
      <c r="DA31" s="44">
        <f t="shared" si="54"/>
        <v>0</v>
      </c>
      <c r="DB31" s="8">
        <f t="shared" si="55"/>
        <v>0</v>
      </c>
      <c r="DC31" s="50">
        <f t="shared" si="56"/>
        <v>0</v>
      </c>
      <c r="DE31" s="375">
        <f t="shared" si="57"/>
        <v>0</v>
      </c>
      <c r="DF31" s="44">
        <f t="shared" si="57"/>
        <v>0</v>
      </c>
      <c r="DG31" s="8">
        <f t="shared" si="58"/>
        <v>0</v>
      </c>
      <c r="DH31" s="50">
        <f t="shared" si="59"/>
        <v>0</v>
      </c>
      <c r="DJ31" s="375">
        <f t="shared" si="60"/>
        <v>0</v>
      </c>
      <c r="DK31" s="44">
        <f t="shared" si="60"/>
        <v>0</v>
      </c>
      <c r="DL31" s="8">
        <f t="shared" si="61"/>
        <v>0</v>
      </c>
      <c r="DM31" s="50">
        <f t="shared" si="62"/>
        <v>0</v>
      </c>
      <c r="DO31" s="375">
        <f t="shared" si="63"/>
        <v>0</v>
      </c>
      <c r="DP31" s="44">
        <f t="shared" si="63"/>
        <v>0</v>
      </c>
      <c r="DQ31" s="8">
        <f t="shared" si="64"/>
        <v>0</v>
      </c>
      <c r="DR31" s="50">
        <f t="shared" si="65"/>
        <v>0</v>
      </c>
      <c r="DT31" s="51">
        <f t="shared" si="69"/>
        <v>0</v>
      </c>
      <c r="DU31" s="50">
        <f t="shared" si="66"/>
        <v>0</v>
      </c>
      <c r="DV31" s="52">
        <v>0</v>
      </c>
      <c r="DW31" s="50">
        <f t="shared" si="67"/>
        <v>0</v>
      </c>
      <c r="DX31" s="51">
        <f t="shared" ref="DX31:DX39" si="71">+DT31+DV31</f>
        <v>0</v>
      </c>
      <c r="DY31" s="52">
        <f t="shared" si="68"/>
        <v>0</v>
      </c>
      <c r="DZ31" s="307">
        <f t="shared" si="0"/>
        <v>0</v>
      </c>
    </row>
    <row r="32" spans="1:130" ht="18" customHeight="1" x14ac:dyDescent="0.3">
      <c r="B32" s="317"/>
      <c r="C32" s="317"/>
      <c r="D32" s="54"/>
      <c r="E32" s="239"/>
      <c r="F32" s="263"/>
      <c r="G32" s="263"/>
      <c r="H32" s="263"/>
      <c r="I32" s="56"/>
      <c r="J32" s="56"/>
      <c r="K32" s="265"/>
      <c r="L32" s="264"/>
      <c r="M32" s="57"/>
      <c r="N32" s="394"/>
      <c r="O32" s="214"/>
      <c r="P32" s="8">
        <f t="shared" si="1"/>
        <v>0</v>
      </c>
      <c r="Q32" s="50">
        <f t="shared" si="2"/>
        <v>0</v>
      </c>
      <c r="S32" s="201">
        <f t="shared" si="3"/>
        <v>0</v>
      </c>
      <c r="T32" s="201">
        <f t="shared" si="3"/>
        <v>0</v>
      </c>
      <c r="U32" s="8">
        <f t="shared" si="4"/>
        <v>0</v>
      </c>
      <c r="V32" s="50">
        <f t="shared" si="5"/>
        <v>0</v>
      </c>
      <c r="X32" s="201">
        <f t="shared" si="6"/>
        <v>0</v>
      </c>
      <c r="Y32" s="201">
        <f t="shared" si="6"/>
        <v>0</v>
      </c>
      <c r="Z32" s="8">
        <f t="shared" si="7"/>
        <v>0</v>
      </c>
      <c r="AA32" s="50">
        <f t="shared" si="8"/>
        <v>0</v>
      </c>
      <c r="AC32" s="201">
        <f t="shared" si="9"/>
        <v>0</v>
      </c>
      <c r="AD32" s="201">
        <f t="shared" si="9"/>
        <v>0</v>
      </c>
      <c r="AE32" s="8">
        <f t="shared" si="10"/>
        <v>0</v>
      </c>
      <c r="AF32" s="50">
        <f t="shared" si="11"/>
        <v>0</v>
      </c>
      <c r="AH32" s="375">
        <f t="shared" si="12"/>
        <v>0</v>
      </c>
      <c r="AI32" s="44">
        <f t="shared" si="12"/>
        <v>0</v>
      </c>
      <c r="AJ32" s="8">
        <f t="shared" si="13"/>
        <v>0</v>
      </c>
      <c r="AK32" s="50">
        <f t="shared" si="14"/>
        <v>0</v>
      </c>
      <c r="AM32" s="375">
        <f t="shared" si="15"/>
        <v>0</v>
      </c>
      <c r="AN32" s="44">
        <f t="shared" si="15"/>
        <v>0</v>
      </c>
      <c r="AO32" s="8">
        <f t="shared" si="16"/>
        <v>0</v>
      </c>
      <c r="AP32" s="50">
        <f t="shared" si="17"/>
        <v>0</v>
      </c>
      <c r="AR32" s="375">
        <f t="shared" si="18"/>
        <v>0</v>
      </c>
      <c r="AS32" s="44">
        <f t="shared" si="18"/>
        <v>0</v>
      </c>
      <c r="AT32" s="8">
        <f t="shared" si="19"/>
        <v>0</v>
      </c>
      <c r="AU32" s="50">
        <f t="shared" si="20"/>
        <v>0</v>
      </c>
      <c r="AW32" s="375">
        <f t="shared" si="21"/>
        <v>0</v>
      </c>
      <c r="AX32" s="44">
        <f t="shared" si="21"/>
        <v>0</v>
      </c>
      <c r="AY32" s="8">
        <f t="shared" si="22"/>
        <v>0</v>
      </c>
      <c r="AZ32" s="50">
        <f t="shared" si="23"/>
        <v>0</v>
      </c>
      <c r="BB32" s="375">
        <f t="shared" si="24"/>
        <v>0</v>
      </c>
      <c r="BC32" s="44">
        <f t="shared" si="24"/>
        <v>0</v>
      </c>
      <c r="BD32" s="8">
        <f t="shared" si="25"/>
        <v>0</v>
      </c>
      <c r="BE32" s="50">
        <f t="shared" si="26"/>
        <v>0</v>
      </c>
      <c r="BG32" s="375">
        <f t="shared" si="27"/>
        <v>0</v>
      </c>
      <c r="BH32" s="44">
        <f t="shared" si="27"/>
        <v>0</v>
      </c>
      <c r="BI32" s="8">
        <f t="shared" si="28"/>
        <v>0</v>
      </c>
      <c r="BJ32" s="50">
        <f t="shared" si="29"/>
        <v>0</v>
      </c>
      <c r="BL32" s="375">
        <f t="shared" si="30"/>
        <v>0</v>
      </c>
      <c r="BM32" s="44">
        <f t="shared" si="30"/>
        <v>0</v>
      </c>
      <c r="BN32" s="8">
        <f t="shared" si="31"/>
        <v>0</v>
      </c>
      <c r="BO32" s="50">
        <f t="shared" si="32"/>
        <v>0</v>
      </c>
      <c r="BQ32" s="375">
        <f t="shared" si="33"/>
        <v>0</v>
      </c>
      <c r="BR32" s="44">
        <f t="shared" si="33"/>
        <v>0</v>
      </c>
      <c r="BS32" s="8">
        <f t="shared" si="34"/>
        <v>0</v>
      </c>
      <c r="BT32" s="50">
        <f t="shared" si="35"/>
        <v>0</v>
      </c>
      <c r="BV32" s="375">
        <f t="shared" si="36"/>
        <v>0</v>
      </c>
      <c r="BW32" s="44">
        <f t="shared" si="36"/>
        <v>0</v>
      </c>
      <c r="BX32" s="8">
        <f t="shared" si="37"/>
        <v>0</v>
      </c>
      <c r="BY32" s="50">
        <f t="shared" si="38"/>
        <v>0</v>
      </c>
      <c r="CA32" s="375">
        <f t="shared" si="39"/>
        <v>0</v>
      </c>
      <c r="CB32" s="44">
        <f t="shared" si="39"/>
        <v>0</v>
      </c>
      <c r="CC32" s="8">
        <f t="shared" si="40"/>
        <v>0</v>
      </c>
      <c r="CD32" s="50">
        <f t="shared" si="41"/>
        <v>0</v>
      </c>
      <c r="CF32" s="375">
        <f t="shared" si="42"/>
        <v>0</v>
      </c>
      <c r="CG32" s="44">
        <f t="shared" si="42"/>
        <v>0</v>
      </c>
      <c r="CH32" s="8">
        <f t="shared" si="43"/>
        <v>0</v>
      </c>
      <c r="CI32" s="50">
        <f t="shared" si="44"/>
        <v>0</v>
      </c>
      <c r="CK32" s="375">
        <f t="shared" si="45"/>
        <v>0</v>
      </c>
      <c r="CL32" s="44">
        <f t="shared" si="45"/>
        <v>0</v>
      </c>
      <c r="CM32" s="8">
        <f t="shared" si="46"/>
        <v>0</v>
      </c>
      <c r="CN32" s="50">
        <f t="shared" si="47"/>
        <v>0</v>
      </c>
      <c r="CP32" s="375">
        <f t="shared" si="48"/>
        <v>0</v>
      </c>
      <c r="CQ32" s="44">
        <f t="shared" si="48"/>
        <v>0</v>
      </c>
      <c r="CR32" s="8">
        <f t="shared" si="49"/>
        <v>0</v>
      </c>
      <c r="CS32" s="50">
        <f t="shared" si="50"/>
        <v>0</v>
      </c>
      <c r="CU32" s="375">
        <f t="shared" si="51"/>
        <v>0</v>
      </c>
      <c r="CV32" s="44">
        <f t="shared" si="51"/>
        <v>0</v>
      </c>
      <c r="CW32" s="8">
        <f t="shared" si="52"/>
        <v>0</v>
      </c>
      <c r="CX32" s="50">
        <f t="shared" si="53"/>
        <v>0</v>
      </c>
      <c r="CZ32" s="375">
        <f t="shared" si="54"/>
        <v>0</v>
      </c>
      <c r="DA32" s="44">
        <f t="shared" si="54"/>
        <v>0</v>
      </c>
      <c r="DB32" s="8">
        <f t="shared" si="55"/>
        <v>0</v>
      </c>
      <c r="DC32" s="50">
        <f t="shared" si="56"/>
        <v>0</v>
      </c>
      <c r="DE32" s="375">
        <f t="shared" si="57"/>
        <v>0</v>
      </c>
      <c r="DF32" s="44">
        <f t="shared" si="57"/>
        <v>0</v>
      </c>
      <c r="DG32" s="8">
        <f t="shared" si="58"/>
        <v>0</v>
      </c>
      <c r="DH32" s="50">
        <f t="shared" si="59"/>
        <v>0</v>
      </c>
      <c r="DJ32" s="375">
        <f t="shared" si="60"/>
        <v>0</v>
      </c>
      <c r="DK32" s="44">
        <f t="shared" si="60"/>
        <v>0</v>
      </c>
      <c r="DL32" s="8">
        <f t="shared" si="61"/>
        <v>0</v>
      </c>
      <c r="DM32" s="50">
        <f t="shared" si="62"/>
        <v>0</v>
      </c>
      <c r="DO32" s="375">
        <f t="shared" si="63"/>
        <v>0</v>
      </c>
      <c r="DP32" s="44">
        <f t="shared" si="63"/>
        <v>0</v>
      </c>
      <c r="DQ32" s="8">
        <f t="shared" si="64"/>
        <v>0</v>
      </c>
      <c r="DR32" s="50">
        <f t="shared" si="65"/>
        <v>0</v>
      </c>
      <c r="DT32" s="51">
        <f t="shared" si="69"/>
        <v>0</v>
      </c>
      <c r="DU32" s="50">
        <f t="shared" si="66"/>
        <v>0</v>
      </c>
      <c r="DV32" s="52">
        <v>0</v>
      </c>
      <c r="DW32" s="50">
        <f t="shared" si="67"/>
        <v>0</v>
      </c>
      <c r="DX32" s="51">
        <f t="shared" si="71"/>
        <v>0</v>
      </c>
      <c r="DY32" s="52">
        <f t="shared" si="68"/>
        <v>0</v>
      </c>
      <c r="DZ32" s="307">
        <f t="shared" si="0"/>
        <v>0</v>
      </c>
    </row>
    <row r="33" spans="1:130" ht="18" customHeight="1" x14ac:dyDescent="0.3">
      <c r="B33" s="54"/>
      <c r="C33" s="54"/>
      <c r="D33" s="54"/>
      <c r="E33" s="239"/>
      <c r="F33" s="263"/>
      <c r="G33" s="263"/>
      <c r="H33" s="263"/>
      <c r="I33" s="56"/>
      <c r="J33" s="56"/>
      <c r="K33" s="265"/>
      <c r="L33" s="264"/>
      <c r="M33" s="57"/>
      <c r="N33" s="394"/>
      <c r="O33" s="214"/>
      <c r="P33" s="8">
        <f t="shared" si="1"/>
        <v>0</v>
      </c>
      <c r="Q33" s="50">
        <f t="shared" si="2"/>
        <v>0</v>
      </c>
      <c r="S33" s="201">
        <f t="shared" si="3"/>
        <v>0</v>
      </c>
      <c r="T33" s="201">
        <f t="shared" si="3"/>
        <v>0</v>
      </c>
      <c r="U33" s="8">
        <f t="shared" si="4"/>
        <v>0</v>
      </c>
      <c r="V33" s="50">
        <f t="shared" si="5"/>
        <v>0</v>
      </c>
      <c r="X33" s="201">
        <f t="shared" si="6"/>
        <v>0</v>
      </c>
      <c r="Y33" s="201">
        <f t="shared" si="6"/>
        <v>0</v>
      </c>
      <c r="Z33" s="8">
        <f t="shared" si="7"/>
        <v>0</v>
      </c>
      <c r="AA33" s="50">
        <f t="shared" si="8"/>
        <v>0</v>
      </c>
      <c r="AC33" s="201">
        <f t="shared" si="9"/>
        <v>0</v>
      </c>
      <c r="AD33" s="201">
        <f t="shared" si="9"/>
        <v>0</v>
      </c>
      <c r="AE33" s="8">
        <f t="shared" si="10"/>
        <v>0</v>
      </c>
      <c r="AF33" s="50">
        <f t="shared" si="11"/>
        <v>0</v>
      </c>
      <c r="AH33" s="375">
        <f t="shared" si="12"/>
        <v>0</v>
      </c>
      <c r="AI33" s="44">
        <f t="shared" si="12"/>
        <v>0</v>
      </c>
      <c r="AJ33" s="8">
        <f t="shared" si="13"/>
        <v>0</v>
      </c>
      <c r="AK33" s="50">
        <f t="shared" si="14"/>
        <v>0</v>
      </c>
      <c r="AM33" s="375">
        <f t="shared" si="15"/>
        <v>0</v>
      </c>
      <c r="AN33" s="44">
        <f t="shared" si="15"/>
        <v>0</v>
      </c>
      <c r="AO33" s="8">
        <f t="shared" si="16"/>
        <v>0</v>
      </c>
      <c r="AP33" s="50">
        <f t="shared" si="17"/>
        <v>0</v>
      </c>
      <c r="AR33" s="375">
        <f t="shared" si="18"/>
        <v>0</v>
      </c>
      <c r="AS33" s="44">
        <f t="shared" si="18"/>
        <v>0</v>
      </c>
      <c r="AT33" s="8">
        <f t="shared" si="19"/>
        <v>0</v>
      </c>
      <c r="AU33" s="50">
        <f t="shared" si="20"/>
        <v>0</v>
      </c>
      <c r="AW33" s="375">
        <f t="shared" si="21"/>
        <v>0</v>
      </c>
      <c r="AX33" s="44">
        <f t="shared" si="21"/>
        <v>0</v>
      </c>
      <c r="AY33" s="8">
        <f t="shared" si="22"/>
        <v>0</v>
      </c>
      <c r="AZ33" s="50">
        <f t="shared" si="23"/>
        <v>0</v>
      </c>
      <c r="BB33" s="375">
        <f t="shared" si="24"/>
        <v>0</v>
      </c>
      <c r="BC33" s="44">
        <f t="shared" si="24"/>
        <v>0</v>
      </c>
      <c r="BD33" s="8">
        <f t="shared" si="25"/>
        <v>0</v>
      </c>
      <c r="BE33" s="50">
        <f t="shared" si="26"/>
        <v>0</v>
      </c>
      <c r="BG33" s="375">
        <f t="shared" si="27"/>
        <v>0</v>
      </c>
      <c r="BH33" s="44">
        <f t="shared" si="27"/>
        <v>0</v>
      </c>
      <c r="BI33" s="8">
        <f t="shared" si="28"/>
        <v>0</v>
      </c>
      <c r="BJ33" s="50">
        <f t="shared" si="29"/>
        <v>0</v>
      </c>
      <c r="BL33" s="375">
        <f t="shared" si="30"/>
        <v>0</v>
      </c>
      <c r="BM33" s="44">
        <f t="shared" si="30"/>
        <v>0</v>
      </c>
      <c r="BN33" s="8">
        <f t="shared" si="31"/>
        <v>0</v>
      </c>
      <c r="BO33" s="50">
        <f t="shared" si="32"/>
        <v>0</v>
      </c>
      <c r="BQ33" s="375">
        <f t="shared" si="33"/>
        <v>0</v>
      </c>
      <c r="BR33" s="44">
        <f t="shared" si="33"/>
        <v>0</v>
      </c>
      <c r="BS33" s="8">
        <f t="shared" si="34"/>
        <v>0</v>
      </c>
      <c r="BT33" s="50">
        <f t="shared" si="35"/>
        <v>0</v>
      </c>
      <c r="BV33" s="375">
        <f t="shared" si="36"/>
        <v>0</v>
      </c>
      <c r="BW33" s="44">
        <f t="shared" si="36"/>
        <v>0</v>
      </c>
      <c r="BX33" s="8">
        <f t="shared" si="37"/>
        <v>0</v>
      </c>
      <c r="BY33" s="50">
        <f t="shared" si="38"/>
        <v>0</v>
      </c>
      <c r="CA33" s="375">
        <f t="shared" si="39"/>
        <v>0</v>
      </c>
      <c r="CB33" s="44">
        <f t="shared" si="39"/>
        <v>0</v>
      </c>
      <c r="CC33" s="8">
        <f t="shared" si="40"/>
        <v>0</v>
      </c>
      <c r="CD33" s="50">
        <f t="shared" si="41"/>
        <v>0</v>
      </c>
      <c r="CF33" s="375">
        <f t="shared" si="42"/>
        <v>0</v>
      </c>
      <c r="CG33" s="44">
        <f t="shared" si="42"/>
        <v>0</v>
      </c>
      <c r="CH33" s="8">
        <f t="shared" si="43"/>
        <v>0</v>
      </c>
      <c r="CI33" s="50">
        <f t="shared" si="44"/>
        <v>0</v>
      </c>
      <c r="CK33" s="375">
        <f t="shared" si="45"/>
        <v>0</v>
      </c>
      <c r="CL33" s="44">
        <f t="shared" si="45"/>
        <v>0</v>
      </c>
      <c r="CM33" s="8">
        <f t="shared" si="46"/>
        <v>0</v>
      </c>
      <c r="CN33" s="50">
        <f t="shared" si="47"/>
        <v>0</v>
      </c>
      <c r="CP33" s="375">
        <f t="shared" si="48"/>
        <v>0</v>
      </c>
      <c r="CQ33" s="44">
        <f t="shared" si="48"/>
        <v>0</v>
      </c>
      <c r="CR33" s="8">
        <f t="shared" si="49"/>
        <v>0</v>
      </c>
      <c r="CS33" s="50">
        <f t="shared" si="50"/>
        <v>0</v>
      </c>
      <c r="CU33" s="375">
        <f t="shared" si="51"/>
        <v>0</v>
      </c>
      <c r="CV33" s="44">
        <f t="shared" si="51"/>
        <v>0</v>
      </c>
      <c r="CW33" s="8">
        <f t="shared" si="52"/>
        <v>0</v>
      </c>
      <c r="CX33" s="50">
        <f t="shared" si="53"/>
        <v>0</v>
      </c>
      <c r="CZ33" s="375">
        <f t="shared" si="54"/>
        <v>0</v>
      </c>
      <c r="DA33" s="44">
        <f t="shared" si="54"/>
        <v>0</v>
      </c>
      <c r="DB33" s="8">
        <f t="shared" si="55"/>
        <v>0</v>
      </c>
      <c r="DC33" s="50">
        <f t="shared" si="56"/>
        <v>0</v>
      </c>
      <c r="DE33" s="375">
        <f t="shared" si="57"/>
        <v>0</v>
      </c>
      <c r="DF33" s="44">
        <f t="shared" si="57"/>
        <v>0</v>
      </c>
      <c r="DG33" s="8">
        <f t="shared" si="58"/>
        <v>0</v>
      </c>
      <c r="DH33" s="50">
        <f t="shared" si="59"/>
        <v>0</v>
      </c>
      <c r="DJ33" s="375">
        <f t="shared" si="60"/>
        <v>0</v>
      </c>
      <c r="DK33" s="44">
        <f t="shared" si="60"/>
        <v>0</v>
      </c>
      <c r="DL33" s="8">
        <f t="shared" si="61"/>
        <v>0</v>
      </c>
      <c r="DM33" s="50">
        <f t="shared" si="62"/>
        <v>0</v>
      </c>
      <c r="DO33" s="375">
        <f t="shared" si="63"/>
        <v>0</v>
      </c>
      <c r="DP33" s="44">
        <f t="shared" si="63"/>
        <v>0</v>
      </c>
      <c r="DQ33" s="8">
        <f t="shared" si="64"/>
        <v>0</v>
      </c>
      <c r="DR33" s="50">
        <f t="shared" si="65"/>
        <v>0</v>
      </c>
      <c r="DT33" s="51">
        <f t="shared" si="69"/>
        <v>0</v>
      </c>
      <c r="DU33" s="50">
        <f t="shared" si="66"/>
        <v>0</v>
      </c>
      <c r="DV33" s="52">
        <v>0</v>
      </c>
      <c r="DW33" s="50">
        <f t="shared" si="67"/>
        <v>0</v>
      </c>
      <c r="DX33" s="51">
        <f t="shared" si="71"/>
        <v>0</v>
      </c>
      <c r="DY33" s="52">
        <f t="shared" si="68"/>
        <v>0</v>
      </c>
      <c r="DZ33" s="307">
        <f t="shared" si="0"/>
        <v>0</v>
      </c>
    </row>
    <row r="34" spans="1:130" ht="18" customHeight="1" x14ac:dyDescent="0.3">
      <c r="B34" s="54"/>
      <c r="C34" s="54"/>
      <c r="D34" s="54"/>
      <c r="E34" s="239"/>
      <c r="F34" s="263"/>
      <c r="G34" s="263"/>
      <c r="H34" s="263"/>
      <c r="I34" s="56"/>
      <c r="J34" s="56"/>
      <c r="K34" s="265"/>
      <c r="L34" s="264"/>
      <c r="M34" s="57"/>
      <c r="N34" s="394"/>
      <c r="O34" s="214"/>
      <c r="P34" s="8">
        <f t="shared" si="1"/>
        <v>0</v>
      </c>
      <c r="Q34" s="50">
        <f t="shared" si="2"/>
        <v>0</v>
      </c>
      <c r="S34" s="201">
        <f t="shared" si="3"/>
        <v>0</v>
      </c>
      <c r="T34" s="201">
        <f t="shared" si="3"/>
        <v>0</v>
      </c>
      <c r="U34" s="8">
        <f t="shared" si="4"/>
        <v>0</v>
      </c>
      <c r="V34" s="50">
        <f t="shared" si="5"/>
        <v>0</v>
      </c>
      <c r="X34" s="201">
        <f t="shared" si="6"/>
        <v>0</v>
      </c>
      <c r="Y34" s="201">
        <f t="shared" si="6"/>
        <v>0</v>
      </c>
      <c r="Z34" s="8">
        <f t="shared" si="7"/>
        <v>0</v>
      </c>
      <c r="AA34" s="50">
        <f t="shared" si="8"/>
        <v>0</v>
      </c>
      <c r="AC34" s="201">
        <f t="shared" si="9"/>
        <v>0</v>
      </c>
      <c r="AD34" s="201">
        <f t="shared" si="9"/>
        <v>0</v>
      </c>
      <c r="AE34" s="8">
        <f t="shared" si="10"/>
        <v>0</v>
      </c>
      <c r="AF34" s="50">
        <f t="shared" si="11"/>
        <v>0</v>
      </c>
      <c r="AH34" s="375">
        <f t="shared" si="12"/>
        <v>0</v>
      </c>
      <c r="AI34" s="44">
        <f t="shared" si="12"/>
        <v>0</v>
      </c>
      <c r="AJ34" s="8">
        <f t="shared" si="13"/>
        <v>0</v>
      </c>
      <c r="AK34" s="50">
        <f t="shared" si="14"/>
        <v>0</v>
      </c>
      <c r="AM34" s="375">
        <f t="shared" si="15"/>
        <v>0</v>
      </c>
      <c r="AN34" s="44">
        <f t="shared" si="15"/>
        <v>0</v>
      </c>
      <c r="AO34" s="8">
        <f t="shared" si="16"/>
        <v>0</v>
      </c>
      <c r="AP34" s="50">
        <f t="shared" si="17"/>
        <v>0</v>
      </c>
      <c r="AR34" s="375">
        <f t="shared" si="18"/>
        <v>0</v>
      </c>
      <c r="AS34" s="44">
        <f t="shared" si="18"/>
        <v>0</v>
      </c>
      <c r="AT34" s="8">
        <f t="shared" si="19"/>
        <v>0</v>
      </c>
      <c r="AU34" s="50">
        <f t="shared" si="20"/>
        <v>0</v>
      </c>
      <c r="AW34" s="375">
        <f t="shared" si="21"/>
        <v>0</v>
      </c>
      <c r="AX34" s="44">
        <f t="shared" si="21"/>
        <v>0</v>
      </c>
      <c r="AY34" s="8">
        <f t="shared" si="22"/>
        <v>0</v>
      </c>
      <c r="AZ34" s="50">
        <f t="shared" si="23"/>
        <v>0</v>
      </c>
      <c r="BB34" s="375">
        <f t="shared" si="24"/>
        <v>0</v>
      </c>
      <c r="BC34" s="44">
        <f t="shared" si="24"/>
        <v>0</v>
      </c>
      <c r="BD34" s="8">
        <f t="shared" si="25"/>
        <v>0</v>
      </c>
      <c r="BE34" s="50">
        <f t="shared" si="26"/>
        <v>0</v>
      </c>
      <c r="BG34" s="375">
        <f t="shared" si="27"/>
        <v>0</v>
      </c>
      <c r="BH34" s="44">
        <f t="shared" si="27"/>
        <v>0</v>
      </c>
      <c r="BI34" s="8">
        <f t="shared" si="28"/>
        <v>0</v>
      </c>
      <c r="BJ34" s="50">
        <f t="shared" si="29"/>
        <v>0</v>
      </c>
      <c r="BL34" s="375">
        <f t="shared" si="30"/>
        <v>0</v>
      </c>
      <c r="BM34" s="44">
        <f t="shared" si="30"/>
        <v>0</v>
      </c>
      <c r="BN34" s="8">
        <f t="shared" si="31"/>
        <v>0</v>
      </c>
      <c r="BO34" s="50">
        <f t="shared" si="32"/>
        <v>0</v>
      </c>
      <c r="BQ34" s="375">
        <f t="shared" si="33"/>
        <v>0</v>
      </c>
      <c r="BR34" s="44">
        <f t="shared" si="33"/>
        <v>0</v>
      </c>
      <c r="BS34" s="8">
        <f t="shared" si="34"/>
        <v>0</v>
      </c>
      <c r="BT34" s="50">
        <f t="shared" si="35"/>
        <v>0</v>
      </c>
      <c r="BV34" s="375">
        <f t="shared" si="36"/>
        <v>0</v>
      </c>
      <c r="BW34" s="44">
        <f t="shared" si="36"/>
        <v>0</v>
      </c>
      <c r="BX34" s="8">
        <f t="shared" si="37"/>
        <v>0</v>
      </c>
      <c r="BY34" s="50">
        <f t="shared" si="38"/>
        <v>0</v>
      </c>
      <c r="CA34" s="375">
        <f t="shared" si="39"/>
        <v>0</v>
      </c>
      <c r="CB34" s="44">
        <f t="shared" si="39"/>
        <v>0</v>
      </c>
      <c r="CC34" s="8">
        <f t="shared" si="40"/>
        <v>0</v>
      </c>
      <c r="CD34" s="50">
        <f t="shared" si="41"/>
        <v>0</v>
      </c>
      <c r="CF34" s="375">
        <f t="shared" si="42"/>
        <v>0</v>
      </c>
      <c r="CG34" s="44">
        <f t="shared" si="42"/>
        <v>0</v>
      </c>
      <c r="CH34" s="8">
        <f t="shared" si="43"/>
        <v>0</v>
      </c>
      <c r="CI34" s="50">
        <f t="shared" si="44"/>
        <v>0</v>
      </c>
      <c r="CK34" s="375">
        <f t="shared" si="45"/>
        <v>0</v>
      </c>
      <c r="CL34" s="44">
        <f t="shared" si="45"/>
        <v>0</v>
      </c>
      <c r="CM34" s="8">
        <f t="shared" si="46"/>
        <v>0</v>
      </c>
      <c r="CN34" s="50">
        <f t="shared" si="47"/>
        <v>0</v>
      </c>
      <c r="CP34" s="375">
        <f t="shared" si="48"/>
        <v>0</v>
      </c>
      <c r="CQ34" s="44">
        <f t="shared" si="48"/>
        <v>0</v>
      </c>
      <c r="CR34" s="8">
        <f t="shared" si="49"/>
        <v>0</v>
      </c>
      <c r="CS34" s="50">
        <f t="shared" si="50"/>
        <v>0</v>
      </c>
      <c r="CU34" s="375">
        <f t="shared" si="51"/>
        <v>0</v>
      </c>
      <c r="CV34" s="44">
        <f t="shared" si="51"/>
        <v>0</v>
      </c>
      <c r="CW34" s="8">
        <f t="shared" si="52"/>
        <v>0</v>
      </c>
      <c r="CX34" s="50">
        <f t="shared" si="53"/>
        <v>0</v>
      </c>
      <c r="CZ34" s="375">
        <f t="shared" si="54"/>
        <v>0</v>
      </c>
      <c r="DA34" s="44">
        <f t="shared" si="54"/>
        <v>0</v>
      </c>
      <c r="DB34" s="8">
        <f t="shared" si="55"/>
        <v>0</v>
      </c>
      <c r="DC34" s="50">
        <f t="shared" si="56"/>
        <v>0</v>
      </c>
      <c r="DE34" s="375">
        <f t="shared" si="57"/>
        <v>0</v>
      </c>
      <c r="DF34" s="44">
        <f t="shared" si="57"/>
        <v>0</v>
      </c>
      <c r="DG34" s="8">
        <f t="shared" si="58"/>
        <v>0</v>
      </c>
      <c r="DH34" s="50">
        <f t="shared" si="59"/>
        <v>0</v>
      </c>
      <c r="DJ34" s="375">
        <f t="shared" si="60"/>
        <v>0</v>
      </c>
      <c r="DK34" s="44">
        <f t="shared" si="60"/>
        <v>0</v>
      </c>
      <c r="DL34" s="8">
        <f t="shared" si="61"/>
        <v>0</v>
      </c>
      <c r="DM34" s="50">
        <f t="shared" si="62"/>
        <v>0</v>
      </c>
      <c r="DO34" s="375">
        <f t="shared" si="63"/>
        <v>0</v>
      </c>
      <c r="DP34" s="44">
        <f t="shared" si="63"/>
        <v>0</v>
      </c>
      <c r="DQ34" s="8">
        <f t="shared" si="64"/>
        <v>0</v>
      </c>
      <c r="DR34" s="50">
        <f t="shared" si="65"/>
        <v>0</v>
      </c>
      <c r="DT34" s="51">
        <f t="shared" si="69"/>
        <v>0</v>
      </c>
      <c r="DU34" s="50">
        <f t="shared" si="66"/>
        <v>0</v>
      </c>
      <c r="DV34" s="52">
        <v>0</v>
      </c>
      <c r="DW34" s="50">
        <f t="shared" si="67"/>
        <v>0</v>
      </c>
      <c r="DX34" s="51">
        <f t="shared" si="71"/>
        <v>0</v>
      </c>
      <c r="DY34" s="52">
        <f t="shared" si="68"/>
        <v>0</v>
      </c>
      <c r="DZ34" s="307">
        <f t="shared" si="0"/>
        <v>0</v>
      </c>
    </row>
    <row r="35" spans="1:130" ht="18" customHeight="1" x14ac:dyDescent="0.3">
      <c r="B35" s="54"/>
      <c r="C35" s="54"/>
      <c r="D35" s="54"/>
      <c r="E35" s="239"/>
      <c r="F35" s="263"/>
      <c r="G35" s="263"/>
      <c r="H35" s="263"/>
      <c r="I35" s="56"/>
      <c r="J35" s="56"/>
      <c r="K35" s="265"/>
      <c r="L35" s="264"/>
      <c r="M35" s="57"/>
      <c r="N35" s="394"/>
      <c r="O35" s="214"/>
      <c r="P35" s="8">
        <f t="shared" si="1"/>
        <v>0</v>
      </c>
      <c r="Q35" s="50">
        <f t="shared" si="2"/>
        <v>0</v>
      </c>
      <c r="S35" s="201">
        <f t="shared" si="3"/>
        <v>0</v>
      </c>
      <c r="T35" s="201">
        <f t="shared" si="3"/>
        <v>0</v>
      </c>
      <c r="U35" s="8">
        <f t="shared" si="4"/>
        <v>0</v>
      </c>
      <c r="V35" s="50">
        <f t="shared" si="5"/>
        <v>0</v>
      </c>
      <c r="X35" s="201">
        <f t="shared" si="6"/>
        <v>0</v>
      </c>
      <c r="Y35" s="201">
        <f t="shared" si="6"/>
        <v>0</v>
      </c>
      <c r="Z35" s="8">
        <f t="shared" si="7"/>
        <v>0</v>
      </c>
      <c r="AA35" s="50">
        <f t="shared" si="8"/>
        <v>0</v>
      </c>
      <c r="AC35" s="201">
        <f t="shared" si="9"/>
        <v>0</v>
      </c>
      <c r="AD35" s="201">
        <f t="shared" si="9"/>
        <v>0</v>
      </c>
      <c r="AE35" s="8">
        <f t="shared" si="10"/>
        <v>0</v>
      </c>
      <c r="AF35" s="50">
        <f t="shared" si="11"/>
        <v>0</v>
      </c>
      <c r="AH35" s="375">
        <f t="shared" si="12"/>
        <v>0</v>
      </c>
      <c r="AI35" s="44">
        <f t="shared" si="12"/>
        <v>0</v>
      </c>
      <c r="AJ35" s="8">
        <f t="shared" si="13"/>
        <v>0</v>
      </c>
      <c r="AK35" s="50">
        <f t="shared" si="14"/>
        <v>0</v>
      </c>
      <c r="AM35" s="375">
        <f t="shared" si="15"/>
        <v>0</v>
      </c>
      <c r="AN35" s="44">
        <f t="shared" si="15"/>
        <v>0</v>
      </c>
      <c r="AO35" s="8">
        <f t="shared" si="16"/>
        <v>0</v>
      </c>
      <c r="AP35" s="50">
        <f t="shared" si="17"/>
        <v>0</v>
      </c>
      <c r="AR35" s="375">
        <f t="shared" si="18"/>
        <v>0</v>
      </c>
      <c r="AS35" s="44">
        <f t="shared" si="18"/>
        <v>0</v>
      </c>
      <c r="AT35" s="8">
        <f t="shared" si="19"/>
        <v>0</v>
      </c>
      <c r="AU35" s="50">
        <f t="shared" si="20"/>
        <v>0</v>
      </c>
      <c r="AW35" s="375">
        <f t="shared" si="21"/>
        <v>0</v>
      </c>
      <c r="AX35" s="44">
        <f t="shared" si="21"/>
        <v>0</v>
      </c>
      <c r="AY35" s="8">
        <f t="shared" si="22"/>
        <v>0</v>
      </c>
      <c r="AZ35" s="50">
        <f t="shared" si="23"/>
        <v>0</v>
      </c>
      <c r="BB35" s="375">
        <f t="shared" si="24"/>
        <v>0</v>
      </c>
      <c r="BC35" s="44">
        <f t="shared" si="24"/>
        <v>0</v>
      </c>
      <c r="BD35" s="8">
        <f t="shared" si="25"/>
        <v>0</v>
      </c>
      <c r="BE35" s="50">
        <f t="shared" si="26"/>
        <v>0</v>
      </c>
      <c r="BG35" s="375">
        <f t="shared" si="27"/>
        <v>0</v>
      </c>
      <c r="BH35" s="44">
        <f t="shared" si="27"/>
        <v>0</v>
      </c>
      <c r="BI35" s="8">
        <f t="shared" si="28"/>
        <v>0</v>
      </c>
      <c r="BJ35" s="50">
        <f t="shared" si="29"/>
        <v>0</v>
      </c>
      <c r="BL35" s="375">
        <f t="shared" si="30"/>
        <v>0</v>
      </c>
      <c r="BM35" s="44">
        <f t="shared" si="30"/>
        <v>0</v>
      </c>
      <c r="BN35" s="8">
        <f t="shared" si="31"/>
        <v>0</v>
      </c>
      <c r="BO35" s="50">
        <f t="shared" si="32"/>
        <v>0</v>
      </c>
      <c r="BQ35" s="375">
        <f t="shared" si="33"/>
        <v>0</v>
      </c>
      <c r="BR35" s="44">
        <f t="shared" si="33"/>
        <v>0</v>
      </c>
      <c r="BS35" s="8">
        <f t="shared" si="34"/>
        <v>0</v>
      </c>
      <c r="BT35" s="50">
        <f t="shared" si="35"/>
        <v>0</v>
      </c>
      <c r="BV35" s="375">
        <f t="shared" si="36"/>
        <v>0</v>
      </c>
      <c r="BW35" s="44">
        <f t="shared" si="36"/>
        <v>0</v>
      </c>
      <c r="BX35" s="8">
        <f t="shared" si="37"/>
        <v>0</v>
      </c>
      <c r="BY35" s="50">
        <f t="shared" si="38"/>
        <v>0</v>
      </c>
      <c r="CA35" s="375">
        <f t="shared" si="39"/>
        <v>0</v>
      </c>
      <c r="CB35" s="44">
        <f t="shared" si="39"/>
        <v>0</v>
      </c>
      <c r="CC35" s="8">
        <f t="shared" si="40"/>
        <v>0</v>
      </c>
      <c r="CD35" s="50">
        <f t="shared" si="41"/>
        <v>0</v>
      </c>
      <c r="CF35" s="375">
        <f t="shared" si="42"/>
        <v>0</v>
      </c>
      <c r="CG35" s="44">
        <f t="shared" si="42"/>
        <v>0</v>
      </c>
      <c r="CH35" s="8">
        <f t="shared" si="43"/>
        <v>0</v>
      </c>
      <c r="CI35" s="50">
        <f t="shared" si="44"/>
        <v>0</v>
      </c>
      <c r="CK35" s="375">
        <f t="shared" si="45"/>
        <v>0</v>
      </c>
      <c r="CL35" s="44">
        <f t="shared" si="45"/>
        <v>0</v>
      </c>
      <c r="CM35" s="8">
        <f t="shared" si="46"/>
        <v>0</v>
      </c>
      <c r="CN35" s="50">
        <f t="shared" si="47"/>
        <v>0</v>
      </c>
      <c r="CP35" s="375">
        <f t="shared" si="48"/>
        <v>0</v>
      </c>
      <c r="CQ35" s="44">
        <f t="shared" si="48"/>
        <v>0</v>
      </c>
      <c r="CR35" s="8">
        <f t="shared" si="49"/>
        <v>0</v>
      </c>
      <c r="CS35" s="50">
        <f t="shared" si="50"/>
        <v>0</v>
      </c>
      <c r="CU35" s="375">
        <f t="shared" si="51"/>
        <v>0</v>
      </c>
      <c r="CV35" s="44">
        <f t="shared" si="51"/>
        <v>0</v>
      </c>
      <c r="CW35" s="8">
        <f t="shared" si="52"/>
        <v>0</v>
      </c>
      <c r="CX35" s="50">
        <f t="shared" si="53"/>
        <v>0</v>
      </c>
      <c r="CZ35" s="375">
        <f t="shared" si="54"/>
        <v>0</v>
      </c>
      <c r="DA35" s="44">
        <f t="shared" si="54"/>
        <v>0</v>
      </c>
      <c r="DB35" s="8">
        <f t="shared" si="55"/>
        <v>0</v>
      </c>
      <c r="DC35" s="50">
        <f t="shared" si="56"/>
        <v>0</v>
      </c>
      <c r="DE35" s="375">
        <f t="shared" si="57"/>
        <v>0</v>
      </c>
      <c r="DF35" s="44">
        <f t="shared" si="57"/>
        <v>0</v>
      </c>
      <c r="DG35" s="8">
        <f t="shared" si="58"/>
        <v>0</v>
      </c>
      <c r="DH35" s="50">
        <f t="shared" si="59"/>
        <v>0</v>
      </c>
      <c r="DJ35" s="375">
        <f t="shared" si="60"/>
        <v>0</v>
      </c>
      <c r="DK35" s="44">
        <f t="shared" si="60"/>
        <v>0</v>
      </c>
      <c r="DL35" s="8">
        <f t="shared" si="61"/>
        <v>0</v>
      </c>
      <c r="DM35" s="50">
        <f t="shared" si="62"/>
        <v>0</v>
      </c>
      <c r="DO35" s="375">
        <f t="shared" si="63"/>
        <v>0</v>
      </c>
      <c r="DP35" s="44">
        <f t="shared" si="63"/>
        <v>0</v>
      </c>
      <c r="DQ35" s="8">
        <f t="shared" si="64"/>
        <v>0</v>
      </c>
      <c r="DR35" s="50">
        <f t="shared" si="65"/>
        <v>0</v>
      </c>
      <c r="DT35" s="51">
        <f t="shared" si="69"/>
        <v>0</v>
      </c>
      <c r="DU35" s="50">
        <f t="shared" si="66"/>
        <v>0</v>
      </c>
      <c r="DV35" s="52">
        <v>0</v>
      </c>
      <c r="DW35" s="50">
        <f t="shared" si="67"/>
        <v>0</v>
      </c>
      <c r="DX35" s="51">
        <f t="shared" si="71"/>
        <v>0</v>
      </c>
      <c r="DY35" s="52">
        <f t="shared" si="68"/>
        <v>0</v>
      </c>
      <c r="DZ35" s="307">
        <f t="shared" si="0"/>
        <v>0</v>
      </c>
    </row>
    <row r="36" spans="1:130" ht="18" customHeight="1" x14ac:dyDescent="0.3">
      <c r="B36" s="54"/>
      <c r="C36" s="54"/>
      <c r="D36" s="54"/>
      <c r="E36" s="239"/>
      <c r="F36" s="263"/>
      <c r="G36" s="263"/>
      <c r="H36" s="263"/>
      <c r="I36" s="56"/>
      <c r="J36" s="56"/>
      <c r="K36" s="265"/>
      <c r="L36" s="264"/>
      <c r="M36" s="57"/>
      <c r="N36" s="394"/>
      <c r="O36" s="214"/>
      <c r="P36" s="8">
        <f t="shared" si="1"/>
        <v>0</v>
      </c>
      <c r="Q36" s="50">
        <f t="shared" si="2"/>
        <v>0</v>
      </c>
      <c r="S36" s="201">
        <f t="shared" si="3"/>
        <v>0</v>
      </c>
      <c r="T36" s="201">
        <f t="shared" si="3"/>
        <v>0</v>
      </c>
      <c r="U36" s="8">
        <f t="shared" si="4"/>
        <v>0</v>
      </c>
      <c r="V36" s="50">
        <f t="shared" si="5"/>
        <v>0</v>
      </c>
      <c r="X36" s="201">
        <f t="shared" si="6"/>
        <v>0</v>
      </c>
      <c r="Y36" s="201">
        <f t="shared" si="6"/>
        <v>0</v>
      </c>
      <c r="Z36" s="8">
        <f t="shared" si="7"/>
        <v>0</v>
      </c>
      <c r="AA36" s="50">
        <f t="shared" si="8"/>
        <v>0</v>
      </c>
      <c r="AC36" s="201">
        <f t="shared" si="9"/>
        <v>0</v>
      </c>
      <c r="AD36" s="201">
        <f t="shared" si="9"/>
        <v>0</v>
      </c>
      <c r="AE36" s="8">
        <f t="shared" si="10"/>
        <v>0</v>
      </c>
      <c r="AF36" s="50">
        <f t="shared" si="11"/>
        <v>0</v>
      </c>
      <c r="AH36" s="375">
        <f t="shared" si="12"/>
        <v>0</v>
      </c>
      <c r="AI36" s="44">
        <f t="shared" si="12"/>
        <v>0</v>
      </c>
      <c r="AJ36" s="8">
        <f t="shared" si="13"/>
        <v>0</v>
      </c>
      <c r="AK36" s="50">
        <f t="shared" si="14"/>
        <v>0</v>
      </c>
      <c r="AM36" s="375">
        <f t="shared" si="15"/>
        <v>0</v>
      </c>
      <c r="AN36" s="44">
        <f t="shared" si="15"/>
        <v>0</v>
      </c>
      <c r="AO36" s="8">
        <f t="shared" si="16"/>
        <v>0</v>
      </c>
      <c r="AP36" s="50">
        <f t="shared" si="17"/>
        <v>0</v>
      </c>
      <c r="AR36" s="375">
        <f t="shared" si="18"/>
        <v>0</v>
      </c>
      <c r="AS36" s="44">
        <f t="shared" si="18"/>
        <v>0</v>
      </c>
      <c r="AT36" s="8">
        <f t="shared" si="19"/>
        <v>0</v>
      </c>
      <c r="AU36" s="50">
        <f t="shared" si="20"/>
        <v>0</v>
      </c>
      <c r="AW36" s="375">
        <f t="shared" si="21"/>
        <v>0</v>
      </c>
      <c r="AX36" s="44">
        <f t="shared" si="21"/>
        <v>0</v>
      </c>
      <c r="AY36" s="8">
        <f t="shared" si="22"/>
        <v>0</v>
      </c>
      <c r="AZ36" s="50">
        <f t="shared" si="23"/>
        <v>0</v>
      </c>
      <c r="BB36" s="375">
        <f t="shared" si="24"/>
        <v>0</v>
      </c>
      <c r="BC36" s="44">
        <f t="shared" si="24"/>
        <v>0</v>
      </c>
      <c r="BD36" s="8">
        <f t="shared" si="25"/>
        <v>0</v>
      </c>
      <c r="BE36" s="50">
        <f t="shared" si="26"/>
        <v>0</v>
      </c>
      <c r="BG36" s="375">
        <f t="shared" si="27"/>
        <v>0</v>
      </c>
      <c r="BH36" s="44">
        <f t="shared" si="27"/>
        <v>0</v>
      </c>
      <c r="BI36" s="8">
        <f t="shared" si="28"/>
        <v>0</v>
      </c>
      <c r="BJ36" s="50">
        <f t="shared" si="29"/>
        <v>0</v>
      </c>
      <c r="BL36" s="375">
        <f t="shared" si="30"/>
        <v>0</v>
      </c>
      <c r="BM36" s="44">
        <f t="shared" si="30"/>
        <v>0</v>
      </c>
      <c r="BN36" s="8">
        <f t="shared" si="31"/>
        <v>0</v>
      </c>
      <c r="BO36" s="50">
        <f t="shared" si="32"/>
        <v>0</v>
      </c>
      <c r="BQ36" s="375">
        <f t="shared" si="33"/>
        <v>0</v>
      </c>
      <c r="BR36" s="44">
        <f t="shared" si="33"/>
        <v>0</v>
      </c>
      <c r="BS36" s="8">
        <f t="shared" si="34"/>
        <v>0</v>
      </c>
      <c r="BT36" s="50">
        <f t="shared" si="35"/>
        <v>0</v>
      </c>
      <c r="BV36" s="375">
        <f t="shared" si="36"/>
        <v>0</v>
      </c>
      <c r="BW36" s="44">
        <f t="shared" si="36"/>
        <v>0</v>
      </c>
      <c r="BX36" s="8">
        <f t="shared" si="37"/>
        <v>0</v>
      </c>
      <c r="BY36" s="50">
        <f t="shared" si="38"/>
        <v>0</v>
      </c>
      <c r="CA36" s="375">
        <f t="shared" si="39"/>
        <v>0</v>
      </c>
      <c r="CB36" s="44">
        <f t="shared" si="39"/>
        <v>0</v>
      </c>
      <c r="CC36" s="8">
        <f t="shared" si="40"/>
        <v>0</v>
      </c>
      <c r="CD36" s="50">
        <f t="shared" si="41"/>
        <v>0</v>
      </c>
      <c r="CF36" s="375">
        <f t="shared" si="42"/>
        <v>0</v>
      </c>
      <c r="CG36" s="44">
        <f t="shared" si="42"/>
        <v>0</v>
      </c>
      <c r="CH36" s="8">
        <f t="shared" si="43"/>
        <v>0</v>
      </c>
      <c r="CI36" s="50">
        <f t="shared" si="44"/>
        <v>0</v>
      </c>
      <c r="CK36" s="375">
        <f t="shared" si="45"/>
        <v>0</v>
      </c>
      <c r="CL36" s="44">
        <f t="shared" si="45"/>
        <v>0</v>
      </c>
      <c r="CM36" s="8">
        <f t="shared" si="46"/>
        <v>0</v>
      </c>
      <c r="CN36" s="50">
        <f t="shared" si="47"/>
        <v>0</v>
      </c>
      <c r="CP36" s="375">
        <f t="shared" si="48"/>
        <v>0</v>
      </c>
      <c r="CQ36" s="44">
        <f t="shared" si="48"/>
        <v>0</v>
      </c>
      <c r="CR36" s="8">
        <f t="shared" si="49"/>
        <v>0</v>
      </c>
      <c r="CS36" s="50">
        <f t="shared" si="50"/>
        <v>0</v>
      </c>
      <c r="CU36" s="375">
        <f t="shared" si="51"/>
        <v>0</v>
      </c>
      <c r="CV36" s="44">
        <f t="shared" si="51"/>
        <v>0</v>
      </c>
      <c r="CW36" s="8">
        <f t="shared" si="52"/>
        <v>0</v>
      </c>
      <c r="CX36" s="50">
        <f t="shared" si="53"/>
        <v>0</v>
      </c>
      <c r="CZ36" s="375">
        <f t="shared" si="54"/>
        <v>0</v>
      </c>
      <c r="DA36" s="44">
        <f t="shared" si="54"/>
        <v>0</v>
      </c>
      <c r="DB36" s="8">
        <f t="shared" si="55"/>
        <v>0</v>
      </c>
      <c r="DC36" s="50">
        <f t="shared" si="56"/>
        <v>0</v>
      </c>
      <c r="DE36" s="375">
        <f t="shared" si="57"/>
        <v>0</v>
      </c>
      <c r="DF36" s="44">
        <f t="shared" si="57"/>
        <v>0</v>
      </c>
      <c r="DG36" s="8">
        <f t="shared" si="58"/>
        <v>0</v>
      </c>
      <c r="DH36" s="50">
        <f t="shared" si="59"/>
        <v>0</v>
      </c>
      <c r="DJ36" s="375">
        <f t="shared" si="60"/>
        <v>0</v>
      </c>
      <c r="DK36" s="44">
        <f t="shared" si="60"/>
        <v>0</v>
      </c>
      <c r="DL36" s="8">
        <f t="shared" si="61"/>
        <v>0</v>
      </c>
      <c r="DM36" s="50">
        <f t="shared" si="62"/>
        <v>0</v>
      </c>
      <c r="DO36" s="375">
        <f t="shared" si="63"/>
        <v>0</v>
      </c>
      <c r="DP36" s="44">
        <f t="shared" si="63"/>
        <v>0</v>
      </c>
      <c r="DQ36" s="8">
        <f t="shared" si="64"/>
        <v>0</v>
      </c>
      <c r="DR36" s="50">
        <f t="shared" si="65"/>
        <v>0</v>
      </c>
      <c r="DT36" s="51">
        <f t="shared" si="69"/>
        <v>0</v>
      </c>
      <c r="DU36" s="50">
        <f t="shared" si="66"/>
        <v>0</v>
      </c>
      <c r="DV36" s="52">
        <v>0</v>
      </c>
      <c r="DW36" s="50">
        <f t="shared" si="67"/>
        <v>0</v>
      </c>
      <c r="DX36" s="51">
        <f t="shared" si="71"/>
        <v>0</v>
      </c>
      <c r="DY36" s="52">
        <f t="shared" si="68"/>
        <v>0</v>
      </c>
      <c r="DZ36" s="307">
        <f t="shared" si="0"/>
        <v>0</v>
      </c>
    </row>
    <row r="37" spans="1:130" ht="18" customHeight="1" x14ac:dyDescent="0.3">
      <c r="B37" s="54"/>
      <c r="C37" s="54"/>
      <c r="D37" s="54"/>
      <c r="E37" s="239"/>
      <c r="F37" s="263"/>
      <c r="G37" s="263"/>
      <c r="H37" s="263"/>
      <c r="I37" s="56"/>
      <c r="J37" s="56"/>
      <c r="K37" s="265"/>
      <c r="L37" s="264"/>
      <c r="M37" s="57"/>
      <c r="N37" s="394"/>
      <c r="O37" s="214"/>
      <c r="P37" s="8">
        <f t="shared" si="1"/>
        <v>0</v>
      </c>
      <c r="Q37" s="50">
        <f t="shared" si="2"/>
        <v>0</v>
      </c>
      <c r="S37" s="201">
        <f t="shared" si="3"/>
        <v>0</v>
      </c>
      <c r="T37" s="201">
        <f t="shared" si="3"/>
        <v>0</v>
      </c>
      <c r="U37" s="8">
        <f t="shared" si="4"/>
        <v>0</v>
      </c>
      <c r="V37" s="50">
        <f t="shared" si="5"/>
        <v>0</v>
      </c>
      <c r="X37" s="201">
        <f t="shared" si="6"/>
        <v>0</v>
      </c>
      <c r="Y37" s="201">
        <f t="shared" si="6"/>
        <v>0</v>
      </c>
      <c r="Z37" s="8">
        <f t="shared" si="7"/>
        <v>0</v>
      </c>
      <c r="AA37" s="50">
        <f t="shared" si="8"/>
        <v>0</v>
      </c>
      <c r="AC37" s="201">
        <f t="shared" si="9"/>
        <v>0</v>
      </c>
      <c r="AD37" s="201">
        <f t="shared" si="9"/>
        <v>0</v>
      </c>
      <c r="AE37" s="8">
        <f t="shared" si="10"/>
        <v>0</v>
      </c>
      <c r="AF37" s="50">
        <f t="shared" si="11"/>
        <v>0</v>
      </c>
      <c r="AH37" s="375">
        <f t="shared" si="12"/>
        <v>0</v>
      </c>
      <c r="AI37" s="44">
        <f t="shared" si="12"/>
        <v>0</v>
      </c>
      <c r="AJ37" s="8">
        <f t="shared" si="13"/>
        <v>0</v>
      </c>
      <c r="AK37" s="50">
        <f t="shared" si="14"/>
        <v>0</v>
      </c>
      <c r="AM37" s="375">
        <f t="shared" si="15"/>
        <v>0</v>
      </c>
      <c r="AN37" s="44">
        <f t="shared" si="15"/>
        <v>0</v>
      </c>
      <c r="AO37" s="8">
        <f t="shared" si="16"/>
        <v>0</v>
      </c>
      <c r="AP37" s="50">
        <f t="shared" si="17"/>
        <v>0</v>
      </c>
      <c r="AR37" s="375">
        <f t="shared" si="18"/>
        <v>0</v>
      </c>
      <c r="AS37" s="44">
        <f t="shared" si="18"/>
        <v>0</v>
      </c>
      <c r="AT37" s="8">
        <f t="shared" si="19"/>
        <v>0</v>
      </c>
      <c r="AU37" s="50">
        <f t="shared" si="20"/>
        <v>0</v>
      </c>
      <c r="AW37" s="375">
        <f t="shared" si="21"/>
        <v>0</v>
      </c>
      <c r="AX37" s="44">
        <f t="shared" si="21"/>
        <v>0</v>
      </c>
      <c r="AY37" s="8">
        <f t="shared" si="22"/>
        <v>0</v>
      </c>
      <c r="AZ37" s="50">
        <f t="shared" si="23"/>
        <v>0</v>
      </c>
      <c r="BB37" s="375">
        <f t="shared" si="24"/>
        <v>0</v>
      </c>
      <c r="BC37" s="44">
        <f t="shared" si="24"/>
        <v>0</v>
      </c>
      <c r="BD37" s="8">
        <f t="shared" si="25"/>
        <v>0</v>
      </c>
      <c r="BE37" s="50">
        <f t="shared" si="26"/>
        <v>0</v>
      </c>
      <c r="BG37" s="375">
        <f t="shared" si="27"/>
        <v>0</v>
      </c>
      <c r="BH37" s="44">
        <f t="shared" si="27"/>
        <v>0</v>
      </c>
      <c r="BI37" s="8">
        <f t="shared" si="28"/>
        <v>0</v>
      </c>
      <c r="BJ37" s="50">
        <f t="shared" si="29"/>
        <v>0</v>
      </c>
      <c r="BL37" s="375">
        <f t="shared" si="30"/>
        <v>0</v>
      </c>
      <c r="BM37" s="44">
        <f t="shared" si="30"/>
        <v>0</v>
      </c>
      <c r="BN37" s="8">
        <f t="shared" si="31"/>
        <v>0</v>
      </c>
      <c r="BO37" s="50">
        <f t="shared" si="32"/>
        <v>0</v>
      </c>
      <c r="BQ37" s="375">
        <f t="shared" si="33"/>
        <v>0</v>
      </c>
      <c r="BR37" s="44">
        <f t="shared" si="33"/>
        <v>0</v>
      </c>
      <c r="BS37" s="8">
        <f t="shared" si="34"/>
        <v>0</v>
      </c>
      <c r="BT37" s="50">
        <f t="shared" si="35"/>
        <v>0</v>
      </c>
      <c r="BV37" s="375">
        <f t="shared" si="36"/>
        <v>0</v>
      </c>
      <c r="BW37" s="44">
        <f t="shared" si="36"/>
        <v>0</v>
      </c>
      <c r="BX37" s="8">
        <f t="shared" si="37"/>
        <v>0</v>
      </c>
      <c r="BY37" s="50">
        <f t="shared" si="38"/>
        <v>0</v>
      </c>
      <c r="CA37" s="375">
        <f t="shared" si="39"/>
        <v>0</v>
      </c>
      <c r="CB37" s="44">
        <f t="shared" si="39"/>
        <v>0</v>
      </c>
      <c r="CC37" s="8">
        <f t="shared" si="40"/>
        <v>0</v>
      </c>
      <c r="CD37" s="50">
        <f t="shared" si="41"/>
        <v>0</v>
      </c>
      <c r="CF37" s="375">
        <f t="shared" si="42"/>
        <v>0</v>
      </c>
      <c r="CG37" s="44">
        <f t="shared" si="42"/>
        <v>0</v>
      </c>
      <c r="CH37" s="8">
        <f t="shared" si="43"/>
        <v>0</v>
      </c>
      <c r="CI37" s="50">
        <f t="shared" si="44"/>
        <v>0</v>
      </c>
      <c r="CK37" s="375">
        <f t="shared" si="45"/>
        <v>0</v>
      </c>
      <c r="CL37" s="44">
        <f t="shared" si="45"/>
        <v>0</v>
      </c>
      <c r="CM37" s="8">
        <f t="shared" si="46"/>
        <v>0</v>
      </c>
      <c r="CN37" s="50">
        <f t="shared" si="47"/>
        <v>0</v>
      </c>
      <c r="CP37" s="375">
        <f t="shared" si="48"/>
        <v>0</v>
      </c>
      <c r="CQ37" s="44">
        <f t="shared" si="48"/>
        <v>0</v>
      </c>
      <c r="CR37" s="8">
        <f t="shared" si="49"/>
        <v>0</v>
      </c>
      <c r="CS37" s="50">
        <f t="shared" si="50"/>
        <v>0</v>
      </c>
      <c r="CU37" s="375">
        <f t="shared" si="51"/>
        <v>0</v>
      </c>
      <c r="CV37" s="44">
        <f t="shared" si="51"/>
        <v>0</v>
      </c>
      <c r="CW37" s="8">
        <f t="shared" si="52"/>
        <v>0</v>
      </c>
      <c r="CX37" s="50">
        <f t="shared" si="53"/>
        <v>0</v>
      </c>
      <c r="CZ37" s="375">
        <f t="shared" si="54"/>
        <v>0</v>
      </c>
      <c r="DA37" s="44">
        <f t="shared" si="54"/>
        <v>0</v>
      </c>
      <c r="DB37" s="8">
        <f t="shared" si="55"/>
        <v>0</v>
      </c>
      <c r="DC37" s="50">
        <f t="shared" si="56"/>
        <v>0</v>
      </c>
      <c r="DE37" s="375">
        <f t="shared" si="57"/>
        <v>0</v>
      </c>
      <c r="DF37" s="44">
        <f t="shared" si="57"/>
        <v>0</v>
      </c>
      <c r="DG37" s="8">
        <f t="shared" si="58"/>
        <v>0</v>
      </c>
      <c r="DH37" s="50">
        <f t="shared" si="59"/>
        <v>0</v>
      </c>
      <c r="DJ37" s="375">
        <f t="shared" si="60"/>
        <v>0</v>
      </c>
      <c r="DK37" s="44">
        <f t="shared" si="60"/>
        <v>0</v>
      </c>
      <c r="DL37" s="8">
        <f t="shared" si="61"/>
        <v>0</v>
      </c>
      <c r="DM37" s="50">
        <f t="shared" si="62"/>
        <v>0</v>
      </c>
      <c r="DO37" s="375">
        <f t="shared" si="63"/>
        <v>0</v>
      </c>
      <c r="DP37" s="44">
        <f t="shared" si="63"/>
        <v>0</v>
      </c>
      <c r="DQ37" s="8">
        <f t="shared" si="64"/>
        <v>0</v>
      </c>
      <c r="DR37" s="50">
        <f t="shared" si="65"/>
        <v>0</v>
      </c>
      <c r="DT37" s="51">
        <f t="shared" si="69"/>
        <v>0</v>
      </c>
      <c r="DU37" s="50">
        <f t="shared" si="66"/>
        <v>0</v>
      </c>
      <c r="DV37" s="52">
        <v>0</v>
      </c>
      <c r="DW37" s="50">
        <f t="shared" si="67"/>
        <v>0</v>
      </c>
      <c r="DX37" s="51">
        <f t="shared" si="71"/>
        <v>0</v>
      </c>
      <c r="DY37" s="52">
        <f t="shared" si="68"/>
        <v>0</v>
      </c>
      <c r="DZ37" s="307">
        <f t="shared" si="0"/>
        <v>0</v>
      </c>
    </row>
    <row r="38" spans="1:130" ht="18" customHeight="1" x14ac:dyDescent="0.3">
      <c r="B38" s="54"/>
      <c r="C38" s="54"/>
      <c r="D38" s="54"/>
      <c r="E38" s="239"/>
      <c r="F38" s="263"/>
      <c r="G38" s="263"/>
      <c r="H38" s="263"/>
      <c r="I38" s="56"/>
      <c r="J38" s="56"/>
      <c r="K38" s="265"/>
      <c r="L38" s="264"/>
      <c r="M38" s="57"/>
      <c r="N38" s="394"/>
      <c r="O38" s="214"/>
      <c r="P38" s="8">
        <f t="shared" si="1"/>
        <v>0</v>
      </c>
      <c r="Q38" s="50">
        <f t="shared" si="2"/>
        <v>0</v>
      </c>
      <c r="S38" s="201">
        <f t="shared" si="3"/>
        <v>0</v>
      </c>
      <c r="T38" s="201">
        <f t="shared" si="3"/>
        <v>0</v>
      </c>
      <c r="U38" s="8">
        <f t="shared" si="4"/>
        <v>0</v>
      </c>
      <c r="V38" s="50">
        <f t="shared" si="5"/>
        <v>0</v>
      </c>
      <c r="X38" s="201">
        <f t="shared" si="6"/>
        <v>0</v>
      </c>
      <c r="Y38" s="201">
        <f t="shared" si="6"/>
        <v>0</v>
      </c>
      <c r="Z38" s="8">
        <f t="shared" si="7"/>
        <v>0</v>
      </c>
      <c r="AA38" s="50">
        <f t="shared" si="8"/>
        <v>0</v>
      </c>
      <c r="AC38" s="201">
        <f t="shared" si="9"/>
        <v>0</v>
      </c>
      <c r="AD38" s="201">
        <f t="shared" si="9"/>
        <v>0</v>
      </c>
      <c r="AE38" s="8">
        <f t="shared" si="10"/>
        <v>0</v>
      </c>
      <c r="AF38" s="50">
        <f t="shared" si="11"/>
        <v>0</v>
      </c>
      <c r="AH38" s="375">
        <f t="shared" si="12"/>
        <v>0</v>
      </c>
      <c r="AI38" s="44">
        <f t="shared" si="12"/>
        <v>0</v>
      </c>
      <c r="AJ38" s="8">
        <f t="shared" si="13"/>
        <v>0</v>
      </c>
      <c r="AK38" s="50">
        <f t="shared" si="14"/>
        <v>0</v>
      </c>
      <c r="AM38" s="375">
        <f t="shared" si="15"/>
        <v>0</v>
      </c>
      <c r="AN38" s="44">
        <f t="shared" si="15"/>
        <v>0</v>
      </c>
      <c r="AO38" s="8">
        <f t="shared" si="16"/>
        <v>0</v>
      </c>
      <c r="AP38" s="50">
        <f t="shared" si="17"/>
        <v>0</v>
      </c>
      <c r="AR38" s="375">
        <f t="shared" si="18"/>
        <v>0</v>
      </c>
      <c r="AS38" s="44">
        <f t="shared" si="18"/>
        <v>0</v>
      </c>
      <c r="AT38" s="8">
        <f t="shared" si="19"/>
        <v>0</v>
      </c>
      <c r="AU38" s="50">
        <f t="shared" si="20"/>
        <v>0</v>
      </c>
      <c r="AW38" s="375">
        <f t="shared" si="21"/>
        <v>0</v>
      </c>
      <c r="AX38" s="44">
        <f t="shared" si="21"/>
        <v>0</v>
      </c>
      <c r="AY38" s="8">
        <f t="shared" si="22"/>
        <v>0</v>
      </c>
      <c r="AZ38" s="50">
        <f t="shared" si="23"/>
        <v>0</v>
      </c>
      <c r="BB38" s="375">
        <f t="shared" si="24"/>
        <v>0</v>
      </c>
      <c r="BC38" s="44">
        <f t="shared" si="24"/>
        <v>0</v>
      </c>
      <c r="BD38" s="8">
        <f t="shared" si="25"/>
        <v>0</v>
      </c>
      <c r="BE38" s="50">
        <f t="shared" si="26"/>
        <v>0</v>
      </c>
      <c r="BG38" s="375">
        <f t="shared" si="27"/>
        <v>0</v>
      </c>
      <c r="BH38" s="44">
        <f t="shared" si="27"/>
        <v>0</v>
      </c>
      <c r="BI38" s="8">
        <f t="shared" si="28"/>
        <v>0</v>
      </c>
      <c r="BJ38" s="50">
        <f t="shared" si="29"/>
        <v>0</v>
      </c>
      <c r="BL38" s="375">
        <f t="shared" si="30"/>
        <v>0</v>
      </c>
      <c r="BM38" s="44">
        <f t="shared" si="30"/>
        <v>0</v>
      </c>
      <c r="BN38" s="8">
        <f t="shared" si="31"/>
        <v>0</v>
      </c>
      <c r="BO38" s="50">
        <f t="shared" si="32"/>
        <v>0</v>
      </c>
      <c r="BQ38" s="375">
        <f t="shared" si="33"/>
        <v>0</v>
      </c>
      <c r="BR38" s="44">
        <f t="shared" si="33"/>
        <v>0</v>
      </c>
      <c r="BS38" s="8">
        <f t="shared" si="34"/>
        <v>0</v>
      </c>
      <c r="BT38" s="50">
        <f t="shared" si="35"/>
        <v>0</v>
      </c>
      <c r="BV38" s="375">
        <f t="shared" si="36"/>
        <v>0</v>
      </c>
      <c r="BW38" s="44">
        <f t="shared" si="36"/>
        <v>0</v>
      </c>
      <c r="BX38" s="8">
        <f t="shared" si="37"/>
        <v>0</v>
      </c>
      <c r="BY38" s="50">
        <f t="shared" si="38"/>
        <v>0</v>
      </c>
      <c r="CA38" s="375">
        <f t="shared" si="39"/>
        <v>0</v>
      </c>
      <c r="CB38" s="44">
        <f t="shared" si="39"/>
        <v>0</v>
      </c>
      <c r="CC38" s="8">
        <f t="shared" si="40"/>
        <v>0</v>
      </c>
      <c r="CD38" s="50">
        <f t="shared" si="41"/>
        <v>0</v>
      </c>
      <c r="CF38" s="375">
        <f t="shared" si="42"/>
        <v>0</v>
      </c>
      <c r="CG38" s="44">
        <f t="shared" si="42"/>
        <v>0</v>
      </c>
      <c r="CH38" s="8">
        <f t="shared" si="43"/>
        <v>0</v>
      </c>
      <c r="CI38" s="50">
        <f t="shared" si="44"/>
        <v>0</v>
      </c>
      <c r="CK38" s="375">
        <f t="shared" si="45"/>
        <v>0</v>
      </c>
      <c r="CL38" s="44">
        <f t="shared" si="45"/>
        <v>0</v>
      </c>
      <c r="CM38" s="8">
        <f t="shared" si="46"/>
        <v>0</v>
      </c>
      <c r="CN38" s="50">
        <f t="shared" si="47"/>
        <v>0</v>
      </c>
      <c r="CP38" s="375">
        <f t="shared" si="48"/>
        <v>0</v>
      </c>
      <c r="CQ38" s="44">
        <f t="shared" si="48"/>
        <v>0</v>
      </c>
      <c r="CR38" s="8">
        <f t="shared" si="49"/>
        <v>0</v>
      </c>
      <c r="CS38" s="50">
        <f t="shared" si="50"/>
        <v>0</v>
      </c>
      <c r="CU38" s="375">
        <f t="shared" si="51"/>
        <v>0</v>
      </c>
      <c r="CV38" s="44">
        <f t="shared" si="51"/>
        <v>0</v>
      </c>
      <c r="CW38" s="8">
        <f t="shared" si="52"/>
        <v>0</v>
      </c>
      <c r="CX38" s="50">
        <f t="shared" si="53"/>
        <v>0</v>
      </c>
      <c r="CZ38" s="375">
        <f t="shared" si="54"/>
        <v>0</v>
      </c>
      <c r="DA38" s="44">
        <f t="shared" si="54"/>
        <v>0</v>
      </c>
      <c r="DB38" s="8">
        <f t="shared" si="55"/>
        <v>0</v>
      </c>
      <c r="DC38" s="50">
        <f t="shared" si="56"/>
        <v>0</v>
      </c>
      <c r="DE38" s="375">
        <f t="shared" si="57"/>
        <v>0</v>
      </c>
      <c r="DF38" s="44">
        <f t="shared" si="57"/>
        <v>0</v>
      </c>
      <c r="DG38" s="8">
        <f t="shared" si="58"/>
        <v>0</v>
      </c>
      <c r="DH38" s="50">
        <f t="shared" si="59"/>
        <v>0</v>
      </c>
      <c r="DJ38" s="375">
        <f t="shared" si="60"/>
        <v>0</v>
      </c>
      <c r="DK38" s="44">
        <f t="shared" si="60"/>
        <v>0</v>
      </c>
      <c r="DL38" s="8">
        <f t="shared" si="61"/>
        <v>0</v>
      </c>
      <c r="DM38" s="50">
        <f t="shared" si="62"/>
        <v>0</v>
      </c>
      <c r="DO38" s="375">
        <f t="shared" si="63"/>
        <v>0</v>
      </c>
      <c r="DP38" s="44">
        <f t="shared" si="63"/>
        <v>0</v>
      </c>
      <c r="DQ38" s="8">
        <f t="shared" si="64"/>
        <v>0</v>
      </c>
      <c r="DR38" s="50">
        <f t="shared" si="65"/>
        <v>0</v>
      </c>
      <c r="DT38" s="51">
        <f t="shared" si="69"/>
        <v>0</v>
      </c>
      <c r="DU38" s="50">
        <f t="shared" si="66"/>
        <v>0</v>
      </c>
      <c r="DV38" s="52">
        <v>0</v>
      </c>
      <c r="DW38" s="50">
        <f t="shared" si="67"/>
        <v>0</v>
      </c>
      <c r="DX38" s="51">
        <f t="shared" si="71"/>
        <v>0</v>
      </c>
      <c r="DY38" s="52">
        <f t="shared" si="68"/>
        <v>0</v>
      </c>
      <c r="DZ38" s="307">
        <f t="shared" si="0"/>
        <v>0</v>
      </c>
    </row>
    <row r="39" spans="1:130" ht="18" customHeight="1" x14ac:dyDescent="0.3">
      <c r="B39" s="54"/>
      <c r="C39" s="54"/>
      <c r="D39" s="54"/>
      <c r="E39" s="239"/>
      <c r="F39" s="263"/>
      <c r="G39" s="263"/>
      <c r="H39" s="263"/>
      <c r="I39" s="56"/>
      <c r="J39" s="56"/>
      <c r="K39" s="265"/>
      <c r="L39" s="264"/>
      <c r="M39" s="57"/>
      <c r="N39" s="394"/>
      <c r="O39" s="214"/>
      <c r="P39" s="8">
        <f t="shared" si="1"/>
        <v>0</v>
      </c>
      <c r="Q39" s="50">
        <f t="shared" si="2"/>
        <v>0</v>
      </c>
      <c r="S39" s="201">
        <f t="shared" si="3"/>
        <v>0</v>
      </c>
      <c r="T39" s="201">
        <f t="shared" si="3"/>
        <v>0</v>
      </c>
      <c r="U39" s="8">
        <f t="shared" si="4"/>
        <v>0</v>
      </c>
      <c r="V39" s="50">
        <f t="shared" si="5"/>
        <v>0</v>
      </c>
      <c r="X39" s="201">
        <f t="shared" si="6"/>
        <v>0</v>
      </c>
      <c r="Y39" s="201">
        <f t="shared" si="6"/>
        <v>0</v>
      </c>
      <c r="Z39" s="8">
        <f t="shared" si="7"/>
        <v>0</v>
      </c>
      <c r="AA39" s="50">
        <f t="shared" si="8"/>
        <v>0</v>
      </c>
      <c r="AC39" s="201">
        <f t="shared" si="9"/>
        <v>0</v>
      </c>
      <c r="AD39" s="201">
        <f t="shared" si="9"/>
        <v>0</v>
      </c>
      <c r="AE39" s="8">
        <f t="shared" si="10"/>
        <v>0</v>
      </c>
      <c r="AF39" s="50">
        <f t="shared" si="11"/>
        <v>0</v>
      </c>
      <c r="AH39" s="375">
        <f t="shared" si="12"/>
        <v>0</v>
      </c>
      <c r="AI39" s="44">
        <f t="shared" si="12"/>
        <v>0</v>
      </c>
      <c r="AJ39" s="8">
        <f t="shared" si="13"/>
        <v>0</v>
      </c>
      <c r="AK39" s="50">
        <f t="shared" si="14"/>
        <v>0</v>
      </c>
      <c r="AM39" s="375">
        <f t="shared" si="15"/>
        <v>0</v>
      </c>
      <c r="AN39" s="44">
        <f t="shared" si="15"/>
        <v>0</v>
      </c>
      <c r="AO39" s="8">
        <f t="shared" si="16"/>
        <v>0</v>
      </c>
      <c r="AP39" s="50">
        <f t="shared" si="17"/>
        <v>0</v>
      </c>
      <c r="AR39" s="375">
        <f t="shared" si="18"/>
        <v>0</v>
      </c>
      <c r="AS39" s="44">
        <f t="shared" si="18"/>
        <v>0</v>
      </c>
      <c r="AT39" s="8">
        <f t="shared" si="19"/>
        <v>0</v>
      </c>
      <c r="AU39" s="50">
        <f t="shared" si="20"/>
        <v>0</v>
      </c>
      <c r="AW39" s="375">
        <f t="shared" si="21"/>
        <v>0</v>
      </c>
      <c r="AX39" s="44">
        <f t="shared" si="21"/>
        <v>0</v>
      </c>
      <c r="AY39" s="8">
        <f t="shared" si="22"/>
        <v>0</v>
      </c>
      <c r="AZ39" s="50">
        <f t="shared" si="23"/>
        <v>0</v>
      </c>
      <c r="BB39" s="375">
        <f t="shared" si="24"/>
        <v>0</v>
      </c>
      <c r="BC39" s="44">
        <f t="shared" si="24"/>
        <v>0</v>
      </c>
      <c r="BD39" s="8">
        <f t="shared" si="25"/>
        <v>0</v>
      </c>
      <c r="BE39" s="50">
        <f t="shared" si="26"/>
        <v>0</v>
      </c>
      <c r="BG39" s="375">
        <f t="shared" si="27"/>
        <v>0</v>
      </c>
      <c r="BH39" s="44">
        <f t="shared" si="27"/>
        <v>0</v>
      </c>
      <c r="BI39" s="8">
        <f t="shared" si="28"/>
        <v>0</v>
      </c>
      <c r="BJ39" s="50">
        <f t="shared" si="29"/>
        <v>0</v>
      </c>
      <c r="BL39" s="375">
        <f t="shared" si="30"/>
        <v>0</v>
      </c>
      <c r="BM39" s="44">
        <f t="shared" si="30"/>
        <v>0</v>
      </c>
      <c r="BN39" s="8">
        <f t="shared" si="31"/>
        <v>0</v>
      </c>
      <c r="BO39" s="50">
        <f t="shared" si="32"/>
        <v>0</v>
      </c>
      <c r="BQ39" s="375">
        <f t="shared" si="33"/>
        <v>0</v>
      </c>
      <c r="BR39" s="44">
        <f t="shared" si="33"/>
        <v>0</v>
      </c>
      <c r="BS39" s="8">
        <f t="shared" si="34"/>
        <v>0</v>
      </c>
      <c r="BT39" s="50">
        <f t="shared" si="35"/>
        <v>0</v>
      </c>
      <c r="BV39" s="375">
        <f t="shared" si="36"/>
        <v>0</v>
      </c>
      <c r="BW39" s="44">
        <f t="shared" si="36"/>
        <v>0</v>
      </c>
      <c r="BX39" s="8">
        <f t="shared" si="37"/>
        <v>0</v>
      </c>
      <c r="BY39" s="50">
        <f t="shared" si="38"/>
        <v>0</v>
      </c>
      <c r="CA39" s="375">
        <f t="shared" si="39"/>
        <v>0</v>
      </c>
      <c r="CB39" s="44">
        <f t="shared" si="39"/>
        <v>0</v>
      </c>
      <c r="CC39" s="8">
        <f t="shared" si="40"/>
        <v>0</v>
      </c>
      <c r="CD39" s="50">
        <f t="shared" si="41"/>
        <v>0</v>
      </c>
      <c r="CF39" s="375">
        <f t="shared" si="42"/>
        <v>0</v>
      </c>
      <c r="CG39" s="44">
        <f t="shared" si="42"/>
        <v>0</v>
      </c>
      <c r="CH39" s="8">
        <f t="shared" si="43"/>
        <v>0</v>
      </c>
      <c r="CI39" s="50">
        <f t="shared" si="44"/>
        <v>0</v>
      </c>
      <c r="CK39" s="375">
        <f t="shared" si="45"/>
        <v>0</v>
      </c>
      <c r="CL39" s="44">
        <f t="shared" si="45"/>
        <v>0</v>
      </c>
      <c r="CM39" s="8">
        <f t="shared" si="46"/>
        <v>0</v>
      </c>
      <c r="CN39" s="50">
        <f t="shared" si="47"/>
        <v>0</v>
      </c>
      <c r="CP39" s="375">
        <f t="shared" si="48"/>
        <v>0</v>
      </c>
      <c r="CQ39" s="44">
        <f t="shared" si="48"/>
        <v>0</v>
      </c>
      <c r="CR39" s="8">
        <f t="shared" si="49"/>
        <v>0</v>
      </c>
      <c r="CS39" s="50">
        <f t="shared" si="50"/>
        <v>0</v>
      </c>
      <c r="CU39" s="375">
        <f t="shared" si="51"/>
        <v>0</v>
      </c>
      <c r="CV39" s="44">
        <f t="shared" si="51"/>
        <v>0</v>
      </c>
      <c r="CW39" s="8">
        <f t="shared" si="52"/>
        <v>0</v>
      </c>
      <c r="CX39" s="50">
        <f t="shared" si="53"/>
        <v>0</v>
      </c>
      <c r="CZ39" s="375">
        <f t="shared" si="54"/>
        <v>0</v>
      </c>
      <c r="DA39" s="44">
        <f t="shared" si="54"/>
        <v>0</v>
      </c>
      <c r="DB39" s="8">
        <f t="shared" si="55"/>
        <v>0</v>
      </c>
      <c r="DC39" s="50">
        <f t="shared" si="56"/>
        <v>0</v>
      </c>
      <c r="DE39" s="375">
        <f t="shared" si="57"/>
        <v>0</v>
      </c>
      <c r="DF39" s="44">
        <f t="shared" si="57"/>
        <v>0</v>
      </c>
      <c r="DG39" s="8">
        <f t="shared" si="58"/>
        <v>0</v>
      </c>
      <c r="DH39" s="50">
        <f t="shared" si="59"/>
        <v>0</v>
      </c>
      <c r="DJ39" s="375">
        <f t="shared" si="60"/>
        <v>0</v>
      </c>
      <c r="DK39" s="44">
        <f t="shared" si="60"/>
        <v>0</v>
      </c>
      <c r="DL39" s="8">
        <f t="shared" si="61"/>
        <v>0</v>
      </c>
      <c r="DM39" s="50">
        <f t="shared" si="62"/>
        <v>0</v>
      </c>
      <c r="DO39" s="375">
        <f t="shared" si="63"/>
        <v>0</v>
      </c>
      <c r="DP39" s="44">
        <f t="shared" si="63"/>
        <v>0</v>
      </c>
      <c r="DQ39" s="8">
        <f t="shared" si="64"/>
        <v>0</v>
      </c>
      <c r="DR39" s="50">
        <f t="shared" si="65"/>
        <v>0</v>
      </c>
      <c r="DT39" s="51">
        <f t="shared" si="69"/>
        <v>0</v>
      </c>
      <c r="DU39" s="50">
        <f t="shared" si="66"/>
        <v>0</v>
      </c>
      <c r="DV39" s="52">
        <v>0</v>
      </c>
      <c r="DW39" s="50">
        <f t="shared" si="67"/>
        <v>0</v>
      </c>
      <c r="DX39" s="51">
        <f t="shared" si="71"/>
        <v>0</v>
      </c>
      <c r="DY39" s="52">
        <f t="shared" si="68"/>
        <v>0</v>
      </c>
      <c r="DZ39" s="307">
        <f t="shared" si="0"/>
        <v>0</v>
      </c>
    </row>
    <row r="40" spans="1:130" s="60" customFormat="1" ht="18" customHeight="1" x14ac:dyDescent="0.3">
      <c r="A40" s="1"/>
      <c r="C40" s="196"/>
      <c r="D40" s="196"/>
      <c r="E40" s="241"/>
      <c r="K40" s="302"/>
      <c r="M40" s="61"/>
      <c r="N40" s="400"/>
      <c r="O40" s="215"/>
      <c r="P40" s="8">
        <f t="shared" si="1"/>
        <v>0</v>
      </c>
      <c r="Q40" s="50">
        <f t="shared" si="2"/>
        <v>0</v>
      </c>
      <c r="R40" s="63"/>
      <c r="S40" s="201">
        <f t="shared" si="3"/>
        <v>0</v>
      </c>
      <c r="T40" s="201">
        <f t="shared" si="3"/>
        <v>0</v>
      </c>
      <c r="U40" s="8">
        <f t="shared" si="4"/>
        <v>0</v>
      </c>
      <c r="V40" s="50">
        <f t="shared" si="5"/>
        <v>0</v>
      </c>
      <c r="W40" s="63"/>
      <c r="X40" s="201">
        <f t="shared" si="6"/>
        <v>0</v>
      </c>
      <c r="Y40" s="201">
        <f t="shared" si="6"/>
        <v>0</v>
      </c>
      <c r="Z40" s="8">
        <f t="shared" si="7"/>
        <v>0</v>
      </c>
      <c r="AA40" s="50">
        <f t="shared" si="8"/>
        <v>0</v>
      </c>
      <c r="AC40" s="201">
        <f t="shared" si="9"/>
        <v>0</v>
      </c>
      <c r="AD40" s="201">
        <f t="shared" si="9"/>
        <v>0</v>
      </c>
      <c r="AE40" s="8">
        <f t="shared" si="10"/>
        <v>0</v>
      </c>
      <c r="AF40" s="50">
        <f t="shared" si="11"/>
        <v>0</v>
      </c>
      <c r="AH40" s="375">
        <f t="shared" si="12"/>
        <v>0</v>
      </c>
      <c r="AI40" s="44">
        <f t="shared" si="12"/>
        <v>0</v>
      </c>
      <c r="AJ40" s="8">
        <f t="shared" si="13"/>
        <v>0</v>
      </c>
      <c r="AK40" s="50">
        <f t="shared" si="14"/>
        <v>0</v>
      </c>
      <c r="AM40" s="375">
        <f t="shared" si="15"/>
        <v>0</v>
      </c>
      <c r="AN40" s="44">
        <f t="shared" si="15"/>
        <v>0</v>
      </c>
      <c r="AO40" s="8">
        <f t="shared" si="16"/>
        <v>0</v>
      </c>
      <c r="AP40" s="50">
        <f t="shared" si="17"/>
        <v>0</v>
      </c>
      <c r="AR40" s="375">
        <f t="shared" si="18"/>
        <v>0</v>
      </c>
      <c r="AS40" s="44">
        <f t="shared" si="18"/>
        <v>0</v>
      </c>
      <c r="AT40" s="8">
        <f t="shared" si="19"/>
        <v>0</v>
      </c>
      <c r="AU40" s="50">
        <f t="shared" si="20"/>
        <v>0</v>
      </c>
      <c r="AW40" s="375">
        <f t="shared" si="21"/>
        <v>0</v>
      </c>
      <c r="AX40" s="44">
        <f t="shared" si="21"/>
        <v>0</v>
      </c>
      <c r="AY40" s="8">
        <f t="shared" si="22"/>
        <v>0</v>
      </c>
      <c r="AZ40" s="50">
        <f t="shared" si="23"/>
        <v>0</v>
      </c>
      <c r="BB40" s="375">
        <f t="shared" si="24"/>
        <v>0</v>
      </c>
      <c r="BC40" s="44">
        <f t="shared" si="24"/>
        <v>0</v>
      </c>
      <c r="BD40" s="8">
        <f t="shared" si="25"/>
        <v>0</v>
      </c>
      <c r="BE40" s="50">
        <f t="shared" si="26"/>
        <v>0</v>
      </c>
      <c r="BG40" s="375">
        <f t="shared" si="27"/>
        <v>0</v>
      </c>
      <c r="BH40" s="44">
        <f t="shared" si="27"/>
        <v>0</v>
      </c>
      <c r="BI40" s="8">
        <f t="shared" si="28"/>
        <v>0</v>
      </c>
      <c r="BJ40" s="50">
        <f t="shared" si="29"/>
        <v>0</v>
      </c>
      <c r="BL40" s="375">
        <f t="shared" si="30"/>
        <v>0</v>
      </c>
      <c r="BM40" s="44">
        <f t="shared" si="30"/>
        <v>0</v>
      </c>
      <c r="BN40" s="8">
        <f t="shared" si="31"/>
        <v>0</v>
      </c>
      <c r="BO40" s="50">
        <f t="shared" si="32"/>
        <v>0</v>
      </c>
      <c r="BQ40" s="375">
        <f t="shared" si="33"/>
        <v>0</v>
      </c>
      <c r="BR40" s="44">
        <f t="shared" si="33"/>
        <v>0</v>
      </c>
      <c r="BS40" s="8">
        <f t="shared" si="34"/>
        <v>0</v>
      </c>
      <c r="BT40" s="50">
        <f t="shared" si="35"/>
        <v>0</v>
      </c>
      <c r="BV40" s="375">
        <f t="shared" si="36"/>
        <v>0</v>
      </c>
      <c r="BW40" s="44">
        <f t="shared" si="36"/>
        <v>0</v>
      </c>
      <c r="BX40" s="8">
        <f t="shared" si="37"/>
        <v>0</v>
      </c>
      <c r="BY40" s="50">
        <f t="shared" si="38"/>
        <v>0</v>
      </c>
      <c r="CA40" s="375">
        <f t="shared" si="39"/>
        <v>0</v>
      </c>
      <c r="CB40" s="44">
        <f t="shared" si="39"/>
        <v>0</v>
      </c>
      <c r="CC40" s="8">
        <f t="shared" si="40"/>
        <v>0</v>
      </c>
      <c r="CD40" s="50">
        <f t="shared" si="41"/>
        <v>0</v>
      </c>
      <c r="CF40" s="375">
        <f t="shared" si="42"/>
        <v>0</v>
      </c>
      <c r="CG40" s="44">
        <f t="shared" si="42"/>
        <v>0</v>
      </c>
      <c r="CH40" s="8">
        <f t="shared" si="43"/>
        <v>0</v>
      </c>
      <c r="CI40" s="50">
        <f t="shared" si="44"/>
        <v>0</v>
      </c>
      <c r="CK40" s="375">
        <f t="shared" si="45"/>
        <v>0</v>
      </c>
      <c r="CL40" s="44">
        <f t="shared" si="45"/>
        <v>0</v>
      </c>
      <c r="CM40" s="8">
        <f t="shared" si="46"/>
        <v>0</v>
      </c>
      <c r="CN40" s="50">
        <f t="shared" si="47"/>
        <v>0</v>
      </c>
      <c r="CP40" s="375">
        <f t="shared" si="48"/>
        <v>0</v>
      </c>
      <c r="CQ40" s="44">
        <f t="shared" si="48"/>
        <v>0</v>
      </c>
      <c r="CR40" s="8">
        <f t="shared" si="49"/>
        <v>0</v>
      </c>
      <c r="CS40" s="50">
        <f t="shared" si="50"/>
        <v>0</v>
      </c>
      <c r="CU40" s="375">
        <f t="shared" si="51"/>
        <v>0</v>
      </c>
      <c r="CV40" s="44">
        <f t="shared" si="51"/>
        <v>0</v>
      </c>
      <c r="CW40" s="8">
        <f t="shared" si="52"/>
        <v>0</v>
      </c>
      <c r="CX40" s="50">
        <f t="shared" si="53"/>
        <v>0</v>
      </c>
      <c r="CZ40" s="375">
        <f t="shared" si="54"/>
        <v>0</v>
      </c>
      <c r="DA40" s="44">
        <f t="shared" si="54"/>
        <v>0</v>
      </c>
      <c r="DB40" s="8">
        <f t="shared" si="55"/>
        <v>0</v>
      </c>
      <c r="DC40" s="50">
        <f t="shared" si="56"/>
        <v>0</v>
      </c>
      <c r="DE40" s="375">
        <f t="shared" si="57"/>
        <v>0</v>
      </c>
      <c r="DF40" s="44">
        <f t="shared" si="57"/>
        <v>0</v>
      </c>
      <c r="DG40" s="8">
        <f t="shared" si="58"/>
        <v>0</v>
      </c>
      <c r="DH40" s="50">
        <f t="shared" si="59"/>
        <v>0</v>
      </c>
      <c r="DJ40" s="375">
        <f t="shared" si="60"/>
        <v>0</v>
      </c>
      <c r="DK40" s="44">
        <f t="shared" si="60"/>
        <v>0</v>
      </c>
      <c r="DL40" s="8">
        <f t="shared" si="61"/>
        <v>0</v>
      </c>
      <c r="DM40" s="50">
        <f t="shared" si="62"/>
        <v>0</v>
      </c>
      <c r="DO40" s="375">
        <f t="shared" si="63"/>
        <v>0</v>
      </c>
      <c r="DP40" s="44">
        <f t="shared" si="63"/>
        <v>0</v>
      </c>
      <c r="DQ40" s="8">
        <f t="shared" si="64"/>
        <v>0</v>
      </c>
      <c r="DR40" s="50">
        <f t="shared" si="65"/>
        <v>0</v>
      </c>
      <c r="DT40" s="64">
        <f t="shared" si="69"/>
        <v>0</v>
      </c>
      <c r="DU40" s="65">
        <f t="shared" si="66"/>
        <v>0</v>
      </c>
      <c r="DV40" s="66">
        <v>0</v>
      </c>
      <c r="DW40" s="50">
        <f t="shared" si="67"/>
        <v>0</v>
      </c>
      <c r="DX40" s="66">
        <f>+DT40+DV40</f>
        <v>0</v>
      </c>
      <c r="DY40" s="66">
        <f t="shared" si="68"/>
        <v>0</v>
      </c>
      <c r="DZ40" s="307">
        <f t="shared" si="0"/>
        <v>0</v>
      </c>
    </row>
    <row r="41" spans="1:130" ht="18" customHeight="1" thickBot="1" x14ac:dyDescent="0.35">
      <c r="B41" s="61"/>
      <c r="C41" s="67"/>
      <c r="D41" s="67"/>
      <c r="E41" s="239"/>
      <c r="F41" s="55"/>
      <c r="G41" s="55"/>
      <c r="H41" s="55"/>
      <c r="I41" s="56"/>
      <c r="J41" s="56"/>
      <c r="K41" s="68"/>
      <c r="L41" s="56"/>
      <c r="M41" s="57"/>
      <c r="N41" s="390"/>
      <c r="O41" s="216"/>
      <c r="P41" s="8"/>
      <c r="Q41" s="8"/>
      <c r="R41" s="52"/>
      <c r="S41" s="205"/>
      <c r="T41" s="205"/>
      <c r="U41" s="8"/>
      <c r="V41" s="8"/>
      <c r="W41" s="52"/>
      <c r="X41" s="390"/>
      <c r="Y41" s="69"/>
      <c r="Z41" s="8"/>
      <c r="AA41" s="8"/>
      <c r="AB41" s="10"/>
      <c r="AC41" s="390"/>
      <c r="AD41" s="69"/>
      <c r="AE41" s="8"/>
      <c r="AF41" s="8"/>
      <c r="AH41" s="390"/>
      <c r="AI41" s="69"/>
      <c r="AJ41" s="8"/>
      <c r="AK41" s="8"/>
      <c r="AM41" s="390"/>
      <c r="AN41" s="69"/>
      <c r="AO41" s="8"/>
      <c r="AP41" s="8"/>
      <c r="AR41" s="390"/>
      <c r="AS41" s="69"/>
      <c r="AT41" s="8"/>
      <c r="AU41" s="8"/>
      <c r="AW41" s="390"/>
      <c r="AX41" s="69"/>
      <c r="AY41" s="8"/>
      <c r="AZ41" s="8"/>
      <c r="BB41" s="390"/>
      <c r="BC41" s="69"/>
      <c r="BD41" s="8"/>
      <c r="BE41" s="8"/>
      <c r="BG41" s="390"/>
      <c r="BH41" s="69"/>
      <c r="BI41" s="8"/>
      <c r="BJ41" s="8"/>
      <c r="BL41" s="390"/>
      <c r="BM41" s="69"/>
      <c r="BN41" s="8"/>
      <c r="BO41" s="8"/>
      <c r="BQ41" s="390"/>
      <c r="BR41" s="69"/>
      <c r="BS41" s="8"/>
      <c r="BT41" s="8"/>
      <c r="BV41" s="390"/>
      <c r="BW41" s="69"/>
      <c r="BX41" s="8"/>
      <c r="BY41" s="8"/>
      <c r="CA41" s="390"/>
      <c r="CB41" s="69"/>
      <c r="CC41" s="8"/>
      <c r="CD41" s="8"/>
      <c r="CF41" s="390"/>
      <c r="CG41" s="69"/>
      <c r="CH41" s="8"/>
      <c r="CI41" s="8"/>
      <c r="CK41" s="390"/>
      <c r="CL41" s="69"/>
      <c r="CM41" s="8"/>
      <c r="CN41" s="8"/>
      <c r="CP41" s="390"/>
      <c r="CQ41" s="69"/>
      <c r="CR41" s="8"/>
      <c r="CS41" s="8"/>
      <c r="CU41" s="390"/>
      <c r="CV41" s="69"/>
      <c r="CW41" s="8"/>
      <c r="CX41" s="8"/>
      <c r="CZ41" s="390"/>
      <c r="DA41" s="69"/>
      <c r="DB41" s="8"/>
      <c r="DC41" s="8"/>
      <c r="DE41" s="390"/>
      <c r="DF41" s="69"/>
      <c r="DG41" s="8"/>
      <c r="DH41" s="8"/>
      <c r="DJ41" s="390"/>
      <c r="DK41" s="69"/>
      <c r="DL41" s="8"/>
      <c r="DM41" s="8"/>
      <c r="DO41" s="390"/>
      <c r="DP41" s="69"/>
      <c r="DQ41" s="8"/>
      <c r="DR41" s="8"/>
      <c r="DT41" s="70"/>
      <c r="DU41" s="70"/>
      <c r="DV41" s="71"/>
      <c r="DW41" s="71"/>
      <c r="DX41" s="70"/>
      <c r="DY41" s="70"/>
      <c r="DZ41" s="310"/>
    </row>
    <row r="42" spans="1:130" s="72" customFormat="1" ht="32.4" customHeight="1" thickBot="1" x14ac:dyDescent="0.35">
      <c r="B42" s="275" t="s">
        <v>52</v>
      </c>
      <c r="C42" s="276" t="str">
        <f>B20</f>
        <v>Personnel</v>
      </c>
      <c r="D42" s="445"/>
      <c r="E42" s="242"/>
      <c r="F42" s="73"/>
      <c r="G42" s="73"/>
      <c r="H42" s="73"/>
      <c r="I42" s="73"/>
      <c r="J42" s="73"/>
      <c r="K42" s="74"/>
      <c r="L42" s="73"/>
      <c r="M42" s="75"/>
      <c r="N42" s="391">
        <f>P18</f>
        <v>2015</v>
      </c>
      <c r="O42" s="278"/>
      <c r="P42" s="76">
        <f>SUM(P21:P40)</f>
        <v>0</v>
      </c>
      <c r="Q42" s="77">
        <f>SUM(Q21:Q40)</f>
        <v>0</v>
      </c>
      <c r="R42" s="78"/>
      <c r="S42" s="279">
        <f>U18</f>
        <v>2016</v>
      </c>
      <c r="T42" s="279"/>
      <c r="U42" s="76">
        <f>SUM(U21:U40)</f>
        <v>0</v>
      </c>
      <c r="V42" s="77">
        <f>SUM(V21:V40)</f>
        <v>0</v>
      </c>
      <c r="W42" s="78"/>
      <c r="X42" s="391">
        <f>Z18</f>
        <v>2017</v>
      </c>
      <c r="Y42" s="277"/>
      <c r="Z42" s="76">
        <f>SUM(Z21:Z40)</f>
        <v>0</v>
      </c>
      <c r="AA42" s="77">
        <f>SUM(AA21:AA40)</f>
        <v>0</v>
      </c>
      <c r="AB42" s="79"/>
      <c r="AC42" s="391">
        <f>AE18</f>
        <v>2018</v>
      </c>
      <c r="AD42" s="277"/>
      <c r="AE42" s="76">
        <f>SUM(AE21:AE40)</f>
        <v>0</v>
      </c>
      <c r="AF42" s="77">
        <f>SUM(AF21:AF40)</f>
        <v>0</v>
      </c>
      <c r="AH42" s="391">
        <f>AJ18</f>
        <v>2019</v>
      </c>
      <c r="AI42" s="277"/>
      <c r="AJ42" s="76">
        <f>SUM(AJ21:AJ40)</f>
        <v>0</v>
      </c>
      <c r="AK42" s="77">
        <f>SUM(AK21:AK40)</f>
        <v>0</v>
      </c>
      <c r="AM42" s="391">
        <f>AO18</f>
        <v>2020</v>
      </c>
      <c r="AN42" s="277"/>
      <c r="AO42" s="76">
        <f>SUM(AO21:AO40)</f>
        <v>0</v>
      </c>
      <c r="AP42" s="77">
        <f>SUM(AP21:AP40)</f>
        <v>0</v>
      </c>
      <c r="AR42" s="391">
        <f>AT18</f>
        <v>2021</v>
      </c>
      <c r="AS42" s="277"/>
      <c r="AT42" s="76">
        <f>SUM(AT21:AT40)</f>
        <v>0</v>
      </c>
      <c r="AU42" s="77">
        <f>SUM(AU21:AU40)</f>
        <v>0</v>
      </c>
      <c r="AW42" s="391">
        <f>AY18</f>
        <v>2022</v>
      </c>
      <c r="AX42" s="277"/>
      <c r="AY42" s="76">
        <f>SUM(AY21:AY40)</f>
        <v>0</v>
      </c>
      <c r="AZ42" s="77">
        <f>SUM(AZ21:AZ40)</f>
        <v>0</v>
      </c>
      <c r="BB42" s="391">
        <f>BD18</f>
        <v>2023</v>
      </c>
      <c r="BC42" s="277"/>
      <c r="BD42" s="76">
        <f>SUM(BD21:BD40)</f>
        <v>0</v>
      </c>
      <c r="BE42" s="77">
        <f>SUM(BE21:BE40)</f>
        <v>0</v>
      </c>
      <c r="BG42" s="391">
        <f>BI18</f>
        <v>2024</v>
      </c>
      <c r="BH42" s="277"/>
      <c r="BI42" s="76">
        <f>SUM(BI21:BI40)</f>
        <v>0</v>
      </c>
      <c r="BJ42" s="77">
        <f>SUM(BJ21:BJ40)</f>
        <v>0</v>
      </c>
      <c r="BL42" s="391">
        <f>BN18</f>
        <v>2025</v>
      </c>
      <c r="BM42" s="277"/>
      <c r="BN42" s="76">
        <f>SUM(BN21:BN40)</f>
        <v>0</v>
      </c>
      <c r="BO42" s="77">
        <f>SUM(BO21:BO40)</f>
        <v>0</v>
      </c>
      <c r="BQ42" s="391">
        <f>BS18</f>
        <v>2026</v>
      </c>
      <c r="BR42" s="277"/>
      <c r="BS42" s="76">
        <f>SUM(BS21:BS40)</f>
        <v>0</v>
      </c>
      <c r="BT42" s="77">
        <f>SUM(BT21:BT40)</f>
        <v>0</v>
      </c>
      <c r="BV42" s="391">
        <f>BX18</f>
        <v>2027</v>
      </c>
      <c r="BW42" s="277"/>
      <c r="BX42" s="76">
        <f>SUM(BX21:BX40)</f>
        <v>0</v>
      </c>
      <c r="BY42" s="77">
        <f>SUM(BY21:BY40)</f>
        <v>0</v>
      </c>
      <c r="CA42" s="391">
        <f>CC18</f>
        <v>2028</v>
      </c>
      <c r="CB42" s="277"/>
      <c r="CC42" s="76">
        <f>SUM(CC21:CC40)</f>
        <v>0</v>
      </c>
      <c r="CD42" s="77">
        <f>SUM(CD21:CD40)</f>
        <v>0</v>
      </c>
      <c r="CF42" s="391">
        <f>CH18</f>
        <v>2029</v>
      </c>
      <c r="CG42" s="277"/>
      <c r="CH42" s="76">
        <f>SUM(CH21:CH40)</f>
        <v>0</v>
      </c>
      <c r="CI42" s="77">
        <f>SUM(CI21:CI40)</f>
        <v>0</v>
      </c>
      <c r="CK42" s="391">
        <f>CM18</f>
        <v>2030</v>
      </c>
      <c r="CL42" s="277"/>
      <c r="CM42" s="76">
        <f>SUM(CM21:CM40)</f>
        <v>0</v>
      </c>
      <c r="CN42" s="77">
        <f>SUM(CN21:CN40)</f>
        <v>0</v>
      </c>
      <c r="CP42" s="391">
        <f>CR18</f>
        <v>2031</v>
      </c>
      <c r="CQ42" s="277"/>
      <c r="CR42" s="76">
        <f>SUM(CR21:CR40)</f>
        <v>0</v>
      </c>
      <c r="CS42" s="77">
        <f>SUM(CS21:CS40)</f>
        <v>0</v>
      </c>
      <c r="CU42" s="391">
        <f>CW18</f>
        <v>2032</v>
      </c>
      <c r="CV42" s="277"/>
      <c r="CW42" s="76">
        <f>SUM(CW21:CW40)</f>
        <v>0</v>
      </c>
      <c r="CX42" s="77">
        <f>SUM(CX21:CX40)</f>
        <v>0</v>
      </c>
      <c r="CZ42" s="391">
        <f>DB18</f>
        <v>2033</v>
      </c>
      <c r="DA42" s="277"/>
      <c r="DB42" s="76">
        <f>SUM(DB21:DB40)</f>
        <v>0</v>
      </c>
      <c r="DC42" s="77">
        <f>SUM(DC21:DC40)</f>
        <v>0</v>
      </c>
      <c r="DE42" s="391">
        <f>DG18</f>
        <v>2034</v>
      </c>
      <c r="DF42" s="277"/>
      <c r="DG42" s="76">
        <f>SUM(DG21:DG40)</f>
        <v>0</v>
      </c>
      <c r="DH42" s="77">
        <f>SUM(DH21:DH40)</f>
        <v>0</v>
      </c>
      <c r="DJ42" s="391">
        <f>DL18</f>
        <v>2035</v>
      </c>
      <c r="DK42" s="277"/>
      <c r="DL42" s="76">
        <f>SUM(DL21:DL40)</f>
        <v>0</v>
      </c>
      <c r="DM42" s="77">
        <f>SUM(DM21:DM40)</f>
        <v>0</v>
      </c>
      <c r="DO42" s="391">
        <f>DQ18</f>
        <v>2036</v>
      </c>
      <c r="DP42" s="277"/>
      <c r="DQ42" s="76">
        <f>SUM(DQ21:DQ40)</f>
        <v>0</v>
      </c>
      <c r="DR42" s="77">
        <f>SUM(DR21:DR40)</f>
        <v>0</v>
      </c>
      <c r="DT42" s="80">
        <f t="shared" ref="DT42" si="72">SUM(DT21:DT40)</f>
        <v>0</v>
      </c>
      <c r="DU42" s="77">
        <f>SUM(DU21:DU40)</f>
        <v>0</v>
      </c>
      <c r="DV42" s="77">
        <f>SUM(DV21:DV40)</f>
        <v>0</v>
      </c>
      <c r="DW42" s="77">
        <f>SUM(DW21:DW40)</f>
        <v>0</v>
      </c>
      <c r="DX42" s="77">
        <f>SUM(DX21:DX40)</f>
        <v>0</v>
      </c>
      <c r="DY42" s="77">
        <f>SUM(Q42+V42+AA42+AF42+AK42+AP42+AU42+AZ42+BE42+BJ42+BO42+BT42+BY42+CD42+CI42+CN42+CS42+CX42+DC42+DH42+DM42+DR42)</f>
        <v>0</v>
      </c>
      <c r="DZ42" s="311" t="s">
        <v>53</v>
      </c>
    </row>
    <row r="43" spans="1:130" x14ac:dyDescent="0.3">
      <c r="P43" s="280" t="s">
        <v>17</v>
      </c>
      <c r="Q43" s="281" t="s">
        <v>18</v>
      </c>
      <c r="U43" s="280" t="s">
        <v>17</v>
      </c>
      <c r="V43" s="281" t="s">
        <v>18</v>
      </c>
      <c r="Z43" s="280" t="s">
        <v>17</v>
      </c>
      <c r="AA43" s="281" t="s">
        <v>18</v>
      </c>
      <c r="AE43" s="280" t="s">
        <v>17</v>
      </c>
      <c r="AF43" s="281" t="s">
        <v>18</v>
      </c>
      <c r="AJ43" s="280" t="s">
        <v>17</v>
      </c>
      <c r="AK43" s="281" t="s">
        <v>18</v>
      </c>
      <c r="AO43" s="280" t="s">
        <v>17</v>
      </c>
      <c r="AP43" s="281" t="s">
        <v>18</v>
      </c>
      <c r="AT43" s="280" t="s">
        <v>17</v>
      </c>
      <c r="AU43" s="281" t="s">
        <v>18</v>
      </c>
      <c r="AY43" s="280" t="s">
        <v>17</v>
      </c>
      <c r="AZ43" s="281" t="s">
        <v>18</v>
      </c>
      <c r="BD43" s="280" t="s">
        <v>17</v>
      </c>
      <c r="BE43" s="281" t="s">
        <v>18</v>
      </c>
      <c r="BI43" s="280" t="s">
        <v>17</v>
      </c>
      <c r="BJ43" s="281" t="s">
        <v>18</v>
      </c>
      <c r="BN43" s="280" t="s">
        <v>17</v>
      </c>
      <c r="BO43" s="281" t="s">
        <v>18</v>
      </c>
      <c r="BS43" s="280" t="s">
        <v>17</v>
      </c>
      <c r="BT43" s="281" t="s">
        <v>18</v>
      </c>
      <c r="BX43" s="280" t="s">
        <v>17</v>
      </c>
      <c r="BY43" s="281" t="s">
        <v>18</v>
      </c>
      <c r="CC43" s="280" t="s">
        <v>17</v>
      </c>
      <c r="CD43" s="281" t="s">
        <v>18</v>
      </c>
      <c r="CH43" s="280" t="s">
        <v>17</v>
      </c>
      <c r="CI43" s="281" t="s">
        <v>18</v>
      </c>
      <c r="CM43" s="280" t="s">
        <v>17</v>
      </c>
      <c r="CN43" s="281" t="s">
        <v>18</v>
      </c>
      <c r="CR43" s="280" t="s">
        <v>17</v>
      </c>
      <c r="CS43" s="281" t="s">
        <v>18</v>
      </c>
      <c r="CW43" s="280" t="s">
        <v>17</v>
      </c>
      <c r="CX43" s="281" t="s">
        <v>18</v>
      </c>
      <c r="DB43" s="280" t="s">
        <v>17</v>
      </c>
      <c r="DC43" s="281" t="s">
        <v>18</v>
      </c>
      <c r="DG43" s="280" t="s">
        <v>17</v>
      </c>
      <c r="DH43" s="281" t="s">
        <v>18</v>
      </c>
      <c r="DL43" s="280" t="s">
        <v>17</v>
      </c>
      <c r="DM43" s="281" t="s">
        <v>18</v>
      </c>
      <c r="DQ43" s="280" t="s">
        <v>17</v>
      </c>
      <c r="DR43" s="281" t="s">
        <v>18</v>
      </c>
      <c r="DT43" s="280" t="s">
        <v>17</v>
      </c>
      <c r="DU43" s="281" t="s">
        <v>18</v>
      </c>
      <c r="DV43" s="280" t="s">
        <v>17</v>
      </c>
      <c r="DW43" s="281" t="s">
        <v>18</v>
      </c>
      <c r="DX43" s="280" t="s">
        <v>17</v>
      </c>
      <c r="DY43" s="281" t="s">
        <v>18</v>
      </c>
    </row>
    <row r="47" spans="1:130" ht="26.4" customHeight="1" x14ac:dyDescent="0.3">
      <c r="I47" s="2"/>
      <c r="J47" s="2"/>
      <c r="L47" s="2"/>
      <c r="N47" s="392"/>
      <c r="O47" s="217"/>
      <c r="P47" s="282"/>
      <c r="Q47" s="83"/>
      <c r="R47" s="22"/>
      <c r="S47" s="380"/>
      <c r="T47" s="206"/>
      <c r="U47" s="282"/>
      <c r="V47" s="83"/>
      <c r="W47" s="22"/>
      <c r="X47" s="392"/>
      <c r="Y47" s="82"/>
      <c r="Z47" s="282"/>
      <c r="AA47" s="83"/>
      <c r="AB47" s="451"/>
      <c r="AC47" s="392"/>
      <c r="AD47" s="82"/>
      <c r="AE47" s="282"/>
      <c r="AF47" s="83"/>
      <c r="AH47" s="392"/>
      <c r="AI47" s="82"/>
      <c r="AJ47" s="282"/>
      <c r="AK47" s="83"/>
      <c r="AM47" s="392"/>
      <c r="AN47" s="82"/>
      <c r="AO47" s="282"/>
      <c r="AP47" s="83"/>
      <c r="AR47" s="392"/>
      <c r="AS47" s="82"/>
      <c r="AT47" s="282"/>
      <c r="AU47" s="83"/>
      <c r="AW47" s="392"/>
      <c r="AX47" s="82"/>
      <c r="AY47" s="282"/>
      <c r="AZ47" s="83"/>
      <c r="BB47" s="392"/>
      <c r="BC47" s="82"/>
      <c r="BD47" s="282"/>
      <c r="BE47" s="83"/>
      <c r="BG47" s="392"/>
      <c r="BH47" s="82"/>
      <c r="BI47" s="282"/>
      <c r="BJ47" s="83"/>
      <c r="BL47" s="392"/>
      <c r="BM47" s="82"/>
      <c r="BN47" s="282"/>
      <c r="BO47" s="83"/>
      <c r="BQ47" s="392"/>
      <c r="BR47" s="82"/>
      <c r="BS47" s="282"/>
      <c r="BT47" s="83"/>
      <c r="BV47" s="392"/>
      <c r="BW47" s="82"/>
      <c r="BX47" s="282"/>
      <c r="BY47" s="83"/>
      <c r="CA47" s="392"/>
      <c r="CB47" s="82"/>
      <c r="CC47" s="282"/>
      <c r="CD47" s="83"/>
      <c r="CF47" s="392"/>
      <c r="CG47" s="82"/>
      <c r="CH47" s="282"/>
      <c r="CI47" s="83"/>
      <c r="CK47" s="392"/>
      <c r="CL47" s="82"/>
      <c r="CM47" s="282"/>
      <c r="CN47" s="83"/>
      <c r="CP47" s="392"/>
      <c r="CQ47" s="82"/>
      <c r="CR47" s="282"/>
      <c r="CS47" s="83"/>
      <c r="CU47" s="392"/>
      <c r="CV47" s="82"/>
      <c r="CW47" s="282"/>
      <c r="CX47" s="83"/>
      <c r="CZ47" s="392"/>
      <c r="DA47" s="82"/>
      <c r="DB47" s="282"/>
      <c r="DC47" s="83"/>
      <c r="DE47" s="392"/>
      <c r="DF47" s="82"/>
      <c r="DG47" s="282"/>
      <c r="DH47" s="83"/>
      <c r="DJ47" s="392"/>
      <c r="DK47" s="82"/>
      <c r="DL47" s="282"/>
      <c r="DM47" s="83"/>
      <c r="DO47" s="392"/>
      <c r="DP47" s="82"/>
      <c r="DQ47" s="282"/>
      <c r="DR47" s="83"/>
      <c r="DT47" s="605" t="s">
        <v>12</v>
      </c>
      <c r="DU47" s="606"/>
      <c r="DV47" s="605" t="s">
        <v>13</v>
      </c>
      <c r="DW47" s="606"/>
      <c r="DX47" s="603" t="s">
        <v>14</v>
      </c>
      <c r="DY47" s="604"/>
    </row>
    <row r="48" spans="1:130" ht="15" thickBot="1" x14ac:dyDescent="0.35">
      <c r="I48" s="2"/>
      <c r="J48" s="2"/>
      <c r="L48" s="2"/>
      <c r="N48" s="388" t="s">
        <v>15</v>
      </c>
      <c r="O48" s="211" t="s">
        <v>16</v>
      </c>
      <c r="P48" s="31" t="s">
        <v>17</v>
      </c>
      <c r="Q48" s="32" t="s">
        <v>18</v>
      </c>
      <c r="R48" s="22"/>
      <c r="S48" s="30" t="s">
        <v>15</v>
      </c>
      <c r="T48" s="31" t="s">
        <v>16</v>
      </c>
      <c r="U48" s="31" t="s">
        <v>17</v>
      </c>
      <c r="V48" s="32" t="s">
        <v>18</v>
      </c>
      <c r="W48" s="22"/>
      <c r="X48" s="388" t="s">
        <v>15</v>
      </c>
      <c r="Y48" s="31" t="s">
        <v>16</v>
      </c>
      <c r="Z48" s="31" t="s">
        <v>17</v>
      </c>
      <c r="AA48" s="32" t="s">
        <v>18</v>
      </c>
      <c r="AB48" s="451"/>
      <c r="AC48" s="388" t="s">
        <v>15</v>
      </c>
      <c r="AD48" s="31" t="s">
        <v>16</v>
      </c>
      <c r="AE48" s="31" t="s">
        <v>17</v>
      </c>
      <c r="AF48" s="32" t="s">
        <v>18</v>
      </c>
      <c r="AH48" s="388" t="s">
        <v>15</v>
      </c>
      <c r="AI48" s="31" t="s">
        <v>16</v>
      </c>
      <c r="AJ48" s="31" t="s">
        <v>17</v>
      </c>
      <c r="AK48" s="32" t="s">
        <v>18</v>
      </c>
      <c r="AM48" s="388" t="s">
        <v>15</v>
      </c>
      <c r="AN48" s="31" t="s">
        <v>16</v>
      </c>
      <c r="AO48" s="31" t="s">
        <v>17</v>
      </c>
      <c r="AP48" s="32" t="s">
        <v>18</v>
      </c>
      <c r="AR48" s="388" t="s">
        <v>15</v>
      </c>
      <c r="AS48" s="31" t="s">
        <v>16</v>
      </c>
      <c r="AT48" s="31" t="s">
        <v>17</v>
      </c>
      <c r="AU48" s="32" t="s">
        <v>18</v>
      </c>
      <c r="AW48" s="388" t="s">
        <v>15</v>
      </c>
      <c r="AX48" s="31" t="s">
        <v>16</v>
      </c>
      <c r="AY48" s="31" t="s">
        <v>17</v>
      </c>
      <c r="AZ48" s="32" t="s">
        <v>18</v>
      </c>
      <c r="BB48" s="388" t="s">
        <v>15</v>
      </c>
      <c r="BC48" s="31" t="s">
        <v>16</v>
      </c>
      <c r="BD48" s="31" t="s">
        <v>17</v>
      </c>
      <c r="BE48" s="32" t="s">
        <v>18</v>
      </c>
      <c r="BG48" s="388" t="s">
        <v>15</v>
      </c>
      <c r="BH48" s="31" t="s">
        <v>16</v>
      </c>
      <c r="BI48" s="31" t="s">
        <v>17</v>
      </c>
      <c r="BJ48" s="32" t="s">
        <v>18</v>
      </c>
      <c r="BL48" s="388" t="s">
        <v>15</v>
      </c>
      <c r="BM48" s="31" t="s">
        <v>16</v>
      </c>
      <c r="BN48" s="31" t="s">
        <v>17</v>
      </c>
      <c r="BO48" s="32" t="s">
        <v>18</v>
      </c>
      <c r="BQ48" s="388" t="s">
        <v>15</v>
      </c>
      <c r="BR48" s="31" t="s">
        <v>16</v>
      </c>
      <c r="BS48" s="31" t="s">
        <v>17</v>
      </c>
      <c r="BT48" s="32" t="s">
        <v>18</v>
      </c>
      <c r="BV48" s="388" t="s">
        <v>15</v>
      </c>
      <c r="BW48" s="31" t="s">
        <v>16</v>
      </c>
      <c r="BX48" s="31" t="s">
        <v>17</v>
      </c>
      <c r="BY48" s="32" t="s">
        <v>18</v>
      </c>
      <c r="CA48" s="388" t="s">
        <v>15</v>
      </c>
      <c r="CB48" s="31" t="s">
        <v>16</v>
      </c>
      <c r="CC48" s="31" t="s">
        <v>17</v>
      </c>
      <c r="CD48" s="32" t="s">
        <v>18</v>
      </c>
      <c r="CF48" s="388" t="s">
        <v>15</v>
      </c>
      <c r="CG48" s="31" t="s">
        <v>16</v>
      </c>
      <c r="CH48" s="31" t="s">
        <v>17</v>
      </c>
      <c r="CI48" s="32" t="s">
        <v>18</v>
      </c>
      <c r="CK48" s="388" t="s">
        <v>15</v>
      </c>
      <c r="CL48" s="31" t="s">
        <v>16</v>
      </c>
      <c r="CM48" s="31" t="s">
        <v>17</v>
      </c>
      <c r="CN48" s="32" t="s">
        <v>18</v>
      </c>
      <c r="CP48" s="388" t="s">
        <v>15</v>
      </c>
      <c r="CQ48" s="31" t="s">
        <v>16</v>
      </c>
      <c r="CR48" s="31" t="s">
        <v>17</v>
      </c>
      <c r="CS48" s="32" t="s">
        <v>18</v>
      </c>
      <c r="CU48" s="388" t="s">
        <v>15</v>
      </c>
      <c r="CV48" s="31" t="s">
        <v>16</v>
      </c>
      <c r="CW48" s="31" t="s">
        <v>17</v>
      </c>
      <c r="CX48" s="32" t="s">
        <v>18</v>
      </c>
      <c r="CZ48" s="388" t="s">
        <v>15</v>
      </c>
      <c r="DA48" s="31" t="s">
        <v>16</v>
      </c>
      <c r="DB48" s="31" t="s">
        <v>17</v>
      </c>
      <c r="DC48" s="32" t="s">
        <v>18</v>
      </c>
      <c r="DE48" s="388" t="s">
        <v>15</v>
      </c>
      <c r="DF48" s="31" t="s">
        <v>16</v>
      </c>
      <c r="DG48" s="31" t="s">
        <v>17</v>
      </c>
      <c r="DH48" s="32" t="s">
        <v>18</v>
      </c>
      <c r="DJ48" s="388" t="s">
        <v>15</v>
      </c>
      <c r="DK48" s="31" t="s">
        <v>16</v>
      </c>
      <c r="DL48" s="31" t="s">
        <v>17</v>
      </c>
      <c r="DM48" s="32" t="s">
        <v>18</v>
      </c>
      <c r="DO48" s="388" t="s">
        <v>15</v>
      </c>
      <c r="DP48" s="31" t="s">
        <v>16</v>
      </c>
      <c r="DQ48" s="31" t="s">
        <v>17</v>
      </c>
      <c r="DR48" s="32" t="s">
        <v>18</v>
      </c>
      <c r="DT48" s="250" t="s">
        <v>17</v>
      </c>
      <c r="DU48" s="251" t="s">
        <v>18</v>
      </c>
      <c r="DV48" s="250" t="s">
        <v>17</v>
      </c>
      <c r="DW48" s="252" t="s">
        <v>18</v>
      </c>
      <c r="DX48" s="253" t="s">
        <v>17</v>
      </c>
      <c r="DY48" s="252" t="s">
        <v>18</v>
      </c>
    </row>
    <row r="49" spans="2:130" s="33" customFormat="1" ht="27" customHeight="1" thickBot="1" x14ac:dyDescent="0.35">
      <c r="B49" s="254" t="s">
        <v>506</v>
      </c>
      <c r="C49" s="255" t="s">
        <v>55</v>
      </c>
      <c r="D49" s="444"/>
      <c r="E49" s="283" t="s">
        <v>21</v>
      </c>
      <c r="F49" s="257" t="s">
        <v>22</v>
      </c>
      <c r="G49" s="257"/>
      <c r="H49" s="257" t="s">
        <v>23</v>
      </c>
      <c r="I49" s="257" t="s">
        <v>24</v>
      </c>
      <c r="J49" s="257" t="s">
        <v>25</v>
      </c>
      <c r="K49" s="258" t="s">
        <v>26</v>
      </c>
      <c r="L49" s="259" t="s">
        <v>27</v>
      </c>
      <c r="N49" s="389"/>
      <c r="O49" s="212"/>
      <c r="P49" s="35"/>
      <c r="Q49" s="36"/>
      <c r="R49" s="37"/>
      <c r="S49" s="34"/>
      <c r="T49" s="35"/>
      <c r="U49" s="35"/>
      <c r="V49" s="36"/>
      <c r="W49" s="37"/>
      <c r="X49" s="389"/>
      <c r="Y49" s="35"/>
      <c r="Z49" s="35"/>
      <c r="AA49" s="36"/>
      <c r="AB49" s="37"/>
      <c r="AC49" s="389"/>
      <c r="AD49" s="35"/>
      <c r="AE49" s="35"/>
      <c r="AF49" s="36"/>
      <c r="AH49" s="389"/>
      <c r="AI49" s="35"/>
      <c r="AJ49" s="35"/>
      <c r="AK49" s="36"/>
      <c r="AM49" s="389"/>
      <c r="AN49" s="35"/>
      <c r="AO49" s="35"/>
      <c r="AP49" s="36"/>
      <c r="AR49" s="389"/>
      <c r="AS49" s="35"/>
      <c r="AT49" s="35"/>
      <c r="AU49" s="36"/>
      <c r="AW49" s="389"/>
      <c r="AX49" s="35"/>
      <c r="AY49" s="35"/>
      <c r="AZ49" s="36"/>
      <c r="BB49" s="389"/>
      <c r="BC49" s="35"/>
      <c r="BD49" s="35"/>
      <c r="BE49" s="36"/>
      <c r="BG49" s="389"/>
      <c r="BH49" s="35"/>
      <c r="BI49" s="35"/>
      <c r="BJ49" s="36"/>
      <c r="BL49" s="389"/>
      <c r="BM49" s="35"/>
      <c r="BN49" s="35"/>
      <c r="BO49" s="36"/>
      <c r="BQ49" s="389"/>
      <c r="BR49" s="35"/>
      <c r="BS49" s="35"/>
      <c r="BT49" s="36"/>
      <c r="BV49" s="389"/>
      <c r="BW49" s="35"/>
      <c r="BX49" s="35"/>
      <c r="BY49" s="36"/>
      <c r="CA49" s="389"/>
      <c r="CB49" s="35"/>
      <c r="CC49" s="35"/>
      <c r="CD49" s="36"/>
      <c r="CF49" s="389"/>
      <c r="CG49" s="35"/>
      <c r="CH49" s="35"/>
      <c r="CI49" s="36"/>
      <c r="CK49" s="389"/>
      <c r="CL49" s="35"/>
      <c r="CM49" s="35"/>
      <c r="CN49" s="36"/>
      <c r="CP49" s="389"/>
      <c r="CQ49" s="35"/>
      <c r="CR49" s="35"/>
      <c r="CS49" s="36"/>
      <c r="CU49" s="389"/>
      <c r="CV49" s="35"/>
      <c r="CW49" s="35"/>
      <c r="CX49" s="36"/>
      <c r="CZ49" s="389"/>
      <c r="DA49" s="35"/>
      <c r="DB49" s="35"/>
      <c r="DC49" s="36"/>
      <c r="DE49" s="389"/>
      <c r="DF49" s="35"/>
      <c r="DG49" s="35"/>
      <c r="DH49" s="36"/>
      <c r="DJ49" s="389"/>
      <c r="DK49" s="35"/>
      <c r="DL49" s="35"/>
      <c r="DM49" s="36"/>
      <c r="DO49" s="389"/>
      <c r="DP49" s="35"/>
      <c r="DQ49" s="35"/>
      <c r="DR49" s="36"/>
      <c r="DT49" s="34"/>
      <c r="DU49" s="36"/>
      <c r="DV49" s="38"/>
      <c r="DW49" s="36"/>
      <c r="DX49" s="38"/>
      <c r="DY49" s="39"/>
      <c r="DZ49" s="309" t="str">
        <f t="shared" ref="DZ49" si="73">B49</f>
        <v>Infrastructure (escritorio Magude + armazem )</v>
      </c>
    </row>
    <row r="50" spans="2:130" ht="16.8" customHeight="1" x14ac:dyDescent="0.3">
      <c r="E50" s="262"/>
      <c r="F50" s="263"/>
      <c r="G50" s="263"/>
      <c r="H50" s="263"/>
      <c r="I50" s="264"/>
      <c r="J50" s="264"/>
      <c r="K50" s="265"/>
      <c r="L50" s="260"/>
      <c r="M50" s="266"/>
      <c r="N50" s="393"/>
      <c r="O50" s="213"/>
      <c r="P50" s="202"/>
      <c r="Q50" s="43"/>
      <c r="S50" s="381"/>
      <c r="T50" s="203"/>
      <c r="U50" s="202"/>
      <c r="V50" s="43"/>
      <c r="X50" s="393"/>
      <c r="Y50" s="42"/>
      <c r="Z50" s="202"/>
      <c r="AA50" s="43"/>
      <c r="AC50" s="393"/>
      <c r="AD50" s="42"/>
      <c r="AE50" s="202"/>
      <c r="AF50" s="43"/>
      <c r="AH50" s="393"/>
      <c r="AI50" s="42"/>
      <c r="AJ50" s="202"/>
      <c r="AK50" s="43"/>
      <c r="AM50" s="393"/>
      <c r="AN50" s="42"/>
      <c r="AO50" s="202"/>
      <c r="AP50" s="43"/>
      <c r="AR50" s="393"/>
      <c r="AS50" s="42"/>
      <c r="AT50" s="202"/>
      <c r="AU50" s="43"/>
      <c r="AW50" s="393"/>
      <c r="AX50" s="42"/>
      <c r="AY50" s="202"/>
      <c r="AZ50" s="43"/>
      <c r="BB50" s="393"/>
      <c r="BC50" s="42"/>
      <c r="BD50" s="202"/>
      <c r="BE50" s="43"/>
      <c r="BG50" s="393"/>
      <c r="BH50" s="42"/>
      <c r="BI50" s="202"/>
      <c r="BJ50" s="43"/>
      <c r="BL50" s="393"/>
      <c r="BM50" s="42"/>
      <c r="BN50" s="202"/>
      <c r="BO50" s="43"/>
      <c r="BQ50" s="393"/>
      <c r="BR50" s="42"/>
      <c r="BS50" s="202"/>
      <c r="BT50" s="43"/>
      <c r="BV50" s="393"/>
      <c r="BW50" s="42"/>
      <c r="BX50" s="202"/>
      <c r="BY50" s="43"/>
      <c r="CA50" s="393"/>
      <c r="CB50" s="42"/>
      <c r="CC50" s="202"/>
      <c r="CD50" s="43"/>
      <c r="CF50" s="393"/>
      <c r="CG50" s="42"/>
      <c r="CH50" s="202"/>
      <c r="CI50" s="43"/>
      <c r="CK50" s="393"/>
      <c r="CL50" s="42"/>
      <c r="CM50" s="202"/>
      <c r="CN50" s="43"/>
      <c r="CP50" s="393"/>
      <c r="CQ50" s="42"/>
      <c r="CR50" s="202"/>
      <c r="CS50" s="43"/>
      <c r="CU50" s="393"/>
      <c r="CV50" s="42"/>
      <c r="CW50" s="202"/>
      <c r="CX50" s="43"/>
      <c r="CZ50" s="393"/>
      <c r="DA50" s="42"/>
      <c r="DB50" s="202"/>
      <c r="DC50" s="43"/>
      <c r="DE50" s="393"/>
      <c r="DF50" s="42"/>
      <c r="DG50" s="202"/>
      <c r="DH50" s="43"/>
      <c r="DJ50" s="393"/>
      <c r="DK50" s="42"/>
      <c r="DL50" s="202"/>
      <c r="DM50" s="43"/>
      <c r="DO50" s="393"/>
      <c r="DP50" s="42"/>
      <c r="DQ50" s="202"/>
      <c r="DR50" s="43"/>
      <c r="DT50" s="51">
        <f>P50+U50+Z50+AE50+AJ50+AO50+AT50+AY50+BD50+BI50+BN50+BS50+BX50+CC50+CH50+CM50+CR50+CW50+DB50+DG50+DL50+DQ50</f>
        <v>0</v>
      </c>
      <c r="DU50" s="43">
        <f>+DT50/$I$3</f>
        <v>0</v>
      </c>
      <c r="DV50" s="46">
        <v>0</v>
      </c>
      <c r="DW50" s="202">
        <f>+DV50/$I$3</f>
        <v>0</v>
      </c>
      <c r="DX50" s="52">
        <f>+DT50+DV50</f>
        <v>0</v>
      </c>
      <c r="DY50" s="52">
        <f>+DU50+DW50</f>
        <v>0</v>
      </c>
      <c r="DZ50" s="350">
        <f>B50</f>
        <v>0</v>
      </c>
    </row>
    <row r="51" spans="2:130" ht="16.8" customHeight="1" x14ac:dyDescent="0.3">
      <c r="B51" s="60"/>
      <c r="C51" s="434"/>
      <c r="E51" s="262"/>
      <c r="F51" s="263"/>
      <c r="G51" s="263"/>
      <c r="H51" s="263"/>
      <c r="I51" s="264"/>
      <c r="J51" s="264"/>
      <c r="K51" s="265"/>
      <c r="L51" s="260"/>
      <c r="M51" s="266"/>
      <c r="N51" s="394"/>
      <c r="O51" s="214"/>
      <c r="P51" s="8">
        <f>$E51*N51*O51</f>
        <v>0</v>
      </c>
      <c r="Q51" s="50">
        <f t="shared" ref="Q51:Q61" si="74">P51/$I$3</f>
        <v>0</v>
      </c>
      <c r="S51" s="382">
        <f>N51</f>
        <v>0</v>
      </c>
      <c r="T51" s="201">
        <f>O51</f>
        <v>0</v>
      </c>
      <c r="U51" s="8">
        <f>$E51*S51*T51</f>
        <v>0</v>
      </c>
      <c r="V51" s="50">
        <f t="shared" ref="V51:V61" si="75">U51/$I$3</f>
        <v>0</v>
      </c>
      <c r="X51" s="382">
        <f>S51</f>
        <v>0</v>
      </c>
      <c r="Y51" s="201">
        <f>T51</f>
        <v>0</v>
      </c>
      <c r="Z51" s="8">
        <f>$E51*X51*Y51</f>
        <v>0</v>
      </c>
      <c r="AA51" s="50">
        <f t="shared" ref="AA51:AA61" si="76">Z51/$I$3</f>
        <v>0</v>
      </c>
      <c r="AC51" s="382">
        <f>X51</f>
        <v>0</v>
      </c>
      <c r="AD51" s="201">
        <f>Y51</f>
        <v>0</v>
      </c>
      <c r="AE51" s="8">
        <f>$E51*AC51*AD51</f>
        <v>0</v>
      </c>
      <c r="AF51" s="50">
        <f t="shared" ref="AF51:AF61" si="77">AE51/$I$3</f>
        <v>0</v>
      </c>
      <c r="AH51" s="382">
        <f>AC51</f>
        <v>0</v>
      </c>
      <c r="AI51" s="201">
        <f>AD51</f>
        <v>0</v>
      </c>
      <c r="AJ51" s="8">
        <f>$E51*AH51*AI51</f>
        <v>0</v>
      </c>
      <c r="AK51" s="50">
        <f t="shared" ref="AK51:AK61" si="78">AJ51/$I$3</f>
        <v>0</v>
      </c>
      <c r="AM51" s="382">
        <f>AH51</f>
        <v>0</v>
      </c>
      <c r="AN51" s="201">
        <f>AI51</f>
        <v>0</v>
      </c>
      <c r="AO51" s="8">
        <f>$E51*AM51*AN51</f>
        <v>0</v>
      </c>
      <c r="AP51" s="50">
        <f t="shared" ref="AP51:AP61" si="79">AO51/$I$3</f>
        <v>0</v>
      </c>
      <c r="AR51" s="382">
        <f>AM51</f>
        <v>0</v>
      </c>
      <c r="AS51" s="201">
        <f>AN51</f>
        <v>0</v>
      </c>
      <c r="AT51" s="8">
        <f>$E51*AR51*AS51</f>
        <v>0</v>
      </c>
      <c r="AU51" s="50">
        <f t="shared" ref="AU51:AU61" si="80">AT51/$I$3</f>
        <v>0</v>
      </c>
      <c r="AW51" s="382">
        <f>AR51</f>
        <v>0</v>
      </c>
      <c r="AX51" s="201">
        <f>AS51</f>
        <v>0</v>
      </c>
      <c r="AY51" s="8">
        <f>$E51*AW51*AX51</f>
        <v>0</v>
      </c>
      <c r="AZ51" s="50">
        <f t="shared" ref="AZ51:AZ61" si="81">AY51/$I$3</f>
        <v>0</v>
      </c>
      <c r="BB51" s="382">
        <f>AW51</f>
        <v>0</v>
      </c>
      <c r="BC51" s="201">
        <f>AX51</f>
        <v>0</v>
      </c>
      <c r="BD51" s="8">
        <f>$E51*BB51*BC51</f>
        <v>0</v>
      </c>
      <c r="BE51" s="50">
        <f t="shared" ref="BE51:BE61" si="82">BD51/$I$3</f>
        <v>0</v>
      </c>
      <c r="BG51" s="382">
        <f>BB51</f>
        <v>0</v>
      </c>
      <c r="BH51" s="201">
        <f>BC51</f>
        <v>0</v>
      </c>
      <c r="BI51" s="8">
        <f>$E51*BG51*BH51</f>
        <v>0</v>
      </c>
      <c r="BJ51" s="50">
        <f t="shared" ref="BJ51:BJ61" si="83">BI51/$I$3</f>
        <v>0</v>
      </c>
      <c r="BL51" s="382">
        <f>BG51</f>
        <v>0</v>
      </c>
      <c r="BM51" s="201">
        <f>BH51</f>
        <v>0</v>
      </c>
      <c r="BN51" s="8">
        <f>$E51*BL51*BM51</f>
        <v>0</v>
      </c>
      <c r="BO51" s="50">
        <f t="shared" ref="BO51:BO61" si="84">BN51/$I$3</f>
        <v>0</v>
      </c>
      <c r="BQ51" s="382">
        <f>BL51</f>
        <v>0</v>
      </c>
      <c r="BR51" s="201">
        <f>BM51</f>
        <v>0</v>
      </c>
      <c r="BS51" s="8">
        <f>$E51*BQ51*BR51</f>
        <v>0</v>
      </c>
      <c r="BT51" s="50">
        <f t="shared" ref="BT51:BT61" si="85">BS51/$I$3</f>
        <v>0</v>
      </c>
      <c r="BV51" s="382">
        <f>BQ51</f>
        <v>0</v>
      </c>
      <c r="BW51" s="201">
        <f>BR51</f>
        <v>0</v>
      </c>
      <c r="BX51" s="8">
        <f>$E51*BV51*BW51</f>
        <v>0</v>
      </c>
      <c r="BY51" s="50">
        <f t="shared" ref="BY51:BY61" si="86">BX51/$I$3</f>
        <v>0</v>
      </c>
      <c r="CA51" s="382">
        <f>BV51</f>
        <v>0</v>
      </c>
      <c r="CB51" s="201">
        <f>BW51</f>
        <v>0</v>
      </c>
      <c r="CC51" s="8">
        <f>$E51*CA51*CB51</f>
        <v>0</v>
      </c>
      <c r="CD51" s="50">
        <f t="shared" ref="CD51:CD61" si="87">CC51/$I$3</f>
        <v>0</v>
      </c>
      <c r="CF51" s="382">
        <f>CA51</f>
        <v>0</v>
      </c>
      <c r="CG51" s="201">
        <f>CB51</f>
        <v>0</v>
      </c>
      <c r="CH51" s="8">
        <f>$E51*CF51*CG51</f>
        <v>0</v>
      </c>
      <c r="CI51" s="50">
        <f t="shared" ref="CI51:CI61" si="88">CH51/$I$3</f>
        <v>0</v>
      </c>
      <c r="CK51" s="382">
        <f>CF51</f>
        <v>0</v>
      </c>
      <c r="CL51" s="201">
        <f>CG51</f>
        <v>0</v>
      </c>
      <c r="CM51" s="8">
        <f>$E51*CK51*CL51</f>
        <v>0</v>
      </c>
      <c r="CN51" s="50">
        <f t="shared" ref="CN51:CN61" si="89">CM51/$I$3</f>
        <v>0</v>
      </c>
      <c r="CP51" s="382">
        <f>CK51</f>
        <v>0</v>
      </c>
      <c r="CQ51" s="201">
        <f>CL51</f>
        <v>0</v>
      </c>
      <c r="CR51" s="8">
        <f>$E51*CP51*CQ51</f>
        <v>0</v>
      </c>
      <c r="CS51" s="50">
        <f t="shared" ref="CS51:CS61" si="90">CR51/$I$3</f>
        <v>0</v>
      </c>
      <c r="CU51" s="382">
        <f>CP51</f>
        <v>0</v>
      </c>
      <c r="CV51" s="201">
        <f>CQ51</f>
        <v>0</v>
      </c>
      <c r="CW51" s="8">
        <f>$E51*CU51*CV51</f>
        <v>0</v>
      </c>
      <c r="CX51" s="50">
        <f t="shared" ref="CX51:CX61" si="91">CW51/$I$3</f>
        <v>0</v>
      </c>
      <c r="CZ51" s="382">
        <f>CU51</f>
        <v>0</v>
      </c>
      <c r="DA51" s="201">
        <f>CV51</f>
        <v>0</v>
      </c>
      <c r="DB51" s="8">
        <f>$E51*CZ51*DA51</f>
        <v>0</v>
      </c>
      <c r="DC51" s="50">
        <f t="shared" ref="DC51:DC61" si="92">DB51/$I$3</f>
        <v>0</v>
      </c>
      <c r="DE51" s="394"/>
      <c r="DF51" s="44"/>
      <c r="DG51" s="8">
        <f>$E51*DE51*DF51</f>
        <v>0</v>
      </c>
      <c r="DH51" s="50">
        <f t="shared" ref="DH51:DH61" si="93">DG51/$I$3</f>
        <v>0</v>
      </c>
      <c r="DJ51" s="394"/>
      <c r="DK51" s="44"/>
      <c r="DL51" s="8">
        <f>$E51*DJ51*DK51</f>
        <v>0</v>
      </c>
      <c r="DM51" s="50">
        <f t="shared" ref="DM51:DM61" si="94">DL51/$I$3</f>
        <v>0</v>
      </c>
      <c r="DO51" s="394"/>
      <c r="DP51" s="44"/>
      <c r="DQ51" s="8">
        <f>$E51*DO51*DP51</f>
        <v>0</v>
      </c>
      <c r="DR51" s="50">
        <f t="shared" ref="DR51:DR61" si="95">DQ51/$I$3</f>
        <v>0</v>
      </c>
      <c r="DT51" s="51">
        <f t="shared" ref="DT51:DT61" si="96">P51+U51+Z51+AE51+AJ51+AO51+AT51+AY51+BD51+BI51+BN51+BS51+BX51+CC51+CH51+CM51+CR51+CW51+DB51+DG51+DL51+DQ51</f>
        <v>0</v>
      </c>
      <c r="DU51" s="8">
        <f>+DT51/$I$3</f>
        <v>0</v>
      </c>
      <c r="DV51" s="52">
        <v>0</v>
      </c>
      <c r="DW51" s="8">
        <f>+DV51/$I$3</f>
        <v>0</v>
      </c>
      <c r="DX51" s="52">
        <f t="shared" ref="DX51:DY61" si="97">+DT51+DV51</f>
        <v>0</v>
      </c>
      <c r="DY51" s="52">
        <f>+DU51+DW51</f>
        <v>0</v>
      </c>
      <c r="DZ51" s="350">
        <f t="shared" ref="DZ51:DZ62" si="98">B51</f>
        <v>0</v>
      </c>
    </row>
    <row r="52" spans="2:130" ht="39.6" customHeight="1" x14ac:dyDescent="0.3">
      <c r="B52" s="87"/>
      <c r="C52" s="192"/>
      <c r="D52" s="192"/>
      <c r="E52" s="262"/>
      <c r="F52" s="263"/>
      <c r="G52" s="263"/>
      <c r="H52" s="263"/>
      <c r="I52" s="264"/>
      <c r="J52" s="264"/>
      <c r="K52" s="265"/>
      <c r="L52" s="260"/>
      <c r="M52" s="266"/>
      <c r="N52" s="394"/>
      <c r="O52" s="214"/>
      <c r="P52" s="8">
        <f>$E52*N52*O52</f>
        <v>0</v>
      </c>
      <c r="Q52" s="50">
        <f t="shared" si="74"/>
        <v>0</v>
      </c>
      <c r="S52" s="382">
        <f>N52</f>
        <v>0</v>
      </c>
      <c r="T52" s="201">
        <f>O52</f>
        <v>0</v>
      </c>
      <c r="U52" s="8">
        <f>$E52*S52*T52</f>
        <v>0</v>
      </c>
      <c r="V52" s="50">
        <f t="shared" si="75"/>
        <v>0</v>
      </c>
      <c r="X52" s="382">
        <f>S52</f>
        <v>0</v>
      </c>
      <c r="Y52" s="201">
        <f>T52</f>
        <v>0</v>
      </c>
      <c r="Z52" s="8">
        <f>$E52*X52*Y52</f>
        <v>0</v>
      </c>
      <c r="AA52" s="50">
        <f t="shared" si="76"/>
        <v>0</v>
      </c>
      <c r="AC52" s="382">
        <f>X52</f>
        <v>0</v>
      </c>
      <c r="AD52" s="201">
        <f>Y52</f>
        <v>0</v>
      </c>
      <c r="AE52" s="8">
        <f>$E52*AC52*AD52</f>
        <v>0</v>
      </c>
      <c r="AF52" s="50">
        <f t="shared" si="77"/>
        <v>0</v>
      </c>
      <c r="AH52" s="382">
        <f>AC52</f>
        <v>0</v>
      </c>
      <c r="AI52" s="201">
        <f>AD52</f>
        <v>0</v>
      </c>
      <c r="AJ52" s="8">
        <f>$E52*AH52*AI52</f>
        <v>0</v>
      </c>
      <c r="AK52" s="50">
        <f t="shared" si="78"/>
        <v>0</v>
      </c>
      <c r="AM52" s="382">
        <f>AH52</f>
        <v>0</v>
      </c>
      <c r="AN52" s="201">
        <f>AI52</f>
        <v>0</v>
      </c>
      <c r="AO52" s="8">
        <f>$E52*AM52*AN52</f>
        <v>0</v>
      </c>
      <c r="AP52" s="50">
        <f t="shared" si="79"/>
        <v>0</v>
      </c>
      <c r="AR52" s="382">
        <f>AM52</f>
        <v>0</v>
      </c>
      <c r="AS52" s="201">
        <f>AN52</f>
        <v>0</v>
      </c>
      <c r="AT52" s="8">
        <f>$E52*AR52*AS52</f>
        <v>0</v>
      </c>
      <c r="AU52" s="50">
        <f t="shared" si="80"/>
        <v>0</v>
      </c>
      <c r="AW52" s="382">
        <f>AR52</f>
        <v>0</v>
      </c>
      <c r="AX52" s="201">
        <f>AS52</f>
        <v>0</v>
      </c>
      <c r="AY52" s="8">
        <f>$E52*AW52*AX52</f>
        <v>0</v>
      </c>
      <c r="AZ52" s="50">
        <f t="shared" si="81"/>
        <v>0</v>
      </c>
      <c r="BB52" s="382">
        <f>AW52</f>
        <v>0</v>
      </c>
      <c r="BC52" s="201">
        <f>AX52</f>
        <v>0</v>
      </c>
      <c r="BD52" s="8">
        <f>$E52*BB52*BC52</f>
        <v>0</v>
      </c>
      <c r="BE52" s="50">
        <f t="shared" si="82"/>
        <v>0</v>
      </c>
      <c r="BG52" s="382">
        <f>BB52</f>
        <v>0</v>
      </c>
      <c r="BH52" s="201">
        <f>BC52</f>
        <v>0</v>
      </c>
      <c r="BI52" s="8">
        <f>$E52*BG52*BH52</f>
        <v>0</v>
      </c>
      <c r="BJ52" s="50">
        <f t="shared" si="83"/>
        <v>0</v>
      </c>
      <c r="BL52" s="382">
        <f>BG52</f>
        <v>0</v>
      </c>
      <c r="BM52" s="201">
        <f>BH52</f>
        <v>0</v>
      </c>
      <c r="BN52" s="8">
        <f>$E52*BL52*BM52</f>
        <v>0</v>
      </c>
      <c r="BO52" s="50">
        <f t="shared" si="84"/>
        <v>0</v>
      </c>
      <c r="BQ52" s="382">
        <f>BL52</f>
        <v>0</v>
      </c>
      <c r="BR52" s="201">
        <f>BM52</f>
        <v>0</v>
      </c>
      <c r="BS52" s="8">
        <f>$E52*BQ52*BR52</f>
        <v>0</v>
      </c>
      <c r="BT52" s="50">
        <f t="shared" si="85"/>
        <v>0</v>
      </c>
      <c r="BV52" s="382">
        <f>BQ52</f>
        <v>0</v>
      </c>
      <c r="BW52" s="201">
        <f>BR52</f>
        <v>0</v>
      </c>
      <c r="BX52" s="8">
        <f>$E52*BV52*BW52</f>
        <v>0</v>
      </c>
      <c r="BY52" s="50">
        <f t="shared" si="86"/>
        <v>0</v>
      </c>
      <c r="CA52" s="382">
        <f>BV52</f>
        <v>0</v>
      </c>
      <c r="CB52" s="201">
        <f>BW52</f>
        <v>0</v>
      </c>
      <c r="CC52" s="8">
        <f>$E52*CA52*CB52</f>
        <v>0</v>
      </c>
      <c r="CD52" s="50">
        <f t="shared" si="87"/>
        <v>0</v>
      </c>
      <c r="CF52" s="382">
        <f>CA52</f>
        <v>0</v>
      </c>
      <c r="CG52" s="201">
        <f>CB52</f>
        <v>0</v>
      </c>
      <c r="CH52" s="8">
        <f>$E52*CF52*CG52</f>
        <v>0</v>
      </c>
      <c r="CI52" s="50">
        <f t="shared" si="88"/>
        <v>0</v>
      </c>
      <c r="CK52" s="382">
        <f>CF52</f>
        <v>0</v>
      </c>
      <c r="CL52" s="201">
        <f>CG52</f>
        <v>0</v>
      </c>
      <c r="CM52" s="8">
        <f>$E52*CK52*CL52</f>
        <v>0</v>
      </c>
      <c r="CN52" s="50">
        <f t="shared" si="89"/>
        <v>0</v>
      </c>
      <c r="CP52" s="382">
        <f>CK52</f>
        <v>0</v>
      </c>
      <c r="CQ52" s="201">
        <f>CL52</f>
        <v>0</v>
      </c>
      <c r="CR52" s="8">
        <f>$E52*CP52*CQ52</f>
        <v>0</v>
      </c>
      <c r="CS52" s="50">
        <f t="shared" si="90"/>
        <v>0</v>
      </c>
      <c r="CU52" s="382">
        <f>CP52</f>
        <v>0</v>
      </c>
      <c r="CV52" s="201">
        <f>CQ52</f>
        <v>0</v>
      </c>
      <c r="CW52" s="8">
        <f>$E52*CU52*CV52</f>
        <v>0</v>
      </c>
      <c r="CX52" s="50">
        <f t="shared" si="91"/>
        <v>0</v>
      </c>
      <c r="CZ52" s="382">
        <f>CU52</f>
        <v>0</v>
      </c>
      <c r="DA52" s="201">
        <f>CV52</f>
        <v>0</v>
      </c>
      <c r="DB52" s="8">
        <f>$E52*CZ52*DA52</f>
        <v>0</v>
      </c>
      <c r="DC52" s="50">
        <f t="shared" si="92"/>
        <v>0</v>
      </c>
      <c r="DE52" s="394">
        <f>CZ52</f>
        <v>0</v>
      </c>
      <c r="DF52" s="44">
        <f>DA52</f>
        <v>0</v>
      </c>
      <c r="DG52" s="8">
        <f>$E52*DE52*DF52</f>
        <v>0</v>
      </c>
      <c r="DH52" s="50">
        <f t="shared" si="93"/>
        <v>0</v>
      </c>
      <c r="DJ52" s="394">
        <f>DE52</f>
        <v>0</v>
      </c>
      <c r="DK52" s="44">
        <f>DF52</f>
        <v>0</v>
      </c>
      <c r="DL52" s="8">
        <f>$E52*DJ52*DK52</f>
        <v>0</v>
      </c>
      <c r="DM52" s="50">
        <f t="shared" si="94"/>
        <v>0</v>
      </c>
      <c r="DO52" s="394">
        <f>DJ52</f>
        <v>0</v>
      </c>
      <c r="DP52" s="44">
        <f>DK52</f>
        <v>0</v>
      </c>
      <c r="DQ52" s="8">
        <f>$E52*DO52*DP52</f>
        <v>0</v>
      </c>
      <c r="DR52" s="50">
        <f t="shared" si="95"/>
        <v>0</v>
      </c>
      <c r="DT52" s="51">
        <f t="shared" si="96"/>
        <v>0</v>
      </c>
      <c r="DU52" s="8">
        <f t="shared" ref="DU52:DU61" si="99">+DT52/$I$3</f>
        <v>0</v>
      </c>
      <c r="DV52" s="52">
        <v>0</v>
      </c>
      <c r="DW52" s="8">
        <f t="shared" ref="DW52:DW61" si="100">+DV52/$I$3</f>
        <v>0</v>
      </c>
      <c r="DX52" s="52">
        <f t="shared" si="97"/>
        <v>0</v>
      </c>
      <c r="DY52" s="52">
        <f t="shared" si="97"/>
        <v>0</v>
      </c>
      <c r="DZ52" s="350">
        <f t="shared" si="98"/>
        <v>0</v>
      </c>
    </row>
    <row r="53" spans="2:130" ht="33" customHeight="1" x14ac:dyDescent="0.3">
      <c r="B53" s="87"/>
      <c r="C53" s="192"/>
      <c r="D53" s="192"/>
      <c r="E53" s="334"/>
      <c r="F53" s="263"/>
      <c r="G53" s="274"/>
      <c r="H53" s="274"/>
      <c r="I53" s="264"/>
      <c r="J53" s="264"/>
      <c r="K53" s="265"/>
      <c r="L53" s="260"/>
      <c r="M53" s="266"/>
      <c r="N53" s="394"/>
      <c r="O53" s="214"/>
      <c r="P53" s="8">
        <f>$E53*N53*O53</f>
        <v>0</v>
      </c>
      <c r="Q53" s="50">
        <f t="shared" si="74"/>
        <v>0</v>
      </c>
      <c r="S53" s="382">
        <f t="shared" ref="S53:T61" si="101">N53</f>
        <v>0</v>
      </c>
      <c r="T53" s="201">
        <f t="shared" si="101"/>
        <v>0</v>
      </c>
      <c r="U53" s="8">
        <f>$E53*S53*T53</f>
        <v>0</v>
      </c>
      <c r="V53" s="50">
        <f t="shared" si="75"/>
        <v>0</v>
      </c>
      <c r="X53" s="382">
        <f t="shared" ref="X53:Y61" si="102">S53</f>
        <v>0</v>
      </c>
      <c r="Y53" s="201">
        <f t="shared" si="102"/>
        <v>0</v>
      </c>
      <c r="Z53" s="8">
        <f>$E53*X53*Y53</f>
        <v>0</v>
      </c>
      <c r="AA53" s="50">
        <f t="shared" si="76"/>
        <v>0</v>
      </c>
      <c r="AC53" s="382">
        <f t="shared" ref="AC53:AD61" si="103">X53</f>
        <v>0</v>
      </c>
      <c r="AD53" s="201">
        <f t="shared" si="103"/>
        <v>0</v>
      </c>
      <c r="AE53" s="8">
        <f>$E53*AC53*AD53</f>
        <v>0</v>
      </c>
      <c r="AF53" s="50">
        <f t="shared" si="77"/>
        <v>0</v>
      </c>
      <c r="AH53" s="382">
        <f t="shared" ref="AH53:AI61" si="104">AC53</f>
        <v>0</v>
      </c>
      <c r="AI53" s="201">
        <f t="shared" si="104"/>
        <v>0</v>
      </c>
      <c r="AJ53" s="8">
        <f>$E53*AH53*AI53</f>
        <v>0</v>
      </c>
      <c r="AK53" s="50">
        <f t="shared" si="78"/>
        <v>0</v>
      </c>
      <c r="AM53" s="382">
        <f t="shared" ref="AM53:AN61" si="105">AH53</f>
        <v>0</v>
      </c>
      <c r="AN53" s="201">
        <f t="shared" si="105"/>
        <v>0</v>
      </c>
      <c r="AO53" s="8">
        <f>$E53*AM53*AN53</f>
        <v>0</v>
      </c>
      <c r="AP53" s="50">
        <f t="shared" si="79"/>
        <v>0</v>
      </c>
      <c r="AR53" s="382">
        <f t="shared" ref="AR53:AS61" si="106">AM53</f>
        <v>0</v>
      </c>
      <c r="AS53" s="201">
        <f t="shared" si="106"/>
        <v>0</v>
      </c>
      <c r="AT53" s="8">
        <f>$E53*AR53*AS53</f>
        <v>0</v>
      </c>
      <c r="AU53" s="50">
        <f t="shared" si="80"/>
        <v>0</v>
      </c>
      <c r="AW53" s="382">
        <f t="shared" ref="AW53:AX61" si="107">AR53</f>
        <v>0</v>
      </c>
      <c r="AX53" s="201">
        <f t="shared" si="107"/>
        <v>0</v>
      </c>
      <c r="AY53" s="8">
        <f>$E53*AW53*AX53</f>
        <v>0</v>
      </c>
      <c r="AZ53" s="50">
        <f t="shared" si="81"/>
        <v>0</v>
      </c>
      <c r="BB53" s="382">
        <f t="shared" ref="BB53:BC61" si="108">AW53</f>
        <v>0</v>
      </c>
      <c r="BC53" s="201">
        <f t="shared" si="108"/>
        <v>0</v>
      </c>
      <c r="BD53" s="8">
        <f>$E53*BB53*BC53</f>
        <v>0</v>
      </c>
      <c r="BE53" s="50">
        <f t="shared" si="82"/>
        <v>0</v>
      </c>
      <c r="BG53" s="382">
        <f t="shared" ref="BG53:BH61" si="109">BB53</f>
        <v>0</v>
      </c>
      <c r="BH53" s="201">
        <f t="shared" si="109"/>
        <v>0</v>
      </c>
      <c r="BI53" s="8">
        <f>$E53*BG53*BH53</f>
        <v>0</v>
      </c>
      <c r="BJ53" s="50">
        <f t="shared" si="83"/>
        <v>0</v>
      </c>
      <c r="BL53" s="382">
        <f t="shared" ref="BL53:BM61" si="110">BG53</f>
        <v>0</v>
      </c>
      <c r="BM53" s="201">
        <f t="shared" si="110"/>
        <v>0</v>
      </c>
      <c r="BN53" s="8">
        <f>$E53*BL53*BM53</f>
        <v>0</v>
      </c>
      <c r="BO53" s="50">
        <f t="shared" si="84"/>
        <v>0</v>
      </c>
      <c r="BQ53" s="382">
        <f t="shared" ref="BQ53:BR61" si="111">BL53</f>
        <v>0</v>
      </c>
      <c r="BR53" s="201">
        <f t="shared" si="111"/>
        <v>0</v>
      </c>
      <c r="BS53" s="8">
        <f>$E53*BQ53*BR53</f>
        <v>0</v>
      </c>
      <c r="BT53" s="50">
        <f t="shared" si="85"/>
        <v>0</v>
      </c>
      <c r="BV53" s="382">
        <f t="shared" ref="BV53:BW61" si="112">BQ53</f>
        <v>0</v>
      </c>
      <c r="BW53" s="201">
        <f t="shared" si="112"/>
        <v>0</v>
      </c>
      <c r="BX53" s="8">
        <f>$E53*BV53*BW53</f>
        <v>0</v>
      </c>
      <c r="BY53" s="50">
        <f t="shared" si="86"/>
        <v>0</v>
      </c>
      <c r="CA53" s="382">
        <f t="shared" ref="CA53:CB61" si="113">BV53</f>
        <v>0</v>
      </c>
      <c r="CB53" s="201">
        <f t="shared" si="113"/>
        <v>0</v>
      </c>
      <c r="CC53" s="8">
        <f>$E53*CA53*CB53</f>
        <v>0</v>
      </c>
      <c r="CD53" s="50">
        <f t="shared" si="87"/>
        <v>0</v>
      </c>
      <c r="CF53" s="382">
        <f t="shared" ref="CF53:CG61" si="114">CA53</f>
        <v>0</v>
      </c>
      <c r="CG53" s="201">
        <f t="shared" si="114"/>
        <v>0</v>
      </c>
      <c r="CH53" s="8">
        <f>$E53*CF53*CG53</f>
        <v>0</v>
      </c>
      <c r="CI53" s="50">
        <f t="shared" si="88"/>
        <v>0</v>
      </c>
      <c r="CK53" s="382">
        <f t="shared" ref="CK53:CL61" si="115">CF53</f>
        <v>0</v>
      </c>
      <c r="CL53" s="201">
        <f t="shared" si="115"/>
        <v>0</v>
      </c>
      <c r="CM53" s="8">
        <f>$E53*CK53*CL53</f>
        <v>0</v>
      </c>
      <c r="CN53" s="50">
        <f t="shared" si="89"/>
        <v>0</v>
      </c>
      <c r="CP53" s="382">
        <f t="shared" ref="CP53:CQ61" si="116">CK53</f>
        <v>0</v>
      </c>
      <c r="CQ53" s="201">
        <f t="shared" si="116"/>
        <v>0</v>
      </c>
      <c r="CR53" s="8">
        <f>$E53*CP53*CQ53</f>
        <v>0</v>
      </c>
      <c r="CS53" s="50">
        <f t="shared" si="90"/>
        <v>0</v>
      </c>
      <c r="CU53" s="382">
        <f t="shared" ref="CU53:CV61" si="117">CP53</f>
        <v>0</v>
      </c>
      <c r="CV53" s="201">
        <f t="shared" si="117"/>
        <v>0</v>
      </c>
      <c r="CW53" s="8">
        <f>$E53*CU53*CV53</f>
        <v>0</v>
      </c>
      <c r="CX53" s="50">
        <f t="shared" si="91"/>
        <v>0</v>
      </c>
      <c r="CZ53" s="382">
        <f t="shared" ref="CZ53:DA61" si="118">CU53</f>
        <v>0</v>
      </c>
      <c r="DA53" s="201">
        <f t="shared" si="118"/>
        <v>0</v>
      </c>
      <c r="DB53" s="8">
        <f>$E53*CZ53*DA53</f>
        <v>0</v>
      </c>
      <c r="DC53" s="50">
        <f t="shared" si="92"/>
        <v>0</v>
      </c>
      <c r="DE53" s="394">
        <f t="shared" ref="DE53:DF61" si="119">CZ53</f>
        <v>0</v>
      </c>
      <c r="DF53" s="44">
        <f t="shared" si="119"/>
        <v>0</v>
      </c>
      <c r="DG53" s="8">
        <f>$E53*DE53*DF53</f>
        <v>0</v>
      </c>
      <c r="DH53" s="50">
        <f t="shared" si="93"/>
        <v>0</v>
      </c>
      <c r="DJ53" s="394">
        <f t="shared" ref="DJ53:DK61" si="120">DE53</f>
        <v>0</v>
      </c>
      <c r="DK53" s="44">
        <f t="shared" si="120"/>
        <v>0</v>
      </c>
      <c r="DL53" s="8">
        <f>$E53*DJ53*DK53</f>
        <v>0</v>
      </c>
      <c r="DM53" s="50">
        <f t="shared" si="94"/>
        <v>0</v>
      </c>
      <c r="DO53" s="394">
        <f t="shared" ref="DO53:DP61" si="121">DJ53</f>
        <v>0</v>
      </c>
      <c r="DP53" s="44">
        <f t="shared" si="121"/>
        <v>0</v>
      </c>
      <c r="DQ53" s="8">
        <f>$E53*DO53*DP53</f>
        <v>0</v>
      </c>
      <c r="DR53" s="50">
        <f t="shared" si="95"/>
        <v>0</v>
      </c>
      <c r="DT53" s="51">
        <f t="shared" si="96"/>
        <v>0</v>
      </c>
      <c r="DU53" s="8">
        <f t="shared" si="99"/>
        <v>0</v>
      </c>
      <c r="DV53" s="52">
        <v>0</v>
      </c>
      <c r="DW53" s="8">
        <f t="shared" si="100"/>
        <v>0</v>
      </c>
      <c r="DX53" s="52">
        <f t="shared" si="97"/>
        <v>0</v>
      </c>
      <c r="DY53" s="52">
        <f t="shared" si="97"/>
        <v>0</v>
      </c>
      <c r="DZ53" s="350">
        <f t="shared" si="98"/>
        <v>0</v>
      </c>
    </row>
    <row r="54" spans="2:130" ht="19.5" customHeight="1" x14ac:dyDescent="0.3">
      <c r="B54" s="333"/>
      <c r="C54" s="197"/>
      <c r="D54" s="197"/>
      <c r="E54" s="334"/>
      <c r="F54" s="274"/>
      <c r="G54" s="274"/>
      <c r="H54" s="274"/>
      <c r="I54" s="264"/>
      <c r="J54" s="264"/>
      <c r="K54" s="265"/>
      <c r="L54" s="260"/>
      <c r="M54" s="266"/>
      <c r="N54" s="394"/>
      <c r="O54" s="214"/>
      <c r="P54" s="8">
        <f t="shared" ref="P54:P61" si="122">$E54*N54*O54</f>
        <v>0</v>
      </c>
      <c r="Q54" s="50">
        <f t="shared" si="74"/>
        <v>0</v>
      </c>
      <c r="S54" s="382">
        <f t="shared" si="101"/>
        <v>0</v>
      </c>
      <c r="T54" s="201">
        <f t="shared" si="101"/>
        <v>0</v>
      </c>
      <c r="U54" s="8">
        <f t="shared" ref="U54:U61" si="123">$E54*S54*T54</f>
        <v>0</v>
      </c>
      <c r="V54" s="50">
        <f t="shared" si="75"/>
        <v>0</v>
      </c>
      <c r="X54" s="382">
        <f t="shared" si="102"/>
        <v>0</v>
      </c>
      <c r="Y54" s="201">
        <f t="shared" si="102"/>
        <v>0</v>
      </c>
      <c r="Z54" s="8">
        <f t="shared" ref="Z54:Z61" si="124">$E54*X54*Y54</f>
        <v>0</v>
      </c>
      <c r="AA54" s="50">
        <f t="shared" si="76"/>
        <v>0</v>
      </c>
      <c r="AC54" s="382">
        <f t="shared" si="103"/>
        <v>0</v>
      </c>
      <c r="AD54" s="201">
        <f t="shared" si="103"/>
        <v>0</v>
      </c>
      <c r="AE54" s="8">
        <f t="shared" ref="AE54:AE61" si="125">$E54*AC54*AD54</f>
        <v>0</v>
      </c>
      <c r="AF54" s="50">
        <f t="shared" si="77"/>
        <v>0</v>
      </c>
      <c r="AH54" s="382">
        <f t="shared" si="104"/>
        <v>0</v>
      </c>
      <c r="AI54" s="201">
        <f t="shared" si="104"/>
        <v>0</v>
      </c>
      <c r="AJ54" s="8">
        <f t="shared" ref="AJ54:AJ61" si="126">$E54*AH54*AI54</f>
        <v>0</v>
      </c>
      <c r="AK54" s="50">
        <f t="shared" si="78"/>
        <v>0</v>
      </c>
      <c r="AM54" s="382">
        <f t="shared" si="105"/>
        <v>0</v>
      </c>
      <c r="AN54" s="201">
        <f t="shared" si="105"/>
        <v>0</v>
      </c>
      <c r="AO54" s="8">
        <f t="shared" ref="AO54:AO61" si="127">$E54*AM54*AN54</f>
        <v>0</v>
      </c>
      <c r="AP54" s="50">
        <f t="shared" si="79"/>
        <v>0</v>
      </c>
      <c r="AR54" s="382">
        <f t="shared" si="106"/>
        <v>0</v>
      </c>
      <c r="AS54" s="201">
        <f t="shared" si="106"/>
        <v>0</v>
      </c>
      <c r="AT54" s="8">
        <f t="shared" ref="AT54:AT61" si="128">$E54*AR54*AS54</f>
        <v>0</v>
      </c>
      <c r="AU54" s="50">
        <f t="shared" si="80"/>
        <v>0</v>
      </c>
      <c r="AW54" s="382">
        <f t="shared" si="107"/>
        <v>0</v>
      </c>
      <c r="AX54" s="201">
        <f t="shared" si="107"/>
        <v>0</v>
      </c>
      <c r="AY54" s="8">
        <f t="shared" ref="AY54:AY61" si="129">$E54*AW54*AX54</f>
        <v>0</v>
      </c>
      <c r="AZ54" s="50">
        <f t="shared" si="81"/>
        <v>0</v>
      </c>
      <c r="BB54" s="382">
        <f t="shared" si="108"/>
        <v>0</v>
      </c>
      <c r="BC54" s="201">
        <f t="shared" si="108"/>
        <v>0</v>
      </c>
      <c r="BD54" s="8">
        <f t="shared" ref="BD54:BD61" si="130">$E54*BB54*BC54</f>
        <v>0</v>
      </c>
      <c r="BE54" s="50">
        <f t="shared" si="82"/>
        <v>0</v>
      </c>
      <c r="BG54" s="382">
        <f t="shared" si="109"/>
        <v>0</v>
      </c>
      <c r="BH54" s="201">
        <f t="shared" si="109"/>
        <v>0</v>
      </c>
      <c r="BI54" s="8">
        <f t="shared" ref="BI54:BI61" si="131">$E54*BG54*BH54</f>
        <v>0</v>
      </c>
      <c r="BJ54" s="50">
        <f t="shared" si="83"/>
        <v>0</v>
      </c>
      <c r="BL54" s="382">
        <f t="shared" si="110"/>
        <v>0</v>
      </c>
      <c r="BM54" s="201">
        <f t="shared" si="110"/>
        <v>0</v>
      </c>
      <c r="BN54" s="8">
        <f t="shared" ref="BN54:BN61" si="132">$E54*BL54*BM54</f>
        <v>0</v>
      </c>
      <c r="BO54" s="50">
        <f t="shared" si="84"/>
        <v>0</v>
      </c>
      <c r="BQ54" s="382">
        <f t="shared" si="111"/>
        <v>0</v>
      </c>
      <c r="BR54" s="201">
        <f t="shared" si="111"/>
        <v>0</v>
      </c>
      <c r="BS54" s="8">
        <f t="shared" ref="BS54:BS61" si="133">$E54*BQ54*BR54</f>
        <v>0</v>
      </c>
      <c r="BT54" s="50">
        <f t="shared" si="85"/>
        <v>0</v>
      </c>
      <c r="BV54" s="382">
        <f t="shared" si="112"/>
        <v>0</v>
      </c>
      <c r="BW54" s="201">
        <f t="shared" si="112"/>
        <v>0</v>
      </c>
      <c r="BX54" s="8">
        <f t="shared" ref="BX54:BX61" si="134">$E54*BV54*BW54</f>
        <v>0</v>
      </c>
      <c r="BY54" s="50">
        <f t="shared" si="86"/>
        <v>0</v>
      </c>
      <c r="CA54" s="382">
        <f t="shared" si="113"/>
        <v>0</v>
      </c>
      <c r="CB54" s="201">
        <f t="shared" si="113"/>
        <v>0</v>
      </c>
      <c r="CC54" s="8">
        <f t="shared" ref="CC54:CC61" si="135">$E54*CA54*CB54</f>
        <v>0</v>
      </c>
      <c r="CD54" s="50">
        <f t="shared" si="87"/>
        <v>0</v>
      </c>
      <c r="CF54" s="382">
        <f t="shared" si="114"/>
        <v>0</v>
      </c>
      <c r="CG54" s="201">
        <f t="shared" si="114"/>
        <v>0</v>
      </c>
      <c r="CH54" s="8">
        <f t="shared" ref="CH54:CH61" si="136">$E54*CF54*CG54</f>
        <v>0</v>
      </c>
      <c r="CI54" s="50">
        <f t="shared" si="88"/>
        <v>0</v>
      </c>
      <c r="CK54" s="382">
        <f t="shared" si="115"/>
        <v>0</v>
      </c>
      <c r="CL54" s="201">
        <f t="shared" si="115"/>
        <v>0</v>
      </c>
      <c r="CM54" s="8">
        <f t="shared" ref="CM54:CM61" si="137">$E54*CK54*CL54</f>
        <v>0</v>
      </c>
      <c r="CN54" s="50">
        <f t="shared" si="89"/>
        <v>0</v>
      </c>
      <c r="CP54" s="382">
        <f t="shared" si="116"/>
        <v>0</v>
      </c>
      <c r="CQ54" s="201">
        <f t="shared" si="116"/>
        <v>0</v>
      </c>
      <c r="CR54" s="8">
        <f t="shared" ref="CR54:CR61" si="138">$E54*CP54*CQ54</f>
        <v>0</v>
      </c>
      <c r="CS54" s="50">
        <f t="shared" si="90"/>
        <v>0</v>
      </c>
      <c r="CU54" s="382">
        <f t="shared" si="117"/>
        <v>0</v>
      </c>
      <c r="CV54" s="201">
        <f t="shared" si="117"/>
        <v>0</v>
      </c>
      <c r="CW54" s="8">
        <f t="shared" ref="CW54:CW61" si="139">$E54*CU54*CV54</f>
        <v>0</v>
      </c>
      <c r="CX54" s="50">
        <f t="shared" si="91"/>
        <v>0</v>
      </c>
      <c r="CZ54" s="382">
        <f t="shared" si="118"/>
        <v>0</v>
      </c>
      <c r="DA54" s="201">
        <f t="shared" si="118"/>
        <v>0</v>
      </c>
      <c r="DB54" s="8">
        <f t="shared" ref="DB54:DB61" si="140">$E54*CZ54*DA54</f>
        <v>0</v>
      </c>
      <c r="DC54" s="50">
        <f t="shared" si="92"/>
        <v>0</v>
      </c>
      <c r="DE54" s="394">
        <f t="shared" si="119"/>
        <v>0</v>
      </c>
      <c r="DF54" s="44">
        <f t="shared" si="119"/>
        <v>0</v>
      </c>
      <c r="DG54" s="8">
        <f t="shared" ref="DG54:DG61" si="141">$E54*DE54*DF54</f>
        <v>0</v>
      </c>
      <c r="DH54" s="50">
        <f t="shared" si="93"/>
        <v>0</v>
      </c>
      <c r="DJ54" s="394">
        <f t="shared" si="120"/>
        <v>0</v>
      </c>
      <c r="DK54" s="44">
        <f t="shared" si="120"/>
        <v>0</v>
      </c>
      <c r="DL54" s="8">
        <f t="shared" ref="DL54:DL61" si="142">$E54*DJ54*DK54</f>
        <v>0</v>
      </c>
      <c r="DM54" s="50">
        <f t="shared" si="94"/>
        <v>0</v>
      </c>
      <c r="DO54" s="394">
        <f t="shared" si="121"/>
        <v>0</v>
      </c>
      <c r="DP54" s="44">
        <f t="shared" si="121"/>
        <v>0</v>
      </c>
      <c r="DQ54" s="8">
        <f t="shared" ref="DQ54:DQ61" si="143">$E54*DO54*DP54</f>
        <v>0</v>
      </c>
      <c r="DR54" s="50">
        <f t="shared" si="95"/>
        <v>0</v>
      </c>
      <c r="DT54" s="51">
        <f t="shared" si="96"/>
        <v>0</v>
      </c>
      <c r="DU54" s="8">
        <f t="shared" si="99"/>
        <v>0</v>
      </c>
      <c r="DV54" s="52">
        <v>0</v>
      </c>
      <c r="DW54" s="8">
        <f t="shared" si="100"/>
        <v>0</v>
      </c>
      <c r="DX54" s="52">
        <f t="shared" si="97"/>
        <v>0</v>
      </c>
      <c r="DY54" s="52">
        <f t="shared" si="97"/>
        <v>0</v>
      </c>
      <c r="DZ54" s="350">
        <f t="shared" si="98"/>
        <v>0</v>
      </c>
    </row>
    <row r="55" spans="2:130" ht="19.5" customHeight="1" x14ac:dyDescent="0.3">
      <c r="B55" s="87"/>
      <c r="C55" s="197"/>
      <c r="D55" s="197"/>
      <c r="E55" s="334"/>
      <c r="F55" s="274"/>
      <c r="G55" s="274"/>
      <c r="H55" s="274"/>
      <c r="I55" s="264"/>
      <c r="J55" s="264"/>
      <c r="K55" s="265"/>
      <c r="L55" s="260"/>
      <c r="M55" s="266"/>
      <c r="N55" s="394"/>
      <c r="O55" s="214"/>
      <c r="P55" s="8">
        <f t="shared" si="122"/>
        <v>0</v>
      </c>
      <c r="Q55" s="50">
        <f t="shared" si="74"/>
        <v>0</v>
      </c>
      <c r="S55" s="382">
        <f t="shared" si="101"/>
        <v>0</v>
      </c>
      <c r="T55" s="201">
        <v>6</v>
      </c>
      <c r="U55" s="8">
        <f t="shared" si="123"/>
        <v>0</v>
      </c>
      <c r="V55" s="50">
        <f t="shared" si="75"/>
        <v>0</v>
      </c>
      <c r="X55" s="382">
        <f t="shared" si="102"/>
        <v>0</v>
      </c>
      <c r="Y55" s="201">
        <v>6</v>
      </c>
      <c r="Z55" s="8">
        <f>$E55*X55*Y55</f>
        <v>0</v>
      </c>
      <c r="AA55" s="50">
        <f t="shared" si="76"/>
        <v>0</v>
      </c>
      <c r="AC55" s="382">
        <f t="shared" si="103"/>
        <v>0</v>
      </c>
      <c r="AD55" s="201">
        <v>6</v>
      </c>
      <c r="AE55" s="8">
        <f t="shared" si="125"/>
        <v>0</v>
      </c>
      <c r="AF55" s="50">
        <f t="shared" si="77"/>
        <v>0</v>
      </c>
      <c r="AH55" s="382">
        <f t="shared" si="104"/>
        <v>0</v>
      </c>
      <c r="AI55" s="201">
        <v>6</v>
      </c>
      <c r="AJ55" s="8">
        <f t="shared" si="126"/>
        <v>0</v>
      </c>
      <c r="AK55" s="50">
        <f t="shared" si="78"/>
        <v>0</v>
      </c>
      <c r="AM55" s="382">
        <f t="shared" si="105"/>
        <v>0</v>
      </c>
      <c r="AN55" s="201">
        <v>6</v>
      </c>
      <c r="AO55" s="8">
        <f t="shared" si="127"/>
        <v>0</v>
      </c>
      <c r="AP55" s="50">
        <f t="shared" si="79"/>
        <v>0</v>
      </c>
      <c r="AR55" s="382">
        <f t="shared" si="106"/>
        <v>0</v>
      </c>
      <c r="AS55" s="201">
        <v>6</v>
      </c>
      <c r="AT55" s="8">
        <f t="shared" si="128"/>
        <v>0</v>
      </c>
      <c r="AU55" s="50">
        <f t="shared" si="80"/>
        <v>0</v>
      </c>
      <c r="AW55" s="382">
        <f t="shared" si="107"/>
        <v>0</v>
      </c>
      <c r="AX55" s="201">
        <v>6</v>
      </c>
      <c r="AY55" s="8">
        <f t="shared" si="129"/>
        <v>0</v>
      </c>
      <c r="AZ55" s="50">
        <f t="shared" si="81"/>
        <v>0</v>
      </c>
      <c r="BB55" s="382">
        <f t="shared" si="108"/>
        <v>0</v>
      </c>
      <c r="BC55" s="201">
        <v>6</v>
      </c>
      <c r="BD55" s="8">
        <f t="shared" si="130"/>
        <v>0</v>
      </c>
      <c r="BE55" s="50">
        <f t="shared" si="82"/>
        <v>0</v>
      </c>
      <c r="BG55" s="382">
        <f t="shared" si="109"/>
        <v>0</v>
      </c>
      <c r="BH55" s="201">
        <v>6</v>
      </c>
      <c r="BI55" s="8">
        <f t="shared" si="131"/>
        <v>0</v>
      </c>
      <c r="BJ55" s="50">
        <f t="shared" si="83"/>
        <v>0</v>
      </c>
      <c r="BL55" s="382">
        <f t="shared" si="110"/>
        <v>0</v>
      </c>
      <c r="BM55" s="201">
        <v>6</v>
      </c>
      <c r="BN55" s="8">
        <f t="shared" si="132"/>
        <v>0</v>
      </c>
      <c r="BO55" s="50">
        <f t="shared" si="84"/>
        <v>0</v>
      </c>
      <c r="BQ55" s="382">
        <f t="shared" si="111"/>
        <v>0</v>
      </c>
      <c r="BR55" s="201">
        <v>6</v>
      </c>
      <c r="BS55" s="8">
        <f t="shared" si="133"/>
        <v>0</v>
      </c>
      <c r="BT55" s="50">
        <f t="shared" si="85"/>
        <v>0</v>
      </c>
      <c r="BV55" s="382">
        <f t="shared" si="112"/>
        <v>0</v>
      </c>
      <c r="BW55" s="201">
        <v>6</v>
      </c>
      <c r="BX55" s="8">
        <f t="shared" si="134"/>
        <v>0</v>
      </c>
      <c r="BY55" s="50">
        <f t="shared" si="86"/>
        <v>0</v>
      </c>
      <c r="CA55" s="382">
        <f t="shared" si="113"/>
        <v>0</v>
      </c>
      <c r="CB55" s="201">
        <v>6</v>
      </c>
      <c r="CC55" s="8">
        <f t="shared" si="135"/>
        <v>0</v>
      </c>
      <c r="CD55" s="50">
        <f t="shared" si="87"/>
        <v>0</v>
      </c>
      <c r="CF55" s="382">
        <f t="shared" si="114"/>
        <v>0</v>
      </c>
      <c r="CG55" s="201">
        <v>6</v>
      </c>
      <c r="CH55" s="8">
        <f t="shared" si="136"/>
        <v>0</v>
      </c>
      <c r="CI55" s="50">
        <f t="shared" si="88"/>
        <v>0</v>
      </c>
      <c r="CK55" s="382">
        <f t="shared" si="115"/>
        <v>0</v>
      </c>
      <c r="CL55" s="201">
        <v>6</v>
      </c>
      <c r="CM55" s="8">
        <f t="shared" si="137"/>
        <v>0</v>
      </c>
      <c r="CN55" s="50">
        <f t="shared" si="89"/>
        <v>0</v>
      </c>
      <c r="CP55" s="382">
        <f t="shared" si="116"/>
        <v>0</v>
      </c>
      <c r="CQ55" s="201">
        <v>6</v>
      </c>
      <c r="CR55" s="8">
        <f t="shared" si="138"/>
        <v>0</v>
      </c>
      <c r="CS55" s="50">
        <f t="shared" si="90"/>
        <v>0</v>
      </c>
      <c r="CU55" s="382">
        <f t="shared" si="117"/>
        <v>0</v>
      </c>
      <c r="CV55" s="201">
        <v>6</v>
      </c>
      <c r="CW55" s="8">
        <f t="shared" si="139"/>
        <v>0</v>
      </c>
      <c r="CX55" s="50">
        <f t="shared" si="91"/>
        <v>0</v>
      </c>
      <c r="CZ55" s="382">
        <f t="shared" si="118"/>
        <v>0</v>
      </c>
      <c r="DA55" s="201">
        <v>6</v>
      </c>
      <c r="DB55" s="8">
        <f t="shared" si="140"/>
        <v>0</v>
      </c>
      <c r="DC55" s="50">
        <f t="shared" si="92"/>
        <v>0</v>
      </c>
      <c r="DE55" s="394">
        <f t="shared" si="119"/>
        <v>0</v>
      </c>
      <c r="DF55" s="44">
        <f t="shared" si="119"/>
        <v>6</v>
      </c>
      <c r="DG55" s="8">
        <f t="shared" si="141"/>
        <v>0</v>
      </c>
      <c r="DH55" s="50">
        <f t="shared" si="93"/>
        <v>0</v>
      </c>
      <c r="DJ55" s="394">
        <f t="shared" si="120"/>
        <v>0</v>
      </c>
      <c r="DK55" s="44">
        <f t="shared" si="120"/>
        <v>6</v>
      </c>
      <c r="DL55" s="8">
        <f t="shared" si="142"/>
        <v>0</v>
      </c>
      <c r="DM55" s="50">
        <f t="shared" si="94"/>
        <v>0</v>
      </c>
      <c r="DO55" s="394">
        <f t="shared" si="121"/>
        <v>0</v>
      </c>
      <c r="DP55" s="44">
        <f t="shared" si="121"/>
        <v>6</v>
      </c>
      <c r="DQ55" s="8">
        <f t="shared" si="143"/>
        <v>0</v>
      </c>
      <c r="DR55" s="50">
        <f t="shared" si="95"/>
        <v>0</v>
      </c>
      <c r="DT55" s="51">
        <f t="shared" si="96"/>
        <v>0</v>
      </c>
      <c r="DU55" s="8">
        <f t="shared" si="99"/>
        <v>0</v>
      </c>
      <c r="DV55" s="52">
        <v>0</v>
      </c>
      <c r="DW55" s="8">
        <f t="shared" si="100"/>
        <v>0</v>
      </c>
      <c r="DX55" s="52">
        <f t="shared" si="97"/>
        <v>0</v>
      </c>
      <c r="DY55" s="52">
        <f t="shared" si="97"/>
        <v>0</v>
      </c>
      <c r="DZ55" s="350">
        <f t="shared" si="98"/>
        <v>0</v>
      </c>
    </row>
    <row r="56" spans="2:130" ht="36.6" customHeight="1" x14ac:dyDescent="0.3">
      <c r="B56" s="87"/>
      <c r="C56" s="337"/>
      <c r="D56" s="337"/>
      <c r="E56" s="334"/>
      <c r="F56" s="274"/>
      <c r="G56" s="274"/>
      <c r="H56" s="274"/>
      <c r="I56" s="264"/>
      <c r="J56" s="264"/>
      <c r="K56" s="265"/>
      <c r="L56" s="260"/>
      <c r="M56" s="266"/>
      <c r="N56" s="394"/>
      <c r="O56" s="214"/>
      <c r="P56" s="8">
        <f t="shared" si="122"/>
        <v>0</v>
      </c>
      <c r="Q56" s="50">
        <f t="shared" si="74"/>
        <v>0</v>
      </c>
      <c r="S56" s="382">
        <f t="shared" si="101"/>
        <v>0</v>
      </c>
      <c r="T56" s="201">
        <v>6</v>
      </c>
      <c r="U56" s="8">
        <f t="shared" si="123"/>
        <v>0</v>
      </c>
      <c r="V56" s="50">
        <f t="shared" si="75"/>
        <v>0</v>
      </c>
      <c r="X56" s="382">
        <f t="shared" si="102"/>
        <v>0</v>
      </c>
      <c r="Y56" s="201">
        <v>6</v>
      </c>
      <c r="Z56" s="8">
        <f t="shared" si="124"/>
        <v>0</v>
      </c>
      <c r="AA56" s="50">
        <f t="shared" si="76"/>
        <v>0</v>
      </c>
      <c r="AC56" s="382">
        <f t="shared" si="103"/>
        <v>0</v>
      </c>
      <c r="AD56" s="201">
        <v>6</v>
      </c>
      <c r="AE56" s="8">
        <f t="shared" si="125"/>
        <v>0</v>
      </c>
      <c r="AF56" s="50">
        <f t="shared" si="77"/>
        <v>0</v>
      </c>
      <c r="AH56" s="382">
        <f t="shared" si="104"/>
        <v>0</v>
      </c>
      <c r="AI56" s="201">
        <v>6</v>
      </c>
      <c r="AJ56" s="8">
        <f t="shared" si="126"/>
        <v>0</v>
      </c>
      <c r="AK56" s="50">
        <f t="shared" si="78"/>
        <v>0</v>
      </c>
      <c r="AM56" s="382">
        <f t="shared" si="105"/>
        <v>0</v>
      </c>
      <c r="AN56" s="201">
        <v>6</v>
      </c>
      <c r="AO56" s="8">
        <f t="shared" si="127"/>
        <v>0</v>
      </c>
      <c r="AP56" s="50">
        <f t="shared" si="79"/>
        <v>0</v>
      </c>
      <c r="AR56" s="382">
        <f t="shared" si="106"/>
        <v>0</v>
      </c>
      <c r="AS56" s="201">
        <v>6</v>
      </c>
      <c r="AT56" s="8">
        <f t="shared" si="128"/>
        <v>0</v>
      </c>
      <c r="AU56" s="50">
        <f t="shared" si="80"/>
        <v>0</v>
      </c>
      <c r="AW56" s="382">
        <f t="shared" si="107"/>
        <v>0</v>
      </c>
      <c r="AX56" s="201">
        <v>6</v>
      </c>
      <c r="AY56" s="8">
        <f t="shared" si="129"/>
        <v>0</v>
      </c>
      <c r="AZ56" s="50">
        <f t="shared" si="81"/>
        <v>0</v>
      </c>
      <c r="BB56" s="382">
        <f t="shared" si="108"/>
        <v>0</v>
      </c>
      <c r="BC56" s="201">
        <v>6</v>
      </c>
      <c r="BD56" s="8">
        <f t="shared" si="130"/>
        <v>0</v>
      </c>
      <c r="BE56" s="50">
        <f t="shared" si="82"/>
        <v>0</v>
      </c>
      <c r="BG56" s="382">
        <f t="shared" si="109"/>
        <v>0</v>
      </c>
      <c r="BH56" s="201">
        <v>6</v>
      </c>
      <c r="BI56" s="8">
        <f t="shared" si="131"/>
        <v>0</v>
      </c>
      <c r="BJ56" s="50">
        <f t="shared" si="83"/>
        <v>0</v>
      </c>
      <c r="BL56" s="382">
        <f t="shared" si="110"/>
        <v>0</v>
      </c>
      <c r="BM56" s="201">
        <v>6</v>
      </c>
      <c r="BN56" s="8">
        <f t="shared" si="132"/>
        <v>0</v>
      </c>
      <c r="BO56" s="50">
        <f t="shared" si="84"/>
        <v>0</v>
      </c>
      <c r="BQ56" s="382">
        <f t="shared" si="111"/>
        <v>0</v>
      </c>
      <c r="BR56" s="201">
        <v>6</v>
      </c>
      <c r="BS56" s="8">
        <f t="shared" si="133"/>
        <v>0</v>
      </c>
      <c r="BT56" s="50">
        <f t="shared" si="85"/>
        <v>0</v>
      </c>
      <c r="BV56" s="382">
        <f t="shared" si="112"/>
        <v>0</v>
      </c>
      <c r="BW56" s="201">
        <v>6</v>
      </c>
      <c r="BX56" s="8">
        <f t="shared" si="134"/>
        <v>0</v>
      </c>
      <c r="BY56" s="50">
        <f t="shared" si="86"/>
        <v>0</v>
      </c>
      <c r="CA56" s="382">
        <f t="shared" si="113"/>
        <v>0</v>
      </c>
      <c r="CB56" s="201">
        <v>6</v>
      </c>
      <c r="CC56" s="8">
        <f t="shared" si="135"/>
        <v>0</v>
      </c>
      <c r="CD56" s="50">
        <f t="shared" si="87"/>
        <v>0</v>
      </c>
      <c r="CF56" s="382">
        <f t="shared" si="114"/>
        <v>0</v>
      </c>
      <c r="CG56" s="201">
        <v>6</v>
      </c>
      <c r="CH56" s="8">
        <f t="shared" si="136"/>
        <v>0</v>
      </c>
      <c r="CI56" s="50">
        <f t="shared" si="88"/>
        <v>0</v>
      </c>
      <c r="CK56" s="382">
        <f t="shared" si="115"/>
        <v>0</v>
      </c>
      <c r="CL56" s="201">
        <v>6</v>
      </c>
      <c r="CM56" s="8">
        <f t="shared" si="137"/>
        <v>0</v>
      </c>
      <c r="CN56" s="50">
        <f t="shared" si="89"/>
        <v>0</v>
      </c>
      <c r="CP56" s="382">
        <f t="shared" si="116"/>
        <v>0</v>
      </c>
      <c r="CQ56" s="201">
        <v>6</v>
      </c>
      <c r="CR56" s="8">
        <f t="shared" si="138"/>
        <v>0</v>
      </c>
      <c r="CS56" s="50">
        <f t="shared" si="90"/>
        <v>0</v>
      </c>
      <c r="CU56" s="382">
        <f t="shared" si="117"/>
        <v>0</v>
      </c>
      <c r="CV56" s="201">
        <v>6</v>
      </c>
      <c r="CW56" s="8">
        <f t="shared" si="139"/>
        <v>0</v>
      </c>
      <c r="CX56" s="50">
        <f t="shared" si="91"/>
        <v>0</v>
      </c>
      <c r="CZ56" s="382">
        <f t="shared" si="118"/>
        <v>0</v>
      </c>
      <c r="DA56" s="201">
        <v>6</v>
      </c>
      <c r="DB56" s="8">
        <f t="shared" si="140"/>
        <v>0</v>
      </c>
      <c r="DC56" s="50">
        <f t="shared" si="92"/>
        <v>0</v>
      </c>
      <c r="DE56" s="394">
        <f t="shared" si="119"/>
        <v>0</v>
      </c>
      <c r="DF56" s="44">
        <f t="shared" si="119"/>
        <v>6</v>
      </c>
      <c r="DG56" s="8">
        <f t="shared" si="141"/>
        <v>0</v>
      </c>
      <c r="DH56" s="50">
        <f t="shared" si="93"/>
        <v>0</v>
      </c>
      <c r="DJ56" s="394">
        <f t="shared" si="120"/>
        <v>0</v>
      </c>
      <c r="DK56" s="44">
        <f t="shared" si="120"/>
        <v>6</v>
      </c>
      <c r="DL56" s="8">
        <f t="shared" si="142"/>
        <v>0</v>
      </c>
      <c r="DM56" s="50">
        <f t="shared" si="94"/>
        <v>0</v>
      </c>
      <c r="DO56" s="394">
        <f t="shared" si="121"/>
        <v>0</v>
      </c>
      <c r="DP56" s="44">
        <f t="shared" si="121"/>
        <v>6</v>
      </c>
      <c r="DQ56" s="8">
        <f t="shared" si="143"/>
        <v>0</v>
      </c>
      <c r="DR56" s="50">
        <f t="shared" si="95"/>
        <v>0</v>
      </c>
      <c r="DT56" s="51">
        <f t="shared" si="96"/>
        <v>0</v>
      </c>
      <c r="DU56" s="8">
        <f t="shared" si="99"/>
        <v>0</v>
      </c>
      <c r="DV56" s="52">
        <v>0</v>
      </c>
      <c r="DW56" s="8">
        <f t="shared" si="100"/>
        <v>0</v>
      </c>
      <c r="DX56" s="52">
        <f t="shared" si="97"/>
        <v>0</v>
      </c>
      <c r="DY56" s="52">
        <f t="shared" si="97"/>
        <v>0</v>
      </c>
      <c r="DZ56" s="350">
        <f t="shared" si="98"/>
        <v>0</v>
      </c>
    </row>
    <row r="57" spans="2:130" ht="28.2" customHeight="1" x14ac:dyDescent="0.3">
      <c r="B57" s="333"/>
      <c r="C57" s="337"/>
      <c r="D57" s="337"/>
      <c r="E57" s="334"/>
      <c r="F57" s="274"/>
      <c r="G57" s="274"/>
      <c r="H57" s="274"/>
      <c r="I57" s="264"/>
      <c r="J57" s="264"/>
      <c r="K57" s="265"/>
      <c r="L57" s="260"/>
      <c r="M57" s="266"/>
      <c r="N57" s="394"/>
      <c r="O57" s="214"/>
      <c r="P57" s="8">
        <f t="shared" si="122"/>
        <v>0</v>
      </c>
      <c r="Q57" s="50">
        <f t="shared" si="74"/>
        <v>0</v>
      </c>
      <c r="S57" s="382">
        <f t="shared" si="101"/>
        <v>0</v>
      </c>
      <c r="T57" s="201">
        <f t="shared" si="101"/>
        <v>0</v>
      </c>
      <c r="U57" s="8">
        <f t="shared" si="123"/>
        <v>0</v>
      </c>
      <c r="V57" s="50">
        <f t="shared" si="75"/>
        <v>0</v>
      </c>
      <c r="X57" s="382">
        <f t="shared" si="102"/>
        <v>0</v>
      </c>
      <c r="Y57" s="201">
        <f t="shared" si="102"/>
        <v>0</v>
      </c>
      <c r="Z57" s="8">
        <f t="shared" si="124"/>
        <v>0</v>
      </c>
      <c r="AA57" s="50">
        <f t="shared" si="76"/>
        <v>0</v>
      </c>
      <c r="AC57" s="382">
        <f t="shared" si="103"/>
        <v>0</v>
      </c>
      <c r="AD57" s="201">
        <f t="shared" si="103"/>
        <v>0</v>
      </c>
      <c r="AE57" s="8">
        <f t="shared" si="125"/>
        <v>0</v>
      </c>
      <c r="AF57" s="50">
        <f t="shared" si="77"/>
        <v>0</v>
      </c>
      <c r="AH57" s="382">
        <f t="shared" si="104"/>
        <v>0</v>
      </c>
      <c r="AI57" s="201">
        <f t="shared" si="104"/>
        <v>0</v>
      </c>
      <c r="AJ57" s="8">
        <f t="shared" si="126"/>
        <v>0</v>
      </c>
      <c r="AK57" s="50">
        <f t="shared" si="78"/>
        <v>0</v>
      </c>
      <c r="AM57" s="382">
        <f t="shared" si="105"/>
        <v>0</v>
      </c>
      <c r="AN57" s="201">
        <f t="shared" si="105"/>
        <v>0</v>
      </c>
      <c r="AO57" s="8">
        <f t="shared" si="127"/>
        <v>0</v>
      </c>
      <c r="AP57" s="50">
        <f t="shared" si="79"/>
        <v>0</v>
      </c>
      <c r="AR57" s="382">
        <f t="shared" si="106"/>
        <v>0</v>
      </c>
      <c r="AS57" s="201">
        <f t="shared" si="106"/>
        <v>0</v>
      </c>
      <c r="AT57" s="8">
        <f t="shared" si="128"/>
        <v>0</v>
      </c>
      <c r="AU57" s="50">
        <f t="shared" si="80"/>
        <v>0</v>
      </c>
      <c r="AW57" s="382">
        <f t="shared" si="107"/>
        <v>0</v>
      </c>
      <c r="AX57" s="201">
        <f t="shared" si="107"/>
        <v>0</v>
      </c>
      <c r="AY57" s="8">
        <f t="shared" si="129"/>
        <v>0</v>
      </c>
      <c r="AZ57" s="50">
        <f t="shared" si="81"/>
        <v>0</v>
      </c>
      <c r="BB57" s="382">
        <f t="shared" si="108"/>
        <v>0</v>
      </c>
      <c r="BC57" s="201">
        <f t="shared" si="108"/>
        <v>0</v>
      </c>
      <c r="BD57" s="8">
        <f t="shared" si="130"/>
        <v>0</v>
      </c>
      <c r="BE57" s="50">
        <f t="shared" si="82"/>
        <v>0</v>
      </c>
      <c r="BG57" s="382">
        <f t="shared" si="109"/>
        <v>0</v>
      </c>
      <c r="BH57" s="201">
        <f t="shared" si="109"/>
        <v>0</v>
      </c>
      <c r="BI57" s="8">
        <f t="shared" si="131"/>
        <v>0</v>
      </c>
      <c r="BJ57" s="50">
        <f t="shared" si="83"/>
        <v>0</v>
      </c>
      <c r="BL57" s="382">
        <f t="shared" si="110"/>
        <v>0</v>
      </c>
      <c r="BM57" s="201">
        <f t="shared" si="110"/>
        <v>0</v>
      </c>
      <c r="BN57" s="8">
        <f t="shared" si="132"/>
        <v>0</v>
      </c>
      <c r="BO57" s="50">
        <f t="shared" si="84"/>
        <v>0</v>
      </c>
      <c r="BQ57" s="382">
        <f t="shared" si="111"/>
        <v>0</v>
      </c>
      <c r="BR57" s="201">
        <f t="shared" si="111"/>
        <v>0</v>
      </c>
      <c r="BS57" s="8">
        <f t="shared" si="133"/>
        <v>0</v>
      </c>
      <c r="BT57" s="50">
        <f t="shared" si="85"/>
        <v>0</v>
      </c>
      <c r="BV57" s="382">
        <f t="shared" si="112"/>
        <v>0</v>
      </c>
      <c r="BW57" s="201">
        <f t="shared" si="112"/>
        <v>0</v>
      </c>
      <c r="BX57" s="8">
        <f t="shared" si="134"/>
        <v>0</v>
      </c>
      <c r="BY57" s="50">
        <f t="shared" si="86"/>
        <v>0</v>
      </c>
      <c r="CA57" s="382">
        <f t="shared" si="113"/>
        <v>0</v>
      </c>
      <c r="CB57" s="201">
        <f t="shared" si="113"/>
        <v>0</v>
      </c>
      <c r="CC57" s="8">
        <f t="shared" si="135"/>
        <v>0</v>
      </c>
      <c r="CD57" s="50">
        <f t="shared" si="87"/>
        <v>0</v>
      </c>
      <c r="CF57" s="382">
        <f t="shared" si="114"/>
        <v>0</v>
      </c>
      <c r="CG57" s="201">
        <f t="shared" si="114"/>
        <v>0</v>
      </c>
      <c r="CH57" s="8">
        <f t="shared" si="136"/>
        <v>0</v>
      </c>
      <c r="CI57" s="50">
        <f t="shared" si="88"/>
        <v>0</v>
      </c>
      <c r="CK57" s="382">
        <f t="shared" si="115"/>
        <v>0</v>
      </c>
      <c r="CL57" s="201">
        <f t="shared" si="115"/>
        <v>0</v>
      </c>
      <c r="CM57" s="8">
        <f t="shared" si="137"/>
        <v>0</v>
      </c>
      <c r="CN57" s="50">
        <f t="shared" si="89"/>
        <v>0</v>
      </c>
      <c r="CP57" s="382">
        <f t="shared" si="116"/>
        <v>0</v>
      </c>
      <c r="CQ57" s="201">
        <f t="shared" si="116"/>
        <v>0</v>
      </c>
      <c r="CR57" s="8">
        <f t="shared" si="138"/>
        <v>0</v>
      </c>
      <c r="CS57" s="50">
        <f t="shared" si="90"/>
        <v>0</v>
      </c>
      <c r="CU57" s="382">
        <f t="shared" si="117"/>
        <v>0</v>
      </c>
      <c r="CV57" s="201">
        <f t="shared" si="117"/>
        <v>0</v>
      </c>
      <c r="CW57" s="8">
        <f t="shared" si="139"/>
        <v>0</v>
      </c>
      <c r="CX57" s="50">
        <f t="shared" si="91"/>
        <v>0</v>
      </c>
      <c r="CZ57" s="382">
        <f t="shared" si="118"/>
        <v>0</v>
      </c>
      <c r="DA57" s="201">
        <f t="shared" si="118"/>
        <v>0</v>
      </c>
      <c r="DB57" s="8">
        <f t="shared" si="140"/>
        <v>0</v>
      </c>
      <c r="DC57" s="50">
        <f t="shared" si="92"/>
        <v>0</v>
      </c>
      <c r="DE57" s="394">
        <f t="shared" si="119"/>
        <v>0</v>
      </c>
      <c r="DF57" s="44">
        <f t="shared" si="119"/>
        <v>0</v>
      </c>
      <c r="DG57" s="8">
        <f t="shared" si="141"/>
        <v>0</v>
      </c>
      <c r="DH57" s="50">
        <f t="shared" si="93"/>
        <v>0</v>
      </c>
      <c r="DJ57" s="394">
        <f t="shared" si="120"/>
        <v>0</v>
      </c>
      <c r="DK57" s="44">
        <f t="shared" si="120"/>
        <v>0</v>
      </c>
      <c r="DL57" s="8">
        <f t="shared" si="142"/>
        <v>0</v>
      </c>
      <c r="DM57" s="50">
        <f t="shared" si="94"/>
        <v>0</v>
      </c>
      <c r="DO57" s="394">
        <f t="shared" si="121"/>
        <v>0</v>
      </c>
      <c r="DP57" s="44">
        <f t="shared" si="121"/>
        <v>0</v>
      </c>
      <c r="DQ57" s="8">
        <f t="shared" si="143"/>
        <v>0</v>
      </c>
      <c r="DR57" s="50">
        <f t="shared" si="95"/>
        <v>0</v>
      </c>
      <c r="DT57" s="51">
        <f t="shared" si="96"/>
        <v>0</v>
      </c>
      <c r="DU57" s="8">
        <f t="shared" si="99"/>
        <v>0</v>
      </c>
      <c r="DV57" s="52">
        <v>0</v>
      </c>
      <c r="DW57" s="8">
        <f t="shared" si="100"/>
        <v>0</v>
      </c>
      <c r="DX57" s="52">
        <f t="shared" si="97"/>
        <v>0</v>
      </c>
      <c r="DY57" s="52">
        <f t="shared" si="97"/>
        <v>0</v>
      </c>
      <c r="DZ57" s="350">
        <f t="shared" si="98"/>
        <v>0</v>
      </c>
    </row>
    <row r="58" spans="2:130" ht="19.5" customHeight="1" x14ac:dyDescent="0.3">
      <c r="B58" s="333"/>
      <c r="C58" s="197"/>
      <c r="D58" s="197"/>
      <c r="E58" s="334"/>
      <c r="F58" s="274"/>
      <c r="G58" s="274"/>
      <c r="H58" s="274"/>
      <c r="I58" s="264"/>
      <c r="J58" s="264"/>
      <c r="K58" s="265"/>
      <c r="L58" s="260"/>
      <c r="M58" s="266"/>
      <c r="N58" s="394"/>
      <c r="O58" s="214"/>
      <c r="P58" s="8">
        <f t="shared" si="122"/>
        <v>0</v>
      </c>
      <c r="Q58" s="50">
        <f t="shared" si="74"/>
        <v>0</v>
      </c>
      <c r="S58" s="382">
        <f t="shared" si="101"/>
        <v>0</v>
      </c>
      <c r="T58" s="201">
        <f t="shared" si="101"/>
        <v>0</v>
      </c>
      <c r="U58" s="8">
        <f t="shared" si="123"/>
        <v>0</v>
      </c>
      <c r="V58" s="50">
        <f t="shared" si="75"/>
        <v>0</v>
      </c>
      <c r="X58" s="382">
        <f t="shared" si="102"/>
        <v>0</v>
      </c>
      <c r="Y58" s="201">
        <f t="shared" si="102"/>
        <v>0</v>
      </c>
      <c r="Z58" s="8">
        <f t="shared" si="124"/>
        <v>0</v>
      </c>
      <c r="AA58" s="50">
        <f t="shared" si="76"/>
        <v>0</v>
      </c>
      <c r="AC58" s="382">
        <f t="shared" si="103"/>
        <v>0</v>
      </c>
      <c r="AD58" s="201">
        <f t="shared" si="103"/>
        <v>0</v>
      </c>
      <c r="AE58" s="8">
        <f t="shared" si="125"/>
        <v>0</v>
      </c>
      <c r="AF58" s="50">
        <f t="shared" si="77"/>
        <v>0</v>
      </c>
      <c r="AH58" s="382">
        <f t="shared" si="104"/>
        <v>0</v>
      </c>
      <c r="AI58" s="201">
        <f t="shared" si="104"/>
        <v>0</v>
      </c>
      <c r="AJ58" s="8">
        <f t="shared" si="126"/>
        <v>0</v>
      </c>
      <c r="AK58" s="50">
        <f t="shared" si="78"/>
        <v>0</v>
      </c>
      <c r="AM58" s="382">
        <f t="shared" si="105"/>
        <v>0</v>
      </c>
      <c r="AN58" s="201">
        <f t="shared" si="105"/>
        <v>0</v>
      </c>
      <c r="AO58" s="8">
        <f t="shared" si="127"/>
        <v>0</v>
      </c>
      <c r="AP58" s="50">
        <f t="shared" si="79"/>
        <v>0</v>
      </c>
      <c r="AR58" s="382">
        <f t="shared" si="106"/>
        <v>0</v>
      </c>
      <c r="AS58" s="201">
        <f t="shared" si="106"/>
        <v>0</v>
      </c>
      <c r="AT58" s="8">
        <f t="shared" si="128"/>
        <v>0</v>
      </c>
      <c r="AU58" s="50">
        <f t="shared" si="80"/>
        <v>0</v>
      </c>
      <c r="AW58" s="382">
        <f t="shared" si="107"/>
        <v>0</v>
      </c>
      <c r="AX58" s="201">
        <f t="shared" si="107"/>
        <v>0</v>
      </c>
      <c r="AY58" s="8">
        <f t="shared" si="129"/>
        <v>0</v>
      </c>
      <c r="AZ58" s="50">
        <f t="shared" si="81"/>
        <v>0</v>
      </c>
      <c r="BB58" s="382">
        <f t="shared" si="108"/>
        <v>0</v>
      </c>
      <c r="BC58" s="201">
        <f t="shared" si="108"/>
        <v>0</v>
      </c>
      <c r="BD58" s="8">
        <f t="shared" si="130"/>
        <v>0</v>
      </c>
      <c r="BE58" s="50">
        <f t="shared" si="82"/>
        <v>0</v>
      </c>
      <c r="BG58" s="382">
        <f t="shared" si="109"/>
        <v>0</v>
      </c>
      <c r="BH58" s="201">
        <f t="shared" si="109"/>
        <v>0</v>
      </c>
      <c r="BI58" s="8">
        <f t="shared" si="131"/>
        <v>0</v>
      </c>
      <c r="BJ58" s="50">
        <f t="shared" si="83"/>
        <v>0</v>
      </c>
      <c r="BL58" s="382">
        <f t="shared" si="110"/>
        <v>0</v>
      </c>
      <c r="BM58" s="201">
        <f t="shared" si="110"/>
        <v>0</v>
      </c>
      <c r="BN58" s="8">
        <f t="shared" si="132"/>
        <v>0</v>
      </c>
      <c r="BO58" s="50">
        <f t="shared" si="84"/>
        <v>0</v>
      </c>
      <c r="BQ58" s="382">
        <f t="shared" si="111"/>
        <v>0</v>
      </c>
      <c r="BR58" s="201">
        <f t="shared" si="111"/>
        <v>0</v>
      </c>
      <c r="BS58" s="8">
        <f t="shared" si="133"/>
        <v>0</v>
      </c>
      <c r="BT58" s="50">
        <f t="shared" si="85"/>
        <v>0</v>
      </c>
      <c r="BV58" s="382">
        <f t="shared" si="112"/>
        <v>0</v>
      </c>
      <c r="BW58" s="201">
        <f t="shared" si="112"/>
        <v>0</v>
      </c>
      <c r="BX58" s="8">
        <f t="shared" si="134"/>
        <v>0</v>
      </c>
      <c r="BY58" s="50">
        <f t="shared" si="86"/>
        <v>0</v>
      </c>
      <c r="CA58" s="382">
        <f t="shared" si="113"/>
        <v>0</v>
      </c>
      <c r="CB58" s="201">
        <f t="shared" si="113"/>
        <v>0</v>
      </c>
      <c r="CC58" s="8">
        <f t="shared" si="135"/>
        <v>0</v>
      </c>
      <c r="CD58" s="50">
        <f t="shared" si="87"/>
        <v>0</v>
      </c>
      <c r="CF58" s="382">
        <f t="shared" si="114"/>
        <v>0</v>
      </c>
      <c r="CG58" s="201">
        <f t="shared" si="114"/>
        <v>0</v>
      </c>
      <c r="CH58" s="8">
        <f t="shared" si="136"/>
        <v>0</v>
      </c>
      <c r="CI58" s="50">
        <f t="shared" si="88"/>
        <v>0</v>
      </c>
      <c r="CK58" s="382">
        <f t="shared" si="115"/>
        <v>0</v>
      </c>
      <c r="CL58" s="201">
        <f t="shared" si="115"/>
        <v>0</v>
      </c>
      <c r="CM58" s="8">
        <f t="shared" si="137"/>
        <v>0</v>
      </c>
      <c r="CN58" s="50">
        <f t="shared" si="89"/>
        <v>0</v>
      </c>
      <c r="CP58" s="382">
        <f t="shared" si="116"/>
        <v>0</v>
      </c>
      <c r="CQ58" s="201">
        <f t="shared" si="116"/>
        <v>0</v>
      </c>
      <c r="CR58" s="8">
        <f t="shared" si="138"/>
        <v>0</v>
      </c>
      <c r="CS58" s="50">
        <f t="shared" si="90"/>
        <v>0</v>
      </c>
      <c r="CU58" s="382">
        <f t="shared" si="117"/>
        <v>0</v>
      </c>
      <c r="CV58" s="201">
        <f t="shared" si="117"/>
        <v>0</v>
      </c>
      <c r="CW58" s="8">
        <f t="shared" si="139"/>
        <v>0</v>
      </c>
      <c r="CX58" s="50">
        <f t="shared" si="91"/>
        <v>0</v>
      </c>
      <c r="CZ58" s="382">
        <f t="shared" si="118"/>
        <v>0</v>
      </c>
      <c r="DA58" s="201">
        <f t="shared" si="118"/>
        <v>0</v>
      </c>
      <c r="DB58" s="8">
        <f t="shared" si="140"/>
        <v>0</v>
      </c>
      <c r="DC58" s="50">
        <f t="shared" si="92"/>
        <v>0</v>
      </c>
      <c r="DE58" s="394">
        <f t="shared" si="119"/>
        <v>0</v>
      </c>
      <c r="DF58" s="44">
        <f t="shared" si="119"/>
        <v>0</v>
      </c>
      <c r="DG58" s="8">
        <f t="shared" si="141"/>
        <v>0</v>
      </c>
      <c r="DH58" s="50">
        <f t="shared" si="93"/>
        <v>0</v>
      </c>
      <c r="DJ58" s="394">
        <f t="shared" si="120"/>
        <v>0</v>
      </c>
      <c r="DK58" s="44">
        <f t="shared" si="120"/>
        <v>0</v>
      </c>
      <c r="DL58" s="8">
        <f t="shared" si="142"/>
        <v>0</v>
      </c>
      <c r="DM58" s="50">
        <f t="shared" si="94"/>
        <v>0</v>
      </c>
      <c r="DO58" s="394">
        <f t="shared" si="121"/>
        <v>0</v>
      </c>
      <c r="DP58" s="44">
        <f t="shared" si="121"/>
        <v>0</v>
      </c>
      <c r="DQ58" s="8">
        <f t="shared" si="143"/>
        <v>0</v>
      </c>
      <c r="DR58" s="50">
        <f t="shared" si="95"/>
        <v>0</v>
      </c>
      <c r="DT58" s="51">
        <f t="shared" si="96"/>
        <v>0</v>
      </c>
      <c r="DU58" s="8">
        <f t="shared" si="99"/>
        <v>0</v>
      </c>
      <c r="DV58" s="52">
        <v>0</v>
      </c>
      <c r="DW58" s="8">
        <f t="shared" si="100"/>
        <v>0</v>
      </c>
      <c r="DX58" s="52">
        <f t="shared" si="97"/>
        <v>0</v>
      </c>
      <c r="DY58" s="52">
        <f t="shared" si="97"/>
        <v>0</v>
      </c>
      <c r="DZ58" s="350">
        <f t="shared" si="98"/>
        <v>0</v>
      </c>
    </row>
    <row r="59" spans="2:130" ht="19.5" customHeight="1" x14ac:dyDescent="0.3">
      <c r="B59" s="333"/>
      <c r="C59" s="197"/>
      <c r="D59" s="197"/>
      <c r="E59" s="334"/>
      <c r="F59" s="274"/>
      <c r="G59" s="274"/>
      <c r="H59" s="274"/>
      <c r="I59" s="264"/>
      <c r="J59" s="264"/>
      <c r="K59" s="265"/>
      <c r="L59" s="260"/>
      <c r="M59" s="266"/>
      <c r="N59" s="394"/>
      <c r="O59" s="214"/>
      <c r="P59" s="8">
        <f t="shared" si="122"/>
        <v>0</v>
      </c>
      <c r="Q59" s="50">
        <f t="shared" si="74"/>
        <v>0</v>
      </c>
      <c r="S59" s="382">
        <f t="shared" si="101"/>
        <v>0</v>
      </c>
      <c r="T59" s="201">
        <f t="shared" si="101"/>
        <v>0</v>
      </c>
      <c r="U59" s="8">
        <f t="shared" si="123"/>
        <v>0</v>
      </c>
      <c r="V59" s="50">
        <f t="shared" si="75"/>
        <v>0</v>
      </c>
      <c r="X59" s="382">
        <f t="shared" si="102"/>
        <v>0</v>
      </c>
      <c r="Y59" s="201">
        <f t="shared" si="102"/>
        <v>0</v>
      </c>
      <c r="Z59" s="8">
        <f t="shared" si="124"/>
        <v>0</v>
      </c>
      <c r="AA59" s="50">
        <f t="shared" si="76"/>
        <v>0</v>
      </c>
      <c r="AC59" s="382">
        <f t="shared" si="103"/>
        <v>0</v>
      </c>
      <c r="AD59" s="201">
        <f t="shared" si="103"/>
        <v>0</v>
      </c>
      <c r="AE59" s="8">
        <f t="shared" si="125"/>
        <v>0</v>
      </c>
      <c r="AF59" s="50">
        <f t="shared" si="77"/>
        <v>0</v>
      </c>
      <c r="AH59" s="382">
        <f t="shared" si="104"/>
        <v>0</v>
      </c>
      <c r="AI59" s="201">
        <f t="shared" si="104"/>
        <v>0</v>
      </c>
      <c r="AJ59" s="8">
        <f t="shared" si="126"/>
        <v>0</v>
      </c>
      <c r="AK59" s="50">
        <f t="shared" si="78"/>
        <v>0</v>
      </c>
      <c r="AM59" s="382">
        <f t="shared" si="105"/>
        <v>0</v>
      </c>
      <c r="AN59" s="201">
        <f t="shared" si="105"/>
        <v>0</v>
      </c>
      <c r="AO59" s="8">
        <f t="shared" si="127"/>
        <v>0</v>
      </c>
      <c r="AP59" s="50">
        <f t="shared" si="79"/>
        <v>0</v>
      </c>
      <c r="AR59" s="382">
        <f t="shared" si="106"/>
        <v>0</v>
      </c>
      <c r="AS59" s="201">
        <f t="shared" si="106"/>
        <v>0</v>
      </c>
      <c r="AT59" s="8">
        <f t="shared" si="128"/>
        <v>0</v>
      </c>
      <c r="AU59" s="50">
        <f t="shared" si="80"/>
        <v>0</v>
      </c>
      <c r="AW59" s="382">
        <f t="shared" si="107"/>
        <v>0</v>
      </c>
      <c r="AX59" s="201">
        <f t="shared" si="107"/>
        <v>0</v>
      </c>
      <c r="AY59" s="8">
        <f t="shared" si="129"/>
        <v>0</v>
      </c>
      <c r="AZ59" s="50">
        <f t="shared" si="81"/>
        <v>0</v>
      </c>
      <c r="BB59" s="382">
        <f t="shared" si="108"/>
        <v>0</v>
      </c>
      <c r="BC59" s="201">
        <f t="shared" si="108"/>
        <v>0</v>
      </c>
      <c r="BD59" s="8">
        <f t="shared" si="130"/>
        <v>0</v>
      </c>
      <c r="BE59" s="50">
        <f t="shared" si="82"/>
        <v>0</v>
      </c>
      <c r="BG59" s="382">
        <f t="shared" si="109"/>
        <v>0</v>
      </c>
      <c r="BH59" s="201">
        <f t="shared" si="109"/>
        <v>0</v>
      </c>
      <c r="BI59" s="8">
        <f t="shared" si="131"/>
        <v>0</v>
      </c>
      <c r="BJ59" s="50">
        <f t="shared" si="83"/>
        <v>0</v>
      </c>
      <c r="BL59" s="382">
        <f t="shared" si="110"/>
        <v>0</v>
      </c>
      <c r="BM59" s="201">
        <f t="shared" si="110"/>
        <v>0</v>
      </c>
      <c r="BN59" s="8">
        <f t="shared" si="132"/>
        <v>0</v>
      </c>
      <c r="BO59" s="50">
        <f t="shared" si="84"/>
        <v>0</v>
      </c>
      <c r="BQ59" s="382">
        <f t="shared" si="111"/>
        <v>0</v>
      </c>
      <c r="BR59" s="201">
        <f t="shared" si="111"/>
        <v>0</v>
      </c>
      <c r="BS59" s="8">
        <f t="shared" si="133"/>
        <v>0</v>
      </c>
      <c r="BT59" s="50">
        <f t="shared" si="85"/>
        <v>0</v>
      </c>
      <c r="BV59" s="382">
        <f t="shared" si="112"/>
        <v>0</v>
      </c>
      <c r="BW59" s="201">
        <f t="shared" si="112"/>
        <v>0</v>
      </c>
      <c r="BX59" s="8">
        <f t="shared" si="134"/>
        <v>0</v>
      </c>
      <c r="BY59" s="50">
        <f t="shared" si="86"/>
        <v>0</v>
      </c>
      <c r="CA59" s="382">
        <f t="shared" si="113"/>
        <v>0</v>
      </c>
      <c r="CB59" s="201">
        <f t="shared" si="113"/>
        <v>0</v>
      </c>
      <c r="CC59" s="8">
        <f t="shared" si="135"/>
        <v>0</v>
      </c>
      <c r="CD59" s="50">
        <f t="shared" si="87"/>
        <v>0</v>
      </c>
      <c r="CF59" s="382">
        <f t="shared" si="114"/>
        <v>0</v>
      </c>
      <c r="CG59" s="201">
        <f t="shared" si="114"/>
        <v>0</v>
      </c>
      <c r="CH59" s="8">
        <f t="shared" si="136"/>
        <v>0</v>
      </c>
      <c r="CI59" s="50">
        <f t="shared" si="88"/>
        <v>0</v>
      </c>
      <c r="CK59" s="382">
        <f t="shared" si="115"/>
        <v>0</v>
      </c>
      <c r="CL59" s="201">
        <f t="shared" si="115"/>
        <v>0</v>
      </c>
      <c r="CM59" s="8">
        <f t="shared" si="137"/>
        <v>0</v>
      </c>
      <c r="CN59" s="50">
        <f t="shared" si="89"/>
        <v>0</v>
      </c>
      <c r="CP59" s="382">
        <f t="shared" si="116"/>
        <v>0</v>
      </c>
      <c r="CQ59" s="201">
        <f t="shared" si="116"/>
        <v>0</v>
      </c>
      <c r="CR59" s="8">
        <f t="shared" si="138"/>
        <v>0</v>
      </c>
      <c r="CS59" s="50">
        <f t="shared" si="90"/>
        <v>0</v>
      </c>
      <c r="CU59" s="382">
        <f t="shared" si="117"/>
        <v>0</v>
      </c>
      <c r="CV59" s="201">
        <f t="shared" si="117"/>
        <v>0</v>
      </c>
      <c r="CW59" s="8">
        <f t="shared" si="139"/>
        <v>0</v>
      </c>
      <c r="CX59" s="50">
        <f t="shared" si="91"/>
        <v>0</v>
      </c>
      <c r="CZ59" s="382">
        <f t="shared" si="118"/>
        <v>0</v>
      </c>
      <c r="DA59" s="201">
        <f t="shared" si="118"/>
        <v>0</v>
      </c>
      <c r="DB59" s="8">
        <f t="shared" si="140"/>
        <v>0</v>
      </c>
      <c r="DC59" s="50">
        <f t="shared" si="92"/>
        <v>0</v>
      </c>
      <c r="DE59" s="394">
        <f t="shared" si="119"/>
        <v>0</v>
      </c>
      <c r="DF59" s="44">
        <f t="shared" si="119"/>
        <v>0</v>
      </c>
      <c r="DG59" s="8">
        <f t="shared" si="141"/>
        <v>0</v>
      </c>
      <c r="DH59" s="50">
        <f t="shared" si="93"/>
        <v>0</v>
      </c>
      <c r="DJ59" s="394">
        <f t="shared" si="120"/>
        <v>0</v>
      </c>
      <c r="DK59" s="44">
        <f t="shared" si="120"/>
        <v>0</v>
      </c>
      <c r="DL59" s="8">
        <f t="shared" si="142"/>
        <v>0</v>
      </c>
      <c r="DM59" s="50">
        <f t="shared" si="94"/>
        <v>0</v>
      </c>
      <c r="DO59" s="394">
        <f t="shared" si="121"/>
        <v>0</v>
      </c>
      <c r="DP59" s="44">
        <f t="shared" si="121"/>
        <v>0</v>
      </c>
      <c r="DQ59" s="8">
        <f t="shared" si="143"/>
        <v>0</v>
      </c>
      <c r="DR59" s="50">
        <f t="shared" si="95"/>
        <v>0</v>
      </c>
      <c r="DT59" s="51">
        <f t="shared" si="96"/>
        <v>0</v>
      </c>
      <c r="DU59" s="8">
        <f t="shared" si="99"/>
        <v>0</v>
      </c>
      <c r="DV59" s="52">
        <v>0</v>
      </c>
      <c r="DW59" s="8">
        <f t="shared" si="100"/>
        <v>0</v>
      </c>
      <c r="DX59" s="52">
        <f t="shared" si="97"/>
        <v>0</v>
      </c>
      <c r="DY59" s="52">
        <f t="shared" si="97"/>
        <v>0</v>
      </c>
      <c r="DZ59" s="350">
        <f t="shared" si="98"/>
        <v>0</v>
      </c>
    </row>
    <row r="60" spans="2:130" ht="19.5" customHeight="1" x14ac:dyDescent="0.3">
      <c r="B60" s="333"/>
      <c r="C60" s="197"/>
      <c r="D60" s="197"/>
      <c r="E60" s="334"/>
      <c r="F60" s="274"/>
      <c r="G60" s="274"/>
      <c r="H60" s="274"/>
      <c r="I60" s="264"/>
      <c r="J60" s="264"/>
      <c r="K60" s="265"/>
      <c r="L60" s="260"/>
      <c r="M60" s="266"/>
      <c r="N60" s="394"/>
      <c r="O60" s="214"/>
      <c r="P60" s="8">
        <f t="shared" si="122"/>
        <v>0</v>
      </c>
      <c r="Q60" s="50">
        <f t="shared" si="74"/>
        <v>0</v>
      </c>
      <c r="S60" s="382">
        <f t="shared" si="101"/>
        <v>0</v>
      </c>
      <c r="T60" s="201">
        <f t="shared" si="101"/>
        <v>0</v>
      </c>
      <c r="U60" s="8">
        <f t="shared" si="123"/>
        <v>0</v>
      </c>
      <c r="V60" s="50">
        <f t="shared" si="75"/>
        <v>0</v>
      </c>
      <c r="X60" s="382">
        <f t="shared" si="102"/>
        <v>0</v>
      </c>
      <c r="Y60" s="201">
        <f t="shared" si="102"/>
        <v>0</v>
      </c>
      <c r="Z60" s="8">
        <f t="shared" si="124"/>
        <v>0</v>
      </c>
      <c r="AA60" s="50">
        <f t="shared" si="76"/>
        <v>0</v>
      </c>
      <c r="AC60" s="382">
        <f t="shared" si="103"/>
        <v>0</v>
      </c>
      <c r="AD60" s="201">
        <f t="shared" si="103"/>
        <v>0</v>
      </c>
      <c r="AE60" s="8">
        <f t="shared" si="125"/>
        <v>0</v>
      </c>
      <c r="AF60" s="50">
        <f t="shared" si="77"/>
        <v>0</v>
      </c>
      <c r="AH60" s="382">
        <f t="shared" si="104"/>
        <v>0</v>
      </c>
      <c r="AI60" s="201">
        <f t="shared" si="104"/>
        <v>0</v>
      </c>
      <c r="AJ60" s="8">
        <f t="shared" si="126"/>
        <v>0</v>
      </c>
      <c r="AK60" s="50">
        <f t="shared" si="78"/>
        <v>0</v>
      </c>
      <c r="AM60" s="382">
        <f t="shared" si="105"/>
        <v>0</v>
      </c>
      <c r="AN60" s="201">
        <f t="shared" si="105"/>
        <v>0</v>
      </c>
      <c r="AO60" s="8">
        <f t="shared" si="127"/>
        <v>0</v>
      </c>
      <c r="AP60" s="50">
        <f t="shared" si="79"/>
        <v>0</v>
      </c>
      <c r="AR60" s="382">
        <f t="shared" si="106"/>
        <v>0</v>
      </c>
      <c r="AS60" s="201">
        <f t="shared" si="106"/>
        <v>0</v>
      </c>
      <c r="AT60" s="8">
        <f t="shared" si="128"/>
        <v>0</v>
      </c>
      <c r="AU60" s="50">
        <f t="shared" si="80"/>
        <v>0</v>
      </c>
      <c r="AW60" s="382">
        <f t="shared" si="107"/>
        <v>0</v>
      </c>
      <c r="AX60" s="201">
        <f t="shared" si="107"/>
        <v>0</v>
      </c>
      <c r="AY60" s="8">
        <f t="shared" si="129"/>
        <v>0</v>
      </c>
      <c r="AZ60" s="50">
        <f t="shared" si="81"/>
        <v>0</v>
      </c>
      <c r="BB60" s="382">
        <f t="shared" si="108"/>
        <v>0</v>
      </c>
      <c r="BC60" s="201">
        <f t="shared" si="108"/>
        <v>0</v>
      </c>
      <c r="BD60" s="8">
        <f t="shared" si="130"/>
        <v>0</v>
      </c>
      <c r="BE60" s="50">
        <f t="shared" si="82"/>
        <v>0</v>
      </c>
      <c r="BG60" s="382">
        <f t="shared" si="109"/>
        <v>0</v>
      </c>
      <c r="BH60" s="201">
        <f t="shared" si="109"/>
        <v>0</v>
      </c>
      <c r="BI60" s="8">
        <f t="shared" si="131"/>
        <v>0</v>
      </c>
      <c r="BJ60" s="50">
        <f t="shared" si="83"/>
        <v>0</v>
      </c>
      <c r="BL60" s="382">
        <f t="shared" si="110"/>
        <v>0</v>
      </c>
      <c r="BM60" s="201">
        <f t="shared" si="110"/>
        <v>0</v>
      </c>
      <c r="BN60" s="8">
        <f t="shared" si="132"/>
        <v>0</v>
      </c>
      <c r="BO60" s="50">
        <f t="shared" si="84"/>
        <v>0</v>
      </c>
      <c r="BQ60" s="382">
        <f t="shared" si="111"/>
        <v>0</v>
      </c>
      <c r="BR60" s="201">
        <f t="shared" si="111"/>
        <v>0</v>
      </c>
      <c r="BS60" s="8">
        <f t="shared" si="133"/>
        <v>0</v>
      </c>
      <c r="BT60" s="50">
        <f t="shared" si="85"/>
        <v>0</v>
      </c>
      <c r="BV60" s="382">
        <f t="shared" si="112"/>
        <v>0</v>
      </c>
      <c r="BW60" s="201">
        <f t="shared" si="112"/>
        <v>0</v>
      </c>
      <c r="BX60" s="8">
        <f t="shared" si="134"/>
        <v>0</v>
      </c>
      <c r="BY60" s="50">
        <f t="shared" si="86"/>
        <v>0</v>
      </c>
      <c r="CA60" s="382">
        <f t="shared" si="113"/>
        <v>0</v>
      </c>
      <c r="CB60" s="201">
        <f t="shared" si="113"/>
        <v>0</v>
      </c>
      <c r="CC60" s="8">
        <f t="shared" si="135"/>
        <v>0</v>
      </c>
      <c r="CD60" s="50">
        <f t="shared" si="87"/>
        <v>0</v>
      </c>
      <c r="CF60" s="382">
        <f t="shared" si="114"/>
        <v>0</v>
      </c>
      <c r="CG60" s="201">
        <f t="shared" si="114"/>
        <v>0</v>
      </c>
      <c r="CH60" s="8">
        <f t="shared" si="136"/>
        <v>0</v>
      </c>
      <c r="CI60" s="50">
        <f t="shared" si="88"/>
        <v>0</v>
      </c>
      <c r="CK60" s="382">
        <f t="shared" si="115"/>
        <v>0</v>
      </c>
      <c r="CL60" s="201">
        <f t="shared" si="115"/>
        <v>0</v>
      </c>
      <c r="CM60" s="8">
        <f t="shared" si="137"/>
        <v>0</v>
      </c>
      <c r="CN60" s="50">
        <f t="shared" si="89"/>
        <v>0</v>
      </c>
      <c r="CP60" s="382">
        <f t="shared" si="116"/>
        <v>0</v>
      </c>
      <c r="CQ60" s="201">
        <f t="shared" si="116"/>
        <v>0</v>
      </c>
      <c r="CR60" s="8">
        <f t="shared" si="138"/>
        <v>0</v>
      </c>
      <c r="CS60" s="50">
        <f t="shared" si="90"/>
        <v>0</v>
      </c>
      <c r="CU60" s="382">
        <f t="shared" si="117"/>
        <v>0</v>
      </c>
      <c r="CV60" s="201">
        <f t="shared" si="117"/>
        <v>0</v>
      </c>
      <c r="CW60" s="8">
        <f t="shared" si="139"/>
        <v>0</v>
      </c>
      <c r="CX60" s="50">
        <f t="shared" si="91"/>
        <v>0</v>
      </c>
      <c r="CZ60" s="382">
        <f t="shared" si="118"/>
        <v>0</v>
      </c>
      <c r="DA60" s="201">
        <f t="shared" si="118"/>
        <v>0</v>
      </c>
      <c r="DB60" s="8">
        <f t="shared" si="140"/>
        <v>0</v>
      </c>
      <c r="DC60" s="50">
        <f t="shared" si="92"/>
        <v>0</v>
      </c>
      <c r="DE60" s="394">
        <f t="shared" si="119"/>
        <v>0</v>
      </c>
      <c r="DF60" s="44">
        <f t="shared" si="119"/>
        <v>0</v>
      </c>
      <c r="DG60" s="8">
        <f t="shared" si="141"/>
        <v>0</v>
      </c>
      <c r="DH60" s="50">
        <f t="shared" si="93"/>
        <v>0</v>
      </c>
      <c r="DJ60" s="394">
        <f t="shared" si="120"/>
        <v>0</v>
      </c>
      <c r="DK60" s="44">
        <f t="shared" si="120"/>
        <v>0</v>
      </c>
      <c r="DL60" s="8">
        <f t="shared" si="142"/>
        <v>0</v>
      </c>
      <c r="DM60" s="50">
        <f t="shared" si="94"/>
        <v>0</v>
      </c>
      <c r="DO60" s="394">
        <f t="shared" si="121"/>
        <v>0</v>
      </c>
      <c r="DP60" s="44">
        <f t="shared" si="121"/>
        <v>0</v>
      </c>
      <c r="DQ60" s="8">
        <f t="shared" si="143"/>
        <v>0</v>
      </c>
      <c r="DR60" s="50">
        <f t="shared" si="95"/>
        <v>0</v>
      </c>
      <c r="DT60" s="51">
        <f t="shared" si="96"/>
        <v>0</v>
      </c>
      <c r="DU60" s="8">
        <f t="shared" si="99"/>
        <v>0</v>
      </c>
      <c r="DV60" s="52">
        <v>0</v>
      </c>
      <c r="DW60" s="8">
        <f t="shared" si="100"/>
        <v>0</v>
      </c>
      <c r="DX60" s="52">
        <f t="shared" si="97"/>
        <v>0</v>
      </c>
      <c r="DY60" s="52">
        <f t="shared" si="97"/>
        <v>0</v>
      </c>
      <c r="DZ60" s="350">
        <f t="shared" si="98"/>
        <v>0</v>
      </c>
    </row>
    <row r="61" spans="2:130" ht="19.5" customHeight="1" x14ac:dyDescent="0.3">
      <c r="B61" s="333"/>
      <c r="C61" s="197"/>
      <c r="D61" s="197"/>
      <c r="E61" s="334"/>
      <c r="F61" s="274"/>
      <c r="G61" s="274"/>
      <c r="H61" s="274"/>
      <c r="I61" s="264"/>
      <c r="J61" s="264"/>
      <c r="K61" s="265"/>
      <c r="L61" s="260"/>
      <c r="M61" s="266"/>
      <c r="N61" s="394"/>
      <c r="O61" s="214"/>
      <c r="P61" s="8">
        <f t="shared" si="122"/>
        <v>0</v>
      </c>
      <c r="Q61" s="50">
        <f t="shared" si="74"/>
        <v>0</v>
      </c>
      <c r="S61" s="382">
        <f t="shared" si="101"/>
        <v>0</v>
      </c>
      <c r="T61" s="201">
        <f t="shared" si="101"/>
        <v>0</v>
      </c>
      <c r="U61" s="8">
        <f t="shared" si="123"/>
        <v>0</v>
      </c>
      <c r="V61" s="50">
        <f t="shared" si="75"/>
        <v>0</v>
      </c>
      <c r="X61" s="382">
        <f t="shared" si="102"/>
        <v>0</v>
      </c>
      <c r="Y61" s="201">
        <f t="shared" si="102"/>
        <v>0</v>
      </c>
      <c r="Z61" s="8">
        <f t="shared" si="124"/>
        <v>0</v>
      </c>
      <c r="AA61" s="50">
        <f t="shared" si="76"/>
        <v>0</v>
      </c>
      <c r="AC61" s="382">
        <f t="shared" si="103"/>
        <v>0</v>
      </c>
      <c r="AD61" s="201">
        <f t="shared" si="103"/>
        <v>0</v>
      </c>
      <c r="AE61" s="8">
        <f t="shared" si="125"/>
        <v>0</v>
      </c>
      <c r="AF61" s="50">
        <f t="shared" si="77"/>
        <v>0</v>
      </c>
      <c r="AH61" s="382">
        <f t="shared" si="104"/>
        <v>0</v>
      </c>
      <c r="AI61" s="201">
        <f t="shared" si="104"/>
        <v>0</v>
      </c>
      <c r="AJ61" s="8">
        <f t="shared" si="126"/>
        <v>0</v>
      </c>
      <c r="AK61" s="50">
        <f t="shared" si="78"/>
        <v>0</v>
      </c>
      <c r="AM61" s="382">
        <f t="shared" si="105"/>
        <v>0</v>
      </c>
      <c r="AN61" s="201">
        <f t="shared" si="105"/>
        <v>0</v>
      </c>
      <c r="AO61" s="8">
        <f t="shared" si="127"/>
        <v>0</v>
      </c>
      <c r="AP61" s="50">
        <f t="shared" si="79"/>
        <v>0</v>
      </c>
      <c r="AR61" s="382">
        <f t="shared" si="106"/>
        <v>0</v>
      </c>
      <c r="AS61" s="201">
        <f t="shared" si="106"/>
        <v>0</v>
      </c>
      <c r="AT61" s="8">
        <f t="shared" si="128"/>
        <v>0</v>
      </c>
      <c r="AU61" s="50">
        <f t="shared" si="80"/>
        <v>0</v>
      </c>
      <c r="AW61" s="382">
        <f t="shared" si="107"/>
        <v>0</v>
      </c>
      <c r="AX61" s="201">
        <f t="shared" si="107"/>
        <v>0</v>
      </c>
      <c r="AY61" s="8">
        <f t="shared" si="129"/>
        <v>0</v>
      </c>
      <c r="AZ61" s="50">
        <f t="shared" si="81"/>
        <v>0</v>
      </c>
      <c r="BB61" s="382">
        <f t="shared" si="108"/>
        <v>0</v>
      </c>
      <c r="BC61" s="201">
        <f t="shared" si="108"/>
        <v>0</v>
      </c>
      <c r="BD61" s="8">
        <f t="shared" si="130"/>
        <v>0</v>
      </c>
      <c r="BE61" s="50">
        <f t="shared" si="82"/>
        <v>0</v>
      </c>
      <c r="BG61" s="382">
        <f t="shared" si="109"/>
        <v>0</v>
      </c>
      <c r="BH61" s="201">
        <f t="shared" si="109"/>
        <v>0</v>
      </c>
      <c r="BI61" s="8">
        <f t="shared" si="131"/>
        <v>0</v>
      </c>
      <c r="BJ61" s="50">
        <f t="shared" si="83"/>
        <v>0</v>
      </c>
      <c r="BL61" s="382">
        <f t="shared" si="110"/>
        <v>0</v>
      </c>
      <c r="BM61" s="201">
        <f t="shared" si="110"/>
        <v>0</v>
      </c>
      <c r="BN61" s="8">
        <f t="shared" si="132"/>
        <v>0</v>
      </c>
      <c r="BO61" s="50">
        <f t="shared" si="84"/>
        <v>0</v>
      </c>
      <c r="BQ61" s="382">
        <f t="shared" si="111"/>
        <v>0</v>
      </c>
      <c r="BR61" s="201">
        <f t="shared" si="111"/>
        <v>0</v>
      </c>
      <c r="BS61" s="8">
        <f t="shared" si="133"/>
        <v>0</v>
      </c>
      <c r="BT61" s="50">
        <f t="shared" si="85"/>
        <v>0</v>
      </c>
      <c r="BV61" s="382">
        <f t="shared" si="112"/>
        <v>0</v>
      </c>
      <c r="BW61" s="201">
        <f t="shared" si="112"/>
        <v>0</v>
      </c>
      <c r="BX61" s="8">
        <f t="shared" si="134"/>
        <v>0</v>
      </c>
      <c r="BY61" s="50">
        <f t="shared" si="86"/>
        <v>0</v>
      </c>
      <c r="CA61" s="382">
        <f t="shared" si="113"/>
        <v>0</v>
      </c>
      <c r="CB61" s="201">
        <f t="shared" si="113"/>
        <v>0</v>
      </c>
      <c r="CC61" s="8">
        <f t="shared" si="135"/>
        <v>0</v>
      </c>
      <c r="CD61" s="50">
        <f t="shared" si="87"/>
        <v>0</v>
      </c>
      <c r="CF61" s="382">
        <f t="shared" si="114"/>
        <v>0</v>
      </c>
      <c r="CG61" s="201">
        <f t="shared" si="114"/>
        <v>0</v>
      </c>
      <c r="CH61" s="8">
        <f t="shared" si="136"/>
        <v>0</v>
      </c>
      <c r="CI61" s="50">
        <f t="shared" si="88"/>
        <v>0</v>
      </c>
      <c r="CK61" s="382">
        <f t="shared" si="115"/>
        <v>0</v>
      </c>
      <c r="CL61" s="201">
        <f t="shared" si="115"/>
        <v>0</v>
      </c>
      <c r="CM61" s="8">
        <f t="shared" si="137"/>
        <v>0</v>
      </c>
      <c r="CN61" s="50">
        <f t="shared" si="89"/>
        <v>0</v>
      </c>
      <c r="CP61" s="382">
        <f t="shared" si="116"/>
        <v>0</v>
      </c>
      <c r="CQ61" s="201">
        <f t="shared" si="116"/>
        <v>0</v>
      </c>
      <c r="CR61" s="8">
        <f t="shared" si="138"/>
        <v>0</v>
      </c>
      <c r="CS61" s="50">
        <f t="shared" si="90"/>
        <v>0</v>
      </c>
      <c r="CU61" s="382">
        <f t="shared" si="117"/>
        <v>0</v>
      </c>
      <c r="CV61" s="201">
        <f t="shared" si="117"/>
        <v>0</v>
      </c>
      <c r="CW61" s="8">
        <f t="shared" si="139"/>
        <v>0</v>
      </c>
      <c r="CX61" s="50">
        <f t="shared" si="91"/>
        <v>0</v>
      </c>
      <c r="CZ61" s="382">
        <f t="shared" si="118"/>
        <v>0</v>
      </c>
      <c r="DA61" s="201">
        <f t="shared" si="118"/>
        <v>0</v>
      </c>
      <c r="DB61" s="8">
        <f t="shared" si="140"/>
        <v>0</v>
      </c>
      <c r="DC61" s="50">
        <f t="shared" si="92"/>
        <v>0</v>
      </c>
      <c r="DE61" s="394">
        <f t="shared" si="119"/>
        <v>0</v>
      </c>
      <c r="DF61" s="44">
        <f t="shared" si="119"/>
        <v>0</v>
      </c>
      <c r="DG61" s="8">
        <f t="shared" si="141"/>
        <v>0</v>
      </c>
      <c r="DH61" s="50">
        <f t="shared" si="93"/>
        <v>0</v>
      </c>
      <c r="DJ61" s="394">
        <f t="shared" si="120"/>
        <v>0</v>
      </c>
      <c r="DK61" s="44">
        <f t="shared" si="120"/>
        <v>0</v>
      </c>
      <c r="DL61" s="8">
        <f t="shared" si="142"/>
        <v>0</v>
      </c>
      <c r="DM61" s="50">
        <f t="shared" si="94"/>
        <v>0</v>
      </c>
      <c r="DO61" s="394">
        <f t="shared" si="121"/>
        <v>0</v>
      </c>
      <c r="DP61" s="44">
        <f t="shared" si="121"/>
        <v>0</v>
      </c>
      <c r="DQ61" s="8">
        <f t="shared" si="143"/>
        <v>0</v>
      </c>
      <c r="DR61" s="50">
        <f t="shared" si="95"/>
        <v>0</v>
      </c>
      <c r="DT61" s="51">
        <f t="shared" si="96"/>
        <v>0</v>
      </c>
      <c r="DU61" s="8">
        <f t="shared" si="99"/>
        <v>0</v>
      </c>
      <c r="DV61" s="52">
        <v>0</v>
      </c>
      <c r="DW61" s="8">
        <f t="shared" si="100"/>
        <v>0</v>
      </c>
      <c r="DX61" s="52">
        <f t="shared" si="97"/>
        <v>0</v>
      </c>
      <c r="DY61" s="52">
        <f t="shared" si="97"/>
        <v>0</v>
      </c>
      <c r="DZ61" s="350">
        <f t="shared" si="98"/>
        <v>0</v>
      </c>
    </row>
    <row r="62" spans="2:130" ht="18" customHeight="1" thickBot="1" x14ac:dyDescent="0.35">
      <c r="B62" s="61"/>
      <c r="C62" s="67"/>
      <c r="D62" s="67"/>
      <c r="E62" s="239"/>
      <c r="F62" s="55"/>
      <c r="G62" s="55"/>
      <c r="H62" s="55"/>
      <c r="I62" s="56"/>
      <c r="J62" s="56"/>
      <c r="K62" s="68"/>
      <c r="L62" s="56"/>
      <c r="M62" s="57"/>
      <c r="N62" s="390"/>
      <c r="O62" s="216"/>
      <c r="P62" s="8"/>
      <c r="Q62" s="8"/>
      <c r="R62" s="52"/>
      <c r="S62" s="205"/>
      <c r="T62" s="205"/>
      <c r="U62" s="8"/>
      <c r="V62" s="8"/>
      <c r="W62" s="52"/>
      <c r="X62" s="390"/>
      <c r="Y62" s="69"/>
      <c r="Z62" s="8"/>
      <c r="AA62" s="8"/>
      <c r="AB62" s="10"/>
      <c r="AC62" s="390"/>
      <c r="AD62" s="69"/>
      <c r="AE62" s="8"/>
      <c r="AF62" s="8"/>
      <c r="AH62" s="390"/>
      <c r="AI62" s="69"/>
      <c r="AJ62" s="8"/>
      <c r="AK62" s="8"/>
      <c r="AM62" s="390"/>
      <c r="AN62" s="69"/>
      <c r="AO62" s="8"/>
      <c r="AP62" s="8"/>
      <c r="AR62" s="390"/>
      <c r="AS62" s="69"/>
      <c r="AT62" s="8"/>
      <c r="AU62" s="8"/>
      <c r="AW62" s="390"/>
      <c r="AX62" s="69"/>
      <c r="AY62" s="8"/>
      <c r="AZ62" s="8"/>
      <c r="BB62" s="390"/>
      <c r="BC62" s="69"/>
      <c r="BD62" s="8"/>
      <c r="BE62" s="8"/>
      <c r="BG62" s="390"/>
      <c r="BH62" s="69"/>
      <c r="BI62" s="8"/>
      <c r="BJ62" s="8"/>
      <c r="BL62" s="390"/>
      <c r="BM62" s="69"/>
      <c r="BN62" s="8"/>
      <c r="BO62" s="8"/>
      <c r="BQ62" s="390"/>
      <c r="BR62" s="69"/>
      <c r="BS62" s="8"/>
      <c r="BT62" s="8"/>
      <c r="BV62" s="390"/>
      <c r="BW62" s="69"/>
      <c r="BX62" s="8"/>
      <c r="BY62" s="8"/>
      <c r="CA62" s="390"/>
      <c r="CB62" s="69"/>
      <c r="CC62" s="8"/>
      <c r="CD62" s="8"/>
      <c r="CF62" s="390"/>
      <c r="CG62" s="69"/>
      <c r="CH62" s="8"/>
      <c r="CI62" s="8"/>
      <c r="CK62" s="390"/>
      <c r="CL62" s="69"/>
      <c r="CM62" s="8"/>
      <c r="CN62" s="8"/>
      <c r="CP62" s="390"/>
      <c r="CQ62" s="69"/>
      <c r="CR62" s="8"/>
      <c r="CS62" s="8"/>
      <c r="CU62" s="390"/>
      <c r="CV62" s="69"/>
      <c r="CW62" s="8"/>
      <c r="CX62" s="8"/>
      <c r="CZ62" s="390"/>
      <c r="DA62" s="69"/>
      <c r="DB62" s="8"/>
      <c r="DC62" s="8"/>
      <c r="DE62" s="390"/>
      <c r="DF62" s="69"/>
      <c r="DG62" s="8"/>
      <c r="DH62" s="8"/>
      <c r="DJ62" s="390"/>
      <c r="DK62" s="69"/>
      <c r="DL62" s="8"/>
      <c r="DM62" s="8"/>
      <c r="DO62" s="390"/>
      <c r="DP62" s="69"/>
      <c r="DQ62" s="8"/>
      <c r="DR62" s="8"/>
      <c r="DT62" s="70"/>
      <c r="DU62" s="70"/>
      <c r="DV62" s="70"/>
      <c r="DW62" s="70"/>
      <c r="DX62" s="70"/>
      <c r="DY62" s="70"/>
      <c r="DZ62" s="350">
        <f t="shared" si="98"/>
        <v>0</v>
      </c>
    </row>
    <row r="63" spans="2:130" s="72" customFormat="1" ht="32.4" customHeight="1" thickBot="1" x14ac:dyDescent="0.35">
      <c r="B63" s="275" t="s">
        <v>61</v>
      </c>
      <c r="C63" s="276" t="str">
        <f>B49</f>
        <v>Infrastructure (escritorio Magude + armazem )</v>
      </c>
      <c r="D63" s="445"/>
      <c r="E63" s="242"/>
      <c r="F63" s="73"/>
      <c r="G63" s="73"/>
      <c r="H63" s="73"/>
      <c r="I63" s="73"/>
      <c r="J63" s="73"/>
      <c r="K63" s="74"/>
      <c r="L63" s="73"/>
      <c r="M63" s="75"/>
      <c r="N63" s="391">
        <f>P18</f>
        <v>2015</v>
      </c>
      <c r="O63" s="278"/>
      <c r="P63" s="76">
        <f>SUM(P50:P61)</f>
        <v>0</v>
      </c>
      <c r="Q63" s="77">
        <f>SUM(Q50:Q61)</f>
        <v>0</v>
      </c>
      <c r="R63" s="78"/>
      <c r="S63" s="279">
        <f>U18</f>
        <v>2016</v>
      </c>
      <c r="T63" s="279"/>
      <c r="U63" s="76">
        <f>SUM(U50:U61)</f>
        <v>0</v>
      </c>
      <c r="V63" s="77">
        <f>SUM(V50:V61)</f>
        <v>0</v>
      </c>
      <c r="W63" s="78"/>
      <c r="X63" s="391">
        <f>Z18</f>
        <v>2017</v>
      </c>
      <c r="Y63" s="277"/>
      <c r="Z63" s="76">
        <f>SUM(Z50:Z61)</f>
        <v>0</v>
      </c>
      <c r="AA63" s="77">
        <f>SUM(AA50:AA61)</f>
        <v>0</v>
      </c>
      <c r="AB63" s="79"/>
      <c r="AC63" s="391">
        <f>AE18</f>
        <v>2018</v>
      </c>
      <c r="AD63" s="277"/>
      <c r="AE63" s="76">
        <f>SUM(AE50:AE61)</f>
        <v>0</v>
      </c>
      <c r="AF63" s="77">
        <f>SUM(AF50:AF61)</f>
        <v>0</v>
      </c>
      <c r="AH63" s="391">
        <f>AJ18</f>
        <v>2019</v>
      </c>
      <c r="AI63" s="277"/>
      <c r="AJ63" s="76">
        <f>SUM(AJ50:AJ61)</f>
        <v>0</v>
      </c>
      <c r="AK63" s="77">
        <f>SUM(AK50:AK61)</f>
        <v>0</v>
      </c>
      <c r="AM63" s="391">
        <f>AO18</f>
        <v>2020</v>
      </c>
      <c r="AN63" s="277"/>
      <c r="AO63" s="76">
        <f>SUM(AO50:AO61)</f>
        <v>0</v>
      </c>
      <c r="AP63" s="77">
        <f>SUM(AP50:AP61)</f>
        <v>0</v>
      </c>
      <c r="AR63" s="391">
        <f>AT18</f>
        <v>2021</v>
      </c>
      <c r="AS63" s="277"/>
      <c r="AT63" s="76">
        <f>SUM(AT50:AT61)</f>
        <v>0</v>
      </c>
      <c r="AU63" s="77">
        <f>SUM(AU50:AU61)</f>
        <v>0</v>
      </c>
      <c r="AW63" s="391">
        <f>AY18</f>
        <v>2022</v>
      </c>
      <c r="AX63" s="277"/>
      <c r="AY63" s="76">
        <f>SUM(AY50:AY61)</f>
        <v>0</v>
      </c>
      <c r="AZ63" s="77">
        <f>SUM(AZ50:AZ61)</f>
        <v>0</v>
      </c>
      <c r="BB63" s="391">
        <f>BD18</f>
        <v>2023</v>
      </c>
      <c r="BC63" s="277"/>
      <c r="BD63" s="76">
        <f>SUM(BD50:BD61)</f>
        <v>0</v>
      </c>
      <c r="BE63" s="77">
        <f>SUM(BE50:BE61)</f>
        <v>0</v>
      </c>
      <c r="BG63" s="391">
        <f>BI18</f>
        <v>2024</v>
      </c>
      <c r="BH63" s="277"/>
      <c r="BI63" s="76">
        <f>SUM(BI50:BI61)</f>
        <v>0</v>
      </c>
      <c r="BJ63" s="77">
        <f>SUM(BJ50:BJ61)</f>
        <v>0</v>
      </c>
      <c r="BL63" s="391">
        <f>BN18</f>
        <v>2025</v>
      </c>
      <c r="BM63" s="277"/>
      <c r="BN63" s="76">
        <f>SUM(BN50:BN61)</f>
        <v>0</v>
      </c>
      <c r="BO63" s="77">
        <f>SUM(BO50:BO61)</f>
        <v>0</v>
      </c>
      <c r="BQ63" s="391">
        <f>BS18</f>
        <v>2026</v>
      </c>
      <c r="BR63" s="277"/>
      <c r="BS63" s="76">
        <f>SUM(BS50:BS61)</f>
        <v>0</v>
      </c>
      <c r="BT63" s="77">
        <f>SUM(BT50:BT61)</f>
        <v>0</v>
      </c>
      <c r="BV63" s="391">
        <f>BX18</f>
        <v>2027</v>
      </c>
      <c r="BW63" s="277"/>
      <c r="BX63" s="76">
        <f>SUM(BX50:BX61)</f>
        <v>0</v>
      </c>
      <c r="BY63" s="77">
        <f>SUM(BY50:BY61)</f>
        <v>0</v>
      </c>
      <c r="CA63" s="391">
        <f>CC18</f>
        <v>2028</v>
      </c>
      <c r="CB63" s="277"/>
      <c r="CC63" s="76">
        <f>SUM(CC50:CC61)</f>
        <v>0</v>
      </c>
      <c r="CD63" s="77">
        <f>SUM(CD50:CD61)</f>
        <v>0</v>
      </c>
      <c r="CF63" s="391">
        <f>CH18</f>
        <v>2029</v>
      </c>
      <c r="CG63" s="277"/>
      <c r="CH63" s="76">
        <f>SUM(CH50:CH61)</f>
        <v>0</v>
      </c>
      <c r="CI63" s="77">
        <f>SUM(CI50:CI61)</f>
        <v>0</v>
      </c>
      <c r="CK63" s="391">
        <f>CM18</f>
        <v>2030</v>
      </c>
      <c r="CL63" s="277"/>
      <c r="CM63" s="76">
        <f>SUM(CM50:CM61)</f>
        <v>0</v>
      </c>
      <c r="CN63" s="77">
        <f>SUM(CN50:CN61)</f>
        <v>0</v>
      </c>
      <c r="CP63" s="391">
        <f>CR18</f>
        <v>2031</v>
      </c>
      <c r="CQ63" s="277"/>
      <c r="CR63" s="76">
        <f>SUM(CR50:CR61)</f>
        <v>0</v>
      </c>
      <c r="CS63" s="77">
        <f>SUM(CS50:CS61)</f>
        <v>0</v>
      </c>
      <c r="CU63" s="391">
        <f>CW18</f>
        <v>2032</v>
      </c>
      <c r="CV63" s="277"/>
      <c r="CW63" s="76">
        <f>SUM(CW50:CW61)</f>
        <v>0</v>
      </c>
      <c r="CX63" s="77">
        <f>SUM(CX50:CX61)</f>
        <v>0</v>
      </c>
      <c r="CZ63" s="391">
        <f>DB18</f>
        <v>2033</v>
      </c>
      <c r="DA63" s="277"/>
      <c r="DB63" s="76">
        <f>SUM(DB50:DB61)</f>
        <v>0</v>
      </c>
      <c r="DC63" s="77">
        <f>SUM(DC50:DC61)</f>
        <v>0</v>
      </c>
      <c r="DE63" s="391">
        <f>DG18</f>
        <v>2034</v>
      </c>
      <c r="DF63" s="277"/>
      <c r="DG63" s="76">
        <f>SUM(DG50:DG61)</f>
        <v>0</v>
      </c>
      <c r="DH63" s="77">
        <f>SUM(DH50:DH61)</f>
        <v>0</v>
      </c>
      <c r="DJ63" s="391">
        <f>DL18</f>
        <v>2035</v>
      </c>
      <c r="DK63" s="277"/>
      <c r="DL63" s="76">
        <f>SUM(DL50:DL61)</f>
        <v>0</v>
      </c>
      <c r="DM63" s="77">
        <f>SUM(DM50:DM61)</f>
        <v>0</v>
      </c>
      <c r="DO63" s="391">
        <f>DQ18</f>
        <v>2036</v>
      </c>
      <c r="DP63" s="277"/>
      <c r="DQ63" s="76">
        <f>SUM(DQ50:DQ61)</f>
        <v>0</v>
      </c>
      <c r="DR63" s="77">
        <f>SUM(DR50:DR61)</f>
        <v>0</v>
      </c>
      <c r="DT63" s="80">
        <f>SUM(DT50:DT61)</f>
        <v>0</v>
      </c>
      <c r="DU63" s="77">
        <f>SUM(DU50:DU61)</f>
        <v>0</v>
      </c>
      <c r="DV63" s="77">
        <f>SUM(DV50:DV61)</f>
        <v>0</v>
      </c>
      <c r="DW63" s="77">
        <f>SUM(DW50:DW61)</f>
        <v>0</v>
      </c>
      <c r="DX63" s="77">
        <f>SUM(DX50:DX61)</f>
        <v>0</v>
      </c>
      <c r="DY63" s="77">
        <f>SUM(Q63+V63+AA63+AF63+AK63+AP63+AU63+AZ63+BE63+BJ63+BO63+BT63+BY63+CD63+CI63+CN63+CS63+CX63+DC63+DH63+DM63+DR63)</f>
        <v>0</v>
      </c>
      <c r="DZ63" s="314" t="s">
        <v>53</v>
      </c>
    </row>
    <row r="64" spans="2:130" x14ac:dyDescent="0.3">
      <c r="P64" s="280" t="s">
        <v>17</v>
      </c>
      <c r="Q64" s="281" t="s">
        <v>18</v>
      </c>
      <c r="U64" s="280" t="s">
        <v>17</v>
      </c>
      <c r="V64" s="281" t="s">
        <v>18</v>
      </c>
      <c r="Z64" s="280" t="s">
        <v>17</v>
      </c>
      <c r="AA64" s="281" t="s">
        <v>18</v>
      </c>
      <c r="AE64" s="280" t="s">
        <v>17</v>
      </c>
      <c r="AF64" s="281" t="s">
        <v>18</v>
      </c>
      <c r="AJ64" s="280" t="s">
        <v>17</v>
      </c>
      <c r="AK64" s="281" t="s">
        <v>18</v>
      </c>
      <c r="AO64" s="280" t="s">
        <v>17</v>
      </c>
      <c r="AP64" s="281" t="s">
        <v>18</v>
      </c>
      <c r="AT64" s="280" t="s">
        <v>17</v>
      </c>
      <c r="AU64" s="281" t="s">
        <v>18</v>
      </c>
      <c r="AY64" s="280" t="s">
        <v>17</v>
      </c>
      <c r="AZ64" s="281" t="s">
        <v>18</v>
      </c>
      <c r="BD64" s="280" t="s">
        <v>17</v>
      </c>
      <c r="BE64" s="281" t="s">
        <v>18</v>
      </c>
      <c r="BI64" s="280" t="s">
        <v>17</v>
      </c>
      <c r="BJ64" s="281" t="s">
        <v>18</v>
      </c>
      <c r="BN64" s="280" t="s">
        <v>17</v>
      </c>
      <c r="BO64" s="281" t="s">
        <v>18</v>
      </c>
      <c r="BS64" s="280" t="s">
        <v>17</v>
      </c>
      <c r="BT64" s="281" t="s">
        <v>18</v>
      </c>
      <c r="BX64" s="280" t="s">
        <v>17</v>
      </c>
      <c r="BY64" s="281" t="s">
        <v>18</v>
      </c>
      <c r="CC64" s="280" t="s">
        <v>17</v>
      </c>
      <c r="CD64" s="281" t="s">
        <v>18</v>
      </c>
      <c r="CH64" s="280" t="s">
        <v>17</v>
      </c>
      <c r="CI64" s="281" t="s">
        <v>18</v>
      </c>
      <c r="CM64" s="280" t="s">
        <v>17</v>
      </c>
      <c r="CN64" s="281" t="s">
        <v>18</v>
      </c>
      <c r="CR64" s="280" t="s">
        <v>17</v>
      </c>
      <c r="CS64" s="281" t="s">
        <v>18</v>
      </c>
      <c r="CW64" s="280" t="s">
        <v>17</v>
      </c>
      <c r="CX64" s="281" t="s">
        <v>18</v>
      </c>
      <c r="DB64" s="280" t="s">
        <v>17</v>
      </c>
      <c r="DC64" s="281" t="s">
        <v>18</v>
      </c>
      <c r="DG64" s="280" t="s">
        <v>17</v>
      </c>
      <c r="DH64" s="281" t="s">
        <v>18</v>
      </c>
      <c r="DL64" s="280" t="s">
        <v>17</v>
      </c>
      <c r="DM64" s="281" t="s">
        <v>18</v>
      </c>
      <c r="DQ64" s="280" t="s">
        <v>17</v>
      </c>
      <c r="DR64" s="281" t="s">
        <v>18</v>
      </c>
      <c r="DT64" s="280" t="s">
        <v>17</v>
      </c>
      <c r="DU64" s="281" t="s">
        <v>18</v>
      </c>
      <c r="DV64" s="280" t="s">
        <v>17</v>
      </c>
      <c r="DW64" s="281" t="s">
        <v>18</v>
      </c>
      <c r="DX64" s="280" t="s">
        <v>17</v>
      </c>
      <c r="DY64" s="281" t="s">
        <v>18</v>
      </c>
    </row>
    <row r="67" spans="1:130" ht="26.4" customHeight="1" x14ac:dyDescent="0.3">
      <c r="I67" s="2"/>
      <c r="J67" s="2"/>
      <c r="L67" s="2"/>
      <c r="N67" s="392"/>
      <c r="O67" s="217"/>
      <c r="P67" s="282"/>
      <c r="Q67" s="83"/>
      <c r="R67" s="22"/>
      <c r="S67" s="380"/>
      <c r="T67" s="206"/>
      <c r="U67" s="282"/>
      <c r="V67" s="83"/>
      <c r="W67" s="22"/>
      <c r="X67" s="392"/>
      <c r="Y67" s="82"/>
      <c r="Z67" s="282"/>
      <c r="AA67" s="83"/>
      <c r="AB67" s="451"/>
      <c r="AC67" s="392"/>
      <c r="AD67" s="82"/>
      <c r="AE67" s="282"/>
      <c r="AF67" s="83"/>
      <c r="AH67" s="392"/>
      <c r="AI67" s="82"/>
      <c r="AJ67" s="282"/>
      <c r="AK67" s="83"/>
      <c r="AM67" s="392"/>
      <c r="AN67" s="82"/>
      <c r="AO67" s="282"/>
      <c r="AP67" s="83"/>
      <c r="AR67" s="392"/>
      <c r="AS67" s="82"/>
      <c r="AT67" s="282"/>
      <c r="AU67" s="83"/>
      <c r="AW67" s="392"/>
      <c r="AX67" s="82"/>
      <c r="AY67" s="282"/>
      <c r="AZ67" s="83"/>
      <c r="BB67" s="392"/>
      <c r="BC67" s="82"/>
      <c r="BD67" s="282"/>
      <c r="BE67" s="83"/>
      <c r="BG67" s="392"/>
      <c r="BH67" s="82"/>
      <c r="BI67" s="282"/>
      <c r="BJ67" s="83"/>
      <c r="BL67" s="392"/>
      <c r="BM67" s="82"/>
      <c r="BN67" s="282"/>
      <c r="BO67" s="83"/>
      <c r="BQ67" s="392"/>
      <c r="BR67" s="82"/>
      <c r="BS67" s="282"/>
      <c r="BT67" s="83"/>
      <c r="BV67" s="392"/>
      <c r="BW67" s="82"/>
      <c r="BX67" s="282"/>
      <c r="BY67" s="83"/>
      <c r="CA67" s="392"/>
      <c r="CB67" s="82"/>
      <c r="CC67" s="282"/>
      <c r="CD67" s="83"/>
      <c r="CF67" s="392"/>
      <c r="CG67" s="82"/>
      <c r="CH67" s="282"/>
      <c r="CI67" s="83"/>
      <c r="CK67" s="392"/>
      <c r="CL67" s="82"/>
      <c r="CM67" s="282"/>
      <c r="CN67" s="83"/>
      <c r="CP67" s="392"/>
      <c r="CQ67" s="82"/>
      <c r="CR67" s="282"/>
      <c r="CS67" s="83"/>
      <c r="CU67" s="392"/>
      <c r="CV67" s="82"/>
      <c r="CW67" s="282"/>
      <c r="CX67" s="83"/>
      <c r="CZ67" s="392"/>
      <c r="DA67" s="82"/>
      <c r="DB67" s="282"/>
      <c r="DC67" s="83"/>
      <c r="DE67" s="392"/>
      <c r="DF67" s="82"/>
      <c r="DG67" s="282"/>
      <c r="DH67" s="83"/>
      <c r="DJ67" s="392"/>
      <c r="DK67" s="82"/>
      <c r="DL67" s="282"/>
      <c r="DM67" s="83"/>
      <c r="DO67" s="392"/>
      <c r="DP67" s="82"/>
      <c r="DQ67" s="282"/>
      <c r="DR67" s="83"/>
      <c r="DT67" s="605" t="s">
        <v>12</v>
      </c>
      <c r="DU67" s="606"/>
      <c r="DV67" s="605" t="s">
        <v>13</v>
      </c>
      <c r="DW67" s="606"/>
      <c r="DX67" s="603" t="s">
        <v>14</v>
      </c>
      <c r="DY67" s="604"/>
    </row>
    <row r="68" spans="1:130" ht="15" thickBot="1" x14ac:dyDescent="0.35">
      <c r="I68" s="2"/>
      <c r="J68" s="2"/>
      <c r="L68" s="2"/>
      <c r="N68" s="388" t="s">
        <v>15</v>
      </c>
      <c r="O68" s="211" t="s">
        <v>16</v>
      </c>
      <c r="P68" s="31" t="s">
        <v>17</v>
      </c>
      <c r="Q68" s="32" t="s">
        <v>18</v>
      </c>
      <c r="R68" s="22"/>
      <c r="S68" s="30" t="s">
        <v>15</v>
      </c>
      <c r="T68" s="31" t="s">
        <v>16</v>
      </c>
      <c r="U68" s="31" t="s">
        <v>17</v>
      </c>
      <c r="V68" s="32" t="s">
        <v>18</v>
      </c>
      <c r="W68" s="22"/>
      <c r="X68" s="388" t="s">
        <v>15</v>
      </c>
      <c r="Y68" s="31" t="s">
        <v>16</v>
      </c>
      <c r="Z68" s="31" t="s">
        <v>17</v>
      </c>
      <c r="AA68" s="32" t="s">
        <v>18</v>
      </c>
      <c r="AB68" s="451"/>
      <c r="AC68" s="388" t="s">
        <v>15</v>
      </c>
      <c r="AD68" s="31" t="s">
        <v>16</v>
      </c>
      <c r="AE68" s="31" t="s">
        <v>17</v>
      </c>
      <c r="AF68" s="32" t="s">
        <v>18</v>
      </c>
      <c r="AH68" s="388" t="s">
        <v>15</v>
      </c>
      <c r="AI68" s="31" t="s">
        <v>16</v>
      </c>
      <c r="AJ68" s="31" t="s">
        <v>17</v>
      </c>
      <c r="AK68" s="32" t="s">
        <v>18</v>
      </c>
      <c r="AM68" s="388" t="s">
        <v>15</v>
      </c>
      <c r="AN68" s="31" t="s">
        <v>16</v>
      </c>
      <c r="AO68" s="31" t="s">
        <v>17</v>
      </c>
      <c r="AP68" s="32" t="s">
        <v>18</v>
      </c>
      <c r="AR68" s="388" t="s">
        <v>15</v>
      </c>
      <c r="AS68" s="31" t="s">
        <v>16</v>
      </c>
      <c r="AT68" s="31" t="s">
        <v>17</v>
      </c>
      <c r="AU68" s="32" t="s">
        <v>18</v>
      </c>
      <c r="AW68" s="388" t="s">
        <v>15</v>
      </c>
      <c r="AX68" s="31" t="s">
        <v>16</v>
      </c>
      <c r="AY68" s="31" t="s">
        <v>17</v>
      </c>
      <c r="AZ68" s="32" t="s">
        <v>18</v>
      </c>
      <c r="BB68" s="388" t="s">
        <v>15</v>
      </c>
      <c r="BC68" s="31" t="s">
        <v>16</v>
      </c>
      <c r="BD68" s="31" t="s">
        <v>17</v>
      </c>
      <c r="BE68" s="32" t="s">
        <v>18</v>
      </c>
      <c r="BG68" s="388" t="s">
        <v>15</v>
      </c>
      <c r="BH68" s="31" t="s">
        <v>16</v>
      </c>
      <c r="BI68" s="31" t="s">
        <v>17</v>
      </c>
      <c r="BJ68" s="32" t="s">
        <v>18</v>
      </c>
      <c r="BL68" s="388" t="s">
        <v>15</v>
      </c>
      <c r="BM68" s="31" t="s">
        <v>16</v>
      </c>
      <c r="BN68" s="31" t="s">
        <v>17</v>
      </c>
      <c r="BO68" s="32" t="s">
        <v>18</v>
      </c>
      <c r="BQ68" s="388" t="s">
        <v>15</v>
      </c>
      <c r="BR68" s="31" t="s">
        <v>16</v>
      </c>
      <c r="BS68" s="31" t="s">
        <v>17</v>
      </c>
      <c r="BT68" s="32" t="s">
        <v>18</v>
      </c>
      <c r="BV68" s="388" t="s">
        <v>15</v>
      </c>
      <c r="BW68" s="31" t="s">
        <v>16</v>
      </c>
      <c r="BX68" s="31" t="s">
        <v>17</v>
      </c>
      <c r="BY68" s="32" t="s">
        <v>18</v>
      </c>
      <c r="CA68" s="388" t="s">
        <v>15</v>
      </c>
      <c r="CB68" s="31" t="s">
        <v>16</v>
      </c>
      <c r="CC68" s="31" t="s">
        <v>17</v>
      </c>
      <c r="CD68" s="32" t="s">
        <v>18</v>
      </c>
      <c r="CF68" s="388" t="s">
        <v>15</v>
      </c>
      <c r="CG68" s="31" t="s">
        <v>16</v>
      </c>
      <c r="CH68" s="31" t="s">
        <v>17</v>
      </c>
      <c r="CI68" s="32" t="s">
        <v>18</v>
      </c>
      <c r="CK68" s="388" t="s">
        <v>15</v>
      </c>
      <c r="CL68" s="31" t="s">
        <v>16</v>
      </c>
      <c r="CM68" s="31" t="s">
        <v>17</v>
      </c>
      <c r="CN68" s="32" t="s">
        <v>18</v>
      </c>
      <c r="CP68" s="388" t="s">
        <v>15</v>
      </c>
      <c r="CQ68" s="31" t="s">
        <v>16</v>
      </c>
      <c r="CR68" s="31" t="s">
        <v>17</v>
      </c>
      <c r="CS68" s="32" t="s">
        <v>18</v>
      </c>
      <c r="CU68" s="388" t="s">
        <v>15</v>
      </c>
      <c r="CV68" s="31" t="s">
        <v>16</v>
      </c>
      <c r="CW68" s="31" t="s">
        <v>17</v>
      </c>
      <c r="CX68" s="32" t="s">
        <v>18</v>
      </c>
      <c r="CZ68" s="388" t="s">
        <v>15</v>
      </c>
      <c r="DA68" s="31" t="s">
        <v>16</v>
      </c>
      <c r="DB68" s="31" t="s">
        <v>17</v>
      </c>
      <c r="DC68" s="32" t="s">
        <v>18</v>
      </c>
      <c r="DE68" s="388" t="s">
        <v>15</v>
      </c>
      <c r="DF68" s="31" t="s">
        <v>16</v>
      </c>
      <c r="DG68" s="31" t="s">
        <v>17</v>
      </c>
      <c r="DH68" s="32" t="s">
        <v>18</v>
      </c>
      <c r="DJ68" s="388" t="s">
        <v>15</v>
      </c>
      <c r="DK68" s="31" t="s">
        <v>16</v>
      </c>
      <c r="DL68" s="31" t="s">
        <v>17</v>
      </c>
      <c r="DM68" s="32" t="s">
        <v>18</v>
      </c>
      <c r="DO68" s="388" t="s">
        <v>15</v>
      </c>
      <c r="DP68" s="31" t="s">
        <v>16</v>
      </c>
      <c r="DQ68" s="31" t="s">
        <v>17</v>
      </c>
      <c r="DR68" s="32" t="s">
        <v>18</v>
      </c>
      <c r="DT68" s="250" t="s">
        <v>17</v>
      </c>
      <c r="DU68" s="251" t="s">
        <v>18</v>
      </c>
      <c r="DV68" s="250" t="s">
        <v>17</v>
      </c>
      <c r="DW68" s="252" t="s">
        <v>18</v>
      </c>
      <c r="DX68" s="253" t="s">
        <v>17</v>
      </c>
      <c r="DY68" s="252" t="s">
        <v>18</v>
      </c>
    </row>
    <row r="69" spans="1:130" s="33" customFormat="1" ht="27" customHeight="1" thickBot="1" x14ac:dyDescent="0.35">
      <c r="B69" s="254" t="s">
        <v>648</v>
      </c>
      <c r="C69" s="255" t="s">
        <v>55</v>
      </c>
      <c r="D69" s="444"/>
      <c r="E69" s="283" t="s">
        <v>21</v>
      </c>
      <c r="F69" s="257" t="s">
        <v>22</v>
      </c>
      <c r="G69" s="257"/>
      <c r="H69" s="257" t="s">
        <v>23</v>
      </c>
      <c r="I69" s="257" t="s">
        <v>24</v>
      </c>
      <c r="J69" s="257" t="s">
        <v>25</v>
      </c>
      <c r="K69" s="258" t="s">
        <v>26</v>
      </c>
      <c r="L69" s="259" t="s">
        <v>27</v>
      </c>
      <c r="N69" s="389"/>
      <c r="O69" s="212"/>
      <c r="P69" s="35"/>
      <c r="Q69" s="36"/>
      <c r="R69" s="37"/>
      <c r="S69" s="34"/>
      <c r="T69" s="35"/>
      <c r="U69" s="35"/>
      <c r="V69" s="36"/>
      <c r="W69" s="37"/>
      <c r="X69" s="389"/>
      <c r="Y69" s="35"/>
      <c r="Z69" s="35"/>
      <c r="AA69" s="36"/>
      <c r="AB69" s="37"/>
      <c r="AC69" s="389"/>
      <c r="AD69" s="35"/>
      <c r="AE69" s="35"/>
      <c r="AF69" s="36"/>
      <c r="AH69" s="389"/>
      <c r="AI69" s="35"/>
      <c r="AJ69" s="35"/>
      <c r="AK69" s="36"/>
      <c r="AM69" s="389"/>
      <c r="AN69" s="35"/>
      <c r="AO69" s="35"/>
      <c r="AP69" s="36"/>
      <c r="AR69" s="389"/>
      <c r="AS69" s="35"/>
      <c r="AT69" s="35"/>
      <c r="AU69" s="36"/>
      <c r="AW69" s="389"/>
      <c r="AX69" s="35"/>
      <c r="AY69" s="35"/>
      <c r="AZ69" s="36"/>
      <c r="BB69" s="389"/>
      <c r="BC69" s="35"/>
      <c r="BD69" s="35"/>
      <c r="BE69" s="36"/>
      <c r="BG69" s="389"/>
      <c r="BH69" s="35"/>
      <c r="BI69" s="35"/>
      <c r="BJ69" s="36"/>
      <c r="BL69" s="389"/>
      <c r="BM69" s="35"/>
      <c r="BN69" s="35"/>
      <c r="BO69" s="36"/>
      <c r="BQ69" s="389"/>
      <c r="BR69" s="35"/>
      <c r="BS69" s="35"/>
      <c r="BT69" s="36"/>
      <c r="BV69" s="389"/>
      <c r="BW69" s="35"/>
      <c r="BX69" s="35"/>
      <c r="BY69" s="36"/>
      <c r="CA69" s="389"/>
      <c r="CB69" s="35"/>
      <c r="CC69" s="35"/>
      <c r="CD69" s="36"/>
      <c r="CF69" s="389"/>
      <c r="CG69" s="35"/>
      <c r="CH69" s="35"/>
      <c r="CI69" s="36"/>
      <c r="CK69" s="389"/>
      <c r="CL69" s="35"/>
      <c r="CM69" s="35"/>
      <c r="CN69" s="36"/>
      <c r="CP69" s="389"/>
      <c r="CQ69" s="35"/>
      <c r="CR69" s="35"/>
      <c r="CS69" s="36"/>
      <c r="CU69" s="389"/>
      <c r="CV69" s="35"/>
      <c r="CW69" s="35"/>
      <c r="CX69" s="36"/>
      <c r="CZ69" s="389"/>
      <c r="DA69" s="35"/>
      <c r="DB69" s="35"/>
      <c r="DC69" s="36"/>
      <c r="DE69" s="389"/>
      <c r="DF69" s="35"/>
      <c r="DG69" s="35"/>
      <c r="DH69" s="36"/>
      <c r="DJ69" s="389"/>
      <c r="DK69" s="35"/>
      <c r="DL69" s="35"/>
      <c r="DM69" s="36"/>
      <c r="DO69" s="389"/>
      <c r="DP69" s="35"/>
      <c r="DQ69" s="35"/>
      <c r="DR69" s="36"/>
      <c r="DT69" s="34"/>
      <c r="DU69" s="36"/>
      <c r="DV69" s="38"/>
      <c r="DW69" s="36"/>
      <c r="DX69" s="38"/>
      <c r="DY69" s="39"/>
      <c r="DZ69" s="309" t="str">
        <f t="shared" ref="DZ69:DZ96" si="144">B69</f>
        <v>Equipment (Servidor DHIS 2)</v>
      </c>
    </row>
    <row r="70" spans="1:130" ht="19.5" customHeight="1" x14ac:dyDescent="0.3">
      <c r="B70" s="321"/>
      <c r="C70" s="316"/>
      <c r="D70" s="261"/>
      <c r="E70" s="239"/>
      <c r="F70" s="263"/>
      <c r="G70" s="263"/>
      <c r="H70" s="263"/>
      <c r="I70" s="264"/>
      <c r="J70" s="264"/>
      <c r="K70" s="265"/>
      <c r="L70" s="264"/>
      <c r="M70" s="266"/>
      <c r="N70" s="389"/>
      <c r="O70" s="212"/>
      <c r="P70" s="35"/>
      <c r="Q70" s="36"/>
      <c r="R70" s="37"/>
      <c r="S70" s="34"/>
      <c r="T70" s="35"/>
      <c r="U70" s="35"/>
      <c r="V70" s="36"/>
      <c r="W70" s="37"/>
      <c r="X70" s="389"/>
      <c r="Y70" s="35"/>
      <c r="Z70" s="35"/>
      <c r="AA70" s="36"/>
      <c r="AB70" s="37"/>
      <c r="AC70" s="389"/>
      <c r="AD70" s="35"/>
      <c r="AE70" s="35"/>
      <c r="AF70" s="36"/>
      <c r="AH70" s="389"/>
      <c r="AI70" s="35"/>
      <c r="AJ70" s="35"/>
      <c r="AK70" s="36"/>
      <c r="AM70" s="389"/>
      <c r="AN70" s="35"/>
      <c r="AO70" s="35"/>
      <c r="AP70" s="36"/>
      <c r="AR70" s="389"/>
      <c r="AS70" s="35"/>
      <c r="AT70" s="35"/>
      <c r="AU70" s="36"/>
      <c r="AW70" s="389"/>
      <c r="AX70" s="35"/>
      <c r="AY70" s="35"/>
      <c r="AZ70" s="36"/>
      <c r="BB70" s="389"/>
      <c r="BC70" s="35"/>
      <c r="BD70" s="35"/>
      <c r="BE70" s="36"/>
      <c r="BG70" s="389"/>
      <c r="BH70" s="35"/>
      <c r="BI70" s="35"/>
      <c r="BJ70" s="36"/>
      <c r="BL70" s="389"/>
      <c r="BM70" s="35"/>
      <c r="BN70" s="35"/>
      <c r="BO70" s="36"/>
      <c r="BQ70" s="389"/>
      <c r="BR70" s="35"/>
      <c r="BS70" s="35"/>
      <c r="BT70" s="36"/>
      <c r="BV70" s="389"/>
      <c r="BW70" s="35"/>
      <c r="BX70" s="35"/>
      <c r="BY70" s="36"/>
      <c r="CA70" s="389"/>
      <c r="CB70" s="35"/>
      <c r="CC70" s="35"/>
      <c r="CD70" s="36"/>
      <c r="CF70" s="389"/>
      <c r="CG70" s="35"/>
      <c r="CH70" s="35"/>
      <c r="CI70" s="36"/>
      <c r="CK70" s="389"/>
      <c r="CL70" s="35"/>
      <c r="CM70" s="35"/>
      <c r="CN70" s="36"/>
      <c r="CP70" s="389"/>
      <c r="CQ70" s="35"/>
      <c r="CR70" s="35"/>
      <c r="CS70" s="36"/>
      <c r="CU70" s="389"/>
      <c r="CV70" s="35"/>
      <c r="CW70" s="35"/>
      <c r="CX70" s="36"/>
      <c r="CZ70" s="389"/>
      <c r="DA70" s="35"/>
      <c r="DB70" s="35"/>
      <c r="DC70" s="36"/>
      <c r="DE70" s="389"/>
      <c r="DF70" s="35"/>
      <c r="DG70" s="35"/>
      <c r="DH70" s="36"/>
      <c r="DJ70" s="389"/>
      <c r="DK70" s="35"/>
      <c r="DL70" s="35"/>
      <c r="DM70" s="36"/>
      <c r="DO70" s="389"/>
      <c r="DP70" s="35"/>
      <c r="DQ70" s="35"/>
      <c r="DR70" s="36"/>
      <c r="DT70" s="51">
        <f t="shared" ref="DT70:DT96" si="145">P70+U70+Z70+AE70+AJ70+AO70+AT70+AY70+BD70+BI70+BN70+BS70+BX70+CC70+CH70+CM70+CR70+CW70+DB70+DG70+DL70+DQ70</f>
        <v>0</v>
      </c>
      <c r="DU70" s="50">
        <f t="shared" ref="DU70:DU96" si="146">+DT70/$I$3</f>
        <v>0</v>
      </c>
      <c r="DV70" s="52">
        <v>0</v>
      </c>
      <c r="DW70" s="50">
        <f t="shared" ref="DW70:DW96" si="147">+DV70/$I$3</f>
        <v>0</v>
      </c>
      <c r="DX70" s="51">
        <f>+DT70+DV70</f>
        <v>0</v>
      </c>
      <c r="DY70" s="52">
        <f t="shared" ref="DY70:DY96" si="148">+DU70+DW70</f>
        <v>0</v>
      </c>
      <c r="DZ70" s="306">
        <f t="shared" si="144"/>
        <v>0</v>
      </c>
    </row>
    <row r="71" spans="1:130" ht="18" customHeight="1" x14ac:dyDescent="0.3">
      <c r="B71" s="291"/>
      <c r="C71" s="60"/>
      <c r="D71" s="1"/>
      <c r="E71" s="239">
        <v>200000</v>
      </c>
      <c r="F71" s="263">
        <f>E71/$I$3</f>
        <v>5263.1578947368425</v>
      </c>
      <c r="G71" s="263"/>
      <c r="H71" s="263" t="s">
        <v>57</v>
      </c>
      <c r="I71" s="267">
        <v>8</v>
      </c>
      <c r="J71" s="267"/>
      <c r="K71" s="265"/>
      <c r="L71" s="264"/>
      <c r="M71" s="266"/>
      <c r="N71" s="394"/>
      <c r="O71" s="214"/>
      <c r="P71" s="8">
        <f>$E71*N71*O71</f>
        <v>0</v>
      </c>
      <c r="Q71" s="50">
        <f>P71/$I$3</f>
        <v>0</v>
      </c>
      <c r="S71" s="382">
        <f>N71</f>
        <v>0</v>
      </c>
      <c r="T71" s="201">
        <f>O71</f>
        <v>0</v>
      </c>
      <c r="U71" s="8">
        <f>$E71*S71*T71</f>
        <v>0</v>
      </c>
      <c r="V71" s="50">
        <f>U71/$I$3</f>
        <v>0</v>
      </c>
      <c r="X71" s="394">
        <f>S71</f>
        <v>0</v>
      </c>
      <c r="Y71" s="201">
        <f>T71</f>
        <v>0</v>
      </c>
      <c r="Z71" s="8">
        <f>$E71*X71*Y71</f>
        <v>0</v>
      </c>
      <c r="AA71" s="50">
        <f>Z71/$I$3</f>
        <v>0</v>
      </c>
      <c r="AC71" s="394">
        <f>X71</f>
        <v>0</v>
      </c>
      <c r="AD71" s="201">
        <f>Y71</f>
        <v>0</v>
      </c>
      <c r="AE71" s="8">
        <f>$E71*AC71*AD71</f>
        <v>0</v>
      </c>
      <c r="AF71" s="50">
        <f>AE71/$I$3</f>
        <v>0</v>
      </c>
      <c r="AH71" s="394">
        <f>AC71</f>
        <v>0</v>
      </c>
      <c r="AI71" s="201">
        <f>AD71</f>
        <v>0</v>
      </c>
      <c r="AJ71" s="8">
        <f>$E71*AH71*AI71</f>
        <v>0</v>
      </c>
      <c r="AK71" s="50">
        <f>AJ71/$I$3</f>
        <v>0</v>
      </c>
      <c r="AM71" s="394">
        <v>0</v>
      </c>
      <c r="AN71" s="201">
        <f>AI71</f>
        <v>0</v>
      </c>
      <c r="AO71" s="8">
        <f>$E71*AM71*AN71</f>
        <v>0</v>
      </c>
      <c r="AP71" s="50">
        <f>AO71/$I$3</f>
        <v>0</v>
      </c>
      <c r="AR71" s="394">
        <v>0</v>
      </c>
      <c r="AS71" s="201">
        <f>AN71</f>
        <v>0</v>
      </c>
      <c r="AT71" s="8">
        <f>$E71*AR71*AS71</f>
        <v>0</v>
      </c>
      <c r="AU71" s="50">
        <f>AT71/$I$3</f>
        <v>0</v>
      </c>
      <c r="AW71" s="394">
        <f>AR71</f>
        <v>0</v>
      </c>
      <c r="AX71" s="201">
        <f>AS71</f>
        <v>0</v>
      </c>
      <c r="AY71" s="8">
        <f>$E71*AW71*AX71</f>
        <v>0</v>
      </c>
      <c r="AZ71" s="50">
        <f>AY71/$I$3</f>
        <v>0</v>
      </c>
      <c r="BB71" s="394">
        <f>AW71</f>
        <v>0</v>
      </c>
      <c r="BC71" s="201">
        <f>AX71</f>
        <v>0</v>
      </c>
      <c r="BD71" s="8">
        <f>$E71*BB71*BC71</f>
        <v>0</v>
      </c>
      <c r="BE71" s="50">
        <f>BD71/$I$3</f>
        <v>0</v>
      </c>
      <c r="BG71" s="394">
        <f>BB71</f>
        <v>0</v>
      </c>
      <c r="BH71" s="201">
        <f>BC71</f>
        <v>0</v>
      </c>
      <c r="BI71" s="8">
        <f>$E71*BG71*BH71</f>
        <v>0</v>
      </c>
      <c r="BJ71" s="50">
        <f>BI71/$I$3</f>
        <v>0</v>
      </c>
      <c r="BL71" s="394">
        <f>BG71</f>
        <v>0</v>
      </c>
      <c r="BM71" s="201">
        <f>BH71</f>
        <v>0</v>
      </c>
      <c r="BN71" s="8">
        <f>$E71*BL71*BM71</f>
        <v>0</v>
      </c>
      <c r="BO71" s="50">
        <f>BN71/$I$3</f>
        <v>0</v>
      </c>
      <c r="BQ71" s="394">
        <f>BL71</f>
        <v>0</v>
      </c>
      <c r="BR71" s="201">
        <f>BM71</f>
        <v>0</v>
      </c>
      <c r="BS71" s="8">
        <f>$E71*BQ71*BR71</f>
        <v>0</v>
      </c>
      <c r="BT71" s="50">
        <f>BS71/$I$3</f>
        <v>0</v>
      </c>
      <c r="BV71" s="394">
        <f>BQ71</f>
        <v>0</v>
      </c>
      <c r="BW71" s="201">
        <f>BR71</f>
        <v>0</v>
      </c>
      <c r="BX71" s="8">
        <f>$E71*BV71*BW71</f>
        <v>0</v>
      </c>
      <c r="BY71" s="50">
        <f>BX71/$I$3</f>
        <v>0</v>
      </c>
      <c r="CA71" s="394">
        <f>BV71</f>
        <v>0</v>
      </c>
      <c r="CB71" s="201">
        <f>BW71</f>
        <v>0</v>
      </c>
      <c r="CC71" s="8">
        <f>$E71*CA71*CB71</f>
        <v>0</v>
      </c>
      <c r="CD71" s="50">
        <f>CC71/$I$3</f>
        <v>0</v>
      </c>
      <c r="CF71" s="394">
        <f>CA71</f>
        <v>0</v>
      </c>
      <c r="CG71" s="201">
        <f>CB71</f>
        <v>0</v>
      </c>
      <c r="CH71" s="8">
        <f>$E71*CF71*CG71</f>
        <v>0</v>
      </c>
      <c r="CI71" s="50">
        <f>CH71/$I$3</f>
        <v>0</v>
      </c>
      <c r="CK71" s="394">
        <f>CF71</f>
        <v>0</v>
      </c>
      <c r="CL71" s="201">
        <f>CG71</f>
        <v>0</v>
      </c>
      <c r="CM71" s="8">
        <f>$E71*CK71*CL71</f>
        <v>0</v>
      </c>
      <c r="CN71" s="50">
        <f>CM71/$I$3</f>
        <v>0</v>
      </c>
      <c r="CP71" s="394">
        <f>CK71</f>
        <v>0</v>
      </c>
      <c r="CQ71" s="201">
        <f>CL71</f>
        <v>0</v>
      </c>
      <c r="CR71" s="8">
        <f>$E71*CP71*CQ71</f>
        <v>0</v>
      </c>
      <c r="CS71" s="50">
        <f>CR71/$I$3</f>
        <v>0</v>
      </c>
      <c r="CU71" s="394">
        <f>CP71</f>
        <v>0</v>
      </c>
      <c r="CV71" s="201">
        <f>CQ71</f>
        <v>0</v>
      </c>
      <c r="CW71" s="8">
        <f>$E71*CU71*CV71</f>
        <v>0</v>
      </c>
      <c r="CX71" s="50">
        <f>CW71/$I$3</f>
        <v>0</v>
      </c>
      <c r="CZ71" s="394">
        <f>CU71</f>
        <v>0</v>
      </c>
      <c r="DA71" s="201">
        <f>CV71</f>
        <v>0</v>
      </c>
      <c r="DB71" s="8">
        <f>$E71*CZ71*DA71</f>
        <v>0</v>
      </c>
      <c r="DC71" s="50">
        <f>DB71/$I$3</f>
        <v>0</v>
      </c>
      <c r="DE71" s="394">
        <f>CZ71</f>
        <v>0</v>
      </c>
      <c r="DF71" s="201">
        <f>DA71</f>
        <v>0</v>
      </c>
      <c r="DG71" s="8">
        <f>$E71*DE71*DF71</f>
        <v>0</v>
      </c>
      <c r="DH71" s="50">
        <f>DG71/$I$3</f>
        <v>0</v>
      </c>
      <c r="DJ71" s="394">
        <f>DE71</f>
        <v>0</v>
      </c>
      <c r="DK71" s="201">
        <f>DF71</f>
        <v>0</v>
      </c>
      <c r="DL71" s="8">
        <f>$E71*DJ71*DK71</f>
        <v>0</v>
      </c>
      <c r="DM71" s="50">
        <f>DL71/$I$3</f>
        <v>0</v>
      </c>
      <c r="DO71" s="394">
        <f>DJ71</f>
        <v>0</v>
      </c>
      <c r="DP71" s="201">
        <f>DK71</f>
        <v>0</v>
      </c>
      <c r="DQ71" s="8">
        <f>$E71*DO71*DP71</f>
        <v>0</v>
      </c>
      <c r="DR71" s="50">
        <f>DQ71/$I$3</f>
        <v>0</v>
      </c>
      <c r="DT71" s="51">
        <f t="shared" si="145"/>
        <v>0</v>
      </c>
      <c r="DU71" s="50">
        <f t="shared" si="146"/>
        <v>0</v>
      </c>
      <c r="DV71" s="51">
        <v>0</v>
      </c>
      <c r="DW71" s="50">
        <f t="shared" si="147"/>
        <v>0</v>
      </c>
      <c r="DX71" s="51">
        <f t="shared" ref="DX71:DX96" si="149">+DT71+DV71</f>
        <v>0</v>
      </c>
      <c r="DY71" s="53">
        <f t="shared" si="148"/>
        <v>0</v>
      </c>
      <c r="DZ71" s="307">
        <f t="shared" si="144"/>
        <v>0</v>
      </c>
    </row>
    <row r="72" spans="1:130" ht="18" customHeight="1" x14ac:dyDescent="0.3">
      <c r="B72" s="291"/>
      <c r="C72" s="60"/>
      <c r="D72" s="1"/>
      <c r="E72" s="239">
        <v>390000</v>
      </c>
      <c r="F72" s="263">
        <f>E72/I3</f>
        <v>10263.157894736842</v>
      </c>
      <c r="G72" s="263"/>
      <c r="H72" s="263" t="s">
        <v>57</v>
      </c>
      <c r="I72" s="267">
        <v>8</v>
      </c>
      <c r="J72" s="267"/>
      <c r="K72" s="265"/>
      <c r="L72" s="264"/>
      <c r="M72" s="266"/>
      <c r="N72" s="394"/>
      <c r="O72" s="214"/>
      <c r="P72" s="8">
        <f t="shared" ref="P72:P96" si="150">$E72*N72*O72</f>
        <v>0</v>
      </c>
      <c r="Q72" s="50">
        <f t="shared" ref="Q72:Q96" si="151">P72/$I$3</f>
        <v>0</v>
      </c>
      <c r="S72" s="382">
        <f t="shared" ref="S72:T96" si="152">N72</f>
        <v>0</v>
      </c>
      <c r="T72" s="201">
        <f t="shared" si="152"/>
        <v>0</v>
      </c>
      <c r="U72" s="8">
        <f t="shared" ref="U72:U96" si="153">$E72*S72*T72</f>
        <v>0</v>
      </c>
      <c r="V72" s="50">
        <f t="shared" ref="V72:V96" si="154">U72/$I$3</f>
        <v>0</v>
      </c>
      <c r="X72" s="394">
        <f t="shared" ref="X72:Y87" si="155">S72</f>
        <v>0</v>
      </c>
      <c r="Y72" s="201">
        <f t="shared" si="155"/>
        <v>0</v>
      </c>
      <c r="Z72" s="8">
        <f t="shared" ref="Z72:Z96" si="156">$E72*X72*Y72</f>
        <v>0</v>
      </c>
      <c r="AA72" s="50">
        <f t="shared" ref="AA72:AA96" si="157">Z72/$I$3</f>
        <v>0</v>
      </c>
      <c r="AC72" s="394">
        <f t="shared" ref="AC72:AD96" si="158">X72</f>
        <v>0</v>
      </c>
      <c r="AD72" s="201">
        <f t="shared" si="158"/>
        <v>0</v>
      </c>
      <c r="AE72" s="8">
        <f t="shared" ref="AE72:AE96" si="159">$E72*AC72*AD72</f>
        <v>0</v>
      </c>
      <c r="AF72" s="50">
        <f t="shared" ref="AF72:AF96" si="160">AE72/$I$3</f>
        <v>0</v>
      </c>
      <c r="AH72" s="394">
        <f t="shared" ref="AH72:AI96" si="161">AC72</f>
        <v>0</v>
      </c>
      <c r="AI72" s="201">
        <f t="shared" si="161"/>
        <v>0</v>
      </c>
      <c r="AJ72" s="8">
        <f t="shared" ref="AJ72:AJ96" si="162">$E72*AH72*AI72</f>
        <v>0</v>
      </c>
      <c r="AK72" s="50">
        <f t="shared" ref="AK72:AK96" si="163">AJ72/$I$3</f>
        <v>0</v>
      </c>
      <c r="AM72" s="394">
        <v>0</v>
      </c>
      <c r="AN72" s="201">
        <f t="shared" ref="AM72:AN96" si="164">AI72</f>
        <v>0</v>
      </c>
      <c r="AO72" s="8">
        <f t="shared" ref="AO72:AO96" si="165">$E72*AM72*AN72</f>
        <v>0</v>
      </c>
      <c r="AP72" s="50">
        <f t="shared" ref="AP72:AP96" si="166">AO72/$I$3</f>
        <v>0</v>
      </c>
      <c r="AR72" s="394">
        <v>0</v>
      </c>
      <c r="AS72" s="201">
        <f t="shared" ref="AR72:AS96" si="167">AN72</f>
        <v>0</v>
      </c>
      <c r="AT72" s="8">
        <f t="shared" ref="AT72:AT96" si="168">$E72*AR72*AS72</f>
        <v>0</v>
      </c>
      <c r="AU72" s="50">
        <f t="shared" ref="AU72:AU96" si="169">AT72/$I$3</f>
        <v>0</v>
      </c>
      <c r="AW72" s="394">
        <f t="shared" ref="AW72:AX96" si="170">AR72</f>
        <v>0</v>
      </c>
      <c r="AX72" s="201">
        <f t="shared" si="170"/>
        <v>0</v>
      </c>
      <c r="AY72" s="8">
        <f t="shared" ref="AY72:AY96" si="171">$E72*AW72*AX72</f>
        <v>0</v>
      </c>
      <c r="AZ72" s="50">
        <f t="shared" ref="AZ72:AZ96" si="172">AY72/$I$3</f>
        <v>0</v>
      </c>
      <c r="BB72" s="394">
        <f t="shared" ref="BB72:BC96" si="173">AW72</f>
        <v>0</v>
      </c>
      <c r="BC72" s="201">
        <f t="shared" si="173"/>
        <v>0</v>
      </c>
      <c r="BD72" s="8">
        <f t="shared" ref="BD72:BD96" si="174">$E72*BB72*BC72</f>
        <v>0</v>
      </c>
      <c r="BE72" s="50">
        <f t="shared" ref="BE72:BE96" si="175">BD72/$I$3</f>
        <v>0</v>
      </c>
      <c r="BG72" s="394">
        <f t="shared" ref="BG72:BH96" si="176">BB72</f>
        <v>0</v>
      </c>
      <c r="BH72" s="201">
        <f t="shared" si="176"/>
        <v>0</v>
      </c>
      <c r="BI72" s="8">
        <f t="shared" ref="BI72:BI96" si="177">$E72*BG72*BH72</f>
        <v>0</v>
      </c>
      <c r="BJ72" s="50">
        <f t="shared" ref="BJ72:BJ96" si="178">BI72/$I$3</f>
        <v>0</v>
      </c>
      <c r="BL72" s="394">
        <f t="shared" ref="BL72:BM96" si="179">BG72</f>
        <v>0</v>
      </c>
      <c r="BM72" s="201">
        <f t="shared" si="179"/>
        <v>0</v>
      </c>
      <c r="BN72" s="8">
        <f t="shared" ref="BN72:BN96" si="180">$E72*BL72*BM72</f>
        <v>0</v>
      </c>
      <c r="BO72" s="50">
        <f t="shared" ref="BO72:BO96" si="181">BN72/$I$3</f>
        <v>0</v>
      </c>
      <c r="BQ72" s="394">
        <f t="shared" ref="BQ72:BR96" si="182">BL72</f>
        <v>0</v>
      </c>
      <c r="BR72" s="201">
        <f t="shared" si="182"/>
        <v>0</v>
      </c>
      <c r="BS72" s="8">
        <f t="shared" ref="BS72:BS96" si="183">$E72*BQ72*BR72</f>
        <v>0</v>
      </c>
      <c r="BT72" s="50">
        <f t="shared" ref="BT72:BT96" si="184">BS72/$I$3</f>
        <v>0</v>
      </c>
      <c r="BV72" s="394">
        <f t="shared" ref="BV72:BW96" si="185">BQ72</f>
        <v>0</v>
      </c>
      <c r="BW72" s="201">
        <f t="shared" si="185"/>
        <v>0</v>
      </c>
      <c r="BX72" s="8">
        <f t="shared" ref="BX72:BX96" si="186">$E72*BV72*BW72</f>
        <v>0</v>
      </c>
      <c r="BY72" s="50">
        <f t="shared" ref="BY72:BY96" si="187">BX72/$I$3</f>
        <v>0</v>
      </c>
      <c r="CA72" s="394">
        <f t="shared" ref="CA72:CB96" si="188">BV72</f>
        <v>0</v>
      </c>
      <c r="CB72" s="201">
        <f t="shared" si="188"/>
        <v>0</v>
      </c>
      <c r="CC72" s="8">
        <f t="shared" ref="CC72:CC96" si="189">$E72*CA72*CB72</f>
        <v>0</v>
      </c>
      <c r="CD72" s="50">
        <f t="shared" ref="CD72:CD96" si="190">CC72/$I$3</f>
        <v>0</v>
      </c>
      <c r="CF72" s="394">
        <f t="shared" ref="CF72:CG96" si="191">CA72</f>
        <v>0</v>
      </c>
      <c r="CG72" s="201">
        <f t="shared" si="191"/>
        <v>0</v>
      </c>
      <c r="CH72" s="8">
        <f t="shared" ref="CH72:CH96" si="192">$E72*CF72*CG72</f>
        <v>0</v>
      </c>
      <c r="CI72" s="50">
        <f t="shared" ref="CI72:CI96" si="193">CH72/$I$3</f>
        <v>0</v>
      </c>
      <c r="CK72" s="394">
        <f t="shared" ref="CK72:CL96" si="194">CF72</f>
        <v>0</v>
      </c>
      <c r="CL72" s="201">
        <f t="shared" si="194"/>
        <v>0</v>
      </c>
      <c r="CM72" s="8">
        <f t="shared" ref="CM72:CM96" si="195">$E72*CK72*CL72</f>
        <v>0</v>
      </c>
      <c r="CN72" s="50">
        <f t="shared" ref="CN72:CN96" si="196">CM72/$I$3</f>
        <v>0</v>
      </c>
      <c r="CP72" s="394">
        <f t="shared" ref="CP72:CQ96" si="197">CK72</f>
        <v>0</v>
      </c>
      <c r="CQ72" s="201">
        <f t="shared" si="197"/>
        <v>0</v>
      </c>
      <c r="CR72" s="8">
        <f t="shared" ref="CR72:CR96" si="198">$E72*CP72*CQ72</f>
        <v>0</v>
      </c>
      <c r="CS72" s="50">
        <f t="shared" ref="CS72:CS96" si="199">CR72/$I$3</f>
        <v>0</v>
      </c>
      <c r="CU72" s="394">
        <f t="shared" ref="CU72:CV96" si="200">CP72</f>
        <v>0</v>
      </c>
      <c r="CV72" s="201">
        <f t="shared" si="200"/>
        <v>0</v>
      </c>
      <c r="CW72" s="8">
        <f t="shared" ref="CW72:CW96" si="201">$E72*CU72*CV72</f>
        <v>0</v>
      </c>
      <c r="CX72" s="50">
        <f t="shared" ref="CX72:CX96" si="202">CW72/$I$3</f>
        <v>0</v>
      </c>
      <c r="CZ72" s="394">
        <f t="shared" ref="CZ72:DA96" si="203">CU72</f>
        <v>0</v>
      </c>
      <c r="DA72" s="201">
        <f t="shared" si="203"/>
        <v>0</v>
      </c>
      <c r="DB72" s="8">
        <f t="shared" ref="DB72:DB96" si="204">$E72*CZ72*DA72</f>
        <v>0</v>
      </c>
      <c r="DC72" s="50">
        <f t="shared" ref="DC72:DC96" si="205">DB72/$I$3</f>
        <v>0</v>
      </c>
      <c r="DE72" s="394">
        <f t="shared" ref="DE72:DF96" si="206">CZ72</f>
        <v>0</v>
      </c>
      <c r="DF72" s="201">
        <f t="shared" si="206"/>
        <v>0</v>
      </c>
      <c r="DG72" s="8">
        <f t="shared" ref="DG72:DG96" si="207">$E72*DE72*DF72</f>
        <v>0</v>
      </c>
      <c r="DH72" s="50">
        <f t="shared" ref="DH72:DH96" si="208">DG72/$I$3</f>
        <v>0</v>
      </c>
      <c r="DJ72" s="394">
        <f t="shared" ref="DJ72:DK96" si="209">DE72</f>
        <v>0</v>
      </c>
      <c r="DK72" s="201">
        <f t="shared" si="209"/>
        <v>0</v>
      </c>
      <c r="DL72" s="8">
        <f t="shared" ref="DL72:DL96" si="210">$E72*DJ72*DK72</f>
        <v>0</v>
      </c>
      <c r="DM72" s="50">
        <f t="shared" ref="DM72:DM96" si="211">DL72/$I$3</f>
        <v>0</v>
      </c>
      <c r="DO72" s="394">
        <f t="shared" ref="DO72:DP96" si="212">DJ72</f>
        <v>0</v>
      </c>
      <c r="DP72" s="201">
        <f t="shared" si="212"/>
        <v>0</v>
      </c>
      <c r="DQ72" s="8">
        <f t="shared" ref="DQ72:DQ96" si="213">$E72*DO72*DP72</f>
        <v>0</v>
      </c>
      <c r="DR72" s="50">
        <f t="shared" ref="DR72:DR96" si="214">DQ72/$I$3</f>
        <v>0</v>
      </c>
      <c r="DT72" s="51">
        <f t="shared" si="145"/>
        <v>0</v>
      </c>
      <c r="DU72" s="50">
        <f t="shared" si="146"/>
        <v>0</v>
      </c>
      <c r="DV72" s="51">
        <v>0</v>
      </c>
      <c r="DW72" s="50">
        <f t="shared" si="147"/>
        <v>0</v>
      </c>
      <c r="DX72" s="51">
        <f t="shared" si="149"/>
        <v>0</v>
      </c>
      <c r="DY72" s="53">
        <f t="shared" si="148"/>
        <v>0</v>
      </c>
      <c r="DZ72" s="307">
        <f t="shared" si="144"/>
        <v>0</v>
      </c>
    </row>
    <row r="73" spans="1:130" ht="18" customHeight="1" x14ac:dyDescent="0.3">
      <c r="A73" s="6"/>
      <c r="B73" s="291"/>
      <c r="C73" s="241"/>
      <c r="D73" s="237"/>
      <c r="E73" s="239">
        <v>200000</v>
      </c>
      <c r="F73" s="263">
        <f>E73/I3</f>
        <v>5263.1578947368425</v>
      </c>
      <c r="G73" s="263"/>
      <c r="H73" s="263" t="s">
        <v>57</v>
      </c>
      <c r="I73" s="303">
        <v>10</v>
      </c>
      <c r="J73" s="56"/>
      <c r="K73" s="265"/>
      <c r="L73" s="264"/>
      <c r="M73" s="57"/>
      <c r="N73" s="394"/>
      <c r="O73" s="214"/>
      <c r="P73" s="8">
        <f t="shared" si="150"/>
        <v>0</v>
      </c>
      <c r="Q73" s="50">
        <f t="shared" si="151"/>
        <v>0</v>
      </c>
      <c r="S73" s="382">
        <f t="shared" si="152"/>
        <v>0</v>
      </c>
      <c r="T73" s="201">
        <f t="shared" si="152"/>
        <v>0</v>
      </c>
      <c r="U73" s="8">
        <f t="shared" si="153"/>
        <v>0</v>
      </c>
      <c r="V73" s="50">
        <f t="shared" si="154"/>
        <v>0</v>
      </c>
      <c r="X73" s="394">
        <f t="shared" si="155"/>
        <v>0</v>
      </c>
      <c r="Y73" s="201">
        <f t="shared" si="155"/>
        <v>0</v>
      </c>
      <c r="Z73" s="8">
        <f t="shared" si="156"/>
        <v>0</v>
      </c>
      <c r="AA73" s="50">
        <f t="shared" si="157"/>
        <v>0</v>
      </c>
      <c r="AC73" s="394">
        <f t="shared" si="158"/>
        <v>0</v>
      </c>
      <c r="AD73" s="201">
        <f t="shared" si="158"/>
        <v>0</v>
      </c>
      <c r="AE73" s="8">
        <f t="shared" si="159"/>
        <v>0</v>
      </c>
      <c r="AF73" s="50">
        <f t="shared" si="160"/>
        <v>0</v>
      </c>
      <c r="AH73" s="394">
        <f t="shared" si="161"/>
        <v>0</v>
      </c>
      <c r="AI73" s="201">
        <f t="shared" si="161"/>
        <v>0</v>
      </c>
      <c r="AJ73" s="8">
        <f t="shared" si="162"/>
        <v>0</v>
      </c>
      <c r="AK73" s="50">
        <f t="shared" si="163"/>
        <v>0</v>
      </c>
      <c r="AM73" s="394">
        <v>0</v>
      </c>
      <c r="AN73" s="201">
        <f t="shared" si="164"/>
        <v>0</v>
      </c>
      <c r="AO73" s="8">
        <f t="shared" si="165"/>
        <v>0</v>
      </c>
      <c r="AP73" s="50">
        <f t="shared" si="166"/>
        <v>0</v>
      </c>
      <c r="AR73" s="394">
        <v>0</v>
      </c>
      <c r="AS73" s="201">
        <f t="shared" si="167"/>
        <v>0</v>
      </c>
      <c r="AT73" s="8">
        <f t="shared" si="168"/>
        <v>0</v>
      </c>
      <c r="AU73" s="50">
        <f t="shared" si="169"/>
        <v>0</v>
      </c>
      <c r="AW73" s="394">
        <f t="shared" si="170"/>
        <v>0</v>
      </c>
      <c r="AX73" s="201">
        <f t="shared" si="170"/>
        <v>0</v>
      </c>
      <c r="AY73" s="8">
        <f t="shared" si="171"/>
        <v>0</v>
      </c>
      <c r="AZ73" s="50">
        <f t="shared" si="172"/>
        <v>0</v>
      </c>
      <c r="BB73" s="394">
        <f t="shared" si="173"/>
        <v>0</v>
      </c>
      <c r="BC73" s="201">
        <f t="shared" si="173"/>
        <v>0</v>
      </c>
      <c r="BD73" s="8">
        <f t="shared" si="174"/>
        <v>0</v>
      </c>
      <c r="BE73" s="50">
        <f t="shared" si="175"/>
        <v>0</v>
      </c>
      <c r="BG73" s="394">
        <f t="shared" si="176"/>
        <v>0</v>
      </c>
      <c r="BH73" s="201">
        <f t="shared" si="176"/>
        <v>0</v>
      </c>
      <c r="BI73" s="8">
        <f t="shared" si="177"/>
        <v>0</v>
      </c>
      <c r="BJ73" s="50">
        <f t="shared" si="178"/>
        <v>0</v>
      </c>
      <c r="BL73" s="394">
        <f t="shared" si="179"/>
        <v>0</v>
      </c>
      <c r="BM73" s="201">
        <f t="shared" si="179"/>
        <v>0</v>
      </c>
      <c r="BN73" s="8">
        <f t="shared" si="180"/>
        <v>0</v>
      </c>
      <c r="BO73" s="50">
        <f t="shared" si="181"/>
        <v>0</v>
      </c>
      <c r="BQ73" s="394">
        <f t="shared" si="182"/>
        <v>0</v>
      </c>
      <c r="BR73" s="201">
        <f t="shared" si="182"/>
        <v>0</v>
      </c>
      <c r="BS73" s="8">
        <f t="shared" si="183"/>
        <v>0</v>
      </c>
      <c r="BT73" s="50">
        <f t="shared" si="184"/>
        <v>0</v>
      </c>
      <c r="BV73" s="394">
        <f t="shared" si="185"/>
        <v>0</v>
      </c>
      <c r="BW73" s="201">
        <f t="shared" si="185"/>
        <v>0</v>
      </c>
      <c r="BX73" s="8">
        <f t="shared" si="186"/>
        <v>0</v>
      </c>
      <c r="BY73" s="50">
        <f t="shared" si="187"/>
        <v>0</v>
      </c>
      <c r="CA73" s="394">
        <f t="shared" si="188"/>
        <v>0</v>
      </c>
      <c r="CB73" s="201">
        <f t="shared" si="188"/>
        <v>0</v>
      </c>
      <c r="CC73" s="8">
        <f t="shared" si="189"/>
        <v>0</v>
      </c>
      <c r="CD73" s="50">
        <f t="shared" si="190"/>
        <v>0</v>
      </c>
      <c r="CF73" s="394">
        <f t="shared" si="191"/>
        <v>0</v>
      </c>
      <c r="CG73" s="201">
        <f t="shared" si="191"/>
        <v>0</v>
      </c>
      <c r="CH73" s="8">
        <f t="shared" si="192"/>
        <v>0</v>
      </c>
      <c r="CI73" s="50">
        <f t="shared" si="193"/>
        <v>0</v>
      </c>
      <c r="CK73" s="394">
        <f t="shared" si="194"/>
        <v>0</v>
      </c>
      <c r="CL73" s="201">
        <f t="shared" si="194"/>
        <v>0</v>
      </c>
      <c r="CM73" s="8">
        <f t="shared" si="195"/>
        <v>0</v>
      </c>
      <c r="CN73" s="50">
        <f t="shared" si="196"/>
        <v>0</v>
      </c>
      <c r="CP73" s="394">
        <f t="shared" si="197"/>
        <v>0</v>
      </c>
      <c r="CQ73" s="201">
        <f t="shared" si="197"/>
        <v>0</v>
      </c>
      <c r="CR73" s="8">
        <f t="shared" si="198"/>
        <v>0</v>
      </c>
      <c r="CS73" s="50">
        <f t="shared" si="199"/>
        <v>0</v>
      </c>
      <c r="CU73" s="394">
        <f t="shared" si="200"/>
        <v>0</v>
      </c>
      <c r="CV73" s="201">
        <f t="shared" si="200"/>
        <v>0</v>
      </c>
      <c r="CW73" s="8">
        <f t="shared" si="201"/>
        <v>0</v>
      </c>
      <c r="CX73" s="50">
        <f t="shared" si="202"/>
        <v>0</v>
      </c>
      <c r="CZ73" s="394">
        <f t="shared" si="203"/>
        <v>0</v>
      </c>
      <c r="DA73" s="201">
        <f t="shared" si="203"/>
        <v>0</v>
      </c>
      <c r="DB73" s="8">
        <f t="shared" si="204"/>
        <v>0</v>
      </c>
      <c r="DC73" s="50">
        <f t="shared" si="205"/>
        <v>0</v>
      </c>
      <c r="DE73" s="394">
        <f t="shared" si="206"/>
        <v>0</v>
      </c>
      <c r="DF73" s="201">
        <f t="shared" si="206"/>
        <v>0</v>
      </c>
      <c r="DG73" s="8">
        <f t="shared" si="207"/>
        <v>0</v>
      </c>
      <c r="DH73" s="50">
        <f t="shared" si="208"/>
        <v>0</v>
      </c>
      <c r="DJ73" s="394">
        <f t="shared" si="209"/>
        <v>0</v>
      </c>
      <c r="DK73" s="201">
        <f t="shared" si="209"/>
        <v>0</v>
      </c>
      <c r="DL73" s="8">
        <f t="shared" si="210"/>
        <v>0</v>
      </c>
      <c r="DM73" s="50">
        <f t="shared" si="211"/>
        <v>0</v>
      </c>
      <c r="DO73" s="394">
        <f t="shared" si="212"/>
        <v>0</v>
      </c>
      <c r="DP73" s="201">
        <f t="shared" si="212"/>
        <v>0</v>
      </c>
      <c r="DQ73" s="8">
        <f t="shared" si="213"/>
        <v>0</v>
      </c>
      <c r="DR73" s="50">
        <f t="shared" si="214"/>
        <v>0</v>
      </c>
      <c r="DT73" s="51">
        <f t="shared" si="145"/>
        <v>0</v>
      </c>
      <c r="DU73" s="50">
        <f t="shared" si="146"/>
        <v>0</v>
      </c>
      <c r="DV73" s="51">
        <v>0</v>
      </c>
      <c r="DW73" s="50">
        <f t="shared" si="147"/>
        <v>0</v>
      </c>
      <c r="DX73" s="51">
        <f t="shared" si="149"/>
        <v>0</v>
      </c>
      <c r="DY73" s="53">
        <f t="shared" si="148"/>
        <v>0</v>
      </c>
      <c r="DZ73" s="307">
        <f t="shared" si="144"/>
        <v>0</v>
      </c>
    </row>
    <row r="74" spans="1:130" ht="18" customHeight="1" x14ac:dyDescent="0.3">
      <c r="B74" s="291"/>
      <c r="C74" s="241"/>
      <c r="D74" s="237"/>
      <c r="E74" s="239"/>
      <c r="F74" s="263"/>
      <c r="G74" s="263"/>
      <c r="H74" s="263"/>
      <c r="I74" s="303"/>
      <c r="J74" s="56"/>
      <c r="K74" s="265"/>
      <c r="L74" s="264"/>
      <c r="M74" s="57"/>
      <c r="N74" s="394"/>
      <c r="O74" s="214"/>
      <c r="P74" s="8">
        <f t="shared" si="150"/>
        <v>0</v>
      </c>
      <c r="Q74" s="50">
        <f t="shared" si="151"/>
        <v>0</v>
      </c>
      <c r="S74" s="382">
        <f t="shared" si="152"/>
        <v>0</v>
      </c>
      <c r="T74" s="201">
        <f t="shared" si="152"/>
        <v>0</v>
      </c>
      <c r="U74" s="8">
        <f t="shared" si="153"/>
        <v>0</v>
      </c>
      <c r="V74" s="50">
        <f t="shared" si="154"/>
        <v>0</v>
      </c>
      <c r="X74" s="394">
        <f t="shared" si="155"/>
        <v>0</v>
      </c>
      <c r="Y74" s="201">
        <f t="shared" si="155"/>
        <v>0</v>
      </c>
      <c r="Z74" s="8">
        <f t="shared" si="156"/>
        <v>0</v>
      </c>
      <c r="AA74" s="50">
        <f t="shared" si="157"/>
        <v>0</v>
      </c>
      <c r="AC74" s="394">
        <f t="shared" si="158"/>
        <v>0</v>
      </c>
      <c r="AD74" s="201">
        <f t="shared" si="158"/>
        <v>0</v>
      </c>
      <c r="AE74" s="8">
        <f t="shared" si="159"/>
        <v>0</v>
      </c>
      <c r="AF74" s="50">
        <f t="shared" si="160"/>
        <v>0</v>
      </c>
      <c r="AH74" s="394">
        <f t="shared" si="161"/>
        <v>0</v>
      </c>
      <c r="AI74" s="201">
        <f t="shared" si="161"/>
        <v>0</v>
      </c>
      <c r="AJ74" s="8">
        <f t="shared" si="162"/>
        <v>0</v>
      </c>
      <c r="AK74" s="50">
        <f t="shared" si="163"/>
        <v>0</v>
      </c>
      <c r="AM74" s="394">
        <v>0</v>
      </c>
      <c r="AN74" s="201">
        <f t="shared" si="164"/>
        <v>0</v>
      </c>
      <c r="AO74" s="8">
        <f t="shared" si="165"/>
        <v>0</v>
      </c>
      <c r="AP74" s="50">
        <f t="shared" si="166"/>
        <v>0</v>
      </c>
      <c r="AR74" s="394">
        <v>0</v>
      </c>
      <c r="AS74" s="201">
        <f t="shared" si="167"/>
        <v>0</v>
      </c>
      <c r="AT74" s="8">
        <f t="shared" si="168"/>
        <v>0</v>
      </c>
      <c r="AU74" s="50">
        <f t="shared" si="169"/>
        <v>0</v>
      </c>
      <c r="AW74" s="394">
        <f t="shared" si="170"/>
        <v>0</v>
      </c>
      <c r="AX74" s="201">
        <f t="shared" si="170"/>
        <v>0</v>
      </c>
      <c r="AY74" s="8">
        <f t="shared" si="171"/>
        <v>0</v>
      </c>
      <c r="AZ74" s="50">
        <f t="shared" si="172"/>
        <v>0</v>
      </c>
      <c r="BB74" s="394">
        <f t="shared" si="173"/>
        <v>0</v>
      </c>
      <c r="BC74" s="201">
        <f t="shared" si="173"/>
        <v>0</v>
      </c>
      <c r="BD74" s="8">
        <f t="shared" si="174"/>
        <v>0</v>
      </c>
      <c r="BE74" s="50">
        <f t="shared" si="175"/>
        <v>0</v>
      </c>
      <c r="BG74" s="394">
        <f t="shared" si="176"/>
        <v>0</v>
      </c>
      <c r="BH74" s="201">
        <f t="shared" si="176"/>
        <v>0</v>
      </c>
      <c r="BI74" s="8">
        <f t="shared" si="177"/>
        <v>0</v>
      </c>
      <c r="BJ74" s="50">
        <f t="shared" si="178"/>
        <v>0</v>
      </c>
      <c r="BL74" s="394">
        <f t="shared" si="179"/>
        <v>0</v>
      </c>
      <c r="BM74" s="201">
        <f t="shared" si="179"/>
        <v>0</v>
      </c>
      <c r="BN74" s="8">
        <f t="shared" si="180"/>
        <v>0</v>
      </c>
      <c r="BO74" s="50">
        <f t="shared" si="181"/>
        <v>0</v>
      </c>
      <c r="BQ74" s="394">
        <f t="shared" si="182"/>
        <v>0</v>
      </c>
      <c r="BR74" s="201">
        <f t="shared" si="182"/>
        <v>0</v>
      </c>
      <c r="BS74" s="8">
        <f t="shared" si="183"/>
        <v>0</v>
      </c>
      <c r="BT74" s="50">
        <f t="shared" si="184"/>
        <v>0</v>
      </c>
      <c r="BV74" s="394">
        <f t="shared" si="185"/>
        <v>0</v>
      </c>
      <c r="BW74" s="201">
        <f t="shared" si="185"/>
        <v>0</v>
      </c>
      <c r="BX74" s="8">
        <f t="shared" si="186"/>
        <v>0</v>
      </c>
      <c r="BY74" s="50">
        <f t="shared" si="187"/>
        <v>0</v>
      </c>
      <c r="CA74" s="394">
        <f t="shared" si="188"/>
        <v>0</v>
      </c>
      <c r="CB74" s="201">
        <f t="shared" si="188"/>
        <v>0</v>
      </c>
      <c r="CC74" s="8">
        <f t="shared" si="189"/>
        <v>0</v>
      </c>
      <c r="CD74" s="50">
        <f t="shared" si="190"/>
        <v>0</v>
      </c>
      <c r="CF74" s="394">
        <f t="shared" si="191"/>
        <v>0</v>
      </c>
      <c r="CG74" s="201">
        <f t="shared" si="191"/>
        <v>0</v>
      </c>
      <c r="CH74" s="8">
        <f t="shared" si="192"/>
        <v>0</v>
      </c>
      <c r="CI74" s="50">
        <f t="shared" si="193"/>
        <v>0</v>
      </c>
      <c r="CK74" s="394">
        <f t="shared" si="194"/>
        <v>0</v>
      </c>
      <c r="CL74" s="201">
        <f t="shared" si="194"/>
        <v>0</v>
      </c>
      <c r="CM74" s="8">
        <f t="shared" si="195"/>
        <v>0</v>
      </c>
      <c r="CN74" s="50">
        <f t="shared" si="196"/>
        <v>0</v>
      </c>
      <c r="CP74" s="394">
        <f t="shared" si="197"/>
        <v>0</v>
      </c>
      <c r="CQ74" s="201">
        <f t="shared" si="197"/>
        <v>0</v>
      </c>
      <c r="CR74" s="8">
        <f t="shared" si="198"/>
        <v>0</v>
      </c>
      <c r="CS74" s="50">
        <f t="shared" si="199"/>
        <v>0</v>
      </c>
      <c r="CU74" s="394">
        <f t="shared" si="200"/>
        <v>0</v>
      </c>
      <c r="CV74" s="201">
        <f t="shared" si="200"/>
        <v>0</v>
      </c>
      <c r="CW74" s="8">
        <f t="shared" si="201"/>
        <v>0</v>
      </c>
      <c r="CX74" s="50">
        <f t="shared" si="202"/>
        <v>0</v>
      </c>
      <c r="CZ74" s="394">
        <f t="shared" si="203"/>
        <v>0</v>
      </c>
      <c r="DA74" s="201">
        <f t="shared" si="203"/>
        <v>0</v>
      </c>
      <c r="DB74" s="8">
        <f t="shared" si="204"/>
        <v>0</v>
      </c>
      <c r="DC74" s="50">
        <f t="shared" si="205"/>
        <v>0</v>
      </c>
      <c r="DE74" s="394">
        <f t="shared" si="206"/>
        <v>0</v>
      </c>
      <c r="DF74" s="201">
        <f t="shared" si="206"/>
        <v>0</v>
      </c>
      <c r="DG74" s="8">
        <f t="shared" si="207"/>
        <v>0</v>
      </c>
      <c r="DH74" s="50">
        <f t="shared" si="208"/>
        <v>0</v>
      </c>
      <c r="DJ74" s="394">
        <f t="shared" si="209"/>
        <v>0</v>
      </c>
      <c r="DK74" s="201">
        <f t="shared" si="209"/>
        <v>0</v>
      </c>
      <c r="DL74" s="8">
        <f t="shared" si="210"/>
        <v>0</v>
      </c>
      <c r="DM74" s="50">
        <f t="shared" si="211"/>
        <v>0</v>
      </c>
      <c r="DO74" s="394">
        <f t="shared" si="212"/>
        <v>0</v>
      </c>
      <c r="DP74" s="201">
        <f t="shared" si="212"/>
        <v>0</v>
      </c>
      <c r="DQ74" s="8">
        <f t="shared" si="213"/>
        <v>0</v>
      </c>
      <c r="DR74" s="50">
        <f t="shared" si="214"/>
        <v>0</v>
      </c>
      <c r="DT74" s="51">
        <f t="shared" si="145"/>
        <v>0</v>
      </c>
      <c r="DU74" s="50">
        <f t="shared" si="146"/>
        <v>0</v>
      </c>
      <c r="DV74" s="51">
        <v>0</v>
      </c>
      <c r="DW74" s="50">
        <f t="shared" si="147"/>
        <v>0</v>
      </c>
      <c r="DX74" s="51">
        <f t="shared" si="149"/>
        <v>0</v>
      </c>
      <c r="DY74" s="53">
        <f t="shared" si="148"/>
        <v>0</v>
      </c>
      <c r="DZ74" s="307">
        <f t="shared" si="144"/>
        <v>0</v>
      </c>
    </row>
    <row r="75" spans="1:130" ht="18" customHeight="1" x14ac:dyDescent="0.3">
      <c r="B75" s="291"/>
      <c r="C75" s="241"/>
      <c r="D75" s="237"/>
      <c r="E75" s="239"/>
      <c r="F75" s="263"/>
      <c r="G75" s="263"/>
      <c r="H75" s="263"/>
      <c r="I75" s="56"/>
      <c r="J75" s="56"/>
      <c r="K75" s="265"/>
      <c r="L75" s="264"/>
      <c r="M75" s="57"/>
      <c r="N75" s="394"/>
      <c r="O75" s="214"/>
      <c r="P75" s="8">
        <f>$E75*N75*O75</f>
        <v>0</v>
      </c>
      <c r="Q75" s="50">
        <f t="shared" si="151"/>
        <v>0</v>
      </c>
      <c r="S75" s="382">
        <f t="shared" si="152"/>
        <v>0</v>
      </c>
      <c r="T75" s="201">
        <f t="shared" si="152"/>
        <v>0</v>
      </c>
      <c r="U75" s="8">
        <f t="shared" si="153"/>
        <v>0</v>
      </c>
      <c r="V75" s="50">
        <f t="shared" si="154"/>
        <v>0</v>
      </c>
      <c r="X75" s="394">
        <f t="shared" si="155"/>
        <v>0</v>
      </c>
      <c r="Y75" s="201">
        <f t="shared" si="155"/>
        <v>0</v>
      </c>
      <c r="Z75" s="8">
        <f t="shared" si="156"/>
        <v>0</v>
      </c>
      <c r="AA75" s="50">
        <f t="shared" si="157"/>
        <v>0</v>
      </c>
      <c r="AC75" s="394">
        <f t="shared" si="158"/>
        <v>0</v>
      </c>
      <c r="AD75" s="201">
        <f t="shared" si="158"/>
        <v>0</v>
      </c>
      <c r="AE75" s="8">
        <f t="shared" si="159"/>
        <v>0</v>
      </c>
      <c r="AF75" s="50">
        <f t="shared" si="160"/>
        <v>0</v>
      </c>
      <c r="AH75" s="394">
        <f t="shared" si="161"/>
        <v>0</v>
      </c>
      <c r="AI75" s="201">
        <f t="shared" si="161"/>
        <v>0</v>
      </c>
      <c r="AJ75" s="8">
        <f t="shared" si="162"/>
        <v>0</v>
      </c>
      <c r="AK75" s="50">
        <f t="shared" si="163"/>
        <v>0</v>
      </c>
      <c r="AM75" s="394">
        <f t="shared" si="164"/>
        <v>0</v>
      </c>
      <c r="AN75" s="201">
        <f t="shared" si="164"/>
        <v>0</v>
      </c>
      <c r="AO75" s="8">
        <f t="shared" si="165"/>
        <v>0</v>
      </c>
      <c r="AP75" s="50">
        <f t="shared" si="166"/>
        <v>0</v>
      </c>
      <c r="AR75" s="394">
        <f t="shared" si="167"/>
        <v>0</v>
      </c>
      <c r="AS75" s="201">
        <f t="shared" si="167"/>
        <v>0</v>
      </c>
      <c r="AT75" s="8">
        <f t="shared" si="168"/>
        <v>0</v>
      </c>
      <c r="AU75" s="50">
        <f t="shared" si="169"/>
        <v>0</v>
      </c>
      <c r="AW75" s="394">
        <f t="shared" si="170"/>
        <v>0</v>
      </c>
      <c r="AX75" s="201">
        <f t="shared" si="170"/>
        <v>0</v>
      </c>
      <c r="AY75" s="8">
        <f t="shared" si="171"/>
        <v>0</v>
      </c>
      <c r="AZ75" s="50">
        <f t="shared" si="172"/>
        <v>0</v>
      </c>
      <c r="BB75" s="394">
        <f t="shared" si="173"/>
        <v>0</v>
      </c>
      <c r="BC75" s="201">
        <f t="shared" si="173"/>
        <v>0</v>
      </c>
      <c r="BD75" s="8">
        <f t="shared" si="174"/>
        <v>0</v>
      </c>
      <c r="BE75" s="50">
        <f t="shared" si="175"/>
        <v>0</v>
      </c>
      <c r="BG75" s="394">
        <f t="shared" si="176"/>
        <v>0</v>
      </c>
      <c r="BH75" s="201">
        <f t="shared" si="176"/>
        <v>0</v>
      </c>
      <c r="BI75" s="8">
        <f t="shared" si="177"/>
        <v>0</v>
      </c>
      <c r="BJ75" s="50">
        <f t="shared" si="178"/>
        <v>0</v>
      </c>
      <c r="BL75" s="394">
        <f t="shared" si="179"/>
        <v>0</v>
      </c>
      <c r="BM75" s="201">
        <f t="shared" si="179"/>
        <v>0</v>
      </c>
      <c r="BN75" s="8">
        <f t="shared" si="180"/>
        <v>0</v>
      </c>
      <c r="BO75" s="50">
        <f t="shared" si="181"/>
        <v>0</v>
      </c>
      <c r="BQ75" s="394">
        <f t="shared" si="182"/>
        <v>0</v>
      </c>
      <c r="BR75" s="201">
        <f t="shared" si="182"/>
        <v>0</v>
      </c>
      <c r="BS75" s="8">
        <f t="shared" si="183"/>
        <v>0</v>
      </c>
      <c r="BT75" s="50">
        <f t="shared" si="184"/>
        <v>0</v>
      </c>
      <c r="BV75" s="394">
        <f t="shared" si="185"/>
        <v>0</v>
      </c>
      <c r="BW75" s="201">
        <f t="shared" si="185"/>
        <v>0</v>
      </c>
      <c r="BX75" s="8">
        <f t="shared" si="186"/>
        <v>0</v>
      </c>
      <c r="BY75" s="50">
        <f t="shared" si="187"/>
        <v>0</v>
      </c>
      <c r="CA75" s="394">
        <f t="shared" si="188"/>
        <v>0</v>
      </c>
      <c r="CB75" s="201">
        <f t="shared" si="188"/>
        <v>0</v>
      </c>
      <c r="CC75" s="8">
        <f t="shared" si="189"/>
        <v>0</v>
      </c>
      <c r="CD75" s="50">
        <f t="shared" si="190"/>
        <v>0</v>
      </c>
      <c r="CF75" s="394">
        <f t="shared" si="191"/>
        <v>0</v>
      </c>
      <c r="CG75" s="201">
        <f t="shared" si="191"/>
        <v>0</v>
      </c>
      <c r="CH75" s="8">
        <f t="shared" si="192"/>
        <v>0</v>
      </c>
      <c r="CI75" s="50">
        <f t="shared" si="193"/>
        <v>0</v>
      </c>
      <c r="CK75" s="394">
        <f t="shared" si="194"/>
        <v>0</v>
      </c>
      <c r="CL75" s="201">
        <f t="shared" si="194"/>
        <v>0</v>
      </c>
      <c r="CM75" s="8">
        <f t="shared" si="195"/>
        <v>0</v>
      </c>
      <c r="CN75" s="50">
        <f t="shared" si="196"/>
        <v>0</v>
      </c>
      <c r="CP75" s="394">
        <f t="shared" si="197"/>
        <v>0</v>
      </c>
      <c r="CQ75" s="201">
        <f t="shared" si="197"/>
        <v>0</v>
      </c>
      <c r="CR75" s="8">
        <f t="shared" si="198"/>
        <v>0</v>
      </c>
      <c r="CS75" s="50">
        <f t="shared" si="199"/>
        <v>0</v>
      </c>
      <c r="CU75" s="394">
        <f t="shared" si="200"/>
        <v>0</v>
      </c>
      <c r="CV75" s="201">
        <f t="shared" si="200"/>
        <v>0</v>
      </c>
      <c r="CW75" s="8">
        <f t="shared" si="201"/>
        <v>0</v>
      </c>
      <c r="CX75" s="50">
        <f t="shared" si="202"/>
        <v>0</v>
      </c>
      <c r="CZ75" s="394">
        <f t="shared" si="203"/>
        <v>0</v>
      </c>
      <c r="DA75" s="201">
        <f t="shared" si="203"/>
        <v>0</v>
      </c>
      <c r="DB75" s="8">
        <f t="shared" si="204"/>
        <v>0</v>
      </c>
      <c r="DC75" s="50">
        <f t="shared" si="205"/>
        <v>0</v>
      </c>
      <c r="DE75" s="394">
        <f t="shared" si="206"/>
        <v>0</v>
      </c>
      <c r="DF75" s="201">
        <f t="shared" si="206"/>
        <v>0</v>
      </c>
      <c r="DG75" s="8">
        <f t="shared" si="207"/>
        <v>0</v>
      </c>
      <c r="DH75" s="50">
        <f t="shared" si="208"/>
        <v>0</v>
      </c>
      <c r="DJ75" s="394">
        <f t="shared" si="209"/>
        <v>0</v>
      </c>
      <c r="DK75" s="201">
        <f t="shared" si="209"/>
        <v>0</v>
      </c>
      <c r="DL75" s="8">
        <f t="shared" si="210"/>
        <v>0</v>
      </c>
      <c r="DM75" s="50">
        <f t="shared" si="211"/>
        <v>0</v>
      </c>
      <c r="DO75" s="394">
        <f t="shared" si="212"/>
        <v>0</v>
      </c>
      <c r="DP75" s="201">
        <f t="shared" si="212"/>
        <v>0</v>
      </c>
      <c r="DQ75" s="8">
        <f t="shared" si="213"/>
        <v>0</v>
      </c>
      <c r="DR75" s="50">
        <f t="shared" si="214"/>
        <v>0</v>
      </c>
      <c r="DT75" s="51">
        <f t="shared" si="145"/>
        <v>0</v>
      </c>
      <c r="DU75" s="50">
        <f t="shared" si="146"/>
        <v>0</v>
      </c>
      <c r="DV75" s="51">
        <v>0</v>
      </c>
      <c r="DW75" s="50">
        <f t="shared" si="147"/>
        <v>0</v>
      </c>
      <c r="DX75" s="51">
        <f t="shared" si="149"/>
        <v>0</v>
      </c>
      <c r="DY75" s="53">
        <f t="shared" si="148"/>
        <v>0</v>
      </c>
      <c r="DZ75" s="307">
        <f t="shared" si="144"/>
        <v>0</v>
      </c>
    </row>
    <row r="76" spans="1:130" ht="18" customHeight="1" x14ac:dyDescent="0.3">
      <c r="B76" s="286"/>
      <c r="C76" s="241"/>
      <c r="D76" s="237"/>
      <c r="E76" s="239"/>
      <c r="F76" s="263"/>
      <c r="G76" s="263"/>
      <c r="H76" s="263"/>
      <c r="I76" s="58"/>
      <c r="J76" s="56"/>
      <c r="K76" s="265"/>
      <c r="L76" s="264"/>
      <c r="M76" s="57"/>
      <c r="N76" s="394"/>
      <c r="O76" s="214"/>
      <c r="P76" s="8">
        <f>$E76*N76*O76</f>
        <v>0</v>
      </c>
      <c r="Q76" s="50">
        <f t="shared" si="151"/>
        <v>0</v>
      </c>
      <c r="S76" s="382">
        <f t="shared" si="152"/>
        <v>0</v>
      </c>
      <c r="T76" s="201">
        <f t="shared" si="152"/>
        <v>0</v>
      </c>
      <c r="U76" s="8">
        <f t="shared" si="153"/>
        <v>0</v>
      </c>
      <c r="V76" s="50">
        <f t="shared" si="154"/>
        <v>0</v>
      </c>
      <c r="X76" s="394">
        <f t="shared" si="155"/>
        <v>0</v>
      </c>
      <c r="Y76" s="201">
        <f t="shared" si="155"/>
        <v>0</v>
      </c>
      <c r="Z76" s="8">
        <f t="shared" si="156"/>
        <v>0</v>
      </c>
      <c r="AA76" s="50">
        <f t="shared" si="157"/>
        <v>0</v>
      </c>
      <c r="AC76" s="394">
        <f t="shared" si="158"/>
        <v>0</v>
      </c>
      <c r="AD76" s="201">
        <f t="shared" si="158"/>
        <v>0</v>
      </c>
      <c r="AE76" s="8">
        <f t="shared" si="159"/>
        <v>0</v>
      </c>
      <c r="AF76" s="50">
        <f t="shared" si="160"/>
        <v>0</v>
      </c>
      <c r="AH76" s="394">
        <f t="shared" si="161"/>
        <v>0</v>
      </c>
      <c r="AI76" s="201">
        <f t="shared" si="161"/>
        <v>0</v>
      </c>
      <c r="AJ76" s="8">
        <f t="shared" si="162"/>
        <v>0</v>
      </c>
      <c r="AK76" s="50">
        <f t="shared" si="163"/>
        <v>0</v>
      </c>
      <c r="AM76" s="394">
        <f t="shared" si="164"/>
        <v>0</v>
      </c>
      <c r="AN76" s="201">
        <f t="shared" si="164"/>
        <v>0</v>
      </c>
      <c r="AO76" s="8">
        <f t="shared" si="165"/>
        <v>0</v>
      </c>
      <c r="AP76" s="50">
        <f t="shared" si="166"/>
        <v>0</v>
      </c>
      <c r="AR76" s="394">
        <f t="shared" si="167"/>
        <v>0</v>
      </c>
      <c r="AS76" s="201">
        <f t="shared" si="167"/>
        <v>0</v>
      </c>
      <c r="AT76" s="8">
        <f t="shared" si="168"/>
        <v>0</v>
      </c>
      <c r="AU76" s="50">
        <f t="shared" si="169"/>
        <v>0</v>
      </c>
      <c r="AW76" s="394">
        <f t="shared" si="170"/>
        <v>0</v>
      </c>
      <c r="AX76" s="201">
        <f t="shared" si="170"/>
        <v>0</v>
      </c>
      <c r="AY76" s="8">
        <f t="shared" si="171"/>
        <v>0</v>
      </c>
      <c r="AZ76" s="50">
        <f t="shared" si="172"/>
        <v>0</v>
      </c>
      <c r="BB76" s="394">
        <f t="shared" si="173"/>
        <v>0</v>
      </c>
      <c r="BC76" s="201">
        <f t="shared" si="173"/>
        <v>0</v>
      </c>
      <c r="BD76" s="8">
        <f t="shared" si="174"/>
        <v>0</v>
      </c>
      <c r="BE76" s="50">
        <f t="shared" si="175"/>
        <v>0</v>
      </c>
      <c r="BG76" s="394">
        <f t="shared" si="176"/>
        <v>0</v>
      </c>
      <c r="BH76" s="201">
        <f t="shared" si="176"/>
        <v>0</v>
      </c>
      <c r="BI76" s="8">
        <f t="shared" si="177"/>
        <v>0</v>
      </c>
      <c r="BJ76" s="50">
        <f t="shared" si="178"/>
        <v>0</v>
      </c>
      <c r="BL76" s="394">
        <f t="shared" si="179"/>
        <v>0</v>
      </c>
      <c r="BM76" s="201">
        <f t="shared" si="179"/>
        <v>0</v>
      </c>
      <c r="BN76" s="8">
        <f t="shared" si="180"/>
        <v>0</v>
      </c>
      <c r="BO76" s="50">
        <f t="shared" si="181"/>
        <v>0</v>
      </c>
      <c r="BQ76" s="394">
        <f t="shared" si="182"/>
        <v>0</v>
      </c>
      <c r="BR76" s="201">
        <f t="shared" si="182"/>
        <v>0</v>
      </c>
      <c r="BS76" s="8">
        <f t="shared" si="183"/>
        <v>0</v>
      </c>
      <c r="BT76" s="50">
        <f t="shared" si="184"/>
        <v>0</v>
      </c>
      <c r="BV76" s="394">
        <f t="shared" si="185"/>
        <v>0</v>
      </c>
      <c r="BW76" s="201">
        <f t="shared" si="185"/>
        <v>0</v>
      </c>
      <c r="BX76" s="8">
        <f t="shared" si="186"/>
        <v>0</v>
      </c>
      <c r="BY76" s="50">
        <f t="shared" si="187"/>
        <v>0</v>
      </c>
      <c r="CA76" s="394">
        <f t="shared" si="188"/>
        <v>0</v>
      </c>
      <c r="CB76" s="201">
        <f t="shared" si="188"/>
        <v>0</v>
      </c>
      <c r="CC76" s="8">
        <f t="shared" si="189"/>
        <v>0</v>
      </c>
      <c r="CD76" s="50">
        <f t="shared" si="190"/>
        <v>0</v>
      </c>
      <c r="CF76" s="394">
        <f t="shared" si="191"/>
        <v>0</v>
      </c>
      <c r="CG76" s="201">
        <f t="shared" si="191"/>
        <v>0</v>
      </c>
      <c r="CH76" s="8">
        <f t="shared" si="192"/>
        <v>0</v>
      </c>
      <c r="CI76" s="50">
        <f t="shared" si="193"/>
        <v>0</v>
      </c>
      <c r="CK76" s="394">
        <f t="shared" si="194"/>
        <v>0</v>
      </c>
      <c r="CL76" s="201">
        <f t="shared" si="194"/>
        <v>0</v>
      </c>
      <c r="CM76" s="8">
        <f t="shared" si="195"/>
        <v>0</v>
      </c>
      <c r="CN76" s="50">
        <f t="shared" si="196"/>
        <v>0</v>
      </c>
      <c r="CP76" s="394">
        <f t="shared" si="197"/>
        <v>0</v>
      </c>
      <c r="CQ76" s="201">
        <f t="shared" si="197"/>
        <v>0</v>
      </c>
      <c r="CR76" s="8">
        <f t="shared" si="198"/>
        <v>0</v>
      </c>
      <c r="CS76" s="50">
        <f t="shared" si="199"/>
        <v>0</v>
      </c>
      <c r="CU76" s="394">
        <f t="shared" si="200"/>
        <v>0</v>
      </c>
      <c r="CV76" s="201">
        <f t="shared" si="200"/>
        <v>0</v>
      </c>
      <c r="CW76" s="8">
        <f t="shared" si="201"/>
        <v>0</v>
      </c>
      <c r="CX76" s="50">
        <f t="shared" si="202"/>
        <v>0</v>
      </c>
      <c r="CZ76" s="394">
        <f t="shared" si="203"/>
        <v>0</v>
      </c>
      <c r="DA76" s="201">
        <f t="shared" si="203"/>
        <v>0</v>
      </c>
      <c r="DB76" s="8">
        <f t="shared" si="204"/>
        <v>0</v>
      </c>
      <c r="DC76" s="50">
        <f t="shared" si="205"/>
        <v>0</v>
      </c>
      <c r="DE76" s="394">
        <f t="shared" si="206"/>
        <v>0</v>
      </c>
      <c r="DF76" s="201">
        <f t="shared" si="206"/>
        <v>0</v>
      </c>
      <c r="DG76" s="8">
        <f t="shared" si="207"/>
        <v>0</v>
      </c>
      <c r="DH76" s="50">
        <f t="shared" si="208"/>
        <v>0</v>
      </c>
      <c r="DJ76" s="394">
        <f t="shared" si="209"/>
        <v>0</v>
      </c>
      <c r="DK76" s="201">
        <f t="shared" si="209"/>
        <v>0</v>
      </c>
      <c r="DL76" s="8">
        <f t="shared" si="210"/>
        <v>0</v>
      </c>
      <c r="DM76" s="50">
        <f t="shared" si="211"/>
        <v>0</v>
      </c>
      <c r="DO76" s="394">
        <f t="shared" si="212"/>
        <v>0</v>
      </c>
      <c r="DP76" s="201">
        <f t="shared" si="212"/>
        <v>0</v>
      </c>
      <c r="DQ76" s="8">
        <f t="shared" si="213"/>
        <v>0</v>
      </c>
      <c r="DR76" s="50">
        <f t="shared" si="214"/>
        <v>0</v>
      </c>
      <c r="DT76" s="51">
        <f t="shared" si="145"/>
        <v>0</v>
      </c>
      <c r="DU76" s="50">
        <f t="shared" si="146"/>
        <v>0</v>
      </c>
      <c r="DV76" s="51">
        <v>0</v>
      </c>
      <c r="DW76" s="50">
        <f t="shared" si="147"/>
        <v>0</v>
      </c>
      <c r="DX76" s="51">
        <f t="shared" si="149"/>
        <v>0</v>
      </c>
      <c r="DY76" s="53">
        <f t="shared" si="148"/>
        <v>0</v>
      </c>
      <c r="DZ76" s="307">
        <f t="shared" si="144"/>
        <v>0</v>
      </c>
    </row>
    <row r="77" spans="1:130" ht="18" customHeight="1" x14ac:dyDescent="0.3">
      <c r="B77" s="321"/>
      <c r="C77" s="241"/>
      <c r="D77" s="237"/>
      <c r="E77" s="239"/>
      <c r="F77" s="263"/>
      <c r="G77" s="263"/>
      <c r="H77" s="263"/>
      <c r="I77" s="58"/>
      <c r="J77" s="56"/>
      <c r="K77" s="265"/>
      <c r="L77" s="264"/>
      <c r="M77" s="57"/>
      <c r="N77" s="394"/>
      <c r="O77" s="214"/>
      <c r="P77" s="8">
        <f t="shared" si="150"/>
        <v>0</v>
      </c>
      <c r="Q77" s="50">
        <f t="shared" si="151"/>
        <v>0</v>
      </c>
      <c r="S77" s="382">
        <f t="shared" si="152"/>
        <v>0</v>
      </c>
      <c r="T77" s="201">
        <f t="shared" si="152"/>
        <v>0</v>
      </c>
      <c r="U77" s="8">
        <f t="shared" si="153"/>
        <v>0</v>
      </c>
      <c r="V77" s="50">
        <f t="shared" si="154"/>
        <v>0</v>
      </c>
      <c r="X77" s="394">
        <f t="shared" si="155"/>
        <v>0</v>
      </c>
      <c r="Y77" s="201">
        <f t="shared" si="155"/>
        <v>0</v>
      </c>
      <c r="Z77" s="8">
        <f t="shared" si="156"/>
        <v>0</v>
      </c>
      <c r="AA77" s="50">
        <f t="shared" si="157"/>
        <v>0</v>
      </c>
      <c r="AC77" s="394">
        <f t="shared" si="158"/>
        <v>0</v>
      </c>
      <c r="AD77" s="201">
        <f t="shared" si="158"/>
        <v>0</v>
      </c>
      <c r="AE77" s="8">
        <f t="shared" si="159"/>
        <v>0</v>
      </c>
      <c r="AF77" s="50">
        <f t="shared" si="160"/>
        <v>0</v>
      </c>
      <c r="AH77" s="394">
        <f t="shared" si="161"/>
        <v>0</v>
      </c>
      <c r="AI77" s="201">
        <f t="shared" si="161"/>
        <v>0</v>
      </c>
      <c r="AJ77" s="8">
        <f t="shared" si="162"/>
        <v>0</v>
      </c>
      <c r="AK77" s="50">
        <f t="shared" si="163"/>
        <v>0</v>
      </c>
      <c r="AM77" s="394">
        <f t="shared" si="164"/>
        <v>0</v>
      </c>
      <c r="AN77" s="201">
        <f t="shared" si="164"/>
        <v>0</v>
      </c>
      <c r="AO77" s="8">
        <f t="shared" si="165"/>
        <v>0</v>
      </c>
      <c r="AP77" s="50">
        <f t="shared" si="166"/>
        <v>0</v>
      </c>
      <c r="AR77" s="394">
        <f t="shared" si="167"/>
        <v>0</v>
      </c>
      <c r="AS77" s="201">
        <f t="shared" si="167"/>
        <v>0</v>
      </c>
      <c r="AT77" s="8">
        <f t="shared" si="168"/>
        <v>0</v>
      </c>
      <c r="AU77" s="50">
        <f t="shared" si="169"/>
        <v>0</v>
      </c>
      <c r="AW77" s="394">
        <f t="shared" si="170"/>
        <v>0</v>
      </c>
      <c r="AX77" s="201">
        <f t="shared" si="170"/>
        <v>0</v>
      </c>
      <c r="AY77" s="8">
        <f t="shared" si="171"/>
        <v>0</v>
      </c>
      <c r="AZ77" s="50">
        <f t="shared" si="172"/>
        <v>0</v>
      </c>
      <c r="BB77" s="394">
        <f t="shared" si="173"/>
        <v>0</v>
      </c>
      <c r="BC77" s="201">
        <f t="shared" si="173"/>
        <v>0</v>
      </c>
      <c r="BD77" s="8">
        <f t="shared" si="174"/>
        <v>0</v>
      </c>
      <c r="BE77" s="50">
        <f t="shared" si="175"/>
        <v>0</v>
      </c>
      <c r="BG77" s="394">
        <f t="shared" si="176"/>
        <v>0</v>
      </c>
      <c r="BH77" s="201">
        <f t="shared" si="176"/>
        <v>0</v>
      </c>
      <c r="BI77" s="8">
        <f t="shared" si="177"/>
        <v>0</v>
      </c>
      <c r="BJ77" s="50">
        <f t="shared" si="178"/>
        <v>0</v>
      </c>
      <c r="BL77" s="394">
        <f t="shared" si="179"/>
        <v>0</v>
      </c>
      <c r="BM77" s="201">
        <f t="shared" si="179"/>
        <v>0</v>
      </c>
      <c r="BN77" s="8">
        <f t="shared" si="180"/>
        <v>0</v>
      </c>
      <c r="BO77" s="50">
        <f t="shared" si="181"/>
        <v>0</v>
      </c>
      <c r="BQ77" s="394">
        <f t="shared" si="182"/>
        <v>0</v>
      </c>
      <c r="BR77" s="201">
        <f t="shared" si="182"/>
        <v>0</v>
      </c>
      <c r="BS77" s="8">
        <f t="shared" si="183"/>
        <v>0</v>
      </c>
      <c r="BT77" s="50">
        <f t="shared" si="184"/>
        <v>0</v>
      </c>
      <c r="BV77" s="394">
        <f t="shared" si="185"/>
        <v>0</v>
      </c>
      <c r="BW77" s="201">
        <f t="shared" si="185"/>
        <v>0</v>
      </c>
      <c r="BX77" s="8">
        <f t="shared" si="186"/>
        <v>0</v>
      </c>
      <c r="BY77" s="50">
        <f t="shared" si="187"/>
        <v>0</v>
      </c>
      <c r="CA77" s="394">
        <f t="shared" si="188"/>
        <v>0</v>
      </c>
      <c r="CB77" s="201">
        <f t="shared" si="188"/>
        <v>0</v>
      </c>
      <c r="CC77" s="8">
        <f t="shared" si="189"/>
        <v>0</v>
      </c>
      <c r="CD77" s="50">
        <f t="shared" si="190"/>
        <v>0</v>
      </c>
      <c r="CF77" s="394">
        <f t="shared" si="191"/>
        <v>0</v>
      </c>
      <c r="CG77" s="201">
        <f t="shared" si="191"/>
        <v>0</v>
      </c>
      <c r="CH77" s="8">
        <f t="shared" si="192"/>
        <v>0</v>
      </c>
      <c r="CI77" s="50">
        <f t="shared" si="193"/>
        <v>0</v>
      </c>
      <c r="CK77" s="394">
        <f t="shared" si="194"/>
        <v>0</v>
      </c>
      <c r="CL77" s="201">
        <f t="shared" si="194"/>
        <v>0</v>
      </c>
      <c r="CM77" s="8">
        <f t="shared" si="195"/>
        <v>0</v>
      </c>
      <c r="CN77" s="50">
        <f t="shared" si="196"/>
        <v>0</v>
      </c>
      <c r="CP77" s="394">
        <f t="shared" si="197"/>
        <v>0</v>
      </c>
      <c r="CQ77" s="201">
        <f t="shared" si="197"/>
        <v>0</v>
      </c>
      <c r="CR77" s="8">
        <f t="shared" si="198"/>
        <v>0</v>
      </c>
      <c r="CS77" s="50">
        <f t="shared" si="199"/>
        <v>0</v>
      </c>
      <c r="CU77" s="394">
        <f t="shared" si="200"/>
        <v>0</v>
      </c>
      <c r="CV77" s="201">
        <f t="shared" si="200"/>
        <v>0</v>
      </c>
      <c r="CW77" s="8">
        <f t="shared" si="201"/>
        <v>0</v>
      </c>
      <c r="CX77" s="50">
        <f t="shared" si="202"/>
        <v>0</v>
      </c>
      <c r="CZ77" s="394">
        <f t="shared" si="203"/>
        <v>0</v>
      </c>
      <c r="DA77" s="201">
        <f t="shared" si="203"/>
        <v>0</v>
      </c>
      <c r="DB77" s="8">
        <f t="shared" si="204"/>
        <v>0</v>
      </c>
      <c r="DC77" s="50">
        <f t="shared" si="205"/>
        <v>0</v>
      </c>
      <c r="DE77" s="394">
        <f t="shared" si="206"/>
        <v>0</v>
      </c>
      <c r="DF77" s="201">
        <f t="shared" si="206"/>
        <v>0</v>
      </c>
      <c r="DG77" s="8">
        <f t="shared" si="207"/>
        <v>0</v>
      </c>
      <c r="DH77" s="50">
        <f t="shared" si="208"/>
        <v>0</v>
      </c>
      <c r="DJ77" s="394">
        <f t="shared" si="209"/>
        <v>0</v>
      </c>
      <c r="DK77" s="201">
        <f t="shared" si="209"/>
        <v>0</v>
      </c>
      <c r="DL77" s="8">
        <f t="shared" si="210"/>
        <v>0</v>
      </c>
      <c r="DM77" s="50">
        <f t="shared" si="211"/>
        <v>0</v>
      </c>
      <c r="DO77" s="394">
        <f t="shared" si="212"/>
        <v>0</v>
      </c>
      <c r="DP77" s="201">
        <f t="shared" si="212"/>
        <v>0</v>
      </c>
      <c r="DQ77" s="8">
        <f t="shared" si="213"/>
        <v>0</v>
      </c>
      <c r="DR77" s="50">
        <f t="shared" si="214"/>
        <v>0</v>
      </c>
      <c r="DT77" s="51">
        <f t="shared" si="145"/>
        <v>0</v>
      </c>
      <c r="DU77" s="50">
        <f t="shared" si="146"/>
        <v>0</v>
      </c>
      <c r="DV77" s="51">
        <v>0</v>
      </c>
      <c r="DW77" s="50">
        <f t="shared" si="147"/>
        <v>0</v>
      </c>
      <c r="DX77" s="51">
        <f t="shared" si="149"/>
        <v>0</v>
      </c>
      <c r="DY77" s="53">
        <f t="shared" si="148"/>
        <v>0</v>
      </c>
      <c r="DZ77" s="307">
        <f t="shared" si="144"/>
        <v>0</v>
      </c>
    </row>
    <row r="78" spans="1:130" ht="18" customHeight="1" x14ac:dyDescent="0.3">
      <c r="B78" s="286"/>
      <c r="C78" s="241"/>
      <c r="D78" s="237"/>
      <c r="E78" s="239">
        <v>10000</v>
      </c>
      <c r="F78" s="263">
        <f>E78/$I$3</f>
        <v>263.15789473684208</v>
      </c>
      <c r="G78" s="287"/>
      <c r="H78" s="263" t="s">
        <v>691</v>
      </c>
      <c r="I78" s="270"/>
      <c r="J78" s="56"/>
      <c r="K78" s="265"/>
      <c r="L78" s="264"/>
      <c r="M78" s="271"/>
      <c r="N78" s="394"/>
      <c r="O78" s="214"/>
      <c r="P78" s="8">
        <f t="shared" si="150"/>
        <v>0</v>
      </c>
      <c r="Q78" s="50">
        <f t="shared" si="151"/>
        <v>0</v>
      </c>
      <c r="S78" s="382">
        <f t="shared" si="152"/>
        <v>0</v>
      </c>
      <c r="T78" s="201">
        <f t="shared" si="152"/>
        <v>0</v>
      </c>
      <c r="U78" s="8">
        <f t="shared" si="153"/>
        <v>0</v>
      </c>
      <c r="V78" s="50">
        <f t="shared" si="154"/>
        <v>0</v>
      </c>
      <c r="X78" s="394">
        <f t="shared" si="155"/>
        <v>0</v>
      </c>
      <c r="Y78" s="201">
        <f t="shared" si="155"/>
        <v>0</v>
      </c>
      <c r="Z78" s="8">
        <f t="shared" si="156"/>
        <v>0</v>
      </c>
      <c r="AA78" s="50">
        <f t="shared" si="157"/>
        <v>0</v>
      </c>
      <c r="AC78" s="394">
        <f t="shared" si="158"/>
        <v>0</v>
      </c>
      <c r="AD78" s="201">
        <f t="shared" si="158"/>
        <v>0</v>
      </c>
      <c r="AE78" s="8">
        <f t="shared" si="159"/>
        <v>0</v>
      </c>
      <c r="AF78" s="50">
        <f t="shared" si="160"/>
        <v>0</v>
      </c>
      <c r="AH78" s="394">
        <f t="shared" si="161"/>
        <v>0</v>
      </c>
      <c r="AI78" s="201">
        <f t="shared" si="161"/>
        <v>0</v>
      </c>
      <c r="AJ78" s="8">
        <f t="shared" si="162"/>
        <v>0</v>
      </c>
      <c r="AK78" s="50">
        <f t="shared" si="163"/>
        <v>0</v>
      </c>
      <c r="AM78" s="394">
        <f t="shared" si="164"/>
        <v>0</v>
      </c>
      <c r="AN78" s="201">
        <f t="shared" si="164"/>
        <v>0</v>
      </c>
      <c r="AO78" s="8">
        <f t="shared" si="165"/>
        <v>0</v>
      </c>
      <c r="AP78" s="50">
        <f t="shared" si="166"/>
        <v>0</v>
      </c>
      <c r="AR78" s="394">
        <f t="shared" si="167"/>
        <v>0</v>
      </c>
      <c r="AS78" s="201">
        <f t="shared" si="167"/>
        <v>0</v>
      </c>
      <c r="AT78" s="8">
        <f t="shared" si="168"/>
        <v>0</v>
      </c>
      <c r="AU78" s="50">
        <f t="shared" si="169"/>
        <v>0</v>
      </c>
      <c r="AW78" s="394">
        <f t="shared" si="170"/>
        <v>0</v>
      </c>
      <c r="AX78" s="201">
        <f t="shared" si="170"/>
        <v>0</v>
      </c>
      <c r="AY78" s="8">
        <f t="shared" si="171"/>
        <v>0</v>
      </c>
      <c r="AZ78" s="50">
        <f t="shared" si="172"/>
        <v>0</v>
      </c>
      <c r="BB78" s="394">
        <f t="shared" si="173"/>
        <v>0</v>
      </c>
      <c r="BC78" s="201">
        <f t="shared" si="173"/>
        <v>0</v>
      </c>
      <c r="BD78" s="8">
        <f t="shared" si="174"/>
        <v>0</v>
      </c>
      <c r="BE78" s="50">
        <f t="shared" si="175"/>
        <v>0</v>
      </c>
      <c r="BG78" s="394">
        <f t="shared" si="176"/>
        <v>0</v>
      </c>
      <c r="BH78" s="201">
        <f t="shared" si="176"/>
        <v>0</v>
      </c>
      <c r="BI78" s="8">
        <f t="shared" si="177"/>
        <v>0</v>
      </c>
      <c r="BJ78" s="50">
        <f t="shared" si="178"/>
        <v>0</v>
      </c>
      <c r="BL78" s="394">
        <f t="shared" si="179"/>
        <v>0</v>
      </c>
      <c r="BM78" s="201">
        <f t="shared" si="179"/>
        <v>0</v>
      </c>
      <c r="BN78" s="8">
        <f t="shared" si="180"/>
        <v>0</v>
      </c>
      <c r="BO78" s="50">
        <f t="shared" si="181"/>
        <v>0</v>
      </c>
      <c r="BQ78" s="394">
        <f t="shared" si="182"/>
        <v>0</v>
      </c>
      <c r="BR78" s="201">
        <f t="shared" si="182"/>
        <v>0</v>
      </c>
      <c r="BS78" s="8">
        <f t="shared" si="183"/>
        <v>0</v>
      </c>
      <c r="BT78" s="50">
        <f t="shared" si="184"/>
        <v>0</v>
      </c>
      <c r="BV78" s="394">
        <f t="shared" si="185"/>
        <v>0</v>
      </c>
      <c r="BW78" s="201">
        <f t="shared" si="185"/>
        <v>0</v>
      </c>
      <c r="BX78" s="8">
        <f t="shared" si="186"/>
        <v>0</v>
      </c>
      <c r="BY78" s="50">
        <f t="shared" si="187"/>
        <v>0</v>
      </c>
      <c r="CA78" s="394">
        <f t="shared" si="188"/>
        <v>0</v>
      </c>
      <c r="CB78" s="201">
        <f t="shared" si="188"/>
        <v>0</v>
      </c>
      <c r="CC78" s="8">
        <f t="shared" si="189"/>
        <v>0</v>
      </c>
      <c r="CD78" s="50">
        <f t="shared" si="190"/>
        <v>0</v>
      </c>
      <c r="CF78" s="394">
        <f t="shared" si="191"/>
        <v>0</v>
      </c>
      <c r="CG78" s="201">
        <f t="shared" si="191"/>
        <v>0</v>
      </c>
      <c r="CH78" s="8">
        <f t="shared" si="192"/>
        <v>0</v>
      </c>
      <c r="CI78" s="50">
        <f t="shared" si="193"/>
        <v>0</v>
      </c>
      <c r="CK78" s="394">
        <f t="shared" si="194"/>
        <v>0</v>
      </c>
      <c r="CL78" s="201">
        <f t="shared" si="194"/>
        <v>0</v>
      </c>
      <c r="CM78" s="8">
        <f t="shared" si="195"/>
        <v>0</v>
      </c>
      <c r="CN78" s="50">
        <f t="shared" si="196"/>
        <v>0</v>
      </c>
      <c r="CP78" s="394">
        <f t="shared" si="197"/>
        <v>0</v>
      </c>
      <c r="CQ78" s="201">
        <f t="shared" si="197"/>
        <v>0</v>
      </c>
      <c r="CR78" s="8">
        <f t="shared" si="198"/>
        <v>0</v>
      </c>
      <c r="CS78" s="50">
        <f t="shared" si="199"/>
        <v>0</v>
      </c>
      <c r="CU78" s="394">
        <f t="shared" si="200"/>
        <v>0</v>
      </c>
      <c r="CV78" s="201">
        <f t="shared" si="200"/>
        <v>0</v>
      </c>
      <c r="CW78" s="8">
        <f t="shared" si="201"/>
        <v>0</v>
      </c>
      <c r="CX78" s="50">
        <f t="shared" si="202"/>
        <v>0</v>
      </c>
      <c r="CZ78" s="394">
        <f t="shared" si="203"/>
        <v>0</v>
      </c>
      <c r="DA78" s="201">
        <f t="shared" si="203"/>
        <v>0</v>
      </c>
      <c r="DB78" s="8">
        <f t="shared" si="204"/>
        <v>0</v>
      </c>
      <c r="DC78" s="50">
        <f t="shared" si="205"/>
        <v>0</v>
      </c>
      <c r="DE78" s="394">
        <f t="shared" si="206"/>
        <v>0</v>
      </c>
      <c r="DF78" s="201">
        <f t="shared" si="206"/>
        <v>0</v>
      </c>
      <c r="DG78" s="8">
        <f t="shared" si="207"/>
        <v>0</v>
      </c>
      <c r="DH78" s="50">
        <f t="shared" si="208"/>
        <v>0</v>
      </c>
      <c r="DJ78" s="394">
        <f t="shared" si="209"/>
        <v>0</v>
      </c>
      <c r="DK78" s="201">
        <f t="shared" si="209"/>
        <v>0</v>
      </c>
      <c r="DL78" s="8">
        <f t="shared" si="210"/>
        <v>0</v>
      </c>
      <c r="DM78" s="50">
        <f t="shared" si="211"/>
        <v>0</v>
      </c>
      <c r="DO78" s="394">
        <f t="shared" si="212"/>
        <v>0</v>
      </c>
      <c r="DP78" s="201">
        <f t="shared" si="212"/>
        <v>0</v>
      </c>
      <c r="DQ78" s="8">
        <f t="shared" si="213"/>
        <v>0</v>
      </c>
      <c r="DR78" s="50">
        <f t="shared" si="214"/>
        <v>0</v>
      </c>
      <c r="DT78" s="51">
        <f t="shared" si="145"/>
        <v>0</v>
      </c>
      <c r="DU78" s="50">
        <f t="shared" si="146"/>
        <v>0</v>
      </c>
      <c r="DV78" s="51">
        <v>0</v>
      </c>
      <c r="DW78" s="50">
        <f t="shared" si="147"/>
        <v>0</v>
      </c>
      <c r="DX78" s="51">
        <f t="shared" si="149"/>
        <v>0</v>
      </c>
      <c r="DY78" s="53">
        <f t="shared" si="148"/>
        <v>0</v>
      </c>
      <c r="DZ78" s="307">
        <f t="shared" si="144"/>
        <v>0</v>
      </c>
    </row>
    <row r="79" spans="1:130" ht="18" customHeight="1" x14ac:dyDescent="0.3">
      <c r="A79" s="6"/>
      <c r="B79" s="286"/>
      <c r="C79" s="196"/>
      <c r="D79" s="14"/>
      <c r="E79" s="239">
        <v>15000</v>
      </c>
      <c r="F79" s="263">
        <f t="shared" ref="F79:F80" si="215">E79/$I$3</f>
        <v>394.73684210526318</v>
      </c>
      <c r="G79" s="263"/>
      <c r="H79" s="263" t="s">
        <v>691</v>
      </c>
      <c r="I79" s="58"/>
      <c r="J79" s="56"/>
      <c r="K79" s="265"/>
      <c r="L79" s="264"/>
      <c r="M79" s="57"/>
      <c r="N79" s="394"/>
      <c r="O79" s="214"/>
      <c r="P79" s="8">
        <f t="shared" si="150"/>
        <v>0</v>
      </c>
      <c r="Q79" s="50">
        <f t="shared" si="151"/>
        <v>0</v>
      </c>
      <c r="S79" s="382">
        <f t="shared" si="152"/>
        <v>0</v>
      </c>
      <c r="T79" s="201">
        <f t="shared" si="152"/>
        <v>0</v>
      </c>
      <c r="U79" s="8">
        <f t="shared" si="153"/>
        <v>0</v>
      </c>
      <c r="V79" s="50">
        <f t="shared" si="154"/>
        <v>0</v>
      </c>
      <c r="X79" s="394">
        <f t="shared" si="155"/>
        <v>0</v>
      </c>
      <c r="Y79" s="201">
        <f t="shared" si="155"/>
        <v>0</v>
      </c>
      <c r="Z79" s="8">
        <f t="shared" si="156"/>
        <v>0</v>
      </c>
      <c r="AA79" s="50">
        <f t="shared" si="157"/>
        <v>0</v>
      </c>
      <c r="AC79" s="394">
        <f t="shared" si="158"/>
        <v>0</v>
      </c>
      <c r="AD79" s="201">
        <f t="shared" si="158"/>
        <v>0</v>
      </c>
      <c r="AE79" s="8">
        <f t="shared" si="159"/>
        <v>0</v>
      </c>
      <c r="AF79" s="50">
        <f t="shared" si="160"/>
        <v>0</v>
      </c>
      <c r="AH79" s="394">
        <f t="shared" si="161"/>
        <v>0</v>
      </c>
      <c r="AI79" s="201">
        <f t="shared" si="161"/>
        <v>0</v>
      </c>
      <c r="AJ79" s="8">
        <f t="shared" si="162"/>
        <v>0</v>
      </c>
      <c r="AK79" s="50">
        <f t="shared" si="163"/>
        <v>0</v>
      </c>
      <c r="AM79" s="394">
        <f t="shared" si="164"/>
        <v>0</v>
      </c>
      <c r="AN79" s="201">
        <f t="shared" si="164"/>
        <v>0</v>
      </c>
      <c r="AO79" s="8">
        <f t="shared" si="165"/>
        <v>0</v>
      </c>
      <c r="AP79" s="50">
        <f t="shared" si="166"/>
        <v>0</v>
      </c>
      <c r="AR79" s="394">
        <f t="shared" si="167"/>
        <v>0</v>
      </c>
      <c r="AS79" s="201">
        <f t="shared" si="167"/>
        <v>0</v>
      </c>
      <c r="AT79" s="8">
        <f t="shared" si="168"/>
        <v>0</v>
      </c>
      <c r="AU79" s="50">
        <f t="shared" si="169"/>
        <v>0</v>
      </c>
      <c r="AW79" s="394">
        <f t="shared" si="170"/>
        <v>0</v>
      </c>
      <c r="AX79" s="201">
        <f t="shared" si="170"/>
        <v>0</v>
      </c>
      <c r="AY79" s="8">
        <f t="shared" si="171"/>
        <v>0</v>
      </c>
      <c r="AZ79" s="50">
        <f t="shared" si="172"/>
        <v>0</v>
      </c>
      <c r="BB79" s="394">
        <f t="shared" si="173"/>
        <v>0</v>
      </c>
      <c r="BC79" s="201">
        <f t="shared" si="173"/>
        <v>0</v>
      </c>
      <c r="BD79" s="8">
        <f t="shared" si="174"/>
        <v>0</v>
      </c>
      <c r="BE79" s="50">
        <f t="shared" si="175"/>
        <v>0</v>
      </c>
      <c r="BG79" s="394">
        <f t="shared" si="176"/>
        <v>0</v>
      </c>
      <c r="BH79" s="201">
        <f t="shared" si="176"/>
        <v>0</v>
      </c>
      <c r="BI79" s="8">
        <f t="shared" si="177"/>
        <v>0</v>
      </c>
      <c r="BJ79" s="50">
        <f t="shared" si="178"/>
        <v>0</v>
      </c>
      <c r="BL79" s="394">
        <f t="shared" si="179"/>
        <v>0</v>
      </c>
      <c r="BM79" s="201">
        <f t="shared" si="179"/>
        <v>0</v>
      </c>
      <c r="BN79" s="8">
        <f t="shared" si="180"/>
        <v>0</v>
      </c>
      <c r="BO79" s="50">
        <f t="shared" si="181"/>
        <v>0</v>
      </c>
      <c r="BQ79" s="394">
        <f t="shared" si="182"/>
        <v>0</v>
      </c>
      <c r="BR79" s="201">
        <f t="shared" si="182"/>
        <v>0</v>
      </c>
      <c r="BS79" s="8">
        <f t="shared" si="183"/>
        <v>0</v>
      </c>
      <c r="BT79" s="50">
        <f t="shared" si="184"/>
        <v>0</v>
      </c>
      <c r="BV79" s="394">
        <f t="shared" si="185"/>
        <v>0</v>
      </c>
      <c r="BW79" s="201">
        <f t="shared" si="185"/>
        <v>0</v>
      </c>
      <c r="BX79" s="8">
        <f t="shared" si="186"/>
        <v>0</v>
      </c>
      <c r="BY79" s="50">
        <f t="shared" si="187"/>
        <v>0</v>
      </c>
      <c r="CA79" s="394">
        <f t="shared" si="188"/>
        <v>0</v>
      </c>
      <c r="CB79" s="201">
        <f t="shared" si="188"/>
        <v>0</v>
      </c>
      <c r="CC79" s="8">
        <f t="shared" si="189"/>
        <v>0</v>
      </c>
      <c r="CD79" s="50">
        <f t="shared" si="190"/>
        <v>0</v>
      </c>
      <c r="CF79" s="394">
        <f t="shared" si="191"/>
        <v>0</v>
      </c>
      <c r="CG79" s="201">
        <f t="shared" si="191"/>
        <v>0</v>
      </c>
      <c r="CH79" s="8">
        <f t="shared" si="192"/>
        <v>0</v>
      </c>
      <c r="CI79" s="50">
        <f t="shared" si="193"/>
        <v>0</v>
      </c>
      <c r="CK79" s="394">
        <f t="shared" si="194"/>
        <v>0</v>
      </c>
      <c r="CL79" s="201">
        <f t="shared" si="194"/>
        <v>0</v>
      </c>
      <c r="CM79" s="8">
        <f t="shared" si="195"/>
        <v>0</v>
      </c>
      <c r="CN79" s="50">
        <f t="shared" si="196"/>
        <v>0</v>
      </c>
      <c r="CP79" s="394">
        <f t="shared" si="197"/>
        <v>0</v>
      </c>
      <c r="CQ79" s="201">
        <f t="shared" si="197"/>
        <v>0</v>
      </c>
      <c r="CR79" s="8">
        <f t="shared" si="198"/>
        <v>0</v>
      </c>
      <c r="CS79" s="50">
        <f t="shared" si="199"/>
        <v>0</v>
      </c>
      <c r="CU79" s="394">
        <f t="shared" si="200"/>
        <v>0</v>
      </c>
      <c r="CV79" s="201">
        <f t="shared" si="200"/>
        <v>0</v>
      </c>
      <c r="CW79" s="8">
        <f t="shared" si="201"/>
        <v>0</v>
      </c>
      <c r="CX79" s="50">
        <f t="shared" si="202"/>
        <v>0</v>
      </c>
      <c r="CZ79" s="394">
        <f t="shared" si="203"/>
        <v>0</v>
      </c>
      <c r="DA79" s="201">
        <f t="shared" si="203"/>
        <v>0</v>
      </c>
      <c r="DB79" s="8">
        <f t="shared" si="204"/>
        <v>0</v>
      </c>
      <c r="DC79" s="50">
        <f t="shared" si="205"/>
        <v>0</v>
      </c>
      <c r="DE79" s="394">
        <f t="shared" si="206"/>
        <v>0</v>
      </c>
      <c r="DF79" s="201">
        <f t="shared" si="206"/>
        <v>0</v>
      </c>
      <c r="DG79" s="8">
        <f t="shared" si="207"/>
        <v>0</v>
      </c>
      <c r="DH79" s="50">
        <f t="shared" si="208"/>
        <v>0</v>
      </c>
      <c r="DJ79" s="394">
        <f t="shared" si="209"/>
        <v>0</v>
      </c>
      <c r="DK79" s="201">
        <f t="shared" si="209"/>
        <v>0</v>
      </c>
      <c r="DL79" s="8">
        <f t="shared" si="210"/>
        <v>0</v>
      </c>
      <c r="DM79" s="50">
        <f t="shared" si="211"/>
        <v>0</v>
      </c>
      <c r="DO79" s="394">
        <f t="shared" si="212"/>
        <v>0</v>
      </c>
      <c r="DP79" s="201">
        <f t="shared" si="212"/>
        <v>0</v>
      </c>
      <c r="DQ79" s="8">
        <f t="shared" si="213"/>
        <v>0</v>
      </c>
      <c r="DR79" s="50">
        <f t="shared" si="214"/>
        <v>0</v>
      </c>
      <c r="DT79" s="51">
        <f t="shared" si="145"/>
        <v>0</v>
      </c>
      <c r="DU79" s="50">
        <f t="shared" si="146"/>
        <v>0</v>
      </c>
      <c r="DV79" s="51">
        <v>0</v>
      </c>
      <c r="DW79" s="50">
        <f t="shared" si="147"/>
        <v>0</v>
      </c>
      <c r="DX79" s="51">
        <f t="shared" si="149"/>
        <v>0</v>
      </c>
      <c r="DY79" s="53">
        <f t="shared" si="148"/>
        <v>0</v>
      </c>
      <c r="DZ79" s="307">
        <f t="shared" si="144"/>
        <v>0</v>
      </c>
    </row>
    <row r="80" spans="1:130" ht="18" customHeight="1" x14ac:dyDescent="0.3">
      <c r="B80" s="286"/>
      <c r="C80" s="60"/>
      <c r="D80" s="1"/>
      <c r="E80" s="239">
        <f>E73*0.25</f>
        <v>50000</v>
      </c>
      <c r="F80" s="263">
        <f t="shared" si="215"/>
        <v>1315.7894736842106</v>
      </c>
      <c r="G80" s="274"/>
      <c r="H80" s="263" t="s">
        <v>691</v>
      </c>
      <c r="I80" s="56"/>
      <c r="J80" s="56"/>
      <c r="K80" s="265"/>
      <c r="L80" s="264"/>
      <c r="M80" s="57"/>
      <c r="N80" s="394"/>
      <c r="O80" s="214"/>
      <c r="P80" s="8">
        <f t="shared" si="150"/>
        <v>0</v>
      </c>
      <c r="Q80" s="50">
        <f t="shared" si="151"/>
        <v>0</v>
      </c>
      <c r="S80" s="382">
        <f t="shared" si="152"/>
        <v>0</v>
      </c>
      <c r="T80" s="201">
        <f t="shared" si="152"/>
        <v>0</v>
      </c>
      <c r="U80" s="8">
        <f t="shared" si="153"/>
        <v>0</v>
      </c>
      <c r="V80" s="50">
        <f t="shared" si="154"/>
        <v>0</v>
      </c>
      <c r="X80" s="394">
        <f t="shared" si="155"/>
        <v>0</v>
      </c>
      <c r="Y80" s="201">
        <f t="shared" si="155"/>
        <v>0</v>
      </c>
      <c r="Z80" s="8">
        <f t="shared" si="156"/>
        <v>0</v>
      </c>
      <c r="AA80" s="50">
        <f t="shared" si="157"/>
        <v>0</v>
      </c>
      <c r="AC80" s="394">
        <f t="shared" si="158"/>
        <v>0</v>
      </c>
      <c r="AD80" s="201">
        <f t="shared" si="158"/>
        <v>0</v>
      </c>
      <c r="AE80" s="8">
        <f t="shared" si="159"/>
        <v>0</v>
      </c>
      <c r="AF80" s="50">
        <f t="shared" si="160"/>
        <v>0</v>
      </c>
      <c r="AH80" s="394">
        <f t="shared" si="161"/>
        <v>0</v>
      </c>
      <c r="AI80" s="201">
        <f t="shared" si="161"/>
        <v>0</v>
      </c>
      <c r="AJ80" s="8">
        <f t="shared" si="162"/>
        <v>0</v>
      </c>
      <c r="AK80" s="50">
        <f t="shared" si="163"/>
        <v>0</v>
      </c>
      <c r="AM80" s="394">
        <f t="shared" si="164"/>
        <v>0</v>
      </c>
      <c r="AN80" s="201">
        <f t="shared" si="164"/>
        <v>0</v>
      </c>
      <c r="AO80" s="8">
        <f t="shared" si="165"/>
        <v>0</v>
      </c>
      <c r="AP80" s="50">
        <f t="shared" si="166"/>
        <v>0</v>
      </c>
      <c r="AR80" s="394">
        <f t="shared" si="167"/>
        <v>0</v>
      </c>
      <c r="AS80" s="201">
        <f t="shared" si="167"/>
        <v>0</v>
      </c>
      <c r="AT80" s="8">
        <f t="shared" si="168"/>
        <v>0</v>
      </c>
      <c r="AU80" s="50">
        <f t="shared" si="169"/>
        <v>0</v>
      </c>
      <c r="AW80" s="394">
        <f t="shared" si="170"/>
        <v>0</v>
      </c>
      <c r="AX80" s="201">
        <f t="shared" si="170"/>
        <v>0</v>
      </c>
      <c r="AY80" s="8">
        <f t="shared" si="171"/>
        <v>0</v>
      </c>
      <c r="AZ80" s="50">
        <f t="shared" si="172"/>
        <v>0</v>
      </c>
      <c r="BB80" s="394">
        <f t="shared" si="173"/>
        <v>0</v>
      </c>
      <c r="BC80" s="201">
        <f t="shared" si="173"/>
        <v>0</v>
      </c>
      <c r="BD80" s="8">
        <f t="shared" si="174"/>
        <v>0</v>
      </c>
      <c r="BE80" s="50">
        <f t="shared" si="175"/>
        <v>0</v>
      </c>
      <c r="BG80" s="394">
        <f t="shared" si="176"/>
        <v>0</v>
      </c>
      <c r="BH80" s="201">
        <f t="shared" si="176"/>
        <v>0</v>
      </c>
      <c r="BI80" s="8">
        <f t="shared" si="177"/>
        <v>0</v>
      </c>
      <c r="BJ80" s="50">
        <f t="shared" si="178"/>
        <v>0</v>
      </c>
      <c r="BL80" s="394">
        <f t="shared" si="179"/>
        <v>0</v>
      </c>
      <c r="BM80" s="201">
        <f t="shared" si="179"/>
        <v>0</v>
      </c>
      <c r="BN80" s="8">
        <f t="shared" si="180"/>
        <v>0</v>
      </c>
      <c r="BO80" s="50">
        <f t="shared" si="181"/>
        <v>0</v>
      </c>
      <c r="BQ80" s="394">
        <f t="shared" si="182"/>
        <v>0</v>
      </c>
      <c r="BR80" s="201">
        <f t="shared" si="182"/>
        <v>0</v>
      </c>
      <c r="BS80" s="8">
        <f t="shared" si="183"/>
        <v>0</v>
      </c>
      <c r="BT80" s="50">
        <f t="shared" si="184"/>
        <v>0</v>
      </c>
      <c r="BV80" s="394">
        <f t="shared" si="185"/>
        <v>0</v>
      </c>
      <c r="BW80" s="201">
        <f t="shared" si="185"/>
        <v>0</v>
      </c>
      <c r="BX80" s="8">
        <f t="shared" si="186"/>
        <v>0</v>
      </c>
      <c r="BY80" s="50">
        <f t="shared" si="187"/>
        <v>0</v>
      </c>
      <c r="CA80" s="394">
        <f t="shared" si="188"/>
        <v>0</v>
      </c>
      <c r="CB80" s="201">
        <f t="shared" si="188"/>
        <v>0</v>
      </c>
      <c r="CC80" s="8">
        <f t="shared" si="189"/>
        <v>0</v>
      </c>
      <c r="CD80" s="50">
        <f t="shared" si="190"/>
        <v>0</v>
      </c>
      <c r="CF80" s="394">
        <f t="shared" si="191"/>
        <v>0</v>
      </c>
      <c r="CG80" s="201">
        <f t="shared" si="191"/>
        <v>0</v>
      </c>
      <c r="CH80" s="8">
        <f t="shared" si="192"/>
        <v>0</v>
      </c>
      <c r="CI80" s="50">
        <f t="shared" si="193"/>
        <v>0</v>
      </c>
      <c r="CK80" s="394">
        <f t="shared" si="194"/>
        <v>0</v>
      </c>
      <c r="CL80" s="201">
        <f t="shared" si="194"/>
        <v>0</v>
      </c>
      <c r="CM80" s="8">
        <f t="shared" si="195"/>
        <v>0</v>
      </c>
      <c r="CN80" s="50">
        <f t="shared" si="196"/>
        <v>0</v>
      </c>
      <c r="CP80" s="394">
        <f t="shared" si="197"/>
        <v>0</v>
      </c>
      <c r="CQ80" s="201">
        <f t="shared" si="197"/>
        <v>0</v>
      </c>
      <c r="CR80" s="8">
        <f t="shared" si="198"/>
        <v>0</v>
      </c>
      <c r="CS80" s="50">
        <f t="shared" si="199"/>
        <v>0</v>
      </c>
      <c r="CU80" s="394">
        <f t="shared" si="200"/>
        <v>0</v>
      </c>
      <c r="CV80" s="201">
        <f t="shared" si="200"/>
        <v>0</v>
      </c>
      <c r="CW80" s="8">
        <f t="shared" si="201"/>
        <v>0</v>
      </c>
      <c r="CX80" s="50">
        <f t="shared" si="202"/>
        <v>0</v>
      </c>
      <c r="CZ80" s="394">
        <f t="shared" si="203"/>
        <v>0</v>
      </c>
      <c r="DA80" s="201">
        <f t="shared" si="203"/>
        <v>0</v>
      </c>
      <c r="DB80" s="8">
        <f t="shared" si="204"/>
        <v>0</v>
      </c>
      <c r="DC80" s="50">
        <f t="shared" si="205"/>
        <v>0</v>
      </c>
      <c r="DE80" s="394">
        <f t="shared" si="206"/>
        <v>0</v>
      </c>
      <c r="DF80" s="201">
        <f t="shared" si="206"/>
        <v>0</v>
      </c>
      <c r="DG80" s="8">
        <f t="shared" si="207"/>
        <v>0</v>
      </c>
      <c r="DH80" s="50">
        <f t="shared" si="208"/>
        <v>0</v>
      </c>
      <c r="DJ80" s="394">
        <f t="shared" si="209"/>
        <v>0</v>
      </c>
      <c r="DK80" s="201">
        <f t="shared" si="209"/>
        <v>0</v>
      </c>
      <c r="DL80" s="8">
        <f t="shared" si="210"/>
        <v>0</v>
      </c>
      <c r="DM80" s="50">
        <f t="shared" si="211"/>
        <v>0</v>
      </c>
      <c r="DO80" s="394">
        <f t="shared" si="212"/>
        <v>0</v>
      </c>
      <c r="DP80" s="201">
        <f t="shared" si="212"/>
        <v>0</v>
      </c>
      <c r="DQ80" s="8">
        <f t="shared" si="213"/>
        <v>0</v>
      </c>
      <c r="DR80" s="50">
        <f t="shared" si="214"/>
        <v>0</v>
      </c>
      <c r="DT80" s="51">
        <f t="shared" si="145"/>
        <v>0</v>
      </c>
      <c r="DU80" s="50">
        <f t="shared" si="146"/>
        <v>0</v>
      </c>
      <c r="DV80" s="51">
        <v>0</v>
      </c>
      <c r="DW80" s="50">
        <f t="shared" si="147"/>
        <v>0</v>
      </c>
      <c r="DX80" s="51">
        <f t="shared" si="149"/>
        <v>0</v>
      </c>
      <c r="DY80" s="53">
        <f t="shared" si="148"/>
        <v>0</v>
      </c>
      <c r="DZ80" s="307">
        <f t="shared" si="144"/>
        <v>0</v>
      </c>
    </row>
    <row r="81" spans="2:130" ht="18" customHeight="1" x14ac:dyDescent="0.3">
      <c r="B81" s="286"/>
      <c r="C81" s="342"/>
      <c r="D81" s="33"/>
      <c r="E81" s="239"/>
      <c r="F81" s="55"/>
      <c r="G81" s="274"/>
      <c r="H81" s="263"/>
      <c r="I81" s="56"/>
      <c r="J81" s="56"/>
      <c r="K81" s="265"/>
      <c r="L81" s="264"/>
      <c r="M81" s="57"/>
      <c r="N81" s="394"/>
      <c r="O81" s="214"/>
      <c r="P81" s="8">
        <f t="shared" si="150"/>
        <v>0</v>
      </c>
      <c r="Q81" s="50">
        <f t="shared" si="151"/>
        <v>0</v>
      </c>
      <c r="S81" s="382">
        <f t="shared" si="152"/>
        <v>0</v>
      </c>
      <c r="T81" s="201">
        <f t="shared" si="152"/>
        <v>0</v>
      </c>
      <c r="U81" s="8">
        <f t="shared" si="153"/>
        <v>0</v>
      </c>
      <c r="V81" s="50">
        <f t="shared" si="154"/>
        <v>0</v>
      </c>
      <c r="X81" s="394">
        <f t="shared" si="155"/>
        <v>0</v>
      </c>
      <c r="Y81" s="201">
        <f t="shared" si="155"/>
        <v>0</v>
      </c>
      <c r="Z81" s="8">
        <f t="shared" si="156"/>
        <v>0</v>
      </c>
      <c r="AA81" s="50">
        <f t="shared" si="157"/>
        <v>0</v>
      </c>
      <c r="AC81" s="394">
        <f t="shared" si="158"/>
        <v>0</v>
      </c>
      <c r="AD81" s="201">
        <f t="shared" si="158"/>
        <v>0</v>
      </c>
      <c r="AE81" s="8">
        <f t="shared" si="159"/>
        <v>0</v>
      </c>
      <c r="AF81" s="50">
        <f t="shared" si="160"/>
        <v>0</v>
      </c>
      <c r="AH81" s="394">
        <f t="shared" si="161"/>
        <v>0</v>
      </c>
      <c r="AI81" s="201">
        <f t="shared" si="161"/>
        <v>0</v>
      </c>
      <c r="AJ81" s="8">
        <f t="shared" si="162"/>
        <v>0</v>
      </c>
      <c r="AK81" s="50">
        <f t="shared" si="163"/>
        <v>0</v>
      </c>
      <c r="AM81" s="394">
        <f t="shared" si="164"/>
        <v>0</v>
      </c>
      <c r="AN81" s="201">
        <f t="shared" si="164"/>
        <v>0</v>
      </c>
      <c r="AO81" s="8">
        <f t="shared" si="165"/>
        <v>0</v>
      </c>
      <c r="AP81" s="50">
        <f t="shared" si="166"/>
        <v>0</v>
      </c>
      <c r="AR81" s="394">
        <f t="shared" si="167"/>
        <v>0</v>
      </c>
      <c r="AS81" s="201">
        <f t="shared" si="167"/>
        <v>0</v>
      </c>
      <c r="AT81" s="8">
        <f t="shared" si="168"/>
        <v>0</v>
      </c>
      <c r="AU81" s="50">
        <f t="shared" si="169"/>
        <v>0</v>
      </c>
      <c r="AW81" s="394">
        <f t="shared" si="170"/>
        <v>0</v>
      </c>
      <c r="AX81" s="201">
        <f t="shared" si="170"/>
        <v>0</v>
      </c>
      <c r="AY81" s="8">
        <f t="shared" si="171"/>
        <v>0</v>
      </c>
      <c r="AZ81" s="50">
        <f t="shared" si="172"/>
        <v>0</v>
      </c>
      <c r="BB81" s="394">
        <f t="shared" si="173"/>
        <v>0</v>
      </c>
      <c r="BC81" s="201">
        <f t="shared" si="173"/>
        <v>0</v>
      </c>
      <c r="BD81" s="8">
        <f t="shared" si="174"/>
        <v>0</v>
      </c>
      <c r="BE81" s="50">
        <f t="shared" si="175"/>
        <v>0</v>
      </c>
      <c r="BG81" s="394">
        <f t="shared" si="176"/>
        <v>0</v>
      </c>
      <c r="BH81" s="201">
        <f t="shared" si="176"/>
        <v>0</v>
      </c>
      <c r="BI81" s="8">
        <f t="shared" si="177"/>
        <v>0</v>
      </c>
      <c r="BJ81" s="50">
        <f t="shared" si="178"/>
        <v>0</v>
      </c>
      <c r="BL81" s="394">
        <f t="shared" si="179"/>
        <v>0</v>
      </c>
      <c r="BM81" s="201">
        <f t="shared" si="179"/>
        <v>0</v>
      </c>
      <c r="BN81" s="8">
        <f t="shared" si="180"/>
        <v>0</v>
      </c>
      <c r="BO81" s="50">
        <f t="shared" si="181"/>
        <v>0</v>
      </c>
      <c r="BQ81" s="394">
        <f t="shared" si="182"/>
        <v>0</v>
      </c>
      <c r="BR81" s="201">
        <f t="shared" si="182"/>
        <v>0</v>
      </c>
      <c r="BS81" s="8">
        <f t="shared" si="183"/>
        <v>0</v>
      </c>
      <c r="BT81" s="50">
        <f t="shared" si="184"/>
        <v>0</v>
      </c>
      <c r="BV81" s="394">
        <f t="shared" si="185"/>
        <v>0</v>
      </c>
      <c r="BW81" s="201">
        <f t="shared" si="185"/>
        <v>0</v>
      </c>
      <c r="BX81" s="8">
        <f t="shared" si="186"/>
        <v>0</v>
      </c>
      <c r="BY81" s="50">
        <f t="shared" si="187"/>
        <v>0</v>
      </c>
      <c r="CA81" s="394">
        <f t="shared" si="188"/>
        <v>0</v>
      </c>
      <c r="CB81" s="201">
        <f t="shared" si="188"/>
        <v>0</v>
      </c>
      <c r="CC81" s="8">
        <f t="shared" si="189"/>
        <v>0</v>
      </c>
      <c r="CD81" s="50">
        <f t="shared" si="190"/>
        <v>0</v>
      </c>
      <c r="CF81" s="394">
        <f t="shared" si="191"/>
        <v>0</v>
      </c>
      <c r="CG81" s="201">
        <f t="shared" si="191"/>
        <v>0</v>
      </c>
      <c r="CH81" s="8">
        <f t="shared" si="192"/>
        <v>0</v>
      </c>
      <c r="CI81" s="50">
        <f t="shared" si="193"/>
        <v>0</v>
      </c>
      <c r="CK81" s="394">
        <f t="shared" si="194"/>
        <v>0</v>
      </c>
      <c r="CL81" s="201">
        <f t="shared" si="194"/>
        <v>0</v>
      </c>
      <c r="CM81" s="8">
        <f t="shared" si="195"/>
        <v>0</v>
      </c>
      <c r="CN81" s="50">
        <f t="shared" si="196"/>
        <v>0</v>
      </c>
      <c r="CP81" s="394">
        <f t="shared" si="197"/>
        <v>0</v>
      </c>
      <c r="CQ81" s="201">
        <f t="shared" si="197"/>
        <v>0</v>
      </c>
      <c r="CR81" s="8">
        <f t="shared" si="198"/>
        <v>0</v>
      </c>
      <c r="CS81" s="50">
        <f t="shared" si="199"/>
        <v>0</v>
      </c>
      <c r="CU81" s="394">
        <f t="shared" si="200"/>
        <v>0</v>
      </c>
      <c r="CV81" s="201">
        <f t="shared" si="200"/>
        <v>0</v>
      </c>
      <c r="CW81" s="8">
        <f t="shared" si="201"/>
        <v>0</v>
      </c>
      <c r="CX81" s="50">
        <f t="shared" si="202"/>
        <v>0</v>
      </c>
      <c r="CZ81" s="394">
        <f t="shared" si="203"/>
        <v>0</v>
      </c>
      <c r="DA81" s="201">
        <f t="shared" si="203"/>
        <v>0</v>
      </c>
      <c r="DB81" s="8">
        <f t="shared" si="204"/>
        <v>0</v>
      </c>
      <c r="DC81" s="50">
        <f t="shared" si="205"/>
        <v>0</v>
      </c>
      <c r="DE81" s="394">
        <f t="shared" si="206"/>
        <v>0</v>
      </c>
      <c r="DF81" s="201">
        <f t="shared" si="206"/>
        <v>0</v>
      </c>
      <c r="DG81" s="8">
        <f t="shared" si="207"/>
        <v>0</v>
      </c>
      <c r="DH81" s="50">
        <f t="shared" si="208"/>
        <v>0</v>
      </c>
      <c r="DJ81" s="394">
        <f t="shared" si="209"/>
        <v>0</v>
      </c>
      <c r="DK81" s="201">
        <f t="shared" si="209"/>
        <v>0</v>
      </c>
      <c r="DL81" s="8">
        <f t="shared" si="210"/>
        <v>0</v>
      </c>
      <c r="DM81" s="50">
        <f t="shared" si="211"/>
        <v>0</v>
      </c>
      <c r="DO81" s="394">
        <f t="shared" si="212"/>
        <v>0</v>
      </c>
      <c r="DP81" s="201">
        <f t="shared" si="212"/>
        <v>0</v>
      </c>
      <c r="DQ81" s="8">
        <f t="shared" si="213"/>
        <v>0</v>
      </c>
      <c r="DR81" s="50">
        <f t="shared" si="214"/>
        <v>0</v>
      </c>
      <c r="DT81" s="51">
        <f t="shared" si="145"/>
        <v>0</v>
      </c>
      <c r="DU81" s="50">
        <f t="shared" si="146"/>
        <v>0</v>
      </c>
      <c r="DV81" s="51">
        <v>0</v>
      </c>
      <c r="DW81" s="50">
        <f t="shared" si="147"/>
        <v>0</v>
      </c>
      <c r="DX81" s="51">
        <f t="shared" si="149"/>
        <v>0</v>
      </c>
      <c r="DY81" s="53">
        <f t="shared" si="148"/>
        <v>0</v>
      </c>
      <c r="DZ81" s="307">
        <f t="shared" si="144"/>
        <v>0</v>
      </c>
    </row>
    <row r="82" spans="2:130" ht="18" customHeight="1" x14ac:dyDescent="0.3">
      <c r="B82" s="72"/>
      <c r="C82" s="54"/>
      <c r="D82" s="54"/>
      <c r="E82" s="239"/>
      <c r="F82" s="263"/>
      <c r="G82" s="274"/>
      <c r="H82" s="263"/>
      <c r="I82" s="56"/>
      <c r="J82" s="56"/>
      <c r="K82" s="265"/>
      <c r="L82" s="264"/>
      <c r="M82" s="57"/>
      <c r="N82" s="394"/>
      <c r="O82" s="214"/>
      <c r="P82" s="8">
        <f t="shared" si="150"/>
        <v>0</v>
      </c>
      <c r="Q82" s="50">
        <f t="shared" si="151"/>
        <v>0</v>
      </c>
      <c r="S82" s="382">
        <f t="shared" si="152"/>
        <v>0</v>
      </c>
      <c r="T82" s="201">
        <f t="shared" si="152"/>
        <v>0</v>
      </c>
      <c r="U82" s="8">
        <f t="shared" si="153"/>
        <v>0</v>
      </c>
      <c r="V82" s="50">
        <f t="shared" si="154"/>
        <v>0</v>
      </c>
      <c r="X82" s="394">
        <f t="shared" si="155"/>
        <v>0</v>
      </c>
      <c r="Y82" s="201">
        <f t="shared" si="155"/>
        <v>0</v>
      </c>
      <c r="Z82" s="8">
        <f t="shared" si="156"/>
        <v>0</v>
      </c>
      <c r="AA82" s="50">
        <f t="shared" si="157"/>
        <v>0</v>
      </c>
      <c r="AC82" s="394">
        <f t="shared" si="158"/>
        <v>0</v>
      </c>
      <c r="AD82" s="201">
        <f t="shared" si="158"/>
        <v>0</v>
      </c>
      <c r="AE82" s="8">
        <f t="shared" si="159"/>
        <v>0</v>
      </c>
      <c r="AF82" s="50">
        <f t="shared" si="160"/>
        <v>0</v>
      </c>
      <c r="AH82" s="394">
        <f t="shared" si="161"/>
        <v>0</v>
      </c>
      <c r="AI82" s="201">
        <f t="shared" si="161"/>
        <v>0</v>
      </c>
      <c r="AJ82" s="8">
        <f t="shared" si="162"/>
        <v>0</v>
      </c>
      <c r="AK82" s="50">
        <f t="shared" si="163"/>
        <v>0</v>
      </c>
      <c r="AM82" s="394">
        <f t="shared" si="164"/>
        <v>0</v>
      </c>
      <c r="AN82" s="201">
        <f t="shared" si="164"/>
        <v>0</v>
      </c>
      <c r="AO82" s="8">
        <f t="shared" si="165"/>
        <v>0</v>
      </c>
      <c r="AP82" s="50">
        <f t="shared" si="166"/>
        <v>0</v>
      </c>
      <c r="AR82" s="394">
        <f t="shared" si="167"/>
        <v>0</v>
      </c>
      <c r="AS82" s="201">
        <f t="shared" si="167"/>
        <v>0</v>
      </c>
      <c r="AT82" s="8">
        <f t="shared" si="168"/>
        <v>0</v>
      </c>
      <c r="AU82" s="50">
        <f t="shared" si="169"/>
        <v>0</v>
      </c>
      <c r="AW82" s="394">
        <f t="shared" si="170"/>
        <v>0</v>
      </c>
      <c r="AX82" s="201">
        <f t="shared" si="170"/>
        <v>0</v>
      </c>
      <c r="AY82" s="8">
        <f t="shared" si="171"/>
        <v>0</v>
      </c>
      <c r="AZ82" s="50">
        <f t="shared" si="172"/>
        <v>0</v>
      </c>
      <c r="BB82" s="394">
        <f t="shared" si="173"/>
        <v>0</v>
      </c>
      <c r="BC82" s="201">
        <f t="shared" si="173"/>
        <v>0</v>
      </c>
      <c r="BD82" s="8">
        <f t="shared" si="174"/>
        <v>0</v>
      </c>
      <c r="BE82" s="50">
        <f t="shared" si="175"/>
        <v>0</v>
      </c>
      <c r="BG82" s="394">
        <f t="shared" si="176"/>
        <v>0</v>
      </c>
      <c r="BH82" s="201">
        <f t="shared" si="176"/>
        <v>0</v>
      </c>
      <c r="BI82" s="8">
        <f t="shared" si="177"/>
        <v>0</v>
      </c>
      <c r="BJ82" s="50">
        <f t="shared" si="178"/>
        <v>0</v>
      </c>
      <c r="BL82" s="394">
        <f t="shared" si="179"/>
        <v>0</v>
      </c>
      <c r="BM82" s="201">
        <f t="shared" si="179"/>
        <v>0</v>
      </c>
      <c r="BN82" s="8">
        <f t="shared" si="180"/>
        <v>0</v>
      </c>
      <c r="BO82" s="50">
        <f t="shared" si="181"/>
        <v>0</v>
      </c>
      <c r="BQ82" s="394">
        <f t="shared" si="182"/>
        <v>0</v>
      </c>
      <c r="BR82" s="201">
        <f t="shared" si="182"/>
        <v>0</v>
      </c>
      <c r="BS82" s="8">
        <f t="shared" si="183"/>
        <v>0</v>
      </c>
      <c r="BT82" s="50">
        <f t="shared" si="184"/>
        <v>0</v>
      </c>
      <c r="BV82" s="394">
        <f t="shared" si="185"/>
        <v>0</v>
      </c>
      <c r="BW82" s="201">
        <f t="shared" si="185"/>
        <v>0</v>
      </c>
      <c r="BX82" s="8">
        <f t="shared" si="186"/>
        <v>0</v>
      </c>
      <c r="BY82" s="50">
        <f t="shared" si="187"/>
        <v>0</v>
      </c>
      <c r="CA82" s="394">
        <f t="shared" si="188"/>
        <v>0</v>
      </c>
      <c r="CB82" s="201">
        <f t="shared" si="188"/>
        <v>0</v>
      </c>
      <c r="CC82" s="8">
        <f t="shared" si="189"/>
        <v>0</v>
      </c>
      <c r="CD82" s="50">
        <f t="shared" si="190"/>
        <v>0</v>
      </c>
      <c r="CF82" s="394">
        <f t="shared" si="191"/>
        <v>0</v>
      </c>
      <c r="CG82" s="201">
        <f t="shared" si="191"/>
        <v>0</v>
      </c>
      <c r="CH82" s="8">
        <f t="shared" si="192"/>
        <v>0</v>
      </c>
      <c r="CI82" s="50">
        <f t="shared" si="193"/>
        <v>0</v>
      </c>
      <c r="CK82" s="394">
        <f t="shared" si="194"/>
        <v>0</v>
      </c>
      <c r="CL82" s="201">
        <f t="shared" si="194"/>
        <v>0</v>
      </c>
      <c r="CM82" s="8">
        <f t="shared" si="195"/>
        <v>0</v>
      </c>
      <c r="CN82" s="50">
        <f t="shared" si="196"/>
        <v>0</v>
      </c>
      <c r="CP82" s="394">
        <f t="shared" si="197"/>
        <v>0</v>
      </c>
      <c r="CQ82" s="201">
        <f t="shared" si="197"/>
        <v>0</v>
      </c>
      <c r="CR82" s="8">
        <f t="shared" si="198"/>
        <v>0</v>
      </c>
      <c r="CS82" s="50">
        <f t="shared" si="199"/>
        <v>0</v>
      </c>
      <c r="CU82" s="394">
        <f t="shared" si="200"/>
        <v>0</v>
      </c>
      <c r="CV82" s="201">
        <f t="shared" si="200"/>
        <v>0</v>
      </c>
      <c r="CW82" s="8">
        <f t="shared" si="201"/>
        <v>0</v>
      </c>
      <c r="CX82" s="50">
        <f t="shared" si="202"/>
        <v>0</v>
      </c>
      <c r="CZ82" s="394">
        <f t="shared" si="203"/>
        <v>0</v>
      </c>
      <c r="DA82" s="201">
        <f t="shared" si="203"/>
        <v>0</v>
      </c>
      <c r="DB82" s="8">
        <f t="shared" si="204"/>
        <v>0</v>
      </c>
      <c r="DC82" s="50">
        <f t="shared" si="205"/>
        <v>0</v>
      </c>
      <c r="DE82" s="394">
        <f t="shared" si="206"/>
        <v>0</v>
      </c>
      <c r="DF82" s="201">
        <f t="shared" si="206"/>
        <v>0</v>
      </c>
      <c r="DG82" s="8">
        <f t="shared" si="207"/>
        <v>0</v>
      </c>
      <c r="DH82" s="50">
        <f t="shared" si="208"/>
        <v>0</v>
      </c>
      <c r="DJ82" s="394">
        <f t="shared" si="209"/>
        <v>0</v>
      </c>
      <c r="DK82" s="201">
        <f t="shared" si="209"/>
        <v>0</v>
      </c>
      <c r="DL82" s="8">
        <f t="shared" si="210"/>
        <v>0</v>
      </c>
      <c r="DM82" s="50">
        <f t="shared" si="211"/>
        <v>0</v>
      </c>
      <c r="DO82" s="394">
        <f t="shared" si="212"/>
        <v>0</v>
      </c>
      <c r="DP82" s="201">
        <f t="shared" si="212"/>
        <v>0</v>
      </c>
      <c r="DQ82" s="8">
        <f t="shared" si="213"/>
        <v>0</v>
      </c>
      <c r="DR82" s="50">
        <f t="shared" si="214"/>
        <v>0</v>
      </c>
      <c r="DT82" s="51">
        <f t="shared" si="145"/>
        <v>0</v>
      </c>
      <c r="DU82" s="50">
        <f t="shared" si="146"/>
        <v>0</v>
      </c>
      <c r="DV82" s="51">
        <v>0</v>
      </c>
      <c r="DW82" s="50">
        <f t="shared" si="147"/>
        <v>0</v>
      </c>
      <c r="DX82" s="51">
        <f t="shared" si="149"/>
        <v>0</v>
      </c>
      <c r="DY82" s="53">
        <f t="shared" si="148"/>
        <v>0</v>
      </c>
      <c r="DZ82" s="307">
        <f t="shared" si="144"/>
        <v>0</v>
      </c>
    </row>
    <row r="83" spans="2:130" ht="18" customHeight="1" x14ac:dyDescent="0.3">
      <c r="B83" s="87"/>
      <c r="C83" s="54"/>
      <c r="D83" s="54"/>
      <c r="E83" s="239"/>
      <c r="F83" s="263"/>
      <c r="G83" s="274"/>
      <c r="H83" s="263"/>
      <c r="I83" s="56"/>
      <c r="J83" s="56"/>
      <c r="K83" s="265"/>
      <c r="L83" s="264"/>
      <c r="M83" s="57"/>
      <c r="N83" s="394"/>
      <c r="O83" s="214"/>
      <c r="P83" s="8">
        <f t="shared" si="150"/>
        <v>0</v>
      </c>
      <c r="Q83" s="50">
        <f t="shared" si="151"/>
        <v>0</v>
      </c>
      <c r="S83" s="382">
        <f t="shared" si="152"/>
        <v>0</v>
      </c>
      <c r="T83" s="201">
        <f t="shared" si="152"/>
        <v>0</v>
      </c>
      <c r="U83" s="8">
        <f t="shared" si="153"/>
        <v>0</v>
      </c>
      <c r="V83" s="50">
        <f t="shared" si="154"/>
        <v>0</v>
      </c>
      <c r="X83" s="394">
        <f t="shared" si="155"/>
        <v>0</v>
      </c>
      <c r="Y83" s="201">
        <f t="shared" si="155"/>
        <v>0</v>
      </c>
      <c r="Z83" s="8">
        <f t="shared" si="156"/>
        <v>0</v>
      </c>
      <c r="AA83" s="50">
        <f t="shared" si="157"/>
        <v>0</v>
      </c>
      <c r="AC83" s="394">
        <f t="shared" si="158"/>
        <v>0</v>
      </c>
      <c r="AD83" s="201">
        <f t="shared" si="158"/>
        <v>0</v>
      </c>
      <c r="AE83" s="8">
        <f t="shared" si="159"/>
        <v>0</v>
      </c>
      <c r="AF83" s="50">
        <f t="shared" si="160"/>
        <v>0</v>
      </c>
      <c r="AH83" s="394">
        <f t="shared" si="161"/>
        <v>0</v>
      </c>
      <c r="AI83" s="201">
        <f t="shared" si="161"/>
        <v>0</v>
      </c>
      <c r="AJ83" s="8">
        <f t="shared" si="162"/>
        <v>0</v>
      </c>
      <c r="AK83" s="50">
        <f t="shared" si="163"/>
        <v>0</v>
      </c>
      <c r="AM83" s="394">
        <f t="shared" si="164"/>
        <v>0</v>
      </c>
      <c r="AN83" s="201">
        <f t="shared" si="164"/>
        <v>0</v>
      </c>
      <c r="AO83" s="8">
        <f t="shared" si="165"/>
        <v>0</v>
      </c>
      <c r="AP83" s="50">
        <f t="shared" si="166"/>
        <v>0</v>
      </c>
      <c r="AR83" s="394">
        <f t="shared" si="167"/>
        <v>0</v>
      </c>
      <c r="AS83" s="201">
        <f t="shared" si="167"/>
        <v>0</v>
      </c>
      <c r="AT83" s="8">
        <f t="shared" si="168"/>
        <v>0</v>
      </c>
      <c r="AU83" s="50">
        <f t="shared" si="169"/>
        <v>0</v>
      </c>
      <c r="AW83" s="394">
        <f t="shared" si="170"/>
        <v>0</v>
      </c>
      <c r="AX83" s="201">
        <f t="shared" si="170"/>
        <v>0</v>
      </c>
      <c r="AY83" s="8">
        <f t="shared" si="171"/>
        <v>0</v>
      </c>
      <c r="AZ83" s="50">
        <f t="shared" si="172"/>
        <v>0</v>
      </c>
      <c r="BB83" s="394">
        <f t="shared" si="173"/>
        <v>0</v>
      </c>
      <c r="BC83" s="201">
        <f t="shared" si="173"/>
        <v>0</v>
      </c>
      <c r="BD83" s="8">
        <f t="shared" si="174"/>
        <v>0</v>
      </c>
      <c r="BE83" s="50">
        <f t="shared" si="175"/>
        <v>0</v>
      </c>
      <c r="BG83" s="394">
        <f t="shared" si="176"/>
        <v>0</v>
      </c>
      <c r="BH83" s="201">
        <f t="shared" si="176"/>
        <v>0</v>
      </c>
      <c r="BI83" s="8">
        <f t="shared" si="177"/>
        <v>0</v>
      </c>
      <c r="BJ83" s="50">
        <f t="shared" si="178"/>
        <v>0</v>
      </c>
      <c r="BL83" s="394">
        <f t="shared" si="179"/>
        <v>0</v>
      </c>
      <c r="BM83" s="201">
        <f t="shared" si="179"/>
        <v>0</v>
      </c>
      <c r="BN83" s="8">
        <f t="shared" si="180"/>
        <v>0</v>
      </c>
      <c r="BO83" s="50">
        <f t="shared" si="181"/>
        <v>0</v>
      </c>
      <c r="BQ83" s="394">
        <f t="shared" si="182"/>
        <v>0</v>
      </c>
      <c r="BR83" s="201">
        <f t="shared" si="182"/>
        <v>0</v>
      </c>
      <c r="BS83" s="8">
        <f t="shared" si="183"/>
        <v>0</v>
      </c>
      <c r="BT83" s="50">
        <f t="shared" si="184"/>
        <v>0</v>
      </c>
      <c r="BV83" s="394">
        <f t="shared" si="185"/>
        <v>0</v>
      </c>
      <c r="BW83" s="201">
        <f t="shared" si="185"/>
        <v>0</v>
      </c>
      <c r="BX83" s="8">
        <f t="shared" si="186"/>
        <v>0</v>
      </c>
      <c r="BY83" s="50">
        <f t="shared" si="187"/>
        <v>0</v>
      </c>
      <c r="CA83" s="394">
        <f t="shared" si="188"/>
        <v>0</v>
      </c>
      <c r="CB83" s="201">
        <f t="shared" si="188"/>
        <v>0</v>
      </c>
      <c r="CC83" s="8">
        <f t="shared" si="189"/>
        <v>0</v>
      </c>
      <c r="CD83" s="50">
        <f t="shared" si="190"/>
        <v>0</v>
      </c>
      <c r="CF83" s="394">
        <f t="shared" si="191"/>
        <v>0</v>
      </c>
      <c r="CG83" s="201">
        <f t="shared" si="191"/>
        <v>0</v>
      </c>
      <c r="CH83" s="8">
        <f t="shared" si="192"/>
        <v>0</v>
      </c>
      <c r="CI83" s="50">
        <f t="shared" si="193"/>
        <v>0</v>
      </c>
      <c r="CK83" s="394">
        <f t="shared" si="194"/>
        <v>0</v>
      </c>
      <c r="CL83" s="201">
        <f t="shared" si="194"/>
        <v>0</v>
      </c>
      <c r="CM83" s="8">
        <f t="shared" si="195"/>
        <v>0</v>
      </c>
      <c r="CN83" s="50">
        <f t="shared" si="196"/>
        <v>0</v>
      </c>
      <c r="CP83" s="394">
        <f t="shared" si="197"/>
        <v>0</v>
      </c>
      <c r="CQ83" s="201">
        <f t="shared" si="197"/>
        <v>0</v>
      </c>
      <c r="CR83" s="8">
        <f t="shared" si="198"/>
        <v>0</v>
      </c>
      <c r="CS83" s="50">
        <f t="shared" si="199"/>
        <v>0</v>
      </c>
      <c r="CU83" s="394">
        <f t="shared" si="200"/>
        <v>0</v>
      </c>
      <c r="CV83" s="201">
        <f t="shared" si="200"/>
        <v>0</v>
      </c>
      <c r="CW83" s="8">
        <f t="shared" si="201"/>
        <v>0</v>
      </c>
      <c r="CX83" s="50">
        <f t="shared" si="202"/>
        <v>0</v>
      </c>
      <c r="CZ83" s="394">
        <f t="shared" si="203"/>
        <v>0</v>
      </c>
      <c r="DA83" s="201">
        <f t="shared" si="203"/>
        <v>0</v>
      </c>
      <c r="DB83" s="8">
        <f t="shared" si="204"/>
        <v>0</v>
      </c>
      <c r="DC83" s="50">
        <f t="shared" si="205"/>
        <v>0</v>
      </c>
      <c r="DE83" s="394">
        <f t="shared" si="206"/>
        <v>0</v>
      </c>
      <c r="DF83" s="201">
        <f t="shared" si="206"/>
        <v>0</v>
      </c>
      <c r="DG83" s="8">
        <f t="shared" si="207"/>
        <v>0</v>
      </c>
      <c r="DH83" s="50">
        <f t="shared" si="208"/>
        <v>0</v>
      </c>
      <c r="DJ83" s="394">
        <f t="shared" si="209"/>
        <v>0</v>
      </c>
      <c r="DK83" s="201">
        <f t="shared" si="209"/>
        <v>0</v>
      </c>
      <c r="DL83" s="8">
        <f t="shared" si="210"/>
        <v>0</v>
      </c>
      <c r="DM83" s="50">
        <f t="shared" si="211"/>
        <v>0</v>
      </c>
      <c r="DO83" s="394">
        <f t="shared" si="212"/>
        <v>0</v>
      </c>
      <c r="DP83" s="201">
        <f t="shared" si="212"/>
        <v>0</v>
      </c>
      <c r="DQ83" s="8">
        <f t="shared" si="213"/>
        <v>0</v>
      </c>
      <c r="DR83" s="50">
        <f t="shared" si="214"/>
        <v>0</v>
      </c>
      <c r="DT83" s="51">
        <f t="shared" si="145"/>
        <v>0</v>
      </c>
      <c r="DU83" s="50">
        <f t="shared" si="146"/>
        <v>0</v>
      </c>
      <c r="DV83" s="51">
        <v>0</v>
      </c>
      <c r="DW83" s="50">
        <f t="shared" si="147"/>
        <v>0</v>
      </c>
      <c r="DX83" s="51">
        <f t="shared" si="149"/>
        <v>0</v>
      </c>
      <c r="DY83" s="53">
        <f t="shared" si="148"/>
        <v>0</v>
      </c>
      <c r="DZ83" s="307">
        <f t="shared" si="144"/>
        <v>0</v>
      </c>
    </row>
    <row r="84" spans="2:130" ht="30" customHeight="1" x14ac:dyDescent="0.3">
      <c r="B84" s="321"/>
      <c r="C84" s="54"/>
      <c r="D84" s="54"/>
      <c r="E84" s="239"/>
      <c r="F84" s="263"/>
      <c r="G84" s="274"/>
      <c r="H84" s="263"/>
      <c r="I84" s="56"/>
      <c r="J84" s="56"/>
      <c r="K84" s="265"/>
      <c r="L84" s="264"/>
      <c r="M84" s="57"/>
      <c r="N84" s="394"/>
      <c r="O84" s="214"/>
      <c r="P84" s="8">
        <f t="shared" si="150"/>
        <v>0</v>
      </c>
      <c r="Q84" s="50">
        <f t="shared" si="151"/>
        <v>0</v>
      </c>
      <c r="S84" s="382">
        <f t="shared" si="152"/>
        <v>0</v>
      </c>
      <c r="T84" s="201">
        <f t="shared" si="152"/>
        <v>0</v>
      </c>
      <c r="U84" s="8">
        <f t="shared" si="153"/>
        <v>0</v>
      </c>
      <c r="V84" s="50">
        <f t="shared" si="154"/>
        <v>0</v>
      </c>
      <c r="X84" s="394">
        <f t="shared" si="155"/>
        <v>0</v>
      </c>
      <c r="Y84" s="201">
        <f t="shared" si="155"/>
        <v>0</v>
      </c>
      <c r="Z84" s="8">
        <f t="shared" si="156"/>
        <v>0</v>
      </c>
      <c r="AA84" s="50">
        <f t="shared" si="157"/>
        <v>0</v>
      </c>
      <c r="AC84" s="394">
        <f t="shared" si="158"/>
        <v>0</v>
      </c>
      <c r="AD84" s="201">
        <f t="shared" si="158"/>
        <v>0</v>
      </c>
      <c r="AE84" s="8">
        <f t="shared" si="159"/>
        <v>0</v>
      </c>
      <c r="AF84" s="50">
        <f t="shared" si="160"/>
        <v>0</v>
      </c>
      <c r="AH84" s="394">
        <f t="shared" si="161"/>
        <v>0</v>
      </c>
      <c r="AI84" s="201">
        <f t="shared" si="161"/>
        <v>0</v>
      </c>
      <c r="AJ84" s="8">
        <f t="shared" si="162"/>
        <v>0</v>
      </c>
      <c r="AK84" s="50">
        <f t="shared" si="163"/>
        <v>0</v>
      </c>
      <c r="AM84" s="394">
        <f t="shared" si="164"/>
        <v>0</v>
      </c>
      <c r="AN84" s="201">
        <f t="shared" si="164"/>
        <v>0</v>
      </c>
      <c r="AO84" s="8">
        <f t="shared" si="165"/>
        <v>0</v>
      </c>
      <c r="AP84" s="50">
        <f t="shared" si="166"/>
        <v>0</v>
      </c>
      <c r="AR84" s="394">
        <f t="shared" si="167"/>
        <v>0</v>
      </c>
      <c r="AS84" s="201">
        <f t="shared" si="167"/>
        <v>0</v>
      </c>
      <c r="AT84" s="8">
        <f t="shared" si="168"/>
        <v>0</v>
      </c>
      <c r="AU84" s="50">
        <f t="shared" si="169"/>
        <v>0</v>
      </c>
      <c r="AW84" s="394">
        <f t="shared" si="170"/>
        <v>0</v>
      </c>
      <c r="AX84" s="201">
        <f t="shared" si="170"/>
        <v>0</v>
      </c>
      <c r="AY84" s="8">
        <f t="shared" si="171"/>
        <v>0</v>
      </c>
      <c r="AZ84" s="50">
        <f t="shared" si="172"/>
        <v>0</v>
      </c>
      <c r="BB84" s="394">
        <f t="shared" si="173"/>
        <v>0</v>
      </c>
      <c r="BC84" s="201">
        <f t="shared" si="173"/>
        <v>0</v>
      </c>
      <c r="BD84" s="8">
        <f t="shared" si="174"/>
        <v>0</v>
      </c>
      <c r="BE84" s="50">
        <f t="shared" si="175"/>
        <v>0</v>
      </c>
      <c r="BG84" s="394">
        <f t="shared" si="176"/>
        <v>0</v>
      </c>
      <c r="BH84" s="201">
        <f t="shared" si="176"/>
        <v>0</v>
      </c>
      <c r="BI84" s="8">
        <f t="shared" si="177"/>
        <v>0</v>
      </c>
      <c r="BJ84" s="50">
        <f t="shared" si="178"/>
        <v>0</v>
      </c>
      <c r="BL84" s="394">
        <f t="shared" si="179"/>
        <v>0</v>
      </c>
      <c r="BM84" s="201">
        <f t="shared" si="179"/>
        <v>0</v>
      </c>
      <c r="BN84" s="8">
        <f t="shared" si="180"/>
        <v>0</v>
      </c>
      <c r="BO84" s="50">
        <f t="shared" si="181"/>
        <v>0</v>
      </c>
      <c r="BQ84" s="394">
        <f t="shared" si="182"/>
        <v>0</v>
      </c>
      <c r="BR84" s="201">
        <f t="shared" si="182"/>
        <v>0</v>
      </c>
      <c r="BS84" s="8">
        <f t="shared" si="183"/>
        <v>0</v>
      </c>
      <c r="BT84" s="50">
        <f t="shared" si="184"/>
        <v>0</v>
      </c>
      <c r="BV84" s="394">
        <f t="shared" si="185"/>
        <v>0</v>
      </c>
      <c r="BW84" s="201">
        <f t="shared" si="185"/>
        <v>0</v>
      </c>
      <c r="BX84" s="8">
        <f t="shared" si="186"/>
        <v>0</v>
      </c>
      <c r="BY84" s="50">
        <f t="shared" si="187"/>
        <v>0</v>
      </c>
      <c r="CA84" s="394">
        <f t="shared" si="188"/>
        <v>0</v>
      </c>
      <c r="CB84" s="201">
        <f t="shared" si="188"/>
        <v>0</v>
      </c>
      <c r="CC84" s="8">
        <f t="shared" si="189"/>
        <v>0</v>
      </c>
      <c r="CD84" s="50">
        <f t="shared" si="190"/>
        <v>0</v>
      </c>
      <c r="CF84" s="394">
        <f t="shared" si="191"/>
        <v>0</v>
      </c>
      <c r="CG84" s="201">
        <f t="shared" si="191"/>
        <v>0</v>
      </c>
      <c r="CH84" s="8">
        <f t="shared" si="192"/>
        <v>0</v>
      </c>
      <c r="CI84" s="50">
        <f t="shared" si="193"/>
        <v>0</v>
      </c>
      <c r="CK84" s="394">
        <f t="shared" si="194"/>
        <v>0</v>
      </c>
      <c r="CL84" s="201">
        <f t="shared" si="194"/>
        <v>0</v>
      </c>
      <c r="CM84" s="8">
        <f t="shared" si="195"/>
        <v>0</v>
      </c>
      <c r="CN84" s="50">
        <f t="shared" si="196"/>
        <v>0</v>
      </c>
      <c r="CP84" s="394">
        <f t="shared" si="197"/>
        <v>0</v>
      </c>
      <c r="CQ84" s="201">
        <f t="shared" si="197"/>
        <v>0</v>
      </c>
      <c r="CR84" s="8">
        <f t="shared" si="198"/>
        <v>0</v>
      </c>
      <c r="CS84" s="50">
        <f t="shared" si="199"/>
        <v>0</v>
      </c>
      <c r="CU84" s="394">
        <f t="shared" si="200"/>
        <v>0</v>
      </c>
      <c r="CV84" s="201">
        <f t="shared" si="200"/>
        <v>0</v>
      </c>
      <c r="CW84" s="8">
        <f t="shared" si="201"/>
        <v>0</v>
      </c>
      <c r="CX84" s="50">
        <f t="shared" si="202"/>
        <v>0</v>
      </c>
      <c r="CZ84" s="394">
        <f t="shared" si="203"/>
        <v>0</v>
      </c>
      <c r="DA84" s="201">
        <f t="shared" si="203"/>
        <v>0</v>
      </c>
      <c r="DB84" s="8">
        <f t="shared" si="204"/>
        <v>0</v>
      </c>
      <c r="DC84" s="50">
        <f t="shared" si="205"/>
        <v>0</v>
      </c>
      <c r="DE84" s="394">
        <f t="shared" si="206"/>
        <v>0</v>
      </c>
      <c r="DF84" s="201">
        <f t="shared" si="206"/>
        <v>0</v>
      </c>
      <c r="DG84" s="8">
        <f t="shared" si="207"/>
        <v>0</v>
      </c>
      <c r="DH84" s="50">
        <f t="shared" si="208"/>
        <v>0</v>
      </c>
      <c r="DJ84" s="394">
        <f t="shared" si="209"/>
        <v>0</v>
      </c>
      <c r="DK84" s="201">
        <f t="shared" si="209"/>
        <v>0</v>
      </c>
      <c r="DL84" s="8">
        <f t="shared" si="210"/>
        <v>0</v>
      </c>
      <c r="DM84" s="50">
        <f t="shared" si="211"/>
        <v>0</v>
      </c>
      <c r="DO84" s="394">
        <f t="shared" si="212"/>
        <v>0</v>
      </c>
      <c r="DP84" s="201">
        <f t="shared" si="212"/>
        <v>0</v>
      </c>
      <c r="DQ84" s="8">
        <f t="shared" si="213"/>
        <v>0</v>
      </c>
      <c r="DR84" s="50">
        <f t="shared" si="214"/>
        <v>0</v>
      </c>
      <c r="DT84" s="51">
        <f t="shared" si="145"/>
        <v>0</v>
      </c>
      <c r="DU84" s="50">
        <f t="shared" si="146"/>
        <v>0</v>
      </c>
      <c r="DV84" s="51">
        <v>0</v>
      </c>
      <c r="DW84" s="50">
        <f t="shared" si="147"/>
        <v>0</v>
      </c>
      <c r="DX84" s="51">
        <f t="shared" si="149"/>
        <v>0</v>
      </c>
      <c r="DY84" s="53">
        <f t="shared" si="148"/>
        <v>0</v>
      </c>
      <c r="DZ84" s="307">
        <f t="shared" si="144"/>
        <v>0</v>
      </c>
    </row>
    <row r="85" spans="2:130" ht="18" customHeight="1" x14ac:dyDescent="0.3">
      <c r="B85" s="286"/>
      <c r="C85" s="54"/>
      <c r="D85" s="54"/>
      <c r="E85" s="239"/>
      <c r="F85" s="263"/>
      <c r="G85" s="274"/>
      <c r="H85" s="263"/>
      <c r="I85" s="56"/>
      <c r="J85" s="56"/>
      <c r="K85" s="265"/>
      <c r="L85" s="264"/>
      <c r="M85" s="57"/>
      <c r="N85" s="394"/>
      <c r="O85" s="214"/>
      <c r="P85" s="8">
        <f t="shared" si="150"/>
        <v>0</v>
      </c>
      <c r="Q85" s="50">
        <f t="shared" si="151"/>
        <v>0</v>
      </c>
      <c r="S85" s="382">
        <f t="shared" si="152"/>
        <v>0</v>
      </c>
      <c r="T85" s="201">
        <f t="shared" si="152"/>
        <v>0</v>
      </c>
      <c r="U85" s="8">
        <f t="shared" si="153"/>
        <v>0</v>
      </c>
      <c r="V85" s="50">
        <f t="shared" si="154"/>
        <v>0</v>
      </c>
      <c r="X85" s="394">
        <f t="shared" si="155"/>
        <v>0</v>
      </c>
      <c r="Y85" s="201">
        <f t="shared" si="155"/>
        <v>0</v>
      </c>
      <c r="Z85" s="8">
        <f t="shared" si="156"/>
        <v>0</v>
      </c>
      <c r="AA85" s="50">
        <f t="shared" si="157"/>
        <v>0</v>
      </c>
      <c r="AC85" s="394">
        <f t="shared" si="158"/>
        <v>0</v>
      </c>
      <c r="AD85" s="201">
        <f t="shared" si="158"/>
        <v>0</v>
      </c>
      <c r="AE85" s="8">
        <f t="shared" si="159"/>
        <v>0</v>
      </c>
      <c r="AF85" s="50">
        <f t="shared" si="160"/>
        <v>0</v>
      </c>
      <c r="AH85" s="394">
        <f t="shared" si="161"/>
        <v>0</v>
      </c>
      <c r="AI85" s="201">
        <f t="shared" si="161"/>
        <v>0</v>
      </c>
      <c r="AJ85" s="8">
        <f t="shared" si="162"/>
        <v>0</v>
      </c>
      <c r="AK85" s="50">
        <f t="shared" si="163"/>
        <v>0</v>
      </c>
      <c r="AM85" s="394">
        <f t="shared" si="164"/>
        <v>0</v>
      </c>
      <c r="AN85" s="201">
        <f t="shared" si="164"/>
        <v>0</v>
      </c>
      <c r="AO85" s="8">
        <f t="shared" si="165"/>
        <v>0</v>
      </c>
      <c r="AP85" s="50">
        <f t="shared" si="166"/>
        <v>0</v>
      </c>
      <c r="AR85" s="394">
        <f t="shared" si="167"/>
        <v>0</v>
      </c>
      <c r="AS85" s="201">
        <f t="shared" si="167"/>
        <v>0</v>
      </c>
      <c r="AT85" s="8">
        <f t="shared" si="168"/>
        <v>0</v>
      </c>
      <c r="AU85" s="50">
        <f t="shared" si="169"/>
        <v>0</v>
      </c>
      <c r="AW85" s="394">
        <f t="shared" si="170"/>
        <v>0</v>
      </c>
      <c r="AX85" s="201">
        <f t="shared" si="170"/>
        <v>0</v>
      </c>
      <c r="AY85" s="8">
        <f t="shared" si="171"/>
        <v>0</v>
      </c>
      <c r="AZ85" s="50">
        <f t="shared" si="172"/>
        <v>0</v>
      </c>
      <c r="BB85" s="394">
        <f t="shared" si="173"/>
        <v>0</v>
      </c>
      <c r="BC85" s="201">
        <f t="shared" si="173"/>
        <v>0</v>
      </c>
      <c r="BD85" s="8">
        <f t="shared" si="174"/>
        <v>0</v>
      </c>
      <c r="BE85" s="50">
        <f t="shared" si="175"/>
        <v>0</v>
      </c>
      <c r="BG85" s="394">
        <f t="shared" si="176"/>
        <v>0</v>
      </c>
      <c r="BH85" s="201">
        <f t="shared" si="176"/>
        <v>0</v>
      </c>
      <c r="BI85" s="8">
        <f t="shared" si="177"/>
        <v>0</v>
      </c>
      <c r="BJ85" s="50">
        <f t="shared" si="178"/>
        <v>0</v>
      </c>
      <c r="BL85" s="394">
        <f t="shared" si="179"/>
        <v>0</v>
      </c>
      <c r="BM85" s="201">
        <f t="shared" si="179"/>
        <v>0</v>
      </c>
      <c r="BN85" s="8">
        <f t="shared" si="180"/>
        <v>0</v>
      </c>
      <c r="BO85" s="50">
        <f t="shared" si="181"/>
        <v>0</v>
      </c>
      <c r="BQ85" s="394">
        <f t="shared" si="182"/>
        <v>0</v>
      </c>
      <c r="BR85" s="201">
        <f t="shared" si="182"/>
        <v>0</v>
      </c>
      <c r="BS85" s="8">
        <f t="shared" si="183"/>
        <v>0</v>
      </c>
      <c r="BT85" s="50">
        <f t="shared" si="184"/>
        <v>0</v>
      </c>
      <c r="BV85" s="394">
        <f t="shared" si="185"/>
        <v>0</v>
      </c>
      <c r="BW85" s="201">
        <f t="shared" si="185"/>
        <v>0</v>
      </c>
      <c r="BX85" s="8">
        <f t="shared" si="186"/>
        <v>0</v>
      </c>
      <c r="BY85" s="50">
        <f t="shared" si="187"/>
        <v>0</v>
      </c>
      <c r="CA85" s="394">
        <f t="shared" si="188"/>
        <v>0</v>
      </c>
      <c r="CB85" s="201">
        <f t="shared" si="188"/>
        <v>0</v>
      </c>
      <c r="CC85" s="8">
        <f t="shared" si="189"/>
        <v>0</v>
      </c>
      <c r="CD85" s="50">
        <f t="shared" si="190"/>
        <v>0</v>
      </c>
      <c r="CF85" s="394">
        <f t="shared" si="191"/>
        <v>0</v>
      </c>
      <c r="CG85" s="201">
        <f t="shared" si="191"/>
        <v>0</v>
      </c>
      <c r="CH85" s="8">
        <f t="shared" si="192"/>
        <v>0</v>
      </c>
      <c r="CI85" s="50">
        <f t="shared" si="193"/>
        <v>0</v>
      </c>
      <c r="CK85" s="394">
        <f t="shared" si="194"/>
        <v>0</v>
      </c>
      <c r="CL85" s="201">
        <f t="shared" si="194"/>
        <v>0</v>
      </c>
      <c r="CM85" s="8">
        <f t="shared" si="195"/>
        <v>0</v>
      </c>
      <c r="CN85" s="50">
        <f t="shared" si="196"/>
        <v>0</v>
      </c>
      <c r="CP85" s="394">
        <f t="shared" si="197"/>
        <v>0</v>
      </c>
      <c r="CQ85" s="201">
        <f t="shared" si="197"/>
        <v>0</v>
      </c>
      <c r="CR85" s="8">
        <f t="shared" si="198"/>
        <v>0</v>
      </c>
      <c r="CS85" s="50">
        <f t="shared" si="199"/>
        <v>0</v>
      </c>
      <c r="CU85" s="394">
        <f t="shared" si="200"/>
        <v>0</v>
      </c>
      <c r="CV85" s="201">
        <f t="shared" si="200"/>
        <v>0</v>
      </c>
      <c r="CW85" s="8">
        <f t="shared" si="201"/>
        <v>0</v>
      </c>
      <c r="CX85" s="50">
        <f t="shared" si="202"/>
        <v>0</v>
      </c>
      <c r="CZ85" s="394">
        <f t="shared" si="203"/>
        <v>0</v>
      </c>
      <c r="DA85" s="201">
        <f t="shared" si="203"/>
        <v>0</v>
      </c>
      <c r="DB85" s="8">
        <f t="shared" si="204"/>
        <v>0</v>
      </c>
      <c r="DC85" s="50">
        <f t="shared" si="205"/>
        <v>0</v>
      </c>
      <c r="DE85" s="394">
        <f t="shared" si="206"/>
        <v>0</v>
      </c>
      <c r="DF85" s="201">
        <f t="shared" si="206"/>
        <v>0</v>
      </c>
      <c r="DG85" s="8">
        <f t="shared" si="207"/>
        <v>0</v>
      </c>
      <c r="DH85" s="50">
        <f t="shared" si="208"/>
        <v>0</v>
      </c>
      <c r="DJ85" s="394">
        <f t="shared" si="209"/>
        <v>0</v>
      </c>
      <c r="DK85" s="201">
        <f t="shared" si="209"/>
        <v>0</v>
      </c>
      <c r="DL85" s="8">
        <f t="shared" si="210"/>
        <v>0</v>
      </c>
      <c r="DM85" s="50">
        <f t="shared" si="211"/>
        <v>0</v>
      </c>
      <c r="DO85" s="394">
        <f t="shared" si="212"/>
        <v>0</v>
      </c>
      <c r="DP85" s="201">
        <f t="shared" si="212"/>
        <v>0</v>
      </c>
      <c r="DQ85" s="8">
        <f t="shared" si="213"/>
        <v>0</v>
      </c>
      <c r="DR85" s="50">
        <f t="shared" si="214"/>
        <v>0</v>
      </c>
      <c r="DT85" s="51">
        <f t="shared" si="145"/>
        <v>0</v>
      </c>
      <c r="DU85" s="50">
        <f t="shared" si="146"/>
        <v>0</v>
      </c>
      <c r="DV85" s="51">
        <v>0</v>
      </c>
      <c r="DW85" s="50">
        <f t="shared" si="147"/>
        <v>0</v>
      </c>
      <c r="DX85" s="51">
        <f t="shared" si="149"/>
        <v>0</v>
      </c>
      <c r="DY85" s="53">
        <f t="shared" si="148"/>
        <v>0</v>
      </c>
      <c r="DZ85" s="307">
        <f t="shared" si="144"/>
        <v>0</v>
      </c>
    </row>
    <row r="86" spans="2:130" ht="18" customHeight="1" x14ac:dyDescent="0.3">
      <c r="B86" s="321"/>
      <c r="C86" s="54"/>
      <c r="D86" s="54"/>
      <c r="E86" s="239"/>
      <c r="F86" s="263"/>
      <c r="G86" s="274"/>
      <c r="H86" s="263"/>
      <c r="I86" s="56"/>
      <c r="J86" s="56"/>
      <c r="K86" s="265"/>
      <c r="L86" s="264"/>
      <c r="M86" s="57"/>
      <c r="N86" s="394"/>
      <c r="O86" s="214"/>
      <c r="P86" s="8">
        <f t="shared" si="150"/>
        <v>0</v>
      </c>
      <c r="Q86" s="50">
        <f t="shared" si="151"/>
        <v>0</v>
      </c>
      <c r="S86" s="382">
        <f t="shared" si="152"/>
        <v>0</v>
      </c>
      <c r="T86" s="201">
        <f t="shared" si="152"/>
        <v>0</v>
      </c>
      <c r="U86" s="8">
        <f t="shared" si="153"/>
        <v>0</v>
      </c>
      <c r="V86" s="50">
        <f t="shared" si="154"/>
        <v>0</v>
      </c>
      <c r="X86" s="394">
        <f t="shared" si="155"/>
        <v>0</v>
      </c>
      <c r="Y86" s="201">
        <f t="shared" si="155"/>
        <v>0</v>
      </c>
      <c r="Z86" s="8">
        <f t="shared" si="156"/>
        <v>0</v>
      </c>
      <c r="AA86" s="50">
        <f t="shared" si="157"/>
        <v>0</v>
      </c>
      <c r="AC86" s="394">
        <f t="shared" si="158"/>
        <v>0</v>
      </c>
      <c r="AD86" s="201">
        <f t="shared" si="158"/>
        <v>0</v>
      </c>
      <c r="AE86" s="8">
        <f t="shared" si="159"/>
        <v>0</v>
      </c>
      <c r="AF86" s="50">
        <f t="shared" si="160"/>
        <v>0</v>
      </c>
      <c r="AH86" s="394">
        <f t="shared" si="161"/>
        <v>0</v>
      </c>
      <c r="AI86" s="201">
        <f t="shared" si="161"/>
        <v>0</v>
      </c>
      <c r="AJ86" s="8">
        <f t="shared" si="162"/>
        <v>0</v>
      </c>
      <c r="AK86" s="50">
        <f t="shared" si="163"/>
        <v>0</v>
      </c>
      <c r="AM86" s="394">
        <f t="shared" si="164"/>
        <v>0</v>
      </c>
      <c r="AN86" s="201">
        <f t="shared" si="164"/>
        <v>0</v>
      </c>
      <c r="AO86" s="8">
        <f t="shared" si="165"/>
        <v>0</v>
      </c>
      <c r="AP86" s="50">
        <f t="shared" si="166"/>
        <v>0</v>
      </c>
      <c r="AR86" s="394">
        <f t="shared" si="167"/>
        <v>0</v>
      </c>
      <c r="AS86" s="201">
        <f t="shared" si="167"/>
        <v>0</v>
      </c>
      <c r="AT86" s="8">
        <f t="shared" si="168"/>
        <v>0</v>
      </c>
      <c r="AU86" s="50">
        <f t="shared" si="169"/>
        <v>0</v>
      </c>
      <c r="AW86" s="394">
        <f t="shared" si="170"/>
        <v>0</v>
      </c>
      <c r="AX86" s="201">
        <f t="shared" si="170"/>
        <v>0</v>
      </c>
      <c r="AY86" s="8">
        <f t="shared" si="171"/>
        <v>0</v>
      </c>
      <c r="AZ86" s="50">
        <f t="shared" si="172"/>
        <v>0</v>
      </c>
      <c r="BB86" s="394">
        <f t="shared" si="173"/>
        <v>0</v>
      </c>
      <c r="BC86" s="201">
        <f t="shared" si="173"/>
        <v>0</v>
      </c>
      <c r="BD86" s="8">
        <f t="shared" si="174"/>
        <v>0</v>
      </c>
      <c r="BE86" s="50">
        <f t="shared" si="175"/>
        <v>0</v>
      </c>
      <c r="BG86" s="394">
        <f t="shared" si="176"/>
        <v>0</v>
      </c>
      <c r="BH86" s="201">
        <f t="shared" si="176"/>
        <v>0</v>
      </c>
      <c r="BI86" s="8">
        <f t="shared" si="177"/>
        <v>0</v>
      </c>
      <c r="BJ86" s="50">
        <f t="shared" si="178"/>
        <v>0</v>
      </c>
      <c r="BL86" s="394">
        <f t="shared" si="179"/>
        <v>0</v>
      </c>
      <c r="BM86" s="201">
        <f t="shared" si="179"/>
        <v>0</v>
      </c>
      <c r="BN86" s="8">
        <f t="shared" si="180"/>
        <v>0</v>
      </c>
      <c r="BO86" s="50">
        <f t="shared" si="181"/>
        <v>0</v>
      </c>
      <c r="BQ86" s="394">
        <f t="shared" si="182"/>
        <v>0</v>
      </c>
      <c r="BR86" s="201">
        <f t="shared" si="182"/>
        <v>0</v>
      </c>
      <c r="BS86" s="8">
        <f t="shared" si="183"/>
        <v>0</v>
      </c>
      <c r="BT86" s="50">
        <f t="shared" si="184"/>
        <v>0</v>
      </c>
      <c r="BV86" s="394">
        <f t="shared" si="185"/>
        <v>0</v>
      </c>
      <c r="BW86" s="201">
        <f t="shared" si="185"/>
        <v>0</v>
      </c>
      <c r="BX86" s="8">
        <f t="shared" si="186"/>
        <v>0</v>
      </c>
      <c r="BY86" s="50">
        <f t="shared" si="187"/>
        <v>0</v>
      </c>
      <c r="CA86" s="394">
        <f t="shared" si="188"/>
        <v>0</v>
      </c>
      <c r="CB86" s="201">
        <f t="shared" si="188"/>
        <v>0</v>
      </c>
      <c r="CC86" s="8">
        <f t="shared" si="189"/>
        <v>0</v>
      </c>
      <c r="CD86" s="50">
        <f t="shared" si="190"/>
        <v>0</v>
      </c>
      <c r="CF86" s="394">
        <f t="shared" si="191"/>
        <v>0</v>
      </c>
      <c r="CG86" s="201">
        <f t="shared" si="191"/>
        <v>0</v>
      </c>
      <c r="CH86" s="8">
        <f t="shared" si="192"/>
        <v>0</v>
      </c>
      <c r="CI86" s="50">
        <f t="shared" si="193"/>
        <v>0</v>
      </c>
      <c r="CK86" s="394">
        <f t="shared" si="194"/>
        <v>0</v>
      </c>
      <c r="CL86" s="201">
        <f t="shared" si="194"/>
        <v>0</v>
      </c>
      <c r="CM86" s="8">
        <f t="shared" si="195"/>
        <v>0</v>
      </c>
      <c r="CN86" s="50">
        <f t="shared" si="196"/>
        <v>0</v>
      </c>
      <c r="CP86" s="394">
        <f t="shared" si="197"/>
        <v>0</v>
      </c>
      <c r="CQ86" s="201">
        <f t="shared" si="197"/>
        <v>0</v>
      </c>
      <c r="CR86" s="8">
        <f t="shared" si="198"/>
        <v>0</v>
      </c>
      <c r="CS86" s="50">
        <f t="shared" si="199"/>
        <v>0</v>
      </c>
      <c r="CU86" s="394">
        <f t="shared" si="200"/>
        <v>0</v>
      </c>
      <c r="CV86" s="201">
        <f t="shared" si="200"/>
        <v>0</v>
      </c>
      <c r="CW86" s="8">
        <f t="shared" si="201"/>
        <v>0</v>
      </c>
      <c r="CX86" s="50">
        <f t="shared" si="202"/>
        <v>0</v>
      </c>
      <c r="CZ86" s="394">
        <f t="shared" si="203"/>
        <v>0</v>
      </c>
      <c r="DA86" s="201">
        <f t="shared" si="203"/>
        <v>0</v>
      </c>
      <c r="DB86" s="8">
        <f t="shared" si="204"/>
        <v>0</v>
      </c>
      <c r="DC86" s="50">
        <f t="shared" si="205"/>
        <v>0</v>
      </c>
      <c r="DE86" s="394">
        <f t="shared" si="206"/>
        <v>0</v>
      </c>
      <c r="DF86" s="201">
        <f t="shared" si="206"/>
        <v>0</v>
      </c>
      <c r="DG86" s="8">
        <f t="shared" si="207"/>
        <v>0</v>
      </c>
      <c r="DH86" s="50">
        <f t="shared" si="208"/>
        <v>0</v>
      </c>
      <c r="DJ86" s="394">
        <f t="shared" si="209"/>
        <v>0</v>
      </c>
      <c r="DK86" s="201">
        <f t="shared" si="209"/>
        <v>0</v>
      </c>
      <c r="DL86" s="8">
        <f t="shared" si="210"/>
        <v>0</v>
      </c>
      <c r="DM86" s="50">
        <f t="shared" si="211"/>
        <v>0</v>
      </c>
      <c r="DO86" s="394">
        <f t="shared" si="212"/>
        <v>0</v>
      </c>
      <c r="DP86" s="201">
        <f t="shared" si="212"/>
        <v>0</v>
      </c>
      <c r="DQ86" s="8">
        <f t="shared" si="213"/>
        <v>0</v>
      </c>
      <c r="DR86" s="50">
        <f t="shared" si="214"/>
        <v>0</v>
      </c>
      <c r="DT86" s="51">
        <f t="shared" si="145"/>
        <v>0</v>
      </c>
      <c r="DU86" s="50">
        <f t="shared" si="146"/>
        <v>0</v>
      </c>
      <c r="DV86" s="51">
        <v>0</v>
      </c>
      <c r="DW86" s="50">
        <f t="shared" si="147"/>
        <v>0</v>
      </c>
      <c r="DX86" s="51">
        <f t="shared" si="149"/>
        <v>0</v>
      </c>
      <c r="DY86" s="53">
        <f t="shared" si="148"/>
        <v>0</v>
      </c>
      <c r="DZ86" s="307">
        <f t="shared" si="144"/>
        <v>0</v>
      </c>
    </row>
    <row r="87" spans="2:130" ht="39" customHeight="1" x14ac:dyDescent="0.3">
      <c r="B87" s="342"/>
      <c r="C87" s="1"/>
      <c r="D87" s="1"/>
      <c r="E87" s="239"/>
      <c r="F87" s="263"/>
      <c r="G87" s="274"/>
      <c r="H87" s="263"/>
      <c r="I87" s="56"/>
      <c r="J87" s="56"/>
      <c r="K87" s="265"/>
      <c r="L87" s="264"/>
      <c r="M87" s="57"/>
      <c r="N87" s="394"/>
      <c r="O87" s="214"/>
      <c r="P87" s="8">
        <f t="shared" si="150"/>
        <v>0</v>
      </c>
      <c r="Q87" s="50">
        <f t="shared" si="151"/>
        <v>0</v>
      </c>
      <c r="S87" s="382">
        <f t="shared" si="152"/>
        <v>0</v>
      </c>
      <c r="T87" s="201">
        <f t="shared" si="152"/>
        <v>0</v>
      </c>
      <c r="U87" s="8">
        <f t="shared" si="153"/>
        <v>0</v>
      </c>
      <c r="V87" s="50">
        <f t="shared" si="154"/>
        <v>0</v>
      </c>
      <c r="X87" s="394">
        <f t="shared" si="155"/>
        <v>0</v>
      </c>
      <c r="Y87" s="201">
        <f t="shared" si="155"/>
        <v>0</v>
      </c>
      <c r="Z87" s="8">
        <f t="shared" si="156"/>
        <v>0</v>
      </c>
      <c r="AA87" s="50">
        <f t="shared" si="157"/>
        <v>0</v>
      </c>
      <c r="AC87" s="394">
        <f t="shared" si="158"/>
        <v>0</v>
      </c>
      <c r="AD87" s="201">
        <f t="shared" si="158"/>
        <v>0</v>
      </c>
      <c r="AE87" s="8">
        <f t="shared" si="159"/>
        <v>0</v>
      </c>
      <c r="AF87" s="50">
        <f t="shared" si="160"/>
        <v>0</v>
      </c>
      <c r="AH87" s="394">
        <f t="shared" si="161"/>
        <v>0</v>
      </c>
      <c r="AI87" s="201">
        <f t="shared" si="161"/>
        <v>0</v>
      </c>
      <c r="AJ87" s="8">
        <f t="shared" si="162"/>
        <v>0</v>
      </c>
      <c r="AK87" s="50">
        <f t="shared" si="163"/>
        <v>0</v>
      </c>
      <c r="AM87" s="394">
        <f t="shared" si="164"/>
        <v>0</v>
      </c>
      <c r="AN87" s="201">
        <f t="shared" si="164"/>
        <v>0</v>
      </c>
      <c r="AO87" s="8">
        <f t="shared" si="165"/>
        <v>0</v>
      </c>
      <c r="AP87" s="50">
        <f t="shared" si="166"/>
        <v>0</v>
      </c>
      <c r="AR87" s="394">
        <f t="shared" si="167"/>
        <v>0</v>
      </c>
      <c r="AS87" s="201">
        <f t="shared" si="167"/>
        <v>0</v>
      </c>
      <c r="AT87" s="8">
        <f t="shared" si="168"/>
        <v>0</v>
      </c>
      <c r="AU87" s="50">
        <f t="shared" si="169"/>
        <v>0</v>
      </c>
      <c r="AW87" s="394">
        <f t="shared" si="170"/>
        <v>0</v>
      </c>
      <c r="AX87" s="201">
        <f t="shared" si="170"/>
        <v>0</v>
      </c>
      <c r="AY87" s="8">
        <f t="shared" si="171"/>
        <v>0</v>
      </c>
      <c r="AZ87" s="50">
        <f t="shared" si="172"/>
        <v>0</v>
      </c>
      <c r="BB87" s="394">
        <f t="shared" si="173"/>
        <v>0</v>
      </c>
      <c r="BC87" s="201">
        <f t="shared" si="173"/>
        <v>0</v>
      </c>
      <c r="BD87" s="8">
        <f t="shared" si="174"/>
        <v>0</v>
      </c>
      <c r="BE87" s="50">
        <f t="shared" si="175"/>
        <v>0</v>
      </c>
      <c r="BG87" s="394">
        <f t="shared" si="176"/>
        <v>0</v>
      </c>
      <c r="BH87" s="201">
        <f t="shared" si="176"/>
        <v>0</v>
      </c>
      <c r="BI87" s="8">
        <f t="shared" si="177"/>
        <v>0</v>
      </c>
      <c r="BJ87" s="50">
        <f t="shared" si="178"/>
        <v>0</v>
      </c>
      <c r="BL87" s="394">
        <f t="shared" si="179"/>
        <v>0</v>
      </c>
      <c r="BM87" s="201">
        <f t="shared" si="179"/>
        <v>0</v>
      </c>
      <c r="BN87" s="8">
        <f t="shared" si="180"/>
        <v>0</v>
      </c>
      <c r="BO87" s="50">
        <f t="shared" si="181"/>
        <v>0</v>
      </c>
      <c r="BQ87" s="394">
        <f t="shared" si="182"/>
        <v>0</v>
      </c>
      <c r="BR87" s="201">
        <f t="shared" si="182"/>
        <v>0</v>
      </c>
      <c r="BS87" s="8">
        <f t="shared" si="183"/>
        <v>0</v>
      </c>
      <c r="BT87" s="50">
        <f t="shared" si="184"/>
        <v>0</v>
      </c>
      <c r="BV87" s="394">
        <f t="shared" si="185"/>
        <v>0</v>
      </c>
      <c r="BW87" s="201">
        <f t="shared" si="185"/>
        <v>0</v>
      </c>
      <c r="BX87" s="8">
        <f t="shared" si="186"/>
        <v>0</v>
      </c>
      <c r="BY87" s="50">
        <f t="shared" si="187"/>
        <v>0</v>
      </c>
      <c r="CA87" s="394">
        <f t="shared" si="188"/>
        <v>0</v>
      </c>
      <c r="CB87" s="201">
        <f t="shared" si="188"/>
        <v>0</v>
      </c>
      <c r="CC87" s="8">
        <f t="shared" si="189"/>
        <v>0</v>
      </c>
      <c r="CD87" s="50">
        <f t="shared" si="190"/>
        <v>0</v>
      </c>
      <c r="CF87" s="394">
        <f t="shared" si="191"/>
        <v>0</v>
      </c>
      <c r="CG87" s="201">
        <f t="shared" si="191"/>
        <v>0</v>
      </c>
      <c r="CH87" s="8">
        <f t="shared" si="192"/>
        <v>0</v>
      </c>
      <c r="CI87" s="50">
        <f t="shared" si="193"/>
        <v>0</v>
      </c>
      <c r="CK87" s="394">
        <f t="shared" si="194"/>
        <v>0</v>
      </c>
      <c r="CL87" s="201">
        <f t="shared" si="194"/>
        <v>0</v>
      </c>
      <c r="CM87" s="8">
        <f t="shared" si="195"/>
        <v>0</v>
      </c>
      <c r="CN87" s="50">
        <f t="shared" si="196"/>
        <v>0</v>
      </c>
      <c r="CP87" s="394">
        <f t="shared" si="197"/>
        <v>0</v>
      </c>
      <c r="CQ87" s="201">
        <f t="shared" si="197"/>
        <v>0</v>
      </c>
      <c r="CR87" s="8">
        <f t="shared" si="198"/>
        <v>0</v>
      </c>
      <c r="CS87" s="50">
        <f t="shared" si="199"/>
        <v>0</v>
      </c>
      <c r="CU87" s="394">
        <f t="shared" si="200"/>
        <v>0</v>
      </c>
      <c r="CV87" s="201">
        <f t="shared" si="200"/>
        <v>0</v>
      </c>
      <c r="CW87" s="8">
        <f t="shared" si="201"/>
        <v>0</v>
      </c>
      <c r="CX87" s="50">
        <f t="shared" si="202"/>
        <v>0</v>
      </c>
      <c r="CZ87" s="394">
        <f t="shared" si="203"/>
        <v>0</v>
      </c>
      <c r="DA87" s="201">
        <f t="shared" si="203"/>
        <v>0</v>
      </c>
      <c r="DB87" s="8">
        <f t="shared" si="204"/>
        <v>0</v>
      </c>
      <c r="DC87" s="50">
        <f t="shared" si="205"/>
        <v>0</v>
      </c>
      <c r="DE87" s="394">
        <f t="shared" si="206"/>
        <v>0</v>
      </c>
      <c r="DF87" s="201">
        <f t="shared" si="206"/>
        <v>0</v>
      </c>
      <c r="DG87" s="8">
        <f t="shared" si="207"/>
        <v>0</v>
      </c>
      <c r="DH87" s="50">
        <f t="shared" si="208"/>
        <v>0</v>
      </c>
      <c r="DJ87" s="394">
        <f t="shared" si="209"/>
        <v>0</v>
      </c>
      <c r="DK87" s="201">
        <f t="shared" si="209"/>
        <v>0</v>
      </c>
      <c r="DL87" s="8">
        <f t="shared" si="210"/>
        <v>0</v>
      </c>
      <c r="DM87" s="50">
        <f t="shared" si="211"/>
        <v>0</v>
      </c>
      <c r="DO87" s="394">
        <f t="shared" si="212"/>
        <v>0</v>
      </c>
      <c r="DP87" s="201">
        <f t="shared" si="212"/>
        <v>0</v>
      </c>
      <c r="DQ87" s="8">
        <f t="shared" si="213"/>
        <v>0</v>
      </c>
      <c r="DR87" s="50">
        <f t="shared" si="214"/>
        <v>0</v>
      </c>
      <c r="DT87" s="51">
        <f t="shared" si="145"/>
        <v>0</v>
      </c>
      <c r="DU87" s="50">
        <f t="shared" si="146"/>
        <v>0</v>
      </c>
      <c r="DV87" s="51">
        <v>0</v>
      </c>
      <c r="DW87" s="50">
        <f t="shared" si="147"/>
        <v>0</v>
      </c>
      <c r="DX87" s="51">
        <f t="shared" si="149"/>
        <v>0</v>
      </c>
      <c r="DY87" s="53">
        <f t="shared" si="148"/>
        <v>0</v>
      </c>
      <c r="DZ87" s="307">
        <f t="shared" si="144"/>
        <v>0</v>
      </c>
    </row>
    <row r="88" spans="2:130" ht="18" customHeight="1" x14ac:dyDescent="0.3">
      <c r="B88" s="342"/>
      <c r="C88" s="1"/>
      <c r="D88" s="1"/>
      <c r="E88" s="239"/>
      <c r="F88" s="263"/>
      <c r="G88" s="274"/>
      <c r="H88" s="263"/>
      <c r="I88" s="56"/>
      <c r="J88" s="56"/>
      <c r="K88" s="265"/>
      <c r="L88" s="264"/>
      <c r="M88" s="57"/>
      <c r="N88" s="394"/>
      <c r="O88" s="214"/>
      <c r="P88" s="8">
        <f t="shared" si="150"/>
        <v>0</v>
      </c>
      <c r="Q88" s="50">
        <f t="shared" si="151"/>
        <v>0</v>
      </c>
      <c r="S88" s="382">
        <f t="shared" si="152"/>
        <v>0</v>
      </c>
      <c r="T88" s="201">
        <f t="shared" si="152"/>
        <v>0</v>
      </c>
      <c r="U88" s="8">
        <f t="shared" si="153"/>
        <v>0</v>
      </c>
      <c r="V88" s="50">
        <f t="shared" si="154"/>
        <v>0</v>
      </c>
      <c r="X88" s="394">
        <f t="shared" ref="X88:Y96" si="216">S88</f>
        <v>0</v>
      </c>
      <c r="Y88" s="201">
        <f t="shared" si="216"/>
        <v>0</v>
      </c>
      <c r="Z88" s="8">
        <f t="shared" si="156"/>
        <v>0</v>
      </c>
      <c r="AA88" s="50">
        <f t="shared" si="157"/>
        <v>0</v>
      </c>
      <c r="AC88" s="394">
        <f t="shared" si="158"/>
        <v>0</v>
      </c>
      <c r="AD88" s="201">
        <f t="shared" si="158"/>
        <v>0</v>
      </c>
      <c r="AE88" s="8">
        <f t="shared" si="159"/>
        <v>0</v>
      </c>
      <c r="AF88" s="50">
        <f t="shared" si="160"/>
        <v>0</v>
      </c>
      <c r="AH88" s="394">
        <f t="shared" si="161"/>
        <v>0</v>
      </c>
      <c r="AI88" s="201">
        <f t="shared" si="161"/>
        <v>0</v>
      </c>
      <c r="AJ88" s="8">
        <f t="shared" si="162"/>
        <v>0</v>
      </c>
      <c r="AK88" s="50">
        <f t="shared" si="163"/>
        <v>0</v>
      </c>
      <c r="AM88" s="394">
        <f t="shared" si="164"/>
        <v>0</v>
      </c>
      <c r="AN88" s="201">
        <f t="shared" si="164"/>
        <v>0</v>
      </c>
      <c r="AO88" s="8">
        <f t="shared" si="165"/>
        <v>0</v>
      </c>
      <c r="AP88" s="50">
        <f t="shared" si="166"/>
        <v>0</v>
      </c>
      <c r="AR88" s="394">
        <f t="shared" si="167"/>
        <v>0</v>
      </c>
      <c r="AS88" s="201">
        <f t="shared" si="167"/>
        <v>0</v>
      </c>
      <c r="AT88" s="8">
        <f t="shared" si="168"/>
        <v>0</v>
      </c>
      <c r="AU88" s="50">
        <f t="shared" si="169"/>
        <v>0</v>
      </c>
      <c r="AW88" s="394">
        <f t="shared" si="170"/>
        <v>0</v>
      </c>
      <c r="AX88" s="201">
        <f t="shared" si="170"/>
        <v>0</v>
      </c>
      <c r="AY88" s="8">
        <f t="shared" si="171"/>
        <v>0</v>
      </c>
      <c r="AZ88" s="50">
        <f t="shared" si="172"/>
        <v>0</v>
      </c>
      <c r="BB88" s="394">
        <f t="shared" si="173"/>
        <v>0</v>
      </c>
      <c r="BC88" s="201">
        <f t="shared" si="173"/>
        <v>0</v>
      </c>
      <c r="BD88" s="8">
        <f t="shared" si="174"/>
        <v>0</v>
      </c>
      <c r="BE88" s="50">
        <f t="shared" si="175"/>
        <v>0</v>
      </c>
      <c r="BG88" s="394">
        <f t="shared" si="176"/>
        <v>0</v>
      </c>
      <c r="BH88" s="201">
        <f t="shared" si="176"/>
        <v>0</v>
      </c>
      <c r="BI88" s="8">
        <f t="shared" si="177"/>
        <v>0</v>
      </c>
      <c r="BJ88" s="50">
        <f t="shared" si="178"/>
        <v>0</v>
      </c>
      <c r="BL88" s="394">
        <f t="shared" si="179"/>
        <v>0</v>
      </c>
      <c r="BM88" s="201">
        <f t="shared" si="179"/>
        <v>0</v>
      </c>
      <c r="BN88" s="8">
        <f t="shared" si="180"/>
        <v>0</v>
      </c>
      <c r="BO88" s="50">
        <f t="shared" si="181"/>
        <v>0</v>
      </c>
      <c r="BQ88" s="394">
        <f t="shared" si="182"/>
        <v>0</v>
      </c>
      <c r="BR88" s="201">
        <f t="shared" si="182"/>
        <v>0</v>
      </c>
      <c r="BS88" s="8">
        <f t="shared" si="183"/>
        <v>0</v>
      </c>
      <c r="BT88" s="50">
        <f t="shared" si="184"/>
        <v>0</v>
      </c>
      <c r="BV88" s="394">
        <f t="shared" si="185"/>
        <v>0</v>
      </c>
      <c r="BW88" s="201">
        <f t="shared" si="185"/>
        <v>0</v>
      </c>
      <c r="BX88" s="8">
        <f t="shared" si="186"/>
        <v>0</v>
      </c>
      <c r="BY88" s="50">
        <f t="shared" si="187"/>
        <v>0</v>
      </c>
      <c r="CA88" s="394">
        <f t="shared" si="188"/>
        <v>0</v>
      </c>
      <c r="CB88" s="201">
        <f t="shared" si="188"/>
        <v>0</v>
      </c>
      <c r="CC88" s="8">
        <f t="shared" si="189"/>
        <v>0</v>
      </c>
      <c r="CD88" s="50">
        <f t="shared" si="190"/>
        <v>0</v>
      </c>
      <c r="CF88" s="394">
        <f t="shared" si="191"/>
        <v>0</v>
      </c>
      <c r="CG88" s="201">
        <f t="shared" si="191"/>
        <v>0</v>
      </c>
      <c r="CH88" s="8">
        <f t="shared" si="192"/>
        <v>0</v>
      </c>
      <c r="CI88" s="50">
        <f t="shared" si="193"/>
        <v>0</v>
      </c>
      <c r="CK88" s="394">
        <f t="shared" si="194"/>
        <v>0</v>
      </c>
      <c r="CL88" s="201">
        <f t="shared" si="194"/>
        <v>0</v>
      </c>
      <c r="CM88" s="8">
        <f t="shared" si="195"/>
        <v>0</v>
      </c>
      <c r="CN88" s="50">
        <f t="shared" si="196"/>
        <v>0</v>
      </c>
      <c r="CP88" s="394">
        <f t="shared" si="197"/>
        <v>0</v>
      </c>
      <c r="CQ88" s="201">
        <f t="shared" si="197"/>
        <v>0</v>
      </c>
      <c r="CR88" s="8">
        <f t="shared" si="198"/>
        <v>0</v>
      </c>
      <c r="CS88" s="50">
        <f t="shared" si="199"/>
        <v>0</v>
      </c>
      <c r="CU88" s="394">
        <f t="shared" si="200"/>
        <v>0</v>
      </c>
      <c r="CV88" s="201">
        <f t="shared" si="200"/>
        <v>0</v>
      </c>
      <c r="CW88" s="8">
        <f t="shared" si="201"/>
        <v>0</v>
      </c>
      <c r="CX88" s="50">
        <f t="shared" si="202"/>
        <v>0</v>
      </c>
      <c r="CZ88" s="394">
        <f t="shared" si="203"/>
        <v>0</v>
      </c>
      <c r="DA88" s="201">
        <f t="shared" si="203"/>
        <v>0</v>
      </c>
      <c r="DB88" s="8">
        <f t="shared" si="204"/>
        <v>0</v>
      </c>
      <c r="DC88" s="50">
        <f t="shared" si="205"/>
        <v>0</v>
      </c>
      <c r="DE88" s="394">
        <f t="shared" si="206"/>
        <v>0</v>
      </c>
      <c r="DF88" s="201">
        <f t="shared" si="206"/>
        <v>0</v>
      </c>
      <c r="DG88" s="8">
        <f t="shared" si="207"/>
        <v>0</v>
      </c>
      <c r="DH88" s="50">
        <f t="shared" si="208"/>
        <v>0</v>
      </c>
      <c r="DJ88" s="394">
        <f t="shared" si="209"/>
        <v>0</v>
      </c>
      <c r="DK88" s="201">
        <f t="shared" si="209"/>
        <v>0</v>
      </c>
      <c r="DL88" s="8">
        <f t="shared" si="210"/>
        <v>0</v>
      </c>
      <c r="DM88" s="50">
        <f t="shared" si="211"/>
        <v>0</v>
      </c>
      <c r="DO88" s="394">
        <f t="shared" si="212"/>
        <v>0</v>
      </c>
      <c r="DP88" s="201">
        <f t="shared" si="212"/>
        <v>0</v>
      </c>
      <c r="DQ88" s="8">
        <f t="shared" si="213"/>
        <v>0</v>
      </c>
      <c r="DR88" s="50">
        <f t="shared" si="214"/>
        <v>0</v>
      </c>
      <c r="DT88" s="51">
        <f t="shared" si="145"/>
        <v>0</v>
      </c>
      <c r="DU88" s="50">
        <f t="shared" si="146"/>
        <v>0</v>
      </c>
      <c r="DV88" s="51">
        <v>0</v>
      </c>
      <c r="DW88" s="50">
        <f t="shared" si="147"/>
        <v>0</v>
      </c>
      <c r="DX88" s="51">
        <f t="shared" si="149"/>
        <v>0</v>
      </c>
      <c r="DY88" s="53">
        <f t="shared" si="148"/>
        <v>0</v>
      </c>
      <c r="DZ88" s="307">
        <f t="shared" si="144"/>
        <v>0</v>
      </c>
    </row>
    <row r="89" spans="2:130" ht="18" customHeight="1" x14ac:dyDescent="0.3">
      <c r="B89" s="291"/>
      <c r="C89" s="237"/>
      <c r="D89" s="237"/>
      <c r="E89" s="239"/>
      <c r="F89" s="263"/>
      <c r="G89" s="274"/>
      <c r="H89" s="263"/>
      <c r="I89" s="56"/>
      <c r="J89" s="56"/>
      <c r="K89" s="265"/>
      <c r="L89" s="264"/>
      <c r="M89" s="57"/>
      <c r="N89" s="394"/>
      <c r="O89" s="214"/>
      <c r="P89" s="8">
        <f t="shared" si="150"/>
        <v>0</v>
      </c>
      <c r="Q89" s="50">
        <f t="shared" si="151"/>
        <v>0</v>
      </c>
      <c r="S89" s="382">
        <f t="shared" si="152"/>
        <v>0</v>
      </c>
      <c r="T89" s="201">
        <f t="shared" si="152"/>
        <v>0</v>
      </c>
      <c r="U89" s="8">
        <f t="shared" si="153"/>
        <v>0</v>
      </c>
      <c r="V89" s="50">
        <f t="shared" si="154"/>
        <v>0</v>
      </c>
      <c r="X89" s="394">
        <f t="shared" si="216"/>
        <v>0</v>
      </c>
      <c r="Y89" s="201">
        <f t="shared" si="216"/>
        <v>0</v>
      </c>
      <c r="Z89" s="8">
        <f t="shared" si="156"/>
        <v>0</v>
      </c>
      <c r="AA89" s="50">
        <f t="shared" si="157"/>
        <v>0</v>
      </c>
      <c r="AC89" s="394">
        <f t="shared" si="158"/>
        <v>0</v>
      </c>
      <c r="AD89" s="201">
        <f t="shared" si="158"/>
        <v>0</v>
      </c>
      <c r="AE89" s="8">
        <f t="shared" si="159"/>
        <v>0</v>
      </c>
      <c r="AF89" s="50">
        <f t="shared" si="160"/>
        <v>0</v>
      </c>
      <c r="AH89" s="394">
        <f t="shared" si="161"/>
        <v>0</v>
      </c>
      <c r="AI89" s="201">
        <f t="shared" si="161"/>
        <v>0</v>
      </c>
      <c r="AJ89" s="8">
        <f t="shared" si="162"/>
        <v>0</v>
      </c>
      <c r="AK89" s="50">
        <f t="shared" si="163"/>
        <v>0</v>
      </c>
      <c r="AM89" s="394">
        <f t="shared" si="164"/>
        <v>0</v>
      </c>
      <c r="AN89" s="201">
        <f t="shared" si="164"/>
        <v>0</v>
      </c>
      <c r="AO89" s="8">
        <f t="shared" si="165"/>
        <v>0</v>
      </c>
      <c r="AP89" s="50">
        <f t="shared" si="166"/>
        <v>0</v>
      </c>
      <c r="AR89" s="394">
        <f t="shared" si="167"/>
        <v>0</v>
      </c>
      <c r="AS89" s="201">
        <f t="shared" si="167"/>
        <v>0</v>
      </c>
      <c r="AT89" s="8">
        <f t="shared" si="168"/>
        <v>0</v>
      </c>
      <c r="AU89" s="50">
        <f t="shared" si="169"/>
        <v>0</v>
      </c>
      <c r="AW89" s="394">
        <f t="shared" si="170"/>
        <v>0</v>
      </c>
      <c r="AX89" s="201">
        <f t="shared" si="170"/>
        <v>0</v>
      </c>
      <c r="AY89" s="8">
        <f t="shared" si="171"/>
        <v>0</v>
      </c>
      <c r="AZ89" s="50">
        <f t="shared" si="172"/>
        <v>0</v>
      </c>
      <c r="BB89" s="394">
        <f t="shared" si="173"/>
        <v>0</v>
      </c>
      <c r="BC89" s="201">
        <f t="shared" si="173"/>
        <v>0</v>
      </c>
      <c r="BD89" s="8">
        <f t="shared" si="174"/>
        <v>0</v>
      </c>
      <c r="BE89" s="50">
        <f t="shared" si="175"/>
        <v>0</v>
      </c>
      <c r="BG89" s="394">
        <f t="shared" si="176"/>
        <v>0</v>
      </c>
      <c r="BH89" s="201">
        <f t="shared" si="176"/>
        <v>0</v>
      </c>
      <c r="BI89" s="8">
        <f t="shared" si="177"/>
        <v>0</v>
      </c>
      <c r="BJ89" s="50">
        <f t="shared" si="178"/>
        <v>0</v>
      </c>
      <c r="BL89" s="394">
        <f t="shared" si="179"/>
        <v>0</v>
      </c>
      <c r="BM89" s="201">
        <f t="shared" si="179"/>
        <v>0</v>
      </c>
      <c r="BN89" s="8">
        <f t="shared" si="180"/>
        <v>0</v>
      </c>
      <c r="BO89" s="50">
        <f t="shared" si="181"/>
        <v>0</v>
      </c>
      <c r="BQ89" s="394">
        <f t="shared" si="182"/>
        <v>0</v>
      </c>
      <c r="BR89" s="201">
        <f t="shared" si="182"/>
        <v>0</v>
      </c>
      <c r="BS89" s="8">
        <f t="shared" si="183"/>
        <v>0</v>
      </c>
      <c r="BT89" s="50">
        <f t="shared" si="184"/>
        <v>0</v>
      </c>
      <c r="BV89" s="394">
        <f t="shared" si="185"/>
        <v>0</v>
      </c>
      <c r="BW89" s="201">
        <f t="shared" si="185"/>
        <v>0</v>
      </c>
      <c r="BX89" s="8">
        <f t="shared" si="186"/>
        <v>0</v>
      </c>
      <c r="BY89" s="50">
        <f t="shared" si="187"/>
        <v>0</v>
      </c>
      <c r="CA89" s="394">
        <f t="shared" si="188"/>
        <v>0</v>
      </c>
      <c r="CB89" s="201">
        <f t="shared" si="188"/>
        <v>0</v>
      </c>
      <c r="CC89" s="8">
        <f t="shared" si="189"/>
        <v>0</v>
      </c>
      <c r="CD89" s="50">
        <f t="shared" si="190"/>
        <v>0</v>
      </c>
      <c r="CF89" s="394">
        <f t="shared" si="191"/>
        <v>0</v>
      </c>
      <c r="CG89" s="201">
        <f t="shared" si="191"/>
        <v>0</v>
      </c>
      <c r="CH89" s="8">
        <f t="shared" si="192"/>
        <v>0</v>
      </c>
      <c r="CI89" s="50">
        <f t="shared" si="193"/>
        <v>0</v>
      </c>
      <c r="CK89" s="394">
        <f t="shared" si="194"/>
        <v>0</v>
      </c>
      <c r="CL89" s="201">
        <f t="shared" si="194"/>
        <v>0</v>
      </c>
      <c r="CM89" s="8">
        <f t="shared" si="195"/>
        <v>0</v>
      </c>
      <c r="CN89" s="50">
        <f t="shared" si="196"/>
        <v>0</v>
      </c>
      <c r="CP89" s="394">
        <f t="shared" si="197"/>
        <v>0</v>
      </c>
      <c r="CQ89" s="201">
        <f t="shared" si="197"/>
        <v>0</v>
      </c>
      <c r="CR89" s="8">
        <f t="shared" si="198"/>
        <v>0</v>
      </c>
      <c r="CS89" s="50">
        <f t="shared" si="199"/>
        <v>0</v>
      </c>
      <c r="CU89" s="394">
        <f t="shared" si="200"/>
        <v>0</v>
      </c>
      <c r="CV89" s="201">
        <f t="shared" si="200"/>
        <v>0</v>
      </c>
      <c r="CW89" s="8">
        <f t="shared" si="201"/>
        <v>0</v>
      </c>
      <c r="CX89" s="50">
        <f t="shared" si="202"/>
        <v>0</v>
      </c>
      <c r="CZ89" s="394">
        <f t="shared" si="203"/>
        <v>0</v>
      </c>
      <c r="DA89" s="201">
        <f t="shared" si="203"/>
        <v>0</v>
      </c>
      <c r="DB89" s="8">
        <f t="shared" si="204"/>
        <v>0</v>
      </c>
      <c r="DC89" s="50">
        <f t="shared" si="205"/>
        <v>0</v>
      </c>
      <c r="DE89" s="394">
        <f t="shared" si="206"/>
        <v>0</v>
      </c>
      <c r="DF89" s="201">
        <f t="shared" si="206"/>
        <v>0</v>
      </c>
      <c r="DG89" s="8">
        <f t="shared" si="207"/>
        <v>0</v>
      </c>
      <c r="DH89" s="50">
        <f t="shared" si="208"/>
        <v>0</v>
      </c>
      <c r="DJ89" s="394">
        <f t="shared" si="209"/>
        <v>0</v>
      </c>
      <c r="DK89" s="201">
        <f t="shared" si="209"/>
        <v>0</v>
      </c>
      <c r="DL89" s="8">
        <f t="shared" si="210"/>
        <v>0</v>
      </c>
      <c r="DM89" s="50">
        <f t="shared" si="211"/>
        <v>0</v>
      </c>
      <c r="DO89" s="394">
        <f t="shared" si="212"/>
        <v>0</v>
      </c>
      <c r="DP89" s="201">
        <f t="shared" si="212"/>
        <v>0</v>
      </c>
      <c r="DQ89" s="8">
        <f t="shared" si="213"/>
        <v>0</v>
      </c>
      <c r="DR89" s="50">
        <f t="shared" si="214"/>
        <v>0</v>
      </c>
      <c r="DT89" s="51">
        <f t="shared" si="145"/>
        <v>0</v>
      </c>
      <c r="DU89" s="50">
        <f t="shared" si="146"/>
        <v>0</v>
      </c>
      <c r="DV89" s="51">
        <v>0</v>
      </c>
      <c r="DW89" s="50">
        <f t="shared" si="147"/>
        <v>0</v>
      </c>
      <c r="DX89" s="51">
        <f t="shared" si="149"/>
        <v>0</v>
      </c>
      <c r="DY89" s="53">
        <f t="shared" si="148"/>
        <v>0</v>
      </c>
      <c r="DZ89" s="307">
        <f t="shared" si="144"/>
        <v>0</v>
      </c>
    </row>
    <row r="90" spans="2:130" ht="18" customHeight="1" x14ac:dyDescent="0.3">
      <c r="B90" s="291"/>
      <c r="C90" s="237"/>
      <c r="D90" s="237"/>
      <c r="E90" s="239"/>
      <c r="F90" s="263"/>
      <c r="G90" s="274"/>
      <c r="H90" s="263"/>
      <c r="I90" s="56"/>
      <c r="J90" s="56"/>
      <c r="K90" s="265"/>
      <c r="L90" s="264"/>
      <c r="M90" s="57"/>
      <c r="N90" s="394"/>
      <c r="O90" s="214"/>
      <c r="P90" s="8">
        <f t="shared" si="150"/>
        <v>0</v>
      </c>
      <c r="Q90" s="50">
        <f t="shared" si="151"/>
        <v>0</v>
      </c>
      <c r="S90" s="382">
        <f t="shared" si="152"/>
        <v>0</v>
      </c>
      <c r="T90" s="201">
        <f t="shared" si="152"/>
        <v>0</v>
      </c>
      <c r="U90" s="8">
        <f t="shared" si="153"/>
        <v>0</v>
      </c>
      <c r="V90" s="50">
        <f t="shared" si="154"/>
        <v>0</v>
      </c>
      <c r="X90" s="394">
        <f t="shared" si="216"/>
        <v>0</v>
      </c>
      <c r="Y90" s="201">
        <f t="shared" si="216"/>
        <v>0</v>
      </c>
      <c r="Z90" s="8">
        <f t="shared" si="156"/>
        <v>0</v>
      </c>
      <c r="AA90" s="50">
        <f t="shared" si="157"/>
        <v>0</v>
      </c>
      <c r="AC90" s="394">
        <f t="shared" si="158"/>
        <v>0</v>
      </c>
      <c r="AD90" s="201">
        <f t="shared" si="158"/>
        <v>0</v>
      </c>
      <c r="AE90" s="8">
        <f t="shared" si="159"/>
        <v>0</v>
      </c>
      <c r="AF90" s="50">
        <f t="shared" si="160"/>
        <v>0</v>
      </c>
      <c r="AH90" s="394">
        <f t="shared" si="161"/>
        <v>0</v>
      </c>
      <c r="AI90" s="201">
        <f t="shared" si="161"/>
        <v>0</v>
      </c>
      <c r="AJ90" s="8">
        <f t="shared" si="162"/>
        <v>0</v>
      </c>
      <c r="AK90" s="50">
        <f t="shared" si="163"/>
        <v>0</v>
      </c>
      <c r="AM90" s="394">
        <f t="shared" si="164"/>
        <v>0</v>
      </c>
      <c r="AN90" s="201">
        <f t="shared" si="164"/>
        <v>0</v>
      </c>
      <c r="AO90" s="8">
        <f t="shared" si="165"/>
        <v>0</v>
      </c>
      <c r="AP90" s="50">
        <f t="shared" si="166"/>
        <v>0</v>
      </c>
      <c r="AR90" s="394">
        <f t="shared" si="167"/>
        <v>0</v>
      </c>
      <c r="AS90" s="201">
        <f t="shared" si="167"/>
        <v>0</v>
      </c>
      <c r="AT90" s="8">
        <f t="shared" si="168"/>
        <v>0</v>
      </c>
      <c r="AU90" s="50">
        <f t="shared" si="169"/>
        <v>0</v>
      </c>
      <c r="AW90" s="394">
        <f t="shared" si="170"/>
        <v>0</v>
      </c>
      <c r="AX90" s="201">
        <f t="shared" si="170"/>
        <v>0</v>
      </c>
      <c r="AY90" s="8">
        <f t="shared" si="171"/>
        <v>0</v>
      </c>
      <c r="AZ90" s="50">
        <f t="shared" si="172"/>
        <v>0</v>
      </c>
      <c r="BB90" s="394">
        <f t="shared" si="173"/>
        <v>0</v>
      </c>
      <c r="BC90" s="201">
        <f t="shared" si="173"/>
        <v>0</v>
      </c>
      <c r="BD90" s="8">
        <f t="shared" si="174"/>
        <v>0</v>
      </c>
      <c r="BE90" s="50">
        <f t="shared" si="175"/>
        <v>0</v>
      </c>
      <c r="BG90" s="394">
        <f t="shared" si="176"/>
        <v>0</v>
      </c>
      <c r="BH90" s="201">
        <f t="shared" si="176"/>
        <v>0</v>
      </c>
      <c r="BI90" s="8">
        <f t="shared" si="177"/>
        <v>0</v>
      </c>
      <c r="BJ90" s="50">
        <f t="shared" si="178"/>
        <v>0</v>
      </c>
      <c r="BL90" s="394">
        <f t="shared" si="179"/>
        <v>0</v>
      </c>
      <c r="BM90" s="201">
        <f t="shared" si="179"/>
        <v>0</v>
      </c>
      <c r="BN90" s="8">
        <f t="shared" si="180"/>
        <v>0</v>
      </c>
      <c r="BO90" s="50">
        <f t="shared" si="181"/>
        <v>0</v>
      </c>
      <c r="BQ90" s="394">
        <f t="shared" si="182"/>
        <v>0</v>
      </c>
      <c r="BR90" s="201">
        <f t="shared" si="182"/>
        <v>0</v>
      </c>
      <c r="BS90" s="8">
        <f t="shared" si="183"/>
        <v>0</v>
      </c>
      <c r="BT90" s="50">
        <f t="shared" si="184"/>
        <v>0</v>
      </c>
      <c r="BV90" s="394">
        <f t="shared" si="185"/>
        <v>0</v>
      </c>
      <c r="BW90" s="201">
        <f t="shared" si="185"/>
        <v>0</v>
      </c>
      <c r="BX90" s="8">
        <f t="shared" si="186"/>
        <v>0</v>
      </c>
      <c r="BY90" s="50">
        <f t="shared" si="187"/>
        <v>0</v>
      </c>
      <c r="CA90" s="394">
        <f t="shared" si="188"/>
        <v>0</v>
      </c>
      <c r="CB90" s="201">
        <f t="shared" si="188"/>
        <v>0</v>
      </c>
      <c r="CC90" s="8">
        <f t="shared" si="189"/>
        <v>0</v>
      </c>
      <c r="CD90" s="50">
        <f t="shared" si="190"/>
        <v>0</v>
      </c>
      <c r="CF90" s="394">
        <f t="shared" si="191"/>
        <v>0</v>
      </c>
      <c r="CG90" s="201">
        <f t="shared" si="191"/>
        <v>0</v>
      </c>
      <c r="CH90" s="8">
        <f t="shared" si="192"/>
        <v>0</v>
      </c>
      <c r="CI90" s="50">
        <f t="shared" si="193"/>
        <v>0</v>
      </c>
      <c r="CK90" s="394">
        <f t="shared" si="194"/>
        <v>0</v>
      </c>
      <c r="CL90" s="201">
        <f t="shared" si="194"/>
        <v>0</v>
      </c>
      <c r="CM90" s="8">
        <f t="shared" si="195"/>
        <v>0</v>
      </c>
      <c r="CN90" s="50">
        <f t="shared" si="196"/>
        <v>0</v>
      </c>
      <c r="CP90" s="394">
        <f t="shared" si="197"/>
        <v>0</v>
      </c>
      <c r="CQ90" s="201">
        <f t="shared" si="197"/>
        <v>0</v>
      </c>
      <c r="CR90" s="8">
        <f t="shared" si="198"/>
        <v>0</v>
      </c>
      <c r="CS90" s="50">
        <f t="shared" si="199"/>
        <v>0</v>
      </c>
      <c r="CU90" s="394">
        <f t="shared" si="200"/>
        <v>0</v>
      </c>
      <c r="CV90" s="201">
        <f t="shared" si="200"/>
        <v>0</v>
      </c>
      <c r="CW90" s="8">
        <f t="shared" si="201"/>
        <v>0</v>
      </c>
      <c r="CX90" s="50">
        <f t="shared" si="202"/>
        <v>0</v>
      </c>
      <c r="CZ90" s="394">
        <f t="shared" si="203"/>
        <v>0</v>
      </c>
      <c r="DA90" s="201">
        <f t="shared" si="203"/>
        <v>0</v>
      </c>
      <c r="DB90" s="8">
        <f t="shared" si="204"/>
        <v>0</v>
      </c>
      <c r="DC90" s="50">
        <f t="shared" si="205"/>
        <v>0</v>
      </c>
      <c r="DE90" s="394">
        <f t="shared" si="206"/>
        <v>0</v>
      </c>
      <c r="DF90" s="201">
        <f t="shared" si="206"/>
        <v>0</v>
      </c>
      <c r="DG90" s="8">
        <f t="shared" si="207"/>
        <v>0</v>
      </c>
      <c r="DH90" s="50">
        <f t="shared" si="208"/>
        <v>0</v>
      </c>
      <c r="DJ90" s="394">
        <f t="shared" si="209"/>
        <v>0</v>
      </c>
      <c r="DK90" s="201">
        <f t="shared" si="209"/>
        <v>0</v>
      </c>
      <c r="DL90" s="8">
        <f t="shared" si="210"/>
        <v>0</v>
      </c>
      <c r="DM90" s="50">
        <f t="shared" si="211"/>
        <v>0</v>
      </c>
      <c r="DO90" s="394">
        <f t="shared" si="212"/>
        <v>0</v>
      </c>
      <c r="DP90" s="201">
        <f t="shared" si="212"/>
        <v>0</v>
      </c>
      <c r="DQ90" s="8">
        <f t="shared" si="213"/>
        <v>0</v>
      </c>
      <c r="DR90" s="50">
        <f t="shared" si="214"/>
        <v>0</v>
      </c>
      <c r="DT90" s="51">
        <f t="shared" si="145"/>
        <v>0</v>
      </c>
      <c r="DU90" s="50">
        <f t="shared" si="146"/>
        <v>0</v>
      </c>
      <c r="DV90" s="51">
        <v>0</v>
      </c>
      <c r="DW90" s="50">
        <f t="shared" si="147"/>
        <v>0</v>
      </c>
      <c r="DX90" s="51">
        <f t="shared" si="149"/>
        <v>0</v>
      </c>
      <c r="DY90" s="53">
        <f t="shared" si="148"/>
        <v>0</v>
      </c>
      <c r="DZ90" s="307">
        <f t="shared" si="144"/>
        <v>0</v>
      </c>
    </row>
    <row r="91" spans="2:130" ht="18" customHeight="1" x14ac:dyDescent="0.3">
      <c r="B91" s="72"/>
      <c r="C91" s="54"/>
      <c r="D91" s="54"/>
      <c r="E91" s="239"/>
      <c r="F91" s="263"/>
      <c r="G91" s="274"/>
      <c r="H91" s="263"/>
      <c r="I91" s="56"/>
      <c r="J91" s="56"/>
      <c r="K91" s="265"/>
      <c r="L91" s="264"/>
      <c r="M91" s="57"/>
      <c r="N91" s="394"/>
      <c r="O91" s="214"/>
      <c r="P91" s="8">
        <f t="shared" si="150"/>
        <v>0</v>
      </c>
      <c r="Q91" s="50">
        <f t="shared" si="151"/>
        <v>0</v>
      </c>
      <c r="S91" s="382">
        <f t="shared" si="152"/>
        <v>0</v>
      </c>
      <c r="T91" s="201">
        <f t="shared" si="152"/>
        <v>0</v>
      </c>
      <c r="U91" s="8">
        <f t="shared" si="153"/>
        <v>0</v>
      </c>
      <c r="V91" s="50">
        <f t="shared" si="154"/>
        <v>0</v>
      </c>
      <c r="X91" s="394">
        <f t="shared" si="216"/>
        <v>0</v>
      </c>
      <c r="Y91" s="201">
        <f t="shared" si="216"/>
        <v>0</v>
      </c>
      <c r="Z91" s="8">
        <f t="shared" si="156"/>
        <v>0</v>
      </c>
      <c r="AA91" s="50">
        <f t="shared" si="157"/>
        <v>0</v>
      </c>
      <c r="AC91" s="394">
        <f t="shared" si="158"/>
        <v>0</v>
      </c>
      <c r="AD91" s="201">
        <f t="shared" si="158"/>
        <v>0</v>
      </c>
      <c r="AE91" s="8">
        <f t="shared" si="159"/>
        <v>0</v>
      </c>
      <c r="AF91" s="50">
        <f t="shared" si="160"/>
        <v>0</v>
      </c>
      <c r="AH91" s="394">
        <f t="shared" si="161"/>
        <v>0</v>
      </c>
      <c r="AI91" s="201">
        <f t="shared" si="161"/>
        <v>0</v>
      </c>
      <c r="AJ91" s="8">
        <f t="shared" si="162"/>
        <v>0</v>
      </c>
      <c r="AK91" s="50">
        <f t="shared" si="163"/>
        <v>0</v>
      </c>
      <c r="AM91" s="394">
        <f t="shared" si="164"/>
        <v>0</v>
      </c>
      <c r="AN91" s="201">
        <f t="shared" si="164"/>
        <v>0</v>
      </c>
      <c r="AO91" s="8">
        <f t="shared" si="165"/>
        <v>0</v>
      </c>
      <c r="AP91" s="50">
        <f t="shared" si="166"/>
        <v>0</v>
      </c>
      <c r="AR91" s="394">
        <f t="shared" si="167"/>
        <v>0</v>
      </c>
      <c r="AS91" s="201">
        <f t="shared" si="167"/>
        <v>0</v>
      </c>
      <c r="AT91" s="8">
        <f t="shared" si="168"/>
        <v>0</v>
      </c>
      <c r="AU91" s="50">
        <f t="shared" si="169"/>
        <v>0</v>
      </c>
      <c r="AW91" s="394">
        <f t="shared" si="170"/>
        <v>0</v>
      </c>
      <c r="AX91" s="201">
        <f t="shared" si="170"/>
        <v>0</v>
      </c>
      <c r="AY91" s="8">
        <f t="shared" si="171"/>
        <v>0</v>
      </c>
      <c r="AZ91" s="50">
        <f t="shared" si="172"/>
        <v>0</v>
      </c>
      <c r="BB91" s="394">
        <f t="shared" si="173"/>
        <v>0</v>
      </c>
      <c r="BC91" s="201">
        <f t="shared" si="173"/>
        <v>0</v>
      </c>
      <c r="BD91" s="8">
        <f t="shared" si="174"/>
        <v>0</v>
      </c>
      <c r="BE91" s="50">
        <f t="shared" si="175"/>
        <v>0</v>
      </c>
      <c r="BG91" s="394">
        <f t="shared" si="176"/>
        <v>0</v>
      </c>
      <c r="BH91" s="201">
        <f t="shared" si="176"/>
        <v>0</v>
      </c>
      <c r="BI91" s="8">
        <f t="shared" si="177"/>
        <v>0</v>
      </c>
      <c r="BJ91" s="50">
        <f t="shared" si="178"/>
        <v>0</v>
      </c>
      <c r="BL91" s="394">
        <f t="shared" si="179"/>
        <v>0</v>
      </c>
      <c r="BM91" s="201">
        <f t="shared" si="179"/>
        <v>0</v>
      </c>
      <c r="BN91" s="8">
        <f t="shared" si="180"/>
        <v>0</v>
      </c>
      <c r="BO91" s="50">
        <f t="shared" si="181"/>
        <v>0</v>
      </c>
      <c r="BQ91" s="394">
        <f t="shared" si="182"/>
        <v>0</v>
      </c>
      <c r="BR91" s="201">
        <f t="shared" si="182"/>
        <v>0</v>
      </c>
      <c r="BS91" s="8">
        <f t="shared" si="183"/>
        <v>0</v>
      </c>
      <c r="BT91" s="50">
        <f t="shared" si="184"/>
        <v>0</v>
      </c>
      <c r="BV91" s="394">
        <f t="shared" si="185"/>
        <v>0</v>
      </c>
      <c r="BW91" s="201">
        <f t="shared" si="185"/>
        <v>0</v>
      </c>
      <c r="BX91" s="8">
        <f t="shared" si="186"/>
        <v>0</v>
      </c>
      <c r="BY91" s="50">
        <f t="shared" si="187"/>
        <v>0</v>
      </c>
      <c r="CA91" s="394">
        <f t="shared" si="188"/>
        <v>0</v>
      </c>
      <c r="CB91" s="201">
        <f t="shared" si="188"/>
        <v>0</v>
      </c>
      <c r="CC91" s="8">
        <f t="shared" si="189"/>
        <v>0</v>
      </c>
      <c r="CD91" s="50">
        <f t="shared" si="190"/>
        <v>0</v>
      </c>
      <c r="CF91" s="394">
        <f t="shared" si="191"/>
        <v>0</v>
      </c>
      <c r="CG91" s="201">
        <f t="shared" si="191"/>
        <v>0</v>
      </c>
      <c r="CH91" s="8">
        <f t="shared" si="192"/>
        <v>0</v>
      </c>
      <c r="CI91" s="50">
        <f t="shared" si="193"/>
        <v>0</v>
      </c>
      <c r="CK91" s="394">
        <f t="shared" si="194"/>
        <v>0</v>
      </c>
      <c r="CL91" s="201">
        <f t="shared" si="194"/>
        <v>0</v>
      </c>
      <c r="CM91" s="8">
        <f t="shared" si="195"/>
        <v>0</v>
      </c>
      <c r="CN91" s="50">
        <f t="shared" si="196"/>
        <v>0</v>
      </c>
      <c r="CP91" s="394">
        <f t="shared" si="197"/>
        <v>0</v>
      </c>
      <c r="CQ91" s="201">
        <f t="shared" si="197"/>
        <v>0</v>
      </c>
      <c r="CR91" s="8">
        <f t="shared" si="198"/>
        <v>0</v>
      </c>
      <c r="CS91" s="50">
        <f t="shared" si="199"/>
        <v>0</v>
      </c>
      <c r="CU91" s="394">
        <f t="shared" si="200"/>
        <v>0</v>
      </c>
      <c r="CV91" s="201">
        <f t="shared" si="200"/>
        <v>0</v>
      </c>
      <c r="CW91" s="8">
        <f t="shared" si="201"/>
        <v>0</v>
      </c>
      <c r="CX91" s="50">
        <f t="shared" si="202"/>
        <v>0</v>
      </c>
      <c r="CZ91" s="394">
        <f t="shared" si="203"/>
        <v>0</v>
      </c>
      <c r="DA91" s="201">
        <f t="shared" si="203"/>
        <v>0</v>
      </c>
      <c r="DB91" s="8">
        <f t="shared" si="204"/>
        <v>0</v>
      </c>
      <c r="DC91" s="50">
        <f t="shared" si="205"/>
        <v>0</v>
      </c>
      <c r="DE91" s="394">
        <f t="shared" si="206"/>
        <v>0</v>
      </c>
      <c r="DF91" s="201">
        <f t="shared" si="206"/>
        <v>0</v>
      </c>
      <c r="DG91" s="8">
        <f t="shared" si="207"/>
        <v>0</v>
      </c>
      <c r="DH91" s="50">
        <f t="shared" si="208"/>
        <v>0</v>
      </c>
      <c r="DJ91" s="394">
        <f t="shared" si="209"/>
        <v>0</v>
      </c>
      <c r="DK91" s="201">
        <f t="shared" si="209"/>
        <v>0</v>
      </c>
      <c r="DL91" s="8">
        <f t="shared" si="210"/>
        <v>0</v>
      </c>
      <c r="DM91" s="50">
        <f t="shared" si="211"/>
        <v>0</v>
      </c>
      <c r="DO91" s="394">
        <f t="shared" si="212"/>
        <v>0</v>
      </c>
      <c r="DP91" s="201">
        <f t="shared" si="212"/>
        <v>0</v>
      </c>
      <c r="DQ91" s="8">
        <f t="shared" si="213"/>
        <v>0</v>
      </c>
      <c r="DR91" s="50">
        <f t="shared" si="214"/>
        <v>0</v>
      </c>
      <c r="DT91" s="51">
        <f t="shared" si="145"/>
        <v>0</v>
      </c>
      <c r="DU91" s="50">
        <f t="shared" si="146"/>
        <v>0</v>
      </c>
      <c r="DV91" s="51">
        <v>0</v>
      </c>
      <c r="DW91" s="50">
        <f t="shared" si="147"/>
        <v>0</v>
      </c>
      <c r="DX91" s="51">
        <f t="shared" si="149"/>
        <v>0</v>
      </c>
      <c r="DY91" s="53">
        <f t="shared" si="148"/>
        <v>0</v>
      </c>
      <c r="DZ91" s="307">
        <f t="shared" si="144"/>
        <v>0</v>
      </c>
    </row>
    <row r="92" spans="2:130" ht="18" customHeight="1" x14ac:dyDescent="0.3">
      <c r="B92" s="321"/>
      <c r="C92" s="54"/>
      <c r="D92" s="54"/>
      <c r="E92" s="239"/>
      <c r="F92" s="263"/>
      <c r="G92" s="274"/>
      <c r="H92" s="263"/>
      <c r="I92" s="56"/>
      <c r="J92" s="56"/>
      <c r="K92" s="265"/>
      <c r="L92" s="264"/>
      <c r="M92" s="57"/>
      <c r="N92" s="394"/>
      <c r="O92" s="214"/>
      <c r="P92" s="8">
        <f t="shared" si="150"/>
        <v>0</v>
      </c>
      <c r="Q92" s="50">
        <f t="shared" si="151"/>
        <v>0</v>
      </c>
      <c r="S92" s="382">
        <f t="shared" si="152"/>
        <v>0</v>
      </c>
      <c r="T92" s="201">
        <f t="shared" si="152"/>
        <v>0</v>
      </c>
      <c r="U92" s="8">
        <f t="shared" si="153"/>
        <v>0</v>
      </c>
      <c r="V92" s="50">
        <f t="shared" si="154"/>
        <v>0</v>
      </c>
      <c r="X92" s="394">
        <f t="shared" si="216"/>
        <v>0</v>
      </c>
      <c r="Y92" s="201">
        <f t="shared" si="216"/>
        <v>0</v>
      </c>
      <c r="Z92" s="8">
        <f t="shared" si="156"/>
        <v>0</v>
      </c>
      <c r="AA92" s="50">
        <f t="shared" si="157"/>
        <v>0</v>
      </c>
      <c r="AC92" s="394">
        <f t="shared" si="158"/>
        <v>0</v>
      </c>
      <c r="AD92" s="201">
        <f t="shared" si="158"/>
        <v>0</v>
      </c>
      <c r="AE92" s="8">
        <f t="shared" si="159"/>
        <v>0</v>
      </c>
      <c r="AF92" s="50">
        <f t="shared" si="160"/>
        <v>0</v>
      </c>
      <c r="AH92" s="394">
        <f t="shared" si="161"/>
        <v>0</v>
      </c>
      <c r="AI92" s="201">
        <f t="shared" si="161"/>
        <v>0</v>
      </c>
      <c r="AJ92" s="8">
        <f t="shared" si="162"/>
        <v>0</v>
      </c>
      <c r="AK92" s="50">
        <f t="shared" si="163"/>
        <v>0</v>
      </c>
      <c r="AM92" s="394">
        <f t="shared" si="164"/>
        <v>0</v>
      </c>
      <c r="AN92" s="201">
        <f t="shared" si="164"/>
        <v>0</v>
      </c>
      <c r="AO92" s="8">
        <f t="shared" si="165"/>
        <v>0</v>
      </c>
      <c r="AP92" s="50">
        <f t="shared" si="166"/>
        <v>0</v>
      </c>
      <c r="AR92" s="394">
        <f t="shared" si="167"/>
        <v>0</v>
      </c>
      <c r="AS92" s="201">
        <f t="shared" si="167"/>
        <v>0</v>
      </c>
      <c r="AT92" s="8">
        <f t="shared" si="168"/>
        <v>0</v>
      </c>
      <c r="AU92" s="50">
        <f t="shared" si="169"/>
        <v>0</v>
      </c>
      <c r="AW92" s="394">
        <f t="shared" si="170"/>
        <v>0</v>
      </c>
      <c r="AX92" s="201">
        <f t="shared" si="170"/>
        <v>0</v>
      </c>
      <c r="AY92" s="8">
        <f t="shared" si="171"/>
        <v>0</v>
      </c>
      <c r="AZ92" s="50">
        <f t="shared" si="172"/>
        <v>0</v>
      </c>
      <c r="BB92" s="394">
        <f t="shared" si="173"/>
        <v>0</v>
      </c>
      <c r="BC92" s="201">
        <f t="shared" si="173"/>
        <v>0</v>
      </c>
      <c r="BD92" s="8">
        <f t="shared" si="174"/>
        <v>0</v>
      </c>
      <c r="BE92" s="50">
        <f t="shared" si="175"/>
        <v>0</v>
      </c>
      <c r="BG92" s="394">
        <f t="shared" si="176"/>
        <v>0</v>
      </c>
      <c r="BH92" s="201">
        <f t="shared" si="176"/>
        <v>0</v>
      </c>
      <c r="BI92" s="8">
        <f t="shared" si="177"/>
        <v>0</v>
      </c>
      <c r="BJ92" s="50">
        <f t="shared" si="178"/>
        <v>0</v>
      </c>
      <c r="BL92" s="394">
        <f t="shared" si="179"/>
        <v>0</v>
      </c>
      <c r="BM92" s="201">
        <f t="shared" si="179"/>
        <v>0</v>
      </c>
      <c r="BN92" s="8">
        <f t="shared" si="180"/>
        <v>0</v>
      </c>
      <c r="BO92" s="50">
        <f t="shared" si="181"/>
        <v>0</v>
      </c>
      <c r="BQ92" s="394">
        <f t="shared" si="182"/>
        <v>0</v>
      </c>
      <c r="BR92" s="201">
        <f t="shared" si="182"/>
        <v>0</v>
      </c>
      <c r="BS92" s="8">
        <f t="shared" si="183"/>
        <v>0</v>
      </c>
      <c r="BT92" s="50">
        <f t="shared" si="184"/>
        <v>0</v>
      </c>
      <c r="BV92" s="394">
        <f t="shared" si="185"/>
        <v>0</v>
      </c>
      <c r="BW92" s="201">
        <f t="shared" si="185"/>
        <v>0</v>
      </c>
      <c r="BX92" s="8">
        <f t="shared" si="186"/>
        <v>0</v>
      </c>
      <c r="BY92" s="50">
        <f t="shared" si="187"/>
        <v>0</v>
      </c>
      <c r="CA92" s="394">
        <f t="shared" si="188"/>
        <v>0</v>
      </c>
      <c r="CB92" s="201">
        <f t="shared" si="188"/>
        <v>0</v>
      </c>
      <c r="CC92" s="8">
        <f t="shared" si="189"/>
        <v>0</v>
      </c>
      <c r="CD92" s="50">
        <f t="shared" si="190"/>
        <v>0</v>
      </c>
      <c r="CF92" s="394">
        <f t="shared" si="191"/>
        <v>0</v>
      </c>
      <c r="CG92" s="201">
        <f t="shared" si="191"/>
        <v>0</v>
      </c>
      <c r="CH92" s="8">
        <f t="shared" si="192"/>
        <v>0</v>
      </c>
      <c r="CI92" s="50">
        <f t="shared" si="193"/>
        <v>0</v>
      </c>
      <c r="CK92" s="394">
        <f t="shared" si="194"/>
        <v>0</v>
      </c>
      <c r="CL92" s="201">
        <f t="shared" si="194"/>
        <v>0</v>
      </c>
      <c r="CM92" s="8">
        <f t="shared" si="195"/>
        <v>0</v>
      </c>
      <c r="CN92" s="50">
        <f t="shared" si="196"/>
        <v>0</v>
      </c>
      <c r="CP92" s="394">
        <f t="shared" si="197"/>
        <v>0</v>
      </c>
      <c r="CQ92" s="201">
        <f t="shared" si="197"/>
        <v>0</v>
      </c>
      <c r="CR92" s="8">
        <f t="shared" si="198"/>
        <v>0</v>
      </c>
      <c r="CS92" s="50">
        <f t="shared" si="199"/>
        <v>0</v>
      </c>
      <c r="CU92" s="394">
        <f t="shared" si="200"/>
        <v>0</v>
      </c>
      <c r="CV92" s="201">
        <f t="shared" si="200"/>
        <v>0</v>
      </c>
      <c r="CW92" s="8">
        <f t="shared" si="201"/>
        <v>0</v>
      </c>
      <c r="CX92" s="50">
        <f t="shared" si="202"/>
        <v>0</v>
      </c>
      <c r="CZ92" s="394">
        <f t="shared" si="203"/>
        <v>0</v>
      </c>
      <c r="DA92" s="201">
        <f t="shared" si="203"/>
        <v>0</v>
      </c>
      <c r="DB92" s="8">
        <f t="shared" si="204"/>
        <v>0</v>
      </c>
      <c r="DC92" s="50">
        <f t="shared" si="205"/>
        <v>0</v>
      </c>
      <c r="DE92" s="394">
        <f t="shared" si="206"/>
        <v>0</v>
      </c>
      <c r="DF92" s="201">
        <f t="shared" si="206"/>
        <v>0</v>
      </c>
      <c r="DG92" s="8">
        <f t="shared" si="207"/>
        <v>0</v>
      </c>
      <c r="DH92" s="50">
        <f t="shared" si="208"/>
        <v>0</v>
      </c>
      <c r="DJ92" s="394">
        <f t="shared" si="209"/>
        <v>0</v>
      </c>
      <c r="DK92" s="201">
        <f t="shared" si="209"/>
        <v>0</v>
      </c>
      <c r="DL92" s="8">
        <f t="shared" si="210"/>
        <v>0</v>
      </c>
      <c r="DM92" s="50">
        <f t="shared" si="211"/>
        <v>0</v>
      </c>
      <c r="DO92" s="394">
        <f t="shared" si="212"/>
        <v>0</v>
      </c>
      <c r="DP92" s="201">
        <f t="shared" si="212"/>
        <v>0</v>
      </c>
      <c r="DQ92" s="8">
        <f t="shared" si="213"/>
        <v>0</v>
      </c>
      <c r="DR92" s="50">
        <f t="shared" si="214"/>
        <v>0</v>
      </c>
      <c r="DT92" s="51">
        <f t="shared" si="145"/>
        <v>0</v>
      </c>
      <c r="DU92" s="50">
        <f t="shared" si="146"/>
        <v>0</v>
      </c>
      <c r="DV92" s="51">
        <v>0</v>
      </c>
      <c r="DW92" s="50">
        <f t="shared" si="147"/>
        <v>0</v>
      </c>
      <c r="DX92" s="51">
        <f t="shared" si="149"/>
        <v>0</v>
      </c>
      <c r="DY92" s="53">
        <f t="shared" si="148"/>
        <v>0</v>
      </c>
      <c r="DZ92" s="307">
        <f t="shared" si="144"/>
        <v>0</v>
      </c>
    </row>
    <row r="93" spans="2:130" ht="18" customHeight="1" x14ac:dyDescent="0.3">
      <c r="B93" s="286"/>
      <c r="C93" s="54"/>
      <c r="D93" s="54"/>
      <c r="E93" s="239"/>
      <c r="F93" s="263"/>
      <c r="G93" s="274"/>
      <c r="H93" s="263"/>
      <c r="I93" s="56"/>
      <c r="J93" s="56"/>
      <c r="K93" s="265"/>
      <c r="L93" s="264"/>
      <c r="M93" s="57"/>
      <c r="N93" s="394"/>
      <c r="O93" s="214"/>
      <c r="P93" s="8">
        <f t="shared" si="150"/>
        <v>0</v>
      </c>
      <c r="Q93" s="50">
        <f t="shared" si="151"/>
        <v>0</v>
      </c>
      <c r="S93" s="382">
        <f t="shared" si="152"/>
        <v>0</v>
      </c>
      <c r="T93" s="201">
        <f t="shared" si="152"/>
        <v>0</v>
      </c>
      <c r="U93" s="8">
        <f t="shared" si="153"/>
        <v>0</v>
      </c>
      <c r="V93" s="50">
        <f t="shared" si="154"/>
        <v>0</v>
      </c>
      <c r="X93" s="394">
        <f t="shared" si="216"/>
        <v>0</v>
      </c>
      <c r="Y93" s="201">
        <f t="shared" si="216"/>
        <v>0</v>
      </c>
      <c r="Z93" s="8">
        <f t="shared" si="156"/>
        <v>0</v>
      </c>
      <c r="AA93" s="50">
        <f t="shared" si="157"/>
        <v>0</v>
      </c>
      <c r="AC93" s="394">
        <f t="shared" si="158"/>
        <v>0</v>
      </c>
      <c r="AD93" s="201">
        <f t="shared" si="158"/>
        <v>0</v>
      </c>
      <c r="AE93" s="8">
        <f t="shared" si="159"/>
        <v>0</v>
      </c>
      <c r="AF93" s="50">
        <f t="shared" si="160"/>
        <v>0</v>
      </c>
      <c r="AH93" s="394">
        <f t="shared" si="161"/>
        <v>0</v>
      </c>
      <c r="AI93" s="201">
        <f t="shared" si="161"/>
        <v>0</v>
      </c>
      <c r="AJ93" s="8">
        <f t="shared" si="162"/>
        <v>0</v>
      </c>
      <c r="AK93" s="50">
        <f t="shared" si="163"/>
        <v>0</v>
      </c>
      <c r="AM93" s="394">
        <f t="shared" si="164"/>
        <v>0</v>
      </c>
      <c r="AN93" s="201">
        <f t="shared" si="164"/>
        <v>0</v>
      </c>
      <c r="AO93" s="8">
        <f t="shared" si="165"/>
        <v>0</v>
      </c>
      <c r="AP93" s="50">
        <f t="shared" si="166"/>
        <v>0</v>
      </c>
      <c r="AR93" s="394">
        <f t="shared" si="167"/>
        <v>0</v>
      </c>
      <c r="AS93" s="201">
        <f t="shared" si="167"/>
        <v>0</v>
      </c>
      <c r="AT93" s="8">
        <f t="shared" si="168"/>
        <v>0</v>
      </c>
      <c r="AU93" s="50">
        <f t="shared" si="169"/>
        <v>0</v>
      </c>
      <c r="AW93" s="394">
        <f t="shared" si="170"/>
        <v>0</v>
      </c>
      <c r="AX93" s="201">
        <f t="shared" si="170"/>
        <v>0</v>
      </c>
      <c r="AY93" s="8">
        <f t="shared" si="171"/>
        <v>0</v>
      </c>
      <c r="AZ93" s="50">
        <f t="shared" si="172"/>
        <v>0</v>
      </c>
      <c r="BB93" s="394">
        <f t="shared" si="173"/>
        <v>0</v>
      </c>
      <c r="BC93" s="201">
        <f t="shared" si="173"/>
        <v>0</v>
      </c>
      <c r="BD93" s="8">
        <f t="shared" si="174"/>
        <v>0</v>
      </c>
      <c r="BE93" s="50">
        <f t="shared" si="175"/>
        <v>0</v>
      </c>
      <c r="BG93" s="394">
        <f t="shared" si="176"/>
        <v>0</v>
      </c>
      <c r="BH93" s="201">
        <f t="shared" si="176"/>
        <v>0</v>
      </c>
      <c r="BI93" s="8">
        <f t="shared" si="177"/>
        <v>0</v>
      </c>
      <c r="BJ93" s="50">
        <f t="shared" si="178"/>
        <v>0</v>
      </c>
      <c r="BL93" s="394">
        <f t="shared" si="179"/>
        <v>0</v>
      </c>
      <c r="BM93" s="201">
        <f t="shared" si="179"/>
        <v>0</v>
      </c>
      <c r="BN93" s="8">
        <f t="shared" si="180"/>
        <v>0</v>
      </c>
      <c r="BO93" s="50">
        <f t="shared" si="181"/>
        <v>0</v>
      </c>
      <c r="BQ93" s="394">
        <f t="shared" si="182"/>
        <v>0</v>
      </c>
      <c r="BR93" s="201">
        <f t="shared" si="182"/>
        <v>0</v>
      </c>
      <c r="BS93" s="8">
        <f t="shared" si="183"/>
        <v>0</v>
      </c>
      <c r="BT93" s="50">
        <f t="shared" si="184"/>
        <v>0</v>
      </c>
      <c r="BV93" s="394">
        <f t="shared" si="185"/>
        <v>0</v>
      </c>
      <c r="BW93" s="201">
        <f t="shared" si="185"/>
        <v>0</v>
      </c>
      <c r="BX93" s="8">
        <f t="shared" si="186"/>
        <v>0</v>
      </c>
      <c r="BY93" s="50">
        <f t="shared" si="187"/>
        <v>0</v>
      </c>
      <c r="CA93" s="394">
        <f t="shared" si="188"/>
        <v>0</v>
      </c>
      <c r="CB93" s="201">
        <f t="shared" si="188"/>
        <v>0</v>
      </c>
      <c r="CC93" s="8">
        <f t="shared" si="189"/>
        <v>0</v>
      </c>
      <c r="CD93" s="50">
        <f t="shared" si="190"/>
        <v>0</v>
      </c>
      <c r="CF93" s="394">
        <f t="shared" si="191"/>
        <v>0</v>
      </c>
      <c r="CG93" s="201">
        <f t="shared" si="191"/>
        <v>0</v>
      </c>
      <c r="CH93" s="8">
        <f t="shared" si="192"/>
        <v>0</v>
      </c>
      <c r="CI93" s="50">
        <f t="shared" si="193"/>
        <v>0</v>
      </c>
      <c r="CK93" s="394">
        <f t="shared" si="194"/>
        <v>0</v>
      </c>
      <c r="CL93" s="201">
        <f t="shared" si="194"/>
        <v>0</v>
      </c>
      <c r="CM93" s="8">
        <f t="shared" si="195"/>
        <v>0</v>
      </c>
      <c r="CN93" s="50">
        <f t="shared" si="196"/>
        <v>0</v>
      </c>
      <c r="CP93" s="394">
        <f t="shared" si="197"/>
        <v>0</v>
      </c>
      <c r="CQ93" s="201">
        <f t="shared" si="197"/>
        <v>0</v>
      </c>
      <c r="CR93" s="8">
        <f t="shared" si="198"/>
        <v>0</v>
      </c>
      <c r="CS93" s="50">
        <f t="shared" si="199"/>
        <v>0</v>
      </c>
      <c r="CU93" s="394">
        <f t="shared" si="200"/>
        <v>0</v>
      </c>
      <c r="CV93" s="201">
        <f t="shared" si="200"/>
        <v>0</v>
      </c>
      <c r="CW93" s="8">
        <f t="shared" si="201"/>
        <v>0</v>
      </c>
      <c r="CX93" s="50">
        <f t="shared" si="202"/>
        <v>0</v>
      </c>
      <c r="CZ93" s="394">
        <f t="shared" si="203"/>
        <v>0</v>
      </c>
      <c r="DA93" s="201">
        <f t="shared" si="203"/>
        <v>0</v>
      </c>
      <c r="DB93" s="8">
        <f t="shared" si="204"/>
        <v>0</v>
      </c>
      <c r="DC93" s="50">
        <f t="shared" si="205"/>
        <v>0</v>
      </c>
      <c r="DE93" s="394">
        <f t="shared" si="206"/>
        <v>0</v>
      </c>
      <c r="DF93" s="201">
        <f t="shared" si="206"/>
        <v>0</v>
      </c>
      <c r="DG93" s="8">
        <f t="shared" si="207"/>
        <v>0</v>
      </c>
      <c r="DH93" s="50">
        <f t="shared" si="208"/>
        <v>0</v>
      </c>
      <c r="DJ93" s="394">
        <f t="shared" si="209"/>
        <v>0</v>
      </c>
      <c r="DK93" s="201">
        <f t="shared" si="209"/>
        <v>0</v>
      </c>
      <c r="DL93" s="8">
        <f t="shared" si="210"/>
        <v>0</v>
      </c>
      <c r="DM93" s="50">
        <f t="shared" si="211"/>
        <v>0</v>
      </c>
      <c r="DO93" s="394">
        <f t="shared" si="212"/>
        <v>0</v>
      </c>
      <c r="DP93" s="201">
        <f t="shared" si="212"/>
        <v>0</v>
      </c>
      <c r="DQ93" s="8">
        <f t="shared" si="213"/>
        <v>0</v>
      </c>
      <c r="DR93" s="50">
        <f t="shared" si="214"/>
        <v>0</v>
      </c>
      <c r="DT93" s="51">
        <f t="shared" si="145"/>
        <v>0</v>
      </c>
      <c r="DU93" s="50">
        <f t="shared" si="146"/>
        <v>0</v>
      </c>
      <c r="DV93" s="51">
        <v>0</v>
      </c>
      <c r="DW93" s="50">
        <f t="shared" si="147"/>
        <v>0</v>
      </c>
      <c r="DX93" s="51">
        <f t="shared" si="149"/>
        <v>0</v>
      </c>
      <c r="DY93" s="53">
        <f t="shared" si="148"/>
        <v>0</v>
      </c>
      <c r="DZ93" s="307">
        <f t="shared" si="144"/>
        <v>0</v>
      </c>
    </row>
    <row r="94" spans="2:130" ht="18" customHeight="1" x14ac:dyDescent="0.3">
      <c r="B94" s="286"/>
      <c r="C94" s="54"/>
      <c r="D94" s="54"/>
      <c r="E94" s="239"/>
      <c r="F94" s="263"/>
      <c r="G94" s="274"/>
      <c r="H94" s="263"/>
      <c r="I94" s="56"/>
      <c r="J94" s="56"/>
      <c r="K94" s="265"/>
      <c r="L94" s="264"/>
      <c r="M94" s="57"/>
      <c r="N94" s="394"/>
      <c r="O94" s="214"/>
      <c r="P94" s="8">
        <f t="shared" si="150"/>
        <v>0</v>
      </c>
      <c r="Q94" s="50">
        <f t="shared" si="151"/>
        <v>0</v>
      </c>
      <c r="S94" s="382">
        <f t="shared" si="152"/>
        <v>0</v>
      </c>
      <c r="T94" s="201">
        <f t="shared" si="152"/>
        <v>0</v>
      </c>
      <c r="U94" s="8">
        <f t="shared" si="153"/>
        <v>0</v>
      </c>
      <c r="V94" s="50">
        <f t="shared" si="154"/>
        <v>0</v>
      </c>
      <c r="X94" s="394">
        <f t="shared" si="216"/>
        <v>0</v>
      </c>
      <c r="Y94" s="201">
        <f t="shared" si="216"/>
        <v>0</v>
      </c>
      <c r="Z94" s="8">
        <f t="shared" si="156"/>
        <v>0</v>
      </c>
      <c r="AA94" s="50">
        <f t="shared" si="157"/>
        <v>0</v>
      </c>
      <c r="AC94" s="394">
        <f t="shared" si="158"/>
        <v>0</v>
      </c>
      <c r="AD94" s="201">
        <f t="shared" si="158"/>
        <v>0</v>
      </c>
      <c r="AE94" s="8">
        <f t="shared" si="159"/>
        <v>0</v>
      </c>
      <c r="AF94" s="50">
        <f t="shared" si="160"/>
        <v>0</v>
      </c>
      <c r="AH94" s="394">
        <f t="shared" si="161"/>
        <v>0</v>
      </c>
      <c r="AI94" s="201">
        <f t="shared" si="161"/>
        <v>0</v>
      </c>
      <c r="AJ94" s="8">
        <f t="shared" si="162"/>
        <v>0</v>
      </c>
      <c r="AK94" s="50">
        <f t="shared" si="163"/>
        <v>0</v>
      </c>
      <c r="AM94" s="394">
        <f t="shared" si="164"/>
        <v>0</v>
      </c>
      <c r="AN94" s="201">
        <f t="shared" si="164"/>
        <v>0</v>
      </c>
      <c r="AO94" s="8">
        <f t="shared" si="165"/>
        <v>0</v>
      </c>
      <c r="AP94" s="50">
        <f t="shared" si="166"/>
        <v>0</v>
      </c>
      <c r="AR94" s="394">
        <f t="shared" si="167"/>
        <v>0</v>
      </c>
      <c r="AS94" s="201">
        <f t="shared" si="167"/>
        <v>0</v>
      </c>
      <c r="AT94" s="8">
        <f t="shared" si="168"/>
        <v>0</v>
      </c>
      <c r="AU94" s="50">
        <f t="shared" si="169"/>
        <v>0</v>
      </c>
      <c r="AW94" s="394">
        <f t="shared" si="170"/>
        <v>0</v>
      </c>
      <c r="AX94" s="201">
        <f t="shared" si="170"/>
        <v>0</v>
      </c>
      <c r="AY94" s="8">
        <f t="shared" si="171"/>
        <v>0</v>
      </c>
      <c r="AZ94" s="50">
        <f t="shared" si="172"/>
        <v>0</v>
      </c>
      <c r="BB94" s="394">
        <f t="shared" si="173"/>
        <v>0</v>
      </c>
      <c r="BC94" s="201">
        <f t="shared" si="173"/>
        <v>0</v>
      </c>
      <c r="BD94" s="8">
        <f t="shared" si="174"/>
        <v>0</v>
      </c>
      <c r="BE94" s="50">
        <f t="shared" si="175"/>
        <v>0</v>
      </c>
      <c r="BG94" s="394">
        <f t="shared" si="176"/>
        <v>0</v>
      </c>
      <c r="BH94" s="201">
        <f t="shared" si="176"/>
        <v>0</v>
      </c>
      <c r="BI94" s="8">
        <f t="shared" si="177"/>
        <v>0</v>
      </c>
      <c r="BJ94" s="50">
        <f t="shared" si="178"/>
        <v>0</v>
      </c>
      <c r="BL94" s="394">
        <f t="shared" si="179"/>
        <v>0</v>
      </c>
      <c r="BM94" s="201">
        <f t="shared" si="179"/>
        <v>0</v>
      </c>
      <c r="BN94" s="8">
        <f t="shared" si="180"/>
        <v>0</v>
      </c>
      <c r="BO94" s="50">
        <f t="shared" si="181"/>
        <v>0</v>
      </c>
      <c r="BQ94" s="394">
        <f t="shared" si="182"/>
        <v>0</v>
      </c>
      <c r="BR94" s="201">
        <f t="shared" si="182"/>
        <v>0</v>
      </c>
      <c r="BS94" s="8">
        <f t="shared" si="183"/>
        <v>0</v>
      </c>
      <c r="BT94" s="50">
        <f t="shared" si="184"/>
        <v>0</v>
      </c>
      <c r="BV94" s="394">
        <f t="shared" si="185"/>
        <v>0</v>
      </c>
      <c r="BW94" s="201">
        <f t="shared" si="185"/>
        <v>0</v>
      </c>
      <c r="BX94" s="8">
        <f t="shared" si="186"/>
        <v>0</v>
      </c>
      <c r="BY94" s="50">
        <f t="shared" si="187"/>
        <v>0</v>
      </c>
      <c r="CA94" s="394">
        <f t="shared" si="188"/>
        <v>0</v>
      </c>
      <c r="CB94" s="201">
        <f t="shared" si="188"/>
        <v>0</v>
      </c>
      <c r="CC94" s="8">
        <f t="shared" si="189"/>
        <v>0</v>
      </c>
      <c r="CD94" s="50">
        <f t="shared" si="190"/>
        <v>0</v>
      </c>
      <c r="CF94" s="394">
        <f t="shared" si="191"/>
        <v>0</v>
      </c>
      <c r="CG94" s="201">
        <f t="shared" si="191"/>
        <v>0</v>
      </c>
      <c r="CH94" s="8">
        <f t="shared" si="192"/>
        <v>0</v>
      </c>
      <c r="CI94" s="50">
        <f t="shared" si="193"/>
        <v>0</v>
      </c>
      <c r="CK94" s="394">
        <f t="shared" si="194"/>
        <v>0</v>
      </c>
      <c r="CL94" s="201">
        <f t="shared" si="194"/>
        <v>0</v>
      </c>
      <c r="CM94" s="8">
        <f t="shared" si="195"/>
        <v>0</v>
      </c>
      <c r="CN94" s="50">
        <f t="shared" si="196"/>
        <v>0</v>
      </c>
      <c r="CP94" s="394">
        <f t="shared" si="197"/>
        <v>0</v>
      </c>
      <c r="CQ94" s="201">
        <f t="shared" si="197"/>
        <v>0</v>
      </c>
      <c r="CR94" s="8">
        <f t="shared" si="198"/>
        <v>0</v>
      </c>
      <c r="CS94" s="50">
        <f t="shared" si="199"/>
        <v>0</v>
      </c>
      <c r="CU94" s="394">
        <f t="shared" si="200"/>
        <v>0</v>
      </c>
      <c r="CV94" s="201">
        <f t="shared" si="200"/>
        <v>0</v>
      </c>
      <c r="CW94" s="8">
        <f t="shared" si="201"/>
        <v>0</v>
      </c>
      <c r="CX94" s="50">
        <f t="shared" si="202"/>
        <v>0</v>
      </c>
      <c r="CZ94" s="394">
        <f t="shared" si="203"/>
        <v>0</v>
      </c>
      <c r="DA94" s="201">
        <f t="shared" si="203"/>
        <v>0</v>
      </c>
      <c r="DB94" s="8">
        <f t="shared" si="204"/>
        <v>0</v>
      </c>
      <c r="DC94" s="50">
        <f t="shared" si="205"/>
        <v>0</v>
      </c>
      <c r="DE94" s="394">
        <f t="shared" si="206"/>
        <v>0</v>
      </c>
      <c r="DF94" s="201">
        <f t="shared" si="206"/>
        <v>0</v>
      </c>
      <c r="DG94" s="8">
        <f t="shared" si="207"/>
        <v>0</v>
      </c>
      <c r="DH94" s="50">
        <f t="shared" si="208"/>
        <v>0</v>
      </c>
      <c r="DJ94" s="394">
        <f t="shared" si="209"/>
        <v>0</v>
      </c>
      <c r="DK94" s="201">
        <f t="shared" si="209"/>
        <v>0</v>
      </c>
      <c r="DL94" s="8">
        <f t="shared" si="210"/>
        <v>0</v>
      </c>
      <c r="DM94" s="50">
        <f t="shared" si="211"/>
        <v>0</v>
      </c>
      <c r="DO94" s="394">
        <f t="shared" si="212"/>
        <v>0</v>
      </c>
      <c r="DP94" s="201">
        <f t="shared" si="212"/>
        <v>0</v>
      </c>
      <c r="DQ94" s="8">
        <f t="shared" si="213"/>
        <v>0</v>
      </c>
      <c r="DR94" s="50">
        <f t="shared" si="214"/>
        <v>0</v>
      </c>
      <c r="DT94" s="51">
        <f t="shared" si="145"/>
        <v>0</v>
      </c>
      <c r="DU94" s="50">
        <f t="shared" si="146"/>
        <v>0</v>
      </c>
      <c r="DV94" s="51">
        <v>0</v>
      </c>
      <c r="DW94" s="50">
        <f t="shared" si="147"/>
        <v>0</v>
      </c>
      <c r="DX94" s="51">
        <f t="shared" si="149"/>
        <v>0</v>
      </c>
      <c r="DY94" s="53">
        <f t="shared" si="148"/>
        <v>0</v>
      </c>
      <c r="DZ94" s="307">
        <f t="shared" si="144"/>
        <v>0</v>
      </c>
    </row>
    <row r="95" spans="2:130" ht="18" customHeight="1" x14ac:dyDescent="0.3">
      <c r="B95" s="72"/>
      <c r="C95" s="54"/>
      <c r="D95" s="54"/>
      <c r="E95" s="239"/>
      <c r="F95" s="263"/>
      <c r="G95" s="274"/>
      <c r="H95" s="263"/>
      <c r="I95" s="56"/>
      <c r="J95" s="56"/>
      <c r="K95" s="265"/>
      <c r="L95" s="264"/>
      <c r="M95" s="57"/>
      <c r="N95" s="394"/>
      <c r="O95" s="214"/>
      <c r="P95" s="8">
        <f t="shared" si="150"/>
        <v>0</v>
      </c>
      <c r="Q95" s="50">
        <f t="shared" si="151"/>
        <v>0</v>
      </c>
      <c r="S95" s="382">
        <f t="shared" si="152"/>
        <v>0</v>
      </c>
      <c r="T95" s="201">
        <f t="shared" si="152"/>
        <v>0</v>
      </c>
      <c r="U95" s="8">
        <f t="shared" si="153"/>
        <v>0</v>
      </c>
      <c r="V95" s="50">
        <f t="shared" si="154"/>
        <v>0</v>
      </c>
      <c r="X95" s="394">
        <f t="shared" si="216"/>
        <v>0</v>
      </c>
      <c r="Y95" s="201">
        <f t="shared" si="216"/>
        <v>0</v>
      </c>
      <c r="Z95" s="8">
        <f t="shared" si="156"/>
        <v>0</v>
      </c>
      <c r="AA95" s="50">
        <f t="shared" si="157"/>
        <v>0</v>
      </c>
      <c r="AC95" s="394">
        <f t="shared" si="158"/>
        <v>0</v>
      </c>
      <c r="AD95" s="201">
        <f t="shared" si="158"/>
        <v>0</v>
      </c>
      <c r="AE95" s="8">
        <f t="shared" si="159"/>
        <v>0</v>
      </c>
      <c r="AF95" s="50">
        <f t="shared" si="160"/>
        <v>0</v>
      </c>
      <c r="AH95" s="394">
        <f t="shared" si="161"/>
        <v>0</v>
      </c>
      <c r="AI95" s="201">
        <f t="shared" si="161"/>
        <v>0</v>
      </c>
      <c r="AJ95" s="8">
        <f t="shared" si="162"/>
        <v>0</v>
      </c>
      <c r="AK95" s="50">
        <f t="shared" si="163"/>
        <v>0</v>
      </c>
      <c r="AM95" s="394">
        <f t="shared" si="164"/>
        <v>0</v>
      </c>
      <c r="AN95" s="201">
        <f t="shared" si="164"/>
        <v>0</v>
      </c>
      <c r="AO95" s="8">
        <f t="shared" si="165"/>
        <v>0</v>
      </c>
      <c r="AP95" s="50">
        <f t="shared" si="166"/>
        <v>0</v>
      </c>
      <c r="AR95" s="394">
        <f t="shared" si="167"/>
        <v>0</v>
      </c>
      <c r="AS95" s="201">
        <f t="shared" si="167"/>
        <v>0</v>
      </c>
      <c r="AT95" s="8">
        <f t="shared" si="168"/>
        <v>0</v>
      </c>
      <c r="AU95" s="50">
        <f t="shared" si="169"/>
        <v>0</v>
      </c>
      <c r="AW95" s="394">
        <f t="shared" si="170"/>
        <v>0</v>
      </c>
      <c r="AX95" s="201">
        <f t="shared" si="170"/>
        <v>0</v>
      </c>
      <c r="AY95" s="8">
        <f t="shared" si="171"/>
        <v>0</v>
      </c>
      <c r="AZ95" s="50">
        <f t="shared" si="172"/>
        <v>0</v>
      </c>
      <c r="BB95" s="394">
        <f t="shared" si="173"/>
        <v>0</v>
      </c>
      <c r="BC95" s="201">
        <f t="shared" si="173"/>
        <v>0</v>
      </c>
      <c r="BD95" s="8">
        <f t="shared" si="174"/>
        <v>0</v>
      </c>
      <c r="BE95" s="50">
        <f t="shared" si="175"/>
        <v>0</v>
      </c>
      <c r="BG95" s="394">
        <f t="shared" si="176"/>
        <v>0</v>
      </c>
      <c r="BH95" s="201">
        <f t="shared" si="176"/>
        <v>0</v>
      </c>
      <c r="BI95" s="8">
        <f t="shared" si="177"/>
        <v>0</v>
      </c>
      <c r="BJ95" s="50">
        <f t="shared" si="178"/>
        <v>0</v>
      </c>
      <c r="BL95" s="394">
        <f t="shared" si="179"/>
        <v>0</v>
      </c>
      <c r="BM95" s="201">
        <f t="shared" si="179"/>
        <v>0</v>
      </c>
      <c r="BN95" s="8">
        <f t="shared" si="180"/>
        <v>0</v>
      </c>
      <c r="BO95" s="50">
        <f t="shared" si="181"/>
        <v>0</v>
      </c>
      <c r="BQ95" s="394">
        <f t="shared" si="182"/>
        <v>0</v>
      </c>
      <c r="BR95" s="201">
        <f t="shared" si="182"/>
        <v>0</v>
      </c>
      <c r="BS95" s="8">
        <f t="shared" si="183"/>
        <v>0</v>
      </c>
      <c r="BT95" s="50">
        <f t="shared" si="184"/>
        <v>0</v>
      </c>
      <c r="BV95" s="394">
        <f t="shared" si="185"/>
        <v>0</v>
      </c>
      <c r="BW95" s="201">
        <f t="shared" si="185"/>
        <v>0</v>
      </c>
      <c r="BX95" s="8">
        <f t="shared" si="186"/>
        <v>0</v>
      </c>
      <c r="BY95" s="50">
        <f t="shared" si="187"/>
        <v>0</v>
      </c>
      <c r="CA95" s="394">
        <f t="shared" si="188"/>
        <v>0</v>
      </c>
      <c r="CB95" s="201">
        <f t="shared" si="188"/>
        <v>0</v>
      </c>
      <c r="CC95" s="8">
        <f t="shared" si="189"/>
        <v>0</v>
      </c>
      <c r="CD95" s="50">
        <f t="shared" si="190"/>
        <v>0</v>
      </c>
      <c r="CF95" s="394">
        <f t="shared" si="191"/>
        <v>0</v>
      </c>
      <c r="CG95" s="201">
        <f t="shared" si="191"/>
        <v>0</v>
      </c>
      <c r="CH95" s="8">
        <f t="shared" si="192"/>
        <v>0</v>
      </c>
      <c r="CI95" s="50">
        <f t="shared" si="193"/>
        <v>0</v>
      </c>
      <c r="CK95" s="394">
        <f t="shared" si="194"/>
        <v>0</v>
      </c>
      <c r="CL95" s="201">
        <f t="shared" si="194"/>
        <v>0</v>
      </c>
      <c r="CM95" s="8">
        <f t="shared" si="195"/>
        <v>0</v>
      </c>
      <c r="CN95" s="50">
        <f t="shared" si="196"/>
        <v>0</v>
      </c>
      <c r="CP95" s="394">
        <f t="shared" si="197"/>
        <v>0</v>
      </c>
      <c r="CQ95" s="201">
        <f t="shared" si="197"/>
        <v>0</v>
      </c>
      <c r="CR95" s="8">
        <f t="shared" si="198"/>
        <v>0</v>
      </c>
      <c r="CS95" s="50">
        <f t="shared" si="199"/>
        <v>0</v>
      </c>
      <c r="CU95" s="394">
        <f t="shared" si="200"/>
        <v>0</v>
      </c>
      <c r="CV95" s="201">
        <f t="shared" si="200"/>
        <v>0</v>
      </c>
      <c r="CW95" s="8">
        <f t="shared" si="201"/>
        <v>0</v>
      </c>
      <c r="CX95" s="50">
        <f t="shared" si="202"/>
        <v>0</v>
      </c>
      <c r="CZ95" s="394">
        <f t="shared" si="203"/>
        <v>0</v>
      </c>
      <c r="DA95" s="201">
        <f t="shared" si="203"/>
        <v>0</v>
      </c>
      <c r="DB95" s="8">
        <f t="shared" si="204"/>
        <v>0</v>
      </c>
      <c r="DC95" s="50">
        <f t="shared" si="205"/>
        <v>0</v>
      </c>
      <c r="DE95" s="394">
        <f t="shared" si="206"/>
        <v>0</v>
      </c>
      <c r="DF95" s="201">
        <f t="shared" si="206"/>
        <v>0</v>
      </c>
      <c r="DG95" s="8">
        <f t="shared" si="207"/>
        <v>0</v>
      </c>
      <c r="DH95" s="50">
        <f t="shared" si="208"/>
        <v>0</v>
      </c>
      <c r="DJ95" s="394">
        <f t="shared" si="209"/>
        <v>0</v>
      </c>
      <c r="DK95" s="201">
        <f t="shared" si="209"/>
        <v>0</v>
      </c>
      <c r="DL95" s="8">
        <f t="shared" si="210"/>
        <v>0</v>
      </c>
      <c r="DM95" s="50">
        <f t="shared" si="211"/>
        <v>0</v>
      </c>
      <c r="DO95" s="394">
        <f t="shared" si="212"/>
        <v>0</v>
      </c>
      <c r="DP95" s="201">
        <f t="shared" si="212"/>
        <v>0</v>
      </c>
      <c r="DQ95" s="8">
        <f t="shared" si="213"/>
        <v>0</v>
      </c>
      <c r="DR95" s="50">
        <f t="shared" si="214"/>
        <v>0</v>
      </c>
      <c r="DT95" s="51">
        <f t="shared" si="145"/>
        <v>0</v>
      </c>
      <c r="DU95" s="50">
        <f t="shared" si="146"/>
        <v>0</v>
      </c>
      <c r="DV95" s="51">
        <v>0</v>
      </c>
      <c r="DW95" s="50">
        <f t="shared" si="147"/>
        <v>0</v>
      </c>
      <c r="DX95" s="51">
        <f t="shared" si="149"/>
        <v>0</v>
      </c>
      <c r="DY95" s="53">
        <f t="shared" si="148"/>
        <v>0</v>
      </c>
      <c r="DZ95" s="307">
        <f t="shared" si="144"/>
        <v>0</v>
      </c>
    </row>
    <row r="96" spans="2:130" ht="18" customHeight="1" thickBot="1" x14ac:dyDescent="0.35">
      <c r="B96" s="72"/>
      <c r="C96" s="54"/>
      <c r="D96" s="54"/>
      <c r="E96" s="239"/>
      <c r="F96" s="263"/>
      <c r="G96" s="274"/>
      <c r="H96" s="263"/>
      <c r="I96" s="56"/>
      <c r="J96" s="56"/>
      <c r="K96" s="265"/>
      <c r="L96" s="264"/>
      <c r="M96" s="57"/>
      <c r="N96" s="394"/>
      <c r="O96" s="214"/>
      <c r="P96" s="8">
        <f t="shared" si="150"/>
        <v>0</v>
      </c>
      <c r="Q96" s="50">
        <f t="shared" si="151"/>
        <v>0</v>
      </c>
      <c r="S96" s="382">
        <f t="shared" si="152"/>
        <v>0</v>
      </c>
      <c r="T96" s="201">
        <f t="shared" si="152"/>
        <v>0</v>
      </c>
      <c r="U96" s="8">
        <f t="shared" si="153"/>
        <v>0</v>
      </c>
      <c r="V96" s="50">
        <f t="shared" si="154"/>
        <v>0</v>
      </c>
      <c r="X96" s="394">
        <f t="shared" si="216"/>
        <v>0</v>
      </c>
      <c r="Y96" s="201">
        <f t="shared" si="216"/>
        <v>0</v>
      </c>
      <c r="Z96" s="8">
        <f t="shared" si="156"/>
        <v>0</v>
      </c>
      <c r="AA96" s="50">
        <f t="shared" si="157"/>
        <v>0</v>
      </c>
      <c r="AC96" s="394">
        <f t="shared" si="158"/>
        <v>0</v>
      </c>
      <c r="AD96" s="201">
        <f t="shared" si="158"/>
        <v>0</v>
      </c>
      <c r="AE96" s="8">
        <f t="shared" si="159"/>
        <v>0</v>
      </c>
      <c r="AF96" s="50">
        <f t="shared" si="160"/>
        <v>0</v>
      </c>
      <c r="AH96" s="394">
        <f t="shared" si="161"/>
        <v>0</v>
      </c>
      <c r="AI96" s="201">
        <f t="shared" si="161"/>
        <v>0</v>
      </c>
      <c r="AJ96" s="8">
        <f t="shared" si="162"/>
        <v>0</v>
      </c>
      <c r="AK96" s="50">
        <f t="shared" si="163"/>
        <v>0</v>
      </c>
      <c r="AM96" s="394">
        <f t="shared" si="164"/>
        <v>0</v>
      </c>
      <c r="AN96" s="201">
        <f t="shared" si="164"/>
        <v>0</v>
      </c>
      <c r="AO96" s="8">
        <f t="shared" si="165"/>
        <v>0</v>
      </c>
      <c r="AP96" s="50">
        <f t="shared" si="166"/>
        <v>0</v>
      </c>
      <c r="AR96" s="394">
        <f t="shared" si="167"/>
        <v>0</v>
      </c>
      <c r="AS96" s="201">
        <f t="shared" si="167"/>
        <v>0</v>
      </c>
      <c r="AT96" s="8">
        <f t="shared" si="168"/>
        <v>0</v>
      </c>
      <c r="AU96" s="50">
        <f t="shared" si="169"/>
        <v>0</v>
      </c>
      <c r="AW96" s="394">
        <f t="shared" si="170"/>
        <v>0</v>
      </c>
      <c r="AX96" s="201">
        <f t="shared" si="170"/>
        <v>0</v>
      </c>
      <c r="AY96" s="8">
        <f t="shared" si="171"/>
        <v>0</v>
      </c>
      <c r="AZ96" s="50">
        <f t="shared" si="172"/>
        <v>0</v>
      </c>
      <c r="BB96" s="394">
        <f t="shared" si="173"/>
        <v>0</v>
      </c>
      <c r="BC96" s="201">
        <f t="shared" si="173"/>
        <v>0</v>
      </c>
      <c r="BD96" s="8">
        <f t="shared" si="174"/>
        <v>0</v>
      </c>
      <c r="BE96" s="50">
        <f t="shared" si="175"/>
        <v>0</v>
      </c>
      <c r="BG96" s="394">
        <f t="shared" si="176"/>
        <v>0</v>
      </c>
      <c r="BH96" s="201">
        <f t="shared" si="176"/>
        <v>0</v>
      </c>
      <c r="BI96" s="8">
        <f t="shared" si="177"/>
        <v>0</v>
      </c>
      <c r="BJ96" s="50">
        <f t="shared" si="178"/>
        <v>0</v>
      </c>
      <c r="BL96" s="394">
        <f t="shared" si="179"/>
        <v>0</v>
      </c>
      <c r="BM96" s="201">
        <f t="shared" si="179"/>
        <v>0</v>
      </c>
      <c r="BN96" s="8">
        <f t="shared" si="180"/>
        <v>0</v>
      </c>
      <c r="BO96" s="50">
        <f t="shared" si="181"/>
        <v>0</v>
      </c>
      <c r="BQ96" s="394">
        <f t="shared" si="182"/>
        <v>0</v>
      </c>
      <c r="BR96" s="201">
        <f t="shared" si="182"/>
        <v>0</v>
      </c>
      <c r="BS96" s="8">
        <f t="shared" si="183"/>
        <v>0</v>
      </c>
      <c r="BT96" s="50">
        <f t="shared" si="184"/>
        <v>0</v>
      </c>
      <c r="BV96" s="394">
        <f t="shared" si="185"/>
        <v>0</v>
      </c>
      <c r="BW96" s="201">
        <f t="shared" si="185"/>
        <v>0</v>
      </c>
      <c r="BX96" s="8">
        <f t="shared" si="186"/>
        <v>0</v>
      </c>
      <c r="BY96" s="50">
        <f t="shared" si="187"/>
        <v>0</v>
      </c>
      <c r="CA96" s="394">
        <f t="shared" si="188"/>
        <v>0</v>
      </c>
      <c r="CB96" s="201">
        <f t="shared" si="188"/>
        <v>0</v>
      </c>
      <c r="CC96" s="8">
        <f t="shared" si="189"/>
        <v>0</v>
      </c>
      <c r="CD96" s="50">
        <f t="shared" si="190"/>
        <v>0</v>
      </c>
      <c r="CF96" s="394">
        <f t="shared" si="191"/>
        <v>0</v>
      </c>
      <c r="CG96" s="201">
        <f t="shared" si="191"/>
        <v>0</v>
      </c>
      <c r="CH96" s="8">
        <f t="shared" si="192"/>
        <v>0</v>
      </c>
      <c r="CI96" s="50">
        <f t="shared" si="193"/>
        <v>0</v>
      </c>
      <c r="CK96" s="394">
        <f t="shared" si="194"/>
        <v>0</v>
      </c>
      <c r="CL96" s="201">
        <f t="shared" si="194"/>
        <v>0</v>
      </c>
      <c r="CM96" s="8">
        <f t="shared" si="195"/>
        <v>0</v>
      </c>
      <c r="CN96" s="50">
        <f t="shared" si="196"/>
        <v>0</v>
      </c>
      <c r="CP96" s="394">
        <f t="shared" si="197"/>
        <v>0</v>
      </c>
      <c r="CQ96" s="201">
        <f t="shared" si="197"/>
        <v>0</v>
      </c>
      <c r="CR96" s="8">
        <f t="shared" si="198"/>
        <v>0</v>
      </c>
      <c r="CS96" s="50">
        <f t="shared" si="199"/>
        <v>0</v>
      </c>
      <c r="CU96" s="394">
        <f t="shared" si="200"/>
        <v>0</v>
      </c>
      <c r="CV96" s="201">
        <f t="shared" si="200"/>
        <v>0</v>
      </c>
      <c r="CW96" s="8">
        <f t="shared" si="201"/>
        <v>0</v>
      </c>
      <c r="CX96" s="50">
        <f t="shared" si="202"/>
        <v>0</v>
      </c>
      <c r="CZ96" s="394">
        <f t="shared" si="203"/>
        <v>0</v>
      </c>
      <c r="DA96" s="201">
        <f t="shared" si="203"/>
        <v>0</v>
      </c>
      <c r="DB96" s="8">
        <f t="shared" si="204"/>
        <v>0</v>
      </c>
      <c r="DC96" s="50">
        <f t="shared" si="205"/>
        <v>0</v>
      </c>
      <c r="DE96" s="394">
        <f t="shared" si="206"/>
        <v>0</v>
      </c>
      <c r="DF96" s="201">
        <f t="shared" si="206"/>
        <v>0</v>
      </c>
      <c r="DG96" s="8">
        <f t="shared" si="207"/>
        <v>0</v>
      </c>
      <c r="DH96" s="50">
        <f t="shared" si="208"/>
        <v>0</v>
      </c>
      <c r="DJ96" s="394">
        <f t="shared" si="209"/>
        <v>0</v>
      </c>
      <c r="DK96" s="201">
        <f t="shared" si="209"/>
        <v>0</v>
      </c>
      <c r="DL96" s="8">
        <f t="shared" si="210"/>
        <v>0</v>
      </c>
      <c r="DM96" s="50">
        <f t="shared" si="211"/>
        <v>0</v>
      </c>
      <c r="DO96" s="394">
        <f t="shared" si="212"/>
        <v>0</v>
      </c>
      <c r="DP96" s="201">
        <f t="shared" si="212"/>
        <v>0</v>
      </c>
      <c r="DQ96" s="8">
        <f t="shared" si="213"/>
        <v>0</v>
      </c>
      <c r="DR96" s="50">
        <f t="shared" si="214"/>
        <v>0</v>
      </c>
      <c r="DT96" s="51">
        <f t="shared" si="145"/>
        <v>0</v>
      </c>
      <c r="DU96" s="50">
        <f t="shared" si="146"/>
        <v>0</v>
      </c>
      <c r="DV96" s="51">
        <v>0</v>
      </c>
      <c r="DW96" s="50">
        <f t="shared" si="147"/>
        <v>0</v>
      </c>
      <c r="DX96" s="51">
        <f t="shared" si="149"/>
        <v>0</v>
      </c>
      <c r="DY96" s="53">
        <f t="shared" si="148"/>
        <v>0</v>
      </c>
      <c r="DZ96" s="307">
        <f t="shared" si="144"/>
        <v>0</v>
      </c>
    </row>
    <row r="97" spans="1:130" s="72" customFormat="1" ht="32.4" customHeight="1" thickBot="1" x14ac:dyDescent="0.35">
      <c r="B97" s="275" t="s">
        <v>78</v>
      </c>
      <c r="C97" s="276" t="str">
        <f>B69</f>
        <v>Equipment (Servidor DHIS 2)</v>
      </c>
      <c r="D97" s="445"/>
      <c r="E97" s="242"/>
      <c r="F97" s="73"/>
      <c r="G97" s="73"/>
      <c r="H97" s="73"/>
      <c r="I97" s="73"/>
      <c r="J97" s="73"/>
      <c r="K97" s="74"/>
      <c r="L97" s="73"/>
      <c r="M97" s="91"/>
      <c r="N97" s="395">
        <f>P18</f>
        <v>2015</v>
      </c>
      <c r="O97" s="278"/>
      <c r="P97" s="76">
        <f>SUM(P70:P96)</f>
        <v>0</v>
      </c>
      <c r="Q97" s="77">
        <f>SUM(Q70:Q96)</f>
        <v>0</v>
      </c>
      <c r="R97" s="78"/>
      <c r="S97" s="383">
        <f>U18</f>
        <v>2016</v>
      </c>
      <c r="T97" s="279"/>
      <c r="U97" s="76">
        <f>SUM(U70:U96)</f>
        <v>0</v>
      </c>
      <c r="V97" s="77">
        <f>SUM(V70:V96)</f>
        <v>0</v>
      </c>
      <c r="W97" s="78"/>
      <c r="X97" s="395">
        <f>Z18</f>
        <v>2017</v>
      </c>
      <c r="Y97" s="277"/>
      <c r="Z97" s="76">
        <f>SUM(Z70:Z96)</f>
        <v>0</v>
      </c>
      <c r="AA97" s="77">
        <f>SUM(AA70:AA96)</f>
        <v>0</v>
      </c>
      <c r="AB97" s="79"/>
      <c r="AC97" s="395">
        <f>AE18</f>
        <v>2018</v>
      </c>
      <c r="AD97" s="277"/>
      <c r="AE97" s="76">
        <f>SUM(AE70:AE96)</f>
        <v>0</v>
      </c>
      <c r="AF97" s="77">
        <f>SUM(AF70:AF96)</f>
        <v>0</v>
      </c>
      <c r="AH97" s="395">
        <f>AJ18</f>
        <v>2019</v>
      </c>
      <c r="AI97" s="277"/>
      <c r="AJ97" s="76">
        <f>SUM(AJ70:AJ96)</f>
        <v>0</v>
      </c>
      <c r="AK97" s="77">
        <f>SUM(AK70:AK96)</f>
        <v>0</v>
      </c>
      <c r="AM97" s="395">
        <f>AO18</f>
        <v>2020</v>
      </c>
      <c r="AN97" s="277"/>
      <c r="AO97" s="76">
        <f>SUM(AO70:AO96)</f>
        <v>0</v>
      </c>
      <c r="AP97" s="77">
        <f>SUM(AP70:AP96)</f>
        <v>0</v>
      </c>
      <c r="AR97" s="395">
        <f>AT18</f>
        <v>2021</v>
      </c>
      <c r="AS97" s="277"/>
      <c r="AT97" s="76">
        <f>SUM(AT70:AT96)</f>
        <v>0</v>
      </c>
      <c r="AU97" s="77">
        <f>SUM(AU70:AU96)</f>
        <v>0</v>
      </c>
      <c r="AW97" s="395">
        <f>AY18</f>
        <v>2022</v>
      </c>
      <c r="AX97" s="277"/>
      <c r="AY97" s="76">
        <f>SUM(AY70:AY96)</f>
        <v>0</v>
      </c>
      <c r="AZ97" s="77">
        <f>SUM(AZ70:AZ96)</f>
        <v>0</v>
      </c>
      <c r="BB97" s="395">
        <f>BD18</f>
        <v>2023</v>
      </c>
      <c r="BC97" s="277"/>
      <c r="BD97" s="76">
        <f>SUM(BD70:BD96)</f>
        <v>0</v>
      </c>
      <c r="BE97" s="77">
        <f>SUM(BE70:BE96)</f>
        <v>0</v>
      </c>
      <c r="BG97" s="395">
        <f>BI18</f>
        <v>2024</v>
      </c>
      <c r="BH97" s="277"/>
      <c r="BI97" s="76">
        <f>SUM(BI70:BI96)</f>
        <v>0</v>
      </c>
      <c r="BJ97" s="77">
        <f>SUM(BJ70:BJ96)</f>
        <v>0</v>
      </c>
      <c r="BL97" s="395">
        <f>BN18</f>
        <v>2025</v>
      </c>
      <c r="BM97" s="277"/>
      <c r="BN97" s="76">
        <f>SUM(BN70:BN96)</f>
        <v>0</v>
      </c>
      <c r="BO97" s="77">
        <f>SUM(BO70:BO96)</f>
        <v>0</v>
      </c>
      <c r="BQ97" s="395">
        <f>BS18</f>
        <v>2026</v>
      </c>
      <c r="BR97" s="277"/>
      <c r="BS97" s="76">
        <f>SUM(BS70:BS96)</f>
        <v>0</v>
      </c>
      <c r="BT97" s="77">
        <f>SUM(BT70:BT96)</f>
        <v>0</v>
      </c>
      <c r="BV97" s="395">
        <f>BX18</f>
        <v>2027</v>
      </c>
      <c r="BW97" s="277"/>
      <c r="BX97" s="76">
        <f>SUM(BX70:BX96)</f>
        <v>0</v>
      </c>
      <c r="BY97" s="77">
        <f>SUM(BY70:BY96)</f>
        <v>0</v>
      </c>
      <c r="CA97" s="395">
        <f>CC18</f>
        <v>2028</v>
      </c>
      <c r="CB97" s="277"/>
      <c r="CC97" s="76">
        <f>SUM(CC70:CC96)</f>
        <v>0</v>
      </c>
      <c r="CD97" s="77">
        <f>SUM(CD70:CD96)</f>
        <v>0</v>
      </c>
      <c r="CF97" s="395">
        <f>CH18</f>
        <v>2029</v>
      </c>
      <c r="CG97" s="277"/>
      <c r="CH97" s="76">
        <f>SUM(CH70:CH96)</f>
        <v>0</v>
      </c>
      <c r="CI97" s="77">
        <f>SUM(CI70:CI96)</f>
        <v>0</v>
      </c>
      <c r="CK97" s="395">
        <f>CM18</f>
        <v>2030</v>
      </c>
      <c r="CL97" s="277"/>
      <c r="CM97" s="76">
        <f>SUM(CM70:CM96)</f>
        <v>0</v>
      </c>
      <c r="CN97" s="77">
        <f>SUM(CN70:CN96)</f>
        <v>0</v>
      </c>
      <c r="CP97" s="395">
        <f>CR18</f>
        <v>2031</v>
      </c>
      <c r="CQ97" s="277"/>
      <c r="CR97" s="76">
        <f>SUM(CR70:CR96)</f>
        <v>0</v>
      </c>
      <c r="CS97" s="77">
        <f>SUM(CS70:CS96)</f>
        <v>0</v>
      </c>
      <c r="CU97" s="395">
        <f>CW18</f>
        <v>2032</v>
      </c>
      <c r="CV97" s="277"/>
      <c r="CW97" s="76">
        <f>SUM(CW70:CW96)</f>
        <v>0</v>
      </c>
      <c r="CX97" s="77">
        <f>SUM(CX70:CX96)</f>
        <v>0</v>
      </c>
      <c r="CZ97" s="395">
        <f>DB18</f>
        <v>2033</v>
      </c>
      <c r="DA97" s="277"/>
      <c r="DB97" s="76">
        <f>SUM(DB70:DB96)</f>
        <v>0</v>
      </c>
      <c r="DC97" s="77">
        <f>SUM(DC70:DC96)</f>
        <v>0</v>
      </c>
      <c r="DE97" s="395">
        <f>DG18</f>
        <v>2034</v>
      </c>
      <c r="DF97" s="277"/>
      <c r="DG97" s="76">
        <f>SUM(DG70:DG96)</f>
        <v>0</v>
      </c>
      <c r="DH97" s="77">
        <f>SUM(DH70:DH96)</f>
        <v>0</v>
      </c>
      <c r="DJ97" s="395">
        <f>DL18</f>
        <v>2035</v>
      </c>
      <c r="DK97" s="277"/>
      <c r="DL97" s="76">
        <f>SUM(DL70:DL96)</f>
        <v>0</v>
      </c>
      <c r="DM97" s="77">
        <f>SUM(DM70:DM96)</f>
        <v>0</v>
      </c>
      <c r="DO97" s="395">
        <f>DQ18</f>
        <v>2036</v>
      </c>
      <c r="DP97" s="277"/>
      <c r="DQ97" s="76">
        <f>SUM(DQ70:DQ96)</f>
        <v>0</v>
      </c>
      <c r="DR97" s="77">
        <f>SUM(DR70:DR96)</f>
        <v>0</v>
      </c>
      <c r="DT97" s="80">
        <f>SUM(DT70:DT96)</f>
        <v>0</v>
      </c>
      <c r="DU97" s="77">
        <f>SUM(DU70:DU96)</f>
        <v>0</v>
      </c>
      <c r="DV97" s="77">
        <f>SUM(DV70:DV96)</f>
        <v>0</v>
      </c>
      <c r="DW97" s="77">
        <f>SUM(DW70:DW96)</f>
        <v>0</v>
      </c>
      <c r="DX97" s="77">
        <f>SUM(DX70:DX96)</f>
        <v>0</v>
      </c>
      <c r="DY97" s="77">
        <f>SUM(Q97+V97+AA97+AF97+AK97+AP97+AU97+AZ97+BE97+BJ97+BO97+BT97+BY97+CD97+CI97+CN97+CS97+CX97+DC97+DH97+DM97+DR97)</f>
        <v>0</v>
      </c>
      <c r="DZ97" s="311" t="s">
        <v>53</v>
      </c>
    </row>
    <row r="98" spans="1:130" x14ac:dyDescent="0.3">
      <c r="P98" s="280" t="s">
        <v>17</v>
      </c>
      <c r="Q98" s="281" t="s">
        <v>18</v>
      </c>
      <c r="U98" s="280" t="s">
        <v>17</v>
      </c>
      <c r="V98" s="281" t="s">
        <v>18</v>
      </c>
      <c r="Z98" s="280" t="s">
        <v>17</v>
      </c>
      <c r="AA98" s="281" t="s">
        <v>18</v>
      </c>
      <c r="AE98" s="280" t="s">
        <v>17</v>
      </c>
      <c r="AF98" s="281" t="s">
        <v>18</v>
      </c>
      <c r="AJ98" s="280" t="s">
        <v>17</v>
      </c>
      <c r="AK98" s="281" t="s">
        <v>18</v>
      </c>
      <c r="AO98" s="280" t="s">
        <v>17</v>
      </c>
      <c r="AP98" s="281" t="s">
        <v>18</v>
      </c>
      <c r="AT98" s="280" t="s">
        <v>17</v>
      </c>
      <c r="AU98" s="281" t="s">
        <v>18</v>
      </c>
      <c r="AY98" s="280" t="s">
        <v>17</v>
      </c>
      <c r="AZ98" s="281" t="s">
        <v>18</v>
      </c>
      <c r="BD98" s="280" t="s">
        <v>17</v>
      </c>
      <c r="BE98" s="281" t="s">
        <v>18</v>
      </c>
      <c r="BI98" s="280" t="s">
        <v>17</v>
      </c>
      <c r="BJ98" s="281" t="s">
        <v>18</v>
      </c>
      <c r="BN98" s="280" t="s">
        <v>17</v>
      </c>
      <c r="BO98" s="281" t="s">
        <v>18</v>
      </c>
      <c r="BS98" s="280" t="s">
        <v>17</v>
      </c>
      <c r="BT98" s="281" t="s">
        <v>18</v>
      </c>
      <c r="BX98" s="280" t="s">
        <v>17</v>
      </c>
      <c r="BY98" s="281" t="s">
        <v>18</v>
      </c>
      <c r="CC98" s="280" t="s">
        <v>17</v>
      </c>
      <c r="CD98" s="281" t="s">
        <v>18</v>
      </c>
      <c r="CH98" s="280" t="s">
        <v>17</v>
      </c>
      <c r="CI98" s="281" t="s">
        <v>18</v>
      </c>
      <c r="CM98" s="280" t="s">
        <v>17</v>
      </c>
      <c r="CN98" s="281" t="s">
        <v>18</v>
      </c>
      <c r="CR98" s="280" t="s">
        <v>17</v>
      </c>
      <c r="CS98" s="281" t="s">
        <v>18</v>
      </c>
      <c r="CW98" s="280" t="s">
        <v>17</v>
      </c>
      <c r="CX98" s="281" t="s">
        <v>18</v>
      </c>
      <c r="DB98" s="280" t="s">
        <v>17</v>
      </c>
      <c r="DC98" s="281" t="s">
        <v>18</v>
      </c>
      <c r="DG98" s="280" t="s">
        <v>17</v>
      </c>
      <c r="DH98" s="281" t="s">
        <v>18</v>
      </c>
      <c r="DL98" s="280" t="s">
        <v>17</v>
      </c>
      <c r="DM98" s="281" t="s">
        <v>18</v>
      </c>
      <c r="DQ98" s="280" t="s">
        <v>17</v>
      </c>
      <c r="DR98" s="281" t="s">
        <v>18</v>
      </c>
      <c r="DT98" s="280" t="s">
        <v>17</v>
      </c>
      <c r="DU98" s="281" t="s">
        <v>18</v>
      </c>
      <c r="DV98" s="280" t="s">
        <v>17</v>
      </c>
      <c r="DW98" s="281" t="s">
        <v>18</v>
      </c>
      <c r="DX98" s="280" t="s">
        <v>17</v>
      </c>
      <c r="DY98" s="281" t="s">
        <v>18</v>
      </c>
    </row>
    <row r="99" spans="1:130" x14ac:dyDescent="0.3">
      <c r="I99" s="92"/>
      <c r="J99" s="92"/>
      <c r="L99" s="92"/>
    </row>
    <row r="100" spans="1:130" ht="27.6" customHeight="1" x14ac:dyDescent="0.3">
      <c r="I100" s="2"/>
      <c r="J100" s="2"/>
      <c r="L100" s="2"/>
      <c r="N100" s="392"/>
      <c r="O100" s="217"/>
      <c r="P100" s="282"/>
      <c r="Q100" s="83"/>
      <c r="R100" s="22"/>
      <c r="S100" s="380"/>
      <c r="T100" s="206"/>
      <c r="U100" s="282"/>
      <c r="V100" s="83"/>
      <c r="W100" s="22"/>
      <c r="X100" s="392"/>
      <c r="Y100" s="82"/>
      <c r="Z100" s="282"/>
      <c r="AA100" s="83"/>
      <c r="AB100" s="451"/>
      <c r="AC100" s="392"/>
      <c r="AD100" s="82"/>
      <c r="AE100" s="282"/>
      <c r="AF100" s="83"/>
      <c r="AH100" s="392"/>
      <c r="AI100" s="82"/>
      <c r="AJ100" s="282"/>
      <c r="AK100" s="83"/>
      <c r="AM100" s="392"/>
      <c r="AN100" s="82"/>
      <c r="AO100" s="282"/>
      <c r="AP100" s="83"/>
      <c r="AR100" s="392"/>
      <c r="AS100" s="82"/>
      <c r="AT100" s="282"/>
      <c r="AU100" s="83"/>
      <c r="AW100" s="392"/>
      <c r="AX100" s="82"/>
      <c r="AY100" s="282"/>
      <c r="AZ100" s="83"/>
      <c r="BB100" s="392"/>
      <c r="BC100" s="82"/>
      <c r="BD100" s="282"/>
      <c r="BE100" s="83"/>
      <c r="BG100" s="392"/>
      <c r="BH100" s="82"/>
      <c r="BI100" s="282"/>
      <c r="BJ100" s="83"/>
      <c r="BL100" s="392"/>
      <c r="BM100" s="82"/>
      <c r="BN100" s="282"/>
      <c r="BO100" s="83"/>
      <c r="BQ100" s="392"/>
      <c r="BR100" s="82"/>
      <c r="BS100" s="282"/>
      <c r="BT100" s="83"/>
      <c r="BV100" s="392"/>
      <c r="BW100" s="82"/>
      <c r="BX100" s="282"/>
      <c r="BY100" s="83"/>
      <c r="CA100" s="392"/>
      <c r="CB100" s="82"/>
      <c r="CC100" s="282"/>
      <c r="CD100" s="83"/>
      <c r="CF100" s="392"/>
      <c r="CG100" s="82"/>
      <c r="CH100" s="282"/>
      <c r="CI100" s="83"/>
      <c r="CK100" s="392"/>
      <c r="CL100" s="82"/>
      <c r="CM100" s="282"/>
      <c r="CN100" s="83"/>
      <c r="CP100" s="392"/>
      <c r="CQ100" s="82"/>
      <c r="CR100" s="282"/>
      <c r="CS100" s="83"/>
      <c r="CU100" s="392"/>
      <c r="CV100" s="82"/>
      <c r="CW100" s="282"/>
      <c r="CX100" s="83"/>
      <c r="CZ100" s="392"/>
      <c r="DA100" s="82"/>
      <c r="DB100" s="282"/>
      <c r="DC100" s="83"/>
      <c r="DE100" s="392"/>
      <c r="DF100" s="82"/>
      <c r="DG100" s="282"/>
      <c r="DH100" s="83"/>
      <c r="DJ100" s="392"/>
      <c r="DK100" s="82"/>
      <c r="DL100" s="282"/>
      <c r="DM100" s="83"/>
      <c r="DO100" s="392"/>
      <c r="DP100" s="82"/>
      <c r="DQ100" s="282"/>
      <c r="DR100" s="83"/>
      <c r="DT100" s="605" t="s">
        <v>12</v>
      </c>
      <c r="DU100" s="606"/>
      <c r="DV100" s="605" t="s">
        <v>13</v>
      </c>
      <c r="DW100" s="606"/>
      <c r="DX100" s="603" t="s">
        <v>14</v>
      </c>
      <c r="DY100" s="604"/>
    </row>
    <row r="101" spans="1:130" ht="15" thickBot="1" x14ac:dyDescent="0.35">
      <c r="I101" s="2"/>
      <c r="J101" s="2"/>
      <c r="L101" s="2"/>
      <c r="N101" s="388" t="s">
        <v>15</v>
      </c>
      <c r="O101" s="211" t="s">
        <v>495</v>
      </c>
      <c r="P101" s="31" t="s">
        <v>17</v>
      </c>
      <c r="Q101" s="32" t="s">
        <v>18</v>
      </c>
      <c r="R101" s="22"/>
      <c r="S101" s="30" t="s">
        <v>15</v>
      </c>
      <c r="T101" s="31" t="s">
        <v>16</v>
      </c>
      <c r="U101" s="31" t="s">
        <v>17</v>
      </c>
      <c r="V101" s="32" t="s">
        <v>18</v>
      </c>
      <c r="W101" s="22"/>
      <c r="X101" s="388" t="s">
        <v>15</v>
      </c>
      <c r="Y101" s="31" t="s">
        <v>16</v>
      </c>
      <c r="Z101" s="31" t="s">
        <v>17</v>
      </c>
      <c r="AA101" s="32" t="s">
        <v>18</v>
      </c>
      <c r="AB101" s="451"/>
      <c r="AC101" s="388" t="s">
        <v>15</v>
      </c>
      <c r="AD101" s="31" t="s">
        <v>16</v>
      </c>
      <c r="AE101" s="31" t="s">
        <v>17</v>
      </c>
      <c r="AF101" s="32" t="s">
        <v>18</v>
      </c>
      <c r="AH101" s="388" t="s">
        <v>15</v>
      </c>
      <c r="AI101" s="31" t="s">
        <v>16</v>
      </c>
      <c r="AJ101" s="31" t="s">
        <v>17</v>
      </c>
      <c r="AK101" s="32" t="s">
        <v>18</v>
      </c>
      <c r="AM101" s="388" t="s">
        <v>15</v>
      </c>
      <c r="AN101" s="31" t="s">
        <v>16</v>
      </c>
      <c r="AO101" s="31" t="s">
        <v>17</v>
      </c>
      <c r="AP101" s="32" t="s">
        <v>18</v>
      </c>
      <c r="AR101" s="388" t="s">
        <v>15</v>
      </c>
      <c r="AS101" s="31" t="s">
        <v>16</v>
      </c>
      <c r="AT101" s="31" t="s">
        <v>17</v>
      </c>
      <c r="AU101" s="32" t="s">
        <v>18</v>
      </c>
      <c r="AW101" s="388" t="s">
        <v>15</v>
      </c>
      <c r="AX101" s="31" t="s">
        <v>16</v>
      </c>
      <c r="AY101" s="31" t="s">
        <v>17</v>
      </c>
      <c r="AZ101" s="32" t="s">
        <v>18</v>
      </c>
      <c r="BB101" s="388" t="s">
        <v>15</v>
      </c>
      <c r="BC101" s="31" t="s">
        <v>16</v>
      </c>
      <c r="BD101" s="31" t="s">
        <v>17</v>
      </c>
      <c r="BE101" s="32" t="s">
        <v>18</v>
      </c>
      <c r="BG101" s="388" t="s">
        <v>15</v>
      </c>
      <c r="BH101" s="31" t="s">
        <v>16</v>
      </c>
      <c r="BI101" s="31" t="s">
        <v>17</v>
      </c>
      <c r="BJ101" s="32" t="s">
        <v>18</v>
      </c>
      <c r="BL101" s="388" t="s">
        <v>15</v>
      </c>
      <c r="BM101" s="31" t="s">
        <v>16</v>
      </c>
      <c r="BN101" s="31" t="s">
        <v>17</v>
      </c>
      <c r="BO101" s="32" t="s">
        <v>18</v>
      </c>
      <c r="BQ101" s="388" t="s">
        <v>15</v>
      </c>
      <c r="BR101" s="31" t="s">
        <v>16</v>
      </c>
      <c r="BS101" s="31" t="s">
        <v>17</v>
      </c>
      <c r="BT101" s="32" t="s">
        <v>18</v>
      </c>
      <c r="BV101" s="388" t="s">
        <v>15</v>
      </c>
      <c r="BW101" s="31" t="s">
        <v>16</v>
      </c>
      <c r="BX101" s="31" t="s">
        <v>17</v>
      </c>
      <c r="BY101" s="32" t="s">
        <v>18</v>
      </c>
      <c r="CA101" s="388" t="s">
        <v>15</v>
      </c>
      <c r="CB101" s="31" t="s">
        <v>16</v>
      </c>
      <c r="CC101" s="31" t="s">
        <v>17</v>
      </c>
      <c r="CD101" s="32" t="s">
        <v>18</v>
      </c>
      <c r="CF101" s="388" t="s">
        <v>15</v>
      </c>
      <c r="CG101" s="31" t="s">
        <v>16</v>
      </c>
      <c r="CH101" s="31" t="s">
        <v>17</v>
      </c>
      <c r="CI101" s="32" t="s">
        <v>18</v>
      </c>
      <c r="CK101" s="388" t="s">
        <v>15</v>
      </c>
      <c r="CL101" s="31" t="s">
        <v>16</v>
      </c>
      <c r="CM101" s="31" t="s">
        <v>17</v>
      </c>
      <c r="CN101" s="32" t="s">
        <v>18</v>
      </c>
      <c r="CP101" s="388" t="s">
        <v>15</v>
      </c>
      <c r="CQ101" s="31" t="s">
        <v>16</v>
      </c>
      <c r="CR101" s="31" t="s">
        <v>17</v>
      </c>
      <c r="CS101" s="32" t="s">
        <v>18</v>
      </c>
      <c r="CU101" s="388" t="s">
        <v>15</v>
      </c>
      <c r="CV101" s="31" t="s">
        <v>16</v>
      </c>
      <c r="CW101" s="31" t="s">
        <v>17</v>
      </c>
      <c r="CX101" s="32" t="s">
        <v>18</v>
      </c>
      <c r="CZ101" s="388" t="s">
        <v>15</v>
      </c>
      <c r="DA101" s="31" t="s">
        <v>16</v>
      </c>
      <c r="DB101" s="31" t="s">
        <v>17</v>
      </c>
      <c r="DC101" s="32" t="s">
        <v>18</v>
      </c>
      <c r="DE101" s="388" t="s">
        <v>15</v>
      </c>
      <c r="DF101" s="31" t="s">
        <v>16</v>
      </c>
      <c r="DG101" s="31" t="s">
        <v>17</v>
      </c>
      <c r="DH101" s="32" t="s">
        <v>18</v>
      </c>
      <c r="DJ101" s="388" t="s">
        <v>15</v>
      </c>
      <c r="DK101" s="31" t="s">
        <v>16</v>
      </c>
      <c r="DL101" s="31" t="s">
        <v>17</v>
      </c>
      <c r="DM101" s="32" t="s">
        <v>18</v>
      </c>
      <c r="DO101" s="388" t="s">
        <v>15</v>
      </c>
      <c r="DP101" s="31" t="s">
        <v>16</v>
      </c>
      <c r="DQ101" s="31" t="s">
        <v>17</v>
      </c>
      <c r="DR101" s="32" t="s">
        <v>18</v>
      </c>
      <c r="DT101" s="250" t="s">
        <v>17</v>
      </c>
      <c r="DU101" s="251" t="s">
        <v>18</v>
      </c>
      <c r="DV101" s="250" t="s">
        <v>17</v>
      </c>
      <c r="DW101" s="252" t="s">
        <v>18</v>
      </c>
      <c r="DX101" s="253" t="s">
        <v>17</v>
      </c>
      <c r="DY101" s="252" t="s">
        <v>18</v>
      </c>
    </row>
    <row r="102" spans="1:130" s="33" customFormat="1" ht="27" customHeight="1" thickBot="1" x14ac:dyDescent="0.35">
      <c r="B102" s="254" t="s">
        <v>79</v>
      </c>
      <c r="C102" s="255" t="s">
        <v>55</v>
      </c>
      <c r="D102" s="444"/>
      <c r="E102" s="283" t="s">
        <v>21</v>
      </c>
      <c r="F102" s="257" t="s">
        <v>22</v>
      </c>
      <c r="G102" s="257"/>
      <c r="H102" s="257" t="s">
        <v>23</v>
      </c>
      <c r="I102" s="257" t="s">
        <v>24</v>
      </c>
      <c r="J102" s="257" t="s">
        <v>25</v>
      </c>
      <c r="K102" s="258" t="s">
        <v>500</v>
      </c>
      <c r="L102" s="259" t="s">
        <v>27</v>
      </c>
      <c r="N102" s="389"/>
      <c r="O102" s="212"/>
      <c r="P102" s="35"/>
      <c r="Q102" s="36"/>
      <c r="R102" s="37"/>
      <c r="S102" s="34"/>
      <c r="T102" s="35"/>
      <c r="U102" s="35"/>
      <c r="V102" s="36"/>
      <c r="W102" s="37"/>
      <c r="X102" s="389"/>
      <c r="Y102" s="35"/>
      <c r="Z102" s="35"/>
      <c r="AA102" s="36"/>
      <c r="AB102" s="37"/>
      <c r="AC102" s="389"/>
      <c r="AD102" s="35"/>
      <c r="AE102" s="35"/>
      <c r="AF102" s="36"/>
      <c r="AH102" s="389"/>
      <c r="AI102" s="35"/>
      <c r="AJ102" s="35"/>
      <c r="AK102" s="36"/>
      <c r="AM102" s="389"/>
      <c r="AN102" s="35"/>
      <c r="AO102" s="35"/>
      <c r="AP102" s="36"/>
      <c r="AR102" s="389"/>
      <c r="AS102" s="35"/>
      <c r="AT102" s="35"/>
      <c r="AU102" s="36"/>
      <c r="AW102" s="389"/>
      <c r="AX102" s="35"/>
      <c r="AY102" s="35"/>
      <c r="AZ102" s="36"/>
      <c r="BB102" s="389"/>
      <c r="BC102" s="35"/>
      <c r="BD102" s="35"/>
      <c r="BE102" s="36"/>
      <c r="BG102" s="389"/>
      <c r="BH102" s="35"/>
      <c r="BI102" s="35"/>
      <c r="BJ102" s="36"/>
      <c r="BL102" s="389"/>
      <c r="BM102" s="35"/>
      <c r="BN102" s="35"/>
      <c r="BO102" s="36"/>
      <c r="BQ102" s="389"/>
      <c r="BR102" s="35"/>
      <c r="BS102" s="35"/>
      <c r="BT102" s="36"/>
      <c r="BV102" s="389"/>
      <c r="BW102" s="35"/>
      <c r="BX102" s="35"/>
      <c r="BY102" s="36"/>
      <c r="CA102" s="389"/>
      <c r="CB102" s="35"/>
      <c r="CC102" s="35"/>
      <c r="CD102" s="36"/>
      <c r="CF102" s="389"/>
      <c r="CG102" s="35"/>
      <c r="CH102" s="35"/>
      <c r="CI102" s="36"/>
      <c r="CK102" s="389"/>
      <c r="CL102" s="35"/>
      <c r="CM102" s="35"/>
      <c r="CN102" s="36"/>
      <c r="CP102" s="389"/>
      <c r="CQ102" s="35"/>
      <c r="CR102" s="35"/>
      <c r="CS102" s="36"/>
      <c r="CU102" s="389"/>
      <c r="CV102" s="35"/>
      <c r="CW102" s="35"/>
      <c r="CX102" s="36"/>
      <c r="CZ102" s="389"/>
      <c r="DA102" s="35"/>
      <c r="DB102" s="35"/>
      <c r="DC102" s="36"/>
      <c r="DE102" s="389"/>
      <c r="DF102" s="35"/>
      <c r="DG102" s="35"/>
      <c r="DH102" s="36"/>
      <c r="DJ102" s="389"/>
      <c r="DK102" s="35"/>
      <c r="DL102" s="35"/>
      <c r="DM102" s="36"/>
      <c r="DO102" s="389"/>
      <c r="DP102" s="35"/>
      <c r="DQ102" s="35"/>
      <c r="DR102" s="36"/>
      <c r="DT102" s="34"/>
      <c r="DU102" s="36"/>
      <c r="DV102" s="38"/>
      <c r="DW102" s="36"/>
      <c r="DX102" s="38"/>
      <c r="DY102" s="39"/>
      <c r="DZ102" s="309" t="str">
        <f>B102</f>
        <v>Drugs and supplies</v>
      </c>
    </row>
    <row r="103" spans="1:130" ht="19.5" customHeight="1" x14ac:dyDescent="0.3">
      <c r="B103" s="321"/>
      <c r="C103" s="316"/>
      <c r="D103" s="316"/>
      <c r="E103" s="334"/>
      <c r="F103" s="274"/>
      <c r="G103" s="274"/>
      <c r="H103" s="274"/>
      <c r="I103" s="264"/>
      <c r="J103" s="264"/>
      <c r="K103" s="265"/>
      <c r="L103" s="264"/>
      <c r="M103" s="266"/>
      <c r="N103" s="389"/>
      <c r="O103" s="212"/>
      <c r="P103" s="35"/>
      <c r="Q103" s="36"/>
      <c r="R103" s="37"/>
      <c r="S103" s="34"/>
      <c r="T103" s="35"/>
      <c r="U103" s="35"/>
      <c r="V103" s="36"/>
      <c r="W103" s="37"/>
      <c r="X103" s="389"/>
      <c r="Y103" s="35"/>
      <c r="Z103" s="35"/>
      <c r="AA103" s="36"/>
      <c r="AB103" s="37"/>
      <c r="AC103" s="389"/>
      <c r="AD103" s="35"/>
      <c r="AE103" s="35"/>
      <c r="AF103" s="36"/>
      <c r="AH103" s="389"/>
      <c r="AI103" s="35"/>
      <c r="AJ103" s="35"/>
      <c r="AK103" s="36"/>
      <c r="AM103" s="389"/>
      <c r="AN103" s="35"/>
      <c r="AO103" s="35"/>
      <c r="AP103" s="36"/>
      <c r="AR103" s="389"/>
      <c r="AS103" s="35"/>
      <c r="AT103" s="35"/>
      <c r="AU103" s="36"/>
      <c r="AW103" s="389"/>
      <c r="AX103" s="35"/>
      <c r="AY103" s="35"/>
      <c r="AZ103" s="36"/>
      <c r="BB103" s="389"/>
      <c r="BC103" s="35"/>
      <c r="BD103" s="35"/>
      <c r="BE103" s="36"/>
      <c r="BG103" s="389"/>
      <c r="BH103" s="35"/>
      <c r="BI103" s="35"/>
      <c r="BJ103" s="36"/>
      <c r="BL103" s="389"/>
      <c r="BM103" s="35"/>
      <c r="BN103" s="35"/>
      <c r="BO103" s="36"/>
      <c r="BQ103" s="389"/>
      <c r="BR103" s="35"/>
      <c r="BS103" s="35"/>
      <c r="BT103" s="36"/>
      <c r="BV103" s="389"/>
      <c r="BW103" s="35"/>
      <c r="BX103" s="35"/>
      <c r="BY103" s="36"/>
      <c r="CA103" s="389"/>
      <c r="CB103" s="35"/>
      <c r="CC103" s="35"/>
      <c r="CD103" s="36"/>
      <c r="CF103" s="389"/>
      <c r="CG103" s="35"/>
      <c r="CH103" s="35"/>
      <c r="CI103" s="36"/>
      <c r="CK103" s="389"/>
      <c r="CL103" s="35"/>
      <c r="CM103" s="35"/>
      <c r="CN103" s="36"/>
      <c r="CP103" s="389"/>
      <c r="CQ103" s="35"/>
      <c r="CR103" s="35"/>
      <c r="CS103" s="36"/>
      <c r="CU103" s="389"/>
      <c r="CV103" s="35"/>
      <c r="CW103" s="35"/>
      <c r="CX103" s="36"/>
      <c r="CZ103" s="389"/>
      <c r="DA103" s="35"/>
      <c r="DB103" s="35"/>
      <c r="DC103" s="36"/>
      <c r="DE103" s="389"/>
      <c r="DF103" s="35"/>
      <c r="DG103" s="35"/>
      <c r="DH103" s="36"/>
      <c r="DJ103" s="389"/>
      <c r="DK103" s="35"/>
      <c r="DL103" s="35"/>
      <c r="DM103" s="36"/>
      <c r="DO103" s="389"/>
      <c r="DP103" s="35"/>
      <c r="DQ103" s="35"/>
      <c r="DR103" s="36"/>
      <c r="DT103" s="51">
        <f t="shared" ref="DT103:DT114" si="217">P103+U103+Z103+AE103+AJ103+AO103+AT103+AY103+BD103+BI103+BN103+BS103+BX103+CC103+CH103+CM103+CR103+CW103+DB103+DG103+DL103+DQ103</f>
        <v>0</v>
      </c>
      <c r="DU103" s="43">
        <f>+DT103/$I$3</f>
        <v>0</v>
      </c>
      <c r="DV103" s="45">
        <v>0</v>
      </c>
      <c r="DW103" s="43">
        <f>+DV103/$I$3</f>
        <v>0</v>
      </c>
      <c r="DX103" s="45">
        <f>+DT103+DV103</f>
        <v>0</v>
      </c>
      <c r="DY103" s="46">
        <f>+DU103+DW103</f>
        <v>0</v>
      </c>
      <c r="DZ103" s="306">
        <f>B103</f>
        <v>0</v>
      </c>
    </row>
    <row r="104" spans="1:130" ht="18" customHeight="1" x14ac:dyDescent="0.3">
      <c r="B104" s="286"/>
      <c r="C104" s="316"/>
      <c r="D104" s="316"/>
      <c r="E104" s="240"/>
      <c r="F104" s="274"/>
      <c r="G104" s="274"/>
      <c r="H104" s="274"/>
      <c r="I104" s="264"/>
      <c r="J104" s="264"/>
      <c r="K104" s="265"/>
      <c r="L104" s="264"/>
      <c r="M104" s="266"/>
      <c r="N104" s="375"/>
      <c r="O104" s="213"/>
      <c r="P104" s="8">
        <f>$E104*N104*O104</f>
        <v>0</v>
      </c>
      <c r="Q104" s="43">
        <f>P104/$I$3</f>
        <v>0</v>
      </c>
      <c r="S104" s="201">
        <f>N104</f>
        <v>0</v>
      </c>
      <c r="T104" s="201">
        <v>0</v>
      </c>
      <c r="U104" s="8">
        <f>$E104*S104*T104</f>
        <v>0</v>
      </c>
      <c r="V104" s="43">
        <f>U104/$I$3</f>
        <v>0</v>
      </c>
      <c r="X104" s="375">
        <f>S104</f>
        <v>0</v>
      </c>
      <c r="Y104" s="201">
        <f>T104</f>
        <v>0</v>
      </c>
      <c r="Z104" s="8">
        <f>$E104*X104*Y104</f>
        <v>0</v>
      </c>
      <c r="AA104" s="43">
        <f>Z104/$I$3</f>
        <v>0</v>
      </c>
      <c r="AC104" s="375">
        <f>X104</f>
        <v>0</v>
      </c>
      <c r="AD104" s="201">
        <f>Y104</f>
        <v>0</v>
      </c>
      <c r="AE104" s="8">
        <f>$E104*AC104*AD104</f>
        <v>0</v>
      </c>
      <c r="AF104" s="43">
        <f>AE104/$I$3</f>
        <v>0</v>
      </c>
      <c r="AH104" s="375">
        <f>AC104</f>
        <v>0</v>
      </c>
      <c r="AI104" s="201">
        <f>AD104</f>
        <v>0</v>
      </c>
      <c r="AJ104" s="8">
        <f>$E104*AH104*AI104</f>
        <v>0</v>
      </c>
      <c r="AK104" s="43">
        <f>AJ104/$I$3</f>
        <v>0</v>
      </c>
      <c r="AM104" s="375">
        <f>AH104</f>
        <v>0</v>
      </c>
      <c r="AN104" s="201">
        <f>AI104</f>
        <v>0</v>
      </c>
      <c r="AO104" s="8">
        <f>$E104*AM104*AN104</f>
        <v>0</v>
      </c>
      <c r="AP104" s="43">
        <f>AO104/$I$3</f>
        <v>0</v>
      </c>
      <c r="AR104" s="375">
        <f>AM104</f>
        <v>0</v>
      </c>
      <c r="AS104" s="201">
        <f>AN104</f>
        <v>0</v>
      </c>
      <c r="AT104" s="8">
        <f>$E104*AR104*AS104</f>
        <v>0</v>
      </c>
      <c r="AU104" s="43">
        <f>AT104/$I$3</f>
        <v>0</v>
      </c>
      <c r="AW104" s="375">
        <f>AR104</f>
        <v>0</v>
      </c>
      <c r="AX104" s="201">
        <f>AS104</f>
        <v>0</v>
      </c>
      <c r="AY104" s="8">
        <f>$E104*AW104*AX104</f>
        <v>0</v>
      </c>
      <c r="AZ104" s="43">
        <f>AY104/$I$3</f>
        <v>0</v>
      </c>
      <c r="BB104" s="375">
        <f>AW104</f>
        <v>0</v>
      </c>
      <c r="BC104" s="201">
        <f>AX104</f>
        <v>0</v>
      </c>
      <c r="BD104" s="8">
        <f>$E104*BB104*BC104</f>
        <v>0</v>
      </c>
      <c r="BE104" s="43">
        <f>BD104/$I$3</f>
        <v>0</v>
      </c>
      <c r="BG104" s="375">
        <f>BB104</f>
        <v>0</v>
      </c>
      <c r="BH104" s="201">
        <f>BC104</f>
        <v>0</v>
      </c>
      <c r="BI104" s="8">
        <f>$E104*BG104*BH104</f>
        <v>0</v>
      </c>
      <c r="BJ104" s="43">
        <f>BI104/$I$3</f>
        <v>0</v>
      </c>
      <c r="BL104" s="375">
        <f>BG104</f>
        <v>0</v>
      </c>
      <c r="BM104" s="201">
        <f>BH104</f>
        <v>0</v>
      </c>
      <c r="BN104" s="8">
        <f>$E104*BL104*BM104</f>
        <v>0</v>
      </c>
      <c r="BO104" s="43">
        <f>BN104/$I$3</f>
        <v>0</v>
      </c>
      <c r="BQ104" s="375">
        <f>BL104</f>
        <v>0</v>
      </c>
      <c r="BR104" s="201">
        <f>BM104</f>
        <v>0</v>
      </c>
      <c r="BS104" s="8">
        <f>$E104*BQ104*BR104</f>
        <v>0</v>
      </c>
      <c r="BT104" s="43">
        <f>BS104/$I$3</f>
        <v>0</v>
      </c>
      <c r="BV104" s="375">
        <f>BQ104</f>
        <v>0</v>
      </c>
      <c r="BW104" s="201">
        <f>BR104</f>
        <v>0</v>
      </c>
      <c r="BX104" s="8">
        <f>$E104*BV104*BW104</f>
        <v>0</v>
      </c>
      <c r="BY104" s="43">
        <f>BX104/$I$3</f>
        <v>0</v>
      </c>
      <c r="CA104" s="375">
        <f>BV104</f>
        <v>0</v>
      </c>
      <c r="CB104" s="201">
        <f>BW104</f>
        <v>0</v>
      </c>
      <c r="CC104" s="8">
        <f>$E104*CA104*CB104</f>
        <v>0</v>
      </c>
      <c r="CD104" s="43">
        <f>CC104/$I$3</f>
        <v>0</v>
      </c>
      <c r="CF104" s="375">
        <f>CA104</f>
        <v>0</v>
      </c>
      <c r="CG104" s="201">
        <f>CB104</f>
        <v>0</v>
      </c>
      <c r="CH104" s="8">
        <f>$E104*CF104*CG104</f>
        <v>0</v>
      </c>
      <c r="CI104" s="43">
        <f>CH104/$I$3</f>
        <v>0</v>
      </c>
      <c r="CK104" s="375">
        <f>CF104</f>
        <v>0</v>
      </c>
      <c r="CL104" s="201">
        <f>CG104</f>
        <v>0</v>
      </c>
      <c r="CM104" s="8">
        <f>$E104*CK104*CL104</f>
        <v>0</v>
      </c>
      <c r="CN104" s="43">
        <f>CM104/$I$3</f>
        <v>0</v>
      </c>
      <c r="CP104" s="375">
        <f>CK104</f>
        <v>0</v>
      </c>
      <c r="CQ104" s="201">
        <f>CL104</f>
        <v>0</v>
      </c>
      <c r="CR104" s="8">
        <f>$E104*CP104*CQ104</f>
        <v>0</v>
      </c>
      <c r="CS104" s="43">
        <f>CR104/$I$3</f>
        <v>0</v>
      </c>
      <c r="CU104" s="375">
        <f>CP104</f>
        <v>0</v>
      </c>
      <c r="CV104" s="201">
        <f>CQ104</f>
        <v>0</v>
      </c>
      <c r="CW104" s="8">
        <f>$E104*CU104*CV104</f>
        <v>0</v>
      </c>
      <c r="CX104" s="43">
        <f>CW104/$I$3</f>
        <v>0</v>
      </c>
      <c r="CZ104" s="375">
        <f>CU104</f>
        <v>0</v>
      </c>
      <c r="DA104" s="201">
        <f>CV104</f>
        <v>0</v>
      </c>
      <c r="DB104" s="8">
        <f>$E104*CZ104*DA104</f>
        <v>0</v>
      </c>
      <c r="DC104" s="43">
        <f>DB104/$I$3</f>
        <v>0</v>
      </c>
      <c r="DE104" s="375">
        <f>CZ104</f>
        <v>0</v>
      </c>
      <c r="DF104" s="201">
        <f>DA104</f>
        <v>0</v>
      </c>
      <c r="DG104" s="8">
        <f>$E104*DE104*DF104</f>
        <v>0</v>
      </c>
      <c r="DH104" s="43">
        <f>DG104/$I$3</f>
        <v>0</v>
      </c>
      <c r="DJ104" s="375">
        <f>DE104</f>
        <v>0</v>
      </c>
      <c r="DK104" s="201">
        <f>DF104</f>
        <v>0</v>
      </c>
      <c r="DL104" s="8">
        <f>$E104*DJ104*DK104</f>
        <v>0</v>
      </c>
      <c r="DM104" s="43">
        <f>DL104/$I$3</f>
        <v>0</v>
      </c>
      <c r="DO104" s="375">
        <f>DJ104</f>
        <v>0</v>
      </c>
      <c r="DP104" s="201">
        <f>DK104</f>
        <v>0</v>
      </c>
      <c r="DQ104" s="8">
        <f>$E104*DO104*DP104</f>
        <v>0</v>
      </c>
      <c r="DR104" s="43">
        <f>DQ104/$I$3</f>
        <v>0</v>
      </c>
      <c r="DT104" s="51">
        <f t="shared" si="217"/>
        <v>0</v>
      </c>
      <c r="DU104" s="50">
        <f t="shared" ref="DU104:DU105" si="218">+DT104/$I$3</f>
        <v>0</v>
      </c>
      <c r="DV104" s="51">
        <v>0</v>
      </c>
      <c r="DW104" s="50">
        <f t="shared" ref="DW104:DW114" si="219">+DV104/$I$3</f>
        <v>0</v>
      </c>
      <c r="DX104" s="51">
        <f t="shared" ref="DX104:DY114" si="220">+DT104+DV104</f>
        <v>0</v>
      </c>
      <c r="DY104" s="52">
        <f t="shared" si="220"/>
        <v>0</v>
      </c>
      <c r="DZ104" s="307">
        <f>B104</f>
        <v>0</v>
      </c>
    </row>
    <row r="105" spans="1:130" ht="30" customHeight="1" x14ac:dyDescent="0.3">
      <c r="B105" s="286"/>
      <c r="C105" s="316"/>
      <c r="D105" s="316"/>
      <c r="E105" s="240"/>
      <c r="F105" s="274"/>
      <c r="G105" s="274"/>
      <c r="H105" s="274"/>
      <c r="I105" s="264"/>
      <c r="J105" s="264"/>
      <c r="K105" s="265"/>
      <c r="L105" s="264"/>
      <c r="M105" s="266"/>
      <c r="N105" s="375"/>
      <c r="O105" s="214"/>
      <c r="P105" s="8">
        <f t="shared" ref="P105:P114" si="221">$E105*N105*O105</f>
        <v>0</v>
      </c>
      <c r="Q105" s="50">
        <f>P105/$I$3</f>
        <v>0</v>
      </c>
      <c r="S105" s="201">
        <f t="shared" ref="S105:T114" si="222">N105</f>
        <v>0</v>
      </c>
      <c r="T105" s="201">
        <v>0</v>
      </c>
      <c r="U105" s="8">
        <f t="shared" ref="U105:U114" si="223">$E105*S105*T105</f>
        <v>0</v>
      </c>
      <c r="V105" s="50">
        <f>U105/$I$3</f>
        <v>0</v>
      </c>
      <c r="X105" s="375">
        <f t="shared" ref="X105:Y114" si="224">S105</f>
        <v>0</v>
      </c>
      <c r="Y105" s="201">
        <f t="shared" si="224"/>
        <v>0</v>
      </c>
      <c r="Z105" s="8">
        <f t="shared" ref="Z105:Z114" si="225">$E105*X105*Y105</f>
        <v>0</v>
      </c>
      <c r="AA105" s="50">
        <f>Z105/$I$3</f>
        <v>0</v>
      </c>
      <c r="AC105" s="375">
        <f t="shared" ref="AC105:AD114" si="226">X105</f>
        <v>0</v>
      </c>
      <c r="AD105" s="201">
        <f t="shared" si="226"/>
        <v>0</v>
      </c>
      <c r="AE105" s="8">
        <f t="shared" ref="AE105:AE114" si="227">$E105*AC105*AD105</f>
        <v>0</v>
      </c>
      <c r="AF105" s="50">
        <f>AE105/$I$3</f>
        <v>0</v>
      </c>
      <c r="AH105" s="375">
        <f t="shared" ref="AH105:AI114" si="228">AC105</f>
        <v>0</v>
      </c>
      <c r="AI105" s="201">
        <f t="shared" si="228"/>
        <v>0</v>
      </c>
      <c r="AJ105" s="8">
        <f t="shared" ref="AJ105:AJ114" si="229">$E105*AH105*AI105</f>
        <v>0</v>
      </c>
      <c r="AK105" s="50">
        <f>AJ105/$I$3</f>
        <v>0</v>
      </c>
      <c r="AM105" s="375">
        <f t="shared" ref="AM105:AN114" si="230">AH105</f>
        <v>0</v>
      </c>
      <c r="AN105" s="201">
        <f t="shared" si="230"/>
        <v>0</v>
      </c>
      <c r="AO105" s="8">
        <f t="shared" ref="AO105:AO114" si="231">$E105*AM105*AN105</f>
        <v>0</v>
      </c>
      <c r="AP105" s="50">
        <f>AO105/$I$3</f>
        <v>0</v>
      </c>
      <c r="AR105" s="375">
        <f t="shared" ref="AR105:AS114" si="232">AM105</f>
        <v>0</v>
      </c>
      <c r="AS105" s="201">
        <f t="shared" si="232"/>
        <v>0</v>
      </c>
      <c r="AT105" s="8">
        <f t="shared" ref="AT105:AT114" si="233">$E105*AR105*AS105</f>
        <v>0</v>
      </c>
      <c r="AU105" s="50">
        <f>AT105/$I$3</f>
        <v>0</v>
      </c>
      <c r="AW105" s="375">
        <f t="shared" ref="AW105:AX114" si="234">AR105</f>
        <v>0</v>
      </c>
      <c r="AX105" s="201">
        <f t="shared" si="234"/>
        <v>0</v>
      </c>
      <c r="AY105" s="8">
        <f t="shared" ref="AY105:AY114" si="235">$E105*AW105*AX105</f>
        <v>0</v>
      </c>
      <c r="AZ105" s="50">
        <f>AY105/$I$3</f>
        <v>0</v>
      </c>
      <c r="BB105" s="375">
        <f t="shared" ref="BB105:BC114" si="236">AW105</f>
        <v>0</v>
      </c>
      <c r="BC105" s="201">
        <f t="shared" si="236"/>
        <v>0</v>
      </c>
      <c r="BD105" s="8">
        <f t="shared" ref="BD105:BD114" si="237">$E105*BB105*BC105</f>
        <v>0</v>
      </c>
      <c r="BE105" s="50">
        <f>BD105/$I$3</f>
        <v>0</v>
      </c>
      <c r="BG105" s="375">
        <f t="shared" ref="BG105:BH114" si="238">BB105</f>
        <v>0</v>
      </c>
      <c r="BH105" s="201">
        <f t="shared" si="238"/>
        <v>0</v>
      </c>
      <c r="BI105" s="8">
        <f t="shared" ref="BI105:BI114" si="239">$E105*BG105*BH105</f>
        <v>0</v>
      </c>
      <c r="BJ105" s="50">
        <f>BI105/$I$3</f>
        <v>0</v>
      </c>
      <c r="BL105" s="375">
        <f t="shared" ref="BL105:BM114" si="240">BG105</f>
        <v>0</v>
      </c>
      <c r="BM105" s="201">
        <f t="shared" si="240"/>
        <v>0</v>
      </c>
      <c r="BN105" s="8">
        <f t="shared" ref="BN105:BN114" si="241">$E105*BL105*BM105</f>
        <v>0</v>
      </c>
      <c r="BO105" s="50">
        <f>BN105/$I$3</f>
        <v>0</v>
      </c>
      <c r="BQ105" s="375">
        <f t="shared" ref="BQ105:BR114" si="242">BL105</f>
        <v>0</v>
      </c>
      <c r="BR105" s="201">
        <f t="shared" si="242"/>
        <v>0</v>
      </c>
      <c r="BS105" s="8">
        <f t="shared" ref="BS105:BS114" si="243">$E105*BQ105*BR105</f>
        <v>0</v>
      </c>
      <c r="BT105" s="50">
        <f>BS105/$I$3</f>
        <v>0</v>
      </c>
      <c r="BV105" s="375">
        <f t="shared" ref="BV105:BW114" si="244">BQ105</f>
        <v>0</v>
      </c>
      <c r="BW105" s="201">
        <f t="shared" si="244"/>
        <v>0</v>
      </c>
      <c r="BX105" s="8">
        <f t="shared" ref="BX105:BX114" si="245">$E105*BV105*BW105</f>
        <v>0</v>
      </c>
      <c r="BY105" s="50">
        <f>BX105/$I$3</f>
        <v>0</v>
      </c>
      <c r="CA105" s="375">
        <f t="shared" ref="CA105:CB114" si="246">BV105</f>
        <v>0</v>
      </c>
      <c r="CB105" s="201">
        <f t="shared" si="246"/>
        <v>0</v>
      </c>
      <c r="CC105" s="8">
        <f t="shared" ref="CC105:CC114" si="247">$E105*CA105*CB105</f>
        <v>0</v>
      </c>
      <c r="CD105" s="50">
        <f>CC105/$I$3</f>
        <v>0</v>
      </c>
      <c r="CF105" s="375">
        <f t="shared" ref="CF105:CG114" si="248">CA105</f>
        <v>0</v>
      </c>
      <c r="CG105" s="201">
        <f t="shared" si="248"/>
        <v>0</v>
      </c>
      <c r="CH105" s="8">
        <f t="shared" ref="CH105:CH114" si="249">$E105*CF105*CG105</f>
        <v>0</v>
      </c>
      <c r="CI105" s="50">
        <f>CH105/$I$3</f>
        <v>0</v>
      </c>
      <c r="CK105" s="375">
        <f t="shared" ref="CK105:CL114" si="250">CF105</f>
        <v>0</v>
      </c>
      <c r="CL105" s="201">
        <f t="shared" si="250"/>
        <v>0</v>
      </c>
      <c r="CM105" s="8">
        <f t="shared" ref="CM105:CM114" si="251">$E105*CK105*CL105</f>
        <v>0</v>
      </c>
      <c r="CN105" s="50">
        <f>CM105/$I$3</f>
        <v>0</v>
      </c>
      <c r="CP105" s="375">
        <f t="shared" ref="CP105:CQ114" si="252">CK105</f>
        <v>0</v>
      </c>
      <c r="CQ105" s="201">
        <f t="shared" si="252"/>
        <v>0</v>
      </c>
      <c r="CR105" s="8">
        <f t="shared" ref="CR105:CR114" si="253">$E105*CP105*CQ105</f>
        <v>0</v>
      </c>
      <c r="CS105" s="50">
        <f>CR105/$I$3</f>
        <v>0</v>
      </c>
      <c r="CU105" s="375">
        <f t="shared" ref="CU105:CV114" si="254">CP105</f>
        <v>0</v>
      </c>
      <c r="CV105" s="201">
        <f t="shared" si="254"/>
        <v>0</v>
      </c>
      <c r="CW105" s="8">
        <f t="shared" ref="CW105:CW114" si="255">$E105*CU105*CV105</f>
        <v>0</v>
      </c>
      <c r="CX105" s="50">
        <f>CW105/$I$3</f>
        <v>0</v>
      </c>
      <c r="CZ105" s="375">
        <f t="shared" ref="CZ105:DA114" si="256">CU105</f>
        <v>0</v>
      </c>
      <c r="DA105" s="201">
        <f t="shared" si="256"/>
        <v>0</v>
      </c>
      <c r="DB105" s="8">
        <f t="shared" ref="DB105:DB114" si="257">$E105*CZ105*DA105</f>
        <v>0</v>
      </c>
      <c r="DC105" s="50">
        <f>DB105/$I$3</f>
        <v>0</v>
      </c>
      <c r="DE105" s="375">
        <f t="shared" ref="DE105:DF114" si="258">CZ105</f>
        <v>0</v>
      </c>
      <c r="DF105" s="201">
        <f t="shared" si="258"/>
        <v>0</v>
      </c>
      <c r="DG105" s="8">
        <f t="shared" ref="DG105:DG114" si="259">$E105*DE105*DF105</f>
        <v>0</v>
      </c>
      <c r="DH105" s="50">
        <f>DG105/$I$3</f>
        <v>0</v>
      </c>
      <c r="DJ105" s="375">
        <f t="shared" ref="DJ105:DK114" si="260">DE105</f>
        <v>0</v>
      </c>
      <c r="DK105" s="201">
        <f t="shared" si="260"/>
        <v>0</v>
      </c>
      <c r="DL105" s="8">
        <f t="shared" ref="DL105:DL114" si="261">$E105*DJ105*DK105</f>
        <v>0</v>
      </c>
      <c r="DM105" s="50">
        <f>DL105/$I$3</f>
        <v>0</v>
      </c>
      <c r="DO105" s="375">
        <f t="shared" ref="DO105:DP114" si="262">DJ105</f>
        <v>0</v>
      </c>
      <c r="DP105" s="201">
        <f t="shared" si="262"/>
        <v>0</v>
      </c>
      <c r="DQ105" s="8">
        <f t="shared" ref="DQ105:DQ114" si="263">$E105*DO105*DP105</f>
        <v>0</v>
      </c>
      <c r="DR105" s="50">
        <f>DQ105/$I$3</f>
        <v>0</v>
      </c>
      <c r="DT105" s="51">
        <f t="shared" si="217"/>
        <v>0</v>
      </c>
      <c r="DU105" s="50">
        <f t="shared" si="218"/>
        <v>0</v>
      </c>
      <c r="DV105" s="51">
        <v>0</v>
      </c>
      <c r="DW105" s="50">
        <f t="shared" si="219"/>
        <v>0</v>
      </c>
      <c r="DX105" s="51">
        <f t="shared" si="220"/>
        <v>0</v>
      </c>
      <c r="DY105" s="52">
        <f t="shared" si="220"/>
        <v>0</v>
      </c>
      <c r="DZ105" s="307"/>
    </row>
    <row r="106" spans="1:130" ht="26.4" customHeight="1" x14ac:dyDescent="0.3">
      <c r="A106" s="6"/>
      <c r="B106" s="286"/>
      <c r="C106" s="317"/>
      <c r="D106" s="317"/>
      <c r="E106" s="240"/>
      <c r="F106" s="274"/>
      <c r="G106" s="274"/>
      <c r="H106" s="274"/>
      <c r="I106" s="58"/>
      <c r="J106" s="264"/>
      <c r="K106" s="265"/>
      <c r="L106" s="264"/>
      <c r="M106" s="57"/>
      <c r="N106" s="375"/>
      <c r="O106" s="214"/>
      <c r="P106" s="8">
        <f t="shared" si="221"/>
        <v>0</v>
      </c>
      <c r="Q106" s="50">
        <f t="shared" ref="Q106:Q114" si="264">P106/$I$3</f>
        <v>0</v>
      </c>
      <c r="S106" s="201">
        <v>8000</v>
      </c>
      <c r="T106" s="201">
        <v>1</v>
      </c>
      <c r="U106" s="8">
        <f t="shared" si="223"/>
        <v>0</v>
      </c>
      <c r="V106" s="50">
        <f t="shared" ref="V106:V114" si="265">U106/$I$3</f>
        <v>0</v>
      </c>
      <c r="X106" s="375">
        <f t="shared" si="224"/>
        <v>8000</v>
      </c>
      <c r="Y106" s="201">
        <f t="shared" si="224"/>
        <v>1</v>
      </c>
      <c r="Z106" s="8">
        <f t="shared" si="225"/>
        <v>0</v>
      </c>
      <c r="AA106" s="50">
        <f t="shared" ref="AA106:AA114" si="266">Z106/$I$3</f>
        <v>0</v>
      </c>
      <c r="AC106" s="375">
        <f t="shared" si="226"/>
        <v>8000</v>
      </c>
      <c r="AD106" s="201">
        <v>0.8</v>
      </c>
      <c r="AE106" s="8">
        <f t="shared" si="227"/>
        <v>0</v>
      </c>
      <c r="AF106" s="50">
        <f t="shared" ref="AF106:AF114" si="267">AE106/$I$3</f>
        <v>0</v>
      </c>
      <c r="AH106" s="375">
        <f t="shared" si="228"/>
        <v>8000</v>
      </c>
      <c r="AI106" s="201">
        <v>0.5</v>
      </c>
      <c r="AJ106" s="8">
        <f t="shared" si="229"/>
        <v>0</v>
      </c>
      <c r="AK106" s="50">
        <f t="shared" ref="AK106:AK114" si="268">AJ106/$I$3</f>
        <v>0</v>
      </c>
      <c r="AM106" s="375">
        <f t="shared" si="230"/>
        <v>8000</v>
      </c>
      <c r="AN106" s="201">
        <v>0</v>
      </c>
      <c r="AO106" s="8">
        <f t="shared" si="231"/>
        <v>0</v>
      </c>
      <c r="AP106" s="50">
        <f t="shared" ref="AP106:AP114" si="269">AO106/$I$3</f>
        <v>0</v>
      </c>
      <c r="AR106" s="375">
        <f t="shared" si="232"/>
        <v>8000</v>
      </c>
      <c r="AS106" s="201">
        <f t="shared" si="232"/>
        <v>0</v>
      </c>
      <c r="AT106" s="8">
        <f t="shared" si="233"/>
        <v>0</v>
      </c>
      <c r="AU106" s="50">
        <f t="shared" ref="AU106:AU114" si="270">AT106/$I$3</f>
        <v>0</v>
      </c>
      <c r="AW106" s="375">
        <f t="shared" si="234"/>
        <v>8000</v>
      </c>
      <c r="AX106" s="201">
        <f t="shared" si="234"/>
        <v>0</v>
      </c>
      <c r="AY106" s="8">
        <f t="shared" si="235"/>
        <v>0</v>
      </c>
      <c r="AZ106" s="50">
        <f t="shared" ref="AZ106:AZ114" si="271">AY106/$I$3</f>
        <v>0</v>
      </c>
      <c r="BB106" s="375">
        <f t="shared" si="236"/>
        <v>8000</v>
      </c>
      <c r="BC106" s="201">
        <f t="shared" si="236"/>
        <v>0</v>
      </c>
      <c r="BD106" s="8">
        <f t="shared" si="237"/>
        <v>0</v>
      </c>
      <c r="BE106" s="50">
        <f t="shared" ref="BE106:BE114" si="272">BD106/$I$3</f>
        <v>0</v>
      </c>
      <c r="BG106" s="375">
        <f t="shared" si="238"/>
        <v>8000</v>
      </c>
      <c r="BH106" s="201">
        <f t="shared" si="238"/>
        <v>0</v>
      </c>
      <c r="BI106" s="8">
        <f t="shared" si="239"/>
        <v>0</v>
      </c>
      <c r="BJ106" s="50">
        <f t="shared" ref="BJ106:BJ114" si="273">BI106/$I$3</f>
        <v>0</v>
      </c>
      <c r="BL106" s="375">
        <f t="shared" si="240"/>
        <v>8000</v>
      </c>
      <c r="BM106" s="201">
        <f t="shared" si="240"/>
        <v>0</v>
      </c>
      <c r="BN106" s="8">
        <f t="shared" si="241"/>
        <v>0</v>
      </c>
      <c r="BO106" s="50">
        <f t="shared" ref="BO106:BO114" si="274">BN106/$I$3</f>
        <v>0</v>
      </c>
      <c r="BQ106" s="375">
        <f t="shared" si="242"/>
        <v>8000</v>
      </c>
      <c r="BR106" s="201">
        <f t="shared" si="242"/>
        <v>0</v>
      </c>
      <c r="BS106" s="8">
        <f t="shared" si="243"/>
        <v>0</v>
      </c>
      <c r="BT106" s="50">
        <f t="shared" ref="BT106:BT114" si="275">BS106/$I$3</f>
        <v>0</v>
      </c>
      <c r="BV106" s="375">
        <f t="shared" si="244"/>
        <v>8000</v>
      </c>
      <c r="BW106" s="201">
        <f t="shared" si="244"/>
        <v>0</v>
      </c>
      <c r="BX106" s="8">
        <f t="shared" si="245"/>
        <v>0</v>
      </c>
      <c r="BY106" s="50">
        <f t="shared" ref="BY106:BY114" si="276">BX106/$I$3</f>
        <v>0</v>
      </c>
      <c r="CA106" s="375">
        <f t="shared" si="246"/>
        <v>8000</v>
      </c>
      <c r="CB106" s="201">
        <f t="shared" si="246"/>
        <v>0</v>
      </c>
      <c r="CC106" s="8">
        <f t="shared" si="247"/>
        <v>0</v>
      </c>
      <c r="CD106" s="50">
        <f t="shared" ref="CD106:CD114" si="277">CC106/$I$3</f>
        <v>0</v>
      </c>
      <c r="CF106" s="375">
        <f t="shared" si="248"/>
        <v>8000</v>
      </c>
      <c r="CG106" s="201">
        <f t="shared" si="248"/>
        <v>0</v>
      </c>
      <c r="CH106" s="8">
        <f t="shared" si="249"/>
        <v>0</v>
      </c>
      <c r="CI106" s="50">
        <f t="shared" ref="CI106:CI114" si="278">CH106/$I$3</f>
        <v>0</v>
      </c>
      <c r="CK106" s="375">
        <f t="shared" si="250"/>
        <v>8000</v>
      </c>
      <c r="CL106" s="201">
        <f t="shared" si="250"/>
        <v>0</v>
      </c>
      <c r="CM106" s="8">
        <f t="shared" si="251"/>
        <v>0</v>
      </c>
      <c r="CN106" s="50">
        <f t="shared" ref="CN106:CN114" si="279">CM106/$I$3</f>
        <v>0</v>
      </c>
      <c r="CP106" s="375">
        <f t="shared" si="252"/>
        <v>8000</v>
      </c>
      <c r="CQ106" s="201">
        <f t="shared" si="252"/>
        <v>0</v>
      </c>
      <c r="CR106" s="8">
        <f t="shared" si="253"/>
        <v>0</v>
      </c>
      <c r="CS106" s="50">
        <f t="shared" ref="CS106:CS114" si="280">CR106/$I$3</f>
        <v>0</v>
      </c>
      <c r="CU106" s="375">
        <f t="shared" si="254"/>
        <v>8000</v>
      </c>
      <c r="CV106" s="201">
        <f t="shared" si="254"/>
        <v>0</v>
      </c>
      <c r="CW106" s="8">
        <f t="shared" si="255"/>
        <v>0</v>
      </c>
      <c r="CX106" s="50">
        <f t="shared" ref="CX106:CX114" si="281">CW106/$I$3</f>
        <v>0</v>
      </c>
      <c r="CZ106" s="375">
        <f t="shared" si="256"/>
        <v>8000</v>
      </c>
      <c r="DA106" s="201">
        <f t="shared" si="256"/>
        <v>0</v>
      </c>
      <c r="DB106" s="8">
        <f t="shared" si="257"/>
        <v>0</v>
      </c>
      <c r="DC106" s="50">
        <f t="shared" ref="DC106:DC114" si="282">DB106/$I$3</f>
        <v>0</v>
      </c>
      <c r="DE106" s="375">
        <f t="shared" si="258"/>
        <v>8000</v>
      </c>
      <c r="DF106" s="201">
        <f t="shared" si="258"/>
        <v>0</v>
      </c>
      <c r="DG106" s="8">
        <f t="shared" si="259"/>
        <v>0</v>
      </c>
      <c r="DH106" s="50">
        <f t="shared" ref="DH106:DH114" si="283">DG106/$I$3</f>
        <v>0</v>
      </c>
      <c r="DJ106" s="375">
        <f t="shared" si="260"/>
        <v>8000</v>
      </c>
      <c r="DK106" s="201">
        <f t="shared" si="260"/>
        <v>0</v>
      </c>
      <c r="DL106" s="8">
        <f t="shared" si="261"/>
        <v>0</v>
      </c>
      <c r="DM106" s="50">
        <f t="shared" ref="DM106:DM114" si="284">DL106/$I$3</f>
        <v>0</v>
      </c>
      <c r="DO106" s="375">
        <f t="shared" si="262"/>
        <v>8000</v>
      </c>
      <c r="DP106" s="201">
        <f t="shared" si="262"/>
        <v>0</v>
      </c>
      <c r="DQ106" s="8">
        <f t="shared" si="263"/>
        <v>0</v>
      </c>
      <c r="DR106" s="50">
        <f t="shared" ref="DR106:DR114" si="285">DQ106/$I$3</f>
        <v>0</v>
      </c>
      <c r="DT106" s="51">
        <f t="shared" si="217"/>
        <v>0</v>
      </c>
      <c r="DU106" s="50">
        <f>+DT106/$I$3</f>
        <v>0</v>
      </c>
      <c r="DV106" s="51">
        <v>0</v>
      </c>
      <c r="DW106" s="50">
        <f t="shared" si="219"/>
        <v>0</v>
      </c>
      <c r="DX106" s="51">
        <f t="shared" si="220"/>
        <v>0</v>
      </c>
      <c r="DY106" s="52">
        <f t="shared" si="220"/>
        <v>0</v>
      </c>
      <c r="DZ106" s="307">
        <f t="shared" ref="DZ106:DZ114" si="286">B106</f>
        <v>0</v>
      </c>
    </row>
    <row r="107" spans="1:130" ht="29.4" customHeight="1" x14ac:dyDescent="0.3">
      <c r="B107" s="286"/>
      <c r="C107" s="316"/>
      <c r="D107" s="316"/>
      <c r="E107" s="240"/>
      <c r="F107" s="274"/>
      <c r="G107" s="274"/>
      <c r="H107" s="274"/>
      <c r="I107" s="58"/>
      <c r="J107" s="264"/>
      <c r="K107" s="265"/>
      <c r="L107" s="264"/>
      <c r="M107" s="57"/>
      <c r="N107" s="375"/>
      <c r="O107" s="214"/>
      <c r="P107" s="8">
        <f t="shared" si="221"/>
        <v>0</v>
      </c>
      <c r="Q107" s="50">
        <f t="shared" si="264"/>
        <v>0</v>
      </c>
      <c r="S107" s="201">
        <f t="shared" si="222"/>
        <v>0</v>
      </c>
      <c r="T107" s="201">
        <v>0</v>
      </c>
      <c r="U107" s="8">
        <f t="shared" si="223"/>
        <v>0</v>
      </c>
      <c r="V107" s="50">
        <f t="shared" si="265"/>
        <v>0</v>
      </c>
      <c r="X107" s="375">
        <f t="shared" si="224"/>
        <v>0</v>
      </c>
      <c r="Y107" s="201">
        <f t="shared" si="224"/>
        <v>0</v>
      </c>
      <c r="Z107" s="8">
        <f t="shared" si="225"/>
        <v>0</v>
      </c>
      <c r="AA107" s="50">
        <f t="shared" si="266"/>
        <v>0</v>
      </c>
      <c r="AC107" s="375">
        <f t="shared" si="226"/>
        <v>0</v>
      </c>
      <c r="AD107" s="201">
        <f t="shared" si="226"/>
        <v>0</v>
      </c>
      <c r="AE107" s="8">
        <f t="shared" si="227"/>
        <v>0</v>
      </c>
      <c r="AF107" s="50">
        <f t="shared" si="267"/>
        <v>0</v>
      </c>
      <c r="AH107" s="375">
        <f t="shared" si="228"/>
        <v>0</v>
      </c>
      <c r="AI107" s="201">
        <f t="shared" si="228"/>
        <v>0</v>
      </c>
      <c r="AJ107" s="8">
        <f t="shared" si="229"/>
        <v>0</v>
      </c>
      <c r="AK107" s="50">
        <f t="shared" si="268"/>
        <v>0</v>
      </c>
      <c r="AM107" s="375">
        <f t="shared" si="230"/>
        <v>0</v>
      </c>
      <c r="AN107" s="201">
        <f t="shared" si="230"/>
        <v>0</v>
      </c>
      <c r="AO107" s="8">
        <f t="shared" si="231"/>
        <v>0</v>
      </c>
      <c r="AP107" s="50">
        <f t="shared" si="269"/>
        <v>0</v>
      </c>
      <c r="AR107" s="375">
        <f t="shared" si="232"/>
        <v>0</v>
      </c>
      <c r="AS107" s="201">
        <f t="shared" si="232"/>
        <v>0</v>
      </c>
      <c r="AT107" s="8">
        <f t="shared" si="233"/>
        <v>0</v>
      </c>
      <c r="AU107" s="50">
        <f t="shared" si="270"/>
        <v>0</v>
      </c>
      <c r="AW107" s="375">
        <f t="shared" si="234"/>
        <v>0</v>
      </c>
      <c r="AX107" s="201">
        <f t="shared" si="234"/>
        <v>0</v>
      </c>
      <c r="AY107" s="8">
        <f t="shared" si="235"/>
        <v>0</v>
      </c>
      <c r="AZ107" s="50">
        <f t="shared" si="271"/>
        <v>0</v>
      </c>
      <c r="BB107" s="375">
        <f t="shared" si="236"/>
        <v>0</v>
      </c>
      <c r="BC107" s="201">
        <f t="shared" si="236"/>
        <v>0</v>
      </c>
      <c r="BD107" s="8">
        <f t="shared" si="237"/>
        <v>0</v>
      </c>
      <c r="BE107" s="50">
        <f t="shared" si="272"/>
        <v>0</v>
      </c>
      <c r="BG107" s="375">
        <f t="shared" si="238"/>
        <v>0</v>
      </c>
      <c r="BH107" s="201">
        <f t="shared" si="238"/>
        <v>0</v>
      </c>
      <c r="BI107" s="8">
        <f t="shared" si="239"/>
        <v>0</v>
      </c>
      <c r="BJ107" s="50">
        <f t="shared" si="273"/>
        <v>0</v>
      </c>
      <c r="BL107" s="375">
        <f t="shared" si="240"/>
        <v>0</v>
      </c>
      <c r="BM107" s="201">
        <f t="shared" si="240"/>
        <v>0</v>
      </c>
      <c r="BN107" s="8">
        <f t="shared" si="241"/>
        <v>0</v>
      </c>
      <c r="BO107" s="50">
        <f t="shared" si="274"/>
        <v>0</v>
      </c>
      <c r="BQ107" s="375">
        <f t="shared" si="242"/>
        <v>0</v>
      </c>
      <c r="BR107" s="201">
        <f t="shared" si="242"/>
        <v>0</v>
      </c>
      <c r="BS107" s="8">
        <f t="shared" si="243"/>
        <v>0</v>
      </c>
      <c r="BT107" s="50">
        <f t="shared" si="275"/>
        <v>0</v>
      </c>
      <c r="BV107" s="375">
        <f t="shared" si="244"/>
        <v>0</v>
      </c>
      <c r="BW107" s="201">
        <f t="shared" si="244"/>
        <v>0</v>
      </c>
      <c r="BX107" s="8">
        <f t="shared" si="245"/>
        <v>0</v>
      </c>
      <c r="BY107" s="50">
        <f t="shared" si="276"/>
        <v>0</v>
      </c>
      <c r="CA107" s="375">
        <f t="shared" si="246"/>
        <v>0</v>
      </c>
      <c r="CB107" s="201">
        <f t="shared" si="246"/>
        <v>0</v>
      </c>
      <c r="CC107" s="8">
        <f t="shared" si="247"/>
        <v>0</v>
      </c>
      <c r="CD107" s="50">
        <f t="shared" si="277"/>
        <v>0</v>
      </c>
      <c r="CF107" s="375">
        <f t="shared" si="248"/>
        <v>0</v>
      </c>
      <c r="CG107" s="201">
        <f t="shared" si="248"/>
        <v>0</v>
      </c>
      <c r="CH107" s="8">
        <f t="shared" si="249"/>
        <v>0</v>
      </c>
      <c r="CI107" s="50">
        <f t="shared" si="278"/>
        <v>0</v>
      </c>
      <c r="CK107" s="375">
        <f t="shared" si="250"/>
        <v>0</v>
      </c>
      <c r="CL107" s="201">
        <f t="shared" si="250"/>
        <v>0</v>
      </c>
      <c r="CM107" s="8">
        <f t="shared" si="251"/>
        <v>0</v>
      </c>
      <c r="CN107" s="50">
        <f t="shared" si="279"/>
        <v>0</v>
      </c>
      <c r="CP107" s="375">
        <f t="shared" si="252"/>
        <v>0</v>
      </c>
      <c r="CQ107" s="201">
        <f t="shared" si="252"/>
        <v>0</v>
      </c>
      <c r="CR107" s="8">
        <f t="shared" si="253"/>
        <v>0</v>
      </c>
      <c r="CS107" s="50">
        <f t="shared" si="280"/>
        <v>0</v>
      </c>
      <c r="CU107" s="375">
        <f t="shared" si="254"/>
        <v>0</v>
      </c>
      <c r="CV107" s="201">
        <f t="shared" si="254"/>
        <v>0</v>
      </c>
      <c r="CW107" s="8">
        <f t="shared" si="255"/>
        <v>0</v>
      </c>
      <c r="CX107" s="50">
        <f t="shared" si="281"/>
        <v>0</v>
      </c>
      <c r="CZ107" s="375">
        <f t="shared" si="256"/>
        <v>0</v>
      </c>
      <c r="DA107" s="201">
        <f t="shared" si="256"/>
        <v>0</v>
      </c>
      <c r="DB107" s="8">
        <f t="shared" si="257"/>
        <v>0</v>
      </c>
      <c r="DC107" s="50">
        <f t="shared" si="282"/>
        <v>0</v>
      </c>
      <c r="DE107" s="375">
        <f t="shared" si="258"/>
        <v>0</v>
      </c>
      <c r="DF107" s="201">
        <f t="shared" si="258"/>
        <v>0</v>
      </c>
      <c r="DG107" s="8">
        <f t="shared" si="259"/>
        <v>0</v>
      </c>
      <c r="DH107" s="50">
        <f t="shared" si="283"/>
        <v>0</v>
      </c>
      <c r="DJ107" s="375">
        <f t="shared" si="260"/>
        <v>0</v>
      </c>
      <c r="DK107" s="201">
        <f t="shared" si="260"/>
        <v>0</v>
      </c>
      <c r="DL107" s="8">
        <f t="shared" si="261"/>
        <v>0</v>
      </c>
      <c r="DM107" s="50">
        <f t="shared" si="284"/>
        <v>0</v>
      </c>
      <c r="DO107" s="375">
        <f t="shared" si="262"/>
        <v>0</v>
      </c>
      <c r="DP107" s="201">
        <f t="shared" si="262"/>
        <v>0</v>
      </c>
      <c r="DQ107" s="8">
        <f t="shared" si="263"/>
        <v>0</v>
      </c>
      <c r="DR107" s="50">
        <f t="shared" si="285"/>
        <v>0</v>
      </c>
      <c r="DT107" s="51">
        <f t="shared" si="217"/>
        <v>0</v>
      </c>
      <c r="DU107" s="50">
        <f t="shared" ref="DU107:DU114" si="287">+DT107/$I$3</f>
        <v>0</v>
      </c>
      <c r="DV107" s="51">
        <v>0</v>
      </c>
      <c r="DW107" s="50">
        <f t="shared" si="219"/>
        <v>0</v>
      </c>
      <c r="DX107" s="51">
        <f t="shared" si="220"/>
        <v>0</v>
      </c>
      <c r="DY107" s="52">
        <f t="shared" si="220"/>
        <v>0</v>
      </c>
      <c r="DZ107" s="307">
        <f t="shared" si="286"/>
        <v>0</v>
      </c>
    </row>
    <row r="108" spans="1:130" ht="26.4" customHeight="1" x14ac:dyDescent="0.3">
      <c r="B108" s="286"/>
      <c r="C108" s="316"/>
      <c r="D108" s="316"/>
      <c r="E108" s="240"/>
      <c r="F108" s="274"/>
      <c r="G108" s="274"/>
      <c r="H108" s="274"/>
      <c r="I108" s="58"/>
      <c r="J108" s="264"/>
      <c r="K108" s="265"/>
      <c r="L108" s="264"/>
      <c r="M108" s="57"/>
      <c r="N108" s="375"/>
      <c r="O108" s="214"/>
      <c r="P108" s="8">
        <f t="shared" si="221"/>
        <v>0</v>
      </c>
      <c r="Q108" s="50">
        <f t="shared" si="264"/>
        <v>0</v>
      </c>
      <c r="S108" s="201">
        <f t="shared" si="222"/>
        <v>0</v>
      </c>
      <c r="T108" s="201">
        <v>0</v>
      </c>
      <c r="U108" s="8">
        <f t="shared" si="223"/>
        <v>0</v>
      </c>
      <c r="V108" s="50">
        <f t="shared" si="265"/>
        <v>0</v>
      </c>
      <c r="X108" s="375">
        <f t="shared" si="224"/>
        <v>0</v>
      </c>
      <c r="Y108" s="201">
        <f t="shared" si="224"/>
        <v>0</v>
      </c>
      <c r="Z108" s="8">
        <f t="shared" si="225"/>
        <v>0</v>
      </c>
      <c r="AA108" s="50">
        <f t="shared" si="266"/>
        <v>0</v>
      </c>
      <c r="AC108" s="375">
        <f t="shared" si="226"/>
        <v>0</v>
      </c>
      <c r="AD108" s="201">
        <f t="shared" si="226"/>
        <v>0</v>
      </c>
      <c r="AE108" s="8">
        <f t="shared" si="227"/>
        <v>0</v>
      </c>
      <c r="AF108" s="50">
        <f t="shared" si="267"/>
        <v>0</v>
      </c>
      <c r="AH108" s="375">
        <f t="shared" si="228"/>
        <v>0</v>
      </c>
      <c r="AI108" s="201">
        <f t="shared" si="228"/>
        <v>0</v>
      </c>
      <c r="AJ108" s="8">
        <f t="shared" si="229"/>
        <v>0</v>
      </c>
      <c r="AK108" s="50">
        <f t="shared" si="268"/>
        <v>0</v>
      </c>
      <c r="AM108" s="375">
        <f t="shared" si="230"/>
        <v>0</v>
      </c>
      <c r="AN108" s="201">
        <f t="shared" si="230"/>
        <v>0</v>
      </c>
      <c r="AO108" s="8">
        <f t="shared" si="231"/>
        <v>0</v>
      </c>
      <c r="AP108" s="50">
        <f t="shared" si="269"/>
        <v>0</v>
      </c>
      <c r="AR108" s="375">
        <f t="shared" si="232"/>
        <v>0</v>
      </c>
      <c r="AS108" s="201">
        <f t="shared" si="232"/>
        <v>0</v>
      </c>
      <c r="AT108" s="8">
        <f t="shared" si="233"/>
        <v>0</v>
      </c>
      <c r="AU108" s="50">
        <f t="shared" si="270"/>
        <v>0</v>
      </c>
      <c r="AW108" s="375">
        <f t="shared" si="234"/>
        <v>0</v>
      </c>
      <c r="AX108" s="201">
        <f t="shared" si="234"/>
        <v>0</v>
      </c>
      <c r="AY108" s="8">
        <f t="shared" si="235"/>
        <v>0</v>
      </c>
      <c r="AZ108" s="50">
        <f t="shared" si="271"/>
        <v>0</v>
      </c>
      <c r="BB108" s="375">
        <f t="shared" si="236"/>
        <v>0</v>
      </c>
      <c r="BC108" s="201">
        <f t="shared" si="236"/>
        <v>0</v>
      </c>
      <c r="BD108" s="8">
        <f t="shared" si="237"/>
        <v>0</v>
      </c>
      <c r="BE108" s="50">
        <f t="shared" si="272"/>
        <v>0</v>
      </c>
      <c r="BG108" s="375">
        <f t="shared" si="238"/>
        <v>0</v>
      </c>
      <c r="BH108" s="201">
        <f t="shared" si="238"/>
        <v>0</v>
      </c>
      <c r="BI108" s="8">
        <f t="shared" si="239"/>
        <v>0</v>
      </c>
      <c r="BJ108" s="50">
        <f t="shared" si="273"/>
        <v>0</v>
      </c>
      <c r="BL108" s="375">
        <f t="shared" si="240"/>
        <v>0</v>
      </c>
      <c r="BM108" s="201">
        <f t="shared" si="240"/>
        <v>0</v>
      </c>
      <c r="BN108" s="8">
        <f t="shared" si="241"/>
        <v>0</v>
      </c>
      <c r="BO108" s="50">
        <f t="shared" si="274"/>
        <v>0</v>
      </c>
      <c r="BQ108" s="375">
        <f t="shared" si="242"/>
        <v>0</v>
      </c>
      <c r="BR108" s="201">
        <f t="shared" si="242"/>
        <v>0</v>
      </c>
      <c r="BS108" s="8">
        <f t="shared" si="243"/>
        <v>0</v>
      </c>
      <c r="BT108" s="50">
        <f t="shared" si="275"/>
        <v>0</v>
      </c>
      <c r="BV108" s="375">
        <f t="shared" si="244"/>
        <v>0</v>
      </c>
      <c r="BW108" s="201">
        <f t="shared" si="244"/>
        <v>0</v>
      </c>
      <c r="BX108" s="8">
        <f t="shared" si="245"/>
        <v>0</v>
      </c>
      <c r="BY108" s="50">
        <f t="shared" si="276"/>
        <v>0</v>
      </c>
      <c r="CA108" s="375">
        <f t="shared" si="246"/>
        <v>0</v>
      </c>
      <c r="CB108" s="201">
        <f t="shared" si="246"/>
        <v>0</v>
      </c>
      <c r="CC108" s="8">
        <f t="shared" si="247"/>
        <v>0</v>
      </c>
      <c r="CD108" s="50">
        <f t="shared" si="277"/>
        <v>0</v>
      </c>
      <c r="CF108" s="375">
        <f t="shared" si="248"/>
        <v>0</v>
      </c>
      <c r="CG108" s="201">
        <f t="shared" si="248"/>
        <v>0</v>
      </c>
      <c r="CH108" s="8">
        <f t="shared" si="249"/>
        <v>0</v>
      </c>
      <c r="CI108" s="50">
        <f t="shared" si="278"/>
        <v>0</v>
      </c>
      <c r="CK108" s="375">
        <f t="shared" si="250"/>
        <v>0</v>
      </c>
      <c r="CL108" s="201">
        <f t="shared" si="250"/>
        <v>0</v>
      </c>
      <c r="CM108" s="8">
        <f t="shared" si="251"/>
        <v>0</v>
      </c>
      <c r="CN108" s="50">
        <f t="shared" si="279"/>
        <v>0</v>
      </c>
      <c r="CP108" s="375">
        <f t="shared" si="252"/>
        <v>0</v>
      </c>
      <c r="CQ108" s="201">
        <f t="shared" si="252"/>
        <v>0</v>
      </c>
      <c r="CR108" s="8">
        <f t="shared" si="253"/>
        <v>0</v>
      </c>
      <c r="CS108" s="50">
        <f t="shared" si="280"/>
        <v>0</v>
      </c>
      <c r="CU108" s="375">
        <f t="shared" si="254"/>
        <v>0</v>
      </c>
      <c r="CV108" s="201">
        <f t="shared" si="254"/>
        <v>0</v>
      </c>
      <c r="CW108" s="8">
        <f t="shared" si="255"/>
        <v>0</v>
      </c>
      <c r="CX108" s="50">
        <f t="shared" si="281"/>
        <v>0</v>
      </c>
      <c r="CZ108" s="375">
        <f t="shared" si="256"/>
        <v>0</v>
      </c>
      <c r="DA108" s="201">
        <f t="shared" si="256"/>
        <v>0</v>
      </c>
      <c r="DB108" s="8">
        <f t="shared" si="257"/>
        <v>0</v>
      </c>
      <c r="DC108" s="50">
        <f t="shared" si="282"/>
        <v>0</v>
      </c>
      <c r="DE108" s="375">
        <f t="shared" si="258"/>
        <v>0</v>
      </c>
      <c r="DF108" s="201">
        <f t="shared" si="258"/>
        <v>0</v>
      </c>
      <c r="DG108" s="8">
        <f t="shared" si="259"/>
        <v>0</v>
      </c>
      <c r="DH108" s="50">
        <f t="shared" si="283"/>
        <v>0</v>
      </c>
      <c r="DJ108" s="375">
        <f t="shared" si="260"/>
        <v>0</v>
      </c>
      <c r="DK108" s="201">
        <f t="shared" si="260"/>
        <v>0</v>
      </c>
      <c r="DL108" s="8">
        <f t="shared" si="261"/>
        <v>0</v>
      </c>
      <c r="DM108" s="50">
        <f t="shared" si="284"/>
        <v>0</v>
      </c>
      <c r="DO108" s="375">
        <f t="shared" si="262"/>
        <v>0</v>
      </c>
      <c r="DP108" s="201">
        <f t="shared" si="262"/>
        <v>0</v>
      </c>
      <c r="DQ108" s="8">
        <f t="shared" si="263"/>
        <v>0</v>
      </c>
      <c r="DR108" s="50">
        <f t="shared" si="285"/>
        <v>0</v>
      </c>
      <c r="DT108" s="51">
        <f t="shared" si="217"/>
        <v>0</v>
      </c>
      <c r="DU108" s="50">
        <f t="shared" si="287"/>
        <v>0</v>
      </c>
      <c r="DV108" s="51">
        <v>0</v>
      </c>
      <c r="DW108" s="50">
        <f t="shared" si="219"/>
        <v>0</v>
      </c>
      <c r="DX108" s="51">
        <f t="shared" si="220"/>
        <v>0</v>
      </c>
      <c r="DY108" s="52">
        <f t="shared" si="220"/>
        <v>0</v>
      </c>
      <c r="DZ108" s="307">
        <f t="shared" si="286"/>
        <v>0</v>
      </c>
    </row>
    <row r="109" spans="1:130" ht="30" customHeight="1" x14ac:dyDescent="0.3">
      <c r="B109" s="321"/>
      <c r="C109" s="317"/>
      <c r="D109" s="317"/>
      <c r="E109" s="240"/>
      <c r="F109" s="274"/>
      <c r="G109" s="274"/>
      <c r="H109" s="274"/>
      <c r="I109" s="58"/>
      <c r="J109" s="264"/>
      <c r="K109" s="265"/>
      <c r="L109" s="264"/>
      <c r="M109" s="57"/>
      <c r="N109" s="375"/>
      <c r="O109" s="214"/>
      <c r="P109" s="8">
        <f t="shared" si="221"/>
        <v>0</v>
      </c>
      <c r="Q109" s="50">
        <f t="shared" si="264"/>
        <v>0</v>
      </c>
      <c r="S109" s="201">
        <v>1</v>
      </c>
      <c r="T109" s="201">
        <f t="shared" si="222"/>
        <v>0</v>
      </c>
      <c r="U109" s="8">
        <f t="shared" si="223"/>
        <v>0</v>
      </c>
      <c r="V109" s="50">
        <f t="shared" si="265"/>
        <v>0</v>
      </c>
      <c r="X109" s="375">
        <f t="shared" si="224"/>
        <v>1</v>
      </c>
      <c r="Y109" s="201">
        <f t="shared" si="224"/>
        <v>0</v>
      </c>
      <c r="Z109" s="8">
        <f t="shared" si="225"/>
        <v>0</v>
      </c>
      <c r="AA109" s="50">
        <f t="shared" si="266"/>
        <v>0</v>
      </c>
      <c r="AC109" s="375">
        <f t="shared" si="226"/>
        <v>1</v>
      </c>
      <c r="AD109" s="201">
        <f t="shared" si="226"/>
        <v>0</v>
      </c>
      <c r="AE109" s="8">
        <f t="shared" si="227"/>
        <v>0</v>
      </c>
      <c r="AF109" s="50">
        <f t="shared" si="267"/>
        <v>0</v>
      </c>
      <c r="AH109" s="375">
        <f t="shared" si="228"/>
        <v>1</v>
      </c>
      <c r="AI109" s="201">
        <f t="shared" si="228"/>
        <v>0</v>
      </c>
      <c r="AJ109" s="8">
        <f t="shared" si="229"/>
        <v>0</v>
      </c>
      <c r="AK109" s="50">
        <f t="shared" si="268"/>
        <v>0</v>
      </c>
      <c r="AM109" s="375">
        <f t="shared" si="230"/>
        <v>1</v>
      </c>
      <c r="AN109" s="201">
        <f t="shared" si="230"/>
        <v>0</v>
      </c>
      <c r="AO109" s="8">
        <f t="shared" si="231"/>
        <v>0</v>
      </c>
      <c r="AP109" s="50">
        <f t="shared" si="269"/>
        <v>0</v>
      </c>
      <c r="AR109" s="375">
        <f t="shared" si="232"/>
        <v>1</v>
      </c>
      <c r="AS109" s="201">
        <f t="shared" si="232"/>
        <v>0</v>
      </c>
      <c r="AT109" s="8">
        <f t="shared" si="233"/>
        <v>0</v>
      </c>
      <c r="AU109" s="50">
        <f t="shared" si="270"/>
        <v>0</v>
      </c>
      <c r="AW109" s="375">
        <f t="shared" si="234"/>
        <v>1</v>
      </c>
      <c r="AX109" s="201">
        <f t="shared" si="234"/>
        <v>0</v>
      </c>
      <c r="AY109" s="8">
        <f t="shared" si="235"/>
        <v>0</v>
      </c>
      <c r="AZ109" s="50">
        <f t="shared" si="271"/>
        <v>0</v>
      </c>
      <c r="BB109" s="375">
        <f t="shared" si="236"/>
        <v>1</v>
      </c>
      <c r="BC109" s="201">
        <f t="shared" si="236"/>
        <v>0</v>
      </c>
      <c r="BD109" s="8">
        <f t="shared" si="237"/>
        <v>0</v>
      </c>
      <c r="BE109" s="50">
        <f t="shared" si="272"/>
        <v>0</v>
      </c>
      <c r="BG109" s="375">
        <f t="shared" si="238"/>
        <v>1</v>
      </c>
      <c r="BH109" s="201">
        <f t="shared" si="238"/>
        <v>0</v>
      </c>
      <c r="BI109" s="8">
        <f t="shared" si="239"/>
        <v>0</v>
      </c>
      <c r="BJ109" s="50">
        <f t="shared" si="273"/>
        <v>0</v>
      </c>
      <c r="BL109" s="375">
        <f t="shared" si="240"/>
        <v>1</v>
      </c>
      <c r="BM109" s="201">
        <f t="shared" si="240"/>
        <v>0</v>
      </c>
      <c r="BN109" s="8">
        <f t="shared" si="241"/>
        <v>0</v>
      </c>
      <c r="BO109" s="50">
        <f t="shared" si="274"/>
        <v>0</v>
      </c>
      <c r="BQ109" s="375">
        <f t="shared" si="242"/>
        <v>1</v>
      </c>
      <c r="BR109" s="201">
        <f t="shared" si="242"/>
        <v>0</v>
      </c>
      <c r="BS109" s="8">
        <f t="shared" si="243"/>
        <v>0</v>
      </c>
      <c r="BT109" s="50">
        <f t="shared" si="275"/>
        <v>0</v>
      </c>
      <c r="BV109" s="375">
        <f t="shared" si="244"/>
        <v>1</v>
      </c>
      <c r="BW109" s="201">
        <f t="shared" si="244"/>
        <v>0</v>
      </c>
      <c r="BX109" s="8">
        <f t="shared" si="245"/>
        <v>0</v>
      </c>
      <c r="BY109" s="50">
        <f t="shared" si="276"/>
        <v>0</v>
      </c>
      <c r="CA109" s="375">
        <f t="shared" si="246"/>
        <v>1</v>
      </c>
      <c r="CB109" s="201">
        <f t="shared" si="246"/>
        <v>0</v>
      </c>
      <c r="CC109" s="8">
        <f t="shared" si="247"/>
        <v>0</v>
      </c>
      <c r="CD109" s="50">
        <f t="shared" si="277"/>
        <v>0</v>
      </c>
      <c r="CF109" s="375">
        <f t="shared" si="248"/>
        <v>1</v>
      </c>
      <c r="CG109" s="201">
        <f t="shared" si="248"/>
        <v>0</v>
      </c>
      <c r="CH109" s="8">
        <f t="shared" si="249"/>
        <v>0</v>
      </c>
      <c r="CI109" s="50">
        <f t="shared" si="278"/>
        <v>0</v>
      </c>
      <c r="CK109" s="375">
        <f t="shared" si="250"/>
        <v>1</v>
      </c>
      <c r="CL109" s="201">
        <f t="shared" si="250"/>
        <v>0</v>
      </c>
      <c r="CM109" s="8">
        <f t="shared" si="251"/>
        <v>0</v>
      </c>
      <c r="CN109" s="50">
        <f t="shared" si="279"/>
        <v>0</v>
      </c>
      <c r="CP109" s="375">
        <f t="shared" si="252"/>
        <v>1</v>
      </c>
      <c r="CQ109" s="201">
        <f t="shared" si="252"/>
        <v>0</v>
      </c>
      <c r="CR109" s="8">
        <f t="shared" si="253"/>
        <v>0</v>
      </c>
      <c r="CS109" s="50">
        <f t="shared" si="280"/>
        <v>0</v>
      </c>
      <c r="CU109" s="375">
        <f t="shared" si="254"/>
        <v>1</v>
      </c>
      <c r="CV109" s="201">
        <f t="shared" si="254"/>
        <v>0</v>
      </c>
      <c r="CW109" s="8">
        <f t="shared" si="255"/>
        <v>0</v>
      </c>
      <c r="CX109" s="50">
        <f t="shared" si="281"/>
        <v>0</v>
      </c>
      <c r="CZ109" s="375">
        <f t="shared" si="256"/>
        <v>1</v>
      </c>
      <c r="DA109" s="201">
        <f t="shared" si="256"/>
        <v>0</v>
      </c>
      <c r="DB109" s="8">
        <f t="shared" si="257"/>
        <v>0</v>
      </c>
      <c r="DC109" s="50">
        <f t="shared" si="282"/>
        <v>0</v>
      </c>
      <c r="DE109" s="375">
        <f t="shared" si="258"/>
        <v>1</v>
      </c>
      <c r="DF109" s="201">
        <f t="shared" si="258"/>
        <v>0</v>
      </c>
      <c r="DG109" s="8">
        <f t="shared" si="259"/>
        <v>0</v>
      </c>
      <c r="DH109" s="50">
        <f t="shared" si="283"/>
        <v>0</v>
      </c>
      <c r="DJ109" s="375">
        <f t="shared" si="260"/>
        <v>1</v>
      </c>
      <c r="DK109" s="201">
        <f t="shared" si="260"/>
        <v>0</v>
      </c>
      <c r="DL109" s="8">
        <f t="shared" si="261"/>
        <v>0</v>
      </c>
      <c r="DM109" s="50">
        <f t="shared" si="284"/>
        <v>0</v>
      </c>
      <c r="DO109" s="375">
        <f t="shared" si="262"/>
        <v>1</v>
      </c>
      <c r="DP109" s="201">
        <f t="shared" si="262"/>
        <v>0</v>
      </c>
      <c r="DQ109" s="8">
        <f t="shared" si="263"/>
        <v>0</v>
      </c>
      <c r="DR109" s="50">
        <f t="shared" si="285"/>
        <v>0</v>
      </c>
      <c r="DT109" s="51">
        <f t="shared" si="217"/>
        <v>0</v>
      </c>
      <c r="DU109" s="50">
        <f t="shared" si="287"/>
        <v>0</v>
      </c>
      <c r="DV109" s="51">
        <v>0</v>
      </c>
      <c r="DW109" s="50">
        <f t="shared" si="219"/>
        <v>0</v>
      </c>
      <c r="DX109" s="51">
        <f t="shared" si="220"/>
        <v>0</v>
      </c>
      <c r="DY109" s="52">
        <f t="shared" si="220"/>
        <v>0</v>
      </c>
      <c r="DZ109" s="307">
        <f t="shared" si="286"/>
        <v>0</v>
      </c>
    </row>
    <row r="110" spans="1:130" ht="30" customHeight="1" x14ac:dyDescent="0.3">
      <c r="B110" s="286"/>
      <c r="C110" s="316"/>
      <c r="D110" s="316"/>
      <c r="E110" s="240"/>
      <c r="F110" s="274"/>
      <c r="G110" s="274"/>
      <c r="H110" s="274"/>
      <c r="I110" s="264"/>
      <c r="J110" s="264"/>
      <c r="K110" s="265"/>
      <c r="L110" s="264"/>
      <c r="M110" s="266"/>
      <c r="N110" s="375"/>
      <c r="O110" s="214"/>
      <c r="P110" s="8">
        <f t="shared" si="221"/>
        <v>0</v>
      </c>
      <c r="Q110" s="50">
        <f t="shared" si="264"/>
        <v>0</v>
      </c>
      <c r="S110" s="201">
        <f t="shared" si="222"/>
        <v>0</v>
      </c>
      <c r="T110" s="201">
        <f t="shared" si="222"/>
        <v>0</v>
      </c>
      <c r="U110" s="8">
        <f t="shared" si="223"/>
        <v>0</v>
      </c>
      <c r="V110" s="50">
        <f t="shared" si="265"/>
        <v>0</v>
      </c>
      <c r="X110" s="375">
        <f t="shared" si="224"/>
        <v>0</v>
      </c>
      <c r="Y110" s="201">
        <f t="shared" si="224"/>
        <v>0</v>
      </c>
      <c r="Z110" s="8">
        <f t="shared" si="225"/>
        <v>0</v>
      </c>
      <c r="AA110" s="50">
        <f t="shared" si="266"/>
        <v>0</v>
      </c>
      <c r="AC110" s="375">
        <f t="shared" si="226"/>
        <v>0</v>
      </c>
      <c r="AD110" s="201">
        <f t="shared" si="226"/>
        <v>0</v>
      </c>
      <c r="AE110" s="8">
        <f t="shared" si="227"/>
        <v>0</v>
      </c>
      <c r="AF110" s="50">
        <f t="shared" si="267"/>
        <v>0</v>
      </c>
      <c r="AH110" s="375">
        <f t="shared" si="228"/>
        <v>0</v>
      </c>
      <c r="AI110" s="201">
        <f t="shared" si="228"/>
        <v>0</v>
      </c>
      <c r="AJ110" s="8">
        <f t="shared" si="229"/>
        <v>0</v>
      </c>
      <c r="AK110" s="50">
        <f t="shared" si="268"/>
        <v>0</v>
      </c>
      <c r="AM110" s="375">
        <f t="shared" si="230"/>
        <v>0</v>
      </c>
      <c r="AN110" s="201">
        <f t="shared" si="230"/>
        <v>0</v>
      </c>
      <c r="AO110" s="8">
        <f t="shared" si="231"/>
        <v>0</v>
      </c>
      <c r="AP110" s="50">
        <f t="shared" si="269"/>
        <v>0</v>
      </c>
      <c r="AR110" s="375">
        <f t="shared" si="232"/>
        <v>0</v>
      </c>
      <c r="AS110" s="201">
        <f t="shared" si="232"/>
        <v>0</v>
      </c>
      <c r="AT110" s="8">
        <f t="shared" si="233"/>
        <v>0</v>
      </c>
      <c r="AU110" s="50">
        <f t="shared" si="270"/>
        <v>0</v>
      </c>
      <c r="AW110" s="375">
        <f t="shared" si="234"/>
        <v>0</v>
      </c>
      <c r="AX110" s="201">
        <f t="shared" si="234"/>
        <v>0</v>
      </c>
      <c r="AY110" s="8">
        <f t="shared" si="235"/>
        <v>0</v>
      </c>
      <c r="AZ110" s="50">
        <f t="shared" si="271"/>
        <v>0</v>
      </c>
      <c r="BB110" s="375">
        <f t="shared" si="236"/>
        <v>0</v>
      </c>
      <c r="BC110" s="201">
        <f t="shared" si="236"/>
        <v>0</v>
      </c>
      <c r="BD110" s="8">
        <f t="shared" si="237"/>
        <v>0</v>
      </c>
      <c r="BE110" s="50">
        <f t="shared" si="272"/>
        <v>0</v>
      </c>
      <c r="BG110" s="375">
        <f t="shared" si="238"/>
        <v>0</v>
      </c>
      <c r="BH110" s="201">
        <f t="shared" si="238"/>
        <v>0</v>
      </c>
      <c r="BI110" s="8">
        <f t="shared" si="239"/>
        <v>0</v>
      </c>
      <c r="BJ110" s="50">
        <f t="shared" si="273"/>
        <v>0</v>
      </c>
      <c r="BL110" s="375">
        <f t="shared" si="240"/>
        <v>0</v>
      </c>
      <c r="BM110" s="201">
        <f t="shared" si="240"/>
        <v>0</v>
      </c>
      <c r="BN110" s="8">
        <f t="shared" si="241"/>
        <v>0</v>
      </c>
      <c r="BO110" s="50">
        <f t="shared" si="274"/>
        <v>0</v>
      </c>
      <c r="BQ110" s="375">
        <f t="shared" si="242"/>
        <v>0</v>
      </c>
      <c r="BR110" s="201">
        <f t="shared" si="242"/>
        <v>0</v>
      </c>
      <c r="BS110" s="8">
        <f t="shared" si="243"/>
        <v>0</v>
      </c>
      <c r="BT110" s="50">
        <f t="shared" si="275"/>
        <v>0</v>
      </c>
      <c r="BV110" s="375">
        <f t="shared" si="244"/>
        <v>0</v>
      </c>
      <c r="BW110" s="201">
        <f t="shared" si="244"/>
        <v>0</v>
      </c>
      <c r="BX110" s="8">
        <f t="shared" si="245"/>
        <v>0</v>
      </c>
      <c r="BY110" s="50">
        <f t="shared" si="276"/>
        <v>0</v>
      </c>
      <c r="CA110" s="375">
        <f t="shared" si="246"/>
        <v>0</v>
      </c>
      <c r="CB110" s="201">
        <f t="shared" si="246"/>
        <v>0</v>
      </c>
      <c r="CC110" s="8">
        <f t="shared" si="247"/>
        <v>0</v>
      </c>
      <c r="CD110" s="50">
        <f t="shared" si="277"/>
        <v>0</v>
      </c>
      <c r="CF110" s="375">
        <f t="shared" si="248"/>
        <v>0</v>
      </c>
      <c r="CG110" s="201">
        <f t="shared" si="248"/>
        <v>0</v>
      </c>
      <c r="CH110" s="8">
        <f t="shared" si="249"/>
        <v>0</v>
      </c>
      <c r="CI110" s="50">
        <f t="shared" si="278"/>
        <v>0</v>
      </c>
      <c r="CK110" s="375">
        <f t="shared" si="250"/>
        <v>0</v>
      </c>
      <c r="CL110" s="201">
        <f t="shared" si="250"/>
        <v>0</v>
      </c>
      <c r="CM110" s="8">
        <f t="shared" si="251"/>
        <v>0</v>
      </c>
      <c r="CN110" s="50">
        <f t="shared" si="279"/>
        <v>0</v>
      </c>
      <c r="CP110" s="375">
        <f t="shared" si="252"/>
        <v>0</v>
      </c>
      <c r="CQ110" s="201">
        <f t="shared" si="252"/>
        <v>0</v>
      </c>
      <c r="CR110" s="8">
        <f t="shared" si="253"/>
        <v>0</v>
      </c>
      <c r="CS110" s="50">
        <f t="shared" si="280"/>
        <v>0</v>
      </c>
      <c r="CU110" s="375">
        <f t="shared" si="254"/>
        <v>0</v>
      </c>
      <c r="CV110" s="201">
        <f t="shared" si="254"/>
        <v>0</v>
      </c>
      <c r="CW110" s="8">
        <f t="shared" si="255"/>
        <v>0</v>
      </c>
      <c r="CX110" s="50">
        <f t="shared" si="281"/>
        <v>0</v>
      </c>
      <c r="CZ110" s="375">
        <f t="shared" si="256"/>
        <v>0</v>
      </c>
      <c r="DA110" s="201">
        <f t="shared" si="256"/>
        <v>0</v>
      </c>
      <c r="DB110" s="8">
        <f t="shared" si="257"/>
        <v>0</v>
      </c>
      <c r="DC110" s="50">
        <f t="shared" si="282"/>
        <v>0</v>
      </c>
      <c r="DE110" s="375">
        <f t="shared" si="258"/>
        <v>0</v>
      </c>
      <c r="DF110" s="201">
        <f t="shared" si="258"/>
        <v>0</v>
      </c>
      <c r="DG110" s="8">
        <f t="shared" si="259"/>
        <v>0</v>
      </c>
      <c r="DH110" s="50">
        <f t="shared" si="283"/>
        <v>0</v>
      </c>
      <c r="DJ110" s="375">
        <f t="shared" si="260"/>
        <v>0</v>
      </c>
      <c r="DK110" s="201">
        <f t="shared" si="260"/>
        <v>0</v>
      </c>
      <c r="DL110" s="8">
        <f t="shared" si="261"/>
        <v>0</v>
      </c>
      <c r="DM110" s="50">
        <f t="shared" si="284"/>
        <v>0</v>
      </c>
      <c r="DO110" s="375">
        <f t="shared" si="262"/>
        <v>0</v>
      </c>
      <c r="DP110" s="201">
        <f t="shared" si="262"/>
        <v>0</v>
      </c>
      <c r="DQ110" s="8">
        <f t="shared" si="263"/>
        <v>0</v>
      </c>
      <c r="DR110" s="50">
        <f t="shared" si="285"/>
        <v>0</v>
      </c>
      <c r="DT110" s="51">
        <f t="shared" si="217"/>
        <v>0</v>
      </c>
      <c r="DU110" s="50">
        <f t="shared" si="287"/>
        <v>0</v>
      </c>
      <c r="DV110" s="51">
        <v>0</v>
      </c>
      <c r="DW110" s="50">
        <f t="shared" si="219"/>
        <v>0</v>
      </c>
      <c r="DX110" s="51">
        <f t="shared" si="220"/>
        <v>0</v>
      </c>
      <c r="DY110" s="52">
        <f t="shared" si="220"/>
        <v>0</v>
      </c>
      <c r="DZ110" s="307">
        <f t="shared" si="286"/>
        <v>0</v>
      </c>
    </row>
    <row r="111" spans="1:130" ht="18" customHeight="1" x14ac:dyDescent="0.3">
      <c r="B111" s="423"/>
      <c r="C111" s="423"/>
      <c r="D111" s="423"/>
      <c r="E111" s="240"/>
      <c r="F111" s="274"/>
      <c r="G111" s="274"/>
      <c r="H111" s="274"/>
      <c r="I111" s="58"/>
      <c r="J111" s="58"/>
      <c r="K111" s="265"/>
      <c r="L111" s="264"/>
      <c r="M111" s="57"/>
      <c r="N111" s="375"/>
      <c r="O111" s="214"/>
      <c r="P111" s="8">
        <f t="shared" si="221"/>
        <v>0</v>
      </c>
      <c r="Q111" s="50">
        <f t="shared" si="264"/>
        <v>0</v>
      </c>
      <c r="S111" s="201">
        <f t="shared" si="222"/>
        <v>0</v>
      </c>
      <c r="T111" s="201">
        <f t="shared" si="222"/>
        <v>0</v>
      </c>
      <c r="U111" s="8">
        <f t="shared" si="223"/>
        <v>0</v>
      </c>
      <c r="V111" s="50">
        <f t="shared" si="265"/>
        <v>0</v>
      </c>
      <c r="X111" s="375">
        <f t="shared" si="224"/>
        <v>0</v>
      </c>
      <c r="Y111" s="201">
        <f t="shared" si="224"/>
        <v>0</v>
      </c>
      <c r="Z111" s="8">
        <f t="shared" si="225"/>
        <v>0</v>
      </c>
      <c r="AA111" s="50">
        <f t="shared" si="266"/>
        <v>0</v>
      </c>
      <c r="AC111" s="375">
        <f t="shared" si="226"/>
        <v>0</v>
      </c>
      <c r="AD111" s="201">
        <f t="shared" si="226"/>
        <v>0</v>
      </c>
      <c r="AE111" s="8">
        <f t="shared" si="227"/>
        <v>0</v>
      </c>
      <c r="AF111" s="50">
        <f t="shared" si="267"/>
        <v>0</v>
      </c>
      <c r="AH111" s="375">
        <f t="shared" si="228"/>
        <v>0</v>
      </c>
      <c r="AI111" s="201">
        <f t="shared" si="228"/>
        <v>0</v>
      </c>
      <c r="AJ111" s="8">
        <f t="shared" si="229"/>
        <v>0</v>
      </c>
      <c r="AK111" s="50">
        <f t="shared" si="268"/>
        <v>0</v>
      </c>
      <c r="AM111" s="375">
        <f t="shared" si="230"/>
        <v>0</v>
      </c>
      <c r="AN111" s="201">
        <f t="shared" si="230"/>
        <v>0</v>
      </c>
      <c r="AO111" s="8">
        <f t="shared" si="231"/>
        <v>0</v>
      </c>
      <c r="AP111" s="50">
        <f t="shared" si="269"/>
        <v>0</v>
      </c>
      <c r="AR111" s="375">
        <f t="shared" si="232"/>
        <v>0</v>
      </c>
      <c r="AS111" s="201">
        <f t="shared" si="232"/>
        <v>0</v>
      </c>
      <c r="AT111" s="8">
        <f t="shared" si="233"/>
        <v>0</v>
      </c>
      <c r="AU111" s="50">
        <f t="shared" si="270"/>
        <v>0</v>
      </c>
      <c r="AW111" s="375">
        <f t="shared" si="234"/>
        <v>0</v>
      </c>
      <c r="AX111" s="201">
        <f t="shared" si="234"/>
        <v>0</v>
      </c>
      <c r="AY111" s="8">
        <f t="shared" si="235"/>
        <v>0</v>
      </c>
      <c r="AZ111" s="50">
        <f t="shared" si="271"/>
        <v>0</v>
      </c>
      <c r="BB111" s="375">
        <f t="shared" si="236"/>
        <v>0</v>
      </c>
      <c r="BC111" s="201">
        <f t="shared" si="236"/>
        <v>0</v>
      </c>
      <c r="BD111" s="8">
        <f t="shared" si="237"/>
        <v>0</v>
      </c>
      <c r="BE111" s="50">
        <f t="shared" si="272"/>
        <v>0</v>
      </c>
      <c r="BG111" s="375">
        <f t="shared" si="238"/>
        <v>0</v>
      </c>
      <c r="BH111" s="201">
        <f t="shared" si="238"/>
        <v>0</v>
      </c>
      <c r="BI111" s="8">
        <f t="shared" si="239"/>
        <v>0</v>
      </c>
      <c r="BJ111" s="50">
        <f t="shared" si="273"/>
        <v>0</v>
      </c>
      <c r="BL111" s="375">
        <f t="shared" si="240"/>
        <v>0</v>
      </c>
      <c r="BM111" s="201">
        <f t="shared" si="240"/>
        <v>0</v>
      </c>
      <c r="BN111" s="8">
        <f t="shared" si="241"/>
        <v>0</v>
      </c>
      <c r="BO111" s="50">
        <f t="shared" si="274"/>
        <v>0</v>
      </c>
      <c r="BQ111" s="375">
        <f t="shared" si="242"/>
        <v>0</v>
      </c>
      <c r="BR111" s="201">
        <f t="shared" si="242"/>
        <v>0</v>
      </c>
      <c r="BS111" s="8">
        <f t="shared" si="243"/>
        <v>0</v>
      </c>
      <c r="BT111" s="50">
        <f t="shared" si="275"/>
        <v>0</v>
      </c>
      <c r="BV111" s="375">
        <f t="shared" si="244"/>
        <v>0</v>
      </c>
      <c r="BW111" s="201">
        <f t="shared" si="244"/>
        <v>0</v>
      </c>
      <c r="BX111" s="8">
        <f t="shared" si="245"/>
        <v>0</v>
      </c>
      <c r="BY111" s="50">
        <f t="shared" si="276"/>
        <v>0</v>
      </c>
      <c r="CA111" s="375">
        <f t="shared" si="246"/>
        <v>0</v>
      </c>
      <c r="CB111" s="201">
        <f t="shared" si="246"/>
        <v>0</v>
      </c>
      <c r="CC111" s="8">
        <f t="shared" si="247"/>
        <v>0</v>
      </c>
      <c r="CD111" s="50">
        <f t="shared" si="277"/>
        <v>0</v>
      </c>
      <c r="CF111" s="375">
        <f t="shared" si="248"/>
        <v>0</v>
      </c>
      <c r="CG111" s="201">
        <f t="shared" si="248"/>
        <v>0</v>
      </c>
      <c r="CH111" s="8">
        <f t="shared" si="249"/>
        <v>0</v>
      </c>
      <c r="CI111" s="50">
        <f t="shared" si="278"/>
        <v>0</v>
      </c>
      <c r="CK111" s="375">
        <f t="shared" si="250"/>
        <v>0</v>
      </c>
      <c r="CL111" s="201">
        <f t="shared" si="250"/>
        <v>0</v>
      </c>
      <c r="CM111" s="8">
        <f t="shared" si="251"/>
        <v>0</v>
      </c>
      <c r="CN111" s="50">
        <f t="shared" si="279"/>
        <v>0</v>
      </c>
      <c r="CP111" s="375">
        <f t="shared" si="252"/>
        <v>0</v>
      </c>
      <c r="CQ111" s="201">
        <f t="shared" si="252"/>
        <v>0</v>
      </c>
      <c r="CR111" s="8">
        <f t="shared" si="253"/>
        <v>0</v>
      </c>
      <c r="CS111" s="50">
        <f t="shared" si="280"/>
        <v>0</v>
      </c>
      <c r="CU111" s="375">
        <f t="shared" si="254"/>
        <v>0</v>
      </c>
      <c r="CV111" s="201">
        <f t="shared" si="254"/>
        <v>0</v>
      </c>
      <c r="CW111" s="8">
        <f t="shared" si="255"/>
        <v>0</v>
      </c>
      <c r="CX111" s="50">
        <f t="shared" si="281"/>
        <v>0</v>
      </c>
      <c r="CZ111" s="375">
        <f t="shared" si="256"/>
        <v>0</v>
      </c>
      <c r="DA111" s="201">
        <f t="shared" si="256"/>
        <v>0</v>
      </c>
      <c r="DB111" s="8">
        <f t="shared" si="257"/>
        <v>0</v>
      </c>
      <c r="DC111" s="50">
        <f t="shared" si="282"/>
        <v>0</v>
      </c>
      <c r="DE111" s="375">
        <f t="shared" si="258"/>
        <v>0</v>
      </c>
      <c r="DF111" s="201">
        <f t="shared" si="258"/>
        <v>0</v>
      </c>
      <c r="DG111" s="8">
        <f t="shared" si="259"/>
        <v>0</v>
      </c>
      <c r="DH111" s="50">
        <f t="shared" si="283"/>
        <v>0</v>
      </c>
      <c r="DJ111" s="375">
        <f t="shared" si="260"/>
        <v>0</v>
      </c>
      <c r="DK111" s="201">
        <f t="shared" si="260"/>
        <v>0</v>
      </c>
      <c r="DL111" s="8">
        <f t="shared" si="261"/>
        <v>0</v>
      </c>
      <c r="DM111" s="50">
        <f t="shared" si="284"/>
        <v>0</v>
      </c>
      <c r="DO111" s="375">
        <f t="shared" si="262"/>
        <v>0</v>
      </c>
      <c r="DP111" s="201">
        <f t="shared" si="262"/>
        <v>0</v>
      </c>
      <c r="DQ111" s="8">
        <f t="shared" si="263"/>
        <v>0</v>
      </c>
      <c r="DR111" s="50">
        <f t="shared" si="285"/>
        <v>0</v>
      </c>
      <c r="DT111" s="51">
        <f t="shared" si="217"/>
        <v>0</v>
      </c>
      <c r="DU111" s="50">
        <f t="shared" si="287"/>
        <v>0</v>
      </c>
      <c r="DV111" s="51">
        <v>0</v>
      </c>
      <c r="DW111" s="50">
        <f t="shared" si="219"/>
        <v>0</v>
      </c>
      <c r="DX111" s="51">
        <f t="shared" si="220"/>
        <v>0</v>
      </c>
      <c r="DY111" s="52">
        <f t="shared" si="220"/>
        <v>0</v>
      </c>
      <c r="DZ111" s="307">
        <f t="shared" si="286"/>
        <v>0</v>
      </c>
    </row>
    <row r="112" spans="1:130" ht="18" customHeight="1" x14ac:dyDescent="0.3">
      <c r="B112" s="344"/>
      <c r="C112" s="344"/>
      <c r="D112" s="344"/>
      <c r="E112" s="240"/>
      <c r="F112" s="274"/>
      <c r="G112" s="274"/>
      <c r="H112" s="274"/>
      <c r="I112" s="58"/>
      <c r="J112" s="58"/>
      <c r="K112" s="265"/>
      <c r="L112" s="264"/>
      <c r="M112" s="57"/>
      <c r="N112" s="375"/>
      <c r="O112" s="214"/>
      <c r="P112" s="8">
        <f t="shared" si="221"/>
        <v>0</v>
      </c>
      <c r="Q112" s="50">
        <f t="shared" si="264"/>
        <v>0</v>
      </c>
      <c r="S112" s="201">
        <f t="shared" si="222"/>
        <v>0</v>
      </c>
      <c r="T112" s="201">
        <f t="shared" si="222"/>
        <v>0</v>
      </c>
      <c r="U112" s="8">
        <f t="shared" si="223"/>
        <v>0</v>
      </c>
      <c r="V112" s="50">
        <f t="shared" si="265"/>
        <v>0</v>
      </c>
      <c r="X112" s="375">
        <f t="shared" si="224"/>
        <v>0</v>
      </c>
      <c r="Y112" s="201">
        <f t="shared" si="224"/>
        <v>0</v>
      </c>
      <c r="Z112" s="8">
        <f t="shared" si="225"/>
        <v>0</v>
      </c>
      <c r="AA112" s="50">
        <f t="shared" si="266"/>
        <v>0</v>
      </c>
      <c r="AC112" s="375">
        <f t="shared" si="226"/>
        <v>0</v>
      </c>
      <c r="AD112" s="201">
        <f t="shared" si="226"/>
        <v>0</v>
      </c>
      <c r="AE112" s="8">
        <f t="shared" si="227"/>
        <v>0</v>
      </c>
      <c r="AF112" s="50">
        <f t="shared" si="267"/>
        <v>0</v>
      </c>
      <c r="AH112" s="375">
        <f t="shared" si="228"/>
        <v>0</v>
      </c>
      <c r="AI112" s="201">
        <f t="shared" si="228"/>
        <v>0</v>
      </c>
      <c r="AJ112" s="8">
        <f t="shared" si="229"/>
        <v>0</v>
      </c>
      <c r="AK112" s="50">
        <f t="shared" si="268"/>
        <v>0</v>
      </c>
      <c r="AM112" s="375">
        <f t="shared" si="230"/>
        <v>0</v>
      </c>
      <c r="AN112" s="201">
        <f t="shared" si="230"/>
        <v>0</v>
      </c>
      <c r="AO112" s="8">
        <f t="shared" si="231"/>
        <v>0</v>
      </c>
      <c r="AP112" s="50">
        <f t="shared" si="269"/>
        <v>0</v>
      </c>
      <c r="AR112" s="375">
        <f t="shared" si="232"/>
        <v>0</v>
      </c>
      <c r="AS112" s="201">
        <f t="shared" si="232"/>
        <v>0</v>
      </c>
      <c r="AT112" s="8">
        <f t="shared" si="233"/>
        <v>0</v>
      </c>
      <c r="AU112" s="50">
        <f t="shared" si="270"/>
        <v>0</v>
      </c>
      <c r="AW112" s="375">
        <f t="shared" si="234"/>
        <v>0</v>
      </c>
      <c r="AX112" s="201">
        <f t="shared" si="234"/>
        <v>0</v>
      </c>
      <c r="AY112" s="8">
        <f t="shared" si="235"/>
        <v>0</v>
      </c>
      <c r="AZ112" s="50">
        <f t="shared" si="271"/>
        <v>0</v>
      </c>
      <c r="BB112" s="375">
        <f t="shared" si="236"/>
        <v>0</v>
      </c>
      <c r="BC112" s="201">
        <f t="shared" si="236"/>
        <v>0</v>
      </c>
      <c r="BD112" s="8">
        <f t="shared" si="237"/>
        <v>0</v>
      </c>
      <c r="BE112" s="50">
        <f t="shared" si="272"/>
        <v>0</v>
      </c>
      <c r="BG112" s="375">
        <f t="shared" si="238"/>
        <v>0</v>
      </c>
      <c r="BH112" s="201">
        <f t="shared" si="238"/>
        <v>0</v>
      </c>
      <c r="BI112" s="8">
        <f t="shared" si="239"/>
        <v>0</v>
      </c>
      <c r="BJ112" s="50">
        <f t="shared" si="273"/>
        <v>0</v>
      </c>
      <c r="BL112" s="375">
        <f t="shared" si="240"/>
        <v>0</v>
      </c>
      <c r="BM112" s="201">
        <f t="shared" si="240"/>
        <v>0</v>
      </c>
      <c r="BN112" s="8">
        <f t="shared" si="241"/>
        <v>0</v>
      </c>
      <c r="BO112" s="50">
        <f t="shared" si="274"/>
        <v>0</v>
      </c>
      <c r="BQ112" s="375">
        <f t="shared" si="242"/>
        <v>0</v>
      </c>
      <c r="BR112" s="201">
        <f t="shared" si="242"/>
        <v>0</v>
      </c>
      <c r="BS112" s="8">
        <f t="shared" si="243"/>
        <v>0</v>
      </c>
      <c r="BT112" s="50">
        <f t="shared" si="275"/>
        <v>0</v>
      </c>
      <c r="BV112" s="375">
        <f t="shared" si="244"/>
        <v>0</v>
      </c>
      <c r="BW112" s="201">
        <f t="shared" si="244"/>
        <v>0</v>
      </c>
      <c r="BX112" s="8">
        <f t="shared" si="245"/>
        <v>0</v>
      </c>
      <c r="BY112" s="50">
        <f t="shared" si="276"/>
        <v>0</v>
      </c>
      <c r="CA112" s="375">
        <f t="shared" si="246"/>
        <v>0</v>
      </c>
      <c r="CB112" s="201">
        <f t="shared" si="246"/>
        <v>0</v>
      </c>
      <c r="CC112" s="8">
        <f t="shared" si="247"/>
        <v>0</v>
      </c>
      <c r="CD112" s="50">
        <f t="shared" si="277"/>
        <v>0</v>
      </c>
      <c r="CF112" s="375">
        <f t="shared" si="248"/>
        <v>0</v>
      </c>
      <c r="CG112" s="201">
        <f t="shared" si="248"/>
        <v>0</v>
      </c>
      <c r="CH112" s="8">
        <f t="shared" si="249"/>
        <v>0</v>
      </c>
      <c r="CI112" s="50">
        <f t="shared" si="278"/>
        <v>0</v>
      </c>
      <c r="CK112" s="375">
        <f t="shared" si="250"/>
        <v>0</v>
      </c>
      <c r="CL112" s="201">
        <f t="shared" si="250"/>
        <v>0</v>
      </c>
      <c r="CM112" s="8">
        <f t="shared" si="251"/>
        <v>0</v>
      </c>
      <c r="CN112" s="50">
        <f t="shared" si="279"/>
        <v>0</v>
      </c>
      <c r="CP112" s="375">
        <f t="shared" si="252"/>
        <v>0</v>
      </c>
      <c r="CQ112" s="201">
        <f t="shared" si="252"/>
        <v>0</v>
      </c>
      <c r="CR112" s="8">
        <f t="shared" si="253"/>
        <v>0</v>
      </c>
      <c r="CS112" s="50">
        <f t="shared" si="280"/>
        <v>0</v>
      </c>
      <c r="CU112" s="375">
        <f t="shared" si="254"/>
        <v>0</v>
      </c>
      <c r="CV112" s="201">
        <f t="shared" si="254"/>
        <v>0</v>
      </c>
      <c r="CW112" s="8">
        <f t="shared" si="255"/>
        <v>0</v>
      </c>
      <c r="CX112" s="50">
        <f t="shared" si="281"/>
        <v>0</v>
      </c>
      <c r="CZ112" s="375">
        <f t="shared" si="256"/>
        <v>0</v>
      </c>
      <c r="DA112" s="201">
        <f t="shared" si="256"/>
        <v>0</v>
      </c>
      <c r="DB112" s="8">
        <f t="shared" si="257"/>
        <v>0</v>
      </c>
      <c r="DC112" s="50">
        <f t="shared" si="282"/>
        <v>0</v>
      </c>
      <c r="DE112" s="375">
        <f t="shared" si="258"/>
        <v>0</v>
      </c>
      <c r="DF112" s="201">
        <f t="shared" si="258"/>
        <v>0</v>
      </c>
      <c r="DG112" s="8">
        <f t="shared" si="259"/>
        <v>0</v>
      </c>
      <c r="DH112" s="50">
        <f t="shared" si="283"/>
        <v>0</v>
      </c>
      <c r="DJ112" s="375">
        <f t="shared" si="260"/>
        <v>0</v>
      </c>
      <c r="DK112" s="201">
        <f t="shared" si="260"/>
        <v>0</v>
      </c>
      <c r="DL112" s="8">
        <f t="shared" si="261"/>
        <v>0</v>
      </c>
      <c r="DM112" s="50">
        <f t="shared" si="284"/>
        <v>0</v>
      </c>
      <c r="DO112" s="375">
        <f t="shared" si="262"/>
        <v>0</v>
      </c>
      <c r="DP112" s="201">
        <f t="shared" si="262"/>
        <v>0</v>
      </c>
      <c r="DQ112" s="8">
        <f t="shared" si="263"/>
        <v>0</v>
      </c>
      <c r="DR112" s="50">
        <f t="shared" si="285"/>
        <v>0</v>
      </c>
      <c r="DT112" s="51">
        <f t="shared" si="217"/>
        <v>0</v>
      </c>
      <c r="DU112" s="50">
        <f t="shared" si="287"/>
        <v>0</v>
      </c>
      <c r="DV112" s="51">
        <v>0</v>
      </c>
      <c r="DW112" s="50">
        <f t="shared" si="219"/>
        <v>0</v>
      </c>
      <c r="DX112" s="51">
        <f t="shared" si="220"/>
        <v>0</v>
      </c>
      <c r="DY112" s="52">
        <f t="shared" si="220"/>
        <v>0</v>
      </c>
      <c r="DZ112" s="307">
        <f t="shared" si="286"/>
        <v>0</v>
      </c>
    </row>
    <row r="113" spans="1:130" s="60" customFormat="1" ht="18" customHeight="1" x14ac:dyDescent="0.3">
      <c r="A113" s="1"/>
      <c r="B113" s="344"/>
      <c r="C113" s="344"/>
      <c r="D113" s="344"/>
      <c r="E113" s="241"/>
      <c r="F113" s="274"/>
      <c r="K113" s="302"/>
      <c r="M113" s="61"/>
      <c r="N113" s="375"/>
      <c r="O113" s="214"/>
      <c r="P113" s="8">
        <f t="shared" si="221"/>
        <v>0</v>
      </c>
      <c r="Q113" s="50">
        <f t="shared" si="264"/>
        <v>0</v>
      </c>
      <c r="R113" s="3"/>
      <c r="S113" s="201">
        <f t="shared" si="222"/>
        <v>0</v>
      </c>
      <c r="T113" s="201">
        <f t="shared" si="222"/>
        <v>0</v>
      </c>
      <c r="U113" s="8">
        <f t="shared" si="223"/>
        <v>0</v>
      </c>
      <c r="V113" s="50">
        <f t="shared" si="265"/>
        <v>0</v>
      </c>
      <c r="W113" s="3"/>
      <c r="X113" s="375">
        <f t="shared" si="224"/>
        <v>0</v>
      </c>
      <c r="Y113" s="201">
        <f t="shared" si="224"/>
        <v>0</v>
      </c>
      <c r="Z113" s="8">
        <f t="shared" si="225"/>
        <v>0</v>
      </c>
      <c r="AA113" s="50">
        <f t="shared" si="266"/>
        <v>0</v>
      </c>
      <c r="AB113" s="1"/>
      <c r="AC113" s="375">
        <f t="shared" si="226"/>
        <v>0</v>
      </c>
      <c r="AD113" s="201">
        <f t="shared" si="226"/>
        <v>0</v>
      </c>
      <c r="AE113" s="8">
        <f t="shared" si="227"/>
        <v>0</v>
      </c>
      <c r="AF113" s="50">
        <f t="shared" si="267"/>
        <v>0</v>
      </c>
      <c r="AH113" s="375">
        <f t="shared" si="228"/>
        <v>0</v>
      </c>
      <c r="AI113" s="201">
        <f t="shared" si="228"/>
        <v>0</v>
      </c>
      <c r="AJ113" s="8">
        <f t="shared" si="229"/>
        <v>0</v>
      </c>
      <c r="AK113" s="50">
        <f t="shared" si="268"/>
        <v>0</v>
      </c>
      <c r="AM113" s="375">
        <f t="shared" si="230"/>
        <v>0</v>
      </c>
      <c r="AN113" s="201">
        <f t="shared" si="230"/>
        <v>0</v>
      </c>
      <c r="AO113" s="8">
        <f t="shared" si="231"/>
        <v>0</v>
      </c>
      <c r="AP113" s="50">
        <f t="shared" si="269"/>
        <v>0</v>
      </c>
      <c r="AR113" s="375">
        <f t="shared" si="232"/>
        <v>0</v>
      </c>
      <c r="AS113" s="201">
        <f t="shared" si="232"/>
        <v>0</v>
      </c>
      <c r="AT113" s="8">
        <f t="shared" si="233"/>
        <v>0</v>
      </c>
      <c r="AU113" s="50">
        <f t="shared" si="270"/>
        <v>0</v>
      </c>
      <c r="AW113" s="375">
        <f t="shared" si="234"/>
        <v>0</v>
      </c>
      <c r="AX113" s="201">
        <f t="shared" si="234"/>
        <v>0</v>
      </c>
      <c r="AY113" s="8">
        <f t="shared" si="235"/>
        <v>0</v>
      </c>
      <c r="AZ113" s="50">
        <f t="shared" si="271"/>
        <v>0</v>
      </c>
      <c r="BB113" s="375">
        <f t="shared" si="236"/>
        <v>0</v>
      </c>
      <c r="BC113" s="201">
        <f t="shared" si="236"/>
        <v>0</v>
      </c>
      <c r="BD113" s="8">
        <f t="shared" si="237"/>
        <v>0</v>
      </c>
      <c r="BE113" s="50">
        <f t="shared" si="272"/>
        <v>0</v>
      </c>
      <c r="BG113" s="375">
        <f t="shared" si="238"/>
        <v>0</v>
      </c>
      <c r="BH113" s="201">
        <f t="shared" si="238"/>
        <v>0</v>
      </c>
      <c r="BI113" s="8">
        <f t="shared" si="239"/>
        <v>0</v>
      </c>
      <c r="BJ113" s="50">
        <f t="shared" si="273"/>
        <v>0</v>
      </c>
      <c r="BL113" s="375">
        <f t="shared" si="240"/>
        <v>0</v>
      </c>
      <c r="BM113" s="201">
        <f t="shared" si="240"/>
        <v>0</v>
      </c>
      <c r="BN113" s="8">
        <f t="shared" si="241"/>
        <v>0</v>
      </c>
      <c r="BO113" s="50">
        <f t="shared" si="274"/>
        <v>0</v>
      </c>
      <c r="BQ113" s="375">
        <f t="shared" si="242"/>
        <v>0</v>
      </c>
      <c r="BR113" s="201">
        <f t="shared" si="242"/>
        <v>0</v>
      </c>
      <c r="BS113" s="8">
        <f t="shared" si="243"/>
        <v>0</v>
      </c>
      <c r="BT113" s="50">
        <f t="shared" si="275"/>
        <v>0</v>
      </c>
      <c r="BV113" s="375">
        <f t="shared" si="244"/>
        <v>0</v>
      </c>
      <c r="BW113" s="201">
        <f t="shared" si="244"/>
        <v>0</v>
      </c>
      <c r="BX113" s="8">
        <f t="shared" si="245"/>
        <v>0</v>
      </c>
      <c r="BY113" s="50">
        <f t="shared" si="276"/>
        <v>0</v>
      </c>
      <c r="CA113" s="375">
        <f t="shared" si="246"/>
        <v>0</v>
      </c>
      <c r="CB113" s="201">
        <f t="shared" si="246"/>
        <v>0</v>
      </c>
      <c r="CC113" s="8">
        <f t="shared" si="247"/>
        <v>0</v>
      </c>
      <c r="CD113" s="50">
        <f t="shared" si="277"/>
        <v>0</v>
      </c>
      <c r="CF113" s="375">
        <f t="shared" si="248"/>
        <v>0</v>
      </c>
      <c r="CG113" s="201">
        <f t="shared" si="248"/>
        <v>0</v>
      </c>
      <c r="CH113" s="8">
        <f t="shared" si="249"/>
        <v>0</v>
      </c>
      <c r="CI113" s="50">
        <f t="shared" si="278"/>
        <v>0</v>
      </c>
      <c r="CK113" s="375">
        <f t="shared" si="250"/>
        <v>0</v>
      </c>
      <c r="CL113" s="201">
        <f t="shared" si="250"/>
        <v>0</v>
      </c>
      <c r="CM113" s="8">
        <f t="shared" si="251"/>
        <v>0</v>
      </c>
      <c r="CN113" s="50">
        <f t="shared" si="279"/>
        <v>0</v>
      </c>
      <c r="CP113" s="375">
        <f t="shared" si="252"/>
        <v>0</v>
      </c>
      <c r="CQ113" s="201">
        <f t="shared" si="252"/>
        <v>0</v>
      </c>
      <c r="CR113" s="8">
        <f t="shared" si="253"/>
        <v>0</v>
      </c>
      <c r="CS113" s="50">
        <f t="shared" si="280"/>
        <v>0</v>
      </c>
      <c r="CU113" s="375">
        <f t="shared" si="254"/>
        <v>0</v>
      </c>
      <c r="CV113" s="201">
        <f t="shared" si="254"/>
        <v>0</v>
      </c>
      <c r="CW113" s="8">
        <f t="shared" si="255"/>
        <v>0</v>
      </c>
      <c r="CX113" s="50">
        <f t="shared" si="281"/>
        <v>0</v>
      </c>
      <c r="CZ113" s="375">
        <f t="shared" si="256"/>
        <v>0</v>
      </c>
      <c r="DA113" s="201">
        <f t="shared" si="256"/>
        <v>0</v>
      </c>
      <c r="DB113" s="8">
        <f t="shared" si="257"/>
        <v>0</v>
      </c>
      <c r="DC113" s="50">
        <f t="shared" si="282"/>
        <v>0</v>
      </c>
      <c r="DE113" s="375">
        <f t="shared" si="258"/>
        <v>0</v>
      </c>
      <c r="DF113" s="201">
        <f t="shared" si="258"/>
        <v>0</v>
      </c>
      <c r="DG113" s="8">
        <f t="shared" si="259"/>
        <v>0</v>
      </c>
      <c r="DH113" s="50">
        <f t="shared" si="283"/>
        <v>0</v>
      </c>
      <c r="DJ113" s="375">
        <f t="shared" si="260"/>
        <v>0</v>
      </c>
      <c r="DK113" s="201">
        <f t="shared" si="260"/>
        <v>0</v>
      </c>
      <c r="DL113" s="8">
        <f t="shared" si="261"/>
        <v>0</v>
      </c>
      <c r="DM113" s="50">
        <f t="shared" si="284"/>
        <v>0</v>
      </c>
      <c r="DO113" s="375">
        <f t="shared" si="262"/>
        <v>0</v>
      </c>
      <c r="DP113" s="201">
        <f t="shared" si="262"/>
        <v>0</v>
      </c>
      <c r="DQ113" s="8">
        <f t="shared" si="263"/>
        <v>0</v>
      </c>
      <c r="DR113" s="50">
        <f t="shared" si="285"/>
        <v>0</v>
      </c>
      <c r="DT113" s="51">
        <f t="shared" si="217"/>
        <v>0</v>
      </c>
      <c r="DU113" s="50">
        <f t="shared" si="287"/>
        <v>0</v>
      </c>
      <c r="DV113" s="51">
        <v>0</v>
      </c>
      <c r="DW113" s="50">
        <f t="shared" si="219"/>
        <v>0</v>
      </c>
      <c r="DX113" s="51">
        <f t="shared" si="220"/>
        <v>0</v>
      </c>
      <c r="DY113" s="52">
        <f t="shared" si="220"/>
        <v>0</v>
      </c>
      <c r="DZ113" s="307">
        <f t="shared" si="286"/>
        <v>0</v>
      </c>
    </row>
    <row r="114" spans="1:130" s="60" customFormat="1" ht="18" customHeight="1" thickBot="1" x14ac:dyDescent="0.35">
      <c r="A114" s="1"/>
      <c r="B114" s="344"/>
      <c r="C114" s="344"/>
      <c r="D114" s="344"/>
      <c r="E114" s="241"/>
      <c r="F114" s="274"/>
      <c r="K114" s="302"/>
      <c r="M114" s="61"/>
      <c r="N114" s="375"/>
      <c r="O114" s="214"/>
      <c r="P114" s="8">
        <f t="shared" si="221"/>
        <v>0</v>
      </c>
      <c r="Q114" s="50">
        <f t="shared" si="264"/>
        <v>0</v>
      </c>
      <c r="R114" s="3"/>
      <c r="S114" s="201">
        <f t="shared" si="222"/>
        <v>0</v>
      </c>
      <c r="T114" s="201">
        <f t="shared" si="222"/>
        <v>0</v>
      </c>
      <c r="U114" s="8">
        <f t="shared" si="223"/>
        <v>0</v>
      </c>
      <c r="V114" s="50">
        <f t="shared" si="265"/>
        <v>0</v>
      </c>
      <c r="W114" s="3"/>
      <c r="X114" s="375">
        <f t="shared" si="224"/>
        <v>0</v>
      </c>
      <c r="Y114" s="201">
        <f t="shared" si="224"/>
        <v>0</v>
      </c>
      <c r="Z114" s="8">
        <f t="shared" si="225"/>
        <v>0</v>
      </c>
      <c r="AA114" s="50">
        <f t="shared" si="266"/>
        <v>0</v>
      </c>
      <c r="AB114" s="1"/>
      <c r="AC114" s="375">
        <f t="shared" si="226"/>
        <v>0</v>
      </c>
      <c r="AD114" s="201">
        <f t="shared" si="226"/>
        <v>0</v>
      </c>
      <c r="AE114" s="8">
        <f t="shared" si="227"/>
        <v>0</v>
      </c>
      <c r="AF114" s="50">
        <f t="shared" si="267"/>
        <v>0</v>
      </c>
      <c r="AH114" s="375">
        <f t="shared" si="228"/>
        <v>0</v>
      </c>
      <c r="AI114" s="201">
        <f t="shared" si="228"/>
        <v>0</v>
      </c>
      <c r="AJ114" s="8">
        <f t="shared" si="229"/>
        <v>0</v>
      </c>
      <c r="AK114" s="50">
        <f t="shared" si="268"/>
        <v>0</v>
      </c>
      <c r="AM114" s="375">
        <f t="shared" si="230"/>
        <v>0</v>
      </c>
      <c r="AN114" s="201">
        <f t="shared" si="230"/>
        <v>0</v>
      </c>
      <c r="AO114" s="8">
        <f t="shared" si="231"/>
        <v>0</v>
      </c>
      <c r="AP114" s="50">
        <f t="shared" si="269"/>
        <v>0</v>
      </c>
      <c r="AR114" s="375">
        <f t="shared" si="232"/>
        <v>0</v>
      </c>
      <c r="AS114" s="201">
        <f t="shared" si="232"/>
        <v>0</v>
      </c>
      <c r="AT114" s="8">
        <f t="shared" si="233"/>
        <v>0</v>
      </c>
      <c r="AU114" s="50">
        <f t="shared" si="270"/>
        <v>0</v>
      </c>
      <c r="AW114" s="375">
        <f t="shared" si="234"/>
        <v>0</v>
      </c>
      <c r="AX114" s="201">
        <f t="shared" si="234"/>
        <v>0</v>
      </c>
      <c r="AY114" s="8">
        <f t="shared" si="235"/>
        <v>0</v>
      </c>
      <c r="AZ114" s="50">
        <f t="shared" si="271"/>
        <v>0</v>
      </c>
      <c r="BB114" s="375">
        <f t="shared" si="236"/>
        <v>0</v>
      </c>
      <c r="BC114" s="201">
        <f t="shared" si="236"/>
        <v>0</v>
      </c>
      <c r="BD114" s="8">
        <f t="shared" si="237"/>
        <v>0</v>
      </c>
      <c r="BE114" s="50">
        <f t="shared" si="272"/>
        <v>0</v>
      </c>
      <c r="BG114" s="375">
        <f t="shared" si="238"/>
        <v>0</v>
      </c>
      <c r="BH114" s="201">
        <f t="shared" si="238"/>
        <v>0</v>
      </c>
      <c r="BI114" s="8">
        <f t="shared" si="239"/>
        <v>0</v>
      </c>
      <c r="BJ114" s="50">
        <f t="shared" si="273"/>
        <v>0</v>
      </c>
      <c r="BL114" s="375">
        <f t="shared" si="240"/>
        <v>0</v>
      </c>
      <c r="BM114" s="201">
        <f t="shared" si="240"/>
        <v>0</v>
      </c>
      <c r="BN114" s="8">
        <f t="shared" si="241"/>
        <v>0</v>
      </c>
      <c r="BO114" s="50">
        <f t="shared" si="274"/>
        <v>0</v>
      </c>
      <c r="BQ114" s="375">
        <f t="shared" si="242"/>
        <v>0</v>
      </c>
      <c r="BR114" s="201">
        <f t="shared" si="242"/>
        <v>0</v>
      </c>
      <c r="BS114" s="8">
        <f t="shared" si="243"/>
        <v>0</v>
      </c>
      <c r="BT114" s="50">
        <f t="shared" si="275"/>
        <v>0</v>
      </c>
      <c r="BV114" s="375">
        <f t="shared" si="244"/>
        <v>0</v>
      </c>
      <c r="BW114" s="201">
        <f t="shared" si="244"/>
        <v>0</v>
      </c>
      <c r="BX114" s="8">
        <f t="shared" si="245"/>
        <v>0</v>
      </c>
      <c r="BY114" s="50">
        <f t="shared" si="276"/>
        <v>0</v>
      </c>
      <c r="CA114" s="375">
        <f t="shared" si="246"/>
        <v>0</v>
      </c>
      <c r="CB114" s="201">
        <f t="shared" si="246"/>
        <v>0</v>
      </c>
      <c r="CC114" s="8">
        <f t="shared" si="247"/>
        <v>0</v>
      </c>
      <c r="CD114" s="50">
        <f t="shared" si="277"/>
        <v>0</v>
      </c>
      <c r="CF114" s="375">
        <f t="shared" si="248"/>
        <v>0</v>
      </c>
      <c r="CG114" s="201">
        <f t="shared" si="248"/>
        <v>0</v>
      </c>
      <c r="CH114" s="8">
        <f t="shared" si="249"/>
        <v>0</v>
      </c>
      <c r="CI114" s="50">
        <f t="shared" si="278"/>
        <v>0</v>
      </c>
      <c r="CK114" s="375">
        <f t="shared" si="250"/>
        <v>0</v>
      </c>
      <c r="CL114" s="201">
        <f t="shared" si="250"/>
        <v>0</v>
      </c>
      <c r="CM114" s="8">
        <f t="shared" si="251"/>
        <v>0</v>
      </c>
      <c r="CN114" s="50">
        <f t="shared" si="279"/>
        <v>0</v>
      </c>
      <c r="CP114" s="375">
        <f t="shared" si="252"/>
        <v>0</v>
      </c>
      <c r="CQ114" s="201">
        <f t="shared" si="252"/>
        <v>0</v>
      </c>
      <c r="CR114" s="8">
        <f t="shared" si="253"/>
        <v>0</v>
      </c>
      <c r="CS114" s="50">
        <f t="shared" si="280"/>
        <v>0</v>
      </c>
      <c r="CU114" s="375">
        <f t="shared" si="254"/>
        <v>0</v>
      </c>
      <c r="CV114" s="201">
        <f t="shared" si="254"/>
        <v>0</v>
      </c>
      <c r="CW114" s="8">
        <f t="shared" si="255"/>
        <v>0</v>
      </c>
      <c r="CX114" s="50">
        <f t="shared" si="281"/>
        <v>0</v>
      </c>
      <c r="CZ114" s="375">
        <f t="shared" si="256"/>
        <v>0</v>
      </c>
      <c r="DA114" s="201">
        <f t="shared" si="256"/>
        <v>0</v>
      </c>
      <c r="DB114" s="8">
        <f t="shared" si="257"/>
        <v>0</v>
      </c>
      <c r="DC114" s="50">
        <f t="shared" si="282"/>
        <v>0</v>
      </c>
      <c r="DE114" s="375">
        <f t="shared" si="258"/>
        <v>0</v>
      </c>
      <c r="DF114" s="201">
        <f t="shared" si="258"/>
        <v>0</v>
      </c>
      <c r="DG114" s="8">
        <f t="shared" si="259"/>
        <v>0</v>
      </c>
      <c r="DH114" s="50">
        <f t="shared" si="283"/>
        <v>0</v>
      </c>
      <c r="DJ114" s="375">
        <f t="shared" si="260"/>
        <v>0</v>
      </c>
      <c r="DK114" s="201">
        <f t="shared" si="260"/>
        <v>0</v>
      </c>
      <c r="DL114" s="8">
        <f t="shared" si="261"/>
        <v>0</v>
      </c>
      <c r="DM114" s="50">
        <f t="shared" si="284"/>
        <v>0</v>
      </c>
      <c r="DO114" s="375">
        <f t="shared" si="262"/>
        <v>0</v>
      </c>
      <c r="DP114" s="201">
        <f t="shared" si="262"/>
        <v>0</v>
      </c>
      <c r="DQ114" s="8">
        <f t="shared" si="263"/>
        <v>0</v>
      </c>
      <c r="DR114" s="50">
        <f t="shared" si="285"/>
        <v>0</v>
      </c>
      <c r="DT114" s="51">
        <f t="shared" si="217"/>
        <v>0</v>
      </c>
      <c r="DU114" s="50">
        <f t="shared" si="287"/>
        <v>0</v>
      </c>
      <c r="DV114" s="51">
        <v>0</v>
      </c>
      <c r="DW114" s="50">
        <f t="shared" si="219"/>
        <v>0</v>
      </c>
      <c r="DX114" s="51">
        <f t="shared" si="220"/>
        <v>0</v>
      </c>
      <c r="DY114" s="52">
        <f t="shared" si="220"/>
        <v>0</v>
      </c>
      <c r="DZ114" s="307">
        <f t="shared" si="286"/>
        <v>0</v>
      </c>
    </row>
    <row r="115" spans="1:130" s="72" customFormat="1" ht="32.4" customHeight="1" thickBot="1" x14ac:dyDescent="0.35">
      <c r="B115" s="275" t="s">
        <v>100</v>
      </c>
      <c r="C115" s="276" t="str">
        <f>B102</f>
        <v>Drugs and supplies</v>
      </c>
      <c r="D115" s="445"/>
      <c r="E115" s="242"/>
      <c r="F115" s="73"/>
      <c r="G115" s="73"/>
      <c r="H115" s="73"/>
      <c r="I115" s="73"/>
      <c r="J115" s="73"/>
      <c r="K115" s="74"/>
      <c r="L115" s="73"/>
      <c r="M115" s="75"/>
      <c r="N115" s="396">
        <f>P18</f>
        <v>2015</v>
      </c>
      <c r="O115" s="278"/>
      <c r="P115" s="95">
        <f>SUM(P103:P113)</f>
        <v>0</v>
      </c>
      <c r="Q115" s="77">
        <f>SUM(Q103:Q114)</f>
        <v>0</v>
      </c>
      <c r="R115" s="78"/>
      <c r="S115" s="294">
        <f>U18</f>
        <v>2016</v>
      </c>
      <c r="T115" s="294"/>
      <c r="U115" s="95">
        <f>SUM(U103:U113)</f>
        <v>0</v>
      </c>
      <c r="V115" s="77">
        <f>SUM(V103:V114)</f>
        <v>0</v>
      </c>
      <c r="W115" s="78"/>
      <c r="X115" s="391">
        <f>Z18</f>
        <v>2017</v>
      </c>
      <c r="Y115" s="277"/>
      <c r="Z115" s="77">
        <f>SUM(Z103:Z114)</f>
        <v>0</v>
      </c>
      <c r="AA115" s="77">
        <f>SUM(AA103:AA114)</f>
        <v>0</v>
      </c>
      <c r="AB115" s="79"/>
      <c r="AC115" s="391">
        <f>AE18</f>
        <v>2018</v>
      </c>
      <c r="AD115" s="277"/>
      <c r="AE115" s="77">
        <f>SUM(AE103:AE114)</f>
        <v>0</v>
      </c>
      <c r="AF115" s="77">
        <f>SUM(AF103:AF114)</f>
        <v>0</v>
      </c>
      <c r="AH115" s="391">
        <f>AJ18</f>
        <v>2019</v>
      </c>
      <c r="AI115" s="277"/>
      <c r="AJ115" s="77">
        <f>SUM(AJ103:AJ114)</f>
        <v>0</v>
      </c>
      <c r="AK115" s="77">
        <f>SUM(AK103:AK114)</f>
        <v>0</v>
      </c>
      <c r="AM115" s="391">
        <f>AO18</f>
        <v>2020</v>
      </c>
      <c r="AN115" s="277"/>
      <c r="AO115" s="77">
        <f>SUM(AO103:AO114)</f>
        <v>0</v>
      </c>
      <c r="AP115" s="77">
        <f>SUM(AP103:AP114)</f>
        <v>0</v>
      </c>
      <c r="AR115" s="391">
        <f>AT18</f>
        <v>2021</v>
      </c>
      <c r="AS115" s="277"/>
      <c r="AT115" s="77">
        <f>SUM(AT103:AT114)</f>
        <v>0</v>
      </c>
      <c r="AU115" s="77">
        <f>SUM(AU103:AU114)</f>
        <v>0</v>
      </c>
      <c r="AW115" s="391">
        <f>AY18</f>
        <v>2022</v>
      </c>
      <c r="AX115" s="277"/>
      <c r="AY115" s="77">
        <f>SUM(AY103:AY114)</f>
        <v>0</v>
      </c>
      <c r="AZ115" s="77">
        <f>SUM(AZ103:AZ114)</f>
        <v>0</v>
      </c>
      <c r="BB115" s="391">
        <f>BD18</f>
        <v>2023</v>
      </c>
      <c r="BC115" s="277"/>
      <c r="BD115" s="77">
        <f>SUM(BD103:BD114)</f>
        <v>0</v>
      </c>
      <c r="BE115" s="77">
        <f>SUM(BE103:BE114)</f>
        <v>0</v>
      </c>
      <c r="BG115" s="391">
        <f>BI18</f>
        <v>2024</v>
      </c>
      <c r="BH115" s="277"/>
      <c r="BI115" s="77">
        <f>SUM(BI103:BI114)</f>
        <v>0</v>
      </c>
      <c r="BJ115" s="77">
        <f>SUM(BJ103:BJ114)</f>
        <v>0</v>
      </c>
      <c r="BL115" s="391">
        <f>BN18</f>
        <v>2025</v>
      </c>
      <c r="BM115" s="277"/>
      <c r="BN115" s="77">
        <f>SUM(BN103:BN114)</f>
        <v>0</v>
      </c>
      <c r="BO115" s="77">
        <f>SUM(BO103:BO114)</f>
        <v>0</v>
      </c>
      <c r="BQ115" s="391">
        <f>BS18</f>
        <v>2026</v>
      </c>
      <c r="BR115" s="277"/>
      <c r="BS115" s="77">
        <f>SUM(BS103:BS114)</f>
        <v>0</v>
      </c>
      <c r="BT115" s="77">
        <f>SUM(BT103:BT114)</f>
        <v>0</v>
      </c>
      <c r="BV115" s="391">
        <f>BX18</f>
        <v>2027</v>
      </c>
      <c r="BW115" s="277"/>
      <c r="BX115" s="77">
        <f>SUM(BX103:BX114)</f>
        <v>0</v>
      </c>
      <c r="BY115" s="77">
        <f>SUM(BY103:BY114)</f>
        <v>0</v>
      </c>
      <c r="CA115" s="391">
        <f>CC18</f>
        <v>2028</v>
      </c>
      <c r="CB115" s="277"/>
      <c r="CC115" s="77">
        <f>SUM(CC103:CC114)</f>
        <v>0</v>
      </c>
      <c r="CD115" s="77">
        <f>SUM(CD103:CD114)</f>
        <v>0</v>
      </c>
      <c r="CF115" s="391">
        <f>CH18</f>
        <v>2029</v>
      </c>
      <c r="CG115" s="277"/>
      <c r="CH115" s="77">
        <f>SUM(CH103:CH114)</f>
        <v>0</v>
      </c>
      <c r="CI115" s="77">
        <f>SUM(CI103:CI114)</f>
        <v>0</v>
      </c>
      <c r="CK115" s="391">
        <f>CM18</f>
        <v>2030</v>
      </c>
      <c r="CL115" s="277"/>
      <c r="CM115" s="77">
        <f>SUM(CM103:CM114)</f>
        <v>0</v>
      </c>
      <c r="CN115" s="77">
        <f>SUM(CN103:CN114)</f>
        <v>0</v>
      </c>
      <c r="CP115" s="391">
        <f>CR18</f>
        <v>2031</v>
      </c>
      <c r="CQ115" s="277"/>
      <c r="CR115" s="77">
        <f>SUM(CR103:CR114)</f>
        <v>0</v>
      </c>
      <c r="CS115" s="77">
        <f>SUM(CS103:CS114)</f>
        <v>0</v>
      </c>
      <c r="CU115" s="391">
        <f>CW18</f>
        <v>2032</v>
      </c>
      <c r="CV115" s="277"/>
      <c r="CW115" s="77">
        <f>SUM(CW103:CW114)</f>
        <v>0</v>
      </c>
      <c r="CX115" s="77">
        <f>SUM(CX103:CX114)</f>
        <v>0</v>
      </c>
      <c r="CZ115" s="391">
        <f>DB18</f>
        <v>2033</v>
      </c>
      <c r="DA115" s="277"/>
      <c r="DB115" s="77">
        <f>SUM(DB103:DB114)</f>
        <v>0</v>
      </c>
      <c r="DC115" s="77">
        <f>SUM(DC103:DC114)</f>
        <v>0</v>
      </c>
      <c r="DE115" s="391">
        <f>DG18</f>
        <v>2034</v>
      </c>
      <c r="DF115" s="277"/>
      <c r="DG115" s="95">
        <f>SUM(DG103:DG113)</f>
        <v>0</v>
      </c>
      <c r="DH115" s="77">
        <f>SUM(DH103:DH113)</f>
        <v>0</v>
      </c>
      <c r="DJ115" s="391">
        <f>DL18</f>
        <v>2035</v>
      </c>
      <c r="DK115" s="277"/>
      <c r="DL115" s="95">
        <f>SUM(DL103:DL113)</f>
        <v>0</v>
      </c>
      <c r="DM115" s="77">
        <f>SUM(DM103:DM113)</f>
        <v>0</v>
      </c>
      <c r="DO115" s="391">
        <f>DQ18</f>
        <v>2036</v>
      </c>
      <c r="DP115" s="277"/>
      <c r="DQ115" s="95">
        <f>SUM(DQ103:DQ113)</f>
        <v>0</v>
      </c>
      <c r="DR115" s="77">
        <f>SUM(DR103:DR113)</f>
        <v>0</v>
      </c>
      <c r="DT115" s="80">
        <f>SUM(DT103:DT113)</f>
        <v>0</v>
      </c>
      <c r="DU115" s="77">
        <f>SUM(DU103:DU113)</f>
        <v>0</v>
      </c>
      <c r="DV115" s="77">
        <f>SUM(DV103:DV113)</f>
        <v>0</v>
      </c>
      <c r="DW115" s="77">
        <f>SUM(DW103:DW113)</f>
        <v>0</v>
      </c>
      <c r="DX115" s="77">
        <f>SUM(DX103:DX113)</f>
        <v>0</v>
      </c>
      <c r="DY115" s="77">
        <f>SUM(Q115+V115+AA115+AF115+AK115+AP115+AU115+AZ115+BE115+BJ115+BO115+BT115+BY115+CD115+CI115+CN115+CS115+CX115+DC115+DH115+DM115+DR115)</f>
        <v>0</v>
      </c>
      <c r="DZ115" s="311" t="s">
        <v>53</v>
      </c>
    </row>
    <row r="116" spans="1:130" x14ac:dyDescent="0.3">
      <c r="P116" s="280" t="s">
        <v>17</v>
      </c>
      <c r="Q116" s="281" t="s">
        <v>18</v>
      </c>
      <c r="U116" s="280" t="s">
        <v>17</v>
      </c>
      <c r="V116" s="281" t="s">
        <v>18</v>
      </c>
      <c r="Z116" s="280" t="s">
        <v>17</v>
      </c>
      <c r="AA116" s="281" t="s">
        <v>18</v>
      </c>
      <c r="AE116" s="280" t="s">
        <v>17</v>
      </c>
      <c r="AF116" s="281" t="s">
        <v>18</v>
      </c>
      <c r="AJ116" s="280" t="s">
        <v>17</v>
      </c>
      <c r="AK116" s="281" t="s">
        <v>18</v>
      </c>
      <c r="AO116" s="280" t="s">
        <v>17</v>
      </c>
      <c r="AP116" s="281" t="s">
        <v>18</v>
      </c>
      <c r="AT116" s="280" t="s">
        <v>17</v>
      </c>
      <c r="AU116" s="281" t="s">
        <v>18</v>
      </c>
      <c r="AY116" s="280" t="s">
        <v>17</v>
      </c>
      <c r="AZ116" s="281" t="s">
        <v>18</v>
      </c>
      <c r="BD116" s="280" t="s">
        <v>17</v>
      </c>
      <c r="BE116" s="281" t="s">
        <v>18</v>
      </c>
      <c r="BI116" s="280" t="s">
        <v>17</v>
      </c>
      <c r="BJ116" s="281" t="s">
        <v>18</v>
      </c>
      <c r="BN116" s="280" t="s">
        <v>17</v>
      </c>
      <c r="BO116" s="281" t="s">
        <v>18</v>
      </c>
      <c r="BS116" s="280" t="s">
        <v>17</v>
      </c>
      <c r="BT116" s="281" t="s">
        <v>18</v>
      </c>
      <c r="BX116" s="280" t="s">
        <v>17</v>
      </c>
      <c r="BY116" s="281" t="s">
        <v>18</v>
      </c>
      <c r="CC116" s="280" t="s">
        <v>17</v>
      </c>
      <c r="CD116" s="281" t="s">
        <v>18</v>
      </c>
      <c r="CH116" s="280" t="s">
        <v>17</v>
      </c>
      <c r="CI116" s="281" t="s">
        <v>18</v>
      </c>
      <c r="CM116" s="280" t="s">
        <v>17</v>
      </c>
      <c r="CN116" s="281" t="s">
        <v>18</v>
      </c>
      <c r="CR116" s="280" t="s">
        <v>17</v>
      </c>
      <c r="CS116" s="281" t="s">
        <v>18</v>
      </c>
      <c r="CW116" s="280" t="s">
        <v>17</v>
      </c>
      <c r="CX116" s="281" t="s">
        <v>18</v>
      </c>
      <c r="DB116" s="280" t="s">
        <v>17</v>
      </c>
      <c r="DC116" s="281" t="s">
        <v>18</v>
      </c>
      <c r="DG116" s="280" t="s">
        <v>17</v>
      </c>
      <c r="DH116" s="281" t="s">
        <v>18</v>
      </c>
      <c r="DL116" s="280" t="s">
        <v>17</v>
      </c>
      <c r="DM116" s="281" t="s">
        <v>18</v>
      </c>
      <c r="DQ116" s="280" t="s">
        <v>17</v>
      </c>
      <c r="DR116" s="281" t="s">
        <v>18</v>
      </c>
      <c r="DT116" s="280" t="s">
        <v>17</v>
      </c>
      <c r="DU116" s="281" t="s">
        <v>18</v>
      </c>
      <c r="DV116" s="280" t="s">
        <v>17</v>
      </c>
      <c r="DW116" s="281" t="s">
        <v>18</v>
      </c>
      <c r="DX116" s="280" t="s">
        <v>17</v>
      </c>
      <c r="DY116" s="281" t="s">
        <v>18</v>
      </c>
    </row>
    <row r="117" spans="1:130" x14ac:dyDescent="0.3">
      <c r="I117" s="92"/>
      <c r="J117" s="92"/>
      <c r="L117" s="92"/>
    </row>
    <row r="118" spans="1:130" x14ac:dyDescent="0.3">
      <c r="I118" s="92"/>
      <c r="J118" s="92"/>
      <c r="L118" s="92"/>
    </row>
    <row r="119" spans="1:130" ht="26.4" customHeight="1" x14ac:dyDescent="0.3">
      <c r="I119" s="2"/>
      <c r="J119" s="2"/>
      <c r="L119" s="2"/>
      <c r="N119" s="392"/>
      <c r="O119" s="217"/>
      <c r="P119" s="282"/>
      <c r="Q119" s="83"/>
      <c r="R119" s="22"/>
      <c r="S119" s="380"/>
      <c r="T119" s="206"/>
      <c r="U119" s="282"/>
      <c r="V119" s="83"/>
      <c r="W119" s="22"/>
      <c r="X119" s="392"/>
      <c r="Y119" s="82"/>
      <c r="Z119" s="282"/>
      <c r="AA119" s="83"/>
      <c r="AB119" s="451"/>
      <c r="AC119" s="392"/>
      <c r="AD119" s="82"/>
      <c r="AE119" s="282"/>
      <c r="AF119" s="83"/>
      <c r="AH119" s="392"/>
      <c r="AI119" s="82"/>
      <c r="AJ119" s="282"/>
      <c r="AK119" s="83"/>
      <c r="AM119" s="392"/>
      <c r="AN119" s="82"/>
      <c r="AO119" s="282"/>
      <c r="AP119" s="83"/>
      <c r="AR119" s="392"/>
      <c r="AS119" s="82"/>
      <c r="AT119" s="282"/>
      <c r="AU119" s="83"/>
      <c r="AW119" s="392"/>
      <c r="AX119" s="82"/>
      <c r="AY119" s="282"/>
      <c r="AZ119" s="83"/>
      <c r="BB119" s="392"/>
      <c r="BC119" s="82"/>
      <c r="BD119" s="282"/>
      <c r="BE119" s="83"/>
      <c r="BG119" s="392"/>
      <c r="BH119" s="82"/>
      <c r="BI119" s="282"/>
      <c r="BJ119" s="83"/>
      <c r="BL119" s="392"/>
      <c r="BM119" s="82"/>
      <c r="BN119" s="282"/>
      <c r="BO119" s="83"/>
      <c r="BQ119" s="392"/>
      <c r="BR119" s="82"/>
      <c r="BS119" s="282"/>
      <c r="BT119" s="83"/>
      <c r="BV119" s="392"/>
      <c r="BW119" s="82"/>
      <c r="BX119" s="282"/>
      <c r="BY119" s="83"/>
      <c r="CA119" s="392"/>
      <c r="CB119" s="82"/>
      <c r="CC119" s="282"/>
      <c r="CD119" s="83"/>
      <c r="CF119" s="392"/>
      <c r="CG119" s="82"/>
      <c r="CH119" s="282"/>
      <c r="CI119" s="83"/>
      <c r="CK119" s="392"/>
      <c r="CL119" s="82"/>
      <c r="CM119" s="282"/>
      <c r="CN119" s="83"/>
      <c r="CP119" s="392"/>
      <c r="CQ119" s="82"/>
      <c r="CR119" s="282"/>
      <c r="CS119" s="83"/>
      <c r="CU119" s="392"/>
      <c r="CV119" s="82"/>
      <c r="CW119" s="282"/>
      <c r="CX119" s="83"/>
      <c r="CZ119" s="392"/>
      <c r="DA119" s="82"/>
      <c r="DB119" s="282"/>
      <c r="DC119" s="83"/>
      <c r="DE119" s="392"/>
      <c r="DF119" s="82"/>
      <c r="DG119" s="282"/>
      <c r="DH119" s="83"/>
      <c r="DJ119" s="392"/>
      <c r="DK119" s="82"/>
      <c r="DL119" s="282"/>
      <c r="DM119" s="83"/>
      <c r="DO119" s="392"/>
      <c r="DP119" s="82"/>
      <c r="DQ119" s="282"/>
      <c r="DR119" s="83"/>
      <c r="DT119" s="605" t="s">
        <v>12</v>
      </c>
      <c r="DU119" s="606"/>
      <c r="DV119" s="605" t="s">
        <v>13</v>
      </c>
      <c r="DW119" s="606"/>
      <c r="DX119" s="603" t="s">
        <v>14</v>
      </c>
      <c r="DY119" s="604"/>
    </row>
    <row r="120" spans="1:130" ht="15" thickBot="1" x14ac:dyDescent="0.35">
      <c r="I120" s="2"/>
      <c r="J120" s="2"/>
      <c r="L120" s="2"/>
      <c r="N120" s="388" t="s">
        <v>15</v>
      </c>
      <c r="O120" s="211" t="s">
        <v>16</v>
      </c>
      <c r="P120" s="31" t="s">
        <v>17</v>
      </c>
      <c r="Q120" s="32" t="s">
        <v>18</v>
      </c>
      <c r="R120" s="22"/>
      <c r="S120" s="30" t="s">
        <v>15</v>
      </c>
      <c r="T120" s="31" t="s">
        <v>16</v>
      </c>
      <c r="U120" s="31" t="s">
        <v>17</v>
      </c>
      <c r="V120" s="32" t="s">
        <v>18</v>
      </c>
      <c r="W120" s="22"/>
      <c r="X120" s="388" t="s">
        <v>15</v>
      </c>
      <c r="Y120" s="31" t="s">
        <v>16</v>
      </c>
      <c r="Z120" s="31" t="s">
        <v>17</v>
      </c>
      <c r="AA120" s="32" t="s">
        <v>18</v>
      </c>
      <c r="AB120" s="451"/>
      <c r="AC120" s="388" t="s">
        <v>15</v>
      </c>
      <c r="AD120" s="31" t="s">
        <v>16</v>
      </c>
      <c r="AE120" s="31" t="s">
        <v>17</v>
      </c>
      <c r="AF120" s="32" t="s">
        <v>18</v>
      </c>
      <c r="AH120" s="388" t="s">
        <v>15</v>
      </c>
      <c r="AI120" s="31" t="s">
        <v>16</v>
      </c>
      <c r="AJ120" s="31" t="s">
        <v>17</v>
      </c>
      <c r="AK120" s="32" t="s">
        <v>18</v>
      </c>
      <c r="AM120" s="388" t="s">
        <v>15</v>
      </c>
      <c r="AN120" s="31" t="s">
        <v>16</v>
      </c>
      <c r="AO120" s="31" t="s">
        <v>17</v>
      </c>
      <c r="AP120" s="32" t="s">
        <v>18</v>
      </c>
      <c r="AR120" s="388" t="s">
        <v>15</v>
      </c>
      <c r="AS120" s="31" t="s">
        <v>16</v>
      </c>
      <c r="AT120" s="31" t="s">
        <v>17</v>
      </c>
      <c r="AU120" s="32" t="s">
        <v>18</v>
      </c>
      <c r="AW120" s="388" t="s">
        <v>15</v>
      </c>
      <c r="AX120" s="31" t="s">
        <v>16</v>
      </c>
      <c r="AY120" s="31" t="s">
        <v>17</v>
      </c>
      <c r="AZ120" s="32" t="s">
        <v>18</v>
      </c>
      <c r="BB120" s="388" t="s">
        <v>15</v>
      </c>
      <c r="BC120" s="31" t="s">
        <v>16</v>
      </c>
      <c r="BD120" s="31" t="s">
        <v>17</v>
      </c>
      <c r="BE120" s="32" t="s">
        <v>18</v>
      </c>
      <c r="BG120" s="388" t="s">
        <v>15</v>
      </c>
      <c r="BH120" s="31" t="s">
        <v>16</v>
      </c>
      <c r="BI120" s="31" t="s">
        <v>17</v>
      </c>
      <c r="BJ120" s="32" t="s">
        <v>18</v>
      </c>
      <c r="BL120" s="388" t="s">
        <v>15</v>
      </c>
      <c r="BM120" s="31" t="s">
        <v>16</v>
      </c>
      <c r="BN120" s="31" t="s">
        <v>17</v>
      </c>
      <c r="BO120" s="32" t="s">
        <v>18</v>
      </c>
      <c r="BQ120" s="388" t="s">
        <v>15</v>
      </c>
      <c r="BR120" s="31" t="s">
        <v>16</v>
      </c>
      <c r="BS120" s="31" t="s">
        <v>17</v>
      </c>
      <c r="BT120" s="32" t="s">
        <v>18</v>
      </c>
      <c r="BV120" s="388" t="s">
        <v>15</v>
      </c>
      <c r="BW120" s="31" t="s">
        <v>16</v>
      </c>
      <c r="BX120" s="31" t="s">
        <v>17</v>
      </c>
      <c r="BY120" s="32" t="s">
        <v>18</v>
      </c>
      <c r="CA120" s="388" t="s">
        <v>15</v>
      </c>
      <c r="CB120" s="31" t="s">
        <v>16</v>
      </c>
      <c r="CC120" s="31" t="s">
        <v>17</v>
      </c>
      <c r="CD120" s="32" t="s">
        <v>18</v>
      </c>
      <c r="CF120" s="388" t="s">
        <v>15</v>
      </c>
      <c r="CG120" s="31" t="s">
        <v>16</v>
      </c>
      <c r="CH120" s="31" t="s">
        <v>17</v>
      </c>
      <c r="CI120" s="32" t="s">
        <v>18</v>
      </c>
      <c r="CK120" s="388" t="s">
        <v>15</v>
      </c>
      <c r="CL120" s="31" t="s">
        <v>16</v>
      </c>
      <c r="CM120" s="31" t="s">
        <v>17</v>
      </c>
      <c r="CN120" s="32" t="s">
        <v>18</v>
      </c>
      <c r="CP120" s="388" t="s">
        <v>15</v>
      </c>
      <c r="CQ120" s="31" t="s">
        <v>16</v>
      </c>
      <c r="CR120" s="31" t="s">
        <v>17</v>
      </c>
      <c r="CS120" s="32" t="s">
        <v>18</v>
      </c>
      <c r="CU120" s="388" t="s">
        <v>15</v>
      </c>
      <c r="CV120" s="31" t="s">
        <v>16</v>
      </c>
      <c r="CW120" s="31" t="s">
        <v>17</v>
      </c>
      <c r="CX120" s="32" t="s">
        <v>18</v>
      </c>
      <c r="CZ120" s="388" t="s">
        <v>15</v>
      </c>
      <c r="DA120" s="31" t="s">
        <v>16</v>
      </c>
      <c r="DB120" s="31" t="s">
        <v>17</v>
      </c>
      <c r="DC120" s="32" t="s">
        <v>18</v>
      </c>
      <c r="DE120" s="388" t="s">
        <v>15</v>
      </c>
      <c r="DF120" s="31" t="s">
        <v>16</v>
      </c>
      <c r="DG120" s="31" t="s">
        <v>17</v>
      </c>
      <c r="DH120" s="32" t="s">
        <v>18</v>
      </c>
      <c r="DJ120" s="388" t="s">
        <v>15</v>
      </c>
      <c r="DK120" s="31" t="s">
        <v>16</v>
      </c>
      <c r="DL120" s="31" t="s">
        <v>17</v>
      </c>
      <c r="DM120" s="32" t="s">
        <v>18</v>
      </c>
      <c r="DO120" s="388" t="s">
        <v>15</v>
      </c>
      <c r="DP120" s="31" t="s">
        <v>16</v>
      </c>
      <c r="DQ120" s="31" t="s">
        <v>17</v>
      </c>
      <c r="DR120" s="32" t="s">
        <v>18</v>
      </c>
      <c r="DT120" s="250" t="s">
        <v>17</v>
      </c>
      <c r="DU120" s="251" t="s">
        <v>18</v>
      </c>
      <c r="DV120" s="250" t="s">
        <v>17</v>
      </c>
      <c r="DW120" s="252" t="s">
        <v>18</v>
      </c>
      <c r="DX120" s="253" t="s">
        <v>17</v>
      </c>
      <c r="DY120" s="252" t="s">
        <v>18</v>
      </c>
    </row>
    <row r="121" spans="1:130" s="33" customFormat="1" ht="61.8" customHeight="1" thickBot="1" x14ac:dyDescent="0.35">
      <c r="B121" s="254" t="s">
        <v>461</v>
      </c>
      <c r="C121" s="255" t="s">
        <v>55</v>
      </c>
      <c r="D121" s="444"/>
      <c r="E121" s="283" t="s">
        <v>21</v>
      </c>
      <c r="F121" s="257" t="s">
        <v>22</v>
      </c>
      <c r="G121" s="257"/>
      <c r="H121" s="257" t="s">
        <v>23</v>
      </c>
      <c r="I121" s="257" t="s">
        <v>24</v>
      </c>
      <c r="J121" s="257" t="s">
        <v>25</v>
      </c>
      <c r="K121" s="258" t="s">
        <v>26</v>
      </c>
      <c r="L121" s="259" t="s">
        <v>27</v>
      </c>
      <c r="N121" s="389"/>
      <c r="O121" s="212"/>
      <c r="P121" s="35"/>
      <c r="Q121" s="36"/>
      <c r="R121" s="37"/>
      <c r="S121" s="34"/>
      <c r="T121" s="35"/>
      <c r="U121" s="35"/>
      <c r="V121" s="36"/>
      <c r="W121" s="37"/>
      <c r="X121" s="389"/>
      <c r="Y121" s="35"/>
      <c r="Z121" s="35"/>
      <c r="AA121" s="36"/>
      <c r="AB121" s="37"/>
      <c r="AC121" s="389"/>
      <c r="AD121" s="35"/>
      <c r="AE121" s="35"/>
      <c r="AF121" s="36"/>
      <c r="AH121" s="389"/>
      <c r="AI121" s="35"/>
      <c r="AJ121" s="35"/>
      <c r="AK121" s="36"/>
      <c r="AM121" s="389"/>
      <c r="AN121" s="35"/>
      <c r="AO121" s="35"/>
      <c r="AP121" s="36"/>
      <c r="AR121" s="389"/>
      <c r="AS121" s="35"/>
      <c r="AT121" s="35"/>
      <c r="AU121" s="36"/>
      <c r="AW121" s="389"/>
      <c r="AX121" s="35"/>
      <c r="AY121" s="35"/>
      <c r="AZ121" s="36"/>
      <c r="BB121" s="389"/>
      <c r="BC121" s="35"/>
      <c r="BD121" s="35"/>
      <c r="BE121" s="36"/>
      <c r="BG121" s="389"/>
      <c r="BH121" s="35"/>
      <c r="BI121" s="35"/>
      <c r="BJ121" s="36"/>
      <c r="BL121" s="389"/>
      <c r="BM121" s="35"/>
      <c r="BN121" s="35"/>
      <c r="BO121" s="36"/>
      <c r="BQ121" s="389"/>
      <c r="BR121" s="35"/>
      <c r="BS121" s="35"/>
      <c r="BT121" s="36"/>
      <c r="BV121" s="389"/>
      <c r="BW121" s="35"/>
      <c r="BX121" s="35"/>
      <c r="BY121" s="36"/>
      <c r="CA121" s="389"/>
      <c r="CB121" s="35"/>
      <c r="CC121" s="35"/>
      <c r="CD121" s="36"/>
      <c r="CF121" s="389"/>
      <c r="CG121" s="35"/>
      <c r="CH121" s="35"/>
      <c r="CI121" s="36"/>
      <c r="CK121" s="389"/>
      <c r="CL121" s="35"/>
      <c r="CM121" s="35"/>
      <c r="CN121" s="36"/>
      <c r="CP121" s="389"/>
      <c r="CQ121" s="35"/>
      <c r="CR121" s="35"/>
      <c r="CS121" s="36"/>
      <c r="CU121" s="389"/>
      <c r="CV121" s="35"/>
      <c r="CW121" s="35"/>
      <c r="CX121" s="36"/>
      <c r="CZ121" s="389"/>
      <c r="DA121" s="35"/>
      <c r="DB121" s="35"/>
      <c r="DC121" s="36"/>
      <c r="DE121" s="389"/>
      <c r="DF121" s="35"/>
      <c r="DG121" s="35"/>
      <c r="DH121" s="36"/>
      <c r="DJ121" s="389"/>
      <c r="DK121" s="35"/>
      <c r="DL121" s="35"/>
      <c r="DM121" s="36"/>
      <c r="DO121" s="389"/>
      <c r="DP121" s="35"/>
      <c r="DQ121" s="35"/>
      <c r="DR121" s="36"/>
      <c r="DT121" s="34"/>
      <c r="DU121" s="36"/>
      <c r="DV121" s="38"/>
      <c r="DW121" s="36"/>
      <c r="DX121" s="38"/>
      <c r="DY121" s="39"/>
      <c r="DZ121" s="309" t="str">
        <f>B121</f>
        <v>Program management (training, supervision, meetings, conferences, protocols development…) - discuss what to include</v>
      </c>
    </row>
    <row r="122" spans="1:130" ht="38.4" customHeight="1" x14ac:dyDescent="0.3">
      <c r="B122" s="427"/>
      <c r="C122" s="316"/>
      <c r="D122" s="316"/>
      <c r="E122" s="334">
        <v>70000</v>
      </c>
      <c r="F122" s="274">
        <f>E122/$I$3</f>
        <v>1842.1052631578948</v>
      </c>
      <c r="G122" s="274"/>
      <c r="H122" s="274" t="s">
        <v>31</v>
      </c>
      <c r="I122" s="264"/>
      <c r="J122" s="264"/>
      <c r="K122" s="265"/>
      <c r="L122" s="264"/>
      <c r="M122" s="266"/>
      <c r="N122" s="394"/>
      <c r="O122" s="214"/>
      <c r="P122" s="8">
        <f>$E122*N122*O122</f>
        <v>0</v>
      </c>
      <c r="Q122" s="50">
        <f>P122/$I$3</f>
        <v>0</v>
      </c>
      <c r="S122" s="201">
        <f t="shared" ref="S122:T140" si="288">N122</f>
        <v>0</v>
      </c>
      <c r="T122" s="201">
        <f t="shared" si="288"/>
        <v>0</v>
      </c>
      <c r="U122" s="8">
        <f>$E122*S122*T122</f>
        <v>0</v>
      </c>
      <c r="V122" s="50">
        <f>U122/$I$3</f>
        <v>0</v>
      </c>
      <c r="X122" s="375">
        <f t="shared" ref="X122:Y140" si="289">S122</f>
        <v>0</v>
      </c>
      <c r="Y122" s="201">
        <f t="shared" si="289"/>
        <v>0</v>
      </c>
      <c r="Z122" s="8">
        <f>$E122*X122*Y122</f>
        <v>0</v>
      </c>
      <c r="AA122" s="50">
        <f>Z122/$I$3</f>
        <v>0</v>
      </c>
      <c r="AC122" s="375">
        <f t="shared" ref="AC122:AD137" si="290">X122</f>
        <v>0</v>
      </c>
      <c r="AD122" s="201">
        <f t="shared" si="290"/>
        <v>0</v>
      </c>
      <c r="AE122" s="8">
        <f>$E122*AC122*AD122</f>
        <v>0</v>
      </c>
      <c r="AF122" s="50">
        <f>AE122/$I$3</f>
        <v>0</v>
      </c>
      <c r="AH122" s="375">
        <f t="shared" ref="AH122:AI140" si="291">AC122</f>
        <v>0</v>
      </c>
      <c r="AI122" s="201">
        <f t="shared" si="291"/>
        <v>0</v>
      </c>
      <c r="AJ122" s="8">
        <f>$E122*AH122*AI122</f>
        <v>0</v>
      </c>
      <c r="AK122" s="50">
        <f>AJ122/$I$3</f>
        <v>0</v>
      </c>
      <c r="AM122" s="375">
        <f t="shared" ref="AM122:AN140" si="292">AH122</f>
        <v>0</v>
      </c>
      <c r="AN122" s="201">
        <f t="shared" si="292"/>
        <v>0</v>
      </c>
      <c r="AO122" s="8">
        <f>$E122*AM122*AN122</f>
        <v>0</v>
      </c>
      <c r="AP122" s="50">
        <f>AO122/$I$3</f>
        <v>0</v>
      </c>
      <c r="AR122" s="375">
        <f t="shared" ref="AR122:AS140" si="293">AM122</f>
        <v>0</v>
      </c>
      <c r="AS122" s="201">
        <f t="shared" si="293"/>
        <v>0</v>
      </c>
      <c r="AT122" s="8">
        <f>$E122*AR122*AS122</f>
        <v>0</v>
      </c>
      <c r="AU122" s="50">
        <f>AT122/$I$3</f>
        <v>0</v>
      </c>
      <c r="AW122" s="375">
        <f t="shared" ref="AW122:AX140" si="294">AR122</f>
        <v>0</v>
      </c>
      <c r="AX122" s="201">
        <f t="shared" si="294"/>
        <v>0</v>
      </c>
      <c r="AY122" s="8">
        <f>$E122*AW122*AX122</f>
        <v>0</v>
      </c>
      <c r="AZ122" s="50">
        <f>AY122/$I$3</f>
        <v>0</v>
      </c>
      <c r="BB122" s="375">
        <f t="shared" ref="BB122:BC140" si="295">AW122</f>
        <v>0</v>
      </c>
      <c r="BC122" s="201">
        <f t="shared" si="295"/>
        <v>0</v>
      </c>
      <c r="BD122" s="8">
        <f>$E122*BB122*BC122</f>
        <v>0</v>
      </c>
      <c r="BE122" s="50">
        <f>BD122/$I$3</f>
        <v>0</v>
      </c>
      <c r="BG122" s="375">
        <f t="shared" ref="BG122:BH140" si="296">BB122</f>
        <v>0</v>
      </c>
      <c r="BH122" s="201">
        <f t="shared" si="296"/>
        <v>0</v>
      </c>
      <c r="BI122" s="8">
        <f>$E122*BG122*BH122</f>
        <v>0</v>
      </c>
      <c r="BJ122" s="50">
        <f>BI122/$I$3</f>
        <v>0</v>
      </c>
      <c r="BL122" s="375">
        <f t="shared" ref="BL122:BM140" si="297">BG122</f>
        <v>0</v>
      </c>
      <c r="BM122" s="201">
        <f t="shared" si="297"/>
        <v>0</v>
      </c>
      <c r="BN122" s="8">
        <f>$E122*BL122*BM122</f>
        <v>0</v>
      </c>
      <c r="BO122" s="50">
        <f>BN122/$I$3</f>
        <v>0</v>
      </c>
      <c r="BQ122" s="375">
        <f t="shared" ref="BQ122:BR140" si="298">BL122</f>
        <v>0</v>
      </c>
      <c r="BR122" s="201">
        <f t="shared" si="298"/>
        <v>0</v>
      </c>
      <c r="BS122" s="8">
        <f>$E122*BQ122*BR122</f>
        <v>0</v>
      </c>
      <c r="BT122" s="50">
        <f>BS122/$I$3</f>
        <v>0</v>
      </c>
      <c r="BV122" s="375">
        <f t="shared" ref="BV122:BW140" si="299">BQ122</f>
        <v>0</v>
      </c>
      <c r="BW122" s="201">
        <f t="shared" si="299"/>
        <v>0</v>
      </c>
      <c r="BX122" s="8">
        <f>$E122*BV122*BW122</f>
        <v>0</v>
      </c>
      <c r="BY122" s="50">
        <f>BX122/$I$3</f>
        <v>0</v>
      </c>
      <c r="CA122" s="375">
        <f t="shared" ref="CA122:CB140" si="300">BV122</f>
        <v>0</v>
      </c>
      <c r="CB122" s="201">
        <f t="shared" si="300"/>
        <v>0</v>
      </c>
      <c r="CC122" s="8">
        <f>$E122*CA122*CB122</f>
        <v>0</v>
      </c>
      <c r="CD122" s="50">
        <f>CC122/$I$3</f>
        <v>0</v>
      </c>
      <c r="CF122" s="375">
        <f t="shared" ref="CF122:CG140" si="301">CA122</f>
        <v>0</v>
      </c>
      <c r="CG122" s="201">
        <f t="shared" si="301"/>
        <v>0</v>
      </c>
      <c r="CH122" s="8">
        <f>$E122*CF122*CG122</f>
        <v>0</v>
      </c>
      <c r="CI122" s="50">
        <f>CH122/$I$3</f>
        <v>0</v>
      </c>
      <c r="CK122" s="375">
        <f t="shared" ref="CK122:CL140" si="302">CF122</f>
        <v>0</v>
      </c>
      <c r="CL122" s="201">
        <f t="shared" si="302"/>
        <v>0</v>
      </c>
      <c r="CM122" s="8">
        <f>$E122*CK122*CL122</f>
        <v>0</v>
      </c>
      <c r="CN122" s="50">
        <f>CM122/$I$3</f>
        <v>0</v>
      </c>
      <c r="CP122" s="375">
        <f t="shared" ref="CP122:CQ140" si="303">CK122</f>
        <v>0</v>
      </c>
      <c r="CQ122" s="201">
        <f t="shared" si="303"/>
        <v>0</v>
      </c>
      <c r="CR122" s="8">
        <f>$E122*CP122*CQ122</f>
        <v>0</v>
      </c>
      <c r="CS122" s="50">
        <f>CR122/$I$3</f>
        <v>0</v>
      </c>
      <c r="CU122" s="375">
        <f t="shared" ref="CU122:CV140" si="304">CP122</f>
        <v>0</v>
      </c>
      <c r="CV122" s="201">
        <f t="shared" si="304"/>
        <v>0</v>
      </c>
      <c r="CW122" s="8">
        <f>$E122*CU122*CV122</f>
        <v>0</v>
      </c>
      <c r="CX122" s="50">
        <f>CW122/$I$3</f>
        <v>0</v>
      </c>
      <c r="CZ122" s="375">
        <f t="shared" ref="CZ122:DA140" si="305">CU122</f>
        <v>0</v>
      </c>
      <c r="DA122" s="201">
        <f t="shared" si="305"/>
        <v>0</v>
      </c>
      <c r="DB122" s="8">
        <f>$E122*CZ122*DA122</f>
        <v>0</v>
      </c>
      <c r="DC122" s="50">
        <f>DB122/$I$3</f>
        <v>0</v>
      </c>
      <c r="DE122" s="375">
        <f t="shared" ref="DE122:DF140" si="306">CZ122</f>
        <v>0</v>
      </c>
      <c r="DF122" s="201">
        <f t="shared" si="306"/>
        <v>0</v>
      </c>
      <c r="DG122" s="8">
        <f>$E122*DE122*DF122</f>
        <v>0</v>
      </c>
      <c r="DH122" s="50">
        <f>DG122/$I$3</f>
        <v>0</v>
      </c>
      <c r="DJ122" s="375">
        <f t="shared" ref="DJ122:DK140" si="307">DE122</f>
        <v>0</v>
      </c>
      <c r="DK122" s="201">
        <f t="shared" si="307"/>
        <v>0</v>
      </c>
      <c r="DL122" s="8">
        <f>$E122*DJ122*DK122</f>
        <v>0</v>
      </c>
      <c r="DM122" s="50">
        <f>DL122/$I$3</f>
        <v>0</v>
      </c>
      <c r="DO122" s="375">
        <f t="shared" ref="DO122:DP140" si="308">DJ122</f>
        <v>0</v>
      </c>
      <c r="DP122" s="201">
        <f t="shared" si="308"/>
        <v>0</v>
      </c>
      <c r="DQ122" s="8">
        <f>$E122*DO122*DP122</f>
        <v>0</v>
      </c>
      <c r="DR122" s="50">
        <f>DQ122/$I$3</f>
        <v>0</v>
      </c>
      <c r="DT122" s="51">
        <f t="shared" ref="DT122:DT139" si="309">P122+U122+Z122+AE122+AJ122+AO122+AT122+AY122+BD122+BI122+BN122+BS122+BX122+CC122+CH122+CM122+CR122+CW122+DB122+DG122+DL122+DQ122</f>
        <v>0</v>
      </c>
      <c r="DU122" s="50">
        <f t="shared" ref="DU122" si="310">+DT122/$I$3</f>
        <v>0</v>
      </c>
      <c r="DV122" s="51">
        <v>0</v>
      </c>
      <c r="DW122" s="50">
        <f t="shared" ref="DW122:DW139" si="311">+DV122/$I$3</f>
        <v>0</v>
      </c>
      <c r="DX122" s="51">
        <f t="shared" ref="DX122:DY136" si="312">+DT122+DV122</f>
        <v>0</v>
      </c>
      <c r="DY122" s="53">
        <f t="shared" si="312"/>
        <v>0</v>
      </c>
      <c r="DZ122" s="307">
        <f>B123</f>
        <v>0</v>
      </c>
    </row>
    <row r="123" spans="1:130" ht="18" customHeight="1" x14ac:dyDescent="0.3">
      <c r="A123" s="6"/>
      <c r="B123" s="427"/>
      <c r="C123" s="316"/>
      <c r="D123" s="316"/>
      <c r="E123" s="334">
        <v>70000</v>
      </c>
      <c r="F123" s="274">
        <f>E123/$I$3</f>
        <v>1842.1052631578948</v>
      </c>
      <c r="G123" s="274"/>
      <c r="H123" s="274" t="s">
        <v>31</v>
      </c>
      <c r="I123" s="58"/>
      <c r="J123" s="264"/>
      <c r="K123" s="265"/>
      <c r="L123" s="264"/>
      <c r="M123" s="57"/>
      <c r="N123" s="394"/>
      <c r="O123" s="214"/>
      <c r="P123" s="8">
        <f t="shared" ref="P123:P140" si="313">$E123*N123*O123</f>
        <v>0</v>
      </c>
      <c r="Q123" s="50">
        <f t="shared" ref="Q123:Q140" si="314">P123/$I$3</f>
        <v>0</v>
      </c>
      <c r="S123" s="201">
        <f t="shared" si="288"/>
        <v>0</v>
      </c>
      <c r="T123" s="201">
        <f t="shared" si="288"/>
        <v>0</v>
      </c>
      <c r="U123" s="8">
        <f t="shared" ref="U123:U140" si="315">$E123*S123*T123</f>
        <v>0</v>
      </c>
      <c r="V123" s="50">
        <f t="shared" ref="V123:V140" si="316">U123/$I$3</f>
        <v>0</v>
      </c>
      <c r="X123" s="375">
        <f t="shared" si="289"/>
        <v>0</v>
      </c>
      <c r="Y123" s="201">
        <f t="shared" si="289"/>
        <v>0</v>
      </c>
      <c r="Z123" s="8">
        <f t="shared" ref="Z123:Z140" si="317">$E123*X123*Y123</f>
        <v>0</v>
      </c>
      <c r="AA123" s="50">
        <f t="shared" ref="AA123:AA140" si="318">Z123/$I$3</f>
        <v>0</v>
      </c>
      <c r="AC123" s="375">
        <f t="shared" si="290"/>
        <v>0</v>
      </c>
      <c r="AD123" s="201">
        <f t="shared" si="290"/>
        <v>0</v>
      </c>
      <c r="AE123" s="8">
        <f t="shared" ref="AE123:AE140" si="319">$E123*AC123*AD123</f>
        <v>0</v>
      </c>
      <c r="AF123" s="50">
        <f t="shared" ref="AF123:AF140" si="320">AE123/$I$3</f>
        <v>0</v>
      </c>
      <c r="AH123" s="375">
        <f t="shared" si="291"/>
        <v>0</v>
      </c>
      <c r="AI123" s="201">
        <f t="shared" si="291"/>
        <v>0</v>
      </c>
      <c r="AJ123" s="8">
        <f t="shared" ref="AJ123:AJ140" si="321">$E123*AH123*AI123</f>
        <v>0</v>
      </c>
      <c r="AK123" s="50">
        <f t="shared" ref="AK123:AK140" si="322">AJ123/$I$3</f>
        <v>0</v>
      </c>
      <c r="AM123" s="375">
        <f t="shared" si="292"/>
        <v>0</v>
      </c>
      <c r="AN123" s="201">
        <f t="shared" si="292"/>
        <v>0</v>
      </c>
      <c r="AO123" s="8">
        <f t="shared" ref="AO123:AO140" si="323">$E123*AM123*AN123</f>
        <v>0</v>
      </c>
      <c r="AP123" s="50">
        <f t="shared" ref="AP123:AP140" si="324">AO123/$I$3</f>
        <v>0</v>
      </c>
      <c r="AR123" s="375">
        <f t="shared" si="293"/>
        <v>0</v>
      </c>
      <c r="AS123" s="201">
        <f t="shared" si="293"/>
        <v>0</v>
      </c>
      <c r="AT123" s="8">
        <f t="shared" ref="AT123:AT140" si="325">$E123*AR123*AS123</f>
        <v>0</v>
      </c>
      <c r="AU123" s="50">
        <f t="shared" ref="AU123:AU140" si="326">AT123/$I$3</f>
        <v>0</v>
      </c>
      <c r="AW123" s="375">
        <f t="shared" si="294"/>
        <v>0</v>
      </c>
      <c r="AX123" s="201">
        <f t="shared" si="294"/>
        <v>0</v>
      </c>
      <c r="AY123" s="8">
        <f t="shared" ref="AY123:AY140" si="327">$E123*AW123*AX123</f>
        <v>0</v>
      </c>
      <c r="AZ123" s="50">
        <f t="shared" ref="AZ123:AZ140" si="328">AY123/$I$3</f>
        <v>0</v>
      </c>
      <c r="BB123" s="375">
        <f t="shared" si="295"/>
        <v>0</v>
      </c>
      <c r="BC123" s="201">
        <f t="shared" si="295"/>
        <v>0</v>
      </c>
      <c r="BD123" s="8">
        <f t="shared" ref="BD123:BD140" si="329">$E123*BB123*BC123</f>
        <v>0</v>
      </c>
      <c r="BE123" s="50">
        <f t="shared" ref="BE123:BE140" si="330">BD123/$I$3</f>
        <v>0</v>
      </c>
      <c r="BG123" s="375">
        <f t="shared" si="296"/>
        <v>0</v>
      </c>
      <c r="BH123" s="201">
        <f t="shared" si="296"/>
        <v>0</v>
      </c>
      <c r="BI123" s="8">
        <f t="shared" ref="BI123:BI140" si="331">$E123*BG123*BH123</f>
        <v>0</v>
      </c>
      <c r="BJ123" s="50">
        <f t="shared" ref="BJ123:BJ140" si="332">BI123/$I$3</f>
        <v>0</v>
      </c>
      <c r="BL123" s="375">
        <f t="shared" si="297"/>
        <v>0</v>
      </c>
      <c r="BM123" s="201">
        <f t="shared" si="297"/>
        <v>0</v>
      </c>
      <c r="BN123" s="8">
        <f t="shared" ref="BN123:BN140" si="333">$E123*BL123*BM123</f>
        <v>0</v>
      </c>
      <c r="BO123" s="50">
        <f t="shared" ref="BO123:BO140" si="334">BN123/$I$3</f>
        <v>0</v>
      </c>
      <c r="BQ123" s="375">
        <f t="shared" si="298"/>
        <v>0</v>
      </c>
      <c r="BR123" s="201">
        <f t="shared" si="298"/>
        <v>0</v>
      </c>
      <c r="BS123" s="8">
        <f t="shared" ref="BS123:BS140" si="335">$E123*BQ123*BR123</f>
        <v>0</v>
      </c>
      <c r="BT123" s="50">
        <f t="shared" ref="BT123:BT140" si="336">BS123/$I$3</f>
        <v>0</v>
      </c>
      <c r="BV123" s="375">
        <f t="shared" si="299"/>
        <v>0</v>
      </c>
      <c r="BW123" s="201">
        <f t="shared" si="299"/>
        <v>0</v>
      </c>
      <c r="BX123" s="8">
        <f t="shared" ref="BX123:BX140" si="337">$E123*BV123*BW123</f>
        <v>0</v>
      </c>
      <c r="BY123" s="50">
        <f t="shared" ref="BY123:BY140" si="338">BX123/$I$3</f>
        <v>0</v>
      </c>
      <c r="CA123" s="375">
        <f t="shared" si="300"/>
        <v>0</v>
      </c>
      <c r="CB123" s="201">
        <f t="shared" si="300"/>
        <v>0</v>
      </c>
      <c r="CC123" s="8">
        <f t="shared" ref="CC123:CC140" si="339">$E123*CA123*CB123</f>
        <v>0</v>
      </c>
      <c r="CD123" s="50">
        <f t="shared" ref="CD123:CD140" si="340">CC123/$I$3</f>
        <v>0</v>
      </c>
      <c r="CF123" s="375">
        <f t="shared" si="301"/>
        <v>0</v>
      </c>
      <c r="CG123" s="201">
        <f t="shared" si="301"/>
        <v>0</v>
      </c>
      <c r="CH123" s="8">
        <f t="shared" ref="CH123:CH140" si="341">$E123*CF123*CG123</f>
        <v>0</v>
      </c>
      <c r="CI123" s="50">
        <f t="shared" ref="CI123:CI140" si="342">CH123/$I$3</f>
        <v>0</v>
      </c>
      <c r="CK123" s="375">
        <f t="shared" si="302"/>
        <v>0</v>
      </c>
      <c r="CL123" s="201">
        <f t="shared" si="302"/>
        <v>0</v>
      </c>
      <c r="CM123" s="8">
        <f t="shared" ref="CM123:CM140" si="343">$E123*CK123*CL123</f>
        <v>0</v>
      </c>
      <c r="CN123" s="50">
        <f t="shared" ref="CN123:CN140" si="344">CM123/$I$3</f>
        <v>0</v>
      </c>
      <c r="CP123" s="375">
        <f t="shared" si="303"/>
        <v>0</v>
      </c>
      <c r="CQ123" s="201">
        <f t="shared" si="303"/>
        <v>0</v>
      </c>
      <c r="CR123" s="8">
        <f t="shared" ref="CR123:CR140" si="345">$E123*CP123*CQ123</f>
        <v>0</v>
      </c>
      <c r="CS123" s="50">
        <f t="shared" ref="CS123:CS140" si="346">CR123/$I$3</f>
        <v>0</v>
      </c>
      <c r="CU123" s="375">
        <f t="shared" si="304"/>
        <v>0</v>
      </c>
      <c r="CV123" s="201">
        <f t="shared" si="304"/>
        <v>0</v>
      </c>
      <c r="CW123" s="8">
        <f t="shared" ref="CW123:CW140" si="347">$E123*CU123*CV123</f>
        <v>0</v>
      </c>
      <c r="CX123" s="50">
        <f t="shared" ref="CX123:CX140" si="348">CW123/$I$3</f>
        <v>0</v>
      </c>
      <c r="CZ123" s="375">
        <f t="shared" si="305"/>
        <v>0</v>
      </c>
      <c r="DA123" s="201">
        <f t="shared" si="305"/>
        <v>0</v>
      </c>
      <c r="DB123" s="8">
        <f t="shared" ref="DB123:DB140" si="349">$E123*CZ123*DA123</f>
        <v>0</v>
      </c>
      <c r="DC123" s="50">
        <f t="shared" ref="DC123:DC140" si="350">DB123/$I$3</f>
        <v>0</v>
      </c>
      <c r="DE123" s="375">
        <f t="shared" si="306"/>
        <v>0</v>
      </c>
      <c r="DF123" s="201">
        <f t="shared" si="306"/>
        <v>0</v>
      </c>
      <c r="DG123" s="8">
        <f t="shared" ref="DG123:DG140" si="351">$E123*DE123*DF123</f>
        <v>0</v>
      </c>
      <c r="DH123" s="50">
        <f t="shared" ref="DH123:DH140" si="352">DG123/$I$3</f>
        <v>0</v>
      </c>
      <c r="DJ123" s="375">
        <f t="shared" si="307"/>
        <v>0</v>
      </c>
      <c r="DK123" s="201">
        <f t="shared" si="307"/>
        <v>0</v>
      </c>
      <c r="DL123" s="8">
        <f t="shared" ref="DL123:DL140" si="353">$E123*DJ123*DK123</f>
        <v>0</v>
      </c>
      <c r="DM123" s="50">
        <f t="shared" ref="DM123:DM140" si="354">DL123/$I$3</f>
        <v>0</v>
      </c>
      <c r="DO123" s="375">
        <f t="shared" si="308"/>
        <v>0</v>
      </c>
      <c r="DP123" s="201">
        <f t="shared" si="308"/>
        <v>0</v>
      </c>
      <c r="DQ123" s="8">
        <f t="shared" ref="DQ123:DQ140" si="355">$E123*DO123*DP123</f>
        <v>0</v>
      </c>
      <c r="DR123" s="50">
        <f t="shared" ref="DR123:DR140" si="356">DQ123/$I$3</f>
        <v>0</v>
      </c>
      <c r="DT123" s="51">
        <f t="shared" si="309"/>
        <v>0</v>
      </c>
      <c r="DU123" s="50">
        <f>+DT123/$I$3</f>
        <v>0</v>
      </c>
      <c r="DV123" s="51">
        <v>0</v>
      </c>
      <c r="DW123" s="50">
        <f t="shared" si="311"/>
        <v>0</v>
      </c>
      <c r="DX123" s="51">
        <f t="shared" si="312"/>
        <v>0</v>
      </c>
      <c r="DY123" s="53">
        <f t="shared" si="312"/>
        <v>0</v>
      </c>
      <c r="DZ123" s="307">
        <f>B124</f>
        <v>0</v>
      </c>
    </row>
    <row r="124" spans="1:130" ht="18" customHeight="1" x14ac:dyDescent="0.3">
      <c r="B124" s="431"/>
      <c r="C124" s="522"/>
      <c r="D124" s="433"/>
      <c r="E124" s="425">
        <f>F124*I3</f>
        <v>190000</v>
      </c>
      <c r="F124" s="274">
        <v>5000</v>
      </c>
      <c r="G124" s="274"/>
      <c r="H124" s="274" t="s">
        <v>31</v>
      </c>
      <c r="I124" s="58"/>
      <c r="J124" s="264"/>
      <c r="K124" s="265"/>
      <c r="L124" s="264"/>
      <c r="M124" s="57"/>
      <c r="N124" s="394"/>
      <c r="O124" s="214"/>
      <c r="P124" s="8">
        <f t="shared" si="313"/>
        <v>0</v>
      </c>
      <c r="Q124" s="50">
        <f t="shared" si="314"/>
        <v>0</v>
      </c>
      <c r="S124" s="201">
        <f t="shared" si="288"/>
        <v>0</v>
      </c>
      <c r="T124" s="201">
        <f t="shared" si="288"/>
        <v>0</v>
      </c>
      <c r="U124" s="8">
        <f t="shared" si="315"/>
        <v>0</v>
      </c>
      <c r="V124" s="50">
        <f t="shared" si="316"/>
        <v>0</v>
      </c>
      <c r="X124" s="375">
        <f t="shared" si="289"/>
        <v>0</v>
      </c>
      <c r="Y124" s="201">
        <f t="shared" si="289"/>
        <v>0</v>
      </c>
      <c r="Z124" s="8">
        <f t="shared" si="317"/>
        <v>0</v>
      </c>
      <c r="AA124" s="50">
        <f t="shared" si="318"/>
        <v>0</v>
      </c>
      <c r="AC124" s="375">
        <f t="shared" si="290"/>
        <v>0</v>
      </c>
      <c r="AD124" s="201">
        <f t="shared" si="290"/>
        <v>0</v>
      </c>
      <c r="AE124" s="8">
        <f t="shared" si="319"/>
        <v>0</v>
      </c>
      <c r="AF124" s="50">
        <f t="shared" si="320"/>
        <v>0</v>
      </c>
      <c r="AH124" s="375">
        <f t="shared" si="291"/>
        <v>0</v>
      </c>
      <c r="AI124" s="201">
        <f t="shared" si="291"/>
        <v>0</v>
      </c>
      <c r="AJ124" s="8">
        <f t="shared" si="321"/>
        <v>0</v>
      </c>
      <c r="AK124" s="50">
        <f t="shared" si="322"/>
        <v>0</v>
      </c>
      <c r="AM124" s="375">
        <f t="shared" si="292"/>
        <v>0</v>
      </c>
      <c r="AN124" s="201">
        <f t="shared" si="292"/>
        <v>0</v>
      </c>
      <c r="AO124" s="8">
        <f t="shared" si="323"/>
        <v>0</v>
      </c>
      <c r="AP124" s="50">
        <f t="shared" si="324"/>
        <v>0</v>
      </c>
      <c r="AR124" s="375">
        <f t="shared" si="293"/>
        <v>0</v>
      </c>
      <c r="AS124" s="201">
        <f t="shared" si="293"/>
        <v>0</v>
      </c>
      <c r="AT124" s="8">
        <f t="shared" si="325"/>
        <v>0</v>
      </c>
      <c r="AU124" s="50">
        <f t="shared" si="326"/>
        <v>0</v>
      </c>
      <c r="AW124" s="375">
        <f t="shared" si="294"/>
        <v>0</v>
      </c>
      <c r="AX124" s="201">
        <f t="shared" si="294"/>
        <v>0</v>
      </c>
      <c r="AY124" s="8">
        <f t="shared" si="327"/>
        <v>0</v>
      </c>
      <c r="AZ124" s="50">
        <f t="shared" si="328"/>
        <v>0</v>
      </c>
      <c r="BB124" s="375">
        <f t="shared" si="295"/>
        <v>0</v>
      </c>
      <c r="BC124" s="201">
        <f t="shared" si="295"/>
        <v>0</v>
      </c>
      <c r="BD124" s="8">
        <f t="shared" si="329"/>
        <v>0</v>
      </c>
      <c r="BE124" s="50">
        <f t="shared" si="330"/>
        <v>0</v>
      </c>
      <c r="BG124" s="375">
        <f t="shared" si="296"/>
        <v>0</v>
      </c>
      <c r="BH124" s="201">
        <f t="shared" si="296"/>
        <v>0</v>
      </c>
      <c r="BI124" s="8">
        <f t="shared" si="331"/>
        <v>0</v>
      </c>
      <c r="BJ124" s="50">
        <f t="shared" si="332"/>
        <v>0</v>
      </c>
      <c r="BL124" s="375">
        <f t="shared" si="297"/>
        <v>0</v>
      </c>
      <c r="BM124" s="201">
        <f t="shared" si="297"/>
        <v>0</v>
      </c>
      <c r="BN124" s="8">
        <f t="shared" si="333"/>
        <v>0</v>
      </c>
      <c r="BO124" s="50">
        <f t="shared" si="334"/>
        <v>0</v>
      </c>
      <c r="BQ124" s="375">
        <f t="shared" si="298"/>
        <v>0</v>
      </c>
      <c r="BR124" s="201">
        <f t="shared" si="298"/>
        <v>0</v>
      </c>
      <c r="BS124" s="8">
        <f t="shared" si="335"/>
        <v>0</v>
      </c>
      <c r="BT124" s="50">
        <f t="shared" si="336"/>
        <v>0</v>
      </c>
      <c r="BV124" s="375">
        <f t="shared" si="299"/>
        <v>0</v>
      </c>
      <c r="BW124" s="201">
        <f t="shared" si="299"/>
        <v>0</v>
      </c>
      <c r="BX124" s="8">
        <f t="shared" si="337"/>
        <v>0</v>
      </c>
      <c r="BY124" s="50">
        <f t="shared" si="338"/>
        <v>0</v>
      </c>
      <c r="CA124" s="375">
        <f t="shared" si="300"/>
        <v>0</v>
      </c>
      <c r="CB124" s="201">
        <f t="shared" si="300"/>
        <v>0</v>
      </c>
      <c r="CC124" s="8">
        <f t="shared" si="339"/>
        <v>0</v>
      </c>
      <c r="CD124" s="50">
        <f t="shared" si="340"/>
        <v>0</v>
      </c>
      <c r="CF124" s="375">
        <f t="shared" si="301"/>
        <v>0</v>
      </c>
      <c r="CG124" s="201">
        <f t="shared" si="301"/>
        <v>0</v>
      </c>
      <c r="CH124" s="8">
        <f t="shared" si="341"/>
        <v>0</v>
      </c>
      <c r="CI124" s="50">
        <f t="shared" si="342"/>
        <v>0</v>
      </c>
      <c r="CK124" s="375">
        <f t="shared" si="302"/>
        <v>0</v>
      </c>
      <c r="CL124" s="201">
        <f t="shared" si="302"/>
        <v>0</v>
      </c>
      <c r="CM124" s="8">
        <f t="shared" si="343"/>
        <v>0</v>
      </c>
      <c r="CN124" s="50">
        <f t="shared" si="344"/>
        <v>0</v>
      </c>
      <c r="CP124" s="375">
        <f t="shared" si="303"/>
        <v>0</v>
      </c>
      <c r="CQ124" s="201">
        <f t="shared" si="303"/>
        <v>0</v>
      </c>
      <c r="CR124" s="8">
        <f t="shared" si="345"/>
        <v>0</v>
      </c>
      <c r="CS124" s="50">
        <f t="shared" si="346"/>
        <v>0</v>
      </c>
      <c r="CU124" s="375">
        <f t="shared" si="304"/>
        <v>0</v>
      </c>
      <c r="CV124" s="201">
        <f t="shared" si="304"/>
        <v>0</v>
      </c>
      <c r="CW124" s="8">
        <f t="shared" si="347"/>
        <v>0</v>
      </c>
      <c r="CX124" s="50">
        <f t="shared" si="348"/>
        <v>0</v>
      </c>
      <c r="CZ124" s="375">
        <f t="shared" si="305"/>
        <v>0</v>
      </c>
      <c r="DA124" s="201">
        <f t="shared" si="305"/>
        <v>0</v>
      </c>
      <c r="DB124" s="8">
        <f t="shared" si="349"/>
        <v>0</v>
      </c>
      <c r="DC124" s="50">
        <f t="shared" si="350"/>
        <v>0</v>
      </c>
      <c r="DE124" s="375">
        <f t="shared" si="306"/>
        <v>0</v>
      </c>
      <c r="DF124" s="201">
        <f t="shared" si="306"/>
        <v>0</v>
      </c>
      <c r="DG124" s="8">
        <f t="shared" si="351"/>
        <v>0</v>
      </c>
      <c r="DH124" s="50">
        <f t="shared" si="352"/>
        <v>0</v>
      </c>
      <c r="DJ124" s="375">
        <f t="shared" si="307"/>
        <v>0</v>
      </c>
      <c r="DK124" s="201">
        <f t="shared" si="307"/>
        <v>0</v>
      </c>
      <c r="DL124" s="8">
        <f t="shared" si="353"/>
        <v>0</v>
      </c>
      <c r="DM124" s="50">
        <f t="shared" si="354"/>
        <v>0</v>
      </c>
      <c r="DO124" s="375">
        <f t="shared" si="308"/>
        <v>0</v>
      </c>
      <c r="DP124" s="201">
        <f t="shared" si="308"/>
        <v>0</v>
      </c>
      <c r="DQ124" s="8">
        <f t="shared" si="355"/>
        <v>0</v>
      </c>
      <c r="DR124" s="50">
        <f t="shared" si="356"/>
        <v>0</v>
      </c>
      <c r="DT124" s="51">
        <f t="shared" si="309"/>
        <v>0</v>
      </c>
      <c r="DU124" s="50">
        <f t="shared" ref="DU124:DU139" si="357">+DT124/$I$3</f>
        <v>0</v>
      </c>
      <c r="DV124" s="51">
        <v>0</v>
      </c>
      <c r="DW124" s="50">
        <f t="shared" si="311"/>
        <v>0</v>
      </c>
      <c r="DX124" s="51">
        <f t="shared" si="312"/>
        <v>0</v>
      </c>
      <c r="DY124" s="53">
        <f t="shared" si="312"/>
        <v>0</v>
      </c>
      <c r="DZ124" s="307">
        <f>B125</f>
        <v>0</v>
      </c>
    </row>
    <row r="125" spans="1:130" ht="18" customHeight="1" x14ac:dyDescent="0.3">
      <c r="B125" s="431"/>
      <c r="C125" s="522"/>
      <c r="D125" s="433">
        <v>4</v>
      </c>
      <c r="E125" s="425">
        <f>(5*1500)</f>
        <v>7500</v>
      </c>
      <c r="F125" s="274">
        <f t="shared" ref="F125:F127" si="358">E125/$I$3</f>
        <v>197.36842105263159</v>
      </c>
      <c r="G125" s="274"/>
      <c r="H125" s="274" t="s">
        <v>31</v>
      </c>
      <c r="I125" s="58"/>
      <c r="J125" s="264"/>
      <c r="K125" s="265"/>
      <c r="L125" s="264"/>
      <c r="M125" s="57"/>
      <c r="N125" s="394"/>
      <c r="O125" s="214"/>
      <c r="P125" s="8">
        <f t="shared" si="313"/>
        <v>0</v>
      </c>
      <c r="Q125" s="50">
        <f t="shared" si="314"/>
        <v>0</v>
      </c>
      <c r="S125" s="201">
        <f t="shared" si="288"/>
        <v>0</v>
      </c>
      <c r="T125" s="201">
        <f t="shared" si="288"/>
        <v>0</v>
      </c>
      <c r="U125" s="8">
        <f t="shared" si="315"/>
        <v>0</v>
      </c>
      <c r="V125" s="50">
        <f t="shared" si="316"/>
        <v>0</v>
      </c>
      <c r="X125" s="375">
        <f t="shared" si="289"/>
        <v>0</v>
      </c>
      <c r="Y125" s="201">
        <f t="shared" si="289"/>
        <v>0</v>
      </c>
      <c r="Z125" s="8">
        <f t="shared" si="317"/>
        <v>0</v>
      </c>
      <c r="AA125" s="50">
        <f t="shared" si="318"/>
        <v>0</v>
      </c>
      <c r="AC125" s="375">
        <f t="shared" si="290"/>
        <v>0</v>
      </c>
      <c r="AD125" s="201">
        <f t="shared" si="290"/>
        <v>0</v>
      </c>
      <c r="AE125" s="8">
        <f t="shared" si="319"/>
        <v>0</v>
      </c>
      <c r="AF125" s="50">
        <f t="shared" si="320"/>
        <v>0</v>
      </c>
      <c r="AH125" s="375">
        <f t="shared" si="291"/>
        <v>0</v>
      </c>
      <c r="AI125" s="201">
        <f t="shared" si="291"/>
        <v>0</v>
      </c>
      <c r="AJ125" s="8">
        <f t="shared" si="321"/>
        <v>0</v>
      </c>
      <c r="AK125" s="50">
        <f t="shared" si="322"/>
        <v>0</v>
      </c>
      <c r="AM125" s="375">
        <f t="shared" si="292"/>
        <v>0</v>
      </c>
      <c r="AN125" s="201">
        <f t="shared" si="292"/>
        <v>0</v>
      </c>
      <c r="AO125" s="8">
        <f t="shared" si="323"/>
        <v>0</v>
      </c>
      <c r="AP125" s="50">
        <f t="shared" si="324"/>
        <v>0</v>
      </c>
      <c r="AR125" s="375">
        <f t="shared" si="293"/>
        <v>0</v>
      </c>
      <c r="AS125" s="201">
        <f t="shared" si="293"/>
        <v>0</v>
      </c>
      <c r="AT125" s="8">
        <f t="shared" si="325"/>
        <v>0</v>
      </c>
      <c r="AU125" s="50">
        <f t="shared" si="326"/>
        <v>0</v>
      </c>
      <c r="AW125" s="375">
        <f t="shared" si="294"/>
        <v>0</v>
      </c>
      <c r="AX125" s="201">
        <f t="shared" si="294"/>
        <v>0</v>
      </c>
      <c r="AY125" s="8">
        <f t="shared" si="327"/>
        <v>0</v>
      </c>
      <c r="AZ125" s="50">
        <f t="shared" si="328"/>
        <v>0</v>
      </c>
      <c r="BB125" s="375">
        <f t="shared" si="295"/>
        <v>0</v>
      </c>
      <c r="BC125" s="201">
        <f t="shared" si="295"/>
        <v>0</v>
      </c>
      <c r="BD125" s="8">
        <f t="shared" si="329"/>
        <v>0</v>
      </c>
      <c r="BE125" s="50">
        <f t="shared" si="330"/>
        <v>0</v>
      </c>
      <c r="BG125" s="375">
        <f t="shared" si="296"/>
        <v>0</v>
      </c>
      <c r="BH125" s="201">
        <f t="shared" si="296"/>
        <v>0</v>
      </c>
      <c r="BI125" s="8">
        <f t="shared" si="331"/>
        <v>0</v>
      </c>
      <c r="BJ125" s="50">
        <f t="shared" si="332"/>
        <v>0</v>
      </c>
      <c r="BL125" s="375">
        <f t="shared" si="297"/>
        <v>0</v>
      </c>
      <c r="BM125" s="201">
        <f t="shared" si="297"/>
        <v>0</v>
      </c>
      <c r="BN125" s="8">
        <f t="shared" si="333"/>
        <v>0</v>
      </c>
      <c r="BO125" s="50">
        <f t="shared" si="334"/>
        <v>0</v>
      </c>
      <c r="BQ125" s="375">
        <f t="shared" si="298"/>
        <v>0</v>
      </c>
      <c r="BR125" s="201">
        <f t="shared" si="298"/>
        <v>0</v>
      </c>
      <c r="BS125" s="8">
        <f t="shared" si="335"/>
        <v>0</v>
      </c>
      <c r="BT125" s="50">
        <f t="shared" si="336"/>
        <v>0</v>
      </c>
      <c r="BV125" s="375">
        <f t="shared" si="299"/>
        <v>0</v>
      </c>
      <c r="BW125" s="201">
        <f t="shared" si="299"/>
        <v>0</v>
      </c>
      <c r="BX125" s="8">
        <f t="shared" si="337"/>
        <v>0</v>
      </c>
      <c r="BY125" s="50">
        <f t="shared" si="338"/>
        <v>0</v>
      </c>
      <c r="CA125" s="375">
        <f t="shared" si="300"/>
        <v>0</v>
      </c>
      <c r="CB125" s="201">
        <f t="shared" si="300"/>
        <v>0</v>
      </c>
      <c r="CC125" s="8">
        <f t="shared" si="339"/>
        <v>0</v>
      </c>
      <c r="CD125" s="50">
        <f t="shared" si="340"/>
        <v>0</v>
      </c>
      <c r="CF125" s="375">
        <f t="shared" si="301"/>
        <v>0</v>
      </c>
      <c r="CG125" s="201">
        <f t="shared" si="301"/>
        <v>0</v>
      </c>
      <c r="CH125" s="8">
        <f t="shared" si="341"/>
        <v>0</v>
      </c>
      <c r="CI125" s="50">
        <f t="shared" si="342"/>
        <v>0</v>
      </c>
      <c r="CK125" s="375">
        <f t="shared" si="302"/>
        <v>0</v>
      </c>
      <c r="CL125" s="201">
        <f t="shared" si="302"/>
        <v>0</v>
      </c>
      <c r="CM125" s="8">
        <f t="shared" si="343"/>
        <v>0</v>
      </c>
      <c r="CN125" s="50">
        <f t="shared" si="344"/>
        <v>0</v>
      </c>
      <c r="CP125" s="375">
        <f t="shared" si="303"/>
        <v>0</v>
      </c>
      <c r="CQ125" s="201">
        <f t="shared" si="303"/>
        <v>0</v>
      </c>
      <c r="CR125" s="8">
        <f t="shared" si="345"/>
        <v>0</v>
      </c>
      <c r="CS125" s="50">
        <f t="shared" si="346"/>
        <v>0</v>
      </c>
      <c r="CU125" s="375">
        <f t="shared" si="304"/>
        <v>0</v>
      </c>
      <c r="CV125" s="201">
        <f t="shared" si="304"/>
        <v>0</v>
      </c>
      <c r="CW125" s="8">
        <f t="shared" si="347"/>
        <v>0</v>
      </c>
      <c r="CX125" s="50">
        <f t="shared" si="348"/>
        <v>0</v>
      </c>
      <c r="CZ125" s="375">
        <f t="shared" si="305"/>
        <v>0</v>
      </c>
      <c r="DA125" s="201">
        <f t="shared" si="305"/>
        <v>0</v>
      </c>
      <c r="DB125" s="8">
        <f t="shared" si="349"/>
        <v>0</v>
      </c>
      <c r="DC125" s="50">
        <f t="shared" si="350"/>
        <v>0</v>
      </c>
      <c r="DE125" s="375">
        <f t="shared" si="306"/>
        <v>0</v>
      </c>
      <c r="DF125" s="201">
        <f t="shared" si="306"/>
        <v>0</v>
      </c>
      <c r="DG125" s="8">
        <f t="shared" si="351"/>
        <v>0</v>
      </c>
      <c r="DH125" s="50">
        <f t="shared" si="352"/>
        <v>0</v>
      </c>
      <c r="DJ125" s="375">
        <f t="shared" si="307"/>
        <v>0</v>
      </c>
      <c r="DK125" s="201">
        <f t="shared" si="307"/>
        <v>0</v>
      </c>
      <c r="DL125" s="8">
        <f t="shared" si="353"/>
        <v>0</v>
      </c>
      <c r="DM125" s="50">
        <f t="shared" si="354"/>
        <v>0</v>
      </c>
      <c r="DO125" s="375">
        <f t="shared" si="308"/>
        <v>0</v>
      </c>
      <c r="DP125" s="201">
        <f t="shared" si="308"/>
        <v>0</v>
      </c>
      <c r="DQ125" s="8">
        <f t="shared" si="355"/>
        <v>0</v>
      </c>
      <c r="DR125" s="50">
        <f t="shared" si="356"/>
        <v>0</v>
      </c>
      <c r="DT125" s="51">
        <f t="shared" si="309"/>
        <v>0</v>
      </c>
      <c r="DU125" s="50">
        <f t="shared" si="357"/>
        <v>0</v>
      </c>
      <c r="DV125" s="51">
        <v>0</v>
      </c>
      <c r="DW125" s="50">
        <f t="shared" si="311"/>
        <v>0</v>
      </c>
      <c r="DX125" s="51">
        <f t="shared" si="312"/>
        <v>0</v>
      </c>
      <c r="DY125" s="53">
        <f t="shared" si="312"/>
        <v>0</v>
      </c>
      <c r="DZ125" s="307" t="e">
        <f>#REF!</f>
        <v>#REF!</v>
      </c>
    </row>
    <row r="126" spans="1:130" ht="18" customHeight="1" x14ac:dyDescent="0.3">
      <c r="B126" s="431"/>
      <c r="C126" s="316"/>
      <c r="D126" s="316" t="s">
        <v>709</v>
      </c>
      <c r="E126" s="334">
        <f>(1500*27)</f>
        <v>40500</v>
      </c>
      <c r="F126" s="274">
        <f t="shared" si="358"/>
        <v>1065.7894736842106</v>
      </c>
      <c r="G126" s="274"/>
      <c r="H126" s="274"/>
      <c r="I126" s="270"/>
      <c r="J126" s="58"/>
      <c r="K126" s="265"/>
      <c r="L126" s="264"/>
      <c r="M126" s="271"/>
      <c r="N126" s="394"/>
      <c r="O126" s="214"/>
      <c r="P126" s="8">
        <f t="shared" si="313"/>
        <v>0</v>
      </c>
      <c r="Q126" s="50">
        <f t="shared" si="314"/>
        <v>0</v>
      </c>
      <c r="S126" s="201">
        <f t="shared" si="288"/>
        <v>0</v>
      </c>
      <c r="T126" s="201">
        <f t="shared" si="288"/>
        <v>0</v>
      </c>
      <c r="U126" s="8">
        <f t="shared" si="315"/>
        <v>0</v>
      </c>
      <c r="V126" s="50">
        <f t="shared" si="316"/>
        <v>0</v>
      </c>
      <c r="X126" s="375">
        <f t="shared" si="289"/>
        <v>0</v>
      </c>
      <c r="Y126" s="201">
        <f t="shared" si="289"/>
        <v>0</v>
      </c>
      <c r="Z126" s="8">
        <f t="shared" si="317"/>
        <v>0</v>
      </c>
      <c r="AA126" s="50">
        <f t="shared" si="318"/>
        <v>0</v>
      </c>
      <c r="AC126" s="375">
        <f t="shared" si="290"/>
        <v>0</v>
      </c>
      <c r="AD126" s="201">
        <f t="shared" si="290"/>
        <v>0</v>
      </c>
      <c r="AE126" s="8">
        <f t="shared" si="319"/>
        <v>0</v>
      </c>
      <c r="AF126" s="50">
        <f t="shared" si="320"/>
        <v>0</v>
      </c>
      <c r="AH126" s="375">
        <f t="shared" si="291"/>
        <v>0</v>
      </c>
      <c r="AI126" s="201">
        <f t="shared" si="291"/>
        <v>0</v>
      </c>
      <c r="AJ126" s="8">
        <f t="shared" si="321"/>
        <v>0</v>
      </c>
      <c r="AK126" s="50">
        <f t="shared" si="322"/>
        <v>0</v>
      </c>
      <c r="AM126" s="375">
        <f t="shared" si="292"/>
        <v>0</v>
      </c>
      <c r="AN126" s="201">
        <f t="shared" si="292"/>
        <v>0</v>
      </c>
      <c r="AO126" s="8">
        <f t="shared" si="323"/>
        <v>0</v>
      </c>
      <c r="AP126" s="50">
        <f t="shared" si="324"/>
        <v>0</v>
      </c>
      <c r="AR126" s="375">
        <f t="shared" si="293"/>
        <v>0</v>
      </c>
      <c r="AS126" s="201">
        <f t="shared" si="293"/>
        <v>0</v>
      </c>
      <c r="AT126" s="8">
        <f t="shared" si="325"/>
        <v>0</v>
      </c>
      <c r="AU126" s="50">
        <f t="shared" si="326"/>
        <v>0</v>
      </c>
      <c r="AW126" s="375">
        <f t="shared" si="294"/>
        <v>0</v>
      </c>
      <c r="AX126" s="201">
        <f t="shared" si="294"/>
        <v>0</v>
      </c>
      <c r="AY126" s="8">
        <f t="shared" si="327"/>
        <v>0</v>
      </c>
      <c r="AZ126" s="50">
        <f t="shared" si="328"/>
        <v>0</v>
      </c>
      <c r="BB126" s="375">
        <f t="shared" si="295"/>
        <v>0</v>
      </c>
      <c r="BC126" s="201">
        <f t="shared" si="295"/>
        <v>0</v>
      </c>
      <c r="BD126" s="8">
        <f t="shared" si="329"/>
        <v>0</v>
      </c>
      <c r="BE126" s="50">
        <f t="shared" si="330"/>
        <v>0</v>
      </c>
      <c r="BG126" s="375">
        <f t="shared" si="296"/>
        <v>0</v>
      </c>
      <c r="BH126" s="201">
        <f t="shared" si="296"/>
        <v>0</v>
      </c>
      <c r="BI126" s="8">
        <f t="shared" si="331"/>
        <v>0</v>
      </c>
      <c r="BJ126" s="50">
        <f t="shared" si="332"/>
        <v>0</v>
      </c>
      <c r="BL126" s="375">
        <f t="shared" si="297"/>
        <v>0</v>
      </c>
      <c r="BM126" s="201">
        <f t="shared" si="297"/>
        <v>0</v>
      </c>
      <c r="BN126" s="8">
        <f t="shared" si="333"/>
        <v>0</v>
      </c>
      <c r="BO126" s="50">
        <f t="shared" si="334"/>
        <v>0</v>
      </c>
      <c r="BQ126" s="375">
        <f t="shared" si="298"/>
        <v>0</v>
      </c>
      <c r="BR126" s="201">
        <f t="shared" si="298"/>
        <v>0</v>
      </c>
      <c r="BS126" s="8">
        <f t="shared" si="335"/>
        <v>0</v>
      </c>
      <c r="BT126" s="50">
        <f t="shared" si="336"/>
        <v>0</v>
      </c>
      <c r="BV126" s="375">
        <f t="shared" si="299"/>
        <v>0</v>
      </c>
      <c r="BW126" s="201">
        <f t="shared" si="299"/>
        <v>0</v>
      </c>
      <c r="BX126" s="8">
        <f t="shared" si="337"/>
        <v>0</v>
      </c>
      <c r="BY126" s="50">
        <f t="shared" si="338"/>
        <v>0</v>
      </c>
      <c r="CA126" s="375">
        <f t="shared" si="300"/>
        <v>0</v>
      </c>
      <c r="CB126" s="201">
        <f t="shared" si="300"/>
        <v>0</v>
      </c>
      <c r="CC126" s="8">
        <f t="shared" si="339"/>
        <v>0</v>
      </c>
      <c r="CD126" s="50">
        <f t="shared" si="340"/>
        <v>0</v>
      </c>
      <c r="CF126" s="375">
        <f t="shared" si="301"/>
        <v>0</v>
      </c>
      <c r="CG126" s="201">
        <f t="shared" si="301"/>
        <v>0</v>
      </c>
      <c r="CH126" s="8">
        <f t="shared" si="341"/>
        <v>0</v>
      </c>
      <c r="CI126" s="50">
        <f t="shared" si="342"/>
        <v>0</v>
      </c>
      <c r="CK126" s="375">
        <f t="shared" si="302"/>
        <v>0</v>
      </c>
      <c r="CL126" s="201">
        <f t="shared" si="302"/>
        <v>0</v>
      </c>
      <c r="CM126" s="8">
        <f t="shared" si="343"/>
        <v>0</v>
      </c>
      <c r="CN126" s="50">
        <f t="shared" si="344"/>
        <v>0</v>
      </c>
      <c r="CP126" s="375">
        <f t="shared" si="303"/>
        <v>0</v>
      </c>
      <c r="CQ126" s="201">
        <f t="shared" si="303"/>
        <v>0</v>
      </c>
      <c r="CR126" s="8">
        <f t="shared" si="345"/>
        <v>0</v>
      </c>
      <c r="CS126" s="50">
        <f t="shared" si="346"/>
        <v>0</v>
      </c>
      <c r="CU126" s="375">
        <f t="shared" si="304"/>
        <v>0</v>
      </c>
      <c r="CV126" s="201">
        <f t="shared" si="304"/>
        <v>0</v>
      </c>
      <c r="CW126" s="8">
        <f t="shared" si="347"/>
        <v>0</v>
      </c>
      <c r="CX126" s="50">
        <f t="shared" si="348"/>
        <v>0</v>
      </c>
      <c r="CZ126" s="375">
        <f t="shared" si="305"/>
        <v>0</v>
      </c>
      <c r="DA126" s="201">
        <f t="shared" si="305"/>
        <v>0</v>
      </c>
      <c r="DB126" s="8">
        <f t="shared" si="349"/>
        <v>0</v>
      </c>
      <c r="DC126" s="50">
        <f t="shared" si="350"/>
        <v>0</v>
      </c>
      <c r="DE126" s="375">
        <f t="shared" si="306"/>
        <v>0</v>
      </c>
      <c r="DF126" s="201">
        <f t="shared" si="306"/>
        <v>0</v>
      </c>
      <c r="DG126" s="8">
        <f t="shared" si="351"/>
        <v>0</v>
      </c>
      <c r="DH126" s="50">
        <f t="shared" si="352"/>
        <v>0</v>
      </c>
      <c r="DJ126" s="375">
        <f t="shared" si="307"/>
        <v>0</v>
      </c>
      <c r="DK126" s="201">
        <f t="shared" si="307"/>
        <v>0</v>
      </c>
      <c r="DL126" s="8">
        <f t="shared" si="353"/>
        <v>0</v>
      </c>
      <c r="DM126" s="50">
        <f t="shared" si="354"/>
        <v>0</v>
      </c>
      <c r="DO126" s="375">
        <f t="shared" si="308"/>
        <v>0</v>
      </c>
      <c r="DP126" s="201">
        <f t="shared" si="308"/>
        <v>0</v>
      </c>
      <c r="DQ126" s="8">
        <f t="shared" si="355"/>
        <v>0</v>
      </c>
      <c r="DR126" s="50">
        <f t="shared" si="356"/>
        <v>0</v>
      </c>
      <c r="DT126" s="51">
        <f t="shared" si="309"/>
        <v>0</v>
      </c>
      <c r="DU126" s="50">
        <f t="shared" si="357"/>
        <v>0</v>
      </c>
      <c r="DV126" s="51">
        <v>0</v>
      </c>
      <c r="DW126" s="50">
        <f t="shared" si="311"/>
        <v>0</v>
      </c>
      <c r="DX126" s="51">
        <f t="shared" si="312"/>
        <v>0</v>
      </c>
      <c r="DY126" s="53">
        <f t="shared" si="312"/>
        <v>0</v>
      </c>
      <c r="DZ126" s="307">
        <f t="shared" ref="DZ126:DZ139" si="359">B126</f>
        <v>0</v>
      </c>
    </row>
    <row r="127" spans="1:130" ht="18" customHeight="1" x14ac:dyDescent="0.3">
      <c r="A127" s="6"/>
      <c r="B127" s="431"/>
      <c r="C127" s="316"/>
      <c r="D127" s="316" t="s">
        <v>708</v>
      </c>
      <c r="E127" s="334">
        <f>27*1500</f>
        <v>40500</v>
      </c>
      <c r="F127" s="274">
        <f t="shared" si="358"/>
        <v>1065.7894736842106</v>
      </c>
      <c r="G127" s="274"/>
      <c r="H127" s="274"/>
      <c r="I127" s="58"/>
      <c r="J127" s="58"/>
      <c r="K127" s="265"/>
      <c r="L127" s="264"/>
      <c r="M127" s="57"/>
      <c r="N127" s="394"/>
      <c r="O127" s="214"/>
      <c r="P127" s="8">
        <f t="shared" si="313"/>
        <v>0</v>
      </c>
      <c r="Q127" s="50">
        <f t="shared" si="314"/>
        <v>0</v>
      </c>
      <c r="S127" s="201">
        <f t="shared" si="288"/>
        <v>0</v>
      </c>
      <c r="T127" s="201">
        <f t="shared" si="288"/>
        <v>0</v>
      </c>
      <c r="U127" s="8">
        <f t="shared" si="315"/>
        <v>0</v>
      </c>
      <c r="V127" s="50">
        <f t="shared" si="316"/>
        <v>0</v>
      </c>
      <c r="X127" s="375">
        <f t="shared" si="289"/>
        <v>0</v>
      </c>
      <c r="Y127" s="201">
        <f t="shared" si="289"/>
        <v>0</v>
      </c>
      <c r="Z127" s="8">
        <f t="shared" si="317"/>
        <v>0</v>
      </c>
      <c r="AA127" s="50">
        <f t="shared" si="318"/>
        <v>0</v>
      </c>
      <c r="AC127" s="375">
        <f t="shared" si="290"/>
        <v>0</v>
      </c>
      <c r="AD127" s="201">
        <f t="shared" si="290"/>
        <v>0</v>
      </c>
      <c r="AE127" s="8">
        <f t="shared" si="319"/>
        <v>0</v>
      </c>
      <c r="AF127" s="50">
        <f t="shared" si="320"/>
        <v>0</v>
      </c>
      <c r="AH127" s="375">
        <f t="shared" si="291"/>
        <v>0</v>
      </c>
      <c r="AI127" s="201">
        <f t="shared" si="291"/>
        <v>0</v>
      </c>
      <c r="AJ127" s="8">
        <f t="shared" si="321"/>
        <v>0</v>
      </c>
      <c r="AK127" s="50">
        <f t="shared" si="322"/>
        <v>0</v>
      </c>
      <c r="AM127" s="375">
        <f t="shared" si="292"/>
        <v>0</v>
      </c>
      <c r="AN127" s="201">
        <f t="shared" si="292"/>
        <v>0</v>
      </c>
      <c r="AO127" s="8">
        <f t="shared" si="323"/>
        <v>0</v>
      </c>
      <c r="AP127" s="50">
        <f t="shared" si="324"/>
        <v>0</v>
      </c>
      <c r="AR127" s="375">
        <f t="shared" si="293"/>
        <v>0</v>
      </c>
      <c r="AS127" s="201">
        <f t="shared" si="293"/>
        <v>0</v>
      </c>
      <c r="AT127" s="8">
        <f t="shared" si="325"/>
        <v>0</v>
      </c>
      <c r="AU127" s="50">
        <f t="shared" si="326"/>
        <v>0</v>
      </c>
      <c r="AW127" s="375">
        <f t="shared" si="294"/>
        <v>0</v>
      </c>
      <c r="AX127" s="201">
        <f t="shared" si="294"/>
        <v>0</v>
      </c>
      <c r="AY127" s="8">
        <f t="shared" si="327"/>
        <v>0</v>
      </c>
      <c r="AZ127" s="50">
        <f t="shared" si="328"/>
        <v>0</v>
      </c>
      <c r="BB127" s="375">
        <f t="shared" si="295"/>
        <v>0</v>
      </c>
      <c r="BC127" s="201">
        <f t="shared" si="295"/>
        <v>0</v>
      </c>
      <c r="BD127" s="8">
        <f t="shared" si="329"/>
        <v>0</v>
      </c>
      <c r="BE127" s="50">
        <f t="shared" si="330"/>
        <v>0</v>
      </c>
      <c r="BG127" s="375">
        <f t="shared" si="296"/>
        <v>0</v>
      </c>
      <c r="BH127" s="201">
        <f t="shared" si="296"/>
        <v>0</v>
      </c>
      <c r="BI127" s="8">
        <f t="shared" si="331"/>
        <v>0</v>
      </c>
      <c r="BJ127" s="50">
        <f t="shared" si="332"/>
        <v>0</v>
      </c>
      <c r="BL127" s="375">
        <f t="shared" si="297"/>
        <v>0</v>
      </c>
      <c r="BM127" s="201">
        <f t="shared" si="297"/>
        <v>0</v>
      </c>
      <c r="BN127" s="8">
        <f t="shared" si="333"/>
        <v>0</v>
      </c>
      <c r="BO127" s="50">
        <f t="shared" si="334"/>
        <v>0</v>
      </c>
      <c r="BQ127" s="375">
        <f t="shared" si="298"/>
        <v>0</v>
      </c>
      <c r="BR127" s="201">
        <f t="shared" si="298"/>
        <v>0</v>
      </c>
      <c r="BS127" s="8">
        <f t="shared" si="335"/>
        <v>0</v>
      </c>
      <c r="BT127" s="50">
        <f t="shared" si="336"/>
        <v>0</v>
      </c>
      <c r="BV127" s="375">
        <f t="shared" si="299"/>
        <v>0</v>
      </c>
      <c r="BW127" s="201">
        <f t="shared" si="299"/>
        <v>0</v>
      </c>
      <c r="BX127" s="8">
        <f t="shared" si="337"/>
        <v>0</v>
      </c>
      <c r="BY127" s="50">
        <f t="shared" si="338"/>
        <v>0</v>
      </c>
      <c r="CA127" s="375">
        <f t="shared" si="300"/>
        <v>0</v>
      </c>
      <c r="CB127" s="201">
        <f t="shared" si="300"/>
        <v>0</v>
      </c>
      <c r="CC127" s="8">
        <f t="shared" si="339"/>
        <v>0</v>
      </c>
      <c r="CD127" s="50">
        <f t="shared" si="340"/>
        <v>0</v>
      </c>
      <c r="CF127" s="375">
        <f t="shared" si="301"/>
        <v>0</v>
      </c>
      <c r="CG127" s="201">
        <f t="shared" si="301"/>
        <v>0</v>
      </c>
      <c r="CH127" s="8">
        <f t="shared" si="341"/>
        <v>0</v>
      </c>
      <c r="CI127" s="50">
        <f t="shared" si="342"/>
        <v>0</v>
      </c>
      <c r="CK127" s="375">
        <f t="shared" si="302"/>
        <v>0</v>
      </c>
      <c r="CL127" s="201">
        <f t="shared" si="302"/>
        <v>0</v>
      </c>
      <c r="CM127" s="8">
        <f t="shared" si="343"/>
        <v>0</v>
      </c>
      <c r="CN127" s="50">
        <f t="shared" si="344"/>
        <v>0</v>
      </c>
      <c r="CP127" s="375">
        <f t="shared" si="303"/>
        <v>0</v>
      </c>
      <c r="CQ127" s="201">
        <f t="shared" si="303"/>
        <v>0</v>
      </c>
      <c r="CR127" s="8">
        <f t="shared" si="345"/>
        <v>0</v>
      </c>
      <c r="CS127" s="50">
        <f t="shared" si="346"/>
        <v>0</v>
      </c>
      <c r="CU127" s="375">
        <f t="shared" si="304"/>
        <v>0</v>
      </c>
      <c r="CV127" s="201">
        <f t="shared" si="304"/>
        <v>0</v>
      </c>
      <c r="CW127" s="8">
        <f t="shared" si="347"/>
        <v>0</v>
      </c>
      <c r="CX127" s="50">
        <f t="shared" si="348"/>
        <v>0</v>
      </c>
      <c r="CZ127" s="375">
        <f t="shared" si="305"/>
        <v>0</v>
      </c>
      <c r="DA127" s="201">
        <f t="shared" si="305"/>
        <v>0</v>
      </c>
      <c r="DB127" s="8">
        <f t="shared" si="349"/>
        <v>0</v>
      </c>
      <c r="DC127" s="50">
        <f t="shared" si="350"/>
        <v>0</v>
      </c>
      <c r="DE127" s="375">
        <f t="shared" si="306"/>
        <v>0</v>
      </c>
      <c r="DF127" s="201">
        <f t="shared" si="306"/>
        <v>0</v>
      </c>
      <c r="DG127" s="8">
        <f t="shared" si="351"/>
        <v>0</v>
      </c>
      <c r="DH127" s="50">
        <f t="shared" si="352"/>
        <v>0</v>
      </c>
      <c r="DJ127" s="375">
        <f t="shared" si="307"/>
        <v>0</v>
      </c>
      <c r="DK127" s="201">
        <f t="shared" si="307"/>
        <v>0</v>
      </c>
      <c r="DL127" s="8">
        <f t="shared" si="353"/>
        <v>0</v>
      </c>
      <c r="DM127" s="50">
        <f t="shared" si="354"/>
        <v>0</v>
      </c>
      <c r="DO127" s="375">
        <f t="shared" si="308"/>
        <v>0</v>
      </c>
      <c r="DP127" s="201">
        <f t="shared" si="308"/>
        <v>0</v>
      </c>
      <c r="DQ127" s="8">
        <f t="shared" si="355"/>
        <v>0</v>
      </c>
      <c r="DR127" s="50">
        <f t="shared" si="356"/>
        <v>0</v>
      </c>
      <c r="DT127" s="51">
        <f t="shared" si="309"/>
        <v>0</v>
      </c>
      <c r="DU127" s="50">
        <f t="shared" si="357"/>
        <v>0</v>
      </c>
      <c r="DV127" s="51">
        <v>0</v>
      </c>
      <c r="DW127" s="50">
        <f t="shared" si="311"/>
        <v>0</v>
      </c>
      <c r="DX127" s="51">
        <f t="shared" si="312"/>
        <v>0</v>
      </c>
      <c r="DY127" s="53">
        <f t="shared" si="312"/>
        <v>0</v>
      </c>
      <c r="DZ127" s="307">
        <f t="shared" si="359"/>
        <v>0</v>
      </c>
    </row>
    <row r="128" spans="1:130" ht="18" customHeight="1" x14ac:dyDescent="0.3">
      <c r="B128" s="339"/>
      <c r="C128" s="317"/>
      <c r="D128" s="317"/>
      <c r="E128" s="334"/>
      <c r="F128" s="274"/>
      <c r="G128" s="274"/>
      <c r="H128" s="274"/>
      <c r="I128" s="58"/>
      <c r="J128" s="58"/>
      <c r="K128" s="265"/>
      <c r="L128" s="264"/>
      <c r="M128" s="57"/>
      <c r="N128" s="394"/>
      <c r="O128" s="214"/>
      <c r="P128" s="8">
        <f t="shared" si="313"/>
        <v>0</v>
      </c>
      <c r="Q128" s="50">
        <f t="shared" si="314"/>
        <v>0</v>
      </c>
      <c r="S128" s="201">
        <f t="shared" si="288"/>
        <v>0</v>
      </c>
      <c r="T128" s="201">
        <f t="shared" si="288"/>
        <v>0</v>
      </c>
      <c r="U128" s="8">
        <f t="shared" si="315"/>
        <v>0</v>
      </c>
      <c r="V128" s="50">
        <f t="shared" si="316"/>
        <v>0</v>
      </c>
      <c r="X128" s="375">
        <f t="shared" si="289"/>
        <v>0</v>
      </c>
      <c r="Y128" s="201">
        <f t="shared" si="289"/>
        <v>0</v>
      </c>
      <c r="Z128" s="8">
        <f t="shared" si="317"/>
        <v>0</v>
      </c>
      <c r="AA128" s="50">
        <f t="shared" si="318"/>
        <v>0</v>
      </c>
      <c r="AC128" s="375">
        <f t="shared" si="290"/>
        <v>0</v>
      </c>
      <c r="AD128" s="201">
        <f t="shared" si="290"/>
        <v>0</v>
      </c>
      <c r="AE128" s="8">
        <f t="shared" si="319"/>
        <v>0</v>
      </c>
      <c r="AF128" s="50">
        <f t="shared" si="320"/>
        <v>0</v>
      </c>
      <c r="AH128" s="375">
        <f t="shared" si="291"/>
        <v>0</v>
      </c>
      <c r="AI128" s="201">
        <f t="shared" si="291"/>
        <v>0</v>
      </c>
      <c r="AJ128" s="8">
        <f t="shared" si="321"/>
        <v>0</v>
      </c>
      <c r="AK128" s="50">
        <f t="shared" si="322"/>
        <v>0</v>
      </c>
      <c r="AM128" s="375">
        <f t="shared" si="292"/>
        <v>0</v>
      </c>
      <c r="AN128" s="201">
        <f t="shared" si="292"/>
        <v>0</v>
      </c>
      <c r="AO128" s="8">
        <f t="shared" si="323"/>
        <v>0</v>
      </c>
      <c r="AP128" s="50">
        <f t="shared" si="324"/>
        <v>0</v>
      </c>
      <c r="AR128" s="375">
        <f t="shared" si="293"/>
        <v>0</v>
      </c>
      <c r="AS128" s="201">
        <f t="shared" si="293"/>
        <v>0</v>
      </c>
      <c r="AT128" s="8">
        <f t="shared" si="325"/>
        <v>0</v>
      </c>
      <c r="AU128" s="50">
        <f t="shared" si="326"/>
        <v>0</v>
      </c>
      <c r="AW128" s="375">
        <f t="shared" si="294"/>
        <v>0</v>
      </c>
      <c r="AX128" s="201">
        <f t="shared" si="294"/>
        <v>0</v>
      </c>
      <c r="AY128" s="8">
        <f t="shared" si="327"/>
        <v>0</v>
      </c>
      <c r="AZ128" s="50">
        <f t="shared" si="328"/>
        <v>0</v>
      </c>
      <c r="BB128" s="375">
        <f t="shared" si="295"/>
        <v>0</v>
      </c>
      <c r="BC128" s="201">
        <f t="shared" si="295"/>
        <v>0</v>
      </c>
      <c r="BD128" s="8">
        <f t="shared" si="329"/>
        <v>0</v>
      </c>
      <c r="BE128" s="50">
        <f t="shared" si="330"/>
        <v>0</v>
      </c>
      <c r="BG128" s="375">
        <f t="shared" si="296"/>
        <v>0</v>
      </c>
      <c r="BH128" s="201">
        <f t="shared" si="296"/>
        <v>0</v>
      </c>
      <c r="BI128" s="8">
        <f t="shared" si="331"/>
        <v>0</v>
      </c>
      <c r="BJ128" s="50">
        <f t="shared" si="332"/>
        <v>0</v>
      </c>
      <c r="BL128" s="375">
        <f t="shared" si="297"/>
        <v>0</v>
      </c>
      <c r="BM128" s="201">
        <f t="shared" si="297"/>
        <v>0</v>
      </c>
      <c r="BN128" s="8">
        <f t="shared" si="333"/>
        <v>0</v>
      </c>
      <c r="BO128" s="50">
        <f t="shared" si="334"/>
        <v>0</v>
      </c>
      <c r="BQ128" s="375">
        <f t="shared" si="298"/>
        <v>0</v>
      </c>
      <c r="BR128" s="201">
        <f t="shared" si="298"/>
        <v>0</v>
      </c>
      <c r="BS128" s="8">
        <f t="shared" si="335"/>
        <v>0</v>
      </c>
      <c r="BT128" s="50">
        <f t="shared" si="336"/>
        <v>0</v>
      </c>
      <c r="BV128" s="375">
        <f t="shared" si="299"/>
        <v>0</v>
      </c>
      <c r="BW128" s="201">
        <f t="shared" si="299"/>
        <v>0</v>
      </c>
      <c r="BX128" s="8">
        <f t="shared" si="337"/>
        <v>0</v>
      </c>
      <c r="BY128" s="50">
        <f t="shared" si="338"/>
        <v>0</v>
      </c>
      <c r="CA128" s="375">
        <f t="shared" si="300"/>
        <v>0</v>
      </c>
      <c r="CB128" s="201">
        <f t="shared" si="300"/>
        <v>0</v>
      </c>
      <c r="CC128" s="8">
        <f t="shared" si="339"/>
        <v>0</v>
      </c>
      <c r="CD128" s="50">
        <f t="shared" si="340"/>
        <v>0</v>
      </c>
      <c r="CF128" s="375">
        <f t="shared" si="301"/>
        <v>0</v>
      </c>
      <c r="CG128" s="201">
        <f t="shared" si="301"/>
        <v>0</v>
      </c>
      <c r="CH128" s="8">
        <f t="shared" si="341"/>
        <v>0</v>
      </c>
      <c r="CI128" s="50">
        <f t="shared" si="342"/>
        <v>0</v>
      </c>
      <c r="CK128" s="375">
        <f t="shared" si="302"/>
        <v>0</v>
      </c>
      <c r="CL128" s="201">
        <f t="shared" si="302"/>
        <v>0</v>
      </c>
      <c r="CM128" s="8">
        <f t="shared" si="343"/>
        <v>0</v>
      </c>
      <c r="CN128" s="50">
        <f t="shared" si="344"/>
        <v>0</v>
      </c>
      <c r="CP128" s="375">
        <f t="shared" si="303"/>
        <v>0</v>
      </c>
      <c r="CQ128" s="201">
        <f t="shared" si="303"/>
        <v>0</v>
      </c>
      <c r="CR128" s="8">
        <f t="shared" si="345"/>
        <v>0</v>
      </c>
      <c r="CS128" s="50">
        <f t="shared" si="346"/>
        <v>0</v>
      </c>
      <c r="CU128" s="375">
        <f t="shared" si="304"/>
        <v>0</v>
      </c>
      <c r="CV128" s="201">
        <f t="shared" si="304"/>
        <v>0</v>
      </c>
      <c r="CW128" s="8">
        <f t="shared" si="347"/>
        <v>0</v>
      </c>
      <c r="CX128" s="50">
        <f t="shared" si="348"/>
        <v>0</v>
      </c>
      <c r="CZ128" s="375">
        <f t="shared" si="305"/>
        <v>0</v>
      </c>
      <c r="DA128" s="201">
        <f t="shared" si="305"/>
        <v>0</v>
      </c>
      <c r="DB128" s="8">
        <f t="shared" si="349"/>
        <v>0</v>
      </c>
      <c r="DC128" s="50">
        <f t="shared" si="350"/>
        <v>0</v>
      </c>
      <c r="DE128" s="375">
        <f t="shared" si="306"/>
        <v>0</v>
      </c>
      <c r="DF128" s="201">
        <f t="shared" si="306"/>
        <v>0</v>
      </c>
      <c r="DG128" s="8">
        <f t="shared" si="351"/>
        <v>0</v>
      </c>
      <c r="DH128" s="50">
        <f t="shared" si="352"/>
        <v>0</v>
      </c>
      <c r="DJ128" s="375">
        <f t="shared" si="307"/>
        <v>0</v>
      </c>
      <c r="DK128" s="201">
        <f t="shared" si="307"/>
        <v>0</v>
      </c>
      <c r="DL128" s="8">
        <f t="shared" si="353"/>
        <v>0</v>
      </c>
      <c r="DM128" s="50">
        <f t="shared" si="354"/>
        <v>0</v>
      </c>
      <c r="DO128" s="375">
        <f t="shared" si="308"/>
        <v>0</v>
      </c>
      <c r="DP128" s="201">
        <f t="shared" si="308"/>
        <v>0</v>
      </c>
      <c r="DQ128" s="8">
        <f t="shared" si="355"/>
        <v>0</v>
      </c>
      <c r="DR128" s="50">
        <f t="shared" si="356"/>
        <v>0</v>
      </c>
      <c r="DT128" s="51">
        <f t="shared" si="309"/>
        <v>0</v>
      </c>
      <c r="DU128" s="50">
        <f t="shared" si="357"/>
        <v>0</v>
      </c>
      <c r="DV128" s="51">
        <v>0</v>
      </c>
      <c r="DW128" s="50">
        <f t="shared" si="311"/>
        <v>0</v>
      </c>
      <c r="DX128" s="51">
        <f>+DT128+DV128</f>
        <v>0</v>
      </c>
      <c r="DY128" s="53">
        <f t="shared" si="312"/>
        <v>0</v>
      </c>
      <c r="DZ128" s="307">
        <f t="shared" si="359"/>
        <v>0</v>
      </c>
    </row>
    <row r="129" spans="1:130" ht="18" customHeight="1" x14ac:dyDescent="0.3">
      <c r="B129" s="339"/>
      <c r="C129" s="317"/>
      <c r="D129" s="317"/>
      <c r="E129" s="334"/>
      <c r="F129" s="274"/>
      <c r="G129" s="274"/>
      <c r="H129" s="274"/>
      <c r="I129" s="58"/>
      <c r="J129" s="58"/>
      <c r="K129" s="265"/>
      <c r="L129" s="264"/>
      <c r="M129" s="57"/>
      <c r="N129" s="394"/>
      <c r="O129" s="214"/>
      <c r="P129" s="8">
        <f t="shared" si="313"/>
        <v>0</v>
      </c>
      <c r="Q129" s="50">
        <f t="shared" si="314"/>
        <v>0</v>
      </c>
      <c r="S129" s="201">
        <f t="shared" si="288"/>
        <v>0</v>
      </c>
      <c r="T129" s="201">
        <f t="shared" si="288"/>
        <v>0</v>
      </c>
      <c r="U129" s="8">
        <f t="shared" si="315"/>
        <v>0</v>
      </c>
      <c r="V129" s="50">
        <f t="shared" si="316"/>
        <v>0</v>
      </c>
      <c r="X129" s="375">
        <f t="shared" si="289"/>
        <v>0</v>
      </c>
      <c r="Y129" s="201">
        <f t="shared" si="289"/>
        <v>0</v>
      </c>
      <c r="Z129" s="8">
        <f t="shared" si="317"/>
        <v>0</v>
      </c>
      <c r="AA129" s="50">
        <f t="shared" si="318"/>
        <v>0</v>
      </c>
      <c r="AC129" s="375">
        <f t="shared" si="290"/>
        <v>0</v>
      </c>
      <c r="AD129" s="201">
        <f t="shared" si="290"/>
        <v>0</v>
      </c>
      <c r="AE129" s="8">
        <f t="shared" si="319"/>
        <v>0</v>
      </c>
      <c r="AF129" s="50">
        <f t="shared" si="320"/>
        <v>0</v>
      </c>
      <c r="AH129" s="375">
        <f t="shared" si="291"/>
        <v>0</v>
      </c>
      <c r="AI129" s="201">
        <f t="shared" si="291"/>
        <v>0</v>
      </c>
      <c r="AJ129" s="8">
        <f t="shared" si="321"/>
        <v>0</v>
      </c>
      <c r="AK129" s="50">
        <f t="shared" si="322"/>
        <v>0</v>
      </c>
      <c r="AM129" s="375">
        <f t="shared" si="292"/>
        <v>0</v>
      </c>
      <c r="AN129" s="201">
        <f t="shared" si="292"/>
        <v>0</v>
      </c>
      <c r="AO129" s="8">
        <f t="shared" si="323"/>
        <v>0</v>
      </c>
      <c r="AP129" s="50">
        <f t="shared" si="324"/>
        <v>0</v>
      </c>
      <c r="AR129" s="375">
        <f t="shared" si="293"/>
        <v>0</v>
      </c>
      <c r="AS129" s="201">
        <f t="shared" si="293"/>
        <v>0</v>
      </c>
      <c r="AT129" s="8">
        <f t="shared" si="325"/>
        <v>0</v>
      </c>
      <c r="AU129" s="50">
        <f t="shared" si="326"/>
        <v>0</v>
      </c>
      <c r="AW129" s="375">
        <f t="shared" si="294"/>
        <v>0</v>
      </c>
      <c r="AX129" s="201">
        <f t="shared" si="294"/>
        <v>0</v>
      </c>
      <c r="AY129" s="8">
        <f t="shared" si="327"/>
        <v>0</v>
      </c>
      <c r="AZ129" s="50">
        <f t="shared" si="328"/>
        <v>0</v>
      </c>
      <c r="BB129" s="375">
        <f t="shared" si="295"/>
        <v>0</v>
      </c>
      <c r="BC129" s="201">
        <f t="shared" si="295"/>
        <v>0</v>
      </c>
      <c r="BD129" s="8">
        <f t="shared" si="329"/>
        <v>0</v>
      </c>
      <c r="BE129" s="50">
        <f t="shared" si="330"/>
        <v>0</v>
      </c>
      <c r="BG129" s="375">
        <f t="shared" si="296"/>
        <v>0</v>
      </c>
      <c r="BH129" s="201">
        <f t="shared" si="296"/>
        <v>0</v>
      </c>
      <c r="BI129" s="8">
        <f t="shared" si="331"/>
        <v>0</v>
      </c>
      <c r="BJ129" s="50">
        <f t="shared" si="332"/>
        <v>0</v>
      </c>
      <c r="BL129" s="375">
        <f t="shared" si="297"/>
        <v>0</v>
      </c>
      <c r="BM129" s="201">
        <f t="shared" si="297"/>
        <v>0</v>
      </c>
      <c r="BN129" s="8">
        <f t="shared" si="333"/>
        <v>0</v>
      </c>
      <c r="BO129" s="50">
        <f t="shared" si="334"/>
        <v>0</v>
      </c>
      <c r="BQ129" s="375">
        <f t="shared" si="298"/>
        <v>0</v>
      </c>
      <c r="BR129" s="201">
        <f t="shared" si="298"/>
        <v>0</v>
      </c>
      <c r="BS129" s="8">
        <f t="shared" si="335"/>
        <v>0</v>
      </c>
      <c r="BT129" s="50">
        <f t="shared" si="336"/>
        <v>0</v>
      </c>
      <c r="BV129" s="375">
        <f t="shared" si="299"/>
        <v>0</v>
      </c>
      <c r="BW129" s="201">
        <f t="shared" si="299"/>
        <v>0</v>
      </c>
      <c r="BX129" s="8">
        <f t="shared" si="337"/>
        <v>0</v>
      </c>
      <c r="BY129" s="50">
        <f t="shared" si="338"/>
        <v>0</v>
      </c>
      <c r="CA129" s="375">
        <f t="shared" si="300"/>
        <v>0</v>
      </c>
      <c r="CB129" s="201">
        <f t="shared" si="300"/>
        <v>0</v>
      </c>
      <c r="CC129" s="8">
        <f t="shared" si="339"/>
        <v>0</v>
      </c>
      <c r="CD129" s="50">
        <f t="shared" si="340"/>
        <v>0</v>
      </c>
      <c r="CF129" s="375">
        <f t="shared" si="301"/>
        <v>0</v>
      </c>
      <c r="CG129" s="201">
        <f t="shared" si="301"/>
        <v>0</v>
      </c>
      <c r="CH129" s="8">
        <f t="shared" si="341"/>
        <v>0</v>
      </c>
      <c r="CI129" s="50">
        <f t="shared" si="342"/>
        <v>0</v>
      </c>
      <c r="CK129" s="375">
        <f t="shared" si="302"/>
        <v>0</v>
      </c>
      <c r="CL129" s="201">
        <f t="shared" si="302"/>
        <v>0</v>
      </c>
      <c r="CM129" s="8">
        <f t="shared" si="343"/>
        <v>0</v>
      </c>
      <c r="CN129" s="50">
        <f t="shared" si="344"/>
        <v>0</v>
      </c>
      <c r="CP129" s="375">
        <f t="shared" si="303"/>
        <v>0</v>
      </c>
      <c r="CQ129" s="201">
        <f t="shared" si="303"/>
        <v>0</v>
      </c>
      <c r="CR129" s="8">
        <f t="shared" si="345"/>
        <v>0</v>
      </c>
      <c r="CS129" s="50">
        <f t="shared" si="346"/>
        <v>0</v>
      </c>
      <c r="CU129" s="375">
        <f t="shared" si="304"/>
        <v>0</v>
      </c>
      <c r="CV129" s="201">
        <f t="shared" si="304"/>
        <v>0</v>
      </c>
      <c r="CW129" s="8">
        <f t="shared" si="347"/>
        <v>0</v>
      </c>
      <c r="CX129" s="50">
        <f t="shared" si="348"/>
        <v>0</v>
      </c>
      <c r="CZ129" s="375">
        <f t="shared" si="305"/>
        <v>0</v>
      </c>
      <c r="DA129" s="201">
        <f t="shared" si="305"/>
        <v>0</v>
      </c>
      <c r="DB129" s="8">
        <f t="shared" si="349"/>
        <v>0</v>
      </c>
      <c r="DC129" s="50">
        <f t="shared" si="350"/>
        <v>0</v>
      </c>
      <c r="DE129" s="375">
        <f t="shared" si="306"/>
        <v>0</v>
      </c>
      <c r="DF129" s="201">
        <f t="shared" si="306"/>
        <v>0</v>
      </c>
      <c r="DG129" s="8">
        <f t="shared" si="351"/>
        <v>0</v>
      </c>
      <c r="DH129" s="50">
        <f t="shared" si="352"/>
        <v>0</v>
      </c>
      <c r="DJ129" s="375">
        <f t="shared" si="307"/>
        <v>0</v>
      </c>
      <c r="DK129" s="201">
        <f t="shared" si="307"/>
        <v>0</v>
      </c>
      <c r="DL129" s="8">
        <f t="shared" si="353"/>
        <v>0</v>
      </c>
      <c r="DM129" s="50">
        <f t="shared" si="354"/>
        <v>0</v>
      </c>
      <c r="DO129" s="375">
        <f t="shared" si="308"/>
        <v>0</v>
      </c>
      <c r="DP129" s="201">
        <f t="shared" si="308"/>
        <v>0</v>
      </c>
      <c r="DQ129" s="8">
        <f t="shared" si="355"/>
        <v>0</v>
      </c>
      <c r="DR129" s="50">
        <f t="shared" si="356"/>
        <v>0</v>
      </c>
      <c r="DT129" s="51">
        <f t="shared" si="309"/>
        <v>0</v>
      </c>
      <c r="DU129" s="50">
        <f t="shared" si="357"/>
        <v>0</v>
      </c>
      <c r="DV129" s="51">
        <v>0</v>
      </c>
      <c r="DW129" s="50">
        <f t="shared" si="311"/>
        <v>0</v>
      </c>
      <c r="DX129" s="51">
        <f>+DT129+DV129</f>
        <v>0</v>
      </c>
      <c r="DY129" s="52">
        <f t="shared" si="312"/>
        <v>0</v>
      </c>
      <c r="DZ129" s="307">
        <f t="shared" si="359"/>
        <v>0</v>
      </c>
    </row>
    <row r="130" spans="1:130" ht="18" customHeight="1" x14ac:dyDescent="0.3">
      <c r="B130" s="339"/>
      <c r="C130" s="318"/>
      <c r="D130" s="318"/>
      <c r="E130" s="334"/>
      <c r="F130" s="274"/>
      <c r="G130" s="274"/>
      <c r="H130" s="274"/>
      <c r="I130" s="58"/>
      <c r="J130" s="58"/>
      <c r="K130" s="265"/>
      <c r="L130" s="264"/>
      <c r="M130" s="57"/>
      <c r="N130" s="394"/>
      <c r="O130" s="214"/>
      <c r="P130" s="8">
        <f t="shared" si="313"/>
        <v>0</v>
      </c>
      <c r="Q130" s="50">
        <f t="shared" si="314"/>
        <v>0</v>
      </c>
      <c r="S130" s="201">
        <f t="shared" si="288"/>
        <v>0</v>
      </c>
      <c r="T130" s="201">
        <f t="shared" si="288"/>
        <v>0</v>
      </c>
      <c r="U130" s="8">
        <f t="shared" si="315"/>
        <v>0</v>
      </c>
      <c r="V130" s="50">
        <f t="shared" si="316"/>
        <v>0</v>
      </c>
      <c r="X130" s="375">
        <f t="shared" si="289"/>
        <v>0</v>
      </c>
      <c r="Y130" s="201">
        <f t="shared" si="289"/>
        <v>0</v>
      </c>
      <c r="Z130" s="8">
        <f t="shared" si="317"/>
        <v>0</v>
      </c>
      <c r="AA130" s="50">
        <f t="shared" si="318"/>
        <v>0</v>
      </c>
      <c r="AC130" s="375">
        <f t="shared" si="290"/>
        <v>0</v>
      </c>
      <c r="AD130" s="201">
        <f t="shared" si="290"/>
        <v>0</v>
      </c>
      <c r="AE130" s="8">
        <f t="shared" si="319"/>
        <v>0</v>
      </c>
      <c r="AF130" s="50">
        <f t="shared" si="320"/>
        <v>0</v>
      </c>
      <c r="AH130" s="375">
        <f t="shared" si="291"/>
        <v>0</v>
      </c>
      <c r="AI130" s="201">
        <f t="shared" si="291"/>
        <v>0</v>
      </c>
      <c r="AJ130" s="8">
        <f t="shared" si="321"/>
        <v>0</v>
      </c>
      <c r="AK130" s="50">
        <f t="shared" si="322"/>
        <v>0</v>
      </c>
      <c r="AM130" s="375">
        <f t="shared" si="292"/>
        <v>0</v>
      </c>
      <c r="AN130" s="201">
        <f t="shared" si="292"/>
        <v>0</v>
      </c>
      <c r="AO130" s="8">
        <f t="shared" si="323"/>
        <v>0</v>
      </c>
      <c r="AP130" s="50">
        <f t="shared" si="324"/>
        <v>0</v>
      </c>
      <c r="AR130" s="375">
        <f t="shared" si="293"/>
        <v>0</v>
      </c>
      <c r="AS130" s="201">
        <f t="shared" si="293"/>
        <v>0</v>
      </c>
      <c r="AT130" s="8">
        <f t="shared" si="325"/>
        <v>0</v>
      </c>
      <c r="AU130" s="50">
        <f t="shared" si="326"/>
        <v>0</v>
      </c>
      <c r="AW130" s="375">
        <f t="shared" si="294"/>
        <v>0</v>
      </c>
      <c r="AX130" s="201">
        <f t="shared" si="294"/>
        <v>0</v>
      </c>
      <c r="AY130" s="8">
        <f t="shared" si="327"/>
        <v>0</v>
      </c>
      <c r="AZ130" s="50">
        <f t="shared" si="328"/>
        <v>0</v>
      </c>
      <c r="BB130" s="375">
        <f t="shared" si="295"/>
        <v>0</v>
      </c>
      <c r="BC130" s="201">
        <f t="shared" si="295"/>
        <v>0</v>
      </c>
      <c r="BD130" s="8">
        <f t="shared" si="329"/>
        <v>0</v>
      </c>
      <c r="BE130" s="50">
        <f t="shared" si="330"/>
        <v>0</v>
      </c>
      <c r="BG130" s="375">
        <f t="shared" si="296"/>
        <v>0</v>
      </c>
      <c r="BH130" s="201">
        <f t="shared" si="296"/>
        <v>0</v>
      </c>
      <c r="BI130" s="8">
        <f t="shared" si="331"/>
        <v>0</v>
      </c>
      <c r="BJ130" s="50">
        <f t="shared" si="332"/>
        <v>0</v>
      </c>
      <c r="BL130" s="375">
        <f t="shared" si="297"/>
        <v>0</v>
      </c>
      <c r="BM130" s="201">
        <f t="shared" si="297"/>
        <v>0</v>
      </c>
      <c r="BN130" s="8">
        <f t="shared" si="333"/>
        <v>0</v>
      </c>
      <c r="BO130" s="50">
        <f t="shared" si="334"/>
        <v>0</v>
      </c>
      <c r="BQ130" s="375">
        <f t="shared" si="298"/>
        <v>0</v>
      </c>
      <c r="BR130" s="201">
        <f t="shared" si="298"/>
        <v>0</v>
      </c>
      <c r="BS130" s="8">
        <f t="shared" si="335"/>
        <v>0</v>
      </c>
      <c r="BT130" s="50">
        <f t="shared" si="336"/>
        <v>0</v>
      </c>
      <c r="BV130" s="375">
        <f t="shared" si="299"/>
        <v>0</v>
      </c>
      <c r="BW130" s="201">
        <f t="shared" si="299"/>
        <v>0</v>
      </c>
      <c r="BX130" s="8">
        <f t="shared" si="337"/>
        <v>0</v>
      </c>
      <c r="BY130" s="50">
        <f t="shared" si="338"/>
        <v>0</v>
      </c>
      <c r="CA130" s="375">
        <f t="shared" si="300"/>
        <v>0</v>
      </c>
      <c r="CB130" s="201">
        <f t="shared" si="300"/>
        <v>0</v>
      </c>
      <c r="CC130" s="8">
        <f t="shared" si="339"/>
        <v>0</v>
      </c>
      <c r="CD130" s="50">
        <f t="shared" si="340"/>
        <v>0</v>
      </c>
      <c r="CF130" s="375">
        <f t="shared" si="301"/>
        <v>0</v>
      </c>
      <c r="CG130" s="201">
        <f t="shared" si="301"/>
        <v>0</v>
      </c>
      <c r="CH130" s="8">
        <f t="shared" si="341"/>
        <v>0</v>
      </c>
      <c r="CI130" s="50">
        <f t="shared" si="342"/>
        <v>0</v>
      </c>
      <c r="CK130" s="375">
        <f t="shared" si="302"/>
        <v>0</v>
      </c>
      <c r="CL130" s="201">
        <f t="shared" si="302"/>
        <v>0</v>
      </c>
      <c r="CM130" s="8">
        <f t="shared" si="343"/>
        <v>0</v>
      </c>
      <c r="CN130" s="50">
        <f t="shared" si="344"/>
        <v>0</v>
      </c>
      <c r="CP130" s="375">
        <f t="shared" si="303"/>
        <v>0</v>
      </c>
      <c r="CQ130" s="201">
        <f t="shared" si="303"/>
        <v>0</v>
      </c>
      <c r="CR130" s="8">
        <f t="shared" si="345"/>
        <v>0</v>
      </c>
      <c r="CS130" s="50">
        <f t="shared" si="346"/>
        <v>0</v>
      </c>
      <c r="CU130" s="375">
        <f t="shared" si="304"/>
        <v>0</v>
      </c>
      <c r="CV130" s="201">
        <f t="shared" si="304"/>
        <v>0</v>
      </c>
      <c r="CW130" s="8">
        <f t="shared" si="347"/>
        <v>0</v>
      </c>
      <c r="CX130" s="50">
        <f t="shared" si="348"/>
        <v>0</v>
      </c>
      <c r="CZ130" s="375">
        <f t="shared" si="305"/>
        <v>0</v>
      </c>
      <c r="DA130" s="201">
        <f t="shared" si="305"/>
        <v>0</v>
      </c>
      <c r="DB130" s="8">
        <f t="shared" si="349"/>
        <v>0</v>
      </c>
      <c r="DC130" s="50">
        <f t="shared" si="350"/>
        <v>0</v>
      </c>
      <c r="DE130" s="375">
        <f t="shared" si="306"/>
        <v>0</v>
      </c>
      <c r="DF130" s="201">
        <f t="shared" si="306"/>
        <v>0</v>
      </c>
      <c r="DG130" s="8">
        <f t="shared" si="351"/>
        <v>0</v>
      </c>
      <c r="DH130" s="50">
        <f t="shared" si="352"/>
        <v>0</v>
      </c>
      <c r="DJ130" s="375">
        <f t="shared" si="307"/>
        <v>0</v>
      </c>
      <c r="DK130" s="201">
        <f t="shared" si="307"/>
        <v>0</v>
      </c>
      <c r="DL130" s="8">
        <f t="shared" si="353"/>
        <v>0</v>
      </c>
      <c r="DM130" s="50">
        <f t="shared" si="354"/>
        <v>0</v>
      </c>
      <c r="DO130" s="375">
        <f t="shared" si="308"/>
        <v>0</v>
      </c>
      <c r="DP130" s="201">
        <f t="shared" si="308"/>
        <v>0</v>
      </c>
      <c r="DQ130" s="8">
        <f t="shared" si="355"/>
        <v>0</v>
      </c>
      <c r="DR130" s="50">
        <f t="shared" si="356"/>
        <v>0</v>
      </c>
      <c r="DT130" s="51">
        <f t="shared" si="309"/>
        <v>0</v>
      </c>
      <c r="DU130" s="50">
        <f t="shared" si="357"/>
        <v>0</v>
      </c>
      <c r="DV130" s="51">
        <v>0</v>
      </c>
      <c r="DW130" s="50">
        <f t="shared" si="311"/>
        <v>0</v>
      </c>
      <c r="DX130" s="51">
        <f t="shared" ref="DX130:DY139" si="360">+DT130+DV130</f>
        <v>0</v>
      </c>
      <c r="DY130" s="52">
        <f t="shared" si="312"/>
        <v>0</v>
      </c>
      <c r="DZ130" s="307">
        <f t="shared" si="359"/>
        <v>0</v>
      </c>
    </row>
    <row r="131" spans="1:130" ht="18" customHeight="1" x14ac:dyDescent="0.3">
      <c r="B131" s="54"/>
      <c r="C131" s="54"/>
      <c r="D131" s="54"/>
      <c r="E131" s="239"/>
      <c r="F131" s="263"/>
      <c r="G131" s="274"/>
      <c r="H131" s="263"/>
      <c r="I131" s="56"/>
      <c r="J131" s="56"/>
      <c r="K131" s="265"/>
      <c r="L131" s="264"/>
      <c r="M131" s="57"/>
      <c r="N131" s="394"/>
      <c r="O131" s="214"/>
      <c r="P131" s="8">
        <f t="shared" si="313"/>
        <v>0</v>
      </c>
      <c r="Q131" s="50">
        <f t="shared" si="314"/>
        <v>0</v>
      </c>
      <c r="S131" s="201">
        <f t="shared" si="288"/>
        <v>0</v>
      </c>
      <c r="T131" s="201">
        <f t="shared" si="288"/>
        <v>0</v>
      </c>
      <c r="U131" s="8">
        <f t="shared" si="315"/>
        <v>0</v>
      </c>
      <c r="V131" s="50">
        <f t="shared" si="316"/>
        <v>0</v>
      </c>
      <c r="X131" s="375">
        <f t="shared" si="289"/>
        <v>0</v>
      </c>
      <c r="Y131" s="201">
        <f t="shared" si="289"/>
        <v>0</v>
      </c>
      <c r="Z131" s="8">
        <f t="shared" si="317"/>
        <v>0</v>
      </c>
      <c r="AA131" s="50">
        <f t="shared" si="318"/>
        <v>0</v>
      </c>
      <c r="AC131" s="375">
        <f t="shared" si="290"/>
        <v>0</v>
      </c>
      <c r="AD131" s="201">
        <f t="shared" si="290"/>
        <v>0</v>
      </c>
      <c r="AE131" s="8">
        <f t="shared" si="319"/>
        <v>0</v>
      </c>
      <c r="AF131" s="50">
        <f t="shared" si="320"/>
        <v>0</v>
      </c>
      <c r="AH131" s="375">
        <f t="shared" si="291"/>
        <v>0</v>
      </c>
      <c r="AI131" s="201">
        <f t="shared" si="291"/>
        <v>0</v>
      </c>
      <c r="AJ131" s="8">
        <f t="shared" si="321"/>
        <v>0</v>
      </c>
      <c r="AK131" s="50">
        <f t="shared" si="322"/>
        <v>0</v>
      </c>
      <c r="AM131" s="375">
        <f t="shared" si="292"/>
        <v>0</v>
      </c>
      <c r="AN131" s="201">
        <f t="shared" si="292"/>
        <v>0</v>
      </c>
      <c r="AO131" s="8">
        <f t="shared" si="323"/>
        <v>0</v>
      </c>
      <c r="AP131" s="50">
        <f t="shared" si="324"/>
        <v>0</v>
      </c>
      <c r="AR131" s="375">
        <f t="shared" si="293"/>
        <v>0</v>
      </c>
      <c r="AS131" s="201">
        <f t="shared" si="293"/>
        <v>0</v>
      </c>
      <c r="AT131" s="8">
        <f t="shared" si="325"/>
        <v>0</v>
      </c>
      <c r="AU131" s="50">
        <f t="shared" si="326"/>
        <v>0</v>
      </c>
      <c r="AW131" s="375">
        <f t="shared" si="294"/>
        <v>0</v>
      </c>
      <c r="AX131" s="201">
        <f t="shared" si="294"/>
        <v>0</v>
      </c>
      <c r="AY131" s="8">
        <f t="shared" si="327"/>
        <v>0</v>
      </c>
      <c r="AZ131" s="50">
        <f t="shared" si="328"/>
        <v>0</v>
      </c>
      <c r="BB131" s="375">
        <f t="shared" si="295"/>
        <v>0</v>
      </c>
      <c r="BC131" s="201">
        <f t="shared" si="295"/>
        <v>0</v>
      </c>
      <c r="BD131" s="8">
        <f t="shared" si="329"/>
        <v>0</v>
      </c>
      <c r="BE131" s="50">
        <f t="shared" si="330"/>
        <v>0</v>
      </c>
      <c r="BG131" s="375">
        <f t="shared" si="296"/>
        <v>0</v>
      </c>
      <c r="BH131" s="201">
        <f t="shared" si="296"/>
        <v>0</v>
      </c>
      <c r="BI131" s="8">
        <f t="shared" si="331"/>
        <v>0</v>
      </c>
      <c r="BJ131" s="50">
        <f t="shared" si="332"/>
        <v>0</v>
      </c>
      <c r="BL131" s="375">
        <f t="shared" si="297"/>
        <v>0</v>
      </c>
      <c r="BM131" s="201">
        <f t="shared" si="297"/>
        <v>0</v>
      </c>
      <c r="BN131" s="8">
        <f t="shared" si="333"/>
        <v>0</v>
      </c>
      <c r="BO131" s="50">
        <f t="shared" si="334"/>
        <v>0</v>
      </c>
      <c r="BQ131" s="375">
        <f t="shared" si="298"/>
        <v>0</v>
      </c>
      <c r="BR131" s="201">
        <f t="shared" si="298"/>
        <v>0</v>
      </c>
      <c r="BS131" s="8">
        <f t="shared" si="335"/>
        <v>0</v>
      </c>
      <c r="BT131" s="50">
        <f t="shared" si="336"/>
        <v>0</v>
      </c>
      <c r="BV131" s="375">
        <f t="shared" si="299"/>
        <v>0</v>
      </c>
      <c r="BW131" s="201">
        <f t="shared" si="299"/>
        <v>0</v>
      </c>
      <c r="BX131" s="8">
        <f t="shared" si="337"/>
        <v>0</v>
      </c>
      <c r="BY131" s="50">
        <f t="shared" si="338"/>
        <v>0</v>
      </c>
      <c r="CA131" s="375">
        <f t="shared" si="300"/>
        <v>0</v>
      </c>
      <c r="CB131" s="201">
        <f t="shared" si="300"/>
        <v>0</v>
      </c>
      <c r="CC131" s="8">
        <f t="shared" si="339"/>
        <v>0</v>
      </c>
      <c r="CD131" s="50">
        <f t="shared" si="340"/>
        <v>0</v>
      </c>
      <c r="CF131" s="375">
        <f t="shared" si="301"/>
        <v>0</v>
      </c>
      <c r="CG131" s="201">
        <f t="shared" si="301"/>
        <v>0</v>
      </c>
      <c r="CH131" s="8">
        <f t="shared" si="341"/>
        <v>0</v>
      </c>
      <c r="CI131" s="50">
        <f t="shared" si="342"/>
        <v>0</v>
      </c>
      <c r="CK131" s="375">
        <f t="shared" si="302"/>
        <v>0</v>
      </c>
      <c r="CL131" s="201">
        <f t="shared" si="302"/>
        <v>0</v>
      </c>
      <c r="CM131" s="8">
        <f t="shared" si="343"/>
        <v>0</v>
      </c>
      <c r="CN131" s="50">
        <f t="shared" si="344"/>
        <v>0</v>
      </c>
      <c r="CP131" s="375">
        <f t="shared" si="303"/>
        <v>0</v>
      </c>
      <c r="CQ131" s="201">
        <f t="shared" si="303"/>
        <v>0</v>
      </c>
      <c r="CR131" s="8">
        <f t="shared" si="345"/>
        <v>0</v>
      </c>
      <c r="CS131" s="50">
        <f t="shared" si="346"/>
        <v>0</v>
      </c>
      <c r="CU131" s="375">
        <f t="shared" si="304"/>
        <v>0</v>
      </c>
      <c r="CV131" s="201">
        <f t="shared" si="304"/>
        <v>0</v>
      </c>
      <c r="CW131" s="8">
        <f t="shared" si="347"/>
        <v>0</v>
      </c>
      <c r="CX131" s="50">
        <f t="shared" si="348"/>
        <v>0</v>
      </c>
      <c r="CZ131" s="375">
        <f t="shared" si="305"/>
        <v>0</v>
      </c>
      <c r="DA131" s="201">
        <f t="shared" si="305"/>
        <v>0</v>
      </c>
      <c r="DB131" s="8">
        <f t="shared" si="349"/>
        <v>0</v>
      </c>
      <c r="DC131" s="50">
        <f t="shared" si="350"/>
        <v>0</v>
      </c>
      <c r="DE131" s="375">
        <f t="shared" si="306"/>
        <v>0</v>
      </c>
      <c r="DF131" s="201">
        <f t="shared" si="306"/>
        <v>0</v>
      </c>
      <c r="DG131" s="8">
        <f t="shared" si="351"/>
        <v>0</v>
      </c>
      <c r="DH131" s="50">
        <f t="shared" si="352"/>
        <v>0</v>
      </c>
      <c r="DJ131" s="375">
        <f t="shared" si="307"/>
        <v>0</v>
      </c>
      <c r="DK131" s="201">
        <f t="shared" si="307"/>
        <v>0</v>
      </c>
      <c r="DL131" s="8">
        <f t="shared" si="353"/>
        <v>0</v>
      </c>
      <c r="DM131" s="50">
        <f t="shared" si="354"/>
        <v>0</v>
      </c>
      <c r="DO131" s="375">
        <f t="shared" si="308"/>
        <v>0</v>
      </c>
      <c r="DP131" s="201">
        <f t="shared" si="308"/>
        <v>0</v>
      </c>
      <c r="DQ131" s="8">
        <f t="shared" si="355"/>
        <v>0</v>
      </c>
      <c r="DR131" s="50">
        <f t="shared" si="356"/>
        <v>0</v>
      </c>
      <c r="DT131" s="51">
        <f t="shared" si="309"/>
        <v>0</v>
      </c>
      <c r="DU131" s="50">
        <f t="shared" si="357"/>
        <v>0</v>
      </c>
      <c r="DV131" s="51">
        <v>0</v>
      </c>
      <c r="DW131" s="50">
        <f t="shared" si="311"/>
        <v>0</v>
      </c>
      <c r="DX131" s="51">
        <f t="shared" si="360"/>
        <v>0</v>
      </c>
      <c r="DY131" s="52">
        <f t="shared" si="312"/>
        <v>0</v>
      </c>
      <c r="DZ131" s="307">
        <f t="shared" si="359"/>
        <v>0</v>
      </c>
    </row>
    <row r="132" spans="1:130" ht="18" customHeight="1" x14ac:dyDescent="0.3">
      <c r="B132" s="54"/>
      <c r="C132" s="54"/>
      <c r="D132" s="54"/>
      <c r="E132" s="239"/>
      <c r="F132" s="263"/>
      <c r="G132" s="274"/>
      <c r="H132" s="263"/>
      <c r="I132" s="56"/>
      <c r="J132" s="56"/>
      <c r="K132" s="265"/>
      <c r="L132" s="264"/>
      <c r="M132" s="57"/>
      <c r="N132" s="394"/>
      <c r="O132" s="214"/>
      <c r="P132" s="8">
        <f t="shared" si="313"/>
        <v>0</v>
      </c>
      <c r="Q132" s="50">
        <f t="shared" si="314"/>
        <v>0</v>
      </c>
      <c r="S132" s="201">
        <f t="shared" si="288"/>
        <v>0</v>
      </c>
      <c r="T132" s="201">
        <f t="shared" si="288"/>
        <v>0</v>
      </c>
      <c r="U132" s="8">
        <f t="shared" si="315"/>
        <v>0</v>
      </c>
      <c r="V132" s="50">
        <f t="shared" si="316"/>
        <v>0</v>
      </c>
      <c r="X132" s="375">
        <f t="shared" si="289"/>
        <v>0</v>
      </c>
      <c r="Y132" s="201">
        <f t="shared" si="289"/>
        <v>0</v>
      </c>
      <c r="Z132" s="8">
        <f t="shared" si="317"/>
        <v>0</v>
      </c>
      <c r="AA132" s="50">
        <f t="shared" si="318"/>
        <v>0</v>
      </c>
      <c r="AC132" s="375">
        <f t="shared" si="290"/>
        <v>0</v>
      </c>
      <c r="AD132" s="201">
        <f t="shared" si="290"/>
        <v>0</v>
      </c>
      <c r="AE132" s="8">
        <f t="shared" si="319"/>
        <v>0</v>
      </c>
      <c r="AF132" s="50">
        <f t="shared" si="320"/>
        <v>0</v>
      </c>
      <c r="AH132" s="375">
        <f t="shared" si="291"/>
        <v>0</v>
      </c>
      <c r="AI132" s="201">
        <f t="shared" si="291"/>
        <v>0</v>
      </c>
      <c r="AJ132" s="8">
        <f t="shared" si="321"/>
        <v>0</v>
      </c>
      <c r="AK132" s="50">
        <f t="shared" si="322"/>
        <v>0</v>
      </c>
      <c r="AM132" s="375">
        <f t="shared" si="292"/>
        <v>0</v>
      </c>
      <c r="AN132" s="201">
        <f t="shared" si="292"/>
        <v>0</v>
      </c>
      <c r="AO132" s="8">
        <f t="shared" si="323"/>
        <v>0</v>
      </c>
      <c r="AP132" s="50">
        <f t="shared" si="324"/>
        <v>0</v>
      </c>
      <c r="AR132" s="375">
        <f t="shared" si="293"/>
        <v>0</v>
      </c>
      <c r="AS132" s="201">
        <f t="shared" si="293"/>
        <v>0</v>
      </c>
      <c r="AT132" s="8">
        <f t="shared" si="325"/>
        <v>0</v>
      </c>
      <c r="AU132" s="50">
        <f t="shared" si="326"/>
        <v>0</v>
      </c>
      <c r="AW132" s="375">
        <f t="shared" si="294"/>
        <v>0</v>
      </c>
      <c r="AX132" s="201">
        <f t="shared" si="294"/>
        <v>0</v>
      </c>
      <c r="AY132" s="8">
        <f t="shared" si="327"/>
        <v>0</v>
      </c>
      <c r="AZ132" s="50">
        <f t="shared" si="328"/>
        <v>0</v>
      </c>
      <c r="BB132" s="375">
        <f t="shared" si="295"/>
        <v>0</v>
      </c>
      <c r="BC132" s="201">
        <f t="shared" si="295"/>
        <v>0</v>
      </c>
      <c r="BD132" s="8">
        <f t="shared" si="329"/>
        <v>0</v>
      </c>
      <c r="BE132" s="50">
        <f t="shared" si="330"/>
        <v>0</v>
      </c>
      <c r="BG132" s="375">
        <f t="shared" si="296"/>
        <v>0</v>
      </c>
      <c r="BH132" s="201">
        <f t="shared" si="296"/>
        <v>0</v>
      </c>
      <c r="BI132" s="8">
        <f t="shared" si="331"/>
        <v>0</v>
      </c>
      <c r="BJ132" s="50">
        <f t="shared" si="332"/>
        <v>0</v>
      </c>
      <c r="BL132" s="375">
        <f t="shared" si="297"/>
        <v>0</v>
      </c>
      <c r="BM132" s="201">
        <f t="shared" si="297"/>
        <v>0</v>
      </c>
      <c r="BN132" s="8">
        <f t="shared" si="333"/>
        <v>0</v>
      </c>
      <c r="BO132" s="50">
        <f t="shared" si="334"/>
        <v>0</v>
      </c>
      <c r="BQ132" s="375">
        <f t="shared" si="298"/>
        <v>0</v>
      </c>
      <c r="BR132" s="201">
        <f t="shared" si="298"/>
        <v>0</v>
      </c>
      <c r="BS132" s="8">
        <f t="shared" si="335"/>
        <v>0</v>
      </c>
      <c r="BT132" s="50">
        <f t="shared" si="336"/>
        <v>0</v>
      </c>
      <c r="BV132" s="375">
        <f t="shared" si="299"/>
        <v>0</v>
      </c>
      <c r="BW132" s="201">
        <f t="shared" si="299"/>
        <v>0</v>
      </c>
      <c r="BX132" s="8">
        <f t="shared" si="337"/>
        <v>0</v>
      </c>
      <c r="BY132" s="50">
        <f t="shared" si="338"/>
        <v>0</v>
      </c>
      <c r="CA132" s="375">
        <f t="shared" si="300"/>
        <v>0</v>
      </c>
      <c r="CB132" s="201">
        <f t="shared" si="300"/>
        <v>0</v>
      </c>
      <c r="CC132" s="8">
        <f t="shared" si="339"/>
        <v>0</v>
      </c>
      <c r="CD132" s="50">
        <f t="shared" si="340"/>
        <v>0</v>
      </c>
      <c r="CF132" s="375">
        <f t="shared" si="301"/>
        <v>0</v>
      </c>
      <c r="CG132" s="201">
        <f t="shared" si="301"/>
        <v>0</v>
      </c>
      <c r="CH132" s="8">
        <f t="shared" si="341"/>
        <v>0</v>
      </c>
      <c r="CI132" s="50">
        <f t="shared" si="342"/>
        <v>0</v>
      </c>
      <c r="CK132" s="375">
        <f t="shared" si="302"/>
        <v>0</v>
      </c>
      <c r="CL132" s="201">
        <f t="shared" si="302"/>
        <v>0</v>
      </c>
      <c r="CM132" s="8">
        <f t="shared" si="343"/>
        <v>0</v>
      </c>
      <c r="CN132" s="50">
        <f t="shared" si="344"/>
        <v>0</v>
      </c>
      <c r="CP132" s="375">
        <f t="shared" si="303"/>
        <v>0</v>
      </c>
      <c r="CQ132" s="201">
        <f t="shared" si="303"/>
        <v>0</v>
      </c>
      <c r="CR132" s="8">
        <f t="shared" si="345"/>
        <v>0</v>
      </c>
      <c r="CS132" s="50">
        <f t="shared" si="346"/>
        <v>0</v>
      </c>
      <c r="CU132" s="375">
        <f t="shared" si="304"/>
        <v>0</v>
      </c>
      <c r="CV132" s="201">
        <f t="shared" si="304"/>
        <v>0</v>
      </c>
      <c r="CW132" s="8">
        <f t="shared" si="347"/>
        <v>0</v>
      </c>
      <c r="CX132" s="50">
        <f t="shared" si="348"/>
        <v>0</v>
      </c>
      <c r="CZ132" s="375">
        <f t="shared" si="305"/>
        <v>0</v>
      </c>
      <c r="DA132" s="201">
        <f t="shared" si="305"/>
        <v>0</v>
      </c>
      <c r="DB132" s="8">
        <f t="shared" si="349"/>
        <v>0</v>
      </c>
      <c r="DC132" s="50">
        <f t="shared" si="350"/>
        <v>0</v>
      </c>
      <c r="DE132" s="375">
        <f t="shared" si="306"/>
        <v>0</v>
      </c>
      <c r="DF132" s="201">
        <f t="shared" si="306"/>
        <v>0</v>
      </c>
      <c r="DG132" s="8">
        <f t="shared" si="351"/>
        <v>0</v>
      </c>
      <c r="DH132" s="50">
        <f t="shared" si="352"/>
        <v>0</v>
      </c>
      <c r="DJ132" s="375">
        <f t="shared" si="307"/>
        <v>0</v>
      </c>
      <c r="DK132" s="201">
        <f t="shared" si="307"/>
        <v>0</v>
      </c>
      <c r="DL132" s="8">
        <f t="shared" si="353"/>
        <v>0</v>
      </c>
      <c r="DM132" s="50">
        <f t="shared" si="354"/>
        <v>0</v>
      </c>
      <c r="DO132" s="375">
        <f t="shared" si="308"/>
        <v>0</v>
      </c>
      <c r="DP132" s="201">
        <f t="shared" si="308"/>
        <v>0</v>
      </c>
      <c r="DQ132" s="8">
        <f t="shared" si="355"/>
        <v>0</v>
      </c>
      <c r="DR132" s="50">
        <f t="shared" si="356"/>
        <v>0</v>
      </c>
      <c r="DT132" s="51">
        <f t="shared" si="309"/>
        <v>0</v>
      </c>
      <c r="DU132" s="50">
        <f t="shared" si="357"/>
        <v>0</v>
      </c>
      <c r="DV132" s="51">
        <v>0</v>
      </c>
      <c r="DW132" s="50">
        <f t="shared" si="311"/>
        <v>0</v>
      </c>
      <c r="DX132" s="51">
        <f t="shared" si="360"/>
        <v>0</v>
      </c>
      <c r="DY132" s="52">
        <f t="shared" si="312"/>
        <v>0</v>
      </c>
      <c r="DZ132" s="307">
        <f t="shared" si="359"/>
        <v>0</v>
      </c>
    </row>
    <row r="133" spans="1:130" ht="18" customHeight="1" x14ac:dyDescent="0.3">
      <c r="B133" s="54"/>
      <c r="C133" s="54"/>
      <c r="D133" s="54"/>
      <c r="E133" s="239"/>
      <c r="F133" s="263"/>
      <c r="G133" s="274"/>
      <c r="H133" s="263"/>
      <c r="I133" s="56"/>
      <c r="J133" s="56"/>
      <c r="K133" s="265"/>
      <c r="L133" s="264"/>
      <c r="M133" s="57"/>
      <c r="N133" s="394"/>
      <c r="O133" s="214"/>
      <c r="P133" s="8">
        <f t="shared" si="313"/>
        <v>0</v>
      </c>
      <c r="Q133" s="50">
        <f t="shared" si="314"/>
        <v>0</v>
      </c>
      <c r="S133" s="201">
        <f t="shared" si="288"/>
        <v>0</v>
      </c>
      <c r="T133" s="201">
        <f t="shared" si="288"/>
        <v>0</v>
      </c>
      <c r="U133" s="8">
        <f t="shared" si="315"/>
        <v>0</v>
      </c>
      <c r="V133" s="50">
        <f t="shared" si="316"/>
        <v>0</v>
      </c>
      <c r="X133" s="375">
        <f t="shared" si="289"/>
        <v>0</v>
      </c>
      <c r="Y133" s="201">
        <f t="shared" si="289"/>
        <v>0</v>
      </c>
      <c r="Z133" s="8">
        <f t="shared" si="317"/>
        <v>0</v>
      </c>
      <c r="AA133" s="50">
        <f t="shared" si="318"/>
        <v>0</v>
      </c>
      <c r="AC133" s="375">
        <f t="shared" si="290"/>
        <v>0</v>
      </c>
      <c r="AD133" s="201">
        <f t="shared" si="290"/>
        <v>0</v>
      </c>
      <c r="AE133" s="8">
        <f t="shared" si="319"/>
        <v>0</v>
      </c>
      <c r="AF133" s="50">
        <f t="shared" si="320"/>
        <v>0</v>
      </c>
      <c r="AH133" s="375">
        <f t="shared" si="291"/>
        <v>0</v>
      </c>
      <c r="AI133" s="201">
        <f t="shared" si="291"/>
        <v>0</v>
      </c>
      <c r="AJ133" s="8">
        <f t="shared" si="321"/>
        <v>0</v>
      </c>
      <c r="AK133" s="50">
        <f t="shared" si="322"/>
        <v>0</v>
      </c>
      <c r="AM133" s="375">
        <f t="shared" si="292"/>
        <v>0</v>
      </c>
      <c r="AN133" s="201">
        <f t="shared" si="292"/>
        <v>0</v>
      </c>
      <c r="AO133" s="8">
        <f t="shared" si="323"/>
        <v>0</v>
      </c>
      <c r="AP133" s="50">
        <f t="shared" si="324"/>
        <v>0</v>
      </c>
      <c r="AR133" s="375">
        <f t="shared" si="293"/>
        <v>0</v>
      </c>
      <c r="AS133" s="201">
        <f t="shared" si="293"/>
        <v>0</v>
      </c>
      <c r="AT133" s="8">
        <f t="shared" si="325"/>
        <v>0</v>
      </c>
      <c r="AU133" s="50">
        <f t="shared" si="326"/>
        <v>0</v>
      </c>
      <c r="AW133" s="375">
        <f t="shared" si="294"/>
        <v>0</v>
      </c>
      <c r="AX133" s="201">
        <f t="shared" si="294"/>
        <v>0</v>
      </c>
      <c r="AY133" s="8">
        <f t="shared" si="327"/>
        <v>0</v>
      </c>
      <c r="AZ133" s="50">
        <f t="shared" si="328"/>
        <v>0</v>
      </c>
      <c r="BB133" s="375">
        <f t="shared" si="295"/>
        <v>0</v>
      </c>
      <c r="BC133" s="201">
        <f t="shared" si="295"/>
        <v>0</v>
      </c>
      <c r="BD133" s="8">
        <f t="shared" si="329"/>
        <v>0</v>
      </c>
      <c r="BE133" s="50">
        <f t="shared" si="330"/>
        <v>0</v>
      </c>
      <c r="BG133" s="375">
        <f t="shared" si="296"/>
        <v>0</v>
      </c>
      <c r="BH133" s="201">
        <f t="shared" si="296"/>
        <v>0</v>
      </c>
      <c r="BI133" s="8">
        <f t="shared" si="331"/>
        <v>0</v>
      </c>
      <c r="BJ133" s="50">
        <f t="shared" si="332"/>
        <v>0</v>
      </c>
      <c r="BL133" s="375">
        <f t="shared" si="297"/>
        <v>0</v>
      </c>
      <c r="BM133" s="201">
        <f t="shared" si="297"/>
        <v>0</v>
      </c>
      <c r="BN133" s="8">
        <f t="shared" si="333"/>
        <v>0</v>
      </c>
      <c r="BO133" s="50">
        <f t="shared" si="334"/>
        <v>0</v>
      </c>
      <c r="BQ133" s="375">
        <f t="shared" si="298"/>
        <v>0</v>
      </c>
      <c r="BR133" s="201">
        <f t="shared" si="298"/>
        <v>0</v>
      </c>
      <c r="BS133" s="8">
        <f t="shared" si="335"/>
        <v>0</v>
      </c>
      <c r="BT133" s="50">
        <f t="shared" si="336"/>
        <v>0</v>
      </c>
      <c r="BV133" s="375">
        <f t="shared" si="299"/>
        <v>0</v>
      </c>
      <c r="BW133" s="201">
        <f t="shared" si="299"/>
        <v>0</v>
      </c>
      <c r="BX133" s="8">
        <f t="shared" si="337"/>
        <v>0</v>
      </c>
      <c r="BY133" s="50">
        <f t="shared" si="338"/>
        <v>0</v>
      </c>
      <c r="CA133" s="375">
        <f t="shared" si="300"/>
        <v>0</v>
      </c>
      <c r="CB133" s="201">
        <f t="shared" si="300"/>
        <v>0</v>
      </c>
      <c r="CC133" s="8">
        <f t="shared" si="339"/>
        <v>0</v>
      </c>
      <c r="CD133" s="50">
        <f t="shared" si="340"/>
        <v>0</v>
      </c>
      <c r="CF133" s="375">
        <f t="shared" si="301"/>
        <v>0</v>
      </c>
      <c r="CG133" s="201">
        <f t="shared" si="301"/>
        <v>0</v>
      </c>
      <c r="CH133" s="8">
        <f t="shared" si="341"/>
        <v>0</v>
      </c>
      <c r="CI133" s="50">
        <f t="shared" si="342"/>
        <v>0</v>
      </c>
      <c r="CK133" s="375">
        <f t="shared" si="302"/>
        <v>0</v>
      </c>
      <c r="CL133" s="201">
        <f t="shared" si="302"/>
        <v>0</v>
      </c>
      <c r="CM133" s="8">
        <f t="shared" si="343"/>
        <v>0</v>
      </c>
      <c r="CN133" s="50">
        <f t="shared" si="344"/>
        <v>0</v>
      </c>
      <c r="CP133" s="375">
        <f t="shared" si="303"/>
        <v>0</v>
      </c>
      <c r="CQ133" s="201">
        <f t="shared" si="303"/>
        <v>0</v>
      </c>
      <c r="CR133" s="8">
        <f t="shared" si="345"/>
        <v>0</v>
      </c>
      <c r="CS133" s="50">
        <f t="shared" si="346"/>
        <v>0</v>
      </c>
      <c r="CU133" s="375">
        <f t="shared" si="304"/>
        <v>0</v>
      </c>
      <c r="CV133" s="201">
        <f t="shared" si="304"/>
        <v>0</v>
      </c>
      <c r="CW133" s="8">
        <f t="shared" si="347"/>
        <v>0</v>
      </c>
      <c r="CX133" s="50">
        <f t="shared" si="348"/>
        <v>0</v>
      </c>
      <c r="CZ133" s="375">
        <f t="shared" si="305"/>
        <v>0</v>
      </c>
      <c r="DA133" s="201">
        <f t="shared" si="305"/>
        <v>0</v>
      </c>
      <c r="DB133" s="8">
        <f t="shared" si="349"/>
        <v>0</v>
      </c>
      <c r="DC133" s="50">
        <f t="shared" si="350"/>
        <v>0</v>
      </c>
      <c r="DE133" s="375">
        <f t="shared" si="306"/>
        <v>0</v>
      </c>
      <c r="DF133" s="201">
        <f t="shared" si="306"/>
        <v>0</v>
      </c>
      <c r="DG133" s="8">
        <f t="shared" si="351"/>
        <v>0</v>
      </c>
      <c r="DH133" s="50">
        <f t="shared" si="352"/>
        <v>0</v>
      </c>
      <c r="DJ133" s="375">
        <f t="shared" si="307"/>
        <v>0</v>
      </c>
      <c r="DK133" s="201">
        <f t="shared" si="307"/>
        <v>0</v>
      </c>
      <c r="DL133" s="8">
        <f t="shared" si="353"/>
        <v>0</v>
      </c>
      <c r="DM133" s="50">
        <f t="shared" si="354"/>
        <v>0</v>
      </c>
      <c r="DO133" s="375">
        <f t="shared" si="308"/>
        <v>0</v>
      </c>
      <c r="DP133" s="201">
        <f t="shared" si="308"/>
        <v>0</v>
      </c>
      <c r="DQ133" s="8">
        <f t="shared" si="355"/>
        <v>0</v>
      </c>
      <c r="DR133" s="50">
        <f t="shared" si="356"/>
        <v>0</v>
      </c>
      <c r="DT133" s="51">
        <f t="shared" si="309"/>
        <v>0</v>
      </c>
      <c r="DU133" s="50">
        <f t="shared" si="357"/>
        <v>0</v>
      </c>
      <c r="DV133" s="51">
        <v>0</v>
      </c>
      <c r="DW133" s="50">
        <f t="shared" si="311"/>
        <v>0</v>
      </c>
      <c r="DX133" s="51">
        <f t="shared" si="360"/>
        <v>0</v>
      </c>
      <c r="DY133" s="52">
        <f t="shared" si="312"/>
        <v>0</v>
      </c>
      <c r="DZ133" s="307">
        <f t="shared" si="359"/>
        <v>0</v>
      </c>
    </row>
    <row r="134" spans="1:130" ht="18" customHeight="1" x14ac:dyDescent="0.3">
      <c r="B134" s="54"/>
      <c r="C134" s="54"/>
      <c r="D134" s="54"/>
      <c r="E134" s="239"/>
      <c r="F134" s="263"/>
      <c r="G134" s="274"/>
      <c r="H134" s="263"/>
      <c r="I134" s="56"/>
      <c r="J134" s="56"/>
      <c r="K134" s="265"/>
      <c r="L134" s="264"/>
      <c r="M134" s="57"/>
      <c r="N134" s="394"/>
      <c r="O134" s="214"/>
      <c r="P134" s="8">
        <f t="shared" si="313"/>
        <v>0</v>
      </c>
      <c r="Q134" s="50">
        <f t="shared" si="314"/>
        <v>0</v>
      </c>
      <c r="S134" s="201">
        <f t="shared" si="288"/>
        <v>0</v>
      </c>
      <c r="T134" s="201">
        <f t="shared" si="288"/>
        <v>0</v>
      </c>
      <c r="U134" s="8">
        <f t="shared" si="315"/>
        <v>0</v>
      </c>
      <c r="V134" s="50">
        <f t="shared" si="316"/>
        <v>0</v>
      </c>
      <c r="X134" s="375">
        <f t="shared" si="289"/>
        <v>0</v>
      </c>
      <c r="Y134" s="201">
        <f t="shared" si="289"/>
        <v>0</v>
      </c>
      <c r="Z134" s="8">
        <f t="shared" si="317"/>
        <v>0</v>
      </c>
      <c r="AA134" s="50">
        <f t="shared" si="318"/>
        <v>0</v>
      </c>
      <c r="AC134" s="375">
        <f t="shared" si="290"/>
        <v>0</v>
      </c>
      <c r="AD134" s="201">
        <f t="shared" si="290"/>
        <v>0</v>
      </c>
      <c r="AE134" s="8">
        <f t="shared" si="319"/>
        <v>0</v>
      </c>
      <c r="AF134" s="50">
        <f t="shared" si="320"/>
        <v>0</v>
      </c>
      <c r="AH134" s="375">
        <f t="shared" si="291"/>
        <v>0</v>
      </c>
      <c r="AI134" s="201">
        <f t="shared" si="291"/>
        <v>0</v>
      </c>
      <c r="AJ134" s="8">
        <f t="shared" si="321"/>
        <v>0</v>
      </c>
      <c r="AK134" s="50">
        <f t="shared" si="322"/>
        <v>0</v>
      </c>
      <c r="AM134" s="375">
        <f t="shared" si="292"/>
        <v>0</v>
      </c>
      <c r="AN134" s="201">
        <f t="shared" si="292"/>
        <v>0</v>
      </c>
      <c r="AO134" s="8">
        <f t="shared" si="323"/>
        <v>0</v>
      </c>
      <c r="AP134" s="50">
        <f t="shared" si="324"/>
        <v>0</v>
      </c>
      <c r="AR134" s="375">
        <f t="shared" si="293"/>
        <v>0</v>
      </c>
      <c r="AS134" s="201">
        <f t="shared" si="293"/>
        <v>0</v>
      </c>
      <c r="AT134" s="8">
        <f t="shared" si="325"/>
        <v>0</v>
      </c>
      <c r="AU134" s="50">
        <f t="shared" si="326"/>
        <v>0</v>
      </c>
      <c r="AW134" s="375">
        <f t="shared" si="294"/>
        <v>0</v>
      </c>
      <c r="AX134" s="201">
        <f t="shared" si="294"/>
        <v>0</v>
      </c>
      <c r="AY134" s="8">
        <f t="shared" si="327"/>
        <v>0</v>
      </c>
      <c r="AZ134" s="50">
        <f t="shared" si="328"/>
        <v>0</v>
      </c>
      <c r="BB134" s="375">
        <f t="shared" si="295"/>
        <v>0</v>
      </c>
      <c r="BC134" s="201">
        <f t="shared" si="295"/>
        <v>0</v>
      </c>
      <c r="BD134" s="8">
        <f t="shared" si="329"/>
        <v>0</v>
      </c>
      <c r="BE134" s="50">
        <f t="shared" si="330"/>
        <v>0</v>
      </c>
      <c r="BG134" s="375">
        <f t="shared" si="296"/>
        <v>0</v>
      </c>
      <c r="BH134" s="201">
        <f t="shared" si="296"/>
        <v>0</v>
      </c>
      <c r="BI134" s="8">
        <f t="shared" si="331"/>
        <v>0</v>
      </c>
      <c r="BJ134" s="50">
        <f t="shared" si="332"/>
        <v>0</v>
      </c>
      <c r="BL134" s="375">
        <f t="shared" si="297"/>
        <v>0</v>
      </c>
      <c r="BM134" s="201">
        <f t="shared" si="297"/>
        <v>0</v>
      </c>
      <c r="BN134" s="8">
        <f t="shared" si="333"/>
        <v>0</v>
      </c>
      <c r="BO134" s="50">
        <f t="shared" si="334"/>
        <v>0</v>
      </c>
      <c r="BQ134" s="375">
        <f t="shared" si="298"/>
        <v>0</v>
      </c>
      <c r="BR134" s="201">
        <f t="shared" si="298"/>
        <v>0</v>
      </c>
      <c r="BS134" s="8">
        <f t="shared" si="335"/>
        <v>0</v>
      </c>
      <c r="BT134" s="50">
        <f t="shared" si="336"/>
        <v>0</v>
      </c>
      <c r="BV134" s="375">
        <f t="shared" si="299"/>
        <v>0</v>
      </c>
      <c r="BW134" s="201">
        <f t="shared" si="299"/>
        <v>0</v>
      </c>
      <c r="BX134" s="8">
        <f t="shared" si="337"/>
        <v>0</v>
      </c>
      <c r="BY134" s="50">
        <f t="shared" si="338"/>
        <v>0</v>
      </c>
      <c r="CA134" s="375">
        <f t="shared" si="300"/>
        <v>0</v>
      </c>
      <c r="CB134" s="201">
        <f t="shared" si="300"/>
        <v>0</v>
      </c>
      <c r="CC134" s="8">
        <f t="shared" si="339"/>
        <v>0</v>
      </c>
      <c r="CD134" s="50">
        <f t="shared" si="340"/>
        <v>0</v>
      </c>
      <c r="CF134" s="375">
        <f t="shared" si="301"/>
        <v>0</v>
      </c>
      <c r="CG134" s="201">
        <f t="shared" si="301"/>
        <v>0</v>
      </c>
      <c r="CH134" s="8">
        <f t="shared" si="341"/>
        <v>0</v>
      </c>
      <c r="CI134" s="50">
        <f t="shared" si="342"/>
        <v>0</v>
      </c>
      <c r="CK134" s="375">
        <f t="shared" si="302"/>
        <v>0</v>
      </c>
      <c r="CL134" s="201">
        <f t="shared" si="302"/>
        <v>0</v>
      </c>
      <c r="CM134" s="8">
        <f t="shared" si="343"/>
        <v>0</v>
      </c>
      <c r="CN134" s="50">
        <f t="shared" si="344"/>
        <v>0</v>
      </c>
      <c r="CP134" s="375">
        <f t="shared" si="303"/>
        <v>0</v>
      </c>
      <c r="CQ134" s="201">
        <f t="shared" si="303"/>
        <v>0</v>
      </c>
      <c r="CR134" s="8">
        <f t="shared" si="345"/>
        <v>0</v>
      </c>
      <c r="CS134" s="50">
        <f t="shared" si="346"/>
        <v>0</v>
      </c>
      <c r="CU134" s="375">
        <f t="shared" si="304"/>
        <v>0</v>
      </c>
      <c r="CV134" s="201">
        <f t="shared" si="304"/>
        <v>0</v>
      </c>
      <c r="CW134" s="8">
        <f t="shared" si="347"/>
        <v>0</v>
      </c>
      <c r="CX134" s="50">
        <f t="shared" si="348"/>
        <v>0</v>
      </c>
      <c r="CZ134" s="375">
        <f t="shared" si="305"/>
        <v>0</v>
      </c>
      <c r="DA134" s="201">
        <f t="shared" si="305"/>
        <v>0</v>
      </c>
      <c r="DB134" s="8">
        <f t="shared" si="349"/>
        <v>0</v>
      </c>
      <c r="DC134" s="50">
        <f t="shared" si="350"/>
        <v>0</v>
      </c>
      <c r="DE134" s="375">
        <f t="shared" si="306"/>
        <v>0</v>
      </c>
      <c r="DF134" s="201">
        <f t="shared" si="306"/>
        <v>0</v>
      </c>
      <c r="DG134" s="8">
        <f t="shared" si="351"/>
        <v>0</v>
      </c>
      <c r="DH134" s="50">
        <f t="shared" si="352"/>
        <v>0</v>
      </c>
      <c r="DJ134" s="375">
        <f t="shared" si="307"/>
        <v>0</v>
      </c>
      <c r="DK134" s="201">
        <f t="shared" si="307"/>
        <v>0</v>
      </c>
      <c r="DL134" s="8">
        <f t="shared" si="353"/>
        <v>0</v>
      </c>
      <c r="DM134" s="50">
        <f t="shared" si="354"/>
        <v>0</v>
      </c>
      <c r="DO134" s="375">
        <f t="shared" si="308"/>
        <v>0</v>
      </c>
      <c r="DP134" s="201">
        <f t="shared" si="308"/>
        <v>0</v>
      </c>
      <c r="DQ134" s="8">
        <f t="shared" si="355"/>
        <v>0</v>
      </c>
      <c r="DR134" s="50">
        <f t="shared" si="356"/>
        <v>0</v>
      </c>
      <c r="DT134" s="51">
        <f t="shared" si="309"/>
        <v>0</v>
      </c>
      <c r="DU134" s="50">
        <f t="shared" si="357"/>
        <v>0</v>
      </c>
      <c r="DV134" s="51">
        <v>0</v>
      </c>
      <c r="DW134" s="50">
        <f t="shared" si="311"/>
        <v>0</v>
      </c>
      <c r="DX134" s="51">
        <f t="shared" si="360"/>
        <v>0</v>
      </c>
      <c r="DY134" s="52">
        <f t="shared" si="312"/>
        <v>0</v>
      </c>
      <c r="DZ134" s="307">
        <f t="shared" si="359"/>
        <v>0</v>
      </c>
    </row>
    <row r="135" spans="1:130" ht="18" customHeight="1" x14ac:dyDescent="0.3">
      <c r="B135" s="54"/>
      <c r="C135" s="54"/>
      <c r="D135" s="54"/>
      <c r="E135" s="239"/>
      <c r="F135" s="263"/>
      <c r="G135" s="274"/>
      <c r="H135" s="263"/>
      <c r="I135" s="56"/>
      <c r="J135" s="56"/>
      <c r="K135" s="265"/>
      <c r="L135" s="264"/>
      <c r="M135" s="57"/>
      <c r="N135" s="394"/>
      <c r="O135" s="214"/>
      <c r="P135" s="8">
        <f t="shared" si="313"/>
        <v>0</v>
      </c>
      <c r="Q135" s="50">
        <f t="shared" si="314"/>
        <v>0</v>
      </c>
      <c r="S135" s="201">
        <f t="shared" si="288"/>
        <v>0</v>
      </c>
      <c r="T135" s="201">
        <f t="shared" si="288"/>
        <v>0</v>
      </c>
      <c r="U135" s="8">
        <f t="shared" si="315"/>
        <v>0</v>
      </c>
      <c r="V135" s="50">
        <f t="shared" si="316"/>
        <v>0</v>
      </c>
      <c r="X135" s="375">
        <f t="shared" si="289"/>
        <v>0</v>
      </c>
      <c r="Y135" s="201">
        <f t="shared" si="289"/>
        <v>0</v>
      </c>
      <c r="Z135" s="8">
        <f t="shared" si="317"/>
        <v>0</v>
      </c>
      <c r="AA135" s="50">
        <f t="shared" si="318"/>
        <v>0</v>
      </c>
      <c r="AC135" s="375">
        <f t="shared" si="290"/>
        <v>0</v>
      </c>
      <c r="AD135" s="201">
        <f t="shared" si="290"/>
        <v>0</v>
      </c>
      <c r="AE135" s="8">
        <f t="shared" si="319"/>
        <v>0</v>
      </c>
      <c r="AF135" s="50">
        <f t="shared" si="320"/>
        <v>0</v>
      </c>
      <c r="AH135" s="375">
        <f t="shared" si="291"/>
        <v>0</v>
      </c>
      <c r="AI135" s="201">
        <f t="shared" si="291"/>
        <v>0</v>
      </c>
      <c r="AJ135" s="8">
        <f t="shared" si="321"/>
        <v>0</v>
      </c>
      <c r="AK135" s="50">
        <f t="shared" si="322"/>
        <v>0</v>
      </c>
      <c r="AM135" s="375">
        <f t="shared" si="292"/>
        <v>0</v>
      </c>
      <c r="AN135" s="201">
        <f t="shared" si="292"/>
        <v>0</v>
      </c>
      <c r="AO135" s="8">
        <f t="shared" si="323"/>
        <v>0</v>
      </c>
      <c r="AP135" s="50">
        <f t="shared" si="324"/>
        <v>0</v>
      </c>
      <c r="AR135" s="375">
        <f t="shared" si="293"/>
        <v>0</v>
      </c>
      <c r="AS135" s="201">
        <f t="shared" si="293"/>
        <v>0</v>
      </c>
      <c r="AT135" s="8">
        <f t="shared" si="325"/>
        <v>0</v>
      </c>
      <c r="AU135" s="50">
        <f t="shared" si="326"/>
        <v>0</v>
      </c>
      <c r="AW135" s="375">
        <f t="shared" si="294"/>
        <v>0</v>
      </c>
      <c r="AX135" s="201">
        <f t="shared" si="294"/>
        <v>0</v>
      </c>
      <c r="AY135" s="8">
        <f t="shared" si="327"/>
        <v>0</v>
      </c>
      <c r="AZ135" s="50">
        <f t="shared" si="328"/>
        <v>0</v>
      </c>
      <c r="BB135" s="375">
        <f t="shared" si="295"/>
        <v>0</v>
      </c>
      <c r="BC135" s="201">
        <f t="shared" si="295"/>
        <v>0</v>
      </c>
      <c r="BD135" s="8">
        <f t="shared" si="329"/>
        <v>0</v>
      </c>
      <c r="BE135" s="50">
        <f t="shared" si="330"/>
        <v>0</v>
      </c>
      <c r="BG135" s="375">
        <f t="shared" si="296"/>
        <v>0</v>
      </c>
      <c r="BH135" s="201">
        <f t="shared" si="296"/>
        <v>0</v>
      </c>
      <c r="BI135" s="8">
        <f t="shared" si="331"/>
        <v>0</v>
      </c>
      <c r="BJ135" s="50">
        <f t="shared" si="332"/>
        <v>0</v>
      </c>
      <c r="BL135" s="375">
        <f t="shared" si="297"/>
        <v>0</v>
      </c>
      <c r="BM135" s="201">
        <f t="shared" si="297"/>
        <v>0</v>
      </c>
      <c r="BN135" s="8">
        <f t="shared" si="333"/>
        <v>0</v>
      </c>
      <c r="BO135" s="50">
        <f t="shared" si="334"/>
        <v>0</v>
      </c>
      <c r="BQ135" s="375">
        <f t="shared" si="298"/>
        <v>0</v>
      </c>
      <c r="BR135" s="201">
        <f t="shared" si="298"/>
        <v>0</v>
      </c>
      <c r="BS135" s="8">
        <f t="shared" si="335"/>
        <v>0</v>
      </c>
      <c r="BT135" s="50">
        <f t="shared" si="336"/>
        <v>0</v>
      </c>
      <c r="BV135" s="375">
        <f t="shared" si="299"/>
        <v>0</v>
      </c>
      <c r="BW135" s="201">
        <f t="shared" si="299"/>
        <v>0</v>
      </c>
      <c r="BX135" s="8">
        <f t="shared" si="337"/>
        <v>0</v>
      </c>
      <c r="BY135" s="50">
        <f t="shared" si="338"/>
        <v>0</v>
      </c>
      <c r="CA135" s="375">
        <f t="shared" si="300"/>
        <v>0</v>
      </c>
      <c r="CB135" s="201">
        <f t="shared" si="300"/>
        <v>0</v>
      </c>
      <c r="CC135" s="8">
        <f t="shared" si="339"/>
        <v>0</v>
      </c>
      <c r="CD135" s="50">
        <f t="shared" si="340"/>
        <v>0</v>
      </c>
      <c r="CF135" s="375">
        <f t="shared" si="301"/>
        <v>0</v>
      </c>
      <c r="CG135" s="201">
        <f t="shared" si="301"/>
        <v>0</v>
      </c>
      <c r="CH135" s="8">
        <f t="shared" si="341"/>
        <v>0</v>
      </c>
      <c r="CI135" s="50">
        <f t="shared" si="342"/>
        <v>0</v>
      </c>
      <c r="CK135" s="375">
        <f t="shared" si="302"/>
        <v>0</v>
      </c>
      <c r="CL135" s="201">
        <f t="shared" si="302"/>
        <v>0</v>
      </c>
      <c r="CM135" s="8">
        <f t="shared" si="343"/>
        <v>0</v>
      </c>
      <c r="CN135" s="50">
        <f t="shared" si="344"/>
        <v>0</v>
      </c>
      <c r="CP135" s="375">
        <f t="shared" si="303"/>
        <v>0</v>
      </c>
      <c r="CQ135" s="201">
        <f t="shared" si="303"/>
        <v>0</v>
      </c>
      <c r="CR135" s="8">
        <f t="shared" si="345"/>
        <v>0</v>
      </c>
      <c r="CS135" s="50">
        <f t="shared" si="346"/>
        <v>0</v>
      </c>
      <c r="CU135" s="375">
        <f t="shared" si="304"/>
        <v>0</v>
      </c>
      <c r="CV135" s="201">
        <f t="shared" si="304"/>
        <v>0</v>
      </c>
      <c r="CW135" s="8">
        <f t="shared" si="347"/>
        <v>0</v>
      </c>
      <c r="CX135" s="50">
        <f t="shared" si="348"/>
        <v>0</v>
      </c>
      <c r="CZ135" s="375">
        <f t="shared" si="305"/>
        <v>0</v>
      </c>
      <c r="DA135" s="201">
        <f t="shared" si="305"/>
        <v>0</v>
      </c>
      <c r="DB135" s="8">
        <f t="shared" si="349"/>
        <v>0</v>
      </c>
      <c r="DC135" s="50">
        <f t="shared" si="350"/>
        <v>0</v>
      </c>
      <c r="DE135" s="375">
        <f t="shared" si="306"/>
        <v>0</v>
      </c>
      <c r="DF135" s="201">
        <f t="shared" si="306"/>
        <v>0</v>
      </c>
      <c r="DG135" s="8">
        <f t="shared" si="351"/>
        <v>0</v>
      </c>
      <c r="DH135" s="50">
        <f t="shared" si="352"/>
        <v>0</v>
      </c>
      <c r="DJ135" s="375">
        <f t="shared" si="307"/>
        <v>0</v>
      </c>
      <c r="DK135" s="201">
        <f t="shared" si="307"/>
        <v>0</v>
      </c>
      <c r="DL135" s="8">
        <f t="shared" si="353"/>
        <v>0</v>
      </c>
      <c r="DM135" s="50">
        <f t="shared" si="354"/>
        <v>0</v>
      </c>
      <c r="DO135" s="375">
        <f t="shared" si="308"/>
        <v>0</v>
      </c>
      <c r="DP135" s="201">
        <f t="shared" si="308"/>
        <v>0</v>
      </c>
      <c r="DQ135" s="8">
        <f t="shared" si="355"/>
        <v>0</v>
      </c>
      <c r="DR135" s="50">
        <f t="shared" si="356"/>
        <v>0</v>
      </c>
      <c r="DT135" s="51">
        <f t="shared" si="309"/>
        <v>0</v>
      </c>
      <c r="DU135" s="50">
        <f t="shared" si="357"/>
        <v>0</v>
      </c>
      <c r="DV135" s="51">
        <v>0</v>
      </c>
      <c r="DW135" s="50">
        <f t="shared" si="311"/>
        <v>0</v>
      </c>
      <c r="DX135" s="51">
        <f t="shared" si="360"/>
        <v>0</v>
      </c>
      <c r="DY135" s="52">
        <f t="shared" si="312"/>
        <v>0</v>
      </c>
      <c r="DZ135" s="307">
        <f t="shared" si="359"/>
        <v>0</v>
      </c>
    </row>
    <row r="136" spans="1:130" ht="18" customHeight="1" x14ac:dyDescent="0.3">
      <c r="B136" s="54"/>
      <c r="C136" s="54"/>
      <c r="D136" s="54"/>
      <c r="E136" s="239"/>
      <c r="F136" s="263"/>
      <c r="G136" s="274"/>
      <c r="H136" s="263"/>
      <c r="I136" s="56"/>
      <c r="J136" s="56"/>
      <c r="K136" s="265"/>
      <c r="L136" s="264"/>
      <c r="M136" s="57"/>
      <c r="N136" s="394"/>
      <c r="O136" s="214"/>
      <c r="P136" s="8">
        <f t="shared" si="313"/>
        <v>0</v>
      </c>
      <c r="Q136" s="50">
        <f t="shared" si="314"/>
        <v>0</v>
      </c>
      <c r="S136" s="201">
        <f t="shared" si="288"/>
        <v>0</v>
      </c>
      <c r="T136" s="201">
        <f t="shared" si="288"/>
        <v>0</v>
      </c>
      <c r="U136" s="8">
        <f t="shared" si="315"/>
        <v>0</v>
      </c>
      <c r="V136" s="50">
        <f t="shared" si="316"/>
        <v>0</v>
      </c>
      <c r="X136" s="375">
        <f t="shared" si="289"/>
        <v>0</v>
      </c>
      <c r="Y136" s="201">
        <f t="shared" si="289"/>
        <v>0</v>
      </c>
      <c r="Z136" s="8">
        <f t="shared" si="317"/>
        <v>0</v>
      </c>
      <c r="AA136" s="50">
        <f t="shared" si="318"/>
        <v>0</v>
      </c>
      <c r="AC136" s="375">
        <f t="shared" si="290"/>
        <v>0</v>
      </c>
      <c r="AD136" s="201">
        <f t="shared" si="290"/>
        <v>0</v>
      </c>
      <c r="AE136" s="8">
        <f t="shared" si="319"/>
        <v>0</v>
      </c>
      <c r="AF136" s="50">
        <f t="shared" si="320"/>
        <v>0</v>
      </c>
      <c r="AH136" s="375">
        <f t="shared" si="291"/>
        <v>0</v>
      </c>
      <c r="AI136" s="201">
        <f t="shared" si="291"/>
        <v>0</v>
      </c>
      <c r="AJ136" s="8">
        <f t="shared" si="321"/>
        <v>0</v>
      </c>
      <c r="AK136" s="50">
        <f t="shared" si="322"/>
        <v>0</v>
      </c>
      <c r="AM136" s="375">
        <f t="shared" si="292"/>
        <v>0</v>
      </c>
      <c r="AN136" s="201">
        <f t="shared" si="292"/>
        <v>0</v>
      </c>
      <c r="AO136" s="8">
        <f t="shared" si="323"/>
        <v>0</v>
      </c>
      <c r="AP136" s="50">
        <f t="shared" si="324"/>
        <v>0</v>
      </c>
      <c r="AR136" s="375">
        <f t="shared" si="293"/>
        <v>0</v>
      </c>
      <c r="AS136" s="201">
        <f t="shared" si="293"/>
        <v>0</v>
      </c>
      <c r="AT136" s="8">
        <f t="shared" si="325"/>
        <v>0</v>
      </c>
      <c r="AU136" s="50">
        <f t="shared" si="326"/>
        <v>0</v>
      </c>
      <c r="AW136" s="375">
        <f t="shared" si="294"/>
        <v>0</v>
      </c>
      <c r="AX136" s="201">
        <f t="shared" si="294"/>
        <v>0</v>
      </c>
      <c r="AY136" s="8">
        <f t="shared" si="327"/>
        <v>0</v>
      </c>
      <c r="AZ136" s="50">
        <f t="shared" si="328"/>
        <v>0</v>
      </c>
      <c r="BB136" s="375">
        <f t="shared" si="295"/>
        <v>0</v>
      </c>
      <c r="BC136" s="201">
        <f t="shared" si="295"/>
        <v>0</v>
      </c>
      <c r="BD136" s="8">
        <f t="shared" si="329"/>
        <v>0</v>
      </c>
      <c r="BE136" s="50">
        <f t="shared" si="330"/>
        <v>0</v>
      </c>
      <c r="BG136" s="375">
        <f t="shared" si="296"/>
        <v>0</v>
      </c>
      <c r="BH136" s="201">
        <f t="shared" si="296"/>
        <v>0</v>
      </c>
      <c r="BI136" s="8">
        <f t="shared" si="331"/>
        <v>0</v>
      </c>
      <c r="BJ136" s="50">
        <f t="shared" si="332"/>
        <v>0</v>
      </c>
      <c r="BL136" s="375">
        <f t="shared" si="297"/>
        <v>0</v>
      </c>
      <c r="BM136" s="201">
        <f t="shared" si="297"/>
        <v>0</v>
      </c>
      <c r="BN136" s="8">
        <f t="shared" si="333"/>
        <v>0</v>
      </c>
      <c r="BO136" s="50">
        <f t="shared" si="334"/>
        <v>0</v>
      </c>
      <c r="BQ136" s="375">
        <f t="shared" si="298"/>
        <v>0</v>
      </c>
      <c r="BR136" s="201">
        <f t="shared" si="298"/>
        <v>0</v>
      </c>
      <c r="BS136" s="8">
        <f t="shared" si="335"/>
        <v>0</v>
      </c>
      <c r="BT136" s="50">
        <f t="shared" si="336"/>
        <v>0</v>
      </c>
      <c r="BV136" s="375">
        <f t="shared" si="299"/>
        <v>0</v>
      </c>
      <c r="BW136" s="201">
        <f t="shared" si="299"/>
        <v>0</v>
      </c>
      <c r="BX136" s="8">
        <f t="shared" si="337"/>
        <v>0</v>
      </c>
      <c r="BY136" s="50">
        <f t="shared" si="338"/>
        <v>0</v>
      </c>
      <c r="CA136" s="375">
        <f t="shared" si="300"/>
        <v>0</v>
      </c>
      <c r="CB136" s="201">
        <f t="shared" si="300"/>
        <v>0</v>
      </c>
      <c r="CC136" s="8">
        <f t="shared" si="339"/>
        <v>0</v>
      </c>
      <c r="CD136" s="50">
        <f t="shared" si="340"/>
        <v>0</v>
      </c>
      <c r="CF136" s="375">
        <f t="shared" si="301"/>
        <v>0</v>
      </c>
      <c r="CG136" s="201">
        <f t="shared" si="301"/>
        <v>0</v>
      </c>
      <c r="CH136" s="8">
        <f t="shared" si="341"/>
        <v>0</v>
      </c>
      <c r="CI136" s="50">
        <f t="shared" si="342"/>
        <v>0</v>
      </c>
      <c r="CK136" s="375">
        <f t="shared" si="302"/>
        <v>0</v>
      </c>
      <c r="CL136" s="201">
        <f t="shared" si="302"/>
        <v>0</v>
      </c>
      <c r="CM136" s="8">
        <f t="shared" si="343"/>
        <v>0</v>
      </c>
      <c r="CN136" s="50">
        <f t="shared" si="344"/>
        <v>0</v>
      </c>
      <c r="CP136" s="375">
        <f t="shared" si="303"/>
        <v>0</v>
      </c>
      <c r="CQ136" s="201">
        <f t="shared" si="303"/>
        <v>0</v>
      </c>
      <c r="CR136" s="8">
        <f t="shared" si="345"/>
        <v>0</v>
      </c>
      <c r="CS136" s="50">
        <f t="shared" si="346"/>
        <v>0</v>
      </c>
      <c r="CU136" s="375">
        <f t="shared" si="304"/>
        <v>0</v>
      </c>
      <c r="CV136" s="201">
        <f t="shared" si="304"/>
        <v>0</v>
      </c>
      <c r="CW136" s="8">
        <f t="shared" si="347"/>
        <v>0</v>
      </c>
      <c r="CX136" s="50">
        <f t="shared" si="348"/>
        <v>0</v>
      </c>
      <c r="CZ136" s="375">
        <f t="shared" si="305"/>
        <v>0</v>
      </c>
      <c r="DA136" s="201">
        <f t="shared" si="305"/>
        <v>0</v>
      </c>
      <c r="DB136" s="8">
        <f t="shared" si="349"/>
        <v>0</v>
      </c>
      <c r="DC136" s="50">
        <f t="shared" si="350"/>
        <v>0</v>
      </c>
      <c r="DE136" s="375">
        <f t="shared" si="306"/>
        <v>0</v>
      </c>
      <c r="DF136" s="201">
        <f t="shared" si="306"/>
        <v>0</v>
      </c>
      <c r="DG136" s="8">
        <f t="shared" si="351"/>
        <v>0</v>
      </c>
      <c r="DH136" s="50">
        <f t="shared" si="352"/>
        <v>0</v>
      </c>
      <c r="DJ136" s="375">
        <f t="shared" si="307"/>
        <v>0</v>
      </c>
      <c r="DK136" s="201">
        <f t="shared" si="307"/>
        <v>0</v>
      </c>
      <c r="DL136" s="8">
        <f t="shared" si="353"/>
        <v>0</v>
      </c>
      <c r="DM136" s="50">
        <f t="shared" si="354"/>
        <v>0</v>
      </c>
      <c r="DO136" s="375">
        <f t="shared" si="308"/>
        <v>0</v>
      </c>
      <c r="DP136" s="201">
        <f t="shared" si="308"/>
        <v>0</v>
      </c>
      <c r="DQ136" s="8">
        <f t="shared" si="355"/>
        <v>0</v>
      </c>
      <c r="DR136" s="50">
        <f t="shared" si="356"/>
        <v>0</v>
      </c>
      <c r="DT136" s="51">
        <f t="shared" si="309"/>
        <v>0</v>
      </c>
      <c r="DU136" s="50">
        <f t="shared" si="357"/>
        <v>0</v>
      </c>
      <c r="DV136" s="51">
        <v>0</v>
      </c>
      <c r="DW136" s="50">
        <f t="shared" si="311"/>
        <v>0</v>
      </c>
      <c r="DX136" s="51">
        <f t="shared" si="360"/>
        <v>0</v>
      </c>
      <c r="DY136" s="52">
        <f t="shared" si="312"/>
        <v>0</v>
      </c>
      <c r="DZ136" s="307">
        <f t="shared" si="359"/>
        <v>0</v>
      </c>
    </row>
    <row r="137" spans="1:130" ht="18" customHeight="1" x14ac:dyDescent="0.3">
      <c r="B137" s="54"/>
      <c r="C137" s="54"/>
      <c r="D137" s="54"/>
      <c r="E137" s="239"/>
      <c r="F137" s="263"/>
      <c r="G137" s="274"/>
      <c r="H137" s="263"/>
      <c r="I137" s="56"/>
      <c r="J137" s="56"/>
      <c r="K137" s="265"/>
      <c r="L137" s="264"/>
      <c r="M137" s="57"/>
      <c r="N137" s="394"/>
      <c r="O137" s="214"/>
      <c r="P137" s="8">
        <f t="shared" si="313"/>
        <v>0</v>
      </c>
      <c r="Q137" s="50">
        <f t="shared" si="314"/>
        <v>0</v>
      </c>
      <c r="S137" s="201">
        <f t="shared" si="288"/>
        <v>0</v>
      </c>
      <c r="T137" s="201">
        <f t="shared" si="288"/>
        <v>0</v>
      </c>
      <c r="U137" s="8">
        <f t="shared" si="315"/>
        <v>0</v>
      </c>
      <c r="V137" s="50">
        <f t="shared" si="316"/>
        <v>0</v>
      </c>
      <c r="X137" s="375">
        <f t="shared" si="289"/>
        <v>0</v>
      </c>
      <c r="Y137" s="201">
        <f t="shared" si="289"/>
        <v>0</v>
      </c>
      <c r="Z137" s="8">
        <f t="shared" si="317"/>
        <v>0</v>
      </c>
      <c r="AA137" s="50">
        <f t="shared" si="318"/>
        <v>0</v>
      </c>
      <c r="AC137" s="375">
        <f t="shared" si="290"/>
        <v>0</v>
      </c>
      <c r="AD137" s="201">
        <f t="shared" si="290"/>
        <v>0</v>
      </c>
      <c r="AE137" s="8">
        <f t="shared" si="319"/>
        <v>0</v>
      </c>
      <c r="AF137" s="50">
        <f t="shared" si="320"/>
        <v>0</v>
      </c>
      <c r="AH137" s="375">
        <f t="shared" si="291"/>
        <v>0</v>
      </c>
      <c r="AI137" s="201">
        <f t="shared" si="291"/>
        <v>0</v>
      </c>
      <c r="AJ137" s="8">
        <f t="shared" si="321"/>
        <v>0</v>
      </c>
      <c r="AK137" s="50">
        <f t="shared" si="322"/>
        <v>0</v>
      </c>
      <c r="AM137" s="375">
        <f t="shared" si="292"/>
        <v>0</v>
      </c>
      <c r="AN137" s="201">
        <f t="shared" si="292"/>
        <v>0</v>
      </c>
      <c r="AO137" s="8">
        <f t="shared" si="323"/>
        <v>0</v>
      </c>
      <c r="AP137" s="50">
        <f t="shared" si="324"/>
        <v>0</v>
      </c>
      <c r="AR137" s="375">
        <f t="shared" si="293"/>
        <v>0</v>
      </c>
      <c r="AS137" s="201">
        <f t="shared" si="293"/>
        <v>0</v>
      </c>
      <c r="AT137" s="8">
        <f t="shared" si="325"/>
        <v>0</v>
      </c>
      <c r="AU137" s="50">
        <f t="shared" si="326"/>
        <v>0</v>
      </c>
      <c r="AW137" s="375">
        <f t="shared" si="294"/>
        <v>0</v>
      </c>
      <c r="AX137" s="201">
        <f t="shared" si="294"/>
        <v>0</v>
      </c>
      <c r="AY137" s="8">
        <f t="shared" si="327"/>
        <v>0</v>
      </c>
      <c r="AZ137" s="50">
        <f t="shared" si="328"/>
        <v>0</v>
      </c>
      <c r="BB137" s="375">
        <f t="shared" si="295"/>
        <v>0</v>
      </c>
      <c r="BC137" s="201">
        <f t="shared" si="295"/>
        <v>0</v>
      </c>
      <c r="BD137" s="8">
        <f t="shared" si="329"/>
        <v>0</v>
      </c>
      <c r="BE137" s="50">
        <f t="shared" si="330"/>
        <v>0</v>
      </c>
      <c r="BG137" s="375">
        <f t="shared" si="296"/>
        <v>0</v>
      </c>
      <c r="BH137" s="201">
        <f t="shared" si="296"/>
        <v>0</v>
      </c>
      <c r="BI137" s="8">
        <f t="shared" si="331"/>
        <v>0</v>
      </c>
      <c r="BJ137" s="50">
        <f t="shared" si="332"/>
        <v>0</v>
      </c>
      <c r="BL137" s="375">
        <f t="shared" si="297"/>
        <v>0</v>
      </c>
      <c r="BM137" s="201">
        <f t="shared" si="297"/>
        <v>0</v>
      </c>
      <c r="BN137" s="8">
        <f t="shared" si="333"/>
        <v>0</v>
      </c>
      <c r="BO137" s="50">
        <f t="shared" si="334"/>
        <v>0</v>
      </c>
      <c r="BQ137" s="375">
        <f t="shared" si="298"/>
        <v>0</v>
      </c>
      <c r="BR137" s="201">
        <f t="shared" si="298"/>
        <v>0</v>
      </c>
      <c r="BS137" s="8">
        <f t="shared" si="335"/>
        <v>0</v>
      </c>
      <c r="BT137" s="50">
        <f t="shared" si="336"/>
        <v>0</v>
      </c>
      <c r="BV137" s="375">
        <f t="shared" si="299"/>
        <v>0</v>
      </c>
      <c r="BW137" s="201">
        <f t="shared" si="299"/>
        <v>0</v>
      </c>
      <c r="BX137" s="8">
        <f t="shared" si="337"/>
        <v>0</v>
      </c>
      <c r="BY137" s="50">
        <f t="shared" si="338"/>
        <v>0</v>
      </c>
      <c r="CA137" s="375">
        <f t="shared" si="300"/>
        <v>0</v>
      </c>
      <c r="CB137" s="201">
        <f t="shared" si="300"/>
        <v>0</v>
      </c>
      <c r="CC137" s="8">
        <f t="shared" si="339"/>
        <v>0</v>
      </c>
      <c r="CD137" s="50">
        <f t="shared" si="340"/>
        <v>0</v>
      </c>
      <c r="CF137" s="375">
        <f t="shared" si="301"/>
        <v>0</v>
      </c>
      <c r="CG137" s="201">
        <f t="shared" si="301"/>
        <v>0</v>
      </c>
      <c r="CH137" s="8">
        <f t="shared" si="341"/>
        <v>0</v>
      </c>
      <c r="CI137" s="50">
        <f t="shared" si="342"/>
        <v>0</v>
      </c>
      <c r="CK137" s="375">
        <f t="shared" si="302"/>
        <v>0</v>
      </c>
      <c r="CL137" s="201">
        <f t="shared" si="302"/>
        <v>0</v>
      </c>
      <c r="CM137" s="8">
        <f t="shared" si="343"/>
        <v>0</v>
      </c>
      <c r="CN137" s="50">
        <f t="shared" si="344"/>
        <v>0</v>
      </c>
      <c r="CP137" s="375">
        <f t="shared" si="303"/>
        <v>0</v>
      </c>
      <c r="CQ137" s="201">
        <f t="shared" si="303"/>
        <v>0</v>
      </c>
      <c r="CR137" s="8">
        <f t="shared" si="345"/>
        <v>0</v>
      </c>
      <c r="CS137" s="50">
        <f t="shared" si="346"/>
        <v>0</v>
      </c>
      <c r="CU137" s="375">
        <f t="shared" si="304"/>
        <v>0</v>
      </c>
      <c r="CV137" s="201">
        <f t="shared" si="304"/>
        <v>0</v>
      </c>
      <c r="CW137" s="8">
        <f t="shared" si="347"/>
        <v>0</v>
      </c>
      <c r="CX137" s="50">
        <f t="shared" si="348"/>
        <v>0</v>
      </c>
      <c r="CZ137" s="375">
        <f t="shared" si="305"/>
        <v>0</v>
      </c>
      <c r="DA137" s="201">
        <f t="shared" si="305"/>
        <v>0</v>
      </c>
      <c r="DB137" s="8">
        <f t="shared" si="349"/>
        <v>0</v>
      </c>
      <c r="DC137" s="50">
        <f t="shared" si="350"/>
        <v>0</v>
      </c>
      <c r="DE137" s="375">
        <f t="shared" si="306"/>
        <v>0</v>
      </c>
      <c r="DF137" s="201">
        <f t="shared" si="306"/>
        <v>0</v>
      </c>
      <c r="DG137" s="8">
        <f t="shared" si="351"/>
        <v>0</v>
      </c>
      <c r="DH137" s="50">
        <f t="shared" si="352"/>
        <v>0</v>
      </c>
      <c r="DJ137" s="375">
        <f t="shared" si="307"/>
        <v>0</v>
      </c>
      <c r="DK137" s="201">
        <f t="shared" si="307"/>
        <v>0</v>
      </c>
      <c r="DL137" s="8">
        <f t="shared" si="353"/>
        <v>0</v>
      </c>
      <c r="DM137" s="50">
        <f t="shared" si="354"/>
        <v>0</v>
      </c>
      <c r="DO137" s="375">
        <f t="shared" si="308"/>
        <v>0</v>
      </c>
      <c r="DP137" s="201">
        <f t="shared" si="308"/>
        <v>0</v>
      </c>
      <c r="DQ137" s="8">
        <f t="shared" si="355"/>
        <v>0</v>
      </c>
      <c r="DR137" s="50">
        <f t="shared" si="356"/>
        <v>0</v>
      </c>
      <c r="DT137" s="51">
        <f t="shared" si="309"/>
        <v>0</v>
      </c>
      <c r="DU137" s="50">
        <f t="shared" si="357"/>
        <v>0</v>
      </c>
      <c r="DV137" s="51">
        <v>0</v>
      </c>
      <c r="DW137" s="50">
        <f t="shared" si="311"/>
        <v>0</v>
      </c>
      <c r="DX137" s="51">
        <f t="shared" si="360"/>
        <v>0</v>
      </c>
      <c r="DY137" s="52">
        <f t="shared" si="360"/>
        <v>0</v>
      </c>
      <c r="DZ137" s="307">
        <f t="shared" si="359"/>
        <v>0</v>
      </c>
    </row>
    <row r="138" spans="1:130" ht="18" customHeight="1" x14ac:dyDescent="0.3">
      <c r="B138" s="54"/>
      <c r="C138" s="54"/>
      <c r="D138" s="54"/>
      <c r="E138" s="239"/>
      <c r="F138" s="263"/>
      <c r="G138" s="274"/>
      <c r="H138" s="263"/>
      <c r="I138" s="56"/>
      <c r="J138" s="56"/>
      <c r="K138" s="265"/>
      <c r="L138" s="264"/>
      <c r="M138" s="57"/>
      <c r="N138" s="394"/>
      <c r="O138" s="214"/>
      <c r="P138" s="8">
        <f t="shared" si="313"/>
        <v>0</v>
      </c>
      <c r="Q138" s="50">
        <f t="shared" si="314"/>
        <v>0</v>
      </c>
      <c r="S138" s="201">
        <f t="shared" si="288"/>
        <v>0</v>
      </c>
      <c r="T138" s="201">
        <f t="shared" si="288"/>
        <v>0</v>
      </c>
      <c r="U138" s="8">
        <f t="shared" si="315"/>
        <v>0</v>
      </c>
      <c r="V138" s="50">
        <f t="shared" si="316"/>
        <v>0</v>
      </c>
      <c r="X138" s="375">
        <f t="shared" si="289"/>
        <v>0</v>
      </c>
      <c r="Y138" s="201">
        <f t="shared" si="289"/>
        <v>0</v>
      </c>
      <c r="Z138" s="8">
        <f t="shared" si="317"/>
        <v>0</v>
      </c>
      <c r="AA138" s="50">
        <f t="shared" si="318"/>
        <v>0</v>
      </c>
      <c r="AC138" s="375">
        <f t="shared" ref="AC138:AD140" si="361">X138</f>
        <v>0</v>
      </c>
      <c r="AD138" s="201">
        <f t="shared" si="361"/>
        <v>0</v>
      </c>
      <c r="AE138" s="8">
        <f t="shared" si="319"/>
        <v>0</v>
      </c>
      <c r="AF138" s="50">
        <f t="shared" si="320"/>
        <v>0</v>
      </c>
      <c r="AH138" s="375">
        <f t="shared" si="291"/>
        <v>0</v>
      </c>
      <c r="AI138" s="201">
        <f t="shared" si="291"/>
        <v>0</v>
      </c>
      <c r="AJ138" s="8">
        <f t="shared" si="321"/>
        <v>0</v>
      </c>
      <c r="AK138" s="50">
        <f t="shared" si="322"/>
        <v>0</v>
      </c>
      <c r="AM138" s="375">
        <f t="shared" si="292"/>
        <v>0</v>
      </c>
      <c r="AN138" s="201">
        <f t="shared" si="292"/>
        <v>0</v>
      </c>
      <c r="AO138" s="8">
        <f t="shared" si="323"/>
        <v>0</v>
      </c>
      <c r="AP138" s="50">
        <f t="shared" si="324"/>
        <v>0</v>
      </c>
      <c r="AR138" s="375">
        <f t="shared" si="293"/>
        <v>0</v>
      </c>
      <c r="AS138" s="201">
        <f t="shared" si="293"/>
        <v>0</v>
      </c>
      <c r="AT138" s="8">
        <f t="shared" si="325"/>
        <v>0</v>
      </c>
      <c r="AU138" s="50">
        <f t="shared" si="326"/>
        <v>0</v>
      </c>
      <c r="AW138" s="375">
        <f t="shared" si="294"/>
        <v>0</v>
      </c>
      <c r="AX138" s="201">
        <f t="shared" si="294"/>
        <v>0</v>
      </c>
      <c r="AY138" s="8">
        <f t="shared" si="327"/>
        <v>0</v>
      </c>
      <c r="AZ138" s="50">
        <f t="shared" si="328"/>
        <v>0</v>
      </c>
      <c r="BB138" s="375">
        <f t="shared" si="295"/>
        <v>0</v>
      </c>
      <c r="BC138" s="201">
        <f t="shared" si="295"/>
        <v>0</v>
      </c>
      <c r="BD138" s="8">
        <f t="shared" si="329"/>
        <v>0</v>
      </c>
      <c r="BE138" s="50">
        <f t="shared" si="330"/>
        <v>0</v>
      </c>
      <c r="BG138" s="375">
        <f t="shared" si="296"/>
        <v>0</v>
      </c>
      <c r="BH138" s="201">
        <f t="shared" si="296"/>
        <v>0</v>
      </c>
      <c r="BI138" s="8">
        <f t="shared" si="331"/>
        <v>0</v>
      </c>
      <c r="BJ138" s="50">
        <f t="shared" si="332"/>
        <v>0</v>
      </c>
      <c r="BL138" s="375">
        <f t="shared" si="297"/>
        <v>0</v>
      </c>
      <c r="BM138" s="201">
        <f t="shared" si="297"/>
        <v>0</v>
      </c>
      <c r="BN138" s="8">
        <f t="shared" si="333"/>
        <v>0</v>
      </c>
      <c r="BO138" s="50">
        <f t="shared" si="334"/>
        <v>0</v>
      </c>
      <c r="BQ138" s="375">
        <f t="shared" si="298"/>
        <v>0</v>
      </c>
      <c r="BR138" s="201">
        <f t="shared" si="298"/>
        <v>0</v>
      </c>
      <c r="BS138" s="8">
        <f t="shared" si="335"/>
        <v>0</v>
      </c>
      <c r="BT138" s="50">
        <f t="shared" si="336"/>
        <v>0</v>
      </c>
      <c r="BV138" s="375">
        <f t="shared" si="299"/>
        <v>0</v>
      </c>
      <c r="BW138" s="201">
        <f t="shared" si="299"/>
        <v>0</v>
      </c>
      <c r="BX138" s="8">
        <f t="shared" si="337"/>
        <v>0</v>
      </c>
      <c r="BY138" s="50">
        <f t="shared" si="338"/>
        <v>0</v>
      </c>
      <c r="CA138" s="375">
        <f t="shared" si="300"/>
        <v>0</v>
      </c>
      <c r="CB138" s="201">
        <f t="shared" si="300"/>
        <v>0</v>
      </c>
      <c r="CC138" s="8">
        <f t="shared" si="339"/>
        <v>0</v>
      </c>
      <c r="CD138" s="50">
        <f t="shared" si="340"/>
        <v>0</v>
      </c>
      <c r="CF138" s="375">
        <f t="shared" si="301"/>
        <v>0</v>
      </c>
      <c r="CG138" s="201">
        <f t="shared" si="301"/>
        <v>0</v>
      </c>
      <c r="CH138" s="8">
        <f t="shared" si="341"/>
        <v>0</v>
      </c>
      <c r="CI138" s="50">
        <f t="shared" si="342"/>
        <v>0</v>
      </c>
      <c r="CK138" s="375">
        <f t="shared" si="302"/>
        <v>0</v>
      </c>
      <c r="CL138" s="201">
        <f t="shared" si="302"/>
        <v>0</v>
      </c>
      <c r="CM138" s="8">
        <f t="shared" si="343"/>
        <v>0</v>
      </c>
      <c r="CN138" s="50">
        <f t="shared" si="344"/>
        <v>0</v>
      </c>
      <c r="CP138" s="375">
        <f t="shared" si="303"/>
        <v>0</v>
      </c>
      <c r="CQ138" s="201">
        <f t="shared" si="303"/>
        <v>0</v>
      </c>
      <c r="CR138" s="8">
        <f t="shared" si="345"/>
        <v>0</v>
      </c>
      <c r="CS138" s="50">
        <f t="shared" si="346"/>
        <v>0</v>
      </c>
      <c r="CU138" s="375">
        <f t="shared" si="304"/>
        <v>0</v>
      </c>
      <c r="CV138" s="201">
        <f t="shared" si="304"/>
        <v>0</v>
      </c>
      <c r="CW138" s="8">
        <f t="shared" si="347"/>
        <v>0</v>
      </c>
      <c r="CX138" s="50">
        <f t="shared" si="348"/>
        <v>0</v>
      </c>
      <c r="CZ138" s="375">
        <f t="shared" si="305"/>
        <v>0</v>
      </c>
      <c r="DA138" s="201">
        <f t="shared" si="305"/>
        <v>0</v>
      </c>
      <c r="DB138" s="8">
        <f t="shared" si="349"/>
        <v>0</v>
      </c>
      <c r="DC138" s="50">
        <f t="shared" si="350"/>
        <v>0</v>
      </c>
      <c r="DE138" s="375">
        <f t="shared" si="306"/>
        <v>0</v>
      </c>
      <c r="DF138" s="201">
        <f t="shared" si="306"/>
        <v>0</v>
      </c>
      <c r="DG138" s="8">
        <f t="shared" si="351"/>
        <v>0</v>
      </c>
      <c r="DH138" s="50">
        <f t="shared" si="352"/>
        <v>0</v>
      </c>
      <c r="DJ138" s="375">
        <f t="shared" si="307"/>
        <v>0</v>
      </c>
      <c r="DK138" s="201">
        <f t="shared" si="307"/>
        <v>0</v>
      </c>
      <c r="DL138" s="8">
        <f t="shared" si="353"/>
        <v>0</v>
      </c>
      <c r="DM138" s="50">
        <f t="shared" si="354"/>
        <v>0</v>
      </c>
      <c r="DO138" s="375">
        <f t="shared" si="308"/>
        <v>0</v>
      </c>
      <c r="DP138" s="201">
        <f t="shared" si="308"/>
        <v>0</v>
      </c>
      <c r="DQ138" s="8">
        <f t="shared" si="355"/>
        <v>0</v>
      </c>
      <c r="DR138" s="50">
        <f t="shared" si="356"/>
        <v>0</v>
      </c>
      <c r="DT138" s="51">
        <f t="shared" si="309"/>
        <v>0</v>
      </c>
      <c r="DU138" s="50">
        <f t="shared" si="357"/>
        <v>0</v>
      </c>
      <c r="DV138" s="51">
        <v>0</v>
      </c>
      <c r="DW138" s="50">
        <f t="shared" si="311"/>
        <v>0</v>
      </c>
      <c r="DX138" s="51">
        <f t="shared" si="360"/>
        <v>0</v>
      </c>
      <c r="DY138" s="52">
        <f t="shared" si="360"/>
        <v>0</v>
      </c>
      <c r="DZ138" s="307">
        <f t="shared" si="359"/>
        <v>0</v>
      </c>
    </row>
    <row r="139" spans="1:130" s="60" customFormat="1" ht="18" customHeight="1" x14ac:dyDescent="0.3">
      <c r="A139" s="1"/>
      <c r="C139" s="196"/>
      <c r="D139" s="196"/>
      <c r="E139" s="241"/>
      <c r="F139" s="263"/>
      <c r="G139" s="274"/>
      <c r="K139" s="302"/>
      <c r="M139" s="61"/>
      <c r="N139" s="394"/>
      <c r="O139" s="214"/>
      <c r="P139" s="8">
        <f t="shared" si="313"/>
        <v>0</v>
      </c>
      <c r="Q139" s="50">
        <f t="shared" si="314"/>
        <v>0</v>
      </c>
      <c r="R139" s="3"/>
      <c r="S139" s="201">
        <f t="shared" si="288"/>
        <v>0</v>
      </c>
      <c r="T139" s="201">
        <f t="shared" si="288"/>
        <v>0</v>
      </c>
      <c r="U139" s="8">
        <f t="shared" si="315"/>
        <v>0</v>
      </c>
      <c r="V139" s="50">
        <f t="shared" si="316"/>
        <v>0</v>
      </c>
      <c r="W139" s="3"/>
      <c r="X139" s="375">
        <f t="shared" si="289"/>
        <v>0</v>
      </c>
      <c r="Y139" s="201">
        <f t="shared" si="289"/>
        <v>0</v>
      </c>
      <c r="Z139" s="8">
        <f t="shared" si="317"/>
        <v>0</v>
      </c>
      <c r="AA139" s="50">
        <f t="shared" si="318"/>
        <v>0</v>
      </c>
      <c r="AB139" s="1"/>
      <c r="AC139" s="375">
        <f t="shared" si="361"/>
        <v>0</v>
      </c>
      <c r="AD139" s="201">
        <f t="shared" si="361"/>
        <v>0</v>
      </c>
      <c r="AE139" s="8">
        <f t="shared" si="319"/>
        <v>0</v>
      </c>
      <c r="AF139" s="50">
        <f t="shared" si="320"/>
        <v>0</v>
      </c>
      <c r="AH139" s="375">
        <f t="shared" si="291"/>
        <v>0</v>
      </c>
      <c r="AI139" s="201">
        <f t="shared" si="291"/>
        <v>0</v>
      </c>
      <c r="AJ139" s="8">
        <f t="shared" si="321"/>
        <v>0</v>
      </c>
      <c r="AK139" s="50">
        <f t="shared" si="322"/>
        <v>0</v>
      </c>
      <c r="AM139" s="375">
        <f t="shared" si="292"/>
        <v>0</v>
      </c>
      <c r="AN139" s="201">
        <f t="shared" si="292"/>
        <v>0</v>
      </c>
      <c r="AO139" s="8">
        <f t="shared" si="323"/>
        <v>0</v>
      </c>
      <c r="AP139" s="50">
        <f t="shared" si="324"/>
        <v>0</v>
      </c>
      <c r="AR139" s="375">
        <f t="shared" si="293"/>
        <v>0</v>
      </c>
      <c r="AS139" s="201">
        <f t="shared" si="293"/>
        <v>0</v>
      </c>
      <c r="AT139" s="8">
        <f t="shared" si="325"/>
        <v>0</v>
      </c>
      <c r="AU139" s="50">
        <f t="shared" si="326"/>
        <v>0</v>
      </c>
      <c r="AW139" s="375">
        <f t="shared" si="294"/>
        <v>0</v>
      </c>
      <c r="AX139" s="201">
        <f t="shared" si="294"/>
        <v>0</v>
      </c>
      <c r="AY139" s="8">
        <f t="shared" si="327"/>
        <v>0</v>
      </c>
      <c r="AZ139" s="50">
        <f t="shared" si="328"/>
        <v>0</v>
      </c>
      <c r="BB139" s="375">
        <f t="shared" si="295"/>
        <v>0</v>
      </c>
      <c r="BC139" s="201">
        <f t="shared" si="295"/>
        <v>0</v>
      </c>
      <c r="BD139" s="8">
        <f t="shared" si="329"/>
        <v>0</v>
      </c>
      <c r="BE139" s="50">
        <f t="shared" si="330"/>
        <v>0</v>
      </c>
      <c r="BG139" s="375">
        <f t="shared" si="296"/>
        <v>0</v>
      </c>
      <c r="BH139" s="201">
        <f t="shared" si="296"/>
        <v>0</v>
      </c>
      <c r="BI139" s="8">
        <f t="shared" si="331"/>
        <v>0</v>
      </c>
      <c r="BJ139" s="50">
        <f t="shared" si="332"/>
        <v>0</v>
      </c>
      <c r="BL139" s="375">
        <f t="shared" si="297"/>
        <v>0</v>
      </c>
      <c r="BM139" s="201">
        <f t="shared" si="297"/>
        <v>0</v>
      </c>
      <c r="BN139" s="8">
        <f t="shared" si="333"/>
        <v>0</v>
      </c>
      <c r="BO139" s="50">
        <f t="shared" si="334"/>
        <v>0</v>
      </c>
      <c r="BQ139" s="375">
        <f t="shared" si="298"/>
        <v>0</v>
      </c>
      <c r="BR139" s="201">
        <f t="shared" si="298"/>
        <v>0</v>
      </c>
      <c r="BS139" s="8">
        <f t="shared" si="335"/>
        <v>0</v>
      </c>
      <c r="BT139" s="50">
        <f t="shared" si="336"/>
        <v>0</v>
      </c>
      <c r="BV139" s="375">
        <f t="shared" si="299"/>
        <v>0</v>
      </c>
      <c r="BW139" s="201">
        <f t="shared" si="299"/>
        <v>0</v>
      </c>
      <c r="BX139" s="8">
        <f t="shared" si="337"/>
        <v>0</v>
      </c>
      <c r="BY139" s="50">
        <f t="shared" si="338"/>
        <v>0</v>
      </c>
      <c r="CA139" s="375">
        <f t="shared" si="300"/>
        <v>0</v>
      </c>
      <c r="CB139" s="201">
        <f t="shared" si="300"/>
        <v>0</v>
      </c>
      <c r="CC139" s="8">
        <f t="shared" si="339"/>
        <v>0</v>
      </c>
      <c r="CD139" s="50">
        <f t="shared" si="340"/>
        <v>0</v>
      </c>
      <c r="CF139" s="375">
        <f t="shared" si="301"/>
        <v>0</v>
      </c>
      <c r="CG139" s="201">
        <f t="shared" si="301"/>
        <v>0</v>
      </c>
      <c r="CH139" s="8">
        <f t="shared" si="341"/>
        <v>0</v>
      </c>
      <c r="CI139" s="50">
        <f t="shared" si="342"/>
        <v>0</v>
      </c>
      <c r="CK139" s="375">
        <f t="shared" si="302"/>
        <v>0</v>
      </c>
      <c r="CL139" s="201">
        <f t="shared" si="302"/>
        <v>0</v>
      </c>
      <c r="CM139" s="8">
        <f t="shared" si="343"/>
        <v>0</v>
      </c>
      <c r="CN139" s="50">
        <f t="shared" si="344"/>
        <v>0</v>
      </c>
      <c r="CP139" s="375">
        <f t="shared" si="303"/>
        <v>0</v>
      </c>
      <c r="CQ139" s="201">
        <f t="shared" si="303"/>
        <v>0</v>
      </c>
      <c r="CR139" s="8">
        <f t="shared" si="345"/>
        <v>0</v>
      </c>
      <c r="CS139" s="50">
        <f t="shared" si="346"/>
        <v>0</v>
      </c>
      <c r="CU139" s="375">
        <f t="shared" si="304"/>
        <v>0</v>
      </c>
      <c r="CV139" s="201">
        <f t="shared" si="304"/>
        <v>0</v>
      </c>
      <c r="CW139" s="8">
        <f t="shared" si="347"/>
        <v>0</v>
      </c>
      <c r="CX139" s="50">
        <f t="shared" si="348"/>
        <v>0</v>
      </c>
      <c r="CZ139" s="375">
        <f t="shared" si="305"/>
        <v>0</v>
      </c>
      <c r="DA139" s="201">
        <f t="shared" si="305"/>
        <v>0</v>
      </c>
      <c r="DB139" s="8">
        <f t="shared" si="349"/>
        <v>0</v>
      </c>
      <c r="DC139" s="50">
        <f t="shared" si="350"/>
        <v>0</v>
      </c>
      <c r="DE139" s="375">
        <f t="shared" si="306"/>
        <v>0</v>
      </c>
      <c r="DF139" s="201">
        <f t="shared" si="306"/>
        <v>0</v>
      </c>
      <c r="DG139" s="8">
        <f t="shared" si="351"/>
        <v>0</v>
      </c>
      <c r="DH139" s="50">
        <f t="shared" si="352"/>
        <v>0</v>
      </c>
      <c r="DJ139" s="375">
        <f t="shared" si="307"/>
        <v>0</v>
      </c>
      <c r="DK139" s="201">
        <f t="shared" si="307"/>
        <v>0</v>
      </c>
      <c r="DL139" s="8">
        <f t="shared" si="353"/>
        <v>0</v>
      </c>
      <c r="DM139" s="50">
        <f t="shared" si="354"/>
        <v>0</v>
      </c>
      <c r="DO139" s="375">
        <f t="shared" si="308"/>
        <v>0</v>
      </c>
      <c r="DP139" s="201">
        <f t="shared" si="308"/>
        <v>0</v>
      </c>
      <c r="DQ139" s="8">
        <f t="shared" si="355"/>
        <v>0</v>
      </c>
      <c r="DR139" s="50">
        <f t="shared" si="356"/>
        <v>0</v>
      </c>
      <c r="DT139" s="51">
        <f t="shared" si="309"/>
        <v>0</v>
      </c>
      <c r="DU139" s="65">
        <f t="shared" si="357"/>
        <v>0</v>
      </c>
      <c r="DV139" s="90">
        <v>0</v>
      </c>
      <c r="DW139" s="65">
        <f t="shared" si="311"/>
        <v>0</v>
      </c>
      <c r="DX139" s="66">
        <f>+DT139+DV139</f>
        <v>0</v>
      </c>
      <c r="DY139" s="66">
        <f t="shared" si="360"/>
        <v>0</v>
      </c>
      <c r="DZ139" s="307">
        <f t="shared" si="359"/>
        <v>0</v>
      </c>
    </row>
    <row r="140" spans="1:130" ht="18" customHeight="1" thickBot="1" x14ac:dyDescent="0.35">
      <c r="B140" s="61"/>
      <c r="C140" s="67"/>
      <c r="D140" s="67"/>
      <c r="E140" s="239"/>
      <c r="F140" s="55"/>
      <c r="G140" s="55"/>
      <c r="H140" s="55"/>
      <c r="I140" s="56"/>
      <c r="J140" s="56"/>
      <c r="K140" s="68"/>
      <c r="L140" s="56"/>
      <c r="M140" s="57"/>
      <c r="N140" s="400"/>
      <c r="O140" s="215"/>
      <c r="P140" s="8">
        <f t="shared" si="313"/>
        <v>0</v>
      </c>
      <c r="Q140" s="50">
        <f t="shared" si="314"/>
        <v>0</v>
      </c>
      <c r="R140" s="63"/>
      <c r="S140" s="201">
        <f t="shared" si="288"/>
        <v>0</v>
      </c>
      <c r="T140" s="201">
        <f t="shared" si="288"/>
        <v>0</v>
      </c>
      <c r="U140" s="8">
        <f t="shared" si="315"/>
        <v>0</v>
      </c>
      <c r="V140" s="50">
        <f t="shared" si="316"/>
        <v>0</v>
      </c>
      <c r="W140" s="63"/>
      <c r="X140" s="375">
        <f t="shared" si="289"/>
        <v>0</v>
      </c>
      <c r="Y140" s="201">
        <f t="shared" si="289"/>
        <v>0</v>
      </c>
      <c r="Z140" s="8">
        <f t="shared" si="317"/>
        <v>0</v>
      </c>
      <c r="AA140" s="50">
        <f t="shared" si="318"/>
        <v>0</v>
      </c>
      <c r="AB140" s="60"/>
      <c r="AC140" s="375">
        <f t="shared" si="361"/>
        <v>0</v>
      </c>
      <c r="AD140" s="201">
        <f t="shared" si="361"/>
        <v>0</v>
      </c>
      <c r="AE140" s="8">
        <f t="shared" si="319"/>
        <v>0</v>
      </c>
      <c r="AF140" s="50">
        <f t="shared" si="320"/>
        <v>0</v>
      </c>
      <c r="AH140" s="375">
        <f t="shared" si="291"/>
        <v>0</v>
      </c>
      <c r="AI140" s="201">
        <f t="shared" si="291"/>
        <v>0</v>
      </c>
      <c r="AJ140" s="8">
        <f t="shared" si="321"/>
        <v>0</v>
      </c>
      <c r="AK140" s="50">
        <f t="shared" si="322"/>
        <v>0</v>
      </c>
      <c r="AM140" s="375">
        <f t="shared" si="292"/>
        <v>0</v>
      </c>
      <c r="AN140" s="201">
        <f t="shared" si="292"/>
        <v>0</v>
      </c>
      <c r="AO140" s="8">
        <f t="shared" si="323"/>
        <v>0</v>
      </c>
      <c r="AP140" s="50">
        <f t="shared" si="324"/>
        <v>0</v>
      </c>
      <c r="AR140" s="375">
        <f t="shared" si="293"/>
        <v>0</v>
      </c>
      <c r="AS140" s="201">
        <f t="shared" si="293"/>
        <v>0</v>
      </c>
      <c r="AT140" s="8">
        <f t="shared" si="325"/>
        <v>0</v>
      </c>
      <c r="AU140" s="50">
        <f t="shared" si="326"/>
        <v>0</v>
      </c>
      <c r="AW140" s="375">
        <f t="shared" si="294"/>
        <v>0</v>
      </c>
      <c r="AX140" s="201">
        <f t="shared" si="294"/>
        <v>0</v>
      </c>
      <c r="AY140" s="8">
        <f t="shared" si="327"/>
        <v>0</v>
      </c>
      <c r="AZ140" s="50">
        <f t="shared" si="328"/>
        <v>0</v>
      </c>
      <c r="BB140" s="375">
        <f t="shared" si="295"/>
        <v>0</v>
      </c>
      <c r="BC140" s="201">
        <f t="shared" si="295"/>
        <v>0</v>
      </c>
      <c r="BD140" s="8">
        <f t="shared" si="329"/>
        <v>0</v>
      </c>
      <c r="BE140" s="50">
        <f t="shared" si="330"/>
        <v>0</v>
      </c>
      <c r="BG140" s="375">
        <f t="shared" si="296"/>
        <v>0</v>
      </c>
      <c r="BH140" s="201">
        <f t="shared" si="296"/>
        <v>0</v>
      </c>
      <c r="BI140" s="8">
        <f t="shared" si="331"/>
        <v>0</v>
      </c>
      <c r="BJ140" s="50">
        <f t="shared" si="332"/>
        <v>0</v>
      </c>
      <c r="BL140" s="375">
        <f t="shared" si="297"/>
        <v>0</v>
      </c>
      <c r="BM140" s="201">
        <f t="shared" si="297"/>
        <v>0</v>
      </c>
      <c r="BN140" s="8">
        <f t="shared" si="333"/>
        <v>0</v>
      </c>
      <c r="BO140" s="50">
        <f t="shared" si="334"/>
        <v>0</v>
      </c>
      <c r="BQ140" s="375">
        <f t="shared" si="298"/>
        <v>0</v>
      </c>
      <c r="BR140" s="201">
        <f t="shared" si="298"/>
        <v>0</v>
      </c>
      <c r="BS140" s="8">
        <f t="shared" si="335"/>
        <v>0</v>
      </c>
      <c r="BT140" s="50">
        <f t="shared" si="336"/>
        <v>0</v>
      </c>
      <c r="BV140" s="375">
        <f t="shared" si="299"/>
        <v>0</v>
      </c>
      <c r="BW140" s="201">
        <f t="shared" si="299"/>
        <v>0</v>
      </c>
      <c r="BX140" s="8">
        <f t="shared" si="337"/>
        <v>0</v>
      </c>
      <c r="BY140" s="50">
        <f t="shared" si="338"/>
        <v>0</v>
      </c>
      <c r="CA140" s="375">
        <f t="shared" si="300"/>
        <v>0</v>
      </c>
      <c r="CB140" s="201">
        <f t="shared" si="300"/>
        <v>0</v>
      </c>
      <c r="CC140" s="8">
        <f t="shared" si="339"/>
        <v>0</v>
      </c>
      <c r="CD140" s="50">
        <f t="shared" si="340"/>
        <v>0</v>
      </c>
      <c r="CF140" s="375">
        <f t="shared" si="301"/>
        <v>0</v>
      </c>
      <c r="CG140" s="201">
        <f t="shared" si="301"/>
        <v>0</v>
      </c>
      <c r="CH140" s="8">
        <f t="shared" si="341"/>
        <v>0</v>
      </c>
      <c r="CI140" s="50">
        <f t="shared" si="342"/>
        <v>0</v>
      </c>
      <c r="CK140" s="375">
        <f t="shared" si="302"/>
        <v>0</v>
      </c>
      <c r="CL140" s="201">
        <f t="shared" si="302"/>
        <v>0</v>
      </c>
      <c r="CM140" s="8">
        <f t="shared" si="343"/>
        <v>0</v>
      </c>
      <c r="CN140" s="50">
        <f t="shared" si="344"/>
        <v>0</v>
      </c>
      <c r="CP140" s="375">
        <f t="shared" si="303"/>
        <v>0</v>
      </c>
      <c r="CQ140" s="201">
        <f t="shared" si="303"/>
        <v>0</v>
      </c>
      <c r="CR140" s="8">
        <f t="shared" si="345"/>
        <v>0</v>
      </c>
      <c r="CS140" s="50">
        <f t="shared" si="346"/>
        <v>0</v>
      </c>
      <c r="CU140" s="375">
        <f t="shared" si="304"/>
        <v>0</v>
      </c>
      <c r="CV140" s="201">
        <f t="shared" si="304"/>
        <v>0</v>
      </c>
      <c r="CW140" s="8">
        <f t="shared" si="347"/>
        <v>0</v>
      </c>
      <c r="CX140" s="50">
        <f t="shared" si="348"/>
        <v>0</v>
      </c>
      <c r="CZ140" s="375">
        <f t="shared" si="305"/>
        <v>0</v>
      </c>
      <c r="DA140" s="201">
        <f t="shared" si="305"/>
        <v>0</v>
      </c>
      <c r="DB140" s="8">
        <f t="shared" si="349"/>
        <v>0</v>
      </c>
      <c r="DC140" s="50">
        <f t="shared" si="350"/>
        <v>0</v>
      </c>
      <c r="DE140" s="375">
        <f t="shared" si="306"/>
        <v>0</v>
      </c>
      <c r="DF140" s="201">
        <f t="shared" si="306"/>
        <v>0</v>
      </c>
      <c r="DG140" s="8">
        <f t="shared" si="351"/>
        <v>0</v>
      </c>
      <c r="DH140" s="50">
        <f t="shared" si="352"/>
        <v>0</v>
      </c>
      <c r="DJ140" s="375">
        <f t="shared" si="307"/>
        <v>0</v>
      </c>
      <c r="DK140" s="201">
        <f t="shared" si="307"/>
        <v>0</v>
      </c>
      <c r="DL140" s="8">
        <f t="shared" si="353"/>
        <v>0</v>
      </c>
      <c r="DM140" s="50">
        <f t="shared" si="354"/>
        <v>0</v>
      </c>
      <c r="DO140" s="375">
        <f t="shared" si="308"/>
        <v>0</v>
      </c>
      <c r="DP140" s="201">
        <f t="shared" si="308"/>
        <v>0</v>
      </c>
      <c r="DQ140" s="8">
        <f t="shared" si="355"/>
        <v>0</v>
      </c>
      <c r="DR140" s="50">
        <f t="shared" si="356"/>
        <v>0</v>
      </c>
      <c r="DT140" s="70"/>
      <c r="DU140" s="70"/>
      <c r="DV140" s="71"/>
      <c r="DW140" s="71"/>
      <c r="DX140" s="70"/>
      <c r="DY140" s="70"/>
      <c r="DZ140" s="310"/>
    </row>
    <row r="141" spans="1:130" s="72" customFormat="1" ht="32.4" customHeight="1" thickBot="1" x14ac:dyDescent="0.35">
      <c r="B141" s="275" t="s">
        <v>101</v>
      </c>
      <c r="C141" s="276" t="str">
        <f>B121</f>
        <v>Program management (training, supervision, meetings, conferences, protocols development…) - discuss what to include</v>
      </c>
      <c r="D141" s="445"/>
      <c r="E141" s="242"/>
      <c r="F141" s="73"/>
      <c r="G141" s="73"/>
      <c r="H141" s="73"/>
      <c r="I141" s="73"/>
      <c r="J141" s="73"/>
      <c r="K141" s="74"/>
      <c r="L141" s="73"/>
      <c r="M141" s="75"/>
      <c r="N141" s="391">
        <f>P18</f>
        <v>2015</v>
      </c>
      <c r="O141" s="278"/>
      <c r="P141" s="76">
        <f>SUM(P122:P139)</f>
        <v>0</v>
      </c>
      <c r="Q141" s="77">
        <f>SUM(Q122:Q139)</f>
        <v>0</v>
      </c>
      <c r="R141" s="78"/>
      <c r="S141" s="294">
        <f>U18</f>
        <v>2016</v>
      </c>
      <c r="T141" s="294"/>
      <c r="U141" s="76">
        <f>SUM(U122:U139)</f>
        <v>0</v>
      </c>
      <c r="V141" s="77">
        <f>SUM(V122:V139)</f>
        <v>0</v>
      </c>
      <c r="W141" s="78"/>
      <c r="X141" s="391">
        <f>Z18</f>
        <v>2017</v>
      </c>
      <c r="Y141" s="277"/>
      <c r="Z141" s="76">
        <f>SUM(Z122:Z139)</f>
        <v>0</v>
      </c>
      <c r="AA141" s="77">
        <f>SUM(AA122:AA139)</f>
        <v>0</v>
      </c>
      <c r="AB141" s="79"/>
      <c r="AC141" s="391">
        <f>AE18</f>
        <v>2018</v>
      </c>
      <c r="AD141" s="277"/>
      <c r="AE141" s="76">
        <f>SUM(AE122:AE139)</f>
        <v>0</v>
      </c>
      <c r="AF141" s="77">
        <f>SUM(AF122:AF139)</f>
        <v>0</v>
      </c>
      <c r="AH141" s="391">
        <f>AJ18</f>
        <v>2019</v>
      </c>
      <c r="AI141" s="277"/>
      <c r="AJ141" s="76">
        <f>SUM(AJ122:AJ139)</f>
        <v>0</v>
      </c>
      <c r="AK141" s="77">
        <f>SUM(AK122:AK139)</f>
        <v>0</v>
      </c>
      <c r="AM141" s="391">
        <f>AO18</f>
        <v>2020</v>
      </c>
      <c r="AN141" s="277"/>
      <c r="AO141" s="76">
        <f>SUM(AO122:AO139)</f>
        <v>0</v>
      </c>
      <c r="AP141" s="77">
        <f>SUM(AP122:AP139)</f>
        <v>0</v>
      </c>
      <c r="AR141" s="391">
        <f>AT18</f>
        <v>2021</v>
      </c>
      <c r="AS141" s="277"/>
      <c r="AT141" s="76">
        <f>SUM(AT122:AT139)</f>
        <v>0</v>
      </c>
      <c r="AU141" s="77">
        <f>SUM(AU122:AU139)</f>
        <v>0</v>
      </c>
      <c r="AW141" s="391">
        <f>AY18</f>
        <v>2022</v>
      </c>
      <c r="AX141" s="277"/>
      <c r="AY141" s="76">
        <f>SUM(AY122:AY139)</f>
        <v>0</v>
      </c>
      <c r="AZ141" s="77">
        <f>SUM(AZ122:AZ139)</f>
        <v>0</v>
      </c>
      <c r="BB141" s="391">
        <f>BD18</f>
        <v>2023</v>
      </c>
      <c r="BC141" s="277"/>
      <c r="BD141" s="76">
        <f>SUM(BD122:BD139)</f>
        <v>0</v>
      </c>
      <c r="BE141" s="77">
        <f>SUM(BE122:BE139)</f>
        <v>0</v>
      </c>
      <c r="BG141" s="391">
        <f>BI18</f>
        <v>2024</v>
      </c>
      <c r="BH141" s="277"/>
      <c r="BI141" s="76">
        <f>SUM(BI122:BI139)</f>
        <v>0</v>
      </c>
      <c r="BJ141" s="77">
        <f>SUM(BJ122:BJ139)</f>
        <v>0</v>
      </c>
      <c r="BL141" s="391">
        <f>BN18</f>
        <v>2025</v>
      </c>
      <c r="BM141" s="277"/>
      <c r="BN141" s="76">
        <f>SUM(BN122:BN139)</f>
        <v>0</v>
      </c>
      <c r="BO141" s="77">
        <f>SUM(BO122:BO139)</f>
        <v>0</v>
      </c>
      <c r="BQ141" s="391">
        <f>BS18</f>
        <v>2026</v>
      </c>
      <c r="BR141" s="277"/>
      <c r="BS141" s="76">
        <f>SUM(BS122:BS139)</f>
        <v>0</v>
      </c>
      <c r="BT141" s="77">
        <f>SUM(BT122:BT139)</f>
        <v>0</v>
      </c>
      <c r="BV141" s="391">
        <f>BX18</f>
        <v>2027</v>
      </c>
      <c r="BW141" s="277"/>
      <c r="BX141" s="76">
        <f>SUM(BX122:BX139)</f>
        <v>0</v>
      </c>
      <c r="BY141" s="77">
        <f>SUM(BY122:BY139)</f>
        <v>0</v>
      </c>
      <c r="CA141" s="391">
        <f>CC18</f>
        <v>2028</v>
      </c>
      <c r="CB141" s="277"/>
      <c r="CC141" s="76">
        <f>SUM(CC122:CC139)</f>
        <v>0</v>
      </c>
      <c r="CD141" s="77">
        <f>SUM(CD122:CD139)</f>
        <v>0</v>
      </c>
      <c r="CF141" s="391">
        <f>CH18</f>
        <v>2029</v>
      </c>
      <c r="CG141" s="277"/>
      <c r="CH141" s="76">
        <f>SUM(CH122:CH139)</f>
        <v>0</v>
      </c>
      <c r="CI141" s="77">
        <f>SUM(CI122:CI139)</f>
        <v>0</v>
      </c>
      <c r="CK141" s="391">
        <f>CM18</f>
        <v>2030</v>
      </c>
      <c r="CL141" s="277"/>
      <c r="CM141" s="76">
        <f>SUM(CM122:CM139)</f>
        <v>0</v>
      </c>
      <c r="CN141" s="77">
        <f>SUM(CN122:CN139)</f>
        <v>0</v>
      </c>
      <c r="CP141" s="391">
        <f>CR18</f>
        <v>2031</v>
      </c>
      <c r="CQ141" s="277"/>
      <c r="CR141" s="76">
        <f>SUM(CR122:CR139)</f>
        <v>0</v>
      </c>
      <c r="CS141" s="77">
        <f>SUM(CS122:CS139)</f>
        <v>0</v>
      </c>
      <c r="CU141" s="391">
        <f>CW18</f>
        <v>2032</v>
      </c>
      <c r="CV141" s="277"/>
      <c r="CW141" s="76">
        <f>SUM(CW122:CW139)</f>
        <v>0</v>
      </c>
      <c r="CX141" s="77">
        <f>SUM(CX122:CX139)</f>
        <v>0</v>
      </c>
      <c r="CZ141" s="391">
        <f>DB18</f>
        <v>2033</v>
      </c>
      <c r="DA141" s="277"/>
      <c r="DB141" s="76">
        <f>SUM(DB122:DB139)</f>
        <v>0</v>
      </c>
      <c r="DC141" s="77">
        <f>SUM(DC122:DC139)</f>
        <v>0</v>
      </c>
      <c r="DE141" s="391">
        <f>DG18</f>
        <v>2034</v>
      </c>
      <c r="DF141" s="277"/>
      <c r="DG141" s="76">
        <f>SUM(DG122:DG139)</f>
        <v>0</v>
      </c>
      <c r="DH141" s="77">
        <f>SUM(DH122:DH139)</f>
        <v>0</v>
      </c>
      <c r="DJ141" s="391">
        <f>DL18</f>
        <v>2035</v>
      </c>
      <c r="DK141" s="277"/>
      <c r="DL141" s="76">
        <f>SUM(DL122:DL139)</f>
        <v>0</v>
      </c>
      <c r="DM141" s="77">
        <f>SUM(DM122:DM139)</f>
        <v>0</v>
      </c>
      <c r="DO141" s="391">
        <f>DQ18</f>
        <v>2036</v>
      </c>
      <c r="DP141" s="277"/>
      <c r="DQ141" s="76">
        <f>SUM(DQ122:DQ139)</f>
        <v>0</v>
      </c>
      <c r="DR141" s="77">
        <f>SUM(DR122:DR139)</f>
        <v>0</v>
      </c>
      <c r="DT141" s="80">
        <f t="shared" ref="DT141:DX141" si="362">SUM(DT122:DT139)</f>
        <v>0</v>
      </c>
      <c r="DU141" s="77">
        <f t="shared" si="362"/>
        <v>0</v>
      </c>
      <c r="DV141" s="77">
        <f t="shared" si="362"/>
        <v>0</v>
      </c>
      <c r="DW141" s="77">
        <f t="shared" si="362"/>
        <v>0</v>
      </c>
      <c r="DX141" s="77">
        <f t="shared" si="362"/>
        <v>0</v>
      </c>
      <c r="DY141" s="77">
        <f>SUM(Q141+V141+AA141+AF141+AK141+AP141+AU141+AZ141+BE141+BJ141+BO141+BT141+BY141+CD141+CI141+CN141+CS141+CX141+DC141+DH141+DM141+DR141)</f>
        <v>0</v>
      </c>
      <c r="DZ141" s="311" t="s">
        <v>53</v>
      </c>
    </row>
    <row r="142" spans="1:130" x14ac:dyDescent="0.3">
      <c r="P142" s="280" t="s">
        <v>17</v>
      </c>
      <c r="Q142" s="281" t="s">
        <v>18</v>
      </c>
      <c r="U142" s="280" t="s">
        <v>17</v>
      </c>
      <c r="V142" s="281" t="s">
        <v>18</v>
      </c>
      <c r="Z142" s="280" t="s">
        <v>17</v>
      </c>
      <c r="AA142" s="281" t="s">
        <v>18</v>
      </c>
      <c r="AE142" s="280" t="s">
        <v>17</v>
      </c>
      <c r="AF142" s="281" t="s">
        <v>18</v>
      </c>
      <c r="AJ142" s="280" t="s">
        <v>17</v>
      </c>
      <c r="AK142" s="281" t="s">
        <v>18</v>
      </c>
      <c r="AO142" s="280" t="s">
        <v>17</v>
      </c>
      <c r="AP142" s="281" t="s">
        <v>18</v>
      </c>
      <c r="AT142" s="280" t="s">
        <v>17</v>
      </c>
      <c r="AU142" s="281" t="s">
        <v>18</v>
      </c>
      <c r="AY142" s="280" t="s">
        <v>17</v>
      </c>
      <c r="AZ142" s="281" t="s">
        <v>18</v>
      </c>
      <c r="BD142" s="280" t="s">
        <v>17</v>
      </c>
      <c r="BE142" s="281" t="s">
        <v>18</v>
      </c>
      <c r="BI142" s="280" t="s">
        <v>17</v>
      </c>
      <c r="BJ142" s="281" t="s">
        <v>18</v>
      </c>
      <c r="BN142" s="280" t="s">
        <v>17</v>
      </c>
      <c r="BO142" s="281" t="s">
        <v>18</v>
      </c>
      <c r="BS142" s="280" t="s">
        <v>17</v>
      </c>
      <c r="BT142" s="281" t="s">
        <v>18</v>
      </c>
      <c r="BX142" s="280" t="s">
        <v>17</v>
      </c>
      <c r="BY142" s="281" t="s">
        <v>18</v>
      </c>
      <c r="CC142" s="280" t="s">
        <v>17</v>
      </c>
      <c r="CD142" s="281" t="s">
        <v>18</v>
      </c>
      <c r="CH142" s="280" t="s">
        <v>17</v>
      </c>
      <c r="CI142" s="281" t="s">
        <v>18</v>
      </c>
      <c r="CM142" s="280" t="s">
        <v>17</v>
      </c>
      <c r="CN142" s="281" t="s">
        <v>18</v>
      </c>
      <c r="CR142" s="280" t="s">
        <v>17</v>
      </c>
      <c r="CS142" s="281" t="s">
        <v>18</v>
      </c>
      <c r="CW142" s="280" t="s">
        <v>17</v>
      </c>
      <c r="CX142" s="281" t="s">
        <v>18</v>
      </c>
      <c r="DB142" s="280" t="s">
        <v>17</v>
      </c>
      <c r="DC142" s="281" t="s">
        <v>18</v>
      </c>
      <c r="DG142" s="280" t="s">
        <v>17</v>
      </c>
      <c r="DH142" s="281" t="s">
        <v>18</v>
      </c>
      <c r="DL142" s="280" t="s">
        <v>17</v>
      </c>
      <c r="DM142" s="281" t="s">
        <v>18</v>
      </c>
      <c r="DQ142" s="280" t="s">
        <v>17</v>
      </c>
      <c r="DR142" s="281" t="s">
        <v>18</v>
      </c>
      <c r="DT142" s="280" t="s">
        <v>17</v>
      </c>
      <c r="DU142" s="281" t="s">
        <v>18</v>
      </c>
      <c r="DV142" s="280" t="s">
        <v>17</v>
      </c>
      <c r="DW142" s="281" t="s">
        <v>18</v>
      </c>
      <c r="DX142" s="280" t="s">
        <v>17</v>
      </c>
      <c r="DY142" s="281" t="s">
        <v>18</v>
      </c>
    </row>
    <row r="143" spans="1:130" x14ac:dyDescent="0.3">
      <c r="I143" s="92"/>
      <c r="J143" s="92"/>
      <c r="L143" s="92"/>
    </row>
    <row r="144" spans="1:130" x14ac:dyDescent="0.3">
      <c r="I144" s="92"/>
      <c r="J144" s="92"/>
      <c r="L144" s="92"/>
    </row>
    <row r="145" spans="1:130" ht="26.4" customHeight="1" x14ac:dyDescent="0.3">
      <c r="I145" s="2"/>
      <c r="J145" s="2"/>
      <c r="L145" s="2"/>
      <c r="N145" s="392"/>
      <c r="O145" s="217"/>
      <c r="P145" s="282"/>
      <c r="Q145" s="83"/>
      <c r="R145" s="22"/>
      <c r="S145" s="380"/>
      <c r="T145" s="206"/>
      <c r="U145" s="282"/>
      <c r="V145" s="83"/>
      <c r="W145" s="22"/>
      <c r="X145" s="392"/>
      <c r="Y145" s="82"/>
      <c r="Z145" s="282"/>
      <c r="AA145" s="83"/>
      <c r="AB145" s="451"/>
      <c r="AC145" s="392"/>
      <c r="AD145" s="82"/>
      <c r="AE145" s="282"/>
      <c r="AF145" s="83"/>
      <c r="AH145" s="392"/>
      <c r="AI145" s="82"/>
      <c r="AJ145" s="282"/>
      <c r="AK145" s="83"/>
      <c r="AM145" s="392"/>
      <c r="AN145" s="82"/>
      <c r="AO145" s="282"/>
      <c r="AP145" s="83"/>
      <c r="AR145" s="392"/>
      <c r="AS145" s="82"/>
      <c r="AT145" s="282"/>
      <c r="AU145" s="83"/>
      <c r="AW145" s="392"/>
      <c r="AX145" s="82"/>
      <c r="AY145" s="282"/>
      <c r="AZ145" s="83"/>
      <c r="BB145" s="392"/>
      <c r="BC145" s="82"/>
      <c r="BD145" s="282"/>
      <c r="BE145" s="83"/>
      <c r="BG145" s="392"/>
      <c r="BH145" s="82"/>
      <c r="BI145" s="282"/>
      <c r="BJ145" s="83"/>
      <c r="BL145" s="392"/>
      <c r="BM145" s="82"/>
      <c r="BN145" s="282"/>
      <c r="BO145" s="83"/>
      <c r="BQ145" s="392"/>
      <c r="BR145" s="82"/>
      <c r="BS145" s="282"/>
      <c r="BT145" s="83"/>
      <c r="BV145" s="392"/>
      <c r="BW145" s="82"/>
      <c r="BX145" s="282"/>
      <c r="BY145" s="83"/>
      <c r="CA145" s="392"/>
      <c r="CB145" s="82"/>
      <c r="CC145" s="282"/>
      <c r="CD145" s="83"/>
      <c r="CF145" s="392"/>
      <c r="CG145" s="82"/>
      <c r="CH145" s="282"/>
      <c r="CI145" s="83"/>
      <c r="CK145" s="392"/>
      <c r="CL145" s="82"/>
      <c r="CM145" s="282"/>
      <c r="CN145" s="83"/>
      <c r="CP145" s="392"/>
      <c r="CQ145" s="82"/>
      <c r="CR145" s="282"/>
      <c r="CS145" s="83"/>
      <c r="CU145" s="392"/>
      <c r="CV145" s="82"/>
      <c r="CW145" s="282"/>
      <c r="CX145" s="83"/>
      <c r="CZ145" s="392"/>
      <c r="DA145" s="82"/>
      <c r="DB145" s="282"/>
      <c r="DC145" s="83"/>
      <c r="DE145" s="392"/>
      <c r="DF145" s="82"/>
      <c r="DG145" s="282"/>
      <c r="DH145" s="83"/>
      <c r="DJ145" s="392"/>
      <c r="DK145" s="82"/>
      <c r="DL145" s="282"/>
      <c r="DM145" s="83"/>
      <c r="DO145" s="392"/>
      <c r="DP145" s="82"/>
      <c r="DQ145" s="282"/>
      <c r="DR145" s="83"/>
      <c r="DT145" s="605" t="s">
        <v>12</v>
      </c>
      <c r="DU145" s="606"/>
      <c r="DV145" s="605" t="s">
        <v>13</v>
      </c>
      <c r="DW145" s="606"/>
      <c r="DX145" s="603" t="s">
        <v>14</v>
      </c>
      <c r="DY145" s="604"/>
    </row>
    <row r="146" spans="1:130" ht="15" thickBot="1" x14ac:dyDescent="0.35">
      <c r="I146" s="2"/>
      <c r="J146" s="2"/>
      <c r="L146" s="2"/>
      <c r="N146" s="388" t="s">
        <v>15</v>
      </c>
      <c r="O146" s="211" t="s">
        <v>16</v>
      </c>
      <c r="P146" s="31" t="s">
        <v>17</v>
      </c>
      <c r="Q146" s="32" t="s">
        <v>18</v>
      </c>
      <c r="R146" s="22"/>
      <c r="S146" s="30" t="s">
        <v>15</v>
      </c>
      <c r="T146" s="31" t="s">
        <v>16</v>
      </c>
      <c r="U146" s="31" t="s">
        <v>17</v>
      </c>
      <c r="V146" s="32" t="s">
        <v>18</v>
      </c>
      <c r="W146" s="22"/>
      <c r="X146" s="388" t="s">
        <v>15</v>
      </c>
      <c r="Y146" s="31" t="s">
        <v>16</v>
      </c>
      <c r="Z146" s="31" t="s">
        <v>17</v>
      </c>
      <c r="AA146" s="32" t="s">
        <v>18</v>
      </c>
      <c r="AB146" s="451"/>
      <c r="AC146" s="388" t="s">
        <v>15</v>
      </c>
      <c r="AD146" s="31" t="s">
        <v>16</v>
      </c>
      <c r="AE146" s="31" t="s">
        <v>17</v>
      </c>
      <c r="AF146" s="32" t="s">
        <v>18</v>
      </c>
      <c r="AH146" s="388" t="s">
        <v>15</v>
      </c>
      <c r="AI146" s="31" t="s">
        <v>16</v>
      </c>
      <c r="AJ146" s="31" t="s">
        <v>17</v>
      </c>
      <c r="AK146" s="32" t="s">
        <v>18</v>
      </c>
      <c r="AM146" s="388" t="s">
        <v>15</v>
      </c>
      <c r="AN146" s="31" t="s">
        <v>16</v>
      </c>
      <c r="AO146" s="31" t="s">
        <v>17</v>
      </c>
      <c r="AP146" s="32" t="s">
        <v>18</v>
      </c>
      <c r="AR146" s="388" t="s">
        <v>15</v>
      </c>
      <c r="AS146" s="31" t="s">
        <v>16</v>
      </c>
      <c r="AT146" s="31" t="s">
        <v>17</v>
      </c>
      <c r="AU146" s="32" t="s">
        <v>18</v>
      </c>
      <c r="AW146" s="388" t="s">
        <v>15</v>
      </c>
      <c r="AX146" s="31" t="s">
        <v>16</v>
      </c>
      <c r="AY146" s="31" t="s">
        <v>17</v>
      </c>
      <c r="AZ146" s="32" t="s">
        <v>18</v>
      </c>
      <c r="BB146" s="388" t="s">
        <v>15</v>
      </c>
      <c r="BC146" s="31" t="s">
        <v>16</v>
      </c>
      <c r="BD146" s="31" t="s">
        <v>17</v>
      </c>
      <c r="BE146" s="32" t="s">
        <v>18</v>
      </c>
      <c r="BG146" s="388" t="s">
        <v>15</v>
      </c>
      <c r="BH146" s="31" t="s">
        <v>16</v>
      </c>
      <c r="BI146" s="31" t="s">
        <v>17</v>
      </c>
      <c r="BJ146" s="32" t="s">
        <v>18</v>
      </c>
      <c r="BL146" s="388" t="s">
        <v>15</v>
      </c>
      <c r="BM146" s="31" t="s">
        <v>16</v>
      </c>
      <c r="BN146" s="31" t="s">
        <v>17</v>
      </c>
      <c r="BO146" s="32" t="s">
        <v>18</v>
      </c>
      <c r="BQ146" s="388" t="s">
        <v>15</v>
      </c>
      <c r="BR146" s="31" t="s">
        <v>16</v>
      </c>
      <c r="BS146" s="31" t="s">
        <v>17</v>
      </c>
      <c r="BT146" s="32" t="s">
        <v>18</v>
      </c>
      <c r="BV146" s="388" t="s">
        <v>15</v>
      </c>
      <c r="BW146" s="31" t="s">
        <v>16</v>
      </c>
      <c r="BX146" s="31" t="s">
        <v>17</v>
      </c>
      <c r="BY146" s="32" t="s">
        <v>18</v>
      </c>
      <c r="CA146" s="388" t="s">
        <v>15</v>
      </c>
      <c r="CB146" s="31" t="s">
        <v>16</v>
      </c>
      <c r="CC146" s="31" t="s">
        <v>17</v>
      </c>
      <c r="CD146" s="32" t="s">
        <v>18</v>
      </c>
      <c r="CF146" s="388" t="s">
        <v>15</v>
      </c>
      <c r="CG146" s="31" t="s">
        <v>16</v>
      </c>
      <c r="CH146" s="31" t="s">
        <v>17</v>
      </c>
      <c r="CI146" s="32" t="s">
        <v>18</v>
      </c>
      <c r="CK146" s="388" t="s">
        <v>15</v>
      </c>
      <c r="CL146" s="31" t="s">
        <v>16</v>
      </c>
      <c r="CM146" s="31" t="s">
        <v>17</v>
      </c>
      <c r="CN146" s="32" t="s">
        <v>18</v>
      </c>
      <c r="CP146" s="388" t="s">
        <v>15</v>
      </c>
      <c r="CQ146" s="31" t="s">
        <v>16</v>
      </c>
      <c r="CR146" s="31" t="s">
        <v>17</v>
      </c>
      <c r="CS146" s="32" t="s">
        <v>18</v>
      </c>
      <c r="CU146" s="388" t="s">
        <v>15</v>
      </c>
      <c r="CV146" s="31" t="s">
        <v>16</v>
      </c>
      <c r="CW146" s="31" t="s">
        <v>17</v>
      </c>
      <c r="CX146" s="32" t="s">
        <v>18</v>
      </c>
      <c r="CZ146" s="388" t="s">
        <v>15</v>
      </c>
      <c r="DA146" s="31" t="s">
        <v>16</v>
      </c>
      <c r="DB146" s="31" t="s">
        <v>17</v>
      </c>
      <c r="DC146" s="32" t="s">
        <v>18</v>
      </c>
      <c r="DE146" s="388" t="s">
        <v>15</v>
      </c>
      <c r="DF146" s="31" t="s">
        <v>16</v>
      </c>
      <c r="DG146" s="31" t="s">
        <v>17</v>
      </c>
      <c r="DH146" s="32" t="s">
        <v>18</v>
      </c>
      <c r="DJ146" s="388" t="s">
        <v>15</v>
      </c>
      <c r="DK146" s="31" t="s">
        <v>16</v>
      </c>
      <c r="DL146" s="31" t="s">
        <v>17</v>
      </c>
      <c r="DM146" s="32" t="s">
        <v>18</v>
      </c>
      <c r="DO146" s="388" t="s">
        <v>15</v>
      </c>
      <c r="DP146" s="31" t="s">
        <v>16</v>
      </c>
      <c r="DQ146" s="31" t="s">
        <v>17</v>
      </c>
      <c r="DR146" s="32" t="s">
        <v>18</v>
      </c>
      <c r="DT146" s="250" t="s">
        <v>17</v>
      </c>
      <c r="DU146" s="251" t="s">
        <v>18</v>
      </c>
      <c r="DV146" s="250" t="s">
        <v>17</v>
      </c>
      <c r="DW146" s="252" t="s">
        <v>18</v>
      </c>
      <c r="DX146" s="253" t="s">
        <v>17</v>
      </c>
      <c r="DY146" s="252" t="s">
        <v>18</v>
      </c>
    </row>
    <row r="147" spans="1:130" s="33" customFormat="1" ht="27" customHeight="1" thickBot="1" x14ac:dyDescent="0.35">
      <c r="B147" s="254" t="s">
        <v>650</v>
      </c>
      <c r="C147" s="255" t="s">
        <v>55</v>
      </c>
      <c r="D147" s="444"/>
      <c r="E147" s="283" t="s">
        <v>21</v>
      </c>
      <c r="F147" s="257" t="s">
        <v>22</v>
      </c>
      <c r="G147" s="257"/>
      <c r="H147" s="257" t="s">
        <v>23</v>
      </c>
      <c r="I147" s="257" t="s">
        <v>24</v>
      </c>
      <c r="J147" s="257" t="s">
        <v>25</v>
      </c>
      <c r="K147" s="258" t="s">
        <v>26</v>
      </c>
      <c r="L147" s="259" t="s">
        <v>27</v>
      </c>
      <c r="N147" s="389"/>
      <c r="O147" s="212"/>
      <c r="P147" s="35"/>
      <c r="Q147" s="36"/>
      <c r="R147" s="37"/>
      <c r="S147" s="34"/>
      <c r="T147" s="35"/>
      <c r="U147" s="35"/>
      <c r="V147" s="36"/>
      <c r="W147" s="37"/>
      <c r="X147" s="389"/>
      <c r="Y147" s="35"/>
      <c r="Z147" s="35"/>
      <c r="AA147" s="36"/>
      <c r="AB147" s="37"/>
      <c r="AC147" s="389"/>
      <c r="AD147" s="35"/>
      <c r="AE147" s="35"/>
      <c r="AF147" s="36"/>
      <c r="AH147" s="389"/>
      <c r="AI147" s="35"/>
      <c r="AJ147" s="35"/>
      <c r="AK147" s="36"/>
      <c r="AM147" s="389"/>
      <c r="AN147" s="35"/>
      <c r="AO147" s="35"/>
      <c r="AP147" s="36"/>
      <c r="AR147" s="389"/>
      <c r="AS147" s="35"/>
      <c r="AT147" s="35"/>
      <c r="AU147" s="36"/>
      <c r="AW147" s="389"/>
      <c r="AX147" s="35"/>
      <c r="AY147" s="35"/>
      <c r="AZ147" s="36"/>
      <c r="BB147" s="389"/>
      <c r="BC147" s="35"/>
      <c r="BD147" s="35"/>
      <c r="BE147" s="36"/>
      <c r="BG147" s="389"/>
      <c r="BH147" s="35"/>
      <c r="BI147" s="35"/>
      <c r="BJ147" s="36"/>
      <c r="BL147" s="389"/>
      <c r="BM147" s="35"/>
      <c r="BN147" s="35"/>
      <c r="BO147" s="36"/>
      <c r="BQ147" s="389"/>
      <c r="BR147" s="35"/>
      <c r="BS147" s="35"/>
      <c r="BT147" s="36"/>
      <c r="BV147" s="389"/>
      <c r="BW147" s="35"/>
      <c r="BX147" s="35"/>
      <c r="BY147" s="36"/>
      <c r="CA147" s="389"/>
      <c r="CB147" s="35"/>
      <c r="CC147" s="35"/>
      <c r="CD147" s="36"/>
      <c r="CF147" s="389"/>
      <c r="CG147" s="35"/>
      <c r="CH147" s="35"/>
      <c r="CI147" s="36"/>
      <c r="CK147" s="389"/>
      <c r="CL147" s="35"/>
      <c r="CM147" s="35"/>
      <c r="CN147" s="36"/>
      <c r="CP147" s="389"/>
      <c r="CQ147" s="35"/>
      <c r="CR147" s="35"/>
      <c r="CS147" s="36"/>
      <c r="CU147" s="389"/>
      <c r="CV147" s="35"/>
      <c r="CW147" s="35"/>
      <c r="CX147" s="36"/>
      <c r="CZ147" s="389"/>
      <c r="DA147" s="35"/>
      <c r="DB147" s="35"/>
      <c r="DC147" s="36"/>
      <c r="DE147" s="389"/>
      <c r="DF147" s="35"/>
      <c r="DG147" s="35"/>
      <c r="DH147" s="36"/>
      <c r="DJ147" s="389"/>
      <c r="DK147" s="35"/>
      <c r="DL147" s="35"/>
      <c r="DM147" s="36"/>
      <c r="DO147" s="389"/>
      <c r="DP147" s="35"/>
      <c r="DQ147" s="35"/>
      <c r="DR147" s="36"/>
      <c r="DT147" s="34"/>
      <c r="DU147" s="36"/>
      <c r="DV147" s="38"/>
      <c r="DW147" s="36"/>
      <c r="DX147" s="38"/>
      <c r="DY147" s="39"/>
      <c r="DZ147" s="309" t="str">
        <f>B147</f>
        <v>Office material (FICHAS E MATERIAL PARA PREENCHER)</v>
      </c>
    </row>
    <row r="148" spans="1:130" ht="34.799999999999997" customHeight="1" x14ac:dyDescent="0.3">
      <c r="C148" s="1"/>
      <c r="D148" s="1"/>
      <c r="E148" s="262"/>
      <c r="F148" s="263"/>
      <c r="G148" s="263"/>
      <c r="H148" s="263"/>
      <c r="I148" s="264"/>
      <c r="J148" s="264"/>
      <c r="K148" s="265"/>
      <c r="L148" s="264"/>
      <c r="M148" s="266"/>
      <c r="N148" s="389"/>
      <c r="O148" s="212"/>
      <c r="P148" s="35"/>
      <c r="Q148" s="36"/>
      <c r="R148" s="37"/>
      <c r="S148" s="34"/>
      <c r="T148" s="35"/>
      <c r="U148" s="35"/>
      <c r="V148" s="36"/>
      <c r="W148" s="37"/>
      <c r="X148" s="389"/>
      <c r="Y148" s="35"/>
      <c r="Z148" s="35"/>
      <c r="AA148" s="36"/>
      <c r="AB148" s="37"/>
      <c r="AC148" s="389"/>
      <c r="AD148" s="35"/>
      <c r="AE148" s="35"/>
      <c r="AF148" s="36"/>
      <c r="AH148" s="389"/>
      <c r="AI148" s="35"/>
      <c r="AJ148" s="35"/>
      <c r="AK148" s="36"/>
      <c r="AM148" s="389"/>
      <c r="AN148" s="35"/>
      <c r="AO148" s="35"/>
      <c r="AP148" s="36"/>
      <c r="AR148" s="389"/>
      <c r="AS148" s="35"/>
      <c r="AT148" s="35"/>
      <c r="AU148" s="36"/>
      <c r="AW148" s="389"/>
      <c r="AX148" s="35"/>
      <c r="AY148" s="35"/>
      <c r="AZ148" s="36"/>
      <c r="BB148" s="389"/>
      <c r="BC148" s="35"/>
      <c r="BD148" s="35"/>
      <c r="BE148" s="36"/>
      <c r="BG148" s="389"/>
      <c r="BH148" s="35"/>
      <c r="BI148" s="35"/>
      <c r="BJ148" s="36"/>
      <c r="BL148" s="389"/>
      <c r="BM148" s="35"/>
      <c r="BN148" s="35"/>
      <c r="BO148" s="36"/>
      <c r="BQ148" s="389"/>
      <c r="BR148" s="35"/>
      <c r="BS148" s="35"/>
      <c r="BT148" s="36"/>
      <c r="BV148" s="389"/>
      <c r="BW148" s="35"/>
      <c r="BX148" s="35"/>
      <c r="BY148" s="36"/>
      <c r="CA148" s="389"/>
      <c r="CB148" s="35"/>
      <c r="CC148" s="35"/>
      <c r="CD148" s="36"/>
      <c r="CF148" s="389"/>
      <c r="CG148" s="35"/>
      <c r="CH148" s="35"/>
      <c r="CI148" s="36"/>
      <c r="CK148" s="389"/>
      <c r="CL148" s="35"/>
      <c r="CM148" s="35"/>
      <c r="CN148" s="36"/>
      <c r="CP148" s="389"/>
      <c r="CQ148" s="35"/>
      <c r="CR148" s="35"/>
      <c r="CS148" s="36"/>
      <c r="CU148" s="389"/>
      <c r="CV148" s="35"/>
      <c r="CW148" s="35"/>
      <c r="CX148" s="36"/>
      <c r="CZ148" s="389"/>
      <c r="DA148" s="35"/>
      <c r="DB148" s="35"/>
      <c r="DC148" s="36"/>
      <c r="DE148" s="389"/>
      <c r="DF148" s="35"/>
      <c r="DG148" s="35"/>
      <c r="DH148" s="36"/>
      <c r="DJ148" s="389"/>
      <c r="DK148" s="35"/>
      <c r="DL148" s="35"/>
      <c r="DM148" s="36"/>
      <c r="DO148" s="389"/>
      <c r="DP148" s="35"/>
      <c r="DQ148" s="35"/>
      <c r="DR148" s="36"/>
      <c r="DT148" s="51">
        <f t="shared" ref="DT148:DT154" si="363">P148+U148+Z148+AE148+AJ148+AO148+AT148+AY148+BD148+BI148+BN148+BS148+BX148+CC148+CH148+CM148+CR148+CW148+DB148+DG148+DL148+DQ148</f>
        <v>0</v>
      </c>
      <c r="DU148" s="43">
        <f>+DT148/$I$3</f>
        <v>0</v>
      </c>
      <c r="DV148" s="45">
        <v>0</v>
      </c>
      <c r="DW148" s="43">
        <f>+DV148/$I$3</f>
        <v>0</v>
      </c>
      <c r="DX148" s="45">
        <f>+DT148+DV148</f>
        <v>0</v>
      </c>
      <c r="DY148" s="47">
        <f>+DU148+DW148</f>
        <v>0</v>
      </c>
      <c r="DZ148" s="306" t="str">
        <f>B149</f>
        <v>Fichas de RRS</v>
      </c>
    </row>
    <row r="149" spans="1:130" ht="15.6" x14ac:dyDescent="0.3">
      <c r="B149" s="429" t="s">
        <v>667</v>
      </c>
      <c r="E149" s="262">
        <f>5</f>
        <v>5</v>
      </c>
      <c r="F149" s="263">
        <f>E149/$I$3</f>
        <v>0.13157894736842105</v>
      </c>
      <c r="G149" s="263"/>
      <c r="H149" s="263"/>
      <c r="I149" s="267"/>
      <c r="J149" s="267"/>
      <c r="K149" s="265"/>
      <c r="L149" s="264"/>
      <c r="M149" s="266"/>
      <c r="N149" s="393"/>
      <c r="O149" s="213"/>
      <c r="P149" s="8">
        <f>$E149*N149*O149</f>
        <v>0</v>
      </c>
      <c r="Q149" s="8">
        <f>P149/$I$3</f>
        <v>0</v>
      </c>
      <c r="S149" s="201">
        <f>N149</f>
        <v>0</v>
      </c>
      <c r="T149" s="201">
        <v>12</v>
      </c>
      <c r="U149" s="8">
        <f>$E149*S149*T149</f>
        <v>0</v>
      </c>
      <c r="V149" s="8">
        <f>U149/$I$3</f>
        <v>0</v>
      </c>
      <c r="X149" s="375">
        <f>S149</f>
        <v>0</v>
      </c>
      <c r="Y149" s="201">
        <f>T149</f>
        <v>12</v>
      </c>
      <c r="Z149" s="8">
        <f>$E149*X149*Y149</f>
        <v>0</v>
      </c>
      <c r="AA149" s="8">
        <f>Z149/$I$3</f>
        <v>0</v>
      </c>
      <c r="AC149" s="375">
        <f>X149</f>
        <v>0</v>
      </c>
      <c r="AD149" s="201">
        <v>0.8</v>
      </c>
      <c r="AE149" s="8">
        <f>$E149*AC149*AD149</f>
        <v>0</v>
      </c>
      <c r="AF149" s="8">
        <f>AE149/$I$3</f>
        <v>0</v>
      </c>
      <c r="AH149" s="375">
        <f>AC149</f>
        <v>0</v>
      </c>
      <c r="AI149" s="201">
        <v>0.5</v>
      </c>
      <c r="AJ149" s="8">
        <f>$E149*AH149*AI149</f>
        <v>0</v>
      </c>
      <c r="AK149" s="8">
        <f>AJ149/$I$3</f>
        <v>0</v>
      </c>
      <c r="AM149" s="375">
        <f>AH149</f>
        <v>0</v>
      </c>
      <c r="AN149" s="201">
        <v>0</v>
      </c>
      <c r="AO149" s="8">
        <f>$E149*AM149*AN149</f>
        <v>0</v>
      </c>
      <c r="AP149" s="8">
        <f>AO149/$I$3</f>
        <v>0</v>
      </c>
      <c r="AR149" s="375">
        <f>AM149</f>
        <v>0</v>
      </c>
      <c r="AS149" s="201">
        <f>AN149</f>
        <v>0</v>
      </c>
      <c r="AT149" s="8">
        <f>$E149*AR149*AS149</f>
        <v>0</v>
      </c>
      <c r="AU149" s="8">
        <f>AT149/$I$3</f>
        <v>0</v>
      </c>
      <c r="AW149" s="375">
        <f>AR149</f>
        <v>0</v>
      </c>
      <c r="AX149" s="201">
        <f>AS149</f>
        <v>0</v>
      </c>
      <c r="AY149" s="8">
        <f>$E149*AW149*AX149</f>
        <v>0</v>
      </c>
      <c r="AZ149" s="8">
        <f>AY149/$I$3</f>
        <v>0</v>
      </c>
      <c r="BB149" s="375">
        <f>AW149</f>
        <v>0</v>
      </c>
      <c r="BC149" s="201">
        <f>AX149</f>
        <v>0</v>
      </c>
      <c r="BD149" s="8">
        <f>$E149*BB149*BC149</f>
        <v>0</v>
      </c>
      <c r="BE149" s="8">
        <f>BD149/$I$3</f>
        <v>0</v>
      </c>
      <c r="BG149" s="375">
        <f>BB149</f>
        <v>0</v>
      </c>
      <c r="BH149" s="201">
        <f>BC149</f>
        <v>0</v>
      </c>
      <c r="BI149" s="8">
        <f>$E149*BG149*BH149</f>
        <v>0</v>
      </c>
      <c r="BJ149" s="8">
        <f>BI149/$I$3</f>
        <v>0</v>
      </c>
      <c r="BL149" s="375">
        <f>BG149</f>
        <v>0</v>
      </c>
      <c r="BM149" s="201">
        <f>BH149</f>
        <v>0</v>
      </c>
      <c r="BN149" s="8">
        <f>$E149*BL149*BM149</f>
        <v>0</v>
      </c>
      <c r="BO149" s="8">
        <f>BN149/$I$3</f>
        <v>0</v>
      </c>
      <c r="BQ149" s="375">
        <f>BL149</f>
        <v>0</v>
      </c>
      <c r="BR149" s="201">
        <f>BM149</f>
        <v>0</v>
      </c>
      <c r="BS149" s="8">
        <f>$E149*BQ149*BR149</f>
        <v>0</v>
      </c>
      <c r="BT149" s="8">
        <f>BS149/$I$3</f>
        <v>0</v>
      </c>
      <c r="BV149" s="375">
        <f>BQ149</f>
        <v>0</v>
      </c>
      <c r="BW149" s="201">
        <f>BR149</f>
        <v>0</v>
      </c>
      <c r="BX149" s="8">
        <f>$E149*BV149*BW149</f>
        <v>0</v>
      </c>
      <c r="BY149" s="8">
        <f>BX149/$I$3</f>
        <v>0</v>
      </c>
      <c r="CA149" s="375">
        <f>BV149</f>
        <v>0</v>
      </c>
      <c r="CB149" s="201">
        <f>BW149</f>
        <v>0</v>
      </c>
      <c r="CC149" s="8">
        <f>$E149*CA149*CB149</f>
        <v>0</v>
      </c>
      <c r="CD149" s="8">
        <f>CC149/$I$3</f>
        <v>0</v>
      </c>
      <c r="CF149" s="375">
        <f>CA149</f>
        <v>0</v>
      </c>
      <c r="CG149" s="201">
        <f>CB149</f>
        <v>0</v>
      </c>
      <c r="CH149" s="8">
        <f>$E149*CF149*CG149</f>
        <v>0</v>
      </c>
      <c r="CI149" s="8">
        <f>CH149/$I$3</f>
        <v>0</v>
      </c>
      <c r="CK149" s="375">
        <f>CF149</f>
        <v>0</v>
      </c>
      <c r="CL149" s="201">
        <f>CG149</f>
        <v>0</v>
      </c>
      <c r="CM149" s="8">
        <f>$E149*CK149*CL149</f>
        <v>0</v>
      </c>
      <c r="CN149" s="8">
        <f>CM149/$I$3</f>
        <v>0</v>
      </c>
      <c r="CP149" s="375">
        <f>CK149</f>
        <v>0</v>
      </c>
      <c r="CQ149" s="201">
        <f>CL149</f>
        <v>0</v>
      </c>
      <c r="CR149" s="8">
        <f>$E149*CP149*CQ149</f>
        <v>0</v>
      </c>
      <c r="CS149" s="8">
        <f>CR149/$I$3</f>
        <v>0</v>
      </c>
      <c r="CU149" s="375">
        <f>CP149</f>
        <v>0</v>
      </c>
      <c r="CV149" s="201">
        <f>CQ149</f>
        <v>0</v>
      </c>
      <c r="CW149" s="8">
        <f>$E149*CU149*CV149</f>
        <v>0</v>
      </c>
      <c r="CX149" s="8">
        <f>CW149/$I$3</f>
        <v>0</v>
      </c>
      <c r="CZ149" s="375">
        <f>CU149</f>
        <v>0</v>
      </c>
      <c r="DA149" s="201">
        <f>CV149</f>
        <v>0</v>
      </c>
      <c r="DB149" s="8">
        <f>$E149*CZ149*DA149</f>
        <v>0</v>
      </c>
      <c r="DC149" s="8">
        <f>DB149/$I$3</f>
        <v>0</v>
      </c>
      <c r="DE149" s="375">
        <f>CZ149</f>
        <v>0</v>
      </c>
      <c r="DF149" s="201">
        <f>DA149</f>
        <v>0</v>
      </c>
      <c r="DG149" s="8">
        <f>$E149*DE149*DF149</f>
        <v>0</v>
      </c>
      <c r="DH149" s="8">
        <f>DG149/$I$3</f>
        <v>0</v>
      </c>
      <c r="DJ149" s="375">
        <f>DE149</f>
        <v>0</v>
      </c>
      <c r="DK149" s="201">
        <f>DF149</f>
        <v>0</v>
      </c>
      <c r="DL149" s="8">
        <f>$E149*DJ149*DK149</f>
        <v>0</v>
      </c>
      <c r="DM149" s="8">
        <f>DL149/$I$3</f>
        <v>0</v>
      </c>
      <c r="DO149" s="375">
        <f>DJ149</f>
        <v>0</v>
      </c>
      <c r="DP149" s="201">
        <f>DK149</f>
        <v>0</v>
      </c>
      <c r="DQ149" s="8">
        <f>$E149*DO149*DP149</f>
        <v>0</v>
      </c>
      <c r="DR149" s="8">
        <f>DQ149/$I$3</f>
        <v>0</v>
      </c>
      <c r="DT149" s="51">
        <f t="shared" si="363"/>
        <v>0</v>
      </c>
      <c r="DU149" s="50">
        <f t="shared" ref="DU149:DU150" si="364">+DT149/$I$3</f>
        <v>0</v>
      </c>
      <c r="DV149" s="51">
        <v>0</v>
      </c>
      <c r="DW149" s="50">
        <f t="shared" ref="DW149:DW154" si="365">+DV149/$I$3</f>
        <v>0</v>
      </c>
      <c r="DX149" s="51">
        <f t="shared" ref="DX149:DY154" si="366">+DT149+DV149</f>
        <v>0</v>
      </c>
      <c r="DY149" s="53">
        <f t="shared" si="366"/>
        <v>0</v>
      </c>
      <c r="DZ149" s="307" t="str">
        <f>B150</f>
        <v>Fichas de Relatorio mensal de malaria na US</v>
      </c>
    </row>
    <row r="150" spans="1:130" ht="18" customHeight="1" x14ac:dyDescent="0.3">
      <c r="B150" s="429" t="s">
        <v>668</v>
      </c>
      <c r="E150" s="262">
        <v>5</v>
      </c>
      <c r="F150" s="263">
        <f t="shared" ref="F150:F151" si="367">E150/$I$3</f>
        <v>0.13157894736842105</v>
      </c>
      <c r="G150" s="263"/>
      <c r="H150" s="263"/>
      <c r="I150" s="267"/>
      <c r="J150" s="267"/>
      <c r="K150" s="265"/>
      <c r="L150" s="264"/>
      <c r="M150" s="266"/>
      <c r="N150" s="394"/>
      <c r="O150" s="214"/>
      <c r="P150" s="8">
        <f t="shared" ref="P150:P155" si="368">$E150*N150*O150</f>
        <v>0</v>
      </c>
      <c r="Q150" s="8">
        <f t="shared" ref="Q150:Q155" si="369">P150/$I$3</f>
        <v>0</v>
      </c>
      <c r="S150" s="201">
        <f t="shared" ref="S150:T155" si="370">N150</f>
        <v>0</v>
      </c>
      <c r="T150" s="201">
        <v>12</v>
      </c>
      <c r="U150" s="8">
        <f t="shared" ref="U150:U155" si="371">$E150*S150*T150</f>
        <v>0</v>
      </c>
      <c r="V150" s="8">
        <f t="shared" ref="V150:V155" si="372">U150/$I$3</f>
        <v>0</v>
      </c>
      <c r="X150" s="375">
        <f t="shared" ref="X150:Y155" si="373">S150</f>
        <v>0</v>
      </c>
      <c r="Y150" s="201">
        <f t="shared" si="373"/>
        <v>12</v>
      </c>
      <c r="Z150" s="8">
        <f t="shared" ref="Z150:Z155" si="374">$E150*X150*Y150</f>
        <v>0</v>
      </c>
      <c r="AA150" s="8">
        <f t="shared" ref="AA150:AA155" si="375">Z150/$I$3</f>
        <v>0</v>
      </c>
      <c r="AC150" s="375">
        <f t="shared" ref="AC150:AC155" si="376">X150</f>
        <v>0</v>
      </c>
      <c r="AD150" s="201">
        <v>0.8</v>
      </c>
      <c r="AE150" s="8">
        <f t="shared" ref="AE150:AE155" si="377">$E150*AC150*AD150</f>
        <v>0</v>
      </c>
      <c r="AF150" s="8">
        <f t="shared" ref="AF150:AF155" si="378">AE150/$I$3</f>
        <v>0</v>
      </c>
      <c r="AH150" s="375">
        <f t="shared" ref="AH150:AH155" si="379">AC150</f>
        <v>0</v>
      </c>
      <c r="AI150" s="201">
        <v>0.5</v>
      </c>
      <c r="AJ150" s="8">
        <f t="shared" ref="AJ150:AJ155" si="380">$E150*AH150*AI150</f>
        <v>0</v>
      </c>
      <c r="AK150" s="8">
        <f t="shared" ref="AK150:AK155" si="381">AJ150/$I$3</f>
        <v>0</v>
      </c>
      <c r="AM150" s="375">
        <f t="shared" ref="AM150:AM155" si="382">AH150</f>
        <v>0</v>
      </c>
      <c r="AN150" s="201">
        <v>0</v>
      </c>
      <c r="AO150" s="8">
        <f t="shared" ref="AO150:AO155" si="383">$E150*AM150*AN150</f>
        <v>0</v>
      </c>
      <c r="AP150" s="8">
        <f t="shared" ref="AP150:AP155" si="384">AO150/$I$3</f>
        <v>0</v>
      </c>
      <c r="AR150" s="375">
        <f t="shared" ref="AR150:AS155" si="385">AM150</f>
        <v>0</v>
      </c>
      <c r="AS150" s="201">
        <f t="shared" si="385"/>
        <v>0</v>
      </c>
      <c r="AT150" s="8">
        <f t="shared" ref="AT150:AT155" si="386">$E150*AR150*AS150</f>
        <v>0</v>
      </c>
      <c r="AU150" s="8">
        <f t="shared" ref="AU150:AU155" si="387">AT150/$I$3</f>
        <v>0</v>
      </c>
      <c r="AW150" s="375">
        <f t="shared" ref="AW150:AX155" si="388">AR150</f>
        <v>0</v>
      </c>
      <c r="AX150" s="201">
        <f t="shared" si="388"/>
        <v>0</v>
      </c>
      <c r="AY150" s="8">
        <f t="shared" ref="AY150:AY155" si="389">$E150*AW150*AX150</f>
        <v>0</v>
      </c>
      <c r="AZ150" s="8">
        <f t="shared" ref="AZ150:AZ155" si="390">AY150/$I$3</f>
        <v>0</v>
      </c>
      <c r="BB150" s="375">
        <f t="shared" ref="BB150:BC155" si="391">AW150</f>
        <v>0</v>
      </c>
      <c r="BC150" s="201">
        <f t="shared" si="391"/>
        <v>0</v>
      </c>
      <c r="BD150" s="8">
        <f t="shared" ref="BD150:BD155" si="392">$E150*BB150*BC150</f>
        <v>0</v>
      </c>
      <c r="BE150" s="8">
        <f t="shared" ref="BE150:BE155" si="393">BD150/$I$3</f>
        <v>0</v>
      </c>
      <c r="BG150" s="375">
        <f t="shared" ref="BG150:BH155" si="394">BB150</f>
        <v>0</v>
      </c>
      <c r="BH150" s="201">
        <f t="shared" si="394"/>
        <v>0</v>
      </c>
      <c r="BI150" s="8">
        <f t="shared" ref="BI150:BI155" si="395">$E150*BG150*BH150</f>
        <v>0</v>
      </c>
      <c r="BJ150" s="8">
        <f t="shared" ref="BJ150:BJ155" si="396">BI150/$I$3</f>
        <v>0</v>
      </c>
      <c r="BL150" s="375">
        <f t="shared" ref="BL150:BM155" si="397">BG150</f>
        <v>0</v>
      </c>
      <c r="BM150" s="201">
        <f t="shared" si="397"/>
        <v>0</v>
      </c>
      <c r="BN150" s="8">
        <f t="shared" ref="BN150:BN155" si="398">$E150*BL150*BM150</f>
        <v>0</v>
      </c>
      <c r="BO150" s="8">
        <f t="shared" ref="BO150:BO155" si="399">BN150/$I$3</f>
        <v>0</v>
      </c>
      <c r="BQ150" s="375">
        <f t="shared" ref="BQ150:BR155" si="400">BL150</f>
        <v>0</v>
      </c>
      <c r="BR150" s="201">
        <f t="shared" si="400"/>
        <v>0</v>
      </c>
      <c r="BS150" s="8">
        <f t="shared" ref="BS150:BS155" si="401">$E150*BQ150*BR150</f>
        <v>0</v>
      </c>
      <c r="BT150" s="8">
        <f t="shared" ref="BT150:BT155" si="402">BS150/$I$3</f>
        <v>0</v>
      </c>
      <c r="BV150" s="375">
        <f t="shared" ref="BV150:BW155" si="403">BQ150</f>
        <v>0</v>
      </c>
      <c r="BW150" s="201">
        <f t="shared" si="403"/>
        <v>0</v>
      </c>
      <c r="BX150" s="8">
        <f t="shared" ref="BX150:BX155" si="404">$E150*BV150*BW150</f>
        <v>0</v>
      </c>
      <c r="BY150" s="8">
        <f t="shared" ref="BY150:BY155" si="405">BX150/$I$3</f>
        <v>0</v>
      </c>
      <c r="CA150" s="375">
        <f t="shared" ref="CA150:CB155" si="406">BV150</f>
        <v>0</v>
      </c>
      <c r="CB150" s="201">
        <f t="shared" si="406"/>
        <v>0</v>
      </c>
      <c r="CC150" s="8">
        <f t="shared" ref="CC150:CC155" si="407">$E150*CA150*CB150</f>
        <v>0</v>
      </c>
      <c r="CD150" s="8">
        <f t="shared" ref="CD150:CD155" si="408">CC150/$I$3</f>
        <v>0</v>
      </c>
      <c r="CF150" s="375">
        <f t="shared" ref="CF150:CG155" si="409">CA150</f>
        <v>0</v>
      </c>
      <c r="CG150" s="201">
        <f t="shared" si="409"/>
        <v>0</v>
      </c>
      <c r="CH150" s="8">
        <f t="shared" ref="CH150:CH155" si="410">$E150*CF150*CG150</f>
        <v>0</v>
      </c>
      <c r="CI150" s="8">
        <f t="shared" ref="CI150:CI155" si="411">CH150/$I$3</f>
        <v>0</v>
      </c>
      <c r="CK150" s="375">
        <f t="shared" ref="CK150:CL155" si="412">CF150</f>
        <v>0</v>
      </c>
      <c r="CL150" s="201">
        <f t="shared" si="412"/>
        <v>0</v>
      </c>
      <c r="CM150" s="8">
        <f t="shared" ref="CM150:CM155" si="413">$E150*CK150*CL150</f>
        <v>0</v>
      </c>
      <c r="CN150" s="8">
        <f t="shared" ref="CN150:CN155" si="414">CM150/$I$3</f>
        <v>0</v>
      </c>
      <c r="CP150" s="375">
        <f t="shared" ref="CP150:CQ155" si="415">CK150</f>
        <v>0</v>
      </c>
      <c r="CQ150" s="201">
        <f t="shared" si="415"/>
        <v>0</v>
      </c>
      <c r="CR150" s="8">
        <f t="shared" ref="CR150:CR155" si="416">$E150*CP150*CQ150</f>
        <v>0</v>
      </c>
      <c r="CS150" s="8">
        <f t="shared" ref="CS150:CS155" si="417">CR150/$I$3</f>
        <v>0</v>
      </c>
      <c r="CU150" s="375">
        <f t="shared" ref="CU150:CV155" si="418">CP150</f>
        <v>0</v>
      </c>
      <c r="CV150" s="201">
        <f t="shared" si="418"/>
        <v>0</v>
      </c>
      <c r="CW150" s="8">
        <f t="shared" ref="CW150:CW155" si="419">$E150*CU150*CV150</f>
        <v>0</v>
      </c>
      <c r="CX150" s="8">
        <f t="shared" ref="CX150:CX155" si="420">CW150/$I$3</f>
        <v>0</v>
      </c>
      <c r="CZ150" s="375">
        <f t="shared" ref="CZ150:DA155" si="421">CU150</f>
        <v>0</v>
      </c>
      <c r="DA150" s="201">
        <f t="shared" si="421"/>
        <v>0</v>
      </c>
      <c r="DB150" s="8">
        <f t="shared" ref="DB150:DB155" si="422">$E150*CZ150*DA150</f>
        <v>0</v>
      </c>
      <c r="DC150" s="8">
        <f t="shared" ref="DC150:DC155" si="423">DB150/$I$3</f>
        <v>0</v>
      </c>
      <c r="DE150" s="375">
        <f t="shared" ref="DE150:DF155" si="424">CZ150</f>
        <v>0</v>
      </c>
      <c r="DF150" s="201">
        <f t="shared" si="424"/>
        <v>0</v>
      </c>
      <c r="DG150" s="8">
        <f t="shared" ref="DG150:DG155" si="425">$E150*DE150*DF150</f>
        <v>0</v>
      </c>
      <c r="DH150" s="8">
        <f t="shared" ref="DH150:DH155" si="426">DG150/$I$3</f>
        <v>0</v>
      </c>
      <c r="DJ150" s="375">
        <f t="shared" ref="DJ150:DK155" si="427">DE150</f>
        <v>0</v>
      </c>
      <c r="DK150" s="201">
        <f t="shared" si="427"/>
        <v>0</v>
      </c>
      <c r="DL150" s="8">
        <f t="shared" ref="DL150:DL155" si="428">$E150*DJ150*DK150</f>
        <v>0</v>
      </c>
      <c r="DM150" s="8">
        <f t="shared" ref="DM150:DM155" si="429">DL150/$I$3</f>
        <v>0</v>
      </c>
      <c r="DO150" s="375">
        <f t="shared" ref="DO150:DP155" si="430">DJ150</f>
        <v>0</v>
      </c>
      <c r="DP150" s="201">
        <f t="shared" si="430"/>
        <v>0</v>
      </c>
      <c r="DQ150" s="8">
        <f t="shared" ref="DQ150:DQ155" si="431">$E150*DO150*DP150</f>
        <v>0</v>
      </c>
      <c r="DR150" s="8">
        <f t="shared" ref="DR150:DR155" si="432">DQ150/$I$3</f>
        <v>0</v>
      </c>
      <c r="DT150" s="51">
        <f t="shared" si="363"/>
        <v>0</v>
      </c>
      <c r="DU150" s="50">
        <f t="shared" si="364"/>
        <v>0</v>
      </c>
      <c r="DV150" s="51">
        <v>0</v>
      </c>
      <c r="DW150" s="50">
        <f t="shared" si="365"/>
        <v>0</v>
      </c>
      <c r="DX150" s="51">
        <f t="shared" si="366"/>
        <v>0</v>
      </c>
      <c r="DY150" s="53">
        <f t="shared" si="366"/>
        <v>0</v>
      </c>
      <c r="DZ150" s="307" t="str">
        <f>B151</f>
        <v>Fichas de resumo mensal distrital de malaria</v>
      </c>
    </row>
    <row r="151" spans="1:130" ht="18" customHeight="1" x14ac:dyDescent="0.3">
      <c r="A151" s="6"/>
      <c r="B151" s="429" t="s">
        <v>669</v>
      </c>
      <c r="E151" s="262">
        <v>5</v>
      </c>
      <c r="F151" s="263">
        <f t="shared" si="367"/>
        <v>0.13157894736842105</v>
      </c>
      <c r="G151" s="263"/>
      <c r="H151" s="263"/>
      <c r="I151" s="56"/>
      <c r="J151" s="56"/>
      <c r="K151" s="265"/>
      <c r="L151" s="264"/>
      <c r="M151" s="57"/>
      <c r="N151" s="394"/>
      <c r="O151" s="214"/>
      <c r="P151" s="8">
        <f t="shared" si="368"/>
        <v>0</v>
      </c>
      <c r="Q151" s="8">
        <f t="shared" si="369"/>
        <v>0</v>
      </c>
      <c r="S151" s="201">
        <f t="shared" si="370"/>
        <v>0</v>
      </c>
      <c r="T151" s="201">
        <v>12</v>
      </c>
      <c r="U151" s="8">
        <f t="shared" si="371"/>
        <v>0</v>
      </c>
      <c r="V151" s="8">
        <f t="shared" si="372"/>
        <v>0</v>
      </c>
      <c r="X151" s="375">
        <f t="shared" si="373"/>
        <v>0</v>
      </c>
      <c r="Y151" s="201">
        <f t="shared" si="373"/>
        <v>12</v>
      </c>
      <c r="Z151" s="8">
        <f t="shared" si="374"/>
        <v>0</v>
      </c>
      <c r="AA151" s="8">
        <f t="shared" si="375"/>
        <v>0</v>
      </c>
      <c r="AC151" s="375">
        <f t="shared" si="376"/>
        <v>0</v>
      </c>
      <c r="AD151" s="201">
        <v>0.8</v>
      </c>
      <c r="AE151" s="8">
        <f t="shared" si="377"/>
        <v>0</v>
      </c>
      <c r="AF151" s="8">
        <f t="shared" si="378"/>
        <v>0</v>
      </c>
      <c r="AH151" s="375">
        <f t="shared" si="379"/>
        <v>0</v>
      </c>
      <c r="AI151" s="201">
        <v>0.5</v>
      </c>
      <c r="AJ151" s="8">
        <f t="shared" si="380"/>
        <v>0</v>
      </c>
      <c r="AK151" s="8">
        <f t="shared" si="381"/>
        <v>0</v>
      </c>
      <c r="AM151" s="375">
        <f t="shared" si="382"/>
        <v>0</v>
      </c>
      <c r="AN151" s="201">
        <v>0</v>
      </c>
      <c r="AO151" s="8">
        <f t="shared" si="383"/>
        <v>0</v>
      </c>
      <c r="AP151" s="8">
        <f t="shared" si="384"/>
        <v>0</v>
      </c>
      <c r="AR151" s="375">
        <f t="shared" si="385"/>
        <v>0</v>
      </c>
      <c r="AS151" s="201">
        <f t="shared" si="385"/>
        <v>0</v>
      </c>
      <c r="AT151" s="8">
        <f t="shared" si="386"/>
        <v>0</v>
      </c>
      <c r="AU151" s="8">
        <f t="shared" si="387"/>
        <v>0</v>
      </c>
      <c r="AW151" s="375">
        <f t="shared" si="388"/>
        <v>0</v>
      </c>
      <c r="AX151" s="201">
        <f t="shared" si="388"/>
        <v>0</v>
      </c>
      <c r="AY151" s="8">
        <f t="shared" si="389"/>
        <v>0</v>
      </c>
      <c r="AZ151" s="8">
        <f t="shared" si="390"/>
        <v>0</v>
      </c>
      <c r="BB151" s="375">
        <f t="shared" si="391"/>
        <v>0</v>
      </c>
      <c r="BC151" s="201">
        <f t="shared" si="391"/>
        <v>0</v>
      </c>
      <c r="BD151" s="8">
        <f t="shared" si="392"/>
        <v>0</v>
      </c>
      <c r="BE151" s="8">
        <f t="shared" si="393"/>
        <v>0</v>
      </c>
      <c r="BG151" s="375">
        <f t="shared" si="394"/>
        <v>0</v>
      </c>
      <c r="BH151" s="201">
        <f t="shared" si="394"/>
        <v>0</v>
      </c>
      <c r="BI151" s="8">
        <f t="shared" si="395"/>
        <v>0</v>
      </c>
      <c r="BJ151" s="8">
        <f t="shared" si="396"/>
        <v>0</v>
      </c>
      <c r="BL151" s="375">
        <f t="shared" si="397"/>
        <v>0</v>
      </c>
      <c r="BM151" s="201">
        <f t="shared" si="397"/>
        <v>0</v>
      </c>
      <c r="BN151" s="8">
        <f t="shared" si="398"/>
        <v>0</v>
      </c>
      <c r="BO151" s="8">
        <f t="shared" si="399"/>
        <v>0</v>
      </c>
      <c r="BQ151" s="375">
        <f t="shared" si="400"/>
        <v>0</v>
      </c>
      <c r="BR151" s="201">
        <f t="shared" si="400"/>
        <v>0</v>
      </c>
      <c r="BS151" s="8">
        <f t="shared" si="401"/>
        <v>0</v>
      </c>
      <c r="BT151" s="8">
        <f t="shared" si="402"/>
        <v>0</v>
      </c>
      <c r="BV151" s="375">
        <f t="shared" si="403"/>
        <v>0</v>
      </c>
      <c r="BW151" s="201">
        <f t="shared" si="403"/>
        <v>0</v>
      </c>
      <c r="BX151" s="8">
        <f t="shared" si="404"/>
        <v>0</v>
      </c>
      <c r="BY151" s="8">
        <f t="shared" si="405"/>
        <v>0</v>
      </c>
      <c r="CA151" s="375">
        <f t="shared" si="406"/>
        <v>0</v>
      </c>
      <c r="CB151" s="201">
        <f t="shared" si="406"/>
        <v>0</v>
      </c>
      <c r="CC151" s="8">
        <f t="shared" si="407"/>
        <v>0</v>
      </c>
      <c r="CD151" s="8">
        <f t="shared" si="408"/>
        <v>0</v>
      </c>
      <c r="CF151" s="375">
        <f t="shared" si="409"/>
        <v>0</v>
      </c>
      <c r="CG151" s="201">
        <f t="shared" si="409"/>
        <v>0</v>
      </c>
      <c r="CH151" s="8">
        <f t="shared" si="410"/>
        <v>0</v>
      </c>
      <c r="CI151" s="8">
        <f t="shared" si="411"/>
        <v>0</v>
      </c>
      <c r="CK151" s="375">
        <f t="shared" si="412"/>
        <v>0</v>
      </c>
      <c r="CL151" s="201">
        <f t="shared" si="412"/>
        <v>0</v>
      </c>
      <c r="CM151" s="8">
        <f t="shared" si="413"/>
        <v>0</v>
      </c>
      <c r="CN151" s="8">
        <f t="shared" si="414"/>
        <v>0</v>
      </c>
      <c r="CP151" s="375">
        <f t="shared" si="415"/>
        <v>0</v>
      </c>
      <c r="CQ151" s="201">
        <f t="shared" si="415"/>
        <v>0</v>
      </c>
      <c r="CR151" s="8">
        <f t="shared" si="416"/>
        <v>0</v>
      </c>
      <c r="CS151" s="8">
        <f t="shared" si="417"/>
        <v>0</v>
      </c>
      <c r="CU151" s="375">
        <f t="shared" si="418"/>
        <v>0</v>
      </c>
      <c r="CV151" s="201">
        <f t="shared" si="418"/>
        <v>0</v>
      </c>
      <c r="CW151" s="8">
        <f t="shared" si="419"/>
        <v>0</v>
      </c>
      <c r="CX151" s="8">
        <f t="shared" si="420"/>
        <v>0</v>
      </c>
      <c r="CZ151" s="375">
        <f t="shared" si="421"/>
        <v>0</v>
      </c>
      <c r="DA151" s="201">
        <f t="shared" si="421"/>
        <v>0</v>
      </c>
      <c r="DB151" s="8">
        <f t="shared" si="422"/>
        <v>0</v>
      </c>
      <c r="DC151" s="8">
        <f t="shared" si="423"/>
        <v>0</v>
      </c>
      <c r="DE151" s="375">
        <f t="shared" si="424"/>
        <v>0</v>
      </c>
      <c r="DF151" s="201">
        <f t="shared" si="424"/>
        <v>0</v>
      </c>
      <c r="DG151" s="8">
        <f t="shared" si="425"/>
        <v>0</v>
      </c>
      <c r="DH151" s="8">
        <f t="shared" si="426"/>
        <v>0</v>
      </c>
      <c r="DJ151" s="375">
        <f t="shared" si="427"/>
        <v>0</v>
      </c>
      <c r="DK151" s="201">
        <f t="shared" si="427"/>
        <v>0</v>
      </c>
      <c r="DL151" s="8">
        <f t="shared" si="428"/>
        <v>0</v>
      </c>
      <c r="DM151" s="8">
        <f t="shared" si="429"/>
        <v>0</v>
      </c>
      <c r="DO151" s="375">
        <f t="shared" si="430"/>
        <v>0</v>
      </c>
      <c r="DP151" s="201">
        <f t="shared" si="430"/>
        <v>0</v>
      </c>
      <c r="DQ151" s="8">
        <f t="shared" si="431"/>
        <v>0</v>
      </c>
      <c r="DR151" s="8">
        <f t="shared" si="432"/>
        <v>0</v>
      </c>
      <c r="DT151" s="51">
        <f t="shared" si="363"/>
        <v>0</v>
      </c>
      <c r="DU151" s="50">
        <f>+DT151/$I$3</f>
        <v>0</v>
      </c>
      <c r="DV151" s="51">
        <v>0</v>
      </c>
      <c r="DW151" s="50">
        <f t="shared" si="365"/>
        <v>0</v>
      </c>
      <c r="DX151" s="51">
        <f t="shared" si="366"/>
        <v>0</v>
      </c>
      <c r="DY151" s="53">
        <f t="shared" si="366"/>
        <v>0</v>
      </c>
      <c r="DZ151" s="307" t="e">
        <f>#REF!</f>
        <v>#REF!</v>
      </c>
    </row>
    <row r="152" spans="1:130" ht="18" customHeight="1" x14ac:dyDescent="0.3">
      <c r="B152" s="54"/>
      <c r="C152" s="54"/>
      <c r="D152" s="54"/>
      <c r="E152" s="262"/>
      <c r="F152" s="263"/>
      <c r="G152" s="274"/>
      <c r="H152" s="263"/>
      <c r="I152" s="56"/>
      <c r="J152" s="56"/>
      <c r="K152" s="265"/>
      <c r="L152" s="264"/>
      <c r="M152" s="57"/>
      <c r="N152" s="394"/>
      <c r="O152" s="214"/>
      <c r="P152" s="8">
        <f t="shared" si="368"/>
        <v>0</v>
      </c>
      <c r="Q152" s="8">
        <f t="shared" si="369"/>
        <v>0</v>
      </c>
      <c r="S152" s="201">
        <f t="shared" si="370"/>
        <v>0</v>
      </c>
      <c r="T152" s="201">
        <f t="shared" si="370"/>
        <v>0</v>
      </c>
      <c r="U152" s="8">
        <f t="shared" si="371"/>
        <v>0</v>
      </c>
      <c r="V152" s="8">
        <f t="shared" si="372"/>
        <v>0</v>
      </c>
      <c r="X152" s="375">
        <f t="shared" si="373"/>
        <v>0</v>
      </c>
      <c r="Y152" s="201">
        <f t="shared" si="373"/>
        <v>0</v>
      </c>
      <c r="Z152" s="8">
        <f t="shared" si="374"/>
        <v>0</v>
      </c>
      <c r="AA152" s="8">
        <f t="shared" si="375"/>
        <v>0</v>
      </c>
      <c r="AC152" s="375">
        <f t="shared" si="376"/>
        <v>0</v>
      </c>
      <c r="AD152" s="201">
        <v>0.8</v>
      </c>
      <c r="AE152" s="8">
        <f t="shared" si="377"/>
        <v>0</v>
      </c>
      <c r="AF152" s="8">
        <f t="shared" si="378"/>
        <v>0</v>
      </c>
      <c r="AH152" s="375">
        <f t="shared" si="379"/>
        <v>0</v>
      </c>
      <c r="AI152" s="201">
        <v>0.5</v>
      </c>
      <c r="AJ152" s="8">
        <f t="shared" si="380"/>
        <v>0</v>
      </c>
      <c r="AK152" s="8">
        <f t="shared" si="381"/>
        <v>0</v>
      </c>
      <c r="AM152" s="375">
        <f t="shared" si="382"/>
        <v>0</v>
      </c>
      <c r="AN152" s="201">
        <v>0</v>
      </c>
      <c r="AO152" s="8">
        <f t="shared" si="383"/>
        <v>0</v>
      </c>
      <c r="AP152" s="8">
        <f t="shared" si="384"/>
        <v>0</v>
      </c>
      <c r="AR152" s="375">
        <f t="shared" si="385"/>
        <v>0</v>
      </c>
      <c r="AS152" s="201">
        <f t="shared" si="385"/>
        <v>0</v>
      </c>
      <c r="AT152" s="8">
        <f t="shared" si="386"/>
        <v>0</v>
      </c>
      <c r="AU152" s="8">
        <f t="shared" si="387"/>
        <v>0</v>
      </c>
      <c r="AW152" s="375">
        <f t="shared" si="388"/>
        <v>0</v>
      </c>
      <c r="AX152" s="201">
        <f t="shared" si="388"/>
        <v>0</v>
      </c>
      <c r="AY152" s="8">
        <f t="shared" si="389"/>
        <v>0</v>
      </c>
      <c r="AZ152" s="8">
        <f t="shared" si="390"/>
        <v>0</v>
      </c>
      <c r="BB152" s="375">
        <f t="shared" si="391"/>
        <v>0</v>
      </c>
      <c r="BC152" s="201">
        <f t="shared" si="391"/>
        <v>0</v>
      </c>
      <c r="BD152" s="8">
        <f t="shared" si="392"/>
        <v>0</v>
      </c>
      <c r="BE152" s="8">
        <f t="shared" si="393"/>
        <v>0</v>
      </c>
      <c r="BG152" s="375">
        <f t="shared" si="394"/>
        <v>0</v>
      </c>
      <c r="BH152" s="201">
        <f t="shared" si="394"/>
        <v>0</v>
      </c>
      <c r="BI152" s="8">
        <f t="shared" si="395"/>
        <v>0</v>
      </c>
      <c r="BJ152" s="8">
        <f t="shared" si="396"/>
        <v>0</v>
      </c>
      <c r="BL152" s="375">
        <f t="shared" si="397"/>
        <v>0</v>
      </c>
      <c r="BM152" s="201">
        <f t="shared" si="397"/>
        <v>0</v>
      </c>
      <c r="BN152" s="8">
        <f t="shared" si="398"/>
        <v>0</v>
      </c>
      <c r="BO152" s="8">
        <f t="shared" si="399"/>
        <v>0</v>
      </c>
      <c r="BQ152" s="375">
        <f t="shared" si="400"/>
        <v>0</v>
      </c>
      <c r="BR152" s="201">
        <f t="shared" si="400"/>
        <v>0</v>
      </c>
      <c r="BS152" s="8">
        <f t="shared" si="401"/>
        <v>0</v>
      </c>
      <c r="BT152" s="8">
        <f t="shared" si="402"/>
        <v>0</v>
      </c>
      <c r="BV152" s="375">
        <f t="shared" si="403"/>
        <v>0</v>
      </c>
      <c r="BW152" s="201">
        <f t="shared" si="403"/>
        <v>0</v>
      </c>
      <c r="BX152" s="8">
        <f t="shared" si="404"/>
        <v>0</v>
      </c>
      <c r="BY152" s="8">
        <f t="shared" si="405"/>
        <v>0</v>
      </c>
      <c r="CA152" s="375">
        <f t="shared" si="406"/>
        <v>0</v>
      </c>
      <c r="CB152" s="201">
        <f t="shared" si="406"/>
        <v>0</v>
      </c>
      <c r="CC152" s="8">
        <f t="shared" si="407"/>
        <v>0</v>
      </c>
      <c r="CD152" s="8">
        <f t="shared" si="408"/>
        <v>0</v>
      </c>
      <c r="CF152" s="375">
        <f t="shared" si="409"/>
        <v>0</v>
      </c>
      <c r="CG152" s="201">
        <f t="shared" si="409"/>
        <v>0</v>
      </c>
      <c r="CH152" s="8">
        <f t="shared" si="410"/>
        <v>0</v>
      </c>
      <c r="CI152" s="8">
        <f t="shared" si="411"/>
        <v>0</v>
      </c>
      <c r="CK152" s="375">
        <f t="shared" si="412"/>
        <v>0</v>
      </c>
      <c r="CL152" s="201">
        <f t="shared" si="412"/>
        <v>0</v>
      </c>
      <c r="CM152" s="8">
        <f t="shared" si="413"/>
        <v>0</v>
      </c>
      <c r="CN152" s="8">
        <f t="shared" si="414"/>
        <v>0</v>
      </c>
      <c r="CP152" s="375">
        <f t="shared" si="415"/>
        <v>0</v>
      </c>
      <c r="CQ152" s="201">
        <f t="shared" si="415"/>
        <v>0</v>
      </c>
      <c r="CR152" s="8">
        <f t="shared" si="416"/>
        <v>0</v>
      </c>
      <c r="CS152" s="8">
        <f t="shared" si="417"/>
        <v>0</v>
      </c>
      <c r="CU152" s="375">
        <f t="shared" si="418"/>
        <v>0</v>
      </c>
      <c r="CV152" s="201">
        <f t="shared" si="418"/>
        <v>0</v>
      </c>
      <c r="CW152" s="8">
        <f t="shared" si="419"/>
        <v>0</v>
      </c>
      <c r="CX152" s="8">
        <f t="shared" si="420"/>
        <v>0</v>
      </c>
      <c r="CZ152" s="375">
        <f t="shared" si="421"/>
        <v>0</v>
      </c>
      <c r="DA152" s="201">
        <f t="shared" si="421"/>
        <v>0</v>
      </c>
      <c r="DB152" s="8">
        <f t="shared" si="422"/>
        <v>0</v>
      </c>
      <c r="DC152" s="8">
        <f t="shared" si="423"/>
        <v>0</v>
      </c>
      <c r="DE152" s="375">
        <f t="shared" si="424"/>
        <v>0</v>
      </c>
      <c r="DF152" s="201">
        <f t="shared" si="424"/>
        <v>0</v>
      </c>
      <c r="DG152" s="8">
        <f t="shared" si="425"/>
        <v>0</v>
      </c>
      <c r="DH152" s="8">
        <f t="shared" si="426"/>
        <v>0</v>
      </c>
      <c r="DJ152" s="375">
        <f t="shared" si="427"/>
        <v>0</v>
      </c>
      <c r="DK152" s="201">
        <f t="shared" si="427"/>
        <v>0</v>
      </c>
      <c r="DL152" s="8">
        <f t="shared" si="428"/>
        <v>0</v>
      </c>
      <c r="DM152" s="8">
        <f t="shared" si="429"/>
        <v>0</v>
      </c>
      <c r="DO152" s="375">
        <f t="shared" si="430"/>
        <v>0</v>
      </c>
      <c r="DP152" s="201">
        <f t="shared" si="430"/>
        <v>0</v>
      </c>
      <c r="DQ152" s="8">
        <f t="shared" si="431"/>
        <v>0</v>
      </c>
      <c r="DR152" s="8">
        <f t="shared" si="432"/>
        <v>0</v>
      </c>
      <c r="DT152" s="51">
        <f t="shared" si="363"/>
        <v>0</v>
      </c>
      <c r="DU152" s="50">
        <f t="shared" ref="DU152:DU154" si="433">+DT152/$I$3</f>
        <v>0</v>
      </c>
      <c r="DV152" s="51">
        <v>0</v>
      </c>
      <c r="DW152" s="50">
        <f t="shared" si="365"/>
        <v>0</v>
      </c>
      <c r="DX152" s="51">
        <f t="shared" si="366"/>
        <v>0</v>
      </c>
      <c r="DY152" s="52">
        <f t="shared" si="366"/>
        <v>0</v>
      </c>
      <c r="DZ152" s="307">
        <f t="shared" ref="DZ152:DZ154" si="434">B152</f>
        <v>0</v>
      </c>
    </row>
    <row r="153" spans="1:130" ht="18" customHeight="1" x14ac:dyDescent="0.3">
      <c r="B153" s="54"/>
      <c r="C153" s="54"/>
      <c r="D153" s="54"/>
      <c r="E153" s="262"/>
      <c r="F153" s="263"/>
      <c r="G153" s="274"/>
      <c r="H153" s="263"/>
      <c r="I153" s="56"/>
      <c r="J153" s="56"/>
      <c r="K153" s="265"/>
      <c r="L153" s="264"/>
      <c r="M153" s="57"/>
      <c r="N153" s="394"/>
      <c r="O153" s="214"/>
      <c r="P153" s="8">
        <f t="shared" si="368"/>
        <v>0</v>
      </c>
      <c r="Q153" s="8">
        <f t="shared" si="369"/>
        <v>0</v>
      </c>
      <c r="S153" s="201">
        <f t="shared" si="370"/>
        <v>0</v>
      </c>
      <c r="T153" s="201">
        <f t="shared" si="370"/>
        <v>0</v>
      </c>
      <c r="U153" s="8">
        <f t="shared" si="371"/>
        <v>0</v>
      </c>
      <c r="V153" s="8">
        <f t="shared" si="372"/>
        <v>0</v>
      </c>
      <c r="X153" s="375">
        <f t="shared" si="373"/>
        <v>0</v>
      </c>
      <c r="Y153" s="201">
        <f t="shared" si="373"/>
        <v>0</v>
      </c>
      <c r="Z153" s="8">
        <f t="shared" si="374"/>
        <v>0</v>
      </c>
      <c r="AA153" s="8">
        <f t="shared" si="375"/>
        <v>0</v>
      </c>
      <c r="AC153" s="375">
        <f t="shared" si="376"/>
        <v>0</v>
      </c>
      <c r="AD153" s="201">
        <v>0.8</v>
      </c>
      <c r="AE153" s="8">
        <f t="shared" si="377"/>
        <v>0</v>
      </c>
      <c r="AF153" s="8">
        <f t="shared" si="378"/>
        <v>0</v>
      </c>
      <c r="AH153" s="375">
        <f t="shared" si="379"/>
        <v>0</v>
      </c>
      <c r="AI153" s="201">
        <v>0.5</v>
      </c>
      <c r="AJ153" s="8">
        <f t="shared" si="380"/>
        <v>0</v>
      </c>
      <c r="AK153" s="8">
        <f t="shared" si="381"/>
        <v>0</v>
      </c>
      <c r="AM153" s="375">
        <f t="shared" si="382"/>
        <v>0</v>
      </c>
      <c r="AN153" s="201">
        <v>0</v>
      </c>
      <c r="AO153" s="8">
        <f t="shared" si="383"/>
        <v>0</v>
      </c>
      <c r="AP153" s="8">
        <f t="shared" si="384"/>
        <v>0</v>
      </c>
      <c r="AR153" s="375">
        <f t="shared" si="385"/>
        <v>0</v>
      </c>
      <c r="AS153" s="201">
        <f t="shared" si="385"/>
        <v>0</v>
      </c>
      <c r="AT153" s="8">
        <f t="shared" si="386"/>
        <v>0</v>
      </c>
      <c r="AU153" s="8">
        <f t="shared" si="387"/>
        <v>0</v>
      </c>
      <c r="AW153" s="375">
        <f t="shared" si="388"/>
        <v>0</v>
      </c>
      <c r="AX153" s="201">
        <f t="shared" si="388"/>
        <v>0</v>
      </c>
      <c r="AY153" s="8">
        <f t="shared" si="389"/>
        <v>0</v>
      </c>
      <c r="AZ153" s="8">
        <f t="shared" si="390"/>
        <v>0</v>
      </c>
      <c r="BB153" s="375">
        <f t="shared" si="391"/>
        <v>0</v>
      </c>
      <c r="BC153" s="201">
        <f t="shared" si="391"/>
        <v>0</v>
      </c>
      <c r="BD153" s="8">
        <f t="shared" si="392"/>
        <v>0</v>
      </c>
      <c r="BE153" s="8">
        <f t="shared" si="393"/>
        <v>0</v>
      </c>
      <c r="BG153" s="375">
        <f t="shared" si="394"/>
        <v>0</v>
      </c>
      <c r="BH153" s="201">
        <f t="shared" si="394"/>
        <v>0</v>
      </c>
      <c r="BI153" s="8">
        <f t="shared" si="395"/>
        <v>0</v>
      </c>
      <c r="BJ153" s="8">
        <f t="shared" si="396"/>
        <v>0</v>
      </c>
      <c r="BL153" s="375">
        <f t="shared" si="397"/>
        <v>0</v>
      </c>
      <c r="BM153" s="201">
        <f t="shared" si="397"/>
        <v>0</v>
      </c>
      <c r="BN153" s="8">
        <f t="shared" si="398"/>
        <v>0</v>
      </c>
      <c r="BO153" s="8">
        <f t="shared" si="399"/>
        <v>0</v>
      </c>
      <c r="BQ153" s="375">
        <f t="shared" si="400"/>
        <v>0</v>
      </c>
      <c r="BR153" s="201">
        <f t="shared" si="400"/>
        <v>0</v>
      </c>
      <c r="BS153" s="8">
        <f t="shared" si="401"/>
        <v>0</v>
      </c>
      <c r="BT153" s="8">
        <f t="shared" si="402"/>
        <v>0</v>
      </c>
      <c r="BV153" s="375">
        <f t="shared" si="403"/>
        <v>0</v>
      </c>
      <c r="BW153" s="201">
        <f t="shared" si="403"/>
        <v>0</v>
      </c>
      <c r="BX153" s="8">
        <f t="shared" si="404"/>
        <v>0</v>
      </c>
      <c r="BY153" s="8">
        <f t="shared" si="405"/>
        <v>0</v>
      </c>
      <c r="CA153" s="375">
        <f t="shared" si="406"/>
        <v>0</v>
      </c>
      <c r="CB153" s="201">
        <f t="shared" si="406"/>
        <v>0</v>
      </c>
      <c r="CC153" s="8">
        <f t="shared" si="407"/>
        <v>0</v>
      </c>
      <c r="CD153" s="8">
        <f t="shared" si="408"/>
        <v>0</v>
      </c>
      <c r="CF153" s="375">
        <f t="shared" si="409"/>
        <v>0</v>
      </c>
      <c r="CG153" s="201">
        <f t="shared" si="409"/>
        <v>0</v>
      </c>
      <c r="CH153" s="8">
        <f t="shared" si="410"/>
        <v>0</v>
      </c>
      <c r="CI153" s="8">
        <f t="shared" si="411"/>
        <v>0</v>
      </c>
      <c r="CK153" s="375">
        <f t="shared" si="412"/>
        <v>0</v>
      </c>
      <c r="CL153" s="201">
        <f t="shared" si="412"/>
        <v>0</v>
      </c>
      <c r="CM153" s="8">
        <f t="shared" si="413"/>
        <v>0</v>
      </c>
      <c r="CN153" s="8">
        <f t="shared" si="414"/>
        <v>0</v>
      </c>
      <c r="CP153" s="375">
        <f t="shared" si="415"/>
        <v>0</v>
      </c>
      <c r="CQ153" s="201">
        <f t="shared" si="415"/>
        <v>0</v>
      </c>
      <c r="CR153" s="8">
        <f t="shared" si="416"/>
        <v>0</v>
      </c>
      <c r="CS153" s="8">
        <f t="shared" si="417"/>
        <v>0</v>
      </c>
      <c r="CU153" s="375">
        <f t="shared" si="418"/>
        <v>0</v>
      </c>
      <c r="CV153" s="201">
        <f t="shared" si="418"/>
        <v>0</v>
      </c>
      <c r="CW153" s="8">
        <f t="shared" si="419"/>
        <v>0</v>
      </c>
      <c r="CX153" s="8">
        <f t="shared" si="420"/>
        <v>0</v>
      </c>
      <c r="CZ153" s="375">
        <f t="shared" si="421"/>
        <v>0</v>
      </c>
      <c r="DA153" s="201">
        <f t="shared" si="421"/>
        <v>0</v>
      </c>
      <c r="DB153" s="8">
        <f t="shared" si="422"/>
        <v>0</v>
      </c>
      <c r="DC153" s="8">
        <f t="shared" si="423"/>
        <v>0</v>
      </c>
      <c r="DE153" s="375">
        <f t="shared" si="424"/>
        <v>0</v>
      </c>
      <c r="DF153" s="201">
        <f t="shared" si="424"/>
        <v>0</v>
      </c>
      <c r="DG153" s="8">
        <f t="shared" si="425"/>
        <v>0</v>
      </c>
      <c r="DH153" s="8">
        <f t="shared" si="426"/>
        <v>0</v>
      </c>
      <c r="DJ153" s="375">
        <f t="shared" si="427"/>
        <v>0</v>
      </c>
      <c r="DK153" s="201">
        <f t="shared" si="427"/>
        <v>0</v>
      </c>
      <c r="DL153" s="8">
        <f t="shared" si="428"/>
        <v>0</v>
      </c>
      <c r="DM153" s="8">
        <f t="shared" si="429"/>
        <v>0</v>
      </c>
      <c r="DO153" s="375">
        <f t="shared" si="430"/>
        <v>0</v>
      </c>
      <c r="DP153" s="201">
        <f t="shared" si="430"/>
        <v>0</v>
      </c>
      <c r="DQ153" s="8">
        <f t="shared" si="431"/>
        <v>0</v>
      </c>
      <c r="DR153" s="8">
        <f t="shared" si="432"/>
        <v>0</v>
      </c>
      <c r="DT153" s="51">
        <f t="shared" si="363"/>
        <v>0</v>
      </c>
      <c r="DU153" s="50">
        <f t="shared" si="433"/>
        <v>0</v>
      </c>
      <c r="DV153" s="51">
        <v>0</v>
      </c>
      <c r="DW153" s="50">
        <f t="shared" si="365"/>
        <v>0</v>
      </c>
      <c r="DX153" s="51">
        <f t="shared" si="366"/>
        <v>0</v>
      </c>
      <c r="DY153" s="52">
        <f t="shared" si="366"/>
        <v>0</v>
      </c>
      <c r="DZ153" s="307">
        <f t="shared" si="434"/>
        <v>0</v>
      </c>
    </row>
    <row r="154" spans="1:130" s="60" customFormat="1" ht="18" customHeight="1" x14ac:dyDescent="0.3">
      <c r="A154" s="1"/>
      <c r="C154" s="196"/>
      <c r="D154" s="196"/>
      <c r="E154" s="262"/>
      <c r="F154" s="263"/>
      <c r="G154" s="274"/>
      <c r="K154" s="302"/>
      <c r="M154" s="61"/>
      <c r="N154" s="394"/>
      <c r="O154" s="214"/>
      <c r="P154" s="8">
        <f t="shared" si="368"/>
        <v>0</v>
      </c>
      <c r="Q154" s="8">
        <f t="shared" si="369"/>
        <v>0</v>
      </c>
      <c r="R154" s="3"/>
      <c r="S154" s="201">
        <f t="shared" si="370"/>
        <v>0</v>
      </c>
      <c r="T154" s="201">
        <f t="shared" si="370"/>
        <v>0</v>
      </c>
      <c r="U154" s="8">
        <f t="shared" si="371"/>
        <v>0</v>
      </c>
      <c r="V154" s="8">
        <f t="shared" si="372"/>
        <v>0</v>
      </c>
      <c r="W154" s="3"/>
      <c r="X154" s="375">
        <f t="shared" si="373"/>
        <v>0</v>
      </c>
      <c r="Y154" s="201">
        <f t="shared" si="373"/>
        <v>0</v>
      </c>
      <c r="Z154" s="8">
        <f t="shared" si="374"/>
        <v>0</v>
      </c>
      <c r="AA154" s="8">
        <f t="shared" si="375"/>
        <v>0</v>
      </c>
      <c r="AB154" s="1"/>
      <c r="AC154" s="375">
        <f t="shared" si="376"/>
        <v>0</v>
      </c>
      <c r="AD154" s="201">
        <v>0.8</v>
      </c>
      <c r="AE154" s="8">
        <f t="shared" si="377"/>
        <v>0</v>
      </c>
      <c r="AF154" s="8">
        <f t="shared" si="378"/>
        <v>0</v>
      </c>
      <c r="AH154" s="375">
        <f t="shared" si="379"/>
        <v>0</v>
      </c>
      <c r="AI154" s="201">
        <v>0.5</v>
      </c>
      <c r="AJ154" s="8">
        <f t="shared" si="380"/>
        <v>0</v>
      </c>
      <c r="AK154" s="8">
        <f t="shared" si="381"/>
        <v>0</v>
      </c>
      <c r="AM154" s="375">
        <f t="shared" si="382"/>
        <v>0</v>
      </c>
      <c r="AN154" s="201">
        <v>0</v>
      </c>
      <c r="AO154" s="8">
        <f t="shared" si="383"/>
        <v>0</v>
      </c>
      <c r="AP154" s="8">
        <f t="shared" si="384"/>
        <v>0</v>
      </c>
      <c r="AR154" s="375">
        <f t="shared" si="385"/>
        <v>0</v>
      </c>
      <c r="AS154" s="201">
        <f t="shared" si="385"/>
        <v>0</v>
      </c>
      <c r="AT154" s="8">
        <f t="shared" si="386"/>
        <v>0</v>
      </c>
      <c r="AU154" s="8">
        <f t="shared" si="387"/>
        <v>0</v>
      </c>
      <c r="AW154" s="375">
        <f t="shared" si="388"/>
        <v>0</v>
      </c>
      <c r="AX154" s="201">
        <f t="shared" si="388"/>
        <v>0</v>
      </c>
      <c r="AY154" s="8">
        <f t="shared" si="389"/>
        <v>0</v>
      </c>
      <c r="AZ154" s="8">
        <f t="shared" si="390"/>
        <v>0</v>
      </c>
      <c r="BB154" s="375">
        <f t="shared" si="391"/>
        <v>0</v>
      </c>
      <c r="BC154" s="201">
        <f t="shared" si="391"/>
        <v>0</v>
      </c>
      <c r="BD154" s="8">
        <f t="shared" si="392"/>
        <v>0</v>
      </c>
      <c r="BE154" s="8">
        <f t="shared" si="393"/>
        <v>0</v>
      </c>
      <c r="BG154" s="375">
        <f t="shared" si="394"/>
        <v>0</v>
      </c>
      <c r="BH154" s="201">
        <f t="shared" si="394"/>
        <v>0</v>
      </c>
      <c r="BI154" s="8">
        <f t="shared" si="395"/>
        <v>0</v>
      </c>
      <c r="BJ154" s="8">
        <f t="shared" si="396"/>
        <v>0</v>
      </c>
      <c r="BL154" s="375">
        <f t="shared" si="397"/>
        <v>0</v>
      </c>
      <c r="BM154" s="201">
        <f t="shared" si="397"/>
        <v>0</v>
      </c>
      <c r="BN154" s="8">
        <f t="shared" si="398"/>
        <v>0</v>
      </c>
      <c r="BO154" s="8">
        <f t="shared" si="399"/>
        <v>0</v>
      </c>
      <c r="BQ154" s="375">
        <f t="shared" si="400"/>
        <v>0</v>
      </c>
      <c r="BR154" s="201">
        <f t="shared" si="400"/>
        <v>0</v>
      </c>
      <c r="BS154" s="8">
        <f t="shared" si="401"/>
        <v>0</v>
      </c>
      <c r="BT154" s="8">
        <f t="shared" si="402"/>
        <v>0</v>
      </c>
      <c r="BV154" s="375">
        <f t="shared" si="403"/>
        <v>0</v>
      </c>
      <c r="BW154" s="201">
        <f t="shared" si="403"/>
        <v>0</v>
      </c>
      <c r="BX154" s="8">
        <f t="shared" si="404"/>
        <v>0</v>
      </c>
      <c r="BY154" s="8">
        <f t="shared" si="405"/>
        <v>0</v>
      </c>
      <c r="CA154" s="375">
        <f t="shared" si="406"/>
        <v>0</v>
      </c>
      <c r="CB154" s="201">
        <f t="shared" si="406"/>
        <v>0</v>
      </c>
      <c r="CC154" s="8">
        <f t="shared" si="407"/>
        <v>0</v>
      </c>
      <c r="CD154" s="8">
        <f t="shared" si="408"/>
        <v>0</v>
      </c>
      <c r="CF154" s="375">
        <f t="shared" si="409"/>
        <v>0</v>
      </c>
      <c r="CG154" s="201">
        <f t="shared" si="409"/>
        <v>0</v>
      </c>
      <c r="CH154" s="8">
        <f t="shared" si="410"/>
        <v>0</v>
      </c>
      <c r="CI154" s="8">
        <f t="shared" si="411"/>
        <v>0</v>
      </c>
      <c r="CK154" s="375">
        <f t="shared" si="412"/>
        <v>0</v>
      </c>
      <c r="CL154" s="201">
        <f t="shared" si="412"/>
        <v>0</v>
      </c>
      <c r="CM154" s="8">
        <f t="shared" si="413"/>
        <v>0</v>
      </c>
      <c r="CN154" s="8">
        <f t="shared" si="414"/>
        <v>0</v>
      </c>
      <c r="CP154" s="375">
        <f t="shared" si="415"/>
        <v>0</v>
      </c>
      <c r="CQ154" s="201">
        <f t="shared" si="415"/>
        <v>0</v>
      </c>
      <c r="CR154" s="8">
        <f t="shared" si="416"/>
        <v>0</v>
      </c>
      <c r="CS154" s="8">
        <f t="shared" si="417"/>
        <v>0</v>
      </c>
      <c r="CU154" s="375">
        <f t="shared" si="418"/>
        <v>0</v>
      </c>
      <c r="CV154" s="201">
        <f t="shared" si="418"/>
        <v>0</v>
      </c>
      <c r="CW154" s="8">
        <f t="shared" si="419"/>
        <v>0</v>
      </c>
      <c r="CX154" s="8">
        <f t="shared" si="420"/>
        <v>0</v>
      </c>
      <c r="CZ154" s="375">
        <f t="shared" si="421"/>
        <v>0</v>
      </c>
      <c r="DA154" s="201">
        <f t="shared" si="421"/>
        <v>0</v>
      </c>
      <c r="DB154" s="8">
        <f t="shared" si="422"/>
        <v>0</v>
      </c>
      <c r="DC154" s="8">
        <f t="shared" si="423"/>
        <v>0</v>
      </c>
      <c r="DE154" s="375">
        <f t="shared" si="424"/>
        <v>0</v>
      </c>
      <c r="DF154" s="201">
        <f t="shared" si="424"/>
        <v>0</v>
      </c>
      <c r="DG154" s="8">
        <f t="shared" si="425"/>
        <v>0</v>
      </c>
      <c r="DH154" s="8">
        <f t="shared" si="426"/>
        <v>0</v>
      </c>
      <c r="DJ154" s="375">
        <f t="shared" si="427"/>
        <v>0</v>
      </c>
      <c r="DK154" s="201">
        <f t="shared" si="427"/>
        <v>0</v>
      </c>
      <c r="DL154" s="8">
        <f t="shared" si="428"/>
        <v>0</v>
      </c>
      <c r="DM154" s="8">
        <f t="shared" si="429"/>
        <v>0</v>
      </c>
      <c r="DO154" s="375">
        <f t="shared" si="430"/>
        <v>0</v>
      </c>
      <c r="DP154" s="201">
        <f t="shared" si="430"/>
        <v>0</v>
      </c>
      <c r="DQ154" s="8">
        <f t="shared" si="431"/>
        <v>0</v>
      </c>
      <c r="DR154" s="8">
        <f t="shared" si="432"/>
        <v>0</v>
      </c>
      <c r="DT154" s="51">
        <f t="shared" si="363"/>
        <v>0</v>
      </c>
      <c r="DU154" s="65">
        <f t="shared" si="433"/>
        <v>0</v>
      </c>
      <c r="DV154" s="90">
        <v>0</v>
      </c>
      <c r="DW154" s="65">
        <f t="shared" si="365"/>
        <v>0</v>
      </c>
      <c r="DX154" s="66">
        <f>+DT154+DV154</f>
        <v>0</v>
      </c>
      <c r="DY154" s="66">
        <f t="shared" si="366"/>
        <v>0</v>
      </c>
      <c r="DZ154" s="307">
        <f t="shared" si="434"/>
        <v>0</v>
      </c>
    </row>
    <row r="155" spans="1:130" ht="18" customHeight="1" thickBot="1" x14ac:dyDescent="0.35">
      <c r="B155" s="61"/>
      <c r="C155" s="67"/>
      <c r="D155" s="67"/>
      <c r="E155" s="239"/>
      <c r="F155" s="55"/>
      <c r="G155" s="55"/>
      <c r="H155" s="55"/>
      <c r="I155" s="56"/>
      <c r="J155" s="56"/>
      <c r="K155" s="68"/>
      <c r="L155" s="56"/>
      <c r="M155" s="57"/>
      <c r="N155" s="400"/>
      <c r="O155" s="215"/>
      <c r="P155" s="8">
        <f t="shared" si="368"/>
        <v>0</v>
      </c>
      <c r="Q155" s="8">
        <f t="shared" si="369"/>
        <v>0</v>
      </c>
      <c r="R155" s="63"/>
      <c r="S155" s="201">
        <f t="shared" si="370"/>
        <v>0</v>
      </c>
      <c r="T155" s="201">
        <f t="shared" si="370"/>
        <v>0</v>
      </c>
      <c r="U155" s="8">
        <f t="shared" si="371"/>
        <v>0</v>
      </c>
      <c r="V155" s="8">
        <f t="shared" si="372"/>
        <v>0</v>
      </c>
      <c r="W155" s="63"/>
      <c r="X155" s="375">
        <f t="shared" si="373"/>
        <v>0</v>
      </c>
      <c r="Y155" s="201">
        <f t="shared" si="373"/>
        <v>0</v>
      </c>
      <c r="Z155" s="8">
        <f t="shared" si="374"/>
        <v>0</v>
      </c>
      <c r="AA155" s="8">
        <f t="shared" si="375"/>
        <v>0</v>
      </c>
      <c r="AB155" s="60"/>
      <c r="AC155" s="375">
        <f t="shared" si="376"/>
        <v>0</v>
      </c>
      <c r="AD155" s="201">
        <v>0.8</v>
      </c>
      <c r="AE155" s="8">
        <f t="shared" si="377"/>
        <v>0</v>
      </c>
      <c r="AF155" s="8">
        <f t="shared" si="378"/>
        <v>0</v>
      </c>
      <c r="AH155" s="375">
        <f t="shared" si="379"/>
        <v>0</v>
      </c>
      <c r="AI155" s="201">
        <v>0.5</v>
      </c>
      <c r="AJ155" s="8">
        <f t="shared" si="380"/>
        <v>0</v>
      </c>
      <c r="AK155" s="8">
        <f t="shared" si="381"/>
        <v>0</v>
      </c>
      <c r="AM155" s="375">
        <f t="shared" si="382"/>
        <v>0</v>
      </c>
      <c r="AN155" s="201">
        <v>0</v>
      </c>
      <c r="AO155" s="8">
        <f t="shared" si="383"/>
        <v>0</v>
      </c>
      <c r="AP155" s="8">
        <f t="shared" si="384"/>
        <v>0</v>
      </c>
      <c r="AR155" s="375">
        <f t="shared" si="385"/>
        <v>0</v>
      </c>
      <c r="AS155" s="201">
        <f t="shared" si="385"/>
        <v>0</v>
      </c>
      <c r="AT155" s="8">
        <f t="shared" si="386"/>
        <v>0</v>
      </c>
      <c r="AU155" s="8">
        <f t="shared" si="387"/>
        <v>0</v>
      </c>
      <c r="AW155" s="375">
        <f t="shared" si="388"/>
        <v>0</v>
      </c>
      <c r="AX155" s="201">
        <f t="shared" si="388"/>
        <v>0</v>
      </c>
      <c r="AY155" s="8">
        <f t="shared" si="389"/>
        <v>0</v>
      </c>
      <c r="AZ155" s="8">
        <f t="shared" si="390"/>
        <v>0</v>
      </c>
      <c r="BB155" s="375">
        <f t="shared" si="391"/>
        <v>0</v>
      </c>
      <c r="BC155" s="201">
        <f t="shared" si="391"/>
        <v>0</v>
      </c>
      <c r="BD155" s="8">
        <f t="shared" si="392"/>
        <v>0</v>
      </c>
      <c r="BE155" s="8">
        <f t="shared" si="393"/>
        <v>0</v>
      </c>
      <c r="BG155" s="375">
        <f t="shared" si="394"/>
        <v>0</v>
      </c>
      <c r="BH155" s="201">
        <f t="shared" si="394"/>
        <v>0</v>
      </c>
      <c r="BI155" s="8">
        <f t="shared" si="395"/>
        <v>0</v>
      </c>
      <c r="BJ155" s="8">
        <f t="shared" si="396"/>
        <v>0</v>
      </c>
      <c r="BL155" s="375">
        <f t="shared" si="397"/>
        <v>0</v>
      </c>
      <c r="BM155" s="201">
        <f t="shared" si="397"/>
        <v>0</v>
      </c>
      <c r="BN155" s="8">
        <f t="shared" si="398"/>
        <v>0</v>
      </c>
      <c r="BO155" s="8">
        <f t="shared" si="399"/>
        <v>0</v>
      </c>
      <c r="BQ155" s="375">
        <f t="shared" si="400"/>
        <v>0</v>
      </c>
      <c r="BR155" s="201">
        <f t="shared" si="400"/>
        <v>0</v>
      </c>
      <c r="BS155" s="8">
        <f t="shared" si="401"/>
        <v>0</v>
      </c>
      <c r="BT155" s="8">
        <f t="shared" si="402"/>
        <v>0</v>
      </c>
      <c r="BV155" s="375">
        <f t="shared" si="403"/>
        <v>0</v>
      </c>
      <c r="BW155" s="201">
        <f t="shared" si="403"/>
        <v>0</v>
      </c>
      <c r="BX155" s="8">
        <f t="shared" si="404"/>
        <v>0</v>
      </c>
      <c r="BY155" s="8">
        <f t="shared" si="405"/>
        <v>0</v>
      </c>
      <c r="CA155" s="375">
        <f t="shared" si="406"/>
        <v>0</v>
      </c>
      <c r="CB155" s="201">
        <f t="shared" si="406"/>
        <v>0</v>
      </c>
      <c r="CC155" s="8">
        <f t="shared" si="407"/>
        <v>0</v>
      </c>
      <c r="CD155" s="8">
        <f t="shared" si="408"/>
        <v>0</v>
      </c>
      <c r="CF155" s="375">
        <f t="shared" si="409"/>
        <v>0</v>
      </c>
      <c r="CG155" s="201">
        <f t="shared" si="409"/>
        <v>0</v>
      </c>
      <c r="CH155" s="8">
        <f t="shared" si="410"/>
        <v>0</v>
      </c>
      <c r="CI155" s="8">
        <f t="shared" si="411"/>
        <v>0</v>
      </c>
      <c r="CK155" s="375">
        <f t="shared" si="412"/>
        <v>0</v>
      </c>
      <c r="CL155" s="201">
        <f t="shared" si="412"/>
        <v>0</v>
      </c>
      <c r="CM155" s="8">
        <f t="shared" si="413"/>
        <v>0</v>
      </c>
      <c r="CN155" s="8">
        <f t="shared" si="414"/>
        <v>0</v>
      </c>
      <c r="CP155" s="375">
        <f t="shared" si="415"/>
        <v>0</v>
      </c>
      <c r="CQ155" s="201">
        <f t="shared" si="415"/>
        <v>0</v>
      </c>
      <c r="CR155" s="8">
        <f t="shared" si="416"/>
        <v>0</v>
      </c>
      <c r="CS155" s="8">
        <f t="shared" si="417"/>
        <v>0</v>
      </c>
      <c r="CU155" s="375">
        <f t="shared" si="418"/>
        <v>0</v>
      </c>
      <c r="CV155" s="201">
        <f t="shared" si="418"/>
        <v>0</v>
      </c>
      <c r="CW155" s="8">
        <f t="shared" si="419"/>
        <v>0</v>
      </c>
      <c r="CX155" s="8">
        <f t="shared" si="420"/>
        <v>0</v>
      </c>
      <c r="CZ155" s="375">
        <f t="shared" si="421"/>
        <v>0</v>
      </c>
      <c r="DA155" s="201">
        <f t="shared" si="421"/>
        <v>0</v>
      </c>
      <c r="DB155" s="8">
        <f t="shared" si="422"/>
        <v>0</v>
      </c>
      <c r="DC155" s="8">
        <f t="shared" si="423"/>
        <v>0</v>
      </c>
      <c r="DE155" s="375">
        <f t="shared" si="424"/>
        <v>0</v>
      </c>
      <c r="DF155" s="201">
        <f t="shared" si="424"/>
        <v>0</v>
      </c>
      <c r="DG155" s="8">
        <f t="shared" si="425"/>
        <v>0</v>
      </c>
      <c r="DH155" s="8">
        <f t="shared" si="426"/>
        <v>0</v>
      </c>
      <c r="DJ155" s="375">
        <f t="shared" si="427"/>
        <v>0</v>
      </c>
      <c r="DK155" s="201">
        <f t="shared" si="427"/>
        <v>0</v>
      </c>
      <c r="DL155" s="8">
        <f t="shared" si="428"/>
        <v>0</v>
      </c>
      <c r="DM155" s="8">
        <f t="shared" si="429"/>
        <v>0</v>
      </c>
      <c r="DO155" s="375">
        <f t="shared" si="430"/>
        <v>0</v>
      </c>
      <c r="DP155" s="201">
        <f t="shared" si="430"/>
        <v>0</v>
      </c>
      <c r="DQ155" s="8">
        <f t="shared" si="431"/>
        <v>0</v>
      </c>
      <c r="DR155" s="8">
        <f t="shared" si="432"/>
        <v>0</v>
      </c>
      <c r="DT155" s="70"/>
      <c r="DU155" s="70"/>
      <c r="DV155" s="71"/>
      <c r="DW155" s="71"/>
      <c r="DX155" s="70"/>
      <c r="DY155" s="70"/>
      <c r="DZ155" s="310"/>
    </row>
    <row r="156" spans="1:130" s="72" customFormat="1" ht="32.4" customHeight="1" thickBot="1" x14ac:dyDescent="0.35">
      <c r="B156" s="275" t="s">
        <v>103</v>
      </c>
      <c r="C156" s="276" t="str">
        <f>B147</f>
        <v>Office material (FICHAS E MATERIAL PARA PREENCHER)</v>
      </c>
      <c r="D156" s="445"/>
      <c r="E156" s="242"/>
      <c r="F156" s="73"/>
      <c r="G156" s="73"/>
      <c r="H156" s="73"/>
      <c r="I156" s="73"/>
      <c r="J156" s="73"/>
      <c r="K156" s="74"/>
      <c r="L156" s="73"/>
      <c r="M156" s="75"/>
      <c r="N156" s="391">
        <f>P18</f>
        <v>2015</v>
      </c>
      <c r="O156" s="278"/>
      <c r="P156" s="95">
        <f>SUM(P148:P155)</f>
        <v>0</v>
      </c>
      <c r="Q156" s="218">
        <f>SUM(Q148:Q154)</f>
        <v>0</v>
      </c>
      <c r="R156" s="78"/>
      <c r="S156" s="294">
        <f>U18</f>
        <v>2016</v>
      </c>
      <c r="T156" s="294"/>
      <c r="U156" s="76">
        <f>SUM(U148:U154)</f>
        <v>0</v>
      </c>
      <c r="V156" s="77">
        <f>SUM(V148:V154)</f>
        <v>0</v>
      </c>
      <c r="W156" s="78"/>
      <c r="X156" s="391">
        <f>Z18</f>
        <v>2017</v>
      </c>
      <c r="Y156" s="277"/>
      <c r="Z156" s="76">
        <f>SUM(Z148:Z154)</f>
        <v>0</v>
      </c>
      <c r="AA156" s="77">
        <f>SUM(AA148:AA154)</f>
        <v>0</v>
      </c>
      <c r="AB156" s="79"/>
      <c r="AC156" s="391">
        <f>AE18</f>
        <v>2018</v>
      </c>
      <c r="AD156" s="277"/>
      <c r="AE156" s="76">
        <f>SUM(AE148:AE154)</f>
        <v>0</v>
      </c>
      <c r="AF156" s="77">
        <f>SUM(AF148:AF154)</f>
        <v>0</v>
      </c>
      <c r="AH156" s="391">
        <f>AJ18</f>
        <v>2019</v>
      </c>
      <c r="AI156" s="277"/>
      <c r="AJ156" s="76">
        <f>SUM(AJ148:AJ154)</f>
        <v>0</v>
      </c>
      <c r="AK156" s="77">
        <f>SUM(AK148:AK154)</f>
        <v>0</v>
      </c>
      <c r="AM156" s="391">
        <f>AO18</f>
        <v>2020</v>
      </c>
      <c r="AN156" s="277"/>
      <c r="AO156" s="76">
        <f>SUM(AO148:AO154)</f>
        <v>0</v>
      </c>
      <c r="AP156" s="77">
        <f>SUM(AP148:AP154)</f>
        <v>0</v>
      </c>
      <c r="AR156" s="391">
        <f>AT18</f>
        <v>2021</v>
      </c>
      <c r="AS156" s="277"/>
      <c r="AT156" s="76">
        <f>SUM(AT148:AT154)</f>
        <v>0</v>
      </c>
      <c r="AU156" s="77">
        <f>SUM(AU148:AU154)</f>
        <v>0</v>
      </c>
      <c r="AW156" s="391">
        <f>AY18</f>
        <v>2022</v>
      </c>
      <c r="AX156" s="277"/>
      <c r="AY156" s="76">
        <f>SUM(AY148:AY154)</f>
        <v>0</v>
      </c>
      <c r="AZ156" s="77">
        <f>SUM(AZ148:AZ154)</f>
        <v>0</v>
      </c>
      <c r="BB156" s="391">
        <f>BD18</f>
        <v>2023</v>
      </c>
      <c r="BC156" s="277"/>
      <c r="BD156" s="76">
        <f>SUM(BD148:BD154)</f>
        <v>0</v>
      </c>
      <c r="BE156" s="77">
        <f>SUM(BE148:BE154)</f>
        <v>0</v>
      </c>
      <c r="BG156" s="391">
        <f>BI18</f>
        <v>2024</v>
      </c>
      <c r="BH156" s="277"/>
      <c r="BI156" s="76">
        <f>SUM(BI148:BI154)</f>
        <v>0</v>
      </c>
      <c r="BJ156" s="77">
        <f>SUM(BJ148:BJ154)</f>
        <v>0</v>
      </c>
      <c r="BL156" s="391">
        <f>BN18</f>
        <v>2025</v>
      </c>
      <c r="BM156" s="277"/>
      <c r="BN156" s="76">
        <f>SUM(BN148:BN154)</f>
        <v>0</v>
      </c>
      <c r="BO156" s="77">
        <f>SUM(BO148:BO154)</f>
        <v>0</v>
      </c>
      <c r="BQ156" s="391">
        <f>BS18</f>
        <v>2026</v>
      </c>
      <c r="BR156" s="277"/>
      <c r="BS156" s="76">
        <f>SUM(BS148:BS154)</f>
        <v>0</v>
      </c>
      <c r="BT156" s="77">
        <f>SUM(BT148:BT154)</f>
        <v>0</v>
      </c>
      <c r="BV156" s="391">
        <f>BX18</f>
        <v>2027</v>
      </c>
      <c r="BW156" s="277"/>
      <c r="BX156" s="76">
        <f>SUM(BX148:BX154)</f>
        <v>0</v>
      </c>
      <c r="BY156" s="77">
        <f>SUM(BY148:BY154)</f>
        <v>0</v>
      </c>
      <c r="CA156" s="391">
        <f>CC18</f>
        <v>2028</v>
      </c>
      <c r="CB156" s="277"/>
      <c r="CC156" s="76">
        <f>SUM(CC148:CC154)</f>
        <v>0</v>
      </c>
      <c r="CD156" s="77">
        <f>SUM(CD148:CD154)</f>
        <v>0</v>
      </c>
      <c r="CF156" s="391">
        <f>CH18</f>
        <v>2029</v>
      </c>
      <c r="CG156" s="277"/>
      <c r="CH156" s="76">
        <f>SUM(CH148:CH154)</f>
        <v>0</v>
      </c>
      <c r="CI156" s="77">
        <f>SUM(CI148:CI154)</f>
        <v>0</v>
      </c>
      <c r="CK156" s="391">
        <f>CM18</f>
        <v>2030</v>
      </c>
      <c r="CL156" s="277"/>
      <c r="CM156" s="76">
        <f>SUM(CM148:CM154)</f>
        <v>0</v>
      </c>
      <c r="CN156" s="77">
        <f>SUM(CN148:CN154)</f>
        <v>0</v>
      </c>
      <c r="CP156" s="391">
        <f>CR18</f>
        <v>2031</v>
      </c>
      <c r="CQ156" s="277"/>
      <c r="CR156" s="76">
        <f>SUM(CR148:CR154)</f>
        <v>0</v>
      </c>
      <c r="CS156" s="77">
        <f>SUM(CS148:CS154)</f>
        <v>0</v>
      </c>
      <c r="CU156" s="391">
        <f>CW18</f>
        <v>2032</v>
      </c>
      <c r="CV156" s="277"/>
      <c r="CW156" s="76">
        <f>SUM(CW148:CW154)</f>
        <v>0</v>
      </c>
      <c r="CX156" s="77">
        <f>SUM(CX148:CX154)</f>
        <v>0</v>
      </c>
      <c r="CZ156" s="391">
        <f>DB18</f>
        <v>2033</v>
      </c>
      <c r="DA156" s="277"/>
      <c r="DB156" s="76">
        <f>SUM(DB148:DB154)</f>
        <v>0</v>
      </c>
      <c r="DC156" s="77">
        <f>SUM(DC148:DC154)</f>
        <v>0</v>
      </c>
      <c r="DE156" s="391">
        <f>DG18</f>
        <v>2034</v>
      </c>
      <c r="DF156" s="277"/>
      <c r="DG156" s="76">
        <f>SUM(DG148:DG154)</f>
        <v>0</v>
      </c>
      <c r="DH156" s="77">
        <f>SUM(DH148:DH154)</f>
        <v>0</v>
      </c>
      <c r="DJ156" s="391">
        <f>DL18</f>
        <v>2035</v>
      </c>
      <c r="DK156" s="277"/>
      <c r="DL156" s="76">
        <f>SUM(DL148:DL154)</f>
        <v>0</v>
      </c>
      <c r="DM156" s="77">
        <f>SUM(DM148:DM154)</f>
        <v>0</v>
      </c>
      <c r="DO156" s="391">
        <f>DQ18</f>
        <v>2036</v>
      </c>
      <c r="DP156" s="277"/>
      <c r="DQ156" s="76">
        <f>SUM(DQ148:DQ154)</f>
        <v>0</v>
      </c>
      <c r="DR156" s="77">
        <f>SUM(DR148:DR154)</f>
        <v>0</v>
      </c>
      <c r="DT156" s="80">
        <f t="shared" ref="DT156:DX156" si="435">SUM(DT148:DT154)</f>
        <v>0</v>
      </c>
      <c r="DU156" s="77">
        <f t="shared" si="435"/>
        <v>0</v>
      </c>
      <c r="DV156" s="77">
        <f t="shared" si="435"/>
        <v>0</v>
      </c>
      <c r="DW156" s="77">
        <f t="shared" si="435"/>
        <v>0</v>
      </c>
      <c r="DX156" s="77">
        <f t="shared" si="435"/>
        <v>0</v>
      </c>
      <c r="DY156" s="77">
        <f>SUM(Q156+V156+AA156+AF156+AK156+AP156+AU156+AZ156+BE156+BJ156+BO156+BT156+BY156+CD156+CI156+CN156+CS156+CX156+DC156+DH156+DM156+DR156)</f>
        <v>0</v>
      </c>
      <c r="DZ156" s="311" t="s">
        <v>53</v>
      </c>
    </row>
    <row r="157" spans="1:130" x14ac:dyDescent="0.3">
      <c r="P157" s="280" t="s">
        <v>17</v>
      </c>
      <c r="Q157" s="281" t="s">
        <v>18</v>
      </c>
      <c r="U157" s="280" t="s">
        <v>17</v>
      </c>
      <c r="V157" s="281" t="s">
        <v>18</v>
      </c>
      <c r="Z157" s="280" t="s">
        <v>17</v>
      </c>
      <c r="AA157" s="281" t="s">
        <v>18</v>
      </c>
      <c r="AE157" s="280" t="s">
        <v>17</v>
      </c>
      <c r="AF157" s="281" t="s">
        <v>18</v>
      </c>
      <c r="AJ157" s="280" t="s">
        <v>17</v>
      </c>
      <c r="AK157" s="281" t="s">
        <v>18</v>
      </c>
      <c r="AO157" s="280" t="s">
        <v>17</v>
      </c>
      <c r="AP157" s="281" t="s">
        <v>18</v>
      </c>
      <c r="AT157" s="280" t="s">
        <v>17</v>
      </c>
      <c r="AU157" s="281" t="s">
        <v>18</v>
      </c>
      <c r="AY157" s="280" t="s">
        <v>17</v>
      </c>
      <c r="AZ157" s="281" t="s">
        <v>18</v>
      </c>
      <c r="BD157" s="280" t="s">
        <v>17</v>
      </c>
      <c r="BE157" s="281" t="s">
        <v>18</v>
      </c>
      <c r="BI157" s="280" t="s">
        <v>17</v>
      </c>
      <c r="BJ157" s="281" t="s">
        <v>18</v>
      </c>
      <c r="BN157" s="280" t="s">
        <v>17</v>
      </c>
      <c r="BO157" s="281" t="s">
        <v>18</v>
      </c>
      <c r="BS157" s="280" t="s">
        <v>17</v>
      </c>
      <c r="BT157" s="281" t="s">
        <v>18</v>
      </c>
      <c r="BX157" s="280" t="s">
        <v>17</v>
      </c>
      <c r="BY157" s="281" t="s">
        <v>18</v>
      </c>
      <c r="CC157" s="280" t="s">
        <v>17</v>
      </c>
      <c r="CD157" s="281" t="s">
        <v>18</v>
      </c>
      <c r="CH157" s="280" t="s">
        <v>17</v>
      </c>
      <c r="CI157" s="281" t="s">
        <v>18</v>
      </c>
      <c r="CM157" s="280" t="s">
        <v>17</v>
      </c>
      <c r="CN157" s="281" t="s">
        <v>18</v>
      </c>
      <c r="CR157" s="280" t="s">
        <v>17</v>
      </c>
      <c r="CS157" s="281" t="s">
        <v>18</v>
      </c>
      <c r="CW157" s="280" t="s">
        <v>17</v>
      </c>
      <c r="CX157" s="281" t="s">
        <v>18</v>
      </c>
      <c r="DB157" s="280" t="s">
        <v>17</v>
      </c>
      <c r="DC157" s="281" t="s">
        <v>18</v>
      </c>
      <c r="DG157" s="280" t="s">
        <v>17</v>
      </c>
      <c r="DH157" s="281" t="s">
        <v>18</v>
      </c>
      <c r="DL157" s="280" t="s">
        <v>17</v>
      </c>
      <c r="DM157" s="281" t="s">
        <v>18</v>
      </c>
      <c r="DQ157" s="280" t="s">
        <v>17</v>
      </c>
      <c r="DR157" s="281" t="s">
        <v>18</v>
      </c>
      <c r="DT157" s="280" t="s">
        <v>17</v>
      </c>
      <c r="DU157" s="281" t="s">
        <v>18</v>
      </c>
      <c r="DV157" s="280" t="s">
        <v>17</v>
      </c>
      <c r="DW157" s="281" t="s">
        <v>18</v>
      </c>
      <c r="DX157" s="280" t="s">
        <v>17</v>
      </c>
      <c r="DY157" s="281" t="s">
        <v>18</v>
      </c>
    </row>
    <row r="158" spans="1:130" x14ac:dyDescent="0.3">
      <c r="I158" s="92"/>
      <c r="J158" s="92"/>
      <c r="L158" s="92"/>
    </row>
    <row r="159" spans="1:130" x14ac:dyDescent="0.3">
      <c r="I159" s="92"/>
      <c r="J159" s="92"/>
      <c r="L159" s="92"/>
    </row>
    <row r="160" spans="1:130" ht="26.4" customHeight="1" x14ac:dyDescent="0.3">
      <c r="I160" s="2"/>
      <c r="J160" s="2"/>
      <c r="L160" s="2"/>
      <c r="N160" s="392"/>
      <c r="O160" s="217"/>
      <c r="P160" s="282"/>
      <c r="Q160" s="83"/>
      <c r="R160" s="22"/>
      <c r="S160" s="380"/>
      <c r="T160" s="206"/>
      <c r="U160" s="282"/>
      <c r="V160" s="83"/>
      <c r="W160" s="22"/>
      <c r="X160" s="392"/>
      <c r="Y160" s="82"/>
      <c r="Z160" s="282"/>
      <c r="AA160" s="83"/>
      <c r="AB160" s="451"/>
      <c r="AC160" s="392"/>
      <c r="AD160" s="82"/>
      <c r="AE160" s="282"/>
      <c r="AF160" s="83"/>
      <c r="AH160" s="392"/>
      <c r="AI160" s="82"/>
      <c r="AJ160" s="282"/>
      <c r="AK160" s="83"/>
      <c r="AM160" s="392"/>
      <c r="AN160" s="82"/>
      <c r="AO160" s="282"/>
      <c r="AP160" s="83"/>
      <c r="AR160" s="392"/>
      <c r="AS160" s="82"/>
      <c r="AT160" s="282"/>
      <c r="AU160" s="83"/>
      <c r="AW160" s="392"/>
      <c r="AX160" s="82"/>
      <c r="AY160" s="282"/>
      <c r="AZ160" s="83"/>
      <c r="BB160" s="392"/>
      <c r="BC160" s="82"/>
      <c r="BD160" s="282"/>
      <c r="BE160" s="83"/>
      <c r="BG160" s="392"/>
      <c r="BH160" s="82"/>
      <c r="BI160" s="282"/>
      <c r="BJ160" s="83"/>
      <c r="BL160" s="392"/>
      <c r="BM160" s="82"/>
      <c r="BN160" s="282"/>
      <c r="BO160" s="83"/>
      <c r="BQ160" s="392"/>
      <c r="BR160" s="82"/>
      <c r="BS160" s="282"/>
      <c r="BT160" s="83"/>
      <c r="BV160" s="392"/>
      <c r="BW160" s="82"/>
      <c r="BX160" s="282"/>
      <c r="BY160" s="83"/>
      <c r="CA160" s="392"/>
      <c r="CB160" s="82"/>
      <c r="CC160" s="282"/>
      <c r="CD160" s="83"/>
      <c r="CF160" s="392"/>
      <c r="CG160" s="82"/>
      <c r="CH160" s="282"/>
      <c r="CI160" s="83"/>
      <c r="CK160" s="392"/>
      <c r="CL160" s="82"/>
      <c r="CM160" s="282"/>
      <c r="CN160" s="83"/>
      <c r="CP160" s="392"/>
      <c r="CQ160" s="82"/>
      <c r="CR160" s="282"/>
      <c r="CS160" s="83"/>
      <c r="CU160" s="392"/>
      <c r="CV160" s="82"/>
      <c r="CW160" s="282"/>
      <c r="CX160" s="83"/>
      <c r="CZ160" s="392"/>
      <c r="DA160" s="82"/>
      <c r="DB160" s="282"/>
      <c r="DC160" s="83"/>
      <c r="DE160" s="392"/>
      <c r="DF160" s="82"/>
      <c r="DG160" s="282"/>
      <c r="DH160" s="83"/>
      <c r="DJ160" s="392"/>
      <c r="DK160" s="82"/>
      <c r="DL160" s="282"/>
      <c r="DM160" s="83"/>
      <c r="DO160" s="392"/>
      <c r="DP160" s="82"/>
      <c r="DQ160" s="282"/>
      <c r="DR160" s="83"/>
      <c r="DT160" s="605" t="s">
        <v>12</v>
      </c>
      <c r="DU160" s="606"/>
      <c r="DV160" s="605" t="s">
        <v>13</v>
      </c>
      <c r="DW160" s="606"/>
      <c r="DX160" s="603" t="s">
        <v>14</v>
      </c>
      <c r="DY160" s="604"/>
    </row>
    <row r="161" spans="1:130" ht="15" thickBot="1" x14ac:dyDescent="0.35">
      <c r="I161" s="2"/>
      <c r="J161" s="2"/>
      <c r="L161" s="2"/>
      <c r="N161" s="388" t="s">
        <v>15</v>
      </c>
      <c r="O161" s="211" t="s">
        <v>16</v>
      </c>
      <c r="P161" s="31" t="s">
        <v>17</v>
      </c>
      <c r="Q161" s="32" t="s">
        <v>18</v>
      </c>
      <c r="R161" s="22"/>
      <c r="S161" s="30" t="s">
        <v>15</v>
      </c>
      <c r="T161" s="31" t="s">
        <v>16</v>
      </c>
      <c r="U161" s="31" t="s">
        <v>17</v>
      </c>
      <c r="V161" s="32" t="s">
        <v>18</v>
      </c>
      <c r="W161" s="22"/>
      <c r="X161" s="388" t="s">
        <v>15</v>
      </c>
      <c r="Y161" s="31" t="s">
        <v>16</v>
      </c>
      <c r="Z161" s="31" t="s">
        <v>17</v>
      </c>
      <c r="AA161" s="32" t="s">
        <v>18</v>
      </c>
      <c r="AB161" s="451"/>
      <c r="AC161" s="388" t="s">
        <v>15</v>
      </c>
      <c r="AD161" s="31" t="s">
        <v>16</v>
      </c>
      <c r="AE161" s="31" t="s">
        <v>17</v>
      </c>
      <c r="AF161" s="32" t="s">
        <v>18</v>
      </c>
      <c r="AH161" s="388" t="s">
        <v>15</v>
      </c>
      <c r="AI161" s="31" t="s">
        <v>16</v>
      </c>
      <c r="AJ161" s="31" t="s">
        <v>17</v>
      </c>
      <c r="AK161" s="32" t="s">
        <v>18</v>
      </c>
      <c r="AM161" s="388" t="s">
        <v>15</v>
      </c>
      <c r="AN161" s="31" t="s">
        <v>16</v>
      </c>
      <c r="AO161" s="31" t="s">
        <v>17</v>
      </c>
      <c r="AP161" s="32" t="s">
        <v>18</v>
      </c>
      <c r="AR161" s="388" t="s">
        <v>15</v>
      </c>
      <c r="AS161" s="31" t="s">
        <v>16</v>
      </c>
      <c r="AT161" s="31" t="s">
        <v>17</v>
      </c>
      <c r="AU161" s="32" t="s">
        <v>18</v>
      </c>
      <c r="AW161" s="388" t="s">
        <v>15</v>
      </c>
      <c r="AX161" s="31" t="s">
        <v>16</v>
      </c>
      <c r="AY161" s="31" t="s">
        <v>17</v>
      </c>
      <c r="AZ161" s="32" t="s">
        <v>18</v>
      </c>
      <c r="BB161" s="388" t="s">
        <v>15</v>
      </c>
      <c r="BC161" s="31" t="s">
        <v>16</v>
      </c>
      <c r="BD161" s="31" t="s">
        <v>17</v>
      </c>
      <c r="BE161" s="32" t="s">
        <v>18</v>
      </c>
      <c r="BG161" s="388" t="s">
        <v>15</v>
      </c>
      <c r="BH161" s="31" t="s">
        <v>16</v>
      </c>
      <c r="BI161" s="31" t="s">
        <v>17</v>
      </c>
      <c r="BJ161" s="32" t="s">
        <v>18</v>
      </c>
      <c r="BL161" s="388" t="s">
        <v>15</v>
      </c>
      <c r="BM161" s="31" t="s">
        <v>16</v>
      </c>
      <c r="BN161" s="31" t="s">
        <v>17</v>
      </c>
      <c r="BO161" s="32" t="s">
        <v>18</v>
      </c>
      <c r="BQ161" s="388" t="s">
        <v>15</v>
      </c>
      <c r="BR161" s="31" t="s">
        <v>16</v>
      </c>
      <c r="BS161" s="31" t="s">
        <v>17</v>
      </c>
      <c r="BT161" s="32" t="s">
        <v>18</v>
      </c>
      <c r="BV161" s="388" t="s">
        <v>15</v>
      </c>
      <c r="BW161" s="31" t="s">
        <v>16</v>
      </c>
      <c r="BX161" s="31" t="s">
        <v>17</v>
      </c>
      <c r="BY161" s="32" t="s">
        <v>18</v>
      </c>
      <c r="CA161" s="388" t="s">
        <v>15</v>
      </c>
      <c r="CB161" s="31" t="s">
        <v>16</v>
      </c>
      <c r="CC161" s="31" t="s">
        <v>17</v>
      </c>
      <c r="CD161" s="32" t="s">
        <v>18</v>
      </c>
      <c r="CF161" s="388" t="s">
        <v>15</v>
      </c>
      <c r="CG161" s="31" t="s">
        <v>16</v>
      </c>
      <c r="CH161" s="31" t="s">
        <v>17</v>
      </c>
      <c r="CI161" s="32" t="s">
        <v>18</v>
      </c>
      <c r="CK161" s="388" t="s">
        <v>15</v>
      </c>
      <c r="CL161" s="31" t="s">
        <v>16</v>
      </c>
      <c r="CM161" s="31" t="s">
        <v>17</v>
      </c>
      <c r="CN161" s="32" t="s">
        <v>18</v>
      </c>
      <c r="CP161" s="388" t="s">
        <v>15</v>
      </c>
      <c r="CQ161" s="31" t="s">
        <v>16</v>
      </c>
      <c r="CR161" s="31" t="s">
        <v>17</v>
      </c>
      <c r="CS161" s="32" t="s">
        <v>18</v>
      </c>
      <c r="CU161" s="388" t="s">
        <v>15</v>
      </c>
      <c r="CV161" s="31" t="s">
        <v>16</v>
      </c>
      <c r="CW161" s="31" t="s">
        <v>17</v>
      </c>
      <c r="CX161" s="32" t="s">
        <v>18</v>
      </c>
      <c r="CZ161" s="388" t="s">
        <v>15</v>
      </c>
      <c r="DA161" s="31" t="s">
        <v>16</v>
      </c>
      <c r="DB161" s="31" t="s">
        <v>17</v>
      </c>
      <c r="DC161" s="32" t="s">
        <v>18</v>
      </c>
      <c r="DE161" s="388" t="s">
        <v>15</v>
      </c>
      <c r="DF161" s="31" t="s">
        <v>16</v>
      </c>
      <c r="DG161" s="31" t="s">
        <v>17</v>
      </c>
      <c r="DH161" s="32" t="s">
        <v>18</v>
      </c>
      <c r="DJ161" s="388" t="s">
        <v>15</v>
      </c>
      <c r="DK161" s="31" t="s">
        <v>16</v>
      </c>
      <c r="DL161" s="31" t="s">
        <v>17</v>
      </c>
      <c r="DM161" s="32" t="s">
        <v>18</v>
      </c>
      <c r="DO161" s="388" t="s">
        <v>15</v>
      </c>
      <c r="DP161" s="31" t="s">
        <v>16</v>
      </c>
      <c r="DQ161" s="31" t="s">
        <v>17</v>
      </c>
      <c r="DR161" s="32" t="s">
        <v>18</v>
      </c>
      <c r="DT161" s="250" t="s">
        <v>17</v>
      </c>
      <c r="DU161" s="251" t="s">
        <v>18</v>
      </c>
      <c r="DV161" s="250" t="s">
        <v>17</v>
      </c>
      <c r="DW161" s="252" t="s">
        <v>18</v>
      </c>
      <c r="DX161" s="253" t="s">
        <v>17</v>
      </c>
      <c r="DY161" s="252" t="s">
        <v>18</v>
      </c>
    </row>
    <row r="162" spans="1:130" s="33" customFormat="1" ht="27" customHeight="1" thickBot="1" x14ac:dyDescent="0.35">
      <c r="B162" s="254" t="s">
        <v>117</v>
      </c>
      <c r="C162" s="255" t="s">
        <v>55</v>
      </c>
      <c r="D162" s="444"/>
      <c r="E162" s="283" t="s">
        <v>21</v>
      </c>
      <c r="F162" s="257" t="s">
        <v>22</v>
      </c>
      <c r="G162" s="257"/>
      <c r="H162" s="257" t="s">
        <v>23</v>
      </c>
      <c r="I162" s="257" t="s">
        <v>24</v>
      </c>
      <c r="J162" s="257" t="s">
        <v>25</v>
      </c>
      <c r="K162" s="258" t="s">
        <v>26</v>
      </c>
      <c r="L162" s="259" t="s">
        <v>27</v>
      </c>
      <c r="N162" s="389"/>
      <c r="O162" s="212"/>
      <c r="P162" s="35"/>
      <c r="Q162" s="36"/>
      <c r="R162" s="37"/>
      <c r="S162" s="34"/>
      <c r="T162" s="35"/>
      <c r="U162" s="35"/>
      <c r="V162" s="36"/>
      <c r="W162" s="37"/>
      <c r="X162" s="389"/>
      <c r="Y162" s="35"/>
      <c r="Z162" s="35"/>
      <c r="AA162" s="36"/>
      <c r="AB162" s="37"/>
      <c r="AC162" s="389"/>
      <c r="AD162" s="35"/>
      <c r="AE162" s="35"/>
      <c r="AF162" s="36"/>
      <c r="AH162" s="389"/>
      <c r="AI162" s="35"/>
      <c r="AJ162" s="35"/>
      <c r="AK162" s="36"/>
      <c r="AM162" s="389"/>
      <c r="AN162" s="35"/>
      <c r="AO162" s="35"/>
      <c r="AP162" s="36"/>
      <c r="AR162" s="389"/>
      <c r="AS162" s="35"/>
      <c r="AT162" s="35"/>
      <c r="AU162" s="36"/>
      <c r="AW162" s="389"/>
      <c r="AX162" s="35"/>
      <c r="AY162" s="35"/>
      <c r="AZ162" s="36"/>
      <c r="BB162" s="389"/>
      <c r="BC162" s="35"/>
      <c r="BD162" s="35"/>
      <c r="BE162" s="36"/>
      <c r="BG162" s="389"/>
      <c r="BH162" s="35"/>
      <c r="BI162" s="35"/>
      <c r="BJ162" s="36"/>
      <c r="BL162" s="389"/>
      <c r="BM162" s="35"/>
      <c r="BN162" s="35"/>
      <c r="BO162" s="36"/>
      <c r="BQ162" s="389"/>
      <c r="BR162" s="35"/>
      <c r="BS162" s="35"/>
      <c r="BT162" s="36"/>
      <c r="BV162" s="389"/>
      <c r="BW162" s="35"/>
      <c r="BX162" s="35"/>
      <c r="BY162" s="36"/>
      <c r="CA162" s="389"/>
      <c r="CB162" s="35"/>
      <c r="CC162" s="35"/>
      <c r="CD162" s="36"/>
      <c r="CF162" s="389"/>
      <c r="CG162" s="35"/>
      <c r="CH162" s="35"/>
      <c r="CI162" s="36"/>
      <c r="CK162" s="389"/>
      <c r="CL162" s="35"/>
      <c r="CM162" s="35"/>
      <c r="CN162" s="36"/>
      <c r="CP162" s="389"/>
      <c r="CQ162" s="35"/>
      <c r="CR162" s="35"/>
      <c r="CS162" s="36"/>
      <c r="CU162" s="389"/>
      <c r="CV162" s="35"/>
      <c r="CW162" s="35"/>
      <c r="CX162" s="36"/>
      <c r="CZ162" s="389"/>
      <c r="DA162" s="35"/>
      <c r="DB162" s="35"/>
      <c r="DC162" s="36"/>
      <c r="DE162" s="389"/>
      <c r="DF162" s="35"/>
      <c r="DG162" s="35"/>
      <c r="DH162" s="36"/>
      <c r="DJ162" s="389"/>
      <c r="DK162" s="35"/>
      <c r="DL162" s="35"/>
      <c r="DM162" s="36"/>
      <c r="DO162" s="389"/>
      <c r="DP162" s="35"/>
      <c r="DQ162" s="35"/>
      <c r="DR162" s="36"/>
      <c r="DT162" s="34"/>
      <c r="DU162" s="36"/>
      <c r="DV162" s="38"/>
      <c r="DW162" s="36"/>
      <c r="DX162" s="38"/>
      <c r="DY162" s="39"/>
      <c r="DZ162" s="309" t="str">
        <f t="shared" ref="DZ162:DZ173" si="436">B162</f>
        <v>Transport</v>
      </c>
    </row>
    <row r="163" spans="1:130" ht="19.2" customHeight="1" x14ac:dyDescent="0.3">
      <c r="B163" s="315"/>
      <c r="C163" s="316"/>
      <c r="D163" s="316"/>
      <c r="E163" s="262"/>
      <c r="F163" s="263"/>
      <c r="G163" s="263"/>
      <c r="H163" s="263"/>
      <c r="I163" s="264"/>
      <c r="J163" s="264"/>
      <c r="K163" s="265"/>
      <c r="L163" s="264"/>
      <c r="M163" s="266"/>
      <c r="N163" s="389"/>
      <c r="O163" s="212"/>
      <c r="P163" s="35"/>
      <c r="Q163" s="36"/>
      <c r="R163" s="37"/>
      <c r="S163" s="34"/>
      <c r="T163" s="35"/>
      <c r="U163" s="35"/>
      <c r="V163" s="36"/>
      <c r="W163" s="37"/>
      <c r="X163" s="389"/>
      <c r="Y163" s="35"/>
      <c r="Z163" s="35"/>
      <c r="AA163" s="36"/>
      <c r="AB163" s="37"/>
      <c r="AC163" s="389"/>
      <c r="AD163" s="35"/>
      <c r="AE163" s="35"/>
      <c r="AF163" s="36"/>
      <c r="AH163" s="389"/>
      <c r="AI163" s="35"/>
      <c r="AJ163" s="35"/>
      <c r="AK163" s="36"/>
      <c r="AM163" s="389"/>
      <c r="AN163" s="35"/>
      <c r="AO163" s="35"/>
      <c r="AP163" s="36"/>
      <c r="AR163" s="389"/>
      <c r="AS163" s="35"/>
      <c r="AT163" s="35"/>
      <c r="AU163" s="36"/>
      <c r="AW163" s="389"/>
      <c r="AX163" s="35"/>
      <c r="AY163" s="35"/>
      <c r="AZ163" s="36"/>
      <c r="BB163" s="389"/>
      <c r="BC163" s="35"/>
      <c r="BD163" s="35"/>
      <c r="BE163" s="36"/>
      <c r="BG163" s="389"/>
      <c r="BH163" s="35"/>
      <c r="BI163" s="35"/>
      <c r="BJ163" s="36"/>
      <c r="BL163" s="389"/>
      <c r="BM163" s="35"/>
      <c r="BN163" s="35"/>
      <c r="BO163" s="36"/>
      <c r="BQ163" s="389"/>
      <c r="BR163" s="35"/>
      <c r="BS163" s="35"/>
      <c r="BT163" s="36"/>
      <c r="BV163" s="389"/>
      <c r="BW163" s="35"/>
      <c r="BX163" s="35"/>
      <c r="BY163" s="36"/>
      <c r="CA163" s="389"/>
      <c r="CB163" s="35"/>
      <c r="CC163" s="35"/>
      <c r="CD163" s="36"/>
      <c r="CF163" s="389"/>
      <c r="CG163" s="35"/>
      <c r="CH163" s="35"/>
      <c r="CI163" s="36"/>
      <c r="CK163" s="389"/>
      <c r="CL163" s="35"/>
      <c r="CM163" s="35"/>
      <c r="CN163" s="36"/>
      <c r="CP163" s="389"/>
      <c r="CQ163" s="35"/>
      <c r="CR163" s="35"/>
      <c r="CS163" s="36"/>
      <c r="CU163" s="389"/>
      <c r="CV163" s="35"/>
      <c r="CW163" s="35"/>
      <c r="CX163" s="36"/>
      <c r="CZ163" s="389"/>
      <c r="DA163" s="35"/>
      <c r="DB163" s="35"/>
      <c r="DC163" s="36"/>
      <c r="DE163" s="389"/>
      <c r="DF163" s="35"/>
      <c r="DG163" s="35"/>
      <c r="DH163" s="36"/>
      <c r="DJ163" s="389"/>
      <c r="DK163" s="35"/>
      <c r="DL163" s="35"/>
      <c r="DM163" s="36"/>
      <c r="DO163" s="389"/>
      <c r="DP163" s="35"/>
      <c r="DQ163" s="35"/>
      <c r="DR163" s="36"/>
      <c r="DT163" s="51">
        <f t="shared" ref="DT163:DT165" si="437">P163+U163+Z163+AE163+AJ163+AO163+AT163+AY163+BD163+BI163+BN163+BS163+BX163+CC163+CH163+CM163+CR163+CW163+DB163+DG163+DL163+DQ163</f>
        <v>0</v>
      </c>
      <c r="DU163" s="43">
        <f>+DT163/$I$3</f>
        <v>0</v>
      </c>
      <c r="DV163" s="45">
        <v>0</v>
      </c>
      <c r="DW163" s="43">
        <f>+DV163/$I$3</f>
        <v>0</v>
      </c>
      <c r="DX163" s="45">
        <f>+DT163+DV163</f>
        <v>0</v>
      </c>
      <c r="DY163" s="47">
        <f>+DU163+DW163</f>
        <v>0</v>
      </c>
      <c r="DZ163" s="306">
        <f t="shared" si="436"/>
        <v>0</v>
      </c>
    </row>
    <row r="164" spans="1:130" ht="18" customHeight="1" x14ac:dyDescent="0.3">
      <c r="B164" s="438"/>
      <c r="C164" s="316"/>
      <c r="D164" s="261"/>
      <c r="E164" s="262">
        <f>F164*$I$3</f>
        <v>18.239999999999998</v>
      </c>
      <c r="F164" s="263">
        <v>0.48</v>
      </c>
      <c r="G164" s="263"/>
      <c r="H164" s="263" t="s">
        <v>31</v>
      </c>
      <c r="I164" s="267"/>
      <c r="J164" s="267" t="s">
        <v>58</v>
      </c>
      <c r="K164" s="265">
        <v>1</v>
      </c>
      <c r="L164" s="264"/>
      <c r="M164" s="266"/>
      <c r="N164" s="375"/>
      <c r="O164" s="214"/>
      <c r="P164" s="8">
        <f>$E164*N164*O164</f>
        <v>0</v>
      </c>
      <c r="Q164" s="8">
        <f>P164/$I$3</f>
        <v>0</v>
      </c>
      <c r="S164" s="201">
        <f>N164</f>
        <v>0</v>
      </c>
      <c r="T164" s="201">
        <f>O164</f>
        <v>0</v>
      </c>
      <c r="U164" s="8">
        <f>$E164*S164*T164</f>
        <v>0</v>
      </c>
      <c r="V164" s="8">
        <f>U164/$I$3</f>
        <v>0</v>
      </c>
      <c r="X164" s="201">
        <f>S164</f>
        <v>0</v>
      </c>
      <c r="Y164" s="201">
        <f>T164</f>
        <v>0</v>
      </c>
      <c r="Z164" s="8">
        <f>$E164*X164*Y164</f>
        <v>0</v>
      </c>
      <c r="AA164" s="8">
        <f>Z164/$I$3</f>
        <v>0</v>
      </c>
      <c r="AC164" s="201">
        <f>X164</f>
        <v>0</v>
      </c>
      <c r="AD164" s="201">
        <f>Y164</f>
        <v>0</v>
      </c>
      <c r="AE164" s="8">
        <f>$E164*AC164*AD164</f>
        <v>0</v>
      </c>
      <c r="AF164" s="8">
        <f>AE164/$I$3</f>
        <v>0</v>
      </c>
      <c r="AH164" s="201">
        <f>AC164</f>
        <v>0</v>
      </c>
      <c r="AI164" s="201">
        <f>AD164</f>
        <v>0</v>
      </c>
      <c r="AJ164" s="8">
        <f>$E164*AH164*AI164</f>
        <v>0</v>
      </c>
      <c r="AK164" s="8">
        <f>AJ164/$I$3</f>
        <v>0</v>
      </c>
      <c r="AM164" s="201">
        <f>AH164</f>
        <v>0</v>
      </c>
      <c r="AN164" s="201">
        <f>AI164</f>
        <v>0</v>
      </c>
      <c r="AO164" s="8">
        <f>$E164*AM164*AN164</f>
        <v>0</v>
      </c>
      <c r="AP164" s="8">
        <f>AO164/$I$3</f>
        <v>0</v>
      </c>
      <c r="AR164" s="201">
        <f>AM164</f>
        <v>0</v>
      </c>
      <c r="AS164" s="201">
        <f>AN164</f>
        <v>0</v>
      </c>
      <c r="AT164" s="8">
        <f>$E164*AR164*AS164</f>
        <v>0</v>
      </c>
      <c r="AU164" s="8">
        <f>AT164/$I$3</f>
        <v>0</v>
      </c>
      <c r="AW164" s="201">
        <f>AR164</f>
        <v>0</v>
      </c>
      <c r="AX164" s="201">
        <f>AS164</f>
        <v>0</v>
      </c>
      <c r="AY164" s="8">
        <f>$E164*AW164*AX164</f>
        <v>0</v>
      </c>
      <c r="AZ164" s="8">
        <f>AY164/$I$3</f>
        <v>0</v>
      </c>
      <c r="BB164" s="201">
        <f>AW164</f>
        <v>0</v>
      </c>
      <c r="BC164" s="201">
        <f>AX164</f>
        <v>0</v>
      </c>
      <c r="BD164" s="8">
        <f>$E164*BB164*BC164</f>
        <v>0</v>
      </c>
      <c r="BE164" s="8">
        <f>BD164/$I$3</f>
        <v>0</v>
      </c>
      <c r="BG164" s="201">
        <f>BB164</f>
        <v>0</v>
      </c>
      <c r="BH164" s="201">
        <f>BC164</f>
        <v>0</v>
      </c>
      <c r="BI164" s="8">
        <f>$E164*BG164*BH164</f>
        <v>0</v>
      </c>
      <c r="BJ164" s="8">
        <f>BI164/$I$3</f>
        <v>0</v>
      </c>
      <c r="BL164" s="201">
        <f>BG164</f>
        <v>0</v>
      </c>
      <c r="BM164" s="201">
        <f>BH164</f>
        <v>0</v>
      </c>
      <c r="BN164" s="8">
        <f>$E164*BL164*BM164</f>
        <v>0</v>
      </c>
      <c r="BO164" s="8">
        <f>BN164/$I$3</f>
        <v>0</v>
      </c>
      <c r="BQ164" s="201">
        <f>BL164</f>
        <v>0</v>
      </c>
      <c r="BR164" s="201">
        <f>BM164</f>
        <v>0</v>
      </c>
      <c r="BS164" s="8">
        <f>$E164*BQ164*BR164</f>
        <v>0</v>
      </c>
      <c r="BT164" s="8">
        <f>BS164/$I$3</f>
        <v>0</v>
      </c>
      <c r="BV164" s="201">
        <f>BQ164</f>
        <v>0</v>
      </c>
      <c r="BW164" s="201">
        <f>BR164</f>
        <v>0</v>
      </c>
      <c r="BX164" s="8">
        <f>$E164*BV164*BW164</f>
        <v>0</v>
      </c>
      <c r="BY164" s="8">
        <f>BX164/$I$3</f>
        <v>0</v>
      </c>
      <c r="CA164" s="201">
        <f>BV164</f>
        <v>0</v>
      </c>
      <c r="CB164" s="201">
        <f>BW164</f>
        <v>0</v>
      </c>
      <c r="CC164" s="8">
        <f>$E164*CA164*CB164</f>
        <v>0</v>
      </c>
      <c r="CD164" s="8">
        <f>CC164/$I$3</f>
        <v>0</v>
      </c>
      <c r="CF164" s="201">
        <f>CA164</f>
        <v>0</v>
      </c>
      <c r="CG164" s="201">
        <f>CB164</f>
        <v>0</v>
      </c>
      <c r="CH164" s="8">
        <f>$E164*CF164*CG164</f>
        <v>0</v>
      </c>
      <c r="CI164" s="8">
        <f>CH164/$I$3</f>
        <v>0</v>
      </c>
      <c r="CK164" s="201">
        <f>CF164</f>
        <v>0</v>
      </c>
      <c r="CL164" s="201">
        <f>CG164</f>
        <v>0</v>
      </c>
      <c r="CM164" s="8">
        <f>$E164*CK164*CL164</f>
        <v>0</v>
      </c>
      <c r="CN164" s="8">
        <f>CM164/$I$3</f>
        <v>0</v>
      </c>
      <c r="CP164" s="201">
        <f>CK164</f>
        <v>0</v>
      </c>
      <c r="CQ164" s="201">
        <f>CL164</f>
        <v>0</v>
      </c>
      <c r="CR164" s="8">
        <f>$E164*CP164*CQ164</f>
        <v>0</v>
      </c>
      <c r="CS164" s="8">
        <f>CR164/$I$3</f>
        <v>0</v>
      </c>
      <c r="CU164" s="201">
        <f>CP164</f>
        <v>0</v>
      </c>
      <c r="CV164" s="201">
        <f>CQ164</f>
        <v>0</v>
      </c>
      <c r="CW164" s="8">
        <f>$E164*CU164*CV164</f>
        <v>0</v>
      </c>
      <c r="CX164" s="8">
        <f>CW164/$I$3</f>
        <v>0</v>
      </c>
      <c r="CZ164" s="201">
        <f>CU164</f>
        <v>0</v>
      </c>
      <c r="DA164" s="201">
        <f>CV164</f>
        <v>0</v>
      </c>
      <c r="DB164" s="8">
        <f>$E164*CZ164*DA164</f>
        <v>0</v>
      </c>
      <c r="DC164" s="8">
        <f>DB164/$I$3</f>
        <v>0</v>
      </c>
      <c r="DE164" s="201">
        <f>CZ164</f>
        <v>0</v>
      </c>
      <c r="DF164" s="201">
        <f>DA164</f>
        <v>0</v>
      </c>
      <c r="DG164" s="8">
        <f>$E164*DE164*DF164</f>
        <v>0</v>
      </c>
      <c r="DH164" s="8">
        <f>DG164/$I$3</f>
        <v>0</v>
      </c>
      <c r="DJ164" s="201">
        <f>DE164</f>
        <v>0</v>
      </c>
      <c r="DK164" s="201">
        <f>DF164</f>
        <v>0</v>
      </c>
      <c r="DL164" s="8">
        <f>$E164*DJ164*DK164</f>
        <v>0</v>
      </c>
      <c r="DM164" s="8">
        <f>DL164/$I$3</f>
        <v>0</v>
      </c>
      <c r="DO164" s="201">
        <f>DJ164</f>
        <v>0</v>
      </c>
      <c r="DP164" s="201">
        <f>DK164</f>
        <v>0</v>
      </c>
      <c r="DQ164" s="8">
        <f>$E164*DO164*DP164</f>
        <v>0</v>
      </c>
      <c r="DR164" s="8">
        <f>DQ164/$I$3</f>
        <v>0</v>
      </c>
      <c r="DT164" s="51">
        <f t="shared" si="437"/>
        <v>0</v>
      </c>
      <c r="DU164" s="50">
        <f t="shared" ref="DU164:DU173" si="438">+DT164/$I$3</f>
        <v>0</v>
      </c>
      <c r="DV164" s="51">
        <v>0</v>
      </c>
      <c r="DW164" s="50">
        <f t="shared" ref="DW164:DW173" si="439">+DV164/$I$3</f>
        <v>0</v>
      </c>
      <c r="DX164" s="51">
        <f t="shared" ref="DX164:DY173" si="440">+DT164+DV164</f>
        <v>0</v>
      </c>
      <c r="DY164" s="53">
        <f t="shared" si="440"/>
        <v>0</v>
      </c>
      <c r="DZ164" s="307">
        <f t="shared" si="436"/>
        <v>0</v>
      </c>
    </row>
    <row r="165" spans="1:130" ht="18" customHeight="1" x14ac:dyDescent="0.3">
      <c r="B165" s="438"/>
      <c r="C165" s="317"/>
      <c r="D165" s="54"/>
      <c r="E165" s="425">
        <v>200000</v>
      </c>
      <c r="F165" s="263">
        <f>E165/$I$3</f>
        <v>5263.1578947368425</v>
      </c>
      <c r="G165" s="274"/>
      <c r="H165" s="263"/>
      <c r="I165" s="56">
        <v>6</v>
      </c>
      <c r="J165" s="56"/>
      <c r="K165" s="265"/>
      <c r="L165" s="264"/>
      <c r="M165" s="57"/>
      <c r="N165" s="375"/>
      <c r="O165" s="214"/>
      <c r="P165" s="8">
        <f>$E165*N165*O165</f>
        <v>0</v>
      </c>
      <c r="Q165" s="8">
        <f>P165/$I$3</f>
        <v>0</v>
      </c>
      <c r="S165" s="201">
        <f t="shared" ref="S165:T173" si="441">N165</f>
        <v>0</v>
      </c>
      <c r="T165" s="201">
        <f t="shared" si="441"/>
        <v>0</v>
      </c>
      <c r="U165" s="8">
        <f t="shared" ref="U165:U173" si="442">$E165*S165*T165</f>
        <v>0</v>
      </c>
      <c r="V165" s="8">
        <f t="shared" ref="V165:V173" si="443">U165/$I$3</f>
        <v>0</v>
      </c>
      <c r="X165" s="201">
        <f t="shared" ref="X165:Y173" si="444">S165</f>
        <v>0</v>
      </c>
      <c r="Y165" s="201">
        <f t="shared" si="444"/>
        <v>0</v>
      </c>
      <c r="Z165" s="8">
        <f t="shared" ref="Z165:Z173" si="445">$E165*X165*Y165</f>
        <v>0</v>
      </c>
      <c r="AA165" s="8">
        <f t="shared" ref="AA165:AA173" si="446">Z165/$I$3</f>
        <v>0</v>
      </c>
      <c r="AC165" s="201">
        <f t="shared" ref="AC165:AD173" si="447">X165</f>
        <v>0</v>
      </c>
      <c r="AD165" s="201">
        <f t="shared" si="447"/>
        <v>0</v>
      </c>
      <c r="AE165" s="8">
        <f t="shared" ref="AE165:AE173" si="448">$E165*AC165*AD165</f>
        <v>0</v>
      </c>
      <c r="AF165" s="8">
        <f t="shared" ref="AF165:AF173" si="449">AE165/$I$3</f>
        <v>0</v>
      </c>
      <c r="AH165" s="201">
        <f t="shared" ref="AH165:AI173" si="450">AC165</f>
        <v>0</v>
      </c>
      <c r="AI165" s="201">
        <f t="shared" si="450"/>
        <v>0</v>
      </c>
      <c r="AJ165" s="8">
        <f t="shared" ref="AJ165:AJ173" si="451">$E165*AH165*AI165</f>
        <v>0</v>
      </c>
      <c r="AK165" s="8">
        <f t="shared" ref="AK165:AK173" si="452">AJ165/$I$3</f>
        <v>0</v>
      </c>
      <c r="AM165" s="201">
        <f t="shared" ref="AM165:AN173" si="453">AH165</f>
        <v>0</v>
      </c>
      <c r="AN165" s="201">
        <f t="shared" si="453"/>
        <v>0</v>
      </c>
      <c r="AO165" s="8">
        <f t="shared" ref="AO165:AO173" si="454">$E165*AM165*AN165</f>
        <v>0</v>
      </c>
      <c r="AP165" s="8">
        <f t="shared" ref="AP165:AP173" si="455">AO165/$I$3</f>
        <v>0</v>
      </c>
      <c r="AR165" s="201">
        <f t="shared" ref="AR165:AS173" si="456">AM165</f>
        <v>0</v>
      </c>
      <c r="AS165" s="201">
        <f t="shared" si="456"/>
        <v>0</v>
      </c>
      <c r="AT165" s="8">
        <f t="shared" ref="AT165:AT173" si="457">$E165*AR165*AS165</f>
        <v>0</v>
      </c>
      <c r="AU165" s="8">
        <f t="shared" ref="AU165:AU173" si="458">AT165/$I$3</f>
        <v>0</v>
      </c>
      <c r="AW165" s="201">
        <f t="shared" ref="AW165:AX173" si="459">AR165</f>
        <v>0</v>
      </c>
      <c r="AX165" s="201">
        <f t="shared" si="459"/>
        <v>0</v>
      </c>
      <c r="AY165" s="8">
        <f t="shared" ref="AY165:AY173" si="460">$E165*AW165*AX165</f>
        <v>0</v>
      </c>
      <c r="AZ165" s="8">
        <f t="shared" ref="AZ165:AZ173" si="461">AY165/$I$3</f>
        <v>0</v>
      </c>
      <c r="BB165" s="201">
        <f t="shared" ref="BB165:BC173" si="462">AW165</f>
        <v>0</v>
      </c>
      <c r="BC165" s="201">
        <f t="shared" si="462"/>
        <v>0</v>
      </c>
      <c r="BD165" s="8">
        <f t="shared" ref="BD165:BD173" si="463">$E165*BB165*BC165</f>
        <v>0</v>
      </c>
      <c r="BE165" s="8">
        <f t="shared" ref="BE165:BE173" si="464">BD165/$I$3</f>
        <v>0</v>
      </c>
      <c r="BG165" s="201">
        <f t="shared" ref="BG165:BH173" si="465">BB165</f>
        <v>0</v>
      </c>
      <c r="BH165" s="201">
        <f t="shared" si="465"/>
        <v>0</v>
      </c>
      <c r="BI165" s="8">
        <f t="shared" ref="BI165:BI173" si="466">$E165*BG165*BH165</f>
        <v>0</v>
      </c>
      <c r="BJ165" s="8">
        <f t="shared" ref="BJ165:BJ173" si="467">BI165/$I$3</f>
        <v>0</v>
      </c>
      <c r="BL165" s="201">
        <f t="shared" ref="BL165:BM173" si="468">BG165</f>
        <v>0</v>
      </c>
      <c r="BM165" s="201">
        <f t="shared" si="468"/>
        <v>0</v>
      </c>
      <c r="BN165" s="8">
        <f t="shared" ref="BN165:BN173" si="469">$E165*BL165*BM165</f>
        <v>0</v>
      </c>
      <c r="BO165" s="8">
        <f t="shared" ref="BO165:BO173" si="470">BN165/$I$3</f>
        <v>0</v>
      </c>
      <c r="BQ165" s="201">
        <f t="shared" ref="BQ165:BR173" si="471">BL165</f>
        <v>0</v>
      </c>
      <c r="BR165" s="201">
        <f t="shared" si="471"/>
        <v>0</v>
      </c>
      <c r="BS165" s="8">
        <f t="shared" ref="BS165:BS173" si="472">$E165*BQ165*BR165</f>
        <v>0</v>
      </c>
      <c r="BT165" s="8">
        <f t="shared" ref="BT165:BT173" si="473">BS165/$I$3</f>
        <v>0</v>
      </c>
      <c r="BV165" s="201">
        <f t="shared" ref="BV165:BW173" si="474">BQ165</f>
        <v>0</v>
      </c>
      <c r="BW165" s="201">
        <f t="shared" si="474"/>
        <v>0</v>
      </c>
      <c r="BX165" s="8">
        <f t="shared" ref="BX165:BX173" si="475">$E165*BV165*BW165</f>
        <v>0</v>
      </c>
      <c r="BY165" s="8">
        <f t="shared" ref="BY165:BY173" si="476">BX165/$I$3</f>
        <v>0</v>
      </c>
      <c r="CA165" s="201">
        <f t="shared" ref="CA165:CB173" si="477">BV165</f>
        <v>0</v>
      </c>
      <c r="CB165" s="201">
        <f t="shared" si="477"/>
        <v>0</v>
      </c>
      <c r="CC165" s="8">
        <f t="shared" ref="CC165:CC173" si="478">$E165*CA165*CB165</f>
        <v>0</v>
      </c>
      <c r="CD165" s="8">
        <f t="shared" ref="CD165:CD173" si="479">CC165/$I$3</f>
        <v>0</v>
      </c>
      <c r="CF165" s="201">
        <f t="shared" ref="CF165:CG173" si="480">CA165</f>
        <v>0</v>
      </c>
      <c r="CG165" s="201">
        <f t="shared" si="480"/>
        <v>0</v>
      </c>
      <c r="CH165" s="8">
        <f t="shared" ref="CH165:CH173" si="481">$E165*CF165*CG165</f>
        <v>0</v>
      </c>
      <c r="CI165" s="8">
        <f t="shared" ref="CI165:CI173" si="482">CH165/$I$3</f>
        <v>0</v>
      </c>
      <c r="CK165" s="201">
        <f t="shared" ref="CK165:CL173" si="483">CF165</f>
        <v>0</v>
      </c>
      <c r="CL165" s="201">
        <f t="shared" si="483"/>
        <v>0</v>
      </c>
      <c r="CM165" s="8">
        <f t="shared" ref="CM165:CM173" si="484">$E165*CK165*CL165</f>
        <v>0</v>
      </c>
      <c r="CN165" s="8">
        <f t="shared" ref="CN165:CN173" si="485">CM165/$I$3</f>
        <v>0</v>
      </c>
      <c r="CP165" s="201">
        <f t="shared" ref="CP165:CQ173" si="486">CK165</f>
        <v>0</v>
      </c>
      <c r="CQ165" s="201">
        <f t="shared" si="486"/>
        <v>0</v>
      </c>
      <c r="CR165" s="8">
        <f t="shared" ref="CR165:CR173" si="487">$E165*CP165*CQ165</f>
        <v>0</v>
      </c>
      <c r="CS165" s="8">
        <f t="shared" ref="CS165:CS173" si="488">CR165/$I$3</f>
        <v>0</v>
      </c>
      <c r="CU165" s="201">
        <f t="shared" ref="CU165:CV173" si="489">CP165</f>
        <v>0</v>
      </c>
      <c r="CV165" s="201">
        <f t="shared" si="489"/>
        <v>0</v>
      </c>
      <c r="CW165" s="8">
        <f t="shared" ref="CW165:CW173" si="490">$E165*CU165*CV165</f>
        <v>0</v>
      </c>
      <c r="CX165" s="8">
        <f t="shared" ref="CX165:CX173" si="491">CW165/$I$3</f>
        <v>0</v>
      </c>
      <c r="CZ165" s="201">
        <f t="shared" ref="CZ165:DA173" si="492">CU165</f>
        <v>0</v>
      </c>
      <c r="DA165" s="201">
        <f t="shared" si="492"/>
        <v>0</v>
      </c>
      <c r="DB165" s="8">
        <f t="shared" ref="DB165:DB173" si="493">$E165*CZ165*DA165</f>
        <v>0</v>
      </c>
      <c r="DC165" s="8">
        <f t="shared" ref="DC165:DC173" si="494">DB165/$I$3</f>
        <v>0</v>
      </c>
      <c r="DE165" s="201">
        <f t="shared" ref="DE165:DF173" si="495">CZ165</f>
        <v>0</v>
      </c>
      <c r="DF165" s="201">
        <f t="shared" si="495"/>
        <v>0</v>
      </c>
      <c r="DG165" s="8">
        <f t="shared" ref="DG165:DG173" si="496">$E165*DE165*DF165</f>
        <v>0</v>
      </c>
      <c r="DH165" s="8">
        <f t="shared" ref="DH165:DH173" si="497">DG165/$I$3</f>
        <v>0</v>
      </c>
      <c r="DJ165" s="201">
        <f t="shared" ref="DJ165:DK173" si="498">DE165</f>
        <v>0</v>
      </c>
      <c r="DK165" s="201">
        <f t="shared" si="498"/>
        <v>0</v>
      </c>
      <c r="DL165" s="8">
        <f t="shared" ref="DL165:DL173" si="499">$E165*DJ165*DK165</f>
        <v>0</v>
      </c>
      <c r="DM165" s="8">
        <f t="shared" ref="DM165:DM173" si="500">DL165/$I$3</f>
        <v>0</v>
      </c>
      <c r="DO165" s="201">
        <f t="shared" ref="DO165:DP173" si="501">DJ165</f>
        <v>0</v>
      </c>
      <c r="DP165" s="201">
        <f t="shared" si="501"/>
        <v>0</v>
      </c>
      <c r="DQ165" s="8">
        <f t="shared" ref="DQ165:DQ173" si="502">$E165*DO165*DP165</f>
        <v>0</v>
      </c>
      <c r="DR165" s="8">
        <f t="shared" ref="DR165:DR173" si="503">DQ165/$I$3</f>
        <v>0</v>
      </c>
      <c r="DT165" s="51">
        <f t="shared" si="437"/>
        <v>0</v>
      </c>
      <c r="DU165" s="50">
        <f t="shared" si="438"/>
        <v>0</v>
      </c>
      <c r="DV165" s="51">
        <v>0</v>
      </c>
      <c r="DW165" s="50">
        <f t="shared" si="439"/>
        <v>0</v>
      </c>
      <c r="DX165" s="51">
        <f t="shared" si="440"/>
        <v>0</v>
      </c>
      <c r="DY165" s="52">
        <f t="shared" si="440"/>
        <v>0</v>
      </c>
      <c r="DZ165" s="307">
        <f t="shared" si="436"/>
        <v>0</v>
      </c>
    </row>
    <row r="166" spans="1:130" s="60" customFormat="1" ht="18" customHeight="1" x14ac:dyDescent="0.3">
      <c r="A166" s="1"/>
      <c r="B166" s="438"/>
      <c r="C166" s="317"/>
      <c r="D166" s="54"/>
      <c r="E166" s="430">
        <v>2000</v>
      </c>
      <c r="F166" s="263">
        <f t="shared" ref="F166:F167" si="504">E166/$I$3</f>
        <v>52.631578947368418</v>
      </c>
      <c r="G166" s="274"/>
      <c r="I166" s="60">
        <v>1</v>
      </c>
      <c r="K166" s="302"/>
      <c r="M166" s="61"/>
      <c r="N166" s="375"/>
      <c r="O166" s="214"/>
      <c r="P166" s="8">
        <f t="shared" ref="P166:P173" si="505">$E166*N166*O166</f>
        <v>0</v>
      </c>
      <c r="Q166" s="8">
        <f t="shared" ref="Q166:Q173" si="506">P166/$I$3</f>
        <v>0</v>
      </c>
      <c r="R166" s="3"/>
      <c r="S166" s="201">
        <f t="shared" si="441"/>
        <v>0</v>
      </c>
      <c r="T166" s="201">
        <f t="shared" si="441"/>
        <v>0</v>
      </c>
      <c r="U166" s="8">
        <f t="shared" si="442"/>
        <v>0</v>
      </c>
      <c r="V166" s="8">
        <f t="shared" si="443"/>
        <v>0</v>
      </c>
      <c r="W166" s="3"/>
      <c r="X166" s="201">
        <f t="shared" si="444"/>
        <v>0</v>
      </c>
      <c r="Y166" s="201">
        <f t="shared" si="444"/>
        <v>0</v>
      </c>
      <c r="Z166" s="8">
        <f t="shared" si="445"/>
        <v>0</v>
      </c>
      <c r="AA166" s="8">
        <f t="shared" si="446"/>
        <v>0</v>
      </c>
      <c r="AB166" s="1"/>
      <c r="AC166" s="201">
        <f t="shared" si="447"/>
        <v>0</v>
      </c>
      <c r="AD166" s="201">
        <f t="shared" si="447"/>
        <v>0</v>
      </c>
      <c r="AE166" s="8">
        <f t="shared" si="448"/>
        <v>0</v>
      </c>
      <c r="AF166" s="8">
        <f t="shared" si="449"/>
        <v>0</v>
      </c>
      <c r="AH166" s="201">
        <f t="shared" si="450"/>
        <v>0</v>
      </c>
      <c r="AI166" s="201">
        <f t="shared" si="450"/>
        <v>0</v>
      </c>
      <c r="AJ166" s="8">
        <f t="shared" si="451"/>
        <v>0</v>
      </c>
      <c r="AK166" s="8">
        <f t="shared" si="452"/>
        <v>0</v>
      </c>
      <c r="AM166" s="201">
        <f t="shared" si="453"/>
        <v>0</v>
      </c>
      <c r="AN166" s="201">
        <f t="shared" si="453"/>
        <v>0</v>
      </c>
      <c r="AO166" s="8">
        <f t="shared" si="454"/>
        <v>0</v>
      </c>
      <c r="AP166" s="8">
        <f t="shared" si="455"/>
        <v>0</v>
      </c>
      <c r="AR166" s="201">
        <f t="shared" si="456"/>
        <v>0</v>
      </c>
      <c r="AS166" s="201">
        <f t="shared" si="456"/>
        <v>0</v>
      </c>
      <c r="AT166" s="8">
        <f t="shared" si="457"/>
        <v>0</v>
      </c>
      <c r="AU166" s="8">
        <f t="shared" si="458"/>
        <v>0</v>
      </c>
      <c r="AW166" s="201">
        <f t="shared" si="459"/>
        <v>0</v>
      </c>
      <c r="AX166" s="201">
        <f t="shared" si="459"/>
        <v>0</v>
      </c>
      <c r="AY166" s="8">
        <f t="shared" si="460"/>
        <v>0</v>
      </c>
      <c r="AZ166" s="8">
        <f t="shared" si="461"/>
        <v>0</v>
      </c>
      <c r="BB166" s="201">
        <f t="shared" si="462"/>
        <v>0</v>
      </c>
      <c r="BC166" s="201">
        <f t="shared" si="462"/>
        <v>0</v>
      </c>
      <c r="BD166" s="8">
        <f t="shared" si="463"/>
        <v>0</v>
      </c>
      <c r="BE166" s="8">
        <f t="shared" si="464"/>
        <v>0</v>
      </c>
      <c r="BG166" s="201">
        <f t="shared" si="465"/>
        <v>0</v>
      </c>
      <c r="BH166" s="201">
        <f t="shared" si="465"/>
        <v>0</v>
      </c>
      <c r="BI166" s="8">
        <f t="shared" si="466"/>
        <v>0</v>
      </c>
      <c r="BJ166" s="8">
        <f t="shared" si="467"/>
        <v>0</v>
      </c>
      <c r="BL166" s="201">
        <f t="shared" si="468"/>
        <v>0</v>
      </c>
      <c r="BM166" s="201">
        <f t="shared" si="468"/>
        <v>0</v>
      </c>
      <c r="BN166" s="8">
        <f t="shared" si="469"/>
        <v>0</v>
      </c>
      <c r="BO166" s="8">
        <f t="shared" si="470"/>
        <v>0</v>
      </c>
      <c r="BQ166" s="201">
        <f t="shared" si="471"/>
        <v>0</v>
      </c>
      <c r="BR166" s="201">
        <f t="shared" si="471"/>
        <v>0</v>
      </c>
      <c r="BS166" s="8">
        <f t="shared" si="472"/>
        <v>0</v>
      </c>
      <c r="BT166" s="8">
        <f t="shared" si="473"/>
        <v>0</v>
      </c>
      <c r="BV166" s="201">
        <f t="shared" si="474"/>
        <v>0</v>
      </c>
      <c r="BW166" s="201">
        <f t="shared" si="474"/>
        <v>0</v>
      </c>
      <c r="BX166" s="8">
        <f t="shared" si="475"/>
        <v>0</v>
      </c>
      <c r="BY166" s="8">
        <f t="shared" si="476"/>
        <v>0</v>
      </c>
      <c r="CA166" s="201">
        <f t="shared" si="477"/>
        <v>0</v>
      </c>
      <c r="CB166" s="201">
        <f t="shared" si="477"/>
        <v>0</v>
      </c>
      <c r="CC166" s="8">
        <f t="shared" si="478"/>
        <v>0</v>
      </c>
      <c r="CD166" s="8">
        <f t="shared" si="479"/>
        <v>0</v>
      </c>
      <c r="CF166" s="201">
        <f t="shared" si="480"/>
        <v>0</v>
      </c>
      <c r="CG166" s="201">
        <f t="shared" si="480"/>
        <v>0</v>
      </c>
      <c r="CH166" s="8">
        <f t="shared" si="481"/>
        <v>0</v>
      </c>
      <c r="CI166" s="8">
        <f t="shared" si="482"/>
        <v>0</v>
      </c>
      <c r="CK166" s="201">
        <f t="shared" si="483"/>
        <v>0</v>
      </c>
      <c r="CL166" s="201">
        <f t="shared" si="483"/>
        <v>0</v>
      </c>
      <c r="CM166" s="8">
        <f t="shared" si="484"/>
        <v>0</v>
      </c>
      <c r="CN166" s="8">
        <f t="shared" si="485"/>
        <v>0</v>
      </c>
      <c r="CP166" s="201">
        <f t="shared" si="486"/>
        <v>0</v>
      </c>
      <c r="CQ166" s="201">
        <f t="shared" si="486"/>
        <v>0</v>
      </c>
      <c r="CR166" s="8">
        <f t="shared" si="487"/>
        <v>0</v>
      </c>
      <c r="CS166" s="8">
        <f t="shared" si="488"/>
        <v>0</v>
      </c>
      <c r="CU166" s="201">
        <f t="shared" si="489"/>
        <v>0</v>
      </c>
      <c r="CV166" s="201">
        <f t="shared" si="489"/>
        <v>0</v>
      </c>
      <c r="CW166" s="8">
        <f t="shared" si="490"/>
        <v>0</v>
      </c>
      <c r="CX166" s="8">
        <f t="shared" si="491"/>
        <v>0</v>
      </c>
      <c r="CZ166" s="201">
        <f t="shared" si="492"/>
        <v>0</v>
      </c>
      <c r="DA166" s="201">
        <f t="shared" si="492"/>
        <v>0</v>
      </c>
      <c r="DB166" s="8">
        <f t="shared" si="493"/>
        <v>0</v>
      </c>
      <c r="DC166" s="8">
        <f t="shared" si="494"/>
        <v>0</v>
      </c>
      <c r="DE166" s="201">
        <f t="shared" si="495"/>
        <v>0</v>
      </c>
      <c r="DF166" s="201">
        <f t="shared" si="495"/>
        <v>0</v>
      </c>
      <c r="DG166" s="8">
        <f t="shared" si="496"/>
        <v>0</v>
      </c>
      <c r="DH166" s="8">
        <f t="shared" si="497"/>
        <v>0</v>
      </c>
      <c r="DJ166" s="201">
        <f t="shared" si="498"/>
        <v>0</v>
      </c>
      <c r="DK166" s="201">
        <f t="shared" si="498"/>
        <v>0</v>
      </c>
      <c r="DL166" s="8">
        <f t="shared" si="499"/>
        <v>0</v>
      </c>
      <c r="DM166" s="8">
        <f t="shared" si="500"/>
        <v>0</v>
      </c>
      <c r="DO166" s="201">
        <f t="shared" si="501"/>
        <v>0</v>
      </c>
      <c r="DP166" s="201">
        <f t="shared" si="501"/>
        <v>0</v>
      </c>
      <c r="DQ166" s="8">
        <f t="shared" si="502"/>
        <v>0</v>
      </c>
      <c r="DR166" s="8">
        <f t="shared" si="503"/>
        <v>0</v>
      </c>
      <c r="DT166" s="51">
        <f>P166+U166+Z166+AE166+AJ166+AO166+AT166+AY166+BD166+BI166+BN166+BS166+BX166+CC166+CH166+CM166+CR166+CW166+DB166+DG166+DL166+DQ166</f>
        <v>0</v>
      </c>
      <c r="DU166" s="50">
        <f t="shared" si="438"/>
        <v>0</v>
      </c>
      <c r="DV166" s="51">
        <v>0</v>
      </c>
      <c r="DW166" s="50">
        <f t="shared" si="439"/>
        <v>0</v>
      </c>
      <c r="DX166" s="51">
        <f t="shared" si="440"/>
        <v>0</v>
      </c>
      <c r="DY166" s="52">
        <f t="shared" si="440"/>
        <v>0</v>
      </c>
      <c r="DZ166" s="307">
        <f t="shared" si="436"/>
        <v>0</v>
      </c>
    </row>
    <row r="167" spans="1:130" ht="18" customHeight="1" x14ac:dyDescent="0.3">
      <c r="B167" s="438"/>
      <c r="C167" s="435"/>
      <c r="D167" s="67"/>
      <c r="E167" s="430">
        <v>8000</v>
      </c>
      <c r="F167" s="263">
        <f t="shared" si="504"/>
        <v>210.52631578947367</v>
      </c>
      <c r="G167" s="55"/>
      <c r="H167" s="55"/>
      <c r="I167" s="56">
        <v>1</v>
      </c>
      <c r="J167" s="56"/>
      <c r="K167" s="68"/>
      <c r="L167" s="56"/>
      <c r="M167" s="57"/>
      <c r="N167" s="375"/>
      <c r="O167" s="214"/>
      <c r="P167" s="8">
        <f t="shared" si="505"/>
        <v>0</v>
      </c>
      <c r="Q167" s="8">
        <f t="shared" si="506"/>
        <v>0</v>
      </c>
      <c r="R167" s="63"/>
      <c r="S167" s="201">
        <f t="shared" si="441"/>
        <v>0</v>
      </c>
      <c r="T167" s="201">
        <f t="shared" si="441"/>
        <v>0</v>
      </c>
      <c r="U167" s="8">
        <f t="shared" si="442"/>
        <v>0</v>
      </c>
      <c r="V167" s="8">
        <f t="shared" si="443"/>
        <v>0</v>
      </c>
      <c r="W167" s="63"/>
      <c r="X167" s="201">
        <f t="shared" si="444"/>
        <v>0</v>
      </c>
      <c r="Y167" s="201">
        <f t="shared" si="444"/>
        <v>0</v>
      </c>
      <c r="Z167" s="8">
        <f t="shared" si="445"/>
        <v>0</v>
      </c>
      <c r="AA167" s="8">
        <f t="shared" si="446"/>
        <v>0</v>
      </c>
      <c r="AB167" s="60"/>
      <c r="AC167" s="201">
        <f t="shared" si="447"/>
        <v>0</v>
      </c>
      <c r="AD167" s="201">
        <f t="shared" si="447"/>
        <v>0</v>
      </c>
      <c r="AE167" s="8">
        <f t="shared" si="448"/>
        <v>0</v>
      </c>
      <c r="AF167" s="8">
        <f t="shared" si="449"/>
        <v>0</v>
      </c>
      <c r="AH167" s="201">
        <f t="shared" si="450"/>
        <v>0</v>
      </c>
      <c r="AI167" s="201">
        <f t="shared" si="450"/>
        <v>0</v>
      </c>
      <c r="AJ167" s="8">
        <f t="shared" si="451"/>
        <v>0</v>
      </c>
      <c r="AK167" s="8">
        <f t="shared" si="452"/>
        <v>0</v>
      </c>
      <c r="AM167" s="201">
        <f t="shared" si="453"/>
        <v>0</v>
      </c>
      <c r="AN167" s="201">
        <f t="shared" si="453"/>
        <v>0</v>
      </c>
      <c r="AO167" s="8">
        <f t="shared" si="454"/>
        <v>0</v>
      </c>
      <c r="AP167" s="8">
        <f t="shared" si="455"/>
        <v>0</v>
      </c>
      <c r="AR167" s="201">
        <f t="shared" si="456"/>
        <v>0</v>
      </c>
      <c r="AS167" s="201">
        <f t="shared" si="456"/>
        <v>0</v>
      </c>
      <c r="AT167" s="8">
        <f t="shared" si="457"/>
        <v>0</v>
      </c>
      <c r="AU167" s="8">
        <f t="shared" si="458"/>
        <v>0</v>
      </c>
      <c r="AW167" s="201">
        <f t="shared" si="459"/>
        <v>0</v>
      </c>
      <c r="AX167" s="201">
        <f t="shared" si="459"/>
        <v>0</v>
      </c>
      <c r="AY167" s="8">
        <f t="shared" si="460"/>
        <v>0</v>
      </c>
      <c r="AZ167" s="8">
        <f t="shared" si="461"/>
        <v>0</v>
      </c>
      <c r="BB167" s="201">
        <f t="shared" si="462"/>
        <v>0</v>
      </c>
      <c r="BC167" s="201">
        <f t="shared" si="462"/>
        <v>0</v>
      </c>
      <c r="BD167" s="8">
        <f t="shared" si="463"/>
        <v>0</v>
      </c>
      <c r="BE167" s="8">
        <f t="shared" si="464"/>
        <v>0</v>
      </c>
      <c r="BG167" s="201">
        <f t="shared" si="465"/>
        <v>0</v>
      </c>
      <c r="BH167" s="201">
        <f t="shared" si="465"/>
        <v>0</v>
      </c>
      <c r="BI167" s="8">
        <f t="shared" si="466"/>
        <v>0</v>
      </c>
      <c r="BJ167" s="8">
        <f t="shared" si="467"/>
        <v>0</v>
      </c>
      <c r="BL167" s="201">
        <f t="shared" si="468"/>
        <v>0</v>
      </c>
      <c r="BM167" s="201">
        <f t="shared" si="468"/>
        <v>0</v>
      </c>
      <c r="BN167" s="8">
        <f t="shared" si="469"/>
        <v>0</v>
      </c>
      <c r="BO167" s="8">
        <f t="shared" si="470"/>
        <v>0</v>
      </c>
      <c r="BQ167" s="201">
        <f t="shared" si="471"/>
        <v>0</v>
      </c>
      <c r="BR167" s="201">
        <f t="shared" si="471"/>
        <v>0</v>
      </c>
      <c r="BS167" s="8">
        <f t="shared" si="472"/>
        <v>0</v>
      </c>
      <c r="BT167" s="8">
        <f t="shared" si="473"/>
        <v>0</v>
      </c>
      <c r="BV167" s="201">
        <f t="shared" si="474"/>
        <v>0</v>
      </c>
      <c r="BW167" s="201">
        <f t="shared" si="474"/>
        <v>0</v>
      </c>
      <c r="BX167" s="8">
        <f t="shared" si="475"/>
        <v>0</v>
      </c>
      <c r="BY167" s="8">
        <f t="shared" si="476"/>
        <v>0</v>
      </c>
      <c r="CA167" s="201">
        <f t="shared" si="477"/>
        <v>0</v>
      </c>
      <c r="CB167" s="201">
        <f t="shared" si="477"/>
        <v>0</v>
      </c>
      <c r="CC167" s="8">
        <f t="shared" si="478"/>
        <v>0</v>
      </c>
      <c r="CD167" s="8">
        <f t="shared" si="479"/>
        <v>0</v>
      </c>
      <c r="CF167" s="201">
        <f t="shared" si="480"/>
        <v>0</v>
      </c>
      <c r="CG167" s="201">
        <f t="shared" si="480"/>
        <v>0</v>
      </c>
      <c r="CH167" s="8">
        <f t="shared" si="481"/>
        <v>0</v>
      </c>
      <c r="CI167" s="8">
        <f t="shared" si="482"/>
        <v>0</v>
      </c>
      <c r="CK167" s="201">
        <f t="shared" si="483"/>
        <v>0</v>
      </c>
      <c r="CL167" s="201">
        <f t="shared" si="483"/>
        <v>0</v>
      </c>
      <c r="CM167" s="8">
        <f t="shared" si="484"/>
        <v>0</v>
      </c>
      <c r="CN167" s="8">
        <f t="shared" si="485"/>
        <v>0</v>
      </c>
      <c r="CP167" s="201">
        <f t="shared" si="486"/>
        <v>0</v>
      </c>
      <c r="CQ167" s="201">
        <f t="shared" si="486"/>
        <v>0</v>
      </c>
      <c r="CR167" s="8">
        <f t="shared" si="487"/>
        <v>0</v>
      </c>
      <c r="CS167" s="8">
        <f t="shared" si="488"/>
        <v>0</v>
      </c>
      <c r="CU167" s="201">
        <f t="shared" si="489"/>
        <v>0</v>
      </c>
      <c r="CV167" s="201">
        <f t="shared" si="489"/>
        <v>0</v>
      </c>
      <c r="CW167" s="8">
        <f t="shared" si="490"/>
        <v>0</v>
      </c>
      <c r="CX167" s="8">
        <f t="shared" si="491"/>
        <v>0</v>
      </c>
      <c r="CZ167" s="201">
        <f t="shared" si="492"/>
        <v>0</v>
      </c>
      <c r="DA167" s="201">
        <f t="shared" si="492"/>
        <v>0</v>
      </c>
      <c r="DB167" s="8">
        <f t="shared" si="493"/>
        <v>0</v>
      </c>
      <c r="DC167" s="8">
        <f t="shared" si="494"/>
        <v>0</v>
      </c>
      <c r="DE167" s="201">
        <f t="shared" si="495"/>
        <v>0</v>
      </c>
      <c r="DF167" s="201">
        <f t="shared" si="495"/>
        <v>0</v>
      </c>
      <c r="DG167" s="8">
        <f t="shared" si="496"/>
        <v>0</v>
      </c>
      <c r="DH167" s="8">
        <f t="shared" si="497"/>
        <v>0</v>
      </c>
      <c r="DJ167" s="201">
        <f t="shared" si="498"/>
        <v>0</v>
      </c>
      <c r="DK167" s="201">
        <f t="shared" si="498"/>
        <v>0</v>
      </c>
      <c r="DL167" s="8">
        <f t="shared" si="499"/>
        <v>0</v>
      </c>
      <c r="DM167" s="8">
        <f t="shared" si="500"/>
        <v>0</v>
      </c>
      <c r="DO167" s="201">
        <f t="shared" si="501"/>
        <v>0</v>
      </c>
      <c r="DP167" s="201">
        <f t="shared" si="501"/>
        <v>0</v>
      </c>
      <c r="DQ167" s="8">
        <f t="shared" si="502"/>
        <v>0</v>
      </c>
      <c r="DR167" s="8">
        <f t="shared" si="503"/>
        <v>0</v>
      </c>
      <c r="DT167" s="51">
        <f t="shared" ref="DT167:DT173" si="507">P167+U167+Z167+AE167+AJ167+AO167+AT167+AY167+BD167+BI167+BN167+BS167+BX167+CC167+CH167+CM167+CR167+CW167+DB167+DG167+DL167+DQ167</f>
        <v>0</v>
      </c>
      <c r="DU167" s="50">
        <f t="shared" si="438"/>
        <v>0</v>
      </c>
      <c r="DV167" s="51">
        <v>0</v>
      </c>
      <c r="DW167" s="50">
        <f t="shared" si="439"/>
        <v>0</v>
      </c>
      <c r="DX167" s="51">
        <f t="shared" si="440"/>
        <v>0</v>
      </c>
      <c r="DY167" s="52">
        <f t="shared" si="440"/>
        <v>0</v>
      </c>
      <c r="DZ167" s="307">
        <f t="shared" si="436"/>
        <v>0</v>
      </c>
    </row>
    <row r="168" spans="1:130" ht="18" customHeight="1" x14ac:dyDescent="0.3">
      <c r="B168" s="438"/>
      <c r="C168" s="435"/>
      <c r="D168" s="67"/>
      <c r="E168" s="239"/>
      <c r="F168" s="55"/>
      <c r="G168" s="55"/>
      <c r="H168" s="55"/>
      <c r="I168" s="56"/>
      <c r="J168" s="56"/>
      <c r="K168" s="68"/>
      <c r="L168" s="56"/>
      <c r="M168" s="57"/>
      <c r="N168" s="375"/>
      <c r="O168" s="214"/>
      <c r="P168" s="8">
        <f t="shared" si="505"/>
        <v>0</v>
      </c>
      <c r="Q168" s="8">
        <f t="shared" si="506"/>
        <v>0</v>
      </c>
      <c r="R168" s="63"/>
      <c r="S168" s="201">
        <f t="shared" si="441"/>
        <v>0</v>
      </c>
      <c r="T168" s="201">
        <f t="shared" si="441"/>
        <v>0</v>
      </c>
      <c r="U168" s="8">
        <f t="shared" si="442"/>
        <v>0</v>
      </c>
      <c r="V168" s="8">
        <f t="shared" si="443"/>
        <v>0</v>
      </c>
      <c r="W168" s="63"/>
      <c r="X168" s="201">
        <f t="shared" si="444"/>
        <v>0</v>
      </c>
      <c r="Y168" s="201">
        <f t="shared" si="444"/>
        <v>0</v>
      </c>
      <c r="Z168" s="8">
        <f t="shared" si="445"/>
        <v>0</v>
      </c>
      <c r="AA168" s="8">
        <f t="shared" si="446"/>
        <v>0</v>
      </c>
      <c r="AB168" s="60"/>
      <c r="AC168" s="201">
        <f t="shared" si="447"/>
        <v>0</v>
      </c>
      <c r="AD168" s="201">
        <f t="shared" si="447"/>
        <v>0</v>
      </c>
      <c r="AE168" s="8">
        <f t="shared" si="448"/>
        <v>0</v>
      </c>
      <c r="AF168" s="8">
        <f t="shared" si="449"/>
        <v>0</v>
      </c>
      <c r="AH168" s="201">
        <f t="shared" si="450"/>
        <v>0</v>
      </c>
      <c r="AI168" s="201">
        <f t="shared" si="450"/>
        <v>0</v>
      </c>
      <c r="AJ168" s="8">
        <f t="shared" si="451"/>
        <v>0</v>
      </c>
      <c r="AK168" s="8">
        <f t="shared" si="452"/>
        <v>0</v>
      </c>
      <c r="AM168" s="201">
        <f t="shared" si="453"/>
        <v>0</v>
      </c>
      <c r="AN168" s="201">
        <f t="shared" si="453"/>
        <v>0</v>
      </c>
      <c r="AO168" s="8">
        <f t="shared" si="454"/>
        <v>0</v>
      </c>
      <c r="AP168" s="8">
        <f t="shared" si="455"/>
        <v>0</v>
      </c>
      <c r="AR168" s="201">
        <f t="shared" si="456"/>
        <v>0</v>
      </c>
      <c r="AS168" s="201">
        <f t="shared" si="456"/>
        <v>0</v>
      </c>
      <c r="AT168" s="8">
        <f t="shared" si="457"/>
        <v>0</v>
      </c>
      <c r="AU168" s="8">
        <f t="shared" si="458"/>
        <v>0</v>
      </c>
      <c r="AW168" s="201">
        <f t="shared" si="459"/>
        <v>0</v>
      </c>
      <c r="AX168" s="201">
        <f t="shared" si="459"/>
        <v>0</v>
      </c>
      <c r="AY168" s="8">
        <f t="shared" si="460"/>
        <v>0</v>
      </c>
      <c r="AZ168" s="8">
        <f t="shared" si="461"/>
        <v>0</v>
      </c>
      <c r="BB168" s="201">
        <f t="shared" si="462"/>
        <v>0</v>
      </c>
      <c r="BC168" s="201">
        <f t="shared" si="462"/>
        <v>0</v>
      </c>
      <c r="BD168" s="8">
        <f t="shared" si="463"/>
        <v>0</v>
      </c>
      <c r="BE168" s="8">
        <f t="shared" si="464"/>
        <v>0</v>
      </c>
      <c r="BG168" s="201">
        <f t="shared" si="465"/>
        <v>0</v>
      </c>
      <c r="BH168" s="201">
        <f t="shared" si="465"/>
        <v>0</v>
      </c>
      <c r="BI168" s="8">
        <f t="shared" si="466"/>
        <v>0</v>
      </c>
      <c r="BJ168" s="8">
        <f t="shared" si="467"/>
        <v>0</v>
      </c>
      <c r="BL168" s="201">
        <f t="shared" si="468"/>
        <v>0</v>
      </c>
      <c r="BM168" s="201">
        <f t="shared" si="468"/>
        <v>0</v>
      </c>
      <c r="BN168" s="8">
        <f t="shared" si="469"/>
        <v>0</v>
      </c>
      <c r="BO168" s="8">
        <f t="shared" si="470"/>
        <v>0</v>
      </c>
      <c r="BQ168" s="201">
        <f t="shared" si="471"/>
        <v>0</v>
      </c>
      <c r="BR168" s="201">
        <f t="shared" si="471"/>
        <v>0</v>
      </c>
      <c r="BS168" s="8">
        <f t="shared" si="472"/>
        <v>0</v>
      </c>
      <c r="BT168" s="8">
        <f t="shared" si="473"/>
        <v>0</v>
      </c>
      <c r="BV168" s="201">
        <f t="shared" si="474"/>
        <v>0</v>
      </c>
      <c r="BW168" s="201">
        <f t="shared" si="474"/>
        <v>0</v>
      </c>
      <c r="BX168" s="8">
        <f t="shared" si="475"/>
        <v>0</v>
      </c>
      <c r="BY168" s="8">
        <f t="shared" si="476"/>
        <v>0</v>
      </c>
      <c r="CA168" s="201">
        <f t="shared" si="477"/>
        <v>0</v>
      </c>
      <c r="CB168" s="201">
        <f t="shared" si="477"/>
        <v>0</v>
      </c>
      <c r="CC168" s="8">
        <f t="shared" si="478"/>
        <v>0</v>
      </c>
      <c r="CD168" s="8">
        <f t="shared" si="479"/>
        <v>0</v>
      </c>
      <c r="CF168" s="201">
        <f t="shared" si="480"/>
        <v>0</v>
      </c>
      <c r="CG168" s="201">
        <f t="shared" si="480"/>
        <v>0</v>
      </c>
      <c r="CH168" s="8">
        <f t="shared" si="481"/>
        <v>0</v>
      </c>
      <c r="CI168" s="8">
        <f t="shared" si="482"/>
        <v>0</v>
      </c>
      <c r="CK168" s="201">
        <f t="shared" si="483"/>
        <v>0</v>
      </c>
      <c r="CL168" s="201">
        <f t="shared" si="483"/>
        <v>0</v>
      </c>
      <c r="CM168" s="8">
        <f t="shared" si="484"/>
        <v>0</v>
      </c>
      <c r="CN168" s="8">
        <f t="shared" si="485"/>
        <v>0</v>
      </c>
      <c r="CP168" s="201">
        <f t="shared" si="486"/>
        <v>0</v>
      </c>
      <c r="CQ168" s="201">
        <f t="shared" si="486"/>
        <v>0</v>
      </c>
      <c r="CR168" s="8">
        <f t="shared" si="487"/>
        <v>0</v>
      </c>
      <c r="CS168" s="8">
        <f t="shared" si="488"/>
        <v>0</v>
      </c>
      <c r="CU168" s="201">
        <f t="shared" si="489"/>
        <v>0</v>
      </c>
      <c r="CV168" s="201">
        <f t="shared" si="489"/>
        <v>0</v>
      </c>
      <c r="CW168" s="8">
        <f t="shared" si="490"/>
        <v>0</v>
      </c>
      <c r="CX168" s="8">
        <f t="shared" si="491"/>
        <v>0</v>
      </c>
      <c r="CZ168" s="201">
        <f t="shared" si="492"/>
        <v>0</v>
      </c>
      <c r="DA168" s="201">
        <f t="shared" si="492"/>
        <v>0</v>
      </c>
      <c r="DB168" s="8">
        <f t="shared" si="493"/>
        <v>0</v>
      </c>
      <c r="DC168" s="8">
        <f t="shared" si="494"/>
        <v>0</v>
      </c>
      <c r="DE168" s="201">
        <f t="shared" si="495"/>
        <v>0</v>
      </c>
      <c r="DF168" s="201">
        <f t="shared" si="495"/>
        <v>0</v>
      </c>
      <c r="DG168" s="8">
        <f t="shared" si="496"/>
        <v>0</v>
      </c>
      <c r="DH168" s="8">
        <f t="shared" si="497"/>
        <v>0</v>
      </c>
      <c r="DJ168" s="201">
        <f t="shared" si="498"/>
        <v>0</v>
      </c>
      <c r="DK168" s="201">
        <f t="shared" si="498"/>
        <v>0</v>
      </c>
      <c r="DL168" s="8">
        <f t="shared" si="499"/>
        <v>0</v>
      </c>
      <c r="DM168" s="8">
        <f t="shared" si="500"/>
        <v>0</v>
      </c>
      <c r="DO168" s="201">
        <f t="shared" si="501"/>
        <v>0</v>
      </c>
      <c r="DP168" s="201">
        <f t="shared" si="501"/>
        <v>0</v>
      </c>
      <c r="DQ168" s="8">
        <f t="shared" si="502"/>
        <v>0</v>
      </c>
      <c r="DR168" s="8">
        <f t="shared" si="503"/>
        <v>0</v>
      </c>
      <c r="DT168" s="51">
        <f t="shared" si="507"/>
        <v>0</v>
      </c>
      <c r="DU168" s="50">
        <f t="shared" si="438"/>
        <v>0</v>
      </c>
      <c r="DV168" s="51">
        <v>0</v>
      </c>
      <c r="DW168" s="50">
        <f t="shared" si="439"/>
        <v>0</v>
      </c>
      <c r="DX168" s="51">
        <f t="shared" si="440"/>
        <v>0</v>
      </c>
      <c r="DY168" s="52">
        <f t="shared" si="440"/>
        <v>0</v>
      </c>
      <c r="DZ168" s="307">
        <f t="shared" si="436"/>
        <v>0</v>
      </c>
    </row>
    <row r="169" spans="1:130" ht="18" customHeight="1" x14ac:dyDescent="0.3">
      <c r="B169" s="438"/>
      <c r="C169" s="435"/>
      <c r="D169" s="67"/>
      <c r="E169" s="239">
        <f>F169*I3</f>
        <v>13.299999999999999</v>
      </c>
      <c r="F169" s="55">
        <v>0.35</v>
      </c>
      <c r="G169" s="55"/>
      <c r="H169" s="55" t="s">
        <v>31</v>
      </c>
      <c r="I169" s="56"/>
      <c r="J169" s="56"/>
      <c r="K169" s="68"/>
      <c r="L169" s="56"/>
      <c r="M169" s="57"/>
      <c r="N169" s="375"/>
      <c r="O169" s="214"/>
      <c r="P169" s="8">
        <f t="shared" si="505"/>
        <v>0</v>
      </c>
      <c r="Q169" s="8">
        <f t="shared" si="506"/>
        <v>0</v>
      </c>
      <c r="R169" s="63"/>
      <c r="S169" s="201">
        <f t="shared" si="441"/>
        <v>0</v>
      </c>
      <c r="T169" s="201">
        <f t="shared" si="441"/>
        <v>0</v>
      </c>
      <c r="U169" s="8">
        <f t="shared" si="442"/>
        <v>0</v>
      </c>
      <c r="V169" s="8">
        <f t="shared" si="443"/>
        <v>0</v>
      </c>
      <c r="W169" s="63"/>
      <c r="X169" s="201">
        <f t="shared" si="444"/>
        <v>0</v>
      </c>
      <c r="Y169" s="201">
        <f t="shared" si="444"/>
        <v>0</v>
      </c>
      <c r="Z169" s="8">
        <f t="shared" si="445"/>
        <v>0</v>
      </c>
      <c r="AA169" s="8">
        <f t="shared" si="446"/>
        <v>0</v>
      </c>
      <c r="AB169" s="60"/>
      <c r="AC169" s="201">
        <f t="shared" si="447"/>
        <v>0</v>
      </c>
      <c r="AD169" s="201">
        <f t="shared" si="447"/>
        <v>0</v>
      </c>
      <c r="AE169" s="8">
        <f t="shared" si="448"/>
        <v>0</v>
      </c>
      <c r="AF169" s="8">
        <f t="shared" si="449"/>
        <v>0</v>
      </c>
      <c r="AH169" s="201">
        <f t="shared" si="450"/>
        <v>0</v>
      </c>
      <c r="AI169" s="201">
        <f t="shared" si="450"/>
        <v>0</v>
      </c>
      <c r="AJ169" s="8">
        <f t="shared" si="451"/>
        <v>0</v>
      </c>
      <c r="AK169" s="8">
        <f t="shared" si="452"/>
        <v>0</v>
      </c>
      <c r="AM169" s="201">
        <f t="shared" si="453"/>
        <v>0</v>
      </c>
      <c r="AN169" s="201">
        <f t="shared" si="453"/>
        <v>0</v>
      </c>
      <c r="AO169" s="8">
        <f t="shared" si="454"/>
        <v>0</v>
      </c>
      <c r="AP169" s="8">
        <f t="shared" si="455"/>
        <v>0</v>
      </c>
      <c r="AR169" s="201">
        <f t="shared" si="456"/>
        <v>0</v>
      </c>
      <c r="AS169" s="201">
        <f t="shared" si="456"/>
        <v>0</v>
      </c>
      <c r="AT169" s="8">
        <f t="shared" si="457"/>
        <v>0</v>
      </c>
      <c r="AU169" s="8">
        <f t="shared" si="458"/>
        <v>0</v>
      </c>
      <c r="AW169" s="201">
        <f t="shared" si="459"/>
        <v>0</v>
      </c>
      <c r="AX169" s="201">
        <f t="shared" si="459"/>
        <v>0</v>
      </c>
      <c r="AY169" s="8">
        <f t="shared" si="460"/>
        <v>0</v>
      </c>
      <c r="AZ169" s="8">
        <f t="shared" si="461"/>
        <v>0</v>
      </c>
      <c r="BB169" s="201">
        <f t="shared" si="462"/>
        <v>0</v>
      </c>
      <c r="BC169" s="201">
        <f t="shared" si="462"/>
        <v>0</v>
      </c>
      <c r="BD169" s="8">
        <f t="shared" si="463"/>
        <v>0</v>
      </c>
      <c r="BE169" s="8">
        <f t="shared" si="464"/>
        <v>0</v>
      </c>
      <c r="BG169" s="201">
        <f t="shared" si="465"/>
        <v>0</v>
      </c>
      <c r="BH169" s="201">
        <f t="shared" si="465"/>
        <v>0</v>
      </c>
      <c r="BI169" s="8">
        <f t="shared" si="466"/>
        <v>0</v>
      </c>
      <c r="BJ169" s="8">
        <f t="shared" si="467"/>
        <v>0</v>
      </c>
      <c r="BL169" s="201">
        <f t="shared" si="468"/>
        <v>0</v>
      </c>
      <c r="BM169" s="201">
        <f t="shared" si="468"/>
        <v>0</v>
      </c>
      <c r="BN169" s="8">
        <f t="shared" si="469"/>
        <v>0</v>
      </c>
      <c r="BO169" s="8">
        <f t="shared" si="470"/>
        <v>0</v>
      </c>
      <c r="BQ169" s="201">
        <f t="shared" si="471"/>
        <v>0</v>
      </c>
      <c r="BR169" s="201">
        <f t="shared" si="471"/>
        <v>0</v>
      </c>
      <c r="BS169" s="8">
        <f t="shared" si="472"/>
        <v>0</v>
      </c>
      <c r="BT169" s="8">
        <f t="shared" si="473"/>
        <v>0</v>
      </c>
      <c r="BV169" s="201">
        <f t="shared" si="474"/>
        <v>0</v>
      </c>
      <c r="BW169" s="201">
        <f t="shared" si="474"/>
        <v>0</v>
      </c>
      <c r="BX169" s="8">
        <f t="shared" si="475"/>
        <v>0</v>
      </c>
      <c r="BY169" s="8">
        <f t="shared" si="476"/>
        <v>0</v>
      </c>
      <c r="CA169" s="201">
        <f t="shared" si="477"/>
        <v>0</v>
      </c>
      <c r="CB169" s="201">
        <f t="shared" si="477"/>
        <v>0</v>
      </c>
      <c r="CC169" s="8">
        <f t="shared" si="478"/>
        <v>0</v>
      </c>
      <c r="CD169" s="8">
        <f t="shared" si="479"/>
        <v>0</v>
      </c>
      <c r="CF169" s="201">
        <f t="shared" si="480"/>
        <v>0</v>
      </c>
      <c r="CG169" s="201">
        <f t="shared" si="480"/>
        <v>0</v>
      </c>
      <c r="CH169" s="8">
        <f t="shared" si="481"/>
        <v>0</v>
      </c>
      <c r="CI169" s="8">
        <f t="shared" si="482"/>
        <v>0</v>
      </c>
      <c r="CK169" s="201">
        <f t="shared" si="483"/>
        <v>0</v>
      </c>
      <c r="CL169" s="201">
        <f t="shared" si="483"/>
        <v>0</v>
      </c>
      <c r="CM169" s="8">
        <f t="shared" si="484"/>
        <v>0</v>
      </c>
      <c r="CN169" s="8">
        <f t="shared" si="485"/>
        <v>0</v>
      </c>
      <c r="CP169" s="201">
        <f t="shared" si="486"/>
        <v>0</v>
      </c>
      <c r="CQ169" s="201">
        <f t="shared" si="486"/>
        <v>0</v>
      </c>
      <c r="CR169" s="8">
        <f t="shared" si="487"/>
        <v>0</v>
      </c>
      <c r="CS169" s="8">
        <f t="shared" si="488"/>
        <v>0</v>
      </c>
      <c r="CU169" s="201">
        <f t="shared" si="489"/>
        <v>0</v>
      </c>
      <c r="CV169" s="201">
        <f t="shared" si="489"/>
        <v>0</v>
      </c>
      <c r="CW169" s="8">
        <f t="shared" si="490"/>
        <v>0</v>
      </c>
      <c r="CX169" s="8">
        <f t="shared" si="491"/>
        <v>0</v>
      </c>
      <c r="CZ169" s="201">
        <f t="shared" si="492"/>
        <v>0</v>
      </c>
      <c r="DA169" s="201">
        <f t="shared" si="492"/>
        <v>0</v>
      </c>
      <c r="DB169" s="8">
        <f t="shared" si="493"/>
        <v>0</v>
      </c>
      <c r="DC169" s="8">
        <f t="shared" si="494"/>
        <v>0</v>
      </c>
      <c r="DE169" s="201">
        <f t="shared" si="495"/>
        <v>0</v>
      </c>
      <c r="DF169" s="201">
        <f t="shared" si="495"/>
        <v>0</v>
      </c>
      <c r="DG169" s="8">
        <f t="shared" si="496"/>
        <v>0</v>
      </c>
      <c r="DH169" s="8">
        <f t="shared" si="497"/>
        <v>0</v>
      </c>
      <c r="DJ169" s="201">
        <f t="shared" si="498"/>
        <v>0</v>
      </c>
      <c r="DK169" s="201">
        <f t="shared" si="498"/>
        <v>0</v>
      </c>
      <c r="DL169" s="8">
        <f t="shared" si="499"/>
        <v>0</v>
      </c>
      <c r="DM169" s="8">
        <f t="shared" si="500"/>
        <v>0</v>
      </c>
      <c r="DO169" s="201">
        <f t="shared" si="501"/>
        <v>0</v>
      </c>
      <c r="DP169" s="201">
        <f t="shared" si="501"/>
        <v>0</v>
      </c>
      <c r="DQ169" s="8">
        <f t="shared" si="502"/>
        <v>0</v>
      </c>
      <c r="DR169" s="8">
        <f t="shared" si="503"/>
        <v>0</v>
      </c>
      <c r="DT169" s="51">
        <f t="shared" si="507"/>
        <v>0</v>
      </c>
      <c r="DU169" s="50">
        <f t="shared" si="438"/>
        <v>0</v>
      </c>
      <c r="DV169" s="51">
        <v>0</v>
      </c>
      <c r="DW169" s="50">
        <f t="shared" si="439"/>
        <v>0</v>
      </c>
      <c r="DX169" s="51">
        <f t="shared" si="440"/>
        <v>0</v>
      </c>
      <c r="DY169" s="52">
        <f t="shared" si="440"/>
        <v>0</v>
      </c>
      <c r="DZ169" s="307">
        <f t="shared" si="436"/>
        <v>0</v>
      </c>
    </row>
    <row r="170" spans="1:130" ht="18" customHeight="1" x14ac:dyDescent="0.3">
      <c r="B170" s="438"/>
      <c r="C170" s="435"/>
      <c r="D170" s="67"/>
      <c r="E170" s="239"/>
      <c r="F170" s="55"/>
      <c r="G170" s="55"/>
      <c r="H170" s="55"/>
      <c r="I170" s="56"/>
      <c r="J170" s="56"/>
      <c r="K170" s="68"/>
      <c r="L170" s="56"/>
      <c r="M170" s="57"/>
      <c r="N170" s="375"/>
      <c r="O170" s="214"/>
      <c r="P170" s="8">
        <f t="shared" si="505"/>
        <v>0</v>
      </c>
      <c r="Q170" s="8">
        <f t="shared" si="506"/>
        <v>0</v>
      </c>
      <c r="R170" s="63"/>
      <c r="S170" s="201">
        <f t="shared" si="441"/>
        <v>0</v>
      </c>
      <c r="T170" s="201">
        <f t="shared" si="441"/>
        <v>0</v>
      </c>
      <c r="U170" s="8">
        <f t="shared" si="442"/>
        <v>0</v>
      </c>
      <c r="V170" s="8">
        <f t="shared" si="443"/>
        <v>0</v>
      </c>
      <c r="W170" s="63"/>
      <c r="X170" s="201">
        <f t="shared" si="444"/>
        <v>0</v>
      </c>
      <c r="Y170" s="201">
        <f t="shared" si="444"/>
        <v>0</v>
      </c>
      <c r="Z170" s="8">
        <f t="shared" si="445"/>
        <v>0</v>
      </c>
      <c r="AA170" s="8">
        <f t="shared" si="446"/>
        <v>0</v>
      </c>
      <c r="AB170" s="60"/>
      <c r="AC170" s="201">
        <f t="shared" si="447"/>
        <v>0</v>
      </c>
      <c r="AD170" s="201">
        <f t="shared" si="447"/>
        <v>0</v>
      </c>
      <c r="AE170" s="8">
        <f t="shared" si="448"/>
        <v>0</v>
      </c>
      <c r="AF170" s="8">
        <f t="shared" si="449"/>
        <v>0</v>
      </c>
      <c r="AH170" s="201">
        <f t="shared" si="450"/>
        <v>0</v>
      </c>
      <c r="AI170" s="201">
        <f t="shared" si="450"/>
        <v>0</v>
      </c>
      <c r="AJ170" s="8">
        <f t="shared" si="451"/>
        <v>0</v>
      </c>
      <c r="AK170" s="8">
        <f t="shared" si="452"/>
        <v>0</v>
      </c>
      <c r="AM170" s="201">
        <f t="shared" si="453"/>
        <v>0</v>
      </c>
      <c r="AN170" s="201">
        <f t="shared" si="453"/>
        <v>0</v>
      </c>
      <c r="AO170" s="8">
        <f t="shared" si="454"/>
        <v>0</v>
      </c>
      <c r="AP170" s="8">
        <f t="shared" si="455"/>
        <v>0</v>
      </c>
      <c r="AR170" s="201">
        <f t="shared" si="456"/>
        <v>0</v>
      </c>
      <c r="AS170" s="201">
        <f t="shared" si="456"/>
        <v>0</v>
      </c>
      <c r="AT170" s="8">
        <f t="shared" si="457"/>
        <v>0</v>
      </c>
      <c r="AU170" s="8">
        <f t="shared" si="458"/>
        <v>0</v>
      </c>
      <c r="AW170" s="201">
        <f t="shared" si="459"/>
        <v>0</v>
      </c>
      <c r="AX170" s="201">
        <f t="shared" si="459"/>
        <v>0</v>
      </c>
      <c r="AY170" s="8">
        <f t="shared" si="460"/>
        <v>0</v>
      </c>
      <c r="AZ170" s="8">
        <f t="shared" si="461"/>
        <v>0</v>
      </c>
      <c r="BB170" s="201">
        <f t="shared" si="462"/>
        <v>0</v>
      </c>
      <c r="BC170" s="201">
        <f t="shared" si="462"/>
        <v>0</v>
      </c>
      <c r="BD170" s="8">
        <f t="shared" si="463"/>
        <v>0</v>
      </c>
      <c r="BE170" s="8">
        <f t="shared" si="464"/>
        <v>0</v>
      </c>
      <c r="BG170" s="201">
        <f t="shared" si="465"/>
        <v>0</v>
      </c>
      <c r="BH170" s="201">
        <f t="shared" si="465"/>
        <v>0</v>
      </c>
      <c r="BI170" s="8">
        <f t="shared" si="466"/>
        <v>0</v>
      </c>
      <c r="BJ170" s="8">
        <f t="shared" si="467"/>
        <v>0</v>
      </c>
      <c r="BL170" s="201">
        <f t="shared" si="468"/>
        <v>0</v>
      </c>
      <c r="BM170" s="201">
        <f t="shared" si="468"/>
        <v>0</v>
      </c>
      <c r="BN170" s="8">
        <f t="shared" si="469"/>
        <v>0</v>
      </c>
      <c r="BO170" s="8">
        <f t="shared" si="470"/>
        <v>0</v>
      </c>
      <c r="BQ170" s="201">
        <f t="shared" si="471"/>
        <v>0</v>
      </c>
      <c r="BR170" s="201">
        <f t="shared" si="471"/>
        <v>0</v>
      </c>
      <c r="BS170" s="8">
        <f t="shared" si="472"/>
        <v>0</v>
      </c>
      <c r="BT170" s="8">
        <f t="shared" si="473"/>
        <v>0</v>
      </c>
      <c r="BV170" s="201">
        <f t="shared" si="474"/>
        <v>0</v>
      </c>
      <c r="BW170" s="201">
        <f t="shared" si="474"/>
        <v>0</v>
      </c>
      <c r="BX170" s="8">
        <f t="shared" si="475"/>
        <v>0</v>
      </c>
      <c r="BY170" s="8">
        <f t="shared" si="476"/>
        <v>0</v>
      </c>
      <c r="CA170" s="201">
        <f t="shared" si="477"/>
        <v>0</v>
      </c>
      <c r="CB170" s="201">
        <f t="shared" si="477"/>
        <v>0</v>
      </c>
      <c r="CC170" s="8">
        <f t="shared" si="478"/>
        <v>0</v>
      </c>
      <c r="CD170" s="8">
        <f t="shared" si="479"/>
        <v>0</v>
      </c>
      <c r="CF170" s="201">
        <f t="shared" si="480"/>
        <v>0</v>
      </c>
      <c r="CG170" s="201">
        <f t="shared" si="480"/>
        <v>0</v>
      </c>
      <c r="CH170" s="8">
        <f t="shared" si="481"/>
        <v>0</v>
      </c>
      <c r="CI170" s="8">
        <f t="shared" si="482"/>
        <v>0</v>
      </c>
      <c r="CK170" s="201">
        <f t="shared" si="483"/>
        <v>0</v>
      </c>
      <c r="CL170" s="201">
        <f t="shared" si="483"/>
        <v>0</v>
      </c>
      <c r="CM170" s="8">
        <f t="shared" si="484"/>
        <v>0</v>
      </c>
      <c r="CN170" s="8">
        <f t="shared" si="485"/>
        <v>0</v>
      </c>
      <c r="CP170" s="201">
        <f t="shared" si="486"/>
        <v>0</v>
      </c>
      <c r="CQ170" s="201">
        <f t="shared" si="486"/>
        <v>0</v>
      </c>
      <c r="CR170" s="8">
        <f t="shared" si="487"/>
        <v>0</v>
      </c>
      <c r="CS170" s="8">
        <f t="shared" si="488"/>
        <v>0</v>
      </c>
      <c r="CU170" s="201">
        <f t="shared" si="489"/>
        <v>0</v>
      </c>
      <c r="CV170" s="201">
        <f t="shared" si="489"/>
        <v>0</v>
      </c>
      <c r="CW170" s="8">
        <f t="shared" si="490"/>
        <v>0</v>
      </c>
      <c r="CX170" s="8">
        <f t="shared" si="491"/>
        <v>0</v>
      </c>
      <c r="CZ170" s="201">
        <f t="shared" si="492"/>
        <v>0</v>
      </c>
      <c r="DA170" s="201">
        <f t="shared" si="492"/>
        <v>0</v>
      </c>
      <c r="DB170" s="8">
        <f t="shared" si="493"/>
        <v>0</v>
      </c>
      <c r="DC170" s="8">
        <f t="shared" si="494"/>
        <v>0</v>
      </c>
      <c r="DE170" s="201">
        <f t="shared" si="495"/>
        <v>0</v>
      </c>
      <c r="DF170" s="201">
        <f t="shared" si="495"/>
        <v>0</v>
      </c>
      <c r="DG170" s="8">
        <f t="shared" si="496"/>
        <v>0</v>
      </c>
      <c r="DH170" s="8">
        <f t="shared" si="497"/>
        <v>0</v>
      </c>
      <c r="DJ170" s="201">
        <f t="shared" si="498"/>
        <v>0</v>
      </c>
      <c r="DK170" s="201">
        <f t="shared" si="498"/>
        <v>0</v>
      </c>
      <c r="DL170" s="8">
        <f t="shared" si="499"/>
        <v>0</v>
      </c>
      <c r="DM170" s="8">
        <f t="shared" si="500"/>
        <v>0</v>
      </c>
      <c r="DO170" s="201">
        <f t="shared" si="501"/>
        <v>0</v>
      </c>
      <c r="DP170" s="201">
        <f t="shared" si="501"/>
        <v>0</v>
      </c>
      <c r="DQ170" s="8">
        <f t="shared" si="502"/>
        <v>0</v>
      </c>
      <c r="DR170" s="8">
        <f t="shared" si="503"/>
        <v>0</v>
      </c>
      <c r="DT170" s="51">
        <f t="shared" si="507"/>
        <v>0</v>
      </c>
      <c r="DU170" s="50">
        <f t="shared" si="438"/>
        <v>0</v>
      </c>
      <c r="DV170" s="51">
        <v>0</v>
      </c>
      <c r="DW170" s="50">
        <f t="shared" si="439"/>
        <v>0</v>
      </c>
      <c r="DX170" s="51">
        <f t="shared" si="440"/>
        <v>0</v>
      </c>
      <c r="DY170" s="52">
        <f t="shared" si="440"/>
        <v>0</v>
      </c>
      <c r="DZ170" s="307">
        <f t="shared" si="436"/>
        <v>0</v>
      </c>
    </row>
    <row r="171" spans="1:130" ht="18" customHeight="1" x14ac:dyDescent="0.3">
      <c r="B171" s="438"/>
      <c r="C171" s="435"/>
      <c r="D171" s="67"/>
      <c r="E171" s="239"/>
      <c r="F171" s="55"/>
      <c r="G171" s="55"/>
      <c r="H171" s="55"/>
      <c r="I171" s="56"/>
      <c r="J171" s="56"/>
      <c r="K171" s="68"/>
      <c r="L171" s="56"/>
      <c r="M171" s="57"/>
      <c r="N171" s="375"/>
      <c r="O171" s="214"/>
      <c r="P171" s="8">
        <f t="shared" si="505"/>
        <v>0</v>
      </c>
      <c r="Q171" s="8">
        <f t="shared" si="506"/>
        <v>0</v>
      </c>
      <c r="R171" s="63"/>
      <c r="S171" s="201">
        <f t="shared" si="441"/>
        <v>0</v>
      </c>
      <c r="T171" s="201">
        <f t="shared" si="441"/>
        <v>0</v>
      </c>
      <c r="U171" s="8">
        <f t="shared" si="442"/>
        <v>0</v>
      </c>
      <c r="V171" s="8">
        <f t="shared" si="443"/>
        <v>0</v>
      </c>
      <c r="W171" s="63"/>
      <c r="X171" s="201">
        <f t="shared" si="444"/>
        <v>0</v>
      </c>
      <c r="Y171" s="201">
        <f t="shared" si="444"/>
        <v>0</v>
      </c>
      <c r="Z171" s="8">
        <f t="shared" si="445"/>
        <v>0</v>
      </c>
      <c r="AA171" s="8">
        <f t="shared" si="446"/>
        <v>0</v>
      </c>
      <c r="AB171" s="60"/>
      <c r="AC171" s="201">
        <f t="shared" si="447"/>
        <v>0</v>
      </c>
      <c r="AD171" s="201">
        <f t="shared" si="447"/>
        <v>0</v>
      </c>
      <c r="AE171" s="8">
        <f t="shared" si="448"/>
        <v>0</v>
      </c>
      <c r="AF171" s="8">
        <f t="shared" si="449"/>
        <v>0</v>
      </c>
      <c r="AH171" s="201">
        <f t="shared" si="450"/>
        <v>0</v>
      </c>
      <c r="AI171" s="201">
        <f t="shared" si="450"/>
        <v>0</v>
      </c>
      <c r="AJ171" s="8">
        <f t="shared" si="451"/>
        <v>0</v>
      </c>
      <c r="AK171" s="8">
        <f t="shared" si="452"/>
        <v>0</v>
      </c>
      <c r="AM171" s="201">
        <f t="shared" si="453"/>
        <v>0</v>
      </c>
      <c r="AN171" s="201">
        <f t="shared" si="453"/>
        <v>0</v>
      </c>
      <c r="AO171" s="8">
        <f t="shared" si="454"/>
        <v>0</v>
      </c>
      <c r="AP171" s="8">
        <f t="shared" si="455"/>
        <v>0</v>
      </c>
      <c r="AR171" s="201">
        <f t="shared" si="456"/>
        <v>0</v>
      </c>
      <c r="AS171" s="201">
        <f t="shared" si="456"/>
        <v>0</v>
      </c>
      <c r="AT171" s="8">
        <f t="shared" si="457"/>
        <v>0</v>
      </c>
      <c r="AU171" s="8">
        <f t="shared" si="458"/>
        <v>0</v>
      </c>
      <c r="AW171" s="201">
        <f t="shared" si="459"/>
        <v>0</v>
      </c>
      <c r="AX171" s="201">
        <f t="shared" si="459"/>
        <v>0</v>
      </c>
      <c r="AY171" s="8">
        <f t="shared" si="460"/>
        <v>0</v>
      </c>
      <c r="AZ171" s="8">
        <f t="shared" si="461"/>
        <v>0</v>
      </c>
      <c r="BB171" s="201">
        <f t="shared" si="462"/>
        <v>0</v>
      </c>
      <c r="BC171" s="201">
        <f t="shared" si="462"/>
        <v>0</v>
      </c>
      <c r="BD171" s="8">
        <f t="shared" si="463"/>
        <v>0</v>
      </c>
      <c r="BE171" s="8">
        <f t="shared" si="464"/>
        <v>0</v>
      </c>
      <c r="BG171" s="201">
        <f t="shared" si="465"/>
        <v>0</v>
      </c>
      <c r="BH171" s="201">
        <f t="shared" si="465"/>
        <v>0</v>
      </c>
      <c r="BI171" s="8">
        <f t="shared" si="466"/>
        <v>0</v>
      </c>
      <c r="BJ171" s="8">
        <f t="shared" si="467"/>
        <v>0</v>
      </c>
      <c r="BL171" s="201">
        <f t="shared" si="468"/>
        <v>0</v>
      </c>
      <c r="BM171" s="201">
        <f t="shared" si="468"/>
        <v>0</v>
      </c>
      <c r="BN171" s="8">
        <f t="shared" si="469"/>
        <v>0</v>
      </c>
      <c r="BO171" s="8">
        <f t="shared" si="470"/>
        <v>0</v>
      </c>
      <c r="BQ171" s="201">
        <f t="shared" si="471"/>
        <v>0</v>
      </c>
      <c r="BR171" s="201">
        <f t="shared" si="471"/>
        <v>0</v>
      </c>
      <c r="BS171" s="8">
        <f t="shared" si="472"/>
        <v>0</v>
      </c>
      <c r="BT171" s="8">
        <f t="shared" si="473"/>
        <v>0</v>
      </c>
      <c r="BV171" s="201">
        <f t="shared" si="474"/>
        <v>0</v>
      </c>
      <c r="BW171" s="201">
        <f t="shared" si="474"/>
        <v>0</v>
      </c>
      <c r="BX171" s="8">
        <f t="shared" si="475"/>
        <v>0</v>
      </c>
      <c r="BY171" s="8">
        <f t="shared" si="476"/>
        <v>0</v>
      </c>
      <c r="CA171" s="201">
        <f t="shared" si="477"/>
        <v>0</v>
      </c>
      <c r="CB171" s="201">
        <f t="shared" si="477"/>
        <v>0</v>
      </c>
      <c r="CC171" s="8">
        <f t="shared" si="478"/>
        <v>0</v>
      </c>
      <c r="CD171" s="8">
        <f t="shared" si="479"/>
        <v>0</v>
      </c>
      <c r="CF171" s="201">
        <f t="shared" si="480"/>
        <v>0</v>
      </c>
      <c r="CG171" s="201">
        <f t="shared" si="480"/>
        <v>0</v>
      </c>
      <c r="CH171" s="8">
        <f t="shared" si="481"/>
        <v>0</v>
      </c>
      <c r="CI171" s="8">
        <f t="shared" si="482"/>
        <v>0</v>
      </c>
      <c r="CK171" s="201">
        <f t="shared" si="483"/>
        <v>0</v>
      </c>
      <c r="CL171" s="201">
        <f t="shared" si="483"/>
        <v>0</v>
      </c>
      <c r="CM171" s="8">
        <f t="shared" si="484"/>
        <v>0</v>
      </c>
      <c r="CN171" s="8">
        <f t="shared" si="485"/>
        <v>0</v>
      </c>
      <c r="CP171" s="201">
        <f t="shared" si="486"/>
        <v>0</v>
      </c>
      <c r="CQ171" s="201">
        <f t="shared" si="486"/>
        <v>0</v>
      </c>
      <c r="CR171" s="8">
        <f t="shared" si="487"/>
        <v>0</v>
      </c>
      <c r="CS171" s="8">
        <f t="shared" si="488"/>
        <v>0</v>
      </c>
      <c r="CU171" s="201">
        <f t="shared" si="489"/>
        <v>0</v>
      </c>
      <c r="CV171" s="201">
        <f t="shared" si="489"/>
        <v>0</v>
      </c>
      <c r="CW171" s="8">
        <f t="shared" si="490"/>
        <v>0</v>
      </c>
      <c r="CX171" s="8">
        <f t="shared" si="491"/>
        <v>0</v>
      </c>
      <c r="CZ171" s="201">
        <f t="shared" si="492"/>
        <v>0</v>
      </c>
      <c r="DA171" s="201">
        <f t="shared" si="492"/>
        <v>0</v>
      </c>
      <c r="DB171" s="8">
        <f t="shared" si="493"/>
        <v>0</v>
      </c>
      <c r="DC171" s="8">
        <f t="shared" si="494"/>
        <v>0</v>
      </c>
      <c r="DE171" s="201">
        <f t="shared" si="495"/>
        <v>0</v>
      </c>
      <c r="DF171" s="201">
        <f t="shared" si="495"/>
        <v>0</v>
      </c>
      <c r="DG171" s="8">
        <f t="shared" si="496"/>
        <v>0</v>
      </c>
      <c r="DH171" s="8">
        <f t="shared" si="497"/>
        <v>0</v>
      </c>
      <c r="DJ171" s="201">
        <f t="shared" si="498"/>
        <v>0</v>
      </c>
      <c r="DK171" s="201">
        <f t="shared" si="498"/>
        <v>0</v>
      </c>
      <c r="DL171" s="8">
        <f t="shared" si="499"/>
        <v>0</v>
      </c>
      <c r="DM171" s="8">
        <f t="shared" si="500"/>
        <v>0</v>
      </c>
      <c r="DO171" s="201">
        <f t="shared" si="501"/>
        <v>0</v>
      </c>
      <c r="DP171" s="201">
        <f t="shared" si="501"/>
        <v>0</v>
      </c>
      <c r="DQ171" s="8">
        <f t="shared" si="502"/>
        <v>0</v>
      </c>
      <c r="DR171" s="8">
        <f t="shared" si="503"/>
        <v>0</v>
      </c>
      <c r="DT171" s="51">
        <f t="shared" si="507"/>
        <v>0</v>
      </c>
      <c r="DU171" s="50">
        <f t="shared" si="438"/>
        <v>0</v>
      </c>
      <c r="DV171" s="51">
        <v>0</v>
      </c>
      <c r="DW171" s="50">
        <f t="shared" si="439"/>
        <v>0</v>
      </c>
      <c r="DX171" s="51">
        <f t="shared" si="440"/>
        <v>0</v>
      </c>
      <c r="DY171" s="52">
        <f t="shared" si="440"/>
        <v>0</v>
      </c>
      <c r="DZ171" s="307">
        <f t="shared" si="436"/>
        <v>0</v>
      </c>
    </row>
    <row r="172" spans="1:130" ht="18" customHeight="1" x14ac:dyDescent="0.3">
      <c r="B172" s="438"/>
      <c r="C172" s="435"/>
      <c r="D172" s="67"/>
      <c r="E172" s="239"/>
      <c r="F172" s="55"/>
      <c r="G172" s="55"/>
      <c r="H172" s="55"/>
      <c r="I172" s="56"/>
      <c r="J172" s="56"/>
      <c r="K172" s="68"/>
      <c r="L172" s="56"/>
      <c r="M172" s="57"/>
      <c r="N172" s="375"/>
      <c r="O172" s="214"/>
      <c r="P172" s="8">
        <f t="shared" si="505"/>
        <v>0</v>
      </c>
      <c r="Q172" s="8">
        <f t="shared" si="506"/>
        <v>0</v>
      </c>
      <c r="R172" s="63"/>
      <c r="S172" s="201">
        <f t="shared" si="441"/>
        <v>0</v>
      </c>
      <c r="T172" s="201">
        <f t="shared" si="441"/>
        <v>0</v>
      </c>
      <c r="U172" s="8">
        <f t="shared" si="442"/>
        <v>0</v>
      </c>
      <c r="V172" s="8">
        <f t="shared" si="443"/>
        <v>0</v>
      </c>
      <c r="W172" s="63"/>
      <c r="X172" s="201">
        <f t="shared" si="444"/>
        <v>0</v>
      </c>
      <c r="Y172" s="201">
        <f t="shared" si="444"/>
        <v>0</v>
      </c>
      <c r="Z172" s="8">
        <f t="shared" si="445"/>
        <v>0</v>
      </c>
      <c r="AA172" s="8">
        <f t="shared" si="446"/>
        <v>0</v>
      </c>
      <c r="AB172" s="60"/>
      <c r="AC172" s="201">
        <f t="shared" si="447"/>
        <v>0</v>
      </c>
      <c r="AD172" s="201">
        <f t="shared" si="447"/>
        <v>0</v>
      </c>
      <c r="AE172" s="8">
        <f t="shared" si="448"/>
        <v>0</v>
      </c>
      <c r="AF172" s="8">
        <f t="shared" si="449"/>
        <v>0</v>
      </c>
      <c r="AH172" s="201">
        <f t="shared" si="450"/>
        <v>0</v>
      </c>
      <c r="AI172" s="201">
        <f t="shared" si="450"/>
        <v>0</v>
      </c>
      <c r="AJ172" s="8">
        <f t="shared" si="451"/>
        <v>0</v>
      </c>
      <c r="AK172" s="8">
        <f t="shared" si="452"/>
        <v>0</v>
      </c>
      <c r="AM172" s="201">
        <f t="shared" si="453"/>
        <v>0</v>
      </c>
      <c r="AN172" s="201">
        <f t="shared" si="453"/>
        <v>0</v>
      </c>
      <c r="AO172" s="8">
        <f t="shared" si="454"/>
        <v>0</v>
      </c>
      <c r="AP172" s="8">
        <f t="shared" si="455"/>
        <v>0</v>
      </c>
      <c r="AR172" s="201">
        <f t="shared" si="456"/>
        <v>0</v>
      </c>
      <c r="AS172" s="201">
        <f t="shared" si="456"/>
        <v>0</v>
      </c>
      <c r="AT172" s="8">
        <f t="shared" si="457"/>
        <v>0</v>
      </c>
      <c r="AU172" s="8">
        <f t="shared" si="458"/>
        <v>0</v>
      </c>
      <c r="AW172" s="201">
        <f t="shared" si="459"/>
        <v>0</v>
      </c>
      <c r="AX172" s="201">
        <f t="shared" si="459"/>
        <v>0</v>
      </c>
      <c r="AY172" s="8">
        <f t="shared" si="460"/>
        <v>0</v>
      </c>
      <c r="AZ172" s="8">
        <f t="shared" si="461"/>
        <v>0</v>
      </c>
      <c r="BB172" s="201">
        <f t="shared" si="462"/>
        <v>0</v>
      </c>
      <c r="BC172" s="201">
        <f t="shared" si="462"/>
        <v>0</v>
      </c>
      <c r="BD172" s="8">
        <f t="shared" si="463"/>
        <v>0</v>
      </c>
      <c r="BE172" s="8">
        <f t="shared" si="464"/>
        <v>0</v>
      </c>
      <c r="BG172" s="201">
        <f t="shared" si="465"/>
        <v>0</v>
      </c>
      <c r="BH172" s="201">
        <f t="shared" si="465"/>
        <v>0</v>
      </c>
      <c r="BI172" s="8">
        <f t="shared" si="466"/>
        <v>0</v>
      </c>
      <c r="BJ172" s="8">
        <f t="shared" si="467"/>
        <v>0</v>
      </c>
      <c r="BL172" s="201">
        <f t="shared" si="468"/>
        <v>0</v>
      </c>
      <c r="BM172" s="201">
        <f t="shared" si="468"/>
        <v>0</v>
      </c>
      <c r="BN172" s="8">
        <f t="shared" si="469"/>
        <v>0</v>
      </c>
      <c r="BO172" s="8">
        <f t="shared" si="470"/>
        <v>0</v>
      </c>
      <c r="BQ172" s="201">
        <f t="shared" si="471"/>
        <v>0</v>
      </c>
      <c r="BR172" s="201">
        <f t="shared" si="471"/>
        <v>0</v>
      </c>
      <c r="BS172" s="8">
        <f t="shared" si="472"/>
        <v>0</v>
      </c>
      <c r="BT172" s="8">
        <f t="shared" si="473"/>
        <v>0</v>
      </c>
      <c r="BV172" s="201">
        <f t="shared" si="474"/>
        <v>0</v>
      </c>
      <c r="BW172" s="201">
        <f t="shared" si="474"/>
        <v>0</v>
      </c>
      <c r="BX172" s="8">
        <f t="shared" si="475"/>
        <v>0</v>
      </c>
      <c r="BY172" s="8">
        <f t="shared" si="476"/>
        <v>0</v>
      </c>
      <c r="CA172" s="201">
        <f t="shared" si="477"/>
        <v>0</v>
      </c>
      <c r="CB172" s="201">
        <f t="shared" si="477"/>
        <v>0</v>
      </c>
      <c r="CC172" s="8">
        <f t="shared" si="478"/>
        <v>0</v>
      </c>
      <c r="CD172" s="8">
        <f t="shared" si="479"/>
        <v>0</v>
      </c>
      <c r="CF172" s="201">
        <f t="shared" si="480"/>
        <v>0</v>
      </c>
      <c r="CG172" s="201">
        <f t="shared" si="480"/>
        <v>0</v>
      </c>
      <c r="CH172" s="8">
        <f t="shared" si="481"/>
        <v>0</v>
      </c>
      <c r="CI172" s="8">
        <f t="shared" si="482"/>
        <v>0</v>
      </c>
      <c r="CK172" s="201">
        <f t="shared" si="483"/>
        <v>0</v>
      </c>
      <c r="CL172" s="201">
        <f t="shared" si="483"/>
        <v>0</v>
      </c>
      <c r="CM172" s="8">
        <f t="shared" si="484"/>
        <v>0</v>
      </c>
      <c r="CN172" s="8">
        <f t="shared" si="485"/>
        <v>0</v>
      </c>
      <c r="CP172" s="201">
        <f t="shared" si="486"/>
        <v>0</v>
      </c>
      <c r="CQ172" s="201">
        <f t="shared" si="486"/>
        <v>0</v>
      </c>
      <c r="CR172" s="8">
        <f t="shared" si="487"/>
        <v>0</v>
      </c>
      <c r="CS172" s="8">
        <f t="shared" si="488"/>
        <v>0</v>
      </c>
      <c r="CU172" s="201">
        <f t="shared" si="489"/>
        <v>0</v>
      </c>
      <c r="CV172" s="201">
        <f t="shared" si="489"/>
        <v>0</v>
      </c>
      <c r="CW172" s="8">
        <f t="shared" si="490"/>
        <v>0</v>
      </c>
      <c r="CX172" s="8">
        <f t="shared" si="491"/>
        <v>0</v>
      </c>
      <c r="CZ172" s="201">
        <f t="shared" si="492"/>
        <v>0</v>
      </c>
      <c r="DA172" s="201">
        <f t="shared" si="492"/>
        <v>0</v>
      </c>
      <c r="DB172" s="8">
        <f t="shared" si="493"/>
        <v>0</v>
      </c>
      <c r="DC172" s="8">
        <f t="shared" si="494"/>
        <v>0</v>
      </c>
      <c r="DE172" s="201">
        <f t="shared" si="495"/>
        <v>0</v>
      </c>
      <c r="DF172" s="201">
        <f t="shared" si="495"/>
        <v>0</v>
      </c>
      <c r="DG172" s="8">
        <f t="shared" si="496"/>
        <v>0</v>
      </c>
      <c r="DH172" s="8">
        <f t="shared" si="497"/>
        <v>0</v>
      </c>
      <c r="DJ172" s="201">
        <f t="shared" si="498"/>
        <v>0</v>
      </c>
      <c r="DK172" s="201">
        <f t="shared" si="498"/>
        <v>0</v>
      </c>
      <c r="DL172" s="8">
        <f t="shared" si="499"/>
        <v>0</v>
      </c>
      <c r="DM172" s="8">
        <f t="shared" si="500"/>
        <v>0</v>
      </c>
      <c r="DO172" s="201">
        <f t="shared" si="501"/>
        <v>0</v>
      </c>
      <c r="DP172" s="201">
        <f t="shared" si="501"/>
        <v>0</v>
      </c>
      <c r="DQ172" s="8">
        <f t="shared" si="502"/>
        <v>0</v>
      </c>
      <c r="DR172" s="8">
        <f t="shared" si="503"/>
        <v>0</v>
      </c>
      <c r="DT172" s="51">
        <f t="shared" si="507"/>
        <v>0</v>
      </c>
      <c r="DU172" s="50">
        <f t="shared" si="438"/>
        <v>0</v>
      </c>
      <c r="DV172" s="51">
        <v>0</v>
      </c>
      <c r="DW172" s="50">
        <f t="shared" si="439"/>
        <v>0</v>
      </c>
      <c r="DX172" s="51">
        <f t="shared" si="440"/>
        <v>0</v>
      </c>
      <c r="DY172" s="52">
        <f t="shared" si="440"/>
        <v>0</v>
      </c>
      <c r="DZ172" s="307">
        <f t="shared" si="436"/>
        <v>0</v>
      </c>
    </row>
    <row r="173" spans="1:130" ht="18" customHeight="1" thickBot="1" x14ac:dyDescent="0.35">
      <c r="B173" s="438"/>
      <c r="C173" s="435"/>
      <c r="D173" s="67"/>
      <c r="E173" s="239"/>
      <c r="F173" s="55"/>
      <c r="G173" s="55"/>
      <c r="H173" s="55"/>
      <c r="I173" s="56"/>
      <c r="J173" s="56"/>
      <c r="K173" s="68"/>
      <c r="L173" s="56"/>
      <c r="M173" s="57"/>
      <c r="N173" s="375"/>
      <c r="O173" s="214"/>
      <c r="P173" s="8">
        <f t="shared" si="505"/>
        <v>0</v>
      </c>
      <c r="Q173" s="8">
        <f t="shared" si="506"/>
        <v>0</v>
      </c>
      <c r="R173" s="63"/>
      <c r="S173" s="201">
        <f t="shared" si="441"/>
        <v>0</v>
      </c>
      <c r="T173" s="201">
        <f t="shared" si="441"/>
        <v>0</v>
      </c>
      <c r="U173" s="8">
        <f t="shared" si="442"/>
        <v>0</v>
      </c>
      <c r="V173" s="8">
        <f t="shared" si="443"/>
        <v>0</v>
      </c>
      <c r="W173" s="63"/>
      <c r="X173" s="201">
        <f t="shared" si="444"/>
        <v>0</v>
      </c>
      <c r="Y173" s="201">
        <f t="shared" si="444"/>
        <v>0</v>
      </c>
      <c r="Z173" s="8">
        <f t="shared" si="445"/>
        <v>0</v>
      </c>
      <c r="AA173" s="8">
        <f t="shared" si="446"/>
        <v>0</v>
      </c>
      <c r="AB173" s="60"/>
      <c r="AC173" s="201">
        <f t="shared" si="447"/>
        <v>0</v>
      </c>
      <c r="AD173" s="201">
        <f t="shared" si="447"/>
        <v>0</v>
      </c>
      <c r="AE173" s="8">
        <f t="shared" si="448"/>
        <v>0</v>
      </c>
      <c r="AF173" s="8">
        <f t="shared" si="449"/>
        <v>0</v>
      </c>
      <c r="AH173" s="201">
        <f t="shared" si="450"/>
        <v>0</v>
      </c>
      <c r="AI173" s="201">
        <f t="shared" si="450"/>
        <v>0</v>
      </c>
      <c r="AJ173" s="8">
        <f t="shared" si="451"/>
        <v>0</v>
      </c>
      <c r="AK173" s="8">
        <f t="shared" si="452"/>
        <v>0</v>
      </c>
      <c r="AM173" s="201">
        <f t="shared" si="453"/>
        <v>0</v>
      </c>
      <c r="AN173" s="201">
        <f t="shared" si="453"/>
        <v>0</v>
      </c>
      <c r="AO173" s="8">
        <f t="shared" si="454"/>
        <v>0</v>
      </c>
      <c r="AP173" s="8">
        <f t="shared" si="455"/>
        <v>0</v>
      </c>
      <c r="AR173" s="201">
        <f t="shared" si="456"/>
        <v>0</v>
      </c>
      <c r="AS173" s="201">
        <f t="shared" si="456"/>
        <v>0</v>
      </c>
      <c r="AT173" s="8">
        <f t="shared" si="457"/>
        <v>0</v>
      </c>
      <c r="AU173" s="8">
        <f t="shared" si="458"/>
        <v>0</v>
      </c>
      <c r="AW173" s="201">
        <f t="shared" si="459"/>
        <v>0</v>
      </c>
      <c r="AX173" s="201">
        <f t="shared" si="459"/>
        <v>0</v>
      </c>
      <c r="AY173" s="8">
        <f t="shared" si="460"/>
        <v>0</v>
      </c>
      <c r="AZ173" s="8">
        <f t="shared" si="461"/>
        <v>0</v>
      </c>
      <c r="BB173" s="201">
        <f t="shared" si="462"/>
        <v>0</v>
      </c>
      <c r="BC173" s="201">
        <f t="shared" si="462"/>
        <v>0</v>
      </c>
      <c r="BD173" s="8">
        <f t="shared" si="463"/>
        <v>0</v>
      </c>
      <c r="BE173" s="8">
        <f t="shared" si="464"/>
        <v>0</v>
      </c>
      <c r="BG173" s="201">
        <f t="shared" si="465"/>
        <v>0</v>
      </c>
      <c r="BH173" s="201">
        <f t="shared" si="465"/>
        <v>0</v>
      </c>
      <c r="BI173" s="8">
        <f t="shared" si="466"/>
        <v>0</v>
      </c>
      <c r="BJ173" s="8">
        <f t="shared" si="467"/>
        <v>0</v>
      </c>
      <c r="BL173" s="201">
        <f t="shared" si="468"/>
        <v>0</v>
      </c>
      <c r="BM173" s="201">
        <f t="shared" si="468"/>
        <v>0</v>
      </c>
      <c r="BN173" s="8">
        <f t="shared" si="469"/>
        <v>0</v>
      </c>
      <c r="BO173" s="8">
        <f t="shared" si="470"/>
        <v>0</v>
      </c>
      <c r="BQ173" s="201">
        <f t="shared" si="471"/>
        <v>0</v>
      </c>
      <c r="BR173" s="201">
        <f t="shared" si="471"/>
        <v>0</v>
      </c>
      <c r="BS173" s="8">
        <f t="shared" si="472"/>
        <v>0</v>
      </c>
      <c r="BT173" s="8">
        <f t="shared" si="473"/>
        <v>0</v>
      </c>
      <c r="BV173" s="201">
        <f t="shared" si="474"/>
        <v>0</v>
      </c>
      <c r="BW173" s="201">
        <f t="shared" si="474"/>
        <v>0</v>
      </c>
      <c r="BX173" s="8">
        <f t="shared" si="475"/>
        <v>0</v>
      </c>
      <c r="BY173" s="8">
        <f t="shared" si="476"/>
        <v>0</v>
      </c>
      <c r="CA173" s="201">
        <f t="shared" si="477"/>
        <v>0</v>
      </c>
      <c r="CB173" s="201">
        <f t="shared" si="477"/>
        <v>0</v>
      </c>
      <c r="CC173" s="8">
        <f t="shared" si="478"/>
        <v>0</v>
      </c>
      <c r="CD173" s="8">
        <f t="shared" si="479"/>
        <v>0</v>
      </c>
      <c r="CF173" s="201">
        <f t="shared" si="480"/>
        <v>0</v>
      </c>
      <c r="CG173" s="201">
        <f t="shared" si="480"/>
        <v>0</v>
      </c>
      <c r="CH173" s="8">
        <f t="shared" si="481"/>
        <v>0</v>
      </c>
      <c r="CI173" s="8">
        <f t="shared" si="482"/>
        <v>0</v>
      </c>
      <c r="CK173" s="201">
        <f t="shared" si="483"/>
        <v>0</v>
      </c>
      <c r="CL173" s="201">
        <f t="shared" si="483"/>
        <v>0</v>
      </c>
      <c r="CM173" s="8">
        <f t="shared" si="484"/>
        <v>0</v>
      </c>
      <c r="CN173" s="8">
        <f t="shared" si="485"/>
        <v>0</v>
      </c>
      <c r="CP173" s="201">
        <f t="shared" si="486"/>
        <v>0</v>
      </c>
      <c r="CQ173" s="201">
        <f t="shared" si="486"/>
        <v>0</v>
      </c>
      <c r="CR173" s="8">
        <f t="shared" si="487"/>
        <v>0</v>
      </c>
      <c r="CS173" s="8">
        <f t="shared" si="488"/>
        <v>0</v>
      </c>
      <c r="CU173" s="201">
        <f t="shared" si="489"/>
        <v>0</v>
      </c>
      <c r="CV173" s="201">
        <f t="shared" si="489"/>
        <v>0</v>
      </c>
      <c r="CW173" s="8">
        <f t="shared" si="490"/>
        <v>0</v>
      </c>
      <c r="CX173" s="8">
        <f t="shared" si="491"/>
        <v>0</v>
      </c>
      <c r="CZ173" s="201">
        <f t="shared" si="492"/>
        <v>0</v>
      </c>
      <c r="DA173" s="201">
        <f t="shared" si="492"/>
        <v>0</v>
      </c>
      <c r="DB173" s="8">
        <f t="shared" si="493"/>
        <v>0</v>
      </c>
      <c r="DC173" s="8">
        <f t="shared" si="494"/>
        <v>0</v>
      </c>
      <c r="DE173" s="201">
        <f t="shared" si="495"/>
        <v>0</v>
      </c>
      <c r="DF173" s="201">
        <f t="shared" si="495"/>
        <v>0</v>
      </c>
      <c r="DG173" s="8">
        <f t="shared" si="496"/>
        <v>0</v>
      </c>
      <c r="DH173" s="8">
        <f t="shared" si="497"/>
        <v>0</v>
      </c>
      <c r="DJ173" s="201">
        <f t="shared" si="498"/>
        <v>0</v>
      </c>
      <c r="DK173" s="201">
        <f t="shared" si="498"/>
        <v>0</v>
      </c>
      <c r="DL173" s="8">
        <f t="shared" si="499"/>
        <v>0</v>
      </c>
      <c r="DM173" s="8">
        <f t="shared" si="500"/>
        <v>0</v>
      </c>
      <c r="DO173" s="201">
        <f t="shared" si="501"/>
        <v>0</v>
      </c>
      <c r="DP173" s="201">
        <f t="shared" si="501"/>
        <v>0</v>
      </c>
      <c r="DQ173" s="8">
        <f t="shared" si="502"/>
        <v>0</v>
      </c>
      <c r="DR173" s="8">
        <f t="shared" si="503"/>
        <v>0</v>
      </c>
      <c r="DT173" s="51">
        <f t="shared" si="507"/>
        <v>0</v>
      </c>
      <c r="DU173" s="50">
        <f t="shared" si="438"/>
        <v>0</v>
      </c>
      <c r="DV173" s="51">
        <v>0</v>
      </c>
      <c r="DW173" s="50">
        <f t="shared" si="439"/>
        <v>0</v>
      </c>
      <c r="DX173" s="51">
        <f t="shared" si="440"/>
        <v>0</v>
      </c>
      <c r="DY173" s="52">
        <f t="shared" si="440"/>
        <v>0</v>
      </c>
      <c r="DZ173" s="307">
        <f t="shared" si="436"/>
        <v>0</v>
      </c>
    </row>
    <row r="174" spans="1:130" s="72" customFormat="1" ht="32.4" customHeight="1" thickBot="1" x14ac:dyDescent="0.35">
      <c r="B174" s="436" t="s">
        <v>104</v>
      </c>
      <c r="C174" s="276" t="str">
        <f>B162</f>
        <v>Transport</v>
      </c>
      <c r="D174" s="445"/>
      <c r="E174" s="242"/>
      <c r="F174" s="73"/>
      <c r="G174" s="73"/>
      <c r="H174" s="73"/>
      <c r="I174" s="73"/>
      <c r="J174" s="73"/>
      <c r="K174" s="74"/>
      <c r="L174" s="73"/>
      <c r="M174" s="75"/>
      <c r="N174" s="396">
        <f>P18</f>
        <v>2015</v>
      </c>
      <c r="O174" s="428"/>
      <c r="P174" s="95">
        <f>SUM(P164:P173)</f>
        <v>0</v>
      </c>
      <c r="Q174" s="95">
        <f>SUM(Q164:Q173)</f>
        <v>0</v>
      </c>
      <c r="R174" s="78"/>
      <c r="S174" s="294">
        <f>U18</f>
        <v>2016</v>
      </c>
      <c r="T174" s="294"/>
      <c r="U174" s="76">
        <f>SUM(U164:U173)</f>
        <v>0</v>
      </c>
      <c r="V174" s="77">
        <f>SUM(V163:V173)</f>
        <v>0</v>
      </c>
      <c r="W174" s="78"/>
      <c r="X174" s="391">
        <f>Z18</f>
        <v>2017</v>
      </c>
      <c r="Y174" s="277"/>
      <c r="Z174" s="76">
        <f>SUM(Z163:Z166)</f>
        <v>0</v>
      </c>
      <c r="AA174" s="77">
        <f>SUM(AA163:AA173)</f>
        <v>0</v>
      </c>
      <c r="AB174" s="79"/>
      <c r="AC174" s="391">
        <f>AE18</f>
        <v>2018</v>
      </c>
      <c r="AD174" s="277"/>
      <c r="AE174" s="76">
        <f>SUM(AE163:AE166)</f>
        <v>0</v>
      </c>
      <c r="AF174" s="77">
        <f>SUM(AF163:AF173)</f>
        <v>0</v>
      </c>
      <c r="AH174" s="391">
        <f>AJ18</f>
        <v>2019</v>
      </c>
      <c r="AI174" s="277"/>
      <c r="AJ174" s="76">
        <f>SUM(AJ163:AJ166)</f>
        <v>0</v>
      </c>
      <c r="AK174" s="77">
        <f>SUM(AK163:AK173)</f>
        <v>0</v>
      </c>
      <c r="AM174" s="391">
        <f>AO18</f>
        <v>2020</v>
      </c>
      <c r="AN174" s="277"/>
      <c r="AO174" s="76">
        <f>SUM(AO163:AO166)</f>
        <v>0</v>
      </c>
      <c r="AP174" s="77">
        <f>SUM(AP163:AP173)</f>
        <v>0</v>
      </c>
      <c r="AR174" s="391">
        <f>AT18</f>
        <v>2021</v>
      </c>
      <c r="AS174" s="277"/>
      <c r="AT174" s="76">
        <f>SUM(AT163:AT166)</f>
        <v>0</v>
      </c>
      <c r="AU174" s="77">
        <f>SUM(AU163:AU173)</f>
        <v>0</v>
      </c>
      <c r="AW174" s="391">
        <f>AY18</f>
        <v>2022</v>
      </c>
      <c r="AX174" s="277"/>
      <c r="AY174" s="76">
        <f>SUM(AY163:AY166)</f>
        <v>0</v>
      </c>
      <c r="AZ174" s="77">
        <f>SUM(AZ163:AZ173)</f>
        <v>0</v>
      </c>
      <c r="BB174" s="391">
        <f>BD18</f>
        <v>2023</v>
      </c>
      <c r="BC174" s="277"/>
      <c r="BD174" s="76">
        <f>SUM(BD163:BD166)</f>
        <v>0</v>
      </c>
      <c r="BE174" s="77">
        <f>SUM(BE163:BE173)</f>
        <v>0</v>
      </c>
      <c r="BG174" s="391">
        <f>BI18</f>
        <v>2024</v>
      </c>
      <c r="BH174" s="277"/>
      <c r="BI174" s="76">
        <f>SUM(BI163:BI166)</f>
        <v>0</v>
      </c>
      <c r="BJ174" s="77">
        <f>SUM(BJ163:BJ173)</f>
        <v>0</v>
      </c>
      <c r="BL174" s="391">
        <f>BN18</f>
        <v>2025</v>
      </c>
      <c r="BM174" s="277"/>
      <c r="BN174" s="76">
        <f>SUM(BN163:BN166)</f>
        <v>0</v>
      </c>
      <c r="BO174" s="77">
        <f>SUM(BO163:BO173)</f>
        <v>0</v>
      </c>
      <c r="BQ174" s="391">
        <f>BS18</f>
        <v>2026</v>
      </c>
      <c r="BR174" s="277"/>
      <c r="BS174" s="76">
        <f>SUM(BS163:BS166)</f>
        <v>0</v>
      </c>
      <c r="BT174" s="77">
        <f>SUM(BT163:BT173)</f>
        <v>0</v>
      </c>
      <c r="BV174" s="391">
        <f>BX18</f>
        <v>2027</v>
      </c>
      <c r="BW174" s="277"/>
      <c r="BX174" s="76">
        <f>SUM(BX163:BX166)</f>
        <v>0</v>
      </c>
      <c r="BY174" s="77">
        <f>SUM(BY163:BY173)</f>
        <v>0</v>
      </c>
      <c r="CA174" s="391">
        <f>CC18</f>
        <v>2028</v>
      </c>
      <c r="CB174" s="277"/>
      <c r="CC174" s="76">
        <f>SUM(CC163:CC166)</f>
        <v>0</v>
      </c>
      <c r="CD174" s="77">
        <f>SUM(CD163:CD173)</f>
        <v>0</v>
      </c>
      <c r="CF174" s="391">
        <f>CH18</f>
        <v>2029</v>
      </c>
      <c r="CG174" s="277"/>
      <c r="CH174" s="76">
        <f>SUM(CH163:CH166)</f>
        <v>0</v>
      </c>
      <c r="CI174" s="77">
        <f>SUM(CI163:CI173)</f>
        <v>0</v>
      </c>
      <c r="CK174" s="391">
        <f>CM18</f>
        <v>2030</v>
      </c>
      <c r="CL174" s="277"/>
      <c r="CM174" s="76">
        <f>SUM(CM163:CM166)</f>
        <v>0</v>
      </c>
      <c r="CN174" s="77">
        <f>SUM(CN163:CN173)</f>
        <v>0</v>
      </c>
      <c r="CP174" s="391">
        <f>CR18</f>
        <v>2031</v>
      </c>
      <c r="CQ174" s="277"/>
      <c r="CR174" s="76">
        <f>SUM(CR163:CR166)</f>
        <v>0</v>
      </c>
      <c r="CS174" s="77">
        <f>SUM(CS163:CS173)</f>
        <v>0</v>
      </c>
      <c r="CU174" s="391">
        <f>CW18</f>
        <v>2032</v>
      </c>
      <c r="CV174" s="277"/>
      <c r="CW174" s="76">
        <f>SUM(CW163:CW166)</f>
        <v>0</v>
      </c>
      <c r="CX174" s="77">
        <f>SUM(CX163:CX173)</f>
        <v>0</v>
      </c>
      <c r="CZ174" s="391">
        <f>DB18</f>
        <v>2033</v>
      </c>
      <c r="DA174" s="277"/>
      <c r="DB174" s="76">
        <f>SUM(DB163:DB166)</f>
        <v>0</v>
      </c>
      <c r="DC174" s="77">
        <f>SUM(DC163:DC173)</f>
        <v>0</v>
      </c>
      <c r="DE174" s="391">
        <f>DG18</f>
        <v>2034</v>
      </c>
      <c r="DF174" s="277"/>
      <c r="DG174" s="76">
        <f>SUM(DG163:DG166)</f>
        <v>0</v>
      </c>
      <c r="DH174" s="77">
        <f>SUM(DH163:DH173)</f>
        <v>0</v>
      </c>
      <c r="DJ174" s="391">
        <f>DL18</f>
        <v>2035</v>
      </c>
      <c r="DK174" s="277"/>
      <c r="DL174" s="76">
        <f>SUM(DL163:DL166)</f>
        <v>0</v>
      </c>
      <c r="DM174" s="77">
        <f>SUM(DM163:DM173)</f>
        <v>0</v>
      </c>
      <c r="DO174" s="391">
        <f>DQ18</f>
        <v>2036</v>
      </c>
      <c r="DP174" s="277"/>
      <c r="DQ174" s="76">
        <f>SUM(DQ163:DQ166)</f>
        <v>0</v>
      </c>
      <c r="DR174" s="77">
        <f>SUM(DR163:DR173)</f>
        <v>0</v>
      </c>
      <c r="DT174" s="80">
        <f t="shared" ref="DT174:DX174" si="508">SUM(DT163:DT173)</f>
        <v>0</v>
      </c>
      <c r="DU174" s="77">
        <f t="shared" si="508"/>
        <v>0</v>
      </c>
      <c r="DV174" s="80">
        <f t="shared" si="508"/>
        <v>0</v>
      </c>
      <c r="DW174" s="77">
        <f t="shared" si="508"/>
        <v>0</v>
      </c>
      <c r="DX174" s="80">
        <f t="shared" si="508"/>
        <v>0</v>
      </c>
      <c r="DY174" s="77">
        <f>SUM(Q174+V174+AA174+AF174+AK174+AP174+AU174+AZ174+BE174+BJ174+BO174+BT174+BY174+CD174+CI174+CN174+CS174+CX174+DC174+DH174+DM174+DR174)</f>
        <v>0</v>
      </c>
      <c r="DZ174" s="311" t="s">
        <v>53</v>
      </c>
    </row>
    <row r="175" spans="1:130" x14ac:dyDescent="0.3">
      <c r="P175" s="280" t="s">
        <v>17</v>
      </c>
      <c r="Q175" s="281" t="s">
        <v>18</v>
      </c>
      <c r="U175" s="280" t="s">
        <v>17</v>
      </c>
      <c r="V175" s="281" t="s">
        <v>18</v>
      </c>
      <c r="Z175" s="280" t="s">
        <v>17</v>
      </c>
      <c r="AA175" s="281" t="s">
        <v>18</v>
      </c>
      <c r="AE175" s="280" t="s">
        <v>17</v>
      </c>
      <c r="AF175" s="281" t="s">
        <v>18</v>
      </c>
      <c r="AJ175" s="280" t="s">
        <v>17</v>
      </c>
      <c r="AK175" s="281" t="s">
        <v>18</v>
      </c>
      <c r="AO175" s="280" t="s">
        <v>17</v>
      </c>
      <c r="AP175" s="281" t="s">
        <v>18</v>
      </c>
      <c r="AT175" s="280" t="s">
        <v>17</v>
      </c>
      <c r="AU175" s="281" t="s">
        <v>18</v>
      </c>
      <c r="AY175" s="280" t="s">
        <v>17</v>
      </c>
      <c r="AZ175" s="281" t="s">
        <v>18</v>
      </c>
      <c r="BD175" s="280" t="s">
        <v>17</v>
      </c>
      <c r="BE175" s="281" t="s">
        <v>18</v>
      </c>
      <c r="BI175" s="280" t="s">
        <v>17</v>
      </c>
      <c r="BJ175" s="281" t="s">
        <v>18</v>
      </c>
      <c r="BN175" s="280" t="s">
        <v>17</v>
      </c>
      <c r="BO175" s="281" t="s">
        <v>18</v>
      </c>
      <c r="BS175" s="280" t="s">
        <v>17</v>
      </c>
      <c r="BT175" s="281" t="s">
        <v>18</v>
      </c>
      <c r="BX175" s="280" t="s">
        <v>17</v>
      </c>
      <c r="BY175" s="281" t="s">
        <v>18</v>
      </c>
      <c r="CC175" s="280" t="s">
        <v>17</v>
      </c>
      <c r="CD175" s="281" t="s">
        <v>18</v>
      </c>
      <c r="CH175" s="280" t="s">
        <v>17</v>
      </c>
      <c r="CI175" s="281" t="s">
        <v>18</v>
      </c>
      <c r="CM175" s="280" t="s">
        <v>17</v>
      </c>
      <c r="CN175" s="281" t="s">
        <v>18</v>
      </c>
      <c r="CR175" s="280" t="s">
        <v>17</v>
      </c>
      <c r="CS175" s="281" t="s">
        <v>18</v>
      </c>
      <c r="CW175" s="280" t="s">
        <v>17</v>
      </c>
      <c r="CX175" s="281" t="s">
        <v>18</v>
      </c>
      <c r="DB175" s="280" t="s">
        <v>17</v>
      </c>
      <c r="DC175" s="281" t="s">
        <v>18</v>
      </c>
      <c r="DG175" s="280" t="s">
        <v>17</v>
      </c>
      <c r="DH175" s="281" t="s">
        <v>18</v>
      </c>
      <c r="DL175" s="280" t="s">
        <v>17</v>
      </c>
      <c r="DM175" s="281" t="s">
        <v>18</v>
      </c>
      <c r="DQ175" s="280" t="s">
        <v>17</v>
      </c>
      <c r="DR175" s="281" t="s">
        <v>18</v>
      </c>
      <c r="DT175" s="280" t="s">
        <v>17</v>
      </c>
      <c r="DU175" s="281" t="s">
        <v>18</v>
      </c>
      <c r="DV175" s="280" t="s">
        <v>17</v>
      </c>
      <c r="DW175" s="281" t="s">
        <v>18</v>
      </c>
      <c r="DX175" s="280" t="s">
        <v>17</v>
      </c>
      <c r="DY175" s="281" t="s">
        <v>18</v>
      </c>
    </row>
    <row r="176" spans="1:130" x14ac:dyDescent="0.3">
      <c r="I176" s="92"/>
      <c r="J176" s="92"/>
      <c r="L176" s="92"/>
    </row>
    <row r="177" spans="2:130" x14ac:dyDescent="0.3">
      <c r="I177" s="92"/>
      <c r="J177" s="92"/>
      <c r="L177" s="92"/>
    </row>
    <row r="178" spans="2:130" ht="26.4" customHeight="1" x14ac:dyDescent="0.3">
      <c r="I178" s="2"/>
      <c r="J178" s="2"/>
      <c r="L178" s="2"/>
      <c r="N178" s="392"/>
      <c r="O178" s="217"/>
      <c r="P178" s="282"/>
      <c r="Q178" s="83"/>
      <c r="R178" s="22"/>
      <c r="S178" s="380"/>
      <c r="T178" s="206"/>
      <c r="U178" s="282"/>
      <c r="V178" s="83"/>
      <c r="W178" s="22"/>
      <c r="X178" s="392"/>
      <c r="Y178" s="82"/>
      <c r="Z178" s="282"/>
      <c r="AA178" s="83"/>
      <c r="AB178" s="451"/>
      <c r="AC178" s="392"/>
      <c r="AD178" s="82"/>
      <c r="AE178" s="282"/>
      <c r="AF178" s="83"/>
      <c r="AH178" s="392"/>
      <c r="AI178" s="82"/>
      <c r="AJ178" s="282"/>
      <c r="AK178" s="83"/>
      <c r="AM178" s="392"/>
      <c r="AN178" s="82"/>
      <c r="AO178" s="282"/>
      <c r="AP178" s="83"/>
      <c r="AR178" s="392"/>
      <c r="AS178" s="82"/>
      <c r="AT178" s="282"/>
      <c r="AU178" s="83"/>
      <c r="AW178" s="392"/>
      <c r="AX178" s="82"/>
      <c r="AY178" s="282"/>
      <c r="AZ178" s="83"/>
      <c r="BB178" s="392"/>
      <c r="BC178" s="82"/>
      <c r="BD178" s="282"/>
      <c r="BE178" s="83"/>
      <c r="BG178" s="392"/>
      <c r="BH178" s="82"/>
      <c r="BI178" s="282"/>
      <c r="BJ178" s="83"/>
      <c r="BL178" s="392"/>
      <c r="BM178" s="82"/>
      <c r="BN178" s="282"/>
      <c r="BO178" s="83"/>
      <c r="BQ178" s="392"/>
      <c r="BR178" s="82"/>
      <c r="BS178" s="282"/>
      <c r="BT178" s="83"/>
      <c r="BV178" s="392"/>
      <c r="BW178" s="82"/>
      <c r="BX178" s="282"/>
      <c r="BY178" s="83"/>
      <c r="CA178" s="392"/>
      <c r="CB178" s="82"/>
      <c r="CC178" s="282"/>
      <c r="CD178" s="83"/>
      <c r="CF178" s="392"/>
      <c r="CG178" s="82"/>
      <c r="CH178" s="282"/>
      <c r="CI178" s="83"/>
      <c r="CK178" s="392"/>
      <c r="CL178" s="82"/>
      <c r="CM178" s="282"/>
      <c r="CN178" s="83"/>
      <c r="CP178" s="392"/>
      <c r="CQ178" s="82"/>
      <c r="CR178" s="282"/>
      <c r="CS178" s="83"/>
      <c r="CU178" s="392"/>
      <c r="CV178" s="82"/>
      <c r="CW178" s="282"/>
      <c r="CX178" s="83"/>
      <c r="CZ178" s="392"/>
      <c r="DA178" s="82"/>
      <c r="DB178" s="282"/>
      <c r="DC178" s="83"/>
      <c r="DE178" s="392"/>
      <c r="DF178" s="82"/>
      <c r="DG178" s="282"/>
      <c r="DH178" s="83"/>
      <c r="DJ178" s="392"/>
      <c r="DK178" s="82"/>
      <c r="DL178" s="282"/>
      <c r="DM178" s="83"/>
      <c r="DO178" s="392"/>
      <c r="DP178" s="82"/>
      <c r="DQ178" s="282"/>
      <c r="DR178" s="83"/>
      <c r="DT178" s="605" t="s">
        <v>12</v>
      </c>
      <c r="DU178" s="606"/>
      <c r="DV178" s="605" t="s">
        <v>13</v>
      </c>
      <c r="DW178" s="606"/>
      <c r="DX178" s="603" t="s">
        <v>14</v>
      </c>
      <c r="DY178" s="604"/>
    </row>
    <row r="179" spans="2:130" ht="15" thickBot="1" x14ac:dyDescent="0.35">
      <c r="I179" s="2"/>
      <c r="J179" s="2"/>
      <c r="L179" s="2"/>
      <c r="N179" s="388" t="s">
        <v>15</v>
      </c>
      <c r="O179" s="211" t="s">
        <v>16</v>
      </c>
      <c r="P179" s="31" t="s">
        <v>17</v>
      </c>
      <c r="Q179" s="32" t="s">
        <v>18</v>
      </c>
      <c r="R179" s="22"/>
      <c r="S179" s="30" t="s">
        <v>15</v>
      </c>
      <c r="T179" s="31" t="s">
        <v>16</v>
      </c>
      <c r="U179" s="31" t="s">
        <v>17</v>
      </c>
      <c r="V179" s="32" t="s">
        <v>18</v>
      </c>
      <c r="W179" s="22"/>
      <c r="X179" s="388" t="s">
        <v>15</v>
      </c>
      <c r="Y179" s="31" t="s">
        <v>16</v>
      </c>
      <c r="Z179" s="31" t="s">
        <v>17</v>
      </c>
      <c r="AA179" s="32" t="s">
        <v>18</v>
      </c>
      <c r="AB179" s="451"/>
      <c r="AC179" s="388" t="s">
        <v>15</v>
      </c>
      <c r="AD179" s="31" t="s">
        <v>16</v>
      </c>
      <c r="AE179" s="31" t="s">
        <v>17</v>
      </c>
      <c r="AF179" s="32" t="s">
        <v>18</v>
      </c>
      <c r="AH179" s="388" t="s">
        <v>15</v>
      </c>
      <c r="AI179" s="31" t="s">
        <v>16</v>
      </c>
      <c r="AJ179" s="31" t="s">
        <v>17</v>
      </c>
      <c r="AK179" s="32" t="s">
        <v>18</v>
      </c>
      <c r="AM179" s="388" t="s">
        <v>15</v>
      </c>
      <c r="AN179" s="31" t="s">
        <v>16</v>
      </c>
      <c r="AO179" s="31" t="s">
        <v>17</v>
      </c>
      <c r="AP179" s="32" t="s">
        <v>18</v>
      </c>
      <c r="AR179" s="388" t="s">
        <v>15</v>
      </c>
      <c r="AS179" s="31" t="s">
        <v>16</v>
      </c>
      <c r="AT179" s="31" t="s">
        <v>17</v>
      </c>
      <c r="AU179" s="32" t="s">
        <v>18</v>
      </c>
      <c r="AW179" s="388" t="s">
        <v>15</v>
      </c>
      <c r="AX179" s="31" t="s">
        <v>16</v>
      </c>
      <c r="AY179" s="31" t="s">
        <v>17</v>
      </c>
      <c r="AZ179" s="32" t="s">
        <v>18</v>
      </c>
      <c r="BB179" s="388" t="s">
        <v>15</v>
      </c>
      <c r="BC179" s="31" t="s">
        <v>16</v>
      </c>
      <c r="BD179" s="31" t="s">
        <v>17</v>
      </c>
      <c r="BE179" s="32" t="s">
        <v>18</v>
      </c>
      <c r="BG179" s="388" t="s">
        <v>15</v>
      </c>
      <c r="BH179" s="31" t="s">
        <v>16</v>
      </c>
      <c r="BI179" s="31" t="s">
        <v>17</v>
      </c>
      <c r="BJ179" s="32" t="s">
        <v>18</v>
      </c>
      <c r="BL179" s="388" t="s">
        <v>15</v>
      </c>
      <c r="BM179" s="31" t="s">
        <v>16</v>
      </c>
      <c r="BN179" s="31" t="s">
        <v>17</v>
      </c>
      <c r="BO179" s="32" t="s">
        <v>18</v>
      </c>
      <c r="BQ179" s="388" t="s">
        <v>15</v>
      </c>
      <c r="BR179" s="31" t="s">
        <v>16</v>
      </c>
      <c r="BS179" s="31" t="s">
        <v>17</v>
      </c>
      <c r="BT179" s="32" t="s">
        <v>18</v>
      </c>
      <c r="BV179" s="388" t="s">
        <v>15</v>
      </c>
      <c r="BW179" s="31" t="s">
        <v>16</v>
      </c>
      <c r="BX179" s="31" t="s">
        <v>17</v>
      </c>
      <c r="BY179" s="32" t="s">
        <v>18</v>
      </c>
      <c r="CA179" s="388" t="s">
        <v>15</v>
      </c>
      <c r="CB179" s="31" t="s">
        <v>16</v>
      </c>
      <c r="CC179" s="31" t="s">
        <v>17</v>
      </c>
      <c r="CD179" s="32" t="s">
        <v>18</v>
      </c>
      <c r="CF179" s="388" t="s">
        <v>15</v>
      </c>
      <c r="CG179" s="31" t="s">
        <v>16</v>
      </c>
      <c r="CH179" s="31" t="s">
        <v>17</v>
      </c>
      <c r="CI179" s="32" t="s">
        <v>18</v>
      </c>
      <c r="CK179" s="388" t="s">
        <v>15</v>
      </c>
      <c r="CL179" s="31" t="s">
        <v>16</v>
      </c>
      <c r="CM179" s="31" t="s">
        <v>17</v>
      </c>
      <c r="CN179" s="32" t="s">
        <v>18</v>
      </c>
      <c r="CP179" s="388" t="s">
        <v>15</v>
      </c>
      <c r="CQ179" s="31" t="s">
        <v>16</v>
      </c>
      <c r="CR179" s="31" t="s">
        <v>17</v>
      </c>
      <c r="CS179" s="32" t="s">
        <v>18</v>
      </c>
      <c r="CU179" s="388" t="s">
        <v>15</v>
      </c>
      <c r="CV179" s="31" t="s">
        <v>16</v>
      </c>
      <c r="CW179" s="31" t="s">
        <v>17</v>
      </c>
      <c r="CX179" s="32" t="s">
        <v>18</v>
      </c>
      <c r="CZ179" s="388" t="s">
        <v>15</v>
      </c>
      <c r="DA179" s="31" t="s">
        <v>16</v>
      </c>
      <c r="DB179" s="31" t="s">
        <v>17</v>
      </c>
      <c r="DC179" s="32" t="s">
        <v>18</v>
      </c>
      <c r="DE179" s="388" t="s">
        <v>15</v>
      </c>
      <c r="DF179" s="31" t="s">
        <v>16</v>
      </c>
      <c r="DG179" s="31" t="s">
        <v>17</v>
      </c>
      <c r="DH179" s="32" t="s">
        <v>18</v>
      </c>
      <c r="DJ179" s="388" t="s">
        <v>15</v>
      </c>
      <c r="DK179" s="31" t="s">
        <v>16</v>
      </c>
      <c r="DL179" s="31" t="s">
        <v>17</v>
      </c>
      <c r="DM179" s="32" t="s">
        <v>18</v>
      </c>
      <c r="DO179" s="388" t="s">
        <v>15</v>
      </c>
      <c r="DP179" s="31" t="s">
        <v>16</v>
      </c>
      <c r="DQ179" s="31" t="s">
        <v>17</v>
      </c>
      <c r="DR179" s="32" t="s">
        <v>18</v>
      </c>
      <c r="DT179" s="250" t="s">
        <v>17</v>
      </c>
      <c r="DU179" s="251" t="s">
        <v>18</v>
      </c>
      <c r="DV179" s="250" t="s">
        <v>17</v>
      </c>
      <c r="DW179" s="252" t="s">
        <v>18</v>
      </c>
      <c r="DX179" s="253" t="s">
        <v>17</v>
      </c>
      <c r="DY179" s="252" t="s">
        <v>18</v>
      </c>
    </row>
    <row r="180" spans="2:130" s="33" customFormat="1" ht="27" customHeight="1" thickBot="1" x14ac:dyDescent="0.35">
      <c r="B180" s="520" t="s">
        <v>406</v>
      </c>
      <c r="C180" s="521" t="s">
        <v>55</v>
      </c>
      <c r="D180" s="444"/>
      <c r="E180" s="283" t="s">
        <v>21</v>
      </c>
      <c r="F180" s="257" t="s">
        <v>22</v>
      </c>
      <c r="G180" s="257"/>
      <c r="H180" s="257" t="s">
        <v>23</v>
      </c>
      <c r="I180" s="257" t="s">
        <v>24</v>
      </c>
      <c r="J180" s="257" t="s">
        <v>25</v>
      </c>
      <c r="K180" s="258" t="s">
        <v>26</v>
      </c>
      <c r="L180" s="259" t="s">
        <v>27</v>
      </c>
      <c r="N180" s="389"/>
      <c r="O180" s="212"/>
      <c r="P180" s="35"/>
      <c r="Q180" s="36"/>
      <c r="R180" s="37"/>
      <c r="S180" s="34"/>
      <c r="T180" s="35"/>
      <c r="U180" s="35"/>
      <c r="V180" s="36"/>
      <c r="W180" s="37"/>
      <c r="X180" s="389"/>
      <c r="Y180" s="35"/>
      <c r="Z180" s="35"/>
      <c r="AA180" s="36"/>
      <c r="AB180" s="37"/>
      <c r="AC180" s="389"/>
      <c r="AD180" s="35"/>
      <c r="AE180" s="35"/>
      <c r="AF180" s="36"/>
      <c r="AH180" s="389"/>
      <c r="AI180" s="35"/>
      <c r="AJ180" s="35"/>
      <c r="AK180" s="36"/>
      <c r="AM180" s="389"/>
      <c r="AN180" s="35"/>
      <c r="AO180" s="35"/>
      <c r="AP180" s="36"/>
      <c r="AR180" s="389"/>
      <c r="AS180" s="35"/>
      <c r="AT180" s="35"/>
      <c r="AU180" s="36"/>
      <c r="AW180" s="389"/>
      <c r="AX180" s="35"/>
      <c r="AY180" s="35"/>
      <c r="AZ180" s="36"/>
      <c r="BB180" s="389"/>
      <c r="BC180" s="35"/>
      <c r="BD180" s="35"/>
      <c r="BE180" s="36"/>
      <c r="BG180" s="389"/>
      <c r="BH180" s="35"/>
      <c r="BI180" s="35"/>
      <c r="BJ180" s="36"/>
      <c r="BL180" s="389"/>
      <c r="BM180" s="35"/>
      <c r="BN180" s="35"/>
      <c r="BO180" s="36"/>
      <c r="BQ180" s="389"/>
      <c r="BR180" s="35"/>
      <c r="BS180" s="35"/>
      <c r="BT180" s="36"/>
      <c r="BV180" s="389"/>
      <c r="BW180" s="35"/>
      <c r="BX180" s="35"/>
      <c r="BY180" s="36"/>
      <c r="CA180" s="389"/>
      <c r="CB180" s="35"/>
      <c r="CC180" s="35"/>
      <c r="CD180" s="36"/>
      <c r="CF180" s="389"/>
      <c r="CG180" s="35"/>
      <c r="CH180" s="35"/>
      <c r="CI180" s="36"/>
      <c r="CK180" s="389"/>
      <c r="CL180" s="35"/>
      <c r="CM180" s="35"/>
      <c r="CN180" s="36"/>
      <c r="CP180" s="389"/>
      <c r="CQ180" s="35"/>
      <c r="CR180" s="35"/>
      <c r="CS180" s="36"/>
      <c r="CU180" s="389"/>
      <c r="CV180" s="35"/>
      <c r="CW180" s="35"/>
      <c r="CX180" s="36"/>
      <c r="CZ180" s="389"/>
      <c r="DA180" s="35"/>
      <c r="DB180" s="35"/>
      <c r="DC180" s="36"/>
      <c r="DE180" s="389"/>
      <c r="DF180" s="35"/>
      <c r="DG180" s="35"/>
      <c r="DH180" s="36"/>
      <c r="DJ180" s="389"/>
      <c r="DK180" s="35"/>
      <c r="DL180" s="35"/>
      <c r="DM180" s="36"/>
      <c r="DO180" s="389"/>
      <c r="DP180" s="35"/>
      <c r="DQ180" s="35"/>
      <c r="DR180" s="36"/>
      <c r="DT180" s="34"/>
      <c r="DU180" s="36"/>
      <c r="DV180" s="38"/>
      <c r="DW180" s="36"/>
      <c r="DX180" s="38"/>
      <c r="DY180" s="39"/>
      <c r="DZ180" s="309" t="str">
        <f t="shared" ref="DZ180:DZ200" si="509">B180</f>
        <v>IT equipment</v>
      </c>
    </row>
    <row r="181" spans="2:130" ht="35.4" customHeight="1" x14ac:dyDescent="0.3">
      <c r="B181" s="6"/>
      <c r="C181" s="317"/>
      <c r="D181" s="317"/>
      <c r="E181" s="239">
        <f>F181*$I$3</f>
        <v>8813.4536082474224</v>
      </c>
      <c r="F181" s="263">
        <f>'ref costs'!D63</f>
        <v>231.93298969072166</v>
      </c>
      <c r="G181" s="263"/>
      <c r="H181" s="263" t="s">
        <v>57</v>
      </c>
      <c r="I181" s="56">
        <v>5</v>
      </c>
      <c r="J181" s="56"/>
      <c r="K181" s="265"/>
      <c r="L181" s="264"/>
      <c r="M181" s="57"/>
      <c r="N181" s="394"/>
      <c r="O181" s="214"/>
      <c r="P181" s="8">
        <f t="shared" ref="P181:P200" si="510">$E181*N181*O181</f>
        <v>0</v>
      </c>
      <c r="Q181" s="8">
        <f t="shared" ref="Q181:Q200" si="511">P181/$I$3</f>
        <v>0</v>
      </c>
      <c r="S181" s="201">
        <f t="shared" ref="S181:T200" si="512">N181</f>
        <v>0</v>
      </c>
      <c r="T181" s="201">
        <f t="shared" si="512"/>
        <v>0</v>
      </c>
      <c r="U181" s="8">
        <f t="shared" ref="U181:U200" si="513">$E181*S181*T181</f>
        <v>0</v>
      </c>
      <c r="V181" s="8">
        <f t="shared" ref="V181:V200" si="514">U181/$I$3</f>
        <v>0</v>
      </c>
      <c r="X181" s="201">
        <f t="shared" ref="X181:Y200" si="515">S181</f>
        <v>0</v>
      </c>
      <c r="Y181" s="201">
        <f t="shared" si="515"/>
        <v>0</v>
      </c>
      <c r="Z181" s="8">
        <f t="shared" ref="Z181:Z200" si="516">$E181*X181*Y181</f>
        <v>0</v>
      </c>
      <c r="AA181" s="8">
        <f t="shared" ref="AA181:AA200" si="517">Z181/$I$3</f>
        <v>0</v>
      </c>
      <c r="AC181" s="375">
        <f t="shared" ref="AC181:AD200" si="518">X181</f>
        <v>0</v>
      </c>
      <c r="AD181" s="201">
        <f t="shared" si="518"/>
        <v>0</v>
      </c>
      <c r="AE181" s="8">
        <f t="shared" ref="AE181:AE200" si="519">$E181*AC181*AD181</f>
        <v>0</v>
      </c>
      <c r="AF181" s="8">
        <f t="shared" ref="AF181:AF200" si="520">AE181/$I$3</f>
        <v>0</v>
      </c>
      <c r="AH181" s="375">
        <f t="shared" ref="AH181:AI200" si="521">AC181</f>
        <v>0</v>
      </c>
      <c r="AI181" s="201">
        <f t="shared" si="521"/>
        <v>0</v>
      </c>
      <c r="AJ181" s="8">
        <f t="shared" ref="AJ181:AJ200" si="522">$E181*AH181*AI181</f>
        <v>0</v>
      </c>
      <c r="AK181" s="8">
        <f t="shared" ref="AK181:AK200" si="523">AJ181/$I$3</f>
        <v>0</v>
      </c>
      <c r="AM181" s="375">
        <f t="shared" ref="AM181:AN200" si="524">AH181</f>
        <v>0</v>
      </c>
      <c r="AN181" s="201">
        <f t="shared" si="524"/>
        <v>0</v>
      </c>
      <c r="AO181" s="8">
        <f t="shared" ref="AO181:AO200" si="525">$E181*AM181*AN181</f>
        <v>0</v>
      </c>
      <c r="AP181" s="8">
        <f t="shared" ref="AP181:AP200" si="526">AO181/$I$3</f>
        <v>0</v>
      </c>
      <c r="AR181" s="375">
        <f t="shared" ref="AR181:AS200" si="527">AM181</f>
        <v>0</v>
      </c>
      <c r="AS181" s="201">
        <f t="shared" si="527"/>
        <v>0</v>
      </c>
      <c r="AT181" s="8">
        <f t="shared" ref="AT181:AT200" si="528">$E181*AR181*AS181</f>
        <v>0</v>
      </c>
      <c r="AU181" s="8">
        <f t="shared" ref="AU181:AU200" si="529">AT181/$I$3</f>
        <v>0</v>
      </c>
      <c r="AW181" s="375">
        <f t="shared" ref="AW181:AX200" si="530">AR181</f>
        <v>0</v>
      </c>
      <c r="AX181" s="201">
        <f t="shared" si="530"/>
        <v>0</v>
      </c>
      <c r="AY181" s="8">
        <f t="shared" ref="AY181:AY200" si="531">$E181*AW181*AX181</f>
        <v>0</v>
      </c>
      <c r="AZ181" s="8">
        <f t="shared" ref="AZ181:AZ200" si="532">AY181/$I$3</f>
        <v>0</v>
      </c>
      <c r="BB181" s="375">
        <f t="shared" ref="BB181:BC200" si="533">AW181</f>
        <v>0</v>
      </c>
      <c r="BC181" s="201">
        <f t="shared" si="533"/>
        <v>0</v>
      </c>
      <c r="BD181" s="8">
        <f t="shared" ref="BD181:BD200" si="534">$E181*BB181*BC181</f>
        <v>0</v>
      </c>
      <c r="BE181" s="8">
        <f t="shared" ref="BE181:BE200" si="535">BD181/$I$3</f>
        <v>0</v>
      </c>
      <c r="BG181" s="375">
        <f t="shared" ref="BG181:BH200" si="536">BB181</f>
        <v>0</v>
      </c>
      <c r="BH181" s="201">
        <f t="shared" si="536"/>
        <v>0</v>
      </c>
      <c r="BI181" s="8">
        <f t="shared" ref="BI181:BI200" si="537">$E181*BG181*BH181</f>
        <v>0</v>
      </c>
      <c r="BJ181" s="8">
        <f t="shared" ref="BJ181:BJ200" si="538">BI181/$I$3</f>
        <v>0</v>
      </c>
      <c r="BL181" s="375">
        <f t="shared" ref="BL181:BM200" si="539">BG181</f>
        <v>0</v>
      </c>
      <c r="BM181" s="201">
        <f t="shared" si="539"/>
        <v>0</v>
      </c>
      <c r="BN181" s="8">
        <f t="shared" ref="BN181:BN200" si="540">$E181*BL181*BM181</f>
        <v>0</v>
      </c>
      <c r="BO181" s="8">
        <f t="shared" ref="BO181:BO200" si="541">BN181/$I$3</f>
        <v>0</v>
      </c>
      <c r="BQ181" s="375">
        <f t="shared" ref="BQ181:BR200" si="542">BL181</f>
        <v>0</v>
      </c>
      <c r="BR181" s="201">
        <f t="shared" si="542"/>
        <v>0</v>
      </c>
      <c r="BS181" s="8">
        <f t="shared" ref="BS181:BS200" si="543">$E181*BQ181*BR181</f>
        <v>0</v>
      </c>
      <c r="BT181" s="8">
        <f t="shared" ref="BT181:BT200" si="544">BS181/$I$3</f>
        <v>0</v>
      </c>
      <c r="BV181" s="375">
        <f t="shared" ref="BV181:BW200" si="545">BQ181</f>
        <v>0</v>
      </c>
      <c r="BW181" s="201">
        <f t="shared" si="545"/>
        <v>0</v>
      </c>
      <c r="BX181" s="8">
        <f t="shared" ref="BX181:BX200" si="546">$E181*BV181*BW181</f>
        <v>0</v>
      </c>
      <c r="BY181" s="8">
        <f t="shared" ref="BY181:BY200" si="547">BX181/$I$3</f>
        <v>0</v>
      </c>
      <c r="CA181" s="375">
        <f t="shared" ref="CA181:CB200" si="548">BV181</f>
        <v>0</v>
      </c>
      <c r="CB181" s="201">
        <f t="shared" si="548"/>
        <v>0</v>
      </c>
      <c r="CC181" s="8">
        <f t="shared" ref="CC181:CC200" si="549">$E181*CA181*CB181</f>
        <v>0</v>
      </c>
      <c r="CD181" s="8">
        <f t="shared" ref="CD181:CD200" si="550">CC181/$I$3</f>
        <v>0</v>
      </c>
      <c r="CF181" s="375">
        <f t="shared" ref="CF181:CG200" si="551">CA181</f>
        <v>0</v>
      </c>
      <c r="CG181" s="201">
        <f t="shared" si="551"/>
        <v>0</v>
      </c>
      <c r="CH181" s="8">
        <f t="shared" ref="CH181:CH200" si="552">$E181*CF181*CG181</f>
        <v>0</v>
      </c>
      <c r="CI181" s="8">
        <f t="shared" ref="CI181:CI200" si="553">CH181/$I$3</f>
        <v>0</v>
      </c>
      <c r="CK181" s="375">
        <f t="shared" ref="CK181:CL200" si="554">CF181</f>
        <v>0</v>
      </c>
      <c r="CL181" s="201">
        <f t="shared" si="554"/>
        <v>0</v>
      </c>
      <c r="CM181" s="8">
        <f t="shared" ref="CM181:CM200" si="555">$E181*CK181*CL181</f>
        <v>0</v>
      </c>
      <c r="CN181" s="8">
        <f t="shared" ref="CN181:CN200" si="556">CM181/$I$3</f>
        <v>0</v>
      </c>
      <c r="CP181" s="375">
        <f t="shared" ref="CP181:CQ200" si="557">CK181</f>
        <v>0</v>
      </c>
      <c r="CQ181" s="201">
        <f t="shared" si="557"/>
        <v>0</v>
      </c>
      <c r="CR181" s="8">
        <f t="shared" ref="CR181:CR200" si="558">$E181*CP181*CQ181</f>
        <v>0</v>
      </c>
      <c r="CS181" s="8">
        <f t="shared" ref="CS181:CS200" si="559">CR181/$I$3</f>
        <v>0</v>
      </c>
      <c r="CU181" s="375">
        <f t="shared" ref="CU181:CV200" si="560">CP181</f>
        <v>0</v>
      </c>
      <c r="CV181" s="201">
        <f t="shared" si="560"/>
        <v>0</v>
      </c>
      <c r="CW181" s="8">
        <f t="shared" ref="CW181:CW200" si="561">$E181*CU181*CV181</f>
        <v>0</v>
      </c>
      <c r="CX181" s="8">
        <f t="shared" ref="CX181:CX200" si="562">CW181/$I$3</f>
        <v>0</v>
      </c>
      <c r="CZ181" s="375">
        <f t="shared" ref="CZ181:DA200" si="563">CU181</f>
        <v>0</v>
      </c>
      <c r="DA181" s="201">
        <f t="shared" si="563"/>
        <v>0</v>
      </c>
      <c r="DB181" s="8">
        <f t="shared" ref="DB181:DB200" si="564">$E181*CZ181*DA181</f>
        <v>0</v>
      </c>
      <c r="DC181" s="8">
        <f t="shared" ref="DC181:DC200" si="565">DB181/$I$3</f>
        <v>0</v>
      </c>
      <c r="DE181" s="375">
        <f t="shared" ref="DE181:DF200" si="566">CZ181</f>
        <v>0</v>
      </c>
      <c r="DF181" s="201">
        <f t="shared" si="566"/>
        <v>0</v>
      </c>
      <c r="DG181" s="8">
        <f t="shared" ref="DG181:DG200" si="567">$E181*DE181*DF181</f>
        <v>0</v>
      </c>
      <c r="DH181" s="8">
        <f t="shared" ref="DH181:DH200" si="568">DG181/$I$3</f>
        <v>0</v>
      </c>
      <c r="DJ181" s="375">
        <f t="shared" ref="DJ181:DK200" si="569">DE181</f>
        <v>0</v>
      </c>
      <c r="DK181" s="201">
        <f t="shared" si="569"/>
        <v>0</v>
      </c>
      <c r="DL181" s="8">
        <f t="shared" ref="DL181:DL200" si="570">$E181*DJ181*DK181</f>
        <v>0</v>
      </c>
      <c r="DM181" s="8">
        <f t="shared" ref="DM181:DM200" si="571">DL181/$I$3</f>
        <v>0</v>
      </c>
      <c r="DO181" s="375">
        <f t="shared" ref="DO181:DP200" si="572">DJ181</f>
        <v>0</v>
      </c>
      <c r="DP181" s="201">
        <f t="shared" si="572"/>
        <v>0</v>
      </c>
      <c r="DQ181" s="8">
        <f t="shared" ref="DQ181:DQ200" si="573">$E181*DO181*DP181</f>
        <v>0</v>
      </c>
      <c r="DR181" s="8">
        <f t="shared" ref="DR181:DR200" si="574">DQ181/$I$3</f>
        <v>0</v>
      </c>
      <c r="DT181" s="51">
        <f t="shared" ref="DT181:DT200" si="575">P181+U181+Z181+AE181+AJ181+AO181+AT181+AY181+BD181+BI181+BN181+BS181+BX181+CC181+CH181+CM181+CR181+CW181+DB181+DG181+DL181+DQ181</f>
        <v>0</v>
      </c>
      <c r="DU181" s="50">
        <f t="shared" ref="DU181:DU200" si="576">+DT181/$I$3</f>
        <v>0</v>
      </c>
      <c r="DV181" s="51">
        <v>0</v>
      </c>
      <c r="DW181" s="50">
        <f t="shared" ref="DW181:DW200" si="577">+DV181/$I$3</f>
        <v>0</v>
      </c>
      <c r="DX181" s="51">
        <f>+DT181+DV181</f>
        <v>0</v>
      </c>
      <c r="DY181" s="53">
        <f t="shared" ref="DY181:DY200" si="578">+DU181+DW181</f>
        <v>0</v>
      </c>
      <c r="DZ181" s="307">
        <f t="shared" si="509"/>
        <v>0</v>
      </c>
    </row>
    <row r="182" spans="2:130" ht="18" customHeight="1" x14ac:dyDescent="0.3">
      <c r="B182" s="6"/>
      <c r="C182" s="317"/>
      <c r="D182" s="317"/>
      <c r="E182" s="239">
        <v>500</v>
      </c>
      <c r="F182" s="263">
        <f>E182/I3</f>
        <v>13.157894736842104</v>
      </c>
      <c r="G182" s="263"/>
      <c r="H182" s="263" t="s">
        <v>57</v>
      </c>
      <c r="I182" s="56">
        <v>5</v>
      </c>
      <c r="J182" s="56"/>
      <c r="K182" s="265"/>
      <c r="L182" s="264"/>
      <c r="M182" s="57"/>
      <c r="N182" s="394"/>
      <c r="O182" s="214"/>
      <c r="P182" s="8">
        <f t="shared" si="510"/>
        <v>0</v>
      </c>
      <c r="Q182" s="8">
        <f t="shared" si="511"/>
        <v>0</v>
      </c>
      <c r="S182" s="201">
        <f t="shared" si="512"/>
        <v>0</v>
      </c>
      <c r="T182" s="201">
        <f t="shared" si="512"/>
        <v>0</v>
      </c>
      <c r="U182" s="8">
        <f t="shared" si="513"/>
        <v>0</v>
      </c>
      <c r="V182" s="8">
        <f t="shared" si="514"/>
        <v>0</v>
      </c>
      <c r="X182" s="201">
        <f t="shared" si="515"/>
        <v>0</v>
      </c>
      <c r="Y182" s="201">
        <f t="shared" si="515"/>
        <v>0</v>
      </c>
      <c r="Z182" s="8">
        <f t="shared" si="516"/>
        <v>0</v>
      </c>
      <c r="AA182" s="8">
        <f t="shared" si="517"/>
        <v>0</v>
      </c>
      <c r="AC182" s="375">
        <f t="shared" si="518"/>
        <v>0</v>
      </c>
      <c r="AD182" s="201">
        <f t="shared" si="518"/>
        <v>0</v>
      </c>
      <c r="AE182" s="8">
        <f t="shared" si="519"/>
        <v>0</v>
      </c>
      <c r="AF182" s="8">
        <f t="shared" si="520"/>
        <v>0</v>
      </c>
      <c r="AH182" s="375">
        <f t="shared" si="521"/>
        <v>0</v>
      </c>
      <c r="AI182" s="201">
        <f t="shared" si="521"/>
        <v>0</v>
      </c>
      <c r="AJ182" s="8">
        <f t="shared" si="522"/>
        <v>0</v>
      </c>
      <c r="AK182" s="8">
        <f t="shared" si="523"/>
        <v>0</v>
      </c>
      <c r="AM182" s="375">
        <f t="shared" si="524"/>
        <v>0</v>
      </c>
      <c r="AN182" s="201">
        <f t="shared" si="524"/>
        <v>0</v>
      </c>
      <c r="AO182" s="8">
        <f t="shared" si="525"/>
        <v>0</v>
      </c>
      <c r="AP182" s="8">
        <f t="shared" si="526"/>
        <v>0</v>
      </c>
      <c r="AR182" s="375">
        <f t="shared" si="527"/>
        <v>0</v>
      </c>
      <c r="AS182" s="201">
        <f t="shared" si="527"/>
        <v>0</v>
      </c>
      <c r="AT182" s="8">
        <f t="shared" si="528"/>
        <v>0</v>
      </c>
      <c r="AU182" s="8">
        <f t="shared" si="529"/>
        <v>0</v>
      </c>
      <c r="AW182" s="375">
        <f t="shared" si="530"/>
        <v>0</v>
      </c>
      <c r="AX182" s="201">
        <f t="shared" si="530"/>
        <v>0</v>
      </c>
      <c r="AY182" s="8">
        <f t="shared" si="531"/>
        <v>0</v>
      </c>
      <c r="AZ182" s="8">
        <f t="shared" si="532"/>
        <v>0</v>
      </c>
      <c r="BB182" s="375">
        <f t="shared" si="533"/>
        <v>0</v>
      </c>
      <c r="BC182" s="201">
        <f t="shared" si="533"/>
        <v>0</v>
      </c>
      <c r="BD182" s="8">
        <f t="shared" si="534"/>
        <v>0</v>
      </c>
      <c r="BE182" s="8">
        <f t="shared" si="535"/>
        <v>0</v>
      </c>
      <c r="BG182" s="375">
        <f t="shared" si="536"/>
        <v>0</v>
      </c>
      <c r="BH182" s="201">
        <f t="shared" si="536"/>
        <v>0</v>
      </c>
      <c r="BI182" s="8">
        <f t="shared" si="537"/>
        <v>0</v>
      </c>
      <c r="BJ182" s="8">
        <f t="shared" si="538"/>
        <v>0</v>
      </c>
      <c r="BL182" s="375">
        <f t="shared" si="539"/>
        <v>0</v>
      </c>
      <c r="BM182" s="201">
        <f t="shared" si="539"/>
        <v>0</v>
      </c>
      <c r="BN182" s="8">
        <f t="shared" si="540"/>
        <v>0</v>
      </c>
      <c r="BO182" s="8">
        <f t="shared" si="541"/>
        <v>0</v>
      </c>
      <c r="BQ182" s="375">
        <f t="shared" si="542"/>
        <v>0</v>
      </c>
      <c r="BR182" s="201">
        <f t="shared" si="542"/>
        <v>0</v>
      </c>
      <c r="BS182" s="8">
        <f t="shared" si="543"/>
        <v>0</v>
      </c>
      <c r="BT182" s="8">
        <f t="shared" si="544"/>
        <v>0</v>
      </c>
      <c r="BV182" s="375">
        <f t="shared" si="545"/>
        <v>0</v>
      </c>
      <c r="BW182" s="201">
        <f t="shared" si="545"/>
        <v>0</v>
      </c>
      <c r="BX182" s="8">
        <f t="shared" si="546"/>
        <v>0</v>
      </c>
      <c r="BY182" s="8">
        <f t="shared" si="547"/>
        <v>0</v>
      </c>
      <c r="CA182" s="375">
        <f t="shared" si="548"/>
        <v>0</v>
      </c>
      <c r="CB182" s="201">
        <f t="shared" si="548"/>
        <v>0</v>
      </c>
      <c r="CC182" s="8">
        <f t="shared" si="549"/>
        <v>0</v>
      </c>
      <c r="CD182" s="8">
        <f t="shared" si="550"/>
        <v>0</v>
      </c>
      <c r="CF182" s="375">
        <f t="shared" si="551"/>
        <v>0</v>
      </c>
      <c r="CG182" s="201">
        <f t="shared" si="551"/>
        <v>0</v>
      </c>
      <c r="CH182" s="8">
        <f t="shared" si="552"/>
        <v>0</v>
      </c>
      <c r="CI182" s="8">
        <f t="shared" si="553"/>
        <v>0</v>
      </c>
      <c r="CK182" s="375">
        <f t="shared" si="554"/>
        <v>0</v>
      </c>
      <c r="CL182" s="201">
        <f t="shared" si="554"/>
        <v>0</v>
      </c>
      <c r="CM182" s="8">
        <f t="shared" si="555"/>
        <v>0</v>
      </c>
      <c r="CN182" s="8">
        <f t="shared" si="556"/>
        <v>0</v>
      </c>
      <c r="CP182" s="375">
        <f t="shared" si="557"/>
        <v>0</v>
      </c>
      <c r="CQ182" s="201">
        <f t="shared" si="557"/>
        <v>0</v>
      </c>
      <c r="CR182" s="8">
        <f t="shared" si="558"/>
        <v>0</v>
      </c>
      <c r="CS182" s="8">
        <f t="shared" si="559"/>
        <v>0</v>
      </c>
      <c r="CU182" s="375">
        <f t="shared" si="560"/>
        <v>0</v>
      </c>
      <c r="CV182" s="201">
        <f t="shared" si="560"/>
        <v>0</v>
      </c>
      <c r="CW182" s="8">
        <f t="shared" si="561"/>
        <v>0</v>
      </c>
      <c r="CX182" s="8">
        <f t="shared" si="562"/>
        <v>0</v>
      </c>
      <c r="CZ182" s="375">
        <f t="shared" si="563"/>
        <v>0</v>
      </c>
      <c r="DA182" s="201">
        <f t="shared" si="563"/>
        <v>0</v>
      </c>
      <c r="DB182" s="8">
        <f t="shared" si="564"/>
        <v>0</v>
      </c>
      <c r="DC182" s="8">
        <f t="shared" si="565"/>
        <v>0</v>
      </c>
      <c r="DE182" s="375">
        <f t="shared" si="566"/>
        <v>0</v>
      </c>
      <c r="DF182" s="201">
        <f t="shared" si="566"/>
        <v>0</v>
      </c>
      <c r="DG182" s="8">
        <f t="shared" si="567"/>
        <v>0</v>
      </c>
      <c r="DH182" s="8">
        <f t="shared" si="568"/>
        <v>0</v>
      </c>
      <c r="DJ182" s="375">
        <f t="shared" si="569"/>
        <v>0</v>
      </c>
      <c r="DK182" s="201">
        <f t="shared" si="569"/>
        <v>0</v>
      </c>
      <c r="DL182" s="8">
        <f t="shared" si="570"/>
        <v>0</v>
      </c>
      <c r="DM182" s="8">
        <f t="shared" si="571"/>
        <v>0</v>
      </c>
      <c r="DO182" s="375">
        <f t="shared" si="572"/>
        <v>0</v>
      </c>
      <c r="DP182" s="201">
        <f t="shared" si="572"/>
        <v>0</v>
      </c>
      <c r="DQ182" s="8">
        <f t="shared" si="573"/>
        <v>0</v>
      </c>
      <c r="DR182" s="8">
        <f t="shared" si="574"/>
        <v>0</v>
      </c>
      <c r="DT182" s="51">
        <f t="shared" si="575"/>
        <v>0</v>
      </c>
      <c r="DU182" s="50">
        <f t="shared" si="576"/>
        <v>0</v>
      </c>
      <c r="DV182" s="51">
        <v>0</v>
      </c>
      <c r="DW182" s="50">
        <f t="shared" si="577"/>
        <v>0</v>
      </c>
      <c r="DX182" s="51">
        <f>+DT182+DV182</f>
        <v>0</v>
      </c>
      <c r="DY182" s="52">
        <f t="shared" si="578"/>
        <v>0</v>
      </c>
      <c r="DZ182" s="307">
        <f t="shared" si="509"/>
        <v>0</v>
      </c>
    </row>
    <row r="183" spans="2:130" ht="18" customHeight="1" x14ac:dyDescent="0.3">
      <c r="B183" s="6"/>
      <c r="C183" s="317"/>
      <c r="D183" s="317"/>
      <c r="E183" s="239">
        <v>200</v>
      </c>
      <c r="F183" s="263">
        <f>E183/I3</f>
        <v>5.2631578947368425</v>
      </c>
      <c r="G183" s="274"/>
      <c r="H183" s="274" t="s">
        <v>31</v>
      </c>
      <c r="I183" s="58"/>
      <c r="J183" s="56"/>
      <c r="K183" s="265"/>
      <c r="L183" s="264"/>
      <c r="M183" s="57"/>
      <c r="N183" s="394"/>
      <c r="O183" s="214"/>
      <c r="P183" s="8">
        <f t="shared" si="510"/>
        <v>0</v>
      </c>
      <c r="Q183" s="8">
        <f t="shared" si="511"/>
        <v>0</v>
      </c>
      <c r="S183" s="201">
        <f t="shared" si="512"/>
        <v>0</v>
      </c>
      <c r="T183" s="201">
        <f t="shared" si="512"/>
        <v>0</v>
      </c>
      <c r="U183" s="8">
        <f t="shared" si="513"/>
        <v>0</v>
      </c>
      <c r="V183" s="8">
        <f t="shared" si="514"/>
        <v>0</v>
      </c>
      <c r="X183" s="201">
        <f t="shared" si="515"/>
        <v>0</v>
      </c>
      <c r="Y183" s="201">
        <f t="shared" si="515"/>
        <v>0</v>
      </c>
      <c r="Z183" s="8">
        <f t="shared" si="516"/>
        <v>0</v>
      </c>
      <c r="AA183" s="8">
        <f t="shared" si="517"/>
        <v>0</v>
      </c>
      <c r="AC183" s="375">
        <f t="shared" si="518"/>
        <v>0</v>
      </c>
      <c r="AD183" s="201">
        <f t="shared" si="518"/>
        <v>0</v>
      </c>
      <c r="AE183" s="8">
        <f t="shared" si="519"/>
        <v>0</v>
      </c>
      <c r="AF183" s="8">
        <f t="shared" si="520"/>
        <v>0</v>
      </c>
      <c r="AH183" s="375">
        <f t="shared" si="521"/>
        <v>0</v>
      </c>
      <c r="AI183" s="201">
        <f t="shared" si="521"/>
        <v>0</v>
      </c>
      <c r="AJ183" s="8">
        <f t="shared" si="522"/>
        <v>0</v>
      </c>
      <c r="AK183" s="8">
        <f t="shared" si="523"/>
        <v>0</v>
      </c>
      <c r="AM183" s="375">
        <f t="shared" si="524"/>
        <v>0</v>
      </c>
      <c r="AN183" s="201">
        <f t="shared" si="524"/>
        <v>0</v>
      </c>
      <c r="AO183" s="8">
        <f t="shared" si="525"/>
        <v>0</v>
      </c>
      <c r="AP183" s="8">
        <f t="shared" si="526"/>
        <v>0</v>
      </c>
      <c r="AR183" s="375">
        <f t="shared" si="527"/>
        <v>0</v>
      </c>
      <c r="AS183" s="201">
        <f t="shared" si="527"/>
        <v>0</v>
      </c>
      <c r="AT183" s="8">
        <f t="shared" si="528"/>
        <v>0</v>
      </c>
      <c r="AU183" s="8">
        <f t="shared" si="529"/>
        <v>0</v>
      </c>
      <c r="AW183" s="375">
        <f t="shared" si="530"/>
        <v>0</v>
      </c>
      <c r="AX183" s="201">
        <f t="shared" si="530"/>
        <v>0</v>
      </c>
      <c r="AY183" s="8">
        <f t="shared" si="531"/>
        <v>0</v>
      </c>
      <c r="AZ183" s="8">
        <f t="shared" si="532"/>
        <v>0</v>
      </c>
      <c r="BB183" s="375">
        <f t="shared" si="533"/>
        <v>0</v>
      </c>
      <c r="BC183" s="201">
        <f t="shared" si="533"/>
        <v>0</v>
      </c>
      <c r="BD183" s="8">
        <f t="shared" si="534"/>
        <v>0</v>
      </c>
      <c r="BE183" s="8">
        <f t="shared" si="535"/>
        <v>0</v>
      </c>
      <c r="BG183" s="375">
        <f t="shared" si="536"/>
        <v>0</v>
      </c>
      <c r="BH183" s="201">
        <f t="shared" si="536"/>
        <v>0</v>
      </c>
      <c r="BI183" s="8">
        <f t="shared" si="537"/>
        <v>0</v>
      </c>
      <c r="BJ183" s="8">
        <f t="shared" si="538"/>
        <v>0</v>
      </c>
      <c r="BL183" s="375">
        <f t="shared" si="539"/>
        <v>0</v>
      </c>
      <c r="BM183" s="201">
        <f t="shared" si="539"/>
        <v>0</v>
      </c>
      <c r="BN183" s="8">
        <f t="shared" si="540"/>
        <v>0</v>
      </c>
      <c r="BO183" s="8">
        <f t="shared" si="541"/>
        <v>0</v>
      </c>
      <c r="BQ183" s="375">
        <f t="shared" si="542"/>
        <v>0</v>
      </c>
      <c r="BR183" s="201">
        <f t="shared" si="542"/>
        <v>0</v>
      </c>
      <c r="BS183" s="8">
        <f t="shared" si="543"/>
        <v>0</v>
      </c>
      <c r="BT183" s="8">
        <f t="shared" si="544"/>
        <v>0</v>
      </c>
      <c r="BV183" s="375">
        <f t="shared" si="545"/>
        <v>0</v>
      </c>
      <c r="BW183" s="201">
        <f t="shared" si="545"/>
        <v>0</v>
      </c>
      <c r="BX183" s="8">
        <f t="shared" si="546"/>
        <v>0</v>
      </c>
      <c r="BY183" s="8">
        <f t="shared" si="547"/>
        <v>0</v>
      </c>
      <c r="CA183" s="375">
        <f t="shared" si="548"/>
        <v>0</v>
      </c>
      <c r="CB183" s="201">
        <f t="shared" si="548"/>
        <v>0</v>
      </c>
      <c r="CC183" s="8">
        <f t="shared" si="549"/>
        <v>0</v>
      </c>
      <c r="CD183" s="8">
        <f t="shared" si="550"/>
        <v>0</v>
      </c>
      <c r="CF183" s="375">
        <f t="shared" si="551"/>
        <v>0</v>
      </c>
      <c r="CG183" s="201">
        <f t="shared" si="551"/>
        <v>0</v>
      </c>
      <c r="CH183" s="8">
        <f t="shared" si="552"/>
        <v>0</v>
      </c>
      <c r="CI183" s="8">
        <f t="shared" si="553"/>
        <v>0</v>
      </c>
      <c r="CK183" s="375">
        <f t="shared" si="554"/>
        <v>0</v>
      </c>
      <c r="CL183" s="201">
        <f t="shared" si="554"/>
        <v>0</v>
      </c>
      <c r="CM183" s="8">
        <f t="shared" si="555"/>
        <v>0</v>
      </c>
      <c r="CN183" s="8">
        <f t="shared" si="556"/>
        <v>0</v>
      </c>
      <c r="CP183" s="375">
        <f t="shared" si="557"/>
        <v>0</v>
      </c>
      <c r="CQ183" s="201">
        <f t="shared" si="557"/>
        <v>0</v>
      </c>
      <c r="CR183" s="8">
        <f t="shared" si="558"/>
        <v>0</v>
      </c>
      <c r="CS183" s="8">
        <f t="shared" si="559"/>
        <v>0</v>
      </c>
      <c r="CU183" s="375">
        <f t="shared" si="560"/>
        <v>0</v>
      </c>
      <c r="CV183" s="201">
        <f t="shared" si="560"/>
        <v>0</v>
      </c>
      <c r="CW183" s="8">
        <f t="shared" si="561"/>
        <v>0</v>
      </c>
      <c r="CX183" s="8">
        <f t="shared" si="562"/>
        <v>0</v>
      </c>
      <c r="CZ183" s="375">
        <f t="shared" si="563"/>
        <v>0</v>
      </c>
      <c r="DA183" s="201">
        <f t="shared" si="563"/>
        <v>0</v>
      </c>
      <c r="DB183" s="8">
        <f t="shared" si="564"/>
        <v>0</v>
      </c>
      <c r="DC183" s="8">
        <f t="shared" si="565"/>
        <v>0</v>
      </c>
      <c r="DE183" s="375">
        <f t="shared" si="566"/>
        <v>0</v>
      </c>
      <c r="DF183" s="201">
        <f t="shared" si="566"/>
        <v>0</v>
      </c>
      <c r="DG183" s="8">
        <f t="shared" si="567"/>
        <v>0</v>
      </c>
      <c r="DH183" s="8">
        <f t="shared" si="568"/>
        <v>0</v>
      </c>
      <c r="DJ183" s="375">
        <f t="shared" si="569"/>
        <v>0</v>
      </c>
      <c r="DK183" s="201">
        <f t="shared" si="569"/>
        <v>0</v>
      </c>
      <c r="DL183" s="8">
        <f t="shared" si="570"/>
        <v>0</v>
      </c>
      <c r="DM183" s="8">
        <f t="shared" si="571"/>
        <v>0</v>
      </c>
      <c r="DO183" s="375">
        <f t="shared" si="572"/>
        <v>0</v>
      </c>
      <c r="DP183" s="201">
        <f t="shared" si="572"/>
        <v>0</v>
      </c>
      <c r="DQ183" s="8">
        <f t="shared" si="573"/>
        <v>0</v>
      </c>
      <c r="DR183" s="8">
        <f t="shared" si="574"/>
        <v>0</v>
      </c>
      <c r="DT183" s="51">
        <f t="shared" si="575"/>
        <v>0</v>
      </c>
      <c r="DU183" s="50">
        <f t="shared" si="576"/>
        <v>0</v>
      </c>
      <c r="DV183" s="51">
        <v>0</v>
      </c>
      <c r="DW183" s="50">
        <f t="shared" si="577"/>
        <v>0</v>
      </c>
      <c r="DX183" s="51">
        <f t="shared" ref="DX183:DX200" si="579">+DT183+DV183</f>
        <v>0</v>
      </c>
      <c r="DY183" s="52">
        <f t="shared" si="578"/>
        <v>0</v>
      </c>
      <c r="DZ183" s="307">
        <f t="shared" si="509"/>
        <v>0</v>
      </c>
    </row>
    <row r="184" spans="2:130" ht="18" customHeight="1" x14ac:dyDescent="0.3">
      <c r="B184" s="344"/>
      <c r="C184" s="317"/>
      <c r="D184" s="317"/>
      <c r="E184" s="239">
        <f t="shared" ref="E184:E185" si="580">F184*$I$3</f>
        <v>95000</v>
      </c>
      <c r="F184" s="263">
        <v>2500</v>
      </c>
      <c r="G184" s="274"/>
      <c r="H184" s="263" t="s">
        <v>57</v>
      </c>
      <c r="I184" s="56">
        <v>4</v>
      </c>
      <c r="J184" s="56"/>
      <c r="K184" s="265"/>
      <c r="L184" s="264"/>
      <c r="M184" s="57"/>
      <c r="N184" s="394"/>
      <c r="O184" s="214"/>
      <c r="P184" s="8">
        <f t="shared" si="510"/>
        <v>0</v>
      </c>
      <c r="Q184" s="8">
        <f t="shared" si="511"/>
        <v>0</v>
      </c>
      <c r="S184" s="201">
        <f t="shared" si="512"/>
        <v>0</v>
      </c>
      <c r="T184" s="201">
        <f t="shared" si="512"/>
        <v>0</v>
      </c>
      <c r="U184" s="8">
        <f t="shared" si="513"/>
        <v>0</v>
      </c>
      <c r="V184" s="8">
        <f t="shared" si="514"/>
        <v>0</v>
      </c>
      <c r="X184" s="201">
        <f t="shared" si="515"/>
        <v>0</v>
      </c>
      <c r="Y184" s="201">
        <f t="shared" si="515"/>
        <v>0</v>
      </c>
      <c r="Z184" s="8">
        <f t="shared" si="516"/>
        <v>0</v>
      </c>
      <c r="AA184" s="8">
        <f t="shared" si="517"/>
        <v>0</v>
      </c>
      <c r="AC184" s="375">
        <f t="shared" si="518"/>
        <v>0</v>
      </c>
      <c r="AD184" s="201">
        <f t="shared" si="518"/>
        <v>0</v>
      </c>
      <c r="AE184" s="8">
        <f t="shared" si="519"/>
        <v>0</v>
      </c>
      <c r="AF184" s="8">
        <f t="shared" si="520"/>
        <v>0</v>
      </c>
      <c r="AH184" s="375">
        <f t="shared" si="521"/>
        <v>0</v>
      </c>
      <c r="AI184" s="201">
        <f t="shared" si="521"/>
        <v>0</v>
      </c>
      <c r="AJ184" s="8">
        <f t="shared" si="522"/>
        <v>0</v>
      </c>
      <c r="AK184" s="8">
        <f t="shared" si="523"/>
        <v>0</v>
      </c>
      <c r="AM184" s="375">
        <f t="shared" si="524"/>
        <v>0</v>
      </c>
      <c r="AN184" s="201">
        <f t="shared" si="524"/>
        <v>0</v>
      </c>
      <c r="AO184" s="8">
        <f t="shared" si="525"/>
        <v>0</v>
      </c>
      <c r="AP184" s="8">
        <f t="shared" si="526"/>
        <v>0</v>
      </c>
      <c r="AR184" s="375">
        <f t="shared" si="527"/>
        <v>0</v>
      </c>
      <c r="AS184" s="201">
        <f t="shared" si="527"/>
        <v>0</v>
      </c>
      <c r="AT184" s="8">
        <f t="shared" si="528"/>
        <v>0</v>
      </c>
      <c r="AU184" s="8">
        <f t="shared" si="529"/>
        <v>0</v>
      </c>
      <c r="AW184" s="375">
        <f t="shared" si="530"/>
        <v>0</v>
      </c>
      <c r="AX184" s="201">
        <f t="shared" si="530"/>
        <v>0</v>
      </c>
      <c r="AY184" s="8">
        <f t="shared" si="531"/>
        <v>0</v>
      </c>
      <c r="AZ184" s="8">
        <f t="shared" si="532"/>
        <v>0</v>
      </c>
      <c r="BB184" s="375">
        <f t="shared" si="533"/>
        <v>0</v>
      </c>
      <c r="BC184" s="201">
        <f t="shared" si="533"/>
        <v>0</v>
      </c>
      <c r="BD184" s="8">
        <f t="shared" si="534"/>
        <v>0</v>
      </c>
      <c r="BE184" s="8">
        <f t="shared" si="535"/>
        <v>0</v>
      </c>
      <c r="BG184" s="375">
        <f t="shared" si="536"/>
        <v>0</v>
      </c>
      <c r="BH184" s="201">
        <f t="shared" si="536"/>
        <v>0</v>
      </c>
      <c r="BI184" s="8">
        <f t="shared" si="537"/>
        <v>0</v>
      </c>
      <c r="BJ184" s="8">
        <f t="shared" si="538"/>
        <v>0</v>
      </c>
      <c r="BL184" s="375">
        <f t="shared" si="539"/>
        <v>0</v>
      </c>
      <c r="BM184" s="201">
        <f t="shared" si="539"/>
        <v>0</v>
      </c>
      <c r="BN184" s="8">
        <f t="shared" si="540"/>
        <v>0</v>
      </c>
      <c r="BO184" s="8">
        <f t="shared" si="541"/>
        <v>0</v>
      </c>
      <c r="BQ184" s="375">
        <f t="shared" si="542"/>
        <v>0</v>
      </c>
      <c r="BR184" s="201">
        <f t="shared" si="542"/>
        <v>0</v>
      </c>
      <c r="BS184" s="8">
        <f t="shared" si="543"/>
        <v>0</v>
      </c>
      <c r="BT184" s="8">
        <f t="shared" si="544"/>
        <v>0</v>
      </c>
      <c r="BV184" s="375">
        <f t="shared" si="545"/>
        <v>0</v>
      </c>
      <c r="BW184" s="201">
        <f t="shared" si="545"/>
        <v>0</v>
      </c>
      <c r="BX184" s="8">
        <f t="shared" si="546"/>
        <v>0</v>
      </c>
      <c r="BY184" s="8">
        <f t="shared" si="547"/>
        <v>0</v>
      </c>
      <c r="CA184" s="375">
        <f t="shared" si="548"/>
        <v>0</v>
      </c>
      <c r="CB184" s="201">
        <f t="shared" si="548"/>
        <v>0</v>
      </c>
      <c r="CC184" s="8">
        <f t="shared" si="549"/>
        <v>0</v>
      </c>
      <c r="CD184" s="8">
        <f t="shared" si="550"/>
        <v>0</v>
      </c>
      <c r="CF184" s="375">
        <f t="shared" si="551"/>
        <v>0</v>
      </c>
      <c r="CG184" s="201">
        <f t="shared" si="551"/>
        <v>0</v>
      </c>
      <c r="CH184" s="8">
        <f t="shared" si="552"/>
        <v>0</v>
      </c>
      <c r="CI184" s="8">
        <f t="shared" si="553"/>
        <v>0</v>
      </c>
      <c r="CK184" s="375">
        <f t="shared" si="554"/>
        <v>0</v>
      </c>
      <c r="CL184" s="201">
        <f t="shared" si="554"/>
        <v>0</v>
      </c>
      <c r="CM184" s="8">
        <f t="shared" si="555"/>
        <v>0</v>
      </c>
      <c r="CN184" s="8">
        <f t="shared" si="556"/>
        <v>0</v>
      </c>
      <c r="CP184" s="375">
        <f t="shared" si="557"/>
        <v>0</v>
      </c>
      <c r="CQ184" s="201">
        <f t="shared" si="557"/>
        <v>0</v>
      </c>
      <c r="CR184" s="8">
        <f t="shared" si="558"/>
        <v>0</v>
      </c>
      <c r="CS184" s="8">
        <f t="shared" si="559"/>
        <v>0</v>
      </c>
      <c r="CU184" s="375">
        <f t="shared" si="560"/>
        <v>0</v>
      </c>
      <c r="CV184" s="201">
        <f t="shared" si="560"/>
        <v>0</v>
      </c>
      <c r="CW184" s="8">
        <f t="shared" si="561"/>
        <v>0</v>
      </c>
      <c r="CX184" s="8">
        <f t="shared" si="562"/>
        <v>0</v>
      </c>
      <c r="CZ184" s="375">
        <f t="shared" si="563"/>
        <v>0</v>
      </c>
      <c r="DA184" s="201">
        <f t="shared" si="563"/>
        <v>0</v>
      </c>
      <c r="DB184" s="8">
        <f t="shared" si="564"/>
        <v>0</v>
      </c>
      <c r="DC184" s="8">
        <f t="shared" si="565"/>
        <v>0</v>
      </c>
      <c r="DE184" s="375">
        <f t="shared" si="566"/>
        <v>0</v>
      </c>
      <c r="DF184" s="201">
        <f t="shared" si="566"/>
        <v>0</v>
      </c>
      <c r="DG184" s="8">
        <f t="shared" si="567"/>
        <v>0</v>
      </c>
      <c r="DH184" s="8">
        <f t="shared" si="568"/>
        <v>0</v>
      </c>
      <c r="DJ184" s="375">
        <f t="shared" si="569"/>
        <v>0</v>
      </c>
      <c r="DK184" s="201">
        <f t="shared" si="569"/>
        <v>0</v>
      </c>
      <c r="DL184" s="8">
        <f t="shared" si="570"/>
        <v>0</v>
      </c>
      <c r="DM184" s="8">
        <f t="shared" si="571"/>
        <v>0</v>
      </c>
      <c r="DO184" s="375">
        <f t="shared" si="572"/>
        <v>0</v>
      </c>
      <c r="DP184" s="201">
        <f t="shared" si="572"/>
        <v>0</v>
      </c>
      <c r="DQ184" s="8">
        <f t="shared" si="573"/>
        <v>0</v>
      </c>
      <c r="DR184" s="8">
        <f t="shared" si="574"/>
        <v>0</v>
      </c>
      <c r="DT184" s="51">
        <f t="shared" si="575"/>
        <v>0</v>
      </c>
      <c r="DU184" s="50">
        <f t="shared" si="576"/>
        <v>0</v>
      </c>
      <c r="DV184" s="51">
        <v>0</v>
      </c>
      <c r="DW184" s="50">
        <f t="shared" si="577"/>
        <v>0</v>
      </c>
      <c r="DX184" s="51">
        <f t="shared" si="579"/>
        <v>0</v>
      </c>
      <c r="DY184" s="52">
        <f t="shared" si="578"/>
        <v>0</v>
      </c>
      <c r="DZ184" s="307">
        <f t="shared" si="509"/>
        <v>0</v>
      </c>
    </row>
    <row r="185" spans="2:130" ht="18" customHeight="1" x14ac:dyDescent="0.3">
      <c r="B185" s="344"/>
      <c r="C185" s="317"/>
      <c r="D185" s="317"/>
      <c r="E185" s="239">
        <f t="shared" si="580"/>
        <v>489.82000000000005</v>
      </c>
      <c r="F185" s="263">
        <v>12.89</v>
      </c>
      <c r="G185" s="274"/>
      <c r="H185" s="263" t="s">
        <v>57</v>
      </c>
      <c r="I185" s="56">
        <v>5</v>
      </c>
      <c r="J185" s="56"/>
      <c r="K185" s="265"/>
      <c r="L185" s="264"/>
      <c r="M185" s="57"/>
      <c r="N185" s="394"/>
      <c r="O185" s="214"/>
      <c r="P185" s="8">
        <f t="shared" si="510"/>
        <v>0</v>
      </c>
      <c r="Q185" s="8">
        <f t="shared" si="511"/>
        <v>0</v>
      </c>
      <c r="S185" s="201">
        <f t="shared" si="512"/>
        <v>0</v>
      </c>
      <c r="T185" s="201">
        <f t="shared" si="512"/>
        <v>0</v>
      </c>
      <c r="U185" s="8">
        <f t="shared" si="513"/>
        <v>0</v>
      </c>
      <c r="V185" s="8">
        <f t="shared" si="514"/>
        <v>0</v>
      </c>
      <c r="X185" s="201">
        <f t="shared" si="515"/>
        <v>0</v>
      </c>
      <c r="Y185" s="201">
        <f t="shared" si="515"/>
        <v>0</v>
      </c>
      <c r="Z185" s="8">
        <f t="shared" si="516"/>
        <v>0</v>
      </c>
      <c r="AA185" s="8">
        <f t="shared" si="517"/>
        <v>0</v>
      </c>
      <c r="AC185" s="375">
        <f t="shared" si="518"/>
        <v>0</v>
      </c>
      <c r="AD185" s="201">
        <f t="shared" si="518"/>
        <v>0</v>
      </c>
      <c r="AE185" s="8">
        <f t="shared" si="519"/>
        <v>0</v>
      </c>
      <c r="AF185" s="8">
        <f t="shared" si="520"/>
        <v>0</v>
      </c>
      <c r="AH185" s="375">
        <f t="shared" si="521"/>
        <v>0</v>
      </c>
      <c r="AI185" s="201">
        <f t="shared" si="521"/>
        <v>0</v>
      </c>
      <c r="AJ185" s="8">
        <f t="shared" si="522"/>
        <v>0</v>
      </c>
      <c r="AK185" s="8">
        <f t="shared" si="523"/>
        <v>0</v>
      </c>
      <c r="AM185" s="375">
        <f t="shared" si="524"/>
        <v>0</v>
      </c>
      <c r="AN185" s="201">
        <f t="shared" si="524"/>
        <v>0</v>
      </c>
      <c r="AO185" s="8">
        <f t="shared" si="525"/>
        <v>0</v>
      </c>
      <c r="AP185" s="8">
        <f t="shared" si="526"/>
        <v>0</v>
      </c>
      <c r="AR185" s="375">
        <f t="shared" si="527"/>
        <v>0</v>
      </c>
      <c r="AS185" s="201">
        <f t="shared" si="527"/>
        <v>0</v>
      </c>
      <c r="AT185" s="8">
        <f t="shared" si="528"/>
        <v>0</v>
      </c>
      <c r="AU185" s="8">
        <f t="shared" si="529"/>
        <v>0</v>
      </c>
      <c r="AW185" s="375">
        <f t="shared" si="530"/>
        <v>0</v>
      </c>
      <c r="AX185" s="201">
        <f t="shared" si="530"/>
        <v>0</v>
      </c>
      <c r="AY185" s="8">
        <f t="shared" si="531"/>
        <v>0</v>
      </c>
      <c r="AZ185" s="8">
        <f t="shared" si="532"/>
        <v>0</v>
      </c>
      <c r="BB185" s="375">
        <f t="shared" si="533"/>
        <v>0</v>
      </c>
      <c r="BC185" s="201">
        <f t="shared" si="533"/>
        <v>0</v>
      </c>
      <c r="BD185" s="8">
        <f t="shared" si="534"/>
        <v>0</v>
      </c>
      <c r="BE185" s="8">
        <f t="shared" si="535"/>
        <v>0</v>
      </c>
      <c r="BG185" s="375">
        <f t="shared" si="536"/>
        <v>0</v>
      </c>
      <c r="BH185" s="201">
        <f t="shared" si="536"/>
        <v>0</v>
      </c>
      <c r="BI185" s="8">
        <f t="shared" si="537"/>
        <v>0</v>
      </c>
      <c r="BJ185" s="8">
        <f t="shared" si="538"/>
        <v>0</v>
      </c>
      <c r="BL185" s="375">
        <f t="shared" si="539"/>
        <v>0</v>
      </c>
      <c r="BM185" s="201">
        <f t="shared" si="539"/>
        <v>0</v>
      </c>
      <c r="BN185" s="8">
        <f t="shared" si="540"/>
        <v>0</v>
      </c>
      <c r="BO185" s="8">
        <f t="shared" si="541"/>
        <v>0</v>
      </c>
      <c r="BQ185" s="375">
        <f t="shared" si="542"/>
        <v>0</v>
      </c>
      <c r="BR185" s="201">
        <f t="shared" si="542"/>
        <v>0</v>
      </c>
      <c r="BS185" s="8">
        <f t="shared" si="543"/>
        <v>0</v>
      </c>
      <c r="BT185" s="8">
        <f t="shared" si="544"/>
        <v>0</v>
      </c>
      <c r="BV185" s="375">
        <f t="shared" si="545"/>
        <v>0</v>
      </c>
      <c r="BW185" s="201">
        <f t="shared" si="545"/>
        <v>0</v>
      </c>
      <c r="BX185" s="8">
        <f t="shared" si="546"/>
        <v>0</v>
      </c>
      <c r="BY185" s="8">
        <f t="shared" si="547"/>
        <v>0</v>
      </c>
      <c r="CA185" s="375">
        <f t="shared" si="548"/>
        <v>0</v>
      </c>
      <c r="CB185" s="201">
        <f t="shared" si="548"/>
        <v>0</v>
      </c>
      <c r="CC185" s="8">
        <f t="shared" si="549"/>
        <v>0</v>
      </c>
      <c r="CD185" s="8">
        <f t="shared" si="550"/>
        <v>0</v>
      </c>
      <c r="CF185" s="375">
        <f t="shared" si="551"/>
        <v>0</v>
      </c>
      <c r="CG185" s="201">
        <f t="shared" si="551"/>
        <v>0</v>
      </c>
      <c r="CH185" s="8">
        <f t="shared" si="552"/>
        <v>0</v>
      </c>
      <c r="CI185" s="8">
        <f t="shared" si="553"/>
        <v>0</v>
      </c>
      <c r="CK185" s="375">
        <f t="shared" si="554"/>
        <v>0</v>
      </c>
      <c r="CL185" s="201">
        <f t="shared" si="554"/>
        <v>0</v>
      </c>
      <c r="CM185" s="8">
        <f t="shared" si="555"/>
        <v>0</v>
      </c>
      <c r="CN185" s="8">
        <f t="shared" si="556"/>
        <v>0</v>
      </c>
      <c r="CP185" s="375">
        <f t="shared" si="557"/>
        <v>0</v>
      </c>
      <c r="CQ185" s="201">
        <f t="shared" si="557"/>
        <v>0</v>
      </c>
      <c r="CR185" s="8">
        <f t="shared" si="558"/>
        <v>0</v>
      </c>
      <c r="CS185" s="8">
        <f t="shared" si="559"/>
        <v>0</v>
      </c>
      <c r="CU185" s="375">
        <f t="shared" si="560"/>
        <v>0</v>
      </c>
      <c r="CV185" s="201">
        <f t="shared" si="560"/>
        <v>0</v>
      </c>
      <c r="CW185" s="8">
        <f t="shared" si="561"/>
        <v>0</v>
      </c>
      <c r="CX185" s="8">
        <f t="shared" si="562"/>
        <v>0</v>
      </c>
      <c r="CZ185" s="375">
        <f t="shared" si="563"/>
        <v>0</v>
      </c>
      <c r="DA185" s="201">
        <f t="shared" si="563"/>
        <v>0</v>
      </c>
      <c r="DB185" s="8">
        <f t="shared" si="564"/>
        <v>0</v>
      </c>
      <c r="DC185" s="8">
        <f t="shared" si="565"/>
        <v>0</v>
      </c>
      <c r="DE185" s="375">
        <f t="shared" si="566"/>
        <v>0</v>
      </c>
      <c r="DF185" s="201">
        <f t="shared" si="566"/>
        <v>0</v>
      </c>
      <c r="DG185" s="8">
        <f t="shared" si="567"/>
        <v>0</v>
      </c>
      <c r="DH185" s="8">
        <f t="shared" si="568"/>
        <v>0</v>
      </c>
      <c r="DJ185" s="375">
        <f t="shared" si="569"/>
        <v>0</v>
      </c>
      <c r="DK185" s="201">
        <f t="shared" si="569"/>
        <v>0</v>
      </c>
      <c r="DL185" s="8">
        <f t="shared" si="570"/>
        <v>0</v>
      </c>
      <c r="DM185" s="8">
        <f t="shared" si="571"/>
        <v>0</v>
      </c>
      <c r="DO185" s="375">
        <f t="shared" si="572"/>
        <v>0</v>
      </c>
      <c r="DP185" s="201">
        <f t="shared" si="572"/>
        <v>0</v>
      </c>
      <c r="DQ185" s="8">
        <f t="shared" si="573"/>
        <v>0</v>
      </c>
      <c r="DR185" s="8">
        <f t="shared" si="574"/>
        <v>0</v>
      </c>
      <c r="DT185" s="51">
        <f t="shared" si="575"/>
        <v>0</v>
      </c>
      <c r="DU185" s="50">
        <f t="shared" si="576"/>
        <v>0</v>
      </c>
      <c r="DV185" s="51">
        <v>0</v>
      </c>
      <c r="DW185" s="50">
        <f t="shared" si="577"/>
        <v>0</v>
      </c>
      <c r="DX185" s="51">
        <f t="shared" si="579"/>
        <v>0</v>
      </c>
      <c r="DY185" s="52">
        <f t="shared" si="578"/>
        <v>0</v>
      </c>
      <c r="DZ185" s="307">
        <f t="shared" si="509"/>
        <v>0</v>
      </c>
    </row>
    <row r="186" spans="2:130" ht="18" customHeight="1" x14ac:dyDescent="0.3">
      <c r="B186" s="339"/>
      <c r="C186" s="317"/>
      <c r="D186" s="54"/>
      <c r="E186" s="239">
        <v>150</v>
      </c>
      <c r="F186" s="263">
        <f>E186/I3</f>
        <v>3.9473684210526314</v>
      </c>
      <c r="G186" s="274"/>
      <c r="H186" s="263" t="s">
        <v>31</v>
      </c>
      <c r="I186" s="56"/>
      <c r="J186" s="56"/>
      <c r="K186" s="265"/>
      <c r="L186" s="264"/>
      <c r="M186" s="57"/>
      <c r="N186" s="394"/>
      <c r="O186" s="214"/>
      <c r="P186" s="8">
        <f t="shared" si="510"/>
        <v>0</v>
      </c>
      <c r="Q186" s="8">
        <f t="shared" si="511"/>
        <v>0</v>
      </c>
      <c r="S186" s="201">
        <f t="shared" si="512"/>
        <v>0</v>
      </c>
      <c r="T186" s="201">
        <v>12</v>
      </c>
      <c r="U186" s="8">
        <f t="shared" si="513"/>
        <v>0</v>
      </c>
      <c r="V186" s="8">
        <f t="shared" si="514"/>
        <v>0</v>
      </c>
      <c r="X186" s="201">
        <f t="shared" si="515"/>
        <v>0</v>
      </c>
      <c r="Y186" s="201">
        <f t="shared" si="515"/>
        <v>12</v>
      </c>
      <c r="Z186" s="8">
        <f t="shared" si="516"/>
        <v>0</v>
      </c>
      <c r="AA186" s="8">
        <f t="shared" si="517"/>
        <v>0</v>
      </c>
      <c r="AC186" s="375">
        <f t="shared" si="518"/>
        <v>0</v>
      </c>
      <c r="AD186" s="201">
        <f t="shared" si="518"/>
        <v>12</v>
      </c>
      <c r="AE186" s="8">
        <f t="shared" si="519"/>
        <v>0</v>
      </c>
      <c r="AF186" s="8">
        <f t="shared" si="520"/>
        <v>0</v>
      </c>
      <c r="AH186" s="375">
        <f t="shared" si="521"/>
        <v>0</v>
      </c>
      <c r="AI186" s="201">
        <f t="shared" si="521"/>
        <v>12</v>
      </c>
      <c r="AJ186" s="8">
        <f t="shared" si="522"/>
        <v>0</v>
      </c>
      <c r="AK186" s="8">
        <f t="shared" si="523"/>
        <v>0</v>
      </c>
      <c r="AM186" s="375">
        <f t="shared" si="524"/>
        <v>0</v>
      </c>
      <c r="AN186" s="201">
        <f t="shared" si="524"/>
        <v>12</v>
      </c>
      <c r="AO186" s="8">
        <f t="shared" si="525"/>
        <v>0</v>
      </c>
      <c r="AP186" s="8">
        <f t="shared" si="526"/>
        <v>0</v>
      </c>
      <c r="AR186" s="375">
        <f t="shared" si="527"/>
        <v>0</v>
      </c>
      <c r="AS186" s="201">
        <f t="shared" si="527"/>
        <v>12</v>
      </c>
      <c r="AT186" s="8">
        <f t="shared" si="528"/>
        <v>0</v>
      </c>
      <c r="AU186" s="8">
        <f t="shared" si="529"/>
        <v>0</v>
      </c>
      <c r="AW186" s="375">
        <f t="shared" si="530"/>
        <v>0</v>
      </c>
      <c r="AX186" s="201">
        <f t="shared" si="530"/>
        <v>12</v>
      </c>
      <c r="AY186" s="8">
        <f t="shared" si="531"/>
        <v>0</v>
      </c>
      <c r="AZ186" s="8">
        <f t="shared" si="532"/>
        <v>0</v>
      </c>
      <c r="BB186" s="375">
        <f t="shared" si="533"/>
        <v>0</v>
      </c>
      <c r="BC186" s="201">
        <f t="shared" si="533"/>
        <v>12</v>
      </c>
      <c r="BD186" s="8">
        <f t="shared" si="534"/>
        <v>0</v>
      </c>
      <c r="BE186" s="8">
        <f t="shared" si="535"/>
        <v>0</v>
      </c>
      <c r="BG186" s="375">
        <f t="shared" si="536"/>
        <v>0</v>
      </c>
      <c r="BH186" s="201">
        <f t="shared" si="536"/>
        <v>12</v>
      </c>
      <c r="BI186" s="8">
        <f t="shared" si="537"/>
        <v>0</v>
      </c>
      <c r="BJ186" s="8">
        <f t="shared" si="538"/>
        <v>0</v>
      </c>
      <c r="BL186" s="375">
        <f t="shared" si="539"/>
        <v>0</v>
      </c>
      <c r="BM186" s="201">
        <f t="shared" si="539"/>
        <v>12</v>
      </c>
      <c r="BN186" s="8">
        <f t="shared" si="540"/>
        <v>0</v>
      </c>
      <c r="BO186" s="8">
        <f t="shared" si="541"/>
        <v>0</v>
      </c>
      <c r="BQ186" s="375">
        <f t="shared" si="542"/>
        <v>0</v>
      </c>
      <c r="BR186" s="201">
        <f t="shared" si="542"/>
        <v>12</v>
      </c>
      <c r="BS186" s="8">
        <f t="shared" si="543"/>
        <v>0</v>
      </c>
      <c r="BT186" s="8">
        <f t="shared" si="544"/>
        <v>0</v>
      </c>
      <c r="BV186" s="375">
        <f t="shared" si="545"/>
        <v>0</v>
      </c>
      <c r="BW186" s="201">
        <f t="shared" si="545"/>
        <v>12</v>
      </c>
      <c r="BX186" s="8">
        <f t="shared" si="546"/>
        <v>0</v>
      </c>
      <c r="BY186" s="8">
        <f t="shared" si="547"/>
        <v>0</v>
      </c>
      <c r="CA186" s="375">
        <f t="shared" si="548"/>
        <v>0</v>
      </c>
      <c r="CB186" s="201">
        <f t="shared" si="548"/>
        <v>12</v>
      </c>
      <c r="CC186" s="8">
        <f t="shared" si="549"/>
        <v>0</v>
      </c>
      <c r="CD186" s="8">
        <f t="shared" si="550"/>
        <v>0</v>
      </c>
      <c r="CF186" s="375">
        <f t="shared" si="551"/>
        <v>0</v>
      </c>
      <c r="CG186" s="201">
        <f t="shared" si="551"/>
        <v>12</v>
      </c>
      <c r="CH186" s="8">
        <f t="shared" si="552"/>
        <v>0</v>
      </c>
      <c r="CI186" s="8">
        <f t="shared" si="553"/>
        <v>0</v>
      </c>
      <c r="CK186" s="375">
        <f t="shared" si="554"/>
        <v>0</v>
      </c>
      <c r="CL186" s="201">
        <f t="shared" si="554"/>
        <v>12</v>
      </c>
      <c r="CM186" s="8">
        <f t="shared" si="555"/>
        <v>0</v>
      </c>
      <c r="CN186" s="8">
        <f t="shared" si="556"/>
        <v>0</v>
      </c>
      <c r="CP186" s="375">
        <f t="shared" si="557"/>
        <v>0</v>
      </c>
      <c r="CQ186" s="201">
        <f t="shared" si="557"/>
        <v>12</v>
      </c>
      <c r="CR186" s="8">
        <f t="shared" si="558"/>
        <v>0</v>
      </c>
      <c r="CS186" s="8">
        <f t="shared" si="559"/>
        <v>0</v>
      </c>
      <c r="CU186" s="375">
        <f t="shared" si="560"/>
        <v>0</v>
      </c>
      <c r="CV186" s="201">
        <f t="shared" si="560"/>
        <v>12</v>
      </c>
      <c r="CW186" s="8">
        <f t="shared" si="561"/>
        <v>0</v>
      </c>
      <c r="CX186" s="8">
        <f t="shared" si="562"/>
        <v>0</v>
      </c>
      <c r="CZ186" s="375">
        <f t="shared" si="563"/>
        <v>0</v>
      </c>
      <c r="DA186" s="201">
        <f t="shared" si="563"/>
        <v>12</v>
      </c>
      <c r="DB186" s="8">
        <f t="shared" si="564"/>
        <v>0</v>
      </c>
      <c r="DC186" s="8">
        <f t="shared" si="565"/>
        <v>0</v>
      </c>
      <c r="DE186" s="375">
        <f t="shared" si="566"/>
        <v>0</v>
      </c>
      <c r="DF186" s="201">
        <f t="shared" si="566"/>
        <v>12</v>
      </c>
      <c r="DG186" s="8">
        <f t="shared" si="567"/>
        <v>0</v>
      </c>
      <c r="DH186" s="8">
        <f t="shared" si="568"/>
        <v>0</v>
      </c>
      <c r="DJ186" s="375">
        <f t="shared" si="569"/>
        <v>0</v>
      </c>
      <c r="DK186" s="201">
        <f t="shared" si="569"/>
        <v>12</v>
      </c>
      <c r="DL186" s="8">
        <f t="shared" si="570"/>
        <v>0</v>
      </c>
      <c r="DM186" s="8">
        <f t="shared" si="571"/>
        <v>0</v>
      </c>
      <c r="DO186" s="375">
        <f t="shared" si="572"/>
        <v>0</v>
      </c>
      <c r="DP186" s="201">
        <f t="shared" si="572"/>
        <v>12</v>
      </c>
      <c r="DQ186" s="8">
        <f t="shared" si="573"/>
        <v>0</v>
      </c>
      <c r="DR186" s="8">
        <f t="shared" si="574"/>
        <v>0</v>
      </c>
      <c r="DT186" s="51">
        <f t="shared" si="575"/>
        <v>0</v>
      </c>
      <c r="DU186" s="50">
        <f t="shared" si="576"/>
        <v>0</v>
      </c>
      <c r="DV186" s="51">
        <v>0</v>
      </c>
      <c r="DW186" s="50">
        <f t="shared" si="577"/>
        <v>0</v>
      </c>
      <c r="DX186" s="51">
        <f t="shared" si="579"/>
        <v>0</v>
      </c>
      <c r="DY186" s="52">
        <f t="shared" si="578"/>
        <v>0</v>
      </c>
      <c r="DZ186" s="307">
        <f t="shared" si="509"/>
        <v>0</v>
      </c>
    </row>
    <row r="187" spans="2:130" ht="18" customHeight="1" x14ac:dyDescent="0.3">
      <c r="B187" s="339"/>
      <c r="C187" s="317"/>
      <c r="D187" s="54"/>
      <c r="E187" s="239">
        <v>2000</v>
      </c>
      <c r="F187" s="263">
        <f>E187/I3</f>
        <v>52.631578947368418</v>
      </c>
      <c r="G187" s="274"/>
      <c r="H187" s="263" t="s">
        <v>57</v>
      </c>
      <c r="I187" s="56">
        <v>2</v>
      </c>
      <c r="J187" s="56"/>
      <c r="K187" s="265"/>
      <c r="L187" s="264"/>
      <c r="M187" s="57"/>
      <c r="N187" s="394"/>
      <c r="O187" s="214"/>
      <c r="P187" s="8">
        <f t="shared" si="510"/>
        <v>0</v>
      </c>
      <c r="Q187" s="8">
        <f t="shared" si="511"/>
        <v>0</v>
      </c>
      <c r="S187" s="201">
        <f t="shared" si="512"/>
        <v>0</v>
      </c>
      <c r="T187" s="201">
        <f>O187</f>
        <v>0</v>
      </c>
      <c r="U187" s="8">
        <f t="shared" si="513"/>
        <v>0</v>
      </c>
      <c r="V187" s="8">
        <f t="shared" si="514"/>
        <v>0</v>
      </c>
      <c r="X187" s="201">
        <f t="shared" si="515"/>
        <v>0</v>
      </c>
      <c r="Y187" s="201">
        <f>T187</f>
        <v>0</v>
      </c>
      <c r="Z187" s="8">
        <f t="shared" si="516"/>
        <v>0</v>
      </c>
      <c r="AA187" s="8">
        <f t="shared" si="517"/>
        <v>0</v>
      </c>
      <c r="AC187" s="201">
        <f t="shared" si="518"/>
        <v>0</v>
      </c>
      <c r="AD187" s="201">
        <f>Y187</f>
        <v>0</v>
      </c>
      <c r="AE187" s="8">
        <f t="shared" si="519"/>
        <v>0</v>
      </c>
      <c r="AF187" s="8">
        <f t="shared" si="520"/>
        <v>0</v>
      </c>
      <c r="AH187" s="201">
        <f t="shared" si="521"/>
        <v>0</v>
      </c>
      <c r="AI187" s="201">
        <f>AD187</f>
        <v>0</v>
      </c>
      <c r="AJ187" s="8">
        <f t="shared" si="522"/>
        <v>0</v>
      </c>
      <c r="AK187" s="8">
        <f t="shared" si="523"/>
        <v>0</v>
      </c>
      <c r="AM187" s="201">
        <f t="shared" si="524"/>
        <v>0</v>
      </c>
      <c r="AN187" s="201">
        <f>AI187</f>
        <v>0</v>
      </c>
      <c r="AO187" s="8">
        <f t="shared" si="525"/>
        <v>0</v>
      </c>
      <c r="AP187" s="8">
        <f t="shared" si="526"/>
        <v>0</v>
      </c>
      <c r="AR187" s="201">
        <f t="shared" si="527"/>
        <v>0</v>
      </c>
      <c r="AS187" s="201">
        <f>AN187</f>
        <v>0</v>
      </c>
      <c r="AT187" s="8">
        <f t="shared" si="528"/>
        <v>0</v>
      </c>
      <c r="AU187" s="8">
        <f t="shared" si="529"/>
        <v>0</v>
      </c>
      <c r="AW187" s="201">
        <f t="shared" si="530"/>
        <v>0</v>
      </c>
      <c r="AX187" s="201">
        <f>AS187</f>
        <v>0</v>
      </c>
      <c r="AY187" s="8">
        <f t="shared" si="531"/>
        <v>0</v>
      </c>
      <c r="AZ187" s="8">
        <f t="shared" si="532"/>
        <v>0</v>
      </c>
      <c r="BB187" s="201">
        <f t="shared" si="533"/>
        <v>0</v>
      </c>
      <c r="BC187" s="201">
        <f>AX187</f>
        <v>0</v>
      </c>
      <c r="BD187" s="8">
        <f t="shared" si="534"/>
        <v>0</v>
      </c>
      <c r="BE187" s="8">
        <f t="shared" si="535"/>
        <v>0</v>
      </c>
      <c r="BG187" s="201">
        <f t="shared" si="536"/>
        <v>0</v>
      </c>
      <c r="BH187" s="201">
        <f>BC187</f>
        <v>0</v>
      </c>
      <c r="BI187" s="8">
        <f t="shared" si="537"/>
        <v>0</v>
      </c>
      <c r="BJ187" s="8">
        <f t="shared" si="538"/>
        <v>0</v>
      </c>
      <c r="BL187" s="201">
        <f t="shared" si="539"/>
        <v>0</v>
      </c>
      <c r="BM187" s="201">
        <f>BH187</f>
        <v>0</v>
      </c>
      <c r="BN187" s="8">
        <f t="shared" si="540"/>
        <v>0</v>
      </c>
      <c r="BO187" s="8">
        <f t="shared" si="541"/>
        <v>0</v>
      </c>
      <c r="BQ187" s="201">
        <f t="shared" si="542"/>
        <v>0</v>
      </c>
      <c r="BR187" s="201">
        <f>BM187</f>
        <v>0</v>
      </c>
      <c r="BS187" s="8">
        <f t="shared" si="543"/>
        <v>0</v>
      </c>
      <c r="BT187" s="8">
        <f t="shared" si="544"/>
        <v>0</v>
      </c>
      <c r="BV187" s="201">
        <f t="shared" si="545"/>
        <v>0</v>
      </c>
      <c r="BW187" s="201">
        <f>BR187</f>
        <v>0</v>
      </c>
      <c r="BX187" s="8">
        <f t="shared" si="546"/>
        <v>0</v>
      </c>
      <c r="BY187" s="8">
        <f t="shared" si="547"/>
        <v>0</v>
      </c>
      <c r="CA187" s="201">
        <f t="shared" si="548"/>
        <v>0</v>
      </c>
      <c r="CB187" s="201">
        <f>BW187</f>
        <v>0</v>
      </c>
      <c r="CC187" s="8">
        <f t="shared" si="549"/>
        <v>0</v>
      </c>
      <c r="CD187" s="8">
        <f t="shared" si="550"/>
        <v>0</v>
      </c>
      <c r="CF187" s="201">
        <f t="shared" si="551"/>
        <v>0</v>
      </c>
      <c r="CG187" s="201">
        <f>CB187</f>
        <v>0</v>
      </c>
      <c r="CH187" s="8">
        <f t="shared" si="552"/>
        <v>0</v>
      </c>
      <c r="CI187" s="8">
        <f t="shared" si="553"/>
        <v>0</v>
      </c>
      <c r="CK187" s="201">
        <f t="shared" si="554"/>
        <v>0</v>
      </c>
      <c r="CL187" s="201">
        <f>CG187</f>
        <v>0</v>
      </c>
      <c r="CM187" s="8">
        <f t="shared" si="555"/>
        <v>0</v>
      </c>
      <c r="CN187" s="8">
        <f t="shared" si="556"/>
        <v>0</v>
      </c>
      <c r="CP187" s="201">
        <f t="shared" si="557"/>
        <v>0</v>
      </c>
      <c r="CQ187" s="201">
        <f>CL187</f>
        <v>0</v>
      </c>
      <c r="CR187" s="8">
        <f t="shared" si="558"/>
        <v>0</v>
      </c>
      <c r="CS187" s="8">
        <f t="shared" si="559"/>
        <v>0</v>
      </c>
      <c r="CU187" s="201">
        <f t="shared" si="560"/>
        <v>0</v>
      </c>
      <c r="CV187" s="201">
        <f>CQ187</f>
        <v>0</v>
      </c>
      <c r="CW187" s="8">
        <f t="shared" si="561"/>
        <v>0</v>
      </c>
      <c r="CX187" s="8">
        <f t="shared" si="562"/>
        <v>0</v>
      </c>
      <c r="CZ187" s="201">
        <f t="shared" si="563"/>
        <v>0</v>
      </c>
      <c r="DA187" s="201">
        <f>CV187</f>
        <v>0</v>
      </c>
      <c r="DB187" s="8">
        <f t="shared" si="564"/>
        <v>0</v>
      </c>
      <c r="DC187" s="8">
        <f t="shared" si="565"/>
        <v>0</v>
      </c>
      <c r="DE187" s="201">
        <f t="shared" si="566"/>
        <v>0</v>
      </c>
      <c r="DF187" s="201">
        <f>DA187</f>
        <v>0</v>
      </c>
      <c r="DG187" s="8">
        <f t="shared" si="567"/>
        <v>0</v>
      </c>
      <c r="DH187" s="8">
        <f t="shared" si="568"/>
        <v>0</v>
      </c>
      <c r="DJ187" s="201">
        <f t="shared" si="569"/>
        <v>0</v>
      </c>
      <c r="DK187" s="201">
        <f>DF187</f>
        <v>0</v>
      </c>
      <c r="DL187" s="8">
        <f t="shared" si="570"/>
        <v>0</v>
      </c>
      <c r="DM187" s="8">
        <f t="shared" si="571"/>
        <v>0</v>
      </c>
      <c r="DO187" s="201">
        <f t="shared" si="572"/>
        <v>0</v>
      </c>
      <c r="DP187" s="201">
        <f>DK187</f>
        <v>0</v>
      </c>
      <c r="DQ187" s="8">
        <f t="shared" si="573"/>
        <v>0</v>
      </c>
      <c r="DR187" s="8">
        <f t="shared" si="574"/>
        <v>0</v>
      </c>
      <c r="DT187" s="51">
        <f t="shared" si="575"/>
        <v>0</v>
      </c>
      <c r="DU187" s="50">
        <f t="shared" si="576"/>
        <v>0</v>
      </c>
      <c r="DV187" s="51">
        <v>0</v>
      </c>
      <c r="DW187" s="50">
        <f t="shared" si="577"/>
        <v>0</v>
      </c>
      <c r="DX187" s="51">
        <f t="shared" si="579"/>
        <v>0</v>
      </c>
      <c r="DY187" s="52">
        <f t="shared" si="578"/>
        <v>0</v>
      </c>
      <c r="DZ187" s="307">
        <f t="shared" si="509"/>
        <v>0</v>
      </c>
    </row>
    <row r="188" spans="2:130" ht="18" customHeight="1" x14ac:dyDescent="0.3">
      <c r="B188" s="339"/>
      <c r="C188" s="317"/>
      <c r="D188" s="54"/>
      <c r="E188" s="239">
        <v>4000</v>
      </c>
      <c r="F188" s="263">
        <f>E188/I3</f>
        <v>105.26315789473684</v>
      </c>
      <c r="G188" s="274"/>
      <c r="H188" s="263" t="s">
        <v>57</v>
      </c>
      <c r="I188" s="56">
        <v>5</v>
      </c>
      <c r="J188" s="56"/>
      <c r="K188" s="265"/>
      <c r="L188" s="264"/>
      <c r="M188" s="57"/>
      <c r="N188" s="394"/>
      <c r="O188" s="214"/>
      <c r="P188" s="8">
        <f t="shared" si="510"/>
        <v>0</v>
      </c>
      <c r="Q188" s="8">
        <f t="shared" si="511"/>
        <v>0</v>
      </c>
      <c r="S188" s="201">
        <f t="shared" si="512"/>
        <v>0</v>
      </c>
      <c r="T188" s="201">
        <f t="shared" si="512"/>
        <v>0</v>
      </c>
      <c r="U188" s="8">
        <f t="shared" si="513"/>
        <v>0</v>
      </c>
      <c r="V188" s="8">
        <f t="shared" si="514"/>
        <v>0</v>
      </c>
      <c r="X188" s="201">
        <f t="shared" si="515"/>
        <v>0</v>
      </c>
      <c r="Y188" s="201">
        <f t="shared" si="515"/>
        <v>0</v>
      </c>
      <c r="Z188" s="8">
        <f t="shared" si="516"/>
        <v>0</v>
      </c>
      <c r="AA188" s="8">
        <f t="shared" si="517"/>
        <v>0</v>
      </c>
      <c r="AC188" s="201">
        <f t="shared" si="518"/>
        <v>0</v>
      </c>
      <c r="AD188" s="201">
        <f t="shared" si="518"/>
        <v>0</v>
      </c>
      <c r="AE188" s="8">
        <f t="shared" si="519"/>
        <v>0</v>
      </c>
      <c r="AF188" s="8">
        <f t="shared" si="520"/>
        <v>0</v>
      </c>
      <c r="AH188" s="201">
        <f t="shared" si="521"/>
        <v>0</v>
      </c>
      <c r="AI188" s="201">
        <f t="shared" si="521"/>
        <v>0</v>
      </c>
      <c r="AJ188" s="8">
        <f t="shared" si="522"/>
        <v>0</v>
      </c>
      <c r="AK188" s="8">
        <f t="shared" si="523"/>
        <v>0</v>
      </c>
      <c r="AM188" s="201">
        <f t="shared" si="524"/>
        <v>0</v>
      </c>
      <c r="AN188" s="201">
        <f t="shared" si="524"/>
        <v>0</v>
      </c>
      <c r="AO188" s="8">
        <f t="shared" si="525"/>
        <v>0</v>
      </c>
      <c r="AP188" s="8">
        <f t="shared" si="526"/>
        <v>0</v>
      </c>
      <c r="AR188" s="201">
        <f t="shared" si="527"/>
        <v>0</v>
      </c>
      <c r="AS188" s="201">
        <f t="shared" si="527"/>
        <v>0</v>
      </c>
      <c r="AT188" s="8">
        <f t="shared" si="528"/>
        <v>0</v>
      </c>
      <c r="AU188" s="8">
        <f t="shared" si="529"/>
        <v>0</v>
      </c>
      <c r="AW188" s="201">
        <f t="shared" si="530"/>
        <v>0</v>
      </c>
      <c r="AX188" s="201">
        <f t="shared" si="530"/>
        <v>0</v>
      </c>
      <c r="AY188" s="8">
        <f t="shared" si="531"/>
        <v>0</v>
      </c>
      <c r="AZ188" s="8">
        <f t="shared" si="532"/>
        <v>0</v>
      </c>
      <c r="BB188" s="201">
        <f t="shared" si="533"/>
        <v>0</v>
      </c>
      <c r="BC188" s="201">
        <f t="shared" si="533"/>
        <v>0</v>
      </c>
      <c r="BD188" s="8">
        <f t="shared" si="534"/>
        <v>0</v>
      </c>
      <c r="BE188" s="8">
        <f t="shared" si="535"/>
        <v>0</v>
      </c>
      <c r="BG188" s="201">
        <f t="shared" si="536"/>
        <v>0</v>
      </c>
      <c r="BH188" s="201">
        <f t="shared" si="536"/>
        <v>0</v>
      </c>
      <c r="BI188" s="8">
        <f t="shared" si="537"/>
        <v>0</v>
      </c>
      <c r="BJ188" s="8">
        <f t="shared" si="538"/>
        <v>0</v>
      </c>
      <c r="BL188" s="201">
        <f t="shared" si="539"/>
        <v>0</v>
      </c>
      <c r="BM188" s="201">
        <f t="shared" si="539"/>
        <v>0</v>
      </c>
      <c r="BN188" s="8">
        <f t="shared" si="540"/>
        <v>0</v>
      </c>
      <c r="BO188" s="8">
        <f t="shared" si="541"/>
        <v>0</v>
      </c>
      <c r="BQ188" s="201">
        <f t="shared" si="542"/>
        <v>0</v>
      </c>
      <c r="BR188" s="201">
        <f t="shared" si="542"/>
        <v>0</v>
      </c>
      <c r="BS188" s="8">
        <f t="shared" si="543"/>
        <v>0</v>
      </c>
      <c r="BT188" s="8">
        <f t="shared" si="544"/>
        <v>0</v>
      </c>
      <c r="BV188" s="201">
        <f t="shared" si="545"/>
        <v>0</v>
      </c>
      <c r="BW188" s="201">
        <f t="shared" si="545"/>
        <v>0</v>
      </c>
      <c r="BX188" s="8">
        <f t="shared" si="546"/>
        <v>0</v>
      </c>
      <c r="BY188" s="8">
        <f t="shared" si="547"/>
        <v>0</v>
      </c>
      <c r="CA188" s="201">
        <f t="shared" si="548"/>
        <v>0</v>
      </c>
      <c r="CB188" s="201">
        <f t="shared" si="548"/>
        <v>0</v>
      </c>
      <c r="CC188" s="8">
        <f t="shared" si="549"/>
        <v>0</v>
      </c>
      <c r="CD188" s="8">
        <f t="shared" si="550"/>
        <v>0</v>
      </c>
      <c r="CF188" s="201">
        <f t="shared" si="551"/>
        <v>0</v>
      </c>
      <c r="CG188" s="201">
        <f t="shared" si="551"/>
        <v>0</v>
      </c>
      <c r="CH188" s="8">
        <f t="shared" si="552"/>
        <v>0</v>
      </c>
      <c r="CI188" s="8">
        <f t="shared" si="553"/>
        <v>0</v>
      </c>
      <c r="CK188" s="201">
        <f t="shared" si="554"/>
        <v>0</v>
      </c>
      <c r="CL188" s="201">
        <f t="shared" si="554"/>
        <v>0</v>
      </c>
      <c r="CM188" s="8">
        <f t="shared" si="555"/>
        <v>0</v>
      </c>
      <c r="CN188" s="8">
        <f t="shared" si="556"/>
        <v>0</v>
      </c>
      <c r="CP188" s="201">
        <f t="shared" si="557"/>
        <v>0</v>
      </c>
      <c r="CQ188" s="201">
        <f t="shared" si="557"/>
        <v>0</v>
      </c>
      <c r="CR188" s="8">
        <f t="shared" si="558"/>
        <v>0</v>
      </c>
      <c r="CS188" s="8">
        <f t="shared" si="559"/>
        <v>0</v>
      </c>
      <c r="CU188" s="201">
        <f t="shared" si="560"/>
        <v>0</v>
      </c>
      <c r="CV188" s="201">
        <f t="shared" si="560"/>
        <v>0</v>
      </c>
      <c r="CW188" s="8">
        <f t="shared" si="561"/>
        <v>0</v>
      </c>
      <c r="CX188" s="8">
        <f t="shared" si="562"/>
        <v>0</v>
      </c>
      <c r="CZ188" s="201">
        <f t="shared" si="563"/>
        <v>0</v>
      </c>
      <c r="DA188" s="201">
        <f t="shared" si="563"/>
        <v>0</v>
      </c>
      <c r="DB188" s="8">
        <f t="shared" si="564"/>
        <v>0</v>
      </c>
      <c r="DC188" s="8">
        <f t="shared" si="565"/>
        <v>0</v>
      </c>
      <c r="DE188" s="201">
        <f t="shared" si="566"/>
        <v>0</v>
      </c>
      <c r="DF188" s="201">
        <f t="shared" si="566"/>
        <v>0</v>
      </c>
      <c r="DG188" s="8">
        <f t="shared" si="567"/>
        <v>0</v>
      </c>
      <c r="DH188" s="8">
        <f t="shared" si="568"/>
        <v>0</v>
      </c>
      <c r="DJ188" s="201">
        <f t="shared" si="569"/>
        <v>0</v>
      </c>
      <c r="DK188" s="201">
        <f t="shared" si="569"/>
        <v>0</v>
      </c>
      <c r="DL188" s="8">
        <f t="shared" si="570"/>
        <v>0</v>
      </c>
      <c r="DM188" s="8">
        <f t="shared" si="571"/>
        <v>0</v>
      </c>
      <c r="DO188" s="201">
        <f t="shared" si="572"/>
        <v>0</v>
      </c>
      <c r="DP188" s="201">
        <f t="shared" si="572"/>
        <v>0</v>
      </c>
      <c r="DQ188" s="8">
        <f t="shared" si="573"/>
        <v>0</v>
      </c>
      <c r="DR188" s="8">
        <f t="shared" si="574"/>
        <v>0</v>
      </c>
      <c r="DT188" s="51">
        <f t="shared" si="575"/>
        <v>0</v>
      </c>
      <c r="DU188" s="50">
        <f t="shared" si="576"/>
        <v>0</v>
      </c>
      <c r="DV188" s="51">
        <v>0</v>
      </c>
      <c r="DW188" s="50">
        <f t="shared" si="577"/>
        <v>0</v>
      </c>
      <c r="DX188" s="51">
        <f t="shared" si="579"/>
        <v>0</v>
      </c>
      <c r="DY188" s="52">
        <f t="shared" si="578"/>
        <v>0</v>
      </c>
      <c r="DZ188" s="307">
        <f t="shared" si="509"/>
        <v>0</v>
      </c>
    </row>
    <row r="189" spans="2:130" ht="18" customHeight="1" x14ac:dyDescent="0.3">
      <c r="B189" s="438"/>
      <c r="C189" s="317"/>
      <c r="D189" s="54"/>
      <c r="E189" s="425">
        <v>4800</v>
      </c>
      <c r="F189" s="263">
        <f>E189/$I$3</f>
        <v>126.31578947368421</v>
      </c>
      <c r="G189" s="274"/>
      <c r="H189" s="263" t="s">
        <v>31</v>
      </c>
      <c r="I189" s="56"/>
      <c r="J189" s="56"/>
      <c r="K189" s="265"/>
      <c r="L189" s="264"/>
      <c r="M189" s="57"/>
      <c r="N189" s="394"/>
      <c r="O189" s="214"/>
      <c r="P189" s="8">
        <f t="shared" si="510"/>
        <v>0</v>
      </c>
      <c r="Q189" s="8">
        <f t="shared" si="511"/>
        <v>0</v>
      </c>
      <c r="S189" s="201">
        <f t="shared" si="512"/>
        <v>0</v>
      </c>
      <c r="T189" s="201">
        <f t="shared" si="512"/>
        <v>0</v>
      </c>
      <c r="U189" s="8">
        <f t="shared" si="513"/>
        <v>0</v>
      </c>
      <c r="V189" s="8">
        <f t="shared" si="514"/>
        <v>0</v>
      </c>
      <c r="X189" s="201">
        <f t="shared" si="515"/>
        <v>0</v>
      </c>
      <c r="Y189" s="201">
        <f t="shared" si="515"/>
        <v>0</v>
      </c>
      <c r="Z189" s="8">
        <f t="shared" si="516"/>
        <v>0</v>
      </c>
      <c r="AA189" s="8">
        <f t="shared" si="517"/>
        <v>0</v>
      </c>
      <c r="AC189" s="201">
        <f t="shared" si="518"/>
        <v>0</v>
      </c>
      <c r="AD189" s="201">
        <f t="shared" si="518"/>
        <v>0</v>
      </c>
      <c r="AE189" s="8">
        <f t="shared" si="519"/>
        <v>0</v>
      </c>
      <c r="AF189" s="8">
        <f t="shared" si="520"/>
        <v>0</v>
      </c>
      <c r="AH189" s="201">
        <f t="shared" si="521"/>
        <v>0</v>
      </c>
      <c r="AI189" s="201">
        <f t="shared" si="521"/>
        <v>0</v>
      </c>
      <c r="AJ189" s="8">
        <f t="shared" si="522"/>
        <v>0</v>
      </c>
      <c r="AK189" s="8">
        <f t="shared" si="523"/>
        <v>0</v>
      </c>
      <c r="AM189" s="201">
        <f t="shared" si="524"/>
        <v>0</v>
      </c>
      <c r="AN189" s="201">
        <f t="shared" si="524"/>
        <v>0</v>
      </c>
      <c r="AO189" s="8">
        <f t="shared" si="525"/>
        <v>0</v>
      </c>
      <c r="AP189" s="8">
        <f t="shared" si="526"/>
        <v>0</v>
      </c>
      <c r="AR189" s="201">
        <f t="shared" si="527"/>
        <v>0</v>
      </c>
      <c r="AS189" s="201">
        <f t="shared" si="527"/>
        <v>0</v>
      </c>
      <c r="AT189" s="8">
        <f t="shared" si="528"/>
        <v>0</v>
      </c>
      <c r="AU189" s="8">
        <f t="shared" si="529"/>
        <v>0</v>
      </c>
      <c r="AW189" s="201">
        <f t="shared" si="530"/>
        <v>0</v>
      </c>
      <c r="AX189" s="201">
        <f t="shared" si="530"/>
        <v>0</v>
      </c>
      <c r="AY189" s="8">
        <f t="shared" si="531"/>
        <v>0</v>
      </c>
      <c r="AZ189" s="8">
        <f t="shared" si="532"/>
        <v>0</v>
      </c>
      <c r="BB189" s="201">
        <f t="shared" si="533"/>
        <v>0</v>
      </c>
      <c r="BC189" s="201">
        <f t="shared" si="533"/>
        <v>0</v>
      </c>
      <c r="BD189" s="8">
        <f t="shared" si="534"/>
        <v>0</v>
      </c>
      <c r="BE189" s="8">
        <f t="shared" si="535"/>
        <v>0</v>
      </c>
      <c r="BG189" s="201">
        <f t="shared" si="536"/>
        <v>0</v>
      </c>
      <c r="BH189" s="201">
        <f t="shared" si="536"/>
        <v>0</v>
      </c>
      <c r="BI189" s="8">
        <f t="shared" si="537"/>
        <v>0</v>
      </c>
      <c r="BJ189" s="8">
        <f t="shared" si="538"/>
        <v>0</v>
      </c>
      <c r="BL189" s="201">
        <f t="shared" si="539"/>
        <v>0</v>
      </c>
      <c r="BM189" s="201">
        <f t="shared" si="539"/>
        <v>0</v>
      </c>
      <c r="BN189" s="8">
        <f t="shared" si="540"/>
        <v>0</v>
      </c>
      <c r="BO189" s="8">
        <f t="shared" si="541"/>
        <v>0</v>
      </c>
      <c r="BQ189" s="201">
        <f t="shared" si="542"/>
        <v>0</v>
      </c>
      <c r="BR189" s="201">
        <f t="shared" si="542"/>
        <v>0</v>
      </c>
      <c r="BS189" s="8">
        <f t="shared" si="543"/>
        <v>0</v>
      </c>
      <c r="BT189" s="8">
        <f t="shared" si="544"/>
        <v>0</v>
      </c>
      <c r="BV189" s="201">
        <f t="shared" si="545"/>
        <v>0</v>
      </c>
      <c r="BW189" s="201">
        <f t="shared" si="545"/>
        <v>0</v>
      </c>
      <c r="BX189" s="8">
        <f t="shared" si="546"/>
        <v>0</v>
      </c>
      <c r="BY189" s="8">
        <f t="shared" si="547"/>
        <v>0</v>
      </c>
      <c r="CA189" s="201">
        <f t="shared" si="548"/>
        <v>0</v>
      </c>
      <c r="CB189" s="201">
        <f t="shared" si="548"/>
        <v>0</v>
      </c>
      <c r="CC189" s="8">
        <f t="shared" si="549"/>
        <v>0</v>
      </c>
      <c r="CD189" s="8">
        <f t="shared" si="550"/>
        <v>0</v>
      </c>
      <c r="CF189" s="201">
        <f t="shared" si="551"/>
        <v>0</v>
      </c>
      <c r="CG189" s="201">
        <f t="shared" si="551"/>
        <v>0</v>
      </c>
      <c r="CH189" s="8">
        <f t="shared" si="552"/>
        <v>0</v>
      </c>
      <c r="CI189" s="8">
        <f t="shared" si="553"/>
        <v>0</v>
      </c>
      <c r="CK189" s="201">
        <f t="shared" si="554"/>
        <v>0</v>
      </c>
      <c r="CL189" s="201">
        <f t="shared" si="554"/>
        <v>0</v>
      </c>
      <c r="CM189" s="8">
        <f t="shared" si="555"/>
        <v>0</v>
      </c>
      <c r="CN189" s="8">
        <f t="shared" si="556"/>
        <v>0</v>
      </c>
      <c r="CP189" s="201">
        <f t="shared" si="557"/>
        <v>0</v>
      </c>
      <c r="CQ189" s="201">
        <f t="shared" si="557"/>
        <v>0</v>
      </c>
      <c r="CR189" s="8">
        <f t="shared" si="558"/>
        <v>0</v>
      </c>
      <c r="CS189" s="8">
        <f t="shared" si="559"/>
        <v>0</v>
      </c>
      <c r="CU189" s="201">
        <f t="shared" si="560"/>
        <v>0</v>
      </c>
      <c r="CV189" s="201">
        <f t="shared" si="560"/>
        <v>0</v>
      </c>
      <c r="CW189" s="8">
        <f t="shared" si="561"/>
        <v>0</v>
      </c>
      <c r="CX189" s="8">
        <f t="shared" si="562"/>
        <v>0</v>
      </c>
      <c r="CZ189" s="201">
        <f t="shared" si="563"/>
        <v>0</v>
      </c>
      <c r="DA189" s="201">
        <f t="shared" si="563"/>
        <v>0</v>
      </c>
      <c r="DB189" s="8">
        <f t="shared" si="564"/>
        <v>0</v>
      </c>
      <c r="DC189" s="8">
        <f t="shared" si="565"/>
        <v>0</v>
      </c>
      <c r="DE189" s="201">
        <f t="shared" si="566"/>
        <v>0</v>
      </c>
      <c r="DF189" s="201">
        <f t="shared" si="566"/>
        <v>0</v>
      </c>
      <c r="DG189" s="8">
        <f t="shared" si="567"/>
        <v>0</v>
      </c>
      <c r="DH189" s="8">
        <f t="shared" si="568"/>
        <v>0</v>
      </c>
      <c r="DJ189" s="201">
        <f t="shared" si="569"/>
        <v>0</v>
      </c>
      <c r="DK189" s="201">
        <f t="shared" si="569"/>
        <v>0</v>
      </c>
      <c r="DL189" s="8">
        <f t="shared" si="570"/>
        <v>0</v>
      </c>
      <c r="DM189" s="8">
        <f t="shared" si="571"/>
        <v>0</v>
      </c>
      <c r="DO189" s="201">
        <f t="shared" si="572"/>
        <v>0</v>
      </c>
      <c r="DP189" s="201">
        <f t="shared" si="572"/>
        <v>0</v>
      </c>
      <c r="DQ189" s="8">
        <f t="shared" si="573"/>
        <v>0</v>
      </c>
      <c r="DR189" s="8">
        <f t="shared" si="574"/>
        <v>0</v>
      </c>
      <c r="DT189" s="51">
        <f t="shared" si="575"/>
        <v>0</v>
      </c>
      <c r="DU189" s="50">
        <f t="shared" si="576"/>
        <v>0</v>
      </c>
      <c r="DV189" s="51">
        <v>0</v>
      </c>
      <c r="DW189" s="50">
        <f t="shared" si="577"/>
        <v>0</v>
      </c>
      <c r="DX189" s="51">
        <f t="shared" si="579"/>
        <v>0</v>
      </c>
      <c r="DY189" s="52">
        <f t="shared" si="578"/>
        <v>0</v>
      </c>
      <c r="DZ189" s="307">
        <f t="shared" si="509"/>
        <v>0</v>
      </c>
    </row>
    <row r="190" spans="2:130" ht="18" customHeight="1" x14ac:dyDescent="0.3">
      <c r="B190" s="438"/>
      <c r="C190" s="317"/>
      <c r="D190" s="54"/>
      <c r="E190" s="425">
        <v>1500</v>
      </c>
      <c r="F190" s="263">
        <f t="shared" ref="F190:F191" si="581">E190/$I$3</f>
        <v>39.473684210526315</v>
      </c>
      <c r="G190" s="274"/>
      <c r="H190" s="263" t="s">
        <v>31</v>
      </c>
      <c r="I190" s="56"/>
      <c r="J190" s="56"/>
      <c r="K190" s="265"/>
      <c r="L190" s="264"/>
      <c r="M190" s="57"/>
      <c r="N190" s="394"/>
      <c r="O190" s="214"/>
      <c r="P190" s="8">
        <f t="shared" si="510"/>
        <v>0</v>
      </c>
      <c r="Q190" s="8">
        <f t="shared" si="511"/>
        <v>0</v>
      </c>
      <c r="S190" s="201">
        <f t="shared" si="512"/>
        <v>0</v>
      </c>
      <c r="T190" s="201">
        <f>O190</f>
        <v>0</v>
      </c>
      <c r="U190" s="8">
        <f t="shared" si="513"/>
        <v>0</v>
      </c>
      <c r="V190" s="8">
        <f t="shared" si="514"/>
        <v>0</v>
      </c>
      <c r="X190" s="201">
        <f t="shared" si="515"/>
        <v>0</v>
      </c>
      <c r="Y190" s="201">
        <f>T190</f>
        <v>0</v>
      </c>
      <c r="Z190" s="8">
        <f t="shared" si="516"/>
        <v>0</v>
      </c>
      <c r="AA190" s="8">
        <f t="shared" si="517"/>
        <v>0</v>
      </c>
      <c r="AC190" s="201">
        <f t="shared" si="518"/>
        <v>0</v>
      </c>
      <c r="AD190" s="201">
        <f>Y190</f>
        <v>0</v>
      </c>
      <c r="AE190" s="8">
        <f t="shared" si="519"/>
        <v>0</v>
      </c>
      <c r="AF190" s="8">
        <f t="shared" si="520"/>
        <v>0</v>
      </c>
      <c r="AH190" s="201">
        <f t="shared" si="521"/>
        <v>0</v>
      </c>
      <c r="AI190" s="201">
        <f>AD190</f>
        <v>0</v>
      </c>
      <c r="AJ190" s="8">
        <f t="shared" si="522"/>
        <v>0</v>
      </c>
      <c r="AK190" s="8">
        <f t="shared" si="523"/>
        <v>0</v>
      </c>
      <c r="AM190" s="201">
        <f t="shared" si="524"/>
        <v>0</v>
      </c>
      <c r="AN190" s="201">
        <f>AI190</f>
        <v>0</v>
      </c>
      <c r="AO190" s="8">
        <f t="shared" si="525"/>
        <v>0</v>
      </c>
      <c r="AP190" s="8">
        <f t="shared" si="526"/>
        <v>0</v>
      </c>
      <c r="AR190" s="201">
        <f t="shared" si="527"/>
        <v>0</v>
      </c>
      <c r="AS190" s="201">
        <f>AN190</f>
        <v>0</v>
      </c>
      <c r="AT190" s="8">
        <f t="shared" si="528"/>
        <v>0</v>
      </c>
      <c r="AU190" s="8">
        <f t="shared" si="529"/>
        <v>0</v>
      </c>
      <c r="AW190" s="201">
        <f t="shared" si="530"/>
        <v>0</v>
      </c>
      <c r="AX190" s="201">
        <f>AS190</f>
        <v>0</v>
      </c>
      <c r="AY190" s="8">
        <f t="shared" si="531"/>
        <v>0</v>
      </c>
      <c r="AZ190" s="8">
        <f t="shared" si="532"/>
        <v>0</v>
      </c>
      <c r="BB190" s="201">
        <f t="shared" si="533"/>
        <v>0</v>
      </c>
      <c r="BC190" s="201">
        <f>AX190</f>
        <v>0</v>
      </c>
      <c r="BD190" s="8">
        <f t="shared" si="534"/>
        <v>0</v>
      </c>
      <c r="BE190" s="8">
        <f t="shared" si="535"/>
        <v>0</v>
      </c>
      <c r="BG190" s="201">
        <f t="shared" si="536"/>
        <v>0</v>
      </c>
      <c r="BH190" s="201">
        <f>BC190</f>
        <v>0</v>
      </c>
      <c r="BI190" s="8">
        <f t="shared" si="537"/>
        <v>0</v>
      </c>
      <c r="BJ190" s="8">
        <f t="shared" si="538"/>
        <v>0</v>
      </c>
      <c r="BL190" s="201">
        <f t="shared" si="539"/>
        <v>0</v>
      </c>
      <c r="BM190" s="201">
        <f>BH190</f>
        <v>0</v>
      </c>
      <c r="BN190" s="8">
        <f t="shared" si="540"/>
        <v>0</v>
      </c>
      <c r="BO190" s="8">
        <f t="shared" si="541"/>
        <v>0</v>
      </c>
      <c r="BQ190" s="201">
        <f t="shared" si="542"/>
        <v>0</v>
      </c>
      <c r="BR190" s="201">
        <f>BM190</f>
        <v>0</v>
      </c>
      <c r="BS190" s="8">
        <f t="shared" si="543"/>
        <v>0</v>
      </c>
      <c r="BT190" s="8">
        <f t="shared" si="544"/>
        <v>0</v>
      </c>
      <c r="BV190" s="201">
        <f t="shared" si="545"/>
        <v>0</v>
      </c>
      <c r="BW190" s="201">
        <f>BR190</f>
        <v>0</v>
      </c>
      <c r="BX190" s="8">
        <f t="shared" si="546"/>
        <v>0</v>
      </c>
      <c r="BY190" s="8">
        <f t="shared" si="547"/>
        <v>0</v>
      </c>
      <c r="CA190" s="201">
        <f t="shared" si="548"/>
        <v>0</v>
      </c>
      <c r="CB190" s="201">
        <f>BW190</f>
        <v>0</v>
      </c>
      <c r="CC190" s="8">
        <f t="shared" si="549"/>
        <v>0</v>
      </c>
      <c r="CD190" s="8">
        <f t="shared" si="550"/>
        <v>0</v>
      </c>
      <c r="CF190" s="201">
        <f t="shared" si="551"/>
        <v>0</v>
      </c>
      <c r="CG190" s="201">
        <f>CB190</f>
        <v>0</v>
      </c>
      <c r="CH190" s="8">
        <f t="shared" si="552"/>
        <v>0</v>
      </c>
      <c r="CI190" s="8">
        <f t="shared" si="553"/>
        <v>0</v>
      </c>
      <c r="CK190" s="201">
        <f t="shared" si="554"/>
        <v>0</v>
      </c>
      <c r="CL190" s="201">
        <f>CG190</f>
        <v>0</v>
      </c>
      <c r="CM190" s="8">
        <f t="shared" si="555"/>
        <v>0</v>
      </c>
      <c r="CN190" s="8">
        <f t="shared" si="556"/>
        <v>0</v>
      </c>
      <c r="CP190" s="201">
        <f t="shared" si="557"/>
        <v>0</v>
      </c>
      <c r="CQ190" s="201">
        <f>CL190</f>
        <v>0</v>
      </c>
      <c r="CR190" s="8">
        <f t="shared" si="558"/>
        <v>0</v>
      </c>
      <c r="CS190" s="8">
        <f t="shared" si="559"/>
        <v>0</v>
      </c>
      <c r="CU190" s="201">
        <f t="shared" si="560"/>
        <v>0</v>
      </c>
      <c r="CV190" s="201">
        <f>CQ190</f>
        <v>0</v>
      </c>
      <c r="CW190" s="8">
        <f t="shared" si="561"/>
        <v>0</v>
      </c>
      <c r="CX190" s="8">
        <f t="shared" si="562"/>
        <v>0</v>
      </c>
      <c r="CZ190" s="201">
        <f t="shared" si="563"/>
        <v>0</v>
      </c>
      <c r="DA190" s="201">
        <f>CV190</f>
        <v>0</v>
      </c>
      <c r="DB190" s="8">
        <f t="shared" si="564"/>
        <v>0</v>
      </c>
      <c r="DC190" s="8">
        <f t="shared" si="565"/>
        <v>0</v>
      </c>
      <c r="DE190" s="201">
        <f t="shared" si="566"/>
        <v>0</v>
      </c>
      <c r="DF190" s="201">
        <f>DA190</f>
        <v>0</v>
      </c>
      <c r="DG190" s="8">
        <f t="shared" si="567"/>
        <v>0</v>
      </c>
      <c r="DH190" s="8">
        <f t="shared" si="568"/>
        <v>0</v>
      </c>
      <c r="DJ190" s="201">
        <f t="shared" si="569"/>
        <v>0</v>
      </c>
      <c r="DK190" s="201">
        <f>DF190</f>
        <v>0</v>
      </c>
      <c r="DL190" s="8">
        <f t="shared" si="570"/>
        <v>0</v>
      </c>
      <c r="DM190" s="8">
        <f t="shared" si="571"/>
        <v>0</v>
      </c>
      <c r="DO190" s="201">
        <f t="shared" si="572"/>
        <v>0</v>
      </c>
      <c r="DP190" s="201">
        <f>DK190</f>
        <v>0</v>
      </c>
      <c r="DQ190" s="8">
        <f t="shared" si="573"/>
        <v>0</v>
      </c>
      <c r="DR190" s="8">
        <f t="shared" si="574"/>
        <v>0</v>
      </c>
      <c r="DT190" s="51">
        <f t="shared" si="575"/>
        <v>0</v>
      </c>
      <c r="DU190" s="50">
        <f t="shared" si="576"/>
        <v>0</v>
      </c>
      <c r="DV190" s="51">
        <v>0</v>
      </c>
      <c r="DW190" s="50">
        <f t="shared" si="577"/>
        <v>0</v>
      </c>
      <c r="DX190" s="51">
        <f t="shared" si="579"/>
        <v>0</v>
      </c>
      <c r="DY190" s="52">
        <f t="shared" si="578"/>
        <v>0</v>
      </c>
      <c r="DZ190" s="307">
        <f t="shared" si="509"/>
        <v>0</v>
      </c>
    </row>
    <row r="191" spans="2:130" ht="18" customHeight="1" x14ac:dyDescent="0.3">
      <c r="B191" s="438"/>
      <c r="C191" s="317"/>
      <c r="D191" s="54"/>
      <c r="E191" s="425">
        <v>5000</v>
      </c>
      <c r="F191" s="263">
        <f t="shared" si="581"/>
        <v>131.57894736842104</v>
      </c>
      <c r="G191" s="274"/>
      <c r="H191" s="263" t="s">
        <v>31</v>
      </c>
      <c r="I191" s="56"/>
      <c r="J191" s="56"/>
      <c r="K191" s="265"/>
      <c r="L191" s="264"/>
      <c r="M191" s="57"/>
      <c r="N191" s="394"/>
      <c r="O191" s="214"/>
      <c r="P191" s="8">
        <f t="shared" si="510"/>
        <v>0</v>
      </c>
      <c r="Q191" s="8">
        <f t="shared" si="511"/>
        <v>0</v>
      </c>
      <c r="S191" s="201">
        <f t="shared" si="512"/>
        <v>0</v>
      </c>
      <c r="T191" s="201">
        <f t="shared" si="512"/>
        <v>0</v>
      </c>
      <c r="U191" s="8">
        <f t="shared" si="513"/>
        <v>0</v>
      </c>
      <c r="V191" s="8">
        <f t="shared" si="514"/>
        <v>0</v>
      </c>
      <c r="X191" s="201">
        <f t="shared" si="515"/>
        <v>0</v>
      </c>
      <c r="Y191" s="201">
        <f t="shared" si="515"/>
        <v>0</v>
      </c>
      <c r="Z191" s="8">
        <f t="shared" si="516"/>
        <v>0</v>
      </c>
      <c r="AA191" s="8">
        <f t="shared" si="517"/>
        <v>0</v>
      </c>
      <c r="AC191" s="201">
        <f t="shared" si="518"/>
        <v>0</v>
      </c>
      <c r="AD191" s="201">
        <f t="shared" si="518"/>
        <v>0</v>
      </c>
      <c r="AE191" s="8">
        <f t="shared" si="519"/>
        <v>0</v>
      </c>
      <c r="AF191" s="8">
        <f t="shared" si="520"/>
        <v>0</v>
      </c>
      <c r="AH191" s="201">
        <f t="shared" si="521"/>
        <v>0</v>
      </c>
      <c r="AI191" s="201">
        <f t="shared" si="521"/>
        <v>0</v>
      </c>
      <c r="AJ191" s="8">
        <f t="shared" si="522"/>
        <v>0</v>
      </c>
      <c r="AK191" s="8">
        <f t="shared" si="523"/>
        <v>0</v>
      </c>
      <c r="AM191" s="201">
        <f t="shared" si="524"/>
        <v>0</v>
      </c>
      <c r="AN191" s="201">
        <f t="shared" si="524"/>
        <v>0</v>
      </c>
      <c r="AO191" s="8">
        <f t="shared" si="525"/>
        <v>0</v>
      </c>
      <c r="AP191" s="8">
        <f t="shared" si="526"/>
        <v>0</v>
      </c>
      <c r="AR191" s="201">
        <f t="shared" si="527"/>
        <v>0</v>
      </c>
      <c r="AS191" s="201">
        <f t="shared" si="527"/>
        <v>0</v>
      </c>
      <c r="AT191" s="8">
        <f t="shared" si="528"/>
        <v>0</v>
      </c>
      <c r="AU191" s="8">
        <f t="shared" si="529"/>
        <v>0</v>
      </c>
      <c r="AW191" s="201">
        <f t="shared" si="530"/>
        <v>0</v>
      </c>
      <c r="AX191" s="201">
        <f t="shared" si="530"/>
        <v>0</v>
      </c>
      <c r="AY191" s="8">
        <f t="shared" si="531"/>
        <v>0</v>
      </c>
      <c r="AZ191" s="8">
        <f t="shared" si="532"/>
        <v>0</v>
      </c>
      <c r="BB191" s="201">
        <f t="shared" si="533"/>
        <v>0</v>
      </c>
      <c r="BC191" s="201">
        <f t="shared" si="533"/>
        <v>0</v>
      </c>
      <c r="BD191" s="8">
        <f t="shared" si="534"/>
        <v>0</v>
      </c>
      <c r="BE191" s="8">
        <f t="shared" si="535"/>
        <v>0</v>
      </c>
      <c r="BG191" s="201">
        <f t="shared" si="536"/>
        <v>0</v>
      </c>
      <c r="BH191" s="201">
        <f t="shared" si="536"/>
        <v>0</v>
      </c>
      <c r="BI191" s="8">
        <f t="shared" si="537"/>
        <v>0</v>
      </c>
      <c r="BJ191" s="8">
        <f t="shared" si="538"/>
        <v>0</v>
      </c>
      <c r="BL191" s="201">
        <f t="shared" si="539"/>
        <v>0</v>
      </c>
      <c r="BM191" s="201">
        <f t="shared" si="539"/>
        <v>0</v>
      </c>
      <c r="BN191" s="8">
        <f t="shared" si="540"/>
        <v>0</v>
      </c>
      <c r="BO191" s="8">
        <f t="shared" si="541"/>
        <v>0</v>
      </c>
      <c r="BQ191" s="201">
        <f t="shared" si="542"/>
        <v>0</v>
      </c>
      <c r="BR191" s="201">
        <f t="shared" si="542"/>
        <v>0</v>
      </c>
      <c r="BS191" s="8">
        <f t="shared" si="543"/>
        <v>0</v>
      </c>
      <c r="BT191" s="8">
        <f t="shared" si="544"/>
        <v>0</v>
      </c>
      <c r="BV191" s="201">
        <f t="shared" si="545"/>
        <v>0</v>
      </c>
      <c r="BW191" s="201">
        <f t="shared" si="545"/>
        <v>0</v>
      </c>
      <c r="BX191" s="8">
        <f t="shared" si="546"/>
        <v>0</v>
      </c>
      <c r="BY191" s="8">
        <f t="shared" si="547"/>
        <v>0</v>
      </c>
      <c r="CA191" s="201">
        <f t="shared" si="548"/>
        <v>0</v>
      </c>
      <c r="CB191" s="201">
        <f t="shared" si="548"/>
        <v>0</v>
      </c>
      <c r="CC191" s="8">
        <f t="shared" si="549"/>
        <v>0</v>
      </c>
      <c r="CD191" s="8">
        <f t="shared" si="550"/>
        <v>0</v>
      </c>
      <c r="CF191" s="201">
        <f t="shared" si="551"/>
        <v>0</v>
      </c>
      <c r="CG191" s="201">
        <f t="shared" si="551"/>
        <v>0</v>
      </c>
      <c r="CH191" s="8">
        <f t="shared" si="552"/>
        <v>0</v>
      </c>
      <c r="CI191" s="8">
        <f t="shared" si="553"/>
        <v>0</v>
      </c>
      <c r="CK191" s="201">
        <f t="shared" si="554"/>
        <v>0</v>
      </c>
      <c r="CL191" s="201">
        <f t="shared" si="554"/>
        <v>0</v>
      </c>
      <c r="CM191" s="8">
        <f t="shared" si="555"/>
        <v>0</v>
      </c>
      <c r="CN191" s="8">
        <f t="shared" si="556"/>
        <v>0</v>
      </c>
      <c r="CP191" s="201">
        <f t="shared" si="557"/>
        <v>0</v>
      </c>
      <c r="CQ191" s="201">
        <f t="shared" si="557"/>
        <v>0</v>
      </c>
      <c r="CR191" s="8">
        <f t="shared" si="558"/>
        <v>0</v>
      </c>
      <c r="CS191" s="8">
        <f t="shared" si="559"/>
        <v>0</v>
      </c>
      <c r="CU191" s="201">
        <f t="shared" si="560"/>
        <v>0</v>
      </c>
      <c r="CV191" s="201">
        <f t="shared" si="560"/>
        <v>0</v>
      </c>
      <c r="CW191" s="8">
        <f t="shared" si="561"/>
        <v>0</v>
      </c>
      <c r="CX191" s="8">
        <f t="shared" si="562"/>
        <v>0</v>
      </c>
      <c r="CZ191" s="201">
        <f t="shared" si="563"/>
        <v>0</v>
      </c>
      <c r="DA191" s="201">
        <f t="shared" si="563"/>
        <v>0</v>
      </c>
      <c r="DB191" s="8">
        <f t="shared" si="564"/>
        <v>0</v>
      </c>
      <c r="DC191" s="8">
        <f t="shared" si="565"/>
        <v>0</v>
      </c>
      <c r="DE191" s="201">
        <f t="shared" si="566"/>
        <v>0</v>
      </c>
      <c r="DF191" s="201">
        <f t="shared" si="566"/>
        <v>0</v>
      </c>
      <c r="DG191" s="8">
        <f t="shared" si="567"/>
        <v>0</v>
      </c>
      <c r="DH191" s="8">
        <f t="shared" si="568"/>
        <v>0</v>
      </c>
      <c r="DJ191" s="201">
        <f t="shared" si="569"/>
        <v>0</v>
      </c>
      <c r="DK191" s="201">
        <f t="shared" si="569"/>
        <v>0</v>
      </c>
      <c r="DL191" s="8">
        <f t="shared" si="570"/>
        <v>0</v>
      </c>
      <c r="DM191" s="8">
        <f t="shared" si="571"/>
        <v>0</v>
      </c>
      <c r="DO191" s="201">
        <f t="shared" si="572"/>
        <v>0</v>
      </c>
      <c r="DP191" s="201">
        <f t="shared" si="572"/>
        <v>0</v>
      </c>
      <c r="DQ191" s="8">
        <f t="shared" si="573"/>
        <v>0</v>
      </c>
      <c r="DR191" s="8">
        <f t="shared" si="574"/>
        <v>0</v>
      </c>
      <c r="DT191" s="51">
        <f t="shared" si="575"/>
        <v>0</v>
      </c>
      <c r="DU191" s="50">
        <f t="shared" si="576"/>
        <v>0</v>
      </c>
      <c r="DV191" s="51">
        <v>0</v>
      </c>
      <c r="DW191" s="50">
        <f t="shared" si="577"/>
        <v>0</v>
      </c>
      <c r="DX191" s="51">
        <f t="shared" si="579"/>
        <v>0</v>
      </c>
      <c r="DY191" s="52">
        <f t="shared" si="578"/>
        <v>0</v>
      </c>
      <c r="DZ191" s="307">
        <f t="shared" si="509"/>
        <v>0</v>
      </c>
    </row>
    <row r="192" spans="2:130" ht="18" customHeight="1" x14ac:dyDescent="0.3">
      <c r="B192" s="424"/>
      <c r="C192" s="54"/>
      <c r="D192" s="54"/>
      <c r="E192" s="239"/>
      <c r="F192" s="263"/>
      <c r="G192" s="274"/>
      <c r="H192" s="263"/>
      <c r="I192" s="56"/>
      <c r="J192" s="56"/>
      <c r="K192" s="265"/>
      <c r="L192" s="264"/>
      <c r="M192" s="57"/>
      <c r="N192" s="394"/>
      <c r="O192" s="214"/>
      <c r="P192" s="8">
        <f t="shared" si="510"/>
        <v>0</v>
      </c>
      <c r="Q192" s="8">
        <f t="shared" si="511"/>
        <v>0</v>
      </c>
      <c r="S192" s="201">
        <f t="shared" si="512"/>
        <v>0</v>
      </c>
      <c r="T192" s="201">
        <f t="shared" si="512"/>
        <v>0</v>
      </c>
      <c r="U192" s="8">
        <f t="shared" si="513"/>
        <v>0</v>
      </c>
      <c r="V192" s="8">
        <f t="shared" si="514"/>
        <v>0</v>
      </c>
      <c r="X192" s="201">
        <f t="shared" si="515"/>
        <v>0</v>
      </c>
      <c r="Y192" s="201">
        <f t="shared" si="515"/>
        <v>0</v>
      </c>
      <c r="Z192" s="8">
        <f t="shared" si="516"/>
        <v>0</v>
      </c>
      <c r="AA192" s="8">
        <f t="shared" si="517"/>
        <v>0</v>
      </c>
      <c r="AC192" s="201">
        <f t="shared" si="518"/>
        <v>0</v>
      </c>
      <c r="AD192" s="201">
        <f t="shared" si="518"/>
        <v>0</v>
      </c>
      <c r="AE192" s="8">
        <f t="shared" si="519"/>
        <v>0</v>
      </c>
      <c r="AF192" s="8">
        <f t="shared" si="520"/>
        <v>0</v>
      </c>
      <c r="AH192" s="201">
        <f t="shared" si="521"/>
        <v>0</v>
      </c>
      <c r="AI192" s="201">
        <f t="shared" si="521"/>
        <v>0</v>
      </c>
      <c r="AJ192" s="8">
        <f t="shared" si="522"/>
        <v>0</v>
      </c>
      <c r="AK192" s="8">
        <f t="shared" si="523"/>
        <v>0</v>
      </c>
      <c r="AM192" s="201">
        <f t="shared" si="524"/>
        <v>0</v>
      </c>
      <c r="AN192" s="201">
        <f t="shared" si="524"/>
        <v>0</v>
      </c>
      <c r="AO192" s="8">
        <f t="shared" si="525"/>
        <v>0</v>
      </c>
      <c r="AP192" s="8">
        <f t="shared" si="526"/>
        <v>0</v>
      </c>
      <c r="AR192" s="201">
        <f t="shared" si="527"/>
        <v>0</v>
      </c>
      <c r="AS192" s="201">
        <f t="shared" si="527"/>
        <v>0</v>
      </c>
      <c r="AT192" s="8">
        <f t="shared" si="528"/>
        <v>0</v>
      </c>
      <c r="AU192" s="8">
        <f t="shared" si="529"/>
        <v>0</v>
      </c>
      <c r="AW192" s="201">
        <f t="shared" si="530"/>
        <v>0</v>
      </c>
      <c r="AX192" s="201">
        <f t="shared" si="530"/>
        <v>0</v>
      </c>
      <c r="AY192" s="8">
        <f t="shared" si="531"/>
        <v>0</v>
      </c>
      <c r="AZ192" s="8">
        <f t="shared" si="532"/>
        <v>0</v>
      </c>
      <c r="BB192" s="201">
        <f t="shared" si="533"/>
        <v>0</v>
      </c>
      <c r="BC192" s="201">
        <f t="shared" si="533"/>
        <v>0</v>
      </c>
      <c r="BD192" s="8">
        <f t="shared" si="534"/>
        <v>0</v>
      </c>
      <c r="BE192" s="8">
        <f t="shared" si="535"/>
        <v>0</v>
      </c>
      <c r="BG192" s="201">
        <f t="shared" si="536"/>
        <v>0</v>
      </c>
      <c r="BH192" s="201">
        <f t="shared" si="536"/>
        <v>0</v>
      </c>
      <c r="BI192" s="8">
        <f t="shared" si="537"/>
        <v>0</v>
      </c>
      <c r="BJ192" s="8">
        <f t="shared" si="538"/>
        <v>0</v>
      </c>
      <c r="BL192" s="201">
        <f t="shared" si="539"/>
        <v>0</v>
      </c>
      <c r="BM192" s="201">
        <f t="shared" si="539"/>
        <v>0</v>
      </c>
      <c r="BN192" s="8">
        <f t="shared" si="540"/>
        <v>0</v>
      </c>
      <c r="BO192" s="8">
        <f t="shared" si="541"/>
        <v>0</v>
      </c>
      <c r="BQ192" s="201">
        <f t="shared" si="542"/>
        <v>0</v>
      </c>
      <c r="BR192" s="201">
        <f t="shared" si="542"/>
        <v>0</v>
      </c>
      <c r="BS192" s="8">
        <f t="shared" si="543"/>
        <v>0</v>
      </c>
      <c r="BT192" s="8">
        <f t="shared" si="544"/>
        <v>0</v>
      </c>
      <c r="BV192" s="201">
        <f t="shared" si="545"/>
        <v>0</v>
      </c>
      <c r="BW192" s="201">
        <f t="shared" si="545"/>
        <v>0</v>
      </c>
      <c r="BX192" s="8">
        <f t="shared" si="546"/>
        <v>0</v>
      </c>
      <c r="BY192" s="8">
        <f t="shared" si="547"/>
        <v>0</v>
      </c>
      <c r="CA192" s="201">
        <f t="shared" si="548"/>
        <v>0</v>
      </c>
      <c r="CB192" s="201">
        <f t="shared" si="548"/>
        <v>0</v>
      </c>
      <c r="CC192" s="8">
        <f t="shared" si="549"/>
        <v>0</v>
      </c>
      <c r="CD192" s="8">
        <f t="shared" si="550"/>
        <v>0</v>
      </c>
      <c r="CF192" s="201">
        <f t="shared" si="551"/>
        <v>0</v>
      </c>
      <c r="CG192" s="201">
        <f t="shared" si="551"/>
        <v>0</v>
      </c>
      <c r="CH192" s="8">
        <f t="shared" si="552"/>
        <v>0</v>
      </c>
      <c r="CI192" s="8">
        <f t="shared" si="553"/>
        <v>0</v>
      </c>
      <c r="CK192" s="201">
        <f t="shared" si="554"/>
        <v>0</v>
      </c>
      <c r="CL192" s="201">
        <f t="shared" si="554"/>
        <v>0</v>
      </c>
      <c r="CM192" s="8">
        <f t="shared" si="555"/>
        <v>0</v>
      </c>
      <c r="CN192" s="8">
        <f t="shared" si="556"/>
        <v>0</v>
      </c>
      <c r="CP192" s="201">
        <f t="shared" si="557"/>
        <v>0</v>
      </c>
      <c r="CQ192" s="201">
        <f t="shared" si="557"/>
        <v>0</v>
      </c>
      <c r="CR192" s="8">
        <f t="shared" si="558"/>
        <v>0</v>
      </c>
      <c r="CS192" s="8">
        <f t="shared" si="559"/>
        <v>0</v>
      </c>
      <c r="CU192" s="201">
        <f t="shared" si="560"/>
        <v>0</v>
      </c>
      <c r="CV192" s="201">
        <f t="shared" si="560"/>
        <v>0</v>
      </c>
      <c r="CW192" s="8">
        <f t="shared" si="561"/>
        <v>0</v>
      </c>
      <c r="CX192" s="8">
        <f t="shared" si="562"/>
        <v>0</v>
      </c>
      <c r="CZ192" s="201">
        <f t="shared" si="563"/>
        <v>0</v>
      </c>
      <c r="DA192" s="201">
        <f t="shared" si="563"/>
        <v>0</v>
      </c>
      <c r="DB192" s="8">
        <f t="shared" si="564"/>
        <v>0</v>
      </c>
      <c r="DC192" s="8">
        <f t="shared" si="565"/>
        <v>0</v>
      </c>
      <c r="DE192" s="201">
        <f t="shared" si="566"/>
        <v>0</v>
      </c>
      <c r="DF192" s="201">
        <f t="shared" si="566"/>
        <v>0</v>
      </c>
      <c r="DG192" s="8">
        <f t="shared" si="567"/>
        <v>0</v>
      </c>
      <c r="DH192" s="8">
        <f t="shared" si="568"/>
        <v>0</v>
      </c>
      <c r="DJ192" s="201">
        <f t="shared" si="569"/>
        <v>0</v>
      </c>
      <c r="DK192" s="201">
        <f t="shared" si="569"/>
        <v>0</v>
      </c>
      <c r="DL192" s="8">
        <f t="shared" si="570"/>
        <v>0</v>
      </c>
      <c r="DM192" s="8">
        <f t="shared" si="571"/>
        <v>0</v>
      </c>
      <c r="DO192" s="201">
        <f t="shared" si="572"/>
        <v>0</v>
      </c>
      <c r="DP192" s="201">
        <f t="shared" si="572"/>
        <v>0</v>
      </c>
      <c r="DQ192" s="8">
        <f t="shared" si="573"/>
        <v>0</v>
      </c>
      <c r="DR192" s="8">
        <f t="shared" si="574"/>
        <v>0</v>
      </c>
      <c r="DT192" s="51">
        <f t="shared" si="575"/>
        <v>0</v>
      </c>
      <c r="DU192" s="50">
        <f t="shared" si="576"/>
        <v>0</v>
      </c>
      <c r="DV192" s="51">
        <v>0</v>
      </c>
      <c r="DW192" s="50">
        <f t="shared" si="577"/>
        <v>0</v>
      </c>
      <c r="DX192" s="51">
        <f t="shared" si="579"/>
        <v>0</v>
      </c>
      <c r="DY192" s="52">
        <f t="shared" si="578"/>
        <v>0</v>
      </c>
      <c r="DZ192" s="307">
        <f t="shared" si="509"/>
        <v>0</v>
      </c>
    </row>
    <row r="193" spans="1:130" ht="18" customHeight="1" x14ac:dyDescent="0.3">
      <c r="B193" s="424"/>
      <c r="C193" s="54"/>
      <c r="D193" s="54"/>
      <c r="E193" s="239"/>
      <c r="F193" s="263"/>
      <c r="G193" s="274"/>
      <c r="H193" s="263"/>
      <c r="I193" s="56"/>
      <c r="J193" s="56"/>
      <c r="K193" s="265"/>
      <c r="L193" s="264"/>
      <c r="M193" s="57"/>
      <c r="N193" s="394"/>
      <c r="O193" s="214"/>
      <c r="P193" s="8">
        <f t="shared" si="510"/>
        <v>0</v>
      </c>
      <c r="Q193" s="8">
        <f t="shared" si="511"/>
        <v>0</v>
      </c>
      <c r="S193" s="201">
        <f t="shared" si="512"/>
        <v>0</v>
      </c>
      <c r="T193" s="201">
        <f t="shared" si="512"/>
        <v>0</v>
      </c>
      <c r="U193" s="8">
        <f t="shared" si="513"/>
        <v>0</v>
      </c>
      <c r="V193" s="8">
        <f t="shared" si="514"/>
        <v>0</v>
      </c>
      <c r="X193" s="201">
        <f t="shared" si="515"/>
        <v>0</v>
      </c>
      <c r="Y193" s="201">
        <f t="shared" si="515"/>
        <v>0</v>
      </c>
      <c r="Z193" s="8">
        <f t="shared" si="516"/>
        <v>0</v>
      </c>
      <c r="AA193" s="8">
        <f t="shared" si="517"/>
        <v>0</v>
      </c>
      <c r="AC193" s="201">
        <f t="shared" si="518"/>
        <v>0</v>
      </c>
      <c r="AD193" s="201">
        <f t="shared" si="518"/>
        <v>0</v>
      </c>
      <c r="AE193" s="8">
        <f t="shared" si="519"/>
        <v>0</v>
      </c>
      <c r="AF193" s="8">
        <f t="shared" si="520"/>
        <v>0</v>
      </c>
      <c r="AH193" s="201">
        <f t="shared" si="521"/>
        <v>0</v>
      </c>
      <c r="AI193" s="201">
        <f t="shared" si="521"/>
        <v>0</v>
      </c>
      <c r="AJ193" s="8">
        <f t="shared" si="522"/>
        <v>0</v>
      </c>
      <c r="AK193" s="8">
        <f t="shared" si="523"/>
        <v>0</v>
      </c>
      <c r="AM193" s="201">
        <f t="shared" si="524"/>
        <v>0</v>
      </c>
      <c r="AN193" s="201">
        <f t="shared" si="524"/>
        <v>0</v>
      </c>
      <c r="AO193" s="8">
        <f t="shared" si="525"/>
        <v>0</v>
      </c>
      <c r="AP193" s="8">
        <f t="shared" si="526"/>
        <v>0</v>
      </c>
      <c r="AR193" s="201">
        <f t="shared" si="527"/>
        <v>0</v>
      </c>
      <c r="AS193" s="201">
        <f t="shared" si="527"/>
        <v>0</v>
      </c>
      <c r="AT193" s="8">
        <f t="shared" si="528"/>
        <v>0</v>
      </c>
      <c r="AU193" s="8">
        <f t="shared" si="529"/>
        <v>0</v>
      </c>
      <c r="AW193" s="201">
        <f t="shared" si="530"/>
        <v>0</v>
      </c>
      <c r="AX193" s="201">
        <f t="shared" si="530"/>
        <v>0</v>
      </c>
      <c r="AY193" s="8">
        <f t="shared" si="531"/>
        <v>0</v>
      </c>
      <c r="AZ193" s="8">
        <f t="shared" si="532"/>
        <v>0</v>
      </c>
      <c r="BB193" s="201">
        <f t="shared" si="533"/>
        <v>0</v>
      </c>
      <c r="BC193" s="201">
        <f t="shared" si="533"/>
        <v>0</v>
      </c>
      <c r="BD193" s="8">
        <f t="shared" si="534"/>
        <v>0</v>
      </c>
      <c r="BE193" s="8">
        <f t="shared" si="535"/>
        <v>0</v>
      </c>
      <c r="BG193" s="201">
        <f t="shared" si="536"/>
        <v>0</v>
      </c>
      <c r="BH193" s="201">
        <f t="shared" si="536"/>
        <v>0</v>
      </c>
      <c r="BI193" s="8">
        <f t="shared" si="537"/>
        <v>0</v>
      </c>
      <c r="BJ193" s="8">
        <f t="shared" si="538"/>
        <v>0</v>
      </c>
      <c r="BL193" s="201">
        <f t="shared" si="539"/>
        <v>0</v>
      </c>
      <c r="BM193" s="201">
        <f t="shared" si="539"/>
        <v>0</v>
      </c>
      <c r="BN193" s="8">
        <f t="shared" si="540"/>
        <v>0</v>
      </c>
      <c r="BO193" s="8">
        <f t="shared" si="541"/>
        <v>0</v>
      </c>
      <c r="BQ193" s="201">
        <f t="shared" si="542"/>
        <v>0</v>
      </c>
      <c r="BR193" s="201">
        <f t="shared" si="542"/>
        <v>0</v>
      </c>
      <c r="BS193" s="8">
        <f t="shared" si="543"/>
        <v>0</v>
      </c>
      <c r="BT193" s="8">
        <f t="shared" si="544"/>
        <v>0</v>
      </c>
      <c r="BV193" s="201">
        <f t="shared" si="545"/>
        <v>0</v>
      </c>
      <c r="BW193" s="201">
        <f t="shared" si="545"/>
        <v>0</v>
      </c>
      <c r="BX193" s="8">
        <f t="shared" si="546"/>
        <v>0</v>
      </c>
      <c r="BY193" s="8">
        <f t="shared" si="547"/>
        <v>0</v>
      </c>
      <c r="CA193" s="201">
        <f t="shared" si="548"/>
        <v>0</v>
      </c>
      <c r="CB193" s="201">
        <f t="shared" si="548"/>
        <v>0</v>
      </c>
      <c r="CC193" s="8">
        <f t="shared" si="549"/>
        <v>0</v>
      </c>
      <c r="CD193" s="8">
        <f t="shared" si="550"/>
        <v>0</v>
      </c>
      <c r="CF193" s="201">
        <f t="shared" si="551"/>
        <v>0</v>
      </c>
      <c r="CG193" s="201">
        <f t="shared" si="551"/>
        <v>0</v>
      </c>
      <c r="CH193" s="8">
        <f t="shared" si="552"/>
        <v>0</v>
      </c>
      <c r="CI193" s="8">
        <f t="shared" si="553"/>
        <v>0</v>
      </c>
      <c r="CK193" s="201">
        <f t="shared" si="554"/>
        <v>0</v>
      </c>
      <c r="CL193" s="201">
        <f t="shared" si="554"/>
        <v>0</v>
      </c>
      <c r="CM193" s="8">
        <f t="shared" si="555"/>
        <v>0</v>
      </c>
      <c r="CN193" s="8">
        <f t="shared" si="556"/>
        <v>0</v>
      </c>
      <c r="CP193" s="201">
        <f t="shared" si="557"/>
        <v>0</v>
      </c>
      <c r="CQ193" s="201">
        <f t="shared" si="557"/>
        <v>0</v>
      </c>
      <c r="CR193" s="8">
        <f t="shared" si="558"/>
        <v>0</v>
      </c>
      <c r="CS193" s="8">
        <f t="shared" si="559"/>
        <v>0</v>
      </c>
      <c r="CU193" s="201">
        <f t="shared" si="560"/>
        <v>0</v>
      </c>
      <c r="CV193" s="201">
        <f t="shared" si="560"/>
        <v>0</v>
      </c>
      <c r="CW193" s="8">
        <f t="shared" si="561"/>
        <v>0</v>
      </c>
      <c r="CX193" s="8">
        <f t="shared" si="562"/>
        <v>0</v>
      </c>
      <c r="CZ193" s="201">
        <f t="shared" si="563"/>
        <v>0</v>
      </c>
      <c r="DA193" s="201">
        <f t="shared" si="563"/>
        <v>0</v>
      </c>
      <c r="DB193" s="8">
        <f t="shared" si="564"/>
        <v>0</v>
      </c>
      <c r="DC193" s="8">
        <f t="shared" si="565"/>
        <v>0</v>
      </c>
      <c r="DE193" s="201">
        <f t="shared" si="566"/>
        <v>0</v>
      </c>
      <c r="DF193" s="201">
        <f t="shared" si="566"/>
        <v>0</v>
      </c>
      <c r="DG193" s="8">
        <f t="shared" si="567"/>
        <v>0</v>
      </c>
      <c r="DH193" s="8">
        <f t="shared" si="568"/>
        <v>0</v>
      </c>
      <c r="DJ193" s="201">
        <f t="shared" si="569"/>
        <v>0</v>
      </c>
      <c r="DK193" s="201">
        <f t="shared" si="569"/>
        <v>0</v>
      </c>
      <c r="DL193" s="8">
        <f t="shared" si="570"/>
        <v>0</v>
      </c>
      <c r="DM193" s="8">
        <f t="shared" si="571"/>
        <v>0</v>
      </c>
      <c r="DO193" s="201">
        <f t="shared" si="572"/>
        <v>0</v>
      </c>
      <c r="DP193" s="201">
        <f t="shared" si="572"/>
        <v>0</v>
      </c>
      <c r="DQ193" s="8">
        <f t="shared" si="573"/>
        <v>0</v>
      </c>
      <c r="DR193" s="8">
        <f t="shared" si="574"/>
        <v>0</v>
      </c>
      <c r="DT193" s="51">
        <f t="shared" si="575"/>
        <v>0</v>
      </c>
      <c r="DU193" s="50">
        <f t="shared" si="576"/>
        <v>0</v>
      </c>
      <c r="DV193" s="51">
        <v>0</v>
      </c>
      <c r="DW193" s="50">
        <f t="shared" si="577"/>
        <v>0</v>
      </c>
      <c r="DX193" s="51">
        <f t="shared" si="579"/>
        <v>0</v>
      </c>
      <c r="DY193" s="52">
        <f t="shared" si="578"/>
        <v>0</v>
      </c>
      <c r="DZ193" s="307">
        <f t="shared" si="509"/>
        <v>0</v>
      </c>
    </row>
    <row r="194" spans="1:130" ht="18" customHeight="1" x14ac:dyDescent="0.3">
      <c r="B194" s="424"/>
      <c r="C194" s="54"/>
      <c r="D194" s="54"/>
      <c r="E194" s="239"/>
      <c r="F194" s="263"/>
      <c r="G194" s="274"/>
      <c r="H194" s="263"/>
      <c r="I194" s="56"/>
      <c r="J194" s="56"/>
      <c r="K194" s="265"/>
      <c r="L194" s="264"/>
      <c r="M194" s="57"/>
      <c r="N194" s="394"/>
      <c r="O194" s="214"/>
      <c r="P194" s="8">
        <f t="shared" si="510"/>
        <v>0</v>
      </c>
      <c r="Q194" s="8">
        <f t="shared" si="511"/>
        <v>0</v>
      </c>
      <c r="S194" s="201">
        <f t="shared" si="512"/>
        <v>0</v>
      </c>
      <c r="T194" s="201">
        <f t="shared" si="512"/>
        <v>0</v>
      </c>
      <c r="U194" s="8">
        <f t="shared" si="513"/>
        <v>0</v>
      </c>
      <c r="V194" s="8">
        <f t="shared" si="514"/>
        <v>0</v>
      </c>
      <c r="X194" s="201">
        <f t="shared" si="515"/>
        <v>0</v>
      </c>
      <c r="Y194" s="201">
        <f t="shared" si="515"/>
        <v>0</v>
      </c>
      <c r="Z194" s="8">
        <f t="shared" si="516"/>
        <v>0</v>
      </c>
      <c r="AA194" s="8">
        <f t="shared" si="517"/>
        <v>0</v>
      </c>
      <c r="AC194" s="201">
        <f t="shared" si="518"/>
        <v>0</v>
      </c>
      <c r="AD194" s="201">
        <f t="shared" si="518"/>
        <v>0</v>
      </c>
      <c r="AE194" s="8">
        <f t="shared" si="519"/>
        <v>0</v>
      </c>
      <c r="AF194" s="8">
        <f t="shared" si="520"/>
        <v>0</v>
      </c>
      <c r="AH194" s="201">
        <f t="shared" si="521"/>
        <v>0</v>
      </c>
      <c r="AI194" s="201">
        <f t="shared" si="521"/>
        <v>0</v>
      </c>
      <c r="AJ194" s="8">
        <f t="shared" si="522"/>
        <v>0</v>
      </c>
      <c r="AK194" s="8">
        <f t="shared" si="523"/>
        <v>0</v>
      </c>
      <c r="AM194" s="201">
        <f t="shared" si="524"/>
        <v>0</v>
      </c>
      <c r="AN194" s="201">
        <f t="shared" si="524"/>
        <v>0</v>
      </c>
      <c r="AO194" s="8">
        <f t="shared" si="525"/>
        <v>0</v>
      </c>
      <c r="AP194" s="8">
        <f t="shared" si="526"/>
        <v>0</v>
      </c>
      <c r="AR194" s="201">
        <f t="shared" si="527"/>
        <v>0</v>
      </c>
      <c r="AS194" s="201">
        <f t="shared" si="527"/>
        <v>0</v>
      </c>
      <c r="AT194" s="8">
        <f t="shared" si="528"/>
        <v>0</v>
      </c>
      <c r="AU194" s="8">
        <f t="shared" si="529"/>
        <v>0</v>
      </c>
      <c r="AW194" s="201">
        <f t="shared" si="530"/>
        <v>0</v>
      </c>
      <c r="AX194" s="201">
        <f t="shared" si="530"/>
        <v>0</v>
      </c>
      <c r="AY194" s="8">
        <f t="shared" si="531"/>
        <v>0</v>
      </c>
      <c r="AZ194" s="8">
        <f t="shared" si="532"/>
        <v>0</v>
      </c>
      <c r="BB194" s="201">
        <f t="shared" si="533"/>
        <v>0</v>
      </c>
      <c r="BC194" s="201">
        <f t="shared" si="533"/>
        <v>0</v>
      </c>
      <c r="BD194" s="8">
        <f t="shared" si="534"/>
        <v>0</v>
      </c>
      <c r="BE194" s="8">
        <f t="shared" si="535"/>
        <v>0</v>
      </c>
      <c r="BG194" s="201">
        <f t="shared" si="536"/>
        <v>0</v>
      </c>
      <c r="BH194" s="201">
        <f t="shared" si="536"/>
        <v>0</v>
      </c>
      <c r="BI194" s="8">
        <f t="shared" si="537"/>
        <v>0</v>
      </c>
      <c r="BJ194" s="8">
        <f t="shared" si="538"/>
        <v>0</v>
      </c>
      <c r="BL194" s="201">
        <f t="shared" si="539"/>
        <v>0</v>
      </c>
      <c r="BM194" s="201">
        <f t="shared" si="539"/>
        <v>0</v>
      </c>
      <c r="BN194" s="8">
        <f t="shared" si="540"/>
        <v>0</v>
      </c>
      <c r="BO194" s="8">
        <f t="shared" si="541"/>
        <v>0</v>
      </c>
      <c r="BQ194" s="201">
        <f t="shared" si="542"/>
        <v>0</v>
      </c>
      <c r="BR194" s="201">
        <f t="shared" si="542"/>
        <v>0</v>
      </c>
      <c r="BS194" s="8">
        <f t="shared" si="543"/>
        <v>0</v>
      </c>
      <c r="BT194" s="8">
        <f t="shared" si="544"/>
        <v>0</v>
      </c>
      <c r="BV194" s="201">
        <f t="shared" si="545"/>
        <v>0</v>
      </c>
      <c r="BW194" s="201">
        <f t="shared" si="545"/>
        <v>0</v>
      </c>
      <c r="BX194" s="8">
        <f t="shared" si="546"/>
        <v>0</v>
      </c>
      <c r="BY194" s="8">
        <f t="shared" si="547"/>
        <v>0</v>
      </c>
      <c r="CA194" s="201">
        <f t="shared" si="548"/>
        <v>0</v>
      </c>
      <c r="CB194" s="201">
        <f t="shared" si="548"/>
        <v>0</v>
      </c>
      <c r="CC194" s="8">
        <f t="shared" si="549"/>
        <v>0</v>
      </c>
      <c r="CD194" s="8">
        <f t="shared" si="550"/>
        <v>0</v>
      </c>
      <c r="CF194" s="201">
        <f t="shared" si="551"/>
        <v>0</v>
      </c>
      <c r="CG194" s="201">
        <f t="shared" si="551"/>
        <v>0</v>
      </c>
      <c r="CH194" s="8">
        <f t="shared" si="552"/>
        <v>0</v>
      </c>
      <c r="CI194" s="8">
        <f t="shared" si="553"/>
        <v>0</v>
      </c>
      <c r="CK194" s="201">
        <f t="shared" si="554"/>
        <v>0</v>
      </c>
      <c r="CL194" s="201">
        <f t="shared" si="554"/>
        <v>0</v>
      </c>
      <c r="CM194" s="8">
        <f t="shared" si="555"/>
        <v>0</v>
      </c>
      <c r="CN194" s="8">
        <f t="shared" si="556"/>
        <v>0</v>
      </c>
      <c r="CP194" s="201">
        <f t="shared" si="557"/>
        <v>0</v>
      </c>
      <c r="CQ194" s="201">
        <f t="shared" si="557"/>
        <v>0</v>
      </c>
      <c r="CR194" s="8">
        <f t="shared" si="558"/>
        <v>0</v>
      </c>
      <c r="CS194" s="8">
        <f t="shared" si="559"/>
        <v>0</v>
      </c>
      <c r="CU194" s="201">
        <f t="shared" si="560"/>
        <v>0</v>
      </c>
      <c r="CV194" s="201">
        <f t="shared" si="560"/>
        <v>0</v>
      </c>
      <c r="CW194" s="8">
        <f t="shared" si="561"/>
        <v>0</v>
      </c>
      <c r="CX194" s="8">
        <f t="shared" si="562"/>
        <v>0</v>
      </c>
      <c r="CZ194" s="201">
        <f t="shared" si="563"/>
        <v>0</v>
      </c>
      <c r="DA194" s="201">
        <f t="shared" si="563"/>
        <v>0</v>
      </c>
      <c r="DB194" s="8">
        <f t="shared" si="564"/>
        <v>0</v>
      </c>
      <c r="DC194" s="8">
        <f t="shared" si="565"/>
        <v>0</v>
      </c>
      <c r="DE194" s="201">
        <f t="shared" si="566"/>
        <v>0</v>
      </c>
      <c r="DF194" s="201">
        <f t="shared" si="566"/>
        <v>0</v>
      </c>
      <c r="DG194" s="8">
        <f t="shared" si="567"/>
        <v>0</v>
      </c>
      <c r="DH194" s="8">
        <f t="shared" si="568"/>
        <v>0</v>
      </c>
      <c r="DJ194" s="201">
        <f t="shared" si="569"/>
        <v>0</v>
      </c>
      <c r="DK194" s="201">
        <f t="shared" si="569"/>
        <v>0</v>
      </c>
      <c r="DL194" s="8">
        <f t="shared" si="570"/>
        <v>0</v>
      </c>
      <c r="DM194" s="8">
        <f t="shared" si="571"/>
        <v>0</v>
      </c>
      <c r="DO194" s="201">
        <f t="shared" si="572"/>
        <v>0</v>
      </c>
      <c r="DP194" s="201">
        <f t="shared" si="572"/>
        <v>0</v>
      </c>
      <c r="DQ194" s="8">
        <f t="shared" si="573"/>
        <v>0</v>
      </c>
      <c r="DR194" s="8">
        <f t="shared" si="574"/>
        <v>0</v>
      </c>
      <c r="DT194" s="51">
        <f t="shared" si="575"/>
        <v>0</v>
      </c>
      <c r="DU194" s="50">
        <f t="shared" si="576"/>
        <v>0</v>
      </c>
      <c r="DV194" s="51">
        <v>0</v>
      </c>
      <c r="DW194" s="50">
        <f t="shared" si="577"/>
        <v>0</v>
      </c>
      <c r="DX194" s="51">
        <f t="shared" si="579"/>
        <v>0</v>
      </c>
      <c r="DY194" s="52">
        <f t="shared" si="578"/>
        <v>0</v>
      </c>
      <c r="DZ194" s="307">
        <f t="shared" si="509"/>
        <v>0</v>
      </c>
    </row>
    <row r="195" spans="1:130" ht="18" customHeight="1" x14ac:dyDescent="0.3">
      <c r="B195" s="424"/>
      <c r="C195" s="54"/>
      <c r="D195" s="54"/>
      <c r="E195" s="239"/>
      <c r="F195" s="263"/>
      <c r="G195" s="274"/>
      <c r="H195" s="263"/>
      <c r="I195" s="56"/>
      <c r="J195" s="56"/>
      <c r="K195" s="265"/>
      <c r="L195" s="264"/>
      <c r="M195" s="57"/>
      <c r="N195" s="394"/>
      <c r="O195" s="214"/>
      <c r="P195" s="8">
        <f t="shared" si="510"/>
        <v>0</v>
      </c>
      <c r="Q195" s="8">
        <f t="shared" si="511"/>
        <v>0</v>
      </c>
      <c r="S195" s="201">
        <f t="shared" si="512"/>
        <v>0</v>
      </c>
      <c r="T195" s="201">
        <f t="shared" si="512"/>
        <v>0</v>
      </c>
      <c r="U195" s="8">
        <f t="shared" si="513"/>
        <v>0</v>
      </c>
      <c r="V195" s="8">
        <f t="shared" si="514"/>
        <v>0</v>
      </c>
      <c r="X195" s="201">
        <f t="shared" si="515"/>
        <v>0</v>
      </c>
      <c r="Y195" s="201">
        <f t="shared" si="515"/>
        <v>0</v>
      </c>
      <c r="Z195" s="8">
        <f t="shared" si="516"/>
        <v>0</v>
      </c>
      <c r="AA195" s="8">
        <f t="shared" si="517"/>
        <v>0</v>
      </c>
      <c r="AC195" s="201">
        <f t="shared" si="518"/>
        <v>0</v>
      </c>
      <c r="AD195" s="201">
        <f t="shared" si="518"/>
        <v>0</v>
      </c>
      <c r="AE195" s="8">
        <f t="shared" si="519"/>
        <v>0</v>
      </c>
      <c r="AF195" s="8">
        <f t="shared" si="520"/>
        <v>0</v>
      </c>
      <c r="AH195" s="201">
        <f t="shared" si="521"/>
        <v>0</v>
      </c>
      <c r="AI195" s="201">
        <f t="shared" si="521"/>
        <v>0</v>
      </c>
      <c r="AJ195" s="8">
        <f t="shared" si="522"/>
        <v>0</v>
      </c>
      <c r="AK195" s="8">
        <f t="shared" si="523"/>
        <v>0</v>
      </c>
      <c r="AM195" s="201">
        <f t="shared" si="524"/>
        <v>0</v>
      </c>
      <c r="AN195" s="201">
        <f t="shared" si="524"/>
        <v>0</v>
      </c>
      <c r="AO195" s="8">
        <f t="shared" si="525"/>
        <v>0</v>
      </c>
      <c r="AP195" s="8">
        <f t="shared" si="526"/>
        <v>0</v>
      </c>
      <c r="AR195" s="201">
        <f t="shared" si="527"/>
        <v>0</v>
      </c>
      <c r="AS195" s="201">
        <f t="shared" si="527"/>
        <v>0</v>
      </c>
      <c r="AT195" s="8">
        <f t="shared" si="528"/>
        <v>0</v>
      </c>
      <c r="AU195" s="8">
        <f t="shared" si="529"/>
        <v>0</v>
      </c>
      <c r="AW195" s="201">
        <f t="shared" si="530"/>
        <v>0</v>
      </c>
      <c r="AX195" s="201">
        <f t="shared" si="530"/>
        <v>0</v>
      </c>
      <c r="AY195" s="8">
        <f t="shared" si="531"/>
        <v>0</v>
      </c>
      <c r="AZ195" s="8">
        <f t="shared" si="532"/>
        <v>0</v>
      </c>
      <c r="BB195" s="201">
        <f t="shared" si="533"/>
        <v>0</v>
      </c>
      <c r="BC195" s="201">
        <f t="shared" si="533"/>
        <v>0</v>
      </c>
      <c r="BD195" s="8">
        <f t="shared" si="534"/>
        <v>0</v>
      </c>
      <c r="BE195" s="8">
        <f t="shared" si="535"/>
        <v>0</v>
      </c>
      <c r="BG195" s="201">
        <f t="shared" si="536"/>
        <v>0</v>
      </c>
      <c r="BH195" s="201">
        <f t="shared" si="536"/>
        <v>0</v>
      </c>
      <c r="BI195" s="8">
        <f t="shared" si="537"/>
        <v>0</v>
      </c>
      <c r="BJ195" s="8">
        <f t="shared" si="538"/>
        <v>0</v>
      </c>
      <c r="BL195" s="201">
        <f t="shared" si="539"/>
        <v>0</v>
      </c>
      <c r="BM195" s="201">
        <f t="shared" si="539"/>
        <v>0</v>
      </c>
      <c r="BN195" s="8">
        <f t="shared" si="540"/>
        <v>0</v>
      </c>
      <c r="BO195" s="8">
        <f t="shared" si="541"/>
        <v>0</v>
      </c>
      <c r="BQ195" s="201">
        <f t="shared" si="542"/>
        <v>0</v>
      </c>
      <c r="BR195" s="201">
        <f t="shared" si="542"/>
        <v>0</v>
      </c>
      <c r="BS195" s="8">
        <f t="shared" si="543"/>
        <v>0</v>
      </c>
      <c r="BT195" s="8">
        <f t="shared" si="544"/>
        <v>0</v>
      </c>
      <c r="BV195" s="201">
        <f t="shared" si="545"/>
        <v>0</v>
      </c>
      <c r="BW195" s="201">
        <f t="shared" si="545"/>
        <v>0</v>
      </c>
      <c r="BX195" s="8">
        <f t="shared" si="546"/>
        <v>0</v>
      </c>
      <c r="BY195" s="8">
        <f t="shared" si="547"/>
        <v>0</v>
      </c>
      <c r="CA195" s="201">
        <f t="shared" si="548"/>
        <v>0</v>
      </c>
      <c r="CB195" s="201">
        <f t="shared" si="548"/>
        <v>0</v>
      </c>
      <c r="CC195" s="8">
        <f t="shared" si="549"/>
        <v>0</v>
      </c>
      <c r="CD195" s="8">
        <f t="shared" si="550"/>
        <v>0</v>
      </c>
      <c r="CF195" s="201">
        <f t="shared" si="551"/>
        <v>0</v>
      </c>
      <c r="CG195" s="201">
        <f t="shared" si="551"/>
        <v>0</v>
      </c>
      <c r="CH195" s="8">
        <f t="shared" si="552"/>
        <v>0</v>
      </c>
      <c r="CI195" s="8">
        <f t="shared" si="553"/>
        <v>0</v>
      </c>
      <c r="CK195" s="201">
        <f t="shared" si="554"/>
        <v>0</v>
      </c>
      <c r="CL195" s="201">
        <f t="shared" si="554"/>
        <v>0</v>
      </c>
      <c r="CM195" s="8">
        <f t="shared" si="555"/>
        <v>0</v>
      </c>
      <c r="CN195" s="8">
        <f t="shared" si="556"/>
        <v>0</v>
      </c>
      <c r="CP195" s="201">
        <f t="shared" si="557"/>
        <v>0</v>
      </c>
      <c r="CQ195" s="201">
        <f t="shared" si="557"/>
        <v>0</v>
      </c>
      <c r="CR195" s="8">
        <f t="shared" si="558"/>
        <v>0</v>
      </c>
      <c r="CS195" s="8">
        <f t="shared" si="559"/>
        <v>0</v>
      </c>
      <c r="CU195" s="201">
        <f t="shared" si="560"/>
        <v>0</v>
      </c>
      <c r="CV195" s="201">
        <f t="shared" si="560"/>
        <v>0</v>
      </c>
      <c r="CW195" s="8">
        <f t="shared" si="561"/>
        <v>0</v>
      </c>
      <c r="CX195" s="8">
        <f t="shared" si="562"/>
        <v>0</v>
      </c>
      <c r="CZ195" s="201">
        <f t="shared" si="563"/>
        <v>0</v>
      </c>
      <c r="DA195" s="201">
        <f t="shared" si="563"/>
        <v>0</v>
      </c>
      <c r="DB195" s="8">
        <f t="shared" si="564"/>
        <v>0</v>
      </c>
      <c r="DC195" s="8">
        <f t="shared" si="565"/>
        <v>0</v>
      </c>
      <c r="DE195" s="201">
        <f t="shared" si="566"/>
        <v>0</v>
      </c>
      <c r="DF195" s="201">
        <f t="shared" si="566"/>
        <v>0</v>
      </c>
      <c r="DG195" s="8">
        <f t="shared" si="567"/>
        <v>0</v>
      </c>
      <c r="DH195" s="8">
        <f t="shared" si="568"/>
        <v>0</v>
      </c>
      <c r="DJ195" s="201">
        <f t="shared" si="569"/>
        <v>0</v>
      </c>
      <c r="DK195" s="201">
        <f t="shared" si="569"/>
        <v>0</v>
      </c>
      <c r="DL195" s="8">
        <f t="shared" si="570"/>
        <v>0</v>
      </c>
      <c r="DM195" s="8">
        <f t="shared" si="571"/>
        <v>0</v>
      </c>
      <c r="DO195" s="201">
        <f t="shared" si="572"/>
        <v>0</v>
      </c>
      <c r="DP195" s="201">
        <f t="shared" si="572"/>
        <v>0</v>
      </c>
      <c r="DQ195" s="8">
        <f t="shared" si="573"/>
        <v>0</v>
      </c>
      <c r="DR195" s="8">
        <f t="shared" si="574"/>
        <v>0</v>
      </c>
      <c r="DT195" s="51">
        <f t="shared" si="575"/>
        <v>0</v>
      </c>
      <c r="DU195" s="50">
        <f t="shared" si="576"/>
        <v>0</v>
      </c>
      <c r="DV195" s="51">
        <v>0</v>
      </c>
      <c r="DW195" s="50">
        <f t="shared" si="577"/>
        <v>0</v>
      </c>
      <c r="DX195" s="51">
        <f t="shared" si="579"/>
        <v>0</v>
      </c>
      <c r="DY195" s="52">
        <f t="shared" si="578"/>
        <v>0</v>
      </c>
      <c r="DZ195" s="307">
        <f t="shared" si="509"/>
        <v>0</v>
      </c>
    </row>
    <row r="196" spans="1:130" ht="18" customHeight="1" x14ac:dyDescent="0.3">
      <c r="B196" s="424"/>
      <c r="C196" s="54"/>
      <c r="D196" s="54"/>
      <c r="E196" s="239"/>
      <c r="F196" s="263"/>
      <c r="G196" s="274"/>
      <c r="H196" s="263"/>
      <c r="I196" s="56"/>
      <c r="J196" s="56"/>
      <c r="K196" s="265"/>
      <c r="L196" s="264"/>
      <c r="M196" s="57"/>
      <c r="N196" s="394"/>
      <c r="O196" s="214"/>
      <c r="P196" s="8">
        <f t="shared" si="510"/>
        <v>0</v>
      </c>
      <c r="Q196" s="8">
        <f t="shared" si="511"/>
        <v>0</v>
      </c>
      <c r="S196" s="201">
        <f t="shared" si="512"/>
        <v>0</v>
      </c>
      <c r="T196" s="201">
        <f t="shared" si="512"/>
        <v>0</v>
      </c>
      <c r="U196" s="8">
        <f t="shared" si="513"/>
        <v>0</v>
      </c>
      <c r="V196" s="8">
        <f t="shared" si="514"/>
        <v>0</v>
      </c>
      <c r="X196" s="201">
        <f t="shared" si="515"/>
        <v>0</v>
      </c>
      <c r="Y196" s="201">
        <f t="shared" si="515"/>
        <v>0</v>
      </c>
      <c r="Z196" s="8">
        <f t="shared" si="516"/>
        <v>0</v>
      </c>
      <c r="AA196" s="8">
        <f t="shared" si="517"/>
        <v>0</v>
      </c>
      <c r="AC196" s="201">
        <f t="shared" si="518"/>
        <v>0</v>
      </c>
      <c r="AD196" s="201">
        <f t="shared" si="518"/>
        <v>0</v>
      </c>
      <c r="AE196" s="8">
        <f t="shared" si="519"/>
        <v>0</v>
      </c>
      <c r="AF196" s="8">
        <f t="shared" si="520"/>
        <v>0</v>
      </c>
      <c r="AH196" s="201">
        <f t="shared" si="521"/>
        <v>0</v>
      </c>
      <c r="AI196" s="201">
        <f t="shared" si="521"/>
        <v>0</v>
      </c>
      <c r="AJ196" s="8">
        <f t="shared" si="522"/>
        <v>0</v>
      </c>
      <c r="AK196" s="8">
        <f t="shared" si="523"/>
        <v>0</v>
      </c>
      <c r="AM196" s="201">
        <f t="shared" si="524"/>
        <v>0</v>
      </c>
      <c r="AN196" s="201">
        <f t="shared" si="524"/>
        <v>0</v>
      </c>
      <c r="AO196" s="8">
        <f t="shared" si="525"/>
        <v>0</v>
      </c>
      <c r="AP196" s="8">
        <f t="shared" si="526"/>
        <v>0</v>
      </c>
      <c r="AR196" s="201">
        <f t="shared" si="527"/>
        <v>0</v>
      </c>
      <c r="AS196" s="201">
        <f t="shared" si="527"/>
        <v>0</v>
      </c>
      <c r="AT196" s="8">
        <f t="shared" si="528"/>
        <v>0</v>
      </c>
      <c r="AU196" s="8">
        <f t="shared" si="529"/>
        <v>0</v>
      </c>
      <c r="AW196" s="201">
        <f t="shared" si="530"/>
        <v>0</v>
      </c>
      <c r="AX196" s="201">
        <f t="shared" si="530"/>
        <v>0</v>
      </c>
      <c r="AY196" s="8">
        <f t="shared" si="531"/>
        <v>0</v>
      </c>
      <c r="AZ196" s="8">
        <f t="shared" si="532"/>
        <v>0</v>
      </c>
      <c r="BB196" s="201">
        <f t="shared" si="533"/>
        <v>0</v>
      </c>
      <c r="BC196" s="201">
        <f t="shared" si="533"/>
        <v>0</v>
      </c>
      <c r="BD196" s="8">
        <f t="shared" si="534"/>
        <v>0</v>
      </c>
      <c r="BE196" s="8">
        <f t="shared" si="535"/>
        <v>0</v>
      </c>
      <c r="BG196" s="201">
        <f t="shared" si="536"/>
        <v>0</v>
      </c>
      <c r="BH196" s="201">
        <f t="shared" si="536"/>
        <v>0</v>
      </c>
      <c r="BI196" s="8">
        <f t="shared" si="537"/>
        <v>0</v>
      </c>
      <c r="BJ196" s="8">
        <f t="shared" si="538"/>
        <v>0</v>
      </c>
      <c r="BL196" s="201">
        <f t="shared" si="539"/>
        <v>0</v>
      </c>
      <c r="BM196" s="201">
        <f t="shared" si="539"/>
        <v>0</v>
      </c>
      <c r="BN196" s="8">
        <f t="shared" si="540"/>
        <v>0</v>
      </c>
      <c r="BO196" s="8">
        <f t="shared" si="541"/>
        <v>0</v>
      </c>
      <c r="BQ196" s="201">
        <f t="shared" si="542"/>
        <v>0</v>
      </c>
      <c r="BR196" s="201">
        <f t="shared" si="542"/>
        <v>0</v>
      </c>
      <c r="BS196" s="8">
        <f t="shared" si="543"/>
        <v>0</v>
      </c>
      <c r="BT196" s="8">
        <f t="shared" si="544"/>
        <v>0</v>
      </c>
      <c r="BV196" s="201">
        <f t="shared" si="545"/>
        <v>0</v>
      </c>
      <c r="BW196" s="201">
        <f t="shared" si="545"/>
        <v>0</v>
      </c>
      <c r="BX196" s="8">
        <f t="shared" si="546"/>
        <v>0</v>
      </c>
      <c r="BY196" s="8">
        <f t="shared" si="547"/>
        <v>0</v>
      </c>
      <c r="CA196" s="201">
        <f t="shared" si="548"/>
        <v>0</v>
      </c>
      <c r="CB196" s="201">
        <f t="shared" si="548"/>
        <v>0</v>
      </c>
      <c r="CC196" s="8">
        <f t="shared" si="549"/>
        <v>0</v>
      </c>
      <c r="CD196" s="8">
        <f t="shared" si="550"/>
        <v>0</v>
      </c>
      <c r="CF196" s="201">
        <f t="shared" si="551"/>
        <v>0</v>
      </c>
      <c r="CG196" s="201">
        <f t="shared" si="551"/>
        <v>0</v>
      </c>
      <c r="CH196" s="8">
        <f t="shared" si="552"/>
        <v>0</v>
      </c>
      <c r="CI196" s="8">
        <f t="shared" si="553"/>
        <v>0</v>
      </c>
      <c r="CK196" s="201">
        <f t="shared" si="554"/>
        <v>0</v>
      </c>
      <c r="CL196" s="201">
        <f t="shared" si="554"/>
        <v>0</v>
      </c>
      <c r="CM196" s="8">
        <f t="shared" si="555"/>
        <v>0</v>
      </c>
      <c r="CN196" s="8">
        <f t="shared" si="556"/>
        <v>0</v>
      </c>
      <c r="CP196" s="201">
        <f t="shared" si="557"/>
        <v>0</v>
      </c>
      <c r="CQ196" s="201">
        <f t="shared" si="557"/>
        <v>0</v>
      </c>
      <c r="CR196" s="8">
        <f t="shared" si="558"/>
        <v>0</v>
      </c>
      <c r="CS196" s="8">
        <f t="shared" si="559"/>
        <v>0</v>
      </c>
      <c r="CU196" s="201">
        <f t="shared" si="560"/>
        <v>0</v>
      </c>
      <c r="CV196" s="201">
        <f t="shared" si="560"/>
        <v>0</v>
      </c>
      <c r="CW196" s="8">
        <f t="shared" si="561"/>
        <v>0</v>
      </c>
      <c r="CX196" s="8">
        <f t="shared" si="562"/>
        <v>0</v>
      </c>
      <c r="CZ196" s="201">
        <f t="shared" si="563"/>
        <v>0</v>
      </c>
      <c r="DA196" s="201">
        <f t="shared" si="563"/>
        <v>0</v>
      </c>
      <c r="DB196" s="8">
        <f t="shared" si="564"/>
        <v>0</v>
      </c>
      <c r="DC196" s="8">
        <f t="shared" si="565"/>
        <v>0</v>
      </c>
      <c r="DE196" s="201">
        <f t="shared" si="566"/>
        <v>0</v>
      </c>
      <c r="DF196" s="201">
        <f t="shared" si="566"/>
        <v>0</v>
      </c>
      <c r="DG196" s="8">
        <f t="shared" si="567"/>
        <v>0</v>
      </c>
      <c r="DH196" s="8">
        <f t="shared" si="568"/>
        <v>0</v>
      </c>
      <c r="DJ196" s="201">
        <f t="shared" si="569"/>
        <v>0</v>
      </c>
      <c r="DK196" s="201">
        <f t="shared" si="569"/>
        <v>0</v>
      </c>
      <c r="DL196" s="8">
        <f t="shared" si="570"/>
        <v>0</v>
      </c>
      <c r="DM196" s="8">
        <f t="shared" si="571"/>
        <v>0</v>
      </c>
      <c r="DO196" s="201">
        <f t="shared" si="572"/>
        <v>0</v>
      </c>
      <c r="DP196" s="201">
        <f t="shared" si="572"/>
        <v>0</v>
      </c>
      <c r="DQ196" s="8">
        <f t="shared" si="573"/>
        <v>0</v>
      </c>
      <c r="DR196" s="8">
        <f t="shared" si="574"/>
        <v>0</v>
      </c>
      <c r="DT196" s="51">
        <f t="shared" si="575"/>
        <v>0</v>
      </c>
      <c r="DU196" s="50">
        <f t="shared" si="576"/>
        <v>0</v>
      </c>
      <c r="DV196" s="51">
        <v>0</v>
      </c>
      <c r="DW196" s="50">
        <f t="shared" si="577"/>
        <v>0</v>
      </c>
      <c r="DX196" s="51">
        <f t="shared" si="579"/>
        <v>0</v>
      </c>
      <c r="DY196" s="52">
        <f t="shared" si="578"/>
        <v>0</v>
      </c>
      <c r="DZ196" s="307">
        <f t="shared" si="509"/>
        <v>0</v>
      </c>
    </row>
    <row r="197" spans="1:130" ht="18" customHeight="1" x14ac:dyDescent="0.3">
      <c r="B197" s="54"/>
      <c r="C197" s="54"/>
      <c r="D197" s="54"/>
      <c r="E197" s="239"/>
      <c r="F197" s="263"/>
      <c r="G197" s="274"/>
      <c r="H197" s="263"/>
      <c r="I197" s="56"/>
      <c r="J197" s="56"/>
      <c r="K197" s="265"/>
      <c r="L197" s="264"/>
      <c r="M197" s="57"/>
      <c r="N197" s="394"/>
      <c r="O197" s="214"/>
      <c r="P197" s="8">
        <f t="shared" si="510"/>
        <v>0</v>
      </c>
      <c r="Q197" s="8">
        <f t="shared" si="511"/>
        <v>0</v>
      </c>
      <c r="S197" s="201">
        <f t="shared" si="512"/>
        <v>0</v>
      </c>
      <c r="T197" s="201">
        <f t="shared" si="512"/>
        <v>0</v>
      </c>
      <c r="U197" s="8">
        <f t="shared" si="513"/>
        <v>0</v>
      </c>
      <c r="V197" s="8">
        <f t="shared" si="514"/>
        <v>0</v>
      </c>
      <c r="X197" s="201">
        <f t="shared" si="515"/>
        <v>0</v>
      </c>
      <c r="Y197" s="201">
        <f t="shared" si="515"/>
        <v>0</v>
      </c>
      <c r="Z197" s="8">
        <f t="shared" si="516"/>
        <v>0</v>
      </c>
      <c r="AA197" s="8">
        <f t="shared" si="517"/>
        <v>0</v>
      </c>
      <c r="AC197" s="201">
        <f t="shared" si="518"/>
        <v>0</v>
      </c>
      <c r="AD197" s="201">
        <f t="shared" si="518"/>
        <v>0</v>
      </c>
      <c r="AE197" s="8">
        <f t="shared" si="519"/>
        <v>0</v>
      </c>
      <c r="AF197" s="8">
        <f t="shared" si="520"/>
        <v>0</v>
      </c>
      <c r="AH197" s="201">
        <f t="shared" si="521"/>
        <v>0</v>
      </c>
      <c r="AI197" s="201">
        <f t="shared" si="521"/>
        <v>0</v>
      </c>
      <c r="AJ197" s="8">
        <f t="shared" si="522"/>
        <v>0</v>
      </c>
      <c r="AK197" s="8">
        <f t="shared" si="523"/>
        <v>0</v>
      </c>
      <c r="AM197" s="201">
        <f t="shared" si="524"/>
        <v>0</v>
      </c>
      <c r="AN197" s="201">
        <f t="shared" si="524"/>
        <v>0</v>
      </c>
      <c r="AO197" s="8">
        <f t="shared" si="525"/>
        <v>0</v>
      </c>
      <c r="AP197" s="8">
        <f t="shared" si="526"/>
        <v>0</v>
      </c>
      <c r="AR197" s="201">
        <f t="shared" si="527"/>
        <v>0</v>
      </c>
      <c r="AS197" s="201">
        <f t="shared" si="527"/>
        <v>0</v>
      </c>
      <c r="AT197" s="8">
        <f t="shared" si="528"/>
        <v>0</v>
      </c>
      <c r="AU197" s="8">
        <f t="shared" si="529"/>
        <v>0</v>
      </c>
      <c r="AW197" s="201">
        <f t="shared" si="530"/>
        <v>0</v>
      </c>
      <c r="AX197" s="201">
        <f t="shared" si="530"/>
        <v>0</v>
      </c>
      <c r="AY197" s="8">
        <f t="shared" si="531"/>
        <v>0</v>
      </c>
      <c r="AZ197" s="8">
        <f t="shared" si="532"/>
        <v>0</v>
      </c>
      <c r="BB197" s="201">
        <f t="shared" si="533"/>
        <v>0</v>
      </c>
      <c r="BC197" s="201">
        <f t="shared" si="533"/>
        <v>0</v>
      </c>
      <c r="BD197" s="8">
        <f t="shared" si="534"/>
        <v>0</v>
      </c>
      <c r="BE197" s="8">
        <f t="shared" si="535"/>
        <v>0</v>
      </c>
      <c r="BG197" s="201">
        <f t="shared" si="536"/>
        <v>0</v>
      </c>
      <c r="BH197" s="201">
        <f t="shared" si="536"/>
        <v>0</v>
      </c>
      <c r="BI197" s="8">
        <f t="shared" si="537"/>
        <v>0</v>
      </c>
      <c r="BJ197" s="8">
        <f t="shared" si="538"/>
        <v>0</v>
      </c>
      <c r="BL197" s="201">
        <f t="shared" si="539"/>
        <v>0</v>
      </c>
      <c r="BM197" s="201">
        <f t="shared" si="539"/>
        <v>0</v>
      </c>
      <c r="BN197" s="8">
        <f t="shared" si="540"/>
        <v>0</v>
      </c>
      <c r="BO197" s="8">
        <f t="shared" si="541"/>
        <v>0</v>
      </c>
      <c r="BQ197" s="201">
        <f t="shared" si="542"/>
        <v>0</v>
      </c>
      <c r="BR197" s="201">
        <f t="shared" si="542"/>
        <v>0</v>
      </c>
      <c r="BS197" s="8">
        <f t="shared" si="543"/>
        <v>0</v>
      </c>
      <c r="BT197" s="8">
        <f t="shared" si="544"/>
        <v>0</v>
      </c>
      <c r="BV197" s="201">
        <f t="shared" si="545"/>
        <v>0</v>
      </c>
      <c r="BW197" s="201">
        <f t="shared" si="545"/>
        <v>0</v>
      </c>
      <c r="BX197" s="8">
        <f t="shared" si="546"/>
        <v>0</v>
      </c>
      <c r="BY197" s="8">
        <f t="shared" si="547"/>
        <v>0</v>
      </c>
      <c r="CA197" s="201">
        <f t="shared" si="548"/>
        <v>0</v>
      </c>
      <c r="CB197" s="201">
        <f t="shared" si="548"/>
        <v>0</v>
      </c>
      <c r="CC197" s="8">
        <f t="shared" si="549"/>
        <v>0</v>
      </c>
      <c r="CD197" s="8">
        <f t="shared" si="550"/>
        <v>0</v>
      </c>
      <c r="CF197" s="201">
        <f t="shared" si="551"/>
        <v>0</v>
      </c>
      <c r="CG197" s="201">
        <f t="shared" si="551"/>
        <v>0</v>
      </c>
      <c r="CH197" s="8">
        <f t="shared" si="552"/>
        <v>0</v>
      </c>
      <c r="CI197" s="8">
        <f t="shared" si="553"/>
        <v>0</v>
      </c>
      <c r="CK197" s="201">
        <f t="shared" si="554"/>
        <v>0</v>
      </c>
      <c r="CL197" s="201">
        <f t="shared" si="554"/>
        <v>0</v>
      </c>
      <c r="CM197" s="8">
        <f t="shared" si="555"/>
        <v>0</v>
      </c>
      <c r="CN197" s="8">
        <f t="shared" si="556"/>
        <v>0</v>
      </c>
      <c r="CP197" s="201">
        <f t="shared" si="557"/>
        <v>0</v>
      </c>
      <c r="CQ197" s="201">
        <f t="shared" si="557"/>
        <v>0</v>
      </c>
      <c r="CR197" s="8">
        <f t="shared" si="558"/>
        <v>0</v>
      </c>
      <c r="CS197" s="8">
        <f t="shared" si="559"/>
        <v>0</v>
      </c>
      <c r="CU197" s="201">
        <f t="shared" si="560"/>
        <v>0</v>
      </c>
      <c r="CV197" s="201">
        <f t="shared" si="560"/>
        <v>0</v>
      </c>
      <c r="CW197" s="8">
        <f t="shared" si="561"/>
        <v>0</v>
      </c>
      <c r="CX197" s="8">
        <f t="shared" si="562"/>
        <v>0</v>
      </c>
      <c r="CZ197" s="201">
        <f t="shared" si="563"/>
        <v>0</v>
      </c>
      <c r="DA197" s="201">
        <f t="shared" si="563"/>
        <v>0</v>
      </c>
      <c r="DB197" s="8">
        <f t="shared" si="564"/>
        <v>0</v>
      </c>
      <c r="DC197" s="8">
        <f t="shared" si="565"/>
        <v>0</v>
      </c>
      <c r="DE197" s="201">
        <f t="shared" si="566"/>
        <v>0</v>
      </c>
      <c r="DF197" s="201">
        <f t="shared" si="566"/>
        <v>0</v>
      </c>
      <c r="DG197" s="8">
        <f t="shared" si="567"/>
        <v>0</v>
      </c>
      <c r="DH197" s="8">
        <f t="shared" si="568"/>
        <v>0</v>
      </c>
      <c r="DJ197" s="201">
        <f t="shared" si="569"/>
        <v>0</v>
      </c>
      <c r="DK197" s="201">
        <f t="shared" si="569"/>
        <v>0</v>
      </c>
      <c r="DL197" s="8">
        <f t="shared" si="570"/>
        <v>0</v>
      </c>
      <c r="DM197" s="8">
        <f t="shared" si="571"/>
        <v>0</v>
      </c>
      <c r="DO197" s="201">
        <f t="shared" si="572"/>
        <v>0</v>
      </c>
      <c r="DP197" s="201">
        <f t="shared" si="572"/>
        <v>0</v>
      </c>
      <c r="DQ197" s="8">
        <f t="shared" si="573"/>
        <v>0</v>
      </c>
      <c r="DR197" s="8">
        <f t="shared" si="574"/>
        <v>0</v>
      </c>
      <c r="DT197" s="51">
        <f t="shared" si="575"/>
        <v>0</v>
      </c>
      <c r="DU197" s="50">
        <f t="shared" si="576"/>
        <v>0</v>
      </c>
      <c r="DV197" s="51">
        <v>0</v>
      </c>
      <c r="DW197" s="50">
        <f t="shared" si="577"/>
        <v>0</v>
      </c>
      <c r="DX197" s="51">
        <f t="shared" si="579"/>
        <v>0</v>
      </c>
      <c r="DY197" s="52">
        <f t="shared" si="578"/>
        <v>0</v>
      </c>
      <c r="DZ197" s="307">
        <f t="shared" si="509"/>
        <v>0</v>
      </c>
    </row>
    <row r="198" spans="1:130" ht="18" customHeight="1" x14ac:dyDescent="0.3">
      <c r="B198" s="54"/>
      <c r="C198" s="54"/>
      <c r="D198" s="54"/>
      <c r="E198" s="239"/>
      <c r="F198" s="263"/>
      <c r="G198" s="274"/>
      <c r="H198" s="263"/>
      <c r="I198" s="56"/>
      <c r="J198" s="56"/>
      <c r="K198" s="265"/>
      <c r="L198" s="264"/>
      <c r="M198" s="57"/>
      <c r="N198" s="394"/>
      <c r="O198" s="214"/>
      <c r="P198" s="8">
        <f t="shared" si="510"/>
        <v>0</v>
      </c>
      <c r="Q198" s="8">
        <f t="shared" si="511"/>
        <v>0</v>
      </c>
      <c r="S198" s="201">
        <f t="shared" si="512"/>
        <v>0</v>
      </c>
      <c r="T198" s="201">
        <f t="shared" si="512"/>
        <v>0</v>
      </c>
      <c r="U198" s="8">
        <f t="shared" si="513"/>
        <v>0</v>
      </c>
      <c r="V198" s="8">
        <f t="shared" si="514"/>
        <v>0</v>
      </c>
      <c r="X198" s="201">
        <f t="shared" si="515"/>
        <v>0</v>
      </c>
      <c r="Y198" s="201">
        <f t="shared" si="515"/>
        <v>0</v>
      </c>
      <c r="Z198" s="8">
        <f t="shared" si="516"/>
        <v>0</v>
      </c>
      <c r="AA198" s="8">
        <f t="shared" si="517"/>
        <v>0</v>
      </c>
      <c r="AC198" s="201">
        <f t="shared" si="518"/>
        <v>0</v>
      </c>
      <c r="AD198" s="201">
        <f t="shared" si="518"/>
        <v>0</v>
      </c>
      <c r="AE198" s="8">
        <f t="shared" si="519"/>
        <v>0</v>
      </c>
      <c r="AF198" s="8">
        <f t="shared" si="520"/>
        <v>0</v>
      </c>
      <c r="AH198" s="201">
        <f t="shared" si="521"/>
        <v>0</v>
      </c>
      <c r="AI198" s="201">
        <f t="shared" si="521"/>
        <v>0</v>
      </c>
      <c r="AJ198" s="8">
        <f t="shared" si="522"/>
        <v>0</v>
      </c>
      <c r="AK198" s="8">
        <f t="shared" si="523"/>
        <v>0</v>
      </c>
      <c r="AM198" s="201">
        <f t="shared" si="524"/>
        <v>0</v>
      </c>
      <c r="AN198" s="201">
        <f t="shared" si="524"/>
        <v>0</v>
      </c>
      <c r="AO198" s="8">
        <f t="shared" si="525"/>
        <v>0</v>
      </c>
      <c r="AP198" s="8">
        <f t="shared" si="526"/>
        <v>0</v>
      </c>
      <c r="AR198" s="201">
        <f t="shared" si="527"/>
        <v>0</v>
      </c>
      <c r="AS198" s="201">
        <f t="shared" si="527"/>
        <v>0</v>
      </c>
      <c r="AT198" s="8">
        <f t="shared" si="528"/>
        <v>0</v>
      </c>
      <c r="AU198" s="8">
        <f t="shared" si="529"/>
        <v>0</v>
      </c>
      <c r="AW198" s="201">
        <f t="shared" si="530"/>
        <v>0</v>
      </c>
      <c r="AX198" s="201">
        <f t="shared" si="530"/>
        <v>0</v>
      </c>
      <c r="AY198" s="8">
        <f t="shared" si="531"/>
        <v>0</v>
      </c>
      <c r="AZ198" s="8">
        <f t="shared" si="532"/>
        <v>0</v>
      </c>
      <c r="BB198" s="201">
        <f t="shared" si="533"/>
        <v>0</v>
      </c>
      <c r="BC198" s="201">
        <f t="shared" si="533"/>
        <v>0</v>
      </c>
      <c r="BD198" s="8">
        <f t="shared" si="534"/>
        <v>0</v>
      </c>
      <c r="BE198" s="8">
        <f t="shared" si="535"/>
        <v>0</v>
      </c>
      <c r="BG198" s="201">
        <f t="shared" si="536"/>
        <v>0</v>
      </c>
      <c r="BH198" s="201">
        <f t="shared" si="536"/>
        <v>0</v>
      </c>
      <c r="BI198" s="8">
        <f t="shared" si="537"/>
        <v>0</v>
      </c>
      <c r="BJ198" s="8">
        <f t="shared" si="538"/>
        <v>0</v>
      </c>
      <c r="BL198" s="201">
        <f t="shared" si="539"/>
        <v>0</v>
      </c>
      <c r="BM198" s="201">
        <f t="shared" si="539"/>
        <v>0</v>
      </c>
      <c r="BN198" s="8">
        <f t="shared" si="540"/>
        <v>0</v>
      </c>
      <c r="BO198" s="8">
        <f t="shared" si="541"/>
        <v>0</v>
      </c>
      <c r="BQ198" s="201">
        <f t="shared" si="542"/>
        <v>0</v>
      </c>
      <c r="BR198" s="201">
        <f t="shared" si="542"/>
        <v>0</v>
      </c>
      <c r="BS198" s="8">
        <f t="shared" si="543"/>
        <v>0</v>
      </c>
      <c r="BT198" s="8">
        <f t="shared" si="544"/>
        <v>0</v>
      </c>
      <c r="BV198" s="201">
        <f t="shared" si="545"/>
        <v>0</v>
      </c>
      <c r="BW198" s="201">
        <f t="shared" si="545"/>
        <v>0</v>
      </c>
      <c r="BX198" s="8">
        <f t="shared" si="546"/>
        <v>0</v>
      </c>
      <c r="BY198" s="8">
        <f t="shared" si="547"/>
        <v>0</v>
      </c>
      <c r="CA198" s="201">
        <f t="shared" si="548"/>
        <v>0</v>
      </c>
      <c r="CB198" s="201">
        <f t="shared" si="548"/>
        <v>0</v>
      </c>
      <c r="CC198" s="8">
        <f t="shared" si="549"/>
        <v>0</v>
      </c>
      <c r="CD198" s="8">
        <f t="shared" si="550"/>
        <v>0</v>
      </c>
      <c r="CF198" s="201">
        <f t="shared" si="551"/>
        <v>0</v>
      </c>
      <c r="CG198" s="201">
        <f t="shared" si="551"/>
        <v>0</v>
      </c>
      <c r="CH198" s="8">
        <f t="shared" si="552"/>
        <v>0</v>
      </c>
      <c r="CI198" s="8">
        <f t="shared" si="553"/>
        <v>0</v>
      </c>
      <c r="CK198" s="201">
        <f t="shared" si="554"/>
        <v>0</v>
      </c>
      <c r="CL198" s="201">
        <f t="shared" si="554"/>
        <v>0</v>
      </c>
      <c r="CM198" s="8">
        <f t="shared" si="555"/>
        <v>0</v>
      </c>
      <c r="CN198" s="8">
        <f t="shared" si="556"/>
        <v>0</v>
      </c>
      <c r="CP198" s="201">
        <f t="shared" si="557"/>
        <v>0</v>
      </c>
      <c r="CQ198" s="201">
        <f t="shared" si="557"/>
        <v>0</v>
      </c>
      <c r="CR198" s="8">
        <f t="shared" si="558"/>
        <v>0</v>
      </c>
      <c r="CS198" s="8">
        <f t="shared" si="559"/>
        <v>0</v>
      </c>
      <c r="CU198" s="201">
        <f t="shared" si="560"/>
        <v>0</v>
      </c>
      <c r="CV198" s="201">
        <f t="shared" si="560"/>
        <v>0</v>
      </c>
      <c r="CW198" s="8">
        <f t="shared" si="561"/>
        <v>0</v>
      </c>
      <c r="CX198" s="8">
        <f t="shared" si="562"/>
        <v>0</v>
      </c>
      <c r="CZ198" s="201">
        <f t="shared" si="563"/>
        <v>0</v>
      </c>
      <c r="DA198" s="201">
        <f t="shared" si="563"/>
        <v>0</v>
      </c>
      <c r="DB198" s="8">
        <f t="shared" si="564"/>
        <v>0</v>
      </c>
      <c r="DC198" s="8">
        <f t="shared" si="565"/>
        <v>0</v>
      </c>
      <c r="DE198" s="201">
        <f t="shared" si="566"/>
        <v>0</v>
      </c>
      <c r="DF198" s="201">
        <f t="shared" si="566"/>
        <v>0</v>
      </c>
      <c r="DG198" s="8">
        <f t="shared" si="567"/>
        <v>0</v>
      </c>
      <c r="DH198" s="8">
        <f t="shared" si="568"/>
        <v>0</v>
      </c>
      <c r="DJ198" s="201">
        <f t="shared" si="569"/>
        <v>0</v>
      </c>
      <c r="DK198" s="201">
        <f t="shared" si="569"/>
        <v>0</v>
      </c>
      <c r="DL198" s="8">
        <f t="shared" si="570"/>
        <v>0</v>
      </c>
      <c r="DM198" s="8">
        <f t="shared" si="571"/>
        <v>0</v>
      </c>
      <c r="DO198" s="201">
        <f t="shared" si="572"/>
        <v>0</v>
      </c>
      <c r="DP198" s="201">
        <f t="shared" si="572"/>
        <v>0</v>
      </c>
      <c r="DQ198" s="8">
        <f t="shared" si="573"/>
        <v>0</v>
      </c>
      <c r="DR198" s="8">
        <f t="shared" si="574"/>
        <v>0</v>
      </c>
      <c r="DT198" s="51">
        <f t="shared" si="575"/>
        <v>0</v>
      </c>
      <c r="DU198" s="50">
        <f t="shared" si="576"/>
        <v>0</v>
      </c>
      <c r="DV198" s="51">
        <v>0</v>
      </c>
      <c r="DW198" s="50">
        <f t="shared" si="577"/>
        <v>0</v>
      </c>
      <c r="DX198" s="51">
        <f t="shared" si="579"/>
        <v>0</v>
      </c>
      <c r="DY198" s="52">
        <f t="shared" si="578"/>
        <v>0</v>
      </c>
      <c r="DZ198" s="307">
        <f t="shared" si="509"/>
        <v>0</v>
      </c>
    </row>
    <row r="199" spans="1:130" ht="18" customHeight="1" x14ac:dyDescent="0.3">
      <c r="B199" s="54"/>
      <c r="C199" s="54"/>
      <c r="D199" s="54"/>
      <c r="E199" s="239"/>
      <c r="F199" s="263"/>
      <c r="G199" s="274"/>
      <c r="H199" s="263"/>
      <c r="I199" s="56"/>
      <c r="J199" s="56"/>
      <c r="K199" s="265"/>
      <c r="L199" s="264"/>
      <c r="M199" s="57"/>
      <c r="N199" s="394"/>
      <c r="O199" s="214"/>
      <c r="P199" s="8">
        <f t="shared" si="510"/>
        <v>0</v>
      </c>
      <c r="Q199" s="8">
        <f t="shared" si="511"/>
        <v>0</v>
      </c>
      <c r="S199" s="201">
        <f t="shared" si="512"/>
        <v>0</v>
      </c>
      <c r="T199" s="201">
        <f t="shared" si="512"/>
        <v>0</v>
      </c>
      <c r="U199" s="8">
        <f t="shared" si="513"/>
        <v>0</v>
      </c>
      <c r="V199" s="8">
        <f t="shared" si="514"/>
        <v>0</v>
      </c>
      <c r="X199" s="201">
        <f t="shared" si="515"/>
        <v>0</v>
      </c>
      <c r="Y199" s="201">
        <f t="shared" si="515"/>
        <v>0</v>
      </c>
      <c r="Z199" s="8">
        <f t="shared" si="516"/>
        <v>0</v>
      </c>
      <c r="AA199" s="8">
        <f t="shared" si="517"/>
        <v>0</v>
      </c>
      <c r="AC199" s="201">
        <f t="shared" si="518"/>
        <v>0</v>
      </c>
      <c r="AD199" s="201">
        <f t="shared" si="518"/>
        <v>0</v>
      </c>
      <c r="AE199" s="8">
        <f t="shared" si="519"/>
        <v>0</v>
      </c>
      <c r="AF199" s="8">
        <f t="shared" si="520"/>
        <v>0</v>
      </c>
      <c r="AH199" s="201">
        <f t="shared" si="521"/>
        <v>0</v>
      </c>
      <c r="AI199" s="201">
        <f t="shared" si="521"/>
        <v>0</v>
      </c>
      <c r="AJ199" s="8">
        <f t="shared" si="522"/>
        <v>0</v>
      </c>
      <c r="AK199" s="8">
        <f t="shared" si="523"/>
        <v>0</v>
      </c>
      <c r="AM199" s="201">
        <f t="shared" si="524"/>
        <v>0</v>
      </c>
      <c r="AN199" s="201">
        <f t="shared" si="524"/>
        <v>0</v>
      </c>
      <c r="AO199" s="8">
        <f t="shared" si="525"/>
        <v>0</v>
      </c>
      <c r="AP199" s="8">
        <f t="shared" si="526"/>
        <v>0</v>
      </c>
      <c r="AR199" s="201">
        <f t="shared" si="527"/>
        <v>0</v>
      </c>
      <c r="AS199" s="201">
        <f t="shared" si="527"/>
        <v>0</v>
      </c>
      <c r="AT199" s="8">
        <f t="shared" si="528"/>
        <v>0</v>
      </c>
      <c r="AU199" s="8">
        <f t="shared" si="529"/>
        <v>0</v>
      </c>
      <c r="AW199" s="201">
        <f t="shared" si="530"/>
        <v>0</v>
      </c>
      <c r="AX199" s="201">
        <f t="shared" si="530"/>
        <v>0</v>
      </c>
      <c r="AY199" s="8">
        <f t="shared" si="531"/>
        <v>0</v>
      </c>
      <c r="AZ199" s="8">
        <f t="shared" si="532"/>
        <v>0</v>
      </c>
      <c r="BB199" s="201">
        <f t="shared" si="533"/>
        <v>0</v>
      </c>
      <c r="BC199" s="201">
        <f t="shared" si="533"/>
        <v>0</v>
      </c>
      <c r="BD199" s="8">
        <f t="shared" si="534"/>
        <v>0</v>
      </c>
      <c r="BE199" s="8">
        <f t="shared" si="535"/>
        <v>0</v>
      </c>
      <c r="BG199" s="201">
        <f t="shared" si="536"/>
        <v>0</v>
      </c>
      <c r="BH199" s="201">
        <f t="shared" si="536"/>
        <v>0</v>
      </c>
      <c r="BI199" s="8">
        <f t="shared" si="537"/>
        <v>0</v>
      </c>
      <c r="BJ199" s="8">
        <f t="shared" si="538"/>
        <v>0</v>
      </c>
      <c r="BL199" s="201">
        <f t="shared" si="539"/>
        <v>0</v>
      </c>
      <c r="BM199" s="201">
        <f t="shared" si="539"/>
        <v>0</v>
      </c>
      <c r="BN199" s="8">
        <f t="shared" si="540"/>
        <v>0</v>
      </c>
      <c r="BO199" s="8">
        <f t="shared" si="541"/>
        <v>0</v>
      </c>
      <c r="BQ199" s="201">
        <f t="shared" si="542"/>
        <v>0</v>
      </c>
      <c r="BR199" s="201">
        <f t="shared" si="542"/>
        <v>0</v>
      </c>
      <c r="BS199" s="8">
        <f t="shared" si="543"/>
        <v>0</v>
      </c>
      <c r="BT199" s="8">
        <f t="shared" si="544"/>
        <v>0</v>
      </c>
      <c r="BV199" s="201">
        <f t="shared" si="545"/>
        <v>0</v>
      </c>
      <c r="BW199" s="201">
        <f t="shared" si="545"/>
        <v>0</v>
      </c>
      <c r="BX199" s="8">
        <f t="shared" si="546"/>
        <v>0</v>
      </c>
      <c r="BY199" s="8">
        <f t="shared" si="547"/>
        <v>0</v>
      </c>
      <c r="CA199" s="201">
        <f t="shared" si="548"/>
        <v>0</v>
      </c>
      <c r="CB199" s="201">
        <f t="shared" si="548"/>
        <v>0</v>
      </c>
      <c r="CC199" s="8">
        <f t="shared" si="549"/>
        <v>0</v>
      </c>
      <c r="CD199" s="8">
        <f t="shared" si="550"/>
        <v>0</v>
      </c>
      <c r="CF199" s="201">
        <f t="shared" si="551"/>
        <v>0</v>
      </c>
      <c r="CG199" s="201">
        <f t="shared" si="551"/>
        <v>0</v>
      </c>
      <c r="CH199" s="8">
        <f t="shared" si="552"/>
        <v>0</v>
      </c>
      <c r="CI199" s="8">
        <f t="shared" si="553"/>
        <v>0</v>
      </c>
      <c r="CK199" s="201">
        <f t="shared" si="554"/>
        <v>0</v>
      </c>
      <c r="CL199" s="201">
        <f t="shared" si="554"/>
        <v>0</v>
      </c>
      <c r="CM199" s="8">
        <f t="shared" si="555"/>
        <v>0</v>
      </c>
      <c r="CN199" s="8">
        <f t="shared" si="556"/>
        <v>0</v>
      </c>
      <c r="CP199" s="201">
        <f t="shared" si="557"/>
        <v>0</v>
      </c>
      <c r="CQ199" s="201">
        <f t="shared" si="557"/>
        <v>0</v>
      </c>
      <c r="CR199" s="8">
        <f t="shared" si="558"/>
        <v>0</v>
      </c>
      <c r="CS199" s="8">
        <f t="shared" si="559"/>
        <v>0</v>
      </c>
      <c r="CU199" s="201">
        <f t="shared" si="560"/>
        <v>0</v>
      </c>
      <c r="CV199" s="201">
        <f t="shared" si="560"/>
        <v>0</v>
      </c>
      <c r="CW199" s="8">
        <f t="shared" si="561"/>
        <v>0</v>
      </c>
      <c r="CX199" s="8">
        <f t="shared" si="562"/>
        <v>0</v>
      </c>
      <c r="CZ199" s="201">
        <f t="shared" si="563"/>
        <v>0</v>
      </c>
      <c r="DA199" s="201">
        <f t="shared" si="563"/>
        <v>0</v>
      </c>
      <c r="DB199" s="8">
        <f t="shared" si="564"/>
        <v>0</v>
      </c>
      <c r="DC199" s="8">
        <f t="shared" si="565"/>
        <v>0</v>
      </c>
      <c r="DE199" s="201">
        <f t="shared" si="566"/>
        <v>0</v>
      </c>
      <c r="DF199" s="201">
        <f t="shared" si="566"/>
        <v>0</v>
      </c>
      <c r="DG199" s="8">
        <f t="shared" si="567"/>
        <v>0</v>
      </c>
      <c r="DH199" s="8">
        <f t="shared" si="568"/>
        <v>0</v>
      </c>
      <c r="DJ199" s="201">
        <f t="shared" si="569"/>
        <v>0</v>
      </c>
      <c r="DK199" s="201">
        <f t="shared" si="569"/>
        <v>0</v>
      </c>
      <c r="DL199" s="8">
        <f t="shared" si="570"/>
        <v>0</v>
      </c>
      <c r="DM199" s="8">
        <f t="shared" si="571"/>
        <v>0</v>
      </c>
      <c r="DO199" s="201">
        <f t="shared" si="572"/>
        <v>0</v>
      </c>
      <c r="DP199" s="201">
        <f t="shared" si="572"/>
        <v>0</v>
      </c>
      <c r="DQ199" s="8">
        <f t="shared" si="573"/>
        <v>0</v>
      </c>
      <c r="DR199" s="8">
        <f t="shared" si="574"/>
        <v>0</v>
      </c>
      <c r="DT199" s="51">
        <f t="shared" si="575"/>
        <v>0</v>
      </c>
      <c r="DU199" s="50">
        <f t="shared" si="576"/>
        <v>0</v>
      </c>
      <c r="DV199" s="51">
        <v>0</v>
      </c>
      <c r="DW199" s="50">
        <f t="shared" si="577"/>
        <v>0</v>
      </c>
      <c r="DX199" s="51">
        <f t="shared" si="579"/>
        <v>0</v>
      </c>
      <c r="DY199" s="52">
        <f t="shared" si="578"/>
        <v>0</v>
      </c>
      <c r="DZ199" s="307">
        <f t="shared" si="509"/>
        <v>0</v>
      </c>
    </row>
    <row r="200" spans="1:130" s="60" customFormat="1" ht="18" customHeight="1" x14ac:dyDescent="0.3">
      <c r="A200" s="1"/>
      <c r="B200" s="317"/>
      <c r="C200" s="345"/>
      <c r="D200" s="196"/>
      <c r="E200" s="241"/>
      <c r="F200" s="263"/>
      <c r="G200" s="274"/>
      <c r="K200" s="302"/>
      <c r="M200" s="61"/>
      <c r="N200" s="394"/>
      <c r="O200" s="214"/>
      <c r="P200" s="8">
        <f t="shared" si="510"/>
        <v>0</v>
      </c>
      <c r="Q200" s="8">
        <f t="shared" si="511"/>
        <v>0</v>
      </c>
      <c r="R200" s="3"/>
      <c r="S200" s="201">
        <f t="shared" si="512"/>
        <v>0</v>
      </c>
      <c r="T200" s="201">
        <f t="shared" si="512"/>
        <v>0</v>
      </c>
      <c r="U200" s="8">
        <f t="shared" si="513"/>
        <v>0</v>
      </c>
      <c r="V200" s="8">
        <f t="shared" si="514"/>
        <v>0</v>
      </c>
      <c r="W200" s="3"/>
      <c r="X200" s="201">
        <f t="shared" si="515"/>
        <v>0</v>
      </c>
      <c r="Y200" s="201">
        <f t="shared" si="515"/>
        <v>0</v>
      </c>
      <c r="Z200" s="8">
        <f t="shared" si="516"/>
        <v>0</v>
      </c>
      <c r="AA200" s="8">
        <f t="shared" si="517"/>
        <v>0</v>
      </c>
      <c r="AB200" s="1"/>
      <c r="AC200" s="201">
        <f t="shared" si="518"/>
        <v>0</v>
      </c>
      <c r="AD200" s="201">
        <f t="shared" si="518"/>
        <v>0</v>
      </c>
      <c r="AE200" s="8">
        <f t="shared" si="519"/>
        <v>0</v>
      </c>
      <c r="AF200" s="8">
        <f t="shared" si="520"/>
        <v>0</v>
      </c>
      <c r="AH200" s="201">
        <f t="shared" si="521"/>
        <v>0</v>
      </c>
      <c r="AI200" s="201">
        <f t="shared" si="521"/>
        <v>0</v>
      </c>
      <c r="AJ200" s="8">
        <f t="shared" si="522"/>
        <v>0</v>
      </c>
      <c r="AK200" s="8">
        <f t="shared" si="523"/>
        <v>0</v>
      </c>
      <c r="AM200" s="201">
        <f t="shared" si="524"/>
        <v>0</v>
      </c>
      <c r="AN200" s="201">
        <f t="shared" si="524"/>
        <v>0</v>
      </c>
      <c r="AO200" s="8">
        <f t="shared" si="525"/>
        <v>0</v>
      </c>
      <c r="AP200" s="8">
        <f t="shared" si="526"/>
        <v>0</v>
      </c>
      <c r="AR200" s="201">
        <f t="shared" si="527"/>
        <v>0</v>
      </c>
      <c r="AS200" s="201">
        <f t="shared" si="527"/>
        <v>0</v>
      </c>
      <c r="AT200" s="8">
        <f t="shared" si="528"/>
        <v>0</v>
      </c>
      <c r="AU200" s="8">
        <f t="shared" si="529"/>
        <v>0</v>
      </c>
      <c r="AW200" s="201">
        <f t="shared" si="530"/>
        <v>0</v>
      </c>
      <c r="AX200" s="201">
        <f t="shared" si="530"/>
        <v>0</v>
      </c>
      <c r="AY200" s="8">
        <f t="shared" si="531"/>
        <v>0</v>
      </c>
      <c r="AZ200" s="8">
        <f t="shared" si="532"/>
        <v>0</v>
      </c>
      <c r="BB200" s="201">
        <f t="shared" si="533"/>
        <v>0</v>
      </c>
      <c r="BC200" s="201">
        <f t="shared" si="533"/>
        <v>0</v>
      </c>
      <c r="BD200" s="8">
        <f t="shared" si="534"/>
        <v>0</v>
      </c>
      <c r="BE200" s="8">
        <f t="shared" si="535"/>
        <v>0</v>
      </c>
      <c r="BG200" s="201">
        <f t="shared" si="536"/>
        <v>0</v>
      </c>
      <c r="BH200" s="201">
        <f t="shared" si="536"/>
        <v>0</v>
      </c>
      <c r="BI200" s="8">
        <f t="shared" si="537"/>
        <v>0</v>
      </c>
      <c r="BJ200" s="8">
        <f t="shared" si="538"/>
        <v>0</v>
      </c>
      <c r="BL200" s="201">
        <f t="shared" si="539"/>
        <v>0</v>
      </c>
      <c r="BM200" s="201">
        <f t="shared" si="539"/>
        <v>0</v>
      </c>
      <c r="BN200" s="8">
        <f t="shared" si="540"/>
        <v>0</v>
      </c>
      <c r="BO200" s="8">
        <f t="shared" si="541"/>
        <v>0</v>
      </c>
      <c r="BQ200" s="201">
        <f t="shared" si="542"/>
        <v>0</v>
      </c>
      <c r="BR200" s="201">
        <f t="shared" si="542"/>
        <v>0</v>
      </c>
      <c r="BS200" s="8">
        <f t="shared" si="543"/>
        <v>0</v>
      </c>
      <c r="BT200" s="8">
        <f t="shared" si="544"/>
        <v>0</v>
      </c>
      <c r="BV200" s="201">
        <f t="shared" si="545"/>
        <v>0</v>
      </c>
      <c r="BW200" s="201">
        <f t="shared" si="545"/>
        <v>0</v>
      </c>
      <c r="BX200" s="8">
        <f t="shared" si="546"/>
        <v>0</v>
      </c>
      <c r="BY200" s="8">
        <f t="shared" si="547"/>
        <v>0</v>
      </c>
      <c r="CA200" s="201">
        <f t="shared" si="548"/>
        <v>0</v>
      </c>
      <c r="CB200" s="201">
        <f t="shared" si="548"/>
        <v>0</v>
      </c>
      <c r="CC200" s="8">
        <f t="shared" si="549"/>
        <v>0</v>
      </c>
      <c r="CD200" s="8">
        <f t="shared" si="550"/>
        <v>0</v>
      </c>
      <c r="CF200" s="201">
        <f t="shared" si="551"/>
        <v>0</v>
      </c>
      <c r="CG200" s="201">
        <f t="shared" si="551"/>
        <v>0</v>
      </c>
      <c r="CH200" s="8">
        <f t="shared" si="552"/>
        <v>0</v>
      </c>
      <c r="CI200" s="8">
        <f t="shared" si="553"/>
        <v>0</v>
      </c>
      <c r="CK200" s="201">
        <f t="shared" si="554"/>
        <v>0</v>
      </c>
      <c r="CL200" s="201">
        <f t="shared" si="554"/>
        <v>0</v>
      </c>
      <c r="CM200" s="8">
        <f t="shared" si="555"/>
        <v>0</v>
      </c>
      <c r="CN200" s="8">
        <f t="shared" si="556"/>
        <v>0</v>
      </c>
      <c r="CP200" s="201">
        <f t="shared" si="557"/>
        <v>0</v>
      </c>
      <c r="CQ200" s="201">
        <f t="shared" si="557"/>
        <v>0</v>
      </c>
      <c r="CR200" s="8">
        <f t="shared" si="558"/>
        <v>0</v>
      </c>
      <c r="CS200" s="8">
        <f t="shared" si="559"/>
        <v>0</v>
      </c>
      <c r="CU200" s="201">
        <f t="shared" si="560"/>
        <v>0</v>
      </c>
      <c r="CV200" s="201">
        <f t="shared" si="560"/>
        <v>0</v>
      </c>
      <c r="CW200" s="8">
        <f t="shared" si="561"/>
        <v>0</v>
      </c>
      <c r="CX200" s="8">
        <f t="shared" si="562"/>
        <v>0</v>
      </c>
      <c r="CZ200" s="201">
        <f t="shared" si="563"/>
        <v>0</v>
      </c>
      <c r="DA200" s="201">
        <f t="shared" si="563"/>
        <v>0</v>
      </c>
      <c r="DB200" s="8">
        <f t="shared" si="564"/>
        <v>0</v>
      </c>
      <c r="DC200" s="8">
        <f t="shared" si="565"/>
        <v>0</v>
      </c>
      <c r="DE200" s="201">
        <f t="shared" si="566"/>
        <v>0</v>
      </c>
      <c r="DF200" s="201">
        <f t="shared" si="566"/>
        <v>0</v>
      </c>
      <c r="DG200" s="8">
        <f t="shared" si="567"/>
        <v>0</v>
      </c>
      <c r="DH200" s="8">
        <f t="shared" si="568"/>
        <v>0</v>
      </c>
      <c r="DJ200" s="201">
        <f t="shared" si="569"/>
        <v>0</v>
      </c>
      <c r="DK200" s="201">
        <f t="shared" si="569"/>
        <v>0</v>
      </c>
      <c r="DL200" s="8">
        <f t="shared" si="570"/>
        <v>0</v>
      </c>
      <c r="DM200" s="8">
        <f t="shared" si="571"/>
        <v>0</v>
      </c>
      <c r="DO200" s="201">
        <f t="shared" si="572"/>
        <v>0</v>
      </c>
      <c r="DP200" s="201">
        <f t="shared" si="572"/>
        <v>0</v>
      </c>
      <c r="DQ200" s="8">
        <f t="shared" si="573"/>
        <v>0</v>
      </c>
      <c r="DR200" s="8">
        <f t="shared" si="574"/>
        <v>0</v>
      </c>
      <c r="DT200" s="51">
        <f t="shared" si="575"/>
        <v>0</v>
      </c>
      <c r="DU200" s="50">
        <f t="shared" si="576"/>
        <v>0</v>
      </c>
      <c r="DV200" s="51">
        <v>0</v>
      </c>
      <c r="DW200" s="50">
        <f t="shared" si="577"/>
        <v>0</v>
      </c>
      <c r="DX200" s="51">
        <f t="shared" si="579"/>
        <v>0</v>
      </c>
      <c r="DY200" s="52">
        <f t="shared" si="578"/>
        <v>0</v>
      </c>
      <c r="DZ200" s="307">
        <f t="shared" si="509"/>
        <v>0</v>
      </c>
    </row>
    <row r="201" spans="1:130" s="72" customFormat="1" ht="32.4" customHeight="1" thickBot="1" x14ac:dyDescent="0.35">
      <c r="B201" s="436" t="s">
        <v>105</v>
      </c>
      <c r="C201" s="437" t="str">
        <f>B180</f>
        <v>IT equipment</v>
      </c>
      <c r="D201" s="445"/>
      <c r="E201" s="242"/>
      <c r="F201" s="73"/>
      <c r="G201" s="73"/>
      <c r="H201" s="73"/>
      <c r="I201" s="73"/>
      <c r="J201" s="73"/>
      <c r="K201" s="74"/>
      <c r="L201" s="73"/>
      <c r="M201" s="75"/>
      <c r="N201" s="391">
        <f>P46</f>
        <v>0</v>
      </c>
      <c r="O201" s="278"/>
      <c r="P201" s="95">
        <f>SUM(P181:P200)</f>
        <v>0</v>
      </c>
      <c r="Q201" s="218">
        <f>SUM(Q181:Q200)</f>
        <v>0</v>
      </c>
      <c r="R201" s="78"/>
      <c r="S201" s="294">
        <f>U46</f>
        <v>0</v>
      </c>
      <c r="T201" s="294"/>
      <c r="U201" s="76">
        <f>SUM(U181:U200)</f>
        <v>0</v>
      </c>
      <c r="V201" s="77">
        <f>SUM(V181:V200)</f>
        <v>0</v>
      </c>
      <c r="W201" s="78"/>
      <c r="X201" s="391">
        <f>Z46</f>
        <v>0</v>
      </c>
      <c r="Y201" s="277"/>
      <c r="Z201" s="76">
        <f>SUM(Z181:Z200)</f>
        <v>0</v>
      </c>
      <c r="AA201" s="77">
        <f>SUM(AA181:AA200)</f>
        <v>0</v>
      </c>
      <c r="AB201" s="79"/>
      <c r="AC201" s="391">
        <f>AE46</f>
        <v>0</v>
      </c>
      <c r="AD201" s="277"/>
      <c r="AE201" s="76">
        <f>SUM(AE181:AE200)</f>
        <v>0</v>
      </c>
      <c r="AF201" s="77">
        <f>SUM(AF181:AF200)</f>
        <v>0</v>
      </c>
      <c r="AH201" s="391">
        <f>AJ46</f>
        <v>0</v>
      </c>
      <c r="AI201" s="277"/>
      <c r="AJ201" s="76">
        <f>SUM(AJ181:AJ200)</f>
        <v>0</v>
      </c>
      <c r="AK201" s="77">
        <f>SUM(AK181:AK200)</f>
        <v>0</v>
      </c>
      <c r="AM201" s="391">
        <f>AO46</f>
        <v>0</v>
      </c>
      <c r="AN201" s="277"/>
      <c r="AO201" s="76">
        <f>SUM(AO181:AO200)</f>
        <v>0</v>
      </c>
      <c r="AP201" s="77">
        <f>SUM(AP181:AP200)</f>
        <v>0</v>
      </c>
      <c r="AR201" s="391">
        <f>AT46</f>
        <v>0</v>
      </c>
      <c r="AS201" s="277"/>
      <c r="AT201" s="76">
        <f>SUM(AT181:AT200)</f>
        <v>0</v>
      </c>
      <c r="AU201" s="77">
        <f>SUM(AU181:AU200)</f>
        <v>0</v>
      </c>
      <c r="AW201" s="391">
        <f>AY46</f>
        <v>0</v>
      </c>
      <c r="AX201" s="277"/>
      <c r="AY201" s="76">
        <f>SUM(AY181:AY200)</f>
        <v>0</v>
      </c>
      <c r="AZ201" s="77">
        <f>SUM(AZ181:AZ200)</f>
        <v>0</v>
      </c>
      <c r="BB201" s="391">
        <f>BD46</f>
        <v>0</v>
      </c>
      <c r="BC201" s="277"/>
      <c r="BD201" s="76">
        <f>SUM(BD181:BD200)</f>
        <v>0</v>
      </c>
      <c r="BE201" s="77">
        <f>SUM(BE181:BE200)</f>
        <v>0</v>
      </c>
      <c r="BG201" s="391">
        <f>BI46</f>
        <v>0</v>
      </c>
      <c r="BH201" s="277"/>
      <c r="BI201" s="76">
        <f>SUM(BI181:BI200)</f>
        <v>0</v>
      </c>
      <c r="BJ201" s="77">
        <f>SUM(BJ181:BJ200)</f>
        <v>0</v>
      </c>
      <c r="BL201" s="391">
        <f>BN46</f>
        <v>0</v>
      </c>
      <c r="BM201" s="277"/>
      <c r="BN201" s="76">
        <f>SUM(BN181:BN200)</f>
        <v>0</v>
      </c>
      <c r="BO201" s="77">
        <f>SUM(BO181:BO200)</f>
        <v>0</v>
      </c>
      <c r="BQ201" s="391">
        <f>BS46</f>
        <v>0</v>
      </c>
      <c r="BR201" s="277"/>
      <c r="BS201" s="76">
        <f>SUM(BS181:BS200)</f>
        <v>0</v>
      </c>
      <c r="BT201" s="77">
        <f>SUM(BT181:BT200)</f>
        <v>0</v>
      </c>
      <c r="BV201" s="391">
        <f>BX46</f>
        <v>0</v>
      </c>
      <c r="BW201" s="277"/>
      <c r="BX201" s="76">
        <f>SUM(BX181:BX200)</f>
        <v>0</v>
      </c>
      <c r="BY201" s="77">
        <f>SUM(BY181:BY200)</f>
        <v>0</v>
      </c>
      <c r="CA201" s="391">
        <f>CC46</f>
        <v>0</v>
      </c>
      <c r="CB201" s="277"/>
      <c r="CC201" s="76">
        <f>SUM(CC181:CC200)</f>
        <v>0</v>
      </c>
      <c r="CD201" s="77">
        <f>SUM(CD181:CD200)</f>
        <v>0</v>
      </c>
      <c r="CF201" s="391">
        <f>CH46</f>
        <v>0</v>
      </c>
      <c r="CG201" s="277"/>
      <c r="CH201" s="76">
        <f>SUM(CH181:CH200)</f>
        <v>0</v>
      </c>
      <c r="CI201" s="77">
        <f>SUM(CI181:CI200)</f>
        <v>0</v>
      </c>
      <c r="CK201" s="391">
        <f>CM46</f>
        <v>0</v>
      </c>
      <c r="CL201" s="277"/>
      <c r="CM201" s="76">
        <f>SUM(CM181:CM200)</f>
        <v>0</v>
      </c>
      <c r="CN201" s="77">
        <f>SUM(CN181:CN200)</f>
        <v>0</v>
      </c>
      <c r="CP201" s="391">
        <f>CR46</f>
        <v>0</v>
      </c>
      <c r="CQ201" s="277"/>
      <c r="CR201" s="76">
        <f>SUM(CR181:CR200)</f>
        <v>0</v>
      </c>
      <c r="CS201" s="77">
        <f>SUM(CS181:CS200)</f>
        <v>0</v>
      </c>
      <c r="CU201" s="391">
        <f>CW46</f>
        <v>0</v>
      </c>
      <c r="CV201" s="277"/>
      <c r="CW201" s="76">
        <f>SUM(CW181:CW200)</f>
        <v>0</v>
      </c>
      <c r="CX201" s="77">
        <f>SUM(CX181:CX200)</f>
        <v>0</v>
      </c>
      <c r="CZ201" s="391">
        <f>DB46</f>
        <v>0</v>
      </c>
      <c r="DA201" s="277"/>
      <c r="DB201" s="76">
        <f>SUM(DB181:DB200)</f>
        <v>0</v>
      </c>
      <c r="DC201" s="77">
        <f>SUM(DC181:DC200)</f>
        <v>0</v>
      </c>
      <c r="DE201" s="391">
        <f>DG46</f>
        <v>0</v>
      </c>
      <c r="DF201" s="277"/>
      <c r="DG201" s="76">
        <f>SUM(DG181:DG200)</f>
        <v>0</v>
      </c>
      <c r="DH201" s="77">
        <f>SUM(DH181:DH200)</f>
        <v>0</v>
      </c>
      <c r="DJ201" s="391">
        <f>DL46</f>
        <v>0</v>
      </c>
      <c r="DK201" s="277"/>
      <c r="DL201" s="76">
        <f>SUM(DL181:DL200)</f>
        <v>0</v>
      </c>
      <c r="DM201" s="77">
        <f>SUM(DM181:DM200)</f>
        <v>0</v>
      </c>
      <c r="DO201" s="391">
        <f>DQ46</f>
        <v>0</v>
      </c>
      <c r="DP201" s="277"/>
      <c r="DQ201" s="76">
        <f>SUM(DQ181:DQ200)</f>
        <v>0</v>
      </c>
      <c r="DR201" s="77">
        <f>SUM(DR181:DR200)</f>
        <v>0</v>
      </c>
      <c r="DT201" s="80">
        <f t="shared" ref="DT201:DX201" si="582">SUM(DT181:DT200)</f>
        <v>0</v>
      </c>
      <c r="DU201" s="77">
        <f t="shared" si="582"/>
        <v>0</v>
      </c>
      <c r="DV201" s="77">
        <f t="shared" si="582"/>
        <v>0</v>
      </c>
      <c r="DW201" s="77">
        <f t="shared" si="582"/>
        <v>0</v>
      </c>
      <c r="DX201" s="77">
        <f t="shared" si="582"/>
        <v>0</v>
      </c>
      <c r="DY201" s="77">
        <f>SUM(Q201+V201+AA201+AF201+AK201+AP201+AU201+AZ201+BE201+BJ201+BO201+BT201+BY201+CD201+CI201+CN201+CS201+CX201+DC201+DH201+DM201+DR201)</f>
        <v>0</v>
      </c>
      <c r="DZ201" s="311" t="s">
        <v>53</v>
      </c>
    </row>
    <row r="202" spans="1:130" x14ac:dyDescent="0.3">
      <c r="P202" s="280" t="s">
        <v>17</v>
      </c>
      <c r="Q202" s="281" t="s">
        <v>18</v>
      </c>
      <c r="U202" s="280" t="s">
        <v>17</v>
      </c>
      <c r="V202" s="281" t="s">
        <v>18</v>
      </c>
      <c r="Z202" s="280" t="s">
        <v>17</v>
      </c>
      <c r="AA202" s="281" t="s">
        <v>18</v>
      </c>
      <c r="AE202" s="280" t="s">
        <v>17</v>
      </c>
      <c r="AF202" s="281" t="s">
        <v>18</v>
      </c>
      <c r="AJ202" s="280" t="s">
        <v>17</v>
      </c>
      <c r="AK202" s="281" t="s">
        <v>18</v>
      </c>
      <c r="AO202" s="280" t="s">
        <v>17</v>
      </c>
      <c r="AP202" s="281" t="s">
        <v>18</v>
      </c>
      <c r="AT202" s="280" t="s">
        <v>17</v>
      </c>
      <c r="AU202" s="281" t="s">
        <v>18</v>
      </c>
      <c r="AY202" s="280" t="s">
        <v>17</v>
      </c>
      <c r="AZ202" s="281" t="s">
        <v>18</v>
      </c>
      <c r="BD202" s="280" t="s">
        <v>17</v>
      </c>
      <c r="BE202" s="281" t="s">
        <v>18</v>
      </c>
      <c r="BI202" s="280" t="s">
        <v>17</v>
      </c>
      <c r="BJ202" s="281" t="s">
        <v>18</v>
      </c>
      <c r="BN202" s="280" t="s">
        <v>17</v>
      </c>
      <c r="BO202" s="281" t="s">
        <v>18</v>
      </c>
      <c r="BS202" s="280" t="s">
        <v>17</v>
      </c>
      <c r="BT202" s="281" t="s">
        <v>18</v>
      </c>
      <c r="BX202" s="280" t="s">
        <v>17</v>
      </c>
      <c r="BY202" s="281" t="s">
        <v>18</v>
      </c>
      <c r="CC202" s="280" t="s">
        <v>17</v>
      </c>
      <c r="CD202" s="281" t="s">
        <v>18</v>
      </c>
      <c r="CH202" s="280" t="s">
        <v>17</v>
      </c>
      <c r="CI202" s="281" t="s">
        <v>18</v>
      </c>
      <c r="CM202" s="280" t="s">
        <v>17</v>
      </c>
      <c r="CN202" s="281" t="s">
        <v>18</v>
      </c>
      <c r="CR202" s="280" t="s">
        <v>17</v>
      </c>
      <c r="CS202" s="281" t="s">
        <v>18</v>
      </c>
      <c r="CW202" s="280" t="s">
        <v>17</v>
      </c>
      <c r="CX202" s="281" t="s">
        <v>18</v>
      </c>
      <c r="DB202" s="280" t="s">
        <v>17</v>
      </c>
      <c r="DC202" s="281" t="s">
        <v>18</v>
      </c>
      <c r="DG202" s="280" t="s">
        <v>17</v>
      </c>
      <c r="DH202" s="281" t="s">
        <v>18</v>
      </c>
      <c r="DL202" s="280" t="s">
        <v>17</v>
      </c>
      <c r="DM202" s="281" t="s">
        <v>18</v>
      </c>
      <c r="DQ202" s="280" t="s">
        <v>17</v>
      </c>
      <c r="DR202" s="281" t="s">
        <v>18</v>
      </c>
      <c r="DT202" s="280" t="s">
        <v>17</v>
      </c>
      <c r="DU202" s="281" t="s">
        <v>18</v>
      </c>
      <c r="DV202" s="280" t="s">
        <v>17</v>
      </c>
      <c r="DW202" s="281" t="s">
        <v>18</v>
      </c>
      <c r="DX202" s="280" t="s">
        <v>17</v>
      </c>
      <c r="DY202" s="281" t="s">
        <v>18</v>
      </c>
    </row>
    <row r="205" spans="1:130" ht="26.4" customHeight="1" x14ac:dyDescent="0.3">
      <c r="I205" s="2"/>
      <c r="J205" s="2"/>
      <c r="L205" s="2"/>
      <c r="N205" s="392"/>
      <c r="O205" s="217"/>
      <c r="P205" s="282"/>
      <c r="Q205" s="83"/>
      <c r="R205" s="22"/>
      <c r="S205" s="380"/>
      <c r="T205" s="206"/>
      <c r="U205" s="282"/>
      <c r="V205" s="83"/>
      <c r="W205" s="22"/>
      <c r="X205" s="392"/>
      <c r="Y205" s="82"/>
      <c r="Z205" s="282"/>
      <c r="AA205" s="83"/>
      <c r="AB205" s="451"/>
      <c r="AC205" s="392"/>
      <c r="AD205" s="82"/>
      <c r="AE205" s="282"/>
      <c r="AF205" s="83"/>
      <c r="AH205" s="392"/>
      <c r="AI205" s="82"/>
      <c r="AJ205" s="282"/>
      <c r="AK205" s="83"/>
      <c r="AM205" s="392"/>
      <c r="AN205" s="82"/>
      <c r="AO205" s="282"/>
      <c r="AP205" s="83"/>
      <c r="AR205" s="392"/>
      <c r="AS205" s="82"/>
      <c r="AT205" s="282"/>
      <c r="AU205" s="83"/>
      <c r="AW205" s="392"/>
      <c r="AX205" s="82"/>
      <c r="AY205" s="282"/>
      <c r="AZ205" s="83"/>
      <c r="BB205" s="392"/>
      <c r="BC205" s="82"/>
      <c r="BD205" s="282"/>
      <c r="BE205" s="83"/>
      <c r="BG205" s="392"/>
      <c r="BH205" s="82"/>
      <c r="BI205" s="282"/>
      <c r="BJ205" s="83"/>
      <c r="BL205" s="392"/>
      <c r="BM205" s="82"/>
      <c r="BN205" s="282"/>
      <c r="BO205" s="83"/>
      <c r="BQ205" s="392"/>
      <c r="BR205" s="82"/>
      <c r="BS205" s="282"/>
      <c r="BT205" s="83"/>
      <c r="BV205" s="392"/>
      <c r="BW205" s="82"/>
      <c r="BX205" s="282"/>
      <c r="BY205" s="83"/>
      <c r="CA205" s="392"/>
      <c r="CB205" s="82"/>
      <c r="CC205" s="282"/>
      <c r="CD205" s="83"/>
      <c r="CF205" s="392"/>
      <c r="CG205" s="82"/>
      <c r="CH205" s="282"/>
      <c r="CI205" s="83"/>
      <c r="CK205" s="392"/>
      <c r="CL205" s="82"/>
      <c r="CM205" s="282"/>
      <c r="CN205" s="83"/>
      <c r="CP205" s="392"/>
      <c r="CQ205" s="82"/>
      <c r="CR205" s="282"/>
      <c r="CS205" s="83"/>
      <c r="CU205" s="392"/>
      <c r="CV205" s="82"/>
      <c r="CW205" s="282"/>
      <c r="CX205" s="83"/>
      <c r="CZ205" s="392"/>
      <c r="DA205" s="82"/>
      <c r="DB205" s="282"/>
      <c r="DC205" s="83"/>
      <c r="DE205" s="392"/>
      <c r="DF205" s="82"/>
      <c r="DG205" s="282"/>
      <c r="DH205" s="83"/>
      <c r="DJ205" s="392"/>
      <c r="DK205" s="82"/>
      <c r="DL205" s="282"/>
      <c r="DM205" s="83"/>
      <c r="DO205" s="392"/>
      <c r="DP205" s="82"/>
      <c r="DQ205" s="282"/>
      <c r="DR205" s="83"/>
      <c r="DT205" s="605" t="s">
        <v>12</v>
      </c>
      <c r="DU205" s="606"/>
      <c r="DV205" s="605" t="s">
        <v>13</v>
      </c>
      <c r="DW205" s="606"/>
      <c r="DX205" s="603" t="s">
        <v>14</v>
      </c>
      <c r="DY205" s="604"/>
    </row>
    <row r="206" spans="1:130" ht="15" thickBot="1" x14ac:dyDescent="0.35">
      <c r="I206" s="2"/>
      <c r="J206" s="2"/>
      <c r="L206" s="2"/>
      <c r="N206" s="388" t="s">
        <v>15</v>
      </c>
      <c r="O206" s="211" t="s">
        <v>16</v>
      </c>
      <c r="P206" s="31" t="s">
        <v>17</v>
      </c>
      <c r="Q206" s="32" t="s">
        <v>18</v>
      </c>
      <c r="R206" s="22"/>
      <c r="S206" s="30" t="s">
        <v>15</v>
      </c>
      <c r="T206" s="31" t="s">
        <v>16</v>
      </c>
      <c r="U206" s="31" t="s">
        <v>17</v>
      </c>
      <c r="V206" s="32" t="s">
        <v>18</v>
      </c>
      <c r="W206" s="22"/>
      <c r="X206" s="388" t="s">
        <v>15</v>
      </c>
      <c r="Y206" s="31" t="s">
        <v>16</v>
      </c>
      <c r="Z206" s="31" t="s">
        <v>17</v>
      </c>
      <c r="AA206" s="32" t="s">
        <v>18</v>
      </c>
      <c r="AB206" s="451"/>
      <c r="AC206" s="388" t="s">
        <v>15</v>
      </c>
      <c r="AD206" s="31" t="s">
        <v>16</v>
      </c>
      <c r="AE206" s="31" t="s">
        <v>17</v>
      </c>
      <c r="AF206" s="32" t="s">
        <v>18</v>
      </c>
      <c r="AH206" s="388" t="s">
        <v>15</v>
      </c>
      <c r="AI206" s="31" t="s">
        <v>16</v>
      </c>
      <c r="AJ206" s="31" t="s">
        <v>17</v>
      </c>
      <c r="AK206" s="32" t="s">
        <v>18</v>
      </c>
      <c r="AM206" s="388" t="s">
        <v>15</v>
      </c>
      <c r="AN206" s="31" t="s">
        <v>16</v>
      </c>
      <c r="AO206" s="31" t="s">
        <v>17</v>
      </c>
      <c r="AP206" s="32" t="s">
        <v>18</v>
      </c>
      <c r="AR206" s="388" t="s">
        <v>15</v>
      </c>
      <c r="AS206" s="31" t="s">
        <v>16</v>
      </c>
      <c r="AT206" s="31" t="s">
        <v>17</v>
      </c>
      <c r="AU206" s="32" t="s">
        <v>18</v>
      </c>
      <c r="AW206" s="388" t="s">
        <v>15</v>
      </c>
      <c r="AX206" s="31" t="s">
        <v>16</v>
      </c>
      <c r="AY206" s="31" t="s">
        <v>17</v>
      </c>
      <c r="AZ206" s="32" t="s">
        <v>18</v>
      </c>
      <c r="BB206" s="388" t="s">
        <v>15</v>
      </c>
      <c r="BC206" s="31" t="s">
        <v>16</v>
      </c>
      <c r="BD206" s="31" t="s">
        <v>17</v>
      </c>
      <c r="BE206" s="32" t="s">
        <v>18</v>
      </c>
      <c r="BG206" s="388" t="s">
        <v>15</v>
      </c>
      <c r="BH206" s="31" t="s">
        <v>16</v>
      </c>
      <c r="BI206" s="31" t="s">
        <v>17</v>
      </c>
      <c r="BJ206" s="32" t="s">
        <v>18</v>
      </c>
      <c r="BL206" s="388" t="s">
        <v>15</v>
      </c>
      <c r="BM206" s="31" t="s">
        <v>16</v>
      </c>
      <c r="BN206" s="31" t="s">
        <v>17</v>
      </c>
      <c r="BO206" s="32" t="s">
        <v>18</v>
      </c>
      <c r="BQ206" s="388" t="s">
        <v>15</v>
      </c>
      <c r="BR206" s="31" t="s">
        <v>16</v>
      </c>
      <c r="BS206" s="31" t="s">
        <v>17</v>
      </c>
      <c r="BT206" s="32" t="s">
        <v>18</v>
      </c>
      <c r="BV206" s="388" t="s">
        <v>15</v>
      </c>
      <c r="BW206" s="31" t="s">
        <v>16</v>
      </c>
      <c r="BX206" s="31" t="s">
        <v>17</v>
      </c>
      <c r="BY206" s="32" t="s">
        <v>18</v>
      </c>
      <c r="CA206" s="388" t="s">
        <v>15</v>
      </c>
      <c r="CB206" s="31" t="s">
        <v>16</v>
      </c>
      <c r="CC206" s="31" t="s">
        <v>17</v>
      </c>
      <c r="CD206" s="32" t="s">
        <v>18</v>
      </c>
      <c r="CF206" s="388" t="s">
        <v>15</v>
      </c>
      <c r="CG206" s="31" t="s">
        <v>16</v>
      </c>
      <c r="CH206" s="31" t="s">
        <v>17</v>
      </c>
      <c r="CI206" s="32" t="s">
        <v>18</v>
      </c>
      <c r="CK206" s="388" t="s">
        <v>15</v>
      </c>
      <c r="CL206" s="31" t="s">
        <v>16</v>
      </c>
      <c r="CM206" s="31" t="s">
        <v>17</v>
      </c>
      <c r="CN206" s="32" t="s">
        <v>18</v>
      </c>
      <c r="CP206" s="388" t="s">
        <v>15</v>
      </c>
      <c r="CQ206" s="31" t="s">
        <v>16</v>
      </c>
      <c r="CR206" s="31" t="s">
        <v>17</v>
      </c>
      <c r="CS206" s="32" t="s">
        <v>18</v>
      </c>
      <c r="CU206" s="388" t="s">
        <v>15</v>
      </c>
      <c r="CV206" s="31" t="s">
        <v>16</v>
      </c>
      <c r="CW206" s="31" t="s">
        <v>17</v>
      </c>
      <c r="CX206" s="32" t="s">
        <v>18</v>
      </c>
      <c r="CZ206" s="388" t="s">
        <v>15</v>
      </c>
      <c r="DA206" s="31" t="s">
        <v>16</v>
      </c>
      <c r="DB206" s="31" t="s">
        <v>17</v>
      </c>
      <c r="DC206" s="32" t="s">
        <v>18</v>
      </c>
      <c r="DE206" s="388" t="s">
        <v>15</v>
      </c>
      <c r="DF206" s="31" t="s">
        <v>16</v>
      </c>
      <c r="DG206" s="31" t="s">
        <v>17</v>
      </c>
      <c r="DH206" s="32" t="s">
        <v>18</v>
      </c>
      <c r="DJ206" s="388" t="s">
        <v>15</v>
      </c>
      <c r="DK206" s="31" t="s">
        <v>16</v>
      </c>
      <c r="DL206" s="31" t="s">
        <v>17</v>
      </c>
      <c r="DM206" s="32" t="s">
        <v>18</v>
      </c>
      <c r="DO206" s="388" t="s">
        <v>15</v>
      </c>
      <c r="DP206" s="31" t="s">
        <v>16</v>
      </c>
      <c r="DQ206" s="31" t="s">
        <v>17</v>
      </c>
      <c r="DR206" s="32" t="s">
        <v>18</v>
      </c>
      <c r="DT206" s="250" t="s">
        <v>17</v>
      </c>
      <c r="DU206" s="251" t="s">
        <v>18</v>
      </c>
      <c r="DV206" s="250" t="s">
        <v>17</v>
      </c>
      <c r="DW206" s="252" t="s">
        <v>18</v>
      </c>
      <c r="DX206" s="253" t="s">
        <v>17</v>
      </c>
      <c r="DY206" s="252" t="s">
        <v>18</v>
      </c>
    </row>
    <row r="207" spans="1:130" s="33" customFormat="1" ht="27" customHeight="1" thickBot="1" x14ac:dyDescent="0.35">
      <c r="B207" s="254" t="s">
        <v>576</v>
      </c>
      <c r="C207" s="255" t="s">
        <v>55</v>
      </c>
      <c r="D207" s="444"/>
      <c r="E207" s="283" t="s">
        <v>21</v>
      </c>
      <c r="F207" s="257" t="s">
        <v>22</v>
      </c>
      <c r="G207" s="257"/>
      <c r="H207" s="257" t="s">
        <v>23</v>
      </c>
      <c r="I207" s="257" t="s">
        <v>24</v>
      </c>
      <c r="J207" s="257" t="s">
        <v>25</v>
      </c>
      <c r="K207" s="258" t="s">
        <v>26</v>
      </c>
      <c r="L207" s="259" t="s">
        <v>27</v>
      </c>
      <c r="N207" s="389"/>
      <c r="O207" s="212"/>
      <c r="P207" s="35"/>
      <c r="Q207" s="36"/>
      <c r="R207" s="37"/>
      <c r="S207" s="34"/>
      <c r="T207" s="35"/>
      <c r="U207" s="35"/>
      <c r="V207" s="36"/>
      <c r="W207" s="37"/>
      <c r="X207" s="389"/>
      <c r="Y207" s="35"/>
      <c r="Z207" s="35"/>
      <c r="AA207" s="36"/>
      <c r="AB207" s="37"/>
      <c r="AC207" s="389"/>
      <c r="AD207" s="35"/>
      <c r="AE207" s="35"/>
      <c r="AF207" s="36"/>
      <c r="AH207" s="389"/>
      <c r="AI207" s="35"/>
      <c r="AJ207" s="35"/>
      <c r="AK207" s="36"/>
      <c r="AM207" s="389"/>
      <c r="AN207" s="35"/>
      <c r="AO207" s="35"/>
      <c r="AP207" s="36"/>
      <c r="AR207" s="389"/>
      <c r="AS207" s="35"/>
      <c r="AT207" s="35"/>
      <c r="AU207" s="36"/>
      <c r="AW207" s="389"/>
      <c r="AX207" s="35"/>
      <c r="AY207" s="35"/>
      <c r="AZ207" s="36"/>
      <c r="BB207" s="389"/>
      <c r="BC207" s="35"/>
      <c r="BD207" s="35"/>
      <c r="BE207" s="36"/>
      <c r="BG207" s="389"/>
      <c r="BH207" s="35"/>
      <c r="BI207" s="35"/>
      <c r="BJ207" s="36"/>
      <c r="BL207" s="389"/>
      <c r="BM207" s="35"/>
      <c r="BN207" s="35"/>
      <c r="BO207" s="36"/>
      <c r="BQ207" s="389"/>
      <c r="BR207" s="35"/>
      <c r="BS207" s="35"/>
      <c r="BT207" s="36"/>
      <c r="BV207" s="389"/>
      <c r="BW207" s="35"/>
      <c r="BX207" s="35"/>
      <c r="BY207" s="36"/>
      <c r="CA207" s="389"/>
      <c r="CB207" s="35"/>
      <c r="CC207" s="35"/>
      <c r="CD207" s="36"/>
      <c r="CF207" s="389"/>
      <c r="CG207" s="35"/>
      <c r="CH207" s="35"/>
      <c r="CI207" s="36"/>
      <c r="CK207" s="389"/>
      <c r="CL207" s="35"/>
      <c r="CM207" s="35"/>
      <c r="CN207" s="36"/>
      <c r="CP207" s="389"/>
      <c r="CQ207" s="35"/>
      <c r="CR207" s="35"/>
      <c r="CS207" s="36"/>
      <c r="CU207" s="389"/>
      <c r="CV207" s="35"/>
      <c r="CW207" s="35"/>
      <c r="CX207" s="36"/>
      <c r="CZ207" s="389"/>
      <c r="DA207" s="35"/>
      <c r="DB207" s="35"/>
      <c r="DC207" s="36"/>
      <c r="DE207" s="389"/>
      <c r="DF207" s="35"/>
      <c r="DG207" s="35"/>
      <c r="DH207" s="36"/>
      <c r="DJ207" s="389"/>
      <c r="DK207" s="35"/>
      <c r="DL207" s="35"/>
      <c r="DM207" s="36"/>
      <c r="DO207" s="389"/>
      <c r="DP207" s="35"/>
      <c r="DQ207" s="35"/>
      <c r="DR207" s="36"/>
      <c r="DT207" s="34"/>
      <c r="DU207" s="36"/>
      <c r="DV207" s="38"/>
      <c r="DW207" s="36"/>
      <c r="DX207" s="38"/>
      <c r="DY207" s="39"/>
      <c r="DZ207" s="309" t="str">
        <f>B207</f>
        <v>Others</v>
      </c>
    </row>
    <row r="208" spans="1:130" ht="18" customHeight="1" x14ac:dyDescent="0.3">
      <c r="B208" s="322"/>
      <c r="C208" s="317"/>
      <c r="D208" s="317"/>
      <c r="E208" s="239"/>
      <c r="F208" s="263"/>
      <c r="G208" s="263"/>
      <c r="H208" s="263"/>
      <c r="I208" s="56"/>
      <c r="J208" s="56"/>
      <c r="K208" s="265"/>
      <c r="L208" s="264"/>
      <c r="M208" s="57"/>
      <c r="N208" s="394"/>
      <c r="O208" s="214"/>
      <c r="P208" s="8">
        <f t="shared" ref="P208:P219" si="583">$E208*N208*O208</f>
        <v>0</v>
      </c>
      <c r="Q208" s="8">
        <f t="shared" ref="Q208:Q219" si="584">P208/$I$3</f>
        <v>0</v>
      </c>
      <c r="S208" s="201">
        <f t="shared" ref="S208:T219" si="585">N208</f>
        <v>0</v>
      </c>
      <c r="T208" s="201">
        <f t="shared" si="585"/>
        <v>0</v>
      </c>
      <c r="U208" s="8">
        <f t="shared" ref="U208:U219" si="586">$E208*S208*T208</f>
        <v>0</v>
      </c>
      <c r="V208" s="8">
        <f t="shared" ref="V208:V219" si="587">U208/$I$3</f>
        <v>0</v>
      </c>
      <c r="X208" s="375">
        <f t="shared" ref="X208:Y219" si="588">S208</f>
        <v>0</v>
      </c>
      <c r="Y208" s="201">
        <f t="shared" si="588"/>
        <v>0</v>
      </c>
      <c r="Z208" s="8">
        <f t="shared" ref="Z208:Z219" si="589">$E208*X208*Y208</f>
        <v>0</v>
      </c>
      <c r="AA208" s="8">
        <f t="shared" ref="AA208:AA219" si="590">Z208/$I$3</f>
        <v>0</v>
      </c>
      <c r="AC208" s="375">
        <f t="shared" ref="AC208:AD219" si="591">X208</f>
        <v>0</v>
      </c>
      <c r="AD208" s="201">
        <f t="shared" si="591"/>
        <v>0</v>
      </c>
      <c r="AE208" s="8">
        <f t="shared" ref="AE208:AE219" si="592">$E208*AC208*AD208</f>
        <v>0</v>
      </c>
      <c r="AF208" s="8">
        <f t="shared" ref="AF208:AF219" si="593">AE208/$I$3</f>
        <v>0</v>
      </c>
      <c r="AH208" s="375">
        <f t="shared" ref="AH208:AI219" si="594">AC208</f>
        <v>0</v>
      </c>
      <c r="AI208" s="201">
        <f t="shared" si="594"/>
        <v>0</v>
      </c>
      <c r="AJ208" s="8">
        <f t="shared" ref="AJ208:AJ219" si="595">$E208*AH208*AI208</f>
        <v>0</v>
      </c>
      <c r="AK208" s="8">
        <f t="shared" ref="AK208:AK219" si="596">AJ208/$I$3</f>
        <v>0</v>
      </c>
      <c r="AM208" s="375">
        <f t="shared" ref="AM208:AN219" si="597">AH208</f>
        <v>0</v>
      </c>
      <c r="AN208" s="201">
        <f t="shared" si="597"/>
        <v>0</v>
      </c>
      <c r="AO208" s="8">
        <f t="shared" ref="AO208:AO219" si="598">$E208*AM208*AN208</f>
        <v>0</v>
      </c>
      <c r="AP208" s="8">
        <f t="shared" ref="AP208:AP219" si="599">AO208/$I$3</f>
        <v>0</v>
      </c>
      <c r="AR208" s="375">
        <f t="shared" ref="AR208:AS219" si="600">AM208</f>
        <v>0</v>
      </c>
      <c r="AS208" s="201">
        <f t="shared" si="600"/>
        <v>0</v>
      </c>
      <c r="AT208" s="8">
        <f t="shared" ref="AT208:AT219" si="601">$E208*AR208*AS208</f>
        <v>0</v>
      </c>
      <c r="AU208" s="8">
        <f t="shared" ref="AU208:AU219" si="602">AT208/$I$3</f>
        <v>0</v>
      </c>
      <c r="AW208" s="375">
        <f t="shared" ref="AW208:AX219" si="603">AR208</f>
        <v>0</v>
      </c>
      <c r="AX208" s="201">
        <f t="shared" si="603"/>
        <v>0</v>
      </c>
      <c r="AY208" s="8">
        <f t="shared" ref="AY208:AY219" si="604">$E208*AW208*AX208</f>
        <v>0</v>
      </c>
      <c r="AZ208" s="8">
        <f t="shared" ref="AZ208:AZ219" si="605">AY208/$I$3</f>
        <v>0</v>
      </c>
      <c r="BB208" s="375">
        <f t="shared" ref="BB208:BC219" si="606">AW208</f>
        <v>0</v>
      </c>
      <c r="BC208" s="201">
        <f t="shared" si="606"/>
        <v>0</v>
      </c>
      <c r="BD208" s="8">
        <f t="shared" ref="BD208:BD219" si="607">$E208*BB208*BC208</f>
        <v>0</v>
      </c>
      <c r="BE208" s="8">
        <f t="shared" ref="BE208:BE219" si="608">BD208/$I$3</f>
        <v>0</v>
      </c>
      <c r="BG208" s="375">
        <f t="shared" ref="BG208:BH219" si="609">BB208</f>
        <v>0</v>
      </c>
      <c r="BH208" s="201">
        <f t="shared" si="609"/>
        <v>0</v>
      </c>
      <c r="BI208" s="8">
        <f t="shared" ref="BI208:BI219" si="610">$E208*BG208*BH208</f>
        <v>0</v>
      </c>
      <c r="BJ208" s="8">
        <f t="shared" ref="BJ208:BJ219" si="611">BI208/$I$3</f>
        <v>0</v>
      </c>
      <c r="BL208" s="375">
        <f t="shared" ref="BL208:BM219" si="612">BG208</f>
        <v>0</v>
      </c>
      <c r="BM208" s="201">
        <f t="shared" si="612"/>
        <v>0</v>
      </c>
      <c r="BN208" s="8">
        <f t="shared" ref="BN208:BN219" si="613">$E208*BL208*BM208</f>
        <v>0</v>
      </c>
      <c r="BO208" s="8">
        <f t="shared" ref="BO208:BO219" si="614">BN208/$I$3</f>
        <v>0</v>
      </c>
      <c r="BQ208" s="375">
        <f t="shared" ref="BQ208:BR219" si="615">BL208</f>
        <v>0</v>
      </c>
      <c r="BR208" s="201">
        <f t="shared" si="615"/>
        <v>0</v>
      </c>
      <c r="BS208" s="8">
        <f t="shared" ref="BS208:BS219" si="616">$E208*BQ208*BR208</f>
        <v>0</v>
      </c>
      <c r="BT208" s="8">
        <f t="shared" ref="BT208:BT219" si="617">BS208/$I$3</f>
        <v>0</v>
      </c>
      <c r="BV208" s="375">
        <f t="shared" ref="BV208:BW219" si="618">BQ208</f>
        <v>0</v>
      </c>
      <c r="BW208" s="201">
        <f t="shared" si="618"/>
        <v>0</v>
      </c>
      <c r="BX208" s="8">
        <f t="shared" ref="BX208:BX219" si="619">$E208*BV208*BW208</f>
        <v>0</v>
      </c>
      <c r="BY208" s="8">
        <f t="shared" ref="BY208:BY219" si="620">BX208/$I$3</f>
        <v>0</v>
      </c>
      <c r="CA208" s="375">
        <f t="shared" ref="CA208:CB219" si="621">BV208</f>
        <v>0</v>
      </c>
      <c r="CB208" s="201">
        <f t="shared" si="621"/>
        <v>0</v>
      </c>
      <c r="CC208" s="8">
        <f t="shared" ref="CC208:CC219" si="622">$E208*CA208*CB208</f>
        <v>0</v>
      </c>
      <c r="CD208" s="8">
        <f t="shared" ref="CD208:CD219" si="623">CC208/$I$3</f>
        <v>0</v>
      </c>
      <c r="CF208" s="375">
        <f t="shared" ref="CF208:CG219" si="624">CA208</f>
        <v>0</v>
      </c>
      <c r="CG208" s="201">
        <f t="shared" si="624"/>
        <v>0</v>
      </c>
      <c r="CH208" s="8">
        <f t="shared" ref="CH208:CH219" si="625">$E208*CF208*CG208</f>
        <v>0</v>
      </c>
      <c r="CI208" s="8">
        <f t="shared" ref="CI208:CI219" si="626">CH208/$I$3</f>
        <v>0</v>
      </c>
      <c r="CK208" s="375">
        <f t="shared" ref="CK208:CL219" si="627">CF208</f>
        <v>0</v>
      </c>
      <c r="CL208" s="201">
        <f t="shared" si="627"/>
        <v>0</v>
      </c>
      <c r="CM208" s="8">
        <f t="shared" ref="CM208:CM219" si="628">$E208*CK208*CL208</f>
        <v>0</v>
      </c>
      <c r="CN208" s="8">
        <f t="shared" ref="CN208:CN219" si="629">CM208/$I$3</f>
        <v>0</v>
      </c>
      <c r="CP208" s="375">
        <f t="shared" ref="CP208:CQ219" si="630">CK208</f>
        <v>0</v>
      </c>
      <c r="CQ208" s="201">
        <f t="shared" si="630"/>
        <v>0</v>
      </c>
      <c r="CR208" s="8">
        <f t="shared" ref="CR208:CR219" si="631">$E208*CP208*CQ208</f>
        <v>0</v>
      </c>
      <c r="CS208" s="8">
        <f t="shared" ref="CS208:CS219" si="632">CR208/$I$3</f>
        <v>0</v>
      </c>
      <c r="CU208" s="375">
        <f t="shared" ref="CU208:CV219" si="633">CP208</f>
        <v>0</v>
      </c>
      <c r="CV208" s="201">
        <f t="shared" si="633"/>
        <v>0</v>
      </c>
      <c r="CW208" s="8">
        <f t="shared" ref="CW208:CW219" si="634">$E208*CU208*CV208</f>
        <v>0</v>
      </c>
      <c r="CX208" s="8">
        <f t="shared" ref="CX208:CX219" si="635">CW208/$I$3</f>
        <v>0</v>
      </c>
      <c r="CZ208" s="375">
        <f t="shared" ref="CZ208:DA219" si="636">CU208</f>
        <v>0</v>
      </c>
      <c r="DA208" s="201">
        <f t="shared" si="636"/>
        <v>0</v>
      </c>
      <c r="DB208" s="8">
        <f t="shared" ref="DB208:DB219" si="637">$E208*CZ208*DA208</f>
        <v>0</v>
      </c>
      <c r="DC208" s="8">
        <f t="shared" ref="DC208:DC219" si="638">DB208/$I$3</f>
        <v>0</v>
      </c>
      <c r="DE208" s="375">
        <f t="shared" ref="DE208:DF219" si="639">CZ208</f>
        <v>0</v>
      </c>
      <c r="DF208" s="201">
        <f t="shared" si="639"/>
        <v>0</v>
      </c>
      <c r="DG208" s="8">
        <f t="shared" ref="DG208:DG219" si="640">$E208*DE208*DF208</f>
        <v>0</v>
      </c>
      <c r="DH208" s="8">
        <f t="shared" ref="DH208:DH219" si="641">DG208/$I$3</f>
        <v>0</v>
      </c>
      <c r="DJ208" s="375">
        <f t="shared" ref="DJ208:DK219" si="642">DE208</f>
        <v>0</v>
      </c>
      <c r="DK208" s="201">
        <f t="shared" si="642"/>
        <v>0</v>
      </c>
      <c r="DL208" s="8">
        <f t="shared" ref="DL208:DL219" si="643">$E208*DJ208*DK208</f>
        <v>0</v>
      </c>
      <c r="DM208" s="8">
        <f t="shared" ref="DM208:DM219" si="644">DL208/$I$3</f>
        <v>0</v>
      </c>
      <c r="DO208" s="375">
        <f t="shared" ref="DO208:DP219" si="645">DJ208</f>
        <v>0</v>
      </c>
      <c r="DP208" s="201">
        <f t="shared" si="645"/>
        <v>0</v>
      </c>
      <c r="DQ208" s="8">
        <f t="shared" ref="DQ208:DQ219" si="646">$E208*DO208*DP208</f>
        <v>0</v>
      </c>
      <c r="DR208" s="8">
        <f t="shared" ref="DR208:DR219" si="647">DQ208/$I$3</f>
        <v>0</v>
      </c>
      <c r="DT208" s="51">
        <f t="shared" ref="DT208:DT218" si="648">P208+U208+Z208+AE208+AJ208+AO208+AT208+AY208+BD208+BI208+BN208+BS208+BX208+CC208+CH208+CM208+CR208+CW208+DB208+DG208+DL208+DQ208</f>
        <v>0</v>
      </c>
      <c r="DU208" s="50">
        <f t="shared" ref="DU208:DU219" si="649">+DT208/$I$3</f>
        <v>0</v>
      </c>
      <c r="DV208" s="51">
        <v>0</v>
      </c>
      <c r="DW208" s="50">
        <f t="shared" ref="DW208:DW219" si="650">+DV208/$I$3</f>
        <v>0</v>
      </c>
      <c r="DX208" s="51">
        <f>+DT208+DV208</f>
        <v>0</v>
      </c>
      <c r="DY208" s="53">
        <f t="shared" ref="DY208:DY219" si="651">+DU208+DW208</f>
        <v>0</v>
      </c>
      <c r="DZ208" s="307">
        <f t="shared" ref="DZ208:DZ219" si="652">B208</f>
        <v>0</v>
      </c>
    </row>
    <row r="209" spans="1:130" ht="18" customHeight="1" x14ac:dyDescent="0.3">
      <c r="B209" s="322"/>
      <c r="C209" s="317"/>
      <c r="D209" s="317"/>
      <c r="E209" s="239"/>
      <c r="F209" s="263"/>
      <c r="G209" s="263"/>
      <c r="H209" s="263"/>
      <c r="I209" s="56"/>
      <c r="J209" s="56"/>
      <c r="K209" s="265"/>
      <c r="L209" s="264"/>
      <c r="M209" s="57"/>
      <c r="N209" s="394"/>
      <c r="O209" s="214"/>
      <c r="P209" s="8">
        <f t="shared" si="583"/>
        <v>0</v>
      </c>
      <c r="Q209" s="8">
        <f t="shared" si="584"/>
        <v>0</v>
      </c>
      <c r="S209" s="201">
        <f t="shared" si="585"/>
        <v>0</v>
      </c>
      <c r="T209" s="201">
        <f t="shared" si="585"/>
        <v>0</v>
      </c>
      <c r="U209" s="8">
        <f t="shared" si="586"/>
        <v>0</v>
      </c>
      <c r="V209" s="8">
        <f t="shared" si="587"/>
        <v>0</v>
      </c>
      <c r="X209" s="375">
        <f t="shared" si="588"/>
        <v>0</v>
      </c>
      <c r="Y209" s="201">
        <f t="shared" si="588"/>
        <v>0</v>
      </c>
      <c r="Z209" s="8">
        <f t="shared" si="589"/>
        <v>0</v>
      </c>
      <c r="AA209" s="8">
        <f t="shared" si="590"/>
        <v>0</v>
      </c>
      <c r="AC209" s="375">
        <f t="shared" si="591"/>
        <v>0</v>
      </c>
      <c r="AD209" s="201">
        <f t="shared" si="591"/>
        <v>0</v>
      </c>
      <c r="AE209" s="8">
        <f t="shared" si="592"/>
        <v>0</v>
      </c>
      <c r="AF209" s="8">
        <f t="shared" si="593"/>
        <v>0</v>
      </c>
      <c r="AH209" s="375">
        <f t="shared" si="594"/>
        <v>0</v>
      </c>
      <c r="AI209" s="201">
        <f t="shared" si="594"/>
        <v>0</v>
      </c>
      <c r="AJ209" s="8">
        <f t="shared" si="595"/>
        <v>0</v>
      </c>
      <c r="AK209" s="8">
        <f t="shared" si="596"/>
        <v>0</v>
      </c>
      <c r="AM209" s="375">
        <f t="shared" si="597"/>
        <v>0</v>
      </c>
      <c r="AN209" s="201">
        <f t="shared" si="597"/>
        <v>0</v>
      </c>
      <c r="AO209" s="8">
        <f t="shared" si="598"/>
        <v>0</v>
      </c>
      <c r="AP209" s="8">
        <f t="shared" si="599"/>
        <v>0</v>
      </c>
      <c r="AR209" s="375">
        <f t="shared" si="600"/>
        <v>0</v>
      </c>
      <c r="AS209" s="201">
        <f t="shared" si="600"/>
        <v>0</v>
      </c>
      <c r="AT209" s="8">
        <f t="shared" si="601"/>
        <v>0</v>
      </c>
      <c r="AU209" s="8">
        <f t="shared" si="602"/>
        <v>0</v>
      </c>
      <c r="AW209" s="375">
        <f t="shared" si="603"/>
        <v>0</v>
      </c>
      <c r="AX209" s="201">
        <f t="shared" si="603"/>
        <v>0</v>
      </c>
      <c r="AY209" s="8">
        <f t="shared" si="604"/>
        <v>0</v>
      </c>
      <c r="AZ209" s="8">
        <f t="shared" si="605"/>
        <v>0</v>
      </c>
      <c r="BB209" s="375">
        <f t="shared" si="606"/>
        <v>0</v>
      </c>
      <c r="BC209" s="201">
        <f t="shared" si="606"/>
        <v>0</v>
      </c>
      <c r="BD209" s="8">
        <f t="shared" si="607"/>
        <v>0</v>
      </c>
      <c r="BE209" s="8">
        <f t="shared" si="608"/>
        <v>0</v>
      </c>
      <c r="BG209" s="375">
        <f t="shared" si="609"/>
        <v>0</v>
      </c>
      <c r="BH209" s="201">
        <f t="shared" si="609"/>
        <v>0</v>
      </c>
      <c r="BI209" s="8">
        <f t="shared" si="610"/>
        <v>0</v>
      </c>
      <c r="BJ209" s="8">
        <f t="shared" si="611"/>
        <v>0</v>
      </c>
      <c r="BL209" s="375">
        <f t="shared" si="612"/>
        <v>0</v>
      </c>
      <c r="BM209" s="201">
        <f t="shared" si="612"/>
        <v>0</v>
      </c>
      <c r="BN209" s="8">
        <f t="shared" si="613"/>
        <v>0</v>
      </c>
      <c r="BO209" s="8">
        <f t="shared" si="614"/>
        <v>0</v>
      </c>
      <c r="BQ209" s="375">
        <f t="shared" si="615"/>
        <v>0</v>
      </c>
      <c r="BR209" s="201">
        <f t="shared" si="615"/>
        <v>0</v>
      </c>
      <c r="BS209" s="8">
        <f t="shared" si="616"/>
        <v>0</v>
      </c>
      <c r="BT209" s="8">
        <f t="shared" si="617"/>
        <v>0</v>
      </c>
      <c r="BV209" s="375">
        <f t="shared" si="618"/>
        <v>0</v>
      </c>
      <c r="BW209" s="201">
        <f t="shared" si="618"/>
        <v>0</v>
      </c>
      <c r="BX209" s="8">
        <f t="shared" si="619"/>
        <v>0</v>
      </c>
      <c r="BY209" s="8">
        <f t="shared" si="620"/>
        <v>0</v>
      </c>
      <c r="CA209" s="375">
        <f t="shared" si="621"/>
        <v>0</v>
      </c>
      <c r="CB209" s="201">
        <f t="shared" si="621"/>
        <v>0</v>
      </c>
      <c r="CC209" s="8">
        <f t="shared" si="622"/>
        <v>0</v>
      </c>
      <c r="CD209" s="8">
        <f t="shared" si="623"/>
        <v>0</v>
      </c>
      <c r="CF209" s="375">
        <f t="shared" si="624"/>
        <v>0</v>
      </c>
      <c r="CG209" s="201">
        <f t="shared" si="624"/>
        <v>0</v>
      </c>
      <c r="CH209" s="8">
        <f t="shared" si="625"/>
        <v>0</v>
      </c>
      <c r="CI209" s="8">
        <f t="shared" si="626"/>
        <v>0</v>
      </c>
      <c r="CK209" s="375">
        <f t="shared" si="627"/>
        <v>0</v>
      </c>
      <c r="CL209" s="201">
        <f t="shared" si="627"/>
        <v>0</v>
      </c>
      <c r="CM209" s="8">
        <f t="shared" si="628"/>
        <v>0</v>
      </c>
      <c r="CN209" s="8">
        <f t="shared" si="629"/>
        <v>0</v>
      </c>
      <c r="CP209" s="375">
        <f t="shared" si="630"/>
        <v>0</v>
      </c>
      <c r="CQ209" s="201">
        <f t="shared" si="630"/>
        <v>0</v>
      </c>
      <c r="CR209" s="8">
        <f t="shared" si="631"/>
        <v>0</v>
      </c>
      <c r="CS209" s="8">
        <f t="shared" si="632"/>
        <v>0</v>
      </c>
      <c r="CU209" s="375">
        <f t="shared" si="633"/>
        <v>0</v>
      </c>
      <c r="CV209" s="201">
        <f t="shared" si="633"/>
        <v>0</v>
      </c>
      <c r="CW209" s="8">
        <f t="shared" si="634"/>
        <v>0</v>
      </c>
      <c r="CX209" s="8">
        <f t="shared" si="635"/>
        <v>0</v>
      </c>
      <c r="CZ209" s="375">
        <f t="shared" si="636"/>
        <v>0</v>
      </c>
      <c r="DA209" s="201">
        <f t="shared" si="636"/>
        <v>0</v>
      </c>
      <c r="DB209" s="8">
        <f t="shared" si="637"/>
        <v>0</v>
      </c>
      <c r="DC209" s="8">
        <f t="shared" si="638"/>
        <v>0</v>
      </c>
      <c r="DE209" s="375">
        <f t="shared" si="639"/>
        <v>0</v>
      </c>
      <c r="DF209" s="201">
        <f t="shared" si="639"/>
        <v>0</v>
      </c>
      <c r="DG209" s="8">
        <f t="shared" si="640"/>
        <v>0</v>
      </c>
      <c r="DH209" s="8">
        <f t="shared" si="641"/>
        <v>0</v>
      </c>
      <c r="DJ209" s="375">
        <f t="shared" si="642"/>
        <v>0</v>
      </c>
      <c r="DK209" s="201">
        <f t="shared" si="642"/>
        <v>0</v>
      </c>
      <c r="DL209" s="8">
        <f t="shared" si="643"/>
        <v>0</v>
      </c>
      <c r="DM209" s="8">
        <f t="shared" si="644"/>
        <v>0</v>
      </c>
      <c r="DO209" s="375">
        <f t="shared" si="645"/>
        <v>0</v>
      </c>
      <c r="DP209" s="201">
        <f t="shared" si="645"/>
        <v>0</v>
      </c>
      <c r="DQ209" s="8">
        <f t="shared" si="646"/>
        <v>0</v>
      </c>
      <c r="DR209" s="8">
        <f t="shared" si="647"/>
        <v>0</v>
      </c>
      <c r="DT209" s="51">
        <f t="shared" si="648"/>
        <v>0</v>
      </c>
      <c r="DU209" s="50">
        <f t="shared" si="649"/>
        <v>0</v>
      </c>
      <c r="DV209" s="51">
        <v>0</v>
      </c>
      <c r="DW209" s="50">
        <f t="shared" si="650"/>
        <v>0</v>
      </c>
      <c r="DX209" s="51">
        <f>+DT209+DV209</f>
        <v>0</v>
      </c>
      <c r="DY209" s="52">
        <f t="shared" si="651"/>
        <v>0</v>
      </c>
      <c r="DZ209" s="307">
        <f t="shared" si="652"/>
        <v>0</v>
      </c>
    </row>
    <row r="210" spans="1:130" ht="18" customHeight="1" x14ac:dyDescent="0.3">
      <c r="B210" s="322"/>
      <c r="C210" s="320"/>
      <c r="D210" s="320"/>
      <c r="E210" s="239"/>
      <c r="F210" s="263"/>
      <c r="G210" s="274"/>
      <c r="H210" s="274"/>
      <c r="I210" s="58"/>
      <c r="J210" s="56"/>
      <c r="K210" s="265"/>
      <c r="L210" s="264"/>
      <c r="M210" s="57"/>
      <c r="N210" s="394"/>
      <c r="O210" s="214"/>
      <c r="P210" s="8">
        <f t="shared" si="583"/>
        <v>0</v>
      </c>
      <c r="Q210" s="8">
        <f t="shared" si="584"/>
        <v>0</v>
      </c>
      <c r="S210" s="201">
        <f t="shared" si="585"/>
        <v>0</v>
      </c>
      <c r="T210" s="201">
        <f t="shared" si="585"/>
        <v>0</v>
      </c>
      <c r="U210" s="8">
        <f t="shared" si="586"/>
        <v>0</v>
      </c>
      <c r="V210" s="8">
        <f t="shared" si="587"/>
        <v>0</v>
      </c>
      <c r="X210" s="375">
        <f t="shared" si="588"/>
        <v>0</v>
      </c>
      <c r="Y210" s="201">
        <f t="shared" si="588"/>
        <v>0</v>
      </c>
      <c r="Z210" s="8">
        <f t="shared" si="589"/>
        <v>0</v>
      </c>
      <c r="AA210" s="8">
        <f t="shared" si="590"/>
        <v>0</v>
      </c>
      <c r="AC210" s="375">
        <f t="shared" si="591"/>
        <v>0</v>
      </c>
      <c r="AD210" s="201">
        <f t="shared" si="591"/>
        <v>0</v>
      </c>
      <c r="AE210" s="8">
        <f t="shared" si="592"/>
        <v>0</v>
      </c>
      <c r="AF210" s="8">
        <f t="shared" si="593"/>
        <v>0</v>
      </c>
      <c r="AH210" s="375">
        <f t="shared" si="594"/>
        <v>0</v>
      </c>
      <c r="AI210" s="201">
        <f t="shared" si="594"/>
        <v>0</v>
      </c>
      <c r="AJ210" s="8">
        <f t="shared" si="595"/>
        <v>0</v>
      </c>
      <c r="AK210" s="8">
        <f t="shared" si="596"/>
        <v>0</v>
      </c>
      <c r="AM210" s="375">
        <f t="shared" si="597"/>
        <v>0</v>
      </c>
      <c r="AN210" s="201">
        <f t="shared" si="597"/>
        <v>0</v>
      </c>
      <c r="AO210" s="8">
        <f t="shared" si="598"/>
        <v>0</v>
      </c>
      <c r="AP210" s="8">
        <f t="shared" si="599"/>
        <v>0</v>
      </c>
      <c r="AR210" s="375">
        <f t="shared" si="600"/>
        <v>0</v>
      </c>
      <c r="AS210" s="201">
        <f t="shared" si="600"/>
        <v>0</v>
      </c>
      <c r="AT210" s="8">
        <f t="shared" si="601"/>
        <v>0</v>
      </c>
      <c r="AU210" s="8">
        <f t="shared" si="602"/>
        <v>0</v>
      </c>
      <c r="AW210" s="375">
        <f t="shared" si="603"/>
        <v>0</v>
      </c>
      <c r="AX210" s="201">
        <f t="shared" si="603"/>
        <v>0</v>
      </c>
      <c r="AY210" s="8">
        <f t="shared" si="604"/>
        <v>0</v>
      </c>
      <c r="AZ210" s="8">
        <f t="shared" si="605"/>
        <v>0</v>
      </c>
      <c r="BB210" s="375">
        <f t="shared" si="606"/>
        <v>0</v>
      </c>
      <c r="BC210" s="201">
        <f t="shared" si="606"/>
        <v>0</v>
      </c>
      <c r="BD210" s="8">
        <f t="shared" si="607"/>
        <v>0</v>
      </c>
      <c r="BE210" s="8">
        <f t="shared" si="608"/>
        <v>0</v>
      </c>
      <c r="BG210" s="375">
        <f t="shared" si="609"/>
        <v>0</v>
      </c>
      <c r="BH210" s="201">
        <f t="shared" si="609"/>
        <v>0</v>
      </c>
      <c r="BI210" s="8">
        <f t="shared" si="610"/>
        <v>0</v>
      </c>
      <c r="BJ210" s="8">
        <f t="shared" si="611"/>
        <v>0</v>
      </c>
      <c r="BL210" s="375">
        <f t="shared" si="612"/>
        <v>0</v>
      </c>
      <c r="BM210" s="201">
        <f t="shared" si="612"/>
        <v>0</v>
      </c>
      <c r="BN210" s="8">
        <f t="shared" si="613"/>
        <v>0</v>
      </c>
      <c r="BO210" s="8">
        <f t="shared" si="614"/>
        <v>0</v>
      </c>
      <c r="BQ210" s="375">
        <f t="shared" si="615"/>
        <v>0</v>
      </c>
      <c r="BR210" s="201">
        <f t="shared" si="615"/>
        <v>0</v>
      </c>
      <c r="BS210" s="8">
        <f t="shared" si="616"/>
        <v>0</v>
      </c>
      <c r="BT210" s="8">
        <f t="shared" si="617"/>
        <v>0</v>
      </c>
      <c r="BV210" s="375">
        <f t="shared" si="618"/>
        <v>0</v>
      </c>
      <c r="BW210" s="201">
        <f t="shared" si="618"/>
        <v>0</v>
      </c>
      <c r="BX210" s="8">
        <f t="shared" si="619"/>
        <v>0</v>
      </c>
      <c r="BY210" s="8">
        <f t="shared" si="620"/>
        <v>0</v>
      </c>
      <c r="CA210" s="375">
        <f t="shared" si="621"/>
        <v>0</v>
      </c>
      <c r="CB210" s="201">
        <f t="shared" si="621"/>
        <v>0</v>
      </c>
      <c r="CC210" s="8">
        <f t="shared" si="622"/>
        <v>0</v>
      </c>
      <c r="CD210" s="8">
        <f t="shared" si="623"/>
        <v>0</v>
      </c>
      <c r="CF210" s="375">
        <f t="shared" si="624"/>
        <v>0</v>
      </c>
      <c r="CG210" s="201">
        <f t="shared" si="624"/>
        <v>0</v>
      </c>
      <c r="CH210" s="8">
        <f t="shared" si="625"/>
        <v>0</v>
      </c>
      <c r="CI210" s="8">
        <f t="shared" si="626"/>
        <v>0</v>
      </c>
      <c r="CK210" s="375">
        <f t="shared" si="627"/>
        <v>0</v>
      </c>
      <c r="CL210" s="201">
        <f t="shared" si="627"/>
        <v>0</v>
      </c>
      <c r="CM210" s="8">
        <f t="shared" si="628"/>
        <v>0</v>
      </c>
      <c r="CN210" s="8">
        <f t="shared" si="629"/>
        <v>0</v>
      </c>
      <c r="CP210" s="375">
        <f t="shared" si="630"/>
        <v>0</v>
      </c>
      <c r="CQ210" s="201">
        <f t="shared" si="630"/>
        <v>0</v>
      </c>
      <c r="CR210" s="8">
        <f t="shared" si="631"/>
        <v>0</v>
      </c>
      <c r="CS210" s="8">
        <f t="shared" si="632"/>
        <v>0</v>
      </c>
      <c r="CU210" s="375">
        <f t="shared" si="633"/>
        <v>0</v>
      </c>
      <c r="CV210" s="201">
        <f t="shared" si="633"/>
        <v>0</v>
      </c>
      <c r="CW210" s="8">
        <f t="shared" si="634"/>
        <v>0</v>
      </c>
      <c r="CX210" s="8">
        <f t="shared" si="635"/>
        <v>0</v>
      </c>
      <c r="CZ210" s="375">
        <f t="shared" si="636"/>
        <v>0</v>
      </c>
      <c r="DA210" s="201">
        <f t="shared" si="636"/>
        <v>0</v>
      </c>
      <c r="DB210" s="8">
        <f t="shared" si="637"/>
        <v>0</v>
      </c>
      <c r="DC210" s="8">
        <f t="shared" si="638"/>
        <v>0</v>
      </c>
      <c r="DE210" s="375">
        <f t="shared" si="639"/>
        <v>0</v>
      </c>
      <c r="DF210" s="201">
        <f t="shared" si="639"/>
        <v>0</v>
      </c>
      <c r="DG210" s="8">
        <f t="shared" si="640"/>
        <v>0</v>
      </c>
      <c r="DH210" s="8">
        <f t="shared" si="641"/>
        <v>0</v>
      </c>
      <c r="DJ210" s="375">
        <f t="shared" si="642"/>
        <v>0</v>
      </c>
      <c r="DK210" s="201">
        <f t="shared" si="642"/>
        <v>0</v>
      </c>
      <c r="DL210" s="8">
        <f t="shared" si="643"/>
        <v>0</v>
      </c>
      <c r="DM210" s="8">
        <f t="shared" si="644"/>
        <v>0</v>
      </c>
      <c r="DO210" s="375">
        <f t="shared" si="645"/>
        <v>0</v>
      </c>
      <c r="DP210" s="201">
        <f t="shared" si="645"/>
        <v>0</v>
      </c>
      <c r="DQ210" s="8">
        <f t="shared" si="646"/>
        <v>0</v>
      </c>
      <c r="DR210" s="8">
        <f t="shared" si="647"/>
        <v>0</v>
      </c>
      <c r="DT210" s="51">
        <f t="shared" si="648"/>
        <v>0</v>
      </c>
      <c r="DU210" s="50">
        <f t="shared" si="649"/>
        <v>0</v>
      </c>
      <c r="DV210" s="51">
        <v>0</v>
      </c>
      <c r="DW210" s="50">
        <f t="shared" si="650"/>
        <v>0</v>
      </c>
      <c r="DX210" s="51">
        <f t="shared" ref="DX210:DX218" si="653">+DT210+DV210</f>
        <v>0</v>
      </c>
      <c r="DY210" s="52">
        <f t="shared" si="651"/>
        <v>0</v>
      </c>
      <c r="DZ210" s="307">
        <f t="shared" si="652"/>
        <v>0</v>
      </c>
    </row>
    <row r="211" spans="1:130" ht="18" customHeight="1" x14ac:dyDescent="0.3">
      <c r="B211" s="325"/>
      <c r="C211" s="317"/>
      <c r="D211" s="317"/>
      <c r="E211" s="239"/>
      <c r="F211" s="263"/>
      <c r="G211" s="274"/>
      <c r="H211" s="263"/>
      <c r="I211" s="56"/>
      <c r="J211" s="56"/>
      <c r="K211" s="265"/>
      <c r="L211" s="264"/>
      <c r="M211" s="57"/>
      <c r="N211" s="394"/>
      <c r="O211" s="214"/>
      <c r="P211" s="8">
        <f t="shared" si="583"/>
        <v>0</v>
      </c>
      <c r="Q211" s="8">
        <f t="shared" si="584"/>
        <v>0</v>
      </c>
      <c r="S211" s="201">
        <f t="shared" si="585"/>
        <v>0</v>
      </c>
      <c r="T211" s="201">
        <f t="shared" si="585"/>
        <v>0</v>
      </c>
      <c r="U211" s="8">
        <f t="shared" si="586"/>
        <v>0</v>
      </c>
      <c r="V211" s="8">
        <f t="shared" si="587"/>
        <v>0</v>
      </c>
      <c r="X211" s="375">
        <f t="shared" si="588"/>
        <v>0</v>
      </c>
      <c r="Y211" s="201">
        <f t="shared" si="588"/>
        <v>0</v>
      </c>
      <c r="Z211" s="8">
        <f t="shared" si="589"/>
        <v>0</v>
      </c>
      <c r="AA211" s="8">
        <f t="shared" si="590"/>
        <v>0</v>
      </c>
      <c r="AC211" s="375">
        <f t="shared" si="591"/>
        <v>0</v>
      </c>
      <c r="AD211" s="201">
        <f t="shared" si="591"/>
        <v>0</v>
      </c>
      <c r="AE211" s="8">
        <f t="shared" si="592"/>
        <v>0</v>
      </c>
      <c r="AF211" s="8">
        <f t="shared" si="593"/>
        <v>0</v>
      </c>
      <c r="AH211" s="375">
        <f t="shared" si="594"/>
        <v>0</v>
      </c>
      <c r="AI211" s="201">
        <f t="shared" si="594"/>
        <v>0</v>
      </c>
      <c r="AJ211" s="8">
        <f t="shared" si="595"/>
        <v>0</v>
      </c>
      <c r="AK211" s="8">
        <f t="shared" si="596"/>
        <v>0</v>
      </c>
      <c r="AM211" s="375">
        <f t="shared" si="597"/>
        <v>0</v>
      </c>
      <c r="AN211" s="201">
        <f t="shared" si="597"/>
        <v>0</v>
      </c>
      <c r="AO211" s="8">
        <f t="shared" si="598"/>
        <v>0</v>
      </c>
      <c r="AP211" s="8">
        <f t="shared" si="599"/>
        <v>0</v>
      </c>
      <c r="AR211" s="375">
        <f t="shared" si="600"/>
        <v>0</v>
      </c>
      <c r="AS211" s="201">
        <f t="shared" si="600"/>
        <v>0</v>
      </c>
      <c r="AT211" s="8">
        <f t="shared" si="601"/>
        <v>0</v>
      </c>
      <c r="AU211" s="8">
        <f t="shared" si="602"/>
        <v>0</v>
      </c>
      <c r="AW211" s="375">
        <f t="shared" si="603"/>
        <v>0</v>
      </c>
      <c r="AX211" s="201">
        <f t="shared" si="603"/>
        <v>0</v>
      </c>
      <c r="AY211" s="8">
        <f t="shared" si="604"/>
        <v>0</v>
      </c>
      <c r="AZ211" s="8">
        <f t="shared" si="605"/>
        <v>0</v>
      </c>
      <c r="BB211" s="375">
        <f t="shared" si="606"/>
        <v>0</v>
      </c>
      <c r="BC211" s="201">
        <f t="shared" si="606"/>
        <v>0</v>
      </c>
      <c r="BD211" s="8">
        <f t="shared" si="607"/>
        <v>0</v>
      </c>
      <c r="BE211" s="8">
        <f t="shared" si="608"/>
        <v>0</v>
      </c>
      <c r="BG211" s="375">
        <f t="shared" si="609"/>
        <v>0</v>
      </c>
      <c r="BH211" s="201">
        <f t="shared" si="609"/>
        <v>0</v>
      </c>
      <c r="BI211" s="8">
        <f t="shared" si="610"/>
        <v>0</v>
      </c>
      <c r="BJ211" s="8">
        <f t="shared" si="611"/>
        <v>0</v>
      </c>
      <c r="BL211" s="375">
        <f t="shared" si="612"/>
        <v>0</v>
      </c>
      <c r="BM211" s="201">
        <f t="shared" si="612"/>
        <v>0</v>
      </c>
      <c r="BN211" s="8">
        <f t="shared" si="613"/>
        <v>0</v>
      </c>
      <c r="BO211" s="8">
        <f t="shared" si="614"/>
        <v>0</v>
      </c>
      <c r="BQ211" s="375">
        <f t="shared" si="615"/>
        <v>0</v>
      </c>
      <c r="BR211" s="201">
        <f t="shared" si="615"/>
        <v>0</v>
      </c>
      <c r="BS211" s="8">
        <f t="shared" si="616"/>
        <v>0</v>
      </c>
      <c r="BT211" s="8">
        <f t="shared" si="617"/>
        <v>0</v>
      </c>
      <c r="BV211" s="375">
        <f t="shared" si="618"/>
        <v>0</v>
      </c>
      <c r="BW211" s="201">
        <f t="shared" si="618"/>
        <v>0</v>
      </c>
      <c r="BX211" s="8">
        <f t="shared" si="619"/>
        <v>0</v>
      </c>
      <c r="BY211" s="8">
        <f t="shared" si="620"/>
        <v>0</v>
      </c>
      <c r="CA211" s="375">
        <f t="shared" si="621"/>
        <v>0</v>
      </c>
      <c r="CB211" s="201">
        <f t="shared" si="621"/>
        <v>0</v>
      </c>
      <c r="CC211" s="8">
        <f t="shared" si="622"/>
        <v>0</v>
      </c>
      <c r="CD211" s="8">
        <f t="shared" si="623"/>
        <v>0</v>
      </c>
      <c r="CF211" s="375">
        <f t="shared" si="624"/>
        <v>0</v>
      </c>
      <c r="CG211" s="201">
        <f t="shared" si="624"/>
        <v>0</v>
      </c>
      <c r="CH211" s="8">
        <f t="shared" si="625"/>
        <v>0</v>
      </c>
      <c r="CI211" s="8">
        <f t="shared" si="626"/>
        <v>0</v>
      </c>
      <c r="CK211" s="375">
        <f t="shared" si="627"/>
        <v>0</v>
      </c>
      <c r="CL211" s="201">
        <f t="shared" si="627"/>
        <v>0</v>
      </c>
      <c r="CM211" s="8">
        <f t="shared" si="628"/>
        <v>0</v>
      </c>
      <c r="CN211" s="8">
        <f t="shared" si="629"/>
        <v>0</v>
      </c>
      <c r="CP211" s="375">
        <f t="shared" si="630"/>
        <v>0</v>
      </c>
      <c r="CQ211" s="201">
        <f t="shared" si="630"/>
        <v>0</v>
      </c>
      <c r="CR211" s="8">
        <f t="shared" si="631"/>
        <v>0</v>
      </c>
      <c r="CS211" s="8">
        <f t="shared" si="632"/>
        <v>0</v>
      </c>
      <c r="CU211" s="375">
        <f t="shared" si="633"/>
        <v>0</v>
      </c>
      <c r="CV211" s="201">
        <f t="shared" si="633"/>
        <v>0</v>
      </c>
      <c r="CW211" s="8">
        <f t="shared" si="634"/>
        <v>0</v>
      </c>
      <c r="CX211" s="8">
        <f t="shared" si="635"/>
        <v>0</v>
      </c>
      <c r="CZ211" s="375">
        <f t="shared" si="636"/>
        <v>0</v>
      </c>
      <c r="DA211" s="201">
        <f t="shared" si="636"/>
        <v>0</v>
      </c>
      <c r="DB211" s="8">
        <f t="shared" si="637"/>
        <v>0</v>
      </c>
      <c r="DC211" s="8">
        <f t="shared" si="638"/>
        <v>0</v>
      </c>
      <c r="DE211" s="375">
        <f t="shared" si="639"/>
        <v>0</v>
      </c>
      <c r="DF211" s="201">
        <f t="shared" si="639"/>
        <v>0</v>
      </c>
      <c r="DG211" s="8">
        <f t="shared" si="640"/>
        <v>0</v>
      </c>
      <c r="DH211" s="8">
        <f t="shared" si="641"/>
        <v>0</v>
      </c>
      <c r="DJ211" s="375">
        <f t="shared" si="642"/>
        <v>0</v>
      </c>
      <c r="DK211" s="201">
        <f t="shared" si="642"/>
        <v>0</v>
      </c>
      <c r="DL211" s="8">
        <f t="shared" si="643"/>
        <v>0</v>
      </c>
      <c r="DM211" s="8">
        <f t="shared" si="644"/>
        <v>0</v>
      </c>
      <c r="DO211" s="375">
        <f t="shared" si="645"/>
        <v>0</v>
      </c>
      <c r="DP211" s="201">
        <f t="shared" si="645"/>
        <v>0</v>
      </c>
      <c r="DQ211" s="8">
        <f t="shared" si="646"/>
        <v>0</v>
      </c>
      <c r="DR211" s="8">
        <f t="shared" si="647"/>
        <v>0</v>
      </c>
      <c r="DT211" s="51">
        <f t="shared" si="648"/>
        <v>0</v>
      </c>
      <c r="DU211" s="50">
        <f t="shared" si="649"/>
        <v>0</v>
      </c>
      <c r="DV211" s="51">
        <v>0</v>
      </c>
      <c r="DW211" s="50">
        <f t="shared" si="650"/>
        <v>0</v>
      </c>
      <c r="DX211" s="51">
        <f t="shared" si="653"/>
        <v>0</v>
      </c>
      <c r="DY211" s="52">
        <f t="shared" si="651"/>
        <v>0</v>
      </c>
      <c r="DZ211" s="307">
        <f t="shared" si="652"/>
        <v>0</v>
      </c>
    </row>
    <row r="212" spans="1:130" ht="18" customHeight="1" x14ac:dyDescent="0.3">
      <c r="B212" s="54"/>
      <c r="C212" s="54"/>
      <c r="D212" s="54"/>
      <c r="E212" s="239"/>
      <c r="F212" s="263"/>
      <c r="G212" s="274"/>
      <c r="H212" s="263"/>
      <c r="I212" s="56"/>
      <c r="J212" s="56"/>
      <c r="K212" s="265"/>
      <c r="L212" s="264"/>
      <c r="M212" s="57"/>
      <c r="N212" s="394"/>
      <c r="O212" s="214"/>
      <c r="P212" s="8">
        <f t="shared" si="583"/>
        <v>0</v>
      </c>
      <c r="Q212" s="8">
        <f t="shared" si="584"/>
        <v>0</v>
      </c>
      <c r="S212" s="201">
        <f t="shared" si="585"/>
        <v>0</v>
      </c>
      <c r="T212" s="201">
        <f t="shared" si="585"/>
        <v>0</v>
      </c>
      <c r="U212" s="8">
        <f t="shared" si="586"/>
        <v>0</v>
      </c>
      <c r="V212" s="8">
        <f t="shared" si="587"/>
        <v>0</v>
      </c>
      <c r="X212" s="375">
        <f t="shared" si="588"/>
        <v>0</v>
      </c>
      <c r="Y212" s="201">
        <f t="shared" si="588"/>
        <v>0</v>
      </c>
      <c r="Z212" s="8">
        <f t="shared" si="589"/>
        <v>0</v>
      </c>
      <c r="AA212" s="8">
        <f t="shared" si="590"/>
        <v>0</v>
      </c>
      <c r="AC212" s="375">
        <f t="shared" si="591"/>
        <v>0</v>
      </c>
      <c r="AD212" s="201">
        <f t="shared" si="591"/>
        <v>0</v>
      </c>
      <c r="AE212" s="8">
        <f t="shared" si="592"/>
        <v>0</v>
      </c>
      <c r="AF212" s="8">
        <f t="shared" si="593"/>
        <v>0</v>
      </c>
      <c r="AH212" s="375">
        <f t="shared" si="594"/>
        <v>0</v>
      </c>
      <c r="AI212" s="201">
        <f t="shared" si="594"/>
        <v>0</v>
      </c>
      <c r="AJ212" s="8">
        <f t="shared" si="595"/>
        <v>0</v>
      </c>
      <c r="AK212" s="8">
        <f t="shared" si="596"/>
        <v>0</v>
      </c>
      <c r="AM212" s="375">
        <f t="shared" si="597"/>
        <v>0</v>
      </c>
      <c r="AN212" s="201">
        <f t="shared" si="597"/>
        <v>0</v>
      </c>
      <c r="AO212" s="8">
        <f t="shared" si="598"/>
        <v>0</v>
      </c>
      <c r="AP212" s="8">
        <f t="shared" si="599"/>
        <v>0</v>
      </c>
      <c r="AR212" s="375">
        <f t="shared" si="600"/>
        <v>0</v>
      </c>
      <c r="AS212" s="201">
        <f t="shared" si="600"/>
        <v>0</v>
      </c>
      <c r="AT212" s="8">
        <f t="shared" si="601"/>
        <v>0</v>
      </c>
      <c r="AU212" s="8">
        <f t="shared" si="602"/>
        <v>0</v>
      </c>
      <c r="AW212" s="375">
        <f t="shared" si="603"/>
        <v>0</v>
      </c>
      <c r="AX212" s="201">
        <f t="shared" si="603"/>
        <v>0</v>
      </c>
      <c r="AY212" s="8">
        <f t="shared" si="604"/>
        <v>0</v>
      </c>
      <c r="AZ212" s="8">
        <f t="shared" si="605"/>
        <v>0</v>
      </c>
      <c r="BB212" s="375">
        <f t="shared" si="606"/>
        <v>0</v>
      </c>
      <c r="BC212" s="201">
        <f t="shared" si="606"/>
        <v>0</v>
      </c>
      <c r="BD212" s="8">
        <f t="shared" si="607"/>
        <v>0</v>
      </c>
      <c r="BE212" s="8">
        <f t="shared" si="608"/>
        <v>0</v>
      </c>
      <c r="BG212" s="375">
        <f t="shared" si="609"/>
        <v>0</v>
      </c>
      <c r="BH212" s="201">
        <f t="shared" si="609"/>
        <v>0</v>
      </c>
      <c r="BI212" s="8">
        <f t="shared" si="610"/>
        <v>0</v>
      </c>
      <c r="BJ212" s="8">
        <f t="shared" si="611"/>
        <v>0</v>
      </c>
      <c r="BL212" s="375">
        <f t="shared" si="612"/>
        <v>0</v>
      </c>
      <c r="BM212" s="201">
        <f t="shared" si="612"/>
        <v>0</v>
      </c>
      <c r="BN212" s="8">
        <f t="shared" si="613"/>
        <v>0</v>
      </c>
      <c r="BO212" s="8">
        <f t="shared" si="614"/>
        <v>0</v>
      </c>
      <c r="BQ212" s="375">
        <f t="shared" si="615"/>
        <v>0</v>
      </c>
      <c r="BR212" s="201">
        <f t="shared" si="615"/>
        <v>0</v>
      </c>
      <c r="BS212" s="8">
        <f t="shared" si="616"/>
        <v>0</v>
      </c>
      <c r="BT212" s="8">
        <f t="shared" si="617"/>
        <v>0</v>
      </c>
      <c r="BV212" s="375">
        <f t="shared" si="618"/>
        <v>0</v>
      </c>
      <c r="BW212" s="201">
        <f t="shared" si="618"/>
        <v>0</v>
      </c>
      <c r="BX212" s="8">
        <f t="shared" si="619"/>
        <v>0</v>
      </c>
      <c r="BY212" s="8">
        <f t="shared" si="620"/>
        <v>0</v>
      </c>
      <c r="CA212" s="375">
        <f t="shared" si="621"/>
        <v>0</v>
      </c>
      <c r="CB212" s="201">
        <f t="shared" si="621"/>
        <v>0</v>
      </c>
      <c r="CC212" s="8">
        <f t="shared" si="622"/>
        <v>0</v>
      </c>
      <c r="CD212" s="8">
        <f t="shared" si="623"/>
        <v>0</v>
      </c>
      <c r="CF212" s="375">
        <f t="shared" si="624"/>
        <v>0</v>
      </c>
      <c r="CG212" s="201">
        <f t="shared" si="624"/>
        <v>0</v>
      </c>
      <c r="CH212" s="8">
        <f t="shared" si="625"/>
        <v>0</v>
      </c>
      <c r="CI212" s="8">
        <f t="shared" si="626"/>
        <v>0</v>
      </c>
      <c r="CK212" s="375">
        <f t="shared" si="627"/>
        <v>0</v>
      </c>
      <c r="CL212" s="201">
        <f t="shared" si="627"/>
        <v>0</v>
      </c>
      <c r="CM212" s="8">
        <f t="shared" si="628"/>
        <v>0</v>
      </c>
      <c r="CN212" s="8">
        <f t="shared" si="629"/>
        <v>0</v>
      </c>
      <c r="CP212" s="375">
        <f t="shared" si="630"/>
        <v>0</v>
      </c>
      <c r="CQ212" s="201">
        <f t="shared" si="630"/>
        <v>0</v>
      </c>
      <c r="CR212" s="8">
        <f t="shared" si="631"/>
        <v>0</v>
      </c>
      <c r="CS212" s="8">
        <f t="shared" si="632"/>
        <v>0</v>
      </c>
      <c r="CU212" s="375">
        <f t="shared" si="633"/>
        <v>0</v>
      </c>
      <c r="CV212" s="201">
        <f t="shared" si="633"/>
        <v>0</v>
      </c>
      <c r="CW212" s="8">
        <f t="shared" si="634"/>
        <v>0</v>
      </c>
      <c r="CX212" s="8">
        <f t="shared" si="635"/>
        <v>0</v>
      </c>
      <c r="CZ212" s="375">
        <f t="shared" si="636"/>
        <v>0</v>
      </c>
      <c r="DA212" s="201">
        <f t="shared" si="636"/>
        <v>0</v>
      </c>
      <c r="DB212" s="8">
        <f t="shared" si="637"/>
        <v>0</v>
      </c>
      <c r="DC212" s="8">
        <f t="shared" si="638"/>
        <v>0</v>
      </c>
      <c r="DE212" s="375">
        <f t="shared" si="639"/>
        <v>0</v>
      </c>
      <c r="DF212" s="201">
        <f t="shared" si="639"/>
        <v>0</v>
      </c>
      <c r="DG212" s="8">
        <f t="shared" si="640"/>
        <v>0</v>
      </c>
      <c r="DH212" s="8">
        <f t="shared" si="641"/>
        <v>0</v>
      </c>
      <c r="DJ212" s="375">
        <f t="shared" si="642"/>
        <v>0</v>
      </c>
      <c r="DK212" s="201">
        <f t="shared" si="642"/>
        <v>0</v>
      </c>
      <c r="DL212" s="8">
        <f t="shared" si="643"/>
        <v>0</v>
      </c>
      <c r="DM212" s="8">
        <f t="shared" si="644"/>
        <v>0</v>
      </c>
      <c r="DO212" s="375">
        <f t="shared" si="645"/>
        <v>0</v>
      </c>
      <c r="DP212" s="201">
        <f t="shared" si="645"/>
        <v>0</v>
      </c>
      <c r="DQ212" s="8">
        <f t="shared" si="646"/>
        <v>0</v>
      </c>
      <c r="DR212" s="8">
        <f t="shared" si="647"/>
        <v>0</v>
      </c>
      <c r="DT212" s="51">
        <f t="shared" si="648"/>
        <v>0</v>
      </c>
      <c r="DU212" s="50">
        <f t="shared" si="649"/>
        <v>0</v>
      </c>
      <c r="DV212" s="51">
        <v>0</v>
      </c>
      <c r="DW212" s="50">
        <f t="shared" si="650"/>
        <v>0</v>
      </c>
      <c r="DX212" s="51">
        <f t="shared" si="653"/>
        <v>0</v>
      </c>
      <c r="DY212" s="52">
        <f t="shared" si="651"/>
        <v>0</v>
      </c>
      <c r="DZ212" s="307">
        <f t="shared" si="652"/>
        <v>0</v>
      </c>
    </row>
    <row r="213" spans="1:130" ht="18" customHeight="1" x14ac:dyDescent="0.3">
      <c r="B213" s="54"/>
      <c r="C213" s="54"/>
      <c r="D213" s="54"/>
      <c r="E213" s="239"/>
      <c r="F213" s="263"/>
      <c r="G213" s="274"/>
      <c r="H213" s="263"/>
      <c r="I213" s="56"/>
      <c r="J213" s="56"/>
      <c r="K213" s="265"/>
      <c r="L213" s="264"/>
      <c r="M213" s="57"/>
      <c r="N213" s="394"/>
      <c r="O213" s="214"/>
      <c r="P213" s="8">
        <f t="shared" si="583"/>
        <v>0</v>
      </c>
      <c r="Q213" s="8">
        <f t="shared" si="584"/>
        <v>0</v>
      </c>
      <c r="S213" s="201">
        <f t="shared" si="585"/>
        <v>0</v>
      </c>
      <c r="T213" s="201">
        <f t="shared" si="585"/>
        <v>0</v>
      </c>
      <c r="U213" s="8">
        <f t="shared" si="586"/>
        <v>0</v>
      </c>
      <c r="V213" s="8">
        <f t="shared" si="587"/>
        <v>0</v>
      </c>
      <c r="X213" s="375">
        <f t="shared" si="588"/>
        <v>0</v>
      </c>
      <c r="Y213" s="201">
        <f t="shared" si="588"/>
        <v>0</v>
      </c>
      <c r="Z213" s="8">
        <f t="shared" si="589"/>
        <v>0</v>
      </c>
      <c r="AA213" s="8">
        <f t="shared" si="590"/>
        <v>0</v>
      </c>
      <c r="AC213" s="375">
        <f t="shared" si="591"/>
        <v>0</v>
      </c>
      <c r="AD213" s="201">
        <f t="shared" si="591"/>
        <v>0</v>
      </c>
      <c r="AE213" s="8">
        <f t="shared" si="592"/>
        <v>0</v>
      </c>
      <c r="AF213" s="8">
        <f t="shared" si="593"/>
        <v>0</v>
      </c>
      <c r="AH213" s="375">
        <f t="shared" si="594"/>
        <v>0</v>
      </c>
      <c r="AI213" s="201">
        <f t="shared" si="594"/>
        <v>0</v>
      </c>
      <c r="AJ213" s="8">
        <f t="shared" si="595"/>
        <v>0</v>
      </c>
      <c r="AK213" s="8">
        <f t="shared" si="596"/>
        <v>0</v>
      </c>
      <c r="AM213" s="375">
        <f t="shared" si="597"/>
        <v>0</v>
      </c>
      <c r="AN213" s="201">
        <f t="shared" si="597"/>
        <v>0</v>
      </c>
      <c r="AO213" s="8">
        <f t="shared" si="598"/>
        <v>0</v>
      </c>
      <c r="AP213" s="8">
        <f t="shared" si="599"/>
        <v>0</v>
      </c>
      <c r="AR213" s="375">
        <f t="shared" si="600"/>
        <v>0</v>
      </c>
      <c r="AS213" s="201">
        <f t="shared" si="600"/>
        <v>0</v>
      </c>
      <c r="AT213" s="8">
        <f t="shared" si="601"/>
        <v>0</v>
      </c>
      <c r="AU213" s="8">
        <f t="shared" si="602"/>
        <v>0</v>
      </c>
      <c r="AW213" s="375">
        <f t="shared" si="603"/>
        <v>0</v>
      </c>
      <c r="AX213" s="201">
        <f t="shared" si="603"/>
        <v>0</v>
      </c>
      <c r="AY213" s="8">
        <f t="shared" si="604"/>
        <v>0</v>
      </c>
      <c r="AZ213" s="8">
        <f t="shared" si="605"/>
        <v>0</v>
      </c>
      <c r="BB213" s="375">
        <f t="shared" si="606"/>
        <v>0</v>
      </c>
      <c r="BC213" s="201">
        <f t="shared" si="606"/>
        <v>0</v>
      </c>
      <c r="BD213" s="8">
        <f t="shared" si="607"/>
        <v>0</v>
      </c>
      <c r="BE213" s="8">
        <f t="shared" si="608"/>
        <v>0</v>
      </c>
      <c r="BG213" s="375">
        <f t="shared" si="609"/>
        <v>0</v>
      </c>
      <c r="BH213" s="201">
        <f t="shared" si="609"/>
        <v>0</v>
      </c>
      <c r="BI213" s="8">
        <f t="shared" si="610"/>
        <v>0</v>
      </c>
      <c r="BJ213" s="8">
        <f t="shared" si="611"/>
        <v>0</v>
      </c>
      <c r="BL213" s="375">
        <f t="shared" si="612"/>
        <v>0</v>
      </c>
      <c r="BM213" s="201">
        <f t="shared" si="612"/>
        <v>0</v>
      </c>
      <c r="BN213" s="8">
        <f t="shared" si="613"/>
        <v>0</v>
      </c>
      <c r="BO213" s="8">
        <f t="shared" si="614"/>
        <v>0</v>
      </c>
      <c r="BQ213" s="375">
        <f t="shared" si="615"/>
        <v>0</v>
      </c>
      <c r="BR213" s="201">
        <f t="shared" si="615"/>
        <v>0</v>
      </c>
      <c r="BS213" s="8">
        <f t="shared" si="616"/>
        <v>0</v>
      </c>
      <c r="BT213" s="8">
        <f t="shared" si="617"/>
        <v>0</v>
      </c>
      <c r="BV213" s="375">
        <f t="shared" si="618"/>
        <v>0</v>
      </c>
      <c r="BW213" s="201">
        <f t="shared" si="618"/>
        <v>0</v>
      </c>
      <c r="BX213" s="8">
        <f t="shared" si="619"/>
        <v>0</v>
      </c>
      <c r="BY213" s="8">
        <f t="shared" si="620"/>
        <v>0</v>
      </c>
      <c r="CA213" s="375">
        <f t="shared" si="621"/>
        <v>0</v>
      </c>
      <c r="CB213" s="201">
        <f t="shared" si="621"/>
        <v>0</v>
      </c>
      <c r="CC213" s="8">
        <f t="shared" si="622"/>
        <v>0</v>
      </c>
      <c r="CD213" s="8">
        <f t="shared" si="623"/>
        <v>0</v>
      </c>
      <c r="CF213" s="375">
        <f t="shared" si="624"/>
        <v>0</v>
      </c>
      <c r="CG213" s="201">
        <f t="shared" si="624"/>
        <v>0</v>
      </c>
      <c r="CH213" s="8">
        <f t="shared" si="625"/>
        <v>0</v>
      </c>
      <c r="CI213" s="8">
        <f t="shared" si="626"/>
        <v>0</v>
      </c>
      <c r="CK213" s="375">
        <f t="shared" si="627"/>
        <v>0</v>
      </c>
      <c r="CL213" s="201">
        <f t="shared" si="627"/>
        <v>0</v>
      </c>
      <c r="CM213" s="8">
        <f t="shared" si="628"/>
        <v>0</v>
      </c>
      <c r="CN213" s="8">
        <f t="shared" si="629"/>
        <v>0</v>
      </c>
      <c r="CP213" s="375">
        <f t="shared" si="630"/>
        <v>0</v>
      </c>
      <c r="CQ213" s="201">
        <f t="shared" si="630"/>
        <v>0</v>
      </c>
      <c r="CR213" s="8">
        <f t="shared" si="631"/>
        <v>0</v>
      </c>
      <c r="CS213" s="8">
        <f t="shared" si="632"/>
        <v>0</v>
      </c>
      <c r="CU213" s="375">
        <f t="shared" si="633"/>
        <v>0</v>
      </c>
      <c r="CV213" s="201">
        <f t="shared" si="633"/>
        <v>0</v>
      </c>
      <c r="CW213" s="8">
        <f t="shared" si="634"/>
        <v>0</v>
      </c>
      <c r="CX213" s="8">
        <f t="shared" si="635"/>
        <v>0</v>
      </c>
      <c r="CZ213" s="375">
        <f t="shared" si="636"/>
        <v>0</v>
      </c>
      <c r="DA213" s="201">
        <f t="shared" si="636"/>
        <v>0</v>
      </c>
      <c r="DB213" s="8">
        <f t="shared" si="637"/>
        <v>0</v>
      </c>
      <c r="DC213" s="8">
        <f t="shared" si="638"/>
        <v>0</v>
      </c>
      <c r="DE213" s="375">
        <f t="shared" si="639"/>
        <v>0</v>
      </c>
      <c r="DF213" s="201">
        <f t="shared" si="639"/>
        <v>0</v>
      </c>
      <c r="DG213" s="8">
        <f t="shared" si="640"/>
        <v>0</v>
      </c>
      <c r="DH213" s="8">
        <f t="shared" si="641"/>
        <v>0</v>
      </c>
      <c r="DJ213" s="375">
        <f t="shared" si="642"/>
        <v>0</v>
      </c>
      <c r="DK213" s="201">
        <f t="shared" si="642"/>
        <v>0</v>
      </c>
      <c r="DL213" s="8">
        <f t="shared" si="643"/>
        <v>0</v>
      </c>
      <c r="DM213" s="8">
        <f t="shared" si="644"/>
        <v>0</v>
      </c>
      <c r="DO213" s="375">
        <f t="shared" si="645"/>
        <v>0</v>
      </c>
      <c r="DP213" s="201">
        <f t="shared" si="645"/>
        <v>0</v>
      </c>
      <c r="DQ213" s="8">
        <f t="shared" si="646"/>
        <v>0</v>
      </c>
      <c r="DR213" s="8">
        <f t="shared" si="647"/>
        <v>0</v>
      </c>
      <c r="DT213" s="51">
        <f t="shared" si="648"/>
        <v>0</v>
      </c>
      <c r="DU213" s="50">
        <f t="shared" si="649"/>
        <v>0</v>
      </c>
      <c r="DV213" s="51">
        <v>0</v>
      </c>
      <c r="DW213" s="50">
        <f t="shared" si="650"/>
        <v>0</v>
      </c>
      <c r="DX213" s="51">
        <f t="shared" si="653"/>
        <v>0</v>
      </c>
      <c r="DY213" s="52">
        <f t="shared" si="651"/>
        <v>0</v>
      </c>
      <c r="DZ213" s="307">
        <f t="shared" si="652"/>
        <v>0</v>
      </c>
    </row>
    <row r="214" spans="1:130" ht="18" customHeight="1" x14ac:dyDescent="0.3">
      <c r="B214" s="54"/>
      <c r="C214" s="54"/>
      <c r="D214" s="54"/>
      <c r="E214" s="239"/>
      <c r="F214" s="263"/>
      <c r="G214" s="274"/>
      <c r="H214" s="263"/>
      <c r="I214" s="56"/>
      <c r="J214" s="56"/>
      <c r="K214" s="265"/>
      <c r="L214" s="264"/>
      <c r="M214" s="57"/>
      <c r="N214" s="394"/>
      <c r="O214" s="214"/>
      <c r="P214" s="8">
        <f t="shared" si="583"/>
        <v>0</v>
      </c>
      <c r="Q214" s="8">
        <f t="shared" si="584"/>
        <v>0</v>
      </c>
      <c r="S214" s="201">
        <f t="shared" si="585"/>
        <v>0</v>
      </c>
      <c r="T214" s="201">
        <f t="shared" si="585"/>
        <v>0</v>
      </c>
      <c r="U214" s="8">
        <f t="shared" si="586"/>
        <v>0</v>
      </c>
      <c r="V214" s="8">
        <f t="shared" si="587"/>
        <v>0</v>
      </c>
      <c r="X214" s="375">
        <f t="shared" si="588"/>
        <v>0</v>
      </c>
      <c r="Y214" s="201">
        <f t="shared" si="588"/>
        <v>0</v>
      </c>
      <c r="Z214" s="8">
        <f t="shared" si="589"/>
        <v>0</v>
      </c>
      <c r="AA214" s="8">
        <f t="shared" si="590"/>
        <v>0</v>
      </c>
      <c r="AC214" s="375">
        <f t="shared" si="591"/>
        <v>0</v>
      </c>
      <c r="AD214" s="201">
        <f t="shared" si="591"/>
        <v>0</v>
      </c>
      <c r="AE214" s="8">
        <f t="shared" si="592"/>
        <v>0</v>
      </c>
      <c r="AF214" s="8">
        <f t="shared" si="593"/>
        <v>0</v>
      </c>
      <c r="AH214" s="375">
        <f t="shared" si="594"/>
        <v>0</v>
      </c>
      <c r="AI214" s="201">
        <f t="shared" si="594"/>
        <v>0</v>
      </c>
      <c r="AJ214" s="8">
        <f t="shared" si="595"/>
        <v>0</v>
      </c>
      <c r="AK214" s="8">
        <f t="shared" si="596"/>
        <v>0</v>
      </c>
      <c r="AM214" s="375">
        <f t="shared" si="597"/>
        <v>0</v>
      </c>
      <c r="AN214" s="201">
        <f t="shared" si="597"/>
        <v>0</v>
      </c>
      <c r="AO214" s="8">
        <f t="shared" si="598"/>
        <v>0</v>
      </c>
      <c r="AP214" s="8">
        <f t="shared" si="599"/>
        <v>0</v>
      </c>
      <c r="AR214" s="375">
        <f t="shared" si="600"/>
        <v>0</v>
      </c>
      <c r="AS214" s="201">
        <f t="shared" si="600"/>
        <v>0</v>
      </c>
      <c r="AT214" s="8">
        <f t="shared" si="601"/>
        <v>0</v>
      </c>
      <c r="AU214" s="8">
        <f t="shared" si="602"/>
        <v>0</v>
      </c>
      <c r="AW214" s="375">
        <f t="shared" si="603"/>
        <v>0</v>
      </c>
      <c r="AX214" s="201">
        <f t="shared" si="603"/>
        <v>0</v>
      </c>
      <c r="AY214" s="8">
        <f t="shared" si="604"/>
        <v>0</v>
      </c>
      <c r="AZ214" s="8">
        <f t="shared" si="605"/>
        <v>0</v>
      </c>
      <c r="BB214" s="375">
        <f t="shared" si="606"/>
        <v>0</v>
      </c>
      <c r="BC214" s="201">
        <f t="shared" si="606"/>
        <v>0</v>
      </c>
      <c r="BD214" s="8">
        <f t="shared" si="607"/>
        <v>0</v>
      </c>
      <c r="BE214" s="8">
        <f t="shared" si="608"/>
        <v>0</v>
      </c>
      <c r="BG214" s="375">
        <f t="shared" si="609"/>
        <v>0</v>
      </c>
      <c r="BH214" s="201">
        <f t="shared" si="609"/>
        <v>0</v>
      </c>
      <c r="BI214" s="8">
        <f t="shared" si="610"/>
        <v>0</v>
      </c>
      <c r="BJ214" s="8">
        <f t="shared" si="611"/>
        <v>0</v>
      </c>
      <c r="BL214" s="375">
        <f t="shared" si="612"/>
        <v>0</v>
      </c>
      <c r="BM214" s="201">
        <f t="shared" si="612"/>
        <v>0</v>
      </c>
      <c r="BN214" s="8">
        <f t="shared" si="613"/>
        <v>0</v>
      </c>
      <c r="BO214" s="8">
        <f t="shared" si="614"/>
        <v>0</v>
      </c>
      <c r="BQ214" s="375">
        <f t="shared" si="615"/>
        <v>0</v>
      </c>
      <c r="BR214" s="201">
        <f t="shared" si="615"/>
        <v>0</v>
      </c>
      <c r="BS214" s="8">
        <f t="shared" si="616"/>
        <v>0</v>
      </c>
      <c r="BT214" s="8">
        <f t="shared" si="617"/>
        <v>0</v>
      </c>
      <c r="BV214" s="375">
        <f t="shared" si="618"/>
        <v>0</v>
      </c>
      <c r="BW214" s="201">
        <f t="shared" si="618"/>
        <v>0</v>
      </c>
      <c r="BX214" s="8">
        <f t="shared" si="619"/>
        <v>0</v>
      </c>
      <c r="BY214" s="8">
        <f t="shared" si="620"/>
        <v>0</v>
      </c>
      <c r="CA214" s="375">
        <f t="shared" si="621"/>
        <v>0</v>
      </c>
      <c r="CB214" s="201">
        <f t="shared" si="621"/>
        <v>0</v>
      </c>
      <c r="CC214" s="8">
        <f t="shared" si="622"/>
        <v>0</v>
      </c>
      <c r="CD214" s="8">
        <f t="shared" si="623"/>
        <v>0</v>
      </c>
      <c r="CF214" s="375">
        <f t="shared" si="624"/>
        <v>0</v>
      </c>
      <c r="CG214" s="201">
        <f t="shared" si="624"/>
        <v>0</v>
      </c>
      <c r="CH214" s="8">
        <f t="shared" si="625"/>
        <v>0</v>
      </c>
      <c r="CI214" s="8">
        <f t="shared" si="626"/>
        <v>0</v>
      </c>
      <c r="CK214" s="375">
        <f t="shared" si="627"/>
        <v>0</v>
      </c>
      <c r="CL214" s="201">
        <f t="shared" si="627"/>
        <v>0</v>
      </c>
      <c r="CM214" s="8">
        <f t="shared" si="628"/>
        <v>0</v>
      </c>
      <c r="CN214" s="8">
        <f t="shared" si="629"/>
        <v>0</v>
      </c>
      <c r="CP214" s="375">
        <f t="shared" si="630"/>
        <v>0</v>
      </c>
      <c r="CQ214" s="201">
        <f t="shared" si="630"/>
        <v>0</v>
      </c>
      <c r="CR214" s="8">
        <f t="shared" si="631"/>
        <v>0</v>
      </c>
      <c r="CS214" s="8">
        <f t="shared" si="632"/>
        <v>0</v>
      </c>
      <c r="CU214" s="375">
        <f t="shared" si="633"/>
        <v>0</v>
      </c>
      <c r="CV214" s="201">
        <f t="shared" si="633"/>
        <v>0</v>
      </c>
      <c r="CW214" s="8">
        <f t="shared" si="634"/>
        <v>0</v>
      </c>
      <c r="CX214" s="8">
        <f t="shared" si="635"/>
        <v>0</v>
      </c>
      <c r="CZ214" s="375">
        <f t="shared" si="636"/>
        <v>0</v>
      </c>
      <c r="DA214" s="201">
        <f t="shared" si="636"/>
        <v>0</v>
      </c>
      <c r="DB214" s="8">
        <f t="shared" si="637"/>
        <v>0</v>
      </c>
      <c r="DC214" s="8">
        <f t="shared" si="638"/>
        <v>0</v>
      </c>
      <c r="DE214" s="375">
        <f t="shared" si="639"/>
        <v>0</v>
      </c>
      <c r="DF214" s="201">
        <f t="shared" si="639"/>
        <v>0</v>
      </c>
      <c r="DG214" s="8">
        <f t="shared" si="640"/>
        <v>0</v>
      </c>
      <c r="DH214" s="8">
        <f t="shared" si="641"/>
        <v>0</v>
      </c>
      <c r="DJ214" s="375">
        <f t="shared" si="642"/>
        <v>0</v>
      </c>
      <c r="DK214" s="201">
        <f t="shared" si="642"/>
        <v>0</v>
      </c>
      <c r="DL214" s="8">
        <f t="shared" si="643"/>
        <v>0</v>
      </c>
      <c r="DM214" s="8">
        <f t="shared" si="644"/>
        <v>0</v>
      </c>
      <c r="DO214" s="375">
        <f t="shared" si="645"/>
        <v>0</v>
      </c>
      <c r="DP214" s="201">
        <f t="shared" si="645"/>
        <v>0</v>
      </c>
      <c r="DQ214" s="8">
        <f t="shared" si="646"/>
        <v>0</v>
      </c>
      <c r="DR214" s="8">
        <f t="shared" si="647"/>
        <v>0</v>
      </c>
      <c r="DT214" s="51">
        <f t="shared" si="648"/>
        <v>0</v>
      </c>
      <c r="DU214" s="50">
        <f t="shared" si="649"/>
        <v>0</v>
      </c>
      <c r="DV214" s="51">
        <v>0</v>
      </c>
      <c r="DW214" s="50">
        <f t="shared" si="650"/>
        <v>0</v>
      </c>
      <c r="DX214" s="51">
        <f t="shared" si="653"/>
        <v>0</v>
      </c>
      <c r="DY214" s="52">
        <f t="shared" si="651"/>
        <v>0</v>
      </c>
      <c r="DZ214" s="307">
        <f t="shared" si="652"/>
        <v>0</v>
      </c>
    </row>
    <row r="215" spans="1:130" ht="18" customHeight="1" x14ac:dyDescent="0.3">
      <c r="B215" s="54"/>
      <c r="C215" s="54"/>
      <c r="D215" s="54"/>
      <c r="E215" s="239"/>
      <c r="F215" s="263"/>
      <c r="G215" s="274"/>
      <c r="H215" s="263"/>
      <c r="I215" s="56"/>
      <c r="J215" s="56"/>
      <c r="K215" s="265"/>
      <c r="L215" s="264"/>
      <c r="M215" s="57"/>
      <c r="N215" s="394"/>
      <c r="O215" s="214"/>
      <c r="P215" s="8">
        <f t="shared" si="583"/>
        <v>0</v>
      </c>
      <c r="Q215" s="8">
        <f t="shared" si="584"/>
        <v>0</v>
      </c>
      <c r="S215" s="201">
        <f t="shared" si="585"/>
        <v>0</v>
      </c>
      <c r="T215" s="201">
        <f t="shared" si="585"/>
        <v>0</v>
      </c>
      <c r="U215" s="8">
        <f t="shared" si="586"/>
        <v>0</v>
      </c>
      <c r="V215" s="8">
        <f t="shared" si="587"/>
        <v>0</v>
      </c>
      <c r="X215" s="375">
        <f t="shared" si="588"/>
        <v>0</v>
      </c>
      <c r="Y215" s="201">
        <f t="shared" si="588"/>
        <v>0</v>
      </c>
      <c r="Z215" s="8">
        <f t="shared" si="589"/>
        <v>0</v>
      </c>
      <c r="AA215" s="8">
        <f t="shared" si="590"/>
        <v>0</v>
      </c>
      <c r="AC215" s="375">
        <f t="shared" si="591"/>
        <v>0</v>
      </c>
      <c r="AD215" s="201">
        <f t="shared" si="591"/>
        <v>0</v>
      </c>
      <c r="AE215" s="8">
        <f t="shared" si="592"/>
        <v>0</v>
      </c>
      <c r="AF215" s="8">
        <f t="shared" si="593"/>
        <v>0</v>
      </c>
      <c r="AH215" s="375">
        <f t="shared" si="594"/>
        <v>0</v>
      </c>
      <c r="AI215" s="201">
        <f t="shared" si="594"/>
        <v>0</v>
      </c>
      <c r="AJ215" s="8">
        <f t="shared" si="595"/>
        <v>0</v>
      </c>
      <c r="AK215" s="8">
        <f t="shared" si="596"/>
        <v>0</v>
      </c>
      <c r="AM215" s="375">
        <f t="shared" si="597"/>
        <v>0</v>
      </c>
      <c r="AN215" s="201">
        <f t="shared" si="597"/>
        <v>0</v>
      </c>
      <c r="AO215" s="8">
        <f t="shared" si="598"/>
        <v>0</v>
      </c>
      <c r="AP215" s="8">
        <f t="shared" si="599"/>
        <v>0</v>
      </c>
      <c r="AR215" s="375">
        <f t="shared" si="600"/>
        <v>0</v>
      </c>
      <c r="AS215" s="201">
        <f t="shared" si="600"/>
        <v>0</v>
      </c>
      <c r="AT215" s="8">
        <f t="shared" si="601"/>
        <v>0</v>
      </c>
      <c r="AU215" s="8">
        <f t="shared" si="602"/>
        <v>0</v>
      </c>
      <c r="AW215" s="375">
        <f t="shared" si="603"/>
        <v>0</v>
      </c>
      <c r="AX215" s="201">
        <f t="shared" si="603"/>
        <v>0</v>
      </c>
      <c r="AY215" s="8">
        <f t="shared" si="604"/>
        <v>0</v>
      </c>
      <c r="AZ215" s="8">
        <f t="shared" si="605"/>
        <v>0</v>
      </c>
      <c r="BB215" s="375">
        <f t="shared" si="606"/>
        <v>0</v>
      </c>
      <c r="BC215" s="201">
        <f t="shared" si="606"/>
        <v>0</v>
      </c>
      <c r="BD215" s="8">
        <f t="shared" si="607"/>
        <v>0</v>
      </c>
      <c r="BE215" s="8">
        <f t="shared" si="608"/>
        <v>0</v>
      </c>
      <c r="BG215" s="375">
        <f t="shared" si="609"/>
        <v>0</v>
      </c>
      <c r="BH215" s="201">
        <f t="shared" si="609"/>
        <v>0</v>
      </c>
      <c r="BI215" s="8">
        <f t="shared" si="610"/>
        <v>0</v>
      </c>
      <c r="BJ215" s="8">
        <f t="shared" si="611"/>
        <v>0</v>
      </c>
      <c r="BL215" s="375">
        <f t="shared" si="612"/>
        <v>0</v>
      </c>
      <c r="BM215" s="201">
        <f t="shared" si="612"/>
        <v>0</v>
      </c>
      <c r="BN215" s="8">
        <f t="shared" si="613"/>
        <v>0</v>
      </c>
      <c r="BO215" s="8">
        <f t="shared" si="614"/>
        <v>0</v>
      </c>
      <c r="BQ215" s="375">
        <f t="shared" si="615"/>
        <v>0</v>
      </c>
      <c r="BR215" s="201">
        <f t="shared" si="615"/>
        <v>0</v>
      </c>
      <c r="BS215" s="8">
        <f t="shared" si="616"/>
        <v>0</v>
      </c>
      <c r="BT215" s="8">
        <f t="shared" si="617"/>
        <v>0</v>
      </c>
      <c r="BV215" s="375">
        <f t="shared" si="618"/>
        <v>0</v>
      </c>
      <c r="BW215" s="201">
        <f t="shared" si="618"/>
        <v>0</v>
      </c>
      <c r="BX215" s="8">
        <f t="shared" si="619"/>
        <v>0</v>
      </c>
      <c r="BY215" s="8">
        <f t="shared" si="620"/>
        <v>0</v>
      </c>
      <c r="CA215" s="375">
        <f t="shared" si="621"/>
        <v>0</v>
      </c>
      <c r="CB215" s="201">
        <f t="shared" si="621"/>
        <v>0</v>
      </c>
      <c r="CC215" s="8">
        <f t="shared" si="622"/>
        <v>0</v>
      </c>
      <c r="CD215" s="8">
        <f t="shared" si="623"/>
        <v>0</v>
      </c>
      <c r="CF215" s="375">
        <f t="shared" si="624"/>
        <v>0</v>
      </c>
      <c r="CG215" s="201">
        <f t="shared" si="624"/>
        <v>0</v>
      </c>
      <c r="CH215" s="8">
        <f t="shared" si="625"/>
        <v>0</v>
      </c>
      <c r="CI215" s="8">
        <f t="shared" si="626"/>
        <v>0</v>
      </c>
      <c r="CK215" s="375">
        <f t="shared" si="627"/>
        <v>0</v>
      </c>
      <c r="CL215" s="201">
        <f t="shared" si="627"/>
        <v>0</v>
      </c>
      <c r="CM215" s="8">
        <f t="shared" si="628"/>
        <v>0</v>
      </c>
      <c r="CN215" s="8">
        <f t="shared" si="629"/>
        <v>0</v>
      </c>
      <c r="CP215" s="375">
        <f t="shared" si="630"/>
        <v>0</v>
      </c>
      <c r="CQ215" s="201">
        <f t="shared" si="630"/>
        <v>0</v>
      </c>
      <c r="CR215" s="8">
        <f t="shared" si="631"/>
        <v>0</v>
      </c>
      <c r="CS215" s="8">
        <f t="shared" si="632"/>
        <v>0</v>
      </c>
      <c r="CU215" s="375">
        <f t="shared" si="633"/>
        <v>0</v>
      </c>
      <c r="CV215" s="201">
        <f t="shared" si="633"/>
        <v>0</v>
      </c>
      <c r="CW215" s="8">
        <f t="shared" si="634"/>
        <v>0</v>
      </c>
      <c r="CX215" s="8">
        <f t="shared" si="635"/>
        <v>0</v>
      </c>
      <c r="CZ215" s="375">
        <f t="shared" si="636"/>
        <v>0</v>
      </c>
      <c r="DA215" s="201">
        <f t="shared" si="636"/>
        <v>0</v>
      </c>
      <c r="DB215" s="8">
        <f t="shared" si="637"/>
        <v>0</v>
      </c>
      <c r="DC215" s="8">
        <f t="shared" si="638"/>
        <v>0</v>
      </c>
      <c r="DE215" s="375">
        <f t="shared" si="639"/>
        <v>0</v>
      </c>
      <c r="DF215" s="201">
        <f t="shared" si="639"/>
        <v>0</v>
      </c>
      <c r="DG215" s="8">
        <f t="shared" si="640"/>
        <v>0</v>
      </c>
      <c r="DH215" s="8">
        <f t="shared" si="641"/>
        <v>0</v>
      </c>
      <c r="DJ215" s="375">
        <f t="shared" si="642"/>
        <v>0</v>
      </c>
      <c r="DK215" s="201">
        <f t="shared" si="642"/>
        <v>0</v>
      </c>
      <c r="DL215" s="8">
        <f t="shared" si="643"/>
        <v>0</v>
      </c>
      <c r="DM215" s="8">
        <f t="shared" si="644"/>
        <v>0</v>
      </c>
      <c r="DO215" s="375">
        <f t="shared" si="645"/>
        <v>0</v>
      </c>
      <c r="DP215" s="201">
        <f t="shared" si="645"/>
        <v>0</v>
      </c>
      <c r="DQ215" s="8">
        <f t="shared" si="646"/>
        <v>0</v>
      </c>
      <c r="DR215" s="8">
        <f t="shared" si="647"/>
        <v>0</v>
      </c>
      <c r="DT215" s="51">
        <f t="shared" si="648"/>
        <v>0</v>
      </c>
      <c r="DU215" s="50">
        <f t="shared" si="649"/>
        <v>0</v>
      </c>
      <c r="DV215" s="51">
        <v>0</v>
      </c>
      <c r="DW215" s="50">
        <f t="shared" si="650"/>
        <v>0</v>
      </c>
      <c r="DX215" s="51">
        <f t="shared" si="653"/>
        <v>0</v>
      </c>
      <c r="DY215" s="52">
        <f t="shared" si="651"/>
        <v>0</v>
      </c>
      <c r="DZ215" s="307">
        <f t="shared" si="652"/>
        <v>0</v>
      </c>
    </row>
    <row r="216" spans="1:130" ht="18" customHeight="1" x14ac:dyDescent="0.3">
      <c r="B216" s="54"/>
      <c r="C216" s="54"/>
      <c r="D216" s="54"/>
      <c r="E216" s="239"/>
      <c r="F216" s="263"/>
      <c r="G216" s="274"/>
      <c r="H216" s="263"/>
      <c r="I216" s="56"/>
      <c r="J216" s="56"/>
      <c r="K216" s="265"/>
      <c r="L216" s="264"/>
      <c r="M216" s="57"/>
      <c r="N216" s="394"/>
      <c r="O216" s="214"/>
      <c r="P216" s="8">
        <f t="shared" si="583"/>
        <v>0</v>
      </c>
      <c r="Q216" s="8">
        <f t="shared" si="584"/>
        <v>0</v>
      </c>
      <c r="S216" s="201">
        <f t="shared" si="585"/>
        <v>0</v>
      </c>
      <c r="T216" s="201">
        <f t="shared" si="585"/>
        <v>0</v>
      </c>
      <c r="U216" s="8">
        <f>$E216*S216*T216</f>
        <v>0</v>
      </c>
      <c r="V216" s="8">
        <f t="shared" si="587"/>
        <v>0</v>
      </c>
      <c r="X216" s="375">
        <f t="shared" si="588"/>
        <v>0</v>
      </c>
      <c r="Y216" s="201">
        <f t="shared" si="588"/>
        <v>0</v>
      </c>
      <c r="Z216" s="8">
        <f t="shared" si="589"/>
        <v>0</v>
      </c>
      <c r="AA216" s="8">
        <f t="shared" si="590"/>
        <v>0</v>
      </c>
      <c r="AC216" s="375">
        <f t="shared" si="591"/>
        <v>0</v>
      </c>
      <c r="AD216" s="201">
        <f t="shared" si="591"/>
        <v>0</v>
      </c>
      <c r="AE216" s="8">
        <f t="shared" si="592"/>
        <v>0</v>
      </c>
      <c r="AF216" s="8">
        <f t="shared" si="593"/>
        <v>0</v>
      </c>
      <c r="AH216" s="375">
        <f t="shared" si="594"/>
        <v>0</v>
      </c>
      <c r="AI216" s="201">
        <f t="shared" si="594"/>
        <v>0</v>
      </c>
      <c r="AJ216" s="8">
        <f t="shared" si="595"/>
        <v>0</v>
      </c>
      <c r="AK216" s="8">
        <f t="shared" si="596"/>
        <v>0</v>
      </c>
      <c r="AM216" s="375">
        <f t="shared" si="597"/>
        <v>0</v>
      </c>
      <c r="AN216" s="201">
        <f t="shared" si="597"/>
        <v>0</v>
      </c>
      <c r="AO216" s="8">
        <f t="shared" si="598"/>
        <v>0</v>
      </c>
      <c r="AP216" s="8">
        <f t="shared" si="599"/>
        <v>0</v>
      </c>
      <c r="AR216" s="375">
        <f t="shared" si="600"/>
        <v>0</v>
      </c>
      <c r="AS216" s="201">
        <f t="shared" si="600"/>
        <v>0</v>
      </c>
      <c r="AT216" s="8">
        <f t="shared" si="601"/>
        <v>0</v>
      </c>
      <c r="AU216" s="8">
        <f t="shared" si="602"/>
        <v>0</v>
      </c>
      <c r="AW216" s="375">
        <f t="shared" si="603"/>
        <v>0</v>
      </c>
      <c r="AX216" s="201">
        <f t="shared" si="603"/>
        <v>0</v>
      </c>
      <c r="AY216" s="8">
        <f t="shared" si="604"/>
        <v>0</v>
      </c>
      <c r="AZ216" s="8">
        <f t="shared" si="605"/>
        <v>0</v>
      </c>
      <c r="BB216" s="375">
        <f t="shared" si="606"/>
        <v>0</v>
      </c>
      <c r="BC216" s="201">
        <f t="shared" si="606"/>
        <v>0</v>
      </c>
      <c r="BD216" s="8">
        <f t="shared" si="607"/>
        <v>0</v>
      </c>
      <c r="BE216" s="8">
        <f t="shared" si="608"/>
        <v>0</v>
      </c>
      <c r="BG216" s="375">
        <f t="shared" si="609"/>
        <v>0</v>
      </c>
      <c r="BH216" s="201">
        <f t="shared" si="609"/>
        <v>0</v>
      </c>
      <c r="BI216" s="8">
        <f t="shared" si="610"/>
        <v>0</v>
      </c>
      <c r="BJ216" s="8">
        <f t="shared" si="611"/>
        <v>0</v>
      </c>
      <c r="BL216" s="375">
        <f t="shared" si="612"/>
        <v>0</v>
      </c>
      <c r="BM216" s="201">
        <f t="shared" si="612"/>
        <v>0</v>
      </c>
      <c r="BN216" s="8">
        <f t="shared" si="613"/>
        <v>0</v>
      </c>
      <c r="BO216" s="8">
        <f t="shared" si="614"/>
        <v>0</v>
      </c>
      <c r="BQ216" s="375">
        <f t="shared" si="615"/>
        <v>0</v>
      </c>
      <c r="BR216" s="201">
        <f t="shared" si="615"/>
        <v>0</v>
      </c>
      <c r="BS216" s="8">
        <f t="shared" si="616"/>
        <v>0</v>
      </c>
      <c r="BT216" s="8">
        <f t="shared" si="617"/>
        <v>0</v>
      </c>
      <c r="BV216" s="375">
        <f t="shared" si="618"/>
        <v>0</v>
      </c>
      <c r="BW216" s="201">
        <f t="shared" si="618"/>
        <v>0</v>
      </c>
      <c r="BX216" s="8">
        <f t="shared" si="619"/>
        <v>0</v>
      </c>
      <c r="BY216" s="8">
        <f t="shared" si="620"/>
        <v>0</v>
      </c>
      <c r="CA216" s="375">
        <f t="shared" si="621"/>
        <v>0</v>
      </c>
      <c r="CB216" s="201">
        <f t="shared" si="621"/>
        <v>0</v>
      </c>
      <c r="CC216" s="8">
        <f t="shared" si="622"/>
        <v>0</v>
      </c>
      <c r="CD216" s="8">
        <f t="shared" si="623"/>
        <v>0</v>
      </c>
      <c r="CF216" s="375">
        <f t="shared" si="624"/>
        <v>0</v>
      </c>
      <c r="CG216" s="201">
        <f t="shared" si="624"/>
        <v>0</v>
      </c>
      <c r="CH216" s="8">
        <f t="shared" si="625"/>
        <v>0</v>
      </c>
      <c r="CI216" s="8">
        <f t="shared" si="626"/>
        <v>0</v>
      </c>
      <c r="CK216" s="375">
        <f t="shared" si="627"/>
        <v>0</v>
      </c>
      <c r="CL216" s="201">
        <f t="shared" si="627"/>
        <v>0</v>
      </c>
      <c r="CM216" s="8">
        <f t="shared" si="628"/>
        <v>0</v>
      </c>
      <c r="CN216" s="8">
        <f t="shared" si="629"/>
        <v>0</v>
      </c>
      <c r="CP216" s="375">
        <f t="shared" si="630"/>
        <v>0</v>
      </c>
      <c r="CQ216" s="201">
        <f t="shared" si="630"/>
        <v>0</v>
      </c>
      <c r="CR216" s="8">
        <f t="shared" si="631"/>
        <v>0</v>
      </c>
      <c r="CS216" s="8">
        <f t="shared" si="632"/>
        <v>0</v>
      </c>
      <c r="CU216" s="375">
        <f t="shared" si="633"/>
        <v>0</v>
      </c>
      <c r="CV216" s="201">
        <f t="shared" si="633"/>
        <v>0</v>
      </c>
      <c r="CW216" s="8">
        <f t="shared" si="634"/>
        <v>0</v>
      </c>
      <c r="CX216" s="8">
        <f t="shared" si="635"/>
        <v>0</v>
      </c>
      <c r="CZ216" s="375">
        <f t="shared" si="636"/>
        <v>0</v>
      </c>
      <c r="DA216" s="201">
        <f t="shared" si="636"/>
        <v>0</v>
      </c>
      <c r="DB216" s="8">
        <f t="shared" si="637"/>
        <v>0</v>
      </c>
      <c r="DC216" s="8">
        <f t="shared" si="638"/>
        <v>0</v>
      </c>
      <c r="DE216" s="375">
        <f t="shared" si="639"/>
        <v>0</v>
      </c>
      <c r="DF216" s="201">
        <f t="shared" si="639"/>
        <v>0</v>
      </c>
      <c r="DG216" s="8">
        <f t="shared" si="640"/>
        <v>0</v>
      </c>
      <c r="DH216" s="8">
        <f t="shared" si="641"/>
        <v>0</v>
      </c>
      <c r="DJ216" s="375">
        <f t="shared" si="642"/>
        <v>0</v>
      </c>
      <c r="DK216" s="201">
        <f t="shared" si="642"/>
        <v>0</v>
      </c>
      <c r="DL216" s="8">
        <f t="shared" si="643"/>
        <v>0</v>
      </c>
      <c r="DM216" s="8">
        <f t="shared" si="644"/>
        <v>0</v>
      </c>
      <c r="DO216" s="375">
        <f t="shared" si="645"/>
        <v>0</v>
      </c>
      <c r="DP216" s="201">
        <f t="shared" si="645"/>
        <v>0</v>
      </c>
      <c r="DQ216" s="8">
        <f t="shared" si="646"/>
        <v>0</v>
      </c>
      <c r="DR216" s="8">
        <f t="shared" si="647"/>
        <v>0</v>
      </c>
      <c r="DT216" s="51">
        <f t="shared" si="648"/>
        <v>0</v>
      </c>
      <c r="DU216" s="50">
        <f t="shared" si="649"/>
        <v>0</v>
      </c>
      <c r="DV216" s="51">
        <v>0</v>
      </c>
      <c r="DW216" s="50">
        <f t="shared" si="650"/>
        <v>0</v>
      </c>
      <c r="DX216" s="51">
        <f t="shared" si="653"/>
        <v>0</v>
      </c>
      <c r="DY216" s="52">
        <f t="shared" si="651"/>
        <v>0</v>
      </c>
      <c r="DZ216" s="307">
        <f t="shared" si="652"/>
        <v>0</v>
      </c>
    </row>
    <row r="217" spans="1:130" ht="18" customHeight="1" x14ac:dyDescent="0.3">
      <c r="B217" s="54"/>
      <c r="C217" s="54"/>
      <c r="D217" s="54"/>
      <c r="E217" s="239"/>
      <c r="F217" s="263"/>
      <c r="G217" s="274"/>
      <c r="H217" s="263"/>
      <c r="I217" s="56"/>
      <c r="J217" s="56"/>
      <c r="K217" s="265"/>
      <c r="L217" s="264"/>
      <c r="M217" s="57"/>
      <c r="N217" s="394"/>
      <c r="O217" s="214"/>
      <c r="P217" s="8">
        <f t="shared" si="583"/>
        <v>0</v>
      </c>
      <c r="Q217" s="8">
        <f t="shared" si="584"/>
        <v>0</v>
      </c>
      <c r="S217" s="201">
        <f t="shared" si="585"/>
        <v>0</v>
      </c>
      <c r="T217" s="201">
        <f t="shared" si="585"/>
        <v>0</v>
      </c>
      <c r="U217" s="8">
        <f t="shared" si="586"/>
        <v>0</v>
      </c>
      <c r="V217" s="8">
        <f t="shared" si="587"/>
        <v>0</v>
      </c>
      <c r="X217" s="375">
        <f t="shared" si="588"/>
        <v>0</v>
      </c>
      <c r="Y217" s="201">
        <f t="shared" si="588"/>
        <v>0</v>
      </c>
      <c r="Z217" s="8">
        <f t="shared" si="589"/>
        <v>0</v>
      </c>
      <c r="AA217" s="8">
        <f t="shared" si="590"/>
        <v>0</v>
      </c>
      <c r="AC217" s="375">
        <f t="shared" si="591"/>
        <v>0</v>
      </c>
      <c r="AD217" s="201">
        <f t="shared" si="591"/>
        <v>0</v>
      </c>
      <c r="AE217" s="8">
        <f t="shared" si="592"/>
        <v>0</v>
      </c>
      <c r="AF217" s="8">
        <f t="shared" si="593"/>
        <v>0</v>
      </c>
      <c r="AH217" s="375">
        <f t="shared" si="594"/>
        <v>0</v>
      </c>
      <c r="AI217" s="201">
        <f t="shared" si="594"/>
        <v>0</v>
      </c>
      <c r="AJ217" s="8">
        <f t="shared" si="595"/>
        <v>0</v>
      </c>
      <c r="AK217" s="8">
        <f t="shared" si="596"/>
        <v>0</v>
      </c>
      <c r="AM217" s="375">
        <f t="shared" si="597"/>
        <v>0</v>
      </c>
      <c r="AN217" s="201">
        <f t="shared" si="597"/>
        <v>0</v>
      </c>
      <c r="AO217" s="8">
        <f t="shared" si="598"/>
        <v>0</v>
      </c>
      <c r="AP217" s="8">
        <f t="shared" si="599"/>
        <v>0</v>
      </c>
      <c r="AR217" s="375">
        <f t="shared" si="600"/>
        <v>0</v>
      </c>
      <c r="AS217" s="201">
        <f t="shared" si="600"/>
        <v>0</v>
      </c>
      <c r="AT217" s="8">
        <f t="shared" si="601"/>
        <v>0</v>
      </c>
      <c r="AU217" s="8">
        <f t="shared" si="602"/>
        <v>0</v>
      </c>
      <c r="AW217" s="375">
        <f t="shared" si="603"/>
        <v>0</v>
      </c>
      <c r="AX217" s="201">
        <f t="shared" si="603"/>
        <v>0</v>
      </c>
      <c r="AY217" s="8">
        <f t="shared" si="604"/>
        <v>0</v>
      </c>
      <c r="AZ217" s="8">
        <f t="shared" si="605"/>
        <v>0</v>
      </c>
      <c r="BB217" s="375">
        <f t="shared" si="606"/>
        <v>0</v>
      </c>
      <c r="BC217" s="201">
        <f t="shared" si="606"/>
        <v>0</v>
      </c>
      <c r="BD217" s="8">
        <f t="shared" si="607"/>
        <v>0</v>
      </c>
      <c r="BE217" s="8">
        <f t="shared" si="608"/>
        <v>0</v>
      </c>
      <c r="BG217" s="375">
        <f t="shared" si="609"/>
        <v>0</v>
      </c>
      <c r="BH217" s="201">
        <f t="shared" si="609"/>
        <v>0</v>
      </c>
      <c r="BI217" s="8">
        <f t="shared" si="610"/>
        <v>0</v>
      </c>
      <c r="BJ217" s="8">
        <f t="shared" si="611"/>
        <v>0</v>
      </c>
      <c r="BL217" s="375">
        <f t="shared" si="612"/>
        <v>0</v>
      </c>
      <c r="BM217" s="201">
        <f t="shared" si="612"/>
        <v>0</v>
      </c>
      <c r="BN217" s="8">
        <f t="shared" si="613"/>
        <v>0</v>
      </c>
      <c r="BO217" s="8">
        <f t="shared" si="614"/>
        <v>0</v>
      </c>
      <c r="BQ217" s="375">
        <f t="shared" si="615"/>
        <v>0</v>
      </c>
      <c r="BR217" s="201">
        <f t="shared" si="615"/>
        <v>0</v>
      </c>
      <c r="BS217" s="8">
        <f t="shared" si="616"/>
        <v>0</v>
      </c>
      <c r="BT217" s="8">
        <f t="shared" si="617"/>
        <v>0</v>
      </c>
      <c r="BV217" s="375">
        <f t="shared" si="618"/>
        <v>0</v>
      </c>
      <c r="BW217" s="201">
        <f t="shared" si="618"/>
        <v>0</v>
      </c>
      <c r="BX217" s="8">
        <f t="shared" si="619"/>
        <v>0</v>
      </c>
      <c r="BY217" s="8">
        <f t="shared" si="620"/>
        <v>0</v>
      </c>
      <c r="CA217" s="375">
        <f t="shared" si="621"/>
        <v>0</v>
      </c>
      <c r="CB217" s="201">
        <f t="shared" si="621"/>
        <v>0</v>
      </c>
      <c r="CC217" s="8">
        <f t="shared" si="622"/>
        <v>0</v>
      </c>
      <c r="CD217" s="8">
        <f t="shared" si="623"/>
        <v>0</v>
      </c>
      <c r="CF217" s="375">
        <f t="shared" si="624"/>
        <v>0</v>
      </c>
      <c r="CG217" s="201">
        <f t="shared" si="624"/>
        <v>0</v>
      </c>
      <c r="CH217" s="8">
        <f t="shared" si="625"/>
        <v>0</v>
      </c>
      <c r="CI217" s="8">
        <f t="shared" si="626"/>
        <v>0</v>
      </c>
      <c r="CK217" s="375">
        <f t="shared" si="627"/>
        <v>0</v>
      </c>
      <c r="CL217" s="201">
        <f t="shared" si="627"/>
        <v>0</v>
      </c>
      <c r="CM217" s="8">
        <f t="shared" si="628"/>
        <v>0</v>
      </c>
      <c r="CN217" s="8">
        <f t="shared" si="629"/>
        <v>0</v>
      </c>
      <c r="CP217" s="375">
        <f t="shared" si="630"/>
        <v>0</v>
      </c>
      <c r="CQ217" s="201">
        <f t="shared" si="630"/>
        <v>0</v>
      </c>
      <c r="CR217" s="8">
        <f t="shared" si="631"/>
        <v>0</v>
      </c>
      <c r="CS217" s="8">
        <f t="shared" si="632"/>
        <v>0</v>
      </c>
      <c r="CU217" s="375">
        <f t="shared" si="633"/>
        <v>0</v>
      </c>
      <c r="CV217" s="201">
        <f t="shared" si="633"/>
        <v>0</v>
      </c>
      <c r="CW217" s="8">
        <f t="shared" si="634"/>
        <v>0</v>
      </c>
      <c r="CX217" s="8">
        <f t="shared" si="635"/>
        <v>0</v>
      </c>
      <c r="CZ217" s="375">
        <f t="shared" si="636"/>
        <v>0</v>
      </c>
      <c r="DA217" s="201">
        <f t="shared" si="636"/>
        <v>0</v>
      </c>
      <c r="DB217" s="8">
        <f t="shared" si="637"/>
        <v>0</v>
      </c>
      <c r="DC217" s="8">
        <f t="shared" si="638"/>
        <v>0</v>
      </c>
      <c r="DE217" s="375">
        <f t="shared" si="639"/>
        <v>0</v>
      </c>
      <c r="DF217" s="201">
        <f t="shared" si="639"/>
        <v>0</v>
      </c>
      <c r="DG217" s="8">
        <f t="shared" si="640"/>
        <v>0</v>
      </c>
      <c r="DH217" s="8">
        <f t="shared" si="641"/>
        <v>0</v>
      </c>
      <c r="DJ217" s="375">
        <f t="shared" si="642"/>
        <v>0</v>
      </c>
      <c r="DK217" s="201">
        <f t="shared" si="642"/>
        <v>0</v>
      </c>
      <c r="DL217" s="8">
        <f t="shared" si="643"/>
        <v>0</v>
      </c>
      <c r="DM217" s="8">
        <f t="shared" si="644"/>
        <v>0</v>
      </c>
      <c r="DO217" s="375">
        <f t="shared" si="645"/>
        <v>0</v>
      </c>
      <c r="DP217" s="201">
        <f t="shared" si="645"/>
        <v>0</v>
      </c>
      <c r="DQ217" s="8">
        <f t="shared" si="646"/>
        <v>0</v>
      </c>
      <c r="DR217" s="8">
        <f t="shared" si="647"/>
        <v>0</v>
      </c>
      <c r="DT217" s="51">
        <f t="shared" si="648"/>
        <v>0</v>
      </c>
      <c r="DU217" s="50">
        <f t="shared" si="649"/>
        <v>0</v>
      </c>
      <c r="DV217" s="51">
        <v>0</v>
      </c>
      <c r="DW217" s="50">
        <f t="shared" si="650"/>
        <v>0</v>
      </c>
      <c r="DX217" s="51">
        <f t="shared" si="653"/>
        <v>0</v>
      </c>
      <c r="DY217" s="52">
        <f t="shared" si="651"/>
        <v>0</v>
      </c>
      <c r="DZ217" s="307">
        <f t="shared" si="652"/>
        <v>0</v>
      </c>
    </row>
    <row r="218" spans="1:130" ht="18" customHeight="1" x14ac:dyDescent="0.3">
      <c r="B218" s="54"/>
      <c r="C218" s="54"/>
      <c r="D218" s="54"/>
      <c r="E218" s="239"/>
      <c r="F218" s="263"/>
      <c r="G218" s="274"/>
      <c r="H218" s="263"/>
      <c r="I218" s="56"/>
      <c r="J218" s="56"/>
      <c r="K218" s="265"/>
      <c r="L218" s="264"/>
      <c r="M218" s="57"/>
      <c r="N218" s="394"/>
      <c r="O218" s="214"/>
      <c r="P218" s="8">
        <f t="shared" si="583"/>
        <v>0</v>
      </c>
      <c r="Q218" s="8">
        <f t="shared" si="584"/>
        <v>0</v>
      </c>
      <c r="S218" s="201">
        <f t="shared" si="585"/>
        <v>0</v>
      </c>
      <c r="T218" s="201">
        <f t="shared" si="585"/>
        <v>0</v>
      </c>
      <c r="U218" s="8">
        <f t="shared" si="586"/>
        <v>0</v>
      </c>
      <c r="V218" s="8">
        <f t="shared" si="587"/>
        <v>0</v>
      </c>
      <c r="X218" s="375">
        <f t="shared" si="588"/>
        <v>0</v>
      </c>
      <c r="Y218" s="201">
        <f t="shared" si="588"/>
        <v>0</v>
      </c>
      <c r="Z218" s="8">
        <f t="shared" si="589"/>
        <v>0</v>
      </c>
      <c r="AA218" s="8">
        <f t="shared" si="590"/>
        <v>0</v>
      </c>
      <c r="AC218" s="375">
        <f t="shared" si="591"/>
        <v>0</v>
      </c>
      <c r="AD218" s="201">
        <f t="shared" si="591"/>
        <v>0</v>
      </c>
      <c r="AE218" s="8">
        <f t="shared" si="592"/>
        <v>0</v>
      </c>
      <c r="AF218" s="8">
        <f t="shared" si="593"/>
        <v>0</v>
      </c>
      <c r="AH218" s="375">
        <f t="shared" si="594"/>
        <v>0</v>
      </c>
      <c r="AI218" s="201">
        <f t="shared" si="594"/>
        <v>0</v>
      </c>
      <c r="AJ218" s="8">
        <f t="shared" si="595"/>
        <v>0</v>
      </c>
      <c r="AK218" s="8">
        <f t="shared" si="596"/>
        <v>0</v>
      </c>
      <c r="AM218" s="375">
        <f t="shared" si="597"/>
        <v>0</v>
      </c>
      <c r="AN218" s="201">
        <f t="shared" si="597"/>
        <v>0</v>
      </c>
      <c r="AO218" s="8">
        <f t="shared" si="598"/>
        <v>0</v>
      </c>
      <c r="AP218" s="8">
        <f t="shared" si="599"/>
        <v>0</v>
      </c>
      <c r="AR218" s="375">
        <f t="shared" si="600"/>
        <v>0</v>
      </c>
      <c r="AS218" s="201">
        <f t="shared" si="600"/>
        <v>0</v>
      </c>
      <c r="AT218" s="8">
        <f t="shared" si="601"/>
        <v>0</v>
      </c>
      <c r="AU218" s="8">
        <f t="shared" si="602"/>
        <v>0</v>
      </c>
      <c r="AW218" s="375">
        <f t="shared" si="603"/>
        <v>0</v>
      </c>
      <c r="AX218" s="201">
        <f t="shared" si="603"/>
        <v>0</v>
      </c>
      <c r="AY218" s="8">
        <f t="shared" si="604"/>
        <v>0</v>
      </c>
      <c r="AZ218" s="8">
        <f t="shared" si="605"/>
        <v>0</v>
      </c>
      <c r="BB218" s="375">
        <f t="shared" si="606"/>
        <v>0</v>
      </c>
      <c r="BC218" s="201">
        <f t="shared" si="606"/>
        <v>0</v>
      </c>
      <c r="BD218" s="8">
        <f t="shared" si="607"/>
        <v>0</v>
      </c>
      <c r="BE218" s="8">
        <f t="shared" si="608"/>
        <v>0</v>
      </c>
      <c r="BG218" s="375">
        <f t="shared" si="609"/>
        <v>0</v>
      </c>
      <c r="BH218" s="201">
        <f t="shared" si="609"/>
        <v>0</v>
      </c>
      <c r="BI218" s="8">
        <f t="shared" si="610"/>
        <v>0</v>
      </c>
      <c r="BJ218" s="8">
        <f t="shared" si="611"/>
        <v>0</v>
      </c>
      <c r="BL218" s="375">
        <f t="shared" si="612"/>
        <v>0</v>
      </c>
      <c r="BM218" s="201">
        <f t="shared" si="612"/>
        <v>0</v>
      </c>
      <c r="BN218" s="8">
        <f t="shared" si="613"/>
        <v>0</v>
      </c>
      <c r="BO218" s="8">
        <f t="shared" si="614"/>
        <v>0</v>
      </c>
      <c r="BQ218" s="375">
        <f t="shared" si="615"/>
        <v>0</v>
      </c>
      <c r="BR218" s="201">
        <f t="shared" si="615"/>
        <v>0</v>
      </c>
      <c r="BS218" s="8">
        <f t="shared" si="616"/>
        <v>0</v>
      </c>
      <c r="BT218" s="8">
        <f t="shared" si="617"/>
        <v>0</v>
      </c>
      <c r="BV218" s="375">
        <f t="shared" si="618"/>
        <v>0</v>
      </c>
      <c r="BW218" s="201">
        <f t="shared" si="618"/>
        <v>0</v>
      </c>
      <c r="BX218" s="8">
        <f t="shared" si="619"/>
        <v>0</v>
      </c>
      <c r="BY218" s="8">
        <f t="shared" si="620"/>
        <v>0</v>
      </c>
      <c r="CA218" s="375">
        <f t="shared" si="621"/>
        <v>0</v>
      </c>
      <c r="CB218" s="201">
        <f t="shared" si="621"/>
        <v>0</v>
      </c>
      <c r="CC218" s="8">
        <f t="shared" si="622"/>
        <v>0</v>
      </c>
      <c r="CD218" s="8">
        <f t="shared" si="623"/>
        <v>0</v>
      </c>
      <c r="CF218" s="375">
        <f t="shared" si="624"/>
        <v>0</v>
      </c>
      <c r="CG218" s="201">
        <f t="shared" si="624"/>
        <v>0</v>
      </c>
      <c r="CH218" s="8">
        <f t="shared" si="625"/>
        <v>0</v>
      </c>
      <c r="CI218" s="8">
        <f t="shared" si="626"/>
        <v>0</v>
      </c>
      <c r="CK218" s="375">
        <f t="shared" si="627"/>
        <v>0</v>
      </c>
      <c r="CL218" s="201">
        <f t="shared" si="627"/>
        <v>0</v>
      </c>
      <c r="CM218" s="8">
        <f t="shared" si="628"/>
        <v>0</v>
      </c>
      <c r="CN218" s="8">
        <f t="shared" si="629"/>
        <v>0</v>
      </c>
      <c r="CP218" s="375">
        <f t="shared" si="630"/>
        <v>0</v>
      </c>
      <c r="CQ218" s="201">
        <f t="shared" si="630"/>
        <v>0</v>
      </c>
      <c r="CR218" s="8">
        <f t="shared" si="631"/>
        <v>0</v>
      </c>
      <c r="CS218" s="8">
        <f t="shared" si="632"/>
        <v>0</v>
      </c>
      <c r="CU218" s="375">
        <f t="shared" si="633"/>
        <v>0</v>
      </c>
      <c r="CV218" s="201">
        <f t="shared" si="633"/>
        <v>0</v>
      </c>
      <c r="CW218" s="8">
        <f t="shared" si="634"/>
        <v>0</v>
      </c>
      <c r="CX218" s="8">
        <f t="shared" si="635"/>
        <v>0</v>
      </c>
      <c r="CZ218" s="375">
        <f t="shared" si="636"/>
        <v>0</v>
      </c>
      <c r="DA218" s="201">
        <f t="shared" si="636"/>
        <v>0</v>
      </c>
      <c r="DB218" s="8">
        <f t="shared" si="637"/>
        <v>0</v>
      </c>
      <c r="DC218" s="8">
        <f t="shared" si="638"/>
        <v>0</v>
      </c>
      <c r="DE218" s="375">
        <f t="shared" si="639"/>
        <v>0</v>
      </c>
      <c r="DF218" s="201">
        <f t="shared" si="639"/>
        <v>0</v>
      </c>
      <c r="DG218" s="8">
        <f t="shared" si="640"/>
        <v>0</v>
      </c>
      <c r="DH218" s="8">
        <f t="shared" si="641"/>
        <v>0</v>
      </c>
      <c r="DJ218" s="375">
        <f t="shared" si="642"/>
        <v>0</v>
      </c>
      <c r="DK218" s="201">
        <f t="shared" si="642"/>
        <v>0</v>
      </c>
      <c r="DL218" s="8">
        <f t="shared" si="643"/>
        <v>0</v>
      </c>
      <c r="DM218" s="8">
        <f t="shared" si="644"/>
        <v>0</v>
      </c>
      <c r="DO218" s="375">
        <f t="shared" si="645"/>
        <v>0</v>
      </c>
      <c r="DP218" s="201">
        <f t="shared" si="645"/>
        <v>0</v>
      </c>
      <c r="DQ218" s="8">
        <f t="shared" si="646"/>
        <v>0</v>
      </c>
      <c r="DR218" s="8">
        <f t="shared" si="647"/>
        <v>0</v>
      </c>
      <c r="DT218" s="51">
        <f t="shared" si="648"/>
        <v>0</v>
      </c>
      <c r="DU218" s="50">
        <f t="shared" si="649"/>
        <v>0</v>
      </c>
      <c r="DV218" s="51">
        <v>0</v>
      </c>
      <c r="DW218" s="50">
        <f t="shared" si="650"/>
        <v>0</v>
      </c>
      <c r="DX218" s="51">
        <f t="shared" si="653"/>
        <v>0</v>
      </c>
      <c r="DY218" s="52">
        <f t="shared" si="651"/>
        <v>0</v>
      </c>
      <c r="DZ218" s="307">
        <f t="shared" si="652"/>
        <v>0</v>
      </c>
    </row>
    <row r="219" spans="1:130" s="60" customFormat="1" ht="18" customHeight="1" thickBot="1" x14ac:dyDescent="0.35">
      <c r="A219" s="1"/>
      <c r="B219" s="317"/>
      <c r="C219" s="196"/>
      <c r="D219" s="196"/>
      <c r="E219" s="241"/>
      <c r="F219" s="263"/>
      <c r="G219" s="274"/>
      <c r="K219" s="302"/>
      <c r="M219" s="61"/>
      <c r="N219" s="394"/>
      <c r="O219" s="214"/>
      <c r="P219" s="8">
        <f t="shared" si="583"/>
        <v>0</v>
      </c>
      <c r="Q219" s="8">
        <f t="shared" si="584"/>
        <v>0</v>
      </c>
      <c r="R219" s="3"/>
      <c r="S219" s="201">
        <f t="shared" si="585"/>
        <v>0</v>
      </c>
      <c r="T219" s="201">
        <f t="shared" si="585"/>
        <v>0</v>
      </c>
      <c r="U219" s="8">
        <f t="shared" si="586"/>
        <v>0</v>
      </c>
      <c r="V219" s="8">
        <f t="shared" si="587"/>
        <v>0</v>
      </c>
      <c r="W219" s="3"/>
      <c r="X219" s="375">
        <f t="shared" si="588"/>
        <v>0</v>
      </c>
      <c r="Y219" s="201">
        <f t="shared" si="588"/>
        <v>0</v>
      </c>
      <c r="Z219" s="8">
        <f t="shared" si="589"/>
        <v>0</v>
      </c>
      <c r="AA219" s="8">
        <f t="shared" si="590"/>
        <v>0</v>
      </c>
      <c r="AB219" s="1"/>
      <c r="AC219" s="375">
        <f t="shared" si="591"/>
        <v>0</v>
      </c>
      <c r="AD219" s="201">
        <f t="shared" si="591"/>
        <v>0</v>
      </c>
      <c r="AE219" s="8">
        <f t="shared" si="592"/>
        <v>0</v>
      </c>
      <c r="AF219" s="8">
        <f t="shared" si="593"/>
        <v>0</v>
      </c>
      <c r="AH219" s="375">
        <f t="shared" si="594"/>
        <v>0</v>
      </c>
      <c r="AI219" s="201">
        <f t="shared" si="594"/>
        <v>0</v>
      </c>
      <c r="AJ219" s="8">
        <f t="shared" si="595"/>
        <v>0</v>
      </c>
      <c r="AK219" s="8">
        <f t="shared" si="596"/>
        <v>0</v>
      </c>
      <c r="AM219" s="375">
        <f t="shared" si="597"/>
        <v>0</v>
      </c>
      <c r="AN219" s="201">
        <f t="shared" si="597"/>
        <v>0</v>
      </c>
      <c r="AO219" s="8">
        <f t="shared" si="598"/>
        <v>0</v>
      </c>
      <c r="AP219" s="8">
        <f t="shared" si="599"/>
        <v>0</v>
      </c>
      <c r="AR219" s="375">
        <f t="shared" si="600"/>
        <v>0</v>
      </c>
      <c r="AS219" s="201">
        <f t="shared" si="600"/>
        <v>0</v>
      </c>
      <c r="AT219" s="8">
        <f t="shared" si="601"/>
        <v>0</v>
      </c>
      <c r="AU219" s="8">
        <f t="shared" si="602"/>
        <v>0</v>
      </c>
      <c r="AW219" s="375">
        <f t="shared" si="603"/>
        <v>0</v>
      </c>
      <c r="AX219" s="201">
        <f t="shared" si="603"/>
        <v>0</v>
      </c>
      <c r="AY219" s="8">
        <f t="shared" si="604"/>
        <v>0</v>
      </c>
      <c r="AZ219" s="8">
        <f t="shared" si="605"/>
        <v>0</v>
      </c>
      <c r="BB219" s="375">
        <f t="shared" si="606"/>
        <v>0</v>
      </c>
      <c r="BC219" s="201">
        <f t="shared" si="606"/>
        <v>0</v>
      </c>
      <c r="BD219" s="8">
        <f t="shared" si="607"/>
        <v>0</v>
      </c>
      <c r="BE219" s="8">
        <f t="shared" si="608"/>
        <v>0</v>
      </c>
      <c r="BG219" s="375">
        <f t="shared" si="609"/>
        <v>0</v>
      </c>
      <c r="BH219" s="201">
        <f t="shared" si="609"/>
        <v>0</v>
      </c>
      <c r="BI219" s="8">
        <f t="shared" si="610"/>
        <v>0</v>
      </c>
      <c r="BJ219" s="8">
        <f t="shared" si="611"/>
        <v>0</v>
      </c>
      <c r="BL219" s="375">
        <f t="shared" si="612"/>
        <v>0</v>
      </c>
      <c r="BM219" s="201">
        <f t="shared" si="612"/>
        <v>0</v>
      </c>
      <c r="BN219" s="8">
        <f t="shared" si="613"/>
        <v>0</v>
      </c>
      <c r="BO219" s="8">
        <f t="shared" si="614"/>
        <v>0</v>
      </c>
      <c r="BQ219" s="375">
        <f t="shared" si="615"/>
        <v>0</v>
      </c>
      <c r="BR219" s="201">
        <f t="shared" si="615"/>
        <v>0</v>
      </c>
      <c r="BS219" s="8">
        <f t="shared" si="616"/>
        <v>0</v>
      </c>
      <c r="BT219" s="8">
        <f t="shared" si="617"/>
        <v>0</v>
      </c>
      <c r="BV219" s="375">
        <f t="shared" si="618"/>
        <v>0</v>
      </c>
      <c r="BW219" s="201">
        <f t="shared" si="618"/>
        <v>0</v>
      </c>
      <c r="BX219" s="8">
        <f t="shared" si="619"/>
        <v>0</v>
      </c>
      <c r="BY219" s="8">
        <f t="shared" si="620"/>
        <v>0</v>
      </c>
      <c r="CA219" s="375">
        <f t="shared" si="621"/>
        <v>0</v>
      </c>
      <c r="CB219" s="201">
        <f t="shared" si="621"/>
        <v>0</v>
      </c>
      <c r="CC219" s="8">
        <f t="shared" si="622"/>
        <v>0</v>
      </c>
      <c r="CD219" s="8">
        <f t="shared" si="623"/>
        <v>0</v>
      </c>
      <c r="CF219" s="375">
        <f t="shared" si="624"/>
        <v>0</v>
      </c>
      <c r="CG219" s="201">
        <f t="shared" si="624"/>
        <v>0</v>
      </c>
      <c r="CH219" s="8">
        <f t="shared" si="625"/>
        <v>0</v>
      </c>
      <c r="CI219" s="8">
        <f t="shared" si="626"/>
        <v>0</v>
      </c>
      <c r="CK219" s="375">
        <f t="shared" si="627"/>
        <v>0</v>
      </c>
      <c r="CL219" s="201">
        <f t="shared" si="627"/>
        <v>0</v>
      </c>
      <c r="CM219" s="8">
        <f t="shared" si="628"/>
        <v>0</v>
      </c>
      <c r="CN219" s="8">
        <f t="shared" si="629"/>
        <v>0</v>
      </c>
      <c r="CP219" s="375">
        <f t="shared" si="630"/>
        <v>0</v>
      </c>
      <c r="CQ219" s="201">
        <f t="shared" si="630"/>
        <v>0</v>
      </c>
      <c r="CR219" s="8">
        <f t="shared" si="631"/>
        <v>0</v>
      </c>
      <c r="CS219" s="8">
        <f t="shared" si="632"/>
        <v>0</v>
      </c>
      <c r="CU219" s="375">
        <f t="shared" si="633"/>
        <v>0</v>
      </c>
      <c r="CV219" s="201">
        <f t="shared" si="633"/>
        <v>0</v>
      </c>
      <c r="CW219" s="8">
        <f t="shared" si="634"/>
        <v>0</v>
      </c>
      <c r="CX219" s="8">
        <f t="shared" si="635"/>
        <v>0</v>
      </c>
      <c r="CZ219" s="375">
        <f t="shared" si="636"/>
        <v>0</v>
      </c>
      <c r="DA219" s="201">
        <f t="shared" si="636"/>
        <v>0</v>
      </c>
      <c r="DB219" s="8">
        <f t="shared" si="637"/>
        <v>0</v>
      </c>
      <c r="DC219" s="8">
        <f t="shared" si="638"/>
        <v>0</v>
      </c>
      <c r="DE219" s="375">
        <f t="shared" si="639"/>
        <v>0</v>
      </c>
      <c r="DF219" s="201">
        <f t="shared" si="639"/>
        <v>0</v>
      </c>
      <c r="DG219" s="8">
        <f t="shared" si="640"/>
        <v>0</v>
      </c>
      <c r="DH219" s="8">
        <f t="shared" si="641"/>
        <v>0</v>
      </c>
      <c r="DJ219" s="375">
        <f t="shared" si="642"/>
        <v>0</v>
      </c>
      <c r="DK219" s="201">
        <f t="shared" si="642"/>
        <v>0</v>
      </c>
      <c r="DL219" s="8">
        <f t="shared" si="643"/>
        <v>0</v>
      </c>
      <c r="DM219" s="8">
        <f t="shared" si="644"/>
        <v>0</v>
      </c>
      <c r="DO219" s="375">
        <f t="shared" si="645"/>
        <v>0</v>
      </c>
      <c r="DP219" s="201">
        <f t="shared" si="645"/>
        <v>0</v>
      </c>
      <c r="DQ219" s="8">
        <f t="shared" si="646"/>
        <v>0</v>
      </c>
      <c r="DR219" s="8">
        <f t="shared" si="647"/>
        <v>0</v>
      </c>
      <c r="DT219" s="51">
        <f>P219+U219+Z219+AE219+AJ219+AO219+AT219+AY219+BD219+BI219+BN219+BS219+BX219+CC219+CH219+CM219+CR219+CW219+DB219+DG219+DL219+DQ219</f>
        <v>0</v>
      </c>
      <c r="DU219" s="65">
        <f t="shared" si="649"/>
        <v>0</v>
      </c>
      <c r="DV219" s="90">
        <v>0</v>
      </c>
      <c r="DW219" s="65">
        <f t="shared" si="650"/>
        <v>0</v>
      </c>
      <c r="DX219" s="66">
        <f>+DT219+DV219</f>
        <v>0</v>
      </c>
      <c r="DY219" s="66">
        <f t="shared" si="651"/>
        <v>0</v>
      </c>
      <c r="DZ219" s="307">
        <f t="shared" si="652"/>
        <v>0</v>
      </c>
    </row>
    <row r="220" spans="1:130" s="72" customFormat="1" ht="32.4" customHeight="1" thickBot="1" x14ac:dyDescent="0.35">
      <c r="B220" s="275" t="s">
        <v>106</v>
      </c>
      <c r="C220" s="276" t="str">
        <f>B207</f>
        <v>Others</v>
      </c>
      <c r="D220" s="445"/>
      <c r="E220" s="242"/>
      <c r="F220" s="73"/>
      <c r="G220" s="73"/>
      <c r="H220" s="73"/>
      <c r="I220" s="73"/>
      <c r="J220" s="73"/>
      <c r="K220" s="74"/>
      <c r="L220" s="73"/>
      <c r="M220" s="75"/>
      <c r="N220" s="391">
        <f>P18</f>
        <v>2015</v>
      </c>
      <c r="O220" s="278"/>
      <c r="P220" s="76">
        <f>SUM(P208:P219)</f>
        <v>0</v>
      </c>
      <c r="Q220" s="77">
        <f>SUM(Q208:Q219)</f>
        <v>0</v>
      </c>
      <c r="R220" s="78"/>
      <c r="S220" s="279">
        <f>U18</f>
        <v>2016</v>
      </c>
      <c r="T220" s="279"/>
      <c r="U220" s="76">
        <f>SUM(U208:U219)</f>
        <v>0</v>
      </c>
      <c r="V220" s="77">
        <f>SUM(V208:V219)</f>
        <v>0</v>
      </c>
      <c r="W220" s="78"/>
      <c r="X220" s="391">
        <f>Z18</f>
        <v>2017</v>
      </c>
      <c r="Y220" s="277"/>
      <c r="Z220" s="76">
        <f>SUM(Z208:Z219)</f>
        <v>0</v>
      </c>
      <c r="AA220" s="77">
        <f>SUM(AA208:AA219)</f>
        <v>0</v>
      </c>
      <c r="AB220" s="79"/>
      <c r="AC220" s="391">
        <f>AE18</f>
        <v>2018</v>
      </c>
      <c r="AD220" s="277"/>
      <c r="AE220" s="76">
        <f>SUM(AE208:AE219)</f>
        <v>0</v>
      </c>
      <c r="AF220" s="77">
        <f>SUM(AF208:AF219)</f>
        <v>0</v>
      </c>
      <c r="AH220" s="391">
        <f>AJ18</f>
        <v>2019</v>
      </c>
      <c r="AI220" s="277"/>
      <c r="AJ220" s="76">
        <f>SUM(AJ208:AJ219)</f>
        <v>0</v>
      </c>
      <c r="AK220" s="77">
        <f>SUM(AK208:AK219)</f>
        <v>0</v>
      </c>
      <c r="AM220" s="391">
        <f>AO18</f>
        <v>2020</v>
      </c>
      <c r="AN220" s="277"/>
      <c r="AO220" s="76">
        <f>SUM(AO208:AO219)</f>
        <v>0</v>
      </c>
      <c r="AP220" s="77">
        <f>SUM(AP208:AP219)</f>
        <v>0</v>
      </c>
      <c r="AR220" s="391">
        <f>AT18</f>
        <v>2021</v>
      </c>
      <c r="AS220" s="277"/>
      <c r="AT220" s="76">
        <f>SUM(AT208:AT219)</f>
        <v>0</v>
      </c>
      <c r="AU220" s="77">
        <f>SUM(AU208:AU219)</f>
        <v>0</v>
      </c>
      <c r="AW220" s="391">
        <f>AY18</f>
        <v>2022</v>
      </c>
      <c r="AX220" s="277"/>
      <c r="AY220" s="76">
        <f>SUM(AY208:AY219)</f>
        <v>0</v>
      </c>
      <c r="AZ220" s="77">
        <f>SUM(AZ208:AZ219)</f>
        <v>0</v>
      </c>
      <c r="BB220" s="391">
        <f>BD18</f>
        <v>2023</v>
      </c>
      <c r="BC220" s="277"/>
      <c r="BD220" s="76">
        <f>SUM(BD208:BD219)</f>
        <v>0</v>
      </c>
      <c r="BE220" s="77">
        <f>SUM(BE208:BE219)</f>
        <v>0</v>
      </c>
      <c r="BG220" s="391">
        <f>BI18</f>
        <v>2024</v>
      </c>
      <c r="BH220" s="277"/>
      <c r="BI220" s="76">
        <f>SUM(BI208:BI219)</f>
        <v>0</v>
      </c>
      <c r="BJ220" s="77">
        <f>SUM(BJ208:BJ219)</f>
        <v>0</v>
      </c>
      <c r="BL220" s="391">
        <f>BN18</f>
        <v>2025</v>
      </c>
      <c r="BM220" s="277"/>
      <c r="BN220" s="76">
        <f>SUM(BN208:BN219)</f>
        <v>0</v>
      </c>
      <c r="BO220" s="77">
        <f>SUM(BO208:BO219)</f>
        <v>0</v>
      </c>
      <c r="BQ220" s="391">
        <f>BS18</f>
        <v>2026</v>
      </c>
      <c r="BR220" s="277"/>
      <c r="BS220" s="76">
        <f>SUM(BS208:BS219)</f>
        <v>0</v>
      </c>
      <c r="BT220" s="77">
        <f>SUM(BT208:BT219)</f>
        <v>0</v>
      </c>
      <c r="BV220" s="391">
        <f>BX18</f>
        <v>2027</v>
      </c>
      <c r="BW220" s="277"/>
      <c r="BX220" s="76">
        <f>SUM(BX208:BX219)</f>
        <v>0</v>
      </c>
      <c r="BY220" s="77">
        <f>SUM(BY208:BY219)</f>
        <v>0</v>
      </c>
      <c r="CA220" s="391">
        <f>CC18</f>
        <v>2028</v>
      </c>
      <c r="CB220" s="277"/>
      <c r="CC220" s="76">
        <f>SUM(CC208:CC219)</f>
        <v>0</v>
      </c>
      <c r="CD220" s="77">
        <f>SUM(CD208:CD219)</f>
        <v>0</v>
      </c>
      <c r="CF220" s="391">
        <f>CH18</f>
        <v>2029</v>
      </c>
      <c r="CG220" s="277"/>
      <c r="CH220" s="76">
        <f>SUM(CH208:CH219)</f>
        <v>0</v>
      </c>
      <c r="CI220" s="77">
        <f>SUM(CI208:CI219)</f>
        <v>0</v>
      </c>
      <c r="CK220" s="391">
        <f>CM18</f>
        <v>2030</v>
      </c>
      <c r="CL220" s="277"/>
      <c r="CM220" s="76">
        <f>SUM(CM208:CM219)</f>
        <v>0</v>
      </c>
      <c r="CN220" s="77">
        <f>SUM(CN208:CN219)</f>
        <v>0</v>
      </c>
      <c r="CP220" s="391">
        <f>CR18</f>
        <v>2031</v>
      </c>
      <c r="CQ220" s="277"/>
      <c r="CR220" s="76">
        <f>SUM(CR208:CR219)</f>
        <v>0</v>
      </c>
      <c r="CS220" s="77">
        <f>SUM(CS208:CS219)</f>
        <v>0</v>
      </c>
      <c r="CU220" s="391">
        <f>CW18</f>
        <v>2032</v>
      </c>
      <c r="CV220" s="277"/>
      <c r="CW220" s="76">
        <f>SUM(CW208:CW219)</f>
        <v>0</v>
      </c>
      <c r="CX220" s="77">
        <f>SUM(CX208:CX219)</f>
        <v>0</v>
      </c>
      <c r="CZ220" s="391">
        <f>DB18</f>
        <v>2033</v>
      </c>
      <c r="DA220" s="277"/>
      <c r="DB220" s="76">
        <f>SUM(DB208:DB219)</f>
        <v>0</v>
      </c>
      <c r="DC220" s="77">
        <f>SUM(DC208:DC219)</f>
        <v>0</v>
      </c>
      <c r="DE220" s="391">
        <f>DG18</f>
        <v>2034</v>
      </c>
      <c r="DF220" s="277"/>
      <c r="DG220" s="76">
        <f>SUM(DG208:DG219)</f>
        <v>0</v>
      </c>
      <c r="DH220" s="77">
        <f>SUM(DH208:DH219)</f>
        <v>0</v>
      </c>
      <c r="DJ220" s="391">
        <f>DL18</f>
        <v>2035</v>
      </c>
      <c r="DK220" s="277"/>
      <c r="DL220" s="76">
        <f>SUM(DL208:DL219)</f>
        <v>0</v>
      </c>
      <c r="DM220" s="77">
        <f>SUM(DM208:DM219)</f>
        <v>0</v>
      </c>
      <c r="DO220" s="391">
        <f>DQ18</f>
        <v>2036</v>
      </c>
      <c r="DP220" s="277"/>
      <c r="DQ220" s="76">
        <f>SUM(DQ208:DQ219)</f>
        <v>0</v>
      </c>
      <c r="DR220" s="77">
        <f>SUM(DR208:DR219)</f>
        <v>0</v>
      </c>
      <c r="DT220" s="80">
        <f t="shared" ref="DT220:DX220" si="654">SUM(DT208:DT219)</f>
        <v>0</v>
      </c>
      <c r="DU220" s="77">
        <f t="shared" si="654"/>
        <v>0</v>
      </c>
      <c r="DV220" s="77">
        <f t="shared" si="654"/>
        <v>0</v>
      </c>
      <c r="DW220" s="77">
        <f t="shared" si="654"/>
        <v>0</v>
      </c>
      <c r="DX220" s="77">
        <f t="shared" si="654"/>
        <v>0</v>
      </c>
      <c r="DY220" s="77">
        <f>SUM(Q220+V220+AA220+AF220+AK220+AP220+AU220+AZ220+BE220+BJ220+BO220+BT220+BY220+CD220+CI220+CN220+CS220+CX220+DC220+DH220+DM220+DR220)</f>
        <v>0</v>
      </c>
      <c r="DZ220" s="311" t="s">
        <v>53</v>
      </c>
    </row>
    <row r="221" spans="1:130" x14ac:dyDescent="0.3">
      <c r="P221" s="280" t="s">
        <v>17</v>
      </c>
      <c r="Q221" s="281" t="s">
        <v>18</v>
      </c>
      <c r="U221" s="280" t="s">
        <v>17</v>
      </c>
      <c r="V221" s="281" t="s">
        <v>18</v>
      </c>
      <c r="Z221" s="280" t="s">
        <v>17</v>
      </c>
      <c r="AA221" s="281" t="s">
        <v>18</v>
      </c>
      <c r="AE221" s="280" t="s">
        <v>17</v>
      </c>
      <c r="AF221" s="281" t="s">
        <v>18</v>
      </c>
      <c r="AJ221" s="280" t="s">
        <v>17</v>
      </c>
      <c r="AK221" s="281" t="s">
        <v>18</v>
      </c>
      <c r="AO221" s="280" t="s">
        <v>17</v>
      </c>
      <c r="AP221" s="281" t="s">
        <v>18</v>
      </c>
      <c r="AT221" s="280" t="s">
        <v>17</v>
      </c>
      <c r="AU221" s="281" t="s">
        <v>18</v>
      </c>
      <c r="AY221" s="280" t="s">
        <v>17</v>
      </c>
      <c r="AZ221" s="281" t="s">
        <v>18</v>
      </c>
      <c r="BD221" s="280" t="s">
        <v>17</v>
      </c>
      <c r="BE221" s="281" t="s">
        <v>18</v>
      </c>
      <c r="BI221" s="280" t="s">
        <v>17</v>
      </c>
      <c r="BJ221" s="281" t="s">
        <v>18</v>
      </c>
      <c r="BN221" s="280" t="s">
        <v>17</v>
      </c>
      <c r="BO221" s="281" t="s">
        <v>18</v>
      </c>
      <c r="BS221" s="280" t="s">
        <v>17</v>
      </c>
      <c r="BT221" s="281" t="s">
        <v>18</v>
      </c>
      <c r="BX221" s="280" t="s">
        <v>17</v>
      </c>
      <c r="BY221" s="281" t="s">
        <v>18</v>
      </c>
      <c r="CC221" s="280" t="s">
        <v>17</v>
      </c>
      <c r="CD221" s="281" t="s">
        <v>18</v>
      </c>
      <c r="CH221" s="280" t="s">
        <v>17</v>
      </c>
      <c r="CI221" s="281" t="s">
        <v>18</v>
      </c>
      <c r="CM221" s="280" t="s">
        <v>17</v>
      </c>
      <c r="CN221" s="281" t="s">
        <v>18</v>
      </c>
      <c r="CR221" s="280" t="s">
        <v>17</v>
      </c>
      <c r="CS221" s="281" t="s">
        <v>18</v>
      </c>
      <c r="CW221" s="280" t="s">
        <v>17</v>
      </c>
      <c r="CX221" s="281" t="s">
        <v>18</v>
      </c>
      <c r="DB221" s="280" t="s">
        <v>17</v>
      </c>
      <c r="DC221" s="281" t="s">
        <v>18</v>
      </c>
      <c r="DG221" s="280" t="s">
        <v>17</v>
      </c>
      <c r="DH221" s="281" t="s">
        <v>18</v>
      </c>
      <c r="DL221" s="280" t="s">
        <v>17</v>
      </c>
      <c r="DM221" s="281" t="s">
        <v>18</v>
      </c>
      <c r="DQ221" s="280" t="s">
        <v>17</v>
      </c>
      <c r="DR221" s="281" t="s">
        <v>18</v>
      </c>
      <c r="DT221" s="280" t="s">
        <v>17</v>
      </c>
      <c r="DU221" s="281" t="s">
        <v>18</v>
      </c>
      <c r="DV221" s="280" t="s">
        <v>17</v>
      </c>
      <c r="DW221" s="281" t="s">
        <v>18</v>
      </c>
      <c r="DX221" s="280" t="s">
        <v>17</v>
      </c>
      <c r="DY221" s="281" t="s">
        <v>18</v>
      </c>
    </row>
    <row r="224" spans="1:130" ht="26.4" customHeight="1" x14ac:dyDescent="0.3">
      <c r="I224" s="2"/>
      <c r="J224" s="2"/>
      <c r="L224" s="2"/>
      <c r="N224" s="392"/>
      <c r="O224" s="217"/>
      <c r="P224" s="282"/>
      <c r="Q224" s="83"/>
      <c r="R224" s="22"/>
      <c r="S224" s="380"/>
      <c r="T224" s="206"/>
      <c r="U224" s="282"/>
      <c r="V224" s="83"/>
      <c r="W224" s="22"/>
      <c r="X224" s="392"/>
      <c r="Y224" s="82"/>
      <c r="Z224" s="282"/>
      <c r="AA224" s="83"/>
      <c r="AB224" s="451"/>
      <c r="AC224" s="392"/>
      <c r="AD224" s="82"/>
      <c r="AE224" s="282"/>
      <c r="AF224" s="83"/>
      <c r="AH224" s="392"/>
      <c r="AI224" s="82"/>
      <c r="AJ224" s="282"/>
      <c r="AK224" s="83"/>
      <c r="AM224" s="392"/>
      <c r="AN224" s="82"/>
      <c r="AO224" s="282"/>
      <c r="AP224" s="83"/>
      <c r="AR224" s="392"/>
      <c r="AS224" s="82"/>
      <c r="AT224" s="282"/>
      <c r="AU224" s="83"/>
      <c r="AW224" s="392"/>
      <c r="AX224" s="82"/>
      <c r="AY224" s="282"/>
      <c r="AZ224" s="83"/>
      <c r="BB224" s="392"/>
      <c r="BC224" s="82"/>
      <c r="BD224" s="282"/>
      <c r="BE224" s="83"/>
      <c r="BG224" s="392"/>
      <c r="BH224" s="82"/>
      <c r="BI224" s="282"/>
      <c r="BJ224" s="83"/>
      <c r="BL224" s="392"/>
      <c r="BM224" s="82"/>
      <c r="BN224" s="282"/>
      <c r="BO224" s="83"/>
      <c r="BQ224" s="392"/>
      <c r="BR224" s="82"/>
      <c r="BS224" s="282"/>
      <c r="BT224" s="83"/>
      <c r="BV224" s="392"/>
      <c r="BW224" s="82"/>
      <c r="BX224" s="282"/>
      <c r="BY224" s="83"/>
      <c r="CA224" s="392"/>
      <c r="CB224" s="82"/>
      <c r="CC224" s="282"/>
      <c r="CD224" s="83"/>
      <c r="CF224" s="392"/>
      <c r="CG224" s="82"/>
      <c r="CH224" s="282"/>
      <c r="CI224" s="83"/>
      <c r="CK224" s="392"/>
      <c r="CL224" s="82"/>
      <c r="CM224" s="282"/>
      <c r="CN224" s="83"/>
      <c r="CP224" s="392"/>
      <c r="CQ224" s="82"/>
      <c r="CR224" s="282"/>
      <c r="CS224" s="83"/>
      <c r="CU224" s="392"/>
      <c r="CV224" s="82"/>
      <c r="CW224" s="282"/>
      <c r="CX224" s="83"/>
      <c r="CZ224" s="392"/>
      <c r="DA224" s="82"/>
      <c r="DB224" s="282"/>
      <c r="DC224" s="83"/>
      <c r="DE224" s="392"/>
      <c r="DF224" s="82"/>
      <c r="DG224" s="282"/>
      <c r="DH224" s="83"/>
      <c r="DJ224" s="392"/>
      <c r="DK224" s="82"/>
      <c r="DL224" s="282"/>
      <c r="DM224" s="83"/>
      <c r="DO224" s="392"/>
      <c r="DP224" s="82"/>
      <c r="DQ224" s="282"/>
      <c r="DR224" s="83"/>
      <c r="DT224" s="605" t="s">
        <v>12</v>
      </c>
      <c r="DU224" s="606"/>
      <c r="DV224" s="605" t="s">
        <v>13</v>
      </c>
      <c r="DW224" s="606"/>
      <c r="DX224" s="603" t="s">
        <v>14</v>
      </c>
      <c r="DY224" s="604"/>
    </row>
    <row r="225" spans="1:130" ht="15" thickBot="1" x14ac:dyDescent="0.35">
      <c r="I225" s="2"/>
      <c r="J225" s="2"/>
      <c r="L225" s="2"/>
      <c r="N225" s="388" t="s">
        <v>15</v>
      </c>
      <c r="O225" s="211" t="s">
        <v>16</v>
      </c>
      <c r="P225" s="31" t="s">
        <v>17</v>
      </c>
      <c r="Q225" s="32" t="s">
        <v>18</v>
      </c>
      <c r="R225" s="22"/>
      <c r="S225" s="30" t="s">
        <v>15</v>
      </c>
      <c r="T225" s="31" t="s">
        <v>16</v>
      </c>
      <c r="U225" s="31" t="s">
        <v>17</v>
      </c>
      <c r="V225" s="32" t="s">
        <v>18</v>
      </c>
      <c r="W225" s="22"/>
      <c r="X225" s="388" t="s">
        <v>15</v>
      </c>
      <c r="Y225" s="31" t="s">
        <v>16</v>
      </c>
      <c r="Z225" s="31" t="s">
        <v>17</v>
      </c>
      <c r="AA225" s="32" t="s">
        <v>18</v>
      </c>
      <c r="AB225" s="451"/>
      <c r="AC225" s="388" t="s">
        <v>15</v>
      </c>
      <c r="AD225" s="31" t="s">
        <v>16</v>
      </c>
      <c r="AE225" s="31" t="s">
        <v>17</v>
      </c>
      <c r="AF225" s="32" t="s">
        <v>18</v>
      </c>
      <c r="AH225" s="388" t="s">
        <v>15</v>
      </c>
      <c r="AI225" s="31" t="s">
        <v>16</v>
      </c>
      <c r="AJ225" s="31" t="s">
        <v>17</v>
      </c>
      <c r="AK225" s="32" t="s">
        <v>18</v>
      </c>
      <c r="AM225" s="388" t="s">
        <v>15</v>
      </c>
      <c r="AN225" s="31" t="s">
        <v>16</v>
      </c>
      <c r="AO225" s="31" t="s">
        <v>17</v>
      </c>
      <c r="AP225" s="32" t="s">
        <v>18</v>
      </c>
      <c r="AR225" s="388" t="s">
        <v>15</v>
      </c>
      <c r="AS225" s="31" t="s">
        <v>16</v>
      </c>
      <c r="AT225" s="31" t="s">
        <v>17</v>
      </c>
      <c r="AU225" s="32" t="s">
        <v>18</v>
      </c>
      <c r="AW225" s="388" t="s">
        <v>15</v>
      </c>
      <c r="AX225" s="31" t="s">
        <v>16</v>
      </c>
      <c r="AY225" s="31" t="s">
        <v>17</v>
      </c>
      <c r="AZ225" s="32" t="s">
        <v>18</v>
      </c>
      <c r="BB225" s="388" t="s">
        <v>15</v>
      </c>
      <c r="BC225" s="31" t="s">
        <v>16</v>
      </c>
      <c r="BD225" s="31" t="s">
        <v>17</v>
      </c>
      <c r="BE225" s="32" t="s">
        <v>18</v>
      </c>
      <c r="BG225" s="388" t="s">
        <v>15</v>
      </c>
      <c r="BH225" s="31" t="s">
        <v>16</v>
      </c>
      <c r="BI225" s="31" t="s">
        <v>17</v>
      </c>
      <c r="BJ225" s="32" t="s">
        <v>18</v>
      </c>
      <c r="BL225" s="388" t="s">
        <v>15</v>
      </c>
      <c r="BM225" s="31" t="s">
        <v>16</v>
      </c>
      <c r="BN225" s="31" t="s">
        <v>17</v>
      </c>
      <c r="BO225" s="32" t="s">
        <v>18</v>
      </c>
      <c r="BQ225" s="388" t="s">
        <v>15</v>
      </c>
      <c r="BR225" s="31" t="s">
        <v>16</v>
      </c>
      <c r="BS225" s="31" t="s">
        <v>17</v>
      </c>
      <c r="BT225" s="32" t="s">
        <v>18</v>
      </c>
      <c r="BV225" s="388" t="s">
        <v>15</v>
      </c>
      <c r="BW225" s="31" t="s">
        <v>16</v>
      </c>
      <c r="BX225" s="31" t="s">
        <v>17</v>
      </c>
      <c r="BY225" s="32" t="s">
        <v>18</v>
      </c>
      <c r="CA225" s="388" t="s">
        <v>15</v>
      </c>
      <c r="CB225" s="31" t="s">
        <v>16</v>
      </c>
      <c r="CC225" s="31" t="s">
        <v>17</v>
      </c>
      <c r="CD225" s="32" t="s">
        <v>18</v>
      </c>
      <c r="CF225" s="388" t="s">
        <v>15</v>
      </c>
      <c r="CG225" s="31" t="s">
        <v>16</v>
      </c>
      <c r="CH225" s="31" t="s">
        <v>17</v>
      </c>
      <c r="CI225" s="32" t="s">
        <v>18</v>
      </c>
      <c r="CK225" s="388" t="s">
        <v>15</v>
      </c>
      <c r="CL225" s="31" t="s">
        <v>16</v>
      </c>
      <c r="CM225" s="31" t="s">
        <v>17</v>
      </c>
      <c r="CN225" s="32" t="s">
        <v>18</v>
      </c>
      <c r="CP225" s="388" t="s">
        <v>15</v>
      </c>
      <c r="CQ225" s="31" t="s">
        <v>16</v>
      </c>
      <c r="CR225" s="31" t="s">
        <v>17</v>
      </c>
      <c r="CS225" s="32" t="s">
        <v>18</v>
      </c>
      <c r="CU225" s="388" t="s">
        <v>15</v>
      </c>
      <c r="CV225" s="31" t="s">
        <v>16</v>
      </c>
      <c r="CW225" s="31" t="s">
        <v>17</v>
      </c>
      <c r="CX225" s="32" t="s">
        <v>18</v>
      </c>
      <c r="CZ225" s="388" t="s">
        <v>15</v>
      </c>
      <c r="DA225" s="31" t="s">
        <v>16</v>
      </c>
      <c r="DB225" s="31" t="s">
        <v>17</v>
      </c>
      <c r="DC225" s="32" t="s">
        <v>18</v>
      </c>
      <c r="DE225" s="388" t="s">
        <v>15</v>
      </c>
      <c r="DF225" s="31" t="s">
        <v>16</v>
      </c>
      <c r="DG225" s="31" t="s">
        <v>17</v>
      </c>
      <c r="DH225" s="32" t="s">
        <v>18</v>
      </c>
      <c r="DJ225" s="388" t="s">
        <v>15</v>
      </c>
      <c r="DK225" s="31" t="s">
        <v>16</v>
      </c>
      <c r="DL225" s="31" t="s">
        <v>17</v>
      </c>
      <c r="DM225" s="32" t="s">
        <v>18</v>
      </c>
      <c r="DO225" s="388" t="s">
        <v>15</v>
      </c>
      <c r="DP225" s="31" t="s">
        <v>16</v>
      </c>
      <c r="DQ225" s="31" t="s">
        <v>17</v>
      </c>
      <c r="DR225" s="32" t="s">
        <v>18</v>
      </c>
      <c r="DT225" s="250" t="s">
        <v>17</v>
      </c>
      <c r="DU225" s="251" t="s">
        <v>18</v>
      </c>
      <c r="DV225" s="250" t="s">
        <v>17</v>
      </c>
      <c r="DW225" s="252" t="s">
        <v>18</v>
      </c>
      <c r="DX225" s="253" t="s">
        <v>17</v>
      </c>
      <c r="DY225" s="252" t="s">
        <v>18</v>
      </c>
    </row>
    <row r="226" spans="1:130" s="33" customFormat="1" ht="27" customHeight="1" thickBot="1" x14ac:dyDescent="0.35">
      <c r="B226" s="254" t="s">
        <v>107</v>
      </c>
      <c r="C226" s="255" t="s">
        <v>55</v>
      </c>
      <c r="D226" s="444"/>
      <c r="E226" s="283" t="s">
        <v>21</v>
      </c>
      <c r="F226" s="257" t="s">
        <v>22</v>
      </c>
      <c r="G226" s="257"/>
      <c r="H226" s="257" t="s">
        <v>23</v>
      </c>
      <c r="I226" s="257" t="s">
        <v>24</v>
      </c>
      <c r="J226" s="257" t="s">
        <v>25</v>
      </c>
      <c r="K226" s="258" t="s">
        <v>26</v>
      </c>
      <c r="L226" s="259" t="s">
        <v>27</v>
      </c>
      <c r="N226" s="389"/>
      <c r="O226" s="212"/>
      <c r="P226" s="35"/>
      <c r="Q226" s="36"/>
      <c r="R226" s="37"/>
      <c r="S226" s="34"/>
      <c r="T226" s="35"/>
      <c r="U226" s="35"/>
      <c r="V226" s="36"/>
      <c r="W226" s="37"/>
      <c r="X226" s="389"/>
      <c r="Y226" s="35"/>
      <c r="Z226" s="35"/>
      <c r="AA226" s="36"/>
      <c r="AB226" s="37"/>
      <c r="AC226" s="389"/>
      <c r="AD226" s="35"/>
      <c r="AE226" s="35"/>
      <c r="AF226" s="36"/>
      <c r="AH226" s="389"/>
      <c r="AI226" s="35"/>
      <c r="AJ226" s="35"/>
      <c r="AK226" s="36"/>
      <c r="AM226" s="389"/>
      <c r="AN226" s="35"/>
      <c r="AO226" s="35"/>
      <c r="AP226" s="36"/>
      <c r="AR226" s="389"/>
      <c r="AS226" s="35"/>
      <c r="AT226" s="35"/>
      <c r="AU226" s="36"/>
      <c r="AW226" s="389"/>
      <c r="AX226" s="35"/>
      <c r="AY226" s="35"/>
      <c r="AZ226" s="36"/>
      <c r="BB226" s="389"/>
      <c r="BC226" s="35"/>
      <c r="BD226" s="35"/>
      <c r="BE226" s="36"/>
      <c r="BG226" s="389"/>
      <c r="BH226" s="35"/>
      <c r="BI226" s="35"/>
      <c r="BJ226" s="36"/>
      <c r="BL226" s="389"/>
      <c r="BM226" s="35"/>
      <c r="BN226" s="35"/>
      <c r="BO226" s="36"/>
      <c r="BQ226" s="389"/>
      <c r="BR226" s="35"/>
      <c r="BS226" s="35"/>
      <c r="BT226" s="36"/>
      <c r="BV226" s="389"/>
      <c r="BW226" s="35"/>
      <c r="BX226" s="35"/>
      <c r="BY226" s="36"/>
      <c r="CA226" s="389"/>
      <c r="CB226" s="35"/>
      <c r="CC226" s="35"/>
      <c r="CD226" s="36"/>
      <c r="CF226" s="389"/>
      <c r="CG226" s="35"/>
      <c r="CH226" s="35"/>
      <c r="CI226" s="36"/>
      <c r="CK226" s="389"/>
      <c r="CL226" s="35"/>
      <c r="CM226" s="35"/>
      <c r="CN226" s="36"/>
      <c r="CP226" s="389"/>
      <c r="CQ226" s="35"/>
      <c r="CR226" s="35"/>
      <c r="CS226" s="36"/>
      <c r="CU226" s="389"/>
      <c r="CV226" s="35"/>
      <c r="CW226" s="35"/>
      <c r="CX226" s="36"/>
      <c r="CZ226" s="389"/>
      <c r="DA226" s="35"/>
      <c r="DB226" s="35"/>
      <c r="DC226" s="36"/>
      <c r="DE226" s="389"/>
      <c r="DF226" s="35"/>
      <c r="DG226" s="35"/>
      <c r="DH226" s="36"/>
      <c r="DJ226" s="389"/>
      <c r="DK226" s="35"/>
      <c r="DL226" s="35"/>
      <c r="DM226" s="36"/>
      <c r="DO226" s="389"/>
      <c r="DP226" s="35"/>
      <c r="DQ226" s="35"/>
      <c r="DR226" s="36"/>
      <c r="DT226" s="34"/>
      <c r="DU226" s="36"/>
      <c r="DV226" s="38"/>
      <c r="DW226" s="36"/>
      <c r="DX226" s="38"/>
      <c r="DY226" s="39"/>
      <c r="DZ226" s="309" t="str">
        <f t="shared" ref="DZ226:DZ238" si="655">B226</f>
        <v>Others 3</v>
      </c>
    </row>
    <row r="227" spans="1:130" ht="18" customHeight="1" x14ac:dyDescent="0.3">
      <c r="B227" s="317"/>
      <c r="C227" s="317"/>
      <c r="D227" s="317"/>
      <c r="E227" s="239"/>
      <c r="F227" s="263"/>
      <c r="G227" s="263"/>
      <c r="H227" s="263"/>
      <c r="I227" s="56"/>
      <c r="J227" s="56"/>
      <c r="K227" s="265"/>
      <c r="L227" s="264"/>
      <c r="M227" s="57"/>
      <c r="N227" s="394"/>
      <c r="O227" s="214"/>
      <c r="P227" s="8">
        <f t="shared" ref="P227:P238" si="656">$E227*N227*O227</f>
        <v>0</v>
      </c>
      <c r="Q227" s="8">
        <f t="shared" ref="Q227:Q238" si="657">P227/$I$3</f>
        <v>0</v>
      </c>
      <c r="S227" s="201">
        <f t="shared" ref="S227:T238" si="658">N227</f>
        <v>0</v>
      </c>
      <c r="T227" s="201">
        <f t="shared" si="658"/>
        <v>0</v>
      </c>
      <c r="U227" s="8">
        <f t="shared" ref="U227:U234" si="659">$E227*S227*T227</f>
        <v>0</v>
      </c>
      <c r="V227" s="8">
        <f t="shared" ref="V227:V238" si="660">U227/$I$3</f>
        <v>0</v>
      </c>
      <c r="X227" s="375">
        <f t="shared" ref="X227:Y238" si="661">S227</f>
        <v>0</v>
      </c>
      <c r="Y227" s="201">
        <f t="shared" si="661"/>
        <v>0</v>
      </c>
      <c r="Z227" s="8">
        <f t="shared" ref="Z227:Z238" si="662">$E227*X227*Y227</f>
        <v>0</v>
      </c>
      <c r="AA227" s="8">
        <f t="shared" ref="AA227:AA238" si="663">Z227/$I$3</f>
        <v>0</v>
      </c>
      <c r="AC227" s="375">
        <f t="shared" ref="AC227:AD238" si="664">X227</f>
        <v>0</v>
      </c>
      <c r="AD227" s="201">
        <f t="shared" si="664"/>
        <v>0</v>
      </c>
      <c r="AE227" s="8">
        <f t="shared" ref="AE227:AE238" si="665">$E227*AC227*AD227</f>
        <v>0</v>
      </c>
      <c r="AF227" s="8">
        <f t="shared" ref="AF227:AF238" si="666">AE227/$I$3</f>
        <v>0</v>
      </c>
      <c r="AH227" s="375">
        <f t="shared" ref="AH227:AI238" si="667">AC227</f>
        <v>0</v>
      </c>
      <c r="AI227" s="201">
        <f t="shared" si="667"/>
        <v>0</v>
      </c>
      <c r="AJ227" s="8">
        <f t="shared" ref="AJ227:AJ238" si="668">$E227*AH227*AI227</f>
        <v>0</v>
      </c>
      <c r="AK227" s="8">
        <f t="shared" ref="AK227:AK238" si="669">AJ227/$I$3</f>
        <v>0</v>
      </c>
      <c r="AM227" s="375">
        <f t="shared" ref="AM227:AN238" si="670">AH227</f>
        <v>0</v>
      </c>
      <c r="AN227" s="201">
        <f t="shared" si="670"/>
        <v>0</v>
      </c>
      <c r="AO227" s="8">
        <f t="shared" ref="AO227:AO238" si="671">$E227*AM227*AN227</f>
        <v>0</v>
      </c>
      <c r="AP227" s="8">
        <f t="shared" ref="AP227:AP238" si="672">AO227/$I$3</f>
        <v>0</v>
      </c>
      <c r="AR227" s="375">
        <f t="shared" ref="AR227:AS238" si="673">AM227</f>
        <v>0</v>
      </c>
      <c r="AS227" s="201">
        <f t="shared" si="673"/>
        <v>0</v>
      </c>
      <c r="AT227" s="8">
        <f t="shared" ref="AT227:AT238" si="674">$E227*AR227*AS227</f>
        <v>0</v>
      </c>
      <c r="AU227" s="8">
        <f t="shared" ref="AU227:AU238" si="675">AT227/$I$3</f>
        <v>0</v>
      </c>
      <c r="AW227" s="375">
        <f t="shared" ref="AW227:AX238" si="676">AR227</f>
        <v>0</v>
      </c>
      <c r="AX227" s="201">
        <f t="shared" si="676"/>
        <v>0</v>
      </c>
      <c r="AY227" s="8">
        <f t="shared" ref="AY227:AY238" si="677">$E227*AW227*AX227</f>
        <v>0</v>
      </c>
      <c r="AZ227" s="8">
        <f t="shared" ref="AZ227:AZ238" si="678">AY227/$I$3</f>
        <v>0</v>
      </c>
      <c r="BB227" s="375">
        <f t="shared" ref="BB227:BC238" si="679">AW227</f>
        <v>0</v>
      </c>
      <c r="BC227" s="201">
        <f t="shared" si="679"/>
        <v>0</v>
      </c>
      <c r="BD227" s="8">
        <f t="shared" ref="BD227:BD238" si="680">$E227*BB227*BC227</f>
        <v>0</v>
      </c>
      <c r="BE227" s="8">
        <f t="shared" ref="BE227:BE238" si="681">BD227/$I$3</f>
        <v>0</v>
      </c>
      <c r="BG227" s="375">
        <f t="shared" ref="BG227:BH238" si="682">BB227</f>
        <v>0</v>
      </c>
      <c r="BH227" s="201">
        <f t="shared" si="682"/>
        <v>0</v>
      </c>
      <c r="BI227" s="8">
        <f t="shared" ref="BI227:BI238" si="683">$E227*BG227*BH227</f>
        <v>0</v>
      </c>
      <c r="BJ227" s="8">
        <f t="shared" ref="BJ227:BJ238" si="684">BI227/$I$3</f>
        <v>0</v>
      </c>
      <c r="BL227" s="375">
        <f t="shared" ref="BL227:BM238" si="685">BG227</f>
        <v>0</v>
      </c>
      <c r="BM227" s="201">
        <f t="shared" si="685"/>
        <v>0</v>
      </c>
      <c r="BN227" s="8">
        <f t="shared" ref="BN227:BN238" si="686">$E227*BL227*BM227</f>
        <v>0</v>
      </c>
      <c r="BO227" s="8">
        <f t="shared" ref="BO227:BO238" si="687">BN227/$I$3</f>
        <v>0</v>
      </c>
      <c r="BQ227" s="375">
        <f t="shared" ref="BQ227:BR238" si="688">BL227</f>
        <v>0</v>
      </c>
      <c r="BR227" s="201">
        <f t="shared" si="688"/>
        <v>0</v>
      </c>
      <c r="BS227" s="8">
        <f t="shared" ref="BS227:BS238" si="689">$E227*BQ227*BR227</f>
        <v>0</v>
      </c>
      <c r="BT227" s="8">
        <f t="shared" ref="BT227:BT238" si="690">BS227/$I$3</f>
        <v>0</v>
      </c>
      <c r="BV227" s="375">
        <f t="shared" ref="BV227:BW238" si="691">BQ227</f>
        <v>0</v>
      </c>
      <c r="BW227" s="201">
        <f t="shared" si="691"/>
        <v>0</v>
      </c>
      <c r="BX227" s="8">
        <f t="shared" ref="BX227:BX238" si="692">$E227*BV227*BW227</f>
        <v>0</v>
      </c>
      <c r="BY227" s="8">
        <f t="shared" ref="BY227:BY238" si="693">BX227/$I$3</f>
        <v>0</v>
      </c>
      <c r="CA227" s="375">
        <f t="shared" ref="CA227:CB238" si="694">BV227</f>
        <v>0</v>
      </c>
      <c r="CB227" s="201">
        <f t="shared" si="694"/>
        <v>0</v>
      </c>
      <c r="CC227" s="8">
        <f t="shared" ref="CC227:CC238" si="695">$E227*CA227*CB227</f>
        <v>0</v>
      </c>
      <c r="CD227" s="8">
        <f t="shared" ref="CD227:CD238" si="696">CC227/$I$3</f>
        <v>0</v>
      </c>
      <c r="CF227" s="375">
        <f t="shared" ref="CF227:CG238" si="697">CA227</f>
        <v>0</v>
      </c>
      <c r="CG227" s="201">
        <f t="shared" si="697"/>
        <v>0</v>
      </c>
      <c r="CH227" s="8">
        <f t="shared" ref="CH227:CH238" si="698">$E227*CF227*CG227</f>
        <v>0</v>
      </c>
      <c r="CI227" s="8">
        <f t="shared" ref="CI227:CI238" si="699">CH227/$I$3</f>
        <v>0</v>
      </c>
      <c r="CK227" s="375">
        <f t="shared" ref="CK227:CL238" si="700">CF227</f>
        <v>0</v>
      </c>
      <c r="CL227" s="201">
        <f t="shared" si="700"/>
        <v>0</v>
      </c>
      <c r="CM227" s="8">
        <f t="shared" ref="CM227:CM238" si="701">$E227*CK227*CL227</f>
        <v>0</v>
      </c>
      <c r="CN227" s="8">
        <f t="shared" ref="CN227:CN238" si="702">CM227/$I$3</f>
        <v>0</v>
      </c>
      <c r="CP227" s="375">
        <f t="shared" ref="CP227:CQ238" si="703">CK227</f>
        <v>0</v>
      </c>
      <c r="CQ227" s="201">
        <f t="shared" si="703"/>
        <v>0</v>
      </c>
      <c r="CR227" s="8">
        <f t="shared" ref="CR227:CR238" si="704">$E227*CP227*CQ227</f>
        <v>0</v>
      </c>
      <c r="CS227" s="8">
        <f t="shared" ref="CS227:CS238" si="705">CR227/$I$3</f>
        <v>0</v>
      </c>
      <c r="CU227" s="375">
        <f t="shared" ref="CU227:CV238" si="706">CP227</f>
        <v>0</v>
      </c>
      <c r="CV227" s="201">
        <f t="shared" si="706"/>
        <v>0</v>
      </c>
      <c r="CW227" s="8">
        <f t="shared" ref="CW227:CW238" si="707">$E227*CU227*CV227</f>
        <v>0</v>
      </c>
      <c r="CX227" s="8">
        <f t="shared" ref="CX227:CX238" si="708">CW227/$I$3</f>
        <v>0</v>
      </c>
      <c r="CZ227" s="375">
        <f t="shared" ref="CZ227:DA238" si="709">CU227</f>
        <v>0</v>
      </c>
      <c r="DA227" s="201">
        <f t="shared" si="709"/>
        <v>0</v>
      </c>
      <c r="DB227" s="8">
        <f t="shared" ref="DB227:DB238" si="710">$E227*CZ227*DA227</f>
        <v>0</v>
      </c>
      <c r="DC227" s="8">
        <f t="shared" ref="DC227:DC238" si="711">DB227/$I$3</f>
        <v>0</v>
      </c>
      <c r="DE227" s="375">
        <f t="shared" ref="DE227:DF238" si="712">CZ227</f>
        <v>0</v>
      </c>
      <c r="DF227" s="201">
        <f t="shared" si="712"/>
        <v>0</v>
      </c>
      <c r="DG227" s="8">
        <f t="shared" ref="DG227:DG238" si="713">$E227*DE227*DF227</f>
        <v>0</v>
      </c>
      <c r="DH227" s="8">
        <f t="shared" ref="DH227:DH238" si="714">DG227/$I$3</f>
        <v>0</v>
      </c>
      <c r="DJ227" s="375">
        <f t="shared" ref="DJ227:DK238" si="715">DE227</f>
        <v>0</v>
      </c>
      <c r="DK227" s="201">
        <f t="shared" si="715"/>
        <v>0</v>
      </c>
      <c r="DL227" s="8">
        <f t="shared" ref="DL227:DL238" si="716">$E227*DJ227*DK227</f>
        <v>0</v>
      </c>
      <c r="DM227" s="8">
        <f t="shared" ref="DM227:DM238" si="717">DL227/$I$3</f>
        <v>0</v>
      </c>
      <c r="DO227" s="375">
        <f t="shared" ref="DO227:DP238" si="718">DJ227</f>
        <v>0</v>
      </c>
      <c r="DP227" s="201">
        <f t="shared" si="718"/>
        <v>0</v>
      </c>
      <c r="DQ227" s="8">
        <f t="shared" ref="DQ227:DQ238" si="719">$E227*DO227*DP227</f>
        <v>0</v>
      </c>
      <c r="DR227" s="8">
        <f t="shared" ref="DR227:DR238" si="720">DQ227/$I$3</f>
        <v>0</v>
      </c>
      <c r="DT227" s="51">
        <f t="shared" ref="DT227:DT237" si="721">P227+U227+Z227+AE227+AJ227+AO227+AT227+AY227+BD227+BI227+BN227+BS227+BX227+CC227+CH227+CM227+CR227+CW227+DB227+DG227+DL227+DQ227</f>
        <v>0</v>
      </c>
      <c r="DU227" s="50">
        <f t="shared" ref="DU227:DU238" si="722">+DT227/$I$3</f>
        <v>0</v>
      </c>
      <c r="DV227" s="51">
        <v>0</v>
      </c>
      <c r="DW227" s="50">
        <f t="shared" ref="DW227:DW238" si="723">+DV227/$I$3</f>
        <v>0</v>
      </c>
      <c r="DX227" s="51">
        <f>+DT227+DV227</f>
        <v>0</v>
      </c>
      <c r="DY227" s="53">
        <f t="shared" ref="DY227:DY238" si="724">+DU227+DW227</f>
        <v>0</v>
      </c>
      <c r="DZ227" s="307">
        <f t="shared" si="655"/>
        <v>0</v>
      </c>
    </row>
    <row r="228" spans="1:130" ht="18" customHeight="1" x14ac:dyDescent="0.3">
      <c r="B228" s="6"/>
      <c r="C228" s="317"/>
      <c r="D228" s="317"/>
      <c r="E228" s="239"/>
      <c r="F228" s="263"/>
      <c r="G228" s="263"/>
      <c r="H228" s="263"/>
      <c r="I228" s="56"/>
      <c r="J228" s="56"/>
      <c r="K228" s="265"/>
      <c r="L228" s="264"/>
      <c r="M228" s="57"/>
      <c r="N228" s="394"/>
      <c r="O228" s="214"/>
      <c r="P228" s="8">
        <f t="shared" si="656"/>
        <v>0</v>
      </c>
      <c r="Q228" s="8">
        <f t="shared" si="657"/>
        <v>0</v>
      </c>
      <c r="S228" s="201">
        <f t="shared" si="658"/>
        <v>0</v>
      </c>
      <c r="T228" s="201">
        <f t="shared" si="658"/>
        <v>0</v>
      </c>
      <c r="U228" s="8">
        <f t="shared" si="659"/>
        <v>0</v>
      </c>
      <c r="V228" s="8">
        <f t="shared" si="660"/>
        <v>0</v>
      </c>
      <c r="X228" s="375">
        <f t="shared" si="661"/>
        <v>0</v>
      </c>
      <c r="Y228" s="201">
        <f t="shared" si="661"/>
        <v>0</v>
      </c>
      <c r="Z228" s="8">
        <f t="shared" si="662"/>
        <v>0</v>
      </c>
      <c r="AA228" s="8">
        <f t="shared" si="663"/>
        <v>0</v>
      </c>
      <c r="AC228" s="375">
        <f t="shared" si="664"/>
        <v>0</v>
      </c>
      <c r="AD228" s="201">
        <f t="shared" si="664"/>
        <v>0</v>
      </c>
      <c r="AE228" s="8">
        <f t="shared" si="665"/>
        <v>0</v>
      </c>
      <c r="AF228" s="8">
        <f t="shared" si="666"/>
        <v>0</v>
      </c>
      <c r="AH228" s="375">
        <f t="shared" si="667"/>
        <v>0</v>
      </c>
      <c r="AI228" s="201">
        <f t="shared" si="667"/>
        <v>0</v>
      </c>
      <c r="AJ228" s="8">
        <f t="shared" si="668"/>
        <v>0</v>
      </c>
      <c r="AK228" s="8">
        <f t="shared" si="669"/>
        <v>0</v>
      </c>
      <c r="AM228" s="375">
        <f t="shared" si="670"/>
        <v>0</v>
      </c>
      <c r="AN228" s="201">
        <f t="shared" si="670"/>
        <v>0</v>
      </c>
      <c r="AO228" s="8">
        <f t="shared" si="671"/>
        <v>0</v>
      </c>
      <c r="AP228" s="8">
        <f t="shared" si="672"/>
        <v>0</v>
      </c>
      <c r="AR228" s="375">
        <f t="shared" si="673"/>
        <v>0</v>
      </c>
      <c r="AS228" s="201">
        <f t="shared" si="673"/>
        <v>0</v>
      </c>
      <c r="AT228" s="8">
        <f t="shared" si="674"/>
        <v>0</v>
      </c>
      <c r="AU228" s="8">
        <f t="shared" si="675"/>
        <v>0</v>
      </c>
      <c r="AW228" s="375">
        <f t="shared" si="676"/>
        <v>0</v>
      </c>
      <c r="AX228" s="201">
        <f t="shared" si="676"/>
        <v>0</v>
      </c>
      <c r="AY228" s="8">
        <f t="shared" si="677"/>
        <v>0</v>
      </c>
      <c r="AZ228" s="8">
        <f t="shared" si="678"/>
        <v>0</v>
      </c>
      <c r="BB228" s="375">
        <f t="shared" si="679"/>
        <v>0</v>
      </c>
      <c r="BC228" s="201">
        <f t="shared" si="679"/>
        <v>0</v>
      </c>
      <c r="BD228" s="8">
        <f t="shared" si="680"/>
        <v>0</v>
      </c>
      <c r="BE228" s="8">
        <f t="shared" si="681"/>
        <v>0</v>
      </c>
      <c r="BG228" s="375">
        <f t="shared" si="682"/>
        <v>0</v>
      </c>
      <c r="BH228" s="201">
        <f t="shared" si="682"/>
        <v>0</v>
      </c>
      <c r="BI228" s="8">
        <f t="shared" si="683"/>
        <v>0</v>
      </c>
      <c r="BJ228" s="8">
        <f t="shared" si="684"/>
        <v>0</v>
      </c>
      <c r="BL228" s="375">
        <f t="shared" si="685"/>
        <v>0</v>
      </c>
      <c r="BM228" s="201">
        <f t="shared" si="685"/>
        <v>0</v>
      </c>
      <c r="BN228" s="8">
        <f t="shared" si="686"/>
        <v>0</v>
      </c>
      <c r="BO228" s="8">
        <f t="shared" si="687"/>
        <v>0</v>
      </c>
      <c r="BQ228" s="375">
        <f t="shared" si="688"/>
        <v>0</v>
      </c>
      <c r="BR228" s="201">
        <f t="shared" si="688"/>
        <v>0</v>
      </c>
      <c r="BS228" s="8">
        <f t="shared" si="689"/>
        <v>0</v>
      </c>
      <c r="BT228" s="8">
        <f t="shared" si="690"/>
        <v>0</v>
      </c>
      <c r="BV228" s="375">
        <f t="shared" si="691"/>
        <v>0</v>
      </c>
      <c r="BW228" s="201">
        <f t="shared" si="691"/>
        <v>0</v>
      </c>
      <c r="BX228" s="8">
        <f t="shared" si="692"/>
        <v>0</v>
      </c>
      <c r="BY228" s="8">
        <f t="shared" si="693"/>
        <v>0</v>
      </c>
      <c r="CA228" s="375">
        <f t="shared" si="694"/>
        <v>0</v>
      </c>
      <c r="CB228" s="201">
        <f t="shared" si="694"/>
        <v>0</v>
      </c>
      <c r="CC228" s="8">
        <f t="shared" si="695"/>
        <v>0</v>
      </c>
      <c r="CD228" s="8">
        <f t="shared" si="696"/>
        <v>0</v>
      </c>
      <c r="CF228" s="375">
        <f t="shared" si="697"/>
        <v>0</v>
      </c>
      <c r="CG228" s="201">
        <f t="shared" si="697"/>
        <v>0</v>
      </c>
      <c r="CH228" s="8">
        <f t="shared" si="698"/>
        <v>0</v>
      </c>
      <c r="CI228" s="8">
        <f t="shared" si="699"/>
        <v>0</v>
      </c>
      <c r="CK228" s="375">
        <f t="shared" si="700"/>
        <v>0</v>
      </c>
      <c r="CL228" s="201">
        <f t="shared" si="700"/>
        <v>0</v>
      </c>
      <c r="CM228" s="8">
        <f t="shared" si="701"/>
        <v>0</v>
      </c>
      <c r="CN228" s="8">
        <f t="shared" si="702"/>
        <v>0</v>
      </c>
      <c r="CP228" s="375">
        <f t="shared" si="703"/>
        <v>0</v>
      </c>
      <c r="CQ228" s="201">
        <f t="shared" si="703"/>
        <v>0</v>
      </c>
      <c r="CR228" s="8">
        <f t="shared" si="704"/>
        <v>0</v>
      </c>
      <c r="CS228" s="8">
        <f t="shared" si="705"/>
        <v>0</v>
      </c>
      <c r="CU228" s="375">
        <f t="shared" si="706"/>
        <v>0</v>
      </c>
      <c r="CV228" s="201">
        <f t="shared" si="706"/>
        <v>0</v>
      </c>
      <c r="CW228" s="8">
        <f t="shared" si="707"/>
        <v>0</v>
      </c>
      <c r="CX228" s="8">
        <f t="shared" si="708"/>
        <v>0</v>
      </c>
      <c r="CZ228" s="375">
        <f t="shared" si="709"/>
        <v>0</v>
      </c>
      <c r="DA228" s="201">
        <f t="shared" si="709"/>
        <v>0</v>
      </c>
      <c r="DB228" s="8">
        <f t="shared" si="710"/>
        <v>0</v>
      </c>
      <c r="DC228" s="8">
        <f t="shared" si="711"/>
        <v>0</v>
      </c>
      <c r="DE228" s="375">
        <f t="shared" si="712"/>
        <v>0</v>
      </c>
      <c r="DF228" s="201">
        <f t="shared" si="712"/>
        <v>0</v>
      </c>
      <c r="DG228" s="8">
        <f t="shared" si="713"/>
        <v>0</v>
      </c>
      <c r="DH228" s="8">
        <f t="shared" si="714"/>
        <v>0</v>
      </c>
      <c r="DJ228" s="375">
        <f t="shared" si="715"/>
        <v>0</v>
      </c>
      <c r="DK228" s="201">
        <f t="shared" si="715"/>
        <v>0</v>
      </c>
      <c r="DL228" s="8">
        <f t="shared" si="716"/>
        <v>0</v>
      </c>
      <c r="DM228" s="8">
        <f t="shared" si="717"/>
        <v>0</v>
      </c>
      <c r="DO228" s="375">
        <f t="shared" si="718"/>
        <v>0</v>
      </c>
      <c r="DP228" s="201">
        <f t="shared" si="718"/>
        <v>0</v>
      </c>
      <c r="DQ228" s="8">
        <f t="shared" si="719"/>
        <v>0</v>
      </c>
      <c r="DR228" s="8">
        <f t="shared" si="720"/>
        <v>0</v>
      </c>
      <c r="DT228" s="51">
        <f t="shared" si="721"/>
        <v>0</v>
      </c>
      <c r="DU228" s="50">
        <f t="shared" si="722"/>
        <v>0</v>
      </c>
      <c r="DV228" s="51">
        <v>0</v>
      </c>
      <c r="DW228" s="50">
        <f t="shared" si="723"/>
        <v>0</v>
      </c>
      <c r="DX228" s="51">
        <f>+DT228+DV228</f>
        <v>0</v>
      </c>
      <c r="DY228" s="52">
        <f t="shared" si="724"/>
        <v>0</v>
      </c>
      <c r="DZ228" s="307">
        <f t="shared" si="655"/>
        <v>0</v>
      </c>
    </row>
    <row r="229" spans="1:130" ht="18" customHeight="1" x14ac:dyDescent="0.3">
      <c r="B229" s="319"/>
      <c r="C229" s="320"/>
      <c r="D229" s="320"/>
      <c r="E229" s="240"/>
      <c r="F229" s="263"/>
      <c r="G229" s="274"/>
      <c r="H229" s="274"/>
      <c r="I229" s="58"/>
      <c r="J229" s="56"/>
      <c r="K229" s="265"/>
      <c r="L229" s="264"/>
      <c r="M229" s="57"/>
      <c r="N229" s="394"/>
      <c r="O229" s="214"/>
      <c r="P229" s="8">
        <f t="shared" si="656"/>
        <v>0</v>
      </c>
      <c r="Q229" s="8">
        <f t="shared" si="657"/>
        <v>0</v>
      </c>
      <c r="S229" s="201">
        <f t="shared" si="658"/>
        <v>0</v>
      </c>
      <c r="T229" s="201">
        <f t="shared" si="658"/>
        <v>0</v>
      </c>
      <c r="U229" s="8">
        <f t="shared" si="659"/>
        <v>0</v>
      </c>
      <c r="V229" s="8">
        <f t="shared" si="660"/>
        <v>0</v>
      </c>
      <c r="X229" s="375">
        <f t="shared" si="661"/>
        <v>0</v>
      </c>
      <c r="Y229" s="201">
        <f t="shared" si="661"/>
        <v>0</v>
      </c>
      <c r="Z229" s="8">
        <f t="shared" si="662"/>
        <v>0</v>
      </c>
      <c r="AA229" s="8">
        <f t="shared" si="663"/>
        <v>0</v>
      </c>
      <c r="AC229" s="375">
        <f t="shared" si="664"/>
        <v>0</v>
      </c>
      <c r="AD229" s="201">
        <f t="shared" si="664"/>
        <v>0</v>
      </c>
      <c r="AE229" s="8">
        <f t="shared" si="665"/>
        <v>0</v>
      </c>
      <c r="AF229" s="8">
        <f t="shared" si="666"/>
        <v>0</v>
      </c>
      <c r="AH229" s="375">
        <f t="shared" si="667"/>
        <v>0</v>
      </c>
      <c r="AI229" s="201">
        <f t="shared" si="667"/>
        <v>0</v>
      </c>
      <c r="AJ229" s="8">
        <f t="shared" si="668"/>
        <v>0</v>
      </c>
      <c r="AK229" s="8">
        <f t="shared" si="669"/>
        <v>0</v>
      </c>
      <c r="AM229" s="375">
        <f t="shared" si="670"/>
        <v>0</v>
      </c>
      <c r="AN229" s="201">
        <f t="shared" si="670"/>
        <v>0</v>
      </c>
      <c r="AO229" s="8">
        <f t="shared" si="671"/>
        <v>0</v>
      </c>
      <c r="AP229" s="8">
        <f t="shared" si="672"/>
        <v>0</v>
      </c>
      <c r="AR229" s="375">
        <f t="shared" si="673"/>
        <v>0</v>
      </c>
      <c r="AS229" s="201">
        <f t="shared" si="673"/>
        <v>0</v>
      </c>
      <c r="AT229" s="8">
        <f t="shared" si="674"/>
        <v>0</v>
      </c>
      <c r="AU229" s="8">
        <f t="shared" si="675"/>
        <v>0</v>
      </c>
      <c r="AW229" s="375">
        <f t="shared" si="676"/>
        <v>0</v>
      </c>
      <c r="AX229" s="201">
        <f t="shared" si="676"/>
        <v>0</v>
      </c>
      <c r="AY229" s="8">
        <f t="shared" si="677"/>
        <v>0</v>
      </c>
      <c r="AZ229" s="8">
        <f t="shared" si="678"/>
        <v>0</v>
      </c>
      <c r="BB229" s="375">
        <f t="shared" si="679"/>
        <v>0</v>
      </c>
      <c r="BC229" s="201">
        <f t="shared" si="679"/>
        <v>0</v>
      </c>
      <c r="BD229" s="8">
        <f t="shared" si="680"/>
        <v>0</v>
      </c>
      <c r="BE229" s="8">
        <f t="shared" si="681"/>
        <v>0</v>
      </c>
      <c r="BG229" s="375">
        <f t="shared" si="682"/>
        <v>0</v>
      </c>
      <c r="BH229" s="201">
        <f t="shared" si="682"/>
        <v>0</v>
      </c>
      <c r="BI229" s="8">
        <f t="shared" si="683"/>
        <v>0</v>
      </c>
      <c r="BJ229" s="8">
        <f t="shared" si="684"/>
        <v>0</v>
      </c>
      <c r="BL229" s="375">
        <f t="shared" si="685"/>
        <v>0</v>
      </c>
      <c r="BM229" s="201">
        <f t="shared" si="685"/>
        <v>0</v>
      </c>
      <c r="BN229" s="8">
        <f t="shared" si="686"/>
        <v>0</v>
      </c>
      <c r="BO229" s="8">
        <f t="shared" si="687"/>
        <v>0</v>
      </c>
      <c r="BQ229" s="375">
        <f t="shared" si="688"/>
        <v>0</v>
      </c>
      <c r="BR229" s="201">
        <f t="shared" si="688"/>
        <v>0</v>
      </c>
      <c r="BS229" s="8">
        <f t="shared" si="689"/>
        <v>0</v>
      </c>
      <c r="BT229" s="8">
        <f t="shared" si="690"/>
        <v>0</v>
      </c>
      <c r="BV229" s="375">
        <f t="shared" si="691"/>
        <v>0</v>
      </c>
      <c r="BW229" s="201">
        <f t="shared" si="691"/>
        <v>0</v>
      </c>
      <c r="BX229" s="8">
        <f t="shared" si="692"/>
        <v>0</v>
      </c>
      <c r="BY229" s="8">
        <f t="shared" si="693"/>
        <v>0</v>
      </c>
      <c r="CA229" s="375">
        <f t="shared" si="694"/>
        <v>0</v>
      </c>
      <c r="CB229" s="201">
        <f t="shared" si="694"/>
        <v>0</v>
      </c>
      <c r="CC229" s="8">
        <f t="shared" si="695"/>
        <v>0</v>
      </c>
      <c r="CD229" s="8">
        <f t="shared" si="696"/>
        <v>0</v>
      </c>
      <c r="CF229" s="375">
        <f t="shared" si="697"/>
        <v>0</v>
      </c>
      <c r="CG229" s="201">
        <f t="shared" si="697"/>
        <v>0</v>
      </c>
      <c r="CH229" s="8">
        <f t="shared" si="698"/>
        <v>0</v>
      </c>
      <c r="CI229" s="8">
        <f t="shared" si="699"/>
        <v>0</v>
      </c>
      <c r="CK229" s="375">
        <f t="shared" si="700"/>
        <v>0</v>
      </c>
      <c r="CL229" s="201">
        <f t="shared" si="700"/>
        <v>0</v>
      </c>
      <c r="CM229" s="8">
        <f t="shared" si="701"/>
        <v>0</v>
      </c>
      <c r="CN229" s="8">
        <f t="shared" si="702"/>
        <v>0</v>
      </c>
      <c r="CP229" s="375">
        <f t="shared" si="703"/>
        <v>0</v>
      </c>
      <c r="CQ229" s="201">
        <f t="shared" si="703"/>
        <v>0</v>
      </c>
      <c r="CR229" s="8">
        <f t="shared" si="704"/>
        <v>0</v>
      </c>
      <c r="CS229" s="8">
        <f t="shared" si="705"/>
        <v>0</v>
      </c>
      <c r="CU229" s="375">
        <f t="shared" si="706"/>
        <v>0</v>
      </c>
      <c r="CV229" s="201">
        <f t="shared" si="706"/>
        <v>0</v>
      </c>
      <c r="CW229" s="8">
        <f t="shared" si="707"/>
        <v>0</v>
      </c>
      <c r="CX229" s="8">
        <f t="shared" si="708"/>
        <v>0</v>
      </c>
      <c r="CZ229" s="375">
        <f t="shared" si="709"/>
        <v>0</v>
      </c>
      <c r="DA229" s="201">
        <f t="shared" si="709"/>
        <v>0</v>
      </c>
      <c r="DB229" s="8">
        <f t="shared" si="710"/>
        <v>0</v>
      </c>
      <c r="DC229" s="8">
        <f t="shared" si="711"/>
        <v>0</v>
      </c>
      <c r="DE229" s="375">
        <f t="shared" si="712"/>
        <v>0</v>
      </c>
      <c r="DF229" s="201">
        <f t="shared" si="712"/>
        <v>0</v>
      </c>
      <c r="DG229" s="8">
        <f t="shared" si="713"/>
        <v>0</v>
      </c>
      <c r="DH229" s="8">
        <f t="shared" si="714"/>
        <v>0</v>
      </c>
      <c r="DJ229" s="375">
        <f t="shared" si="715"/>
        <v>0</v>
      </c>
      <c r="DK229" s="201">
        <f t="shared" si="715"/>
        <v>0</v>
      </c>
      <c r="DL229" s="8">
        <f t="shared" si="716"/>
        <v>0</v>
      </c>
      <c r="DM229" s="8">
        <f t="shared" si="717"/>
        <v>0</v>
      </c>
      <c r="DO229" s="375">
        <f t="shared" si="718"/>
        <v>0</v>
      </c>
      <c r="DP229" s="201">
        <f t="shared" si="718"/>
        <v>0</v>
      </c>
      <c r="DQ229" s="8">
        <f t="shared" si="719"/>
        <v>0</v>
      </c>
      <c r="DR229" s="8">
        <f t="shared" si="720"/>
        <v>0</v>
      </c>
      <c r="DT229" s="51">
        <f t="shared" si="721"/>
        <v>0</v>
      </c>
      <c r="DU229" s="50">
        <f t="shared" si="722"/>
        <v>0</v>
      </c>
      <c r="DV229" s="51">
        <v>0</v>
      </c>
      <c r="DW229" s="50">
        <f t="shared" si="723"/>
        <v>0</v>
      </c>
      <c r="DX229" s="51">
        <f t="shared" ref="DX229:DX237" si="725">+DT229+DV229</f>
        <v>0</v>
      </c>
      <c r="DY229" s="52">
        <f t="shared" si="724"/>
        <v>0</v>
      </c>
      <c r="DZ229" s="307">
        <f t="shared" si="655"/>
        <v>0</v>
      </c>
    </row>
    <row r="230" spans="1:130" ht="18" customHeight="1" x14ac:dyDescent="0.3">
      <c r="B230" s="317"/>
      <c r="C230" s="317"/>
      <c r="D230" s="317"/>
      <c r="E230" s="239"/>
      <c r="F230" s="263"/>
      <c r="G230" s="274"/>
      <c r="H230" s="263"/>
      <c r="I230" s="56"/>
      <c r="J230" s="56"/>
      <c r="K230" s="265"/>
      <c r="L230" s="264"/>
      <c r="M230" s="57"/>
      <c r="N230" s="394"/>
      <c r="O230" s="214"/>
      <c r="P230" s="8">
        <f t="shared" si="656"/>
        <v>0</v>
      </c>
      <c r="Q230" s="8">
        <f t="shared" si="657"/>
        <v>0</v>
      </c>
      <c r="S230" s="201">
        <f t="shared" si="658"/>
        <v>0</v>
      </c>
      <c r="T230" s="201">
        <f t="shared" si="658"/>
        <v>0</v>
      </c>
      <c r="U230" s="8">
        <f t="shared" si="659"/>
        <v>0</v>
      </c>
      <c r="V230" s="8">
        <f t="shared" si="660"/>
        <v>0</v>
      </c>
      <c r="X230" s="375">
        <f t="shared" si="661"/>
        <v>0</v>
      </c>
      <c r="Y230" s="201">
        <f t="shared" si="661"/>
        <v>0</v>
      </c>
      <c r="Z230" s="8">
        <f t="shared" si="662"/>
        <v>0</v>
      </c>
      <c r="AA230" s="8">
        <f t="shared" si="663"/>
        <v>0</v>
      </c>
      <c r="AC230" s="375">
        <f t="shared" si="664"/>
        <v>0</v>
      </c>
      <c r="AD230" s="201">
        <f t="shared" si="664"/>
        <v>0</v>
      </c>
      <c r="AE230" s="8">
        <f t="shared" si="665"/>
        <v>0</v>
      </c>
      <c r="AF230" s="8">
        <f t="shared" si="666"/>
        <v>0</v>
      </c>
      <c r="AH230" s="375">
        <f t="shared" si="667"/>
        <v>0</v>
      </c>
      <c r="AI230" s="201">
        <f t="shared" si="667"/>
        <v>0</v>
      </c>
      <c r="AJ230" s="8">
        <f t="shared" si="668"/>
        <v>0</v>
      </c>
      <c r="AK230" s="8">
        <f t="shared" si="669"/>
        <v>0</v>
      </c>
      <c r="AM230" s="375">
        <f t="shared" si="670"/>
        <v>0</v>
      </c>
      <c r="AN230" s="201">
        <f t="shared" si="670"/>
        <v>0</v>
      </c>
      <c r="AO230" s="8">
        <f t="shared" si="671"/>
        <v>0</v>
      </c>
      <c r="AP230" s="8">
        <f t="shared" si="672"/>
        <v>0</v>
      </c>
      <c r="AR230" s="375">
        <f t="shared" si="673"/>
        <v>0</v>
      </c>
      <c r="AS230" s="201">
        <f t="shared" si="673"/>
        <v>0</v>
      </c>
      <c r="AT230" s="8">
        <f t="shared" si="674"/>
        <v>0</v>
      </c>
      <c r="AU230" s="8">
        <f t="shared" si="675"/>
        <v>0</v>
      </c>
      <c r="AW230" s="375">
        <f t="shared" si="676"/>
        <v>0</v>
      </c>
      <c r="AX230" s="201">
        <f t="shared" si="676"/>
        <v>0</v>
      </c>
      <c r="AY230" s="8">
        <f t="shared" si="677"/>
        <v>0</v>
      </c>
      <c r="AZ230" s="8">
        <f t="shared" si="678"/>
        <v>0</v>
      </c>
      <c r="BB230" s="375">
        <f t="shared" si="679"/>
        <v>0</v>
      </c>
      <c r="BC230" s="201">
        <f t="shared" si="679"/>
        <v>0</v>
      </c>
      <c r="BD230" s="8">
        <f t="shared" si="680"/>
        <v>0</v>
      </c>
      <c r="BE230" s="8">
        <f t="shared" si="681"/>
        <v>0</v>
      </c>
      <c r="BG230" s="375">
        <f t="shared" si="682"/>
        <v>0</v>
      </c>
      <c r="BH230" s="201">
        <f t="shared" si="682"/>
        <v>0</v>
      </c>
      <c r="BI230" s="8">
        <f t="shared" si="683"/>
        <v>0</v>
      </c>
      <c r="BJ230" s="8">
        <f t="shared" si="684"/>
        <v>0</v>
      </c>
      <c r="BL230" s="375">
        <f t="shared" si="685"/>
        <v>0</v>
      </c>
      <c r="BM230" s="201">
        <f t="shared" si="685"/>
        <v>0</v>
      </c>
      <c r="BN230" s="8">
        <f t="shared" si="686"/>
        <v>0</v>
      </c>
      <c r="BO230" s="8">
        <f t="shared" si="687"/>
        <v>0</v>
      </c>
      <c r="BQ230" s="375">
        <f t="shared" si="688"/>
        <v>0</v>
      </c>
      <c r="BR230" s="201">
        <f t="shared" si="688"/>
        <v>0</v>
      </c>
      <c r="BS230" s="8">
        <f t="shared" si="689"/>
        <v>0</v>
      </c>
      <c r="BT230" s="8">
        <f t="shared" si="690"/>
        <v>0</v>
      </c>
      <c r="BV230" s="375">
        <f t="shared" si="691"/>
        <v>0</v>
      </c>
      <c r="BW230" s="201">
        <f t="shared" si="691"/>
        <v>0</v>
      </c>
      <c r="BX230" s="8">
        <f t="shared" si="692"/>
        <v>0</v>
      </c>
      <c r="BY230" s="8">
        <f t="shared" si="693"/>
        <v>0</v>
      </c>
      <c r="CA230" s="375">
        <f t="shared" si="694"/>
        <v>0</v>
      </c>
      <c r="CB230" s="201">
        <f t="shared" si="694"/>
        <v>0</v>
      </c>
      <c r="CC230" s="8">
        <f t="shared" si="695"/>
        <v>0</v>
      </c>
      <c r="CD230" s="8">
        <f t="shared" si="696"/>
        <v>0</v>
      </c>
      <c r="CF230" s="375">
        <f t="shared" si="697"/>
        <v>0</v>
      </c>
      <c r="CG230" s="201">
        <f t="shared" si="697"/>
        <v>0</v>
      </c>
      <c r="CH230" s="8">
        <f t="shared" si="698"/>
        <v>0</v>
      </c>
      <c r="CI230" s="8">
        <f t="shared" si="699"/>
        <v>0</v>
      </c>
      <c r="CK230" s="375">
        <f t="shared" si="700"/>
        <v>0</v>
      </c>
      <c r="CL230" s="201">
        <f t="shared" si="700"/>
        <v>0</v>
      </c>
      <c r="CM230" s="8">
        <f t="shared" si="701"/>
        <v>0</v>
      </c>
      <c r="CN230" s="8">
        <f t="shared" si="702"/>
        <v>0</v>
      </c>
      <c r="CP230" s="375">
        <f t="shared" si="703"/>
        <v>0</v>
      </c>
      <c r="CQ230" s="201">
        <f t="shared" si="703"/>
        <v>0</v>
      </c>
      <c r="CR230" s="8">
        <f t="shared" si="704"/>
        <v>0</v>
      </c>
      <c r="CS230" s="8">
        <f t="shared" si="705"/>
        <v>0</v>
      </c>
      <c r="CU230" s="375">
        <f t="shared" si="706"/>
        <v>0</v>
      </c>
      <c r="CV230" s="201">
        <f t="shared" si="706"/>
        <v>0</v>
      </c>
      <c r="CW230" s="8">
        <f t="shared" si="707"/>
        <v>0</v>
      </c>
      <c r="CX230" s="8">
        <f t="shared" si="708"/>
        <v>0</v>
      </c>
      <c r="CZ230" s="375">
        <f t="shared" si="709"/>
        <v>0</v>
      </c>
      <c r="DA230" s="201">
        <f t="shared" si="709"/>
        <v>0</v>
      </c>
      <c r="DB230" s="8">
        <f t="shared" si="710"/>
        <v>0</v>
      </c>
      <c r="DC230" s="8">
        <f t="shared" si="711"/>
        <v>0</v>
      </c>
      <c r="DE230" s="375">
        <f t="shared" si="712"/>
        <v>0</v>
      </c>
      <c r="DF230" s="201">
        <f t="shared" si="712"/>
        <v>0</v>
      </c>
      <c r="DG230" s="8">
        <f t="shared" si="713"/>
        <v>0</v>
      </c>
      <c r="DH230" s="8">
        <f t="shared" si="714"/>
        <v>0</v>
      </c>
      <c r="DJ230" s="375">
        <f t="shared" si="715"/>
        <v>0</v>
      </c>
      <c r="DK230" s="201">
        <f t="shared" si="715"/>
        <v>0</v>
      </c>
      <c r="DL230" s="8">
        <f t="shared" si="716"/>
        <v>0</v>
      </c>
      <c r="DM230" s="8">
        <f t="shared" si="717"/>
        <v>0</v>
      </c>
      <c r="DO230" s="375">
        <f t="shared" si="718"/>
        <v>0</v>
      </c>
      <c r="DP230" s="201">
        <f t="shared" si="718"/>
        <v>0</v>
      </c>
      <c r="DQ230" s="8">
        <f t="shared" si="719"/>
        <v>0</v>
      </c>
      <c r="DR230" s="8">
        <f t="shared" si="720"/>
        <v>0</v>
      </c>
      <c r="DT230" s="51">
        <f t="shared" si="721"/>
        <v>0</v>
      </c>
      <c r="DU230" s="50">
        <f t="shared" si="722"/>
        <v>0</v>
      </c>
      <c r="DV230" s="51">
        <v>0</v>
      </c>
      <c r="DW230" s="50">
        <f t="shared" si="723"/>
        <v>0</v>
      </c>
      <c r="DX230" s="51">
        <f t="shared" si="725"/>
        <v>0</v>
      </c>
      <c r="DY230" s="52">
        <f t="shared" si="724"/>
        <v>0</v>
      </c>
      <c r="DZ230" s="307">
        <f t="shared" si="655"/>
        <v>0</v>
      </c>
    </row>
    <row r="231" spans="1:130" ht="18" customHeight="1" x14ac:dyDescent="0.3">
      <c r="B231" s="54"/>
      <c r="C231" s="54"/>
      <c r="D231" s="54"/>
      <c r="E231" s="239"/>
      <c r="F231" s="263"/>
      <c r="G231" s="274"/>
      <c r="H231" s="263"/>
      <c r="I231" s="56"/>
      <c r="J231" s="56"/>
      <c r="K231" s="265"/>
      <c r="L231" s="264"/>
      <c r="M231" s="57"/>
      <c r="N231" s="394"/>
      <c r="O231" s="214"/>
      <c r="P231" s="8">
        <f t="shared" si="656"/>
        <v>0</v>
      </c>
      <c r="Q231" s="8">
        <f t="shared" si="657"/>
        <v>0</v>
      </c>
      <c r="S231" s="201">
        <f t="shared" si="658"/>
        <v>0</v>
      </c>
      <c r="T231" s="201">
        <f t="shared" si="658"/>
        <v>0</v>
      </c>
      <c r="U231" s="8">
        <f t="shared" si="659"/>
        <v>0</v>
      </c>
      <c r="V231" s="8">
        <f t="shared" si="660"/>
        <v>0</v>
      </c>
      <c r="X231" s="375">
        <f t="shared" si="661"/>
        <v>0</v>
      </c>
      <c r="Y231" s="201">
        <f t="shared" si="661"/>
        <v>0</v>
      </c>
      <c r="Z231" s="8">
        <f t="shared" si="662"/>
        <v>0</v>
      </c>
      <c r="AA231" s="8">
        <f t="shared" si="663"/>
        <v>0</v>
      </c>
      <c r="AC231" s="375">
        <f t="shared" si="664"/>
        <v>0</v>
      </c>
      <c r="AD231" s="201">
        <f t="shared" si="664"/>
        <v>0</v>
      </c>
      <c r="AE231" s="8">
        <f t="shared" si="665"/>
        <v>0</v>
      </c>
      <c r="AF231" s="8">
        <f t="shared" si="666"/>
        <v>0</v>
      </c>
      <c r="AH231" s="375">
        <f t="shared" si="667"/>
        <v>0</v>
      </c>
      <c r="AI231" s="201">
        <f t="shared" si="667"/>
        <v>0</v>
      </c>
      <c r="AJ231" s="8">
        <f t="shared" si="668"/>
        <v>0</v>
      </c>
      <c r="AK231" s="8">
        <f t="shared" si="669"/>
        <v>0</v>
      </c>
      <c r="AM231" s="375">
        <f t="shared" si="670"/>
        <v>0</v>
      </c>
      <c r="AN231" s="201">
        <f t="shared" si="670"/>
        <v>0</v>
      </c>
      <c r="AO231" s="8">
        <f t="shared" si="671"/>
        <v>0</v>
      </c>
      <c r="AP231" s="8">
        <f t="shared" si="672"/>
        <v>0</v>
      </c>
      <c r="AR231" s="375">
        <f t="shared" si="673"/>
        <v>0</v>
      </c>
      <c r="AS231" s="201">
        <f t="shared" si="673"/>
        <v>0</v>
      </c>
      <c r="AT231" s="8">
        <f t="shared" si="674"/>
        <v>0</v>
      </c>
      <c r="AU231" s="8">
        <f t="shared" si="675"/>
        <v>0</v>
      </c>
      <c r="AW231" s="375">
        <f t="shared" si="676"/>
        <v>0</v>
      </c>
      <c r="AX231" s="201">
        <f t="shared" si="676"/>
        <v>0</v>
      </c>
      <c r="AY231" s="8">
        <f t="shared" si="677"/>
        <v>0</v>
      </c>
      <c r="AZ231" s="8">
        <f t="shared" si="678"/>
        <v>0</v>
      </c>
      <c r="BB231" s="375">
        <f t="shared" si="679"/>
        <v>0</v>
      </c>
      <c r="BC231" s="201">
        <f t="shared" si="679"/>
        <v>0</v>
      </c>
      <c r="BD231" s="8">
        <f t="shared" si="680"/>
        <v>0</v>
      </c>
      <c r="BE231" s="8">
        <f t="shared" si="681"/>
        <v>0</v>
      </c>
      <c r="BG231" s="375">
        <f t="shared" si="682"/>
        <v>0</v>
      </c>
      <c r="BH231" s="201">
        <f t="shared" si="682"/>
        <v>0</v>
      </c>
      <c r="BI231" s="8">
        <f t="shared" si="683"/>
        <v>0</v>
      </c>
      <c r="BJ231" s="8">
        <f t="shared" si="684"/>
        <v>0</v>
      </c>
      <c r="BL231" s="375">
        <f t="shared" si="685"/>
        <v>0</v>
      </c>
      <c r="BM231" s="201">
        <f t="shared" si="685"/>
        <v>0</v>
      </c>
      <c r="BN231" s="8">
        <f t="shared" si="686"/>
        <v>0</v>
      </c>
      <c r="BO231" s="8">
        <f t="shared" si="687"/>
        <v>0</v>
      </c>
      <c r="BQ231" s="375">
        <f t="shared" si="688"/>
        <v>0</v>
      </c>
      <c r="BR231" s="201">
        <f t="shared" si="688"/>
        <v>0</v>
      </c>
      <c r="BS231" s="8">
        <f t="shared" si="689"/>
        <v>0</v>
      </c>
      <c r="BT231" s="8">
        <f t="shared" si="690"/>
        <v>0</v>
      </c>
      <c r="BV231" s="375">
        <f t="shared" si="691"/>
        <v>0</v>
      </c>
      <c r="BW231" s="201">
        <f t="shared" si="691"/>
        <v>0</v>
      </c>
      <c r="BX231" s="8">
        <f t="shared" si="692"/>
        <v>0</v>
      </c>
      <c r="BY231" s="8">
        <f t="shared" si="693"/>
        <v>0</v>
      </c>
      <c r="CA231" s="375">
        <f t="shared" si="694"/>
        <v>0</v>
      </c>
      <c r="CB231" s="201">
        <f t="shared" si="694"/>
        <v>0</v>
      </c>
      <c r="CC231" s="8">
        <f t="shared" si="695"/>
        <v>0</v>
      </c>
      <c r="CD231" s="8">
        <f t="shared" si="696"/>
        <v>0</v>
      </c>
      <c r="CF231" s="375">
        <f t="shared" si="697"/>
        <v>0</v>
      </c>
      <c r="CG231" s="201">
        <f t="shared" si="697"/>
        <v>0</v>
      </c>
      <c r="CH231" s="8">
        <f t="shared" si="698"/>
        <v>0</v>
      </c>
      <c r="CI231" s="8">
        <f t="shared" si="699"/>
        <v>0</v>
      </c>
      <c r="CK231" s="375">
        <f t="shared" si="700"/>
        <v>0</v>
      </c>
      <c r="CL231" s="201">
        <f t="shared" si="700"/>
        <v>0</v>
      </c>
      <c r="CM231" s="8">
        <f t="shared" si="701"/>
        <v>0</v>
      </c>
      <c r="CN231" s="8">
        <f t="shared" si="702"/>
        <v>0</v>
      </c>
      <c r="CP231" s="375">
        <f t="shared" si="703"/>
        <v>0</v>
      </c>
      <c r="CQ231" s="201">
        <f t="shared" si="703"/>
        <v>0</v>
      </c>
      <c r="CR231" s="8">
        <f t="shared" si="704"/>
        <v>0</v>
      </c>
      <c r="CS231" s="8">
        <f t="shared" si="705"/>
        <v>0</v>
      </c>
      <c r="CU231" s="375">
        <f t="shared" si="706"/>
        <v>0</v>
      </c>
      <c r="CV231" s="201">
        <f t="shared" si="706"/>
        <v>0</v>
      </c>
      <c r="CW231" s="8">
        <f t="shared" si="707"/>
        <v>0</v>
      </c>
      <c r="CX231" s="8">
        <f t="shared" si="708"/>
        <v>0</v>
      </c>
      <c r="CZ231" s="375">
        <f t="shared" si="709"/>
        <v>0</v>
      </c>
      <c r="DA231" s="201">
        <f t="shared" si="709"/>
        <v>0</v>
      </c>
      <c r="DB231" s="8">
        <f t="shared" si="710"/>
        <v>0</v>
      </c>
      <c r="DC231" s="8">
        <f t="shared" si="711"/>
        <v>0</v>
      </c>
      <c r="DE231" s="375">
        <f t="shared" si="712"/>
        <v>0</v>
      </c>
      <c r="DF231" s="201">
        <f t="shared" si="712"/>
        <v>0</v>
      </c>
      <c r="DG231" s="8">
        <f t="shared" si="713"/>
        <v>0</v>
      </c>
      <c r="DH231" s="8">
        <f t="shared" si="714"/>
        <v>0</v>
      </c>
      <c r="DJ231" s="375">
        <f t="shared" si="715"/>
        <v>0</v>
      </c>
      <c r="DK231" s="201">
        <f t="shared" si="715"/>
        <v>0</v>
      </c>
      <c r="DL231" s="8">
        <f t="shared" si="716"/>
        <v>0</v>
      </c>
      <c r="DM231" s="8">
        <f t="shared" si="717"/>
        <v>0</v>
      </c>
      <c r="DO231" s="375">
        <f t="shared" si="718"/>
        <v>0</v>
      </c>
      <c r="DP231" s="201">
        <f t="shared" si="718"/>
        <v>0</v>
      </c>
      <c r="DQ231" s="8">
        <f t="shared" si="719"/>
        <v>0</v>
      </c>
      <c r="DR231" s="8">
        <f t="shared" si="720"/>
        <v>0</v>
      </c>
      <c r="DT231" s="51">
        <f t="shared" si="721"/>
        <v>0</v>
      </c>
      <c r="DU231" s="50">
        <f t="shared" si="722"/>
        <v>0</v>
      </c>
      <c r="DV231" s="51">
        <v>0</v>
      </c>
      <c r="DW231" s="50">
        <f t="shared" si="723"/>
        <v>0</v>
      </c>
      <c r="DX231" s="51">
        <f t="shared" si="725"/>
        <v>0</v>
      </c>
      <c r="DY231" s="52">
        <f t="shared" si="724"/>
        <v>0</v>
      </c>
      <c r="DZ231" s="307">
        <f t="shared" si="655"/>
        <v>0</v>
      </c>
    </row>
    <row r="232" spans="1:130" ht="18" customHeight="1" x14ac:dyDescent="0.3">
      <c r="B232" s="54"/>
      <c r="C232" s="54"/>
      <c r="D232" s="54"/>
      <c r="E232" s="239"/>
      <c r="F232" s="263"/>
      <c r="G232" s="274"/>
      <c r="H232" s="263"/>
      <c r="I232" s="56"/>
      <c r="J232" s="56"/>
      <c r="K232" s="265"/>
      <c r="L232" s="264"/>
      <c r="M232" s="57"/>
      <c r="N232" s="394"/>
      <c r="O232" s="214"/>
      <c r="P232" s="8">
        <f t="shared" si="656"/>
        <v>0</v>
      </c>
      <c r="Q232" s="8">
        <f t="shared" si="657"/>
        <v>0</v>
      </c>
      <c r="S232" s="201">
        <f t="shared" si="658"/>
        <v>0</v>
      </c>
      <c r="T232" s="201">
        <f t="shared" si="658"/>
        <v>0</v>
      </c>
      <c r="U232" s="8">
        <f t="shared" si="659"/>
        <v>0</v>
      </c>
      <c r="V232" s="8">
        <f t="shared" si="660"/>
        <v>0</v>
      </c>
      <c r="X232" s="375">
        <f t="shared" si="661"/>
        <v>0</v>
      </c>
      <c r="Y232" s="201">
        <f t="shared" si="661"/>
        <v>0</v>
      </c>
      <c r="Z232" s="8">
        <f t="shared" si="662"/>
        <v>0</v>
      </c>
      <c r="AA232" s="8">
        <f t="shared" si="663"/>
        <v>0</v>
      </c>
      <c r="AC232" s="375">
        <f t="shared" si="664"/>
        <v>0</v>
      </c>
      <c r="AD232" s="201">
        <f t="shared" si="664"/>
        <v>0</v>
      </c>
      <c r="AE232" s="8">
        <f t="shared" si="665"/>
        <v>0</v>
      </c>
      <c r="AF232" s="8">
        <f t="shared" si="666"/>
        <v>0</v>
      </c>
      <c r="AH232" s="375">
        <f t="shared" si="667"/>
        <v>0</v>
      </c>
      <c r="AI232" s="201">
        <f t="shared" si="667"/>
        <v>0</v>
      </c>
      <c r="AJ232" s="8">
        <f t="shared" si="668"/>
        <v>0</v>
      </c>
      <c r="AK232" s="8">
        <f t="shared" si="669"/>
        <v>0</v>
      </c>
      <c r="AM232" s="375">
        <f t="shared" si="670"/>
        <v>0</v>
      </c>
      <c r="AN232" s="201">
        <f t="shared" si="670"/>
        <v>0</v>
      </c>
      <c r="AO232" s="8">
        <f t="shared" si="671"/>
        <v>0</v>
      </c>
      <c r="AP232" s="8">
        <f t="shared" si="672"/>
        <v>0</v>
      </c>
      <c r="AR232" s="375">
        <f t="shared" si="673"/>
        <v>0</v>
      </c>
      <c r="AS232" s="201">
        <f t="shared" si="673"/>
        <v>0</v>
      </c>
      <c r="AT232" s="8">
        <f t="shared" si="674"/>
        <v>0</v>
      </c>
      <c r="AU232" s="8">
        <f t="shared" si="675"/>
        <v>0</v>
      </c>
      <c r="AW232" s="375">
        <f t="shared" si="676"/>
        <v>0</v>
      </c>
      <c r="AX232" s="201">
        <f t="shared" si="676"/>
        <v>0</v>
      </c>
      <c r="AY232" s="8">
        <f t="shared" si="677"/>
        <v>0</v>
      </c>
      <c r="AZ232" s="8">
        <f t="shared" si="678"/>
        <v>0</v>
      </c>
      <c r="BB232" s="375">
        <f t="shared" si="679"/>
        <v>0</v>
      </c>
      <c r="BC232" s="201">
        <f t="shared" si="679"/>
        <v>0</v>
      </c>
      <c r="BD232" s="8">
        <f t="shared" si="680"/>
        <v>0</v>
      </c>
      <c r="BE232" s="8">
        <f t="shared" si="681"/>
        <v>0</v>
      </c>
      <c r="BG232" s="375">
        <f t="shared" si="682"/>
        <v>0</v>
      </c>
      <c r="BH232" s="201">
        <f t="shared" si="682"/>
        <v>0</v>
      </c>
      <c r="BI232" s="8">
        <f t="shared" si="683"/>
        <v>0</v>
      </c>
      <c r="BJ232" s="8">
        <f t="shared" si="684"/>
        <v>0</v>
      </c>
      <c r="BL232" s="375">
        <f t="shared" si="685"/>
        <v>0</v>
      </c>
      <c r="BM232" s="201">
        <f t="shared" si="685"/>
        <v>0</v>
      </c>
      <c r="BN232" s="8">
        <f t="shared" si="686"/>
        <v>0</v>
      </c>
      <c r="BO232" s="8">
        <f t="shared" si="687"/>
        <v>0</v>
      </c>
      <c r="BQ232" s="375">
        <f t="shared" si="688"/>
        <v>0</v>
      </c>
      <c r="BR232" s="201">
        <f t="shared" si="688"/>
        <v>0</v>
      </c>
      <c r="BS232" s="8">
        <f t="shared" si="689"/>
        <v>0</v>
      </c>
      <c r="BT232" s="8">
        <f t="shared" si="690"/>
        <v>0</v>
      </c>
      <c r="BV232" s="375">
        <f t="shared" si="691"/>
        <v>0</v>
      </c>
      <c r="BW232" s="201">
        <f t="shared" si="691"/>
        <v>0</v>
      </c>
      <c r="BX232" s="8">
        <f t="shared" si="692"/>
        <v>0</v>
      </c>
      <c r="BY232" s="8">
        <f t="shared" si="693"/>
        <v>0</v>
      </c>
      <c r="CA232" s="375">
        <f t="shared" si="694"/>
        <v>0</v>
      </c>
      <c r="CB232" s="201">
        <f t="shared" si="694"/>
        <v>0</v>
      </c>
      <c r="CC232" s="8">
        <f t="shared" si="695"/>
        <v>0</v>
      </c>
      <c r="CD232" s="8">
        <f t="shared" si="696"/>
        <v>0</v>
      </c>
      <c r="CF232" s="375">
        <f t="shared" si="697"/>
        <v>0</v>
      </c>
      <c r="CG232" s="201">
        <f t="shared" si="697"/>
        <v>0</v>
      </c>
      <c r="CH232" s="8">
        <f t="shared" si="698"/>
        <v>0</v>
      </c>
      <c r="CI232" s="8">
        <f t="shared" si="699"/>
        <v>0</v>
      </c>
      <c r="CK232" s="375">
        <f t="shared" si="700"/>
        <v>0</v>
      </c>
      <c r="CL232" s="201">
        <f t="shared" si="700"/>
        <v>0</v>
      </c>
      <c r="CM232" s="8">
        <f t="shared" si="701"/>
        <v>0</v>
      </c>
      <c r="CN232" s="8">
        <f t="shared" si="702"/>
        <v>0</v>
      </c>
      <c r="CP232" s="375">
        <f t="shared" si="703"/>
        <v>0</v>
      </c>
      <c r="CQ232" s="201">
        <f t="shared" si="703"/>
        <v>0</v>
      </c>
      <c r="CR232" s="8">
        <f t="shared" si="704"/>
        <v>0</v>
      </c>
      <c r="CS232" s="8">
        <f t="shared" si="705"/>
        <v>0</v>
      </c>
      <c r="CU232" s="375">
        <f t="shared" si="706"/>
        <v>0</v>
      </c>
      <c r="CV232" s="201">
        <f t="shared" si="706"/>
        <v>0</v>
      </c>
      <c r="CW232" s="8">
        <f t="shared" si="707"/>
        <v>0</v>
      </c>
      <c r="CX232" s="8">
        <f t="shared" si="708"/>
        <v>0</v>
      </c>
      <c r="CZ232" s="375">
        <f t="shared" si="709"/>
        <v>0</v>
      </c>
      <c r="DA232" s="201">
        <f t="shared" si="709"/>
        <v>0</v>
      </c>
      <c r="DB232" s="8">
        <f t="shared" si="710"/>
        <v>0</v>
      </c>
      <c r="DC232" s="8">
        <f t="shared" si="711"/>
        <v>0</v>
      </c>
      <c r="DE232" s="375">
        <f t="shared" si="712"/>
        <v>0</v>
      </c>
      <c r="DF232" s="201">
        <f t="shared" si="712"/>
        <v>0</v>
      </c>
      <c r="DG232" s="8">
        <f t="shared" si="713"/>
        <v>0</v>
      </c>
      <c r="DH232" s="8">
        <f t="shared" si="714"/>
        <v>0</v>
      </c>
      <c r="DJ232" s="375">
        <f t="shared" si="715"/>
        <v>0</v>
      </c>
      <c r="DK232" s="201">
        <f t="shared" si="715"/>
        <v>0</v>
      </c>
      <c r="DL232" s="8">
        <f t="shared" si="716"/>
        <v>0</v>
      </c>
      <c r="DM232" s="8">
        <f t="shared" si="717"/>
        <v>0</v>
      </c>
      <c r="DO232" s="375">
        <f t="shared" si="718"/>
        <v>0</v>
      </c>
      <c r="DP232" s="201">
        <f t="shared" si="718"/>
        <v>0</v>
      </c>
      <c r="DQ232" s="8">
        <f t="shared" si="719"/>
        <v>0</v>
      </c>
      <c r="DR232" s="8">
        <f t="shared" si="720"/>
        <v>0</v>
      </c>
      <c r="DT232" s="51">
        <f t="shared" si="721"/>
        <v>0</v>
      </c>
      <c r="DU232" s="50">
        <f t="shared" si="722"/>
        <v>0</v>
      </c>
      <c r="DV232" s="51">
        <v>0</v>
      </c>
      <c r="DW232" s="50">
        <f t="shared" si="723"/>
        <v>0</v>
      </c>
      <c r="DX232" s="51">
        <f t="shared" si="725"/>
        <v>0</v>
      </c>
      <c r="DY232" s="52">
        <f t="shared" si="724"/>
        <v>0</v>
      </c>
      <c r="DZ232" s="307">
        <f t="shared" si="655"/>
        <v>0</v>
      </c>
    </row>
    <row r="233" spans="1:130" ht="18" customHeight="1" x14ac:dyDescent="0.3">
      <c r="B233" s="54"/>
      <c r="C233" s="54"/>
      <c r="D233" s="54"/>
      <c r="E233" s="239"/>
      <c r="F233" s="263"/>
      <c r="G233" s="274"/>
      <c r="H233" s="263"/>
      <c r="I233" s="56"/>
      <c r="J233" s="56"/>
      <c r="K233" s="265"/>
      <c r="L233" s="264"/>
      <c r="M233" s="57"/>
      <c r="N233" s="394"/>
      <c r="O233" s="214"/>
      <c r="P233" s="8">
        <f t="shared" si="656"/>
        <v>0</v>
      </c>
      <c r="Q233" s="8">
        <f t="shared" si="657"/>
        <v>0</v>
      </c>
      <c r="S233" s="201">
        <f t="shared" si="658"/>
        <v>0</v>
      </c>
      <c r="T233" s="201">
        <f t="shared" si="658"/>
        <v>0</v>
      </c>
      <c r="U233" s="8">
        <f t="shared" si="659"/>
        <v>0</v>
      </c>
      <c r="V233" s="8">
        <f t="shared" si="660"/>
        <v>0</v>
      </c>
      <c r="X233" s="375">
        <f t="shared" si="661"/>
        <v>0</v>
      </c>
      <c r="Y233" s="201">
        <f t="shared" si="661"/>
        <v>0</v>
      </c>
      <c r="Z233" s="8">
        <f t="shared" si="662"/>
        <v>0</v>
      </c>
      <c r="AA233" s="8">
        <f t="shared" si="663"/>
        <v>0</v>
      </c>
      <c r="AC233" s="375">
        <f t="shared" si="664"/>
        <v>0</v>
      </c>
      <c r="AD233" s="201">
        <f t="shared" si="664"/>
        <v>0</v>
      </c>
      <c r="AE233" s="8">
        <f t="shared" si="665"/>
        <v>0</v>
      </c>
      <c r="AF233" s="8">
        <f t="shared" si="666"/>
        <v>0</v>
      </c>
      <c r="AH233" s="375">
        <f t="shared" si="667"/>
        <v>0</v>
      </c>
      <c r="AI233" s="201">
        <f t="shared" si="667"/>
        <v>0</v>
      </c>
      <c r="AJ233" s="8">
        <f t="shared" si="668"/>
        <v>0</v>
      </c>
      <c r="AK233" s="8">
        <f t="shared" si="669"/>
        <v>0</v>
      </c>
      <c r="AM233" s="375">
        <f t="shared" si="670"/>
        <v>0</v>
      </c>
      <c r="AN233" s="201">
        <f t="shared" si="670"/>
        <v>0</v>
      </c>
      <c r="AO233" s="8">
        <f t="shared" si="671"/>
        <v>0</v>
      </c>
      <c r="AP233" s="8">
        <f t="shared" si="672"/>
        <v>0</v>
      </c>
      <c r="AR233" s="375">
        <f t="shared" si="673"/>
        <v>0</v>
      </c>
      <c r="AS233" s="201">
        <f t="shared" si="673"/>
        <v>0</v>
      </c>
      <c r="AT233" s="8">
        <f t="shared" si="674"/>
        <v>0</v>
      </c>
      <c r="AU233" s="8">
        <f t="shared" si="675"/>
        <v>0</v>
      </c>
      <c r="AW233" s="375">
        <f t="shared" si="676"/>
        <v>0</v>
      </c>
      <c r="AX233" s="201">
        <f t="shared" si="676"/>
        <v>0</v>
      </c>
      <c r="AY233" s="8">
        <f t="shared" si="677"/>
        <v>0</v>
      </c>
      <c r="AZ233" s="8">
        <f t="shared" si="678"/>
        <v>0</v>
      </c>
      <c r="BB233" s="375">
        <f t="shared" si="679"/>
        <v>0</v>
      </c>
      <c r="BC233" s="201">
        <f t="shared" si="679"/>
        <v>0</v>
      </c>
      <c r="BD233" s="8">
        <f t="shared" si="680"/>
        <v>0</v>
      </c>
      <c r="BE233" s="8">
        <f t="shared" si="681"/>
        <v>0</v>
      </c>
      <c r="BG233" s="375">
        <f t="shared" si="682"/>
        <v>0</v>
      </c>
      <c r="BH233" s="201">
        <f t="shared" si="682"/>
        <v>0</v>
      </c>
      <c r="BI233" s="8">
        <f t="shared" si="683"/>
        <v>0</v>
      </c>
      <c r="BJ233" s="8">
        <f t="shared" si="684"/>
        <v>0</v>
      </c>
      <c r="BL233" s="375">
        <f t="shared" si="685"/>
        <v>0</v>
      </c>
      <c r="BM233" s="201">
        <f t="shared" si="685"/>
        <v>0</v>
      </c>
      <c r="BN233" s="8">
        <f t="shared" si="686"/>
        <v>0</v>
      </c>
      <c r="BO233" s="8">
        <f t="shared" si="687"/>
        <v>0</v>
      </c>
      <c r="BQ233" s="375">
        <f t="shared" si="688"/>
        <v>0</v>
      </c>
      <c r="BR233" s="201">
        <f t="shared" si="688"/>
        <v>0</v>
      </c>
      <c r="BS233" s="8">
        <f t="shared" si="689"/>
        <v>0</v>
      </c>
      <c r="BT233" s="8">
        <f t="shared" si="690"/>
        <v>0</v>
      </c>
      <c r="BV233" s="375">
        <f t="shared" si="691"/>
        <v>0</v>
      </c>
      <c r="BW233" s="201">
        <f t="shared" si="691"/>
        <v>0</v>
      </c>
      <c r="BX233" s="8">
        <f t="shared" si="692"/>
        <v>0</v>
      </c>
      <c r="BY233" s="8">
        <f t="shared" si="693"/>
        <v>0</v>
      </c>
      <c r="CA233" s="375">
        <f t="shared" si="694"/>
        <v>0</v>
      </c>
      <c r="CB233" s="201">
        <f t="shared" si="694"/>
        <v>0</v>
      </c>
      <c r="CC233" s="8">
        <f t="shared" si="695"/>
        <v>0</v>
      </c>
      <c r="CD233" s="8">
        <f t="shared" si="696"/>
        <v>0</v>
      </c>
      <c r="CF233" s="375">
        <f t="shared" si="697"/>
        <v>0</v>
      </c>
      <c r="CG233" s="201">
        <f t="shared" si="697"/>
        <v>0</v>
      </c>
      <c r="CH233" s="8">
        <f t="shared" si="698"/>
        <v>0</v>
      </c>
      <c r="CI233" s="8">
        <f t="shared" si="699"/>
        <v>0</v>
      </c>
      <c r="CK233" s="375">
        <f t="shared" si="700"/>
        <v>0</v>
      </c>
      <c r="CL233" s="201">
        <f t="shared" si="700"/>
        <v>0</v>
      </c>
      <c r="CM233" s="8">
        <f t="shared" si="701"/>
        <v>0</v>
      </c>
      <c r="CN233" s="8">
        <f t="shared" si="702"/>
        <v>0</v>
      </c>
      <c r="CP233" s="375">
        <f t="shared" si="703"/>
        <v>0</v>
      </c>
      <c r="CQ233" s="201">
        <f t="shared" si="703"/>
        <v>0</v>
      </c>
      <c r="CR233" s="8">
        <f t="shared" si="704"/>
        <v>0</v>
      </c>
      <c r="CS233" s="8">
        <f t="shared" si="705"/>
        <v>0</v>
      </c>
      <c r="CU233" s="375">
        <f t="shared" si="706"/>
        <v>0</v>
      </c>
      <c r="CV233" s="201">
        <f t="shared" si="706"/>
        <v>0</v>
      </c>
      <c r="CW233" s="8">
        <f t="shared" si="707"/>
        <v>0</v>
      </c>
      <c r="CX233" s="8">
        <f t="shared" si="708"/>
        <v>0</v>
      </c>
      <c r="CZ233" s="375">
        <f t="shared" si="709"/>
        <v>0</v>
      </c>
      <c r="DA233" s="201">
        <f t="shared" si="709"/>
        <v>0</v>
      </c>
      <c r="DB233" s="8">
        <f t="shared" si="710"/>
        <v>0</v>
      </c>
      <c r="DC233" s="8">
        <f t="shared" si="711"/>
        <v>0</v>
      </c>
      <c r="DE233" s="375">
        <f t="shared" si="712"/>
        <v>0</v>
      </c>
      <c r="DF233" s="201">
        <f t="shared" si="712"/>
        <v>0</v>
      </c>
      <c r="DG233" s="8">
        <f t="shared" si="713"/>
        <v>0</v>
      </c>
      <c r="DH233" s="8">
        <f t="shared" si="714"/>
        <v>0</v>
      </c>
      <c r="DJ233" s="375">
        <f t="shared" si="715"/>
        <v>0</v>
      </c>
      <c r="DK233" s="201">
        <f t="shared" si="715"/>
        <v>0</v>
      </c>
      <c r="DL233" s="8">
        <f t="shared" si="716"/>
        <v>0</v>
      </c>
      <c r="DM233" s="8">
        <f t="shared" si="717"/>
        <v>0</v>
      </c>
      <c r="DO233" s="375">
        <f t="shared" si="718"/>
        <v>0</v>
      </c>
      <c r="DP233" s="201">
        <f t="shared" si="718"/>
        <v>0</v>
      </c>
      <c r="DQ233" s="8">
        <f t="shared" si="719"/>
        <v>0</v>
      </c>
      <c r="DR233" s="8">
        <f t="shared" si="720"/>
        <v>0</v>
      </c>
      <c r="DT233" s="51">
        <f t="shared" si="721"/>
        <v>0</v>
      </c>
      <c r="DU233" s="50">
        <f t="shared" si="722"/>
        <v>0</v>
      </c>
      <c r="DV233" s="51">
        <v>0</v>
      </c>
      <c r="DW233" s="50">
        <f t="shared" si="723"/>
        <v>0</v>
      </c>
      <c r="DX233" s="51">
        <f t="shared" si="725"/>
        <v>0</v>
      </c>
      <c r="DY233" s="52">
        <f t="shared" si="724"/>
        <v>0</v>
      </c>
      <c r="DZ233" s="307">
        <f t="shared" si="655"/>
        <v>0</v>
      </c>
    </row>
    <row r="234" spans="1:130" ht="18" customHeight="1" x14ac:dyDescent="0.3">
      <c r="B234" s="54"/>
      <c r="C234" s="54"/>
      <c r="D234" s="54"/>
      <c r="E234" s="239"/>
      <c r="F234" s="263"/>
      <c r="G234" s="274"/>
      <c r="H234" s="263"/>
      <c r="I234" s="56"/>
      <c r="J234" s="56"/>
      <c r="K234" s="265"/>
      <c r="L234" s="264"/>
      <c r="M234" s="57"/>
      <c r="N234" s="394"/>
      <c r="O234" s="214"/>
      <c r="P234" s="8">
        <f t="shared" si="656"/>
        <v>0</v>
      </c>
      <c r="Q234" s="8">
        <f t="shared" si="657"/>
        <v>0</v>
      </c>
      <c r="S234" s="201">
        <f t="shared" si="658"/>
        <v>0</v>
      </c>
      <c r="T234" s="201">
        <f t="shared" si="658"/>
        <v>0</v>
      </c>
      <c r="U234" s="8">
        <f t="shared" si="659"/>
        <v>0</v>
      </c>
      <c r="V234" s="8">
        <f t="shared" si="660"/>
        <v>0</v>
      </c>
      <c r="X234" s="375">
        <f t="shared" si="661"/>
        <v>0</v>
      </c>
      <c r="Y234" s="201">
        <f t="shared" si="661"/>
        <v>0</v>
      </c>
      <c r="Z234" s="8">
        <f t="shared" si="662"/>
        <v>0</v>
      </c>
      <c r="AA234" s="8">
        <f t="shared" si="663"/>
        <v>0</v>
      </c>
      <c r="AC234" s="375">
        <f t="shared" si="664"/>
        <v>0</v>
      </c>
      <c r="AD234" s="201">
        <f t="shared" si="664"/>
        <v>0</v>
      </c>
      <c r="AE234" s="8">
        <f t="shared" si="665"/>
        <v>0</v>
      </c>
      <c r="AF234" s="8">
        <f t="shared" si="666"/>
        <v>0</v>
      </c>
      <c r="AH234" s="375">
        <f t="shared" si="667"/>
        <v>0</v>
      </c>
      <c r="AI234" s="201">
        <f t="shared" si="667"/>
        <v>0</v>
      </c>
      <c r="AJ234" s="8">
        <f t="shared" si="668"/>
        <v>0</v>
      </c>
      <c r="AK234" s="8">
        <f t="shared" si="669"/>
        <v>0</v>
      </c>
      <c r="AM234" s="375">
        <f t="shared" si="670"/>
        <v>0</v>
      </c>
      <c r="AN234" s="201">
        <f t="shared" si="670"/>
        <v>0</v>
      </c>
      <c r="AO234" s="8">
        <f t="shared" si="671"/>
        <v>0</v>
      </c>
      <c r="AP234" s="8">
        <f t="shared" si="672"/>
        <v>0</v>
      </c>
      <c r="AR234" s="375">
        <f t="shared" si="673"/>
        <v>0</v>
      </c>
      <c r="AS234" s="201">
        <f t="shared" si="673"/>
        <v>0</v>
      </c>
      <c r="AT234" s="8">
        <f t="shared" si="674"/>
        <v>0</v>
      </c>
      <c r="AU234" s="8">
        <f t="shared" si="675"/>
        <v>0</v>
      </c>
      <c r="AW234" s="375">
        <f t="shared" si="676"/>
        <v>0</v>
      </c>
      <c r="AX234" s="201">
        <f t="shared" si="676"/>
        <v>0</v>
      </c>
      <c r="AY234" s="8">
        <f t="shared" si="677"/>
        <v>0</v>
      </c>
      <c r="AZ234" s="8">
        <f t="shared" si="678"/>
        <v>0</v>
      </c>
      <c r="BB234" s="375">
        <f t="shared" si="679"/>
        <v>0</v>
      </c>
      <c r="BC234" s="201">
        <f t="shared" si="679"/>
        <v>0</v>
      </c>
      <c r="BD234" s="8">
        <f t="shared" si="680"/>
        <v>0</v>
      </c>
      <c r="BE234" s="8">
        <f t="shared" si="681"/>
        <v>0</v>
      </c>
      <c r="BG234" s="375">
        <f t="shared" si="682"/>
        <v>0</v>
      </c>
      <c r="BH234" s="201">
        <f t="shared" si="682"/>
        <v>0</v>
      </c>
      <c r="BI234" s="8">
        <f t="shared" si="683"/>
        <v>0</v>
      </c>
      <c r="BJ234" s="8">
        <f t="shared" si="684"/>
        <v>0</v>
      </c>
      <c r="BL234" s="375">
        <f t="shared" si="685"/>
        <v>0</v>
      </c>
      <c r="BM234" s="201">
        <f t="shared" si="685"/>
        <v>0</v>
      </c>
      <c r="BN234" s="8">
        <f t="shared" si="686"/>
        <v>0</v>
      </c>
      <c r="BO234" s="8">
        <f t="shared" si="687"/>
        <v>0</v>
      </c>
      <c r="BQ234" s="375">
        <f t="shared" si="688"/>
        <v>0</v>
      </c>
      <c r="BR234" s="201">
        <f t="shared" si="688"/>
        <v>0</v>
      </c>
      <c r="BS234" s="8">
        <f t="shared" si="689"/>
        <v>0</v>
      </c>
      <c r="BT234" s="8">
        <f t="shared" si="690"/>
        <v>0</v>
      </c>
      <c r="BV234" s="375">
        <f t="shared" si="691"/>
        <v>0</v>
      </c>
      <c r="BW234" s="201">
        <f t="shared" si="691"/>
        <v>0</v>
      </c>
      <c r="BX234" s="8">
        <f t="shared" si="692"/>
        <v>0</v>
      </c>
      <c r="BY234" s="8">
        <f t="shared" si="693"/>
        <v>0</v>
      </c>
      <c r="CA234" s="375">
        <f t="shared" si="694"/>
        <v>0</v>
      </c>
      <c r="CB234" s="201">
        <f t="shared" si="694"/>
        <v>0</v>
      </c>
      <c r="CC234" s="8">
        <f t="shared" si="695"/>
        <v>0</v>
      </c>
      <c r="CD234" s="8">
        <f t="shared" si="696"/>
        <v>0</v>
      </c>
      <c r="CF234" s="375">
        <f t="shared" si="697"/>
        <v>0</v>
      </c>
      <c r="CG234" s="201">
        <f t="shared" si="697"/>
        <v>0</v>
      </c>
      <c r="CH234" s="8">
        <f t="shared" si="698"/>
        <v>0</v>
      </c>
      <c r="CI234" s="8">
        <f t="shared" si="699"/>
        <v>0</v>
      </c>
      <c r="CK234" s="375">
        <f t="shared" si="700"/>
        <v>0</v>
      </c>
      <c r="CL234" s="201">
        <f t="shared" si="700"/>
        <v>0</v>
      </c>
      <c r="CM234" s="8">
        <f t="shared" si="701"/>
        <v>0</v>
      </c>
      <c r="CN234" s="8">
        <f t="shared" si="702"/>
        <v>0</v>
      </c>
      <c r="CP234" s="375">
        <f t="shared" si="703"/>
        <v>0</v>
      </c>
      <c r="CQ234" s="201">
        <f t="shared" si="703"/>
        <v>0</v>
      </c>
      <c r="CR234" s="8">
        <f t="shared" si="704"/>
        <v>0</v>
      </c>
      <c r="CS234" s="8">
        <f t="shared" si="705"/>
        <v>0</v>
      </c>
      <c r="CU234" s="375">
        <f t="shared" si="706"/>
        <v>0</v>
      </c>
      <c r="CV234" s="201">
        <f t="shared" si="706"/>
        <v>0</v>
      </c>
      <c r="CW234" s="8">
        <f t="shared" si="707"/>
        <v>0</v>
      </c>
      <c r="CX234" s="8">
        <f t="shared" si="708"/>
        <v>0</v>
      </c>
      <c r="CZ234" s="375">
        <f t="shared" si="709"/>
        <v>0</v>
      </c>
      <c r="DA234" s="201">
        <f t="shared" si="709"/>
        <v>0</v>
      </c>
      <c r="DB234" s="8">
        <f t="shared" si="710"/>
        <v>0</v>
      </c>
      <c r="DC234" s="8">
        <f t="shared" si="711"/>
        <v>0</v>
      </c>
      <c r="DE234" s="375">
        <f t="shared" si="712"/>
        <v>0</v>
      </c>
      <c r="DF234" s="201">
        <f t="shared" si="712"/>
        <v>0</v>
      </c>
      <c r="DG234" s="8">
        <f t="shared" si="713"/>
        <v>0</v>
      </c>
      <c r="DH234" s="8">
        <f t="shared" si="714"/>
        <v>0</v>
      </c>
      <c r="DJ234" s="375">
        <f t="shared" si="715"/>
        <v>0</v>
      </c>
      <c r="DK234" s="201">
        <f t="shared" si="715"/>
        <v>0</v>
      </c>
      <c r="DL234" s="8">
        <f t="shared" si="716"/>
        <v>0</v>
      </c>
      <c r="DM234" s="8">
        <f t="shared" si="717"/>
        <v>0</v>
      </c>
      <c r="DO234" s="375">
        <f t="shared" si="718"/>
        <v>0</v>
      </c>
      <c r="DP234" s="201">
        <f t="shared" si="718"/>
        <v>0</v>
      </c>
      <c r="DQ234" s="8">
        <f t="shared" si="719"/>
        <v>0</v>
      </c>
      <c r="DR234" s="8">
        <f t="shared" si="720"/>
        <v>0</v>
      </c>
      <c r="DT234" s="51">
        <f t="shared" si="721"/>
        <v>0</v>
      </c>
      <c r="DU234" s="50">
        <f t="shared" si="722"/>
        <v>0</v>
      </c>
      <c r="DV234" s="51">
        <v>0</v>
      </c>
      <c r="DW234" s="50">
        <f t="shared" si="723"/>
        <v>0</v>
      </c>
      <c r="DX234" s="51">
        <f t="shared" si="725"/>
        <v>0</v>
      </c>
      <c r="DY234" s="52">
        <f t="shared" si="724"/>
        <v>0</v>
      </c>
      <c r="DZ234" s="307">
        <f t="shared" si="655"/>
        <v>0</v>
      </c>
    </row>
    <row r="235" spans="1:130" ht="18" customHeight="1" x14ac:dyDescent="0.3">
      <c r="B235" s="54"/>
      <c r="C235" s="54"/>
      <c r="D235" s="54"/>
      <c r="E235" s="239"/>
      <c r="F235" s="263"/>
      <c r="G235" s="274"/>
      <c r="H235" s="263"/>
      <c r="I235" s="56"/>
      <c r="J235" s="56"/>
      <c r="K235" s="265"/>
      <c r="L235" s="264"/>
      <c r="M235" s="57"/>
      <c r="N235" s="394"/>
      <c r="O235" s="214"/>
      <c r="P235" s="8">
        <f t="shared" si="656"/>
        <v>0</v>
      </c>
      <c r="Q235" s="8">
        <f t="shared" si="657"/>
        <v>0</v>
      </c>
      <c r="S235" s="201">
        <f t="shared" si="658"/>
        <v>0</v>
      </c>
      <c r="T235" s="201">
        <f t="shared" si="658"/>
        <v>0</v>
      </c>
      <c r="U235" s="8">
        <f>$E235*S235*T235</f>
        <v>0</v>
      </c>
      <c r="V235" s="8">
        <f t="shared" si="660"/>
        <v>0</v>
      </c>
      <c r="X235" s="375">
        <f t="shared" si="661"/>
        <v>0</v>
      </c>
      <c r="Y235" s="201">
        <f t="shared" si="661"/>
        <v>0</v>
      </c>
      <c r="Z235" s="8">
        <f t="shared" si="662"/>
        <v>0</v>
      </c>
      <c r="AA235" s="8">
        <f t="shared" si="663"/>
        <v>0</v>
      </c>
      <c r="AC235" s="375">
        <f t="shared" si="664"/>
        <v>0</v>
      </c>
      <c r="AD235" s="201">
        <f t="shared" si="664"/>
        <v>0</v>
      </c>
      <c r="AE235" s="8">
        <f t="shared" si="665"/>
        <v>0</v>
      </c>
      <c r="AF235" s="8">
        <f t="shared" si="666"/>
        <v>0</v>
      </c>
      <c r="AH235" s="375">
        <f t="shared" si="667"/>
        <v>0</v>
      </c>
      <c r="AI235" s="201">
        <f t="shared" si="667"/>
        <v>0</v>
      </c>
      <c r="AJ235" s="8">
        <f t="shared" si="668"/>
        <v>0</v>
      </c>
      <c r="AK235" s="8">
        <f t="shared" si="669"/>
        <v>0</v>
      </c>
      <c r="AM235" s="375">
        <f t="shared" si="670"/>
        <v>0</v>
      </c>
      <c r="AN235" s="201">
        <f t="shared" si="670"/>
        <v>0</v>
      </c>
      <c r="AO235" s="8">
        <f t="shared" si="671"/>
        <v>0</v>
      </c>
      <c r="AP235" s="8">
        <f t="shared" si="672"/>
        <v>0</v>
      </c>
      <c r="AR235" s="375">
        <f t="shared" si="673"/>
        <v>0</v>
      </c>
      <c r="AS235" s="201">
        <f t="shared" si="673"/>
        <v>0</v>
      </c>
      <c r="AT235" s="8">
        <f t="shared" si="674"/>
        <v>0</v>
      </c>
      <c r="AU235" s="8">
        <f t="shared" si="675"/>
        <v>0</v>
      </c>
      <c r="AW235" s="375">
        <f t="shared" si="676"/>
        <v>0</v>
      </c>
      <c r="AX235" s="201">
        <f t="shared" si="676"/>
        <v>0</v>
      </c>
      <c r="AY235" s="8">
        <f t="shared" si="677"/>
        <v>0</v>
      </c>
      <c r="AZ235" s="8">
        <f t="shared" si="678"/>
        <v>0</v>
      </c>
      <c r="BB235" s="375">
        <f t="shared" si="679"/>
        <v>0</v>
      </c>
      <c r="BC235" s="201">
        <f t="shared" si="679"/>
        <v>0</v>
      </c>
      <c r="BD235" s="8">
        <f t="shared" si="680"/>
        <v>0</v>
      </c>
      <c r="BE235" s="8">
        <f t="shared" si="681"/>
        <v>0</v>
      </c>
      <c r="BG235" s="375">
        <f t="shared" si="682"/>
        <v>0</v>
      </c>
      <c r="BH235" s="201">
        <f t="shared" si="682"/>
        <v>0</v>
      </c>
      <c r="BI235" s="8">
        <f t="shared" si="683"/>
        <v>0</v>
      </c>
      <c r="BJ235" s="8">
        <f t="shared" si="684"/>
        <v>0</v>
      </c>
      <c r="BL235" s="375">
        <f t="shared" si="685"/>
        <v>0</v>
      </c>
      <c r="BM235" s="201">
        <f t="shared" si="685"/>
        <v>0</v>
      </c>
      <c r="BN235" s="8">
        <f t="shared" si="686"/>
        <v>0</v>
      </c>
      <c r="BO235" s="8">
        <f t="shared" si="687"/>
        <v>0</v>
      </c>
      <c r="BQ235" s="375">
        <f t="shared" si="688"/>
        <v>0</v>
      </c>
      <c r="BR235" s="201">
        <f t="shared" si="688"/>
        <v>0</v>
      </c>
      <c r="BS235" s="8">
        <f t="shared" si="689"/>
        <v>0</v>
      </c>
      <c r="BT235" s="8">
        <f t="shared" si="690"/>
        <v>0</v>
      </c>
      <c r="BV235" s="375">
        <f t="shared" si="691"/>
        <v>0</v>
      </c>
      <c r="BW235" s="201">
        <f t="shared" si="691"/>
        <v>0</v>
      </c>
      <c r="BX235" s="8">
        <f t="shared" si="692"/>
        <v>0</v>
      </c>
      <c r="BY235" s="8">
        <f t="shared" si="693"/>
        <v>0</v>
      </c>
      <c r="CA235" s="375">
        <f t="shared" si="694"/>
        <v>0</v>
      </c>
      <c r="CB235" s="201">
        <f t="shared" si="694"/>
        <v>0</v>
      </c>
      <c r="CC235" s="8">
        <f t="shared" si="695"/>
        <v>0</v>
      </c>
      <c r="CD235" s="8">
        <f t="shared" si="696"/>
        <v>0</v>
      </c>
      <c r="CF235" s="375">
        <f t="shared" si="697"/>
        <v>0</v>
      </c>
      <c r="CG235" s="201">
        <f t="shared" si="697"/>
        <v>0</v>
      </c>
      <c r="CH235" s="8">
        <f t="shared" si="698"/>
        <v>0</v>
      </c>
      <c r="CI235" s="8">
        <f t="shared" si="699"/>
        <v>0</v>
      </c>
      <c r="CK235" s="375">
        <f t="shared" si="700"/>
        <v>0</v>
      </c>
      <c r="CL235" s="201">
        <f t="shared" si="700"/>
        <v>0</v>
      </c>
      <c r="CM235" s="8">
        <f t="shared" si="701"/>
        <v>0</v>
      </c>
      <c r="CN235" s="8">
        <f t="shared" si="702"/>
        <v>0</v>
      </c>
      <c r="CP235" s="375">
        <f t="shared" si="703"/>
        <v>0</v>
      </c>
      <c r="CQ235" s="201">
        <f t="shared" si="703"/>
        <v>0</v>
      </c>
      <c r="CR235" s="8">
        <f t="shared" si="704"/>
        <v>0</v>
      </c>
      <c r="CS235" s="8">
        <f t="shared" si="705"/>
        <v>0</v>
      </c>
      <c r="CU235" s="375">
        <f t="shared" si="706"/>
        <v>0</v>
      </c>
      <c r="CV235" s="201">
        <f t="shared" si="706"/>
        <v>0</v>
      </c>
      <c r="CW235" s="8">
        <f t="shared" si="707"/>
        <v>0</v>
      </c>
      <c r="CX235" s="8">
        <f t="shared" si="708"/>
        <v>0</v>
      </c>
      <c r="CZ235" s="375">
        <f t="shared" si="709"/>
        <v>0</v>
      </c>
      <c r="DA235" s="201">
        <f t="shared" si="709"/>
        <v>0</v>
      </c>
      <c r="DB235" s="8">
        <f t="shared" si="710"/>
        <v>0</v>
      </c>
      <c r="DC235" s="8">
        <f t="shared" si="711"/>
        <v>0</v>
      </c>
      <c r="DE235" s="375">
        <f t="shared" si="712"/>
        <v>0</v>
      </c>
      <c r="DF235" s="201">
        <f t="shared" si="712"/>
        <v>0</v>
      </c>
      <c r="DG235" s="8">
        <f t="shared" si="713"/>
        <v>0</v>
      </c>
      <c r="DH235" s="8">
        <f t="shared" si="714"/>
        <v>0</v>
      </c>
      <c r="DJ235" s="375">
        <f t="shared" si="715"/>
        <v>0</v>
      </c>
      <c r="DK235" s="201">
        <f t="shared" si="715"/>
        <v>0</v>
      </c>
      <c r="DL235" s="8">
        <f t="shared" si="716"/>
        <v>0</v>
      </c>
      <c r="DM235" s="8">
        <f t="shared" si="717"/>
        <v>0</v>
      </c>
      <c r="DO235" s="375">
        <f t="shared" si="718"/>
        <v>0</v>
      </c>
      <c r="DP235" s="201">
        <f t="shared" si="718"/>
        <v>0</v>
      </c>
      <c r="DQ235" s="8">
        <f t="shared" si="719"/>
        <v>0</v>
      </c>
      <c r="DR235" s="8">
        <f t="shared" si="720"/>
        <v>0</v>
      </c>
      <c r="DT235" s="51">
        <f t="shared" si="721"/>
        <v>0</v>
      </c>
      <c r="DU235" s="50">
        <f t="shared" si="722"/>
        <v>0</v>
      </c>
      <c r="DV235" s="51">
        <v>0</v>
      </c>
      <c r="DW235" s="50">
        <f t="shared" si="723"/>
        <v>0</v>
      </c>
      <c r="DX235" s="51">
        <f t="shared" si="725"/>
        <v>0</v>
      </c>
      <c r="DY235" s="52">
        <f t="shared" si="724"/>
        <v>0</v>
      </c>
      <c r="DZ235" s="307">
        <f t="shared" si="655"/>
        <v>0</v>
      </c>
    </row>
    <row r="236" spans="1:130" ht="18" customHeight="1" x14ac:dyDescent="0.3">
      <c r="B236" s="54"/>
      <c r="C236" s="54"/>
      <c r="D236" s="54"/>
      <c r="E236" s="239"/>
      <c r="F236" s="263"/>
      <c r="G236" s="274"/>
      <c r="H236" s="263"/>
      <c r="I236" s="56"/>
      <c r="J236" s="56"/>
      <c r="K236" s="265"/>
      <c r="L236" s="264"/>
      <c r="M236" s="57"/>
      <c r="N236" s="394"/>
      <c r="O236" s="214"/>
      <c r="P236" s="8">
        <f t="shared" si="656"/>
        <v>0</v>
      </c>
      <c r="Q236" s="8">
        <f t="shared" si="657"/>
        <v>0</v>
      </c>
      <c r="S236" s="201">
        <f t="shared" si="658"/>
        <v>0</v>
      </c>
      <c r="T236" s="201">
        <f t="shared" si="658"/>
        <v>0</v>
      </c>
      <c r="U236" s="8">
        <f t="shared" ref="U236:U238" si="726">$E236*S236*T236</f>
        <v>0</v>
      </c>
      <c r="V236" s="8">
        <f t="shared" si="660"/>
        <v>0</v>
      </c>
      <c r="X236" s="375">
        <f t="shared" si="661"/>
        <v>0</v>
      </c>
      <c r="Y236" s="201">
        <f t="shared" si="661"/>
        <v>0</v>
      </c>
      <c r="Z236" s="8">
        <f t="shared" si="662"/>
        <v>0</v>
      </c>
      <c r="AA236" s="8">
        <f t="shared" si="663"/>
        <v>0</v>
      </c>
      <c r="AC236" s="375">
        <f t="shared" si="664"/>
        <v>0</v>
      </c>
      <c r="AD236" s="201">
        <f t="shared" si="664"/>
        <v>0</v>
      </c>
      <c r="AE236" s="8">
        <f t="shared" si="665"/>
        <v>0</v>
      </c>
      <c r="AF236" s="8">
        <f t="shared" si="666"/>
        <v>0</v>
      </c>
      <c r="AH236" s="375">
        <f t="shared" si="667"/>
        <v>0</v>
      </c>
      <c r="AI236" s="201">
        <f t="shared" si="667"/>
        <v>0</v>
      </c>
      <c r="AJ236" s="8">
        <f t="shared" si="668"/>
        <v>0</v>
      </c>
      <c r="AK236" s="8">
        <f t="shared" si="669"/>
        <v>0</v>
      </c>
      <c r="AM236" s="375">
        <f t="shared" si="670"/>
        <v>0</v>
      </c>
      <c r="AN236" s="201">
        <f t="shared" si="670"/>
        <v>0</v>
      </c>
      <c r="AO236" s="8">
        <f t="shared" si="671"/>
        <v>0</v>
      </c>
      <c r="AP236" s="8">
        <f t="shared" si="672"/>
        <v>0</v>
      </c>
      <c r="AR236" s="375">
        <f t="shared" si="673"/>
        <v>0</v>
      </c>
      <c r="AS236" s="201">
        <f t="shared" si="673"/>
        <v>0</v>
      </c>
      <c r="AT236" s="8">
        <f t="shared" si="674"/>
        <v>0</v>
      </c>
      <c r="AU236" s="8">
        <f t="shared" si="675"/>
        <v>0</v>
      </c>
      <c r="AW236" s="375">
        <f t="shared" si="676"/>
        <v>0</v>
      </c>
      <c r="AX236" s="201">
        <f t="shared" si="676"/>
        <v>0</v>
      </c>
      <c r="AY236" s="8">
        <f t="shared" si="677"/>
        <v>0</v>
      </c>
      <c r="AZ236" s="8">
        <f t="shared" si="678"/>
        <v>0</v>
      </c>
      <c r="BB236" s="375">
        <f t="shared" si="679"/>
        <v>0</v>
      </c>
      <c r="BC236" s="201">
        <f t="shared" si="679"/>
        <v>0</v>
      </c>
      <c r="BD236" s="8">
        <f t="shared" si="680"/>
        <v>0</v>
      </c>
      <c r="BE236" s="8">
        <f t="shared" si="681"/>
        <v>0</v>
      </c>
      <c r="BG236" s="375">
        <f t="shared" si="682"/>
        <v>0</v>
      </c>
      <c r="BH236" s="201">
        <f t="shared" si="682"/>
        <v>0</v>
      </c>
      <c r="BI236" s="8">
        <f t="shared" si="683"/>
        <v>0</v>
      </c>
      <c r="BJ236" s="8">
        <f t="shared" si="684"/>
        <v>0</v>
      </c>
      <c r="BL236" s="375">
        <f t="shared" si="685"/>
        <v>0</v>
      </c>
      <c r="BM236" s="201">
        <f t="shared" si="685"/>
        <v>0</v>
      </c>
      <c r="BN236" s="8">
        <f t="shared" si="686"/>
        <v>0</v>
      </c>
      <c r="BO236" s="8">
        <f t="shared" si="687"/>
        <v>0</v>
      </c>
      <c r="BQ236" s="375">
        <f t="shared" si="688"/>
        <v>0</v>
      </c>
      <c r="BR236" s="201">
        <f t="shared" si="688"/>
        <v>0</v>
      </c>
      <c r="BS236" s="8">
        <f t="shared" si="689"/>
        <v>0</v>
      </c>
      <c r="BT236" s="8">
        <f t="shared" si="690"/>
        <v>0</v>
      </c>
      <c r="BV236" s="375">
        <f t="shared" si="691"/>
        <v>0</v>
      </c>
      <c r="BW236" s="201">
        <f t="shared" si="691"/>
        <v>0</v>
      </c>
      <c r="BX236" s="8">
        <f t="shared" si="692"/>
        <v>0</v>
      </c>
      <c r="BY236" s="8">
        <f t="shared" si="693"/>
        <v>0</v>
      </c>
      <c r="CA236" s="375">
        <f t="shared" si="694"/>
        <v>0</v>
      </c>
      <c r="CB236" s="201">
        <f t="shared" si="694"/>
        <v>0</v>
      </c>
      <c r="CC236" s="8">
        <f t="shared" si="695"/>
        <v>0</v>
      </c>
      <c r="CD236" s="8">
        <f t="shared" si="696"/>
        <v>0</v>
      </c>
      <c r="CF236" s="375">
        <f t="shared" si="697"/>
        <v>0</v>
      </c>
      <c r="CG236" s="201">
        <f t="shared" si="697"/>
        <v>0</v>
      </c>
      <c r="CH236" s="8">
        <f t="shared" si="698"/>
        <v>0</v>
      </c>
      <c r="CI236" s="8">
        <f t="shared" si="699"/>
        <v>0</v>
      </c>
      <c r="CK236" s="375">
        <f t="shared" si="700"/>
        <v>0</v>
      </c>
      <c r="CL236" s="201">
        <f t="shared" si="700"/>
        <v>0</v>
      </c>
      <c r="CM236" s="8">
        <f t="shared" si="701"/>
        <v>0</v>
      </c>
      <c r="CN236" s="8">
        <f t="shared" si="702"/>
        <v>0</v>
      </c>
      <c r="CP236" s="375">
        <f t="shared" si="703"/>
        <v>0</v>
      </c>
      <c r="CQ236" s="201">
        <f t="shared" si="703"/>
        <v>0</v>
      </c>
      <c r="CR236" s="8">
        <f t="shared" si="704"/>
        <v>0</v>
      </c>
      <c r="CS236" s="8">
        <f t="shared" si="705"/>
        <v>0</v>
      </c>
      <c r="CU236" s="375">
        <f t="shared" si="706"/>
        <v>0</v>
      </c>
      <c r="CV236" s="201">
        <f t="shared" si="706"/>
        <v>0</v>
      </c>
      <c r="CW236" s="8">
        <f t="shared" si="707"/>
        <v>0</v>
      </c>
      <c r="CX236" s="8">
        <f t="shared" si="708"/>
        <v>0</v>
      </c>
      <c r="CZ236" s="375">
        <f t="shared" si="709"/>
        <v>0</v>
      </c>
      <c r="DA236" s="201">
        <f t="shared" si="709"/>
        <v>0</v>
      </c>
      <c r="DB236" s="8">
        <f t="shared" si="710"/>
        <v>0</v>
      </c>
      <c r="DC236" s="8">
        <f t="shared" si="711"/>
        <v>0</v>
      </c>
      <c r="DE236" s="375">
        <f t="shared" si="712"/>
        <v>0</v>
      </c>
      <c r="DF236" s="201">
        <f t="shared" si="712"/>
        <v>0</v>
      </c>
      <c r="DG236" s="8">
        <f t="shared" si="713"/>
        <v>0</v>
      </c>
      <c r="DH236" s="8">
        <f t="shared" si="714"/>
        <v>0</v>
      </c>
      <c r="DJ236" s="375">
        <f t="shared" si="715"/>
        <v>0</v>
      </c>
      <c r="DK236" s="201">
        <f t="shared" si="715"/>
        <v>0</v>
      </c>
      <c r="DL236" s="8">
        <f t="shared" si="716"/>
        <v>0</v>
      </c>
      <c r="DM236" s="8">
        <f t="shared" si="717"/>
        <v>0</v>
      </c>
      <c r="DO236" s="375">
        <f t="shared" si="718"/>
        <v>0</v>
      </c>
      <c r="DP236" s="201">
        <f t="shared" si="718"/>
        <v>0</v>
      </c>
      <c r="DQ236" s="8">
        <f t="shared" si="719"/>
        <v>0</v>
      </c>
      <c r="DR236" s="8">
        <f t="shared" si="720"/>
        <v>0</v>
      </c>
      <c r="DT236" s="51">
        <f t="shared" si="721"/>
        <v>0</v>
      </c>
      <c r="DU236" s="50">
        <f t="shared" si="722"/>
        <v>0</v>
      </c>
      <c r="DV236" s="51">
        <v>0</v>
      </c>
      <c r="DW236" s="50">
        <f t="shared" si="723"/>
        <v>0</v>
      </c>
      <c r="DX236" s="51">
        <f t="shared" si="725"/>
        <v>0</v>
      </c>
      <c r="DY236" s="52">
        <f t="shared" si="724"/>
        <v>0</v>
      </c>
      <c r="DZ236" s="307">
        <f t="shared" si="655"/>
        <v>0</v>
      </c>
    </row>
    <row r="237" spans="1:130" ht="18" customHeight="1" x14ac:dyDescent="0.3">
      <c r="B237" s="54"/>
      <c r="C237" s="54"/>
      <c r="D237" s="54"/>
      <c r="E237" s="239"/>
      <c r="F237" s="263"/>
      <c r="G237" s="274"/>
      <c r="H237" s="263"/>
      <c r="I237" s="56"/>
      <c r="J237" s="56"/>
      <c r="K237" s="265"/>
      <c r="L237" s="264"/>
      <c r="M237" s="57"/>
      <c r="N237" s="394"/>
      <c r="O237" s="214"/>
      <c r="P237" s="8">
        <f t="shared" si="656"/>
        <v>0</v>
      </c>
      <c r="Q237" s="8">
        <f t="shared" si="657"/>
        <v>0</v>
      </c>
      <c r="S237" s="201">
        <f t="shared" si="658"/>
        <v>0</v>
      </c>
      <c r="T237" s="201">
        <f t="shared" si="658"/>
        <v>0</v>
      </c>
      <c r="U237" s="8">
        <f t="shared" si="726"/>
        <v>0</v>
      </c>
      <c r="V237" s="8">
        <f t="shared" si="660"/>
        <v>0</v>
      </c>
      <c r="X237" s="375">
        <f t="shared" si="661"/>
        <v>0</v>
      </c>
      <c r="Y237" s="201">
        <f t="shared" si="661"/>
        <v>0</v>
      </c>
      <c r="Z237" s="8">
        <f t="shared" si="662"/>
        <v>0</v>
      </c>
      <c r="AA237" s="8">
        <f t="shared" si="663"/>
        <v>0</v>
      </c>
      <c r="AC237" s="375">
        <f t="shared" si="664"/>
        <v>0</v>
      </c>
      <c r="AD237" s="201">
        <f t="shared" si="664"/>
        <v>0</v>
      </c>
      <c r="AE237" s="8">
        <f t="shared" si="665"/>
        <v>0</v>
      </c>
      <c r="AF237" s="8">
        <f t="shared" si="666"/>
        <v>0</v>
      </c>
      <c r="AH237" s="375">
        <f t="shared" si="667"/>
        <v>0</v>
      </c>
      <c r="AI237" s="201">
        <f t="shared" si="667"/>
        <v>0</v>
      </c>
      <c r="AJ237" s="8">
        <f t="shared" si="668"/>
        <v>0</v>
      </c>
      <c r="AK237" s="8">
        <f t="shared" si="669"/>
        <v>0</v>
      </c>
      <c r="AM237" s="375">
        <f t="shared" si="670"/>
        <v>0</v>
      </c>
      <c r="AN237" s="201">
        <f t="shared" si="670"/>
        <v>0</v>
      </c>
      <c r="AO237" s="8">
        <f t="shared" si="671"/>
        <v>0</v>
      </c>
      <c r="AP237" s="8">
        <f t="shared" si="672"/>
        <v>0</v>
      </c>
      <c r="AR237" s="375">
        <f t="shared" si="673"/>
        <v>0</v>
      </c>
      <c r="AS237" s="201">
        <f t="shared" si="673"/>
        <v>0</v>
      </c>
      <c r="AT237" s="8">
        <f t="shared" si="674"/>
        <v>0</v>
      </c>
      <c r="AU237" s="8">
        <f t="shared" si="675"/>
        <v>0</v>
      </c>
      <c r="AW237" s="375">
        <f t="shared" si="676"/>
        <v>0</v>
      </c>
      <c r="AX237" s="201">
        <f t="shared" si="676"/>
        <v>0</v>
      </c>
      <c r="AY237" s="8">
        <f t="shared" si="677"/>
        <v>0</v>
      </c>
      <c r="AZ237" s="8">
        <f t="shared" si="678"/>
        <v>0</v>
      </c>
      <c r="BB237" s="375">
        <f t="shared" si="679"/>
        <v>0</v>
      </c>
      <c r="BC237" s="201">
        <f t="shared" si="679"/>
        <v>0</v>
      </c>
      <c r="BD237" s="8">
        <f t="shared" si="680"/>
        <v>0</v>
      </c>
      <c r="BE237" s="8">
        <f t="shared" si="681"/>
        <v>0</v>
      </c>
      <c r="BG237" s="375">
        <f t="shared" si="682"/>
        <v>0</v>
      </c>
      <c r="BH237" s="201">
        <f t="shared" si="682"/>
        <v>0</v>
      </c>
      <c r="BI237" s="8">
        <f t="shared" si="683"/>
        <v>0</v>
      </c>
      <c r="BJ237" s="8">
        <f t="shared" si="684"/>
        <v>0</v>
      </c>
      <c r="BL237" s="375">
        <f t="shared" si="685"/>
        <v>0</v>
      </c>
      <c r="BM237" s="201">
        <f t="shared" si="685"/>
        <v>0</v>
      </c>
      <c r="BN237" s="8">
        <f t="shared" si="686"/>
        <v>0</v>
      </c>
      <c r="BO237" s="8">
        <f t="shared" si="687"/>
        <v>0</v>
      </c>
      <c r="BQ237" s="375">
        <f t="shared" si="688"/>
        <v>0</v>
      </c>
      <c r="BR237" s="201">
        <f t="shared" si="688"/>
        <v>0</v>
      </c>
      <c r="BS237" s="8">
        <f t="shared" si="689"/>
        <v>0</v>
      </c>
      <c r="BT237" s="8">
        <f t="shared" si="690"/>
        <v>0</v>
      </c>
      <c r="BV237" s="375">
        <f t="shared" si="691"/>
        <v>0</v>
      </c>
      <c r="BW237" s="201">
        <f t="shared" si="691"/>
        <v>0</v>
      </c>
      <c r="BX237" s="8">
        <f t="shared" si="692"/>
        <v>0</v>
      </c>
      <c r="BY237" s="8">
        <f t="shared" si="693"/>
        <v>0</v>
      </c>
      <c r="CA237" s="375">
        <f t="shared" si="694"/>
        <v>0</v>
      </c>
      <c r="CB237" s="201">
        <f t="shared" si="694"/>
        <v>0</v>
      </c>
      <c r="CC237" s="8">
        <f t="shared" si="695"/>
        <v>0</v>
      </c>
      <c r="CD237" s="8">
        <f t="shared" si="696"/>
        <v>0</v>
      </c>
      <c r="CF237" s="375">
        <f t="shared" si="697"/>
        <v>0</v>
      </c>
      <c r="CG237" s="201">
        <f t="shared" si="697"/>
        <v>0</v>
      </c>
      <c r="CH237" s="8">
        <f t="shared" si="698"/>
        <v>0</v>
      </c>
      <c r="CI237" s="8">
        <f t="shared" si="699"/>
        <v>0</v>
      </c>
      <c r="CK237" s="375">
        <f t="shared" si="700"/>
        <v>0</v>
      </c>
      <c r="CL237" s="201">
        <f t="shared" si="700"/>
        <v>0</v>
      </c>
      <c r="CM237" s="8">
        <f t="shared" si="701"/>
        <v>0</v>
      </c>
      <c r="CN237" s="8">
        <f t="shared" si="702"/>
        <v>0</v>
      </c>
      <c r="CP237" s="375">
        <f t="shared" si="703"/>
        <v>0</v>
      </c>
      <c r="CQ237" s="201">
        <f t="shared" si="703"/>
        <v>0</v>
      </c>
      <c r="CR237" s="8">
        <f t="shared" si="704"/>
        <v>0</v>
      </c>
      <c r="CS237" s="8">
        <f t="shared" si="705"/>
        <v>0</v>
      </c>
      <c r="CU237" s="375">
        <f t="shared" si="706"/>
        <v>0</v>
      </c>
      <c r="CV237" s="201">
        <f t="shared" si="706"/>
        <v>0</v>
      </c>
      <c r="CW237" s="8">
        <f t="shared" si="707"/>
        <v>0</v>
      </c>
      <c r="CX237" s="8">
        <f t="shared" si="708"/>
        <v>0</v>
      </c>
      <c r="CZ237" s="375">
        <f t="shared" si="709"/>
        <v>0</v>
      </c>
      <c r="DA237" s="201">
        <f t="shared" si="709"/>
        <v>0</v>
      </c>
      <c r="DB237" s="8">
        <f t="shared" si="710"/>
        <v>0</v>
      </c>
      <c r="DC237" s="8">
        <f t="shared" si="711"/>
        <v>0</v>
      </c>
      <c r="DE237" s="375">
        <f t="shared" si="712"/>
        <v>0</v>
      </c>
      <c r="DF237" s="201">
        <f t="shared" si="712"/>
        <v>0</v>
      </c>
      <c r="DG237" s="8">
        <f t="shared" si="713"/>
        <v>0</v>
      </c>
      <c r="DH237" s="8">
        <f t="shared" si="714"/>
        <v>0</v>
      </c>
      <c r="DJ237" s="375">
        <f t="shared" si="715"/>
        <v>0</v>
      </c>
      <c r="DK237" s="201">
        <f t="shared" si="715"/>
        <v>0</v>
      </c>
      <c r="DL237" s="8">
        <f t="shared" si="716"/>
        <v>0</v>
      </c>
      <c r="DM237" s="8">
        <f t="shared" si="717"/>
        <v>0</v>
      </c>
      <c r="DO237" s="375">
        <f t="shared" si="718"/>
        <v>0</v>
      </c>
      <c r="DP237" s="201">
        <f t="shared" si="718"/>
        <v>0</v>
      </c>
      <c r="DQ237" s="8">
        <f t="shared" si="719"/>
        <v>0</v>
      </c>
      <c r="DR237" s="8">
        <f t="shared" si="720"/>
        <v>0</v>
      </c>
      <c r="DT237" s="51">
        <f t="shared" si="721"/>
        <v>0</v>
      </c>
      <c r="DU237" s="50">
        <f t="shared" si="722"/>
        <v>0</v>
      </c>
      <c r="DV237" s="51">
        <v>0</v>
      </c>
      <c r="DW237" s="50">
        <f t="shared" si="723"/>
        <v>0</v>
      </c>
      <c r="DX237" s="51">
        <f t="shared" si="725"/>
        <v>0</v>
      </c>
      <c r="DY237" s="52">
        <f t="shared" si="724"/>
        <v>0</v>
      </c>
      <c r="DZ237" s="307">
        <f t="shared" si="655"/>
        <v>0</v>
      </c>
    </row>
    <row r="238" spans="1:130" s="60" customFormat="1" ht="18" customHeight="1" thickBot="1" x14ac:dyDescent="0.35">
      <c r="A238" s="1"/>
      <c r="B238" s="317"/>
      <c r="C238" s="196"/>
      <c r="D238" s="196"/>
      <c r="E238" s="241"/>
      <c r="F238" s="263"/>
      <c r="G238" s="274"/>
      <c r="K238" s="302"/>
      <c r="M238" s="61"/>
      <c r="N238" s="394"/>
      <c r="O238" s="214"/>
      <c r="P238" s="8">
        <f t="shared" si="656"/>
        <v>0</v>
      </c>
      <c r="Q238" s="8">
        <f t="shared" si="657"/>
        <v>0</v>
      </c>
      <c r="R238" s="3"/>
      <c r="S238" s="201">
        <f t="shared" si="658"/>
        <v>0</v>
      </c>
      <c r="T238" s="201">
        <f t="shared" si="658"/>
        <v>0</v>
      </c>
      <c r="U238" s="8">
        <f t="shared" si="726"/>
        <v>0</v>
      </c>
      <c r="V238" s="8">
        <f t="shared" si="660"/>
        <v>0</v>
      </c>
      <c r="W238" s="3"/>
      <c r="X238" s="375">
        <f t="shared" si="661"/>
        <v>0</v>
      </c>
      <c r="Y238" s="201">
        <f t="shared" si="661"/>
        <v>0</v>
      </c>
      <c r="Z238" s="8">
        <f t="shared" si="662"/>
        <v>0</v>
      </c>
      <c r="AA238" s="8">
        <f t="shared" si="663"/>
        <v>0</v>
      </c>
      <c r="AB238" s="1"/>
      <c r="AC238" s="375">
        <f t="shared" si="664"/>
        <v>0</v>
      </c>
      <c r="AD238" s="201">
        <f t="shared" si="664"/>
        <v>0</v>
      </c>
      <c r="AE238" s="8">
        <f t="shared" si="665"/>
        <v>0</v>
      </c>
      <c r="AF238" s="8">
        <f t="shared" si="666"/>
        <v>0</v>
      </c>
      <c r="AH238" s="375">
        <f t="shared" si="667"/>
        <v>0</v>
      </c>
      <c r="AI238" s="201">
        <f t="shared" si="667"/>
        <v>0</v>
      </c>
      <c r="AJ238" s="8">
        <f t="shared" si="668"/>
        <v>0</v>
      </c>
      <c r="AK238" s="8">
        <f t="shared" si="669"/>
        <v>0</v>
      </c>
      <c r="AM238" s="375">
        <f t="shared" si="670"/>
        <v>0</v>
      </c>
      <c r="AN238" s="201">
        <f t="shared" si="670"/>
        <v>0</v>
      </c>
      <c r="AO238" s="8">
        <f t="shared" si="671"/>
        <v>0</v>
      </c>
      <c r="AP238" s="8">
        <f t="shared" si="672"/>
        <v>0</v>
      </c>
      <c r="AR238" s="375">
        <f t="shared" si="673"/>
        <v>0</v>
      </c>
      <c r="AS238" s="201">
        <f t="shared" si="673"/>
        <v>0</v>
      </c>
      <c r="AT238" s="8">
        <f t="shared" si="674"/>
        <v>0</v>
      </c>
      <c r="AU238" s="8">
        <f t="shared" si="675"/>
        <v>0</v>
      </c>
      <c r="AW238" s="375">
        <f t="shared" si="676"/>
        <v>0</v>
      </c>
      <c r="AX238" s="201">
        <f t="shared" si="676"/>
        <v>0</v>
      </c>
      <c r="AY238" s="8">
        <f t="shared" si="677"/>
        <v>0</v>
      </c>
      <c r="AZ238" s="8">
        <f t="shared" si="678"/>
        <v>0</v>
      </c>
      <c r="BB238" s="375">
        <f t="shared" si="679"/>
        <v>0</v>
      </c>
      <c r="BC238" s="201">
        <f t="shared" si="679"/>
        <v>0</v>
      </c>
      <c r="BD238" s="8">
        <f t="shared" si="680"/>
        <v>0</v>
      </c>
      <c r="BE238" s="8">
        <f t="shared" si="681"/>
        <v>0</v>
      </c>
      <c r="BG238" s="375">
        <f t="shared" si="682"/>
        <v>0</v>
      </c>
      <c r="BH238" s="201">
        <f t="shared" si="682"/>
        <v>0</v>
      </c>
      <c r="BI238" s="8">
        <f t="shared" si="683"/>
        <v>0</v>
      </c>
      <c r="BJ238" s="8">
        <f t="shared" si="684"/>
        <v>0</v>
      </c>
      <c r="BL238" s="375">
        <f t="shared" si="685"/>
        <v>0</v>
      </c>
      <c r="BM238" s="201">
        <f t="shared" si="685"/>
        <v>0</v>
      </c>
      <c r="BN238" s="8">
        <f t="shared" si="686"/>
        <v>0</v>
      </c>
      <c r="BO238" s="8">
        <f t="shared" si="687"/>
        <v>0</v>
      </c>
      <c r="BQ238" s="375">
        <f t="shared" si="688"/>
        <v>0</v>
      </c>
      <c r="BR238" s="201">
        <f t="shared" si="688"/>
        <v>0</v>
      </c>
      <c r="BS238" s="8">
        <f t="shared" si="689"/>
        <v>0</v>
      </c>
      <c r="BT238" s="8">
        <f t="shared" si="690"/>
        <v>0</v>
      </c>
      <c r="BV238" s="375">
        <f t="shared" si="691"/>
        <v>0</v>
      </c>
      <c r="BW238" s="201">
        <f t="shared" si="691"/>
        <v>0</v>
      </c>
      <c r="BX238" s="8">
        <f t="shared" si="692"/>
        <v>0</v>
      </c>
      <c r="BY238" s="8">
        <f t="shared" si="693"/>
        <v>0</v>
      </c>
      <c r="CA238" s="375">
        <f t="shared" si="694"/>
        <v>0</v>
      </c>
      <c r="CB238" s="201">
        <f t="shared" si="694"/>
        <v>0</v>
      </c>
      <c r="CC238" s="8">
        <f t="shared" si="695"/>
        <v>0</v>
      </c>
      <c r="CD238" s="8">
        <f t="shared" si="696"/>
        <v>0</v>
      </c>
      <c r="CF238" s="375">
        <f t="shared" si="697"/>
        <v>0</v>
      </c>
      <c r="CG238" s="201">
        <f t="shared" si="697"/>
        <v>0</v>
      </c>
      <c r="CH238" s="8">
        <f t="shared" si="698"/>
        <v>0</v>
      </c>
      <c r="CI238" s="8">
        <f t="shared" si="699"/>
        <v>0</v>
      </c>
      <c r="CK238" s="375">
        <f t="shared" si="700"/>
        <v>0</v>
      </c>
      <c r="CL238" s="201">
        <f t="shared" si="700"/>
        <v>0</v>
      </c>
      <c r="CM238" s="8">
        <f t="shared" si="701"/>
        <v>0</v>
      </c>
      <c r="CN238" s="8">
        <f t="shared" si="702"/>
        <v>0</v>
      </c>
      <c r="CP238" s="375">
        <f t="shared" si="703"/>
        <v>0</v>
      </c>
      <c r="CQ238" s="201">
        <f t="shared" si="703"/>
        <v>0</v>
      </c>
      <c r="CR238" s="8">
        <f t="shared" si="704"/>
        <v>0</v>
      </c>
      <c r="CS238" s="8">
        <f t="shared" si="705"/>
        <v>0</v>
      </c>
      <c r="CU238" s="375">
        <f t="shared" si="706"/>
        <v>0</v>
      </c>
      <c r="CV238" s="201">
        <f t="shared" si="706"/>
        <v>0</v>
      </c>
      <c r="CW238" s="8">
        <f t="shared" si="707"/>
        <v>0</v>
      </c>
      <c r="CX238" s="8">
        <f t="shared" si="708"/>
        <v>0</v>
      </c>
      <c r="CZ238" s="375">
        <f t="shared" si="709"/>
        <v>0</v>
      </c>
      <c r="DA238" s="201">
        <f t="shared" si="709"/>
        <v>0</v>
      </c>
      <c r="DB238" s="8">
        <f t="shared" si="710"/>
        <v>0</v>
      </c>
      <c r="DC238" s="8">
        <f t="shared" si="711"/>
        <v>0</v>
      </c>
      <c r="DE238" s="375">
        <f t="shared" si="712"/>
        <v>0</v>
      </c>
      <c r="DF238" s="201">
        <f t="shared" si="712"/>
        <v>0</v>
      </c>
      <c r="DG238" s="8">
        <f t="shared" si="713"/>
        <v>0</v>
      </c>
      <c r="DH238" s="8">
        <f t="shared" si="714"/>
        <v>0</v>
      </c>
      <c r="DJ238" s="375">
        <f t="shared" si="715"/>
        <v>0</v>
      </c>
      <c r="DK238" s="201">
        <f t="shared" si="715"/>
        <v>0</v>
      </c>
      <c r="DL238" s="8">
        <f t="shared" si="716"/>
        <v>0</v>
      </c>
      <c r="DM238" s="8">
        <f t="shared" si="717"/>
        <v>0</v>
      </c>
      <c r="DO238" s="375">
        <f t="shared" si="718"/>
        <v>0</v>
      </c>
      <c r="DP238" s="201">
        <f t="shared" si="718"/>
        <v>0</v>
      </c>
      <c r="DQ238" s="8">
        <f t="shared" si="719"/>
        <v>0</v>
      </c>
      <c r="DR238" s="8">
        <f t="shared" si="720"/>
        <v>0</v>
      </c>
      <c r="DT238" s="51">
        <f>P238+U238+Z238+AE238+AJ238+AO238+AT238+AY238+BD238+BI238+BN238+BS238+BX238+CC238+CH238+CM238+CR238+CW238+DB238+DG238+DL238+DQ238</f>
        <v>0</v>
      </c>
      <c r="DU238" s="65">
        <f t="shared" si="722"/>
        <v>0</v>
      </c>
      <c r="DV238" s="90">
        <v>0</v>
      </c>
      <c r="DW238" s="65">
        <f t="shared" si="723"/>
        <v>0</v>
      </c>
      <c r="DX238" s="66">
        <f>+DT238+DV238</f>
        <v>0</v>
      </c>
      <c r="DY238" s="66">
        <f t="shared" si="724"/>
        <v>0</v>
      </c>
      <c r="DZ238" s="307">
        <f t="shared" si="655"/>
        <v>0</v>
      </c>
    </row>
    <row r="239" spans="1:130" s="72" customFormat="1" ht="32.4" customHeight="1" thickBot="1" x14ac:dyDescent="0.35">
      <c r="B239" s="275" t="s">
        <v>108</v>
      </c>
      <c r="C239" s="276" t="str">
        <f>B226</f>
        <v>Others 3</v>
      </c>
      <c r="D239" s="445"/>
      <c r="E239" s="242"/>
      <c r="F239" s="73"/>
      <c r="G239" s="73"/>
      <c r="H239" s="73"/>
      <c r="I239" s="73"/>
      <c r="J239" s="73"/>
      <c r="K239" s="74"/>
      <c r="L239" s="73"/>
      <c r="M239" s="75"/>
      <c r="N239" s="391">
        <f>P18</f>
        <v>2015</v>
      </c>
      <c r="O239" s="278"/>
      <c r="P239" s="76">
        <f>SUM(P227:P238)</f>
        <v>0</v>
      </c>
      <c r="Q239" s="77">
        <f>SUM(Q227:Q238)</f>
        <v>0</v>
      </c>
      <c r="R239" s="78"/>
      <c r="S239" s="279">
        <f>U18</f>
        <v>2016</v>
      </c>
      <c r="T239" s="279"/>
      <c r="U239" s="76">
        <f>SUM(U227:U238)</f>
        <v>0</v>
      </c>
      <c r="V239" s="77">
        <f>SUM(V227:V238)</f>
        <v>0</v>
      </c>
      <c r="W239" s="78"/>
      <c r="X239" s="391">
        <f>Z18</f>
        <v>2017</v>
      </c>
      <c r="Y239" s="277"/>
      <c r="Z239" s="76">
        <f>SUM(Z227:Z238)</f>
        <v>0</v>
      </c>
      <c r="AA239" s="77">
        <f>SUM(AA227:AA238)</f>
        <v>0</v>
      </c>
      <c r="AB239" s="79"/>
      <c r="AC239" s="391">
        <f>AE18</f>
        <v>2018</v>
      </c>
      <c r="AD239" s="277"/>
      <c r="AE239" s="76">
        <f>SUM(AE227:AE238)</f>
        <v>0</v>
      </c>
      <c r="AF239" s="77">
        <f>SUM(AF227:AF238)</f>
        <v>0</v>
      </c>
      <c r="AH239" s="391">
        <f>AJ18</f>
        <v>2019</v>
      </c>
      <c r="AI239" s="277"/>
      <c r="AJ239" s="76">
        <f>SUM(AJ227:AJ238)</f>
        <v>0</v>
      </c>
      <c r="AK239" s="77">
        <f>SUM(AK227:AK238)</f>
        <v>0</v>
      </c>
      <c r="AM239" s="391">
        <f>AO18</f>
        <v>2020</v>
      </c>
      <c r="AN239" s="277"/>
      <c r="AO239" s="76">
        <f>SUM(AO227:AO238)</f>
        <v>0</v>
      </c>
      <c r="AP239" s="77">
        <f>SUM(AP227:AP238)</f>
        <v>0</v>
      </c>
      <c r="AR239" s="391">
        <f>AT18</f>
        <v>2021</v>
      </c>
      <c r="AS239" s="277"/>
      <c r="AT239" s="76">
        <f>SUM(AT227:AT238)</f>
        <v>0</v>
      </c>
      <c r="AU239" s="77">
        <f>SUM(AU227:AU238)</f>
        <v>0</v>
      </c>
      <c r="AW239" s="391">
        <f>AY18</f>
        <v>2022</v>
      </c>
      <c r="AX239" s="277"/>
      <c r="AY239" s="76">
        <f>SUM(AY227:AY238)</f>
        <v>0</v>
      </c>
      <c r="AZ239" s="77">
        <f>SUM(AZ227:AZ238)</f>
        <v>0</v>
      </c>
      <c r="BB239" s="391">
        <f>BD18</f>
        <v>2023</v>
      </c>
      <c r="BC239" s="277"/>
      <c r="BD239" s="76">
        <f>SUM(BD227:BD238)</f>
        <v>0</v>
      </c>
      <c r="BE239" s="77">
        <f>SUM(BE227:BE238)</f>
        <v>0</v>
      </c>
      <c r="BG239" s="391">
        <f>BI18</f>
        <v>2024</v>
      </c>
      <c r="BH239" s="277"/>
      <c r="BI239" s="76">
        <f>SUM(BI227:BI238)</f>
        <v>0</v>
      </c>
      <c r="BJ239" s="77">
        <f>SUM(BJ227:BJ238)</f>
        <v>0</v>
      </c>
      <c r="BL239" s="391">
        <f>BN18</f>
        <v>2025</v>
      </c>
      <c r="BM239" s="277"/>
      <c r="BN239" s="76">
        <f>SUM(BN227:BN238)</f>
        <v>0</v>
      </c>
      <c r="BO239" s="77">
        <f>SUM(BO227:BO238)</f>
        <v>0</v>
      </c>
      <c r="BQ239" s="391">
        <f>BS18</f>
        <v>2026</v>
      </c>
      <c r="BR239" s="277"/>
      <c r="BS239" s="76">
        <f>SUM(BS227:BS238)</f>
        <v>0</v>
      </c>
      <c r="BT239" s="77">
        <f>SUM(BT227:BT238)</f>
        <v>0</v>
      </c>
      <c r="BV239" s="391">
        <f>BX18</f>
        <v>2027</v>
      </c>
      <c r="BW239" s="277"/>
      <c r="BX239" s="76">
        <f>SUM(BX227:BX238)</f>
        <v>0</v>
      </c>
      <c r="BY239" s="77">
        <f>SUM(BY227:BY238)</f>
        <v>0</v>
      </c>
      <c r="CA239" s="391">
        <f>CC18</f>
        <v>2028</v>
      </c>
      <c r="CB239" s="277"/>
      <c r="CC239" s="76">
        <f>SUM(CC227:CC238)</f>
        <v>0</v>
      </c>
      <c r="CD239" s="77">
        <f>SUM(CD227:CD238)</f>
        <v>0</v>
      </c>
      <c r="CF239" s="391">
        <f>CH18</f>
        <v>2029</v>
      </c>
      <c r="CG239" s="277"/>
      <c r="CH239" s="76">
        <f>SUM(CH227:CH238)</f>
        <v>0</v>
      </c>
      <c r="CI239" s="77">
        <f>SUM(CI227:CI238)</f>
        <v>0</v>
      </c>
      <c r="CK239" s="391">
        <f>CM18</f>
        <v>2030</v>
      </c>
      <c r="CL239" s="277"/>
      <c r="CM239" s="76">
        <f>SUM(CM227:CM238)</f>
        <v>0</v>
      </c>
      <c r="CN239" s="77">
        <f>SUM(CN227:CN238)</f>
        <v>0</v>
      </c>
      <c r="CP239" s="391">
        <f>CR18</f>
        <v>2031</v>
      </c>
      <c r="CQ239" s="277"/>
      <c r="CR239" s="76">
        <f>SUM(CR227:CR238)</f>
        <v>0</v>
      </c>
      <c r="CS239" s="77">
        <f>SUM(CS227:CS238)</f>
        <v>0</v>
      </c>
      <c r="CU239" s="391">
        <f>CW18</f>
        <v>2032</v>
      </c>
      <c r="CV239" s="277"/>
      <c r="CW239" s="76">
        <f>SUM(CW227:CW238)</f>
        <v>0</v>
      </c>
      <c r="CX239" s="77">
        <f>SUM(CX227:CX238)</f>
        <v>0</v>
      </c>
      <c r="CZ239" s="391">
        <f>DB18</f>
        <v>2033</v>
      </c>
      <c r="DA239" s="277"/>
      <c r="DB239" s="76">
        <f>SUM(DB227:DB238)</f>
        <v>0</v>
      </c>
      <c r="DC239" s="77">
        <f>SUM(DC227:DC238)</f>
        <v>0</v>
      </c>
      <c r="DE239" s="391">
        <f>DG18</f>
        <v>2034</v>
      </c>
      <c r="DF239" s="277"/>
      <c r="DG239" s="76">
        <f>SUM(DG227:DG238)</f>
        <v>0</v>
      </c>
      <c r="DH239" s="77">
        <f>SUM(DH227:DH238)</f>
        <v>0</v>
      </c>
      <c r="DJ239" s="391">
        <f>DL18</f>
        <v>2035</v>
      </c>
      <c r="DK239" s="277"/>
      <c r="DL239" s="76">
        <f>SUM(DL227:DL238)</f>
        <v>0</v>
      </c>
      <c r="DM239" s="77">
        <f>SUM(DM227:DM238)</f>
        <v>0</v>
      </c>
      <c r="DO239" s="391">
        <f>DQ18</f>
        <v>2036</v>
      </c>
      <c r="DP239" s="277"/>
      <c r="DQ239" s="76">
        <f>SUM(DQ227:DQ238)</f>
        <v>0</v>
      </c>
      <c r="DR239" s="77">
        <f>SUM(DR227:DR238)</f>
        <v>0</v>
      </c>
      <c r="DT239" s="80">
        <f t="shared" ref="DT239:DX239" si="727">SUM(DT227:DT238)</f>
        <v>0</v>
      </c>
      <c r="DU239" s="77">
        <f t="shared" si="727"/>
        <v>0</v>
      </c>
      <c r="DV239" s="77">
        <f t="shared" si="727"/>
        <v>0</v>
      </c>
      <c r="DW239" s="77">
        <f t="shared" si="727"/>
        <v>0</v>
      </c>
      <c r="DX239" s="77">
        <f t="shared" si="727"/>
        <v>0</v>
      </c>
      <c r="DY239" s="77">
        <f>SUM(Q239+V239+AA239+AF239+AK239+AP239+AU239+AZ239+BE239+BJ239+BO239+BT239+BY239+CD239+CI239+CN239+CS239+CX239+DC239+DH239+DM239+DR239)</f>
        <v>0</v>
      </c>
      <c r="DZ239" s="311" t="s">
        <v>53</v>
      </c>
    </row>
    <row r="240" spans="1:130" x14ac:dyDescent="0.3">
      <c r="P240" s="280" t="s">
        <v>17</v>
      </c>
      <c r="Q240" s="281" t="s">
        <v>18</v>
      </c>
      <c r="U240" s="280" t="s">
        <v>17</v>
      </c>
      <c r="V240" s="281" t="s">
        <v>18</v>
      </c>
      <c r="Z240" s="280" t="s">
        <v>17</v>
      </c>
      <c r="AA240" s="281" t="s">
        <v>18</v>
      </c>
      <c r="AE240" s="280" t="s">
        <v>17</v>
      </c>
      <c r="AF240" s="281" t="s">
        <v>18</v>
      </c>
      <c r="AJ240" s="280" t="s">
        <v>17</v>
      </c>
      <c r="AK240" s="281" t="s">
        <v>18</v>
      </c>
      <c r="AO240" s="280" t="s">
        <v>17</v>
      </c>
      <c r="AP240" s="281" t="s">
        <v>18</v>
      </c>
      <c r="AT240" s="280" t="s">
        <v>17</v>
      </c>
      <c r="AU240" s="281" t="s">
        <v>18</v>
      </c>
      <c r="AY240" s="280" t="s">
        <v>17</v>
      </c>
      <c r="AZ240" s="281" t="s">
        <v>18</v>
      </c>
      <c r="BD240" s="280" t="s">
        <v>17</v>
      </c>
      <c r="BE240" s="281" t="s">
        <v>18</v>
      </c>
      <c r="BI240" s="280" t="s">
        <v>17</v>
      </c>
      <c r="BJ240" s="281" t="s">
        <v>18</v>
      </c>
      <c r="BN240" s="280" t="s">
        <v>17</v>
      </c>
      <c r="BO240" s="281" t="s">
        <v>18</v>
      </c>
      <c r="BS240" s="280" t="s">
        <v>17</v>
      </c>
      <c r="BT240" s="281" t="s">
        <v>18</v>
      </c>
      <c r="BX240" s="280" t="s">
        <v>17</v>
      </c>
      <c r="BY240" s="281" t="s">
        <v>18</v>
      </c>
      <c r="CC240" s="280" t="s">
        <v>17</v>
      </c>
      <c r="CD240" s="281" t="s">
        <v>18</v>
      </c>
      <c r="CH240" s="280" t="s">
        <v>17</v>
      </c>
      <c r="CI240" s="281" t="s">
        <v>18</v>
      </c>
      <c r="CM240" s="280" t="s">
        <v>17</v>
      </c>
      <c r="CN240" s="281" t="s">
        <v>18</v>
      </c>
      <c r="CR240" s="280" t="s">
        <v>17</v>
      </c>
      <c r="CS240" s="281" t="s">
        <v>18</v>
      </c>
      <c r="CW240" s="280" t="s">
        <v>17</v>
      </c>
      <c r="CX240" s="281" t="s">
        <v>18</v>
      </c>
      <c r="DB240" s="280" t="s">
        <v>17</v>
      </c>
      <c r="DC240" s="281" t="s">
        <v>18</v>
      </c>
      <c r="DG240" s="280" t="s">
        <v>17</v>
      </c>
      <c r="DH240" s="281" t="s">
        <v>18</v>
      </c>
      <c r="DL240" s="280" t="s">
        <v>17</v>
      </c>
      <c r="DM240" s="281" t="s">
        <v>18</v>
      </c>
      <c r="DQ240" s="280" t="s">
        <v>17</v>
      </c>
      <c r="DR240" s="281" t="s">
        <v>18</v>
      </c>
      <c r="DT240" s="280" t="s">
        <v>17</v>
      </c>
      <c r="DU240" s="281" t="s">
        <v>18</v>
      </c>
      <c r="DV240" s="280" t="s">
        <v>17</v>
      </c>
      <c r="DW240" s="281" t="s">
        <v>18</v>
      </c>
      <c r="DX240" s="280" t="s">
        <v>17</v>
      </c>
      <c r="DY240" s="281" t="s">
        <v>18</v>
      </c>
    </row>
    <row r="242" spans="1:130" ht="15" thickBot="1" x14ac:dyDescent="0.35"/>
    <row r="243" spans="1:130" s="72" customFormat="1" ht="32.4" customHeight="1" thickBot="1" x14ac:dyDescent="0.35">
      <c r="B243" s="296" t="s">
        <v>109</v>
      </c>
      <c r="C243" s="297"/>
      <c r="D243" s="446"/>
      <c r="E243" s="242"/>
      <c r="F243" s="73"/>
      <c r="G243" s="73"/>
      <c r="H243" s="73"/>
      <c r="I243" s="73"/>
      <c r="J243" s="73"/>
      <c r="K243" s="74"/>
      <c r="L243" s="73"/>
      <c r="M243" s="75"/>
      <c r="N243" s="397">
        <f>P18</f>
        <v>2015</v>
      </c>
      <c r="O243" s="299"/>
      <c r="P243" s="96">
        <f>SUM(P42+P63+P97+P115+P141+P156+P174+P201+P220+P239)</f>
        <v>0</v>
      </c>
      <c r="Q243" s="96">
        <f>SUM(Q42+Q63+Q97+Q115+Q141+Q156+Q174+Q201+Q220+Q239)</f>
        <v>0</v>
      </c>
      <c r="R243" s="78"/>
      <c r="S243" s="300">
        <f>U18</f>
        <v>2016</v>
      </c>
      <c r="T243" s="300"/>
      <c r="U243" s="96">
        <f>SUM(U42+U63+U97+U115+U141+U156+U174+U201+U220+U239)</f>
        <v>0</v>
      </c>
      <c r="V243" s="96">
        <f>SUM(V42+V63+V97+V115+V141+V156+V174+V201+V220+V239)</f>
        <v>0</v>
      </c>
      <c r="W243" s="78"/>
      <c r="X243" s="397">
        <f>Z18</f>
        <v>2017</v>
      </c>
      <c r="Y243" s="298"/>
      <c r="Z243" s="96">
        <f>SUM(Z42+Z63+Z97+Z115+Z141+Z156+Z174+Z201+Z220+Z239)</f>
        <v>0</v>
      </c>
      <c r="AA243" s="96">
        <f>SUM(AA42+AA63+AA97+AA115+AA141+AA156+AA174+AA201+AA220+AA239)</f>
        <v>0</v>
      </c>
      <c r="AB243" s="79"/>
      <c r="AC243" s="397">
        <f>AE18</f>
        <v>2018</v>
      </c>
      <c r="AD243" s="298"/>
      <c r="AE243" s="96">
        <f>SUM(AE42+AE63+AE97+AE115+AE141+AE156+AE174+AE201+AE220+AE239)</f>
        <v>0</v>
      </c>
      <c r="AF243" s="96">
        <f>SUM(AF42+AF63+AF97+AF115+AF141+AF156+AF174+AF201+AF220+AF239)</f>
        <v>0</v>
      </c>
      <c r="AH243" s="397">
        <f>AJ18</f>
        <v>2019</v>
      </c>
      <c r="AI243" s="298"/>
      <c r="AJ243" s="96">
        <f>SUM(AJ42+AJ63+AJ97+AJ115+AJ141+AJ156+AJ174+AJ201+AJ220+AJ239)</f>
        <v>0</v>
      </c>
      <c r="AK243" s="96">
        <f>SUM(AK42+AK63+AK97+AK115+AK141+AK156+AK174+AK201+AK220+AK239)</f>
        <v>0</v>
      </c>
      <c r="AM243" s="397">
        <f>AO18</f>
        <v>2020</v>
      </c>
      <c r="AN243" s="298"/>
      <c r="AO243" s="96">
        <f>SUM(AO42+AO63+AO97+AO115+AO141+AO156+AO174+AO201+AO220+AO239)</f>
        <v>0</v>
      </c>
      <c r="AP243" s="96">
        <f>SUM(AP42+AP63+AP97+AP115+AP141+AP156+AP174+AP201+AP220+AP239)</f>
        <v>0</v>
      </c>
      <c r="AR243" s="397">
        <f>AT18</f>
        <v>2021</v>
      </c>
      <c r="AS243" s="298"/>
      <c r="AT243" s="96">
        <f>SUM(AT42+AT63+AT97+AT115+AT141+AT156+AT174+AT201+AT220+AT239)</f>
        <v>0</v>
      </c>
      <c r="AU243" s="96">
        <f>SUM(AU42+AU63+AU97+AU115+AU141+AU156+AU174+AU201+AU220+AU239)</f>
        <v>0</v>
      </c>
      <c r="AW243" s="397">
        <f>AY18</f>
        <v>2022</v>
      </c>
      <c r="AX243" s="298"/>
      <c r="AY243" s="96">
        <f>SUM(AY42+AY63+AY97+AY115+AY141+AY156+AY174+AY201+AY220+AY239)</f>
        <v>0</v>
      </c>
      <c r="AZ243" s="96">
        <f>SUM(AZ42+AZ63+AZ97+AZ115+AZ141+AZ156+AZ174+AZ201+AZ220+AZ239)</f>
        <v>0</v>
      </c>
      <c r="BB243" s="397">
        <f>BD18</f>
        <v>2023</v>
      </c>
      <c r="BC243" s="298"/>
      <c r="BD243" s="96">
        <f>SUM(BD42+BD63+BD97+BD115+BD141+BD156+BD174+BD201+BD220+BD239)</f>
        <v>0</v>
      </c>
      <c r="BE243" s="96">
        <f>SUM(BE42+BE63+BE97+BE115+BE141+BE156+BE174+BE201+BE220+BE239)</f>
        <v>0</v>
      </c>
      <c r="BG243" s="397">
        <f>BI18</f>
        <v>2024</v>
      </c>
      <c r="BH243" s="298"/>
      <c r="BI243" s="96">
        <f>SUM(BI42+BI63+BI97+BI115+BI141+BI156+BI174+BI201+BI220+BI239)</f>
        <v>0</v>
      </c>
      <c r="BJ243" s="96">
        <f>SUM(BJ42+BJ63+BJ97+BJ115+BJ141+BJ156+BJ174+BJ201+BJ220+BJ239)</f>
        <v>0</v>
      </c>
      <c r="BL243" s="397">
        <f>BN18</f>
        <v>2025</v>
      </c>
      <c r="BM243" s="298"/>
      <c r="BN243" s="96">
        <f>SUM(BN42+BN63+BN97+BN115+BN141+BN156+BN174+BN201+BN220+BN239)</f>
        <v>0</v>
      </c>
      <c r="BO243" s="96">
        <f>SUM(BO42+BO63+BO97+BO115+BO141+BO156+BO174+BO201+BO220+BO239)</f>
        <v>0</v>
      </c>
      <c r="BQ243" s="397">
        <f>BS18</f>
        <v>2026</v>
      </c>
      <c r="BR243" s="298"/>
      <c r="BS243" s="96">
        <f>SUM(BS42+BS63+BS97+BS115+BS141+BS156+BS174+BS201+BS220+BS239)</f>
        <v>0</v>
      </c>
      <c r="BT243" s="96">
        <f>SUM(BT42+BT63+BT97+BT115+BT141+BT156+BT174+BT201+BT220+BT239)</f>
        <v>0</v>
      </c>
      <c r="BV243" s="397">
        <f>BX18</f>
        <v>2027</v>
      </c>
      <c r="BW243" s="298"/>
      <c r="BX243" s="96">
        <f>SUM(BX42+BX63+BX97+BX115+BX141+BX156+BX174+BX201+BX220+BX239)</f>
        <v>0</v>
      </c>
      <c r="BY243" s="96">
        <f>SUM(BY42+BY63+BY97+BY115+BY141+BY156+BY174+BY201+BY220+BY239)</f>
        <v>0</v>
      </c>
      <c r="CA243" s="397">
        <f>CC18</f>
        <v>2028</v>
      </c>
      <c r="CB243" s="298"/>
      <c r="CC243" s="96">
        <f>SUM(CC42+CC63+CC97+CC115+CC141+CC156+CC174+CC201+CC220+CC239)</f>
        <v>0</v>
      </c>
      <c r="CD243" s="96">
        <f>SUM(CD42+CD63+CD97+CD115+CD141+CD156+CD174+CD201+CD220+CD239)</f>
        <v>0</v>
      </c>
      <c r="CF243" s="397">
        <f>CH18</f>
        <v>2029</v>
      </c>
      <c r="CG243" s="298"/>
      <c r="CH243" s="96">
        <f>SUM(CH42+CH63+CH97+CH115+CH141+CH156+CH174+CH201+CH220+CH239)</f>
        <v>0</v>
      </c>
      <c r="CI243" s="96">
        <f>SUM(CI42+CI63+CI97+CI115+CI141+CI156+CI174+CI201+CI220+CI239)</f>
        <v>0</v>
      </c>
      <c r="CK243" s="397">
        <f>CM18</f>
        <v>2030</v>
      </c>
      <c r="CL243" s="298"/>
      <c r="CM243" s="96">
        <f>SUM(CM42+CM63+CM97+CM115+CM141+CM156+CM174+CM201+CM220+CM239)</f>
        <v>0</v>
      </c>
      <c r="CN243" s="96">
        <f>SUM(CN42+CN63+CN97+CN115+CN141+CN156+CN174+CN201+CN220+CN239)</f>
        <v>0</v>
      </c>
      <c r="CP243" s="397">
        <f>CR18</f>
        <v>2031</v>
      </c>
      <c r="CQ243" s="298"/>
      <c r="CR243" s="96">
        <f>SUM(CR42+CR63+CR97+CR115+CR141+CR156+CR174+CR201+CR220+CR239)</f>
        <v>0</v>
      </c>
      <c r="CS243" s="96">
        <f>SUM(CS42+CS63+CS97+CS115+CS141+CS156+CS174+CS201+CS220+CS239)</f>
        <v>0</v>
      </c>
      <c r="CU243" s="397">
        <f>CW18</f>
        <v>2032</v>
      </c>
      <c r="CV243" s="298"/>
      <c r="CW243" s="96">
        <f>SUM(CW42+CW63+CW97+CW115+CW141+CW156+CW174+CW201+CW220+CW239)</f>
        <v>0</v>
      </c>
      <c r="CX243" s="96">
        <f>SUM(CX42+CX63+CX97+CX115+CX141+CX156+CX174+CX201+CX220+CX239)</f>
        <v>0</v>
      </c>
      <c r="CZ243" s="397">
        <f>DB18</f>
        <v>2033</v>
      </c>
      <c r="DA243" s="298"/>
      <c r="DB243" s="96">
        <f>SUM(DB42+DB63+DB97+DB115+DB141+DB156+DB174+DB201+DB220+DB239)</f>
        <v>0</v>
      </c>
      <c r="DC243" s="96">
        <f>SUM(DC42+DC63+DC97+DC115+DC141+DC156+DC174+DC201+DC220+DC239)</f>
        <v>0</v>
      </c>
      <c r="DE243" s="397">
        <f>DG18</f>
        <v>2034</v>
      </c>
      <c r="DF243" s="298"/>
      <c r="DG243" s="96">
        <f>SUM(DG42+DG63+DG97+DG115+DG141+DG156+DG174+DG201+DG220+DG239)</f>
        <v>0</v>
      </c>
      <c r="DH243" s="96">
        <f>SUM(DH42+DH63+DH97+DH115+DH141+DH156+DH174+DH201+DH220+DH239)</f>
        <v>0</v>
      </c>
      <c r="DJ243" s="397">
        <f>DL18</f>
        <v>2035</v>
      </c>
      <c r="DK243" s="298"/>
      <c r="DL243" s="96">
        <f>SUM(DL42+DL63+DL97+DL115+DL141+DL156+DL174+DL201+DL220+DL239)</f>
        <v>0</v>
      </c>
      <c r="DM243" s="96">
        <f>SUM(DM42+DM63+DM97+DM115+DM141+DM156+DM174+DM201+DM220+DM239)</f>
        <v>0</v>
      </c>
      <c r="DO243" s="397">
        <f>DQ18</f>
        <v>2036</v>
      </c>
      <c r="DP243" s="298"/>
      <c r="DQ243" s="96">
        <f>SUM(DQ42+DQ63+DQ97+DQ115+DQ141+DQ156+DQ174+DQ201+DQ220+DQ239)</f>
        <v>0</v>
      </c>
      <c r="DR243" s="96">
        <f>SUM(DR42+DR63+DR97+DR115+DR141+DR156+DR174+DR201+DR220+DR239)</f>
        <v>0</v>
      </c>
      <c r="DT243" s="96">
        <f t="shared" ref="DT243:DY243" si="728">SUM(DT42+DT63+DT97+DT115+DT141+DT156+DT174+DT201+DT220+DT239)</f>
        <v>0</v>
      </c>
      <c r="DU243" s="96">
        <f t="shared" si="728"/>
        <v>0</v>
      </c>
      <c r="DV243" s="96">
        <f t="shared" si="728"/>
        <v>0</v>
      </c>
      <c r="DW243" s="96">
        <f t="shared" si="728"/>
        <v>0</v>
      </c>
      <c r="DX243" s="96">
        <f t="shared" si="728"/>
        <v>0</v>
      </c>
      <c r="DY243" s="96">
        <f t="shared" si="728"/>
        <v>0</v>
      </c>
      <c r="DZ243" s="313" t="s">
        <v>14</v>
      </c>
    </row>
    <row r="244" spans="1:130" x14ac:dyDescent="0.3">
      <c r="P244" s="280" t="s">
        <v>17</v>
      </c>
      <c r="Q244" s="281" t="s">
        <v>18</v>
      </c>
      <c r="U244" s="280" t="s">
        <v>17</v>
      </c>
      <c r="V244" s="281" t="s">
        <v>18</v>
      </c>
      <c r="Z244" s="280" t="s">
        <v>17</v>
      </c>
      <c r="AA244" s="281" t="s">
        <v>18</v>
      </c>
      <c r="AE244" s="280" t="s">
        <v>17</v>
      </c>
      <c r="AF244" s="281" t="s">
        <v>18</v>
      </c>
      <c r="AJ244" s="280" t="s">
        <v>17</v>
      </c>
      <c r="AK244" s="281" t="s">
        <v>18</v>
      </c>
      <c r="AO244" s="280" t="s">
        <v>17</v>
      </c>
      <c r="AP244" s="281" t="s">
        <v>18</v>
      </c>
      <c r="AT244" s="280" t="s">
        <v>17</v>
      </c>
      <c r="AU244" s="281" t="s">
        <v>18</v>
      </c>
      <c r="AY244" s="280" t="s">
        <v>17</v>
      </c>
      <c r="AZ244" s="281" t="s">
        <v>18</v>
      </c>
      <c r="BD244" s="280" t="s">
        <v>17</v>
      </c>
      <c r="BE244" s="281" t="s">
        <v>18</v>
      </c>
      <c r="BI244" s="280" t="s">
        <v>17</v>
      </c>
      <c r="BJ244" s="281" t="s">
        <v>18</v>
      </c>
      <c r="BN244" s="280" t="s">
        <v>17</v>
      </c>
      <c r="BO244" s="281" t="s">
        <v>18</v>
      </c>
      <c r="BS244" s="280" t="s">
        <v>17</v>
      </c>
      <c r="BT244" s="281" t="s">
        <v>18</v>
      </c>
      <c r="BX244" s="280" t="s">
        <v>17</v>
      </c>
      <c r="BY244" s="281" t="s">
        <v>18</v>
      </c>
      <c r="CC244" s="280" t="s">
        <v>17</v>
      </c>
      <c r="CD244" s="281" t="s">
        <v>18</v>
      </c>
      <c r="CH244" s="280" t="s">
        <v>17</v>
      </c>
      <c r="CI244" s="281" t="s">
        <v>18</v>
      </c>
      <c r="CM244" s="280" t="s">
        <v>17</v>
      </c>
      <c r="CN244" s="281" t="s">
        <v>18</v>
      </c>
      <c r="CR244" s="280" t="s">
        <v>17</v>
      </c>
      <c r="CS244" s="281" t="s">
        <v>18</v>
      </c>
      <c r="CW244" s="280" t="s">
        <v>17</v>
      </c>
      <c r="CX244" s="281" t="s">
        <v>18</v>
      </c>
      <c r="DB244" s="280" t="s">
        <v>17</v>
      </c>
      <c r="DC244" s="281" t="s">
        <v>18</v>
      </c>
      <c r="DG244" s="280" t="s">
        <v>17</v>
      </c>
      <c r="DH244" s="281" t="s">
        <v>18</v>
      </c>
      <c r="DL244" s="280" t="s">
        <v>17</v>
      </c>
      <c r="DM244" s="281" t="s">
        <v>18</v>
      </c>
      <c r="DQ244" s="280" t="s">
        <v>17</v>
      </c>
      <c r="DR244" s="281" t="s">
        <v>18</v>
      </c>
      <c r="DT244" s="280" t="s">
        <v>17</v>
      </c>
      <c r="DU244" s="281" t="s">
        <v>18</v>
      </c>
      <c r="DV244" s="280" t="s">
        <v>17</v>
      </c>
      <c r="DW244" s="281" t="s">
        <v>18</v>
      </c>
      <c r="DX244" s="280" t="s">
        <v>17</v>
      </c>
      <c r="DY244" s="281" t="s">
        <v>18</v>
      </c>
    </row>
    <row r="247" spans="1:130" s="193" customFormat="1" ht="40.200000000000003" customHeight="1" x14ac:dyDescent="0.3">
      <c r="A247" s="1"/>
      <c r="B247" s="4" t="s">
        <v>724</v>
      </c>
      <c r="C247" s="198" t="s">
        <v>110</v>
      </c>
      <c r="D247" s="198"/>
      <c r="E247" s="237"/>
      <c r="F247" s="1"/>
      <c r="G247" s="1"/>
      <c r="H247" s="1"/>
      <c r="I247" s="1"/>
      <c r="J247" s="1"/>
      <c r="K247" s="2"/>
      <c r="L247" s="1"/>
      <c r="M247" s="1"/>
      <c r="N247" s="384"/>
      <c r="O247" s="207"/>
      <c r="P247" s="3"/>
      <c r="Q247" s="3"/>
      <c r="R247" s="3"/>
      <c r="S247" s="3"/>
      <c r="T247" s="3"/>
      <c r="U247" s="3"/>
      <c r="V247" s="3"/>
      <c r="W247" s="3"/>
      <c r="X247" s="384"/>
      <c r="Y247" s="3"/>
      <c r="Z247" s="3"/>
      <c r="AA247" s="3"/>
      <c r="AB247" s="1"/>
      <c r="AC247" s="384"/>
      <c r="AD247" s="3"/>
      <c r="AE247" s="3"/>
      <c r="AF247" s="3"/>
      <c r="AG247" s="1"/>
      <c r="AH247" s="384"/>
      <c r="AI247" s="3"/>
      <c r="AJ247" s="3"/>
      <c r="AK247" s="3"/>
      <c r="AL247" s="1"/>
      <c r="AM247" s="384"/>
      <c r="AN247" s="3"/>
      <c r="AO247" s="3"/>
      <c r="AP247" s="3"/>
      <c r="AQ247" s="1"/>
      <c r="AR247" s="384"/>
      <c r="AS247" s="3"/>
      <c r="AT247" s="3"/>
      <c r="AU247" s="3"/>
      <c r="AV247" s="1"/>
      <c r="AW247" s="384"/>
      <c r="AX247" s="3"/>
      <c r="AY247" s="3"/>
      <c r="AZ247" s="3"/>
      <c r="BA247" s="1"/>
      <c r="BB247" s="384"/>
      <c r="BC247" s="3"/>
      <c r="BD247" s="3"/>
      <c r="BE247" s="3"/>
      <c r="BF247" s="1"/>
      <c r="BG247" s="384"/>
      <c r="BH247" s="3"/>
      <c r="BI247" s="3"/>
      <c r="BJ247" s="3"/>
      <c r="BK247" s="1"/>
      <c r="BL247" s="384"/>
      <c r="BM247" s="3"/>
      <c r="BN247" s="3"/>
      <c r="BO247" s="3"/>
      <c r="BP247" s="1"/>
      <c r="BQ247" s="384"/>
      <c r="BR247" s="3"/>
      <c r="BS247" s="3"/>
      <c r="BT247" s="3"/>
      <c r="BU247" s="1"/>
      <c r="BV247" s="384"/>
      <c r="BW247" s="3"/>
      <c r="BX247" s="3"/>
      <c r="BY247" s="3"/>
      <c r="BZ247" s="1"/>
      <c r="CA247" s="384"/>
      <c r="CB247" s="3"/>
      <c r="CC247" s="3"/>
      <c r="CD247" s="3"/>
      <c r="CE247" s="1"/>
      <c r="CF247" s="384"/>
      <c r="CG247" s="3"/>
      <c r="CH247" s="3"/>
      <c r="CI247" s="3"/>
      <c r="CJ247" s="1"/>
      <c r="CK247" s="384"/>
      <c r="CL247" s="3"/>
      <c r="CM247" s="3"/>
      <c r="CN247" s="3"/>
      <c r="CO247" s="1"/>
      <c r="CP247" s="384"/>
      <c r="CQ247" s="3"/>
      <c r="CR247" s="3"/>
      <c r="CS247" s="3"/>
      <c r="CT247" s="1"/>
      <c r="CU247" s="384"/>
      <c r="CV247" s="3"/>
      <c r="CW247" s="3"/>
      <c r="CX247" s="3"/>
      <c r="CY247" s="1"/>
      <c r="CZ247" s="384"/>
      <c r="DA247" s="3"/>
      <c r="DB247" s="3"/>
      <c r="DC247" s="3"/>
      <c r="DD247" s="1"/>
      <c r="DE247" s="384"/>
      <c r="DF247" s="3"/>
      <c r="DG247" s="3"/>
      <c r="DH247" s="3"/>
      <c r="DI247" s="1"/>
      <c r="DJ247" s="384"/>
      <c r="DK247" s="3"/>
      <c r="DL247" s="3"/>
      <c r="DM247" s="3"/>
      <c r="DN247" s="1"/>
      <c r="DO247" s="384"/>
      <c r="DP247" s="3"/>
      <c r="DQ247" s="3"/>
      <c r="DR247" s="3"/>
      <c r="DS247" s="1"/>
      <c r="DT247" s="1"/>
      <c r="DU247" s="1"/>
      <c r="DV247" s="1"/>
      <c r="DW247" s="1"/>
      <c r="DX247" s="1"/>
      <c r="DY247" s="1"/>
    </row>
    <row r="254" spans="1:130" s="193" customFormat="1" ht="15" customHeight="1" thickBot="1" x14ac:dyDescent="0.35">
      <c r="A254" s="1"/>
      <c r="B254" s="1"/>
      <c r="E254" s="237"/>
      <c r="F254" s="1"/>
      <c r="G254" s="1"/>
      <c r="H254" s="1"/>
      <c r="I254" s="2"/>
      <c r="J254" s="2"/>
      <c r="K254" s="2"/>
      <c r="L254" s="2"/>
      <c r="M254" s="1"/>
      <c r="N254" s="387">
        <v>1</v>
      </c>
      <c r="O254" s="210"/>
      <c r="P254" s="247">
        <v>2015</v>
      </c>
      <c r="Q254" s="21"/>
      <c r="R254" s="22"/>
      <c r="S254" s="379">
        <v>2</v>
      </c>
      <c r="T254" s="204"/>
      <c r="U254" s="247">
        <v>2016</v>
      </c>
      <c r="V254" s="21"/>
      <c r="W254" s="22"/>
      <c r="X254" s="387">
        <v>3</v>
      </c>
      <c r="Y254" s="20"/>
      <c r="Z254" s="247">
        <v>2017</v>
      </c>
      <c r="AA254" s="21"/>
      <c r="AB254" s="451"/>
      <c r="AC254" s="398">
        <v>4</v>
      </c>
      <c r="AD254" s="25"/>
      <c r="AE254" s="248">
        <v>2018</v>
      </c>
      <c r="AF254" s="26"/>
      <c r="AG254" s="1"/>
      <c r="AH254" s="398">
        <v>5</v>
      </c>
      <c r="AI254" s="25"/>
      <c r="AJ254" s="248">
        <v>2019</v>
      </c>
      <c r="AK254" s="26"/>
      <c r="AL254" s="1"/>
      <c r="AM254" s="399">
        <v>6</v>
      </c>
      <c r="AN254" s="28"/>
      <c r="AO254" s="249">
        <v>2020</v>
      </c>
      <c r="AP254" s="29"/>
      <c r="AQ254" s="1"/>
      <c r="AR254" s="399">
        <v>7</v>
      </c>
      <c r="AS254" s="28"/>
      <c r="AT254" s="249">
        <v>2021</v>
      </c>
      <c r="AU254" s="29"/>
      <c r="AV254" s="1"/>
      <c r="AW254" s="399">
        <v>8</v>
      </c>
      <c r="AX254" s="28"/>
      <c r="AY254" s="249">
        <v>2022</v>
      </c>
      <c r="AZ254" s="29"/>
      <c r="BA254" s="1"/>
      <c r="BB254" s="399">
        <v>9</v>
      </c>
      <c r="BC254" s="28"/>
      <c r="BD254" s="249">
        <v>2023</v>
      </c>
      <c r="BE254" s="29"/>
      <c r="BF254" s="1"/>
      <c r="BG254" s="399">
        <v>10</v>
      </c>
      <c r="BH254" s="28"/>
      <c r="BI254" s="249">
        <v>2024</v>
      </c>
      <c r="BJ254" s="29"/>
      <c r="BK254" s="1"/>
      <c r="BL254" s="399">
        <v>11</v>
      </c>
      <c r="BM254" s="28"/>
      <c r="BN254" s="249">
        <v>2025</v>
      </c>
      <c r="BO254" s="29"/>
      <c r="BP254" s="1"/>
      <c r="BQ254" s="399">
        <v>12</v>
      </c>
      <c r="BR254" s="28"/>
      <c r="BS254" s="249">
        <v>2026</v>
      </c>
      <c r="BT254" s="29"/>
      <c r="BU254" s="1"/>
      <c r="BV254" s="399">
        <v>13</v>
      </c>
      <c r="BW254" s="28"/>
      <c r="BX254" s="249">
        <v>2027</v>
      </c>
      <c r="BY254" s="29"/>
      <c r="BZ254" s="1"/>
      <c r="CA254" s="399">
        <v>14</v>
      </c>
      <c r="CB254" s="28"/>
      <c r="CC254" s="249">
        <v>2028</v>
      </c>
      <c r="CD254" s="29"/>
      <c r="CE254" s="1"/>
      <c r="CF254" s="399">
        <v>15</v>
      </c>
      <c r="CG254" s="28"/>
      <c r="CH254" s="249">
        <v>2029</v>
      </c>
      <c r="CI254" s="29"/>
      <c r="CJ254" s="1"/>
      <c r="CK254" s="399">
        <v>16</v>
      </c>
      <c r="CL254" s="28"/>
      <c r="CM254" s="249">
        <v>2030</v>
      </c>
      <c r="CN254" s="29"/>
      <c r="CO254" s="1"/>
      <c r="CP254" s="399">
        <v>17</v>
      </c>
      <c r="CQ254" s="28"/>
      <c r="CR254" s="249">
        <v>2031</v>
      </c>
      <c r="CS254" s="29"/>
      <c r="CT254" s="1"/>
      <c r="CU254" s="399">
        <v>18</v>
      </c>
      <c r="CV254" s="28"/>
      <c r="CW254" s="249">
        <v>2032</v>
      </c>
      <c r="CX254" s="29"/>
      <c r="CY254" s="1"/>
      <c r="CZ254" s="399">
        <v>19</v>
      </c>
      <c r="DA254" s="28"/>
      <c r="DB254" s="249">
        <v>2033</v>
      </c>
      <c r="DC254" s="29"/>
      <c r="DD254" s="1"/>
      <c r="DE254" s="399">
        <v>20</v>
      </c>
      <c r="DF254" s="28"/>
      <c r="DG254" s="249">
        <v>2034</v>
      </c>
      <c r="DH254" s="29"/>
      <c r="DI254" s="1"/>
      <c r="DJ254" s="399">
        <v>21</v>
      </c>
      <c r="DK254" s="28"/>
      <c r="DL254" s="249">
        <v>2035</v>
      </c>
      <c r="DM254" s="29"/>
      <c r="DN254" s="1"/>
      <c r="DO254" s="399">
        <v>22</v>
      </c>
      <c r="DP254" s="28"/>
      <c r="DQ254" s="249">
        <v>2036</v>
      </c>
      <c r="DR254" s="29"/>
      <c r="DS254" s="1"/>
      <c r="DT254" s="613"/>
      <c r="DU254" s="613"/>
      <c r="DV254" s="613"/>
      <c r="DW254" s="613"/>
      <c r="DX254" s="614"/>
      <c r="DY254" s="614"/>
    </row>
    <row r="255" spans="1:130" s="193" customFormat="1" x14ac:dyDescent="0.3">
      <c r="A255" s="1"/>
      <c r="B255" s="610">
        <v>1</v>
      </c>
      <c r="C255" s="199" t="s">
        <v>111</v>
      </c>
      <c r="D255" s="447"/>
      <c r="E255" s="237"/>
      <c r="F255" s="1"/>
      <c r="G255" s="1"/>
      <c r="H255" s="1"/>
      <c r="I255" s="1"/>
      <c r="J255" s="1"/>
      <c r="K255" s="2"/>
      <c r="L255" s="1"/>
      <c r="M255" s="1"/>
      <c r="N255" s="384"/>
      <c r="O255" s="207"/>
      <c r="P255" s="3"/>
      <c r="Q255" s="3"/>
      <c r="R255" s="3"/>
      <c r="S255" s="3"/>
      <c r="T255" s="3"/>
      <c r="U255" s="3"/>
      <c r="V255" s="3"/>
      <c r="W255" s="3"/>
      <c r="X255" s="384"/>
      <c r="Y255" s="3"/>
      <c r="Z255" s="3"/>
      <c r="AA255" s="3"/>
      <c r="AB255" s="1"/>
      <c r="AC255" s="384"/>
      <c r="AD255" s="3"/>
      <c r="AE255" s="3"/>
      <c r="AF255" s="3"/>
      <c r="AG255" s="1"/>
      <c r="AH255" s="384"/>
      <c r="AI255" s="3"/>
      <c r="AJ255" s="3"/>
      <c r="AK255" s="3"/>
      <c r="AL255" s="1"/>
      <c r="AM255" s="384"/>
      <c r="AN255" s="3"/>
      <c r="AO255" s="3"/>
      <c r="AP255" s="3"/>
      <c r="AQ255" s="1"/>
      <c r="AR255" s="384"/>
      <c r="AS255" s="3"/>
      <c r="AT255" s="3"/>
      <c r="AU255" s="3"/>
      <c r="AV255" s="1"/>
      <c r="AW255" s="384"/>
      <c r="AX255" s="3"/>
      <c r="AY255" s="3"/>
      <c r="AZ255" s="3"/>
      <c r="BA255" s="1"/>
      <c r="BB255" s="384"/>
      <c r="BC255" s="3"/>
      <c r="BD255" s="3"/>
      <c r="BE255" s="3"/>
      <c r="BF255" s="1"/>
      <c r="BG255" s="384"/>
      <c r="BH255" s="3"/>
      <c r="BI255" s="3"/>
      <c r="BJ255" s="3"/>
      <c r="BK255" s="1"/>
      <c r="BL255" s="384"/>
      <c r="BM255" s="3"/>
      <c r="BN255" s="3"/>
      <c r="BO255" s="3"/>
      <c r="BP255" s="1"/>
      <c r="BQ255" s="384"/>
      <c r="BR255" s="3"/>
      <c r="BS255" s="3"/>
      <c r="BT255" s="3"/>
      <c r="BU255" s="1"/>
      <c r="BV255" s="384"/>
      <c r="BW255" s="3"/>
      <c r="BX255" s="3"/>
      <c r="BY255" s="3"/>
      <c r="BZ255" s="1"/>
      <c r="CA255" s="384"/>
      <c r="CB255" s="3"/>
      <c r="CC255" s="3"/>
      <c r="CD255" s="3"/>
      <c r="CE255" s="1"/>
      <c r="CF255" s="384"/>
      <c r="CG255" s="3"/>
      <c r="CH255" s="3"/>
      <c r="CI255" s="3"/>
      <c r="CJ255" s="1"/>
      <c r="CK255" s="384"/>
      <c r="CL255" s="3"/>
      <c r="CM255" s="3"/>
      <c r="CN255" s="3"/>
      <c r="CO255" s="1"/>
      <c r="CP255" s="384"/>
      <c r="CQ255" s="3"/>
      <c r="CR255" s="3"/>
      <c r="CS255" s="3"/>
      <c r="CT255" s="1"/>
      <c r="CU255" s="384"/>
      <c r="CV255" s="3"/>
      <c r="CW255" s="3"/>
      <c r="CX255" s="3"/>
      <c r="CY255" s="1"/>
      <c r="CZ255" s="384"/>
      <c r="DA255" s="3"/>
      <c r="DB255" s="3"/>
      <c r="DC255" s="3"/>
      <c r="DD255" s="1"/>
      <c r="DE255" s="384"/>
      <c r="DF255" s="3"/>
      <c r="DG255" s="3"/>
      <c r="DH255" s="3"/>
      <c r="DI255" s="1"/>
      <c r="DJ255" s="384"/>
      <c r="DK255" s="3"/>
      <c r="DL255" s="3"/>
      <c r="DM255" s="3"/>
      <c r="DN255" s="1"/>
      <c r="DO255" s="384"/>
      <c r="DP255" s="3"/>
      <c r="DQ255" s="3"/>
      <c r="DR255" s="3"/>
      <c r="DS255" s="1"/>
      <c r="DT255" s="1"/>
      <c r="DU255" s="1"/>
      <c r="DV255" s="1"/>
      <c r="DW255" s="1"/>
      <c r="DX255" s="1"/>
      <c r="DY255" s="1"/>
    </row>
    <row r="256" spans="1:130" s="193" customFormat="1" ht="15" thickBot="1" x14ac:dyDescent="0.35">
      <c r="A256" s="1"/>
      <c r="B256" s="611"/>
      <c r="C256" s="200" t="s">
        <v>112</v>
      </c>
      <c r="D256" s="447"/>
      <c r="E256" s="237"/>
      <c r="F256" s="1"/>
      <c r="G256" s="1"/>
      <c r="H256" s="1"/>
      <c r="I256" s="1"/>
      <c r="J256" s="1"/>
      <c r="K256" s="2"/>
      <c r="L256" s="1"/>
      <c r="M256" s="1"/>
      <c r="N256" s="384"/>
      <c r="O256" s="207"/>
      <c r="P256" s="3"/>
      <c r="Q256" s="3"/>
      <c r="R256" s="3"/>
      <c r="S256" s="3"/>
      <c r="T256" s="3"/>
      <c r="U256" s="3"/>
      <c r="V256" s="3"/>
      <c r="W256" s="3"/>
      <c r="X256" s="384"/>
      <c r="Y256" s="3"/>
      <c r="Z256" s="3"/>
      <c r="AA256" s="3"/>
      <c r="AB256" s="1"/>
      <c r="AC256" s="384"/>
      <c r="AD256" s="3"/>
      <c r="AE256" s="3"/>
      <c r="AF256" s="3"/>
      <c r="AG256" s="1"/>
      <c r="AH256" s="384"/>
      <c r="AI256" s="3"/>
      <c r="AJ256" s="3"/>
      <c r="AK256" s="3"/>
      <c r="AL256" s="1"/>
      <c r="AM256" s="384"/>
      <c r="AN256" s="3"/>
      <c r="AO256" s="3"/>
      <c r="AP256" s="3"/>
      <c r="AQ256" s="1"/>
      <c r="AR256" s="384"/>
      <c r="AS256" s="3"/>
      <c r="AT256" s="3"/>
      <c r="AU256" s="3"/>
      <c r="AV256" s="1"/>
      <c r="AW256" s="384"/>
      <c r="AX256" s="3"/>
      <c r="AY256" s="3"/>
      <c r="AZ256" s="3"/>
      <c r="BA256" s="1"/>
      <c r="BB256" s="384"/>
      <c r="BC256" s="3"/>
      <c r="BD256" s="3"/>
      <c r="BE256" s="3"/>
      <c r="BF256" s="1"/>
      <c r="BG256" s="384"/>
      <c r="BH256" s="3"/>
      <c r="BI256" s="3"/>
      <c r="BJ256" s="3"/>
      <c r="BK256" s="1"/>
      <c r="BL256" s="384"/>
      <c r="BM256" s="3"/>
      <c r="BN256" s="3"/>
      <c r="BO256" s="3"/>
      <c r="BP256" s="1"/>
      <c r="BQ256" s="384"/>
      <c r="BR256" s="3"/>
      <c r="BS256" s="3"/>
      <c r="BT256" s="3"/>
      <c r="BU256" s="1"/>
      <c r="BV256" s="384"/>
      <c r="BW256" s="3"/>
      <c r="BX256" s="3"/>
      <c r="BY256" s="3"/>
      <c r="BZ256" s="1"/>
      <c r="CA256" s="384"/>
      <c r="CB256" s="3"/>
      <c r="CC256" s="3"/>
      <c r="CD256" s="3"/>
      <c r="CE256" s="1"/>
      <c r="CF256" s="384"/>
      <c r="CG256" s="3"/>
      <c r="CH256" s="3"/>
      <c r="CI256" s="3"/>
      <c r="CJ256" s="1"/>
      <c r="CK256" s="384"/>
      <c r="CL256" s="3"/>
      <c r="CM256" s="3"/>
      <c r="CN256" s="3"/>
      <c r="CO256" s="1"/>
      <c r="CP256" s="384"/>
      <c r="CQ256" s="3"/>
      <c r="CR256" s="3"/>
      <c r="CS256" s="3"/>
      <c r="CT256" s="1"/>
      <c r="CU256" s="384"/>
      <c r="CV256" s="3"/>
      <c r="CW256" s="3"/>
      <c r="CX256" s="3"/>
      <c r="CY256" s="1"/>
      <c r="CZ256" s="384"/>
      <c r="DA256" s="3"/>
      <c r="DB256" s="3"/>
      <c r="DC256" s="3"/>
      <c r="DD256" s="1"/>
      <c r="DE256" s="384"/>
      <c r="DF256" s="3"/>
      <c r="DG256" s="3"/>
      <c r="DH256" s="3"/>
      <c r="DI256" s="1"/>
      <c r="DJ256" s="384"/>
      <c r="DK256" s="3"/>
      <c r="DL256" s="3"/>
      <c r="DM256" s="3"/>
      <c r="DN256" s="1"/>
      <c r="DO256" s="384"/>
      <c r="DP256" s="3"/>
      <c r="DQ256" s="3"/>
      <c r="DR256" s="3"/>
      <c r="DS256" s="1"/>
      <c r="DT256" s="1"/>
      <c r="DU256" s="1"/>
      <c r="DV256" s="1"/>
      <c r="DW256" s="1"/>
      <c r="DX256" s="1"/>
      <c r="DY256" s="1"/>
    </row>
    <row r="257" spans="1:130" s="193" customFormat="1" x14ac:dyDescent="0.3">
      <c r="A257" s="1"/>
      <c r="B257" s="610">
        <v>2</v>
      </c>
      <c r="C257" s="199" t="s">
        <v>113</v>
      </c>
      <c r="D257" s="447"/>
      <c r="E257" s="237"/>
      <c r="F257" s="1"/>
      <c r="G257" s="1"/>
      <c r="H257" s="1"/>
      <c r="I257" s="1"/>
      <c r="J257" s="1"/>
      <c r="K257" s="2"/>
      <c r="L257" s="1"/>
      <c r="M257" s="1"/>
      <c r="N257" s="384"/>
      <c r="O257" s="207"/>
      <c r="P257" s="3"/>
      <c r="Q257" s="3"/>
      <c r="R257" s="3"/>
      <c r="S257" s="3"/>
      <c r="T257" s="3"/>
      <c r="U257" s="3"/>
      <c r="V257" s="3"/>
      <c r="W257" s="3"/>
      <c r="X257" s="384"/>
      <c r="Y257" s="3"/>
      <c r="Z257" s="3"/>
      <c r="AA257" s="3"/>
      <c r="AB257" s="1"/>
      <c r="AC257" s="384"/>
      <c r="AD257" s="3"/>
      <c r="AE257" s="3"/>
      <c r="AF257" s="3"/>
      <c r="AG257" s="1"/>
      <c r="AH257" s="384"/>
      <c r="AI257" s="3"/>
      <c r="AJ257" s="3"/>
      <c r="AK257" s="3"/>
      <c r="AL257" s="1"/>
      <c r="AM257" s="384"/>
      <c r="AN257" s="3"/>
      <c r="AO257" s="3"/>
      <c r="AP257" s="3"/>
      <c r="AQ257" s="1"/>
      <c r="AR257" s="384"/>
      <c r="AS257" s="3"/>
      <c r="AT257" s="3"/>
      <c r="AU257" s="3"/>
      <c r="AV257" s="1"/>
      <c r="AW257" s="384"/>
      <c r="AX257" s="3"/>
      <c r="AY257" s="3"/>
      <c r="AZ257" s="3"/>
      <c r="BA257" s="1"/>
      <c r="BB257" s="384"/>
      <c r="BC257" s="3"/>
      <c r="BD257" s="3"/>
      <c r="BE257" s="3"/>
      <c r="BF257" s="1"/>
      <c r="BG257" s="384"/>
      <c r="BH257" s="3"/>
      <c r="BI257" s="3"/>
      <c r="BJ257" s="3"/>
      <c r="BK257" s="1"/>
      <c r="BL257" s="384"/>
      <c r="BM257" s="3"/>
      <c r="BN257" s="3"/>
      <c r="BO257" s="3"/>
      <c r="BP257" s="1"/>
      <c r="BQ257" s="384"/>
      <c r="BR257" s="3"/>
      <c r="BS257" s="3"/>
      <c r="BT257" s="3"/>
      <c r="BU257" s="1"/>
      <c r="BV257" s="384"/>
      <c r="BW257" s="3"/>
      <c r="BX257" s="3"/>
      <c r="BY257" s="3"/>
      <c r="BZ257" s="1"/>
      <c r="CA257" s="384"/>
      <c r="CB257" s="3"/>
      <c r="CC257" s="3"/>
      <c r="CD257" s="3"/>
      <c r="CE257" s="1"/>
      <c r="CF257" s="384"/>
      <c r="CG257" s="3"/>
      <c r="CH257" s="3"/>
      <c r="CI257" s="3"/>
      <c r="CJ257" s="1"/>
      <c r="CK257" s="384"/>
      <c r="CL257" s="3"/>
      <c r="CM257" s="3"/>
      <c r="CN257" s="3"/>
      <c r="CO257" s="1"/>
      <c r="CP257" s="384"/>
      <c r="CQ257" s="3"/>
      <c r="CR257" s="3"/>
      <c r="CS257" s="3"/>
      <c r="CT257" s="1"/>
      <c r="CU257" s="384"/>
      <c r="CV257" s="3"/>
      <c r="CW257" s="3"/>
      <c r="CX257" s="3"/>
      <c r="CY257" s="1"/>
      <c r="CZ257" s="384"/>
      <c r="DA257" s="3"/>
      <c r="DB257" s="3"/>
      <c r="DC257" s="3"/>
      <c r="DD257" s="1"/>
      <c r="DE257" s="384"/>
      <c r="DF257" s="3"/>
      <c r="DG257" s="3"/>
      <c r="DH257" s="3"/>
      <c r="DI257" s="1"/>
      <c r="DJ257" s="384"/>
      <c r="DK257" s="3"/>
      <c r="DL257" s="3"/>
      <c r="DM257" s="3"/>
      <c r="DN257" s="1"/>
      <c r="DO257" s="384"/>
      <c r="DP257" s="3"/>
      <c r="DQ257" s="3"/>
      <c r="DR257" s="3"/>
      <c r="DS257" s="1"/>
      <c r="DT257" s="1"/>
      <c r="DU257" s="1"/>
      <c r="DV257" s="1"/>
      <c r="DW257" s="1"/>
      <c r="DX257" s="1"/>
      <c r="DY257" s="1"/>
    </row>
    <row r="258" spans="1:130" s="193" customFormat="1" ht="15" thickBot="1" x14ac:dyDescent="0.35">
      <c r="A258" s="1"/>
      <c r="B258" s="611"/>
      <c r="C258" s="200" t="s">
        <v>114</v>
      </c>
      <c r="D258" s="447"/>
      <c r="E258" s="237"/>
      <c r="F258" s="1"/>
      <c r="G258" s="1"/>
      <c r="H258" s="1"/>
      <c r="I258" s="1"/>
      <c r="J258" s="1"/>
      <c r="K258" s="2"/>
      <c r="L258" s="1"/>
      <c r="M258" s="1"/>
      <c r="N258" s="384"/>
      <c r="O258" s="207"/>
      <c r="P258" s="3"/>
      <c r="Q258" s="3"/>
      <c r="R258" s="3"/>
      <c r="S258" s="3"/>
      <c r="T258" s="3"/>
      <c r="U258" s="3"/>
      <c r="V258" s="3"/>
      <c r="W258" s="3"/>
      <c r="X258" s="384"/>
      <c r="Y258" s="3"/>
      <c r="Z258" s="3"/>
      <c r="AA258" s="3"/>
      <c r="AB258" s="1"/>
      <c r="AC258" s="384"/>
      <c r="AD258" s="3"/>
      <c r="AE258" s="3"/>
      <c r="AF258" s="3"/>
      <c r="AG258" s="1"/>
      <c r="AH258" s="384"/>
      <c r="AI258" s="3"/>
      <c r="AJ258" s="3"/>
      <c r="AK258" s="3"/>
      <c r="AL258" s="1"/>
      <c r="AM258" s="384"/>
      <c r="AN258" s="3"/>
      <c r="AO258" s="3"/>
      <c r="AP258" s="3"/>
      <c r="AQ258" s="1"/>
      <c r="AR258" s="384"/>
      <c r="AS258" s="3"/>
      <c r="AT258" s="3"/>
      <c r="AU258" s="3"/>
      <c r="AV258" s="1"/>
      <c r="AW258" s="384"/>
      <c r="AX258" s="3"/>
      <c r="AY258" s="3"/>
      <c r="AZ258" s="3"/>
      <c r="BA258" s="1"/>
      <c r="BB258" s="384"/>
      <c r="BC258" s="3"/>
      <c r="BD258" s="3"/>
      <c r="BE258" s="3"/>
      <c r="BF258" s="1"/>
      <c r="BG258" s="384"/>
      <c r="BH258" s="3"/>
      <c r="BI258" s="3"/>
      <c r="BJ258" s="3"/>
      <c r="BK258" s="1"/>
      <c r="BL258" s="384"/>
      <c r="BM258" s="3"/>
      <c r="BN258" s="3"/>
      <c r="BO258" s="3"/>
      <c r="BP258" s="1"/>
      <c r="BQ258" s="384"/>
      <c r="BR258" s="3"/>
      <c r="BS258" s="3"/>
      <c r="BT258" s="3"/>
      <c r="BU258" s="1"/>
      <c r="BV258" s="384"/>
      <c r="BW258" s="3"/>
      <c r="BX258" s="3"/>
      <c r="BY258" s="3"/>
      <c r="BZ258" s="1"/>
      <c r="CA258" s="384"/>
      <c r="CB258" s="3"/>
      <c r="CC258" s="3"/>
      <c r="CD258" s="3"/>
      <c r="CE258" s="1"/>
      <c r="CF258" s="384"/>
      <c r="CG258" s="3"/>
      <c r="CH258" s="3"/>
      <c r="CI258" s="3"/>
      <c r="CJ258" s="1"/>
      <c r="CK258" s="384"/>
      <c r="CL258" s="3"/>
      <c r="CM258" s="3"/>
      <c r="CN258" s="3"/>
      <c r="CO258" s="1"/>
      <c r="CP258" s="384"/>
      <c r="CQ258" s="3"/>
      <c r="CR258" s="3"/>
      <c r="CS258" s="3"/>
      <c r="CT258" s="1"/>
      <c r="CU258" s="384"/>
      <c r="CV258" s="3"/>
      <c r="CW258" s="3"/>
      <c r="CX258" s="3"/>
      <c r="CY258" s="1"/>
      <c r="CZ258" s="384"/>
      <c r="DA258" s="3"/>
      <c r="DB258" s="3"/>
      <c r="DC258" s="3"/>
      <c r="DD258" s="1"/>
      <c r="DE258" s="384"/>
      <c r="DF258" s="3"/>
      <c r="DG258" s="3"/>
      <c r="DH258" s="3"/>
      <c r="DI258" s="1"/>
      <c r="DJ258" s="384"/>
      <c r="DK258" s="3"/>
      <c r="DL258" s="3"/>
      <c r="DM258" s="3"/>
      <c r="DN258" s="1"/>
      <c r="DO258" s="384"/>
      <c r="DP258" s="3"/>
      <c r="DQ258" s="3"/>
      <c r="DR258" s="3"/>
      <c r="DS258" s="1"/>
      <c r="DT258" s="1"/>
      <c r="DU258" s="1"/>
      <c r="DV258" s="1"/>
      <c r="DW258" s="1"/>
      <c r="DX258" s="1"/>
      <c r="DY258" s="1"/>
    </row>
    <row r="262" spans="1:130" s="237" customFormat="1" x14ac:dyDescent="0.3">
      <c r="A262" s="1"/>
      <c r="B262" s="227" t="s">
        <v>433</v>
      </c>
      <c r="C262" s="193"/>
      <c r="D262" s="193"/>
      <c r="F262" s="1"/>
      <c r="G262" s="1"/>
      <c r="H262" s="1"/>
      <c r="I262" s="1"/>
      <c r="J262" s="1"/>
      <c r="K262" s="2"/>
      <c r="L262" s="1"/>
      <c r="M262" s="1"/>
      <c r="N262" s="384"/>
      <c r="O262" s="207"/>
      <c r="P262" s="3"/>
      <c r="Q262" s="3"/>
      <c r="R262" s="3"/>
      <c r="S262" s="3"/>
      <c r="T262" s="3"/>
      <c r="U262" s="3"/>
      <c r="V262" s="3"/>
      <c r="W262" s="3"/>
      <c r="X262" s="384"/>
      <c r="Y262" s="3"/>
      <c r="Z262" s="3"/>
      <c r="AA262" s="3"/>
      <c r="AB262" s="1"/>
      <c r="AC262" s="384"/>
      <c r="AD262" s="3"/>
      <c r="AE262" s="3"/>
      <c r="AF262" s="3"/>
      <c r="AG262" s="1"/>
      <c r="AH262" s="384"/>
      <c r="AI262" s="3"/>
      <c r="AJ262" s="3"/>
      <c r="AK262" s="3"/>
      <c r="AL262" s="1"/>
      <c r="AM262" s="384"/>
      <c r="AN262" s="3"/>
      <c r="AO262" s="3"/>
      <c r="AP262" s="3"/>
      <c r="AQ262" s="1"/>
      <c r="AR262" s="384"/>
      <c r="AS262" s="3"/>
      <c r="AT262" s="3"/>
      <c r="AU262" s="3"/>
      <c r="AV262" s="1"/>
      <c r="AW262" s="384"/>
      <c r="AX262" s="3"/>
      <c r="AY262" s="3"/>
      <c r="AZ262" s="3"/>
      <c r="BA262" s="1"/>
      <c r="BB262" s="384"/>
      <c r="BC262" s="3"/>
      <c r="BD262" s="3"/>
      <c r="BE262" s="3"/>
      <c r="BF262" s="1"/>
      <c r="BG262" s="384"/>
      <c r="BH262" s="3"/>
      <c r="BI262" s="3"/>
      <c r="BJ262" s="3"/>
      <c r="BK262" s="1"/>
      <c r="BL262" s="384"/>
      <c r="BM262" s="3"/>
      <c r="BN262" s="3"/>
      <c r="BO262" s="3"/>
      <c r="BP262" s="1"/>
      <c r="BQ262" s="384"/>
      <c r="BR262" s="3"/>
      <c r="BS262" s="3"/>
      <c r="BT262" s="3"/>
      <c r="BU262" s="1"/>
      <c r="BV262" s="384"/>
      <c r="BW262" s="3"/>
      <c r="BX262" s="3"/>
      <c r="BY262" s="3"/>
      <c r="BZ262" s="1"/>
      <c r="CA262" s="384"/>
      <c r="CB262" s="3"/>
      <c r="CC262" s="3"/>
      <c r="CD262" s="3"/>
      <c r="CE262" s="1"/>
      <c r="CF262" s="384"/>
      <c r="CG262" s="3"/>
      <c r="CH262" s="3"/>
      <c r="CI262" s="3"/>
      <c r="CJ262" s="1"/>
      <c r="CK262" s="384"/>
      <c r="CL262" s="3"/>
      <c r="CM262" s="3"/>
      <c r="CN262" s="3"/>
      <c r="CO262" s="1"/>
      <c r="CP262" s="384"/>
      <c r="CQ262" s="3"/>
      <c r="CR262" s="3"/>
      <c r="CS262" s="3"/>
      <c r="CT262" s="1"/>
      <c r="CU262" s="384"/>
      <c r="CV262" s="3"/>
      <c r="CW262" s="3"/>
      <c r="CX262" s="3"/>
      <c r="CY262" s="1"/>
      <c r="CZ262" s="384"/>
      <c r="DA262" s="3"/>
      <c r="DB262" s="3"/>
      <c r="DC262" s="3"/>
      <c r="DD262" s="1"/>
      <c r="DE262" s="384"/>
      <c r="DF262" s="3"/>
      <c r="DG262" s="3"/>
      <c r="DH262" s="3"/>
      <c r="DI262" s="1"/>
      <c r="DJ262" s="384"/>
      <c r="DK262" s="3"/>
      <c r="DL262" s="3"/>
      <c r="DM262" s="3"/>
      <c r="DN262" s="1"/>
      <c r="DO262" s="384"/>
      <c r="DP262" s="3"/>
      <c r="DQ262" s="3"/>
      <c r="DR262" s="3"/>
      <c r="DS262" s="1"/>
      <c r="DT262" s="1"/>
      <c r="DU262" s="1"/>
      <c r="DV262" s="1"/>
      <c r="DW262" s="1"/>
      <c r="DX262" s="1"/>
      <c r="DY262" s="1"/>
      <c r="DZ262" s="193"/>
    </row>
    <row r="263" spans="1:130" s="237" customFormat="1" ht="15" thickBot="1" x14ac:dyDescent="0.35">
      <c r="A263" s="1"/>
      <c r="B263" s="1"/>
      <c r="C263" s="193"/>
      <c r="D263" s="193"/>
      <c r="F263" s="1"/>
      <c r="G263" s="1"/>
      <c r="H263" s="1"/>
      <c r="I263" s="1"/>
      <c r="J263" s="1"/>
      <c r="K263" s="2"/>
      <c r="L263" s="1"/>
      <c r="M263" s="1"/>
      <c r="N263" s="384"/>
      <c r="O263" s="207"/>
      <c r="P263" s="3"/>
      <c r="Q263" s="3"/>
      <c r="R263" s="3"/>
      <c r="S263" s="3"/>
      <c r="T263" s="3"/>
      <c r="U263" s="3"/>
      <c r="V263" s="3"/>
      <c r="W263" s="3"/>
      <c r="X263" s="384"/>
      <c r="Y263" s="3"/>
      <c r="Z263" s="3"/>
      <c r="AA263" s="3"/>
      <c r="AB263" s="1"/>
      <c r="AC263" s="384"/>
      <c r="AD263" s="3"/>
      <c r="AE263" s="3"/>
      <c r="AF263" s="3"/>
      <c r="AG263" s="1"/>
      <c r="AH263" s="384"/>
      <c r="AI263" s="3"/>
      <c r="AJ263" s="3"/>
      <c r="AK263" s="3"/>
      <c r="AL263" s="1"/>
      <c r="AM263" s="384"/>
      <c r="AN263" s="3"/>
      <c r="AO263" s="3"/>
      <c r="AP263" s="3"/>
      <c r="AQ263" s="1"/>
      <c r="AR263" s="384"/>
      <c r="AS263" s="3"/>
      <c r="AT263" s="3"/>
      <c r="AU263" s="3"/>
      <c r="AV263" s="1"/>
      <c r="AW263" s="384"/>
      <c r="AX263" s="3"/>
      <c r="AY263" s="3"/>
      <c r="AZ263" s="3"/>
      <c r="BA263" s="1"/>
      <c r="BB263" s="384"/>
      <c r="BC263" s="3"/>
      <c r="BD263" s="3"/>
      <c r="BE263" s="3"/>
      <c r="BF263" s="1"/>
      <c r="BG263" s="384"/>
      <c r="BH263" s="3"/>
      <c r="BI263" s="3"/>
      <c r="BJ263" s="3"/>
      <c r="BK263" s="1"/>
      <c r="BL263" s="384"/>
      <c r="BM263" s="3"/>
      <c r="BN263" s="3"/>
      <c r="BO263" s="3"/>
      <c r="BP263" s="1"/>
      <c r="BQ263" s="384"/>
      <c r="BR263" s="3"/>
      <c r="BS263" s="3"/>
      <c r="BT263" s="3"/>
      <c r="BU263" s="1"/>
      <c r="BV263" s="384"/>
      <c r="BW263" s="3"/>
      <c r="BX263" s="3"/>
      <c r="BY263" s="3"/>
      <c r="BZ263" s="1"/>
      <c r="CA263" s="384"/>
      <c r="CB263" s="3"/>
      <c r="CC263" s="3"/>
      <c r="CD263" s="3"/>
      <c r="CE263" s="1"/>
      <c r="CF263" s="384"/>
      <c r="CG263" s="3"/>
      <c r="CH263" s="3"/>
      <c r="CI263" s="3"/>
      <c r="CJ263" s="1"/>
      <c r="CK263" s="384"/>
      <c r="CL263" s="3"/>
      <c r="CM263" s="3"/>
      <c r="CN263" s="3"/>
      <c r="CO263" s="1"/>
      <c r="CP263" s="384"/>
      <c r="CQ263" s="3"/>
      <c r="CR263" s="3"/>
      <c r="CS263" s="3"/>
      <c r="CT263" s="1"/>
      <c r="CU263" s="384"/>
      <c r="CV263" s="3"/>
      <c r="CW263" s="3"/>
      <c r="CX263" s="3"/>
      <c r="CY263" s="1"/>
      <c r="CZ263" s="384"/>
      <c r="DA263" s="3"/>
      <c r="DB263" s="3"/>
      <c r="DC263" s="3"/>
      <c r="DD263" s="1"/>
      <c r="DE263" s="384"/>
      <c r="DF263" s="3"/>
      <c r="DG263" s="3"/>
      <c r="DH263" s="3"/>
      <c r="DI263" s="1"/>
      <c r="DJ263" s="384"/>
      <c r="DK263" s="3"/>
      <c r="DL263" s="3"/>
      <c r="DM263" s="3"/>
      <c r="DN263" s="1"/>
      <c r="DO263" s="384"/>
      <c r="DP263" s="3"/>
      <c r="DQ263" s="3"/>
      <c r="DR263" s="3"/>
      <c r="DS263" s="1"/>
      <c r="DT263" s="1"/>
      <c r="DU263" s="1"/>
      <c r="DV263" s="1"/>
      <c r="DW263" s="1"/>
      <c r="DX263" s="1"/>
      <c r="DY263" s="1"/>
      <c r="DZ263" s="193"/>
    </row>
    <row r="264" spans="1:130" s="237" customFormat="1" ht="16.2" thickBot="1" x14ac:dyDescent="0.35">
      <c r="A264" s="1"/>
      <c r="B264" s="231" t="s">
        <v>434</v>
      </c>
      <c r="C264" s="232" t="s">
        <v>435</v>
      </c>
      <c r="D264" s="448" t="s">
        <v>800</v>
      </c>
      <c r="E264" s="572"/>
      <c r="F264" s="572"/>
      <c r="G264" s="572"/>
      <c r="H264" s="572"/>
      <c r="I264" s="572"/>
      <c r="J264" s="572"/>
      <c r="K264" s="573"/>
      <c r="L264" s="6"/>
      <c r="M264" s="1"/>
      <c r="N264" s="384" t="s">
        <v>771</v>
      </c>
      <c r="O264" s="207"/>
      <c r="S264" s="3"/>
      <c r="T264" s="3"/>
      <c r="U264" s="3"/>
      <c r="V264" s="3"/>
      <c r="W264" s="3"/>
      <c r="X264" s="384"/>
      <c r="Y264" s="3"/>
      <c r="Z264" s="3"/>
      <c r="AA264" s="3"/>
      <c r="AB264" s="1"/>
      <c r="AC264" s="384"/>
      <c r="AD264" s="3"/>
      <c r="AE264" s="3"/>
      <c r="AF264" s="3"/>
      <c r="AG264" s="1"/>
      <c r="AH264" s="384"/>
      <c r="AI264" s="3"/>
      <c r="AJ264" s="3"/>
      <c r="AK264" s="3"/>
      <c r="AL264" s="1"/>
      <c r="AM264" s="384"/>
      <c r="AN264" s="3"/>
      <c r="AO264" s="3"/>
      <c r="AP264" s="3"/>
      <c r="AQ264" s="1"/>
      <c r="AR264" s="384"/>
      <c r="AS264" s="3"/>
      <c r="AT264" s="3"/>
      <c r="AU264" s="3"/>
      <c r="AV264" s="1"/>
      <c r="AW264" s="384"/>
      <c r="AX264" s="3"/>
      <c r="AY264" s="3"/>
      <c r="AZ264" s="3"/>
      <c r="BA264" s="1"/>
      <c r="BB264" s="384"/>
      <c r="BC264" s="3"/>
      <c r="BD264" s="3"/>
      <c r="BE264" s="3"/>
      <c r="BF264" s="1"/>
      <c r="BG264" s="384"/>
      <c r="BH264" s="3"/>
      <c r="BI264" s="3"/>
      <c r="BJ264" s="3"/>
      <c r="BK264" s="1"/>
      <c r="BL264" s="384"/>
      <c r="BM264" s="3"/>
      <c r="BN264" s="3"/>
      <c r="BO264" s="3"/>
      <c r="BP264" s="1"/>
      <c r="BQ264" s="384"/>
      <c r="BR264" s="3"/>
      <c r="BS264" s="3"/>
      <c r="BT264" s="3"/>
      <c r="BU264" s="1"/>
      <c r="BV264" s="384"/>
      <c r="BW264" s="3"/>
      <c r="BX264" s="3"/>
      <c r="BY264" s="3"/>
      <c r="BZ264" s="1"/>
      <c r="CA264" s="384"/>
      <c r="CB264" s="3"/>
      <c r="CC264" s="3"/>
      <c r="CD264" s="3"/>
      <c r="CE264" s="1"/>
      <c r="CF264" s="384"/>
      <c r="CG264" s="3"/>
      <c r="CH264" s="3"/>
      <c r="CI264" s="3"/>
      <c r="CJ264" s="1"/>
      <c r="CK264" s="384"/>
      <c r="CL264" s="3"/>
      <c r="CM264" s="3"/>
      <c r="CN264" s="3"/>
      <c r="CO264" s="1"/>
      <c r="CP264" s="384"/>
      <c r="CQ264" s="3"/>
      <c r="CR264" s="3"/>
      <c r="CS264" s="3"/>
      <c r="CT264" s="1"/>
      <c r="CU264" s="384"/>
      <c r="CV264" s="3"/>
      <c r="CW264" s="3"/>
      <c r="CX264" s="3"/>
      <c r="CY264" s="1"/>
      <c r="CZ264" s="384"/>
      <c r="DA264" s="3"/>
      <c r="DB264" s="3"/>
      <c r="DC264" s="3"/>
      <c r="DD264" s="1"/>
      <c r="DE264" s="384"/>
      <c r="DF264" s="3"/>
      <c r="DG264" s="3"/>
      <c r="DH264" s="3"/>
      <c r="DI264" s="1"/>
      <c r="DJ264" s="384"/>
      <c r="DK264" s="3"/>
      <c r="DL264" s="3"/>
      <c r="DM264" s="3"/>
      <c r="DN264" s="1"/>
      <c r="DO264" s="384"/>
      <c r="DP264" s="3"/>
      <c r="DQ264" s="3"/>
      <c r="DR264" s="3"/>
      <c r="DS264" s="1"/>
      <c r="DT264" s="1"/>
      <c r="DU264" s="1"/>
      <c r="DV264" s="1"/>
      <c r="DW264" s="1"/>
      <c r="DX264" s="1"/>
      <c r="DY264" s="1"/>
      <c r="DZ264" s="193"/>
    </row>
    <row r="265" spans="1:130" s="237" customFormat="1" ht="15.6" x14ac:dyDescent="0.3">
      <c r="A265" s="1"/>
      <c r="B265" s="365">
        <v>2015</v>
      </c>
      <c r="C265" s="566">
        <f>$C$299</f>
        <v>146320.87</v>
      </c>
      <c r="D265" s="449">
        <f>C265</f>
        <v>146320.87</v>
      </c>
      <c r="E265" s="574"/>
      <c r="F265" s="574"/>
      <c r="G265" s="574"/>
      <c r="H265" s="6"/>
      <c r="I265" s="6"/>
      <c r="J265" s="575"/>
      <c r="K265" s="575"/>
      <c r="L265" s="6"/>
      <c r="M265" s="1"/>
      <c r="N265" s="384"/>
      <c r="O265" s="207"/>
      <c r="S265" s="3"/>
      <c r="T265" s="3"/>
      <c r="U265" s="3"/>
      <c r="V265" s="3"/>
      <c r="W265" s="3"/>
      <c r="X265" s="384"/>
      <c r="Y265" s="3"/>
      <c r="Z265" s="3"/>
      <c r="AA265" s="3"/>
      <c r="AB265" s="1"/>
      <c r="AC265" s="384"/>
      <c r="AD265" s="3"/>
      <c r="AE265" s="3"/>
      <c r="AF265" s="3"/>
      <c r="AG265" s="1"/>
      <c r="AH265" s="384"/>
      <c r="AI265" s="3"/>
      <c r="AJ265" s="3"/>
      <c r="AK265" s="3"/>
      <c r="AL265" s="1"/>
      <c r="AM265" s="384"/>
      <c r="AN265" s="3"/>
      <c r="AO265" s="3"/>
      <c r="AP265" s="3"/>
      <c r="AQ265" s="1"/>
      <c r="AR265" s="384"/>
      <c r="AS265" s="3"/>
      <c r="AT265" s="3"/>
      <c r="AU265" s="3"/>
      <c r="AV265" s="1"/>
      <c r="AW265" s="384"/>
      <c r="AX265" s="3"/>
      <c r="AY265" s="3"/>
      <c r="AZ265" s="3"/>
      <c r="BA265" s="1"/>
      <c r="BB265" s="384"/>
      <c r="BC265" s="3"/>
      <c r="BD265" s="3"/>
      <c r="BE265" s="3"/>
      <c r="BF265" s="1"/>
      <c r="BG265" s="384"/>
      <c r="BH265" s="3"/>
      <c r="BI265" s="3"/>
      <c r="BJ265" s="3"/>
      <c r="BK265" s="1"/>
      <c r="BL265" s="384"/>
      <c r="BM265" s="3"/>
      <c r="BN265" s="3"/>
      <c r="BO265" s="3"/>
      <c r="BP265" s="1"/>
      <c r="BQ265" s="384"/>
      <c r="BR265" s="3"/>
      <c r="BS265" s="3"/>
      <c r="BT265" s="3"/>
      <c r="BU265" s="1"/>
      <c r="BV265" s="384"/>
      <c r="BW265" s="3"/>
      <c r="BX265" s="3"/>
      <c r="BY265" s="3"/>
      <c r="BZ265" s="1"/>
      <c r="CA265" s="384"/>
      <c r="CB265" s="3"/>
      <c r="CC265" s="3"/>
      <c r="CD265" s="3"/>
      <c r="CE265" s="1"/>
      <c r="CF265" s="384"/>
      <c r="CG265" s="3"/>
      <c r="CH265" s="3"/>
      <c r="CI265" s="3"/>
      <c r="CJ265" s="1"/>
      <c r="CK265" s="384"/>
      <c r="CL265" s="3"/>
      <c r="CM265" s="3"/>
      <c r="CN265" s="3"/>
      <c r="CO265" s="1"/>
      <c r="CP265" s="384"/>
      <c r="CQ265" s="3"/>
      <c r="CR265" s="3"/>
      <c r="CS265" s="3"/>
      <c r="CT265" s="1"/>
      <c r="CU265" s="384"/>
      <c r="CV265" s="3"/>
      <c r="CW265" s="3"/>
      <c r="CX265" s="3"/>
      <c r="CY265" s="1"/>
      <c r="CZ265" s="384"/>
      <c r="DA265" s="3"/>
      <c r="DB265" s="3"/>
      <c r="DC265" s="3"/>
      <c r="DD265" s="1"/>
      <c r="DE265" s="384"/>
      <c r="DF265" s="3"/>
      <c r="DG265" s="3"/>
      <c r="DH265" s="3"/>
      <c r="DI265" s="1"/>
      <c r="DJ265" s="384"/>
      <c r="DK265" s="3"/>
      <c r="DL265" s="3"/>
      <c r="DM265" s="3"/>
      <c r="DN265" s="1"/>
      <c r="DO265" s="384"/>
      <c r="DP265" s="3"/>
      <c r="DQ265" s="3"/>
      <c r="DR265" s="3"/>
      <c r="DS265" s="1"/>
      <c r="DT265" s="1"/>
      <c r="DU265" s="1"/>
      <c r="DV265" s="1"/>
      <c r="DW265" s="1"/>
      <c r="DX265" s="1"/>
      <c r="DY265" s="1"/>
      <c r="DZ265" s="193"/>
    </row>
    <row r="266" spans="1:130" s="237" customFormat="1" x14ac:dyDescent="0.3">
      <c r="A266" s="1"/>
      <c r="B266" s="367">
        <v>2016</v>
      </c>
      <c r="C266" s="566">
        <f t="shared" ref="C266:C286" si="729">$C$299</f>
        <v>146320.87</v>
      </c>
      <c r="D266" s="449">
        <f>C266</f>
        <v>146320.87</v>
      </c>
      <c r="F266" s="1"/>
      <c r="G266" s="1"/>
      <c r="H266" s="1"/>
      <c r="I266" s="1"/>
      <c r="J266" s="1"/>
      <c r="K266" s="2"/>
      <c r="L266" s="1"/>
      <c r="M266" s="1"/>
      <c r="N266" s="384"/>
      <c r="O266" s="207"/>
      <c r="P266" s="3"/>
      <c r="Q266" s="3"/>
      <c r="R266" s="3"/>
      <c r="S266" s="3"/>
      <c r="T266" s="3"/>
      <c r="U266" s="3"/>
      <c r="V266" s="3"/>
      <c r="W266" s="3"/>
      <c r="X266" s="384"/>
      <c r="Y266" s="3"/>
      <c r="Z266" s="3"/>
      <c r="AA266" s="3"/>
      <c r="AB266" s="1"/>
      <c r="AC266" s="384"/>
      <c r="AD266" s="3"/>
      <c r="AE266" s="3"/>
      <c r="AF266" s="3"/>
      <c r="AG266" s="1"/>
      <c r="AH266" s="384"/>
      <c r="AI266" s="3"/>
      <c r="AJ266" s="3"/>
      <c r="AK266" s="3"/>
      <c r="AL266" s="1"/>
      <c r="AM266" s="384"/>
      <c r="AN266" s="3"/>
      <c r="AO266" s="3"/>
      <c r="AP266" s="3"/>
      <c r="AQ266" s="1"/>
      <c r="AR266" s="384"/>
      <c r="AS266" s="3"/>
      <c r="AT266" s="3"/>
      <c r="AU266" s="3"/>
      <c r="AV266" s="1"/>
      <c r="AW266" s="384"/>
      <c r="AX266" s="3"/>
      <c r="AY266" s="3"/>
      <c r="AZ266" s="3"/>
      <c r="BA266" s="1"/>
      <c r="BB266" s="384"/>
      <c r="BC266" s="3"/>
      <c r="BD266" s="3"/>
      <c r="BE266" s="3"/>
      <c r="BF266" s="1"/>
      <c r="BG266" s="384"/>
      <c r="BH266" s="3"/>
      <c r="BI266" s="3"/>
      <c r="BJ266" s="3"/>
      <c r="BK266" s="1"/>
      <c r="BL266" s="384"/>
      <c r="BM266" s="3"/>
      <c r="BN266" s="3"/>
      <c r="BO266" s="3"/>
      <c r="BP266" s="1"/>
      <c r="BQ266" s="384"/>
      <c r="BR266" s="3"/>
      <c r="BS266" s="3"/>
      <c r="BT266" s="3"/>
      <c r="BU266" s="1"/>
      <c r="BV266" s="384"/>
      <c r="BW266" s="3"/>
      <c r="BX266" s="3"/>
      <c r="BY266" s="3"/>
      <c r="BZ266" s="1"/>
      <c r="CA266" s="384"/>
      <c r="CB266" s="3"/>
      <c r="CC266" s="3"/>
      <c r="CD266" s="3"/>
      <c r="CE266" s="1"/>
      <c r="CF266" s="384"/>
      <c r="CG266" s="3"/>
      <c r="CH266" s="3"/>
      <c r="CI266" s="3"/>
      <c r="CJ266" s="1"/>
      <c r="CK266" s="384"/>
      <c r="CL266" s="3"/>
      <c r="CM266" s="3"/>
      <c r="CN266" s="3"/>
      <c r="CO266" s="1"/>
      <c r="CP266" s="384"/>
      <c r="CQ266" s="3"/>
      <c r="CR266" s="3"/>
      <c r="CS266" s="3"/>
      <c r="CT266" s="1"/>
      <c r="CU266" s="384"/>
      <c r="CV266" s="3"/>
      <c r="CW266" s="3"/>
      <c r="CX266" s="3"/>
      <c r="CY266" s="1"/>
      <c r="CZ266" s="384"/>
      <c r="DA266" s="3"/>
      <c r="DB266" s="3"/>
      <c r="DC266" s="3"/>
      <c r="DD266" s="1"/>
      <c r="DE266" s="384"/>
      <c r="DF266" s="3"/>
      <c r="DG266" s="3"/>
      <c r="DH266" s="3"/>
      <c r="DI266" s="1"/>
      <c r="DJ266" s="384"/>
      <c r="DK266" s="3"/>
      <c r="DL266" s="3"/>
      <c r="DM266" s="3"/>
      <c r="DN266" s="1"/>
      <c r="DO266" s="384"/>
      <c r="DP266" s="3"/>
      <c r="DQ266" s="3"/>
      <c r="DR266" s="3"/>
      <c r="DS266" s="1"/>
      <c r="DT266" s="1"/>
      <c r="DU266" s="1"/>
      <c r="DV266" s="1"/>
      <c r="DW266" s="1"/>
      <c r="DX266" s="1"/>
      <c r="DY266" s="1"/>
      <c r="DZ266" s="193"/>
    </row>
    <row r="267" spans="1:130" s="237" customFormat="1" x14ac:dyDescent="0.3">
      <c r="A267" s="1"/>
      <c r="B267" s="365">
        <v>2017</v>
      </c>
      <c r="C267" s="566">
        <f t="shared" si="729"/>
        <v>146320.87</v>
      </c>
      <c r="D267" s="449">
        <f>C267*0.5</f>
        <v>73160.434999999998</v>
      </c>
      <c r="F267" s="1"/>
      <c r="G267" s="1"/>
      <c r="H267" s="1"/>
      <c r="I267" s="1"/>
      <c r="J267" s="1"/>
      <c r="K267" s="2"/>
      <c r="L267" s="1"/>
      <c r="M267" s="1"/>
      <c r="N267" s="384"/>
      <c r="O267" s="207"/>
      <c r="P267" s="3"/>
      <c r="Q267" s="3"/>
      <c r="R267" s="3"/>
      <c r="S267" s="3"/>
      <c r="T267" s="3"/>
      <c r="U267" s="3"/>
      <c r="V267" s="3"/>
      <c r="W267" s="3"/>
      <c r="X267" s="384"/>
      <c r="Y267" s="3"/>
      <c r="Z267" s="3"/>
      <c r="AA267" s="3"/>
      <c r="AB267" s="1"/>
      <c r="AC267" s="384"/>
      <c r="AD267" s="3"/>
      <c r="AE267" s="3"/>
      <c r="AF267" s="3"/>
      <c r="AG267" s="1"/>
      <c r="AH267" s="384"/>
      <c r="AI267" s="3"/>
      <c r="AJ267" s="3"/>
      <c r="AK267" s="3"/>
      <c r="AL267" s="1"/>
      <c r="AM267" s="384"/>
      <c r="AN267" s="3"/>
      <c r="AO267" s="3"/>
      <c r="AP267" s="3"/>
      <c r="AQ267" s="1"/>
      <c r="AR267" s="384"/>
      <c r="AS267" s="3"/>
      <c r="AT267" s="3"/>
      <c r="AU267" s="3"/>
      <c r="AV267" s="1"/>
      <c r="AW267" s="384"/>
      <c r="AX267" s="3"/>
      <c r="AY267" s="3"/>
      <c r="AZ267" s="3"/>
      <c r="BA267" s="1"/>
      <c r="BB267" s="384"/>
      <c r="BC267" s="3"/>
      <c r="BD267" s="3"/>
      <c r="BE267" s="3"/>
      <c r="BF267" s="1"/>
      <c r="BG267" s="384"/>
      <c r="BH267" s="3"/>
      <c r="BI267" s="3"/>
      <c r="BJ267" s="3"/>
      <c r="BK267" s="1"/>
      <c r="BL267" s="384"/>
      <c r="BM267" s="3"/>
      <c r="BN267" s="3"/>
      <c r="BO267" s="3"/>
      <c r="BP267" s="1"/>
      <c r="BQ267" s="384"/>
      <c r="BR267" s="3"/>
      <c r="BS267" s="3"/>
      <c r="BT267" s="3"/>
      <c r="BU267" s="1"/>
      <c r="BV267" s="384"/>
      <c r="BW267" s="3"/>
      <c r="BX267" s="3"/>
      <c r="BY267" s="3"/>
      <c r="BZ267" s="1"/>
      <c r="CA267" s="384"/>
      <c r="CB267" s="3"/>
      <c r="CC267" s="3"/>
      <c r="CD267" s="3"/>
      <c r="CE267" s="1"/>
      <c r="CF267" s="384"/>
      <c r="CG267" s="3"/>
      <c r="CH267" s="3"/>
      <c r="CI267" s="3"/>
      <c r="CJ267" s="1"/>
      <c r="CK267" s="384"/>
      <c r="CL267" s="3"/>
      <c r="CM267" s="3"/>
      <c r="CN267" s="3"/>
      <c r="CO267" s="1"/>
      <c r="CP267" s="384"/>
      <c r="CQ267" s="3"/>
      <c r="CR267" s="3"/>
      <c r="CS267" s="3"/>
      <c r="CT267" s="1"/>
      <c r="CU267" s="384"/>
      <c r="CV267" s="3"/>
      <c r="CW267" s="3"/>
      <c r="CX267" s="3"/>
      <c r="CY267" s="1"/>
      <c r="CZ267" s="384"/>
      <c r="DA267" s="3"/>
      <c r="DB267" s="3"/>
      <c r="DC267" s="3"/>
      <c r="DD267" s="1"/>
      <c r="DE267" s="384"/>
      <c r="DF267" s="3"/>
      <c r="DG267" s="3"/>
      <c r="DH267" s="3"/>
      <c r="DI267" s="1"/>
      <c r="DJ267" s="384"/>
      <c r="DK267" s="3"/>
      <c r="DL267" s="3"/>
      <c r="DM267" s="3"/>
      <c r="DN267" s="1"/>
      <c r="DO267" s="384"/>
      <c r="DP267" s="3"/>
      <c r="DQ267" s="3"/>
      <c r="DR267" s="3"/>
      <c r="DS267" s="1"/>
      <c r="DT267" s="1"/>
      <c r="DU267" s="1"/>
      <c r="DV267" s="1"/>
      <c r="DW267" s="1"/>
      <c r="DX267" s="1"/>
      <c r="DY267" s="1"/>
      <c r="DZ267" s="193"/>
    </row>
    <row r="268" spans="1:130" s="237" customFormat="1" x14ac:dyDescent="0.3">
      <c r="A268" s="1"/>
      <c r="B268" s="367">
        <v>2018</v>
      </c>
      <c r="C268" s="566">
        <f t="shared" si="729"/>
        <v>146320.87</v>
      </c>
      <c r="D268" s="449">
        <f t="shared" ref="D268:D269" si="730">C268*0.5</f>
        <v>73160.434999999998</v>
      </c>
      <c r="F268" s="1"/>
      <c r="G268" s="1"/>
      <c r="H268" s="1"/>
      <c r="I268" s="1"/>
      <c r="J268" s="1"/>
      <c r="K268" s="2"/>
      <c r="L268" s="1"/>
      <c r="M268" s="1"/>
      <c r="N268" s="384"/>
      <c r="O268" s="207"/>
      <c r="P268" s="3"/>
      <c r="Q268" s="3"/>
      <c r="R268" s="3"/>
      <c r="S268" s="3"/>
      <c r="T268" s="3"/>
      <c r="U268" s="3"/>
      <c r="V268" s="3"/>
      <c r="W268" s="3"/>
      <c r="X268" s="384"/>
      <c r="Y268" s="3"/>
      <c r="Z268" s="3"/>
      <c r="AA268" s="3"/>
      <c r="AB268" s="1"/>
      <c r="AC268" s="384"/>
      <c r="AD268" s="3"/>
      <c r="AE268" s="3"/>
      <c r="AF268" s="3"/>
      <c r="AG268" s="1"/>
      <c r="AH268" s="384"/>
      <c r="AI268" s="3"/>
      <c r="AJ268" s="3"/>
      <c r="AK268" s="3"/>
      <c r="AL268" s="1"/>
      <c r="AM268" s="384"/>
      <c r="AN268" s="3"/>
      <c r="AO268" s="3"/>
      <c r="AP268" s="3"/>
      <c r="AQ268" s="1"/>
      <c r="AR268" s="384"/>
      <c r="AS268" s="3"/>
      <c r="AT268" s="3"/>
      <c r="AU268" s="3"/>
      <c r="AV268" s="1"/>
      <c r="AW268" s="384"/>
      <c r="AX268" s="3"/>
      <c r="AY268" s="3"/>
      <c r="AZ268" s="3"/>
      <c r="BA268" s="1"/>
      <c r="BB268" s="384"/>
      <c r="BC268" s="3"/>
      <c r="BD268" s="3"/>
      <c r="BE268" s="3"/>
      <c r="BF268" s="1"/>
      <c r="BG268" s="384"/>
      <c r="BH268" s="3"/>
      <c r="BI268" s="3"/>
      <c r="BJ268" s="3"/>
      <c r="BK268" s="1"/>
      <c r="BL268" s="384"/>
      <c r="BM268" s="3"/>
      <c r="BN268" s="3"/>
      <c r="BO268" s="3"/>
      <c r="BP268" s="1"/>
      <c r="BQ268" s="384"/>
      <c r="BR268" s="3"/>
      <c r="BS268" s="3"/>
      <c r="BT268" s="3"/>
      <c r="BU268" s="1"/>
      <c r="BV268" s="384"/>
      <c r="BW268" s="3"/>
      <c r="BX268" s="3"/>
      <c r="BY268" s="3"/>
      <c r="BZ268" s="1"/>
      <c r="CA268" s="384"/>
      <c r="CB268" s="3"/>
      <c r="CC268" s="3"/>
      <c r="CD268" s="3"/>
      <c r="CE268" s="1"/>
      <c r="CF268" s="384"/>
      <c r="CG268" s="3"/>
      <c r="CH268" s="3"/>
      <c r="CI268" s="3"/>
      <c r="CJ268" s="1"/>
      <c r="CK268" s="384"/>
      <c r="CL268" s="3"/>
      <c r="CM268" s="3"/>
      <c r="CN268" s="3"/>
      <c r="CO268" s="1"/>
      <c r="CP268" s="384"/>
      <c r="CQ268" s="3"/>
      <c r="CR268" s="3"/>
      <c r="CS268" s="3"/>
      <c r="CT268" s="1"/>
      <c r="CU268" s="384"/>
      <c r="CV268" s="3"/>
      <c r="CW268" s="3"/>
      <c r="CX268" s="3"/>
      <c r="CY268" s="1"/>
      <c r="CZ268" s="384"/>
      <c r="DA268" s="3"/>
      <c r="DB268" s="3"/>
      <c r="DC268" s="3"/>
      <c r="DD268" s="1"/>
      <c r="DE268" s="384"/>
      <c r="DF268" s="3"/>
      <c r="DG268" s="3"/>
      <c r="DH268" s="3"/>
      <c r="DI268" s="1"/>
      <c r="DJ268" s="384"/>
      <c r="DK268" s="3"/>
      <c r="DL268" s="3"/>
      <c r="DM268" s="3"/>
      <c r="DN268" s="1"/>
      <c r="DO268" s="384"/>
      <c r="DP268" s="3"/>
      <c r="DQ268" s="3"/>
      <c r="DR268" s="3"/>
      <c r="DS268" s="1"/>
      <c r="DT268" s="1"/>
      <c r="DU268" s="1"/>
      <c r="DV268" s="1"/>
      <c r="DW268" s="1"/>
      <c r="DX268" s="1"/>
      <c r="DY268" s="1"/>
      <c r="DZ268" s="193"/>
    </row>
    <row r="269" spans="1:130" s="237" customFormat="1" x14ac:dyDescent="0.3">
      <c r="A269" s="1"/>
      <c r="B269" s="365">
        <v>2019</v>
      </c>
      <c r="C269" s="566">
        <f t="shared" si="729"/>
        <v>146320.87</v>
      </c>
      <c r="D269" s="449">
        <f t="shared" si="730"/>
        <v>73160.434999999998</v>
      </c>
      <c r="F269" s="1"/>
      <c r="G269" s="1"/>
      <c r="H269" s="1"/>
      <c r="I269" s="1"/>
      <c r="J269" s="1"/>
      <c r="K269" s="2"/>
      <c r="L269" s="1"/>
      <c r="M269" s="1"/>
      <c r="N269" s="384"/>
      <c r="O269" s="207"/>
      <c r="P269" s="3"/>
      <c r="Q269" s="3"/>
      <c r="R269" s="3"/>
      <c r="S269" s="3"/>
      <c r="T269" s="3"/>
      <c r="U269" s="3"/>
      <c r="V269" s="3"/>
      <c r="W269" s="3"/>
      <c r="X269" s="384"/>
      <c r="Y269" s="3"/>
      <c r="Z269" s="3"/>
      <c r="AA269" s="3"/>
      <c r="AB269" s="1"/>
      <c r="AC269" s="384"/>
      <c r="AD269" s="3"/>
      <c r="AE269" s="3"/>
      <c r="AF269" s="3"/>
      <c r="AG269" s="1"/>
      <c r="AH269" s="384"/>
      <c r="AI269" s="3"/>
      <c r="AJ269" s="3"/>
      <c r="AK269" s="3"/>
      <c r="AL269" s="1"/>
      <c r="AM269" s="384"/>
      <c r="AN269" s="3"/>
      <c r="AO269" s="3"/>
      <c r="AP269" s="3"/>
      <c r="AQ269" s="1"/>
      <c r="AR269" s="384"/>
      <c r="AS269" s="3"/>
      <c r="AT269" s="3"/>
      <c r="AU269" s="3"/>
      <c r="AV269" s="1"/>
      <c r="AW269" s="384"/>
      <c r="AX269" s="3"/>
      <c r="AY269" s="3"/>
      <c r="AZ269" s="3"/>
      <c r="BA269" s="1"/>
      <c r="BB269" s="384"/>
      <c r="BC269" s="3"/>
      <c r="BD269" s="3"/>
      <c r="BE269" s="3"/>
      <c r="BF269" s="1"/>
      <c r="BG269" s="384"/>
      <c r="BH269" s="3"/>
      <c r="BI269" s="3"/>
      <c r="BJ269" s="3"/>
      <c r="BK269" s="1"/>
      <c r="BL269" s="384"/>
      <c r="BM269" s="3"/>
      <c r="BN269" s="3"/>
      <c r="BO269" s="3"/>
      <c r="BP269" s="1"/>
      <c r="BQ269" s="384"/>
      <c r="BR269" s="3"/>
      <c r="BS269" s="3"/>
      <c r="BT269" s="3"/>
      <c r="BU269" s="1"/>
      <c r="BV269" s="384"/>
      <c r="BW269" s="3"/>
      <c r="BX269" s="3"/>
      <c r="BY269" s="3"/>
      <c r="BZ269" s="1"/>
      <c r="CA269" s="384"/>
      <c r="CB269" s="3"/>
      <c r="CC269" s="3"/>
      <c r="CD269" s="3"/>
      <c r="CE269" s="1"/>
      <c r="CF269" s="384"/>
      <c r="CG269" s="3"/>
      <c r="CH269" s="3"/>
      <c r="CI269" s="3"/>
      <c r="CJ269" s="1"/>
      <c r="CK269" s="384"/>
      <c r="CL269" s="3"/>
      <c r="CM269" s="3"/>
      <c r="CN269" s="3"/>
      <c r="CO269" s="1"/>
      <c r="CP269" s="384"/>
      <c r="CQ269" s="3"/>
      <c r="CR269" s="3"/>
      <c r="CS269" s="3"/>
      <c r="CT269" s="1"/>
      <c r="CU269" s="384"/>
      <c r="CV269" s="3"/>
      <c r="CW269" s="3"/>
      <c r="CX269" s="3"/>
      <c r="CY269" s="1"/>
      <c r="CZ269" s="384"/>
      <c r="DA269" s="3"/>
      <c r="DB269" s="3"/>
      <c r="DC269" s="3"/>
      <c r="DD269" s="1"/>
      <c r="DE269" s="384"/>
      <c r="DF269" s="3"/>
      <c r="DG269" s="3"/>
      <c r="DH269" s="3"/>
      <c r="DI269" s="1"/>
      <c r="DJ269" s="384"/>
      <c r="DK269" s="3"/>
      <c r="DL269" s="3"/>
      <c r="DM269" s="3"/>
      <c r="DN269" s="1"/>
      <c r="DO269" s="384"/>
      <c r="DP269" s="3"/>
      <c r="DQ269" s="3"/>
      <c r="DR269" s="3"/>
      <c r="DS269" s="1"/>
      <c r="DT269" s="1"/>
      <c r="DU269" s="1"/>
      <c r="DV269" s="1"/>
      <c r="DW269" s="1"/>
      <c r="DX269" s="1"/>
      <c r="DY269" s="1"/>
      <c r="DZ269" s="193"/>
    </row>
    <row r="270" spans="1:130" s="237" customFormat="1" x14ac:dyDescent="0.3">
      <c r="A270" s="1"/>
      <c r="B270" s="230">
        <v>2020</v>
      </c>
      <c r="C270" s="566">
        <f t="shared" si="729"/>
        <v>146320.87</v>
      </c>
      <c r="D270" s="450">
        <f>C270*0.1</f>
        <v>14632.087</v>
      </c>
      <c r="F270" s="1"/>
      <c r="G270" s="1"/>
      <c r="H270" s="1"/>
      <c r="I270" s="1"/>
      <c r="J270" s="1"/>
      <c r="K270" s="2"/>
      <c r="L270" s="1"/>
      <c r="M270" s="1"/>
      <c r="N270" s="384"/>
      <c r="O270" s="207"/>
      <c r="P270" s="3"/>
      <c r="Q270" s="3"/>
      <c r="R270" s="3"/>
      <c r="S270" s="3"/>
      <c r="T270" s="3"/>
      <c r="U270" s="3"/>
      <c r="V270" s="3"/>
      <c r="W270" s="3"/>
      <c r="X270" s="384"/>
      <c r="Y270" s="3"/>
      <c r="Z270" s="3"/>
      <c r="AA270" s="3"/>
      <c r="AB270" s="1"/>
      <c r="AC270" s="384"/>
      <c r="AD270" s="3"/>
      <c r="AE270" s="3"/>
      <c r="AF270" s="3"/>
      <c r="AG270" s="1"/>
      <c r="AH270" s="384"/>
      <c r="AI270" s="3"/>
      <c r="AJ270" s="3"/>
      <c r="AK270" s="3"/>
      <c r="AL270" s="1"/>
      <c r="AM270" s="384"/>
      <c r="AN270" s="3"/>
      <c r="AO270" s="3"/>
      <c r="AP270" s="3"/>
      <c r="AQ270" s="1"/>
      <c r="AR270" s="384"/>
      <c r="AS270" s="3"/>
      <c r="AT270" s="3"/>
      <c r="AU270" s="3"/>
      <c r="AV270" s="1"/>
      <c r="AW270" s="384"/>
      <c r="AX270" s="3"/>
      <c r="AY270" s="3"/>
      <c r="AZ270" s="3"/>
      <c r="BA270" s="1"/>
      <c r="BB270" s="384"/>
      <c r="BC270" s="3"/>
      <c r="BD270" s="3"/>
      <c r="BE270" s="3"/>
      <c r="BF270" s="1"/>
      <c r="BG270" s="384"/>
      <c r="BH270" s="3"/>
      <c r="BI270" s="3"/>
      <c r="BJ270" s="3"/>
      <c r="BK270" s="1"/>
      <c r="BL270" s="384"/>
      <c r="BM270" s="3"/>
      <c r="BN270" s="3"/>
      <c r="BO270" s="3"/>
      <c r="BP270" s="1"/>
      <c r="BQ270" s="384"/>
      <c r="BR270" s="3"/>
      <c r="BS270" s="3"/>
      <c r="BT270" s="3"/>
      <c r="BU270" s="1"/>
      <c r="BV270" s="384"/>
      <c r="BW270" s="3"/>
      <c r="BX270" s="3"/>
      <c r="BY270" s="3"/>
      <c r="BZ270" s="1"/>
      <c r="CA270" s="384"/>
      <c r="CB270" s="3"/>
      <c r="CC270" s="3"/>
      <c r="CD270" s="3"/>
      <c r="CE270" s="1"/>
      <c r="CF270" s="384"/>
      <c r="CG270" s="3"/>
      <c r="CH270" s="3"/>
      <c r="CI270" s="3"/>
      <c r="CJ270" s="1"/>
      <c r="CK270" s="384"/>
      <c r="CL270" s="3"/>
      <c r="CM270" s="3"/>
      <c r="CN270" s="3"/>
      <c r="CO270" s="1"/>
      <c r="CP270" s="384"/>
      <c r="CQ270" s="3"/>
      <c r="CR270" s="3"/>
      <c r="CS270" s="3"/>
      <c r="CT270" s="1"/>
      <c r="CU270" s="384"/>
      <c r="CV270" s="3"/>
      <c r="CW270" s="3"/>
      <c r="CX270" s="3"/>
      <c r="CY270" s="1"/>
      <c r="CZ270" s="384"/>
      <c r="DA270" s="3"/>
      <c r="DB270" s="3"/>
      <c r="DC270" s="3"/>
      <c r="DD270" s="1"/>
      <c r="DE270" s="384"/>
      <c r="DF270" s="3"/>
      <c r="DG270" s="3"/>
      <c r="DH270" s="3"/>
      <c r="DI270" s="1"/>
      <c r="DJ270" s="384"/>
      <c r="DK270" s="3"/>
      <c r="DL270" s="3"/>
      <c r="DM270" s="3"/>
      <c r="DN270" s="1"/>
      <c r="DO270" s="384"/>
      <c r="DP270" s="3"/>
      <c r="DQ270" s="3"/>
      <c r="DR270" s="3"/>
      <c r="DS270" s="1"/>
      <c r="DT270" s="1"/>
      <c r="DU270" s="1"/>
      <c r="DV270" s="1"/>
      <c r="DW270" s="1"/>
      <c r="DX270" s="1"/>
      <c r="DY270" s="1"/>
      <c r="DZ270" s="193"/>
    </row>
    <row r="271" spans="1:130" s="237" customFormat="1" x14ac:dyDescent="0.3">
      <c r="A271" s="1"/>
      <c r="B271" s="229">
        <v>2021</v>
      </c>
      <c r="C271" s="566">
        <f t="shared" si="729"/>
        <v>146320.87</v>
      </c>
      <c r="D271" s="450">
        <f t="shared" ref="D271:D286" si="731">C271*0.1</f>
        <v>14632.087</v>
      </c>
      <c r="F271" s="1"/>
      <c r="G271" s="1"/>
      <c r="H271" s="1"/>
      <c r="I271" s="1"/>
      <c r="J271" s="1"/>
      <c r="K271" s="2"/>
      <c r="L271" s="1"/>
      <c r="M271" s="1"/>
      <c r="N271" s="384"/>
      <c r="O271" s="207"/>
      <c r="P271" s="3"/>
      <c r="Q271" s="3"/>
      <c r="R271" s="3"/>
      <c r="S271" s="3"/>
      <c r="T271" s="3"/>
      <c r="U271" s="3"/>
      <c r="V271" s="3"/>
      <c r="W271" s="3"/>
      <c r="X271" s="384"/>
      <c r="Y271" s="3"/>
      <c r="Z271" s="3"/>
      <c r="AA271" s="3"/>
      <c r="AB271" s="1"/>
      <c r="AC271" s="384"/>
      <c r="AD271" s="3"/>
      <c r="AE271" s="3"/>
      <c r="AF271" s="3"/>
      <c r="AG271" s="1"/>
      <c r="AH271" s="384"/>
      <c r="AI271" s="3"/>
      <c r="AJ271" s="3"/>
      <c r="AK271" s="3"/>
      <c r="AL271" s="1"/>
      <c r="AM271" s="384"/>
      <c r="AN271" s="3"/>
      <c r="AO271" s="3"/>
      <c r="AP271" s="3"/>
      <c r="AQ271" s="1"/>
      <c r="AR271" s="384"/>
      <c r="AS271" s="3"/>
      <c r="AT271" s="3"/>
      <c r="AU271" s="3"/>
      <c r="AV271" s="1"/>
      <c r="AW271" s="384"/>
      <c r="AX271" s="3"/>
      <c r="AY271" s="3"/>
      <c r="AZ271" s="3"/>
      <c r="BA271" s="1"/>
      <c r="BB271" s="384"/>
      <c r="BC271" s="3"/>
      <c r="BD271" s="3"/>
      <c r="BE271" s="3"/>
      <c r="BF271" s="1"/>
      <c r="BG271" s="384"/>
      <c r="BH271" s="3"/>
      <c r="BI271" s="3"/>
      <c r="BJ271" s="3"/>
      <c r="BK271" s="1"/>
      <c r="BL271" s="384"/>
      <c r="BM271" s="3"/>
      <c r="BN271" s="3"/>
      <c r="BO271" s="3"/>
      <c r="BP271" s="1"/>
      <c r="BQ271" s="384"/>
      <c r="BR271" s="3"/>
      <c r="BS271" s="3"/>
      <c r="BT271" s="3"/>
      <c r="BU271" s="1"/>
      <c r="BV271" s="384"/>
      <c r="BW271" s="3"/>
      <c r="BX271" s="3"/>
      <c r="BY271" s="3"/>
      <c r="BZ271" s="1"/>
      <c r="CA271" s="384"/>
      <c r="CB271" s="3"/>
      <c r="CC271" s="3"/>
      <c r="CD271" s="3"/>
      <c r="CE271" s="1"/>
      <c r="CF271" s="384"/>
      <c r="CG271" s="3"/>
      <c r="CH271" s="3"/>
      <c r="CI271" s="3"/>
      <c r="CJ271" s="1"/>
      <c r="CK271" s="384"/>
      <c r="CL271" s="3"/>
      <c r="CM271" s="3"/>
      <c r="CN271" s="3"/>
      <c r="CO271" s="1"/>
      <c r="CP271" s="384"/>
      <c r="CQ271" s="3"/>
      <c r="CR271" s="3"/>
      <c r="CS271" s="3"/>
      <c r="CT271" s="1"/>
      <c r="CU271" s="384"/>
      <c r="CV271" s="3"/>
      <c r="CW271" s="3"/>
      <c r="CX271" s="3"/>
      <c r="CY271" s="1"/>
      <c r="CZ271" s="384"/>
      <c r="DA271" s="3"/>
      <c r="DB271" s="3"/>
      <c r="DC271" s="3"/>
      <c r="DD271" s="1"/>
      <c r="DE271" s="384"/>
      <c r="DF271" s="3"/>
      <c r="DG271" s="3"/>
      <c r="DH271" s="3"/>
      <c r="DI271" s="1"/>
      <c r="DJ271" s="384"/>
      <c r="DK271" s="3"/>
      <c r="DL271" s="3"/>
      <c r="DM271" s="3"/>
      <c r="DN271" s="1"/>
      <c r="DO271" s="384"/>
      <c r="DP271" s="3"/>
      <c r="DQ271" s="3"/>
      <c r="DR271" s="3"/>
      <c r="DS271" s="1"/>
      <c r="DT271" s="1"/>
      <c r="DU271" s="1"/>
      <c r="DV271" s="1"/>
      <c r="DW271" s="1"/>
      <c r="DX271" s="1"/>
      <c r="DY271" s="1"/>
      <c r="DZ271" s="193"/>
    </row>
    <row r="272" spans="1:130" s="237" customFormat="1" x14ac:dyDescent="0.3">
      <c r="A272" s="1"/>
      <c r="B272" s="230">
        <v>2022</v>
      </c>
      <c r="C272" s="566">
        <f t="shared" si="729"/>
        <v>146320.87</v>
      </c>
      <c r="D272" s="450">
        <f t="shared" si="731"/>
        <v>14632.087</v>
      </c>
      <c r="F272" s="1"/>
      <c r="G272" s="1"/>
      <c r="H272" s="1"/>
      <c r="I272" s="1"/>
      <c r="J272" s="1"/>
      <c r="K272" s="2"/>
      <c r="L272" s="1"/>
      <c r="M272" s="1"/>
      <c r="N272" s="384"/>
      <c r="O272" s="207"/>
      <c r="P272" s="3"/>
      <c r="Q272" s="3"/>
      <c r="R272" s="3"/>
      <c r="S272" s="3"/>
      <c r="T272" s="3"/>
      <c r="U272" s="3"/>
      <c r="V272" s="3"/>
      <c r="W272" s="3"/>
      <c r="X272" s="384"/>
      <c r="Y272" s="3"/>
      <c r="Z272" s="3"/>
      <c r="AA272" s="3"/>
      <c r="AB272" s="1"/>
      <c r="AC272" s="384"/>
      <c r="AD272" s="3"/>
      <c r="AE272" s="3"/>
      <c r="AF272" s="3"/>
      <c r="AG272" s="1"/>
      <c r="AH272" s="384"/>
      <c r="AI272" s="3"/>
      <c r="AJ272" s="3"/>
      <c r="AK272" s="3"/>
      <c r="AL272" s="1"/>
      <c r="AM272" s="384"/>
      <c r="AN272" s="3"/>
      <c r="AO272" s="3"/>
      <c r="AP272" s="3"/>
      <c r="AQ272" s="1"/>
      <c r="AR272" s="384"/>
      <c r="AS272" s="3"/>
      <c r="AT272" s="3"/>
      <c r="AU272" s="3"/>
      <c r="AV272" s="1"/>
      <c r="AW272" s="384"/>
      <c r="AX272" s="3"/>
      <c r="AY272" s="3"/>
      <c r="AZ272" s="3"/>
      <c r="BA272" s="1"/>
      <c r="BB272" s="384"/>
      <c r="BC272" s="3"/>
      <c r="BD272" s="3"/>
      <c r="BE272" s="3"/>
      <c r="BF272" s="1"/>
      <c r="BG272" s="384"/>
      <c r="BH272" s="3"/>
      <c r="BI272" s="3"/>
      <c r="BJ272" s="3"/>
      <c r="BK272" s="1"/>
      <c r="BL272" s="384"/>
      <c r="BM272" s="3"/>
      <c r="BN272" s="3"/>
      <c r="BO272" s="3"/>
      <c r="BP272" s="1"/>
      <c r="BQ272" s="384"/>
      <c r="BR272" s="3"/>
      <c r="BS272" s="3"/>
      <c r="BT272" s="3"/>
      <c r="BU272" s="1"/>
      <c r="BV272" s="384"/>
      <c r="BW272" s="3"/>
      <c r="BX272" s="3"/>
      <c r="BY272" s="3"/>
      <c r="BZ272" s="1"/>
      <c r="CA272" s="384"/>
      <c r="CB272" s="3"/>
      <c r="CC272" s="3"/>
      <c r="CD272" s="3"/>
      <c r="CE272" s="1"/>
      <c r="CF272" s="384"/>
      <c r="CG272" s="3"/>
      <c r="CH272" s="3"/>
      <c r="CI272" s="3"/>
      <c r="CJ272" s="1"/>
      <c r="CK272" s="384"/>
      <c r="CL272" s="3"/>
      <c r="CM272" s="3"/>
      <c r="CN272" s="3"/>
      <c r="CO272" s="1"/>
      <c r="CP272" s="384"/>
      <c r="CQ272" s="3"/>
      <c r="CR272" s="3"/>
      <c r="CS272" s="3"/>
      <c r="CT272" s="1"/>
      <c r="CU272" s="384"/>
      <c r="CV272" s="3"/>
      <c r="CW272" s="3"/>
      <c r="CX272" s="3"/>
      <c r="CY272" s="1"/>
      <c r="CZ272" s="384"/>
      <c r="DA272" s="3"/>
      <c r="DB272" s="3"/>
      <c r="DC272" s="3"/>
      <c r="DD272" s="1"/>
      <c r="DE272" s="384"/>
      <c r="DF272" s="3"/>
      <c r="DG272" s="3"/>
      <c r="DH272" s="3"/>
      <c r="DI272" s="1"/>
      <c r="DJ272" s="384"/>
      <c r="DK272" s="3"/>
      <c r="DL272" s="3"/>
      <c r="DM272" s="3"/>
      <c r="DN272" s="1"/>
      <c r="DO272" s="384"/>
      <c r="DP272" s="3"/>
      <c r="DQ272" s="3"/>
      <c r="DR272" s="3"/>
      <c r="DS272" s="1"/>
      <c r="DT272" s="1"/>
      <c r="DU272" s="1"/>
      <c r="DV272" s="1"/>
      <c r="DW272" s="1"/>
      <c r="DX272" s="1"/>
      <c r="DY272" s="1"/>
      <c r="DZ272" s="193"/>
    </row>
    <row r="273" spans="1:130" s="237" customFormat="1" x14ac:dyDescent="0.3">
      <c r="A273" s="1"/>
      <c r="B273" s="229">
        <v>2023</v>
      </c>
      <c r="C273" s="566">
        <f t="shared" si="729"/>
        <v>146320.87</v>
      </c>
      <c r="D273" s="450">
        <f t="shared" si="731"/>
        <v>14632.087</v>
      </c>
      <c r="F273" s="1"/>
      <c r="G273" s="1"/>
      <c r="H273" s="1"/>
      <c r="I273" s="1"/>
      <c r="J273" s="1"/>
      <c r="K273" s="2"/>
      <c r="L273" s="1"/>
      <c r="M273" s="1"/>
      <c r="N273" s="384"/>
      <c r="O273" s="207"/>
      <c r="P273" s="3"/>
      <c r="Q273" s="3"/>
      <c r="R273" s="3"/>
      <c r="S273" s="3"/>
      <c r="T273" s="3"/>
      <c r="U273" s="3"/>
      <c r="V273" s="3"/>
      <c r="W273" s="3"/>
      <c r="X273" s="384"/>
      <c r="Y273" s="3"/>
      <c r="Z273" s="3"/>
      <c r="AA273" s="3"/>
      <c r="AB273" s="1"/>
      <c r="AC273" s="384"/>
      <c r="AD273" s="3"/>
      <c r="AE273" s="3"/>
      <c r="AF273" s="3"/>
      <c r="AG273" s="1"/>
      <c r="AH273" s="384"/>
      <c r="AI273" s="3"/>
      <c r="AJ273" s="3"/>
      <c r="AK273" s="3"/>
      <c r="AL273" s="1"/>
      <c r="AM273" s="384"/>
      <c r="AN273" s="3"/>
      <c r="AO273" s="3"/>
      <c r="AP273" s="3"/>
      <c r="AQ273" s="1"/>
      <c r="AR273" s="384"/>
      <c r="AS273" s="3"/>
      <c r="AT273" s="3"/>
      <c r="AU273" s="3"/>
      <c r="AV273" s="1"/>
      <c r="AW273" s="384"/>
      <c r="AX273" s="3"/>
      <c r="AY273" s="3"/>
      <c r="AZ273" s="3"/>
      <c r="BA273" s="1"/>
      <c r="BB273" s="384"/>
      <c r="BC273" s="3"/>
      <c r="BD273" s="3"/>
      <c r="BE273" s="3"/>
      <c r="BF273" s="1"/>
      <c r="BG273" s="384"/>
      <c r="BH273" s="3"/>
      <c r="BI273" s="3"/>
      <c r="BJ273" s="3"/>
      <c r="BK273" s="1"/>
      <c r="BL273" s="384"/>
      <c r="BM273" s="3"/>
      <c r="BN273" s="3"/>
      <c r="BO273" s="3"/>
      <c r="BP273" s="1"/>
      <c r="BQ273" s="384"/>
      <c r="BR273" s="3"/>
      <c r="BS273" s="3"/>
      <c r="BT273" s="3"/>
      <c r="BU273" s="1"/>
      <c r="BV273" s="384"/>
      <c r="BW273" s="3"/>
      <c r="BX273" s="3"/>
      <c r="BY273" s="3"/>
      <c r="BZ273" s="1"/>
      <c r="CA273" s="384"/>
      <c r="CB273" s="3"/>
      <c r="CC273" s="3"/>
      <c r="CD273" s="3"/>
      <c r="CE273" s="1"/>
      <c r="CF273" s="384"/>
      <c r="CG273" s="3"/>
      <c r="CH273" s="3"/>
      <c r="CI273" s="3"/>
      <c r="CJ273" s="1"/>
      <c r="CK273" s="384"/>
      <c r="CL273" s="3"/>
      <c r="CM273" s="3"/>
      <c r="CN273" s="3"/>
      <c r="CO273" s="1"/>
      <c r="CP273" s="384"/>
      <c r="CQ273" s="3"/>
      <c r="CR273" s="3"/>
      <c r="CS273" s="3"/>
      <c r="CT273" s="1"/>
      <c r="CU273" s="384"/>
      <c r="CV273" s="3"/>
      <c r="CW273" s="3"/>
      <c r="CX273" s="3"/>
      <c r="CY273" s="1"/>
      <c r="CZ273" s="384"/>
      <c r="DA273" s="3"/>
      <c r="DB273" s="3"/>
      <c r="DC273" s="3"/>
      <c r="DD273" s="1"/>
      <c r="DE273" s="384"/>
      <c r="DF273" s="3"/>
      <c r="DG273" s="3"/>
      <c r="DH273" s="3"/>
      <c r="DI273" s="1"/>
      <c r="DJ273" s="384"/>
      <c r="DK273" s="3"/>
      <c r="DL273" s="3"/>
      <c r="DM273" s="3"/>
      <c r="DN273" s="1"/>
      <c r="DO273" s="384"/>
      <c r="DP273" s="3"/>
      <c r="DQ273" s="3"/>
      <c r="DR273" s="3"/>
      <c r="DS273" s="1"/>
      <c r="DT273" s="1"/>
      <c r="DU273" s="1"/>
      <c r="DV273" s="1"/>
      <c r="DW273" s="1"/>
      <c r="DX273" s="1"/>
      <c r="DY273" s="1"/>
      <c r="DZ273" s="193"/>
    </row>
    <row r="274" spans="1:130" s="237" customFormat="1" x14ac:dyDescent="0.3">
      <c r="A274" s="1"/>
      <c r="B274" s="230">
        <v>2024</v>
      </c>
      <c r="C274" s="566">
        <f t="shared" si="729"/>
        <v>146320.87</v>
      </c>
      <c r="D274" s="450">
        <f t="shared" si="731"/>
        <v>14632.087</v>
      </c>
      <c r="F274" s="1"/>
      <c r="G274" s="1"/>
      <c r="H274" s="1"/>
      <c r="I274" s="1"/>
      <c r="J274" s="1"/>
      <c r="K274" s="2"/>
      <c r="L274" s="1"/>
      <c r="M274" s="1"/>
      <c r="N274" s="384"/>
      <c r="O274" s="207"/>
      <c r="P274" s="3"/>
      <c r="Q274" s="3"/>
      <c r="R274" s="3"/>
      <c r="S274" s="3"/>
      <c r="T274" s="3"/>
      <c r="U274" s="3"/>
      <c r="V274" s="3"/>
      <c r="W274" s="3"/>
      <c r="X274" s="384"/>
      <c r="Y274" s="3"/>
      <c r="Z274" s="3"/>
      <c r="AA274" s="3"/>
      <c r="AB274" s="1"/>
      <c r="AC274" s="384"/>
      <c r="AD274" s="3"/>
      <c r="AE274" s="3"/>
      <c r="AF274" s="3"/>
      <c r="AG274" s="1"/>
      <c r="AH274" s="384"/>
      <c r="AI274" s="3"/>
      <c r="AJ274" s="3"/>
      <c r="AK274" s="3"/>
      <c r="AL274" s="1"/>
      <c r="AM274" s="384"/>
      <c r="AN274" s="3"/>
      <c r="AO274" s="3"/>
      <c r="AP274" s="3"/>
      <c r="AQ274" s="1"/>
      <c r="AR274" s="384"/>
      <c r="AS274" s="3"/>
      <c r="AT274" s="3"/>
      <c r="AU274" s="3"/>
      <c r="AV274" s="1"/>
      <c r="AW274" s="384"/>
      <c r="AX274" s="3"/>
      <c r="AY274" s="3"/>
      <c r="AZ274" s="3"/>
      <c r="BA274" s="1"/>
      <c r="BB274" s="384"/>
      <c r="BC274" s="3"/>
      <c r="BD274" s="3"/>
      <c r="BE274" s="3"/>
      <c r="BF274" s="1"/>
      <c r="BG274" s="384"/>
      <c r="BH274" s="3"/>
      <c r="BI274" s="3"/>
      <c r="BJ274" s="3"/>
      <c r="BK274" s="1"/>
      <c r="BL274" s="384"/>
      <c r="BM274" s="3"/>
      <c r="BN274" s="3"/>
      <c r="BO274" s="3"/>
      <c r="BP274" s="1"/>
      <c r="BQ274" s="384"/>
      <c r="BR274" s="3"/>
      <c r="BS274" s="3"/>
      <c r="BT274" s="3"/>
      <c r="BU274" s="1"/>
      <c r="BV274" s="384"/>
      <c r="BW274" s="3"/>
      <c r="BX274" s="3"/>
      <c r="BY274" s="3"/>
      <c r="BZ274" s="1"/>
      <c r="CA274" s="384"/>
      <c r="CB274" s="3"/>
      <c r="CC274" s="3"/>
      <c r="CD274" s="3"/>
      <c r="CE274" s="1"/>
      <c r="CF274" s="384"/>
      <c r="CG274" s="3"/>
      <c r="CH274" s="3"/>
      <c r="CI274" s="3"/>
      <c r="CJ274" s="1"/>
      <c r="CK274" s="384"/>
      <c r="CL274" s="3"/>
      <c r="CM274" s="3"/>
      <c r="CN274" s="3"/>
      <c r="CO274" s="1"/>
      <c r="CP274" s="384"/>
      <c r="CQ274" s="3"/>
      <c r="CR274" s="3"/>
      <c r="CS274" s="3"/>
      <c r="CT274" s="1"/>
      <c r="CU274" s="384"/>
      <c r="CV274" s="3"/>
      <c r="CW274" s="3"/>
      <c r="CX274" s="3"/>
      <c r="CY274" s="1"/>
      <c r="CZ274" s="384"/>
      <c r="DA274" s="3"/>
      <c r="DB274" s="3"/>
      <c r="DC274" s="3"/>
      <c r="DD274" s="1"/>
      <c r="DE274" s="384"/>
      <c r="DF274" s="3"/>
      <c r="DG274" s="3"/>
      <c r="DH274" s="3"/>
      <c r="DI274" s="1"/>
      <c r="DJ274" s="384"/>
      <c r="DK274" s="3"/>
      <c r="DL274" s="3"/>
      <c r="DM274" s="3"/>
      <c r="DN274" s="1"/>
      <c r="DO274" s="384"/>
      <c r="DP274" s="3"/>
      <c r="DQ274" s="3"/>
      <c r="DR274" s="3"/>
      <c r="DS274" s="1"/>
      <c r="DT274" s="1"/>
      <c r="DU274" s="1"/>
      <c r="DV274" s="1"/>
      <c r="DW274" s="1"/>
      <c r="DX274" s="1"/>
      <c r="DY274" s="1"/>
      <c r="DZ274" s="193"/>
    </row>
    <row r="275" spans="1:130" s="237" customFormat="1" x14ac:dyDescent="0.3">
      <c r="A275" s="1"/>
      <c r="B275" s="229">
        <v>2025</v>
      </c>
      <c r="C275" s="566">
        <f t="shared" si="729"/>
        <v>146320.87</v>
      </c>
      <c r="D275" s="450">
        <f t="shared" si="731"/>
        <v>14632.087</v>
      </c>
      <c r="F275" s="1"/>
      <c r="G275" s="1"/>
      <c r="H275" s="1"/>
      <c r="I275" s="1"/>
      <c r="J275" s="1"/>
      <c r="K275" s="2"/>
      <c r="L275" s="1"/>
      <c r="M275" s="1"/>
      <c r="N275" s="384"/>
      <c r="O275" s="207"/>
      <c r="P275" s="3"/>
      <c r="Q275" s="3"/>
      <c r="R275" s="3"/>
      <c r="S275" s="3"/>
      <c r="T275" s="3"/>
      <c r="U275" s="3"/>
      <c r="V275" s="3"/>
      <c r="W275" s="3"/>
      <c r="X275" s="384"/>
      <c r="Y275" s="3"/>
      <c r="Z275" s="3"/>
      <c r="AA275" s="3"/>
      <c r="AB275" s="1"/>
      <c r="AC275" s="384"/>
      <c r="AD275" s="3"/>
      <c r="AE275" s="3"/>
      <c r="AF275" s="3"/>
      <c r="AG275" s="1"/>
      <c r="AH275" s="384"/>
      <c r="AI275" s="3"/>
      <c r="AJ275" s="3"/>
      <c r="AK275" s="3"/>
      <c r="AL275" s="1"/>
      <c r="AM275" s="384"/>
      <c r="AN275" s="3"/>
      <c r="AO275" s="3"/>
      <c r="AP275" s="3"/>
      <c r="AQ275" s="1"/>
      <c r="AR275" s="384"/>
      <c r="AS275" s="3"/>
      <c r="AT275" s="3"/>
      <c r="AU275" s="3"/>
      <c r="AV275" s="1"/>
      <c r="AW275" s="384"/>
      <c r="AX275" s="3"/>
      <c r="AY275" s="3"/>
      <c r="AZ275" s="3"/>
      <c r="BA275" s="1"/>
      <c r="BB275" s="384"/>
      <c r="BC275" s="3"/>
      <c r="BD275" s="3"/>
      <c r="BE275" s="3"/>
      <c r="BF275" s="1"/>
      <c r="BG275" s="384"/>
      <c r="BH275" s="3"/>
      <c r="BI275" s="3"/>
      <c r="BJ275" s="3"/>
      <c r="BK275" s="1"/>
      <c r="BL275" s="384"/>
      <c r="BM275" s="3"/>
      <c r="BN275" s="3"/>
      <c r="BO275" s="3"/>
      <c r="BP275" s="1"/>
      <c r="BQ275" s="384"/>
      <c r="BR275" s="3"/>
      <c r="BS275" s="3"/>
      <c r="BT275" s="3"/>
      <c r="BU275" s="1"/>
      <c r="BV275" s="384"/>
      <c r="BW275" s="3"/>
      <c r="BX275" s="3"/>
      <c r="BY275" s="3"/>
      <c r="BZ275" s="1"/>
      <c r="CA275" s="384"/>
      <c r="CB275" s="3"/>
      <c r="CC275" s="3"/>
      <c r="CD275" s="3"/>
      <c r="CE275" s="1"/>
      <c r="CF275" s="384"/>
      <c r="CG275" s="3"/>
      <c r="CH275" s="3"/>
      <c r="CI275" s="3"/>
      <c r="CJ275" s="1"/>
      <c r="CK275" s="384"/>
      <c r="CL275" s="3"/>
      <c r="CM275" s="3"/>
      <c r="CN275" s="3"/>
      <c r="CO275" s="1"/>
      <c r="CP275" s="384"/>
      <c r="CQ275" s="3"/>
      <c r="CR275" s="3"/>
      <c r="CS275" s="3"/>
      <c r="CT275" s="1"/>
      <c r="CU275" s="384"/>
      <c r="CV275" s="3"/>
      <c r="CW275" s="3"/>
      <c r="CX275" s="3"/>
      <c r="CY275" s="1"/>
      <c r="CZ275" s="384"/>
      <c r="DA275" s="3"/>
      <c r="DB275" s="3"/>
      <c r="DC275" s="3"/>
      <c r="DD275" s="1"/>
      <c r="DE275" s="384"/>
      <c r="DF275" s="3"/>
      <c r="DG275" s="3"/>
      <c r="DH275" s="3"/>
      <c r="DI275" s="1"/>
      <c r="DJ275" s="384"/>
      <c r="DK275" s="3"/>
      <c r="DL275" s="3"/>
      <c r="DM275" s="3"/>
      <c r="DN275" s="1"/>
      <c r="DO275" s="384"/>
      <c r="DP275" s="3"/>
      <c r="DQ275" s="3"/>
      <c r="DR275" s="3"/>
      <c r="DS275" s="1"/>
      <c r="DT275" s="1"/>
      <c r="DU275" s="1"/>
      <c r="DV275" s="1"/>
      <c r="DW275" s="1"/>
      <c r="DX275" s="1"/>
      <c r="DY275" s="1"/>
      <c r="DZ275" s="193"/>
    </row>
    <row r="276" spans="1:130" s="237" customFormat="1" x14ac:dyDescent="0.3">
      <c r="A276" s="1"/>
      <c r="B276" s="230">
        <v>2026</v>
      </c>
      <c r="C276" s="566">
        <f t="shared" si="729"/>
        <v>146320.87</v>
      </c>
      <c r="D276" s="450">
        <f t="shared" si="731"/>
        <v>14632.087</v>
      </c>
      <c r="F276" s="1"/>
      <c r="G276" s="1"/>
      <c r="H276" s="1"/>
      <c r="I276" s="1"/>
      <c r="J276" s="1"/>
      <c r="K276" s="2"/>
      <c r="L276" s="1"/>
      <c r="M276" s="1"/>
      <c r="N276" s="384"/>
      <c r="O276" s="207"/>
      <c r="P276" s="3"/>
      <c r="Q276" s="3"/>
      <c r="R276" s="3"/>
      <c r="S276" s="3"/>
      <c r="T276" s="3"/>
      <c r="U276" s="3"/>
      <c r="V276" s="3"/>
      <c r="W276" s="3"/>
      <c r="X276" s="384"/>
      <c r="Y276" s="3"/>
      <c r="Z276" s="3"/>
      <c r="AA276" s="3"/>
      <c r="AB276" s="1"/>
      <c r="AC276" s="384"/>
      <c r="AD276" s="3"/>
      <c r="AE276" s="3"/>
      <c r="AF276" s="3"/>
      <c r="AG276" s="1"/>
      <c r="AH276" s="384"/>
      <c r="AI276" s="3"/>
      <c r="AJ276" s="3"/>
      <c r="AK276" s="3"/>
      <c r="AL276" s="1"/>
      <c r="AM276" s="384"/>
      <c r="AN276" s="3"/>
      <c r="AO276" s="3"/>
      <c r="AP276" s="3"/>
      <c r="AQ276" s="1"/>
      <c r="AR276" s="384"/>
      <c r="AS276" s="3"/>
      <c r="AT276" s="3"/>
      <c r="AU276" s="3"/>
      <c r="AV276" s="1"/>
      <c r="AW276" s="384"/>
      <c r="AX276" s="3"/>
      <c r="AY276" s="3"/>
      <c r="AZ276" s="3"/>
      <c r="BA276" s="1"/>
      <c r="BB276" s="384"/>
      <c r="BC276" s="3"/>
      <c r="BD276" s="3"/>
      <c r="BE276" s="3"/>
      <c r="BF276" s="1"/>
      <c r="BG276" s="384"/>
      <c r="BH276" s="3"/>
      <c r="BI276" s="3"/>
      <c r="BJ276" s="3"/>
      <c r="BK276" s="1"/>
      <c r="BL276" s="384"/>
      <c r="BM276" s="3"/>
      <c r="BN276" s="3"/>
      <c r="BO276" s="3"/>
      <c r="BP276" s="1"/>
      <c r="BQ276" s="384"/>
      <c r="BR276" s="3"/>
      <c r="BS276" s="3"/>
      <c r="BT276" s="3"/>
      <c r="BU276" s="1"/>
      <c r="BV276" s="384"/>
      <c r="BW276" s="3"/>
      <c r="BX276" s="3"/>
      <c r="BY276" s="3"/>
      <c r="BZ276" s="1"/>
      <c r="CA276" s="384"/>
      <c r="CB276" s="3"/>
      <c r="CC276" s="3"/>
      <c r="CD276" s="3"/>
      <c r="CE276" s="1"/>
      <c r="CF276" s="384"/>
      <c r="CG276" s="3"/>
      <c r="CH276" s="3"/>
      <c r="CI276" s="3"/>
      <c r="CJ276" s="1"/>
      <c r="CK276" s="384"/>
      <c r="CL276" s="3"/>
      <c r="CM276" s="3"/>
      <c r="CN276" s="3"/>
      <c r="CO276" s="1"/>
      <c r="CP276" s="384"/>
      <c r="CQ276" s="3"/>
      <c r="CR276" s="3"/>
      <c r="CS276" s="3"/>
      <c r="CT276" s="1"/>
      <c r="CU276" s="384"/>
      <c r="CV276" s="3"/>
      <c r="CW276" s="3"/>
      <c r="CX276" s="3"/>
      <c r="CY276" s="1"/>
      <c r="CZ276" s="384"/>
      <c r="DA276" s="3"/>
      <c r="DB276" s="3"/>
      <c r="DC276" s="3"/>
      <c r="DD276" s="1"/>
      <c r="DE276" s="384"/>
      <c r="DF276" s="3"/>
      <c r="DG276" s="3"/>
      <c r="DH276" s="3"/>
      <c r="DI276" s="1"/>
      <c r="DJ276" s="384"/>
      <c r="DK276" s="3"/>
      <c r="DL276" s="3"/>
      <c r="DM276" s="3"/>
      <c r="DN276" s="1"/>
      <c r="DO276" s="384"/>
      <c r="DP276" s="3"/>
      <c r="DQ276" s="3"/>
      <c r="DR276" s="3"/>
      <c r="DS276" s="1"/>
      <c r="DT276" s="1"/>
      <c r="DU276" s="1"/>
      <c r="DV276" s="1"/>
      <c r="DW276" s="1"/>
      <c r="DX276" s="1"/>
      <c r="DY276" s="1"/>
      <c r="DZ276" s="193"/>
    </row>
    <row r="277" spans="1:130" s="237" customFormat="1" x14ac:dyDescent="0.3">
      <c r="A277" s="1"/>
      <c r="B277" s="229">
        <v>2027</v>
      </c>
      <c r="C277" s="566">
        <f t="shared" si="729"/>
        <v>146320.87</v>
      </c>
      <c r="D277" s="450">
        <f t="shared" si="731"/>
        <v>14632.087</v>
      </c>
      <c r="F277" s="1"/>
      <c r="G277" s="1"/>
      <c r="H277" s="1"/>
      <c r="I277" s="1"/>
      <c r="J277" s="1"/>
      <c r="K277" s="2"/>
      <c r="L277" s="1"/>
      <c r="M277" s="1"/>
      <c r="N277" s="384"/>
      <c r="O277" s="207"/>
      <c r="P277" s="3"/>
      <c r="Q277" s="3"/>
      <c r="R277" s="3"/>
      <c r="S277" s="3"/>
      <c r="T277" s="3"/>
      <c r="U277" s="3"/>
      <c r="V277" s="3"/>
      <c r="W277" s="3"/>
      <c r="X277" s="384"/>
      <c r="Y277" s="3"/>
      <c r="Z277" s="3"/>
      <c r="AA277" s="3"/>
      <c r="AB277" s="1"/>
      <c r="AC277" s="384"/>
      <c r="AD277" s="3"/>
      <c r="AE277" s="3"/>
      <c r="AF277" s="3"/>
      <c r="AG277" s="1"/>
      <c r="AH277" s="384"/>
      <c r="AI277" s="3"/>
      <c r="AJ277" s="3"/>
      <c r="AK277" s="3"/>
      <c r="AL277" s="1"/>
      <c r="AM277" s="384"/>
      <c r="AN277" s="3"/>
      <c r="AO277" s="3"/>
      <c r="AP277" s="3"/>
      <c r="AQ277" s="1"/>
      <c r="AR277" s="384"/>
      <c r="AS277" s="3"/>
      <c r="AT277" s="3"/>
      <c r="AU277" s="3"/>
      <c r="AV277" s="1"/>
      <c r="AW277" s="384"/>
      <c r="AX277" s="3"/>
      <c r="AY277" s="3"/>
      <c r="AZ277" s="3"/>
      <c r="BA277" s="1"/>
      <c r="BB277" s="384"/>
      <c r="BC277" s="3"/>
      <c r="BD277" s="3"/>
      <c r="BE277" s="3"/>
      <c r="BF277" s="1"/>
      <c r="BG277" s="384"/>
      <c r="BH277" s="3"/>
      <c r="BI277" s="3"/>
      <c r="BJ277" s="3"/>
      <c r="BK277" s="1"/>
      <c r="BL277" s="384"/>
      <c r="BM277" s="3"/>
      <c r="BN277" s="3"/>
      <c r="BO277" s="3"/>
      <c r="BP277" s="1"/>
      <c r="BQ277" s="384"/>
      <c r="BR277" s="3"/>
      <c r="BS277" s="3"/>
      <c r="BT277" s="3"/>
      <c r="BU277" s="1"/>
      <c r="BV277" s="384"/>
      <c r="BW277" s="3"/>
      <c r="BX277" s="3"/>
      <c r="BY277" s="3"/>
      <c r="BZ277" s="1"/>
      <c r="CA277" s="384"/>
      <c r="CB277" s="3"/>
      <c r="CC277" s="3"/>
      <c r="CD277" s="3"/>
      <c r="CE277" s="1"/>
      <c r="CF277" s="384"/>
      <c r="CG277" s="3"/>
      <c r="CH277" s="3"/>
      <c r="CI277" s="3"/>
      <c r="CJ277" s="1"/>
      <c r="CK277" s="384"/>
      <c r="CL277" s="3"/>
      <c r="CM277" s="3"/>
      <c r="CN277" s="3"/>
      <c r="CO277" s="1"/>
      <c r="CP277" s="384"/>
      <c r="CQ277" s="3"/>
      <c r="CR277" s="3"/>
      <c r="CS277" s="3"/>
      <c r="CT277" s="1"/>
      <c r="CU277" s="384"/>
      <c r="CV277" s="3"/>
      <c r="CW277" s="3"/>
      <c r="CX277" s="3"/>
      <c r="CY277" s="1"/>
      <c r="CZ277" s="384"/>
      <c r="DA277" s="3"/>
      <c r="DB277" s="3"/>
      <c r="DC277" s="3"/>
      <c r="DD277" s="1"/>
      <c r="DE277" s="384"/>
      <c r="DF277" s="3"/>
      <c r="DG277" s="3"/>
      <c r="DH277" s="3"/>
      <c r="DI277" s="1"/>
      <c r="DJ277" s="384"/>
      <c r="DK277" s="3"/>
      <c r="DL277" s="3"/>
      <c r="DM277" s="3"/>
      <c r="DN277" s="1"/>
      <c r="DO277" s="384"/>
      <c r="DP277" s="3"/>
      <c r="DQ277" s="3"/>
      <c r="DR277" s="3"/>
      <c r="DS277" s="1"/>
      <c r="DT277" s="1"/>
      <c r="DU277" s="1"/>
      <c r="DV277" s="1"/>
      <c r="DW277" s="1"/>
      <c r="DX277" s="1"/>
      <c r="DY277" s="1"/>
      <c r="DZ277" s="193"/>
    </row>
    <row r="278" spans="1:130" s="237" customFormat="1" x14ac:dyDescent="0.3">
      <c r="A278" s="1"/>
      <c r="B278" s="230">
        <v>2028</v>
      </c>
      <c r="C278" s="566">
        <f t="shared" si="729"/>
        <v>146320.87</v>
      </c>
      <c r="D278" s="450">
        <f t="shared" si="731"/>
        <v>14632.087</v>
      </c>
      <c r="F278" s="1"/>
      <c r="G278" s="1"/>
      <c r="H278" s="1"/>
      <c r="I278" s="1"/>
      <c r="J278" s="1"/>
      <c r="K278" s="2"/>
      <c r="L278" s="1"/>
      <c r="M278" s="1"/>
      <c r="N278" s="384"/>
      <c r="O278" s="207"/>
      <c r="P278" s="3"/>
      <c r="Q278" s="3"/>
      <c r="R278" s="3"/>
      <c r="S278" s="3"/>
      <c r="T278" s="3"/>
      <c r="U278" s="3"/>
      <c r="V278" s="3"/>
      <c r="W278" s="3"/>
      <c r="X278" s="384"/>
      <c r="Y278" s="3"/>
      <c r="Z278" s="3"/>
      <c r="AA278" s="3"/>
      <c r="AB278" s="1"/>
      <c r="AC278" s="384"/>
      <c r="AD278" s="3"/>
      <c r="AE278" s="3"/>
      <c r="AF278" s="3"/>
      <c r="AG278" s="1"/>
      <c r="AH278" s="384"/>
      <c r="AI278" s="3"/>
      <c r="AJ278" s="3"/>
      <c r="AK278" s="3"/>
      <c r="AL278" s="1"/>
      <c r="AM278" s="384"/>
      <c r="AN278" s="3"/>
      <c r="AO278" s="3"/>
      <c r="AP278" s="3"/>
      <c r="AQ278" s="1"/>
      <c r="AR278" s="384"/>
      <c r="AS278" s="3"/>
      <c r="AT278" s="3"/>
      <c r="AU278" s="3"/>
      <c r="AV278" s="1"/>
      <c r="AW278" s="384"/>
      <c r="AX278" s="3"/>
      <c r="AY278" s="3"/>
      <c r="AZ278" s="3"/>
      <c r="BA278" s="1"/>
      <c r="BB278" s="384"/>
      <c r="BC278" s="3"/>
      <c r="BD278" s="3"/>
      <c r="BE278" s="3"/>
      <c r="BF278" s="1"/>
      <c r="BG278" s="384"/>
      <c r="BH278" s="3"/>
      <c r="BI278" s="3"/>
      <c r="BJ278" s="3"/>
      <c r="BK278" s="1"/>
      <c r="BL278" s="384"/>
      <c r="BM278" s="3"/>
      <c r="BN278" s="3"/>
      <c r="BO278" s="3"/>
      <c r="BP278" s="1"/>
      <c r="BQ278" s="384"/>
      <c r="BR278" s="3"/>
      <c r="BS278" s="3"/>
      <c r="BT278" s="3"/>
      <c r="BU278" s="1"/>
      <c r="BV278" s="384"/>
      <c r="BW278" s="3"/>
      <c r="BX278" s="3"/>
      <c r="BY278" s="3"/>
      <c r="BZ278" s="1"/>
      <c r="CA278" s="384"/>
      <c r="CB278" s="3"/>
      <c r="CC278" s="3"/>
      <c r="CD278" s="3"/>
      <c r="CE278" s="1"/>
      <c r="CF278" s="384"/>
      <c r="CG278" s="3"/>
      <c r="CH278" s="3"/>
      <c r="CI278" s="3"/>
      <c r="CJ278" s="1"/>
      <c r="CK278" s="384"/>
      <c r="CL278" s="3"/>
      <c r="CM278" s="3"/>
      <c r="CN278" s="3"/>
      <c r="CO278" s="1"/>
      <c r="CP278" s="384"/>
      <c r="CQ278" s="3"/>
      <c r="CR278" s="3"/>
      <c r="CS278" s="3"/>
      <c r="CT278" s="1"/>
      <c r="CU278" s="384"/>
      <c r="CV278" s="3"/>
      <c r="CW278" s="3"/>
      <c r="CX278" s="3"/>
      <c r="CY278" s="1"/>
      <c r="CZ278" s="384"/>
      <c r="DA278" s="3"/>
      <c r="DB278" s="3"/>
      <c r="DC278" s="3"/>
      <c r="DD278" s="1"/>
      <c r="DE278" s="384"/>
      <c r="DF278" s="3"/>
      <c r="DG278" s="3"/>
      <c r="DH278" s="3"/>
      <c r="DI278" s="1"/>
      <c r="DJ278" s="384"/>
      <c r="DK278" s="3"/>
      <c r="DL278" s="3"/>
      <c r="DM278" s="3"/>
      <c r="DN278" s="1"/>
      <c r="DO278" s="384"/>
      <c r="DP278" s="3"/>
      <c r="DQ278" s="3"/>
      <c r="DR278" s="3"/>
      <c r="DS278" s="1"/>
      <c r="DT278" s="1"/>
      <c r="DU278" s="1"/>
      <c r="DV278" s="1"/>
      <c r="DW278" s="1"/>
      <c r="DX278" s="1"/>
      <c r="DY278" s="1"/>
      <c r="DZ278" s="193"/>
    </row>
    <row r="279" spans="1:130" s="237" customFormat="1" x14ac:dyDescent="0.3">
      <c r="A279" s="1"/>
      <c r="B279" s="229">
        <v>2029</v>
      </c>
      <c r="C279" s="566">
        <f t="shared" si="729"/>
        <v>146320.87</v>
      </c>
      <c r="D279" s="450">
        <f t="shared" si="731"/>
        <v>14632.087</v>
      </c>
      <c r="F279" s="1"/>
      <c r="G279" s="1"/>
      <c r="H279" s="1"/>
      <c r="I279" s="1"/>
      <c r="J279" s="1"/>
      <c r="K279" s="2"/>
      <c r="L279" s="1"/>
      <c r="M279" s="1"/>
      <c r="N279" s="384"/>
      <c r="O279" s="207"/>
      <c r="P279" s="3"/>
      <c r="Q279" s="3"/>
      <c r="R279" s="3"/>
      <c r="S279" s="3"/>
      <c r="T279" s="3"/>
      <c r="U279" s="3"/>
      <c r="V279" s="3"/>
      <c r="W279" s="3"/>
      <c r="X279" s="384"/>
      <c r="Y279" s="3"/>
      <c r="Z279" s="3"/>
      <c r="AA279" s="3"/>
      <c r="AB279" s="1"/>
      <c r="AC279" s="384"/>
      <c r="AD279" s="3"/>
      <c r="AE279" s="3"/>
      <c r="AF279" s="3"/>
      <c r="AG279" s="1"/>
      <c r="AH279" s="384"/>
      <c r="AI279" s="3"/>
      <c r="AJ279" s="3"/>
      <c r="AK279" s="3"/>
      <c r="AL279" s="1"/>
      <c r="AM279" s="384"/>
      <c r="AN279" s="3"/>
      <c r="AO279" s="3"/>
      <c r="AP279" s="3"/>
      <c r="AQ279" s="1"/>
      <c r="AR279" s="384"/>
      <c r="AS279" s="3"/>
      <c r="AT279" s="3"/>
      <c r="AU279" s="3"/>
      <c r="AV279" s="1"/>
      <c r="AW279" s="384"/>
      <c r="AX279" s="3"/>
      <c r="AY279" s="3"/>
      <c r="AZ279" s="3"/>
      <c r="BA279" s="1"/>
      <c r="BB279" s="384"/>
      <c r="BC279" s="3"/>
      <c r="BD279" s="3"/>
      <c r="BE279" s="3"/>
      <c r="BF279" s="1"/>
      <c r="BG279" s="384"/>
      <c r="BH279" s="3"/>
      <c r="BI279" s="3"/>
      <c r="BJ279" s="3"/>
      <c r="BK279" s="1"/>
      <c r="BL279" s="384"/>
      <c r="BM279" s="3"/>
      <c r="BN279" s="3"/>
      <c r="BO279" s="3"/>
      <c r="BP279" s="1"/>
      <c r="BQ279" s="384"/>
      <c r="BR279" s="3"/>
      <c r="BS279" s="3"/>
      <c r="BT279" s="3"/>
      <c r="BU279" s="1"/>
      <c r="BV279" s="384"/>
      <c r="BW279" s="3"/>
      <c r="BX279" s="3"/>
      <c r="BY279" s="3"/>
      <c r="BZ279" s="1"/>
      <c r="CA279" s="384"/>
      <c r="CB279" s="3"/>
      <c r="CC279" s="3"/>
      <c r="CD279" s="3"/>
      <c r="CE279" s="1"/>
      <c r="CF279" s="384"/>
      <c r="CG279" s="3"/>
      <c r="CH279" s="3"/>
      <c r="CI279" s="3"/>
      <c r="CJ279" s="1"/>
      <c r="CK279" s="384"/>
      <c r="CL279" s="3"/>
      <c r="CM279" s="3"/>
      <c r="CN279" s="3"/>
      <c r="CO279" s="1"/>
      <c r="CP279" s="384"/>
      <c r="CQ279" s="3"/>
      <c r="CR279" s="3"/>
      <c r="CS279" s="3"/>
      <c r="CT279" s="1"/>
      <c r="CU279" s="384"/>
      <c r="CV279" s="3"/>
      <c r="CW279" s="3"/>
      <c r="CX279" s="3"/>
      <c r="CY279" s="1"/>
      <c r="CZ279" s="384"/>
      <c r="DA279" s="3"/>
      <c r="DB279" s="3"/>
      <c r="DC279" s="3"/>
      <c r="DD279" s="1"/>
      <c r="DE279" s="384"/>
      <c r="DF279" s="3"/>
      <c r="DG279" s="3"/>
      <c r="DH279" s="3"/>
      <c r="DI279" s="1"/>
      <c r="DJ279" s="384"/>
      <c r="DK279" s="3"/>
      <c r="DL279" s="3"/>
      <c r="DM279" s="3"/>
      <c r="DN279" s="1"/>
      <c r="DO279" s="384"/>
      <c r="DP279" s="3"/>
      <c r="DQ279" s="3"/>
      <c r="DR279" s="3"/>
      <c r="DS279" s="1"/>
      <c r="DT279" s="1"/>
      <c r="DU279" s="1"/>
      <c r="DV279" s="1"/>
      <c r="DW279" s="1"/>
      <c r="DX279" s="1"/>
      <c r="DY279" s="1"/>
      <c r="DZ279" s="193"/>
    </row>
    <row r="280" spans="1:130" s="237" customFormat="1" x14ac:dyDescent="0.3">
      <c r="A280" s="1"/>
      <c r="B280" s="230">
        <v>2030</v>
      </c>
      <c r="C280" s="566">
        <f t="shared" si="729"/>
        <v>146320.87</v>
      </c>
      <c r="D280" s="450">
        <f t="shared" si="731"/>
        <v>14632.087</v>
      </c>
      <c r="F280" s="1"/>
      <c r="G280" s="1"/>
      <c r="H280" s="1"/>
      <c r="I280" s="1"/>
      <c r="J280" s="1"/>
      <c r="K280" s="2"/>
      <c r="L280" s="1"/>
      <c r="M280" s="1"/>
      <c r="N280" s="384"/>
      <c r="O280" s="207"/>
      <c r="P280" s="3"/>
      <c r="Q280" s="3"/>
      <c r="R280" s="3"/>
      <c r="S280" s="3"/>
      <c r="T280" s="3"/>
      <c r="U280" s="3"/>
      <c r="V280" s="3"/>
      <c r="W280" s="3"/>
      <c r="X280" s="384"/>
      <c r="Y280" s="3"/>
      <c r="Z280" s="3"/>
      <c r="AA280" s="3"/>
      <c r="AB280" s="1"/>
      <c r="AC280" s="384"/>
      <c r="AD280" s="3"/>
      <c r="AE280" s="3"/>
      <c r="AF280" s="3"/>
      <c r="AG280" s="1"/>
      <c r="AH280" s="384"/>
      <c r="AI280" s="3"/>
      <c r="AJ280" s="3"/>
      <c r="AK280" s="3"/>
      <c r="AL280" s="1"/>
      <c r="AM280" s="384"/>
      <c r="AN280" s="3"/>
      <c r="AO280" s="3"/>
      <c r="AP280" s="3"/>
      <c r="AQ280" s="1"/>
      <c r="AR280" s="384"/>
      <c r="AS280" s="3"/>
      <c r="AT280" s="3"/>
      <c r="AU280" s="3"/>
      <c r="AV280" s="1"/>
      <c r="AW280" s="384"/>
      <c r="AX280" s="3"/>
      <c r="AY280" s="3"/>
      <c r="AZ280" s="3"/>
      <c r="BA280" s="1"/>
      <c r="BB280" s="384"/>
      <c r="BC280" s="3"/>
      <c r="BD280" s="3"/>
      <c r="BE280" s="3"/>
      <c r="BF280" s="1"/>
      <c r="BG280" s="384"/>
      <c r="BH280" s="3"/>
      <c r="BI280" s="3"/>
      <c r="BJ280" s="3"/>
      <c r="BK280" s="1"/>
      <c r="BL280" s="384"/>
      <c r="BM280" s="3"/>
      <c r="BN280" s="3"/>
      <c r="BO280" s="3"/>
      <c r="BP280" s="1"/>
      <c r="BQ280" s="384"/>
      <c r="BR280" s="3"/>
      <c r="BS280" s="3"/>
      <c r="BT280" s="3"/>
      <c r="BU280" s="1"/>
      <c r="BV280" s="384"/>
      <c r="BW280" s="3"/>
      <c r="BX280" s="3"/>
      <c r="BY280" s="3"/>
      <c r="BZ280" s="1"/>
      <c r="CA280" s="384"/>
      <c r="CB280" s="3"/>
      <c r="CC280" s="3"/>
      <c r="CD280" s="3"/>
      <c r="CE280" s="1"/>
      <c r="CF280" s="384"/>
      <c r="CG280" s="3"/>
      <c r="CH280" s="3"/>
      <c r="CI280" s="3"/>
      <c r="CJ280" s="1"/>
      <c r="CK280" s="384"/>
      <c r="CL280" s="3"/>
      <c r="CM280" s="3"/>
      <c r="CN280" s="3"/>
      <c r="CO280" s="1"/>
      <c r="CP280" s="384"/>
      <c r="CQ280" s="3"/>
      <c r="CR280" s="3"/>
      <c r="CS280" s="3"/>
      <c r="CT280" s="1"/>
      <c r="CU280" s="384"/>
      <c r="CV280" s="3"/>
      <c r="CW280" s="3"/>
      <c r="CX280" s="3"/>
      <c r="CY280" s="1"/>
      <c r="CZ280" s="384"/>
      <c r="DA280" s="3"/>
      <c r="DB280" s="3"/>
      <c r="DC280" s="3"/>
      <c r="DD280" s="1"/>
      <c r="DE280" s="384"/>
      <c r="DF280" s="3"/>
      <c r="DG280" s="3"/>
      <c r="DH280" s="3"/>
      <c r="DI280" s="1"/>
      <c r="DJ280" s="384"/>
      <c r="DK280" s="3"/>
      <c r="DL280" s="3"/>
      <c r="DM280" s="3"/>
      <c r="DN280" s="1"/>
      <c r="DO280" s="384"/>
      <c r="DP280" s="3"/>
      <c r="DQ280" s="3"/>
      <c r="DR280" s="3"/>
      <c r="DS280" s="1"/>
      <c r="DT280" s="1"/>
      <c r="DU280" s="1"/>
      <c r="DV280" s="1"/>
      <c r="DW280" s="1"/>
      <c r="DX280" s="1"/>
      <c r="DY280" s="1"/>
      <c r="DZ280" s="193"/>
    </row>
    <row r="281" spans="1:130" s="237" customFormat="1" x14ac:dyDescent="0.3">
      <c r="A281" s="1"/>
      <c r="B281" s="229">
        <v>2031</v>
      </c>
      <c r="C281" s="566">
        <f t="shared" si="729"/>
        <v>146320.87</v>
      </c>
      <c r="D281" s="450">
        <f t="shared" si="731"/>
        <v>14632.087</v>
      </c>
      <c r="F281" s="1"/>
      <c r="G281" s="1"/>
      <c r="H281" s="1"/>
      <c r="I281" s="1"/>
      <c r="J281" s="1"/>
      <c r="K281" s="2"/>
      <c r="L281" s="1"/>
      <c r="M281" s="1"/>
      <c r="N281" s="384"/>
      <c r="O281" s="207"/>
      <c r="P281" s="3"/>
      <c r="Q281" s="3"/>
      <c r="R281" s="3"/>
      <c r="S281" s="3"/>
      <c r="T281" s="3"/>
      <c r="U281" s="3"/>
      <c r="V281" s="3"/>
      <c r="W281" s="3"/>
      <c r="X281" s="384"/>
      <c r="Y281" s="3"/>
      <c r="Z281" s="3"/>
      <c r="AA281" s="3"/>
      <c r="AB281" s="1"/>
      <c r="AC281" s="384"/>
      <c r="AD281" s="3"/>
      <c r="AE281" s="3"/>
      <c r="AF281" s="3"/>
      <c r="AG281" s="1"/>
      <c r="AH281" s="384"/>
      <c r="AI281" s="3"/>
      <c r="AJ281" s="3"/>
      <c r="AK281" s="3"/>
      <c r="AL281" s="1"/>
      <c r="AM281" s="384"/>
      <c r="AN281" s="3"/>
      <c r="AO281" s="3"/>
      <c r="AP281" s="3"/>
      <c r="AQ281" s="1"/>
      <c r="AR281" s="384"/>
      <c r="AS281" s="3"/>
      <c r="AT281" s="3"/>
      <c r="AU281" s="3"/>
      <c r="AV281" s="1"/>
      <c r="AW281" s="384"/>
      <c r="AX281" s="3"/>
      <c r="AY281" s="3"/>
      <c r="AZ281" s="3"/>
      <c r="BA281" s="1"/>
      <c r="BB281" s="384"/>
      <c r="BC281" s="3"/>
      <c r="BD281" s="3"/>
      <c r="BE281" s="3"/>
      <c r="BF281" s="1"/>
      <c r="BG281" s="384"/>
      <c r="BH281" s="3"/>
      <c r="BI281" s="3"/>
      <c r="BJ281" s="3"/>
      <c r="BK281" s="1"/>
      <c r="BL281" s="384"/>
      <c r="BM281" s="3"/>
      <c r="BN281" s="3"/>
      <c r="BO281" s="3"/>
      <c r="BP281" s="1"/>
      <c r="BQ281" s="384"/>
      <c r="BR281" s="3"/>
      <c r="BS281" s="3"/>
      <c r="BT281" s="3"/>
      <c r="BU281" s="1"/>
      <c r="BV281" s="384"/>
      <c r="BW281" s="3"/>
      <c r="BX281" s="3"/>
      <c r="BY281" s="3"/>
      <c r="BZ281" s="1"/>
      <c r="CA281" s="384"/>
      <c r="CB281" s="3"/>
      <c r="CC281" s="3"/>
      <c r="CD281" s="3"/>
      <c r="CE281" s="1"/>
      <c r="CF281" s="384"/>
      <c r="CG281" s="3"/>
      <c r="CH281" s="3"/>
      <c r="CI281" s="3"/>
      <c r="CJ281" s="1"/>
      <c r="CK281" s="384"/>
      <c r="CL281" s="3"/>
      <c r="CM281" s="3"/>
      <c r="CN281" s="3"/>
      <c r="CO281" s="1"/>
      <c r="CP281" s="384"/>
      <c r="CQ281" s="3"/>
      <c r="CR281" s="3"/>
      <c r="CS281" s="3"/>
      <c r="CT281" s="1"/>
      <c r="CU281" s="384"/>
      <c r="CV281" s="3"/>
      <c r="CW281" s="3"/>
      <c r="CX281" s="3"/>
      <c r="CY281" s="1"/>
      <c r="CZ281" s="384"/>
      <c r="DA281" s="3"/>
      <c r="DB281" s="3"/>
      <c r="DC281" s="3"/>
      <c r="DD281" s="1"/>
      <c r="DE281" s="384"/>
      <c r="DF281" s="3"/>
      <c r="DG281" s="3"/>
      <c r="DH281" s="3"/>
      <c r="DI281" s="1"/>
      <c r="DJ281" s="384"/>
      <c r="DK281" s="3"/>
      <c r="DL281" s="3"/>
      <c r="DM281" s="3"/>
      <c r="DN281" s="1"/>
      <c r="DO281" s="384"/>
      <c r="DP281" s="3"/>
      <c r="DQ281" s="3"/>
      <c r="DR281" s="3"/>
      <c r="DS281" s="1"/>
      <c r="DT281" s="1"/>
      <c r="DU281" s="1"/>
      <c r="DV281" s="1"/>
      <c r="DW281" s="1"/>
      <c r="DX281" s="1"/>
      <c r="DY281" s="1"/>
      <c r="DZ281" s="193"/>
    </row>
    <row r="282" spans="1:130" s="237" customFormat="1" x14ac:dyDescent="0.3">
      <c r="A282" s="1"/>
      <c r="B282" s="230">
        <v>2032</v>
      </c>
      <c r="C282" s="566">
        <f t="shared" si="729"/>
        <v>146320.87</v>
      </c>
      <c r="D282" s="450">
        <f t="shared" si="731"/>
        <v>14632.087</v>
      </c>
      <c r="F282" s="1"/>
      <c r="G282" s="1"/>
      <c r="H282" s="1"/>
      <c r="I282" s="1"/>
      <c r="J282" s="1"/>
      <c r="K282" s="2"/>
      <c r="L282" s="1"/>
      <c r="M282" s="1"/>
      <c r="N282" s="384"/>
      <c r="O282" s="207"/>
      <c r="P282" s="3"/>
      <c r="Q282" s="3"/>
      <c r="R282" s="3"/>
      <c r="S282" s="3"/>
      <c r="T282" s="3"/>
      <c r="U282" s="3"/>
      <c r="V282" s="3"/>
      <c r="W282" s="3"/>
      <c r="X282" s="384"/>
      <c r="Y282" s="3"/>
      <c r="Z282" s="3"/>
      <c r="AA282" s="3"/>
      <c r="AB282" s="1"/>
      <c r="AC282" s="384"/>
      <c r="AD282" s="3"/>
      <c r="AE282" s="3"/>
      <c r="AF282" s="3"/>
      <c r="AG282" s="1"/>
      <c r="AH282" s="384"/>
      <c r="AI282" s="3"/>
      <c r="AJ282" s="3"/>
      <c r="AK282" s="3"/>
      <c r="AL282" s="1"/>
      <c r="AM282" s="384"/>
      <c r="AN282" s="3"/>
      <c r="AO282" s="3"/>
      <c r="AP282" s="3"/>
      <c r="AQ282" s="1"/>
      <c r="AR282" s="384"/>
      <c r="AS282" s="3"/>
      <c r="AT282" s="3"/>
      <c r="AU282" s="3"/>
      <c r="AV282" s="1"/>
      <c r="AW282" s="384"/>
      <c r="AX282" s="3"/>
      <c r="AY282" s="3"/>
      <c r="AZ282" s="3"/>
      <c r="BA282" s="1"/>
      <c r="BB282" s="384"/>
      <c r="BC282" s="3"/>
      <c r="BD282" s="3"/>
      <c r="BE282" s="3"/>
      <c r="BF282" s="1"/>
      <c r="BG282" s="384"/>
      <c r="BH282" s="3"/>
      <c r="BI282" s="3"/>
      <c r="BJ282" s="3"/>
      <c r="BK282" s="1"/>
      <c r="BL282" s="384"/>
      <c r="BM282" s="3"/>
      <c r="BN282" s="3"/>
      <c r="BO282" s="3"/>
      <c r="BP282" s="1"/>
      <c r="BQ282" s="384"/>
      <c r="BR282" s="3"/>
      <c r="BS282" s="3"/>
      <c r="BT282" s="3"/>
      <c r="BU282" s="1"/>
      <c r="BV282" s="384"/>
      <c r="BW282" s="3"/>
      <c r="BX282" s="3"/>
      <c r="BY282" s="3"/>
      <c r="BZ282" s="1"/>
      <c r="CA282" s="384"/>
      <c r="CB282" s="3"/>
      <c r="CC282" s="3"/>
      <c r="CD282" s="3"/>
      <c r="CE282" s="1"/>
      <c r="CF282" s="384"/>
      <c r="CG282" s="3"/>
      <c r="CH282" s="3"/>
      <c r="CI282" s="3"/>
      <c r="CJ282" s="1"/>
      <c r="CK282" s="384"/>
      <c r="CL282" s="3"/>
      <c r="CM282" s="3"/>
      <c r="CN282" s="3"/>
      <c r="CO282" s="1"/>
      <c r="CP282" s="384"/>
      <c r="CQ282" s="3"/>
      <c r="CR282" s="3"/>
      <c r="CS282" s="3"/>
      <c r="CT282" s="1"/>
      <c r="CU282" s="384"/>
      <c r="CV282" s="3"/>
      <c r="CW282" s="3"/>
      <c r="CX282" s="3"/>
      <c r="CY282" s="1"/>
      <c r="CZ282" s="384"/>
      <c r="DA282" s="3"/>
      <c r="DB282" s="3"/>
      <c r="DC282" s="3"/>
      <c r="DD282" s="1"/>
      <c r="DE282" s="384"/>
      <c r="DF282" s="3"/>
      <c r="DG282" s="3"/>
      <c r="DH282" s="3"/>
      <c r="DI282" s="1"/>
      <c r="DJ282" s="384"/>
      <c r="DK282" s="3"/>
      <c r="DL282" s="3"/>
      <c r="DM282" s="3"/>
      <c r="DN282" s="1"/>
      <c r="DO282" s="384"/>
      <c r="DP282" s="3"/>
      <c r="DQ282" s="3"/>
      <c r="DR282" s="3"/>
      <c r="DS282" s="1"/>
      <c r="DT282" s="1"/>
      <c r="DU282" s="1"/>
      <c r="DV282" s="1"/>
      <c r="DW282" s="1"/>
      <c r="DX282" s="1"/>
      <c r="DY282" s="1"/>
      <c r="DZ282" s="193"/>
    </row>
    <row r="283" spans="1:130" s="237" customFormat="1" x14ac:dyDescent="0.3">
      <c r="A283" s="1"/>
      <c r="B283" s="229">
        <v>2033</v>
      </c>
      <c r="C283" s="566">
        <f t="shared" si="729"/>
        <v>146320.87</v>
      </c>
      <c r="D283" s="450">
        <f t="shared" si="731"/>
        <v>14632.087</v>
      </c>
      <c r="F283" s="1"/>
      <c r="G283" s="1"/>
      <c r="H283" s="1"/>
      <c r="I283" s="1"/>
      <c r="J283" s="1"/>
      <c r="K283" s="2"/>
      <c r="L283" s="1"/>
      <c r="M283" s="1"/>
      <c r="N283" s="384"/>
      <c r="O283" s="207"/>
      <c r="P283" s="3"/>
      <c r="Q283" s="3"/>
      <c r="R283" s="3"/>
      <c r="S283" s="3"/>
      <c r="T283" s="3"/>
      <c r="U283" s="3"/>
      <c r="V283" s="3"/>
      <c r="W283" s="3"/>
      <c r="X283" s="384"/>
      <c r="Y283" s="3"/>
      <c r="Z283" s="3"/>
      <c r="AA283" s="3"/>
      <c r="AB283" s="1"/>
      <c r="AC283" s="384"/>
      <c r="AD283" s="3"/>
      <c r="AE283" s="3"/>
      <c r="AF283" s="3"/>
      <c r="AG283" s="1"/>
      <c r="AH283" s="384"/>
      <c r="AI283" s="3"/>
      <c r="AJ283" s="3"/>
      <c r="AK283" s="3"/>
      <c r="AL283" s="1"/>
      <c r="AM283" s="384"/>
      <c r="AN283" s="3"/>
      <c r="AO283" s="3"/>
      <c r="AP283" s="3"/>
      <c r="AQ283" s="1"/>
      <c r="AR283" s="384"/>
      <c r="AS283" s="3"/>
      <c r="AT283" s="3"/>
      <c r="AU283" s="3"/>
      <c r="AV283" s="1"/>
      <c r="AW283" s="384"/>
      <c r="AX283" s="3"/>
      <c r="AY283" s="3"/>
      <c r="AZ283" s="3"/>
      <c r="BA283" s="1"/>
      <c r="BB283" s="384"/>
      <c r="BC283" s="3"/>
      <c r="BD283" s="3"/>
      <c r="BE283" s="3"/>
      <c r="BF283" s="1"/>
      <c r="BG283" s="384"/>
      <c r="BH283" s="3"/>
      <c r="BI283" s="3"/>
      <c r="BJ283" s="3"/>
      <c r="BK283" s="1"/>
      <c r="BL283" s="384"/>
      <c r="BM283" s="3"/>
      <c r="BN283" s="3"/>
      <c r="BO283" s="3"/>
      <c r="BP283" s="1"/>
      <c r="BQ283" s="384"/>
      <c r="BR283" s="3"/>
      <c r="BS283" s="3"/>
      <c r="BT283" s="3"/>
      <c r="BU283" s="1"/>
      <c r="BV283" s="384"/>
      <c r="BW283" s="3"/>
      <c r="BX283" s="3"/>
      <c r="BY283" s="3"/>
      <c r="BZ283" s="1"/>
      <c r="CA283" s="384"/>
      <c r="CB283" s="3"/>
      <c r="CC283" s="3"/>
      <c r="CD283" s="3"/>
      <c r="CE283" s="1"/>
      <c r="CF283" s="384"/>
      <c r="CG283" s="3"/>
      <c r="CH283" s="3"/>
      <c r="CI283" s="3"/>
      <c r="CJ283" s="1"/>
      <c r="CK283" s="384"/>
      <c r="CL283" s="3"/>
      <c r="CM283" s="3"/>
      <c r="CN283" s="3"/>
      <c r="CO283" s="1"/>
      <c r="CP283" s="384"/>
      <c r="CQ283" s="3"/>
      <c r="CR283" s="3"/>
      <c r="CS283" s="3"/>
      <c r="CT283" s="1"/>
      <c r="CU283" s="384"/>
      <c r="CV283" s="3"/>
      <c r="CW283" s="3"/>
      <c r="CX283" s="3"/>
      <c r="CY283" s="1"/>
      <c r="CZ283" s="384"/>
      <c r="DA283" s="3"/>
      <c r="DB283" s="3"/>
      <c r="DC283" s="3"/>
      <c r="DD283" s="1"/>
      <c r="DE283" s="384"/>
      <c r="DF283" s="3"/>
      <c r="DG283" s="3"/>
      <c r="DH283" s="3"/>
      <c r="DI283" s="1"/>
      <c r="DJ283" s="384"/>
      <c r="DK283" s="3"/>
      <c r="DL283" s="3"/>
      <c r="DM283" s="3"/>
      <c r="DN283" s="1"/>
      <c r="DO283" s="384"/>
      <c r="DP283" s="3"/>
      <c r="DQ283" s="3"/>
      <c r="DR283" s="3"/>
      <c r="DS283" s="1"/>
      <c r="DT283" s="1"/>
      <c r="DU283" s="1"/>
      <c r="DV283" s="1"/>
      <c r="DW283" s="1"/>
      <c r="DX283" s="1"/>
      <c r="DY283" s="1"/>
      <c r="DZ283" s="193"/>
    </row>
    <row r="284" spans="1:130" s="237" customFormat="1" x14ac:dyDescent="0.3">
      <c r="A284" s="1"/>
      <c r="B284" s="230">
        <v>2034</v>
      </c>
      <c r="C284" s="566">
        <f t="shared" si="729"/>
        <v>146320.87</v>
      </c>
      <c r="D284" s="450">
        <f t="shared" si="731"/>
        <v>14632.087</v>
      </c>
      <c r="F284" s="1"/>
      <c r="G284" s="1"/>
      <c r="H284" s="1"/>
      <c r="I284" s="1"/>
      <c r="J284" s="1"/>
      <c r="K284" s="2"/>
      <c r="L284" s="1"/>
      <c r="M284" s="1"/>
      <c r="N284" s="384"/>
      <c r="O284" s="207"/>
      <c r="P284" s="3"/>
      <c r="Q284" s="3"/>
      <c r="R284" s="3"/>
      <c r="S284" s="3"/>
      <c r="T284" s="3"/>
      <c r="U284" s="3"/>
      <c r="V284" s="3"/>
      <c r="W284" s="3"/>
      <c r="X284" s="384"/>
      <c r="Y284" s="3"/>
      <c r="Z284" s="3"/>
      <c r="AA284" s="3"/>
      <c r="AB284" s="1"/>
      <c r="AC284" s="384"/>
      <c r="AD284" s="3"/>
      <c r="AE284" s="3"/>
      <c r="AF284" s="3"/>
      <c r="AG284" s="1"/>
      <c r="AH284" s="384"/>
      <c r="AI284" s="3"/>
      <c r="AJ284" s="3"/>
      <c r="AK284" s="3"/>
      <c r="AL284" s="1"/>
      <c r="AM284" s="384"/>
      <c r="AN284" s="3"/>
      <c r="AO284" s="3"/>
      <c r="AP284" s="3"/>
      <c r="AQ284" s="1"/>
      <c r="AR284" s="384"/>
      <c r="AS284" s="3"/>
      <c r="AT284" s="3"/>
      <c r="AU284" s="3"/>
      <c r="AV284" s="1"/>
      <c r="AW284" s="384"/>
      <c r="AX284" s="3"/>
      <c r="AY284" s="3"/>
      <c r="AZ284" s="3"/>
      <c r="BA284" s="1"/>
      <c r="BB284" s="384"/>
      <c r="BC284" s="3"/>
      <c r="BD284" s="3"/>
      <c r="BE284" s="3"/>
      <c r="BF284" s="1"/>
      <c r="BG284" s="384"/>
      <c r="BH284" s="3"/>
      <c r="BI284" s="3"/>
      <c r="BJ284" s="3"/>
      <c r="BK284" s="1"/>
      <c r="BL284" s="384"/>
      <c r="BM284" s="3"/>
      <c r="BN284" s="3"/>
      <c r="BO284" s="3"/>
      <c r="BP284" s="1"/>
      <c r="BQ284" s="384"/>
      <c r="BR284" s="3"/>
      <c r="BS284" s="3"/>
      <c r="BT284" s="3"/>
      <c r="BU284" s="1"/>
      <c r="BV284" s="384"/>
      <c r="BW284" s="3"/>
      <c r="BX284" s="3"/>
      <c r="BY284" s="3"/>
      <c r="BZ284" s="1"/>
      <c r="CA284" s="384"/>
      <c r="CB284" s="3"/>
      <c r="CC284" s="3"/>
      <c r="CD284" s="3"/>
      <c r="CE284" s="1"/>
      <c r="CF284" s="384"/>
      <c r="CG284" s="3"/>
      <c r="CH284" s="3"/>
      <c r="CI284" s="3"/>
      <c r="CJ284" s="1"/>
      <c r="CK284" s="384"/>
      <c r="CL284" s="3"/>
      <c r="CM284" s="3"/>
      <c r="CN284" s="3"/>
      <c r="CO284" s="1"/>
      <c r="CP284" s="384"/>
      <c r="CQ284" s="3"/>
      <c r="CR284" s="3"/>
      <c r="CS284" s="3"/>
      <c r="CT284" s="1"/>
      <c r="CU284" s="384"/>
      <c r="CV284" s="3"/>
      <c r="CW284" s="3"/>
      <c r="CX284" s="3"/>
      <c r="CY284" s="1"/>
      <c r="CZ284" s="384"/>
      <c r="DA284" s="3"/>
      <c r="DB284" s="3"/>
      <c r="DC284" s="3"/>
      <c r="DD284" s="1"/>
      <c r="DE284" s="384"/>
      <c r="DF284" s="3"/>
      <c r="DG284" s="3"/>
      <c r="DH284" s="3"/>
      <c r="DI284" s="1"/>
      <c r="DJ284" s="384"/>
      <c r="DK284" s="3"/>
      <c r="DL284" s="3"/>
      <c r="DM284" s="3"/>
      <c r="DN284" s="1"/>
      <c r="DO284" s="384"/>
      <c r="DP284" s="3"/>
      <c r="DQ284" s="3"/>
      <c r="DR284" s="3"/>
      <c r="DS284" s="1"/>
      <c r="DT284" s="1"/>
      <c r="DU284" s="1"/>
      <c r="DV284" s="1"/>
      <c r="DW284" s="1"/>
      <c r="DX284" s="1"/>
      <c r="DY284" s="1"/>
      <c r="DZ284" s="193"/>
    </row>
    <row r="285" spans="1:130" s="237" customFormat="1" x14ac:dyDescent="0.3">
      <c r="A285" s="1"/>
      <c r="B285" s="229">
        <v>2035</v>
      </c>
      <c r="C285" s="566">
        <f t="shared" si="729"/>
        <v>146320.87</v>
      </c>
      <c r="D285" s="450">
        <f t="shared" si="731"/>
        <v>14632.087</v>
      </c>
      <c r="F285" s="1"/>
      <c r="G285" s="1"/>
      <c r="H285" s="1"/>
      <c r="I285" s="1"/>
      <c r="J285" s="1"/>
      <c r="K285" s="2"/>
      <c r="L285" s="1"/>
      <c r="M285" s="1"/>
      <c r="N285" s="384"/>
      <c r="O285" s="207"/>
      <c r="P285" s="3"/>
      <c r="Q285" s="3"/>
      <c r="R285" s="3"/>
      <c r="S285" s="3"/>
      <c r="T285" s="3"/>
      <c r="U285" s="3"/>
      <c r="V285" s="3"/>
      <c r="W285" s="3"/>
      <c r="X285" s="384"/>
      <c r="Y285" s="3"/>
      <c r="Z285" s="3"/>
      <c r="AA285" s="3"/>
      <c r="AB285" s="1"/>
      <c r="AC285" s="384"/>
      <c r="AD285" s="3"/>
      <c r="AE285" s="3"/>
      <c r="AF285" s="3"/>
      <c r="AG285" s="1"/>
      <c r="AH285" s="384"/>
      <c r="AI285" s="3"/>
      <c r="AJ285" s="3"/>
      <c r="AK285" s="3"/>
      <c r="AL285" s="1"/>
      <c r="AM285" s="384"/>
      <c r="AN285" s="3"/>
      <c r="AO285" s="3"/>
      <c r="AP285" s="3"/>
      <c r="AQ285" s="1"/>
      <c r="AR285" s="384"/>
      <c r="AS285" s="3"/>
      <c r="AT285" s="3"/>
      <c r="AU285" s="3"/>
      <c r="AV285" s="1"/>
      <c r="AW285" s="384"/>
      <c r="AX285" s="3"/>
      <c r="AY285" s="3"/>
      <c r="AZ285" s="3"/>
      <c r="BA285" s="1"/>
      <c r="BB285" s="384"/>
      <c r="BC285" s="3"/>
      <c r="BD285" s="3"/>
      <c r="BE285" s="3"/>
      <c r="BF285" s="1"/>
      <c r="BG285" s="384"/>
      <c r="BH285" s="3"/>
      <c r="BI285" s="3"/>
      <c r="BJ285" s="3"/>
      <c r="BK285" s="1"/>
      <c r="BL285" s="384"/>
      <c r="BM285" s="3"/>
      <c r="BN285" s="3"/>
      <c r="BO285" s="3"/>
      <c r="BP285" s="1"/>
      <c r="BQ285" s="384"/>
      <c r="BR285" s="3"/>
      <c r="BS285" s="3"/>
      <c r="BT285" s="3"/>
      <c r="BU285" s="1"/>
      <c r="BV285" s="384"/>
      <c r="BW285" s="3"/>
      <c r="BX285" s="3"/>
      <c r="BY285" s="3"/>
      <c r="BZ285" s="1"/>
      <c r="CA285" s="384"/>
      <c r="CB285" s="3"/>
      <c r="CC285" s="3"/>
      <c r="CD285" s="3"/>
      <c r="CE285" s="1"/>
      <c r="CF285" s="384"/>
      <c r="CG285" s="3"/>
      <c r="CH285" s="3"/>
      <c r="CI285" s="3"/>
      <c r="CJ285" s="1"/>
      <c r="CK285" s="384"/>
      <c r="CL285" s="3"/>
      <c r="CM285" s="3"/>
      <c r="CN285" s="3"/>
      <c r="CO285" s="1"/>
      <c r="CP285" s="384"/>
      <c r="CQ285" s="3"/>
      <c r="CR285" s="3"/>
      <c r="CS285" s="3"/>
      <c r="CT285" s="1"/>
      <c r="CU285" s="384"/>
      <c r="CV285" s="3"/>
      <c r="CW285" s="3"/>
      <c r="CX285" s="3"/>
      <c r="CY285" s="1"/>
      <c r="CZ285" s="384"/>
      <c r="DA285" s="3"/>
      <c r="DB285" s="3"/>
      <c r="DC285" s="3"/>
      <c r="DD285" s="1"/>
      <c r="DE285" s="384"/>
      <c r="DF285" s="3"/>
      <c r="DG285" s="3"/>
      <c r="DH285" s="3"/>
      <c r="DI285" s="1"/>
      <c r="DJ285" s="384"/>
      <c r="DK285" s="3"/>
      <c r="DL285" s="3"/>
      <c r="DM285" s="3"/>
      <c r="DN285" s="1"/>
      <c r="DO285" s="384"/>
      <c r="DP285" s="3"/>
      <c r="DQ285" s="3"/>
      <c r="DR285" s="3"/>
      <c r="DS285" s="1"/>
      <c r="DT285" s="1"/>
      <c r="DU285" s="1"/>
      <c r="DV285" s="1"/>
      <c r="DW285" s="1"/>
      <c r="DX285" s="1"/>
      <c r="DY285" s="1"/>
      <c r="DZ285" s="193"/>
    </row>
    <row r="286" spans="1:130" s="237" customFormat="1" x14ac:dyDescent="0.3">
      <c r="A286" s="1"/>
      <c r="B286" s="230">
        <v>2036</v>
      </c>
      <c r="C286" s="566">
        <f t="shared" si="729"/>
        <v>146320.87</v>
      </c>
      <c r="D286" s="450">
        <f t="shared" si="731"/>
        <v>14632.087</v>
      </c>
      <c r="F286" s="1"/>
      <c r="G286" s="1"/>
      <c r="H286" s="1"/>
      <c r="I286" s="1"/>
      <c r="J286" s="1"/>
      <c r="K286" s="2"/>
      <c r="L286" s="1"/>
      <c r="M286" s="1"/>
      <c r="N286" s="384"/>
      <c r="O286" s="207"/>
      <c r="P286" s="3"/>
      <c r="Q286" s="3"/>
      <c r="R286" s="3"/>
      <c r="S286" s="3"/>
      <c r="T286" s="3"/>
      <c r="U286" s="3"/>
      <c r="V286" s="3"/>
      <c r="W286" s="3"/>
      <c r="X286" s="384"/>
      <c r="Y286" s="3"/>
      <c r="Z286" s="3"/>
      <c r="AA286" s="3"/>
      <c r="AB286" s="1"/>
      <c r="AC286" s="384"/>
      <c r="AD286" s="3"/>
      <c r="AE286" s="3"/>
      <c r="AF286" s="3"/>
      <c r="AG286" s="1"/>
      <c r="AH286" s="384"/>
      <c r="AI286" s="3"/>
      <c r="AJ286" s="3"/>
      <c r="AK286" s="3"/>
      <c r="AL286" s="1"/>
      <c r="AM286" s="384"/>
      <c r="AN286" s="3"/>
      <c r="AO286" s="3"/>
      <c r="AP286" s="3"/>
      <c r="AQ286" s="1"/>
      <c r="AR286" s="384"/>
      <c r="AS286" s="3"/>
      <c r="AT286" s="3"/>
      <c r="AU286" s="3"/>
      <c r="AV286" s="1"/>
      <c r="AW286" s="384"/>
      <c r="AX286" s="3"/>
      <c r="AY286" s="3"/>
      <c r="AZ286" s="3"/>
      <c r="BA286" s="1"/>
      <c r="BB286" s="384"/>
      <c r="BC286" s="3"/>
      <c r="BD286" s="3"/>
      <c r="BE286" s="3"/>
      <c r="BF286" s="1"/>
      <c r="BG286" s="384"/>
      <c r="BH286" s="3"/>
      <c r="BI286" s="3"/>
      <c r="BJ286" s="3"/>
      <c r="BK286" s="1"/>
      <c r="BL286" s="384"/>
      <c r="BM286" s="3"/>
      <c r="BN286" s="3"/>
      <c r="BO286" s="3"/>
      <c r="BP286" s="1"/>
      <c r="BQ286" s="384"/>
      <c r="BR286" s="3"/>
      <c r="BS286" s="3"/>
      <c r="BT286" s="3"/>
      <c r="BU286" s="1"/>
      <c r="BV286" s="384"/>
      <c r="BW286" s="3"/>
      <c r="BX286" s="3"/>
      <c r="BY286" s="3"/>
      <c r="BZ286" s="1"/>
      <c r="CA286" s="384"/>
      <c r="CB286" s="3"/>
      <c r="CC286" s="3"/>
      <c r="CD286" s="3"/>
      <c r="CE286" s="1"/>
      <c r="CF286" s="384"/>
      <c r="CG286" s="3"/>
      <c r="CH286" s="3"/>
      <c r="CI286" s="3"/>
      <c r="CJ286" s="1"/>
      <c r="CK286" s="384"/>
      <c r="CL286" s="3"/>
      <c r="CM286" s="3"/>
      <c r="CN286" s="3"/>
      <c r="CO286" s="1"/>
      <c r="CP286" s="384"/>
      <c r="CQ286" s="3"/>
      <c r="CR286" s="3"/>
      <c r="CS286" s="3"/>
      <c r="CT286" s="1"/>
      <c r="CU286" s="384"/>
      <c r="CV286" s="3"/>
      <c r="CW286" s="3"/>
      <c r="CX286" s="3"/>
      <c r="CY286" s="1"/>
      <c r="CZ286" s="384"/>
      <c r="DA286" s="3"/>
      <c r="DB286" s="3"/>
      <c r="DC286" s="3"/>
      <c r="DD286" s="1"/>
      <c r="DE286" s="384"/>
      <c r="DF286" s="3"/>
      <c r="DG286" s="3"/>
      <c r="DH286" s="3"/>
      <c r="DI286" s="1"/>
      <c r="DJ286" s="384"/>
      <c r="DK286" s="3"/>
      <c r="DL286" s="3"/>
      <c r="DM286" s="3"/>
      <c r="DN286" s="1"/>
      <c r="DO286" s="384"/>
      <c r="DP286" s="3"/>
      <c r="DQ286" s="3"/>
      <c r="DR286" s="3"/>
      <c r="DS286" s="1"/>
      <c r="DT286" s="1"/>
      <c r="DU286" s="1"/>
      <c r="DV286" s="1"/>
      <c r="DW286" s="1"/>
      <c r="DX286" s="1"/>
      <c r="DY286" s="1"/>
      <c r="DZ286" s="193"/>
    </row>
    <row r="287" spans="1:130" s="237" customFormat="1" ht="15" thickBot="1" x14ac:dyDescent="0.35">
      <c r="A287" s="1"/>
      <c r="B287" s="234" t="s">
        <v>436</v>
      </c>
      <c r="C287" s="235">
        <f>SUM(C265:C286)</f>
        <v>3219059.1400000015</v>
      </c>
      <c r="D287" s="449">
        <f>SUM(D265:D286)</f>
        <v>760868.52400000091</v>
      </c>
      <c r="F287" s="1"/>
      <c r="G287" s="1"/>
      <c r="H287" s="1"/>
      <c r="I287" s="1"/>
      <c r="J287" s="1"/>
      <c r="K287" s="2"/>
      <c r="L287" s="1"/>
      <c r="M287" s="1"/>
      <c r="N287" s="384"/>
      <c r="O287" s="207"/>
      <c r="P287" s="3"/>
      <c r="Q287" s="3"/>
      <c r="R287" s="3"/>
      <c r="S287" s="3"/>
      <c r="T287" s="3"/>
      <c r="U287" s="3"/>
      <c r="V287" s="3"/>
      <c r="W287" s="3"/>
      <c r="X287" s="384"/>
      <c r="Y287" s="3"/>
      <c r="Z287" s="3"/>
      <c r="AA287" s="3"/>
      <c r="AB287" s="1"/>
      <c r="AC287" s="384"/>
      <c r="AD287" s="3"/>
      <c r="AE287" s="3"/>
      <c r="AF287" s="3"/>
      <c r="AG287" s="1"/>
      <c r="AH287" s="384"/>
      <c r="AI287" s="3"/>
      <c r="AJ287" s="3"/>
      <c r="AK287" s="3"/>
      <c r="AL287" s="1"/>
      <c r="AM287" s="384"/>
      <c r="AN287" s="3"/>
      <c r="AO287" s="3"/>
      <c r="AP287" s="3"/>
      <c r="AQ287" s="1"/>
      <c r="AR287" s="384"/>
      <c r="AS287" s="3"/>
      <c r="AT287" s="3"/>
      <c r="AU287" s="3"/>
      <c r="AV287" s="1"/>
      <c r="AW287" s="384"/>
      <c r="AX287" s="3"/>
      <c r="AY287" s="3"/>
      <c r="AZ287" s="3"/>
      <c r="BA287" s="1"/>
      <c r="BB287" s="384"/>
      <c r="BC287" s="3"/>
      <c r="BD287" s="3"/>
      <c r="BE287" s="3"/>
      <c r="BF287" s="1"/>
      <c r="BG287" s="384"/>
      <c r="BH287" s="3"/>
      <c r="BI287" s="3"/>
      <c r="BJ287" s="3"/>
      <c r="BK287" s="1"/>
      <c r="BL287" s="384"/>
      <c r="BM287" s="3"/>
      <c r="BN287" s="3"/>
      <c r="BO287" s="3"/>
      <c r="BP287" s="1"/>
      <c r="BQ287" s="384"/>
      <c r="BR287" s="3"/>
      <c r="BS287" s="3"/>
      <c r="BT287" s="3"/>
      <c r="BU287" s="1"/>
      <c r="BV287" s="384"/>
      <c r="BW287" s="3"/>
      <c r="BX287" s="3"/>
      <c r="BY287" s="3"/>
      <c r="BZ287" s="1"/>
      <c r="CA287" s="384"/>
      <c r="CB287" s="3"/>
      <c r="CC287" s="3"/>
      <c r="CD287" s="3"/>
      <c r="CE287" s="1"/>
      <c r="CF287" s="384"/>
      <c r="CG287" s="3"/>
      <c r="CH287" s="3"/>
      <c r="CI287" s="3"/>
      <c r="CJ287" s="1"/>
      <c r="CK287" s="384"/>
      <c r="CL287" s="3"/>
      <c r="CM287" s="3"/>
      <c r="CN287" s="3"/>
      <c r="CO287" s="1"/>
      <c r="CP287" s="384"/>
      <c r="CQ287" s="3"/>
      <c r="CR287" s="3"/>
      <c r="CS287" s="3"/>
      <c r="CT287" s="1"/>
      <c r="CU287" s="384"/>
      <c r="CV287" s="3"/>
      <c r="CW287" s="3"/>
      <c r="CX287" s="3"/>
      <c r="CY287" s="1"/>
      <c r="CZ287" s="384"/>
      <c r="DA287" s="3"/>
      <c r="DB287" s="3"/>
      <c r="DC287" s="3"/>
      <c r="DD287" s="1"/>
      <c r="DE287" s="384"/>
      <c r="DF287" s="3"/>
      <c r="DG287" s="3"/>
      <c r="DH287" s="3"/>
      <c r="DI287" s="1"/>
      <c r="DJ287" s="384"/>
      <c r="DK287" s="3"/>
      <c r="DL287" s="3"/>
      <c r="DM287" s="3"/>
      <c r="DN287" s="1"/>
      <c r="DO287" s="384"/>
      <c r="DP287" s="3"/>
      <c r="DQ287" s="3"/>
      <c r="DR287" s="3"/>
      <c r="DS287" s="1"/>
      <c r="DT287" s="1"/>
      <c r="DU287" s="1"/>
      <c r="DV287" s="1"/>
      <c r="DW287" s="1"/>
      <c r="DX287" s="1"/>
      <c r="DY287" s="1"/>
      <c r="DZ287" s="193"/>
    </row>
    <row r="289" spans="1:130" ht="15" thickBot="1" x14ac:dyDescent="0.35"/>
    <row r="290" spans="1:130" ht="31.8" thickBot="1" x14ac:dyDescent="0.35">
      <c r="B290" s="231" t="s">
        <v>814</v>
      </c>
      <c r="C290" s="232" t="s">
        <v>720</v>
      </c>
      <c r="D290" s="193" t="s">
        <v>771</v>
      </c>
      <c r="N290" s="384" t="s">
        <v>771</v>
      </c>
      <c r="P290" s="551" t="s">
        <v>797</v>
      </c>
      <c r="Q290" s="552">
        <v>16401</v>
      </c>
    </row>
    <row r="291" spans="1:130" ht="31.2" x14ac:dyDescent="0.3">
      <c r="B291" s="462" t="s">
        <v>19</v>
      </c>
      <c r="C291" s="463">
        <f>C307</f>
        <v>24466.27</v>
      </c>
      <c r="D291" s="553">
        <f>$D$287*E291</f>
        <v>127224.60400000015</v>
      </c>
      <c r="E291" s="619">
        <f>C291/$C$299</f>
        <v>0.16720970836217691</v>
      </c>
      <c r="P291" s="551" t="s">
        <v>798</v>
      </c>
      <c r="Q291" s="552">
        <v>35799</v>
      </c>
    </row>
    <row r="292" spans="1:130" s="237" customFormat="1" ht="31.2" x14ac:dyDescent="0.3">
      <c r="A292" s="1"/>
      <c r="B292" s="229" t="s">
        <v>723</v>
      </c>
      <c r="C292" s="233">
        <f>0</f>
        <v>0</v>
      </c>
      <c r="D292" s="553">
        <f t="shared" ref="D292:D298" si="732">$D$287*E292</f>
        <v>0</v>
      </c>
      <c r="E292" s="619">
        <f t="shared" ref="E292:E298" si="733">C292/$C$299</f>
        <v>0</v>
      </c>
      <c r="F292" s="1"/>
      <c r="G292" s="1"/>
      <c r="H292" s="1"/>
      <c r="I292" s="1"/>
      <c r="J292" s="1"/>
      <c r="K292" s="2"/>
      <c r="L292" s="1"/>
      <c r="M292" s="1"/>
      <c r="N292" s="384"/>
      <c r="O292" s="207"/>
      <c r="P292" s="551" t="s">
        <v>799</v>
      </c>
      <c r="Q292" s="552">
        <v>44848</v>
      </c>
      <c r="R292" s="3"/>
      <c r="S292" s="3"/>
      <c r="T292" s="3"/>
      <c r="U292" s="3"/>
      <c r="V292" s="3"/>
      <c r="W292" s="3"/>
      <c r="X292" s="384"/>
      <c r="Y292" s="3"/>
      <c r="Z292" s="3"/>
      <c r="AA292" s="3"/>
      <c r="AB292" s="1"/>
      <c r="AC292" s="384"/>
      <c r="AD292" s="3"/>
      <c r="AE292" s="3"/>
      <c r="AF292" s="3"/>
      <c r="AG292" s="1"/>
      <c r="AH292" s="384"/>
      <c r="AI292" s="3"/>
      <c r="AJ292" s="3"/>
      <c r="AK292" s="3"/>
      <c r="AL292" s="1"/>
      <c r="AM292" s="384"/>
      <c r="AN292" s="3"/>
      <c r="AO292" s="3"/>
      <c r="AP292" s="3"/>
      <c r="AQ292" s="1"/>
      <c r="AR292" s="384"/>
      <c r="AS292" s="3"/>
      <c r="AT292" s="3"/>
      <c r="AU292" s="3"/>
      <c r="AV292" s="1"/>
      <c r="AW292" s="384"/>
      <c r="AX292" s="3"/>
      <c r="AY292" s="3"/>
      <c r="AZ292" s="3"/>
      <c r="BA292" s="1"/>
      <c r="BB292" s="384"/>
      <c r="BC292" s="3"/>
      <c r="BD292" s="3"/>
      <c r="BE292" s="3"/>
      <c r="BF292" s="1"/>
      <c r="BG292" s="384"/>
      <c r="BH292" s="3"/>
      <c r="BI292" s="3"/>
      <c r="BJ292" s="3"/>
      <c r="BK292" s="1"/>
      <c r="BL292" s="384"/>
      <c r="BM292" s="3"/>
      <c r="BN292" s="3"/>
      <c r="BO292" s="3"/>
      <c r="BP292" s="1"/>
      <c r="BQ292" s="384"/>
      <c r="BR292" s="3"/>
      <c r="BS292" s="3"/>
      <c r="BT292" s="3"/>
      <c r="BU292" s="1"/>
      <c r="BV292" s="384"/>
      <c r="BW292" s="3"/>
      <c r="BX292" s="3"/>
      <c r="BY292" s="3"/>
      <c r="BZ292" s="1"/>
      <c r="CA292" s="384"/>
      <c r="CB292" s="3"/>
      <c r="CC292" s="3"/>
      <c r="CD292" s="3"/>
      <c r="CE292" s="1"/>
      <c r="CF292" s="384"/>
      <c r="CG292" s="3"/>
      <c r="CH292" s="3"/>
      <c r="CI292" s="3"/>
      <c r="CJ292" s="1"/>
      <c r="CK292" s="384"/>
      <c r="CL292" s="3"/>
      <c r="CM292" s="3"/>
      <c r="CN292" s="3"/>
      <c r="CO292" s="1"/>
      <c r="CP292" s="384"/>
      <c r="CQ292" s="3"/>
      <c r="CR292" s="3"/>
      <c r="CS292" s="3"/>
      <c r="CT292" s="1"/>
      <c r="CU292" s="384"/>
      <c r="CV292" s="3"/>
      <c r="CW292" s="3"/>
      <c r="CX292" s="3"/>
      <c r="CY292" s="1"/>
      <c r="CZ292" s="384"/>
      <c r="DA292" s="3"/>
      <c r="DB292" s="3"/>
      <c r="DC292" s="3"/>
      <c r="DD292" s="1"/>
      <c r="DE292" s="384"/>
      <c r="DF292" s="3"/>
      <c r="DG292" s="3"/>
      <c r="DH292" s="3"/>
      <c r="DI292" s="1"/>
      <c r="DJ292" s="384"/>
      <c r="DK292" s="3"/>
      <c r="DL292" s="3"/>
      <c r="DM292" s="3"/>
      <c r="DN292" s="1"/>
      <c r="DO292" s="384"/>
      <c r="DP292" s="3"/>
      <c r="DQ292" s="3"/>
      <c r="DR292" s="3"/>
      <c r="DS292" s="1"/>
      <c r="DT292" s="1"/>
      <c r="DU292" s="1"/>
      <c r="DV292" s="1"/>
      <c r="DW292" s="1"/>
      <c r="DX292" s="1"/>
      <c r="DY292" s="1"/>
      <c r="DZ292" s="193"/>
    </row>
    <row r="293" spans="1:130" x14ac:dyDescent="0.3">
      <c r="B293" s="230" t="s">
        <v>411</v>
      </c>
      <c r="C293" s="233">
        <f>$C$309*0.5</f>
        <v>15292.834999999999</v>
      </c>
      <c r="D293" s="553">
        <f t="shared" si="732"/>
        <v>79522.742000000086</v>
      </c>
      <c r="E293" s="619">
        <f t="shared" si="733"/>
        <v>0.10451574679674881</v>
      </c>
    </row>
    <row r="294" spans="1:130" s="193" customFormat="1" x14ac:dyDescent="0.3">
      <c r="A294" s="1"/>
      <c r="B294" s="229" t="s">
        <v>79</v>
      </c>
      <c r="C294" s="233"/>
      <c r="D294" s="553">
        <f t="shared" si="732"/>
        <v>0</v>
      </c>
      <c r="E294" s="619">
        <f t="shared" si="733"/>
        <v>0</v>
      </c>
      <c r="F294" s="1"/>
      <c r="G294" s="1"/>
      <c r="H294" s="1"/>
      <c r="I294" s="1"/>
      <c r="J294" s="1"/>
      <c r="K294" s="2"/>
      <c r="L294" s="1"/>
      <c r="M294" s="1"/>
      <c r="N294" s="384"/>
      <c r="O294" s="207"/>
      <c r="P294" s="3"/>
      <c r="Q294" s="3"/>
      <c r="R294" s="3"/>
      <c r="S294" s="3"/>
      <c r="T294" s="3"/>
      <c r="U294" s="3"/>
      <c r="V294" s="3"/>
      <c r="W294" s="3"/>
      <c r="X294" s="384"/>
      <c r="Y294" s="3"/>
      <c r="Z294" s="3"/>
      <c r="AA294" s="3"/>
      <c r="AB294" s="1"/>
      <c r="AC294" s="384"/>
      <c r="AD294" s="3"/>
      <c r="AE294" s="3"/>
      <c r="AF294" s="3"/>
      <c r="AG294" s="1"/>
      <c r="AH294" s="384"/>
      <c r="AI294" s="3"/>
      <c r="AJ294" s="3"/>
      <c r="AK294" s="3"/>
      <c r="AL294" s="1"/>
      <c r="AM294" s="384"/>
      <c r="AN294" s="3"/>
      <c r="AO294" s="3"/>
      <c r="AP294" s="3"/>
      <c r="AQ294" s="1"/>
      <c r="AR294" s="384"/>
      <c r="AS294" s="3"/>
      <c r="AT294" s="3"/>
      <c r="AU294" s="3"/>
      <c r="AV294" s="1"/>
      <c r="AW294" s="384"/>
      <c r="AX294" s="3"/>
      <c r="AY294" s="3"/>
      <c r="AZ294" s="3"/>
      <c r="BA294" s="1"/>
      <c r="BB294" s="384"/>
      <c r="BC294" s="3"/>
      <c r="BD294" s="3"/>
      <c r="BE294" s="3"/>
      <c r="BF294" s="1"/>
      <c r="BG294" s="384"/>
      <c r="BH294" s="3"/>
      <c r="BI294" s="3"/>
      <c r="BJ294" s="3"/>
      <c r="BK294" s="1"/>
      <c r="BL294" s="384"/>
      <c r="BM294" s="3"/>
      <c r="BN294" s="3"/>
      <c r="BO294" s="3"/>
      <c r="BP294" s="1"/>
      <c r="BQ294" s="384"/>
      <c r="BR294" s="3"/>
      <c r="BS294" s="3"/>
      <c r="BT294" s="3"/>
      <c r="BU294" s="1"/>
      <c r="BV294" s="384"/>
      <c r="BW294" s="3"/>
      <c r="BX294" s="3"/>
      <c r="BY294" s="3"/>
      <c r="BZ294" s="1"/>
      <c r="CA294" s="384"/>
      <c r="CB294" s="3"/>
      <c r="CC294" s="3"/>
      <c r="CD294" s="3"/>
      <c r="CE294" s="1"/>
      <c r="CF294" s="384"/>
      <c r="CG294" s="3"/>
      <c r="CH294" s="3"/>
      <c r="CI294" s="3"/>
      <c r="CJ294" s="1"/>
      <c r="CK294" s="384"/>
      <c r="CL294" s="3"/>
      <c r="CM294" s="3"/>
      <c r="CN294" s="3"/>
      <c r="CO294" s="1"/>
      <c r="CP294" s="384"/>
      <c r="CQ294" s="3"/>
      <c r="CR294" s="3"/>
      <c r="CS294" s="3"/>
      <c r="CT294" s="1"/>
      <c r="CU294" s="384"/>
      <c r="CV294" s="3"/>
      <c r="CW294" s="3"/>
      <c r="CX294" s="3"/>
      <c r="CY294" s="1"/>
      <c r="CZ294" s="384"/>
      <c r="DA294" s="3"/>
      <c r="DB294" s="3"/>
      <c r="DC294" s="3"/>
      <c r="DD294" s="1"/>
      <c r="DE294" s="384"/>
      <c r="DF294" s="3"/>
      <c r="DG294" s="3"/>
      <c r="DH294" s="3"/>
      <c r="DI294" s="1"/>
      <c r="DJ294" s="384"/>
      <c r="DK294" s="3"/>
      <c r="DL294" s="3"/>
      <c r="DM294" s="3"/>
      <c r="DN294" s="1"/>
      <c r="DO294" s="384"/>
      <c r="DP294" s="3"/>
      <c r="DQ294" s="3"/>
      <c r="DR294" s="3"/>
      <c r="DS294" s="1"/>
      <c r="DT294" s="1"/>
      <c r="DU294" s="1"/>
      <c r="DV294" s="1"/>
      <c r="DW294" s="1"/>
      <c r="DX294" s="1"/>
      <c r="DY294" s="1"/>
    </row>
    <row r="295" spans="1:130" x14ac:dyDescent="0.3">
      <c r="B295" s="229" t="s">
        <v>827</v>
      </c>
      <c r="C295" s="561">
        <f>C308+C311+C312</f>
        <v>49344.7</v>
      </c>
      <c r="D295" s="553">
        <f t="shared" si="732"/>
        <v>256592.44000000029</v>
      </c>
      <c r="E295" s="619">
        <f t="shared" si="733"/>
        <v>0.33723623977905542</v>
      </c>
    </row>
    <row r="296" spans="1:130" s="193" customFormat="1" x14ac:dyDescent="0.3">
      <c r="A296" s="1"/>
      <c r="B296" s="230" t="s">
        <v>833</v>
      </c>
      <c r="C296" s="233">
        <f>C310</f>
        <v>41924.229999999996</v>
      </c>
      <c r="D296" s="553">
        <f t="shared" si="732"/>
        <v>218005.99600000025</v>
      </c>
      <c r="E296" s="619">
        <f t="shared" si="733"/>
        <v>0.28652255826527001</v>
      </c>
      <c r="F296" s="1"/>
      <c r="G296" s="1"/>
      <c r="H296" s="1"/>
      <c r="I296" s="1"/>
      <c r="J296" s="1"/>
      <c r="K296" s="2"/>
      <c r="L296" s="1"/>
      <c r="M296" s="1"/>
      <c r="N296" s="384"/>
      <c r="O296" s="207"/>
      <c r="P296" s="3"/>
      <c r="Q296" s="3"/>
      <c r="R296" s="3"/>
      <c r="S296" s="3"/>
      <c r="T296" s="3"/>
      <c r="U296" s="3"/>
      <c r="V296" s="3"/>
      <c r="W296" s="3"/>
      <c r="X296" s="384"/>
      <c r="Y296" s="3"/>
      <c r="Z296" s="3"/>
      <c r="AA296" s="3"/>
      <c r="AB296" s="1"/>
      <c r="AC296" s="384"/>
      <c r="AD296" s="3"/>
      <c r="AE296" s="3"/>
      <c r="AF296" s="3"/>
      <c r="AG296" s="1"/>
      <c r="AH296" s="384"/>
      <c r="AI296" s="3"/>
      <c r="AJ296" s="3"/>
      <c r="AK296" s="3"/>
      <c r="AL296" s="1"/>
      <c r="AM296" s="384"/>
      <c r="AN296" s="3"/>
      <c r="AO296" s="3"/>
      <c r="AP296" s="3"/>
      <c r="AQ296" s="1"/>
      <c r="AR296" s="384"/>
      <c r="AS296" s="3"/>
      <c r="AT296" s="3"/>
      <c r="AU296" s="3"/>
      <c r="AV296" s="1"/>
      <c r="AW296" s="384"/>
      <c r="AX296" s="3"/>
      <c r="AY296" s="3"/>
      <c r="AZ296" s="3"/>
      <c r="BA296" s="1"/>
      <c r="BB296" s="384"/>
      <c r="BC296" s="3"/>
      <c r="BD296" s="3"/>
      <c r="BE296" s="3"/>
      <c r="BF296" s="1"/>
      <c r="BG296" s="384"/>
      <c r="BH296" s="3"/>
      <c r="BI296" s="3"/>
      <c r="BJ296" s="3"/>
      <c r="BK296" s="1"/>
      <c r="BL296" s="384"/>
      <c r="BM296" s="3"/>
      <c r="BN296" s="3"/>
      <c r="BO296" s="3"/>
      <c r="BP296" s="1"/>
      <c r="BQ296" s="384"/>
      <c r="BR296" s="3"/>
      <c r="BS296" s="3"/>
      <c r="BT296" s="3"/>
      <c r="BU296" s="1"/>
      <c r="BV296" s="384"/>
      <c r="BW296" s="3"/>
      <c r="BX296" s="3"/>
      <c r="BY296" s="3"/>
      <c r="BZ296" s="1"/>
      <c r="CA296" s="384"/>
      <c r="CB296" s="3"/>
      <c r="CC296" s="3"/>
      <c r="CD296" s="3"/>
      <c r="CE296" s="1"/>
      <c r="CF296" s="384"/>
      <c r="CG296" s="3"/>
      <c r="CH296" s="3"/>
      <c r="CI296" s="3"/>
      <c r="CJ296" s="1"/>
      <c r="CK296" s="384"/>
      <c r="CL296" s="3"/>
      <c r="CM296" s="3"/>
      <c r="CN296" s="3"/>
      <c r="CO296" s="1"/>
      <c r="CP296" s="384"/>
      <c r="CQ296" s="3"/>
      <c r="CR296" s="3"/>
      <c r="CS296" s="3"/>
      <c r="CT296" s="1"/>
      <c r="CU296" s="384"/>
      <c r="CV296" s="3"/>
      <c r="CW296" s="3"/>
      <c r="CX296" s="3"/>
      <c r="CY296" s="1"/>
      <c r="CZ296" s="384"/>
      <c r="DA296" s="3"/>
      <c r="DB296" s="3"/>
      <c r="DC296" s="3"/>
      <c r="DD296" s="1"/>
      <c r="DE296" s="384"/>
      <c r="DF296" s="3"/>
      <c r="DG296" s="3"/>
      <c r="DH296" s="3"/>
      <c r="DI296" s="1"/>
      <c r="DJ296" s="384"/>
      <c r="DK296" s="3"/>
      <c r="DL296" s="3"/>
      <c r="DM296" s="3"/>
      <c r="DN296" s="1"/>
      <c r="DO296" s="384"/>
      <c r="DP296" s="3"/>
      <c r="DQ296" s="3"/>
      <c r="DR296" s="3"/>
      <c r="DS296" s="1"/>
      <c r="DT296" s="1"/>
      <c r="DU296" s="1"/>
      <c r="DV296" s="1"/>
      <c r="DW296" s="1"/>
      <c r="DX296" s="1"/>
      <c r="DY296" s="1"/>
    </row>
    <row r="297" spans="1:130" x14ac:dyDescent="0.3">
      <c r="B297" s="229" t="s">
        <v>117</v>
      </c>
      <c r="C297" s="233">
        <f>$C$309*0.5</f>
        <v>15292.834999999999</v>
      </c>
      <c r="D297" s="553">
        <f t="shared" si="732"/>
        <v>79522.742000000086</v>
      </c>
      <c r="E297" s="619">
        <f t="shared" si="733"/>
        <v>0.10451574679674881</v>
      </c>
    </row>
    <row r="298" spans="1:130" s="193" customFormat="1" x14ac:dyDescent="0.3">
      <c r="A298" s="1"/>
      <c r="B298" s="230" t="s">
        <v>721</v>
      </c>
      <c r="C298" s="233"/>
      <c r="D298" s="553">
        <f t="shared" si="732"/>
        <v>0</v>
      </c>
      <c r="E298" s="619">
        <f t="shared" si="733"/>
        <v>0</v>
      </c>
      <c r="F298" s="1"/>
      <c r="G298" s="1"/>
      <c r="H298" s="1"/>
      <c r="I298" s="1"/>
      <c r="J298" s="1"/>
      <c r="K298" s="2"/>
      <c r="L298" s="1"/>
      <c r="M298" s="1"/>
      <c r="N298" s="384"/>
      <c r="O298" s="207"/>
      <c r="P298" s="3"/>
      <c r="Q298" s="3"/>
      <c r="R298" s="3"/>
      <c r="S298" s="3"/>
      <c r="T298" s="3"/>
      <c r="U298" s="3"/>
      <c r="V298" s="3"/>
      <c r="W298" s="3"/>
      <c r="X298" s="384"/>
      <c r="Y298" s="3"/>
      <c r="Z298" s="3"/>
      <c r="AA298" s="3"/>
      <c r="AB298" s="1"/>
      <c r="AC298" s="384"/>
      <c r="AD298" s="3"/>
      <c r="AE298" s="3"/>
      <c r="AF298" s="3"/>
      <c r="AG298" s="1"/>
      <c r="AH298" s="384"/>
      <c r="AI298" s="3"/>
      <c r="AJ298" s="3"/>
      <c r="AK298" s="3"/>
      <c r="AL298" s="1"/>
      <c r="AM298" s="384"/>
      <c r="AN298" s="3"/>
      <c r="AO298" s="3"/>
      <c r="AP298" s="3"/>
      <c r="AQ298" s="1"/>
      <c r="AR298" s="384"/>
      <c r="AS298" s="3"/>
      <c r="AT298" s="3"/>
      <c r="AU298" s="3"/>
      <c r="AV298" s="1"/>
      <c r="AW298" s="384"/>
      <c r="AX298" s="3"/>
      <c r="AY298" s="3"/>
      <c r="AZ298" s="3"/>
      <c r="BA298" s="1"/>
      <c r="BB298" s="384"/>
      <c r="BC298" s="3"/>
      <c r="BD298" s="3"/>
      <c r="BE298" s="3"/>
      <c r="BF298" s="1"/>
      <c r="BG298" s="384"/>
      <c r="BH298" s="3"/>
      <c r="BI298" s="3"/>
      <c r="BJ298" s="3"/>
      <c r="BK298" s="1"/>
      <c r="BL298" s="384"/>
      <c r="BM298" s="3"/>
      <c r="BN298" s="3"/>
      <c r="BO298" s="3"/>
      <c r="BP298" s="1"/>
      <c r="BQ298" s="384"/>
      <c r="BR298" s="3"/>
      <c r="BS298" s="3"/>
      <c r="BT298" s="3"/>
      <c r="BU298" s="1"/>
      <c r="BV298" s="384"/>
      <c r="BW298" s="3"/>
      <c r="BX298" s="3"/>
      <c r="BY298" s="3"/>
      <c r="BZ298" s="1"/>
      <c r="CA298" s="384"/>
      <c r="CB298" s="3"/>
      <c r="CC298" s="3"/>
      <c r="CD298" s="3"/>
      <c r="CE298" s="1"/>
      <c r="CF298" s="384"/>
      <c r="CG298" s="3"/>
      <c r="CH298" s="3"/>
      <c r="CI298" s="3"/>
      <c r="CJ298" s="1"/>
      <c r="CK298" s="384"/>
      <c r="CL298" s="3"/>
      <c r="CM298" s="3"/>
      <c r="CN298" s="3"/>
      <c r="CO298" s="1"/>
      <c r="CP298" s="384"/>
      <c r="CQ298" s="3"/>
      <c r="CR298" s="3"/>
      <c r="CS298" s="3"/>
      <c r="CT298" s="1"/>
      <c r="CU298" s="384"/>
      <c r="CV298" s="3"/>
      <c r="CW298" s="3"/>
      <c r="CX298" s="3"/>
      <c r="CY298" s="1"/>
      <c r="CZ298" s="384"/>
      <c r="DA298" s="3"/>
      <c r="DB298" s="3"/>
      <c r="DC298" s="3"/>
      <c r="DD298" s="1"/>
      <c r="DE298" s="384"/>
      <c r="DF298" s="3"/>
      <c r="DG298" s="3"/>
      <c r="DH298" s="3"/>
      <c r="DI298" s="1"/>
      <c r="DJ298" s="384"/>
      <c r="DK298" s="3"/>
      <c r="DL298" s="3"/>
      <c r="DM298" s="3"/>
      <c r="DN298" s="1"/>
      <c r="DO298" s="384"/>
      <c r="DP298" s="3"/>
      <c r="DQ298" s="3"/>
      <c r="DR298" s="3"/>
      <c r="DS298" s="1"/>
      <c r="DT298" s="1"/>
      <c r="DU298" s="1"/>
      <c r="DV298" s="1"/>
      <c r="DW298" s="1"/>
      <c r="DX298" s="1"/>
      <c r="DY298" s="1"/>
    </row>
    <row r="299" spans="1:130" ht="15" thickBot="1" x14ac:dyDescent="0.35">
      <c r="B299" s="234" t="s">
        <v>436</v>
      </c>
      <c r="C299" s="235">
        <f>SUM(C291:C298)</f>
        <v>146320.87</v>
      </c>
      <c r="D299" s="235">
        <f>SUM(D291:D298)</f>
        <v>760868.52400000091</v>
      </c>
    </row>
    <row r="300" spans="1:130" s="193" customFormat="1" x14ac:dyDescent="0.3">
      <c r="A300" s="1"/>
      <c r="B300" s="228"/>
      <c r="E300" s="237"/>
      <c r="F300" s="1"/>
      <c r="G300" s="1"/>
      <c r="H300" s="1"/>
      <c r="I300" s="1"/>
      <c r="J300" s="1"/>
      <c r="K300" s="2"/>
      <c r="L300" s="1"/>
      <c r="M300" s="1"/>
      <c r="N300" s="384"/>
      <c r="O300" s="207"/>
      <c r="P300" s="3"/>
      <c r="Q300" s="3"/>
      <c r="R300" s="3"/>
      <c r="S300" s="3"/>
      <c r="T300" s="3"/>
      <c r="U300" s="3"/>
      <c r="V300" s="3"/>
      <c r="W300" s="3"/>
      <c r="X300" s="384"/>
      <c r="Y300" s="3"/>
      <c r="Z300" s="3"/>
      <c r="AA300" s="3"/>
      <c r="AB300" s="1"/>
      <c r="AC300" s="384"/>
      <c r="AD300" s="3"/>
      <c r="AE300" s="3"/>
      <c r="AF300" s="3"/>
      <c r="AG300" s="1"/>
      <c r="AH300" s="384"/>
      <c r="AI300" s="3"/>
      <c r="AJ300" s="3"/>
      <c r="AK300" s="3"/>
      <c r="AL300" s="1"/>
      <c r="AM300" s="384"/>
      <c r="AN300" s="3"/>
      <c r="AO300" s="3"/>
      <c r="AP300" s="3"/>
      <c r="AQ300" s="1"/>
      <c r="AR300" s="384"/>
      <c r="AS300" s="3"/>
      <c r="AT300" s="3"/>
      <c r="AU300" s="3"/>
      <c r="AV300" s="1"/>
      <c r="AW300" s="384"/>
      <c r="AX300" s="3"/>
      <c r="AY300" s="3"/>
      <c r="AZ300" s="3"/>
      <c r="BA300" s="1"/>
      <c r="BB300" s="384"/>
      <c r="BC300" s="3"/>
      <c r="BD300" s="3"/>
      <c r="BE300" s="3"/>
      <c r="BF300" s="1"/>
      <c r="BG300" s="384"/>
      <c r="BH300" s="3"/>
      <c r="BI300" s="3"/>
      <c r="BJ300" s="3"/>
      <c r="BK300" s="1"/>
      <c r="BL300" s="384"/>
      <c r="BM300" s="3"/>
      <c r="BN300" s="3"/>
      <c r="BO300" s="3"/>
      <c r="BP300" s="1"/>
      <c r="BQ300" s="384"/>
      <c r="BR300" s="3"/>
      <c r="BS300" s="3"/>
      <c r="BT300" s="3"/>
      <c r="BU300" s="1"/>
      <c r="BV300" s="384"/>
      <c r="BW300" s="3"/>
      <c r="BX300" s="3"/>
      <c r="BY300" s="3"/>
      <c r="BZ300" s="1"/>
      <c r="CA300" s="384"/>
      <c r="CB300" s="3"/>
      <c r="CC300" s="3"/>
      <c r="CD300" s="3"/>
      <c r="CE300" s="1"/>
      <c r="CF300" s="384"/>
      <c r="CG300" s="3"/>
      <c r="CH300" s="3"/>
      <c r="CI300" s="3"/>
      <c r="CJ300" s="1"/>
      <c r="CK300" s="384"/>
      <c r="CL300" s="3"/>
      <c r="CM300" s="3"/>
      <c r="CN300" s="3"/>
      <c r="CO300" s="1"/>
      <c r="CP300" s="384"/>
      <c r="CQ300" s="3"/>
      <c r="CR300" s="3"/>
      <c r="CS300" s="3"/>
      <c r="CT300" s="1"/>
      <c r="CU300" s="384"/>
      <c r="CV300" s="3"/>
      <c r="CW300" s="3"/>
      <c r="CX300" s="3"/>
      <c r="CY300" s="1"/>
      <c r="CZ300" s="384"/>
      <c r="DA300" s="3"/>
      <c r="DB300" s="3"/>
      <c r="DC300" s="3"/>
      <c r="DD300" s="1"/>
      <c r="DE300" s="384"/>
      <c r="DF300" s="3"/>
      <c r="DG300" s="3"/>
      <c r="DH300" s="3"/>
      <c r="DI300" s="1"/>
      <c r="DJ300" s="384"/>
      <c r="DK300" s="3"/>
      <c r="DL300" s="3"/>
      <c r="DM300" s="3"/>
      <c r="DN300" s="1"/>
      <c r="DO300" s="384"/>
      <c r="DP300" s="3"/>
      <c r="DQ300" s="3"/>
      <c r="DR300" s="3"/>
      <c r="DS300" s="1"/>
      <c r="DT300" s="1"/>
      <c r="DU300" s="1"/>
      <c r="DV300" s="1"/>
      <c r="DW300" s="1"/>
      <c r="DX300" s="1"/>
      <c r="DY300" s="1"/>
    </row>
    <row r="304" spans="1:130" s="237" customFormat="1" x14ac:dyDescent="0.3">
      <c r="A304" s="1"/>
      <c r="B304" s="1"/>
      <c r="C304" s="553"/>
      <c r="D304" s="193"/>
      <c r="F304" s="1"/>
      <c r="G304" s="1"/>
      <c r="H304" s="1"/>
      <c r="I304" s="1"/>
      <c r="J304" s="1"/>
      <c r="K304" s="2"/>
      <c r="L304" s="1"/>
      <c r="M304" s="1"/>
      <c r="N304" s="384"/>
      <c r="O304" s="207"/>
      <c r="P304" s="3"/>
      <c r="Q304" s="3"/>
      <c r="R304" s="3"/>
      <c r="S304" s="3"/>
      <c r="T304" s="3"/>
      <c r="U304" s="3"/>
      <c r="V304" s="3"/>
      <c r="W304" s="3"/>
      <c r="X304" s="384"/>
      <c r="Y304" s="3"/>
      <c r="Z304" s="3"/>
      <c r="AA304" s="3"/>
      <c r="AB304" s="1"/>
      <c r="AC304" s="384"/>
      <c r="AD304" s="3"/>
      <c r="AE304" s="3"/>
      <c r="AF304" s="3"/>
      <c r="AG304" s="1"/>
      <c r="AH304" s="384"/>
      <c r="AI304" s="3"/>
      <c r="AJ304" s="3"/>
      <c r="AK304" s="3"/>
      <c r="AL304" s="1"/>
      <c r="AM304" s="384"/>
      <c r="AN304" s="3"/>
      <c r="AO304" s="3"/>
      <c r="AP304" s="3"/>
      <c r="AQ304" s="1"/>
      <c r="AR304" s="384"/>
      <c r="AS304" s="3"/>
      <c r="AT304" s="3"/>
      <c r="AU304" s="3"/>
      <c r="AV304" s="1"/>
      <c r="AW304" s="384"/>
      <c r="AX304" s="3"/>
      <c r="AY304" s="3"/>
      <c r="AZ304" s="3"/>
      <c r="BA304" s="1"/>
      <c r="BB304" s="384"/>
      <c r="BC304" s="3"/>
      <c r="BD304" s="3"/>
      <c r="BE304" s="3"/>
      <c r="BF304" s="1"/>
      <c r="BG304" s="384"/>
      <c r="BH304" s="3"/>
      <c r="BI304" s="3"/>
      <c r="BJ304" s="3"/>
      <c r="BK304" s="1"/>
      <c r="BL304" s="384"/>
      <c r="BM304" s="3"/>
      <c r="BN304" s="3"/>
      <c r="BO304" s="3"/>
      <c r="BP304" s="1"/>
      <c r="BQ304" s="384"/>
      <c r="BR304" s="3"/>
      <c r="BS304" s="3"/>
      <c r="BT304" s="3"/>
      <c r="BU304" s="1"/>
      <c r="BV304" s="384"/>
      <c r="BW304" s="3"/>
      <c r="BX304" s="3"/>
      <c r="BY304" s="3"/>
      <c r="BZ304" s="1"/>
      <c r="CA304" s="384"/>
      <c r="CB304" s="3"/>
      <c r="CC304" s="3"/>
      <c r="CD304" s="3"/>
      <c r="CE304" s="1"/>
      <c r="CF304" s="384"/>
      <c r="CG304" s="3"/>
      <c r="CH304" s="3"/>
      <c r="CI304" s="3"/>
      <c r="CJ304" s="1"/>
      <c r="CK304" s="384"/>
      <c r="CL304" s="3"/>
      <c r="CM304" s="3"/>
      <c r="CN304" s="3"/>
      <c r="CO304" s="1"/>
      <c r="CP304" s="384"/>
      <c r="CQ304" s="3"/>
      <c r="CR304" s="3"/>
      <c r="CS304" s="3"/>
      <c r="CT304" s="1"/>
      <c r="CU304" s="384"/>
      <c r="CV304" s="3"/>
      <c r="CW304" s="3"/>
      <c r="CX304" s="3"/>
      <c r="CY304" s="1"/>
      <c r="CZ304" s="384"/>
      <c r="DA304" s="3"/>
      <c r="DB304" s="3"/>
      <c r="DC304" s="3"/>
      <c r="DD304" s="1"/>
      <c r="DE304" s="384"/>
      <c r="DF304" s="3"/>
      <c r="DG304" s="3"/>
      <c r="DH304" s="3"/>
      <c r="DI304" s="1"/>
      <c r="DJ304" s="384"/>
      <c r="DK304" s="3"/>
      <c r="DL304" s="3"/>
      <c r="DM304" s="3"/>
      <c r="DN304" s="1"/>
      <c r="DO304" s="384"/>
      <c r="DP304" s="3"/>
      <c r="DQ304" s="3"/>
      <c r="DR304" s="3"/>
      <c r="DS304" s="1"/>
      <c r="DT304" s="1"/>
      <c r="DU304" s="1"/>
      <c r="DV304" s="1"/>
      <c r="DW304" s="1"/>
      <c r="DX304" s="1"/>
      <c r="DY304" s="1"/>
      <c r="DZ304" s="193"/>
    </row>
    <row r="306" spans="2:6" x14ac:dyDescent="0.3">
      <c r="B306" s="467" t="s">
        <v>801</v>
      </c>
      <c r="C306" s="578" t="s">
        <v>826</v>
      </c>
      <c r="D306" s="434"/>
      <c r="E306" s="60"/>
      <c r="F306" s="60"/>
    </row>
    <row r="307" spans="2:6" x14ac:dyDescent="0.3">
      <c r="B307" s="1" t="s">
        <v>820</v>
      </c>
      <c r="C307" s="560">
        <v>24466.27</v>
      </c>
      <c r="D307" s="576"/>
      <c r="E307" s="577"/>
      <c r="F307" s="60"/>
    </row>
    <row r="308" spans="2:6" x14ac:dyDescent="0.3">
      <c r="B308" s="1" t="s">
        <v>821</v>
      </c>
      <c r="C308" s="560">
        <v>23868.23</v>
      </c>
      <c r="D308" s="576"/>
      <c r="E308" s="577"/>
      <c r="F308" s="60"/>
    </row>
    <row r="309" spans="2:6" x14ac:dyDescent="0.3">
      <c r="B309" s="1" t="s">
        <v>822</v>
      </c>
      <c r="C309" s="560">
        <v>30585.67</v>
      </c>
      <c r="D309" s="576"/>
      <c r="E309" s="577"/>
      <c r="F309" s="60"/>
    </row>
    <row r="310" spans="2:6" x14ac:dyDescent="0.3">
      <c r="B310" s="1" t="s">
        <v>823</v>
      </c>
      <c r="C310" s="560">
        <v>41924.229999999996</v>
      </c>
      <c r="D310" s="576"/>
      <c r="E310" s="577"/>
      <c r="F310" s="60"/>
    </row>
    <row r="311" spans="2:6" x14ac:dyDescent="0.3">
      <c r="B311" s="1" t="s">
        <v>824</v>
      </c>
      <c r="C311" s="560">
        <v>24152.26</v>
      </c>
      <c r="D311" s="576"/>
      <c r="E311" s="577"/>
      <c r="F311" s="60"/>
    </row>
    <row r="312" spans="2:6" x14ac:dyDescent="0.3">
      <c r="B312" s="1" t="s">
        <v>825</v>
      </c>
      <c r="C312" s="560">
        <v>1324.21</v>
      </c>
      <c r="D312" s="576"/>
      <c r="E312" s="577"/>
      <c r="F312" s="60"/>
    </row>
    <row r="313" spans="2:6" x14ac:dyDescent="0.3">
      <c r="B313" s="1" t="s">
        <v>828</v>
      </c>
      <c r="C313" s="560">
        <v>21948.129999999997</v>
      </c>
      <c r="D313" s="576"/>
      <c r="E313" s="577"/>
      <c r="F313" s="60"/>
    </row>
    <row r="314" spans="2:6" x14ac:dyDescent="0.3">
      <c r="B314" s="351" t="s">
        <v>14</v>
      </c>
      <c r="C314" s="563">
        <f>SUM(C307:C313)</f>
        <v>168269</v>
      </c>
      <c r="D314" s="576"/>
      <c r="E314" s="577"/>
      <c r="F314" s="60"/>
    </row>
    <row r="315" spans="2:6" x14ac:dyDescent="0.3">
      <c r="D315" s="434"/>
      <c r="E315" s="241"/>
      <c r="F315" s="60"/>
    </row>
  </sheetData>
  <mergeCells count="36">
    <mergeCell ref="DT17:DY17"/>
    <mergeCell ref="DT18:DU18"/>
    <mergeCell ref="DV18:DW18"/>
    <mergeCell ref="DX18:DY18"/>
    <mergeCell ref="DT47:DU47"/>
    <mergeCell ref="DV47:DW47"/>
    <mergeCell ref="DX47:DY47"/>
    <mergeCell ref="DT67:DU67"/>
    <mergeCell ref="DV67:DW67"/>
    <mergeCell ref="DX67:DY67"/>
    <mergeCell ref="DT100:DU100"/>
    <mergeCell ref="DV100:DW100"/>
    <mergeCell ref="DX100:DY100"/>
    <mergeCell ref="DT119:DU119"/>
    <mergeCell ref="DV119:DW119"/>
    <mergeCell ref="DX119:DY119"/>
    <mergeCell ref="DT145:DU145"/>
    <mergeCell ref="DV145:DW145"/>
    <mergeCell ref="DX145:DY145"/>
    <mergeCell ref="DT160:DU160"/>
    <mergeCell ref="DV160:DW160"/>
    <mergeCell ref="DX160:DY160"/>
    <mergeCell ref="DT178:DU178"/>
    <mergeCell ref="DV178:DW178"/>
    <mergeCell ref="DX178:DY178"/>
    <mergeCell ref="DT205:DU205"/>
    <mergeCell ref="DV205:DW205"/>
    <mergeCell ref="DX205:DY205"/>
    <mergeCell ref="DT224:DU224"/>
    <mergeCell ref="DV224:DW224"/>
    <mergeCell ref="DX224:DY224"/>
    <mergeCell ref="DT254:DU254"/>
    <mergeCell ref="DV254:DW254"/>
    <mergeCell ref="DX254:DY254"/>
    <mergeCell ref="B255:B256"/>
    <mergeCell ref="B257:B258"/>
  </mergeCells>
  <pageMargins left="0.75" right="0.75" top="1" bottom="1" header="0" footer="0"/>
  <pageSetup paperSize="9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J13"/>
  <sheetViews>
    <sheetView workbookViewId="0">
      <selection activeCell="E11" sqref="E11"/>
    </sheetView>
  </sheetViews>
  <sheetFormatPr baseColWidth="10" defaultRowHeight="14.4" x14ac:dyDescent="0.3"/>
  <cols>
    <col min="2" max="2" width="17.44140625" customWidth="1"/>
    <col min="3" max="3" width="14.88671875" customWidth="1"/>
    <col min="7" max="8" width="14.77734375" customWidth="1"/>
    <col min="9" max="9" width="25.6640625" customWidth="1"/>
    <col min="10" max="10" width="55.88671875" customWidth="1"/>
  </cols>
  <sheetData>
    <row r="1" spans="2:10" x14ac:dyDescent="0.3">
      <c r="D1" s="615" t="s">
        <v>705</v>
      </c>
      <c r="E1" s="615"/>
      <c r="F1" s="615" t="s">
        <v>706</v>
      </c>
      <c r="G1" s="615"/>
      <c r="H1" s="615"/>
      <c r="I1" s="442" t="s">
        <v>707</v>
      </c>
    </row>
    <row r="2" spans="2:10" x14ac:dyDescent="0.3">
      <c r="B2" s="440" t="s">
        <v>701</v>
      </c>
      <c r="C2" s="440" t="s">
        <v>460</v>
      </c>
      <c r="D2" s="439">
        <v>2015</v>
      </c>
      <c r="E2" s="439">
        <v>2016</v>
      </c>
      <c r="F2" s="440">
        <v>2017</v>
      </c>
      <c r="G2" s="440">
        <v>2018</v>
      </c>
      <c r="H2" s="440">
        <v>2019</v>
      </c>
      <c r="I2" s="441" t="s">
        <v>704</v>
      </c>
      <c r="J2" t="s">
        <v>715</v>
      </c>
    </row>
    <row r="3" spans="2:10" ht="54" customHeight="1" x14ac:dyDescent="0.3">
      <c r="B3" s="368" t="s">
        <v>372</v>
      </c>
      <c r="C3" s="368"/>
      <c r="D3" s="443">
        <v>1</v>
      </c>
      <c r="E3" s="443">
        <v>1</v>
      </c>
      <c r="F3" s="370"/>
      <c r="G3" s="370"/>
      <c r="H3" s="370"/>
      <c r="I3" s="370"/>
    </row>
    <row r="4" spans="2:10" ht="54" customHeight="1" x14ac:dyDescent="0.3">
      <c r="B4" s="368" t="s">
        <v>588</v>
      </c>
      <c r="C4" s="368"/>
      <c r="D4" s="370"/>
      <c r="E4" s="370"/>
      <c r="F4" s="443">
        <v>1</v>
      </c>
      <c r="G4" s="443">
        <v>1</v>
      </c>
      <c r="H4" s="443">
        <v>0.7</v>
      </c>
      <c r="I4" s="443">
        <v>0.3</v>
      </c>
    </row>
    <row r="5" spans="2:10" ht="54" customHeight="1" x14ac:dyDescent="0.3">
      <c r="B5" s="368" t="s">
        <v>702</v>
      </c>
      <c r="C5" s="368"/>
      <c r="D5" s="443">
        <v>1</v>
      </c>
      <c r="E5" s="443">
        <v>1</v>
      </c>
      <c r="F5" s="443">
        <v>1</v>
      </c>
      <c r="G5" s="443">
        <v>1</v>
      </c>
      <c r="H5" s="443">
        <v>0.8</v>
      </c>
      <c r="I5" s="443">
        <v>0.6</v>
      </c>
      <c r="J5" t="s">
        <v>796</v>
      </c>
    </row>
    <row r="6" spans="2:10" ht="54" customHeight="1" x14ac:dyDescent="0.3">
      <c r="B6" s="368" t="s">
        <v>703</v>
      </c>
      <c r="C6" s="368"/>
      <c r="D6" s="443">
        <v>1</v>
      </c>
      <c r="E6" s="443">
        <v>1</v>
      </c>
      <c r="F6" s="616" t="s">
        <v>716</v>
      </c>
      <c r="G6" s="617"/>
      <c r="H6" s="618"/>
      <c r="I6" s="443" t="s">
        <v>725</v>
      </c>
    </row>
    <row r="7" spans="2:10" ht="54" customHeight="1" x14ac:dyDescent="0.3">
      <c r="B7" s="368" t="s">
        <v>370</v>
      </c>
      <c r="C7" s="368"/>
      <c r="D7" s="443">
        <v>1</v>
      </c>
      <c r="E7" s="443">
        <v>1</v>
      </c>
      <c r="F7" s="443">
        <v>1</v>
      </c>
      <c r="G7" s="443" t="s">
        <v>710</v>
      </c>
      <c r="H7" s="443" t="s">
        <v>710</v>
      </c>
      <c r="I7" s="443">
        <v>0.1</v>
      </c>
    </row>
    <row r="8" spans="2:10" ht="54" customHeight="1" x14ac:dyDescent="0.3">
      <c r="B8" s="368" t="s">
        <v>711</v>
      </c>
      <c r="C8" s="368"/>
      <c r="D8" s="368" t="s">
        <v>712</v>
      </c>
      <c r="E8" s="368" t="s">
        <v>712</v>
      </c>
      <c r="F8" s="443">
        <v>1</v>
      </c>
      <c r="G8" s="368" t="s">
        <v>712</v>
      </c>
      <c r="H8" s="368" t="s">
        <v>712</v>
      </c>
      <c r="I8" s="443" t="s">
        <v>713</v>
      </c>
    </row>
    <row r="9" spans="2:10" ht="54" customHeight="1" x14ac:dyDescent="0.3">
      <c r="B9" s="368" t="s">
        <v>373</v>
      </c>
      <c r="C9" s="368"/>
      <c r="D9" s="443">
        <v>1</v>
      </c>
      <c r="E9" s="443">
        <v>1</v>
      </c>
      <c r="F9" s="443">
        <v>0.5</v>
      </c>
      <c r="G9" s="443">
        <v>0.5</v>
      </c>
      <c r="H9" s="443">
        <v>0.5</v>
      </c>
      <c r="I9" s="370">
        <v>0.1</v>
      </c>
    </row>
    <row r="10" spans="2:10" ht="54" customHeight="1" x14ac:dyDescent="0.3">
      <c r="B10" s="368"/>
      <c r="C10" s="368"/>
      <c r="D10" s="368"/>
      <c r="E10" s="368"/>
      <c r="F10" s="368"/>
      <c r="G10" s="368"/>
      <c r="H10" s="368"/>
      <c r="I10" s="368"/>
    </row>
    <row r="11" spans="2:10" ht="54" customHeight="1" x14ac:dyDescent="0.3">
      <c r="B11" s="368"/>
      <c r="C11" s="368"/>
      <c r="D11" s="368"/>
      <c r="E11" s="368"/>
      <c r="F11" s="368"/>
      <c r="G11" s="368"/>
      <c r="H11" s="368"/>
      <c r="I11" s="368"/>
    </row>
    <row r="12" spans="2:10" ht="54" customHeight="1" x14ac:dyDescent="0.3">
      <c r="B12" s="368"/>
      <c r="C12" s="368"/>
      <c r="D12" s="368"/>
      <c r="E12" s="368"/>
      <c r="F12" s="368"/>
      <c r="G12" s="368"/>
      <c r="H12" s="368"/>
      <c r="I12" s="368"/>
    </row>
    <row r="13" spans="2:10" ht="54" customHeight="1" x14ac:dyDescent="0.3">
      <c r="B13" s="368"/>
      <c r="C13" s="368"/>
      <c r="D13" s="368"/>
      <c r="E13" s="368"/>
      <c r="F13" s="368"/>
      <c r="G13" s="368"/>
      <c r="H13" s="368"/>
      <c r="I13" s="368"/>
    </row>
  </sheetData>
  <mergeCells count="3">
    <mergeCell ref="F1:H1"/>
    <mergeCell ref="D1:E1"/>
    <mergeCell ref="F6:H6"/>
  </mergeCells>
  <pageMargins left="0.7" right="0.7" top="0.75" bottom="0.75" header="0.3" footer="0.3"/>
  <pageSetup paperSize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E13"/>
  <sheetViews>
    <sheetView workbookViewId="0">
      <selection activeCell="B14" sqref="B14"/>
    </sheetView>
  </sheetViews>
  <sheetFormatPr baseColWidth="10" defaultRowHeight="14.4" x14ac:dyDescent="0.3"/>
  <sheetData>
    <row r="4" spans="2:5" ht="31.8" x14ac:dyDescent="0.3">
      <c r="B4" s="328" t="s">
        <v>501</v>
      </c>
      <c r="C4" s="329" t="s">
        <v>502</v>
      </c>
      <c r="D4" s="329" t="s">
        <v>503</v>
      </c>
      <c r="E4" s="329" t="s">
        <v>504</v>
      </c>
    </row>
    <row r="5" spans="2:5" x14ac:dyDescent="0.3">
      <c r="B5" s="326" t="s">
        <v>505</v>
      </c>
      <c r="C5" s="327">
        <v>334</v>
      </c>
      <c r="D5" s="330">
        <f ca="1">C5/$D$9</f>
        <v>1.3198450960246582E-2</v>
      </c>
      <c r="E5" s="331">
        <f ca="1">62000*D5</f>
        <v>818.30395953528807</v>
      </c>
    </row>
    <row r="6" spans="2:5" x14ac:dyDescent="0.3">
      <c r="B6" s="326" t="s">
        <v>489</v>
      </c>
      <c r="C6" s="327">
        <v>1277</v>
      </c>
      <c r="D6" s="330">
        <f t="shared" ref="D6:D10" ca="1" si="0">C6/$D$9</f>
        <v>5.0462340946811034E-2</v>
      </c>
      <c r="E6" s="331">
        <f ca="1">62000*D6</f>
        <v>3128.6651387022839</v>
      </c>
    </row>
    <row r="7" spans="2:5" x14ac:dyDescent="0.3">
      <c r="B7" s="326" t="s">
        <v>490</v>
      </c>
      <c r="C7" s="327">
        <v>4821</v>
      </c>
      <c r="D7" s="330">
        <f ca="1">C7/$D$9</f>
        <v>0.19050817987828975</v>
      </c>
      <c r="E7" s="331">
        <f t="shared" ref="E7:E10" ca="1" si="1">62000*D7</f>
        <v>11811.507152453963</v>
      </c>
    </row>
    <row r="8" spans="2:5" x14ac:dyDescent="0.3">
      <c r="B8" s="326" t="s">
        <v>491</v>
      </c>
      <c r="C8" s="327">
        <v>2630</v>
      </c>
      <c r="D8" s="330">
        <f t="shared" ca="1" si="0"/>
        <v>0.10392792223188177</v>
      </c>
      <c r="E8" s="331">
        <f t="shared" ca="1" si="1"/>
        <v>6443.5311783766701</v>
      </c>
    </row>
    <row r="9" spans="2:5" x14ac:dyDescent="0.3">
      <c r="B9" s="326" t="s">
        <v>492</v>
      </c>
      <c r="C9" s="327">
        <v>16244</v>
      </c>
      <c r="D9" s="330">
        <f t="shared" ca="1" si="0"/>
        <v>0.64190310598277089</v>
      </c>
      <c r="E9" s="331">
        <f t="shared" ca="1" si="1"/>
        <v>39797.992570931798</v>
      </c>
    </row>
    <row r="10" spans="2:5" x14ac:dyDescent="0.3">
      <c r="B10" s="326" t="s">
        <v>497</v>
      </c>
      <c r="C10" s="327"/>
      <c r="D10" s="330">
        <f t="shared" ca="1" si="0"/>
        <v>0</v>
      </c>
      <c r="E10" s="331">
        <f t="shared" ca="1" si="1"/>
        <v>0</v>
      </c>
    </row>
    <row r="11" spans="2:5" x14ac:dyDescent="0.3">
      <c r="B11" s="326" t="s">
        <v>436</v>
      </c>
      <c r="C11" s="327">
        <v>25306</v>
      </c>
      <c r="D11" s="327">
        <v>100</v>
      </c>
      <c r="E11" s="331">
        <f ca="1">SUM(E5:E10)</f>
        <v>62000</v>
      </c>
    </row>
    <row r="13" spans="2:5" x14ac:dyDescent="0.3">
      <c r="B13" s="332" t="s">
        <v>110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tabSelected="1" workbookViewId="0">
      <selection activeCell="K5" sqref="K5"/>
    </sheetView>
  </sheetViews>
  <sheetFormatPr baseColWidth="10" defaultColWidth="13.33203125" defaultRowHeight="14.4" x14ac:dyDescent="0.3"/>
  <cols>
    <col min="1" max="1" width="20.77734375" style="621" bestFit="1" customWidth="1"/>
    <col min="2" max="16384" width="13.33203125" style="621"/>
  </cols>
  <sheetData>
    <row r="1" spans="1:9" x14ac:dyDescent="0.3">
      <c r="A1" s="621" t="s">
        <v>719</v>
      </c>
      <c r="B1" s="621" t="s">
        <v>829</v>
      </c>
      <c r="C1" s="621" t="s">
        <v>372</v>
      </c>
      <c r="D1" s="621" t="s">
        <v>588</v>
      </c>
      <c r="E1" s="621" t="s">
        <v>830</v>
      </c>
      <c r="F1" s="621" t="s">
        <v>711</v>
      </c>
      <c r="G1" s="621" t="s">
        <v>370</v>
      </c>
      <c r="H1" s="621" t="s">
        <v>831</v>
      </c>
      <c r="I1" s="621" t="s">
        <v>436</v>
      </c>
    </row>
    <row r="2" spans="1:9" x14ac:dyDescent="0.3">
      <c r="A2" s="621" t="s">
        <v>19</v>
      </c>
      <c r="B2" s="621">
        <v>1658882.9605263164</v>
      </c>
      <c r="C2" s="621">
        <v>2078018.1052631577</v>
      </c>
      <c r="D2" s="621">
        <v>701954.67453326564</v>
      </c>
      <c r="E2" s="621">
        <v>1491590.224555166</v>
      </c>
      <c r="F2" s="621">
        <v>2169811.6153199994</v>
      </c>
      <c r="G2" s="621">
        <v>794612.95774647861</v>
      </c>
      <c r="H2" s="621">
        <v>127224.60400000015</v>
      </c>
      <c r="I2" s="621">
        <f>SUM(B2:H2)</f>
        <v>9022095.1419443823</v>
      </c>
    </row>
    <row r="3" spans="1:9" x14ac:dyDescent="0.3">
      <c r="A3" s="621" t="s">
        <v>723</v>
      </c>
      <c r="B3" s="621">
        <v>169570.53384044953</v>
      </c>
      <c r="C3" s="621">
        <v>89644.789473684214</v>
      </c>
      <c r="D3" s="621">
        <v>9259.7953794539317</v>
      </c>
      <c r="E3" s="621">
        <v>0</v>
      </c>
      <c r="F3" s="621">
        <v>0</v>
      </c>
      <c r="G3" s="621">
        <v>172394.36619718306</v>
      </c>
      <c r="H3" s="621">
        <v>0</v>
      </c>
      <c r="I3" s="621">
        <f t="shared" ref="I3:I9" si="0">SUM(B3:H3)</f>
        <v>440869.48489077075</v>
      </c>
    </row>
    <row r="4" spans="1:9" x14ac:dyDescent="0.3">
      <c r="A4" s="621" t="s">
        <v>411</v>
      </c>
      <c r="B4" s="621">
        <v>106285.25538449441</v>
      </c>
      <c r="C4" s="621">
        <v>18381.57894736842</v>
      </c>
      <c r="D4" s="621">
        <v>2653.3868857452508</v>
      </c>
      <c r="E4" s="621">
        <v>146441.26053504768</v>
      </c>
      <c r="F4" s="621">
        <v>271226.45191499993</v>
      </c>
      <c r="G4" s="621">
        <v>274931.90366197174</v>
      </c>
      <c r="H4" s="621">
        <v>79522.742000000086</v>
      </c>
      <c r="I4" s="621">
        <f t="shared" si="0"/>
        <v>899442.57932962757</v>
      </c>
    </row>
    <row r="5" spans="1:9" x14ac:dyDescent="0.3">
      <c r="A5" s="621" t="s">
        <v>79</v>
      </c>
      <c r="B5" s="621">
        <v>88000</v>
      </c>
      <c r="C5" s="621">
        <v>509195.16919959476</v>
      </c>
      <c r="D5" s="621">
        <v>200992.7287180571</v>
      </c>
      <c r="E5" s="621">
        <v>0</v>
      </c>
      <c r="F5" s="621">
        <v>0</v>
      </c>
      <c r="G5" s="621">
        <v>753971.83098591538</v>
      </c>
      <c r="H5" s="621">
        <v>0</v>
      </c>
      <c r="I5" s="621">
        <f t="shared" si="0"/>
        <v>1552159.7289035672</v>
      </c>
    </row>
    <row r="6" spans="1:9" x14ac:dyDescent="0.3">
      <c r="A6" s="621" t="s">
        <v>827</v>
      </c>
      <c r="B6" s="621">
        <v>66000</v>
      </c>
      <c r="C6" s="621">
        <v>24000</v>
      </c>
      <c r="D6" s="621">
        <v>501.2197265533697</v>
      </c>
      <c r="E6" s="621">
        <v>592774.50293519709</v>
      </c>
      <c r="F6" s="621">
        <v>0</v>
      </c>
      <c r="G6" s="621">
        <v>284895.35552281683</v>
      </c>
      <c r="H6" s="621">
        <v>256592.44000000029</v>
      </c>
      <c r="I6" s="621">
        <f t="shared" si="0"/>
        <v>1224763.5181845678</v>
      </c>
    </row>
    <row r="7" spans="1:9" x14ac:dyDescent="0.3">
      <c r="A7" s="621" t="s">
        <v>833</v>
      </c>
      <c r="E7" s="621">
        <v>2674.7098481198623</v>
      </c>
      <c r="F7" s="621">
        <v>0</v>
      </c>
      <c r="G7" s="621">
        <v>0</v>
      </c>
      <c r="H7" s="621">
        <v>218005.99600000025</v>
      </c>
      <c r="I7" s="621">
        <f t="shared" si="0"/>
        <v>220680.70584812009</v>
      </c>
    </row>
    <row r="8" spans="1:9" x14ac:dyDescent="0.3">
      <c r="A8" s="621" t="s">
        <v>117</v>
      </c>
      <c r="B8" s="621">
        <v>493477.79999999981</v>
      </c>
      <c r="C8" s="621">
        <v>547066.66666666663</v>
      </c>
      <c r="D8" s="621">
        <v>10393.292249810673</v>
      </c>
      <c r="E8" s="621">
        <v>67446.66910309899</v>
      </c>
      <c r="F8" s="621">
        <v>271226.45191499993</v>
      </c>
      <c r="G8" s="621">
        <v>515188.73239436618</v>
      </c>
      <c r="H8" s="621">
        <v>79522.742000000086</v>
      </c>
      <c r="I8" s="621">
        <f t="shared" si="0"/>
        <v>1984322.3543289425</v>
      </c>
    </row>
    <row r="9" spans="1:9" x14ac:dyDescent="0.3">
      <c r="A9" s="621" t="s">
        <v>721</v>
      </c>
      <c r="B9" s="621">
        <v>43697.438202247198</v>
      </c>
      <c r="C9" s="621">
        <v>22433.839175257734</v>
      </c>
      <c r="D9" s="621">
        <v>4059.8797850822943</v>
      </c>
      <c r="E9" s="621">
        <v>101657.21468370872</v>
      </c>
      <c r="F9" s="621">
        <v>0</v>
      </c>
      <c r="G9" s="621">
        <v>0</v>
      </c>
      <c r="H9" s="621">
        <v>0</v>
      </c>
      <c r="I9" s="621">
        <f t="shared" si="0"/>
        <v>171848.37184629595</v>
      </c>
    </row>
    <row r="10" spans="1:9" x14ac:dyDescent="0.3">
      <c r="A10" s="621" t="s">
        <v>436</v>
      </c>
      <c r="B10" s="621">
        <f>SUM(B2:B9)</f>
        <v>2625913.9879535073</v>
      </c>
      <c r="C10" s="621">
        <f>SUM(C2:C9)</f>
        <v>3288740.1487257294</v>
      </c>
      <c r="D10" s="621">
        <f>SUM(D2:D9)</f>
        <v>929814.97727796831</v>
      </c>
      <c r="E10" s="621">
        <f t="shared" ref="C10:H10" si="1">SUM(E2:E9)</f>
        <v>2402584.5816603382</v>
      </c>
      <c r="F10" s="621">
        <f t="shared" si="1"/>
        <v>2712264.5191499996</v>
      </c>
      <c r="G10" s="621">
        <f t="shared" si="1"/>
        <v>2795995.1465087319</v>
      </c>
      <c r="H10" s="621">
        <f t="shared" si="1"/>
        <v>760868.52400000091</v>
      </c>
      <c r="I10" s="621">
        <f>SUM(I2:I9)</f>
        <v>15516181.885276273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"/>
  <sheetViews>
    <sheetView tabSelected="1" workbookViewId="0">
      <selection activeCell="K5" sqref="K5"/>
    </sheetView>
  </sheetViews>
  <sheetFormatPr baseColWidth="10" defaultRowHeight="14.4" x14ac:dyDescent="0.3"/>
  <cols>
    <col min="1" max="16384" width="11.5546875" style="621"/>
  </cols>
  <sheetData>
    <row r="1" spans="1:10" x14ac:dyDescent="0.3">
      <c r="A1" s="621" t="s">
        <v>434</v>
      </c>
      <c r="B1" s="621" t="s">
        <v>829</v>
      </c>
      <c r="C1" s="621" t="s">
        <v>372</v>
      </c>
      <c r="D1" s="621" t="s">
        <v>588</v>
      </c>
      <c r="E1" s="621" t="s">
        <v>830</v>
      </c>
      <c r="F1" s="621" t="s">
        <v>711</v>
      </c>
      <c r="G1" s="621" t="s">
        <v>370</v>
      </c>
      <c r="H1" s="621" t="s">
        <v>831</v>
      </c>
      <c r="I1" s="621" t="s">
        <v>834</v>
      </c>
    </row>
    <row r="2" spans="1:10" x14ac:dyDescent="0.3">
      <c r="A2" s="621">
        <v>2015</v>
      </c>
      <c r="B2" s="621">
        <v>139140.48880649914</v>
      </c>
      <c r="C2" s="621">
        <v>1644370.0743628647</v>
      </c>
      <c r="D2" s="621">
        <v>0</v>
      </c>
      <c r="E2" s="621">
        <v>143030.00719840839</v>
      </c>
      <c r="F2" s="621">
        <v>35178.299999999996</v>
      </c>
      <c r="G2" s="621">
        <v>465999.19108478876</v>
      </c>
      <c r="H2" s="621">
        <v>146320.87</v>
      </c>
      <c r="I2" s="621">
        <f>SUM(B2:H2)</f>
        <v>2574038.9314525612</v>
      </c>
      <c r="J2" s="621">
        <f>I2</f>
        <v>2574038.9314525612</v>
      </c>
    </row>
    <row r="3" spans="1:10" x14ac:dyDescent="0.3">
      <c r="A3" s="621">
        <v>2016</v>
      </c>
      <c r="B3" s="621">
        <v>139140.48880649914</v>
      </c>
      <c r="C3" s="621">
        <v>1644370.0743628647</v>
      </c>
      <c r="D3" s="621">
        <v>42063.147157788087</v>
      </c>
      <c r="E3" s="621">
        <v>164267.90193525053</v>
      </c>
      <c r="F3" s="621">
        <v>35178.299999999996</v>
      </c>
      <c r="G3" s="621">
        <v>465999.19108478876</v>
      </c>
      <c r="H3" s="621">
        <v>146320.87</v>
      </c>
      <c r="I3" s="621">
        <f t="shared" ref="I3:I23" si="0">SUM(B3:H3)</f>
        <v>2637339.9733471912</v>
      </c>
      <c r="J3" s="621">
        <f>J2+I3</f>
        <v>5211378.9047997519</v>
      </c>
    </row>
    <row r="4" spans="1:10" x14ac:dyDescent="0.3">
      <c r="A4" s="621">
        <v>2017</v>
      </c>
      <c r="B4" s="621">
        <v>127378.95459597281</v>
      </c>
      <c r="C4" s="621">
        <v>0</v>
      </c>
      <c r="D4" s="621">
        <v>132096.54802268342</v>
      </c>
      <c r="E4" s="621">
        <v>164267.90193525053</v>
      </c>
      <c r="F4" s="621">
        <v>312084.28844999999</v>
      </c>
      <c r="G4" s="621">
        <v>465999.19108478876</v>
      </c>
      <c r="H4" s="621">
        <v>73160.434999999998</v>
      </c>
      <c r="I4" s="621">
        <f t="shared" si="0"/>
        <v>1274987.3190886956</v>
      </c>
      <c r="J4" s="621">
        <f t="shared" ref="J4:J23" si="1">J3+I4</f>
        <v>6486366.2238884475</v>
      </c>
    </row>
    <row r="5" spans="1:10" x14ac:dyDescent="0.3">
      <c r="A5" s="621">
        <v>2018</v>
      </c>
      <c r="B5" s="621">
        <v>127378.95459597281</v>
      </c>
      <c r="C5" s="621">
        <v>0</v>
      </c>
      <c r="D5" s="621">
        <v>129456.54964375739</v>
      </c>
      <c r="E5" s="621">
        <v>163088.95456682946</v>
      </c>
      <c r="F5" s="621">
        <v>35178.299999999996</v>
      </c>
      <c r="G5" s="621">
        <v>302899.47420511273</v>
      </c>
      <c r="H5" s="621">
        <v>73160.434999999998</v>
      </c>
      <c r="I5" s="621">
        <f t="shared" si="0"/>
        <v>831162.66801167233</v>
      </c>
      <c r="J5" s="621">
        <f t="shared" si="1"/>
        <v>7317528.8919001203</v>
      </c>
    </row>
    <row r="6" spans="1:10" x14ac:dyDescent="0.3">
      <c r="A6" s="621">
        <v>2019</v>
      </c>
      <c r="B6" s="621">
        <v>127378.95459597281</v>
      </c>
      <c r="C6" s="621">
        <v>0</v>
      </c>
      <c r="D6" s="621">
        <v>86530.466452757813</v>
      </c>
      <c r="E6" s="621">
        <v>130445.90049556883</v>
      </c>
      <c r="F6" s="621">
        <v>35178.299999999996</v>
      </c>
      <c r="G6" s="621">
        <v>302899.47420511273</v>
      </c>
      <c r="H6" s="621">
        <v>73160.434999999998</v>
      </c>
      <c r="I6" s="621">
        <f t="shared" si="0"/>
        <v>755593.53074941225</v>
      </c>
      <c r="J6" s="621">
        <f t="shared" si="1"/>
        <v>8073122.4226495326</v>
      </c>
    </row>
    <row r="7" spans="1:10" x14ac:dyDescent="0.3">
      <c r="A7" s="621">
        <v>2020</v>
      </c>
      <c r="B7" s="621">
        <v>115617.42038544652</v>
      </c>
      <c r="C7" s="621">
        <v>0</v>
      </c>
      <c r="D7" s="621">
        <v>32671.169075258073</v>
      </c>
      <c r="E7" s="621">
        <v>96322.58326641345</v>
      </c>
      <c r="F7" s="621">
        <v>312084.28844999999</v>
      </c>
      <c r="G7" s="621">
        <v>46599.919108478876</v>
      </c>
      <c r="H7" s="621">
        <v>14632.087</v>
      </c>
      <c r="I7" s="621">
        <f t="shared" si="0"/>
        <v>617927.467285597</v>
      </c>
      <c r="J7" s="621">
        <f t="shared" si="1"/>
        <v>8691049.8899351303</v>
      </c>
    </row>
    <row r="8" spans="1:10" x14ac:dyDescent="0.3">
      <c r="A8" s="621">
        <v>2021</v>
      </c>
      <c r="B8" s="621">
        <v>115617.42038544652</v>
      </c>
      <c r="C8" s="621">
        <v>0</v>
      </c>
      <c r="D8" s="621">
        <v>32671.169075258073</v>
      </c>
      <c r="E8" s="621">
        <v>96322.58326641345</v>
      </c>
      <c r="F8" s="621">
        <v>35178.299999999996</v>
      </c>
      <c r="G8" s="621">
        <v>46599.919108478876</v>
      </c>
      <c r="H8" s="621">
        <v>14632.087</v>
      </c>
      <c r="I8" s="621">
        <f t="shared" si="0"/>
        <v>341021.47883559694</v>
      </c>
      <c r="J8" s="621">
        <f t="shared" si="1"/>
        <v>9032071.3687707279</v>
      </c>
    </row>
    <row r="9" spans="1:10" x14ac:dyDescent="0.3">
      <c r="A9" s="621">
        <v>2022</v>
      </c>
      <c r="B9" s="621">
        <v>115617.42038544652</v>
      </c>
      <c r="C9" s="621">
        <v>0</v>
      </c>
      <c r="D9" s="621">
        <v>32671.169075258073</v>
      </c>
      <c r="E9" s="621">
        <v>96322.58326641345</v>
      </c>
      <c r="F9" s="621">
        <v>35178.299999999996</v>
      </c>
      <c r="G9" s="621">
        <v>46599.919108478876</v>
      </c>
      <c r="H9" s="621">
        <v>14632.087</v>
      </c>
      <c r="I9" s="621">
        <f t="shared" si="0"/>
        <v>341021.47883559694</v>
      </c>
      <c r="J9" s="621">
        <f t="shared" si="1"/>
        <v>9373092.8476063255</v>
      </c>
    </row>
    <row r="10" spans="1:10" x14ac:dyDescent="0.3">
      <c r="A10" s="621">
        <v>2023</v>
      </c>
      <c r="B10" s="621">
        <v>115617.42038544652</v>
      </c>
      <c r="C10" s="621">
        <v>0</v>
      </c>
      <c r="D10" s="621">
        <v>32671.169075258073</v>
      </c>
      <c r="E10" s="621">
        <v>96322.58326641345</v>
      </c>
      <c r="F10" s="621">
        <v>312084.28844999999</v>
      </c>
      <c r="G10" s="621">
        <v>46599.919108478876</v>
      </c>
      <c r="H10" s="621">
        <v>14632.087</v>
      </c>
      <c r="I10" s="621">
        <f t="shared" si="0"/>
        <v>617927.467285597</v>
      </c>
      <c r="J10" s="621">
        <f t="shared" si="1"/>
        <v>9991020.3148919232</v>
      </c>
    </row>
    <row r="11" spans="1:10" x14ac:dyDescent="0.3">
      <c r="A11" s="621">
        <v>2024</v>
      </c>
      <c r="B11" s="621">
        <v>115617.42038544652</v>
      </c>
      <c r="C11" s="621">
        <v>0</v>
      </c>
      <c r="D11" s="621">
        <v>32671.169075258073</v>
      </c>
      <c r="E11" s="621">
        <v>96322.58326641345</v>
      </c>
      <c r="F11" s="621">
        <v>35178.299999999996</v>
      </c>
      <c r="G11" s="621">
        <v>46599.919108478876</v>
      </c>
      <c r="H11" s="621">
        <v>14632.087</v>
      </c>
      <c r="I11" s="621">
        <f t="shared" si="0"/>
        <v>341021.47883559694</v>
      </c>
      <c r="J11" s="621">
        <f t="shared" si="1"/>
        <v>10332041.793727521</v>
      </c>
    </row>
    <row r="12" spans="1:10" x14ac:dyDescent="0.3">
      <c r="A12" s="621">
        <v>2025</v>
      </c>
      <c r="B12" s="621">
        <v>115617.42038544652</v>
      </c>
      <c r="C12" s="621">
        <v>0</v>
      </c>
      <c r="D12" s="621">
        <v>32671.169075258073</v>
      </c>
      <c r="E12" s="621">
        <v>96322.58326641345</v>
      </c>
      <c r="F12" s="621">
        <v>35178.299999999996</v>
      </c>
      <c r="G12" s="621">
        <v>46599.919108478876</v>
      </c>
      <c r="H12" s="621">
        <v>14632.087</v>
      </c>
      <c r="I12" s="621">
        <f t="shared" si="0"/>
        <v>341021.47883559694</v>
      </c>
      <c r="J12" s="621">
        <f t="shared" si="1"/>
        <v>10673063.272563118</v>
      </c>
    </row>
    <row r="13" spans="1:10" x14ac:dyDescent="0.3">
      <c r="A13" s="621">
        <v>2026</v>
      </c>
      <c r="B13" s="621">
        <v>115617.42038544652</v>
      </c>
      <c r="C13" s="621">
        <v>0</v>
      </c>
      <c r="D13" s="621">
        <v>32671.169075258073</v>
      </c>
      <c r="E13" s="621">
        <v>96322.58326641345</v>
      </c>
      <c r="F13" s="621">
        <v>312084.28844999999</v>
      </c>
      <c r="G13" s="621">
        <v>46599.919108478876</v>
      </c>
      <c r="H13" s="621">
        <v>14632.087</v>
      </c>
      <c r="I13" s="621">
        <f t="shared" si="0"/>
        <v>617927.467285597</v>
      </c>
      <c r="J13" s="621">
        <f t="shared" si="1"/>
        <v>11290990.739848716</v>
      </c>
    </row>
    <row r="14" spans="1:10" x14ac:dyDescent="0.3">
      <c r="A14" s="621">
        <v>2027</v>
      </c>
      <c r="B14" s="621">
        <v>115617.42038544652</v>
      </c>
      <c r="C14" s="621">
        <v>0</v>
      </c>
      <c r="D14" s="621">
        <v>32671.169075258073</v>
      </c>
      <c r="E14" s="621">
        <v>96322.58326641345</v>
      </c>
      <c r="F14" s="621">
        <v>35178.299999999996</v>
      </c>
      <c r="G14" s="621">
        <v>46599.919108478876</v>
      </c>
      <c r="H14" s="621">
        <v>14632.087</v>
      </c>
      <c r="I14" s="621">
        <f t="shared" si="0"/>
        <v>341021.47883559694</v>
      </c>
      <c r="J14" s="621">
        <f t="shared" si="1"/>
        <v>11632012.218684314</v>
      </c>
    </row>
    <row r="15" spans="1:10" x14ac:dyDescent="0.3">
      <c r="A15" s="621">
        <v>2028</v>
      </c>
      <c r="B15" s="621">
        <v>115617.42038544652</v>
      </c>
      <c r="C15" s="621">
        <v>0</v>
      </c>
      <c r="D15" s="621">
        <v>32671.169075258073</v>
      </c>
      <c r="E15" s="621">
        <v>96322.58326641345</v>
      </c>
      <c r="F15" s="621">
        <v>35178.299999999996</v>
      </c>
      <c r="G15" s="621">
        <v>46599.919108478876</v>
      </c>
      <c r="H15" s="621">
        <v>14632.087</v>
      </c>
      <c r="I15" s="621">
        <f t="shared" si="0"/>
        <v>341021.47883559694</v>
      </c>
      <c r="J15" s="621">
        <f t="shared" si="1"/>
        <v>11973033.697519911</v>
      </c>
    </row>
    <row r="16" spans="1:10" x14ac:dyDescent="0.3">
      <c r="A16" s="621">
        <v>2029</v>
      </c>
      <c r="B16" s="621">
        <v>115617.42038544652</v>
      </c>
      <c r="C16" s="621">
        <v>0</v>
      </c>
      <c r="D16" s="621">
        <v>32671.169075258073</v>
      </c>
      <c r="E16" s="621">
        <v>96322.58326641345</v>
      </c>
      <c r="F16" s="621">
        <v>312084.28844999999</v>
      </c>
      <c r="G16" s="621">
        <v>46599.919108478876</v>
      </c>
      <c r="H16" s="621">
        <v>14632.087</v>
      </c>
      <c r="I16" s="621">
        <f t="shared" si="0"/>
        <v>617927.467285597</v>
      </c>
      <c r="J16" s="621">
        <f t="shared" si="1"/>
        <v>12590961.164805509</v>
      </c>
    </row>
    <row r="17" spans="1:10" x14ac:dyDescent="0.3">
      <c r="A17" s="621">
        <v>2030</v>
      </c>
      <c r="B17" s="621">
        <v>115617.42038544652</v>
      </c>
      <c r="C17" s="621">
        <v>0</v>
      </c>
      <c r="D17" s="621">
        <v>32671.169075258073</v>
      </c>
      <c r="E17" s="621">
        <v>96322.58326641345</v>
      </c>
      <c r="F17" s="621">
        <v>35178.299999999996</v>
      </c>
      <c r="G17" s="621">
        <v>46599.919108478876</v>
      </c>
      <c r="H17" s="621">
        <v>14632.087</v>
      </c>
      <c r="I17" s="621">
        <f t="shared" si="0"/>
        <v>341021.47883559694</v>
      </c>
      <c r="J17" s="621">
        <f t="shared" si="1"/>
        <v>12931982.643641107</v>
      </c>
    </row>
    <row r="18" spans="1:10" x14ac:dyDescent="0.3">
      <c r="A18" s="621">
        <v>2031</v>
      </c>
      <c r="B18" s="621">
        <v>115617.42038544652</v>
      </c>
      <c r="C18" s="621">
        <v>0</v>
      </c>
      <c r="D18" s="621">
        <v>32671.169075258073</v>
      </c>
      <c r="E18" s="621">
        <v>96322.58326641345</v>
      </c>
      <c r="F18" s="621">
        <v>35178.299999999996</v>
      </c>
      <c r="G18" s="621">
        <v>46599.919108478876</v>
      </c>
      <c r="H18" s="621">
        <v>14632.087</v>
      </c>
      <c r="I18" s="621">
        <f t="shared" si="0"/>
        <v>341021.47883559694</v>
      </c>
      <c r="J18" s="621">
        <f t="shared" si="1"/>
        <v>13273004.122476704</v>
      </c>
    </row>
    <row r="19" spans="1:10" x14ac:dyDescent="0.3">
      <c r="A19" s="621">
        <v>2032</v>
      </c>
      <c r="B19" s="621">
        <v>115617.42038544652</v>
      </c>
      <c r="C19" s="621">
        <v>0</v>
      </c>
      <c r="D19" s="621">
        <v>32671.169075258073</v>
      </c>
      <c r="E19" s="621">
        <v>96322.58326641345</v>
      </c>
      <c r="F19" s="621">
        <v>312084.28844999999</v>
      </c>
      <c r="G19" s="621">
        <v>46599.919108478876</v>
      </c>
      <c r="H19" s="621">
        <v>14632.087</v>
      </c>
      <c r="I19" s="621">
        <f t="shared" si="0"/>
        <v>617927.467285597</v>
      </c>
      <c r="J19" s="621">
        <f t="shared" si="1"/>
        <v>13890931.589762302</v>
      </c>
    </row>
    <row r="20" spans="1:10" x14ac:dyDescent="0.3">
      <c r="A20" s="621">
        <v>2033</v>
      </c>
      <c r="B20" s="621">
        <v>115617.42038544652</v>
      </c>
      <c r="C20" s="621">
        <v>0</v>
      </c>
      <c r="D20" s="621">
        <v>32671.169075258073</v>
      </c>
      <c r="E20" s="621">
        <v>96322.58326641345</v>
      </c>
      <c r="F20" s="621">
        <v>35178.299999999996</v>
      </c>
      <c r="G20" s="621">
        <v>46599.919108478876</v>
      </c>
      <c r="H20" s="621">
        <v>14632.087</v>
      </c>
      <c r="I20" s="621">
        <f t="shared" si="0"/>
        <v>341021.47883559694</v>
      </c>
      <c r="J20" s="621">
        <f t="shared" si="1"/>
        <v>14231953.0685979</v>
      </c>
    </row>
    <row r="21" spans="1:10" x14ac:dyDescent="0.3">
      <c r="A21" s="621">
        <v>2034</v>
      </c>
      <c r="B21" s="621">
        <v>115617.42038544652</v>
      </c>
      <c r="C21" s="621">
        <v>0</v>
      </c>
      <c r="D21" s="621">
        <v>27423.966315789476</v>
      </c>
      <c r="E21" s="621">
        <v>96322.58326641345</v>
      </c>
      <c r="F21" s="621">
        <v>35178.299999999996</v>
      </c>
      <c r="G21" s="621">
        <v>46599.919108478876</v>
      </c>
      <c r="H21" s="621">
        <v>14632.087</v>
      </c>
      <c r="I21" s="621">
        <f t="shared" si="0"/>
        <v>335774.2760761283</v>
      </c>
      <c r="J21" s="621">
        <f t="shared" si="1"/>
        <v>14567727.344674028</v>
      </c>
    </row>
    <row r="22" spans="1:10" x14ac:dyDescent="0.3">
      <c r="A22" s="621">
        <v>2035</v>
      </c>
      <c r="B22" s="621">
        <v>115617.42038544652</v>
      </c>
      <c r="C22" s="621">
        <v>0</v>
      </c>
      <c r="D22" s="621">
        <v>27423.966315789476</v>
      </c>
      <c r="E22" s="621">
        <v>96322.58326641345</v>
      </c>
      <c r="F22" s="621">
        <v>312084.28844999999</v>
      </c>
      <c r="G22" s="621">
        <v>46599.919108478876</v>
      </c>
      <c r="H22" s="621">
        <v>14632.087</v>
      </c>
      <c r="I22" s="621">
        <f t="shared" si="0"/>
        <v>612680.2645261283</v>
      </c>
      <c r="J22" s="621">
        <f t="shared" si="1"/>
        <v>15180407.609200157</v>
      </c>
    </row>
    <row r="23" spans="1:10" x14ac:dyDescent="0.3">
      <c r="A23" s="621">
        <v>2036</v>
      </c>
      <c r="B23" s="621">
        <v>115617.42038544652</v>
      </c>
      <c r="C23" s="621">
        <v>0</v>
      </c>
      <c r="D23" s="621">
        <v>27423.966315789476</v>
      </c>
      <c r="E23" s="621">
        <v>96322.58326641345</v>
      </c>
      <c r="F23" s="621">
        <v>35178.299999999996</v>
      </c>
      <c r="G23" s="621">
        <v>46599.919108478876</v>
      </c>
      <c r="H23" s="621">
        <v>14632.087</v>
      </c>
      <c r="I23" s="621">
        <f>SUM(B23:H23)</f>
        <v>335774.2760761283</v>
      </c>
      <c r="J23" s="621">
        <f t="shared" si="1"/>
        <v>15516181.885276286</v>
      </c>
    </row>
    <row r="24" spans="1:10" x14ac:dyDescent="0.3">
      <c r="A24" s="621" t="s">
        <v>835</v>
      </c>
      <c r="B24" s="621">
        <f>SUM(B2:B23)</f>
        <v>2625913.9879535059</v>
      </c>
      <c r="C24" s="621">
        <f t="shared" ref="C24:H24" si="2">SUM(C2:C23)</f>
        <v>3288740.1487257294</v>
      </c>
      <c r="D24" s="621">
        <f t="shared" si="2"/>
        <v>929814.97727796831</v>
      </c>
      <c r="E24" s="621">
        <f t="shared" si="2"/>
        <v>2402584.5816603368</v>
      </c>
      <c r="F24" s="621">
        <f t="shared" si="2"/>
        <v>2712264.5191499991</v>
      </c>
      <c r="G24" s="621">
        <f t="shared" si="2"/>
        <v>2795995.1465087319</v>
      </c>
      <c r="H24" s="621">
        <f t="shared" si="2"/>
        <v>760868.52400000091</v>
      </c>
      <c r="I24" s="621">
        <f>SUM(I2:I23)</f>
        <v>15516181.885276286</v>
      </c>
      <c r="J24" s="621">
        <f t="shared" ref="J4:J24" si="3">I23+I24</f>
        <v>15851956.161352415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C4:L31"/>
  <sheetViews>
    <sheetView showGridLines="0" workbookViewId="0">
      <selection activeCell="H7" sqref="H7"/>
    </sheetView>
  </sheetViews>
  <sheetFormatPr baseColWidth="10" defaultColWidth="11.44140625" defaultRowHeight="14.4" x14ac:dyDescent="0.3"/>
  <cols>
    <col min="3" max="3" width="35.33203125" customWidth="1"/>
    <col min="4" max="4" width="14.5546875" bestFit="1" customWidth="1"/>
    <col min="5" max="6" width="10.33203125" bestFit="1" customWidth="1"/>
    <col min="7" max="7" width="26.88671875" bestFit="1" customWidth="1"/>
    <col min="8" max="8" width="13.109375" bestFit="1" customWidth="1"/>
    <col min="11" max="12" width="0" hidden="1" customWidth="1"/>
  </cols>
  <sheetData>
    <row r="4" spans="3:12" ht="15" thickBot="1" x14ac:dyDescent="0.35"/>
    <row r="5" spans="3:12" ht="15" thickBot="1" x14ac:dyDescent="0.35">
      <c r="C5" s="477" t="s">
        <v>735</v>
      </c>
      <c r="D5" s="478" t="s">
        <v>736</v>
      </c>
      <c r="E5" s="478" t="s">
        <v>737</v>
      </c>
      <c r="F5" s="478" t="s">
        <v>737</v>
      </c>
      <c r="G5" s="478" t="s">
        <v>738</v>
      </c>
      <c r="H5" s="479" t="s">
        <v>739</v>
      </c>
      <c r="I5" s="478" t="s">
        <v>740</v>
      </c>
      <c r="J5" s="480" t="s">
        <v>741</v>
      </c>
    </row>
    <row r="6" spans="3:12" ht="15" thickBot="1" x14ac:dyDescent="0.35">
      <c r="C6" s="481" t="s">
        <v>742</v>
      </c>
      <c r="D6" s="482">
        <v>815</v>
      </c>
      <c r="E6" s="483">
        <v>102555</v>
      </c>
      <c r="F6" s="483">
        <v>102555</v>
      </c>
      <c r="G6" s="483">
        <v>12751</v>
      </c>
      <c r="H6" s="483">
        <v>25393</v>
      </c>
      <c r="I6" s="484">
        <v>9</v>
      </c>
      <c r="J6" s="485">
        <f t="shared" ref="J6:J12" si="0">E6/H6</f>
        <v>4.038711455913047</v>
      </c>
      <c r="K6" s="486" t="e">
        <f>'[3]2017'!#REF!+'[3]2017'!#REF!</f>
        <v>#REF!</v>
      </c>
      <c r="L6" s="487" t="e">
        <f t="shared" ref="L6:L14" si="1">K6/E6</f>
        <v>#REF!</v>
      </c>
    </row>
    <row r="7" spans="3:12" ht="15" thickBot="1" x14ac:dyDescent="0.35">
      <c r="C7" s="488" t="s">
        <v>214</v>
      </c>
      <c r="D7" s="489">
        <v>7.01</v>
      </c>
      <c r="E7" s="490">
        <v>53229</v>
      </c>
      <c r="F7" s="490">
        <v>53229</v>
      </c>
      <c r="G7" s="490">
        <v>765</v>
      </c>
      <c r="H7" s="490">
        <v>11408</v>
      </c>
      <c r="I7" s="491">
        <v>8</v>
      </c>
      <c r="J7" s="492">
        <f t="shared" si="0"/>
        <v>4.6659361851332397</v>
      </c>
      <c r="K7" s="486"/>
      <c r="L7" s="487">
        <f t="shared" si="1"/>
        <v>0</v>
      </c>
    </row>
    <row r="8" spans="3:12" ht="15" thickBot="1" x14ac:dyDescent="0.35">
      <c r="C8" s="481" t="s">
        <v>743</v>
      </c>
      <c r="D8" s="482">
        <v>2.3730000000000002</v>
      </c>
      <c r="E8" s="483">
        <v>157642</v>
      </c>
      <c r="F8" s="483">
        <v>157642</v>
      </c>
      <c r="G8" s="483">
        <v>8768</v>
      </c>
      <c r="H8" s="483">
        <v>35454</v>
      </c>
      <c r="I8" s="484">
        <v>16</v>
      </c>
      <c r="J8" s="485">
        <f t="shared" si="0"/>
        <v>4.4463812263778415</v>
      </c>
      <c r="K8" s="486" t="e">
        <f>'[3]2017'!#REF!+'[3]2017'!#REF!</f>
        <v>#REF!</v>
      </c>
      <c r="L8" s="487" t="e">
        <f t="shared" si="1"/>
        <v>#REF!</v>
      </c>
    </row>
    <row r="9" spans="3:12" ht="15" thickBot="1" x14ac:dyDescent="0.35">
      <c r="C9" s="481" t="s">
        <v>744</v>
      </c>
      <c r="D9" s="482">
        <v>703</v>
      </c>
      <c r="E9" s="483">
        <v>84975</v>
      </c>
      <c r="F9" s="483">
        <v>84975</v>
      </c>
      <c r="G9" s="483">
        <v>1220</v>
      </c>
      <c r="H9" s="483">
        <v>20712</v>
      </c>
      <c r="I9" s="484">
        <v>10</v>
      </c>
      <c r="J9" s="485">
        <f t="shared" si="0"/>
        <v>4.1026940903823874</v>
      </c>
      <c r="K9" s="486" t="e">
        <f>'[3]2017'!#REF!+'[3]2017'!#REF!</f>
        <v>#REF!</v>
      </c>
      <c r="L9" s="487" t="e">
        <f t="shared" si="1"/>
        <v>#REF!</v>
      </c>
    </row>
    <row r="10" spans="3:12" ht="15" thickBot="1" x14ac:dyDescent="0.35">
      <c r="C10" s="481" t="s">
        <v>745</v>
      </c>
      <c r="D10" s="482">
        <v>5.3869999999999996</v>
      </c>
      <c r="E10" s="483">
        <v>37239</v>
      </c>
      <c r="F10" s="483">
        <v>37239</v>
      </c>
      <c r="G10" s="483">
        <v>698</v>
      </c>
      <c r="H10" s="483">
        <v>9463</v>
      </c>
      <c r="I10" s="484">
        <v>15</v>
      </c>
      <c r="J10" s="485">
        <f t="shared" si="0"/>
        <v>3.9352213885659939</v>
      </c>
      <c r="K10" s="486" t="e">
        <f>'[3]2017'!#REF!+'[3]2017'!#REF!</f>
        <v>#REF!</v>
      </c>
      <c r="L10" s="487" t="e">
        <f t="shared" si="1"/>
        <v>#REF!</v>
      </c>
    </row>
    <row r="11" spans="3:12" ht="15" thickBot="1" x14ac:dyDescent="0.35">
      <c r="C11" s="481" t="s">
        <v>746</v>
      </c>
      <c r="D11" s="482">
        <v>4.6280000000000001</v>
      </c>
      <c r="E11" s="483">
        <v>56559</v>
      </c>
      <c r="F11" s="483">
        <v>56559</v>
      </c>
      <c r="G11" s="483">
        <v>1236</v>
      </c>
      <c r="H11" s="483">
        <v>12000</v>
      </c>
      <c r="I11" s="484">
        <v>9</v>
      </c>
      <c r="J11" s="485">
        <f t="shared" si="0"/>
        <v>4.7132500000000004</v>
      </c>
      <c r="K11" s="486" t="e">
        <f>'[3]2017'!#REF!+'[3]2017'!#REF!</f>
        <v>#REF!</v>
      </c>
      <c r="L11" s="487" t="e">
        <f t="shared" si="1"/>
        <v>#REF!</v>
      </c>
    </row>
    <row r="12" spans="3:12" ht="15" thickBot="1" x14ac:dyDescent="0.35">
      <c r="C12" s="481" t="s">
        <v>747</v>
      </c>
      <c r="D12" s="482">
        <v>2.1960000000000002</v>
      </c>
      <c r="E12" s="483">
        <v>41954</v>
      </c>
      <c r="F12" s="483">
        <v>41954</v>
      </c>
      <c r="G12" s="483">
        <v>1951</v>
      </c>
      <c r="H12" s="483">
        <v>10588</v>
      </c>
      <c r="I12" s="484">
        <v>10</v>
      </c>
      <c r="J12" s="485">
        <f t="shared" si="0"/>
        <v>3.9624102757839061</v>
      </c>
      <c r="K12" s="486" t="e">
        <f>'[3]2017'!#REF!+'[3]2017'!T17</f>
        <v>#REF!</v>
      </c>
      <c r="L12" s="487" t="e">
        <f t="shared" si="1"/>
        <v>#REF!</v>
      </c>
    </row>
    <row r="13" spans="3:12" ht="15" thickBot="1" x14ac:dyDescent="0.35">
      <c r="C13" s="493" t="s">
        <v>748</v>
      </c>
      <c r="D13" s="482">
        <v>347</v>
      </c>
      <c r="E13" s="483">
        <v>1178116</v>
      </c>
      <c r="F13" s="483">
        <v>1178116</v>
      </c>
      <c r="G13" s="483">
        <v>33974</v>
      </c>
      <c r="H13" s="494"/>
      <c r="I13" s="495">
        <v>39</v>
      </c>
      <c r="J13" s="485"/>
      <c r="K13" s="486"/>
      <c r="L13" s="487">
        <f t="shared" si="1"/>
        <v>0</v>
      </c>
    </row>
    <row r="14" spans="3:12" ht="15" thickBot="1" x14ac:dyDescent="0.35">
      <c r="C14" s="493" t="s">
        <v>749</v>
      </c>
      <c r="D14" s="482">
        <v>367</v>
      </c>
      <c r="E14" s="483">
        <v>827475</v>
      </c>
      <c r="F14" s="483">
        <v>827475</v>
      </c>
      <c r="G14" s="483">
        <v>22522</v>
      </c>
      <c r="H14" s="494"/>
      <c r="I14" s="484">
        <v>17</v>
      </c>
      <c r="J14" s="496">
        <f>SUM(F6:F14)/4.5</f>
        <v>564387.5555555555</v>
      </c>
      <c r="K14" s="486" t="e">
        <f>'[3]2017'!#REF!+'[3]2017'!#REF!</f>
        <v>#REF!</v>
      </c>
      <c r="L14" s="487" t="e">
        <f t="shared" si="1"/>
        <v>#REF!</v>
      </c>
    </row>
    <row r="15" spans="3:12" x14ac:dyDescent="0.3">
      <c r="C15" s="86" t="s">
        <v>750</v>
      </c>
      <c r="E15" s="497">
        <f>SUM(E6+E8+E9+E10+E11+E12)</f>
        <v>480924</v>
      </c>
      <c r="H15" s="497">
        <f>SUM(H6+H8+H9+H10+H11+H12)</f>
        <v>113610</v>
      </c>
    </row>
    <row r="18" spans="3:10" x14ac:dyDescent="0.3">
      <c r="C18" s="498" t="s">
        <v>751</v>
      </c>
      <c r="D18" s="499" t="s">
        <v>752</v>
      </c>
      <c r="G18" s="500" t="s">
        <v>753</v>
      </c>
      <c r="H18" s="501"/>
      <c r="I18" s="501"/>
      <c r="J18" s="501"/>
    </row>
    <row r="19" spans="3:10" x14ac:dyDescent="0.3">
      <c r="C19" s="502" t="s">
        <v>754</v>
      </c>
      <c r="D19" s="503">
        <v>119</v>
      </c>
      <c r="G19" s="504" t="s">
        <v>755</v>
      </c>
      <c r="H19" s="504" t="s">
        <v>756</v>
      </c>
      <c r="I19" s="504" t="s">
        <v>757</v>
      </c>
      <c r="J19" s="501"/>
    </row>
    <row r="20" spans="3:10" x14ac:dyDescent="0.3">
      <c r="C20" s="505" t="s">
        <v>758</v>
      </c>
      <c r="D20" s="506"/>
      <c r="G20" s="501" t="s">
        <v>759</v>
      </c>
      <c r="H20" s="501">
        <v>197</v>
      </c>
      <c r="I20" s="507">
        <f>H20/F13</f>
        <v>1.6721613151845829E-4</v>
      </c>
      <c r="J20" s="501"/>
    </row>
    <row r="21" spans="3:10" x14ac:dyDescent="0.3">
      <c r="C21" s="508" t="s">
        <v>760</v>
      </c>
      <c r="D21" s="509">
        <v>208</v>
      </c>
      <c r="G21" s="501" t="s">
        <v>744</v>
      </c>
      <c r="H21" s="501">
        <v>42</v>
      </c>
      <c r="I21" s="507">
        <f>H21/F9</f>
        <v>4.942630185348632E-4</v>
      </c>
      <c r="J21" s="501"/>
    </row>
    <row r="22" spans="3:10" x14ac:dyDescent="0.3">
      <c r="C22" s="505" t="s">
        <v>761</v>
      </c>
      <c r="D22" s="506"/>
      <c r="G22" s="227" t="s">
        <v>762</v>
      </c>
      <c r="I22" s="510">
        <f>AVERAGE(I20:I21)</f>
        <v>3.3073957502666076E-4</v>
      </c>
    </row>
    <row r="23" spans="3:10" x14ac:dyDescent="0.3">
      <c r="C23" s="511" t="s">
        <v>763</v>
      </c>
      <c r="D23" s="410">
        <v>153</v>
      </c>
    </row>
    <row r="24" spans="3:10" x14ac:dyDescent="0.3">
      <c r="C24" s="512" t="s">
        <v>764</v>
      </c>
      <c r="D24" s="513">
        <f>AVERAGE(D19:D23)</f>
        <v>160</v>
      </c>
      <c r="G24" s="514" t="s">
        <v>765</v>
      </c>
    </row>
    <row r="25" spans="3:10" ht="15.6" x14ac:dyDescent="0.3">
      <c r="G25" s="515" t="s">
        <v>214</v>
      </c>
      <c r="H25">
        <v>27</v>
      </c>
    </row>
    <row r="26" spans="3:10" ht="15.6" x14ac:dyDescent="0.3">
      <c r="G26" s="515" t="s">
        <v>746</v>
      </c>
      <c r="H26">
        <v>32</v>
      </c>
    </row>
    <row r="27" spans="3:10" ht="15.6" x14ac:dyDescent="0.3">
      <c r="G27" s="515" t="s">
        <v>766</v>
      </c>
      <c r="H27">
        <v>42</v>
      </c>
    </row>
    <row r="28" spans="3:10" ht="15.6" x14ac:dyDescent="0.3">
      <c r="G28" s="515" t="s">
        <v>767</v>
      </c>
      <c r="H28">
        <v>17</v>
      </c>
    </row>
    <row r="29" spans="3:10" ht="15.6" x14ac:dyDescent="0.3">
      <c r="G29" s="515" t="s">
        <v>768</v>
      </c>
    </row>
    <row r="30" spans="3:10" ht="15.6" x14ac:dyDescent="0.3">
      <c r="G30" s="515" t="s">
        <v>769</v>
      </c>
    </row>
    <row r="31" spans="3:10" ht="15.6" x14ac:dyDescent="0.3">
      <c r="G31" s="516" t="s">
        <v>770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phases</vt:lpstr>
      <vt:lpstr>ref costs</vt:lpstr>
      <vt:lpstr>criteria</vt:lpstr>
      <vt:lpstr>1. ENTO</vt:lpstr>
      <vt:lpstr>2. MDA</vt:lpstr>
      <vt:lpstr>3. REACT</vt:lpstr>
      <vt:lpstr>4. EPI SURV</vt:lpstr>
      <vt:lpstr>5. LLIN</vt:lpstr>
      <vt:lpstr>6. IRS</vt:lpstr>
      <vt:lpstr>7. soc mob</vt:lpstr>
      <vt:lpstr>scenario definition</vt:lpstr>
      <vt:lpstr>demographic and outcomes</vt:lpstr>
      <vt:lpstr>1</vt:lpstr>
      <vt:lpstr>2</vt:lpstr>
      <vt:lpstr>Hoja2</vt:lpstr>
      <vt:lpstr>Datos demográficos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CIRERA, LAIA (DIR.ECO.GES)</dc:creator>
  <cp:lastModifiedBy>CIRERA, LAIA (DIR.ECO.GES)</cp:lastModifiedBy>
  <dcterms:created xsi:type="dcterms:W3CDTF">2016-10-08T07:05:43Z</dcterms:created>
  <dcterms:modified xsi:type="dcterms:W3CDTF">2016-10-12T09:24:34Z</dcterms:modified>
</cp:coreProperties>
</file>